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株式会社 RIGEL\Documents\保管庫\SET設備原価表\R4(2022)\"/>
    </mc:Choice>
  </mc:AlternateContent>
  <xr:revisionPtr revIDLastSave="0" documentId="8_{A8B3D538-F60B-4850-B53D-5CFE8C4F2839}" xr6:coauthVersionLast="47" xr6:coauthVersionMax="47" xr10:uidLastSave="{00000000-0000-0000-0000-000000000000}"/>
  <bookViews>
    <workbookView xWindow="-120" yWindow="-120" windowWidth="29040" windowHeight="17520" firstSheet="257" activeTab="261" xr2:uid="{C5B87CE7-FA9A-4E9B-9C9B-2E309D6F3356}"/>
  </bookViews>
  <sheets>
    <sheet name="【191374】エアブラウン(富士通テレコムネットワークス 社" sheetId="2" r:id="rId1"/>
    <sheet name="【191374】エアブラウン(富士通テレコムネットワークス-2" sheetId="3" r:id="rId2"/>
    <sheet name="【191475】住友電装 原価一覧" sheetId="4" r:id="rId3"/>
    <sheet name="【191475】住友電装 原価一覧-2" sheetId="5" r:id="rId4"/>
    <sheet name="【191796】ナミックス 原価一覧" sheetId="6" r:id="rId5"/>
    <sheet name="【192566】アドバンテスト(千代田機工) 原価一覧" sheetId="7" r:id="rId6"/>
    <sheet name="【192619】日本精工 原価一覧" sheetId="8" r:id="rId7"/>
    <sheet name="【192629】 ムラカミ 原価一覧" sheetId="9" r:id="rId8"/>
    <sheet name="【192629】 ムラカミ 原価一覧-2" sheetId="10" r:id="rId9"/>
    <sheet name="【193003】住友電気工業 原価一覧" sheetId="11" r:id="rId10"/>
    <sheet name="【193196】エレマテック 原価一覧" sheetId="12" r:id="rId11"/>
    <sheet name="【193196】エレマテック 原価一覧-2" sheetId="13" r:id="rId12"/>
    <sheet name="【193196】エレマテック 原価一覧-3" sheetId="14" r:id="rId13"/>
    <sheet name="【193196】エレマテック 原価一覧-4" sheetId="15" r:id="rId14"/>
    <sheet name="【193326】平井マシンツール 原価一覧" sheetId="16" r:id="rId15"/>
    <sheet name="【193326】平井マシンツール 原価一覧-2" sheetId="17" r:id="rId16"/>
    <sheet name="【190981】岡部新電元　原価一覧" sheetId="18" r:id="rId17"/>
    <sheet name="【190981】岡部新電元　原価一覧-2" sheetId="19" r:id="rId18"/>
    <sheet name="【190981】岡部新電元　原価一覧-3" sheetId="20" r:id="rId19"/>
    <sheet name="【190981】岡部新電元　原価一覧-4" sheetId="21" r:id="rId20"/>
    <sheet name="【190981】岡部新電元　原価一覧-5" sheetId="22" r:id="rId21"/>
    <sheet name="【190989】加茂精工(大和商会) 原価一覧" sheetId="23" r:id="rId22"/>
    <sheet name="【191877】TDKマレーシア(SETタイ) 原価一覧" sheetId="24" r:id="rId23"/>
    <sheet name="【191877】TDKマレーシア(SETタイ) 原価一覧-2" sheetId="25" r:id="rId24"/>
    <sheet name="【191912】TDKマレーシア(SETタイ) 原価一覧" sheetId="26" r:id="rId25"/>
    <sheet name="【191912】TDKマレーシア(SETタイ) 原価一覧-2" sheetId="27" r:id="rId26"/>
    <sheet name="【192402】丸一 原価一覧" sheetId="28" r:id="rId27"/>
    <sheet name="【192402】丸一 原価一覧-2" sheetId="29" r:id="rId28"/>
    <sheet name="【193084】東レプラスチック精工 原価一覧" sheetId="30" r:id="rId29"/>
    <sheet name="【193084】東レプラスチック精工 原価一覧-2" sheetId="31" r:id="rId30"/>
    <sheet name="【193282】 タイセー（NTTアクセスサービス研究所）原価" sheetId="32" r:id="rId31"/>
    <sheet name="【193282】 タイセー（NTTアクセスサービス研究所）-2" sheetId="33" r:id="rId32"/>
    <sheet name="【193817】TDKマレーシア(SETタイ) 原価一覧" sheetId="34" r:id="rId33"/>
    <sheet name="【193998】日本化学 原価一覧" sheetId="35" r:id="rId34"/>
    <sheet name="【194083  SETB0083-A01】日産自動車　 原価" sheetId="36" r:id="rId35"/>
    <sheet name="【194252】京セラ 原価一覧" sheetId="37" r:id="rId36"/>
    <sheet name="【194367】富士ゴム 原価一覧" sheetId="38" r:id="rId37"/>
    <sheet name="【194367】富士ゴム 原価一覧-2" sheetId="39" r:id="rId38"/>
    <sheet name="【各営業所購入依頼分】AXA400コンフォーマル仕様 原価一覧" sheetId="40" r:id="rId39"/>
    <sheet name="【各営業所購入依頼分】AXA400コンフォーマル仕様 原価-2" sheetId="41" r:id="rId40"/>
    <sheet name="【191673】富士化学産業 原価一覧" sheetId="42" r:id="rId41"/>
    <sheet name="【191673】富士化学産業 原価一覧-2" sheetId="43" r:id="rId42"/>
    <sheet name="【192928】落合製作所 原価一覧" sheetId="44" r:id="rId43"/>
    <sheet name="【193677】ソマール 原価一覧" sheetId="45" r:id="rId44"/>
    <sheet name="【193677】ソマール 原価一覧-2" sheetId="46" r:id="rId45"/>
    <sheet name="【193741】日本発条 原価一覧" sheetId="47" r:id="rId46"/>
    <sheet name="【193741】日本発条 原価一覧-2" sheetId="48" r:id="rId47"/>
    <sheet name="【193741】日本発条 原価一覧-3" sheetId="49" r:id="rId48"/>
    <sheet name="【193936】豊田自動織機(日邦興産_井高_) 原価一覧" sheetId="50" r:id="rId49"/>
    <sheet name="【194224】SETB0087-A01　モメンティブ RTV" sheetId="51" r:id="rId50"/>
    <sheet name="【194548】エレマテック 原価一覧" sheetId="52" r:id="rId51"/>
    <sheet name="【194548】エレマテック 原価一覧-2" sheetId="53" r:id="rId52"/>
    <sheet name="【194548】エレマテック 原価一覧-3" sheetId="54" r:id="rId53"/>
    <sheet name="【194548】エレマテック 原価一覧-4" sheetId="55" r:id="rId54"/>
    <sheet name="【195024  SETB0090-A01】　千葉氏　NDK " sheetId="56" r:id="rId55"/>
    <sheet name="【195024  SETB0090-A01】　千葉氏　ND-2" sheetId="57" r:id="rId56"/>
    <sheet name="【195024  SETB0090-A01】　千葉氏　ND-3" sheetId="58" r:id="rId57"/>
    <sheet name="【195562】ソマール 原価一覧" sheetId="59" r:id="rId58"/>
    <sheet name="【各営業所購入依頼分】AXA400井桁治具 原価一覧" sheetId="60" r:id="rId59"/>
    <sheet name="【191939】日立Astemo(日本電計) 原価一覧" sheetId="61" r:id="rId60"/>
    <sheet name="【193392】日本制御機器 原価一覧" sheetId="62" r:id="rId61"/>
    <sheet name="【194646】泰光 原価一覧" sheetId="63" r:id="rId62"/>
    <sheet name="【194646】泰光 原価一覧-2" sheetId="64" r:id="rId63"/>
    <sheet name="【195538】イフェクト 原価一覧" sheetId="65" r:id="rId64"/>
    <sheet name="【195538】イフェクト 原価一覧-2" sheetId="66" r:id="rId65"/>
    <sheet name="【195611】丸一 原価一覧" sheetId="67" r:id="rId66"/>
    <sheet name="【195611】丸一 原価一覧-2" sheetId="68" r:id="rId67"/>
    <sheet name="【開発NO.SWS22005】SETB0089-A01　全圧力" sheetId="69" r:id="rId68"/>
    <sheet name="【仙台営業所購入依頼分】AXA400コンフォーマル仕様 原価一" sheetId="70" r:id="rId69"/>
    <sheet name="【仙台営業所購入依頼分】AXA400コンフォーマル仕様 原-2" sheetId="71" r:id="rId70"/>
    <sheet name="【仙台営業所購入依頼分】AXA400井桁治具 原価一覧" sheetId="72" r:id="rId71"/>
    <sheet name="追加【190252】日立パワーデバイス 原価一覧" sheetId="73" r:id="rId72"/>
    <sheet name="【194328】東邦工業(佐藤機工) 原価一覧" sheetId="74" r:id="rId73"/>
    <sheet name="【194369】富士ゴム工業 原価一覧" sheetId="75" r:id="rId74"/>
    <sheet name="【194369】富士ゴム工業 原価一覧-2" sheetId="76" r:id="rId75"/>
    <sheet name="【194734】出雲村田製作所(ホクシン) 原価一覧" sheetId="77" r:id="rId76"/>
    <sheet name="【194734】出雲村田製作所(ホクシン) 原価一覧-2" sheetId="78" r:id="rId77"/>
    <sheet name="【195519】①矢崎メキシコ様 　原価一覧　20220315" sheetId="79" r:id="rId78"/>
    <sheet name="【195519】②矢崎メキシコ様 　原価一覧　20220329" sheetId="80" r:id="rId79"/>
    <sheet name="【195770】住友電気工業 原価一覧" sheetId="81" r:id="rId80"/>
    <sheet name="【195853】エレマテック 原価一覧" sheetId="82" r:id="rId81"/>
    <sheet name="【195944】日本精工 原価一覧" sheetId="83" r:id="rId82"/>
    <sheet name="【195944】日本精工 谷田川依頼" sheetId="84" r:id="rId83"/>
    <sheet name="【195944】日本精工 谷田川依頼-2" sheetId="85" r:id="rId84"/>
    <sheet name="【196631】泰光 原価一覧" sheetId="86" r:id="rId85"/>
    <sheet name="【196631】泰光 原価一覧-2" sheetId="87" r:id="rId86"/>
    <sheet name="【196718】日本精工向け 原価一覧" sheetId="88" r:id="rId87"/>
    <sheet name="【開発研究】 　名古屋　卓上ロボット 上下架台 原価一覧 20" sheetId="89" r:id="rId88"/>
    <sheet name="【開発研究】 　名古屋営業所　電子天秤台　 原価一覧 2022" sheetId="90" r:id="rId89"/>
    <sheet name="追記【積層JETテスト用購入依頼品】 原価一覧" sheetId="91" r:id="rId90"/>
    <sheet name="【193720】岡部新電元　原価一覧" sheetId="92" r:id="rId91"/>
    <sheet name="【193720】岡部新電元　原価一覧-2" sheetId="93" r:id="rId92"/>
    <sheet name="【193720】岡部新電元　原価一覧-3" sheetId="94" r:id="rId93"/>
    <sheet name="【194110】TDKマレーシア(SETタイ) 原価一覧" sheetId="95" r:id="rId94"/>
    <sheet name="【194110】TDKマレーシア(SETタイ) 原価一覧-2" sheetId="96" r:id="rId95"/>
    <sheet name="【194571】パナソニックライフソリューションズ 原価一覧" sheetId="97" r:id="rId96"/>
    <sheet name="【194571】パナソニックライフソリューションズ 原価一-2" sheetId="98" r:id="rId97"/>
    <sheet name="【195029】SETB0094-A01　株式会社光洋向け　3" sheetId="99" r:id="rId98"/>
    <sheet name="【196221】TDKマレーシア(SETタイ) 原価一覧" sheetId="100" r:id="rId99"/>
    <sheet name="【196989 】　UMCエレクトロニクス様　 ツール治具改造" sheetId="101" r:id="rId100"/>
    <sheet name="【197097】ミツバ 原価一覧" sheetId="102" r:id="rId101"/>
    <sheet name="【197360】千葉　　有限会社ファーム富田様　原価一覧　20" sheetId="103" r:id="rId102"/>
    <sheet name="【197665】ASブレーキ(大西機工) 原価一覧" sheetId="104" r:id="rId103"/>
    <sheet name="追記【購入依頼 】AXELIA 超音波溶着テスト治具 原価一覧" sheetId="105" r:id="rId104"/>
    <sheet name="追記【購入依頼 】AXELIA 超音波溶着テスト治具 原価-2" sheetId="106" r:id="rId105"/>
    <sheet name="【194885、 194886】-1　アルプスアルパイン様 　" sheetId="107" r:id="rId106"/>
    <sheet name="【194885、 194886】-1　アルプスアルパイン様-2" sheetId="108" r:id="rId107"/>
    <sheet name="【194885、 194886】-2　アルプスアルパイン様 　" sheetId="109" r:id="rId108"/>
    <sheet name="【194885、 194886】-3　アルプスアルパイン様 　" sheetId="110" r:id="rId109"/>
    <sheet name="【194885、 194886】-4　アルプスアルパイン様 　" sheetId="111" r:id="rId110"/>
    <sheet name="【194885、 194886】-5　アルプスアルパイン様追加" sheetId="112" r:id="rId111"/>
    <sheet name="【194885、 194886】-5　アルプスアルパイン様-2" sheetId="113" r:id="rId112"/>
    <sheet name="【194932】岡部新電元　原価一覧" sheetId="114" r:id="rId113"/>
    <sheet name="【194932】岡部新電元　原価一覧-2" sheetId="115" r:id="rId114"/>
    <sheet name="【195612】昭和電工マテリアルズ（改造見積り）" sheetId="116" r:id="rId115"/>
    <sheet name="【195612】昭和電工マテリアルズ（改造見積り）-2" sheetId="117" r:id="rId116"/>
    <sheet name="【195882】ミネベアミツミ 原価一覧-22.4.12 (1" sheetId="118" r:id="rId117"/>
    <sheet name="【195882】ミネベアミツミ 原価一覧-22.4.12 -2" sheetId="119" r:id="rId118"/>
    <sheet name="【195882】ミネベアミツミ 原価一覧-22.4.12 -3" sheetId="120" r:id="rId119"/>
    <sheet name="【195882】ミネベアミツミ 原価一覧-22.4.12 -4" sheetId="121" r:id="rId120"/>
    <sheet name="【196331】旭化成テクノプラス 原価一覧" sheetId="122" r:id="rId121"/>
    <sheet name="【196331】旭化成テクノプラス 原価一覧-2" sheetId="123" r:id="rId122"/>
    <sheet name="【196635 】京都セミコンダクター様　 JRＶ2303ツー" sheetId="124" r:id="rId123"/>
    <sheet name="【196990】日本精工 原価一覧" sheetId="125" r:id="rId124"/>
    <sheet name="【196990】日本精工 谷田川依頼" sheetId="126" r:id="rId125"/>
    <sheet name="【196990】日本精工 谷田川依頼-2" sheetId="127" r:id="rId126"/>
    <sheet name="【197582】住友電気工業 原価一覧" sheetId="128" r:id="rId127"/>
    <sheet name="【197642】オリンパス 原価一覧" sheetId="129" r:id="rId128"/>
    <sheet name="【197682】日東シンコー(SV70のみ) 原価一覧" sheetId="130" r:id="rId129"/>
    <sheet name="【197845】SETタイ 原価一覧" sheetId="131" r:id="rId130"/>
    <sheet name="【197893】TDKマレーシア(SETタイ) 原価一覧" sheetId="132" r:id="rId131"/>
    <sheet name="【198027】スタンレー電気(横山機工) 原価一覧" sheetId="133" r:id="rId132"/>
    <sheet name="【198086】進和商事 原価一覧" sheetId="134" r:id="rId133"/>
    <sheet name="【194854】藤本電器(エア・ブラウン) 原価一覧" sheetId="135" r:id="rId134"/>
    <sheet name="【194854】藤本電器(エア・ブラウン) 原価一覧-2" sheetId="136" r:id="rId135"/>
    <sheet name="【196298】 第一商事" sheetId="137" r:id="rId136"/>
    <sheet name="【197082 】京都セミコンダクター様　 JRＶ2303ツー" sheetId="138" r:id="rId137"/>
    <sheet name="【198769】丸一(JR2304N) 原価一覧" sheetId="139" r:id="rId138"/>
    <sheet name="【198987】共栄産業(ニップンエンジニエアリング) 原価一" sheetId="140" r:id="rId139"/>
    <sheet name="【195594】山西電機(エア・ブラウン) 原価一覧" sheetId="141" r:id="rId140"/>
    <sheet name="【195594】山西電機(エア・ブラウン) 原価一覧-2" sheetId="142" r:id="rId141"/>
    <sheet name="【195595】マーレ 原価一覧" sheetId="143" r:id="rId142"/>
    <sheet name="【195595】マーレ 原価一覧-2" sheetId="144" r:id="rId143"/>
    <sheet name="【195595】マーレ 原価一覧-3" sheetId="145" r:id="rId144"/>
    <sheet name="【196948】啓愛社 原価一覧-22.6.3" sheetId="146" r:id="rId145"/>
    <sheet name="【197031】パナソニックライフソリューションズ" sheetId="147" r:id="rId146"/>
    <sheet name="【197031】パナソニックライフソリューションズ-2" sheetId="148" r:id="rId147"/>
    <sheet name="【197337】 SETB0091-A01 千葉氏　OKIシン" sheetId="149" r:id="rId148"/>
    <sheet name="【197337】 SETB0091-A01 千葉氏　OKI-2" sheetId="150" r:id="rId149"/>
    <sheet name="【197337】 SETB0091-A01 千葉氏　OKI-3" sheetId="151" r:id="rId150"/>
    <sheet name="【197495】郡山ヒロセ電機 原価一覧" sheetId="152" r:id="rId151"/>
    <sheet name="【197495】郡山ヒロセ電機 原価一覧-2" sheetId="153" r:id="rId152"/>
    <sheet name="【197523】岡部新電元　原価一覧" sheetId="154" r:id="rId153"/>
    <sheet name="【197523】岡部新電元　原価一覧-2" sheetId="155" r:id="rId154"/>
    <sheet name="【197523】岡部新電元　原価一覧-3" sheetId="156" r:id="rId155"/>
    <sheet name="【197684】日東シンコー(SV70+90°回転機構) 原価" sheetId="157" r:id="rId156"/>
    <sheet name="【199751】ミツバ 原価一覧" sheetId="158" r:id="rId157"/>
    <sheet name="【197337】 SETB0091-A01 千葉氏　OKI-4" sheetId="159" r:id="rId158"/>
    <sheet name="【199165】TDKマレーシア(SETタイ) 原価一覧" sheetId="160" r:id="rId159"/>
    <sheet name="【199368】日本サポートシステム 原価一覧" sheetId="161" r:id="rId160"/>
    <sheet name="【199582】三和スクリーン銘板 原価一覧" sheetId="162" r:id="rId161"/>
    <sheet name="【199734】上野部長　JR3303+10ccシリンジ+SV" sheetId="163" r:id="rId162"/>
    <sheet name="【200040】千葉氏 松井電器産業株式会社様 原価一覧202" sheetId="164" r:id="rId163"/>
    <sheet name="【200040】千葉氏 松井電器産業株式会社様 原価一覧2-2" sheetId="165" r:id="rId164"/>
    <sheet name="【200079】富士電機(日本電計) 原価一覧" sheetId="166" r:id="rId165"/>
    <sheet name="【200296】森田製作所 原価一覧" sheetId="167" r:id="rId166"/>
    <sheet name="【198809】丸一(JC-3) 原価一覧" sheetId="168" r:id="rId167"/>
    <sheet name="【198809】丸一(JC-3) 原価一覧-2" sheetId="169" r:id="rId168"/>
    <sheet name="【199170】TDKマレーシア(SETタイ) 原価一覧" sheetId="170" r:id="rId169"/>
    <sheet name="【199170】TDKマレーシア(SETタイ) 原価一覧-2" sheetId="171" r:id="rId170"/>
    <sheet name="【200417】 オムロン阿蘇 原価一覧" sheetId="172" r:id="rId171"/>
    <sheet name="【200553】 昭和通商（ヤマリア） 原価一覧" sheetId="173" r:id="rId172"/>
    <sheet name="【200553】 昭和通商（ヤマリア） 原価一覧-2" sheetId="174" r:id="rId173"/>
    <sheet name="【200568】 アルメガ原価一覧" sheetId="175" r:id="rId174"/>
    <sheet name="【200568】 アルメガ原価一覧-2" sheetId="176" r:id="rId175"/>
    <sheet name="【200874】 SETB0126-A01 株式会社光洋様 J" sheetId="177" r:id="rId176"/>
    <sheet name="【200874】 SETB0126-A01 株式会社光洋様-2" sheetId="178" r:id="rId177"/>
    <sheet name="【200991】 NOK原価一覧" sheetId="179" r:id="rId178"/>
    <sheet name="【200991】 NOK原価一覧-2" sheetId="180" r:id="rId179"/>
    <sheet name="【201110】富士通テレコムネットワーク(渡辺精工) 原価一" sheetId="181" r:id="rId180"/>
    <sheet name="【201238】日産自動車向け 原価一覧" sheetId="182" r:id="rId181"/>
    <sheet name="【201238】日産自動車向け 原価一覧-2" sheetId="183" r:id="rId182"/>
    <sheet name="【195318】トアック 原価一覧" sheetId="184" r:id="rId183"/>
    <sheet name="【195318】トアック 原価一覧-2" sheetId="185" r:id="rId184"/>
    <sheet name="【197902】富士ゴム工業 原価一覧" sheetId="186" r:id="rId185"/>
    <sheet name="【197902】富士ゴム工業 原価一覧-2" sheetId="187" r:id="rId186"/>
    <sheet name="【198656】パナソニックライフソリューションズ電材三重(紀" sheetId="188" r:id="rId187"/>
    <sheet name="【198656】パナソニックライフソリューションズ電材三重-2" sheetId="189" r:id="rId188"/>
    <sheet name="【198671】千葉氏 東北電子工業株式会社様（緒方製作所様）" sheetId="190" r:id="rId189"/>
    <sheet name="【198671】千葉氏 東北電子工業株式会社様（緒方製作所-2" sheetId="191" r:id="rId190"/>
    <sheet name="【199274】コーセル(ホクシン) 原価一覧" sheetId="192" r:id="rId191"/>
    <sheet name="【200142】東京計測機材 原価一覧" sheetId="193" r:id="rId192"/>
    <sheet name="【200142】東京計測機材 原価一覧-2" sheetId="194" r:id="rId193"/>
    <sheet name="【201257】 横浜国立大学 原価一覧" sheetId="195" r:id="rId194"/>
    <sheet name="【201257】 横浜国立大学 原価一覧-2" sheetId="196" r:id="rId195"/>
    <sheet name="【201447】エレマテック 原価一覧" sheetId="197" r:id="rId196"/>
    <sheet name="【201448】エレマテック 原価一覧" sheetId="198" r:id="rId197"/>
    <sheet name="【201722】エレマテック 原価一覧" sheetId="199" r:id="rId198"/>
    <sheet name="【201758】日本製鉄 原価一覧" sheetId="200" r:id="rId199"/>
    <sheet name="【202023】千葉　　有限会社ファーム富田様　原価一覧　20" sheetId="201" r:id="rId200"/>
    <sheet name="【202042】上野部長　JR3303N+ツール治具2連　SV" sheetId="202" r:id="rId201"/>
    <sheet name="【202106】AXEND 原価一覧" sheetId="203" r:id="rId202"/>
    <sheet name="【19】友野氏　SETB0107-A01 JR3504　マニホ" sheetId="204" r:id="rId203"/>
    <sheet name="【190992】パナソニックライフソリューションズ 原価一覧" sheetId="205" r:id="rId204"/>
    <sheet name="【190992】パナソニックライフソリューションズ 原価一-2" sheetId="206" r:id="rId205"/>
    <sheet name="【192779】東京測定器材 原価一覧" sheetId="207" r:id="rId206"/>
    <sheet name="【192966】パナソニックライフソリューションズ 原価一覧" sheetId="208" r:id="rId207"/>
    <sheet name="【192966】パナソニックライフソリューションズ 原価一-2" sheetId="209" r:id="rId208"/>
    <sheet name="【192966】パナソニックライフソリューションズ 原価一-3" sheetId="210" r:id="rId209"/>
    <sheet name="【193898】住友電装 原価一覧" sheetId="211" r:id="rId210"/>
    <sheet name="【193898】住友電装 原価一覧-2" sheetId="212" r:id="rId211"/>
    <sheet name="【193898】住友電装 原価一覧-3" sheetId="213" r:id="rId212"/>
    <sheet name="【194282】古河電工パワーシステムズ原価一覧" sheetId="214" r:id="rId213"/>
    <sheet name="【194537】長谷川金物 原価一覧" sheetId="215" r:id="rId214"/>
    <sheet name="【195539】イフェクト 原価一覧" sheetId="216" r:id="rId215"/>
    <sheet name="【195539】イフェクト 原価一覧-2" sheetId="217" r:id="rId216"/>
    <sheet name="【196631】泰光 原価一覧-3" sheetId="218" r:id="rId217"/>
    <sheet name="【196631】泰光 原価一覧-4" sheetId="219" r:id="rId218"/>
    <sheet name="【199145】アドビック 原価一覧" sheetId="220" r:id="rId219"/>
    <sheet name="【199148】アドビック 原価一覧" sheetId="221" r:id="rId220"/>
    <sheet name="【199351】株式会社真央原価一覧" sheetId="222" r:id="rId221"/>
    <sheet name="【199437】 日星工業 原価一覧" sheetId="223" r:id="rId222"/>
    <sheet name="【199437】 日星工業 原価一覧-2" sheetId="224" r:id="rId223"/>
    <sheet name="【199697】 WINTECH 原価一覧(300)" sheetId="225" r:id="rId224"/>
    <sheet name="【199697】 WINTECH 原価一覧(300)-2" sheetId="226" r:id="rId225"/>
    <sheet name="【199895】 オムロン阿蘇 原価一覧" sheetId="227" r:id="rId226"/>
    <sheet name="【200091】 昭和通商（ヤマリア） 原価一覧" sheetId="228" r:id="rId227"/>
    <sheet name="【200091】 昭和通商（ヤマリア） 原価一覧-2" sheetId="229" r:id="rId228"/>
    <sheet name="【200106】 ワンダーフューチャーコーポレーション 原価一" sheetId="230" r:id="rId229"/>
    <sheet name="【200107】 ワンダーフューチャーコーポレーション 原価一" sheetId="231" r:id="rId230"/>
    <sheet name="【200222】 マーレ 原価一覧" sheetId="232" r:id="rId231"/>
    <sheet name="【200222】 マーレ 原価一覧-2" sheetId="233" r:id="rId232"/>
    <sheet name="【200482】 アイホン原価一覧" sheetId="234" r:id="rId233"/>
    <sheet name="【200482】 アイホン原価一覧-2" sheetId="235" r:id="rId234"/>
    <sheet name="【201948 】日伝（マーレジャパン）原価一覧" sheetId="236" r:id="rId235"/>
    <sheet name="【201948 】日伝（マーレジャパン）原価一覧-2" sheetId="237" r:id="rId236"/>
    <sheet name="【202019】富士ゴム2号機化改造 原価一覧" sheetId="238" r:id="rId237"/>
    <sheet name="【202019】富士ゴム2号機化改造 原価一覧-2" sheetId="239" r:id="rId238"/>
    <sheet name="A2-STSG2022TKO(JR3303+SV01+チルト)" sheetId="240" r:id="rId239"/>
    <sheet name="A2-STSG2022TKO(JR3303+SV01+チル-2" sheetId="241" r:id="rId240"/>
    <sheet name="A-NPC2022NGY(JR3303+ecoDUO600)展" sheetId="242" r:id="rId241"/>
    <sheet name="A-NPC2022NGY(JR3303+ecoDUO600-2" sheetId="243" r:id="rId242"/>
    <sheet name="AXELIA2ヘッド治具 コンフォーマル仕様 原価一覧" sheetId="244" r:id="rId243"/>
    <sheet name="AXELIA2ヘッド治具 コンフォーマル仕様 原価一覧-2" sheetId="245" r:id="rId244"/>
    <sheet name="AXELIA2ヘッド治具 コンフォーマル仕様 原価一覧-3" sheetId="246" r:id="rId245"/>
    <sheet name="B-NPC2022NGY(JR3303+SV01+チルト)展示" sheetId="247" r:id="rId246"/>
    <sheet name="B-NPC2022NGY(JR3303+SV01+チルト)-2" sheetId="248" r:id="rId247"/>
    <sheet name="B-STSG2022TKO(AXA200+Beatrum-H)" sheetId="249" r:id="rId248"/>
    <sheet name="B-STSG2022TKO(AXA200+Beatrum--2" sheetId="250" r:id="rId249"/>
    <sheet name="C-NPC2022NGY(AXA400+SV70+上下架台)展" sheetId="251" r:id="rId250"/>
    <sheet name="C-NPC2022NGY(AXA400+SV70+上下架台-2" sheetId="252" r:id="rId251"/>
    <sheet name="C-STSG2022TKO(AXA200+ecoDUO450)" sheetId="253" r:id="rId252"/>
    <sheet name="C-STSG2022TKO(AXA200+ecoDUO45-2" sheetId="254" r:id="rId253"/>
    <sheet name="D-NPC2022NGY(AXP300+ecoPEN600)展" sheetId="255" r:id="rId254"/>
    <sheet name="D-NPC2022NGY(AXP300+ecoPEN600-2" sheetId="256" r:id="rId255"/>
    <sheet name="DPS課購入品 原価一覧" sheetId="257" r:id="rId256"/>
    <sheet name="インターネプコン2022東京 B(AXA400+SV70+上下" sheetId="258" r:id="rId257"/>
    <sheet name="インターネプコン2022東京 C(AXA400+SV91+SV" sheetId="259" r:id="rId258"/>
    <sheet name="インターネプコン2022東京 D(AXA300+NOVADOT" sheetId="260" r:id="rId259"/>
    <sheet name="インターネプコン2022東京 E-NPC2020TYO(RDス" sheetId="261" r:id="rId260"/>
    <sheet name="インターネプコン2022東京 E-NPC2020TYO(R-2" sheetId="262" r:id="rId261"/>
    <sheet name="追加【190252】日立パワーデバイス 原価一覧-2" sheetId="263" r:id="rId262"/>
  </sheets>
  <definedNames>
    <definedName name="_xlnm._FilterDatabase" localSheetId="202">'【19】友野氏　SETB0107-A01 JR3504　マニホ'!$B$8:$O$8</definedName>
    <definedName name="_xlnm._FilterDatabase" localSheetId="16" hidden="1">'【190981】岡部新電元　原価一覧'!$B$9:$O$128</definedName>
    <definedName name="_xlnm._FilterDatabase" localSheetId="21" hidden="1">'【190989】加茂精工(大和商会) 原価一覧'!$B$8:$O$56</definedName>
    <definedName name="_xlnm._FilterDatabase" localSheetId="203" hidden="1">'【190992】パナソニックライフソリューションズ 原価一覧'!$B$8:$Q$23</definedName>
    <definedName name="_xlnm._FilterDatabase" localSheetId="0" hidden="1">'【191374】エアブラウン(富士通テレコムネットワークス 社'!$B$8:$O$234</definedName>
    <definedName name="_xlnm._FilterDatabase" localSheetId="2" hidden="1">'【191475】住友電装 原価一覧'!$B$9:$O$36</definedName>
    <definedName name="_xlnm._FilterDatabase" localSheetId="40" hidden="1">'【191673】富士化学産業 原価一覧'!$B$9:$O$37</definedName>
    <definedName name="_xlnm._FilterDatabase" localSheetId="4" hidden="1">'【191796】ナミックス 原価一覧'!$B$8:$O$37</definedName>
    <definedName name="_xlnm._FilterDatabase" localSheetId="22" hidden="1">'【191877】TDKマレーシア(SETタイ) 原価一覧'!$B$8:$O$48</definedName>
    <definedName name="_xlnm._FilterDatabase" localSheetId="24" hidden="1">'【191912】TDKマレーシア(SETタイ) 原価一覧'!$B$8:$O$48</definedName>
    <definedName name="_xlnm._FilterDatabase" localSheetId="59" hidden="1">'【191939】日立Astemo(日本電計) 原価一覧'!$B$8:$O$74</definedName>
    <definedName name="_xlnm._FilterDatabase" localSheetId="26" hidden="1">'【192402】丸一 原価一覧'!$B$9:$O$46</definedName>
    <definedName name="_xlnm._FilterDatabase" localSheetId="5" hidden="1">'【192566】アドバンテスト(千代田機工) 原価一覧'!$B$8:$O$19</definedName>
    <definedName name="_xlnm._FilterDatabase" localSheetId="6" hidden="1">'【192619】日本精工 原価一覧'!$B$8:$O$30</definedName>
    <definedName name="_xlnm._FilterDatabase" localSheetId="205" hidden="1">'【192779】東京測定器材 原価一覧'!$B$9:$O$65</definedName>
    <definedName name="_xlnm._FilterDatabase" localSheetId="42" hidden="1">'【192928】落合製作所 原価一覧'!$B$9:$O$45</definedName>
    <definedName name="_xlnm._FilterDatabase" localSheetId="206" hidden="1">'【192966】パナソニックライフソリューションズ 原価一覧'!$B$8:$Q$15</definedName>
    <definedName name="_xlnm._FilterDatabase" localSheetId="9" hidden="1">'【193003】住友電気工業 原価一覧'!$B$9:$O$9</definedName>
    <definedName name="_xlnm._FilterDatabase" localSheetId="28" hidden="1">'【193084】東レプラスチック精工 原価一覧'!$B$8:$O$35</definedName>
    <definedName name="_xlnm._FilterDatabase" localSheetId="10" hidden="1">'【193196】エレマテック 原価一覧'!$B$9:$O$17</definedName>
    <definedName name="_xlnm._FilterDatabase" localSheetId="14" hidden="1">'【193326】平井マシンツール 原価一覧'!$B$8:$O$26</definedName>
    <definedName name="_xlnm._FilterDatabase" localSheetId="60" hidden="1">'【193392】日本制御機器 原価一覧'!$B$8:$O$32</definedName>
    <definedName name="_xlnm._FilterDatabase" localSheetId="43" hidden="1">'【193677】ソマール 原価一覧'!$B$8:$O$190</definedName>
    <definedName name="_xlnm._FilterDatabase" localSheetId="90" hidden="1">'【193720】岡部新電元　原価一覧'!$B$9:$O$130</definedName>
    <definedName name="_xlnm._FilterDatabase" localSheetId="45" hidden="1">'【193741】日本発条 原価一覧'!$B$8:$O$12</definedName>
    <definedName name="_xlnm._FilterDatabase" localSheetId="32" hidden="1">'【193817】TDKマレーシア(SETタイ) 原価一覧'!$B$8:$O$45</definedName>
    <definedName name="_xlnm._FilterDatabase" localSheetId="209" hidden="1">'【193898】住友電装 原価一覧'!$B$9:$O$9</definedName>
    <definedName name="_xlnm._FilterDatabase" localSheetId="48" hidden="1">'【193936】豊田自動織機(日邦興産_井高_) 原価一覧'!$B$8:$O$18</definedName>
    <definedName name="_xlnm._FilterDatabase" localSheetId="33" hidden="1">'【193998】日本化学 原価一覧'!$B$8:$O$20</definedName>
    <definedName name="_xlnm._FilterDatabase" localSheetId="34" hidden="1">'【194083  SETB0083-A01】日産自動車　 原価'!$D$8:$Q$76</definedName>
    <definedName name="_xlnm._FilterDatabase" localSheetId="93" hidden="1">'【194110】TDKマレーシア(SETタイ) 原価一覧'!$B$8:$O$41</definedName>
    <definedName name="_xlnm._FilterDatabase" localSheetId="49" hidden="1">'【194224】SETB0087-A01　モメンティブ RTV'!$B$10:$O$41</definedName>
    <definedName name="_xlnm._FilterDatabase" localSheetId="35" hidden="1">'【194252】京セラ 原価一覧'!$B$8:$O$8</definedName>
    <definedName name="_xlnm._FilterDatabase" localSheetId="212" hidden="1">【194282】古河電工パワーシステムズ原価一覧!$B$9:$O$71</definedName>
    <definedName name="_xlnm._FilterDatabase" localSheetId="72" hidden="1">'【194328】東邦工業(佐藤機工) 原価一覧'!$B$8:$O$64</definedName>
    <definedName name="_xlnm._FilterDatabase" localSheetId="36" hidden="1">'【194367】富士ゴム 原価一覧'!$B$9:$O$24</definedName>
    <definedName name="_xlnm._FilterDatabase" localSheetId="73" hidden="1">'【194369】富士ゴム工業 原価一覧'!$B$9:$O$22</definedName>
    <definedName name="_xlnm._FilterDatabase" localSheetId="213" hidden="1">'【194537】長谷川金物 原価一覧'!$B$9:$O$49</definedName>
    <definedName name="_xlnm._FilterDatabase" localSheetId="50" hidden="1">'【194548】エレマテック 原価一覧'!$B$9:$O$17</definedName>
    <definedName name="_xlnm._FilterDatabase" localSheetId="95" hidden="1">'【194571】パナソニックライフソリューションズ 原価一覧'!$B$8:$Q$23</definedName>
    <definedName name="_xlnm._FilterDatabase" localSheetId="61" hidden="1">'【194646】泰光 原価一覧'!$B$8:$O$120</definedName>
    <definedName name="_xlnm._FilterDatabase" localSheetId="75" hidden="1">'【194734】出雲村田製作所(ホクシン) 原価一覧'!$B$8:$O$61</definedName>
    <definedName name="_xlnm._FilterDatabase" localSheetId="133" hidden="1">'【194854】藤本電器(エア・ブラウン) 原価一覧'!$B$8:$O$64</definedName>
    <definedName name="_xlnm._FilterDatabase" localSheetId="105" hidden="1">'【194885、 194886】-1　アルプスアルパイン様 　'!$D$9:$Q$36</definedName>
    <definedName name="_xlnm._FilterDatabase" localSheetId="107" hidden="1">'【194885、 194886】-2　アルプスアルパイン様 　'!$D$9:$Q$25</definedName>
    <definedName name="_xlnm._FilterDatabase" localSheetId="108" hidden="1">'【194885、 194886】-3　アルプスアルパイン様 　'!$D$9:$Q$414</definedName>
    <definedName name="_xlnm._FilterDatabase" localSheetId="109" hidden="1">'【194885、 194886】-4　アルプスアルパイン様 　'!$D$9:$Q$97</definedName>
    <definedName name="_xlnm._FilterDatabase" localSheetId="110" hidden="1">'【194885、 194886】-5　アルプスアルパイン様追加'!$D$8:$Q$32</definedName>
    <definedName name="_xlnm._FilterDatabase" localSheetId="112" hidden="1">'【194932】岡部新電元　原価一覧'!$B$9:$O$14</definedName>
    <definedName name="_xlnm._FilterDatabase" localSheetId="55">'【195024  SETB0090-A01】　千葉氏　ND-2'!$C$8:$P$8</definedName>
    <definedName name="_xlnm._FilterDatabase" localSheetId="56">'【195024  SETB0090-A01】　千葉氏　ND-3'!$B$8:$O$8</definedName>
    <definedName name="_xlnm._FilterDatabase" localSheetId="54">'【195024  SETB0090-A01】　千葉氏　NDK '!$C$8:$P$8</definedName>
    <definedName name="_xlnm._FilterDatabase" localSheetId="97" hidden="1">'【195029】SETB0094-A01　株式会社光洋向け　3'!$C$10:$P$40</definedName>
    <definedName name="_xlnm._FilterDatabase" localSheetId="182" hidden="1">'【195318】トアック 原価一覧'!$B$8:$O$101</definedName>
    <definedName name="_xlnm._FilterDatabase" localSheetId="77" hidden="1">'【195519】①矢崎メキシコ様 　原価一覧　20220315'!$D$9:$Q$20</definedName>
    <definedName name="_xlnm._FilterDatabase" localSheetId="78" hidden="1">'【195519】②矢崎メキシコ様 　原価一覧　20220329'!$D$9:$Q$93</definedName>
    <definedName name="_xlnm._FilterDatabase" localSheetId="63" hidden="1">'【195538】イフェクト 原価一覧'!$B$8:$O$20</definedName>
    <definedName name="_xlnm._FilterDatabase" localSheetId="214" hidden="1">'【195539】イフェクト 原価一覧'!$B$8:$O$20</definedName>
    <definedName name="_xlnm._FilterDatabase" localSheetId="57" hidden="1">'【195562】ソマール 原価一覧'!$B$8:$O$9</definedName>
    <definedName name="_xlnm._FilterDatabase" localSheetId="139" hidden="1">'【195594】山西電機(エア・ブラウン) 原価一覧'!$B$8:$O$177</definedName>
    <definedName name="_xlnm._FilterDatabase" localSheetId="65" hidden="1">'【195611】丸一 原価一覧'!$B$8:$O$19</definedName>
    <definedName name="_xlnm._FilterDatabase" localSheetId="114" hidden="1">'【195612】昭和電工マテリアルズ（改造見積り）'!$B$8:$O$8</definedName>
    <definedName name="_xlnm._FilterDatabase" localSheetId="79" hidden="1">'【195770】住友電気工業 原価一覧'!$B$9:$O$9</definedName>
    <definedName name="_xlnm._FilterDatabase" localSheetId="80" hidden="1">'【195853】エレマテック 原価一覧'!$B$8:$O$8</definedName>
    <definedName name="_xlnm._FilterDatabase" localSheetId="116" hidden="1">'【195882】ミネベアミツミ 原価一覧-22.4.12 (1'!$B$9:$O$29</definedName>
    <definedName name="_xlnm._FilterDatabase" localSheetId="81" hidden="1">'【195944】日本精工 原価一覧'!$B$8:$O$30</definedName>
    <definedName name="_xlnm._FilterDatabase" localSheetId="82" hidden="1">'【195944】日本精工 谷田川依頼'!$B$8:$O$16</definedName>
    <definedName name="_xlnm._FilterDatabase" localSheetId="98" hidden="1">'【196221】TDKマレーシア(SETタイ) 原価一覧'!$B$8:$O$41</definedName>
    <definedName name="_xlnm._FilterDatabase" localSheetId="135" hidden="1">'【196298】 第一商事'!$B$8:$R$9</definedName>
    <definedName name="_xlnm._FilterDatabase" localSheetId="120" hidden="1">'【196331】旭化成テクノプラス 原価一覧'!$B$8:$O$157</definedName>
    <definedName name="_xlnm._FilterDatabase" localSheetId="84" hidden="1">'【196631】泰光 原価一覧'!$B$8:$O$18</definedName>
    <definedName name="_xlnm._FilterDatabase" localSheetId="216" hidden="1">'【196631】泰光 原価一覧-3'!$B$8:$O$18</definedName>
    <definedName name="_xlnm._FilterDatabase" localSheetId="122" hidden="1">'【196635 】京都セミコンダクター様　 JRＶ2303ツー'!$E$8:$R$8</definedName>
    <definedName name="_xlnm._FilterDatabase" localSheetId="86" hidden="1">'【196718】日本精工向け 原価一覧'!$B$8:$O$9</definedName>
    <definedName name="_xlnm._FilterDatabase" localSheetId="144" hidden="1">'【196948】啓愛社 原価一覧-22.6.3'!$B$9:$O$26</definedName>
    <definedName name="_xlnm._FilterDatabase" localSheetId="99" hidden="1">'【196989 】　UMCエレクトロニクス様　 ツール治具改造'!$E$8:$R$8</definedName>
    <definedName name="_xlnm._FilterDatabase" localSheetId="123" hidden="1">'【196990】日本精工 原価一覧'!$B$8:$O$26</definedName>
    <definedName name="_xlnm._FilterDatabase" localSheetId="124" hidden="1">'【196990】日本精工 谷田川依頼'!$B$8:$O$17</definedName>
    <definedName name="_xlnm._FilterDatabase" localSheetId="145" hidden="1">【197031】パナソニックライフソリューションズ!$B$8:$Q$20</definedName>
    <definedName name="_xlnm._FilterDatabase" localSheetId="136" hidden="1">'【197082 】京都セミコンダクター様　 JRＶ2303ツー'!$E$8:$R$8</definedName>
    <definedName name="_xlnm._FilterDatabase" localSheetId="100" hidden="1">'【197097】ミツバ 原価一覧'!$B$8:$O$14</definedName>
    <definedName name="_xlnm._FilterDatabase" localSheetId="149" hidden="1">'【197337】 SETB0091-A01 千葉氏　OKI-3'!$C$8:$P$351</definedName>
    <definedName name="_xlnm._FilterDatabase" localSheetId="157" hidden="1">'【197337】 SETB0091-A01 千葉氏　OKI-4'!$C$8:$P$164</definedName>
    <definedName name="_xlnm._FilterDatabase" localSheetId="147" hidden="1">'【197337】 SETB0091-A01 千葉氏　OKIシン'!$C$8:$P$166</definedName>
    <definedName name="_xlnm._FilterDatabase" localSheetId="101" hidden="1">'【197360】千葉　　有限会社ファーム富田様　原価一覧　20'!$C$8:$P$123</definedName>
    <definedName name="_xlnm._FilterDatabase" localSheetId="150" hidden="1">'【197495】郡山ヒロセ電機 原価一覧'!$B$8:$O$93</definedName>
    <definedName name="_xlnm._FilterDatabase" localSheetId="152" hidden="1">'【197523】岡部新電元　原価一覧'!$B$9:$O$128</definedName>
    <definedName name="_xlnm._FilterDatabase" localSheetId="126" hidden="1">'【197582】住友電気工業 原価一覧'!$B$9:$O$9</definedName>
    <definedName name="_xlnm._FilterDatabase" localSheetId="127" hidden="1">'【197642】オリンパス 原価一覧'!$D$8:$Q$26</definedName>
    <definedName name="_xlnm._FilterDatabase" localSheetId="102" hidden="1">'【197665】ASブレーキ(大西機工) 原価一覧'!$B$8:$O$19</definedName>
    <definedName name="_xlnm._FilterDatabase" localSheetId="128" hidden="1">'【197682】日東シンコー(SV70のみ) 原価一覧'!$B$8:$O$24</definedName>
    <definedName name="_xlnm._FilterDatabase" localSheetId="155" hidden="1">'【197684】日東シンコー(SV70+90°回転機構) 原価'!$B$8:$O$40</definedName>
    <definedName name="_xlnm._FilterDatabase" localSheetId="129" hidden="1">'【197845】SETタイ 原価一覧'!$B$8:$O$8</definedName>
    <definedName name="_xlnm._FilterDatabase" localSheetId="130" hidden="1">'【197893】TDKマレーシア(SETタイ) 原価一覧'!$B$8:$O$39</definedName>
    <definedName name="_xlnm._FilterDatabase" localSheetId="184" hidden="1">'【197902】富士ゴム工業 原価一覧'!$B$9:$O$15</definedName>
    <definedName name="_xlnm._FilterDatabase" localSheetId="131" hidden="1">'【198027】スタンレー電気(横山機工) 原価一覧'!$B$8:$O$19</definedName>
    <definedName name="_xlnm._FilterDatabase" localSheetId="132" hidden="1">'【198086】進和商事 原価一覧'!$B$8:$O$15</definedName>
    <definedName name="_xlnm._FilterDatabase" localSheetId="186" hidden="1">'【198656】パナソニックライフソリューションズ電材三重(紀'!$B$8:$O$38</definedName>
    <definedName name="_xlnm._FilterDatabase" localSheetId="189" hidden="1">#N/A</definedName>
    <definedName name="_xlnm._FilterDatabase" localSheetId="188" hidden="1">#N/A</definedName>
    <definedName name="_xlnm._FilterDatabase" localSheetId="137" hidden="1">'【198769】丸一(JR2304N) 原価一覧'!$B$8:$O$24</definedName>
    <definedName name="_xlnm._FilterDatabase" localSheetId="166" hidden="1">'【198809】丸一(JC-3) 原価一覧'!$B$8:$O$33</definedName>
    <definedName name="_xlnm._FilterDatabase" localSheetId="138" hidden="1">'【198987】共栄産業(ニップンエンジニエアリング) 原価一'!$B$8:$O$44</definedName>
    <definedName name="_xlnm._FilterDatabase" localSheetId="218" hidden="1">'【199145】アドビック 原価一覧'!$B$8:$O$40</definedName>
    <definedName name="_xlnm._FilterDatabase" localSheetId="219" hidden="1">'【199148】アドビック 原価一覧'!$B$8:$O$40</definedName>
    <definedName name="_xlnm._FilterDatabase" localSheetId="158" hidden="1">'【199165】TDKマレーシア(SETタイ) 原価一覧'!$B$8:$O$44</definedName>
    <definedName name="_xlnm._FilterDatabase" localSheetId="168" hidden="1">'【199170】TDKマレーシア(SETタイ) 原価一覧'!$B$8:$O$41</definedName>
    <definedName name="_xlnm._FilterDatabase" localSheetId="190" hidden="1">'【199274】コーセル(ホクシン) 原価一覧'!$B$8:$O$20</definedName>
    <definedName name="_xlnm._FilterDatabase" localSheetId="220" hidden="1">【199351】株式会社真央原価一覧!$B$8:$O$41</definedName>
    <definedName name="_xlnm._FilterDatabase" localSheetId="159" hidden="1">'【199368】日本サポートシステム 原価一覧'!$B$8:$O$39</definedName>
    <definedName name="_xlnm._FilterDatabase" localSheetId="221" hidden="1">'【199437】 日星工業 原価一覧'!$B$9:$O$41</definedName>
    <definedName name="_xlnm._FilterDatabase" localSheetId="160" hidden="1">'【199582】三和スクリーン銘板 原価一覧'!$B$8:$O$98</definedName>
    <definedName name="_xlnm._FilterDatabase" localSheetId="223" hidden="1">'【199697】 WINTECH 原価一覧(300)'!$B$9:$O$45</definedName>
    <definedName name="_xlnm._FilterDatabase" localSheetId="161" hidden="1">'【199734】上野部長　JR3303+10ccシリンジ+SV'!$C$8:$P$210</definedName>
    <definedName name="_xlnm._FilterDatabase" localSheetId="156" hidden="1">'【199751】ミツバ 原価一覧'!$B$8:$O$14</definedName>
    <definedName name="_xlnm._FilterDatabase" localSheetId="225" hidden="1">'【199895】 オムロン阿蘇 原価一覧'!$B$8:$O$31</definedName>
    <definedName name="_xlnm._FilterDatabase" localSheetId="162" hidden="1">#N/A</definedName>
    <definedName name="_xlnm._FilterDatabase" localSheetId="163" hidden="1">#N/A</definedName>
    <definedName name="_xlnm._FilterDatabase" localSheetId="164" hidden="1">'【200079】富士電機(日本電計) 原価一覧'!$B$8:$O$48</definedName>
    <definedName name="_xlnm._FilterDatabase" localSheetId="226" hidden="1">'【200091】 昭和通商（ヤマリア） 原価一覧'!$B$9:$O$15</definedName>
    <definedName name="_xlnm._FilterDatabase" localSheetId="228" hidden="1">'【200106】 ワンダーフューチャーコーポレーション 原価一'!$B$8:$O$40</definedName>
    <definedName name="_xlnm._FilterDatabase" localSheetId="229" hidden="1">'【200107】 ワンダーフューチャーコーポレーション 原価一'!$B$8:$O$40</definedName>
    <definedName name="_xlnm._FilterDatabase" localSheetId="191" hidden="1">'【200142】東京計測機材 原価一覧'!$B$8:$O$95</definedName>
    <definedName name="_xlnm._FilterDatabase" localSheetId="230" hidden="1">'【200222】 マーレ 原価一覧'!$B$8:$P$8</definedName>
    <definedName name="_xlnm._FilterDatabase" localSheetId="165" hidden="1">'【200296】森田製作所 原価一覧'!$B$8:$O$17</definedName>
    <definedName name="_xlnm._FilterDatabase" localSheetId="170" hidden="1">'【200417】 オムロン阿蘇 原価一覧'!$B$8:$O$31</definedName>
    <definedName name="_xlnm._FilterDatabase" localSheetId="232" hidden="1">'【200482】 アイホン原価一覧'!$B$8:$O$8</definedName>
    <definedName name="_xlnm._FilterDatabase" localSheetId="171" hidden="1">'【200553】 昭和通商（ヤマリア） 原価一覧'!$B$9:$O$15</definedName>
    <definedName name="_xlnm._FilterDatabase" localSheetId="173" hidden="1">'【200568】 アルメガ原価一覧'!$B$9:$O$30</definedName>
    <definedName name="_xlnm._FilterDatabase" localSheetId="175" hidden="1">'【200874】 SETB0126-A01 株式会社光洋様 J'!$C$8:$P$107</definedName>
    <definedName name="_xlnm._FilterDatabase" localSheetId="177" hidden="1">'【200991】 NOK原価一覧'!$B$9:$O$30</definedName>
    <definedName name="_xlnm._FilterDatabase" localSheetId="179" hidden="1">'【201110】富士通テレコムネットワーク(渡辺精工) 原価一'!$B$8:$O$19</definedName>
    <definedName name="_xlnm._FilterDatabase" localSheetId="180" hidden="1">'【201238】日産自動車向け 原価一覧'!$B$8:$O$16</definedName>
    <definedName name="_xlnm._FilterDatabase" localSheetId="193" hidden="1">'【201257】 横浜国立大学 原価一覧'!$B$9:$O$15</definedName>
    <definedName name="_xlnm._FilterDatabase" localSheetId="195" hidden="1">'【201447】エレマテック 原価一覧'!$B$9:$O$17</definedName>
    <definedName name="_xlnm._FilterDatabase" localSheetId="196" hidden="1">'【201448】エレマテック 原価一覧'!$B$9:$O$17</definedName>
    <definedName name="_xlnm._FilterDatabase" localSheetId="197" hidden="1">'【201722】エレマテック 原価一覧'!$B$9:$O$17</definedName>
    <definedName name="_xlnm._FilterDatabase" localSheetId="198" hidden="1">'【201758】日本製鉄 原価一覧'!$B$8:$O$53</definedName>
    <definedName name="_xlnm._FilterDatabase" localSheetId="234" hidden="1">'【201948 】日伝（マーレジャパン）原価一覧'!$B$8:$P$8</definedName>
    <definedName name="_xlnm._FilterDatabase" localSheetId="236" hidden="1">'【202019】富士ゴム2号機化改造 原価一覧'!$B$9:$O$9</definedName>
    <definedName name="_xlnm._FilterDatabase" localSheetId="199" hidden="1">'【202023】千葉　　有限会社ファーム富田様　原価一覧　20'!$C$8:$P$123</definedName>
    <definedName name="_xlnm._FilterDatabase" localSheetId="200" hidden="1">#N/A</definedName>
    <definedName name="_xlnm._FilterDatabase" localSheetId="201" hidden="1">'【202106】AXEND 原価一覧'!$B$8:$O$29</definedName>
    <definedName name="_xlnm._FilterDatabase" localSheetId="67" hidden="1">'【開発NO.SWS22005】SETB0089-A01　全圧力'!$C$10:$P$47</definedName>
    <definedName name="_xlnm._FilterDatabase" localSheetId="87" hidden="1">'【開発研究】 　名古屋　卓上ロボット 上下架台 原価一覧 20'!$D$8:$Q$244</definedName>
    <definedName name="_xlnm._FilterDatabase" localSheetId="88" hidden="1">'【開発研究】 　名古屋営業所　電子天秤台　 原価一覧 2022'!$D$8:$Q$67</definedName>
    <definedName name="_xlnm._FilterDatabase" localSheetId="38" hidden="1">'【各営業所購入依頼分】AXA400コンフォーマル仕様 原価一覧'!$B$9:$O$42</definedName>
    <definedName name="_xlnm._FilterDatabase" localSheetId="68" hidden="1">'【仙台営業所購入依頼分】AXA400コンフォーマル仕様 原価一'!$B$9:$O$43</definedName>
    <definedName name="_xlnm._FilterDatabase" localSheetId="242" hidden="1">'AXELIA2ヘッド治具 コンフォーマル仕様 原価一覧'!$B$9:$O$26</definedName>
    <definedName name="_xlnm._FilterDatabase" localSheetId="244" hidden="1">'AXELIA2ヘッド治具 コンフォーマル仕様 原価一覧-3'!$B$9:$O$41</definedName>
    <definedName name="_xlnm._FilterDatabase" localSheetId="255" hidden="1">'DPS課購入品 原価一覧'!$B$9:$O$47</definedName>
    <definedName name="_xlnm._FilterDatabase" localSheetId="71" hidden="1">'追加【190252】日立パワーデバイス 原価一覧'!$B$8:$O$18</definedName>
    <definedName name="_xlnm._FilterDatabase" localSheetId="261" hidden="1">'追加【190252】日立パワーデバイス 原価一覧-2'!$B$8:$O$18</definedName>
    <definedName name="_xlnm._FilterDatabase" localSheetId="103" hidden="1">'追記【購入依頼 】AXELIA 超音波溶着テスト治具 原価一覧'!$B$8:$O$21</definedName>
    <definedName name="_xlnm._FilterDatabase" localSheetId="89" hidden="1">'追記【積層JETテスト用購入依頼品】 原価一覧'!$B$9:$O$9</definedName>
    <definedName name="_xlnm.Print_Area" localSheetId="19">'【190981】岡部新電元　原価一覧-4'!#REF!</definedName>
    <definedName name="_xlnm.Print_Area" localSheetId="31">'【193282】 タイセー（NTTアクセスサービス研究所）-2'!$A$1:$B$5</definedName>
    <definedName name="_xlnm.Print_Area" localSheetId="62">'【194646】泰光 原価一覧-2'!$A$1:$B$5</definedName>
    <definedName name="_xlnm.Print_Area" localSheetId="76">'【194734】出雲村田製作所(ホクシン) 原価一覧-2'!$A$1:$B$8</definedName>
    <definedName name="_xlnm.Print_Area" localSheetId="63">'【195538】イフェクト 原価一覧'!$B$2:$I$12</definedName>
    <definedName name="_xlnm.Print_Area" localSheetId="64">'【195538】イフェクト 原価一覧-2'!$A$1:$B$5</definedName>
    <definedName name="_xlnm.Print_Area" localSheetId="215">'【195539】イフェクト 原価一覧-2'!$A$1:$B$5</definedName>
    <definedName name="_xlnm.Print_Area" localSheetId="141">'【195595】マーレ 原価一覧'!$D:$F</definedName>
    <definedName name="_xlnm.Print_Area" localSheetId="142">'【195595】マーレ 原価一覧-2'!$A$1:$G$11</definedName>
    <definedName name="_xlnm.Print_Area" localSheetId="143">'【195595】マーレ 原価一覧-3'!$A$1:$B$7</definedName>
    <definedName name="_xlnm.Print_Area" localSheetId="85">'【196631】泰光 原価一覧-2'!$A$1:$B$5</definedName>
    <definedName name="_xlnm.Print_Area" localSheetId="217">'【196631】泰光 原価一覧-4'!$A$1:$B$5</definedName>
    <definedName name="_xlnm.Print_Area" localSheetId="149">'【197337】 SETB0091-A01 千葉氏　OKI-3'!$B$1:$K$296</definedName>
    <definedName name="_xlnm.Print_Area" localSheetId="157">'【197337】 SETB0091-A01 千葉氏　OKI-4'!$B$1:$K$109</definedName>
    <definedName name="_xlnm.Print_Area" localSheetId="147">'【197337】 SETB0091-A01 千葉氏　OKIシン'!$B$1:$K$111</definedName>
    <definedName name="_xlnm.Print_Area" localSheetId="189">#N/A</definedName>
    <definedName name="_xlnm.Print_Area" localSheetId="188">#N/A</definedName>
    <definedName name="_xlnm.Print_Area" localSheetId="162">#N/A</definedName>
    <definedName name="_xlnm.Print_Area" localSheetId="163">#N/A</definedName>
    <definedName name="_xlnm.Print_Area" localSheetId="175">'【200874】 SETB0126-A01 株式会社光洋様 J'!$B$1:$K$103</definedName>
    <definedName name="_xlnm.Print_Area" localSheetId="87">'【開発研究】 　名古屋　卓上ロボット 上下架台 原価一覧 20'!$C$1:$L$161</definedName>
    <definedName name="_xlnm.Print_Area" localSheetId="88">'【開発研究】 　名古屋営業所　電子天秤台　 原価一覧 2022'!$C$1:$L$26</definedName>
    <definedName name="_xlnm.Print_Area" localSheetId="68">'【仙台営業所購入依頼分】AXA400コンフォーマル仕様 原価一'!$B$2:$J$34</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263" l="1"/>
  <c r="H17" i="263"/>
  <c r="H16" i="263"/>
  <c r="H15" i="263"/>
  <c r="H14" i="263"/>
  <c r="H13" i="263"/>
  <c r="H12" i="263"/>
  <c r="H11" i="263"/>
  <c r="H10" i="263"/>
  <c r="H9" i="263"/>
  <c r="J2" i="263"/>
  <c r="H43" i="261"/>
  <c r="H42" i="261"/>
  <c r="H37" i="261"/>
  <c r="H36" i="261"/>
  <c r="H35" i="261"/>
  <c r="H34" i="261"/>
  <c r="H33" i="261"/>
  <c r="H32" i="261"/>
  <c r="H31" i="261"/>
  <c r="H30" i="261"/>
  <c r="H29" i="261"/>
  <c r="H28" i="261"/>
  <c r="H27" i="261"/>
  <c r="H26" i="261"/>
  <c r="H25" i="261"/>
  <c r="H24" i="261"/>
  <c r="H23" i="261"/>
  <c r="H22" i="261"/>
  <c r="H21" i="261"/>
  <c r="H20" i="261"/>
  <c r="H19" i="261"/>
  <c r="J8" i="261" s="1"/>
  <c r="H18" i="261"/>
  <c r="H17" i="261"/>
  <c r="H16" i="261"/>
  <c r="H15" i="261"/>
  <c r="H14" i="261"/>
  <c r="H13" i="261"/>
  <c r="H12" i="261"/>
  <c r="H30" i="260"/>
  <c r="H29" i="260"/>
  <c r="H28" i="260"/>
  <c r="H27" i="260"/>
  <c r="H26" i="260"/>
  <c r="H25" i="260"/>
  <c r="H24" i="260"/>
  <c r="H23" i="260"/>
  <c r="H22" i="260"/>
  <c r="H21" i="260"/>
  <c r="H20" i="260"/>
  <c r="H19" i="260"/>
  <c r="H18" i="260"/>
  <c r="H17" i="260"/>
  <c r="H16" i="260"/>
  <c r="H15" i="260"/>
  <c r="H14" i="260"/>
  <c r="H13" i="260"/>
  <c r="H12" i="260"/>
  <c r="H11" i="260"/>
  <c r="H10" i="260"/>
  <c r="H9" i="260"/>
  <c r="J2" i="260"/>
  <c r="H28" i="259"/>
  <c r="H27" i="259"/>
  <c r="H26" i="259"/>
  <c r="H25" i="259"/>
  <c r="H24" i="259"/>
  <c r="H23" i="259"/>
  <c r="H22" i="259"/>
  <c r="H21" i="259"/>
  <c r="H20" i="259"/>
  <c r="H19" i="259"/>
  <c r="H18" i="259"/>
  <c r="H17" i="259"/>
  <c r="H16" i="259"/>
  <c r="H15" i="259"/>
  <c r="H14" i="259"/>
  <c r="H13" i="259"/>
  <c r="J2" i="259" s="1"/>
  <c r="H12" i="259"/>
  <c r="H11" i="259"/>
  <c r="H10" i="259"/>
  <c r="H9" i="259"/>
  <c r="H38" i="258"/>
  <c r="H37" i="258"/>
  <c r="H36" i="258"/>
  <c r="H35" i="258"/>
  <c r="H34" i="258"/>
  <c r="H33" i="258"/>
  <c r="H32" i="258"/>
  <c r="H31" i="258"/>
  <c r="H30" i="258"/>
  <c r="H27" i="258"/>
  <c r="H26" i="258"/>
  <c r="J2" i="258" s="1"/>
  <c r="H23" i="258"/>
  <c r="H22" i="258"/>
  <c r="H21" i="258"/>
  <c r="H20" i="258"/>
  <c r="H19" i="258"/>
  <c r="H18" i="258"/>
  <c r="H16" i="258"/>
  <c r="H15" i="258"/>
  <c r="H14" i="258"/>
  <c r="H13" i="258"/>
  <c r="H12" i="258"/>
  <c r="H11" i="258"/>
  <c r="H10" i="258"/>
  <c r="H9" i="258"/>
  <c r="H71" i="257"/>
  <c r="H70" i="257"/>
  <c r="H69" i="257"/>
  <c r="H68" i="257"/>
  <c r="H67" i="257"/>
  <c r="H66" i="257"/>
  <c r="H39" i="257"/>
  <c r="H38" i="257"/>
  <c r="H37" i="257"/>
  <c r="H36" i="257"/>
  <c r="H35" i="257"/>
  <c r="H34" i="257"/>
  <c r="H33" i="257"/>
  <c r="H32" i="257"/>
  <c r="H31" i="257"/>
  <c r="H30" i="257"/>
  <c r="H29" i="257"/>
  <c r="H28" i="257"/>
  <c r="H27" i="257"/>
  <c r="H26" i="257"/>
  <c r="H25" i="257"/>
  <c r="H24" i="257"/>
  <c r="H23" i="257"/>
  <c r="H22" i="257"/>
  <c r="H21" i="257"/>
  <c r="H20" i="257"/>
  <c r="H19" i="257"/>
  <c r="H18" i="257"/>
  <c r="H17" i="257"/>
  <c r="H16" i="257"/>
  <c r="H15" i="257"/>
  <c r="H14" i="257"/>
  <c r="E40" i="257" s="1"/>
  <c r="H13" i="257"/>
  <c r="H12" i="257"/>
  <c r="H11" i="257"/>
  <c r="H23" i="255"/>
  <c r="H22" i="255"/>
  <c r="H21" i="255"/>
  <c r="H20" i="255"/>
  <c r="H19" i="255"/>
  <c r="H18" i="255"/>
  <c r="H17" i="255"/>
  <c r="H16" i="255"/>
  <c r="H15" i="255"/>
  <c r="H14" i="255"/>
  <c r="H13" i="255"/>
  <c r="H12" i="255"/>
  <c r="J2" i="255" s="1"/>
  <c r="H10" i="255"/>
  <c r="H9" i="255"/>
  <c r="H18" i="253"/>
  <c r="H17" i="253"/>
  <c r="H16" i="253"/>
  <c r="H15" i="253"/>
  <c r="H14" i="253"/>
  <c r="H13" i="253"/>
  <c r="H12" i="253"/>
  <c r="H11" i="253"/>
  <c r="H9" i="253"/>
  <c r="J2" i="253"/>
  <c r="H24" i="251"/>
  <c r="H23" i="251"/>
  <c r="H22" i="251"/>
  <c r="J2" i="251" s="1"/>
  <c r="H21" i="251"/>
  <c r="H20" i="251"/>
  <c r="H19" i="251"/>
  <c r="H18" i="251"/>
  <c r="H17" i="251"/>
  <c r="H16" i="251"/>
  <c r="H15" i="251"/>
  <c r="H14" i="251"/>
  <c r="H13" i="251"/>
  <c r="H12" i="251"/>
  <c r="H11" i="251"/>
  <c r="H10" i="251"/>
  <c r="H9" i="251"/>
  <c r="H28" i="249"/>
  <c r="H27" i="249"/>
  <c r="H26" i="249"/>
  <c r="H25" i="249"/>
  <c r="H24" i="249"/>
  <c r="H23" i="249"/>
  <c r="H22" i="249"/>
  <c r="H21" i="249"/>
  <c r="H20" i="249"/>
  <c r="H19" i="249"/>
  <c r="H18" i="249"/>
  <c r="H17" i="249"/>
  <c r="H16" i="249"/>
  <c r="H15" i="249"/>
  <c r="H13" i="249"/>
  <c r="H12" i="249"/>
  <c r="H11" i="249"/>
  <c r="H9" i="249"/>
  <c r="J2" i="249" s="1"/>
  <c r="H35" i="247"/>
  <c r="H34" i="247"/>
  <c r="H33" i="247"/>
  <c r="H32" i="247"/>
  <c r="H31" i="247"/>
  <c r="H30" i="247"/>
  <c r="H29" i="247"/>
  <c r="H28" i="247"/>
  <c r="H25" i="247"/>
  <c r="H24" i="247"/>
  <c r="H23" i="247"/>
  <c r="H22" i="247"/>
  <c r="H21" i="247"/>
  <c r="H20" i="247"/>
  <c r="H19" i="247"/>
  <c r="J2" i="247" s="1"/>
  <c r="H18" i="247"/>
  <c r="H17" i="247"/>
  <c r="H16" i="247"/>
  <c r="H14" i="247"/>
  <c r="H13" i="247"/>
  <c r="H12" i="247"/>
  <c r="H11" i="247"/>
  <c r="H10" i="247"/>
  <c r="H9" i="247"/>
  <c r="H59" i="246"/>
  <c r="H58" i="246"/>
  <c r="H57" i="246"/>
  <c r="H56" i="246"/>
  <c r="H55" i="246"/>
  <c r="H54" i="246"/>
  <c r="H53" i="246"/>
  <c r="H52" i="246"/>
  <c r="H51" i="246"/>
  <c r="H50" i="246"/>
  <c r="H49" i="246"/>
  <c r="H48" i="246"/>
  <c r="H47" i="246"/>
  <c r="H46" i="246"/>
  <c r="H45" i="246"/>
  <c r="H43" i="246"/>
  <c r="H42" i="246"/>
  <c r="H41" i="246"/>
  <c r="H40" i="246"/>
  <c r="H37" i="246"/>
  <c r="H36" i="246"/>
  <c r="H23" i="246"/>
  <c r="J2" i="246" s="1"/>
  <c r="H22" i="246"/>
  <c r="H21" i="246"/>
  <c r="H20" i="246"/>
  <c r="H19" i="246"/>
  <c r="H18" i="246"/>
  <c r="H17" i="246"/>
  <c r="H16" i="246"/>
  <c r="H15" i="246"/>
  <c r="H14" i="246"/>
  <c r="H13" i="246"/>
  <c r="H12" i="246"/>
  <c r="H11" i="246"/>
  <c r="H10" i="246"/>
  <c r="H44" i="244"/>
  <c r="H43" i="244"/>
  <c r="H42" i="244"/>
  <c r="H41" i="244"/>
  <c r="H40" i="244"/>
  <c r="H39" i="244"/>
  <c r="H38" i="244"/>
  <c r="H37" i="244"/>
  <c r="H35" i="244"/>
  <c r="H34" i="244"/>
  <c r="H33" i="244"/>
  <c r="H32" i="244"/>
  <c r="H31" i="244"/>
  <c r="H30" i="244"/>
  <c r="H29" i="244"/>
  <c r="H28" i="244"/>
  <c r="H27" i="244"/>
  <c r="H26" i="244"/>
  <c r="J2" i="244" s="1"/>
  <c r="H25" i="244"/>
  <c r="H24" i="244"/>
  <c r="H23" i="244"/>
  <c r="H22" i="244"/>
  <c r="H21" i="244"/>
  <c r="H19" i="244"/>
  <c r="H18" i="244"/>
  <c r="H14" i="244"/>
  <c r="H13" i="244"/>
  <c r="H12" i="244"/>
  <c r="H11" i="244"/>
  <c r="H10" i="244"/>
  <c r="H49" i="242"/>
  <c r="H48" i="242"/>
  <c r="H47" i="242"/>
  <c r="H46" i="242"/>
  <c r="H45" i="242"/>
  <c r="H44" i="242"/>
  <c r="H43" i="242"/>
  <c r="H42" i="242"/>
  <c r="H41" i="242"/>
  <c r="H40" i="242"/>
  <c r="H39" i="242"/>
  <c r="H38" i="242"/>
  <c r="H37" i="242"/>
  <c r="H36" i="242"/>
  <c r="H35" i="242"/>
  <c r="H34" i="242"/>
  <c r="H33" i="242"/>
  <c r="H32" i="242"/>
  <c r="H31" i="242"/>
  <c r="H30" i="242"/>
  <c r="H29" i="242"/>
  <c r="H28" i="242"/>
  <c r="H27" i="242"/>
  <c r="H26" i="242"/>
  <c r="H25" i="242"/>
  <c r="H24" i="242"/>
  <c r="H23" i="242"/>
  <c r="H22" i="242"/>
  <c r="H20" i="242"/>
  <c r="H19" i="242"/>
  <c r="H18" i="242"/>
  <c r="H17" i="242"/>
  <c r="H16" i="242"/>
  <c r="H15" i="242"/>
  <c r="H14" i="242"/>
  <c r="J2" i="242" s="1"/>
  <c r="H13" i="242"/>
  <c r="H12" i="242"/>
  <c r="H11" i="242"/>
  <c r="H10" i="242"/>
  <c r="H9" i="242"/>
  <c r="H15" i="240"/>
  <c r="H14" i="240"/>
  <c r="H13" i="240"/>
  <c r="H12" i="240"/>
  <c r="H11" i="240"/>
  <c r="H10" i="240"/>
  <c r="H9" i="240"/>
  <c r="J2" i="240"/>
  <c r="H19" i="238"/>
  <c r="H18" i="238"/>
  <c r="J2" i="238" s="1"/>
  <c r="H17" i="238"/>
  <c r="H16" i="238"/>
  <c r="H15" i="238"/>
  <c r="H14" i="238"/>
  <c r="H13" i="238"/>
  <c r="H12" i="238"/>
  <c r="H11" i="238"/>
  <c r="H10" i="238"/>
  <c r="I49" i="236"/>
  <c r="I48" i="236"/>
  <c r="I47" i="236"/>
  <c r="I46" i="236"/>
  <c r="I45" i="236"/>
  <c r="I44" i="236"/>
  <c r="I43" i="236"/>
  <c r="I42" i="236"/>
  <c r="I41" i="236"/>
  <c r="I40" i="236"/>
  <c r="I39" i="236"/>
  <c r="I38" i="236"/>
  <c r="I37" i="236"/>
  <c r="I36" i="236"/>
  <c r="I35" i="236"/>
  <c r="I34" i="236"/>
  <c r="I33" i="236"/>
  <c r="I32" i="236"/>
  <c r="I31" i="236"/>
  <c r="I30" i="236"/>
  <c r="I29" i="236"/>
  <c r="I28" i="236"/>
  <c r="I27" i="236"/>
  <c r="I26" i="236"/>
  <c r="I25" i="236"/>
  <c r="I24" i="236"/>
  <c r="I23" i="236"/>
  <c r="I22" i="236"/>
  <c r="I21" i="236"/>
  <c r="I20" i="236"/>
  <c r="I19" i="236"/>
  <c r="I18" i="236"/>
  <c r="I17" i="236"/>
  <c r="I16" i="236"/>
  <c r="I15" i="236"/>
  <c r="I14" i="236"/>
  <c r="I13" i="236"/>
  <c r="I12" i="236"/>
  <c r="I11" i="236"/>
  <c r="K2" i="236" s="1"/>
  <c r="I10" i="236"/>
  <c r="I9" i="236"/>
  <c r="H64" i="234"/>
  <c r="H63" i="234"/>
  <c r="H62" i="234"/>
  <c r="H60" i="234"/>
  <c r="H59" i="234"/>
  <c r="H58" i="234"/>
  <c r="H57" i="234"/>
  <c r="H56" i="234"/>
  <c r="H55" i="234"/>
  <c r="H54" i="234"/>
  <c r="H53" i="234"/>
  <c r="H52" i="234"/>
  <c r="H51" i="234"/>
  <c r="H50" i="234"/>
  <c r="H49" i="234"/>
  <c r="H48" i="234"/>
  <c r="H47" i="234"/>
  <c r="H46" i="234"/>
  <c r="H45" i="234"/>
  <c r="H44" i="234"/>
  <c r="H43" i="234"/>
  <c r="H42" i="234"/>
  <c r="H41" i="234"/>
  <c r="H40" i="234"/>
  <c r="H39" i="234"/>
  <c r="H38" i="234"/>
  <c r="H37" i="234"/>
  <c r="H36" i="234"/>
  <c r="H35" i="234"/>
  <c r="H34" i="234"/>
  <c r="H33" i="234"/>
  <c r="H32" i="234"/>
  <c r="H31" i="234"/>
  <c r="H30" i="234"/>
  <c r="H29" i="234"/>
  <c r="H28" i="234"/>
  <c r="H27" i="234"/>
  <c r="H26" i="234"/>
  <c r="H25" i="234"/>
  <c r="H24" i="234"/>
  <c r="H23" i="234"/>
  <c r="H22" i="234"/>
  <c r="H21" i="234"/>
  <c r="H20" i="234"/>
  <c r="H19" i="234"/>
  <c r="J2" i="234" s="1"/>
  <c r="H18" i="234"/>
  <c r="H17" i="234"/>
  <c r="H16" i="234"/>
  <c r="H15" i="234"/>
  <c r="H14" i="234"/>
  <c r="H13" i="234"/>
  <c r="H12" i="234"/>
  <c r="H11" i="234"/>
  <c r="H9" i="234"/>
  <c r="I66" i="232"/>
  <c r="I65" i="232"/>
  <c r="I64" i="232"/>
  <c r="I63" i="232"/>
  <c r="I62" i="232"/>
  <c r="I61" i="232"/>
  <c r="I60" i="232"/>
  <c r="I59" i="232"/>
  <c r="I58" i="232"/>
  <c r="I57" i="232"/>
  <c r="I56" i="232"/>
  <c r="I55" i="232"/>
  <c r="I54" i="232"/>
  <c r="I53" i="232"/>
  <c r="I52" i="232"/>
  <c r="I51" i="232"/>
  <c r="I50" i="232"/>
  <c r="I49" i="232"/>
  <c r="I48" i="232"/>
  <c r="I47" i="232"/>
  <c r="I46" i="232"/>
  <c r="I45" i="232"/>
  <c r="I44" i="232"/>
  <c r="I43" i="232"/>
  <c r="I42" i="232"/>
  <c r="I41" i="232"/>
  <c r="I40" i="232"/>
  <c r="I39" i="232"/>
  <c r="I38" i="232"/>
  <c r="I37" i="232"/>
  <c r="I36" i="232"/>
  <c r="I35" i="232"/>
  <c r="I34" i="232"/>
  <c r="I33" i="232"/>
  <c r="I32" i="232"/>
  <c r="I31" i="232"/>
  <c r="I30" i="232"/>
  <c r="I29" i="232"/>
  <c r="I28" i="232"/>
  <c r="I27" i="232"/>
  <c r="I26" i="232"/>
  <c r="I25" i="232"/>
  <c r="I24" i="232"/>
  <c r="I23" i="232"/>
  <c r="I22" i="232"/>
  <c r="I21" i="232"/>
  <c r="I20" i="232"/>
  <c r="I19" i="232"/>
  <c r="I18" i="232"/>
  <c r="I17" i="232"/>
  <c r="I16" i="232"/>
  <c r="I15" i="232"/>
  <c r="I14" i="232"/>
  <c r="I13" i="232"/>
  <c r="K2" i="232" s="1"/>
  <c r="H38" i="231"/>
  <c r="H37" i="231"/>
  <c r="H36" i="231"/>
  <c r="H35" i="231"/>
  <c r="H34" i="231"/>
  <c r="H33" i="231"/>
  <c r="H32" i="231"/>
  <c r="H31" i="231"/>
  <c r="H30" i="231"/>
  <c r="H29" i="231"/>
  <c r="H28" i="231"/>
  <c r="H27" i="231"/>
  <c r="H26" i="231"/>
  <c r="H25" i="231"/>
  <c r="H24" i="231"/>
  <c r="J2" i="231" s="1"/>
  <c r="H23" i="231"/>
  <c r="H22" i="231"/>
  <c r="H21" i="231"/>
  <c r="H20" i="231"/>
  <c r="H19" i="231"/>
  <c r="H18" i="231"/>
  <c r="H17" i="231"/>
  <c r="H16" i="231"/>
  <c r="H15" i="231"/>
  <c r="H14" i="231"/>
  <c r="H13" i="231"/>
  <c r="H12" i="231"/>
  <c r="H11" i="231"/>
  <c r="H10" i="231"/>
  <c r="H38" i="230"/>
  <c r="H37" i="230"/>
  <c r="H36" i="230"/>
  <c r="H35" i="230"/>
  <c r="H34" i="230"/>
  <c r="H33" i="230"/>
  <c r="H32" i="230"/>
  <c r="H31" i="230"/>
  <c r="H30" i="230"/>
  <c r="H29" i="230"/>
  <c r="H28" i="230"/>
  <c r="H27" i="230"/>
  <c r="H26" i="230"/>
  <c r="H25" i="230"/>
  <c r="H24" i="230"/>
  <c r="H23" i="230"/>
  <c r="H22" i="230"/>
  <c r="J2" i="230" s="1"/>
  <c r="H21" i="230"/>
  <c r="H20" i="230"/>
  <c r="H19" i="230"/>
  <c r="H18" i="230"/>
  <c r="H17" i="230"/>
  <c r="H16" i="230"/>
  <c r="H15" i="230"/>
  <c r="H14" i="230"/>
  <c r="H13" i="230"/>
  <c r="H12" i="230"/>
  <c r="H11" i="230"/>
  <c r="H10" i="230"/>
  <c r="H30" i="228"/>
  <c r="H29" i="228"/>
  <c r="H28" i="228"/>
  <c r="H27" i="228"/>
  <c r="H26" i="228"/>
  <c r="H25" i="228"/>
  <c r="H24" i="228"/>
  <c r="H23" i="228"/>
  <c r="H22" i="228"/>
  <c r="H21" i="228"/>
  <c r="H20" i="228"/>
  <c r="H19" i="228"/>
  <c r="H18" i="228"/>
  <c r="H17" i="228"/>
  <c r="H16" i="228"/>
  <c r="H15" i="228"/>
  <c r="H14" i="228"/>
  <c r="H13" i="228"/>
  <c r="H12" i="228"/>
  <c r="J2" i="228" s="1"/>
  <c r="H11" i="228"/>
  <c r="H10" i="228"/>
  <c r="H45" i="227"/>
  <c r="H44" i="227"/>
  <c r="H43" i="227"/>
  <c r="H42" i="227"/>
  <c r="H41" i="227"/>
  <c r="H40" i="227"/>
  <c r="H39" i="227"/>
  <c r="H38" i="227"/>
  <c r="H37" i="227"/>
  <c r="H36" i="227"/>
  <c r="H35" i="227"/>
  <c r="H34" i="227"/>
  <c r="H33" i="227"/>
  <c r="H32" i="227"/>
  <c r="H31" i="227"/>
  <c r="H30" i="227"/>
  <c r="H29" i="227"/>
  <c r="H28" i="227"/>
  <c r="H27" i="227"/>
  <c r="H26" i="227"/>
  <c r="H25" i="227"/>
  <c r="H24" i="227"/>
  <c r="H23" i="227"/>
  <c r="H22" i="227"/>
  <c r="H21" i="227"/>
  <c r="H20" i="227"/>
  <c r="H19" i="227"/>
  <c r="H18" i="227"/>
  <c r="H17" i="227"/>
  <c r="J2" i="227" s="1"/>
  <c r="H16" i="227"/>
  <c r="H15" i="227"/>
  <c r="H14" i="227"/>
  <c r="H13" i="227"/>
  <c r="H12" i="227"/>
  <c r="H11" i="227"/>
  <c r="H47" i="225"/>
  <c r="H45" i="225"/>
  <c r="H43" i="225"/>
  <c r="H42" i="225"/>
  <c r="H41" i="225"/>
  <c r="H40" i="225"/>
  <c r="H39" i="225"/>
  <c r="H38" i="225"/>
  <c r="H37" i="225"/>
  <c r="H36" i="225"/>
  <c r="H35" i="225"/>
  <c r="H34" i="225"/>
  <c r="H33" i="225"/>
  <c r="H32" i="225"/>
  <c r="H31" i="225"/>
  <c r="H30" i="225"/>
  <c r="H29" i="225"/>
  <c r="H28" i="225"/>
  <c r="H27" i="225"/>
  <c r="H26" i="225"/>
  <c r="H25" i="225"/>
  <c r="H24" i="225"/>
  <c r="H23" i="225"/>
  <c r="H22" i="225"/>
  <c r="H21" i="225"/>
  <c r="J2" i="225" s="1"/>
  <c r="H20" i="225"/>
  <c r="H19" i="225"/>
  <c r="H18" i="225"/>
  <c r="H17" i="225"/>
  <c r="H16" i="225"/>
  <c r="H15" i="225"/>
  <c r="H14" i="225"/>
  <c r="H13" i="225"/>
  <c r="H12" i="225"/>
  <c r="J2" i="257" l="1"/>
  <c r="J2" i="261"/>
  <c r="H45" i="223"/>
  <c r="H44" i="223"/>
  <c r="H43" i="223"/>
  <c r="H42" i="223"/>
  <c r="H41" i="223"/>
  <c r="H40" i="223"/>
  <c r="H39" i="223"/>
  <c r="H38" i="223"/>
  <c r="H37" i="223"/>
  <c r="H36" i="223"/>
  <c r="H35" i="223"/>
  <c r="H34" i="223"/>
  <c r="H33" i="223"/>
  <c r="H32" i="223"/>
  <c r="H31" i="223"/>
  <c r="H30" i="223"/>
  <c r="H29" i="223"/>
  <c r="H28" i="223"/>
  <c r="H27" i="223"/>
  <c r="H26" i="223"/>
  <c r="H24" i="223"/>
  <c r="H23" i="223"/>
  <c r="H22" i="223"/>
  <c r="H21" i="223"/>
  <c r="H20" i="223"/>
  <c r="H19" i="223"/>
  <c r="H18" i="223"/>
  <c r="H17" i="223"/>
  <c r="H16" i="223"/>
  <c r="H15" i="223"/>
  <c r="J2" i="223" s="1"/>
  <c r="H14" i="223"/>
  <c r="H13" i="223"/>
  <c r="H12" i="223"/>
  <c r="H96" i="222" l="1"/>
  <c r="H95" i="222"/>
  <c r="H94" i="222"/>
  <c r="H93" i="222"/>
  <c r="H92" i="222"/>
  <c r="H91" i="222"/>
  <c r="H90" i="222"/>
  <c r="H89" i="222"/>
  <c r="H88" i="222"/>
  <c r="H87" i="222"/>
  <c r="H86" i="222"/>
  <c r="H85" i="222"/>
  <c r="H84" i="222"/>
  <c r="H83" i="222"/>
  <c r="H82" i="222"/>
  <c r="H81" i="222"/>
  <c r="H80" i="222"/>
  <c r="H79" i="222"/>
  <c r="H78" i="222"/>
  <c r="H77" i="222"/>
  <c r="H76" i="222"/>
  <c r="H75" i="222"/>
  <c r="H74" i="222"/>
  <c r="H73" i="222"/>
  <c r="H72" i="222"/>
  <c r="H71" i="222"/>
  <c r="H70" i="222"/>
  <c r="H69" i="222"/>
  <c r="H68" i="222"/>
  <c r="H67" i="222"/>
  <c r="H66" i="222"/>
  <c r="H65" i="222"/>
  <c r="H64" i="222"/>
  <c r="H63" i="222"/>
  <c r="H62" i="222"/>
  <c r="H61" i="222"/>
  <c r="H60" i="222"/>
  <c r="H59" i="222"/>
  <c r="H58" i="222"/>
  <c r="H57" i="222"/>
  <c r="H56" i="222"/>
  <c r="H55" i="222"/>
  <c r="H54" i="222"/>
  <c r="H53" i="222"/>
  <c r="H52" i="222"/>
  <c r="H51" i="222"/>
  <c r="H50" i="222"/>
  <c r="H49" i="222"/>
  <c r="H48" i="222"/>
  <c r="H47" i="222"/>
  <c r="H46" i="222"/>
  <c r="H45" i="222"/>
  <c r="H44" i="222"/>
  <c r="H43" i="222"/>
  <c r="H42" i="222"/>
  <c r="H41" i="222"/>
  <c r="H40" i="222"/>
  <c r="H39" i="222"/>
  <c r="H38" i="222"/>
  <c r="H37" i="222"/>
  <c r="H36" i="222"/>
  <c r="H35" i="222"/>
  <c r="H34" i="222"/>
  <c r="H33" i="222"/>
  <c r="H32" i="222"/>
  <c r="H31" i="222"/>
  <c r="H30" i="222"/>
  <c r="H29" i="222"/>
  <c r="H28" i="222"/>
  <c r="H27" i="222"/>
  <c r="H26" i="222"/>
  <c r="H25" i="222"/>
  <c r="H24" i="222"/>
  <c r="H23" i="222"/>
  <c r="H22" i="222"/>
  <c r="H21" i="222"/>
  <c r="H20" i="222"/>
  <c r="H19" i="222"/>
  <c r="H18" i="222"/>
  <c r="H17" i="222"/>
  <c r="J2" i="222" s="1"/>
  <c r="H16" i="222"/>
  <c r="H15" i="222"/>
  <c r="H14" i="222"/>
  <c r="H13" i="222"/>
  <c r="H12" i="222"/>
  <c r="H11" i="222"/>
  <c r="H10" i="222"/>
  <c r="H37" i="221"/>
  <c r="H36" i="221"/>
  <c r="H35" i="221"/>
  <c r="H34" i="221"/>
  <c r="H33" i="221"/>
  <c r="H32" i="221"/>
  <c r="H31" i="221"/>
  <c r="H30" i="221"/>
  <c r="H29" i="221"/>
  <c r="H28" i="221"/>
  <c r="H27" i="221"/>
  <c r="H26" i="221"/>
  <c r="H25" i="221"/>
  <c r="H24" i="221"/>
  <c r="H23" i="221"/>
  <c r="H21" i="221"/>
  <c r="H20" i="221"/>
  <c r="H19" i="221"/>
  <c r="H18" i="221"/>
  <c r="H17" i="221"/>
  <c r="H16" i="221"/>
  <c r="H15" i="221"/>
  <c r="H14" i="221"/>
  <c r="H13" i="221"/>
  <c r="J2" i="221" s="1"/>
  <c r="H12" i="221"/>
  <c r="H11" i="221"/>
  <c r="H10" i="221"/>
  <c r="H9" i="221"/>
  <c r="H38" i="220"/>
  <c r="H37" i="220"/>
  <c r="H36" i="220"/>
  <c r="H35" i="220"/>
  <c r="H34" i="220"/>
  <c r="H33" i="220"/>
  <c r="H32" i="220"/>
  <c r="H31" i="220"/>
  <c r="H30" i="220"/>
  <c r="H29" i="220"/>
  <c r="H28" i="220"/>
  <c r="H27" i="220"/>
  <c r="H26" i="220"/>
  <c r="H25" i="220"/>
  <c r="H24" i="220"/>
  <c r="H23" i="220"/>
  <c r="H22" i="220"/>
  <c r="H20" i="220"/>
  <c r="H19" i="220"/>
  <c r="H18" i="220"/>
  <c r="H17" i="220"/>
  <c r="H16" i="220"/>
  <c r="H15" i="220"/>
  <c r="H14" i="220"/>
  <c r="H13" i="220"/>
  <c r="H12" i="220"/>
  <c r="H11" i="220"/>
  <c r="J2" i="220" s="1"/>
  <c r="H10" i="220"/>
  <c r="H18" i="218"/>
  <c r="H17" i="218"/>
  <c r="H16" i="218"/>
  <c r="H15" i="218"/>
  <c r="H14" i="218"/>
  <c r="H13" i="218"/>
  <c r="H12" i="218"/>
  <c r="H11" i="218"/>
  <c r="H10" i="218"/>
  <c r="H9" i="218"/>
  <c r="J2" i="218"/>
  <c r="H20" i="216" l="1"/>
  <c r="H19" i="216"/>
  <c r="H18" i="216"/>
  <c r="H17" i="216"/>
  <c r="H16" i="216"/>
  <c r="H15" i="216"/>
  <c r="H14" i="216"/>
  <c r="H13" i="216"/>
  <c r="H12" i="216"/>
  <c r="H11" i="216"/>
  <c r="H10" i="216"/>
  <c r="H9" i="216"/>
  <c r="J2" i="216"/>
  <c r="H49" i="215" l="1"/>
  <c r="H48" i="215"/>
  <c r="H47" i="215"/>
  <c r="H46" i="215"/>
  <c r="H45" i="215"/>
  <c r="H44" i="215"/>
  <c r="H43" i="215"/>
  <c r="H42" i="215"/>
  <c r="H41" i="215"/>
  <c r="H40" i="215"/>
  <c r="H39" i="215"/>
  <c r="H38" i="215"/>
  <c r="H37" i="215"/>
  <c r="H36" i="215"/>
  <c r="H35" i="215"/>
  <c r="H34" i="215"/>
  <c r="H33" i="215"/>
  <c r="H32" i="215"/>
  <c r="H31" i="215"/>
  <c r="H30" i="215"/>
  <c r="H29" i="215"/>
  <c r="H28" i="215"/>
  <c r="H27" i="215"/>
  <c r="H26" i="215"/>
  <c r="H25" i="215"/>
  <c r="H24" i="215"/>
  <c r="H23" i="215"/>
  <c r="H22" i="215"/>
  <c r="H21" i="215"/>
  <c r="H20" i="215"/>
  <c r="H19" i="215"/>
  <c r="H18" i="215"/>
  <c r="J2" i="215" s="1"/>
  <c r="H17" i="215"/>
  <c r="H16" i="215"/>
  <c r="H15" i="215"/>
  <c r="H14" i="215"/>
  <c r="H13" i="215"/>
  <c r="H12" i="215"/>
  <c r="H11" i="215"/>
  <c r="H10" i="215"/>
  <c r="H71" i="214"/>
  <c r="H70" i="214"/>
  <c r="H69" i="214"/>
  <c r="H68" i="214"/>
  <c r="H67" i="214"/>
  <c r="H66" i="214"/>
  <c r="H65" i="214"/>
  <c r="H64" i="214"/>
  <c r="H63" i="214"/>
  <c r="H62" i="214"/>
  <c r="H61" i="214"/>
  <c r="H60" i="214"/>
  <c r="H59" i="214"/>
  <c r="H58" i="214"/>
  <c r="H57" i="214"/>
  <c r="H56" i="214"/>
  <c r="H55" i="214"/>
  <c r="H54" i="214"/>
  <c r="H53" i="214"/>
  <c r="H52" i="214"/>
  <c r="H51" i="214"/>
  <c r="H50" i="214"/>
  <c r="H49" i="214"/>
  <c r="H47" i="214"/>
  <c r="H46" i="214"/>
  <c r="H45" i="214"/>
  <c r="H44" i="214"/>
  <c r="H43" i="214"/>
  <c r="H42" i="214"/>
  <c r="H41" i="214"/>
  <c r="H40" i="214"/>
  <c r="H39" i="214"/>
  <c r="H38" i="214"/>
  <c r="H37" i="214"/>
  <c r="H36" i="214"/>
  <c r="H35" i="214"/>
  <c r="H34" i="214"/>
  <c r="H33" i="214"/>
  <c r="H32" i="214"/>
  <c r="H31" i="214"/>
  <c r="H30" i="214"/>
  <c r="H29" i="214"/>
  <c r="H28" i="214"/>
  <c r="H27" i="214"/>
  <c r="H26" i="214"/>
  <c r="H25" i="214"/>
  <c r="H24" i="214"/>
  <c r="H23" i="214"/>
  <c r="H22" i="214"/>
  <c r="H21" i="214"/>
  <c r="H20" i="214"/>
  <c r="H19" i="214"/>
  <c r="H18" i="214"/>
  <c r="H17" i="214"/>
  <c r="H16" i="214"/>
  <c r="J2" i="214" s="1"/>
  <c r="H15" i="214"/>
  <c r="H14" i="214"/>
  <c r="H13" i="214"/>
  <c r="H12" i="214"/>
  <c r="H11" i="214"/>
  <c r="H10" i="214"/>
  <c r="H14" i="211"/>
  <c r="H13" i="211"/>
  <c r="H12" i="211"/>
  <c r="H11" i="211"/>
  <c r="H10" i="211"/>
  <c r="J2" i="211"/>
  <c r="H14" i="208"/>
  <c r="H13" i="208"/>
  <c r="H12" i="208"/>
  <c r="J2" i="208" s="1"/>
  <c r="H11" i="208"/>
  <c r="H10" i="208"/>
  <c r="H9" i="208"/>
  <c r="H97" i="207"/>
  <c r="H96" i="207"/>
  <c r="H95" i="207"/>
  <c r="H94" i="207"/>
  <c r="H93" i="207"/>
  <c r="H92" i="207"/>
  <c r="H91" i="207"/>
  <c r="H90" i="207"/>
  <c r="H89" i="207"/>
  <c r="H88" i="207"/>
  <c r="H87" i="207"/>
  <c r="H86" i="207"/>
  <c r="H85" i="207"/>
  <c r="H84" i="207"/>
  <c r="H83" i="207"/>
  <c r="H82" i="207"/>
  <c r="H81" i="207"/>
  <c r="H80" i="207"/>
  <c r="H79" i="207"/>
  <c r="H78" i="207"/>
  <c r="H77" i="207"/>
  <c r="H76" i="207"/>
  <c r="H75" i="207"/>
  <c r="H74" i="207"/>
  <c r="H73" i="207"/>
  <c r="H72" i="207"/>
  <c r="H71" i="207"/>
  <c r="H70" i="207"/>
  <c r="H69" i="207"/>
  <c r="H68" i="207"/>
  <c r="H67" i="207"/>
  <c r="H66" i="207"/>
  <c r="H65" i="207"/>
  <c r="H64" i="207"/>
  <c r="H63" i="207"/>
  <c r="H62" i="207"/>
  <c r="H61" i="207"/>
  <c r="H60" i="207"/>
  <c r="H59" i="207"/>
  <c r="H58" i="207"/>
  <c r="H57" i="207"/>
  <c r="H56" i="207"/>
  <c r="H55" i="207"/>
  <c r="H54" i="207"/>
  <c r="H53" i="207"/>
  <c r="H52" i="207"/>
  <c r="H51" i="207"/>
  <c r="H50" i="207"/>
  <c r="H49" i="207"/>
  <c r="H48" i="207"/>
  <c r="H47" i="207"/>
  <c r="H46" i="207"/>
  <c r="H45" i="207"/>
  <c r="H44" i="207"/>
  <c r="H43" i="207"/>
  <c r="H42" i="207"/>
  <c r="H41" i="207"/>
  <c r="H40" i="207"/>
  <c r="H39" i="207"/>
  <c r="H38" i="207"/>
  <c r="H37" i="207"/>
  <c r="H36" i="207"/>
  <c r="H35" i="207"/>
  <c r="H33" i="207"/>
  <c r="H32" i="207"/>
  <c r="H31" i="207"/>
  <c r="H30" i="207"/>
  <c r="H29" i="207"/>
  <c r="H28" i="207"/>
  <c r="H27" i="207"/>
  <c r="H26" i="207"/>
  <c r="H25" i="207"/>
  <c r="H24" i="207"/>
  <c r="H23" i="207"/>
  <c r="H22" i="207"/>
  <c r="H21" i="207"/>
  <c r="J2" i="207" s="1"/>
  <c r="H20" i="207"/>
  <c r="H19" i="207"/>
  <c r="H18" i="207"/>
  <c r="H17" i="207"/>
  <c r="H16" i="207"/>
  <c r="H15" i="207"/>
  <c r="H14" i="207"/>
  <c r="H13" i="207"/>
  <c r="H12" i="207"/>
  <c r="H11" i="207"/>
  <c r="H10" i="207"/>
  <c r="H14" i="205"/>
  <c r="H13" i="205"/>
  <c r="J2" i="205"/>
  <c r="H36" i="204"/>
  <c r="H35" i="204"/>
  <c r="H34" i="204"/>
  <c r="H27" i="204"/>
  <c r="H26" i="204"/>
  <c r="H25" i="204"/>
  <c r="H24" i="204"/>
  <c r="H23" i="204"/>
  <c r="H21" i="204"/>
  <c r="H20" i="204"/>
  <c r="H19" i="204"/>
  <c r="H18" i="204"/>
  <c r="H17" i="204"/>
  <c r="H16" i="204"/>
  <c r="H15" i="204"/>
  <c r="H14" i="204"/>
  <c r="H13" i="204"/>
  <c r="B13" i="204"/>
  <c r="B14" i="204" s="1"/>
  <c r="B15" i="204" s="1"/>
  <c r="B16" i="204" s="1"/>
  <c r="B17" i="204" s="1"/>
  <c r="B18" i="204" s="1"/>
  <c r="B19" i="204" s="1"/>
  <c r="B20" i="204" s="1"/>
  <c r="B21" i="204" s="1"/>
  <c r="B23" i="204" s="1"/>
  <c r="B24" i="204" s="1"/>
  <c r="B25" i="204" s="1"/>
  <c r="B26" i="204" s="1"/>
  <c r="B27" i="204" s="1"/>
  <c r="H12" i="204"/>
  <c r="E30" i="204" s="1"/>
  <c r="B12" i="204"/>
  <c r="H11" i="204"/>
  <c r="J2" i="204" l="1"/>
  <c r="H29" i="203"/>
  <c r="H28" i="203"/>
  <c r="H27" i="203"/>
  <c r="H26" i="203"/>
  <c r="H25" i="203"/>
  <c r="H24" i="203"/>
  <c r="H23" i="203"/>
  <c r="H22" i="203"/>
  <c r="H21" i="203"/>
  <c r="H20" i="203"/>
  <c r="H19" i="203"/>
  <c r="H18" i="203"/>
  <c r="H17" i="203"/>
  <c r="H16" i="203"/>
  <c r="H15" i="203"/>
  <c r="J2" i="203" s="1"/>
  <c r="H14" i="203"/>
  <c r="H13" i="203"/>
  <c r="H12" i="203"/>
  <c r="H11" i="203"/>
  <c r="H10" i="203"/>
  <c r="H9" i="203"/>
  <c r="I108" i="202"/>
  <c r="I107" i="202"/>
  <c r="I106" i="202"/>
  <c r="I105" i="202"/>
  <c r="I104" i="202"/>
  <c r="I103" i="202"/>
  <c r="I102" i="202"/>
  <c r="I71" i="202"/>
  <c r="I70" i="202"/>
  <c r="I32" i="202"/>
  <c r="I31" i="202"/>
  <c r="I30" i="202"/>
  <c r="I29" i="202"/>
  <c r="I28" i="202"/>
  <c r="I27" i="202"/>
  <c r="I26" i="202"/>
  <c r="I25" i="202"/>
  <c r="I24" i="202"/>
  <c r="I23" i="202"/>
  <c r="I22" i="202"/>
  <c r="I21" i="202"/>
  <c r="F34" i="202" s="1"/>
  <c r="I13" i="202"/>
  <c r="I12" i="202"/>
  <c r="I11" i="202"/>
  <c r="K2" i="202" s="1"/>
  <c r="C11" i="202"/>
  <c r="C12" i="202" s="1"/>
  <c r="C13" i="202" s="1"/>
  <c r="C21" i="202" s="1"/>
  <c r="C22" i="202" s="1"/>
  <c r="C23" i="202" s="1"/>
  <c r="C24" i="202" s="1"/>
  <c r="C25" i="202" s="1"/>
  <c r="C26" i="202" s="1"/>
  <c r="C27" i="202" s="1"/>
  <c r="C28" i="202" s="1"/>
  <c r="C29" i="202" s="1"/>
  <c r="C30" i="202" s="1"/>
  <c r="C31" i="202" s="1"/>
  <c r="C32" i="202" s="1"/>
  <c r="I10" i="202"/>
  <c r="I113" i="201"/>
  <c r="I112" i="201"/>
  <c r="I111" i="201"/>
  <c r="I110" i="201"/>
  <c r="I109" i="201"/>
  <c r="I108" i="201"/>
  <c r="I107" i="201"/>
  <c r="I106" i="201"/>
  <c r="I105" i="201"/>
  <c r="I104" i="201"/>
  <c r="I103" i="201"/>
  <c r="I102" i="201"/>
  <c r="I101" i="201"/>
  <c r="I100" i="201"/>
  <c r="I99" i="201"/>
  <c r="I98" i="201"/>
  <c r="I97" i="201"/>
  <c r="I96" i="201"/>
  <c r="I95" i="201"/>
  <c r="I94" i="201"/>
  <c r="I93" i="201"/>
  <c r="I92" i="201"/>
  <c r="I91" i="201"/>
  <c r="I90" i="201"/>
  <c r="I89" i="201"/>
  <c r="I87" i="201"/>
  <c r="I86" i="201"/>
  <c r="I85" i="201"/>
  <c r="I84" i="201"/>
  <c r="I83" i="201"/>
  <c r="K2" i="201" s="1"/>
  <c r="I82" i="201"/>
  <c r="I81" i="201"/>
  <c r="I50" i="201"/>
  <c r="I49" i="201"/>
  <c r="I12" i="201"/>
  <c r="I11" i="201"/>
  <c r="C11" i="201"/>
  <c r="C12" i="201" s="1"/>
  <c r="I10" i="201"/>
  <c r="F14" i="201" s="1"/>
  <c r="H53" i="200"/>
  <c r="H52" i="200"/>
  <c r="H51" i="200"/>
  <c r="H50" i="200"/>
  <c r="H49" i="200"/>
  <c r="H48" i="200"/>
  <c r="H47" i="200"/>
  <c r="H46" i="200"/>
  <c r="H45" i="200"/>
  <c r="H44" i="200"/>
  <c r="H43" i="200"/>
  <c r="H42" i="200"/>
  <c r="H41" i="200"/>
  <c r="H40" i="200"/>
  <c r="H39" i="200"/>
  <c r="H38" i="200"/>
  <c r="H37" i="200"/>
  <c r="H36" i="200"/>
  <c r="H35" i="200"/>
  <c r="H34" i="200"/>
  <c r="H33" i="200"/>
  <c r="H32" i="200"/>
  <c r="H31" i="200"/>
  <c r="H30" i="200"/>
  <c r="H29" i="200"/>
  <c r="H28" i="200"/>
  <c r="H27" i="200"/>
  <c r="H26" i="200"/>
  <c r="H25" i="200"/>
  <c r="H24" i="200"/>
  <c r="H23" i="200"/>
  <c r="H22" i="200"/>
  <c r="H21" i="200"/>
  <c r="H20" i="200"/>
  <c r="H19" i="200"/>
  <c r="H18" i="200"/>
  <c r="H17" i="200"/>
  <c r="J2" i="200" s="1"/>
  <c r="H16" i="200"/>
  <c r="H15" i="200"/>
  <c r="H14" i="200"/>
  <c r="H13" i="200"/>
  <c r="H12" i="200"/>
  <c r="H11" i="200"/>
  <c r="H10" i="200"/>
  <c r="H9" i="200"/>
  <c r="H16" i="199"/>
  <c r="H15" i="199"/>
  <c r="H14" i="199"/>
  <c r="H13" i="199"/>
  <c r="H12" i="199"/>
  <c r="H11" i="199"/>
  <c r="H10" i="199"/>
  <c r="J2" i="199" s="1"/>
  <c r="F16" i="202" l="1"/>
  <c r="H16" i="198"/>
  <c r="H15" i="198"/>
  <c r="H14" i="198"/>
  <c r="H13" i="198"/>
  <c r="H12" i="198"/>
  <c r="H11" i="198"/>
  <c r="H10" i="198"/>
  <c r="J2" i="198"/>
  <c r="H16" i="197" l="1"/>
  <c r="H15" i="197"/>
  <c r="H14" i="197"/>
  <c r="H13" i="197"/>
  <c r="H12" i="197"/>
  <c r="H11" i="197"/>
  <c r="H10" i="197"/>
  <c r="J2" i="197"/>
  <c r="H27" i="195" l="1"/>
  <c r="H26" i="195"/>
  <c r="H25" i="195"/>
  <c r="H24" i="195"/>
  <c r="H23" i="195"/>
  <c r="H22" i="195"/>
  <c r="H21" i="195"/>
  <c r="H20" i="195"/>
  <c r="H19" i="195"/>
  <c r="H18" i="195"/>
  <c r="H17" i="195"/>
  <c r="H16" i="195"/>
  <c r="H15" i="195"/>
  <c r="H14" i="195"/>
  <c r="H13" i="195"/>
  <c r="H12" i="195"/>
  <c r="J2" i="195" s="1"/>
  <c r="H11" i="195"/>
  <c r="H10" i="195"/>
  <c r="H95" i="193"/>
  <c r="H94" i="193"/>
  <c r="H93" i="193"/>
  <c r="H92" i="193"/>
  <c r="H91" i="193"/>
  <c r="H90" i="193"/>
  <c r="H89" i="193"/>
  <c r="H88" i="193"/>
  <c r="H87" i="193"/>
  <c r="H86" i="193"/>
  <c r="H85" i="193"/>
  <c r="H84" i="193"/>
  <c r="H83" i="193"/>
  <c r="H82" i="193"/>
  <c r="H81" i="193"/>
  <c r="H80" i="193"/>
  <c r="H79" i="193"/>
  <c r="H78" i="193"/>
  <c r="H77" i="193"/>
  <c r="H76" i="193"/>
  <c r="H75" i="193"/>
  <c r="H74" i="193"/>
  <c r="H73" i="193"/>
  <c r="H72" i="193"/>
  <c r="H71" i="193"/>
  <c r="H70" i="193"/>
  <c r="H69" i="193"/>
  <c r="H68" i="193"/>
  <c r="H67" i="193"/>
  <c r="H66" i="193"/>
  <c r="H65" i="193"/>
  <c r="H64" i="193"/>
  <c r="H63" i="193"/>
  <c r="H62" i="193"/>
  <c r="H61" i="193"/>
  <c r="H60" i="193"/>
  <c r="H59" i="193"/>
  <c r="H58" i="193"/>
  <c r="H57" i="193"/>
  <c r="H56" i="193"/>
  <c r="H55" i="193"/>
  <c r="H54" i="193"/>
  <c r="H53" i="193"/>
  <c r="H52" i="193"/>
  <c r="H51" i="193"/>
  <c r="H50" i="193"/>
  <c r="H49" i="193"/>
  <c r="H48" i="193"/>
  <c r="H47" i="193"/>
  <c r="H46" i="193"/>
  <c r="H45" i="193"/>
  <c r="H44" i="193"/>
  <c r="H43" i="193"/>
  <c r="H42" i="193"/>
  <c r="H41" i="193"/>
  <c r="H40" i="193"/>
  <c r="H39" i="193"/>
  <c r="H38" i="193"/>
  <c r="H37" i="193"/>
  <c r="H36" i="193"/>
  <c r="H35" i="193"/>
  <c r="H34" i="193"/>
  <c r="H33" i="193"/>
  <c r="H32" i="193"/>
  <c r="H31" i="193"/>
  <c r="H30" i="193"/>
  <c r="H29" i="193"/>
  <c r="H28" i="193"/>
  <c r="H27" i="193"/>
  <c r="H26" i="193"/>
  <c r="H25" i="193"/>
  <c r="H24" i="193"/>
  <c r="H23" i="193"/>
  <c r="H22" i="193"/>
  <c r="H21" i="193"/>
  <c r="H20" i="193"/>
  <c r="H19" i="193"/>
  <c r="J2" i="193" s="1"/>
  <c r="H18" i="193"/>
  <c r="H17" i="193"/>
  <c r="H16" i="193"/>
  <c r="H15" i="193"/>
  <c r="H14" i="193"/>
  <c r="H13" i="193"/>
  <c r="H12" i="193"/>
  <c r="H11" i="193"/>
  <c r="H10" i="193"/>
  <c r="H9" i="193"/>
  <c r="H20" i="192"/>
  <c r="H19" i="192"/>
  <c r="H18" i="192"/>
  <c r="H17" i="192"/>
  <c r="H16" i="192"/>
  <c r="J2" i="192" s="1"/>
  <c r="H15" i="192"/>
  <c r="H14" i="192"/>
  <c r="H13" i="192"/>
  <c r="H12" i="192"/>
  <c r="H11" i="192"/>
  <c r="H10" i="192"/>
  <c r="H9" i="192"/>
  <c r="H253" i="191"/>
  <c r="H252" i="191"/>
  <c r="H251" i="191"/>
  <c r="H250" i="191"/>
  <c r="H249" i="191"/>
  <c r="E255" i="191" s="1"/>
  <c r="H246" i="191"/>
  <c r="E247" i="191" s="1"/>
  <c r="H245" i="191"/>
  <c r="H244" i="191"/>
  <c r="H243" i="191"/>
  <c r="H242" i="191"/>
  <c r="H241" i="191"/>
  <c r="H240" i="191"/>
  <c r="H234" i="191"/>
  <c r="H233" i="191"/>
  <c r="H232" i="191"/>
  <c r="H231" i="191"/>
  <c r="H230" i="191"/>
  <c r="H228" i="191"/>
  <c r="H227" i="191"/>
  <c r="H226" i="191"/>
  <c r="E235" i="191" s="1"/>
  <c r="H221" i="191"/>
  <c r="H220" i="191"/>
  <c r="H219" i="191"/>
  <c r="H218" i="191"/>
  <c r="H217" i="191"/>
  <c r="H216" i="191"/>
  <c r="H215" i="191"/>
  <c r="H214" i="191"/>
  <c r="H213" i="191"/>
  <c r="H212" i="191"/>
  <c r="H211" i="191"/>
  <c r="H210" i="191"/>
  <c r="H209" i="191"/>
  <c r="H208" i="191"/>
  <c r="H207" i="191"/>
  <c r="H206" i="191"/>
  <c r="H205" i="191"/>
  <c r="H204" i="191"/>
  <c r="H203" i="191"/>
  <c r="H202" i="191"/>
  <c r="H201" i="191"/>
  <c r="H200" i="191"/>
  <c r="H199" i="191"/>
  <c r="H198" i="191"/>
  <c r="H197" i="191"/>
  <c r="H196" i="191"/>
  <c r="H195" i="191"/>
  <c r="H194" i="191"/>
  <c r="H193" i="191"/>
  <c r="H192" i="191"/>
  <c r="H191" i="191"/>
  <c r="H190" i="191"/>
  <c r="E222" i="191" s="1"/>
  <c r="H189" i="191"/>
  <c r="H188" i="191"/>
  <c r="H187" i="191"/>
  <c r="H186" i="191"/>
  <c r="H185" i="191"/>
  <c r="H184" i="191"/>
  <c r="H183" i="191"/>
  <c r="H182" i="191"/>
  <c r="H181" i="191"/>
  <c r="H180" i="191"/>
  <c r="H179" i="191"/>
  <c r="H178" i="191"/>
  <c r="H171" i="191"/>
  <c r="H170" i="191"/>
  <c r="H169" i="191"/>
  <c r="H168" i="191"/>
  <c r="H167" i="191"/>
  <c r="H166" i="191"/>
  <c r="H165" i="191"/>
  <c r="H164" i="191"/>
  <c r="H163" i="191"/>
  <c r="H162" i="191"/>
  <c r="H161" i="191"/>
  <c r="H160" i="191"/>
  <c r="H159" i="191"/>
  <c r="H158" i="191"/>
  <c r="H157" i="191"/>
  <c r="H156" i="191"/>
  <c r="H155" i="191"/>
  <c r="H154" i="191"/>
  <c r="H153" i="191"/>
  <c r="H152" i="191"/>
  <c r="H151" i="191"/>
  <c r="H150" i="191"/>
  <c r="H149" i="191"/>
  <c r="H148" i="191"/>
  <c r="H147" i="191"/>
  <c r="H146" i="191"/>
  <c r="H145" i="191"/>
  <c r="H144" i="191"/>
  <c r="H143" i="191"/>
  <c r="H142" i="191"/>
  <c r="H141" i="191"/>
  <c r="H140" i="191"/>
  <c r="H139" i="191"/>
  <c r="H138" i="191"/>
  <c r="H137" i="191"/>
  <c r="E174" i="191" s="1"/>
  <c r="H136" i="191"/>
  <c r="H135" i="191"/>
  <c r="H134" i="191"/>
  <c r="H130" i="191"/>
  <c r="E131" i="191" s="1"/>
  <c r="H125" i="191"/>
  <c r="H124" i="191"/>
  <c r="H123" i="191"/>
  <c r="H122" i="191"/>
  <c r="H121" i="191"/>
  <c r="H120" i="191"/>
  <c r="H119" i="191"/>
  <c r="H118" i="191"/>
  <c r="H117" i="191"/>
  <c r="H116" i="191"/>
  <c r="H115" i="191"/>
  <c r="H114" i="191"/>
  <c r="H113" i="191"/>
  <c r="H112" i="191"/>
  <c r="H111" i="191"/>
  <c r="H110" i="191"/>
  <c r="H109" i="191"/>
  <c r="H108" i="191"/>
  <c r="H107" i="191"/>
  <c r="H106" i="191"/>
  <c r="H105" i="191"/>
  <c r="H104" i="191"/>
  <c r="H103" i="191"/>
  <c r="H102" i="191"/>
  <c r="H101" i="191"/>
  <c r="H100" i="191"/>
  <c r="H99" i="191"/>
  <c r="H98" i="191"/>
  <c r="H97" i="191"/>
  <c r="H96" i="191"/>
  <c r="H95" i="191"/>
  <c r="H94" i="191"/>
  <c r="H93" i="191"/>
  <c r="H92" i="191"/>
  <c r="H91" i="191"/>
  <c r="H90" i="191"/>
  <c r="H89" i="191"/>
  <c r="H88" i="191"/>
  <c r="H87" i="191"/>
  <c r="H86" i="191"/>
  <c r="H85" i="191"/>
  <c r="H84" i="191"/>
  <c r="E126" i="191" s="1"/>
  <c r="H82" i="191"/>
  <c r="H81" i="191"/>
  <c r="H79" i="191"/>
  <c r="H78" i="191"/>
  <c r="H77" i="191"/>
  <c r="H76" i="191"/>
  <c r="H75" i="191"/>
  <c r="H74" i="191"/>
  <c r="H73" i="191"/>
  <c r="H72" i="191"/>
  <c r="H71" i="191"/>
  <c r="H70" i="191"/>
  <c r="H69" i="191"/>
  <c r="H68" i="191"/>
  <c r="H67" i="191"/>
  <c r="E81" i="191" s="1"/>
  <c r="H66" i="191"/>
  <c r="H59" i="191"/>
  <c r="H58" i="191"/>
  <c r="H57" i="191"/>
  <c r="H56" i="191"/>
  <c r="H55" i="191"/>
  <c r="H54" i="191"/>
  <c r="H53" i="191"/>
  <c r="H52" i="191"/>
  <c r="H51" i="191"/>
  <c r="E61" i="191" s="1"/>
  <c r="H45" i="191"/>
  <c r="H44" i="191"/>
  <c r="H43" i="191"/>
  <c r="H42" i="191"/>
  <c r="H41" i="191"/>
  <c r="H40" i="191"/>
  <c r="H39" i="191"/>
  <c r="H38" i="191"/>
  <c r="H37" i="191"/>
  <c r="H36" i="191"/>
  <c r="H35" i="191"/>
  <c r="H34" i="191"/>
  <c r="H33" i="191"/>
  <c r="H32" i="191"/>
  <c r="H31" i="191"/>
  <c r="H30" i="191"/>
  <c r="H29" i="191"/>
  <c r="H28" i="191"/>
  <c r="H27" i="191"/>
  <c r="H26" i="191"/>
  <c r="E47" i="191" s="1"/>
  <c r="H25" i="191"/>
  <c r="H24" i="191"/>
  <c r="H23" i="191"/>
  <c r="H22" i="191"/>
  <c r="H16" i="191"/>
  <c r="H15" i="191"/>
  <c r="H14" i="191"/>
  <c r="H13" i="191"/>
  <c r="H12" i="191"/>
  <c r="H11" i="191"/>
  <c r="H10" i="191"/>
  <c r="E18" i="191" s="1"/>
  <c r="J98" i="190"/>
  <c r="G99" i="190" s="1"/>
  <c r="J97" i="190"/>
  <c r="J91" i="190"/>
  <c r="J90" i="190"/>
  <c r="J89" i="190"/>
  <c r="J88" i="190"/>
  <c r="J87" i="190"/>
  <c r="J86" i="190"/>
  <c r="J85" i="190"/>
  <c r="G93" i="190" s="1"/>
  <c r="J84" i="190"/>
  <c r="J78" i="190"/>
  <c r="J77" i="190"/>
  <c r="J76" i="190"/>
  <c r="J75" i="190"/>
  <c r="J74" i="190"/>
  <c r="J73" i="190"/>
  <c r="J72" i="190"/>
  <c r="J71" i="190"/>
  <c r="J70" i="190"/>
  <c r="J69" i="190"/>
  <c r="J68" i="190"/>
  <c r="G80" i="190" s="1"/>
  <c r="J61" i="190"/>
  <c r="J60" i="190"/>
  <c r="J59" i="190"/>
  <c r="J58" i="190"/>
  <c r="J57" i="190"/>
  <c r="J56" i="190"/>
  <c r="J55" i="190"/>
  <c r="J54" i="190"/>
  <c r="J53" i="190"/>
  <c r="J52" i="190"/>
  <c r="J51" i="190"/>
  <c r="G63" i="190" s="1"/>
  <c r="J43" i="190"/>
  <c r="J42" i="190"/>
  <c r="J41" i="190"/>
  <c r="J40" i="190"/>
  <c r="J39" i="190"/>
  <c r="J38" i="190"/>
  <c r="J37" i="190"/>
  <c r="G46" i="190" s="1"/>
  <c r="J30" i="190"/>
  <c r="J29" i="190"/>
  <c r="J28" i="190"/>
  <c r="J27" i="190"/>
  <c r="J26" i="190"/>
  <c r="J25" i="190"/>
  <c r="J24" i="190"/>
  <c r="J23" i="190"/>
  <c r="J22" i="190"/>
  <c r="J21" i="190"/>
  <c r="J20" i="190"/>
  <c r="J19" i="190"/>
  <c r="J18" i="190"/>
  <c r="J17" i="190"/>
  <c r="J11" i="190"/>
  <c r="G13" i="190" s="1"/>
  <c r="D11" i="190"/>
  <c r="D17" i="190" s="1"/>
  <c r="D18" i="190" s="1"/>
  <c r="D19" i="190" s="1"/>
  <c r="D20" i="190" s="1"/>
  <c r="D21" i="190" s="1"/>
  <c r="D22" i="190" s="1"/>
  <c r="D23" i="190" s="1"/>
  <c r="D24" i="190" s="1"/>
  <c r="D25" i="190" s="1"/>
  <c r="D26" i="190" s="1"/>
  <c r="D27" i="190" s="1"/>
  <c r="D28" i="190" s="1"/>
  <c r="D29" i="190" s="1"/>
  <c r="D30" i="190" s="1"/>
  <c r="D37" i="190" s="1"/>
  <c r="D38" i="190" s="1"/>
  <c r="D39" i="190" s="1"/>
  <c r="D40" i="190" s="1"/>
  <c r="D41" i="190" s="1"/>
  <c r="D42" i="190" s="1"/>
  <c r="D43" i="190" s="1"/>
  <c r="D51" i="190" s="1"/>
  <c r="D52" i="190" s="1"/>
  <c r="D53" i="190" s="1"/>
  <c r="D54" i="190" s="1"/>
  <c r="D55" i="190" s="1"/>
  <c r="D56" i="190" s="1"/>
  <c r="D57" i="190" s="1"/>
  <c r="D58" i="190" s="1"/>
  <c r="D59" i="190" s="1"/>
  <c r="D60" i="190" s="1"/>
  <c r="D61" i="190" s="1"/>
  <c r="D68" i="190" s="1"/>
  <c r="D69" i="190" s="1"/>
  <c r="D70" i="190" s="1"/>
  <c r="D71" i="190" s="1"/>
  <c r="D72" i="190" s="1"/>
  <c r="D73" i="190" s="1"/>
  <c r="D74" i="190" s="1"/>
  <c r="D75" i="190" s="1"/>
  <c r="D76" i="190" s="1"/>
  <c r="D77" i="190" s="1"/>
  <c r="D78" i="190" s="1"/>
  <c r="D84" i="190" s="1"/>
  <c r="D85" i="190" s="1"/>
  <c r="D86" i="190" s="1"/>
  <c r="D87" i="190" s="1"/>
  <c r="D88" i="190" s="1"/>
  <c r="D89" i="190" s="1"/>
  <c r="D90" i="190" s="1"/>
  <c r="D91" i="190" s="1"/>
  <c r="D97" i="190" s="1"/>
  <c r="D98" i="190" s="1"/>
  <c r="J10" i="190"/>
  <c r="H133" i="188"/>
  <c r="H132" i="188"/>
  <c r="H131" i="188"/>
  <c r="H130" i="188"/>
  <c r="H129" i="188"/>
  <c r="H128" i="188"/>
  <c r="H127" i="188"/>
  <c r="H126" i="188"/>
  <c r="H125" i="188"/>
  <c r="H124" i="188"/>
  <c r="H123" i="188"/>
  <c r="H122" i="188"/>
  <c r="H121" i="188"/>
  <c r="H120" i="188"/>
  <c r="H119" i="188"/>
  <c r="H118" i="188"/>
  <c r="H117" i="188"/>
  <c r="H116" i="188"/>
  <c r="H115" i="188"/>
  <c r="H114" i="188"/>
  <c r="H113" i="188"/>
  <c r="H112" i="188"/>
  <c r="H111" i="188"/>
  <c r="H110" i="188"/>
  <c r="H109" i="188"/>
  <c r="H108" i="188"/>
  <c r="H107" i="188"/>
  <c r="H106" i="188"/>
  <c r="H105" i="188"/>
  <c r="H104" i="188"/>
  <c r="H103" i="188"/>
  <c r="H102" i="188"/>
  <c r="H101" i="188"/>
  <c r="H100" i="188"/>
  <c r="H99" i="188"/>
  <c r="H98" i="188"/>
  <c r="H97" i="188"/>
  <c r="H96" i="188"/>
  <c r="H95" i="188"/>
  <c r="H94" i="188"/>
  <c r="H93" i="188"/>
  <c r="H92" i="188"/>
  <c r="H91" i="188"/>
  <c r="H90" i="188"/>
  <c r="H89" i="188"/>
  <c r="H88" i="188"/>
  <c r="H87" i="188"/>
  <c r="H86" i="188"/>
  <c r="H85" i="188"/>
  <c r="H84" i="188"/>
  <c r="H83" i="188"/>
  <c r="H82" i="188"/>
  <c r="H81" i="188"/>
  <c r="H80" i="188"/>
  <c r="H79" i="188"/>
  <c r="H78" i="188"/>
  <c r="H77" i="188"/>
  <c r="H76" i="188"/>
  <c r="H75" i="188"/>
  <c r="H74" i="188"/>
  <c r="H73" i="188"/>
  <c r="H72" i="188"/>
  <c r="H71" i="188"/>
  <c r="H70" i="188"/>
  <c r="H69" i="188"/>
  <c r="H68" i="188"/>
  <c r="H67" i="188"/>
  <c r="H66" i="188"/>
  <c r="H65" i="188"/>
  <c r="H64" i="188"/>
  <c r="H63" i="188"/>
  <c r="H62" i="188"/>
  <c r="H61" i="188"/>
  <c r="H60" i="188"/>
  <c r="H59" i="188"/>
  <c r="H58" i="188"/>
  <c r="H57" i="188"/>
  <c r="H56" i="188"/>
  <c r="H55" i="188"/>
  <c r="H54" i="188"/>
  <c r="H53" i="188"/>
  <c r="H52" i="188"/>
  <c r="H51" i="188"/>
  <c r="H50" i="188"/>
  <c r="H49" i="188"/>
  <c r="H48" i="188"/>
  <c r="H47" i="188"/>
  <c r="H46" i="188"/>
  <c r="H45" i="188"/>
  <c r="H44" i="188"/>
  <c r="H43" i="188"/>
  <c r="H42" i="188"/>
  <c r="H41" i="188"/>
  <c r="H40" i="188"/>
  <c r="H39" i="188"/>
  <c r="H38" i="188"/>
  <c r="H37" i="188"/>
  <c r="H36" i="188"/>
  <c r="H35" i="188"/>
  <c r="H34" i="188"/>
  <c r="H33" i="188"/>
  <c r="H32" i="188"/>
  <c r="H31" i="188"/>
  <c r="H30" i="188"/>
  <c r="H29" i="188"/>
  <c r="H28" i="188"/>
  <c r="H27" i="188"/>
  <c r="H26" i="188"/>
  <c r="H25" i="188"/>
  <c r="H24" i="188"/>
  <c r="H23" i="188"/>
  <c r="H22" i="188"/>
  <c r="H21" i="188"/>
  <c r="H20" i="188"/>
  <c r="H19" i="188"/>
  <c r="H18" i="188"/>
  <c r="H17" i="188"/>
  <c r="H16" i="188"/>
  <c r="H15" i="188"/>
  <c r="H14" i="188"/>
  <c r="H13" i="188"/>
  <c r="H12" i="188"/>
  <c r="H11" i="188"/>
  <c r="H10" i="188"/>
  <c r="H9" i="188"/>
  <c r="J2" i="188"/>
  <c r="H85" i="186"/>
  <c r="H84" i="186"/>
  <c r="H83" i="186"/>
  <c r="H77" i="186"/>
  <c r="H76" i="186"/>
  <c r="H75" i="186"/>
  <c r="H74" i="186"/>
  <c r="H73" i="186"/>
  <c r="H72" i="186"/>
  <c r="H71" i="186"/>
  <c r="H70" i="186"/>
  <c r="H69" i="186"/>
  <c r="H68" i="186"/>
  <c r="H67" i="186"/>
  <c r="H66" i="186"/>
  <c r="H65" i="186"/>
  <c r="H64" i="186"/>
  <c r="H63" i="186"/>
  <c r="H62" i="186"/>
  <c r="H61" i="186"/>
  <c r="H60" i="186"/>
  <c r="H59" i="186"/>
  <c r="H58" i="186"/>
  <c r="H57" i="186"/>
  <c r="H56" i="186"/>
  <c r="H55" i="186"/>
  <c r="H54" i="186"/>
  <c r="H53" i="186"/>
  <c r="H52" i="186"/>
  <c r="H51" i="186"/>
  <c r="H50" i="186"/>
  <c r="H49" i="186"/>
  <c r="H48" i="186"/>
  <c r="H47" i="186"/>
  <c r="H46" i="186"/>
  <c r="H45" i="186"/>
  <c r="H44" i="186"/>
  <c r="H43" i="186"/>
  <c r="H42" i="186"/>
  <c r="H41" i="186"/>
  <c r="H40" i="186"/>
  <c r="H39" i="186"/>
  <c r="H38" i="186"/>
  <c r="H37" i="186"/>
  <c r="H36" i="186"/>
  <c r="H35" i="186"/>
  <c r="H34" i="186"/>
  <c r="H33" i="186"/>
  <c r="H32" i="186"/>
  <c r="H31" i="186"/>
  <c r="H29" i="186"/>
  <c r="H28" i="186"/>
  <c r="H27" i="186"/>
  <c r="H26" i="186"/>
  <c r="H25" i="186"/>
  <c r="H24" i="186"/>
  <c r="H23" i="186"/>
  <c r="H22" i="186"/>
  <c r="H21" i="186"/>
  <c r="H20" i="186"/>
  <c r="H19" i="186"/>
  <c r="H18" i="186"/>
  <c r="H17" i="186"/>
  <c r="H16" i="186"/>
  <c r="J2" i="186" s="1"/>
  <c r="H14" i="186"/>
  <c r="H12" i="186"/>
  <c r="H11" i="186"/>
  <c r="H10" i="186"/>
  <c r="H101" i="184"/>
  <c r="H100" i="184"/>
  <c r="H99" i="184"/>
  <c r="H98" i="184"/>
  <c r="H97" i="184"/>
  <c r="H96" i="184"/>
  <c r="H95" i="184"/>
  <c r="H94" i="184"/>
  <c r="H93" i="184"/>
  <c r="H92" i="184"/>
  <c r="H91" i="184"/>
  <c r="H90" i="184"/>
  <c r="H89" i="184"/>
  <c r="H88" i="184"/>
  <c r="H87" i="184"/>
  <c r="H86" i="184"/>
  <c r="H85" i="184"/>
  <c r="H84" i="184"/>
  <c r="H83" i="184"/>
  <c r="H82" i="184"/>
  <c r="H81" i="184"/>
  <c r="H80" i="184"/>
  <c r="H79" i="184"/>
  <c r="H78" i="184"/>
  <c r="H77" i="184"/>
  <c r="H76" i="184"/>
  <c r="H75" i="184"/>
  <c r="H74" i="184"/>
  <c r="H73" i="184"/>
  <c r="H72" i="184"/>
  <c r="H71" i="184"/>
  <c r="H70" i="184"/>
  <c r="H69" i="184"/>
  <c r="H68" i="184"/>
  <c r="H67" i="184"/>
  <c r="H66" i="184"/>
  <c r="H65" i="184"/>
  <c r="H64" i="184"/>
  <c r="H63" i="184"/>
  <c r="H62" i="184"/>
  <c r="H61" i="184"/>
  <c r="H60" i="184"/>
  <c r="H59" i="184"/>
  <c r="H58" i="184"/>
  <c r="H57" i="184"/>
  <c r="H56" i="184"/>
  <c r="H55" i="184"/>
  <c r="H54" i="184"/>
  <c r="H53" i="184"/>
  <c r="H52" i="184"/>
  <c r="H51" i="184"/>
  <c r="H50" i="184"/>
  <c r="H49" i="184"/>
  <c r="H48" i="184"/>
  <c r="H47" i="184"/>
  <c r="H46" i="184"/>
  <c r="H45" i="184"/>
  <c r="H44" i="184"/>
  <c r="H43" i="184"/>
  <c r="H42" i="184"/>
  <c r="H41" i="184"/>
  <c r="H40" i="184"/>
  <c r="H39" i="184"/>
  <c r="H38" i="184"/>
  <c r="H37" i="184"/>
  <c r="H36" i="184"/>
  <c r="H35" i="184"/>
  <c r="H34" i="184"/>
  <c r="H33" i="184"/>
  <c r="H32" i="184"/>
  <c r="H31" i="184"/>
  <c r="H30" i="184"/>
  <c r="H29" i="184"/>
  <c r="H28" i="184"/>
  <c r="H27" i="184"/>
  <c r="H26" i="184"/>
  <c r="H25" i="184"/>
  <c r="H24" i="184"/>
  <c r="H23" i="184"/>
  <c r="H22" i="184"/>
  <c r="H21" i="184"/>
  <c r="H20" i="184"/>
  <c r="H19" i="184"/>
  <c r="H18" i="184"/>
  <c r="H17" i="184"/>
  <c r="H16" i="184"/>
  <c r="H15" i="184"/>
  <c r="H14" i="184"/>
  <c r="H13" i="184"/>
  <c r="H12" i="184"/>
  <c r="H11" i="184"/>
  <c r="J2" i="184" s="1"/>
  <c r="H10" i="184"/>
  <c r="H9" i="184"/>
  <c r="H34" i="182"/>
  <c r="H33" i="182"/>
  <c r="H32" i="182"/>
  <c r="H31" i="182"/>
  <c r="H30" i="182"/>
  <c r="H29" i="182"/>
  <c r="H28" i="182"/>
  <c r="H27" i="182"/>
  <c r="H26" i="182"/>
  <c r="H25" i="182"/>
  <c r="H24" i="182"/>
  <c r="H23" i="182"/>
  <c r="H22" i="182"/>
  <c r="J2" i="182" s="1"/>
  <c r="H21" i="182"/>
  <c r="H20" i="182"/>
  <c r="H19" i="182"/>
  <c r="H18" i="182"/>
  <c r="H17" i="182"/>
  <c r="H16" i="182"/>
  <c r="H15" i="182"/>
  <c r="H14" i="182"/>
  <c r="H13" i="182"/>
  <c r="H12" i="182"/>
  <c r="H11" i="182"/>
  <c r="H10" i="182"/>
  <c r="H9" i="182"/>
  <c r="H19" i="181"/>
  <c r="H18" i="181"/>
  <c r="J2" i="181" s="1"/>
  <c r="H17" i="181"/>
  <c r="H16" i="181"/>
  <c r="H15" i="181"/>
  <c r="H14" i="181"/>
  <c r="H13" i="181"/>
  <c r="H12" i="181"/>
  <c r="H11" i="181"/>
  <c r="H10" i="181"/>
  <c r="H9" i="181"/>
  <c r="H17" i="179"/>
  <c r="H16" i="179"/>
  <c r="H15" i="179"/>
  <c r="H14" i="179"/>
  <c r="H13" i="179"/>
  <c r="H12" i="179"/>
  <c r="J2" i="179" s="1"/>
  <c r="H11" i="179"/>
  <c r="I91" i="177"/>
  <c r="I90" i="177"/>
  <c r="I89" i="177"/>
  <c r="F94" i="177" s="1"/>
  <c r="I82" i="177"/>
  <c r="I81" i="177"/>
  <c r="I80" i="177"/>
  <c r="F84" i="177" s="1"/>
  <c r="I79" i="177"/>
  <c r="I78" i="177"/>
  <c r="I77" i="177"/>
  <c r="I76" i="177"/>
  <c r="I69" i="177"/>
  <c r="F71" i="177" s="1"/>
  <c r="I63" i="177"/>
  <c r="I62" i="177"/>
  <c r="I61" i="177"/>
  <c r="I60" i="177"/>
  <c r="I59" i="177"/>
  <c r="I58" i="177"/>
  <c r="I57" i="177"/>
  <c r="I56" i="177"/>
  <c r="I55" i="177"/>
  <c r="I54" i="177"/>
  <c r="F65" i="177" s="1"/>
  <c r="I53" i="177"/>
  <c r="I47" i="177"/>
  <c r="I46" i="177"/>
  <c r="I45" i="177"/>
  <c r="I44" i="177"/>
  <c r="I43" i="177"/>
  <c r="I42" i="177"/>
  <c r="I41" i="177"/>
  <c r="I40" i="177"/>
  <c r="I39" i="177"/>
  <c r="I38" i="177"/>
  <c r="I37" i="177"/>
  <c r="I36" i="177"/>
  <c r="I35" i="177"/>
  <c r="I34" i="177"/>
  <c r="I33" i="177"/>
  <c r="I32" i="177"/>
  <c r="I31" i="177"/>
  <c r="I30" i="177"/>
  <c r="I29" i="177"/>
  <c r="I28" i="177"/>
  <c r="I27" i="177"/>
  <c r="I26" i="177"/>
  <c r="I25" i="177"/>
  <c r="I24" i="177"/>
  <c r="I23" i="177"/>
  <c r="I22" i="177"/>
  <c r="I21" i="177"/>
  <c r="I20" i="177"/>
  <c r="I19" i="177"/>
  <c r="I18" i="177"/>
  <c r="I17" i="177"/>
  <c r="I11" i="177"/>
  <c r="C11" i="177"/>
  <c r="C17" i="177" s="1"/>
  <c r="C18" i="177" s="1"/>
  <c r="C19" i="177" s="1"/>
  <c r="C20" i="177" s="1"/>
  <c r="C21" i="177" s="1"/>
  <c r="C22" i="177" s="1"/>
  <c r="C23" i="177" s="1"/>
  <c r="C24" i="177" s="1"/>
  <c r="C25" i="177" s="1"/>
  <c r="C26" i="177" s="1"/>
  <c r="C27" i="177" s="1"/>
  <c r="C28" i="177" s="1"/>
  <c r="C29" i="177" s="1"/>
  <c r="C30" i="177" s="1"/>
  <c r="C31" i="177" s="1"/>
  <c r="C32" i="177" s="1"/>
  <c r="C33" i="177" s="1"/>
  <c r="C34" i="177" s="1"/>
  <c r="C35" i="177" s="1"/>
  <c r="C36" i="177" s="1"/>
  <c r="C37" i="177" s="1"/>
  <c r="C38" i="177" s="1"/>
  <c r="C39" i="177" s="1"/>
  <c r="C40" i="177" s="1"/>
  <c r="C41" i="177" s="1"/>
  <c r="C42" i="177" s="1"/>
  <c r="C43" i="177" s="1"/>
  <c r="C44" i="177" s="1"/>
  <c r="C45" i="177" s="1"/>
  <c r="C46" i="177" s="1"/>
  <c r="C47" i="177" s="1"/>
  <c r="C53" i="177" s="1"/>
  <c r="C54" i="177" s="1"/>
  <c r="C55" i="177" s="1"/>
  <c r="C56" i="177" s="1"/>
  <c r="C57" i="177" s="1"/>
  <c r="C58" i="177" s="1"/>
  <c r="C59" i="177" s="1"/>
  <c r="C60" i="177" s="1"/>
  <c r="C61" i="177" s="1"/>
  <c r="C62" i="177" s="1"/>
  <c r="C63" i="177" s="1"/>
  <c r="C69" i="177" s="1"/>
  <c r="C76" i="177" s="1"/>
  <c r="C77" i="177" s="1"/>
  <c r="C78" i="177" s="1"/>
  <c r="C79" i="177" s="1"/>
  <c r="C80" i="177" s="1"/>
  <c r="C81" i="177" s="1"/>
  <c r="C82" i="177" s="1"/>
  <c r="C89" i="177" s="1"/>
  <c r="C90" i="177" s="1"/>
  <c r="C91" i="177" s="1"/>
  <c r="I10" i="177"/>
  <c r="F13" i="177" s="1"/>
  <c r="H62" i="175"/>
  <c r="H61" i="175"/>
  <c r="H60" i="175"/>
  <c r="H58" i="175"/>
  <c r="H56" i="175"/>
  <c r="H55" i="175"/>
  <c r="H54" i="175"/>
  <c r="H53" i="175"/>
  <c r="H52" i="175"/>
  <c r="H51" i="175"/>
  <c r="H50" i="175"/>
  <c r="H49" i="175"/>
  <c r="H48" i="175"/>
  <c r="H47" i="175"/>
  <c r="H46" i="175"/>
  <c r="H45" i="175"/>
  <c r="H44" i="175"/>
  <c r="H43" i="175"/>
  <c r="H42" i="175"/>
  <c r="H41" i="175"/>
  <c r="H40" i="175"/>
  <c r="H39" i="175"/>
  <c r="H38" i="175"/>
  <c r="H37" i="175"/>
  <c r="H36" i="175"/>
  <c r="H35" i="175"/>
  <c r="H34" i="175"/>
  <c r="H33" i="175"/>
  <c r="H32" i="175"/>
  <c r="H31" i="175"/>
  <c r="H30" i="175"/>
  <c r="H29" i="175"/>
  <c r="H28" i="175"/>
  <c r="H27" i="175"/>
  <c r="H26" i="175"/>
  <c r="H25" i="175"/>
  <c r="H24" i="175"/>
  <c r="H23" i="175"/>
  <c r="H22" i="175"/>
  <c r="H21" i="175"/>
  <c r="H20" i="175"/>
  <c r="H19" i="175"/>
  <c r="J2" i="175" s="1"/>
  <c r="H18" i="175"/>
  <c r="H17" i="175"/>
  <c r="H16" i="175"/>
  <c r="H15" i="175"/>
  <c r="H14" i="175"/>
  <c r="H13" i="175"/>
  <c r="H12" i="175"/>
  <c r="H11" i="175"/>
  <c r="H29" i="173"/>
  <c r="H28" i="173"/>
  <c r="H27" i="173"/>
  <c r="H26" i="173"/>
  <c r="H25" i="173"/>
  <c r="H24" i="173"/>
  <c r="H23" i="173"/>
  <c r="J2" i="173" s="1"/>
  <c r="H22" i="173"/>
  <c r="H21" i="173"/>
  <c r="H20" i="173"/>
  <c r="H19" i="173"/>
  <c r="H18" i="173"/>
  <c r="H17" i="173"/>
  <c r="H16" i="173"/>
  <c r="H15" i="173"/>
  <c r="H14" i="173"/>
  <c r="H13" i="173"/>
  <c r="H12" i="173"/>
  <c r="H11" i="173"/>
  <c r="H10" i="173"/>
  <c r="H43" i="172"/>
  <c r="H42" i="172"/>
  <c r="H41" i="172"/>
  <c r="H40" i="172"/>
  <c r="H39" i="172"/>
  <c r="H38" i="172"/>
  <c r="H37" i="172"/>
  <c r="H36" i="172"/>
  <c r="H35" i="172"/>
  <c r="H34" i="172"/>
  <c r="H33" i="172"/>
  <c r="H32" i="172"/>
  <c r="H31" i="172"/>
  <c r="H30" i="172"/>
  <c r="H29" i="172"/>
  <c r="H28" i="172"/>
  <c r="H27" i="172"/>
  <c r="H26" i="172"/>
  <c r="H25" i="172"/>
  <c r="H24" i="172"/>
  <c r="H23" i="172"/>
  <c r="H22" i="172"/>
  <c r="H21" i="172"/>
  <c r="H20" i="172"/>
  <c r="H19" i="172"/>
  <c r="H18" i="172"/>
  <c r="H17" i="172"/>
  <c r="H16" i="172"/>
  <c r="H15" i="172"/>
  <c r="H14" i="172"/>
  <c r="H13" i="172"/>
  <c r="H12" i="172"/>
  <c r="H11" i="172"/>
  <c r="J2" i="172"/>
  <c r="H41" i="170"/>
  <c r="H40" i="170"/>
  <c r="H39" i="170"/>
  <c r="H38" i="170"/>
  <c r="H37" i="170"/>
  <c r="H36" i="170"/>
  <c r="H35" i="170"/>
  <c r="H34" i="170"/>
  <c r="H33" i="170"/>
  <c r="H32" i="170"/>
  <c r="H31" i="170"/>
  <c r="H30" i="170"/>
  <c r="H29" i="170"/>
  <c r="H28" i="170"/>
  <c r="H27" i="170"/>
  <c r="H26" i="170"/>
  <c r="H25" i="170"/>
  <c r="H24" i="170"/>
  <c r="H23" i="170"/>
  <c r="H22" i="170"/>
  <c r="H21" i="170"/>
  <c r="H20" i="170"/>
  <c r="H19" i="170"/>
  <c r="H18" i="170"/>
  <c r="H17" i="170"/>
  <c r="H16" i="170"/>
  <c r="H15" i="170"/>
  <c r="H14" i="170"/>
  <c r="H13" i="170"/>
  <c r="H12" i="170"/>
  <c r="H11" i="170"/>
  <c r="H10" i="170"/>
  <c r="J2" i="170" s="1"/>
  <c r="H9" i="170"/>
  <c r="H33" i="168"/>
  <c r="H32" i="168"/>
  <c r="H31" i="168"/>
  <c r="H30" i="168"/>
  <c r="H29" i="168"/>
  <c r="H28" i="168"/>
  <c r="H27" i="168"/>
  <c r="H26" i="168"/>
  <c r="H25" i="168"/>
  <c r="H24" i="168"/>
  <c r="H23" i="168"/>
  <c r="H22" i="168"/>
  <c r="H21" i="168"/>
  <c r="H20" i="168"/>
  <c r="J2" i="168" s="1"/>
  <c r="H19" i="168"/>
  <c r="H18" i="168"/>
  <c r="H17" i="168"/>
  <c r="H16" i="168"/>
  <c r="H15" i="168"/>
  <c r="H14" i="168"/>
  <c r="H13" i="168"/>
  <c r="H12" i="168"/>
  <c r="H11" i="168"/>
  <c r="H10" i="168"/>
  <c r="H9" i="168"/>
  <c r="H17" i="167"/>
  <c r="H16" i="167"/>
  <c r="H15" i="167"/>
  <c r="H14" i="167"/>
  <c r="J2" i="167" s="1"/>
  <c r="H13" i="167"/>
  <c r="H12" i="167"/>
  <c r="H11" i="167"/>
  <c r="H10" i="167"/>
  <c r="H9" i="167"/>
  <c r="H48" i="166"/>
  <c r="H47" i="166"/>
  <c r="H46" i="166"/>
  <c r="H45" i="166"/>
  <c r="H44" i="166"/>
  <c r="H43" i="166"/>
  <c r="H42" i="166"/>
  <c r="H41" i="166"/>
  <c r="H40" i="166"/>
  <c r="H39" i="166"/>
  <c r="H38" i="166"/>
  <c r="H37" i="166"/>
  <c r="H36" i="166"/>
  <c r="H35" i="166"/>
  <c r="H34" i="166"/>
  <c r="H33" i="166"/>
  <c r="H32" i="166"/>
  <c r="H31" i="166"/>
  <c r="H30" i="166"/>
  <c r="H29" i="166"/>
  <c r="H28" i="166"/>
  <c r="H27" i="166"/>
  <c r="H26" i="166"/>
  <c r="H25" i="166"/>
  <c r="H24" i="166"/>
  <c r="H23" i="166"/>
  <c r="J2" i="166" s="1"/>
  <c r="H22" i="166"/>
  <c r="H21" i="166"/>
  <c r="H20" i="166"/>
  <c r="H19" i="166"/>
  <c r="H18" i="166"/>
  <c r="H17" i="166"/>
  <c r="H16" i="166"/>
  <c r="H15" i="166"/>
  <c r="H14" i="166"/>
  <c r="H13" i="166"/>
  <c r="H12" i="166"/>
  <c r="H11" i="166"/>
  <c r="H10" i="166"/>
  <c r="H9" i="166"/>
  <c r="E255" i="165"/>
  <c r="H253" i="165"/>
  <c r="H252" i="165"/>
  <c r="H251" i="165"/>
  <c r="H250" i="165"/>
  <c r="H249" i="165"/>
  <c r="H246" i="165"/>
  <c r="H245" i="165"/>
  <c r="H244" i="165"/>
  <c r="H243" i="165"/>
  <c r="H242" i="165"/>
  <c r="H241" i="165"/>
  <c r="H240" i="165"/>
  <c r="E247" i="165" s="1"/>
  <c r="H234" i="165"/>
  <c r="H233" i="165"/>
  <c r="E235" i="165" s="1"/>
  <c r="H232" i="165"/>
  <c r="H231" i="165"/>
  <c r="H230" i="165"/>
  <c r="H228" i="165"/>
  <c r="H227" i="165"/>
  <c r="H226" i="165"/>
  <c r="H221" i="165"/>
  <c r="H220" i="165"/>
  <c r="H219" i="165"/>
  <c r="H218" i="165"/>
  <c r="H217" i="165"/>
  <c r="H216" i="165"/>
  <c r="H215" i="165"/>
  <c r="H214" i="165"/>
  <c r="H213" i="165"/>
  <c r="H212" i="165"/>
  <c r="H211" i="165"/>
  <c r="H210" i="165"/>
  <c r="H209" i="165"/>
  <c r="H208" i="165"/>
  <c r="H207" i="165"/>
  <c r="H206" i="165"/>
  <c r="H205" i="165"/>
  <c r="H204" i="165"/>
  <c r="H203" i="165"/>
  <c r="H202" i="165"/>
  <c r="H201" i="165"/>
  <c r="H200" i="165"/>
  <c r="H199" i="165"/>
  <c r="H198" i="165"/>
  <c r="H197" i="165"/>
  <c r="H196" i="165"/>
  <c r="H195" i="165"/>
  <c r="H194" i="165"/>
  <c r="H193" i="165"/>
  <c r="H192" i="165"/>
  <c r="H191" i="165"/>
  <c r="H190" i="165"/>
  <c r="H189" i="165"/>
  <c r="H188" i="165"/>
  <c r="H187" i="165"/>
  <c r="H186" i="165"/>
  <c r="H185" i="165"/>
  <c r="H184" i="165"/>
  <c r="H183" i="165"/>
  <c r="H182" i="165"/>
  <c r="H181" i="165"/>
  <c r="E222" i="165" s="1"/>
  <c r="H180" i="165"/>
  <c r="H179" i="165"/>
  <c r="H178" i="165"/>
  <c r="H171" i="165"/>
  <c r="H170" i="165"/>
  <c r="H169" i="165"/>
  <c r="H168" i="165"/>
  <c r="H167" i="165"/>
  <c r="H166" i="165"/>
  <c r="H165" i="165"/>
  <c r="H164" i="165"/>
  <c r="H163" i="165"/>
  <c r="H162" i="165"/>
  <c r="H161" i="165"/>
  <c r="H160" i="165"/>
  <c r="H159" i="165"/>
  <c r="H158" i="165"/>
  <c r="H157" i="165"/>
  <c r="H156" i="165"/>
  <c r="H155" i="165"/>
  <c r="H154" i="165"/>
  <c r="H153" i="165"/>
  <c r="H152" i="165"/>
  <c r="H151" i="165"/>
  <c r="H150" i="165"/>
  <c r="H149" i="165"/>
  <c r="H148" i="165"/>
  <c r="H147" i="165"/>
  <c r="H146" i="165"/>
  <c r="H145" i="165"/>
  <c r="H144" i="165"/>
  <c r="H143" i="165"/>
  <c r="H142" i="165"/>
  <c r="H141" i="165"/>
  <c r="H140" i="165"/>
  <c r="H139" i="165"/>
  <c r="H138" i="165"/>
  <c r="H137" i="165"/>
  <c r="H136" i="165"/>
  <c r="H135" i="165"/>
  <c r="H134" i="165"/>
  <c r="H130" i="165"/>
  <c r="E131" i="165" s="1"/>
  <c r="H125" i="165"/>
  <c r="H124" i="165"/>
  <c r="H123" i="165"/>
  <c r="H122" i="165"/>
  <c r="H121" i="165"/>
  <c r="H120" i="165"/>
  <c r="H119" i="165"/>
  <c r="H118" i="165"/>
  <c r="H117" i="165"/>
  <c r="H116" i="165"/>
  <c r="H115" i="165"/>
  <c r="H114" i="165"/>
  <c r="H113" i="165"/>
  <c r="H112" i="165"/>
  <c r="H111" i="165"/>
  <c r="H110" i="165"/>
  <c r="H109" i="165"/>
  <c r="H108" i="165"/>
  <c r="H107" i="165"/>
  <c r="H106" i="165"/>
  <c r="H105" i="165"/>
  <c r="H104" i="165"/>
  <c r="H103" i="165"/>
  <c r="H102" i="165"/>
  <c r="H101" i="165"/>
  <c r="H100" i="165"/>
  <c r="H99" i="165"/>
  <c r="H98" i="165"/>
  <c r="H97" i="165"/>
  <c r="H96" i="165"/>
  <c r="H95" i="165"/>
  <c r="H94" i="165"/>
  <c r="H93" i="165"/>
  <c r="H92" i="165"/>
  <c r="H91" i="165"/>
  <c r="H90" i="165"/>
  <c r="H89" i="165"/>
  <c r="H88" i="165"/>
  <c r="H87" i="165"/>
  <c r="H86" i="165"/>
  <c r="H85" i="165"/>
  <c r="H84" i="165"/>
  <c r="H82" i="165"/>
  <c r="H81" i="165"/>
  <c r="H79" i="165"/>
  <c r="H78" i="165"/>
  <c r="H77" i="165"/>
  <c r="H76" i="165"/>
  <c r="H75" i="165"/>
  <c r="H74" i="165"/>
  <c r="E81" i="165" s="1"/>
  <c r="H73" i="165"/>
  <c r="H72" i="165"/>
  <c r="H71" i="165"/>
  <c r="H70" i="165"/>
  <c r="H69" i="165"/>
  <c r="H68" i="165"/>
  <c r="H67" i="165"/>
  <c r="H66" i="165"/>
  <c r="H59" i="165"/>
  <c r="H58" i="165"/>
  <c r="H57" i="165"/>
  <c r="H56" i="165"/>
  <c r="H55" i="165"/>
  <c r="H54" i="165"/>
  <c r="H53" i="165"/>
  <c r="E61" i="165" s="1"/>
  <c r="H52" i="165"/>
  <c r="H51" i="165"/>
  <c r="H45" i="165"/>
  <c r="H44" i="165"/>
  <c r="H43" i="165"/>
  <c r="H42" i="165"/>
  <c r="H41" i="165"/>
  <c r="H40" i="165"/>
  <c r="H39" i="165"/>
  <c r="H38" i="165"/>
  <c r="H37" i="165"/>
  <c r="H36" i="165"/>
  <c r="H35" i="165"/>
  <c r="H34" i="165"/>
  <c r="H33" i="165"/>
  <c r="H32" i="165"/>
  <c r="H31" i="165"/>
  <c r="H30" i="165"/>
  <c r="H29" i="165"/>
  <c r="H28" i="165"/>
  <c r="H27" i="165"/>
  <c r="H26" i="165"/>
  <c r="H25" i="165"/>
  <c r="H24" i="165"/>
  <c r="H23" i="165"/>
  <c r="H22" i="165"/>
  <c r="H16" i="165"/>
  <c r="H15" i="165"/>
  <c r="H14" i="165"/>
  <c r="H13" i="165"/>
  <c r="H12" i="165"/>
  <c r="H11" i="165"/>
  <c r="H10" i="165"/>
  <c r="H11" i="164"/>
  <c r="H10" i="164"/>
  <c r="E14" i="164" s="1"/>
  <c r="I201" i="163"/>
  <c r="I200" i="163"/>
  <c r="I199" i="163"/>
  <c r="I198" i="163"/>
  <c r="I197" i="163"/>
  <c r="I196" i="163"/>
  <c r="I195" i="163"/>
  <c r="I164" i="163"/>
  <c r="I163" i="163"/>
  <c r="I126" i="163"/>
  <c r="I125" i="163"/>
  <c r="I124" i="163"/>
  <c r="I123" i="163"/>
  <c r="I122" i="163"/>
  <c r="I121" i="163"/>
  <c r="I120" i="163"/>
  <c r="I119" i="163"/>
  <c r="I118" i="163"/>
  <c r="I117" i="163"/>
  <c r="I116" i="163"/>
  <c r="I115" i="163"/>
  <c r="I114" i="163"/>
  <c r="I113" i="163"/>
  <c r="I112" i="163"/>
  <c r="I111" i="163"/>
  <c r="I110" i="163"/>
  <c r="I109" i="163"/>
  <c r="I108" i="163"/>
  <c r="I107" i="163"/>
  <c r="I106" i="163"/>
  <c r="I105" i="163"/>
  <c r="I104" i="163"/>
  <c r="I103" i="163"/>
  <c r="I102" i="163"/>
  <c r="I101" i="163"/>
  <c r="F128" i="163" s="1"/>
  <c r="I95" i="163"/>
  <c r="I94" i="163"/>
  <c r="I93" i="163"/>
  <c r="I92" i="163"/>
  <c r="I91" i="163"/>
  <c r="F97" i="163" s="1"/>
  <c r="I90" i="163"/>
  <c r="I89" i="163"/>
  <c r="I81" i="163"/>
  <c r="I80" i="163"/>
  <c r="I79" i="163"/>
  <c r="I78" i="163"/>
  <c r="I77" i="163"/>
  <c r="I76" i="163"/>
  <c r="I75" i="163"/>
  <c r="I74" i="163"/>
  <c r="I73" i="163"/>
  <c r="I72" i="163"/>
  <c r="I71" i="163"/>
  <c r="I70" i="163"/>
  <c r="I69" i="163"/>
  <c r="I68" i="163"/>
  <c r="I67" i="163"/>
  <c r="I66" i="163"/>
  <c r="I65" i="163"/>
  <c r="I64" i="163"/>
  <c r="I63" i="163"/>
  <c r="I62" i="163"/>
  <c r="F83" i="163" s="1"/>
  <c r="I56" i="163"/>
  <c r="I55" i="163"/>
  <c r="I54" i="163"/>
  <c r="I53" i="163"/>
  <c r="I52" i="163"/>
  <c r="I51" i="163"/>
  <c r="I50" i="163"/>
  <c r="I49" i="163"/>
  <c r="I48" i="163"/>
  <c r="I47" i="163"/>
  <c r="I46" i="163"/>
  <c r="I45" i="163"/>
  <c r="I44" i="163"/>
  <c r="I43" i="163"/>
  <c r="I42" i="163"/>
  <c r="I41" i="163"/>
  <c r="I40" i="163"/>
  <c r="I39" i="163"/>
  <c r="I38" i="163"/>
  <c r="I37" i="163"/>
  <c r="I36" i="163"/>
  <c r="I35" i="163"/>
  <c r="I34" i="163"/>
  <c r="I33" i="163"/>
  <c r="I32" i="163"/>
  <c r="I31" i="163"/>
  <c r="I30" i="163"/>
  <c r="I29" i="163"/>
  <c r="I28" i="163"/>
  <c r="I27" i="163"/>
  <c r="I26" i="163"/>
  <c r="I25" i="163"/>
  <c r="I24" i="163"/>
  <c r="I23" i="163"/>
  <c r="I22" i="163"/>
  <c r="I21" i="163"/>
  <c r="I20" i="163"/>
  <c r="I19" i="163"/>
  <c r="I18" i="163"/>
  <c r="I17" i="163"/>
  <c r="I16" i="163"/>
  <c r="I15" i="163"/>
  <c r="I14" i="163"/>
  <c r="I13" i="163"/>
  <c r="I12" i="163"/>
  <c r="I11" i="163"/>
  <c r="C11" i="163"/>
  <c r="C12" i="163" s="1"/>
  <c r="C13" i="163" s="1"/>
  <c r="C14" i="163" s="1"/>
  <c r="C15" i="163" s="1"/>
  <c r="C16" i="163" s="1"/>
  <c r="C17" i="163" s="1"/>
  <c r="C18" i="163" s="1"/>
  <c r="C19" i="163" s="1"/>
  <c r="C20" i="163" s="1"/>
  <c r="C21" i="163" s="1"/>
  <c r="C22" i="163" s="1"/>
  <c r="C23" i="163" s="1"/>
  <c r="C24" i="163" s="1"/>
  <c r="C25" i="163" s="1"/>
  <c r="C26" i="163" s="1"/>
  <c r="C27" i="163" s="1"/>
  <c r="C28" i="163" s="1"/>
  <c r="C29" i="163" s="1"/>
  <c r="C30" i="163" s="1"/>
  <c r="C31" i="163" s="1"/>
  <c r="C32" i="163" s="1"/>
  <c r="C33" i="163" s="1"/>
  <c r="C34" i="163" s="1"/>
  <c r="C35" i="163" s="1"/>
  <c r="C36" i="163" s="1"/>
  <c r="C37" i="163" s="1"/>
  <c r="C38" i="163" s="1"/>
  <c r="C39" i="163" s="1"/>
  <c r="C40" i="163" s="1"/>
  <c r="C41" i="163" s="1"/>
  <c r="C42" i="163" s="1"/>
  <c r="C43" i="163" s="1"/>
  <c r="C44" i="163" s="1"/>
  <c r="C45" i="163" s="1"/>
  <c r="C46" i="163" s="1"/>
  <c r="C47" i="163" s="1"/>
  <c r="C48" i="163" s="1"/>
  <c r="C49" i="163" s="1"/>
  <c r="C50" i="163" s="1"/>
  <c r="C51" i="163" s="1"/>
  <c r="C52" i="163" s="1"/>
  <c r="C53" i="163" s="1"/>
  <c r="C54" i="163" s="1"/>
  <c r="C55" i="163" s="1"/>
  <c r="C56" i="163" s="1"/>
  <c r="C62" i="163" s="1"/>
  <c r="C63" i="163" s="1"/>
  <c r="C64" i="163" s="1"/>
  <c r="C65" i="163" s="1"/>
  <c r="C66" i="163" s="1"/>
  <c r="C67" i="163" s="1"/>
  <c r="C68" i="163" s="1"/>
  <c r="C69" i="163" s="1"/>
  <c r="C70" i="163" s="1"/>
  <c r="C71" i="163" s="1"/>
  <c r="C72" i="163" s="1"/>
  <c r="C73" i="163" s="1"/>
  <c r="C74" i="163" s="1"/>
  <c r="C75" i="163" s="1"/>
  <c r="C76" i="163" s="1"/>
  <c r="C77" i="163" s="1"/>
  <c r="C78" i="163" s="1"/>
  <c r="C79" i="163" s="1"/>
  <c r="C80" i="163" s="1"/>
  <c r="C81" i="163" s="1"/>
  <c r="C89" i="163" s="1"/>
  <c r="C90" i="163" s="1"/>
  <c r="C91" i="163" s="1"/>
  <c r="C92" i="163" s="1"/>
  <c r="C93" i="163" s="1"/>
  <c r="C94" i="163" s="1"/>
  <c r="C95" i="163" s="1"/>
  <c r="C101" i="163" s="1"/>
  <c r="C102" i="163" s="1"/>
  <c r="C103" i="163" s="1"/>
  <c r="C104" i="163" s="1"/>
  <c r="C105" i="163" s="1"/>
  <c r="C106" i="163" s="1"/>
  <c r="C107" i="163" s="1"/>
  <c r="C108" i="163" s="1"/>
  <c r="C109" i="163" s="1"/>
  <c r="C110" i="163" s="1"/>
  <c r="C111" i="163" s="1"/>
  <c r="C112" i="163" s="1"/>
  <c r="C113" i="163" s="1"/>
  <c r="C114" i="163" s="1"/>
  <c r="C115" i="163" s="1"/>
  <c r="C116" i="163" s="1"/>
  <c r="C117" i="163" s="1"/>
  <c r="C118" i="163" s="1"/>
  <c r="C119" i="163" s="1"/>
  <c r="C120" i="163" s="1"/>
  <c r="C121" i="163" s="1"/>
  <c r="C122" i="163" s="1"/>
  <c r="C123" i="163" s="1"/>
  <c r="C124" i="163" s="1"/>
  <c r="C125" i="163" s="1"/>
  <c r="C126" i="163" s="1"/>
  <c r="I10" i="163"/>
  <c r="H98" i="162"/>
  <c r="H97" i="162"/>
  <c r="H96" i="162"/>
  <c r="H95" i="162"/>
  <c r="H94" i="162"/>
  <c r="H93" i="162"/>
  <c r="H92" i="162"/>
  <c r="H91" i="162"/>
  <c r="H90" i="162"/>
  <c r="H89" i="162"/>
  <c r="H88" i="162"/>
  <c r="H87" i="162"/>
  <c r="H86" i="162"/>
  <c r="H85" i="162"/>
  <c r="H84" i="162"/>
  <c r="H83" i="162"/>
  <c r="H82" i="162"/>
  <c r="H81" i="162"/>
  <c r="H80" i="162"/>
  <c r="H79" i="162"/>
  <c r="H78" i="162"/>
  <c r="H77" i="162"/>
  <c r="H76" i="162"/>
  <c r="H75" i="162"/>
  <c r="H74" i="162"/>
  <c r="H73" i="162"/>
  <c r="H72" i="162"/>
  <c r="H71" i="162"/>
  <c r="H70" i="162"/>
  <c r="H69" i="162"/>
  <c r="H68" i="162"/>
  <c r="H67" i="162"/>
  <c r="H66" i="162"/>
  <c r="H65" i="162"/>
  <c r="H64" i="162"/>
  <c r="H63" i="162"/>
  <c r="H62" i="162"/>
  <c r="H61" i="162"/>
  <c r="H60" i="162"/>
  <c r="H59" i="162"/>
  <c r="H58" i="162"/>
  <c r="H57" i="162"/>
  <c r="H56" i="162"/>
  <c r="H55" i="162"/>
  <c r="H54" i="162"/>
  <c r="H53" i="162"/>
  <c r="H52" i="162"/>
  <c r="H51" i="162"/>
  <c r="H50" i="162"/>
  <c r="H49" i="162"/>
  <c r="H48" i="162"/>
  <c r="H47" i="162"/>
  <c r="H46" i="162"/>
  <c r="H45" i="162"/>
  <c r="H44" i="162"/>
  <c r="H43" i="162"/>
  <c r="H42" i="162"/>
  <c r="H41" i="162"/>
  <c r="H40" i="162"/>
  <c r="H39" i="162"/>
  <c r="H38" i="162"/>
  <c r="H37" i="162"/>
  <c r="H36" i="162"/>
  <c r="H35" i="162"/>
  <c r="H34" i="162"/>
  <c r="H33" i="162"/>
  <c r="H32" i="162"/>
  <c r="H31" i="162"/>
  <c r="H30" i="162"/>
  <c r="H29" i="162"/>
  <c r="H28" i="162"/>
  <c r="H27" i="162"/>
  <c r="H26" i="162"/>
  <c r="H25" i="162"/>
  <c r="H24" i="162"/>
  <c r="H23" i="162"/>
  <c r="H22" i="162"/>
  <c r="H21" i="162"/>
  <c r="H20" i="162"/>
  <c r="H19" i="162"/>
  <c r="H18" i="162"/>
  <c r="H17" i="162"/>
  <c r="H16" i="162"/>
  <c r="J2" i="162" s="1"/>
  <c r="H15" i="162"/>
  <c r="H14" i="162"/>
  <c r="H13" i="162"/>
  <c r="H12" i="162"/>
  <c r="H11" i="162"/>
  <c r="H10" i="162"/>
  <c r="H9" i="162"/>
  <c r="H39" i="161"/>
  <c r="H38" i="161"/>
  <c r="H37" i="161"/>
  <c r="H36" i="161"/>
  <c r="H35" i="161"/>
  <c r="H34" i="161"/>
  <c r="H33" i="161"/>
  <c r="H32" i="161"/>
  <c r="H31" i="161"/>
  <c r="H30" i="161"/>
  <c r="H29" i="161"/>
  <c r="H28" i="161"/>
  <c r="H27" i="161"/>
  <c r="H26" i="161"/>
  <c r="H25" i="161"/>
  <c r="H24" i="161"/>
  <c r="H23" i="161"/>
  <c r="H22" i="161"/>
  <c r="H21" i="161"/>
  <c r="H20" i="161"/>
  <c r="H19" i="161"/>
  <c r="H18" i="161"/>
  <c r="H17" i="161"/>
  <c r="H16" i="161"/>
  <c r="J2" i="161" s="1"/>
  <c r="H15" i="161"/>
  <c r="H14" i="161"/>
  <c r="H13" i="161"/>
  <c r="H12" i="161"/>
  <c r="H11" i="161"/>
  <c r="H10" i="161"/>
  <c r="H9" i="161"/>
  <c r="H44" i="160"/>
  <c r="H43" i="160"/>
  <c r="H42" i="160"/>
  <c r="H41" i="160"/>
  <c r="H40" i="160"/>
  <c r="H39" i="160"/>
  <c r="H38" i="160"/>
  <c r="H37" i="160"/>
  <c r="H36" i="160"/>
  <c r="H35" i="160"/>
  <c r="H34" i="160"/>
  <c r="H33" i="160"/>
  <c r="H32" i="160"/>
  <c r="H31" i="160"/>
  <c r="H30" i="160"/>
  <c r="H29" i="160"/>
  <c r="H28" i="160"/>
  <c r="H27" i="160"/>
  <c r="H26" i="160"/>
  <c r="H25" i="160"/>
  <c r="H24" i="160"/>
  <c r="H23" i="160"/>
  <c r="H22" i="160"/>
  <c r="H21" i="160"/>
  <c r="J2" i="160" s="1"/>
  <c r="H20" i="160"/>
  <c r="H19" i="160"/>
  <c r="H18" i="160"/>
  <c r="H17" i="160"/>
  <c r="H16" i="160"/>
  <c r="H15" i="160"/>
  <c r="H14" i="160"/>
  <c r="H13" i="160"/>
  <c r="H10" i="160"/>
  <c r="H9" i="160"/>
  <c r="F161" i="159"/>
  <c r="I54" i="159"/>
  <c r="I53" i="159"/>
  <c r="I52" i="159"/>
  <c r="I51" i="159"/>
  <c r="I48" i="159"/>
  <c r="I42" i="159"/>
  <c r="I41" i="159"/>
  <c r="I40" i="159"/>
  <c r="I39" i="159"/>
  <c r="I38" i="159"/>
  <c r="I37" i="159"/>
  <c r="I36" i="159"/>
  <c r="I35" i="159"/>
  <c r="I34" i="159"/>
  <c r="I33" i="159"/>
  <c r="I32" i="159"/>
  <c r="I31" i="159"/>
  <c r="I30" i="159"/>
  <c r="I29" i="159"/>
  <c r="I28" i="159"/>
  <c r="I27" i="159"/>
  <c r="F44" i="159" s="1"/>
  <c r="I20" i="159"/>
  <c r="I19" i="159"/>
  <c r="I18" i="159"/>
  <c r="I17" i="159"/>
  <c r="I16" i="159"/>
  <c r="I15" i="159"/>
  <c r="I14" i="159"/>
  <c r="I13" i="159"/>
  <c r="I12" i="159"/>
  <c r="I11" i="159"/>
  <c r="I10" i="159"/>
  <c r="F22" i="159" s="1"/>
  <c r="H14" i="158"/>
  <c r="J2" i="158" s="1"/>
  <c r="H13" i="158"/>
  <c r="H12" i="158"/>
  <c r="H11" i="158"/>
  <c r="H10" i="158"/>
  <c r="H40" i="157"/>
  <c r="H39" i="157"/>
  <c r="H38" i="157"/>
  <c r="H37" i="157"/>
  <c r="H36" i="157"/>
  <c r="H35" i="157"/>
  <c r="H34" i="157"/>
  <c r="H33" i="157"/>
  <c r="H32" i="157"/>
  <c r="H31" i="157"/>
  <c r="H30" i="157"/>
  <c r="H29" i="157"/>
  <c r="H28" i="157"/>
  <c r="H27" i="157"/>
  <c r="H26" i="157"/>
  <c r="H25" i="157"/>
  <c r="H24" i="157"/>
  <c r="H23" i="157"/>
  <c r="H22" i="157"/>
  <c r="H21" i="157"/>
  <c r="H20" i="157"/>
  <c r="H19" i="157"/>
  <c r="H18" i="157"/>
  <c r="H17" i="157"/>
  <c r="H16" i="157"/>
  <c r="H15" i="157"/>
  <c r="H14" i="157"/>
  <c r="J2" i="157" s="1"/>
  <c r="H13" i="157"/>
  <c r="H12" i="157"/>
  <c r="H11" i="157"/>
  <c r="H10" i="157"/>
  <c r="H9" i="157"/>
  <c r="K2" i="159" l="1"/>
  <c r="E126" i="165"/>
  <c r="F49" i="177"/>
  <c r="K2" i="177"/>
  <c r="K2" i="163"/>
  <c r="F58" i="163"/>
  <c r="J2" i="165"/>
  <c r="E18" i="165"/>
  <c r="E174" i="165"/>
  <c r="L2" i="190"/>
  <c r="G32" i="190"/>
  <c r="E47" i="165"/>
  <c r="J2" i="191"/>
  <c r="J2" i="164"/>
  <c r="G123" i="156"/>
  <c r="G122" i="156"/>
  <c r="G121" i="156"/>
  <c r="G120" i="156"/>
  <c r="G119" i="156"/>
  <c r="G118" i="156"/>
  <c r="B118" i="156"/>
  <c r="G117" i="156"/>
  <c r="B117" i="156"/>
  <c r="G116" i="156"/>
  <c r="B116" i="156"/>
  <c r="G115" i="156"/>
  <c r="B115" i="156"/>
  <c r="G114" i="156"/>
  <c r="B114" i="156"/>
  <c r="G113" i="156"/>
  <c r="B113" i="156"/>
  <c r="G112" i="156"/>
  <c r="B112" i="156"/>
  <c r="G111" i="156"/>
  <c r="B111" i="156"/>
  <c r="G110" i="156"/>
  <c r="B110" i="156"/>
  <c r="G109" i="156"/>
  <c r="B109" i="156"/>
  <c r="G108" i="156"/>
  <c r="B108" i="156"/>
  <c r="G107" i="156"/>
  <c r="B107" i="156"/>
  <c r="G106" i="156"/>
  <c r="B106" i="156"/>
  <c r="G105" i="156"/>
  <c r="B105" i="156"/>
  <c r="G104" i="156"/>
  <c r="B104" i="156"/>
  <c r="G103" i="156"/>
  <c r="B103" i="156"/>
  <c r="G102" i="156"/>
  <c r="B102" i="156"/>
  <c r="G101" i="156"/>
  <c r="B101" i="156"/>
  <c r="G100" i="156"/>
  <c r="B100" i="156"/>
  <c r="G99" i="156"/>
  <c r="B99" i="156"/>
  <c r="G98" i="156"/>
  <c r="B98" i="156"/>
  <c r="G97" i="156"/>
  <c r="B97" i="156"/>
  <c r="G96" i="156"/>
  <c r="B96" i="156"/>
  <c r="G95" i="156"/>
  <c r="B95" i="156"/>
  <c r="G94" i="156"/>
  <c r="B94" i="156"/>
  <c r="G93" i="156"/>
  <c r="B93" i="156"/>
  <c r="G92" i="156"/>
  <c r="B92" i="156"/>
  <c r="G91" i="156"/>
  <c r="B91" i="156"/>
  <c r="G90" i="156"/>
  <c r="B90" i="156"/>
  <c r="G89" i="156"/>
  <c r="B89" i="156"/>
  <c r="G88" i="156"/>
  <c r="B88" i="156"/>
  <c r="G87" i="156"/>
  <c r="B87" i="156"/>
  <c r="G86" i="156"/>
  <c r="B86" i="156"/>
  <c r="G85" i="156"/>
  <c r="B85" i="156"/>
  <c r="G84" i="156"/>
  <c r="B84" i="156"/>
  <c r="G83" i="156"/>
  <c r="B83" i="156"/>
  <c r="G82" i="156"/>
  <c r="B82" i="156"/>
  <c r="G81" i="156"/>
  <c r="B81" i="156"/>
  <c r="G80" i="156"/>
  <c r="B80" i="156"/>
  <c r="G79" i="156"/>
  <c r="B79" i="156"/>
  <c r="G78" i="156"/>
  <c r="B78" i="156"/>
  <c r="G77" i="156"/>
  <c r="B77" i="156"/>
  <c r="G76" i="156"/>
  <c r="B76" i="156"/>
  <c r="G75" i="156"/>
  <c r="B75" i="156"/>
  <c r="G74" i="156"/>
  <c r="B74" i="156"/>
  <c r="G73" i="156"/>
  <c r="B73" i="156"/>
  <c r="G72" i="156"/>
  <c r="B72" i="156"/>
  <c r="G71" i="156"/>
  <c r="B71" i="156"/>
  <c r="G70" i="156"/>
  <c r="B70" i="156"/>
  <c r="G69" i="156"/>
  <c r="B69" i="156"/>
  <c r="G68" i="156"/>
  <c r="B68" i="156"/>
  <c r="G67" i="156"/>
  <c r="B67" i="156"/>
  <c r="G66" i="156"/>
  <c r="B66" i="156"/>
  <c r="G65" i="156"/>
  <c r="B65" i="156"/>
  <c r="G64" i="156"/>
  <c r="B64" i="156"/>
  <c r="G63" i="156"/>
  <c r="B63" i="156"/>
  <c r="G62" i="156"/>
  <c r="B62" i="156"/>
  <c r="G61" i="156"/>
  <c r="B61" i="156"/>
  <c r="G60" i="156"/>
  <c r="B60" i="156"/>
  <c r="G59" i="156"/>
  <c r="B59" i="156"/>
  <c r="G58" i="156"/>
  <c r="B58" i="156"/>
  <c r="G57" i="156"/>
  <c r="B57" i="156"/>
  <c r="G56" i="156"/>
  <c r="B56" i="156"/>
  <c r="G55" i="156"/>
  <c r="B55" i="156"/>
  <c r="G54" i="156"/>
  <c r="B54" i="156"/>
  <c r="G53" i="156"/>
  <c r="B53" i="156"/>
  <c r="G52" i="156"/>
  <c r="B52" i="156"/>
  <c r="G51" i="156"/>
  <c r="B51" i="156"/>
  <c r="G50" i="156"/>
  <c r="B50" i="156"/>
  <c r="G49" i="156"/>
  <c r="B49" i="156"/>
  <c r="G48" i="156"/>
  <c r="B48" i="156"/>
  <c r="G47" i="156"/>
  <c r="B47" i="156"/>
  <c r="G46" i="156"/>
  <c r="B46" i="156"/>
  <c r="G45" i="156"/>
  <c r="B45" i="156"/>
  <c r="G44" i="156"/>
  <c r="B44" i="156"/>
  <c r="G43" i="156"/>
  <c r="B43" i="156"/>
  <c r="G42" i="156"/>
  <c r="B42" i="156"/>
  <c r="G41" i="156"/>
  <c r="B41" i="156"/>
  <c r="G40" i="156"/>
  <c r="B40" i="156"/>
  <c r="G39" i="156"/>
  <c r="B39" i="156"/>
  <c r="G38" i="156"/>
  <c r="B38" i="156"/>
  <c r="G37" i="156"/>
  <c r="B37" i="156"/>
  <c r="G36" i="156"/>
  <c r="B36" i="156"/>
  <c r="G35" i="156"/>
  <c r="B35" i="156"/>
  <c r="G34" i="156"/>
  <c r="B34" i="156"/>
  <c r="G33" i="156"/>
  <c r="B33" i="156"/>
  <c r="G32" i="156"/>
  <c r="B32" i="156"/>
  <c r="G31" i="156"/>
  <c r="B31" i="156"/>
  <c r="G30" i="156"/>
  <c r="B30" i="156"/>
  <c r="G29" i="156"/>
  <c r="B29" i="156"/>
  <c r="G28" i="156"/>
  <c r="B28" i="156"/>
  <c r="G27" i="156"/>
  <c r="B27" i="156"/>
  <c r="G26" i="156"/>
  <c r="B26" i="156"/>
  <c r="G25" i="156"/>
  <c r="B25" i="156"/>
  <c r="G24" i="156"/>
  <c r="B24" i="156"/>
  <c r="G23" i="156"/>
  <c r="B23" i="156"/>
  <c r="G22" i="156"/>
  <c r="B22" i="156"/>
  <c r="G21" i="156"/>
  <c r="B21" i="156"/>
  <c r="G20" i="156"/>
  <c r="B20" i="156"/>
  <c r="G19" i="156"/>
  <c r="B19" i="156"/>
  <c r="G18" i="156"/>
  <c r="B18" i="156"/>
  <c r="G17" i="156"/>
  <c r="B17" i="156"/>
  <c r="G16" i="156"/>
  <c r="B16" i="156"/>
  <c r="G15" i="156"/>
  <c r="B15" i="156"/>
  <c r="G14" i="156"/>
  <c r="B14" i="156"/>
  <c r="G13" i="156"/>
  <c r="B13" i="156"/>
  <c r="G12" i="156"/>
  <c r="B12" i="156"/>
  <c r="G11" i="156"/>
  <c r="B11" i="156"/>
  <c r="G10" i="156"/>
  <c r="B10" i="156"/>
  <c r="G9" i="156"/>
  <c r="B9" i="156"/>
  <c r="G8" i="156"/>
  <c r="B8" i="156"/>
  <c r="G7" i="156"/>
  <c r="B7" i="156"/>
  <c r="G6" i="156"/>
  <c r="B6" i="156"/>
  <c r="G5" i="156"/>
  <c r="B5" i="156"/>
  <c r="G4" i="156"/>
  <c r="B4" i="156"/>
  <c r="G3" i="156"/>
  <c r="B3" i="156"/>
  <c r="G2" i="156"/>
  <c r="B2" i="156"/>
  <c r="B1" i="156"/>
  <c r="H136" i="154"/>
  <c r="H135" i="154"/>
  <c r="H133" i="154"/>
  <c r="H132" i="154"/>
  <c r="H130" i="154"/>
  <c r="H129" i="154"/>
  <c r="H128" i="154"/>
  <c r="H127" i="154"/>
  <c r="H126" i="154"/>
  <c r="H125" i="154"/>
  <c r="H124" i="154"/>
  <c r="H123" i="154"/>
  <c r="H122" i="154"/>
  <c r="H121" i="154"/>
  <c r="H120" i="154"/>
  <c r="H119" i="154"/>
  <c r="H118" i="154"/>
  <c r="H117" i="154"/>
  <c r="H116" i="154"/>
  <c r="H115" i="154"/>
  <c r="H114" i="154"/>
  <c r="H113" i="154"/>
  <c r="H112" i="154"/>
  <c r="H111" i="154"/>
  <c r="H110" i="154"/>
  <c r="H109" i="154"/>
  <c r="H108" i="154"/>
  <c r="H107" i="154"/>
  <c r="H106" i="154"/>
  <c r="H105" i="154"/>
  <c r="H104" i="154"/>
  <c r="H103" i="154"/>
  <c r="H102" i="154"/>
  <c r="H101" i="154"/>
  <c r="H100" i="154"/>
  <c r="H99" i="154"/>
  <c r="H98" i="154"/>
  <c r="H97" i="154"/>
  <c r="H96" i="154"/>
  <c r="H95" i="154"/>
  <c r="H94" i="154"/>
  <c r="H93" i="154"/>
  <c r="H92" i="154"/>
  <c r="H91" i="154"/>
  <c r="H90" i="154"/>
  <c r="H89" i="154"/>
  <c r="H88" i="154"/>
  <c r="H87" i="154"/>
  <c r="H86" i="154"/>
  <c r="H85" i="154"/>
  <c r="H84" i="154"/>
  <c r="H83" i="154"/>
  <c r="H82" i="154"/>
  <c r="H81" i="154"/>
  <c r="H80" i="154"/>
  <c r="H79" i="154"/>
  <c r="H78" i="154"/>
  <c r="H77" i="154"/>
  <c r="H76" i="154"/>
  <c r="H75" i="154"/>
  <c r="H74" i="154"/>
  <c r="H73" i="154"/>
  <c r="H72" i="154"/>
  <c r="H71" i="154"/>
  <c r="H70" i="154"/>
  <c r="H69" i="154"/>
  <c r="H68" i="154"/>
  <c r="H67" i="154"/>
  <c r="H66" i="154"/>
  <c r="H65" i="154"/>
  <c r="H64" i="154"/>
  <c r="H63" i="154"/>
  <c r="H62" i="154"/>
  <c r="H61" i="154"/>
  <c r="H60" i="154"/>
  <c r="H59" i="154"/>
  <c r="H58" i="154"/>
  <c r="H57" i="154"/>
  <c r="H56" i="154"/>
  <c r="H55" i="154"/>
  <c r="H54" i="154"/>
  <c r="H53" i="154"/>
  <c r="H52" i="154"/>
  <c r="H51" i="154"/>
  <c r="H50" i="154"/>
  <c r="H49" i="154"/>
  <c r="H48" i="154"/>
  <c r="H47" i="154"/>
  <c r="H46" i="154"/>
  <c r="H45" i="154"/>
  <c r="H44" i="154"/>
  <c r="H43" i="154"/>
  <c r="H42" i="154"/>
  <c r="H41" i="154"/>
  <c r="H40" i="154"/>
  <c r="H39" i="154"/>
  <c r="H38" i="154"/>
  <c r="H37" i="154"/>
  <c r="H36" i="154"/>
  <c r="H35" i="154"/>
  <c r="H34" i="154"/>
  <c r="H33" i="154"/>
  <c r="H32" i="154"/>
  <c r="H31" i="154"/>
  <c r="H30" i="154"/>
  <c r="H29" i="154"/>
  <c r="H28" i="154"/>
  <c r="H27" i="154"/>
  <c r="H26" i="154"/>
  <c r="H25" i="154"/>
  <c r="H24" i="154"/>
  <c r="H23" i="154"/>
  <c r="H22" i="154"/>
  <c r="H21" i="154"/>
  <c r="J2" i="154" s="1"/>
  <c r="H20" i="154"/>
  <c r="H19" i="154"/>
  <c r="H18" i="154"/>
  <c r="H17" i="154"/>
  <c r="H16" i="154"/>
  <c r="H15" i="154"/>
  <c r="H14" i="154"/>
  <c r="H13" i="154"/>
  <c r="H12" i="154"/>
  <c r="H11" i="154"/>
  <c r="H10" i="154"/>
  <c r="H82" i="152"/>
  <c r="H81" i="152"/>
  <c r="H80" i="152"/>
  <c r="H79" i="152"/>
  <c r="H78" i="152"/>
  <c r="H77" i="152"/>
  <c r="H76" i="152"/>
  <c r="H75" i="152"/>
  <c r="H74" i="152"/>
  <c r="H73" i="152"/>
  <c r="H72" i="152"/>
  <c r="H71" i="152"/>
  <c r="H70" i="152"/>
  <c r="H69" i="152"/>
  <c r="H68" i="152"/>
  <c r="H67" i="152"/>
  <c r="H66" i="152"/>
  <c r="H65" i="152"/>
  <c r="H64" i="152"/>
  <c r="H63" i="152"/>
  <c r="H62" i="152"/>
  <c r="H61" i="152"/>
  <c r="H60" i="152"/>
  <c r="H59" i="152"/>
  <c r="H58" i="152"/>
  <c r="H57" i="152"/>
  <c r="H55" i="152"/>
  <c r="H54" i="152"/>
  <c r="H53" i="152"/>
  <c r="H52" i="152"/>
  <c r="H51" i="152"/>
  <c r="H50" i="152"/>
  <c r="H49" i="152"/>
  <c r="H48" i="152"/>
  <c r="H47" i="152"/>
  <c r="H46" i="152"/>
  <c r="H45" i="152"/>
  <c r="H44" i="152"/>
  <c r="H43" i="152"/>
  <c r="H42" i="152"/>
  <c r="H41" i="152"/>
  <c r="H40" i="152"/>
  <c r="H39" i="152"/>
  <c r="H38" i="152"/>
  <c r="H37" i="152"/>
  <c r="H36" i="152"/>
  <c r="H35" i="152"/>
  <c r="H34" i="152"/>
  <c r="H33" i="152"/>
  <c r="H32" i="152"/>
  <c r="H31" i="152"/>
  <c r="H30" i="152"/>
  <c r="H29" i="152"/>
  <c r="H28" i="152"/>
  <c r="H27" i="152"/>
  <c r="H26" i="152"/>
  <c r="H25" i="152"/>
  <c r="H24" i="152"/>
  <c r="H23" i="152"/>
  <c r="H22" i="152"/>
  <c r="H21" i="152"/>
  <c r="H20" i="152"/>
  <c r="H19" i="152"/>
  <c r="H18" i="152"/>
  <c r="H17" i="152"/>
  <c r="H16" i="152"/>
  <c r="H15" i="152"/>
  <c r="H14" i="152"/>
  <c r="J2" i="152" s="1"/>
  <c r="H13" i="152"/>
  <c r="H12" i="152"/>
  <c r="H11" i="152"/>
  <c r="H10" i="152"/>
  <c r="H9" i="152"/>
  <c r="F348" i="151" l="1"/>
  <c r="I236" i="151"/>
  <c r="I230" i="151"/>
  <c r="I229" i="151"/>
  <c r="I228" i="151"/>
  <c r="I227" i="151"/>
  <c r="I226" i="151"/>
  <c r="I225" i="151"/>
  <c r="I222" i="151"/>
  <c r="I221" i="151"/>
  <c r="I220" i="151"/>
  <c r="I219" i="151"/>
  <c r="I218" i="151"/>
  <c r="I217" i="151"/>
  <c r="I216" i="151"/>
  <c r="I215" i="151"/>
  <c r="I214" i="151"/>
  <c r="I213" i="151"/>
  <c r="I212" i="151"/>
  <c r="I211" i="151"/>
  <c r="I210" i="151"/>
  <c r="I207" i="151"/>
  <c r="I206" i="151"/>
  <c r="I205" i="151"/>
  <c r="I204" i="151"/>
  <c r="I203" i="151"/>
  <c r="I202" i="151"/>
  <c r="I201" i="151"/>
  <c r="I200" i="151"/>
  <c r="I199" i="151"/>
  <c r="I198" i="151"/>
  <c r="I197" i="151"/>
  <c r="I196" i="151"/>
  <c r="I195" i="151"/>
  <c r="I189" i="151"/>
  <c r="I188" i="151"/>
  <c r="I187" i="151"/>
  <c r="F191" i="151" s="1"/>
  <c r="I181" i="151"/>
  <c r="I180" i="151"/>
  <c r="I179" i="151"/>
  <c r="I178" i="151"/>
  <c r="I177" i="151"/>
  <c r="I176" i="151"/>
  <c r="I175" i="151"/>
  <c r="I174" i="151"/>
  <c r="I173" i="151"/>
  <c r="I172" i="151"/>
  <c r="I171" i="151"/>
  <c r="I170" i="151"/>
  <c r="I163" i="151"/>
  <c r="I162" i="151"/>
  <c r="I161" i="151"/>
  <c r="I160" i="151"/>
  <c r="I159" i="151"/>
  <c r="I158" i="151"/>
  <c r="I156" i="151"/>
  <c r="I155" i="151"/>
  <c r="I154" i="151"/>
  <c r="I153" i="151"/>
  <c r="I152" i="151"/>
  <c r="I151" i="151"/>
  <c r="I150" i="151"/>
  <c r="I149" i="151"/>
  <c r="I148" i="151"/>
  <c r="I147" i="151"/>
  <c r="I146" i="151"/>
  <c r="I138" i="151"/>
  <c r="I137" i="151"/>
  <c r="I136" i="151"/>
  <c r="I135" i="151"/>
  <c r="I134" i="151"/>
  <c r="I133" i="151"/>
  <c r="I132" i="151"/>
  <c r="I131" i="151"/>
  <c r="I130" i="151"/>
  <c r="I129" i="151"/>
  <c r="I128" i="151"/>
  <c r="I127" i="151"/>
  <c r="I126" i="151"/>
  <c r="I125" i="151"/>
  <c r="I124" i="151"/>
  <c r="I123" i="151"/>
  <c r="I122" i="151"/>
  <c r="I121" i="151"/>
  <c r="I120" i="151"/>
  <c r="I119" i="151"/>
  <c r="I118" i="151"/>
  <c r="I117" i="151"/>
  <c r="I116" i="151"/>
  <c r="I115" i="151"/>
  <c r="I114" i="151"/>
  <c r="I113" i="151"/>
  <c r="I112" i="151"/>
  <c r="I111" i="151"/>
  <c r="I110" i="151"/>
  <c r="I109" i="151"/>
  <c r="I108" i="151"/>
  <c r="I107" i="151"/>
  <c r="I106" i="151"/>
  <c r="I105" i="151"/>
  <c r="I104" i="151"/>
  <c r="I98" i="151"/>
  <c r="I97" i="151"/>
  <c r="I96" i="151"/>
  <c r="I95" i="151"/>
  <c r="I94" i="151"/>
  <c r="I93" i="151"/>
  <c r="I92" i="151"/>
  <c r="I91" i="151"/>
  <c r="I90" i="151"/>
  <c r="I89" i="151"/>
  <c r="I88" i="151"/>
  <c r="I87" i="151"/>
  <c r="I86" i="151"/>
  <c r="I85" i="151"/>
  <c r="I84" i="151"/>
  <c r="I83" i="151"/>
  <c r="I82" i="151"/>
  <c r="F100" i="151" s="1"/>
  <c r="I81" i="151"/>
  <c r="I80" i="151"/>
  <c r="I79" i="151"/>
  <c r="I73" i="151"/>
  <c r="I72" i="151"/>
  <c r="I71" i="151"/>
  <c r="I70" i="151"/>
  <c r="I69" i="151"/>
  <c r="F75" i="151" s="1"/>
  <c r="I68" i="151"/>
  <c r="I67" i="151"/>
  <c r="I61" i="151"/>
  <c r="I60" i="151"/>
  <c r="I59" i="151"/>
  <c r="I58" i="151"/>
  <c r="I57" i="151"/>
  <c r="I56" i="151"/>
  <c r="I55" i="151"/>
  <c r="I54" i="151"/>
  <c r="I53" i="151"/>
  <c r="I52" i="151"/>
  <c r="I50" i="151"/>
  <c r="I49" i="151"/>
  <c r="I48" i="151"/>
  <c r="I47" i="151"/>
  <c r="I45" i="151"/>
  <c r="I44" i="151"/>
  <c r="I43" i="151"/>
  <c r="I42" i="151"/>
  <c r="I41" i="151"/>
  <c r="I40" i="151"/>
  <c r="I38" i="151"/>
  <c r="I37" i="151"/>
  <c r="I36" i="151"/>
  <c r="I35" i="151"/>
  <c r="I34" i="151"/>
  <c r="I32" i="151"/>
  <c r="I31" i="151"/>
  <c r="I30" i="151"/>
  <c r="I29" i="151"/>
  <c r="I27" i="151"/>
  <c r="I26" i="151"/>
  <c r="I25" i="151"/>
  <c r="I23" i="151"/>
  <c r="I22" i="151"/>
  <c r="I21" i="151"/>
  <c r="I20" i="151"/>
  <c r="I18" i="151"/>
  <c r="C18" i="151"/>
  <c r="C20" i="151" s="1"/>
  <c r="C21" i="151" s="1"/>
  <c r="C22" i="151" s="1"/>
  <c r="C23" i="151" s="1"/>
  <c r="C25" i="151" s="1"/>
  <c r="C26" i="151" s="1"/>
  <c r="C27" i="151" s="1"/>
  <c r="C29" i="151" s="1"/>
  <c r="C30" i="151" s="1"/>
  <c r="C31" i="151" s="1"/>
  <c r="C32" i="151" s="1"/>
  <c r="C34" i="151" s="1"/>
  <c r="C35" i="151" s="1"/>
  <c r="C36" i="151" s="1"/>
  <c r="C37" i="151" s="1"/>
  <c r="C38" i="151" s="1"/>
  <c r="C40" i="151" s="1"/>
  <c r="C41" i="151" s="1"/>
  <c r="C42" i="151" s="1"/>
  <c r="C43" i="151" s="1"/>
  <c r="C44" i="151" s="1"/>
  <c r="C45" i="151" s="1"/>
  <c r="C47" i="151" s="1"/>
  <c r="C48" i="151" s="1"/>
  <c r="C49" i="151" s="1"/>
  <c r="C50" i="151" s="1"/>
  <c r="C52" i="151" s="1"/>
  <c r="C53" i="151" s="1"/>
  <c r="C55" i="151" s="1"/>
  <c r="C56" i="151" s="1"/>
  <c r="C57" i="151" s="1"/>
  <c r="C58" i="151" s="1"/>
  <c r="C59" i="151" s="1"/>
  <c r="C60" i="151" s="1"/>
  <c r="C61" i="151" s="1"/>
  <c r="C67" i="151" s="1"/>
  <c r="C68" i="151" s="1"/>
  <c r="C69" i="151" s="1"/>
  <c r="C70" i="151" s="1"/>
  <c r="C71" i="151" s="1"/>
  <c r="C72" i="151" s="1"/>
  <c r="C73" i="151" s="1"/>
  <c r="C79" i="151" s="1"/>
  <c r="C80" i="151" s="1"/>
  <c r="C81" i="151" s="1"/>
  <c r="C82" i="151" s="1"/>
  <c r="C83" i="151" s="1"/>
  <c r="C84" i="151" s="1"/>
  <c r="C85" i="151" s="1"/>
  <c r="C86" i="151" s="1"/>
  <c r="C87" i="151" s="1"/>
  <c r="C88" i="151" s="1"/>
  <c r="C89" i="151" s="1"/>
  <c r="C90" i="151" s="1"/>
  <c r="C91" i="151" s="1"/>
  <c r="C92" i="151" s="1"/>
  <c r="C93" i="151" s="1"/>
  <c r="C94" i="151" s="1"/>
  <c r="C95" i="151" s="1"/>
  <c r="C96" i="151" s="1"/>
  <c r="C97" i="151" s="1"/>
  <c r="C98" i="151" s="1"/>
  <c r="C104" i="151" s="1"/>
  <c r="C105" i="151" s="1"/>
  <c r="C106" i="151" s="1"/>
  <c r="C107" i="151" s="1"/>
  <c r="C108" i="151" s="1"/>
  <c r="C109" i="151" s="1"/>
  <c r="C110" i="151" s="1"/>
  <c r="C111" i="151" s="1"/>
  <c r="C112" i="151" s="1"/>
  <c r="C113" i="151" s="1"/>
  <c r="C114" i="151" s="1"/>
  <c r="C115" i="151" s="1"/>
  <c r="C116" i="151" s="1"/>
  <c r="C117" i="151" s="1"/>
  <c r="C118" i="151" s="1"/>
  <c r="C119" i="151" s="1"/>
  <c r="C120" i="151" s="1"/>
  <c r="C121" i="151" s="1"/>
  <c r="C122" i="151" s="1"/>
  <c r="C123" i="151" s="1"/>
  <c r="C124" i="151" s="1"/>
  <c r="C125" i="151" s="1"/>
  <c r="C126" i="151" s="1"/>
  <c r="C127" i="151" s="1"/>
  <c r="C128" i="151" s="1"/>
  <c r="C129" i="151" s="1"/>
  <c r="C130" i="151" s="1"/>
  <c r="C131" i="151" s="1"/>
  <c r="C132" i="151" s="1"/>
  <c r="C133" i="151" s="1"/>
  <c r="C134" i="151" s="1"/>
  <c r="C135" i="151" s="1"/>
  <c r="C136" i="151" s="1"/>
  <c r="C137" i="151" s="1"/>
  <c r="I17" i="151"/>
  <c r="K2" i="151" s="1"/>
  <c r="I16" i="151"/>
  <c r="I15" i="151"/>
  <c r="I14" i="151"/>
  <c r="I13" i="151"/>
  <c r="I12" i="151"/>
  <c r="C12" i="151"/>
  <c r="C13" i="151" s="1"/>
  <c r="C14" i="151" s="1"/>
  <c r="C15" i="151" s="1"/>
  <c r="C16" i="151" s="1"/>
  <c r="C17" i="151" s="1"/>
  <c r="I11" i="151"/>
  <c r="F163" i="149"/>
  <c r="I51" i="149"/>
  <c r="I46" i="149"/>
  <c r="I45" i="149"/>
  <c r="I44" i="149"/>
  <c r="I43" i="149"/>
  <c r="I42" i="149"/>
  <c r="I41" i="149"/>
  <c r="I40" i="149"/>
  <c r="I39" i="149"/>
  <c r="I38" i="149"/>
  <c r="I37" i="149"/>
  <c r="I36" i="149"/>
  <c r="I35" i="149"/>
  <c r="I34" i="149"/>
  <c r="I33" i="149"/>
  <c r="I32" i="149"/>
  <c r="I31" i="149"/>
  <c r="F47" i="149" s="1"/>
  <c r="I30" i="149"/>
  <c r="I29" i="149"/>
  <c r="I28" i="149"/>
  <c r="I21" i="149"/>
  <c r="I20" i="149"/>
  <c r="I19" i="149"/>
  <c r="I18" i="149"/>
  <c r="I17" i="149"/>
  <c r="I16" i="149"/>
  <c r="I15" i="149"/>
  <c r="I14" i="149"/>
  <c r="I13" i="149"/>
  <c r="I12" i="149"/>
  <c r="I11" i="149"/>
  <c r="I10" i="149"/>
  <c r="H24" i="147"/>
  <c r="H22" i="147"/>
  <c r="H20" i="147"/>
  <c r="H19" i="147"/>
  <c r="H18" i="147"/>
  <c r="H17" i="147"/>
  <c r="H16" i="147"/>
  <c r="H14" i="147"/>
  <c r="H13" i="147"/>
  <c r="H12" i="147"/>
  <c r="H11" i="147"/>
  <c r="H10" i="147"/>
  <c r="H9" i="147"/>
  <c r="J2" i="147"/>
  <c r="H70" i="146"/>
  <c r="H69" i="146"/>
  <c r="H68" i="146"/>
  <c r="H67" i="146"/>
  <c r="H66" i="146"/>
  <c r="H65" i="146"/>
  <c r="H64" i="146"/>
  <c r="H63" i="146"/>
  <c r="H62" i="146"/>
  <c r="H61" i="146"/>
  <c r="H60" i="146"/>
  <c r="H59" i="146"/>
  <c r="H58" i="146"/>
  <c r="H57" i="146"/>
  <c r="H56" i="146"/>
  <c r="H55" i="146"/>
  <c r="H54" i="146"/>
  <c r="H53" i="146"/>
  <c r="H52" i="146"/>
  <c r="H51" i="146"/>
  <c r="H50" i="146"/>
  <c r="H49" i="146"/>
  <c r="H48" i="146"/>
  <c r="H47" i="146"/>
  <c r="H46" i="146"/>
  <c r="H45" i="146"/>
  <c r="H44" i="146"/>
  <c r="H43" i="146"/>
  <c r="H42" i="146"/>
  <c r="H41" i="146"/>
  <c r="H40" i="146"/>
  <c r="H39" i="146"/>
  <c r="H38" i="146"/>
  <c r="H37" i="146"/>
  <c r="H36" i="146"/>
  <c r="H35" i="146"/>
  <c r="H34" i="146"/>
  <c r="H33" i="146"/>
  <c r="H32" i="146"/>
  <c r="H31" i="146"/>
  <c r="H30" i="146"/>
  <c r="H29" i="146"/>
  <c r="H28" i="146"/>
  <c r="H27" i="146"/>
  <c r="H26" i="146"/>
  <c r="H25" i="146"/>
  <c r="H24" i="146"/>
  <c r="H23" i="146"/>
  <c r="H22" i="146"/>
  <c r="J2" i="146" s="1"/>
  <c r="H21" i="146"/>
  <c r="H20" i="146"/>
  <c r="H19" i="146"/>
  <c r="H18" i="146"/>
  <c r="H17" i="146"/>
  <c r="H16" i="146"/>
  <c r="H15" i="146"/>
  <c r="H14" i="146"/>
  <c r="C146" i="151" l="1"/>
  <c r="C147" i="151" s="1"/>
  <c r="C148" i="151" s="1"/>
  <c r="C149" i="151" s="1"/>
  <c r="C150" i="151" s="1"/>
  <c r="C151" i="151" s="1"/>
  <c r="C152" i="151" s="1"/>
  <c r="C153" i="151" s="1"/>
  <c r="C154" i="151" s="1"/>
  <c r="C155" i="151" s="1"/>
  <c r="C156" i="151" s="1"/>
  <c r="C158" i="151" s="1"/>
  <c r="C159" i="151" s="1"/>
  <c r="C160" i="151" s="1"/>
  <c r="C161" i="151" s="1"/>
  <c r="C162" i="151" s="1"/>
  <c r="C138" i="151"/>
  <c r="F183" i="151"/>
  <c r="K2" i="149"/>
  <c r="F23" i="149"/>
  <c r="F165" i="151"/>
  <c r="F232" i="151"/>
  <c r="F63" i="151"/>
  <c r="F141" i="151"/>
  <c r="F11" i="144"/>
  <c r="F10" i="144"/>
  <c r="F9" i="144"/>
  <c r="F8" i="144"/>
  <c r="H320" i="143"/>
  <c r="H314" i="143"/>
  <c r="H313" i="143"/>
  <c r="H311" i="143"/>
  <c r="H309" i="143"/>
  <c r="H308" i="143"/>
  <c r="H307" i="143"/>
  <c r="H306" i="143"/>
  <c r="H305" i="143"/>
  <c r="H303" i="143"/>
  <c r="H302" i="143"/>
  <c r="H301" i="143"/>
  <c r="H300" i="143"/>
  <c r="H299" i="143"/>
  <c r="H297" i="143"/>
  <c r="H296" i="143"/>
  <c r="H295" i="143"/>
  <c r="H294" i="143"/>
  <c r="H293" i="143"/>
  <c r="H292" i="143"/>
  <c r="H290" i="143"/>
  <c r="H289" i="143"/>
  <c r="H288" i="143"/>
  <c r="H287" i="143"/>
  <c r="H286" i="143"/>
  <c r="H285" i="143"/>
  <c r="H282" i="143"/>
  <c r="H281" i="143"/>
  <c r="H280" i="143"/>
  <c r="H279" i="143"/>
  <c r="H277" i="143"/>
  <c r="H276" i="143"/>
  <c r="H275" i="143"/>
  <c r="H274" i="143"/>
  <c r="H272" i="143"/>
  <c r="H271" i="143"/>
  <c r="H270" i="143"/>
  <c r="H268" i="143"/>
  <c r="H267" i="143"/>
  <c r="H266" i="143"/>
  <c r="H264" i="143"/>
  <c r="H263" i="143"/>
  <c r="H262" i="143"/>
  <c r="H261" i="143"/>
  <c r="H260" i="143"/>
  <c r="H259" i="143"/>
  <c r="H258" i="143"/>
  <c r="H257" i="143"/>
  <c r="H256" i="143"/>
  <c r="H255" i="143"/>
  <c r="H254" i="143"/>
  <c r="H253" i="143"/>
  <c r="H252" i="143"/>
  <c r="H250" i="143"/>
  <c r="H249" i="143"/>
  <c r="H248" i="143"/>
  <c r="H247" i="143"/>
  <c r="H246" i="143"/>
  <c r="H245" i="143"/>
  <c r="H244" i="143"/>
  <c r="H240" i="143"/>
  <c r="H239" i="143"/>
  <c r="H238" i="143"/>
  <c r="H237" i="143"/>
  <c r="H225" i="143"/>
  <c r="H223" i="143"/>
  <c r="H222" i="143"/>
  <c r="H221" i="143"/>
  <c r="H220" i="143"/>
  <c r="H219" i="143"/>
  <c r="H218" i="143"/>
  <c r="H217" i="143"/>
  <c r="H216" i="143"/>
  <c r="H202" i="143"/>
  <c r="H201" i="143"/>
  <c r="H200" i="143"/>
  <c r="H199" i="143"/>
  <c r="H198" i="143"/>
  <c r="H197" i="143"/>
  <c r="H196" i="143"/>
  <c r="H195" i="143"/>
  <c r="H194" i="143"/>
  <c r="H193" i="143"/>
  <c r="H192" i="143"/>
  <c r="H191" i="143"/>
  <c r="H190" i="143"/>
  <c r="H189" i="143"/>
  <c r="H188" i="143"/>
  <c r="H187" i="143"/>
  <c r="H186" i="143"/>
  <c r="H185" i="143"/>
  <c r="H184" i="143"/>
  <c r="H183" i="143"/>
  <c r="H182" i="143"/>
  <c r="H181" i="143"/>
  <c r="H180" i="143"/>
  <c r="H179" i="143"/>
  <c r="H178" i="143"/>
  <c r="H177" i="143"/>
  <c r="H176" i="143"/>
  <c r="H175" i="143"/>
  <c r="H174" i="143"/>
  <c r="H173" i="143"/>
  <c r="H172" i="143"/>
  <c r="H171" i="143"/>
  <c r="H170" i="143"/>
  <c r="H169" i="143"/>
  <c r="H167" i="143"/>
  <c r="H166" i="143"/>
  <c r="H165" i="143"/>
  <c r="H164" i="143"/>
  <c r="H163" i="143"/>
  <c r="H162" i="143"/>
  <c r="H161" i="143"/>
  <c r="H160" i="143"/>
  <c r="H159" i="143"/>
  <c r="H158" i="143"/>
  <c r="H156" i="143"/>
  <c r="H155" i="143"/>
  <c r="H154" i="143"/>
  <c r="H153" i="143"/>
  <c r="H152" i="143"/>
  <c r="H151" i="143"/>
  <c r="H150" i="143"/>
  <c r="H149" i="143"/>
  <c r="H148" i="143"/>
  <c r="H147" i="143"/>
  <c r="H146" i="143"/>
  <c r="H145" i="143"/>
  <c r="H144" i="143"/>
  <c r="H143" i="143"/>
  <c r="H142" i="143"/>
  <c r="H137" i="143"/>
  <c r="H136" i="143"/>
  <c r="H135" i="143"/>
  <c r="H134" i="143"/>
  <c r="H133" i="143"/>
  <c r="H132" i="143"/>
  <c r="H131" i="143"/>
  <c r="H130" i="143"/>
  <c r="H125" i="143"/>
  <c r="H124" i="143"/>
  <c r="H123" i="143"/>
  <c r="H122" i="143"/>
  <c r="H121" i="143"/>
  <c r="H120" i="143"/>
  <c r="H119" i="143"/>
  <c r="H118" i="143"/>
  <c r="H117" i="143"/>
  <c r="H116" i="143"/>
  <c r="H115" i="143"/>
  <c r="H114" i="143"/>
  <c r="H113" i="143"/>
  <c r="H112" i="143"/>
  <c r="H111" i="143"/>
  <c r="H110" i="143"/>
  <c r="H109" i="143"/>
  <c r="H108" i="143"/>
  <c r="H22" i="143"/>
  <c r="H21" i="143"/>
  <c r="H20" i="143"/>
  <c r="H19" i="143"/>
  <c r="H18" i="143"/>
  <c r="J2" i="143" s="1"/>
  <c r="H17" i="143"/>
  <c r="H16" i="143"/>
  <c r="H15" i="143"/>
  <c r="H14" i="143"/>
  <c r="H13" i="143"/>
  <c r="H12" i="143"/>
  <c r="H11" i="143"/>
  <c r="H10" i="143"/>
  <c r="H177" i="141"/>
  <c r="H176" i="141"/>
  <c r="H175" i="141"/>
  <c r="H174" i="141"/>
  <c r="H173" i="141"/>
  <c r="H172" i="141"/>
  <c r="H168" i="141"/>
  <c r="H167" i="141"/>
  <c r="H166" i="141"/>
  <c r="H165" i="141"/>
  <c r="H164" i="141"/>
  <c r="H163" i="141"/>
  <c r="H162" i="141"/>
  <c r="H161" i="141"/>
  <c r="H160" i="141"/>
  <c r="H159" i="141"/>
  <c r="H158" i="141"/>
  <c r="H157" i="141"/>
  <c r="H156" i="141"/>
  <c r="H155" i="141"/>
  <c r="H154" i="141"/>
  <c r="H153" i="141"/>
  <c r="H152" i="141"/>
  <c r="H151" i="141"/>
  <c r="H150" i="141"/>
  <c r="H149" i="141"/>
  <c r="H148" i="141"/>
  <c r="H147" i="141"/>
  <c r="H146" i="141"/>
  <c r="H145" i="141"/>
  <c r="H144" i="141"/>
  <c r="H143" i="141"/>
  <c r="H142" i="141"/>
  <c r="H141" i="141"/>
  <c r="H140" i="141"/>
  <c r="H139" i="141"/>
  <c r="H138" i="141"/>
  <c r="H137" i="141"/>
  <c r="H136" i="141"/>
  <c r="H135" i="141"/>
  <c r="H134" i="141"/>
  <c r="H133" i="141"/>
  <c r="H132" i="141"/>
  <c r="H131" i="141"/>
  <c r="H130" i="141"/>
  <c r="H129" i="141"/>
  <c r="H128" i="141"/>
  <c r="H127" i="141"/>
  <c r="H126" i="141"/>
  <c r="H125" i="141"/>
  <c r="H124" i="141"/>
  <c r="H123" i="141"/>
  <c r="H122" i="141"/>
  <c r="H121" i="141"/>
  <c r="H120" i="141"/>
  <c r="H119" i="141"/>
  <c r="H118" i="141"/>
  <c r="H117" i="141"/>
  <c r="H116" i="141"/>
  <c r="H115" i="141"/>
  <c r="H114" i="141"/>
  <c r="H113" i="141"/>
  <c r="H112" i="141"/>
  <c r="H111" i="141"/>
  <c r="H110" i="141"/>
  <c r="H109" i="141"/>
  <c r="H108" i="141"/>
  <c r="H107" i="141"/>
  <c r="H106" i="141"/>
  <c r="H105" i="141"/>
  <c r="H104" i="141"/>
  <c r="H103" i="141"/>
  <c r="H102" i="141"/>
  <c r="H101" i="141"/>
  <c r="H100" i="141"/>
  <c r="H99" i="141"/>
  <c r="H98" i="141"/>
  <c r="H97" i="141"/>
  <c r="H96" i="141"/>
  <c r="H95" i="141"/>
  <c r="H94" i="141"/>
  <c r="H93" i="141"/>
  <c r="H92" i="141"/>
  <c r="H91" i="141"/>
  <c r="H90" i="141"/>
  <c r="H89" i="141"/>
  <c r="H88" i="141"/>
  <c r="H87" i="141"/>
  <c r="H86" i="141"/>
  <c r="H85" i="141"/>
  <c r="H84" i="141"/>
  <c r="H83" i="141"/>
  <c r="H82" i="141"/>
  <c r="H81" i="141"/>
  <c r="H80" i="141"/>
  <c r="H79" i="141"/>
  <c r="H78" i="141"/>
  <c r="H77" i="141"/>
  <c r="H76" i="141"/>
  <c r="H75" i="141"/>
  <c r="H74" i="141"/>
  <c r="H73" i="141"/>
  <c r="H72" i="141"/>
  <c r="H71" i="141"/>
  <c r="H70" i="141"/>
  <c r="H69" i="141"/>
  <c r="H68" i="141"/>
  <c r="H67" i="141"/>
  <c r="H66" i="141"/>
  <c r="H65" i="141"/>
  <c r="H64" i="141"/>
  <c r="H63" i="141"/>
  <c r="H62" i="141"/>
  <c r="H61" i="141"/>
  <c r="H60" i="141"/>
  <c r="H59" i="141"/>
  <c r="H58" i="141"/>
  <c r="H57" i="141"/>
  <c r="H56" i="141"/>
  <c r="H55" i="141"/>
  <c r="H54" i="141"/>
  <c r="H53" i="141"/>
  <c r="H52" i="141"/>
  <c r="H51" i="141"/>
  <c r="H50" i="141"/>
  <c r="H49" i="141"/>
  <c r="H48" i="141"/>
  <c r="H47" i="141"/>
  <c r="H46" i="141"/>
  <c r="H45" i="141"/>
  <c r="H44" i="141"/>
  <c r="H43" i="141"/>
  <c r="H42" i="141"/>
  <c r="H41" i="141"/>
  <c r="H40" i="141"/>
  <c r="H39" i="141"/>
  <c r="H38" i="141"/>
  <c r="H37" i="141"/>
  <c r="H36" i="141"/>
  <c r="H35" i="141"/>
  <c r="H34" i="141"/>
  <c r="H33" i="141"/>
  <c r="H32" i="141"/>
  <c r="H31" i="141"/>
  <c r="H30" i="141"/>
  <c r="H29" i="141"/>
  <c r="H28" i="141"/>
  <c r="H27" i="141"/>
  <c r="H26" i="141"/>
  <c r="H25" i="141"/>
  <c r="H24" i="141"/>
  <c r="H23" i="141"/>
  <c r="H22" i="141"/>
  <c r="H21" i="141"/>
  <c r="H20" i="141"/>
  <c r="H19" i="141"/>
  <c r="H18" i="141"/>
  <c r="H17" i="141"/>
  <c r="H16" i="141"/>
  <c r="H15" i="141"/>
  <c r="H14" i="141"/>
  <c r="H13" i="141"/>
  <c r="H12" i="141"/>
  <c r="H11" i="141"/>
  <c r="H10" i="141"/>
  <c r="H9" i="141"/>
  <c r="J2" i="141"/>
  <c r="H44" i="140"/>
  <c r="H43" i="140"/>
  <c r="H42" i="140"/>
  <c r="H41" i="140"/>
  <c r="H40" i="140"/>
  <c r="H39" i="140"/>
  <c r="H38" i="140"/>
  <c r="H37" i="140"/>
  <c r="H36" i="140"/>
  <c r="H35" i="140"/>
  <c r="H34" i="140"/>
  <c r="H33" i="140"/>
  <c r="H32" i="140"/>
  <c r="H31" i="140"/>
  <c r="H30" i="140"/>
  <c r="H29" i="140"/>
  <c r="H28" i="140"/>
  <c r="H27" i="140"/>
  <c r="H26" i="140"/>
  <c r="H25" i="140"/>
  <c r="H24" i="140"/>
  <c r="H23" i="140"/>
  <c r="H22" i="140"/>
  <c r="H21" i="140"/>
  <c r="H20" i="140"/>
  <c r="H19" i="140"/>
  <c r="H18" i="140"/>
  <c r="H17" i="140"/>
  <c r="H16" i="140"/>
  <c r="H15" i="140"/>
  <c r="H14" i="140"/>
  <c r="H13" i="140"/>
  <c r="J2" i="140" s="1"/>
  <c r="H12" i="140"/>
  <c r="H11" i="140"/>
  <c r="H10" i="140"/>
  <c r="H9" i="140"/>
  <c r="H24" i="139"/>
  <c r="H23" i="139"/>
  <c r="H22" i="139"/>
  <c r="H21" i="139"/>
  <c r="H20" i="139"/>
  <c r="H19" i="139"/>
  <c r="H18" i="139"/>
  <c r="H17" i="139"/>
  <c r="H16" i="139"/>
  <c r="H15" i="139"/>
  <c r="H14" i="139"/>
  <c r="J2" i="139" s="1"/>
  <c r="H13" i="139"/>
  <c r="H12" i="139"/>
  <c r="H11" i="139"/>
  <c r="H10" i="139"/>
  <c r="H9" i="139"/>
  <c r="K31" i="138"/>
  <c r="K30" i="138"/>
  <c r="K29" i="138"/>
  <c r="K28" i="138"/>
  <c r="K19" i="138"/>
  <c r="B19" i="138"/>
  <c r="K18" i="138"/>
  <c r="B18" i="138"/>
  <c r="K17" i="138"/>
  <c r="B17" i="138"/>
  <c r="K16" i="138"/>
  <c r="B16" i="138"/>
  <c r="K15" i="138"/>
  <c r="B15" i="138"/>
  <c r="K14" i="138"/>
  <c r="E14" i="138"/>
  <c r="E16" i="138" s="1"/>
  <c r="E17" i="138" s="1"/>
  <c r="E18" i="138" s="1"/>
  <c r="E19" i="138" s="1"/>
  <c r="B14" i="138"/>
  <c r="C21" i="138" s="1"/>
  <c r="K13" i="138"/>
  <c r="M2" i="138" s="1"/>
  <c r="E13" i="138"/>
  <c r="B13" i="138"/>
  <c r="K12" i="138"/>
  <c r="B12" i="138"/>
  <c r="H21" i="137"/>
  <c r="H20" i="137"/>
  <c r="H19" i="137"/>
  <c r="H18" i="137"/>
  <c r="H17" i="137"/>
  <c r="H16" i="137"/>
  <c r="H15" i="137"/>
  <c r="H14" i="137"/>
  <c r="H13" i="137"/>
  <c r="H12" i="137"/>
  <c r="H11" i="137"/>
  <c r="H10" i="137"/>
  <c r="H9" i="137"/>
  <c r="J2" i="137"/>
  <c r="H64" i="135"/>
  <c r="H63" i="135"/>
  <c r="H62" i="135"/>
  <c r="H61" i="135"/>
  <c r="H60" i="135"/>
  <c r="H59" i="135"/>
  <c r="H58" i="135"/>
  <c r="H57" i="135"/>
  <c r="H56" i="135"/>
  <c r="H55" i="135"/>
  <c r="H54" i="135"/>
  <c r="H53" i="135"/>
  <c r="H52" i="135"/>
  <c r="H51" i="135"/>
  <c r="H50" i="135"/>
  <c r="H49" i="135"/>
  <c r="H48" i="135"/>
  <c r="H47" i="135"/>
  <c r="H46" i="135"/>
  <c r="H45" i="135"/>
  <c r="H44" i="135"/>
  <c r="H43" i="135"/>
  <c r="H42" i="135"/>
  <c r="H41" i="135"/>
  <c r="H40" i="135"/>
  <c r="H39" i="135"/>
  <c r="H38" i="135"/>
  <c r="H37" i="135"/>
  <c r="H36" i="135"/>
  <c r="H35" i="135"/>
  <c r="H34" i="135"/>
  <c r="H33" i="135"/>
  <c r="H32" i="135"/>
  <c r="H31" i="135"/>
  <c r="H30" i="135"/>
  <c r="H29" i="135"/>
  <c r="H28" i="135"/>
  <c r="H27" i="135"/>
  <c r="H26" i="135"/>
  <c r="H25" i="135"/>
  <c r="H24" i="135"/>
  <c r="H23" i="135"/>
  <c r="H22" i="135"/>
  <c r="H21" i="135"/>
  <c r="H20" i="135"/>
  <c r="J2" i="135" s="1"/>
  <c r="H19" i="135"/>
  <c r="H18" i="135"/>
  <c r="H17" i="135"/>
  <c r="H16" i="135"/>
  <c r="H15" i="135"/>
  <c r="H14" i="135"/>
  <c r="H13" i="135"/>
  <c r="H12" i="135"/>
  <c r="H11" i="135"/>
  <c r="H10" i="135"/>
  <c r="H9" i="135"/>
  <c r="H15" i="134"/>
  <c r="H14" i="134"/>
  <c r="H13" i="134"/>
  <c r="H12" i="134"/>
  <c r="J2" i="134" s="1"/>
  <c r="H11" i="134"/>
  <c r="H10" i="134"/>
  <c r="H9" i="134"/>
  <c r="H19" i="133"/>
  <c r="H18" i="133"/>
  <c r="H17" i="133"/>
  <c r="H16" i="133"/>
  <c r="H15" i="133"/>
  <c r="H9" i="133"/>
  <c r="J2" i="133"/>
  <c r="H39" i="132"/>
  <c r="H38" i="132"/>
  <c r="H37" i="132"/>
  <c r="H36" i="132"/>
  <c r="H35" i="132"/>
  <c r="H34" i="132"/>
  <c r="H33" i="132"/>
  <c r="H32" i="132"/>
  <c r="H31" i="132"/>
  <c r="H30" i="132"/>
  <c r="H29" i="132"/>
  <c r="H28" i="132"/>
  <c r="H27" i="132"/>
  <c r="H26" i="132"/>
  <c r="H25" i="132"/>
  <c r="H24" i="132"/>
  <c r="H23" i="132"/>
  <c r="H22" i="132"/>
  <c r="H21" i="132"/>
  <c r="H20" i="132"/>
  <c r="H19" i="132"/>
  <c r="J2" i="132" s="1"/>
  <c r="H18" i="132"/>
  <c r="H17" i="132"/>
  <c r="H16" i="132"/>
  <c r="H15" i="132"/>
  <c r="H14" i="132"/>
  <c r="H13" i="132"/>
  <c r="H12" i="132"/>
  <c r="H11" i="132"/>
  <c r="H10" i="132"/>
  <c r="H9" i="132"/>
  <c r="H52" i="131"/>
  <c r="H51" i="131"/>
  <c r="H50" i="131"/>
  <c r="H49" i="131"/>
  <c r="H48" i="131"/>
  <c r="H47" i="131"/>
  <c r="H46" i="131"/>
  <c r="H45" i="131"/>
  <c r="H44" i="131"/>
  <c r="H43" i="131"/>
  <c r="H42" i="131"/>
  <c r="H41" i="131"/>
  <c r="H40" i="131"/>
  <c r="H39" i="131"/>
  <c r="H38" i="131"/>
  <c r="H37" i="131"/>
  <c r="H36" i="131"/>
  <c r="H35" i="131"/>
  <c r="H34" i="131"/>
  <c r="H33" i="131"/>
  <c r="H32" i="131"/>
  <c r="H31" i="131"/>
  <c r="H30" i="131"/>
  <c r="H29" i="131"/>
  <c r="H28" i="131"/>
  <c r="H27" i="131"/>
  <c r="H26" i="131"/>
  <c r="H25" i="131"/>
  <c r="H24" i="131"/>
  <c r="H23" i="131"/>
  <c r="H22" i="131"/>
  <c r="H21" i="131"/>
  <c r="H20" i="131"/>
  <c r="H19" i="131"/>
  <c r="H18" i="131"/>
  <c r="H17" i="131"/>
  <c r="H16" i="131"/>
  <c r="J2" i="131" s="1"/>
  <c r="H15" i="131"/>
  <c r="H14" i="131"/>
  <c r="H13" i="131"/>
  <c r="H12" i="131"/>
  <c r="H11" i="131"/>
  <c r="H10" i="131"/>
  <c r="H9" i="131"/>
  <c r="H24" i="130"/>
  <c r="H23" i="130"/>
  <c r="H22" i="130"/>
  <c r="H21" i="130"/>
  <c r="H20" i="130"/>
  <c r="H19" i="130"/>
  <c r="H18" i="130"/>
  <c r="H17" i="130"/>
  <c r="J2" i="130" s="1"/>
  <c r="H16" i="130"/>
  <c r="H15" i="130"/>
  <c r="H14" i="130"/>
  <c r="H13" i="130"/>
  <c r="H12" i="130"/>
  <c r="H11" i="130"/>
  <c r="H10" i="130"/>
  <c r="H9" i="130"/>
  <c r="H21" i="138" l="1"/>
  <c r="B25" i="138"/>
  <c r="E15" i="138"/>
  <c r="C170" i="151"/>
  <c r="C171" i="151" s="1"/>
  <c r="C172" i="151" s="1"/>
  <c r="C173" i="151" s="1"/>
  <c r="C174" i="151" s="1"/>
  <c r="C175" i="151" s="1"/>
  <c r="C176" i="151" s="1"/>
  <c r="C177" i="151" s="1"/>
  <c r="C178" i="151" s="1"/>
  <c r="C163" i="151"/>
  <c r="J20" i="129"/>
  <c r="J19" i="129"/>
  <c r="J18" i="129"/>
  <c r="J17" i="129"/>
  <c r="J16" i="129"/>
  <c r="J15" i="129"/>
  <c r="J13" i="129"/>
  <c r="L2" i="129" s="1"/>
  <c r="J12" i="129"/>
  <c r="J11" i="129"/>
  <c r="D11" i="129"/>
  <c r="D12" i="129" s="1"/>
  <c r="D13" i="129" s="1"/>
  <c r="D15" i="129" s="1"/>
  <c r="D17" i="129" s="1"/>
  <c r="D18" i="129" s="1"/>
  <c r="D19" i="129" s="1"/>
  <c r="D20" i="129" s="1"/>
  <c r="J10" i="129"/>
  <c r="J9" i="129"/>
  <c r="H38" i="128"/>
  <c r="H37" i="128"/>
  <c r="H36" i="128"/>
  <c r="H35" i="128"/>
  <c r="H34" i="128"/>
  <c r="H33" i="128"/>
  <c r="H32" i="128"/>
  <c r="H10" i="128"/>
  <c r="J2" i="128" s="1"/>
  <c r="H52" i="126"/>
  <c r="H51" i="126"/>
  <c r="H50" i="126"/>
  <c r="H49" i="126"/>
  <c r="H48" i="126"/>
  <c r="H47" i="126"/>
  <c r="H46" i="126"/>
  <c r="H45" i="126"/>
  <c r="H44" i="126"/>
  <c r="H43" i="126"/>
  <c r="H42" i="126"/>
  <c r="H41" i="126"/>
  <c r="H40" i="126"/>
  <c r="H39" i="126"/>
  <c r="H38" i="126"/>
  <c r="H37" i="126"/>
  <c r="H36" i="126"/>
  <c r="H35" i="126"/>
  <c r="H34" i="126"/>
  <c r="H33" i="126"/>
  <c r="H32" i="126"/>
  <c r="H31" i="126"/>
  <c r="H30" i="126"/>
  <c r="H29" i="126"/>
  <c r="H28" i="126"/>
  <c r="H27" i="126"/>
  <c r="H26" i="126"/>
  <c r="H25" i="126"/>
  <c r="H24" i="126"/>
  <c r="H23" i="126"/>
  <c r="H22" i="126"/>
  <c r="J2" i="126" s="1"/>
  <c r="H21" i="126"/>
  <c r="H20" i="126"/>
  <c r="H19" i="126"/>
  <c r="H18" i="126"/>
  <c r="H16" i="126"/>
  <c r="H15" i="126"/>
  <c r="H14" i="126"/>
  <c r="H13" i="126"/>
  <c r="H11" i="126"/>
  <c r="H10" i="126"/>
  <c r="H26" i="125"/>
  <c r="H25" i="125"/>
  <c r="H24" i="125"/>
  <c r="H23" i="125"/>
  <c r="H22" i="125"/>
  <c r="J2" i="125" s="1"/>
  <c r="H21" i="125"/>
  <c r="H20" i="125"/>
  <c r="H19" i="125"/>
  <c r="H18" i="125"/>
  <c r="H17" i="125"/>
  <c r="H16" i="125"/>
  <c r="H15" i="125"/>
  <c r="H14" i="125"/>
  <c r="H13" i="125"/>
  <c r="H12" i="125"/>
  <c r="H11" i="125"/>
  <c r="H10" i="125"/>
  <c r="H9" i="125"/>
  <c r="K31" i="124"/>
  <c r="K30" i="124"/>
  <c r="K29" i="124"/>
  <c r="K28" i="124"/>
  <c r="K19" i="124"/>
  <c r="B19" i="124"/>
  <c r="K18" i="124"/>
  <c r="B18" i="124"/>
  <c r="K17" i="124"/>
  <c r="B17" i="124"/>
  <c r="K16" i="124"/>
  <c r="M2" i="124" s="1"/>
  <c r="B16" i="124"/>
  <c r="K15" i="124"/>
  <c r="B15" i="124"/>
  <c r="K14" i="124"/>
  <c r="B14" i="124"/>
  <c r="K13" i="124"/>
  <c r="E13" i="124"/>
  <c r="E14" i="124" s="1"/>
  <c r="B13" i="124"/>
  <c r="K12" i="124"/>
  <c r="H21" i="124" s="1"/>
  <c r="B12" i="124"/>
  <c r="B25" i="124" s="1"/>
  <c r="H198" i="122"/>
  <c r="H197" i="122"/>
  <c r="H196" i="122"/>
  <c r="H195" i="122"/>
  <c r="H194" i="122"/>
  <c r="H193" i="122"/>
  <c r="H192" i="122"/>
  <c r="H191" i="122"/>
  <c r="H190" i="122"/>
  <c r="H189" i="122"/>
  <c r="H188" i="122"/>
  <c r="H187" i="122"/>
  <c r="H186" i="122"/>
  <c r="H185" i="122"/>
  <c r="H184" i="122"/>
  <c r="H183" i="122"/>
  <c r="H182" i="122"/>
  <c r="H181" i="122"/>
  <c r="H180" i="122"/>
  <c r="H179" i="122"/>
  <c r="H178" i="122"/>
  <c r="H177" i="122"/>
  <c r="H176" i="122"/>
  <c r="H175" i="122"/>
  <c r="H174" i="122"/>
  <c r="H173" i="122"/>
  <c r="H172" i="122"/>
  <c r="H171" i="122"/>
  <c r="H170" i="122"/>
  <c r="H169" i="122"/>
  <c r="H168" i="122"/>
  <c r="H167" i="122"/>
  <c r="H166" i="122"/>
  <c r="H165" i="122"/>
  <c r="H164" i="122"/>
  <c r="H163" i="122"/>
  <c r="H162" i="122"/>
  <c r="H161" i="122"/>
  <c r="H160" i="122"/>
  <c r="H159" i="122"/>
  <c r="H158" i="122"/>
  <c r="H157" i="122"/>
  <c r="H156" i="122"/>
  <c r="H155" i="122"/>
  <c r="H154" i="122"/>
  <c r="H153" i="122"/>
  <c r="H152" i="122"/>
  <c r="H151" i="122"/>
  <c r="H150" i="122"/>
  <c r="H149" i="122"/>
  <c r="H148" i="122"/>
  <c r="H147" i="122"/>
  <c r="H146" i="122"/>
  <c r="H145" i="122"/>
  <c r="H144" i="122"/>
  <c r="H143" i="122"/>
  <c r="H142" i="122"/>
  <c r="H141" i="122"/>
  <c r="H140" i="122"/>
  <c r="H139" i="122"/>
  <c r="H138" i="122"/>
  <c r="H137" i="122"/>
  <c r="H136" i="122"/>
  <c r="H135" i="122"/>
  <c r="H134" i="122"/>
  <c r="H133" i="122"/>
  <c r="H132" i="122"/>
  <c r="H131" i="122"/>
  <c r="H130" i="122"/>
  <c r="H129" i="122"/>
  <c r="H128" i="122"/>
  <c r="H127" i="122"/>
  <c r="H126" i="122"/>
  <c r="H125" i="122"/>
  <c r="H124" i="122"/>
  <c r="H123" i="122"/>
  <c r="H122" i="122"/>
  <c r="H121" i="122"/>
  <c r="H120" i="122"/>
  <c r="H119" i="122"/>
  <c r="H118" i="122"/>
  <c r="H117" i="122"/>
  <c r="H116" i="122"/>
  <c r="H115" i="122"/>
  <c r="H114" i="122"/>
  <c r="H113" i="122"/>
  <c r="H112" i="122"/>
  <c r="H111" i="122"/>
  <c r="H110" i="122"/>
  <c r="H109" i="122"/>
  <c r="H108" i="122"/>
  <c r="H107" i="122"/>
  <c r="H106" i="122"/>
  <c r="H105" i="122"/>
  <c r="H104" i="122"/>
  <c r="H103" i="122"/>
  <c r="H102" i="122"/>
  <c r="H101" i="122"/>
  <c r="H100" i="122"/>
  <c r="H99" i="122"/>
  <c r="H98" i="122"/>
  <c r="H97" i="122"/>
  <c r="H96" i="122"/>
  <c r="H95" i="122"/>
  <c r="H94" i="122"/>
  <c r="H93" i="122"/>
  <c r="H92" i="122"/>
  <c r="H91" i="122"/>
  <c r="H90" i="122"/>
  <c r="H89" i="122"/>
  <c r="H88" i="122"/>
  <c r="H87" i="122"/>
  <c r="H86" i="122"/>
  <c r="H85" i="122"/>
  <c r="H84" i="122"/>
  <c r="H83" i="122"/>
  <c r="H82" i="122"/>
  <c r="H81" i="122"/>
  <c r="H80" i="122"/>
  <c r="H79" i="122"/>
  <c r="H78" i="122"/>
  <c r="H77" i="122"/>
  <c r="H76" i="122"/>
  <c r="H75" i="122"/>
  <c r="H74" i="122"/>
  <c r="H73" i="122"/>
  <c r="H72" i="122"/>
  <c r="H71" i="122"/>
  <c r="H70" i="122"/>
  <c r="H69" i="122"/>
  <c r="H68" i="122"/>
  <c r="H67" i="122"/>
  <c r="H66" i="122"/>
  <c r="H65" i="122"/>
  <c r="H64" i="122"/>
  <c r="H63" i="122"/>
  <c r="H62" i="122"/>
  <c r="H61" i="122"/>
  <c r="H60" i="122"/>
  <c r="H59" i="122"/>
  <c r="H58" i="122"/>
  <c r="H57" i="122"/>
  <c r="H56" i="122"/>
  <c r="H55" i="122"/>
  <c r="H54" i="122"/>
  <c r="H53" i="122"/>
  <c r="H52" i="122"/>
  <c r="H51" i="122"/>
  <c r="H50" i="122"/>
  <c r="H49" i="122"/>
  <c r="H48" i="122"/>
  <c r="H47" i="122"/>
  <c r="H46" i="122"/>
  <c r="H45" i="122"/>
  <c r="H44" i="122"/>
  <c r="H43" i="122"/>
  <c r="H42" i="122"/>
  <c r="H41" i="122"/>
  <c r="H40" i="122"/>
  <c r="H39" i="122"/>
  <c r="H38" i="122"/>
  <c r="H37" i="122"/>
  <c r="H36" i="122"/>
  <c r="H35" i="122"/>
  <c r="H34" i="122"/>
  <c r="H33" i="122"/>
  <c r="H32" i="122"/>
  <c r="H31" i="122"/>
  <c r="H30" i="122"/>
  <c r="H29" i="122"/>
  <c r="H28" i="122"/>
  <c r="H27" i="122"/>
  <c r="H26" i="122"/>
  <c r="H25" i="122"/>
  <c r="H24" i="122"/>
  <c r="H23" i="122"/>
  <c r="H22" i="122"/>
  <c r="H21" i="122"/>
  <c r="H20" i="122"/>
  <c r="J2" i="122" s="1"/>
  <c r="H19" i="122"/>
  <c r="H18" i="122"/>
  <c r="H17" i="122"/>
  <c r="H16" i="122"/>
  <c r="H15" i="122"/>
  <c r="H14" i="122"/>
  <c r="H13" i="122"/>
  <c r="H12" i="122"/>
  <c r="H11" i="122"/>
  <c r="H10" i="122"/>
  <c r="H9" i="122"/>
  <c r="H83" i="118"/>
  <c r="H82" i="118"/>
  <c r="H81" i="118"/>
  <c r="H80" i="118"/>
  <c r="H79" i="118"/>
  <c r="H78" i="118"/>
  <c r="H77" i="118"/>
  <c r="H76" i="118"/>
  <c r="H75" i="118"/>
  <c r="H74" i="118"/>
  <c r="H73" i="118"/>
  <c r="H72" i="118"/>
  <c r="H71" i="118"/>
  <c r="H70" i="118"/>
  <c r="H69" i="118"/>
  <c r="H68" i="118"/>
  <c r="H67" i="118"/>
  <c r="H66" i="118"/>
  <c r="H65" i="118"/>
  <c r="H64" i="118"/>
  <c r="H63" i="118"/>
  <c r="H62" i="118"/>
  <c r="H61" i="118"/>
  <c r="H60" i="118"/>
  <c r="H59" i="118"/>
  <c r="H58" i="118"/>
  <c r="H57" i="118"/>
  <c r="H56" i="118"/>
  <c r="H55" i="118"/>
  <c r="H54" i="118"/>
  <c r="H53" i="118"/>
  <c r="H52" i="118"/>
  <c r="H51" i="118"/>
  <c r="H50" i="118"/>
  <c r="H49" i="118"/>
  <c r="H48" i="118"/>
  <c r="H47" i="118"/>
  <c r="H46" i="118"/>
  <c r="H45" i="118"/>
  <c r="H44" i="118"/>
  <c r="H43" i="118"/>
  <c r="H42" i="118"/>
  <c r="H41" i="118"/>
  <c r="H40" i="118"/>
  <c r="H39" i="118"/>
  <c r="H38" i="118"/>
  <c r="H37" i="118"/>
  <c r="H36" i="118"/>
  <c r="H35" i="118"/>
  <c r="H34" i="118"/>
  <c r="H33" i="118"/>
  <c r="H32" i="118"/>
  <c r="H31" i="118"/>
  <c r="H30" i="118"/>
  <c r="H29" i="118"/>
  <c r="H28" i="118"/>
  <c r="H27" i="118"/>
  <c r="H26" i="118"/>
  <c r="H25" i="118"/>
  <c r="H24" i="118"/>
  <c r="H23" i="118"/>
  <c r="H22" i="118"/>
  <c r="H20" i="118"/>
  <c r="H19" i="118"/>
  <c r="H18" i="118"/>
  <c r="H17" i="118"/>
  <c r="H16" i="118"/>
  <c r="H15" i="118"/>
  <c r="H14" i="118"/>
  <c r="J2" i="118" s="1"/>
  <c r="H13" i="118"/>
  <c r="H12" i="118"/>
  <c r="H11" i="118"/>
  <c r="H10" i="118"/>
  <c r="E15" i="124" l="1"/>
  <c r="E16" i="124"/>
  <c r="E17" i="124" s="1"/>
  <c r="E18" i="124" s="1"/>
  <c r="E19" i="124" s="1"/>
  <c r="C21" i="124"/>
  <c r="C179" i="151"/>
  <c r="C180" i="151" s="1"/>
  <c r="C181" i="151" s="1"/>
  <c r="C187" i="151"/>
  <c r="C188" i="151" s="1"/>
  <c r="C189" i="151" s="1"/>
  <c r="C195" i="151" s="1"/>
  <c r="C196" i="151" s="1"/>
  <c r="C197" i="151" s="1"/>
  <c r="C198" i="151" s="1"/>
  <c r="C199" i="151" s="1"/>
  <c r="C200" i="151" s="1"/>
  <c r="C201" i="151" s="1"/>
  <c r="C202" i="151" s="1"/>
  <c r="C203" i="151" s="1"/>
  <c r="C204" i="151" s="1"/>
  <c r="C205" i="151" s="1"/>
  <c r="C206" i="151" s="1"/>
  <c r="C207" i="151" s="1"/>
  <c r="C210" i="151" s="1"/>
  <c r="C211" i="151" s="1"/>
  <c r="C212" i="151" s="1"/>
  <c r="C213" i="151" s="1"/>
  <c r="C214" i="151" s="1"/>
  <c r="C215" i="151" s="1"/>
  <c r="C216" i="151" s="1"/>
  <c r="C217" i="151" s="1"/>
  <c r="C218" i="151" s="1"/>
  <c r="C219" i="151" s="1"/>
  <c r="C220" i="151" s="1"/>
  <c r="C221" i="151" s="1"/>
  <c r="C222" i="151" s="1"/>
  <c r="C225" i="151" s="1"/>
  <c r="C226" i="151" s="1"/>
  <c r="C227" i="151" s="1"/>
  <c r="C228" i="151" s="1"/>
  <c r="C229" i="151" s="1"/>
  <c r="C230" i="151" s="1"/>
  <c r="H19" i="116"/>
  <c r="H18" i="116"/>
  <c r="H17" i="116"/>
  <c r="H16" i="116"/>
  <c r="J2" i="116"/>
  <c r="G123" i="115"/>
  <c r="G122" i="115"/>
  <c r="G121" i="115"/>
  <c r="G120" i="115"/>
  <c r="G119" i="115"/>
  <c r="G118" i="115"/>
  <c r="B118" i="115"/>
  <c r="G117" i="115"/>
  <c r="B117" i="115"/>
  <c r="G116" i="115"/>
  <c r="B116" i="115"/>
  <c r="G115" i="115"/>
  <c r="B115" i="115"/>
  <c r="G114" i="115"/>
  <c r="B114" i="115"/>
  <c r="G113" i="115"/>
  <c r="B113" i="115"/>
  <c r="G112" i="115"/>
  <c r="B112" i="115"/>
  <c r="G111" i="115"/>
  <c r="B111" i="115"/>
  <c r="G110" i="115"/>
  <c r="B110" i="115"/>
  <c r="G109" i="115"/>
  <c r="B109" i="115"/>
  <c r="G108" i="115"/>
  <c r="B108" i="115"/>
  <c r="G107" i="115"/>
  <c r="B107" i="115"/>
  <c r="G106" i="115"/>
  <c r="B106" i="115"/>
  <c r="G105" i="115"/>
  <c r="B105" i="115"/>
  <c r="G104" i="115"/>
  <c r="B104" i="115"/>
  <c r="G103" i="115"/>
  <c r="B103" i="115"/>
  <c r="G102" i="115"/>
  <c r="B102" i="115"/>
  <c r="G101" i="115"/>
  <c r="B101" i="115"/>
  <c r="G100" i="115"/>
  <c r="B100" i="115"/>
  <c r="G99" i="115"/>
  <c r="B99" i="115"/>
  <c r="G98" i="115"/>
  <c r="B98" i="115"/>
  <c r="G97" i="115"/>
  <c r="B97" i="115"/>
  <c r="G96" i="115"/>
  <c r="B96" i="115"/>
  <c r="G95" i="115"/>
  <c r="B95" i="115"/>
  <c r="G94" i="115"/>
  <c r="B94" i="115"/>
  <c r="G93" i="115"/>
  <c r="B93" i="115"/>
  <c r="G92" i="115"/>
  <c r="B92" i="115"/>
  <c r="G91" i="115"/>
  <c r="B91" i="115"/>
  <c r="G90" i="115"/>
  <c r="B90" i="115"/>
  <c r="G89" i="115"/>
  <c r="B89" i="115"/>
  <c r="G88" i="115"/>
  <c r="B88" i="115"/>
  <c r="G87" i="115"/>
  <c r="B87" i="115"/>
  <c r="G86" i="115"/>
  <c r="B86" i="115"/>
  <c r="G85" i="115"/>
  <c r="B85" i="115"/>
  <c r="G84" i="115"/>
  <c r="B84" i="115"/>
  <c r="G83" i="115"/>
  <c r="B83" i="115"/>
  <c r="G82" i="115"/>
  <c r="B82" i="115"/>
  <c r="G81" i="115"/>
  <c r="B81" i="115"/>
  <c r="G80" i="115"/>
  <c r="B80" i="115"/>
  <c r="G79" i="115"/>
  <c r="B79" i="115"/>
  <c r="G78" i="115"/>
  <c r="B78" i="115"/>
  <c r="G77" i="115"/>
  <c r="B77" i="115"/>
  <c r="G76" i="115"/>
  <c r="B76" i="115"/>
  <c r="G75" i="115"/>
  <c r="B75" i="115"/>
  <c r="G74" i="115"/>
  <c r="B74" i="115"/>
  <c r="G73" i="115"/>
  <c r="B73" i="115"/>
  <c r="G72" i="115"/>
  <c r="B72" i="115"/>
  <c r="G71" i="115"/>
  <c r="B71" i="115"/>
  <c r="G70" i="115"/>
  <c r="B70" i="115"/>
  <c r="G69" i="115"/>
  <c r="B69" i="115"/>
  <c r="G68" i="115"/>
  <c r="B68" i="115"/>
  <c r="G67" i="115"/>
  <c r="B67" i="115"/>
  <c r="G66" i="115"/>
  <c r="B66" i="115"/>
  <c r="G65" i="115"/>
  <c r="B65" i="115"/>
  <c r="G64" i="115"/>
  <c r="B64" i="115"/>
  <c r="G63" i="115"/>
  <c r="B63" i="115"/>
  <c r="G62" i="115"/>
  <c r="B62" i="115"/>
  <c r="G61" i="115"/>
  <c r="B61" i="115"/>
  <c r="G60" i="115"/>
  <c r="B60" i="115"/>
  <c r="G59" i="115"/>
  <c r="B59" i="115"/>
  <c r="G58" i="115"/>
  <c r="B58" i="115"/>
  <c r="G57" i="115"/>
  <c r="B57" i="115"/>
  <c r="G56" i="115"/>
  <c r="B56" i="115"/>
  <c r="G55" i="115"/>
  <c r="B55" i="115"/>
  <c r="G54" i="115"/>
  <c r="B54" i="115"/>
  <c r="G53" i="115"/>
  <c r="B53" i="115"/>
  <c r="G52" i="115"/>
  <c r="B52" i="115"/>
  <c r="G51" i="115"/>
  <c r="B51" i="115"/>
  <c r="G50" i="115"/>
  <c r="B50" i="115"/>
  <c r="G49" i="115"/>
  <c r="B49" i="115"/>
  <c r="G48" i="115"/>
  <c r="B48" i="115"/>
  <c r="G47" i="115"/>
  <c r="B47" i="115"/>
  <c r="G46" i="115"/>
  <c r="B46" i="115"/>
  <c r="G45" i="115"/>
  <c r="B45" i="115"/>
  <c r="G44" i="115"/>
  <c r="B44" i="115"/>
  <c r="G43" i="115"/>
  <c r="B43" i="115"/>
  <c r="G42" i="115"/>
  <c r="B42" i="115"/>
  <c r="G41" i="115"/>
  <c r="B41" i="115"/>
  <c r="G40" i="115"/>
  <c r="B40" i="115"/>
  <c r="G39" i="115"/>
  <c r="B39" i="115"/>
  <c r="G38" i="115"/>
  <c r="B38" i="115"/>
  <c r="G37" i="115"/>
  <c r="B37" i="115"/>
  <c r="G36" i="115"/>
  <c r="B36" i="115"/>
  <c r="G35" i="115"/>
  <c r="B35" i="115"/>
  <c r="G34" i="115"/>
  <c r="B34" i="115"/>
  <c r="G33" i="115"/>
  <c r="B33" i="115"/>
  <c r="G32" i="115"/>
  <c r="B32" i="115"/>
  <c r="G31" i="115"/>
  <c r="B31" i="115"/>
  <c r="G30" i="115"/>
  <c r="B30" i="115"/>
  <c r="G29" i="115"/>
  <c r="B29" i="115"/>
  <c r="G28" i="115"/>
  <c r="B28" i="115"/>
  <c r="G27" i="115"/>
  <c r="B27" i="115"/>
  <c r="G26" i="115"/>
  <c r="B26" i="115"/>
  <c r="G25" i="115"/>
  <c r="B25" i="115"/>
  <c r="G24" i="115"/>
  <c r="B24" i="115"/>
  <c r="G23" i="115"/>
  <c r="B23" i="115"/>
  <c r="G22" i="115"/>
  <c r="B22" i="115"/>
  <c r="G21" i="115"/>
  <c r="B21" i="115"/>
  <c r="G20" i="115"/>
  <c r="B20" i="115"/>
  <c r="G19" i="115"/>
  <c r="B19" i="115"/>
  <c r="G18" i="115"/>
  <c r="B18" i="115"/>
  <c r="G17" i="115"/>
  <c r="B17" i="115"/>
  <c r="G16" i="115"/>
  <c r="B16" i="115"/>
  <c r="G15" i="115"/>
  <c r="B15" i="115"/>
  <c r="G14" i="115"/>
  <c r="B14" i="115"/>
  <c r="G13" i="115"/>
  <c r="B13" i="115"/>
  <c r="G12" i="115"/>
  <c r="B12" i="115"/>
  <c r="G11" i="115"/>
  <c r="B11" i="115"/>
  <c r="G10" i="115"/>
  <c r="B10" i="115"/>
  <c r="G9" i="115"/>
  <c r="B9" i="115"/>
  <c r="G8" i="115"/>
  <c r="B8" i="115"/>
  <c r="G7" i="115"/>
  <c r="B7" i="115"/>
  <c r="G6" i="115"/>
  <c r="B6" i="115"/>
  <c r="G5" i="115"/>
  <c r="B5" i="115"/>
  <c r="G4" i="115"/>
  <c r="B4" i="115"/>
  <c r="G3" i="115"/>
  <c r="B3" i="115"/>
  <c r="G2" i="115"/>
  <c r="B2" i="115"/>
  <c r="B1" i="115"/>
  <c r="H15" i="114"/>
  <c r="H14" i="114"/>
  <c r="H13" i="114"/>
  <c r="H12" i="114"/>
  <c r="H11" i="114"/>
  <c r="H10" i="114"/>
  <c r="J2" i="114" s="1"/>
  <c r="J32" i="112"/>
  <c r="J31" i="112"/>
  <c r="J30" i="112"/>
  <c r="J29" i="112"/>
  <c r="J28" i="112"/>
  <c r="J27" i="112"/>
  <c r="J26" i="112"/>
  <c r="J25" i="112"/>
  <c r="J24" i="112"/>
  <c r="J23" i="112"/>
  <c r="J22" i="112"/>
  <c r="J21" i="112"/>
  <c r="J20" i="112"/>
  <c r="J19" i="112"/>
  <c r="J18" i="112"/>
  <c r="J17" i="112"/>
  <c r="J16" i="112"/>
  <c r="J15" i="112"/>
  <c r="L2" i="112" s="1"/>
  <c r="J14" i="112"/>
  <c r="J13" i="112"/>
  <c r="J12" i="112"/>
  <c r="J11" i="112"/>
  <c r="J10" i="112"/>
  <c r="D10" i="112"/>
  <c r="D11" i="112" s="1"/>
  <c r="D12" i="112" s="1"/>
  <c r="D13" i="112" s="1"/>
  <c r="D14" i="112" s="1"/>
  <c r="D15" i="112" s="1"/>
  <c r="D16" i="112" s="1"/>
  <c r="D18" i="112" s="1"/>
  <c r="D19" i="112" s="1"/>
  <c r="D20" i="112" s="1"/>
  <c r="D21" i="112" s="1"/>
  <c r="D22" i="112" s="1"/>
  <c r="D23" i="112" s="1"/>
  <c r="D24" i="112" s="1"/>
  <c r="D25" i="112" s="1"/>
  <c r="D26" i="112" s="1"/>
  <c r="D27" i="112" s="1"/>
  <c r="D29" i="112" s="1"/>
  <c r="J9" i="112"/>
  <c r="J124" i="111" l="1"/>
  <c r="J123" i="111"/>
  <c r="J122" i="111"/>
  <c r="J121" i="111"/>
  <c r="J120" i="111"/>
  <c r="J119" i="111"/>
  <c r="J93" i="111"/>
  <c r="C93" i="111"/>
  <c r="J92" i="111"/>
  <c r="C92" i="111"/>
  <c r="J91" i="111"/>
  <c r="C91" i="111"/>
  <c r="J90" i="111"/>
  <c r="C90" i="111"/>
  <c r="J89" i="111"/>
  <c r="C89" i="111"/>
  <c r="J88" i="111"/>
  <c r="C88" i="111"/>
  <c r="J87" i="111"/>
  <c r="C87" i="111"/>
  <c r="J86" i="111"/>
  <c r="C86" i="111"/>
  <c r="J85" i="111"/>
  <c r="C85" i="111"/>
  <c r="J84" i="111"/>
  <c r="C84" i="111"/>
  <c r="J83" i="111"/>
  <c r="C83" i="111"/>
  <c r="J82" i="111"/>
  <c r="C82" i="111"/>
  <c r="J81" i="111"/>
  <c r="C81" i="111"/>
  <c r="J80" i="111"/>
  <c r="J79" i="111"/>
  <c r="C79" i="111"/>
  <c r="J78" i="111"/>
  <c r="C78" i="111"/>
  <c r="J77" i="111"/>
  <c r="C77" i="111"/>
  <c r="J76" i="111"/>
  <c r="C76" i="111"/>
  <c r="J75" i="111"/>
  <c r="C75" i="111"/>
  <c r="J74" i="111"/>
  <c r="C74" i="111"/>
  <c r="J73" i="111"/>
  <c r="C73" i="111"/>
  <c r="J72" i="111"/>
  <c r="C72" i="111"/>
  <c r="J71" i="111"/>
  <c r="C71" i="111"/>
  <c r="J70" i="111"/>
  <c r="C70" i="111"/>
  <c r="J69" i="111"/>
  <c r="C69" i="111"/>
  <c r="J68" i="111"/>
  <c r="C68" i="111"/>
  <c r="J67" i="111"/>
  <c r="C67" i="111"/>
  <c r="J66" i="111"/>
  <c r="C66" i="111"/>
  <c r="J65" i="111"/>
  <c r="C65" i="111"/>
  <c r="J64" i="111"/>
  <c r="C64" i="111"/>
  <c r="J63" i="111"/>
  <c r="C63" i="111"/>
  <c r="J62" i="111"/>
  <c r="C62" i="111"/>
  <c r="J54" i="111"/>
  <c r="J53" i="111"/>
  <c r="J52" i="111"/>
  <c r="J51" i="111"/>
  <c r="J50" i="111"/>
  <c r="C50" i="111"/>
  <c r="J49" i="111"/>
  <c r="C49" i="111"/>
  <c r="J48" i="111"/>
  <c r="C48" i="111"/>
  <c r="J47" i="111"/>
  <c r="C47" i="111"/>
  <c r="J46" i="111"/>
  <c r="C46" i="111"/>
  <c r="J45" i="111"/>
  <c r="C45" i="111"/>
  <c r="J44" i="111"/>
  <c r="C44" i="111"/>
  <c r="J43" i="111"/>
  <c r="C43" i="111"/>
  <c r="J42" i="111"/>
  <c r="C42" i="111"/>
  <c r="J41" i="111"/>
  <c r="C41" i="111"/>
  <c r="J40" i="111"/>
  <c r="C40" i="111"/>
  <c r="J39" i="111"/>
  <c r="C39" i="111"/>
  <c r="J38" i="111"/>
  <c r="C38" i="111"/>
  <c r="J37" i="111"/>
  <c r="D37" i="111"/>
  <c r="D38" i="111" s="1"/>
  <c r="D39" i="111" s="1"/>
  <c r="D40" i="111" s="1"/>
  <c r="D41" i="111" s="1"/>
  <c r="D42" i="111" s="1"/>
  <c r="D43" i="111" s="1"/>
  <c r="D44" i="111" s="1"/>
  <c r="D45" i="111" s="1"/>
  <c r="D46" i="111" s="1"/>
  <c r="D47" i="111" s="1"/>
  <c r="D48" i="111" s="1"/>
  <c r="D49" i="111" s="1"/>
  <c r="D50" i="111" s="1"/>
  <c r="D51" i="111" s="1"/>
  <c r="D52" i="111" s="1"/>
  <c r="D53" i="111" s="1"/>
  <c r="D54" i="111" s="1"/>
  <c r="D62" i="111" s="1"/>
  <c r="D63" i="111" s="1"/>
  <c r="D64" i="111" s="1"/>
  <c r="D65" i="111" s="1"/>
  <c r="D66" i="111" s="1"/>
  <c r="D67" i="111" s="1"/>
  <c r="D68" i="111" s="1"/>
  <c r="D69" i="111" s="1"/>
  <c r="D70" i="111" s="1"/>
  <c r="D71" i="111" s="1"/>
  <c r="D72" i="111" s="1"/>
  <c r="D73" i="111" s="1"/>
  <c r="D74" i="111" s="1"/>
  <c r="D75" i="111" s="1"/>
  <c r="D76" i="111" s="1"/>
  <c r="D77" i="111" s="1"/>
  <c r="D78" i="111" s="1"/>
  <c r="D79" i="111" s="1"/>
  <c r="D80" i="111" s="1"/>
  <c r="D81" i="111" s="1"/>
  <c r="D82" i="111" s="1"/>
  <c r="D83" i="111" s="1"/>
  <c r="D84" i="111" s="1"/>
  <c r="D85" i="111" s="1"/>
  <c r="D86" i="111" s="1"/>
  <c r="D87" i="111" s="1"/>
  <c r="D88" i="111" s="1"/>
  <c r="D89" i="111" s="1"/>
  <c r="D90" i="111" s="1"/>
  <c r="D91" i="111" s="1"/>
  <c r="D92" i="111" s="1"/>
  <c r="D93" i="111" s="1"/>
  <c r="C37" i="111"/>
  <c r="J36" i="111"/>
  <c r="C36" i="111"/>
  <c r="J35" i="111"/>
  <c r="C35" i="111"/>
  <c r="J34" i="111"/>
  <c r="C34" i="111"/>
  <c r="J33" i="111"/>
  <c r="C33" i="111"/>
  <c r="J32" i="111"/>
  <c r="C32" i="111"/>
  <c r="J31" i="111"/>
  <c r="D31" i="111"/>
  <c r="D32" i="111" s="1"/>
  <c r="D33" i="111" s="1"/>
  <c r="D34" i="111" s="1"/>
  <c r="D35" i="111" s="1"/>
  <c r="D36" i="111" s="1"/>
  <c r="C31" i="111"/>
  <c r="J30" i="111"/>
  <c r="C30" i="111"/>
  <c r="J29" i="111"/>
  <c r="C29" i="111"/>
  <c r="J28" i="111"/>
  <c r="C28" i="111"/>
  <c r="J27" i="111"/>
  <c r="C27" i="111"/>
  <c r="J26" i="111"/>
  <c r="C26" i="111"/>
  <c r="J25" i="111"/>
  <c r="C25" i="111"/>
  <c r="J24" i="111"/>
  <c r="C24" i="111"/>
  <c r="J23" i="111"/>
  <c r="C23" i="111"/>
  <c r="J22" i="111"/>
  <c r="C22" i="111"/>
  <c r="J21" i="111"/>
  <c r="C21" i="111"/>
  <c r="J20" i="111"/>
  <c r="C20" i="111"/>
  <c r="J19" i="111"/>
  <c r="C19" i="111"/>
  <c r="J18" i="111"/>
  <c r="D18" i="111"/>
  <c r="D19" i="111" s="1"/>
  <c r="D20" i="111" s="1"/>
  <c r="D21" i="111" s="1"/>
  <c r="D22" i="111" s="1"/>
  <c r="D23" i="111" s="1"/>
  <c r="D24" i="111" s="1"/>
  <c r="D25" i="111" s="1"/>
  <c r="D26" i="111" s="1"/>
  <c r="D27" i="111" s="1"/>
  <c r="D28" i="111" s="1"/>
  <c r="D29" i="111" s="1"/>
  <c r="D30" i="111" s="1"/>
  <c r="C18" i="111"/>
  <c r="J17" i="111"/>
  <c r="C17" i="111"/>
  <c r="J16" i="111"/>
  <c r="C16" i="111"/>
  <c r="J15" i="111"/>
  <c r="C15" i="111"/>
  <c r="J14" i="111"/>
  <c r="C14" i="111"/>
  <c r="J13" i="111"/>
  <c r="D13" i="111"/>
  <c r="D14" i="111" s="1"/>
  <c r="D15" i="111" s="1"/>
  <c r="D16" i="111" s="1"/>
  <c r="D17" i="111" s="1"/>
  <c r="C13" i="111"/>
  <c r="J12" i="111"/>
  <c r="C12" i="111"/>
  <c r="J477" i="110"/>
  <c r="J476" i="110"/>
  <c r="J475" i="110"/>
  <c r="J474" i="110"/>
  <c r="J473" i="110"/>
  <c r="J472" i="110"/>
  <c r="J447" i="110"/>
  <c r="J446" i="110"/>
  <c r="C446" i="110"/>
  <c r="J445" i="110"/>
  <c r="C445" i="110"/>
  <c r="J444" i="110"/>
  <c r="C444" i="110"/>
  <c r="J443" i="110"/>
  <c r="C443" i="110"/>
  <c r="J442" i="110"/>
  <c r="C442" i="110"/>
  <c r="J441" i="110"/>
  <c r="C441" i="110"/>
  <c r="J440" i="110"/>
  <c r="J439" i="110"/>
  <c r="J438" i="110"/>
  <c r="J437" i="110"/>
  <c r="J436" i="110"/>
  <c r="J435" i="110"/>
  <c r="J434" i="110"/>
  <c r="J433" i="110"/>
  <c r="J432" i="110"/>
  <c r="J431" i="110"/>
  <c r="J430" i="110"/>
  <c r="J429" i="110"/>
  <c r="J428" i="110"/>
  <c r="J427" i="110"/>
  <c r="J426" i="110"/>
  <c r="J425" i="110"/>
  <c r="J424" i="110"/>
  <c r="J423" i="110"/>
  <c r="J422" i="110"/>
  <c r="J421" i="110"/>
  <c r="J420" i="110"/>
  <c r="J419" i="110"/>
  <c r="J418" i="110"/>
  <c r="J417" i="110"/>
  <c r="J416" i="110"/>
  <c r="J415" i="110"/>
  <c r="J414" i="110"/>
  <c r="J413" i="110"/>
  <c r="J412" i="110"/>
  <c r="J411" i="110"/>
  <c r="J410" i="110"/>
  <c r="J409" i="110"/>
  <c r="J408" i="110"/>
  <c r="J407" i="110"/>
  <c r="J406" i="110"/>
  <c r="J405" i="110"/>
  <c r="J404" i="110"/>
  <c r="J403" i="110"/>
  <c r="J402" i="110"/>
  <c r="J401" i="110"/>
  <c r="J400" i="110"/>
  <c r="J399" i="110"/>
  <c r="J398" i="110"/>
  <c r="J397" i="110"/>
  <c r="J396" i="110"/>
  <c r="J395" i="110"/>
  <c r="J394" i="110"/>
  <c r="J393" i="110"/>
  <c r="J392" i="110"/>
  <c r="J391" i="110"/>
  <c r="J390" i="110"/>
  <c r="J389" i="110"/>
  <c r="J388" i="110"/>
  <c r="J387" i="110"/>
  <c r="J386" i="110"/>
  <c r="J385" i="110"/>
  <c r="J384" i="110"/>
  <c r="J383" i="110"/>
  <c r="J382" i="110"/>
  <c r="J381" i="110"/>
  <c r="J380" i="110"/>
  <c r="J379" i="110"/>
  <c r="J378" i="110"/>
  <c r="J377" i="110"/>
  <c r="J376" i="110"/>
  <c r="J375" i="110"/>
  <c r="J374" i="110"/>
  <c r="J373" i="110"/>
  <c r="J372" i="110"/>
  <c r="J371" i="110"/>
  <c r="J370" i="110"/>
  <c r="J369" i="110"/>
  <c r="J368" i="110"/>
  <c r="J367" i="110"/>
  <c r="J360" i="110"/>
  <c r="J359" i="110"/>
  <c r="J358" i="110"/>
  <c r="J357" i="110"/>
  <c r="C357" i="110"/>
  <c r="J356" i="110"/>
  <c r="C356" i="110"/>
  <c r="J355" i="110"/>
  <c r="J354" i="110"/>
  <c r="C354" i="110"/>
  <c r="J353" i="110"/>
  <c r="C353" i="110"/>
  <c r="J352" i="110"/>
  <c r="C352" i="110"/>
  <c r="J351" i="110"/>
  <c r="C351" i="110"/>
  <c r="J350" i="110"/>
  <c r="C350" i="110"/>
  <c r="J349" i="110"/>
  <c r="C349" i="110"/>
  <c r="J348" i="110"/>
  <c r="C348" i="110"/>
  <c r="J347" i="110"/>
  <c r="J346" i="110"/>
  <c r="J345" i="110"/>
  <c r="C345" i="110"/>
  <c r="J344" i="110"/>
  <c r="C344" i="110"/>
  <c r="J343" i="110"/>
  <c r="C343" i="110"/>
  <c r="J342" i="110"/>
  <c r="J341" i="110"/>
  <c r="C341" i="110"/>
  <c r="J332" i="110"/>
  <c r="J331" i="110"/>
  <c r="J330" i="110"/>
  <c r="J329" i="110"/>
  <c r="J328" i="110"/>
  <c r="J327" i="110"/>
  <c r="J326" i="110"/>
  <c r="J325" i="110"/>
  <c r="J324" i="110"/>
  <c r="J323" i="110"/>
  <c r="J322" i="110"/>
  <c r="J321" i="110"/>
  <c r="J320" i="110"/>
  <c r="J319" i="110"/>
  <c r="J318" i="110"/>
  <c r="J317" i="110"/>
  <c r="J316" i="110"/>
  <c r="J315" i="110"/>
  <c r="J314" i="110"/>
  <c r="J313" i="110"/>
  <c r="J312" i="110"/>
  <c r="J311" i="110"/>
  <c r="J310" i="110"/>
  <c r="J309" i="110"/>
  <c r="J308" i="110"/>
  <c r="J307" i="110"/>
  <c r="J306" i="110"/>
  <c r="J305" i="110"/>
  <c r="J304" i="110"/>
  <c r="G334" i="110" s="1"/>
  <c r="J303" i="110"/>
  <c r="J302" i="110"/>
  <c r="J296" i="110"/>
  <c r="J295" i="110"/>
  <c r="J294" i="110"/>
  <c r="J293" i="110"/>
  <c r="J292" i="110"/>
  <c r="J291" i="110"/>
  <c r="J290" i="110"/>
  <c r="J289" i="110"/>
  <c r="J280" i="110"/>
  <c r="J279" i="110"/>
  <c r="J278" i="110"/>
  <c r="J277" i="110"/>
  <c r="J276" i="110"/>
  <c r="J275" i="110"/>
  <c r="J274" i="110"/>
  <c r="J273" i="110"/>
  <c r="J272" i="110"/>
  <c r="J271" i="110"/>
  <c r="J270" i="110"/>
  <c r="J269" i="110"/>
  <c r="J268" i="110"/>
  <c r="J267" i="110"/>
  <c r="J266" i="110"/>
  <c r="J265" i="110"/>
  <c r="J264" i="110"/>
  <c r="J263" i="110"/>
  <c r="J262" i="110"/>
  <c r="J261" i="110"/>
  <c r="J260" i="110"/>
  <c r="J259" i="110"/>
  <c r="J258" i="110"/>
  <c r="J257" i="110"/>
  <c r="J256" i="110"/>
  <c r="J255" i="110"/>
  <c r="J254" i="110"/>
  <c r="J253" i="110"/>
  <c r="J252" i="110"/>
  <c r="J251" i="110"/>
  <c r="J250" i="110"/>
  <c r="J249" i="110"/>
  <c r="J242" i="110"/>
  <c r="J241" i="110"/>
  <c r="J240" i="110"/>
  <c r="J239" i="110"/>
  <c r="J231" i="110"/>
  <c r="J230" i="110"/>
  <c r="J229" i="110"/>
  <c r="J228" i="110"/>
  <c r="J227" i="110"/>
  <c r="J226" i="110"/>
  <c r="J225" i="110"/>
  <c r="J224" i="110"/>
  <c r="J223" i="110"/>
  <c r="J222" i="110"/>
  <c r="J221" i="110"/>
  <c r="J220" i="110"/>
  <c r="J219" i="110"/>
  <c r="J218" i="110"/>
  <c r="J217" i="110"/>
  <c r="J216" i="110"/>
  <c r="J215" i="110"/>
  <c r="J214" i="110"/>
  <c r="J213" i="110"/>
  <c r="J212" i="110"/>
  <c r="J211" i="110"/>
  <c r="J210" i="110"/>
  <c r="J209" i="110"/>
  <c r="J208" i="110"/>
  <c r="J207" i="110"/>
  <c r="G233" i="110" s="1"/>
  <c r="J200" i="110"/>
  <c r="J199" i="110"/>
  <c r="J198" i="110"/>
  <c r="J197" i="110"/>
  <c r="J195" i="110"/>
  <c r="J194" i="110"/>
  <c r="J193" i="110"/>
  <c r="J192" i="110"/>
  <c r="J191" i="110"/>
  <c r="J190" i="110"/>
  <c r="J188" i="110"/>
  <c r="J187" i="110"/>
  <c r="J186" i="110"/>
  <c r="J185" i="110"/>
  <c r="J183" i="110"/>
  <c r="J182" i="110"/>
  <c r="J181" i="110"/>
  <c r="J180" i="110"/>
  <c r="J179" i="110"/>
  <c r="J178" i="110"/>
  <c r="J176" i="110"/>
  <c r="J175" i="110"/>
  <c r="J174" i="110"/>
  <c r="J173" i="110"/>
  <c r="J172" i="110"/>
  <c r="J171" i="110"/>
  <c r="J170" i="110"/>
  <c r="J169" i="110"/>
  <c r="J168" i="110"/>
  <c r="J167" i="110"/>
  <c r="J166" i="110"/>
  <c r="J165" i="110"/>
  <c r="J164" i="110"/>
  <c r="J163" i="110"/>
  <c r="J162" i="110"/>
  <c r="J161" i="110"/>
  <c r="J160" i="110"/>
  <c r="J159" i="110"/>
  <c r="J158" i="110"/>
  <c r="J157" i="110"/>
  <c r="J156" i="110"/>
  <c r="J155" i="110"/>
  <c r="J154" i="110"/>
  <c r="J153" i="110"/>
  <c r="J152" i="110"/>
  <c r="J151" i="110"/>
  <c r="J150" i="110"/>
  <c r="J149" i="110"/>
  <c r="J148" i="110"/>
  <c r="J147" i="110"/>
  <c r="J146" i="110"/>
  <c r="J145" i="110"/>
  <c r="J144" i="110"/>
  <c r="J143" i="110"/>
  <c r="J142" i="110"/>
  <c r="J141" i="110"/>
  <c r="J140" i="110"/>
  <c r="J139" i="110"/>
  <c r="J138" i="110"/>
  <c r="J137" i="110"/>
  <c r="J136" i="110"/>
  <c r="J135" i="110"/>
  <c r="J134" i="110"/>
  <c r="J133" i="110"/>
  <c r="J132" i="110"/>
  <c r="J131" i="110"/>
  <c r="J130" i="110"/>
  <c r="J129" i="110"/>
  <c r="J128" i="110"/>
  <c r="J127" i="110"/>
  <c r="J126" i="110"/>
  <c r="J125" i="110"/>
  <c r="J124" i="110"/>
  <c r="J123" i="110"/>
  <c r="J122" i="110"/>
  <c r="J121" i="110"/>
  <c r="J120" i="110"/>
  <c r="J117" i="110"/>
  <c r="J116" i="110"/>
  <c r="J115" i="110"/>
  <c r="J114" i="110"/>
  <c r="J113" i="110"/>
  <c r="J112" i="110"/>
  <c r="J111" i="110"/>
  <c r="J110" i="110"/>
  <c r="J109" i="110"/>
  <c r="J108" i="110"/>
  <c r="J107" i="110"/>
  <c r="J106" i="110"/>
  <c r="J105" i="110"/>
  <c r="J104" i="110"/>
  <c r="J103" i="110"/>
  <c r="J102" i="110"/>
  <c r="J101" i="110"/>
  <c r="J100" i="110"/>
  <c r="J99" i="110"/>
  <c r="J98" i="110"/>
  <c r="J97" i="110"/>
  <c r="J96" i="110"/>
  <c r="J95" i="110"/>
  <c r="J94" i="110"/>
  <c r="J93" i="110"/>
  <c r="J92" i="110"/>
  <c r="J91" i="110"/>
  <c r="J90" i="110"/>
  <c r="J82" i="110"/>
  <c r="J81" i="110"/>
  <c r="J80" i="110"/>
  <c r="J79" i="110"/>
  <c r="J77" i="110"/>
  <c r="J76" i="110"/>
  <c r="J75" i="110"/>
  <c r="J74" i="110"/>
  <c r="J73" i="110"/>
  <c r="J72" i="110"/>
  <c r="J71" i="110"/>
  <c r="J70" i="110"/>
  <c r="J69" i="110"/>
  <c r="J68" i="110"/>
  <c r="J67" i="110"/>
  <c r="J66" i="110"/>
  <c r="J65" i="110"/>
  <c r="J64" i="110"/>
  <c r="J63" i="110"/>
  <c r="J62" i="110"/>
  <c r="J61" i="110"/>
  <c r="J60" i="110"/>
  <c r="J59" i="110"/>
  <c r="J58" i="110"/>
  <c r="J57" i="110"/>
  <c r="J56" i="110"/>
  <c r="J55" i="110"/>
  <c r="J54" i="110"/>
  <c r="J53" i="110"/>
  <c r="J52" i="110"/>
  <c r="J51" i="110"/>
  <c r="J50" i="110"/>
  <c r="J49" i="110"/>
  <c r="J48" i="110"/>
  <c r="J47" i="110"/>
  <c r="J46" i="110"/>
  <c r="J45" i="110"/>
  <c r="J44" i="110"/>
  <c r="J43" i="110"/>
  <c r="J42" i="110"/>
  <c r="J41" i="110"/>
  <c r="J40" i="110"/>
  <c r="J39" i="110"/>
  <c r="J33" i="110"/>
  <c r="J32" i="110"/>
  <c r="J31" i="110"/>
  <c r="J30" i="110"/>
  <c r="J29" i="110"/>
  <c r="J28" i="110"/>
  <c r="J27" i="110"/>
  <c r="J26" i="110"/>
  <c r="J25" i="110"/>
  <c r="J24" i="110"/>
  <c r="J23" i="110"/>
  <c r="J22" i="110"/>
  <c r="J21" i="110"/>
  <c r="L2" i="110" s="1"/>
  <c r="J20" i="110"/>
  <c r="D20" i="110"/>
  <c r="D21" i="110" s="1"/>
  <c r="D22" i="110" s="1"/>
  <c r="D23" i="110" s="1"/>
  <c r="D24" i="110" s="1"/>
  <c r="D25" i="110" s="1"/>
  <c r="D26" i="110" s="1"/>
  <c r="D27" i="110" s="1"/>
  <c r="D28" i="110" s="1"/>
  <c r="D29" i="110" s="1"/>
  <c r="D30" i="110" s="1"/>
  <c r="D31" i="110" s="1"/>
  <c r="D32" i="110" s="1"/>
  <c r="D39" i="110" s="1"/>
  <c r="D40" i="110" s="1"/>
  <c r="D41" i="110" s="1"/>
  <c r="D42" i="110" s="1"/>
  <c r="D43" i="110" s="1"/>
  <c r="D44" i="110" s="1"/>
  <c r="D45" i="110" s="1"/>
  <c r="D46" i="110" s="1"/>
  <c r="D47" i="110" s="1"/>
  <c r="D48" i="110" s="1"/>
  <c r="D49" i="110" s="1"/>
  <c r="D50" i="110" s="1"/>
  <c r="D51" i="110" s="1"/>
  <c r="D52" i="110" s="1"/>
  <c r="D53" i="110" s="1"/>
  <c r="D54" i="110" s="1"/>
  <c r="D55" i="110" s="1"/>
  <c r="D56" i="110" s="1"/>
  <c r="D57" i="110" s="1"/>
  <c r="D58" i="110" s="1"/>
  <c r="D59" i="110" s="1"/>
  <c r="D60" i="110" s="1"/>
  <c r="D61" i="110" s="1"/>
  <c r="D62" i="110" s="1"/>
  <c r="D63" i="110" s="1"/>
  <c r="D64" i="110" s="1"/>
  <c r="D65" i="110" s="1"/>
  <c r="D66" i="110" s="1"/>
  <c r="D67" i="110" s="1"/>
  <c r="D68" i="110" s="1"/>
  <c r="D69" i="110" s="1"/>
  <c r="D70" i="110" s="1"/>
  <c r="D71" i="110" s="1"/>
  <c r="D72" i="110" s="1"/>
  <c r="D73" i="110" s="1"/>
  <c r="D74" i="110" s="1"/>
  <c r="D75" i="110" s="1"/>
  <c r="D76" i="110" s="1"/>
  <c r="D77" i="110" s="1"/>
  <c r="D78" i="110" s="1"/>
  <c r="D79" i="110" s="1"/>
  <c r="D80" i="110" s="1"/>
  <c r="D81" i="110" s="1"/>
  <c r="D82" i="110" s="1"/>
  <c r="D90" i="110" s="1"/>
  <c r="D91" i="110" s="1"/>
  <c r="D92" i="110" s="1"/>
  <c r="D93" i="110" s="1"/>
  <c r="D94" i="110" s="1"/>
  <c r="D95" i="110" s="1"/>
  <c r="D96" i="110" s="1"/>
  <c r="D97" i="110" s="1"/>
  <c r="D98" i="110" s="1"/>
  <c r="D99" i="110" s="1"/>
  <c r="D100" i="110" s="1"/>
  <c r="D101" i="110" s="1"/>
  <c r="D102" i="110" s="1"/>
  <c r="D103" i="110" s="1"/>
  <c r="D104" i="110" s="1"/>
  <c r="D105" i="110" s="1"/>
  <c r="D106" i="110" s="1"/>
  <c r="D107" i="110" s="1"/>
  <c r="D108" i="110" s="1"/>
  <c r="D109" i="110" s="1"/>
  <c r="D110" i="110" s="1"/>
  <c r="D111" i="110" s="1"/>
  <c r="D112" i="110" s="1"/>
  <c r="D113" i="110" s="1"/>
  <c r="D114" i="110" s="1"/>
  <c r="D115" i="110" s="1"/>
  <c r="D116" i="110" s="1"/>
  <c r="D117" i="110" s="1"/>
  <c r="D118" i="110" s="1"/>
  <c r="D119" i="110" s="1"/>
  <c r="D120" i="110" s="1"/>
  <c r="D121" i="110" s="1"/>
  <c r="D122" i="110" s="1"/>
  <c r="D123" i="110" s="1"/>
  <c r="D124" i="110" s="1"/>
  <c r="J19" i="110"/>
  <c r="J18" i="110"/>
  <c r="J17" i="110"/>
  <c r="J16" i="110"/>
  <c r="J15" i="110"/>
  <c r="J14" i="110"/>
  <c r="D14" i="110"/>
  <c r="D15" i="110" s="1"/>
  <c r="D16" i="110" s="1"/>
  <c r="D17" i="110" s="1"/>
  <c r="D18" i="110" s="1"/>
  <c r="D19" i="110" s="1"/>
  <c r="J13" i="110"/>
  <c r="D13" i="110"/>
  <c r="J12" i="110"/>
  <c r="J52" i="109"/>
  <c r="J51" i="109"/>
  <c r="J50" i="109"/>
  <c r="J49" i="109"/>
  <c r="J48" i="109"/>
  <c r="J47" i="109"/>
  <c r="C28" i="109"/>
  <c r="C34" i="109" s="1"/>
  <c r="J20" i="109"/>
  <c r="J19" i="109"/>
  <c r="J18" i="109"/>
  <c r="J17" i="109"/>
  <c r="J16" i="109"/>
  <c r="J15" i="109"/>
  <c r="J14" i="109"/>
  <c r="J13" i="109"/>
  <c r="J12" i="109"/>
  <c r="D12" i="109"/>
  <c r="D13" i="109" s="1"/>
  <c r="D14" i="109" s="1"/>
  <c r="D15" i="109" s="1"/>
  <c r="D16" i="109" s="1"/>
  <c r="D17" i="109" s="1"/>
  <c r="D18" i="109" s="1"/>
  <c r="D19" i="109" s="1"/>
  <c r="D20" i="109" s="1"/>
  <c r="J11" i="109"/>
  <c r="J63" i="107"/>
  <c r="J62" i="107"/>
  <c r="J61" i="107"/>
  <c r="J60" i="107"/>
  <c r="J59" i="107"/>
  <c r="J58" i="107"/>
  <c r="C45" i="107"/>
  <c r="C39" i="107"/>
  <c r="J31" i="107"/>
  <c r="J30" i="107"/>
  <c r="J26" i="107"/>
  <c r="J25" i="107"/>
  <c r="J24" i="107"/>
  <c r="J22" i="107"/>
  <c r="J21" i="107"/>
  <c r="J20" i="107"/>
  <c r="J19" i="107"/>
  <c r="J18" i="107"/>
  <c r="J17" i="107"/>
  <c r="D17" i="107"/>
  <c r="D18" i="107" s="1"/>
  <c r="D19" i="107" s="1"/>
  <c r="D20" i="107" s="1"/>
  <c r="D21" i="107" s="1"/>
  <c r="D24" i="107" s="1"/>
  <c r="D25" i="107" s="1"/>
  <c r="D26" i="107" s="1"/>
  <c r="D28" i="107" s="1"/>
  <c r="D30" i="107" s="1"/>
  <c r="D31" i="107" s="1"/>
  <c r="J16" i="107"/>
  <c r="J15" i="107"/>
  <c r="D15" i="107"/>
  <c r="J14" i="107"/>
  <c r="H55" i="105"/>
  <c r="H54" i="105"/>
  <c r="H53" i="105"/>
  <c r="H52" i="105"/>
  <c r="H51" i="105"/>
  <c r="H50" i="105"/>
  <c r="H49" i="105"/>
  <c r="H48" i="105"/>
  <c r="H47" i="105"/>
  <c r="H46" i="105"/>
  <c r="H45" i="105"/>
  <c r="H44" i="105"/>
  <c r="H43" i="105"/>
  <c r="H42" i="105"/>
  <c r="H41" i="105"/>
  <c r="H40" i="105"/>
  <c r="H39" i="105"/>
  <c r="H38" i="105"/>
  <c r="H37" i="105"/>
  <c r="H36" i="105"/>
  <c r="H35" i="105"/>
  <c r="H34" i="105"/>
  <c r="H33" i="105"/>
  <c r="H32" i="105"/>
  <c r="H31" i="105"/>
  <c r="H30" i="105"/>
  <c r="H29" i="105"/>
  <c r="H28" i="105"/>
  <c r="H27" i="105"/>
  <c r="H26" i="105"/>
  <c r="H25" i="105"/>
  <c r="H24" i="105"/>
  <c r="H23" i="105"/>
  <c r="H22" i="105"/>
  <c r="H21" i="105"/>
  <c r="H20" i="105"/>
  <c r="H19" i="105"/>
  <c r="H18" i="105"/>
  <c r="H17" i="105"/>
  <c r="H16" i="105"/>
  <c r="H15" i="105"/>
  <c r="H14" i="105"/>
  <c r="H13" i="105"/>
  <c r="H12" i="105"/>
  <c r="H11" i="105"/>
  <c r="H10" i="105"/>
  <c r="H9" i="105"/>
  <c r="H19" i="104"/>
  <c r="H18" i="104"/>
  <c r="H17" i="104"/>
  <c r="H16" i="104"/>
  <c r="H15" i="104"/>
  <c r="H14" i="104"/>
  <c r="H13" i="104"/>
  <c r="H12" i="104"/>
  <c r="H11" i="104"/>
  <c r="H10" i="104"/>
  <c r="J2" i="104" s="1"/>
  <c r="H9" i="104"/>
  <c r="I113" i="103"/>
  <c r="I112" i="103"/>
  <c r="I111" i="103"/>
  <c r="I110" i="103"/>
  <c r="I109" i="103"/>
  <c r="I108" i="103"/>
  <c r="I107" i="103"/>
  <c r="I106" i="103"/>
  <c r="I105" i="103"/>
  <c r="I104" i="103"/>
  <c r="I103" i="103"/>
  <c r="I102" i="103"/>
  <c r="I101" i="103"/>
  <c r="I100" i="103"/>
  <c r="I99" i="103"/>
  <c r="I98" i="103"/>
  <c r="I97" i="103"/>
  <c r="I96" i="103"/>
  <c r="I95" i="103"/>
  <c r="I94" i="103"/>
  <c r="I93" i="103"/>
  <c r="I92" i="103"/>
  <c r="I91" i="103"/>
  <c r="I90" i="103"/>
  <c r="I89" i="103"/>
  <c r="I87" i="103"/>
  <c r="I86" i="103"/>
  <c r="I85" i="103"/>
  <c r="I84" i="103"/>
  <c r="I83" i="103"/>
  <c r="I82" i="103"/>
  <c r="I81" i="103"/>
  <c r="I50" i="103"/>
  <c r="I49" i="103"/>
  <c r="I12" i="103"/>
  <c r="I11" i="103"/>
  <c r="C11" i="103"/>
  <c r="C12" i="103" s="1"/>
  <c r="I10" i="103"/>
  <c r="F14" i="103" s="1"/>
  <c r="H14" i="102"/>
  <c r="H13" i="102"/>
  <c r="H12" i="102"/>
  <c r="H11" i="102"/>
  <c r="H10" i="102"/>
  <c r="J2" i="102" s="1"/>
  <c r="K40" i="101"/>
  <c r="K39" i="101"/>
  <c r="K38" i="101"/>
  <c r="K37" i="101"/>
  <c r="K27" i="101"/>
  <c r="B27" i="101"/>
  <c r="K26" i="101"/>
  <c r="B26" i="101"/>
  <c r="K25" i="101"/>
  <c r="B25" i="101"/>
  <c r="K24" i="101"/>
  <c r="B24" i="101"/>
  <c r="K23" i="101"/>
  <c r="B23" i="101"/>
  <c r="K22" i="101"/>
  <c r="B22" i="101"/>
  <c r="K21" i="101"/>
  <c r="B21" i="101"/>
  <c r="K20" i="101"/>
  <c r="B20" i="101"/>
  <c r="K19" i="101"/>
  <c r="B19" i="101"/>
  <c r="K18" i="101"/>
  <c r="B18" i="101"/>
  <c r="K17" i="101"/>
  <c r="B17" i="101"/>
  <c r="K16" i="101"/>
  <c r="B16" i="101"/>
  <c r="K15" i="101"/>
  <c r="B15" i="101"/>
  <c r="K14" i="101"/>
  <c r="E14" i="101"/>
  <c r="E15" i="101" s="1"/>
  <c r="E16" i="101" s="1"/>
  <c r="E17" i="101" s="1"/>
  <c r="E18" i="101" s="1"/>
  <c r="E19" i="101" s="1"/>
  <c r="E20" i="101" s="1"/>
  <c r="E21" i="101" s="1"/>
  <c r="E22" i="101" s="1"/>
  <c r="E23" i="101" s="1"/>
  <c r="E24" i="101" s="1"/>
  <c r="E25" i="101" s="1"/>
  <c r="E26" i="101" s="1"/>
  <c r="E27" i="101" s="1"/>
  <c r="B14" i="101"/>
  <c r="K13" i="101"/>
  <c r="E13" i="101"/>
  <c r="B13" i="101"/>
  <c r="H41" i="100"/>
  <c r="H40" i="100"/>
  <c r="H39" i="100"/>
  <c r="H38" i="100"/>
  <c r="H37" i="100"/>
  <c r="H36" i="100"/>
  <c r="H35" i="100"/>
  <c r="H34" i="100"/>
  <c r="H33" i="100"/>
  <c r="H32" i="100"/>
  <c r="H31" i="100"/>
  <c r="H30" i="100"/>
  <c r="H29" i="100"/>
  <c r="H28" i="100"/>
  <c r="H27" i="100"/>
  <c r="H26" i="100"/>
  <c r="H25" i="100"/>
  <c r="H24" i="100"/>
  <c r="H23" i="100"/>
  <c r="H22" i="100"/>
  <c r="H21" i="100"/>
  <c r="H20" i="100"/>
  <c r="H19" i="100"/>
  <c r="H18" i="100"/>
  <c r="H17" i="100"/>
  <c r="H16" i="100"/>
  <c r="H15" i="100"/>
  <c r="H14" i="100"/>
  <c r="H13" i="100"/>
  <c r="H12" i="100"/>
  <c r="H11" i="100"/>
  <c r="J2" i="100" s="1"/>
  <c r="H10" i="100"/>
  <c r="H9" i="100"/>
  <c r="I102" i="99"/>
  <c r="I101" i="99"/>
  <c r="I100" i="99"/>
  <c r="F105" i="99" s="1"/>
  <c r="C100" i="99"/>
  <c r="C101" i="99" s="1"/>
  <c r="C102" i="99" s="1"/>
  <c r="I93" i="99"/>
  <c r="F95" i="99" s="1"/>
  <c r="I92" i="99"/>
  <c r="I91" i="99"/>
  <c r="I90" i="99"/>
  <c r="I89" i="99"/>
  <c r="I88" i="99"/>
  <c r="I87" i="99"/>
  <c r="C87" i="99"/>
  <c r="C88" i="99" s="1"/>
  <c r="C89" i="99" s="1"/>
  <c r="C90" i="99" s="1"/>
  <c r="C91" i="99" s="1"/>
  <c r="C92" i="99" s="1"/>
  <c r="C93" i="99" s="1"/>
  <c r="I80" i="99"/>
  <c r="I79" i="99"/>
  <c r="I78" i="99"/>
  <c r="I77" i="99"/>
  <c r="I76" i="99"/>
  <c r="F71" i="99"/>
  <c r="I69" i="99"/>
  <c r="I68" i="99"/>
  <c r="I67" i="99"/>
  <c r="I66" i="99"/>
  <c r="I65" i="99"/>
  <c r="I64" i="99"/>
  <c r="I63" i="99"/>
  <c r="I62" i="99"/>
  <c r="I61" i="99"/>
  <c r="I60" i="99"/>
  <c r="I59" i="99"/>
  <c r="I52" i="99"/>
  <c r="I51" i="99"/>
  <c r="I50" i="99"/>
  <c r="I49" i="99"/>
  <c r="F54" i="99" s="1"/>
  <c r="I48" i="99"/>
  <c r="I41" i="99"/>
  <c r="I40" i="99"/>
  <c r="I39" i="99"/>
  <c r="I38" i="99"/>
  <c r="I37" i="99"/>
  <c r="I36" i="99"/>
  <c r="I35" i="99"/>
  <c r="I34" i="99"/>
  <c r="I33" i="99"/>
  <c r="I32" i="99"/>
  <c r="I31" i="99"/>
  <c r="I30" i="99"/>
  <c r="I29" i="99"/>
  <c r="I28" i="99"/>
  <c r="K2" i="99" s="1"/>
  <c r="I27" i="99"/>
  <c r="I26" i="99"/>
  <c r="I25" i="99"/>
  <c r="I24" i="99"/>
  <c r="I23" i="99"/>
  <c r="I22" i="99"/>
  <c r="I16" i="99"/>
  <c r="I15" i="99"/>
  <c r="I14" i="99"/>
  <c r="I13" i="99"/>
  <c r="I12" i="99"/>
  <c r="F18" i="99" s="1"/>
  <c r="H21" i="97"/>
  <c r="H19" i="97"/>
  <c r="H18" i="97"/>
  <c r="H17" i="97"/>
  <c r="H15" i="97"/>
  <c r="H14" i="97"/>
  <c r="J2" i="97" s="1"/>
  <c r="H13" i="97"/>
  <c r="H12" i="97"/>
  <c r="H11" i="97"/>
  <c r="H10" i="97"/>
  <c r="H9" i="97"/>
  <c r="H41" i="95"/>
  <c r="H40" i="95"/>
  <c r="H39" i="95"/>
  <c r="H38" i="95"/>
  <c r="H37" i="95"/>
  <c r="H36" i="95"/>
  <c r="H35" i="95"/>
  <c r="H34" i="95"/>
  <c r="H33" i="95"/>
  <c r="H32" i="95"/>
  <c r="H31" i="95"/>
  <c r="H30" i="95"/>
  <c r="H29" i="95"/>
  <c r="H28" i="95"/>
  <c r="H27" i="95"/>
  <c r="H26" i="95"/>
  <c r="H25" i="95"/>
  <c r="H24" i="95"/>
  <c r="H23" i="95"/>
  <c r="H22" i="95"/>
  <c r="H21" i="95"/>
  <c r="H20" i="95"/>
  <c r="H19" i="95"/>
  <c r="H18" i="95"/>
  <c r="H17" i="95"/>
  <c r="H16" i="95"/>
  <c r="H15" i="95"/>
  <c r="H14" i="95"/>
  <c r="H13" i="95"/>
  <c r="H12" i="95"/>
  <c r="H11" i="95"/>
  <c r="H10" i="95"/>
  <c r="H9" i="95"/>
  <c r="G123" i="93"/>
  <c r="G122" i="93"/>
  <c r="G121" i="93"/>
  <c r="G120" i="93"/>
  <c r="G119" i="93"/>
  <c r="G118" i="93"/>
  <c r="B118" i="93"/>
  <c r="G117" i="93"/>
  <c r="B117" i="93"/>
  <c r="G116" i="93"/>
  <c r="B116" i="93"/>
  <c r="G115" i="93"/>
  <c r="B115" i="93"/>
  <c r="G114" i="93"/>
  <c r="B114" i="93"/>
  <c r="G113" i="93"/>
  <c r="B113" i="93"/>
  <c r="G112" i="93"/>
  <c r="B112" i="93"/>
  <c r="G111" i="93"/>
  <c r="B111" i="93"/>
  <c r="G110" i="93"/>
  <c r="B110" i="93"/>
  <c r="G109" i="93"/>
  <c r="B109" i="93"/>
  <c r="G108" i="93"/>
  <c r="B108" i="93"/>
  <c r="G107" i="93"/>
  <c r="B107" i="93"/>
  <c r="G106" i="93"/>
  <c r="B106" i="93"/>
  <c r="G105" i="93"/>
  <c r="B105" i="93"/>
  <c r="G104" i="93"/>
  <c r="B104" i="93"/>
  <c r="G103" i="93"/>
  <c r="B103" i="93"/>
  <c r="G102" i="93"/>
  <c r="B102" i="93"/>
  <c r="G101" i="93"/>
  <c r="B101" i="93"/>
  <c r="G100" i="93"/>
  <c r="B100" i="93"/>
  <c r="G99" i="93"/>
  <c r="B99" i="93"/>
  <c r="G98" i="93"/>
  <c r="B98" i="93"/>
  <c r="G97" i="93"/>
  <c r="B97" i="93"/>
  <c r="G96" i="93"/>
  <c r="B96" i="93"/>
  <c r="G95" i="93"/>
  <c r="B95" i="93"/>
  <c r="G94" i="93"/>
  <c r="B94" i="93"/>
  <c r="G93" i="93"/>
  <c r="B93" i="93"/>
  <c r="G92" i="93"/>
  <c r="B92" i="93"/>
  <c r="G91" i="93"/>
  <c r="B91" i="93"/>
  <c r="G90" i="93"/>
  <c r="B90" i="93"/>
  <c r="G89" i="93"/>
  <c r="B89" i="93"/>
  <c r="G88" i="93"/>
  <c r="B88" i="93"/>
  <c r="G87" i="93"/>
  <c r="B87" i="93"/>
  <c r="G86" i="93"/>
  <c r="B86" i="93"/>
  <c r="G85" i="93"/>
  <c r="B85" i="93"/>
  <c r="G84" i="93"/>
  <c r="B84" i="93"/>
  <c r="G83" i="93"/>
  <c r="B83" i="93"/>
  <c r="G82" i="93"/>
  <c r="B82" i="93"/>
  <c r="G81" i="93"/>
  <c r="B81" i="93"/>
  <c r="G80" i="93"/>
  <c r="B80" i="93"/>
  <c r="G79" i="93"/>
  <c r="B79" i="93"/>
  <c r="G78" i="93"/>
  <c r="B78" i="93"/>
  <c r="G77" i="93"/>
  <c r="B77" i="93"/>
  <c r="G76" i="93"/>
  <c r="B76" i="93"/>
  <c r="G75" i="93"/>
  <c r="B75" i="93"/>
  <c r="G74" i="93"/>
  <c r="B74" i="93"/>
  <c r="G73" i="93"/>
  <c r="B73" i="93"/>
  <c r="G72" i="93"/>
  <c r="B72" i="93"/>
  <c r="G71" i="93"/>
  <c r="B71" i="93"/>
  <c r="G70" i="93"/>
  <c r="B70" i="93"/>
  <c r="G69" i="93"/>
  <c r="B69" i="93"/>
  <c r="G68" i="93"/>
  <c r="B68" i="93"/>
  <c r="G67" i="93"/>
  <c r="B67" i="93"/>
  <c r="G66" i="93"/>
  <c r="B66" i="93"/>
  <c r="G65" i="93"/>
  <c r="B65" i="93"/>
  <c r="G64" i="93"/>
  <c r="B64" i="93"/>
  <c r="G63" i="93"/>
  <c r="B63" i="93"/>
  <c r="G62" i="93"/>
  <c r="B62" i="93"/>
  <c r="G61" i="93"/>
  <c r="B61" i="93"/>
  <c r="G60" i="93"/>
  <c r="B60" i="93"/>
  <c r="G59" i="93"/>
  <c r="B59" i="93"/>
  <c r="G58" i="93"/>
  <c r="B58" i="93"/>
  <c r="G57" i="93"/>
  <c r="B57" i="93"/>
  <c r="G56" i="93"/>
  <c r="B56" i="93"/>
  <c r="G55" i="93"/>
  <c r="B55" i="93"/>
  <c r="G54" i="93"/>
  <c r="B54" i="93"/>
  <c r="G53" i="93"/>
  <c r="B53" i="93"/>
  <c r="G52" i="93"/>
  <c r="B52" i="93"/>
  <c r="G51" i="93"/>
  <c r="B51" i="93"/>
  <c r="G50" i="93"/>
  <c r="B50" i="93"/>
  <c r="G49" i="93"/>
  <c r="B49" i="93"/>
  <c r="G48" i="93"/>
  <c r="B48" i="93"/>
  <c r="G47" i="93"/>
  <c r="B47" i="93"/>
  <c r="G46" i="93"/>
  <c r="B46" i="93"/>
  <c r="G45" i="93"/>
  <c r="B45" i="93"/>
  <c r="G44" i="93"/>
  <c r="B44" i="93"/>
  <c r="G43" i="93"/>
  <c r="B43" i="93"/>
  <c r="G42" i="93"/>
  <c r="B42" i="93"/>
  <c r="G41" i="93"/>
  <c r="B41" i="93"/>
  <c r="G40" i="93"/>
  <c r="B40" i="93"/>
  <c r="G39" i="93"/>
  <c r="B39" i="93"/>
  <c r="G38" i="93"/>
  <c r="B38" i="93"/>
  <c r="G37" i="93"/>
  <c r="B37" i="93"/>
  <c r="G36" i="93"/>
  <c r="B36" i="93"/>
  <c r="G35" i="93"/>
  <c r="B35" i="93"/>
  <c r="G34" i="93"/>
  <c r="B34" i="93"/>
  <c r="G33" i="93"/>
  <c r="B33" i="93"/>
  <c r="G32" i="93"/>
  <c r="B32" i="93"/>
  <c r="G31" i="93"/>
  <c r="B31" i="93"/>
  <c r="G30" i="93"/>
  <c r="B30" i="93"/>
  <c r="G29" i="93"/>
  <c r="B29" i="93"/>
  <c r="G28" i="93"/>
  <c r="B28" i="93"/>
  <c r="G27" i="93"/>
  <c r="B27" i="93"/>
  <c r="G26" i="93"/>
  <c r="B26" i="93"/>
  <c r="G25" i="93"/>
  <c r="B25" i="93"/>
  <c r="G24" i="93"/>
  <c r="B24" i="93"/>
  <c r="G23" i="93"/>
  <c r="B23" i="93"/>
  <c r="G22" i="93"/>
  <c r="B22" i="93"/>
  <c r="G21" i="93"/>
  <c r="B21" i="93"/>
  <c r="G20" i="93"/>
  <c r="B20" i="93"/>
  <c r="G19" i="93"/>
  <c r="B19" i="93"/>
  <c r="G18" i="93"/>
  <c r="B18" i="93"/>
  <c r="G17" i="93"/>
  <c r="B17" i="93"/>
  <c r="G16" i="93"/>
  <c r="B16" i="93"/>
  <c r="G15" i="93"/>
  <c r="B15" i="93"/>
  <c r="G14" i="93"/>
  <c r="B14" i="93"/>
  <c r="G13" i="93"/>
  <c r="B13" i="93"/>
  <c r="G12" i="93"/>
  <c r="B12" i="93"/>
  <c r="G11" i="93"/>
  <c r="B11" i="93"/>
  <c r="G10" i="93"/>
  <c r="B10" i="93"/>
  <c r="G9" i="93"/>
  <c r="B9" i="93"/>
  <c r="G8" i="93"/>
  <c r="B8" i="93"/>
  <c r="G7" i="93"/>
  <c r="B7" i="93"/>
  <c r="G6" i="93"/>
  <c r="B6" i="93"/>
  <c r="G5" i="93"/>
  <c r="B5" i="93"/>
  <c r="G4" i="93"/>
  <c r="B4" i="93"/>
  <c r="G3" i="93"/>
  <c r="B3" i="93"/>
  <c r="G2" i="93"/>
  <c r="B2" i="93"/>
  <c r="B1" i="93"/>
  <c r="H137" i="92"/>
  <c r="H136" i="92"/>
  <c r="H135" i="92"/>
  <c r="H133" i="92"/>
  <c r="H132" i="92"/>
  <c r="H131" i="92"/>
  <c r="H63" i="92"/>
  <c r="H62" i="92"/>
  <c r="H61" i="92"/>
  <c r="H60" i="92"/>
  <c r="H59" i="92"/>
  <c r="H58" i="92"/>
  <c r="H57" i="92"/>
  <c r="H56" i="92"/>
  <c r="H55" i="92"/>
  <c r="H54" i="92"/>
  <c r="H53" i="92"/>
  <c r="H52" i="92"/>
  <c r="H51" i="92"/>
  <c r="H50" i="92"/>
  <c r="H49" i="92"/>
  <c r="H48" i="92"/>
  <c r="H47" i="92"/>
  <c r="H46" i="92"/>
  <c r="H45" i="92"/>
  <c r="H44" i="92"/>
  <c r="H43" i="92"/>
  <c r="H42" i="92"/>
  <c r="H41" i="92"/>
  <c r="H40" i="92"/>
  <c r="H39" i="92"/>
  <c r="H38" i="92"/>
  <c r="H37" i="92"/>
  <c r="H36" i="92"/>
  <c r="H35" i="92"/>
  <c r="H34" i="92"/>
  <c r="H33" i="92"/>
  <c r="H32" i="92"/>
  <c r="H31" i="92"/>
  <c r="H30" i="92"/>
  <c r="H29" i="92"/>
  <c r="H28" i="92"/>
  <c r="H27" i="92"/>
  <c r="H26" i="92"/>
  <c r="H25" i="92"/>
  <c r="H24" i="92"/>
  <c r="H23" i="92"/>
  <c r="H22" i="92"/>
  <c r="H21" i="92"/>
  <c r="H20" i="92"/>
  <c r="H19" i="92"/>
  <c r="H18" i="92"/>
  <c r="H17" i="92"/>
  <c r="H16" i="92"/>
  <c r="H15" i="92"/>
  <c r="H14" i="92"/>
  <c r="H13" i="92"/>
  <c r="H12" i="92"/>
  <c r="H10" i="92"/>
  <c r="H40" i="91"/>
  <c r="H39" i="91"/>
  <c r="H38" i="91"/>
  <c r="H37" i="91"/>
  <c r="H36" i="91"/>
  <c r="H35" i="91"/>
  <c r="H34" i="91"/>
  <c r="H33" i="91"/>
  <c r="H32" i="91"/>
  <c r="H31" i="91"/>
  <c r="H30" i="91"/>
  <c r="H29" i="91"/>
  <c r="H28" i="91"/>
  <c r="H27" i="91"/>
  <c r="H26" i="91"/>
  <c r="H25" i="91"/>
  <c r="H24" i="91"/>
  <c r="H23" i="91"/>
  <c r="H22" i="91"/>
  <c r="H21" i="91"/>
  <c r="H20" i="91"/>
  <c r="H18" i="91"/>
  <c r="H17" i="91"/>
  <c r="H16" i="91"/>
  <c r="H15" i="91"/>
  <c r="H14" i="91"/>
  <c r="H13" i="91"/>
  <c r="H12" i="91"/>
  <c r="H11" i="91"/>
  <c r="H10" i="91"/>
  <c r="J18" i="90"/>
  <c r="C18" i="90"/>
  <c r="J17" i="90"/>
  <c r="C17" i="90"/>
  <c r="J16" i="90"/>
  <c r="D16" i="90"/>
  <c r="D17" i="90" s="1"/>
  <c r="D18" i="90" s="1"/>
  <c r="C16" i="90"/>
  <c r="J15" i="90"/>
  <c r="C15" i="90"/>
  <c r="J14" i="90"/>
  <c r="C14" i="90"/>
  <c r="J13" i="90"/>
  <c r="D13" i="90"/>
  <c r="D14" i="90" s="1"/>
  <c r="D15" i="90" s="1"/>
  <c r="C13" i="90"/>
  <c r="C22" i="90" s="1"/>
  <c r="J12" i="90"/>
  <c r="G22" i="90" s="1"/>
  <c r="L2" i="90"/>
  <c r="J191" i="89"/>
  <c r="J190" i="89"/>
  <c r="C190" i="89"/>
  <c r="J189" i="89"/>
  <c r="J188" i="89"/>
  <c r="C188" i="89"/>
  <c r="J187" i="89"/>
  <c r="C187" i="89"/>
  <c r="J185" i="89"/>
  <c r="C185" i="89"/>
  <c r="J184" i="89"/>
  <c r="C184" i="89"/>
  <c r="J183" i="89"/>
  <c r="C183" i="89"/>
  <c r="J181" i="89"/>
  <c r="C181" i="89"/>
  <c r="J179" i="89"/>
  <c r="J178" i="89"/>
  <c r="J177" i="89"/>
  <c r="J176" i="89"/>
  <c r="J175" i="89"/>
  <c r="J174" i="89"/>
  <c r="J173" i="89"/>
  <c r="J172" i="89"/>
  <c r="J169" i="89"/>
  <c r="C169" i="89"/>
  <c r="J168" i="89"/>
  <c r="C168" i="89"/>
  <c r="J167" i="89"/>
  <c r="C167" i="89"/>
  <c r="J166" i="89"/>
  <c r="C166" i="89"/>
  <c r="J165" i="89"/>
  <c r="C165" i="89"/>
  <c r="J163" i="89"/>
  <c r="C163" i="89"/>
  <c r="J162" i="89"/>
  <c r="C162" i="89"/>
  <c r="J161" i="89"/>
  <c r="C161" i="89"/>
  <c r="J160" i="89"/>
  <c r="C160" i="89"/>
  <c r="J159" i="89"/>
  <c r="C159" i="89"/>
  <c r="J155" i="89"/>
  <c r="C155" i="89"/>
  <c r="J154" i="89"/>
  <c r="C154" i="89"/>
  <c r="J153" i="89"/>
  <c r="C153" i="89"/>
  <c r="J152" i="89"/>
  <c r="C152" i="89"/>
  <c r="J151" i="89"/>
  <c r="C151" i="89"/>
  <c r="J150" i="89"/>
  <c r="C150" i="89"/>
  <c r="J149" i="89"/>
  <c r="J148" i="89"/>
  <c r="C148" i="89"/>
  <c r="J147" i="89"/>
  <c r="C147" i="89"/>
  <c r="J146" i="89"/>
  <c r="C146" i="89"/>
  <c r="J145" i="89"/>
  <c r="J144" i="89"/>
  <c r="C144" i="89"/>
  <c r="J142" i="89"/>
  <c r="C142" i="89"/>
  <c r="J141" i="89"/>
  <c r="C141" i="89"/>
  <c r="J137" i="89"/>
  <c r="C137" i="89"/>
  <c r="J136" i="89"/>
  <c r="C136" i="89"/>
  <c r="J135" i="89"/>
  <c r="C135" i="89"/>
  <c r="J134" i="89"/>
  <c r="C134" i="89"/>
  <c r="J132" i="89"/>
  <c r="C132" i="89"/>
  <c r="J131" i="89"/>
  <c r="C131" i="89"/>
  <c r="J130" i="89"/>
  <c r="C130" i="89"/>
  <c r="J129" i="89"/>
  <c r="C129" i="89"/>
  <c r="J128" i="89"/>
  <c r="C128" i="89"/>
  <c r="J126" i="89"/>
  <c r="C126" i="89"/>
  <c r="J125" i="89"/>
  <c r="C125" i="89"/>
  <c r="J124" i="89"/>
  <c r="J120" i="89"/>
  <c r="C120" i="89"/>
  <c r="J119" i="89"/>
  <c r="C119" i="89"/>
  <c r="J118" i="89"/>
  <c r="C118" i="89"/>
  <c r="J117" i="89"/>
  <c r="C117" i="89"/>
  <c r="J116" i="89"/>
  <c r="C116" i="89"/>
  <c r="J114" i="89"/>
  <c r="C114" i="89"/>
  <c r="J113" i="89"/>
  <c r="C113" i="89"/>
  <c r="J112" i="89"/>
  <c r="C112" i="89"/>
  <c r="J111" i="89"/>
  <c r="C111" i="89"/>
  <c r="J110" i="89"/>
  <c r="C110" i="89"/>
  <c r="J109" i="89"/>
  <c r="C109" i="89"/>
  <c r="J108" i="89"/>
  <c r="C108" i="89"/>
  <c r="J107" i="89"/>
  <c r="C107" i="89"/>
  <c r="J106" i="89"/>
  <c r="C106" i="89"/>
  <c r="J105" i="89"/>
  <c r="C105" i="89"/>
  <c r="J104" i="89"/>
  <c r="C104" i="89"/>
  <c r="J93" i="89"/>
  <c r="C93" i="89"/>
  <c r="J92" i="89"/>
  <c r="C92" i="89"/>
  <c r="J91" i="89"/>
  <c r="C91" i="89"/>
  <c r="J90" i="89"/>
  <c r="C90" i="89"/>
  <c r="J89" i="89"/>
  <c r="C89" i="89"/>
  <c r="J88" i="89"/>
  <c r="C88" i="89"/>
  <c r="J87" i="89"/>
  <c r="C87" i="89"/>
  <c r="J86" i="89"/>
  <c r="C86" i="89"/>
  <c r="J85" i="89"/>
  <c r="C85" i="89"/>
  <c r="J84" i="89"/>
  <c r="C84" i="89"/>
  <c r="J83" i="89"/>
  <c r="C83" i="89"/>
  <c r="J82" i="89"/>
  <c r="C82" i="89"/>
  <c r="J81" i="89"/>
  <c r="C81" i="89"/>
  <c r="J80" i="89"/>
  <c r="C80" i="89"/>
  <c r="J79" i="89"/>
  <c r="C79" i="89"/>
  <c r="J78" i="89"/>
  <c r="C78" i="89"/>
  <c r="J77" i="89"/>
  <c r="C77" i="89"/>
  <c r="J76" i="89"/>
  <c r="C76" i="89"/>
  <c r="J75" i="89"/>
  <c r="C75" i="89"/>
  <c r="J74" i="89"/>
  <c r="C74" i="89"/>
  <c r="J73" i="89"/>
  <c r="C73" i="89"/>
  <c r="J72" i="89"/>
  <c r="C72" i="89"/>
  <c r="J71" i="89"/>
  <c r="C71" i="89"/>
  <c r="J70" i="89"/>
  <c r="J69" i="89"/>
  <c r="C69" i="89"/>
  <c r="J68" i="89"/>
  <c r="J67" i="89"/>
  <c r="C67" i="89"/>
  <c r="J66" i="89"/>
  <c r="C66" i="89"/>
  <c r="J65" i="89"/>
  <c r="C65" i="89"/>
  <c r="J64" i="89"/>
  <c r="J63" i="89"/>
  <c r="J62" i="89"/>
  <c r="J61" i="89"/>
  <c r="J60" i="89"/>
  <c r="J59" i="89"/>
  <c r="C59" i="89"/>
  <c r="J58" i="89"/>
  <c r="J57" i="89"/>
  <c r="C57" i="89"/>
  <c r="J56" i="89"/>
  <c r="C56" i="89"/>
  <c r="J55" i="89"/>
  <c r="C55" i="89"/>
  <c r="J54" i="89"/>
  <c r="C54" i="89"/>
  <c r="J53" i="89"/>
  <c r="C53" i="89"/>
  <c r="J52" i="89"/>
  <c r="C52" i="89"/>
  <c r="J51" i="89"/>
  <c r="C51" i="89"/>
  <c r="J50" i="89"/>
  <c r="C50" i="89"/>
  <c r="J49" i="89"/>
  <c r="C49" i="89"/>
  <c r="J48" i="89"/>
  <c r="C48" i="89"/>
  <c r="J46" i="89"/>
  <c r="C46" i="89"/>
  <c r="J43" i="89"/>
  <c r="C43" i="89"/>
  <c r="J42" i="89"/>
  <c r="C42" i="89"/>
  <c r="J41" i="89"/>
  <c r="C41" i="89"/>
  <c r="J40" i="89"/>
  <c r="C40" i="89"/>
  <c r="J39" i="89"/>
  <c r="C39" i="89"/>
  <c r="J38" i="89"/>
  <c r="C38" i="89"/>
  <c r="J36" i="89"/>
  <c r="J35" i="89"/>
  <c r="C35" i="89"/>
  <c r="J34" i="89"/>
  <c r="C34" i="89"/>
  <c r="J33" i="89"/>
  <c r="C33" i="89"/>
  <c r="J32" i="89"/>
  <c r="C32" i="89"/>
  <c r="J31" i="89"/>
  <c r="C31" i="89"/>
  <c r="J30" i="89"/>
  <c r="C30" i="89"/>
  <c r="J28" i="89"/>
  <c r="C28" i="89"/>
  <c r="J27" i="89"/>
  <c r="C27" i="89"/>
  <c r="J26" i="89"/>
  <c r="C26" i="89"/>
  <c r="J25" i="89"/>
  <c r="C25" i="89"/>
  <c r="J24" i="89"/>
  <c r="C24" i="89"/>
  <c r="J23" i="89"/>
  <c r="C23" i="89"/>
  <c r="J22" i="89"/>
  <c r="C22" i="89"/>
  <c r="J21" i="89"/>
  <c r="C21" i="89"/>
  <c r="J20" i="89"/>
  <c r="C20" i="89"/>
  <c r="J19" i="89"/>
  <c r="C19" i="89"/>
  <c r="J18" i="89"/>
  <c r="C18" i="89"/>
  <c r="J17" i="89"/>
  <c r="C17" i="89"/>
  <c r="J16" i="89"/>
  <c r="J15" i="89"/>
  <c r="L2" i="89" s="1"/>
  <c r="D15" i="89"/>
  <c r="D16" i="89" s="1"/>
  <c r="D17" i="89" s="1"/>
  <c r="D18" i="89" s="1"/>
  <c r="D19" i="89" s="1"/>
  <c r="D20" i="89" s="1"/>
  <c r="D21" i="89" s="1"/>
  <c r="D22" i="89" s="1"/>
  <c r="D23" i="89" s="1"/>
  <c r="D24" i="89" s="1"/>
  <c r="D25" i="89" s="1"/>
  <c r="D26" i="89" s="1"/>
  <c r="D27" i="89" s="1"/>
  <c r="D28" i="89" s="1"/>
  <c r="D30" i="89" s="1"/>
  <c r="D31" i="89" s="1"/>
  <c r="D32" i="89" s="1"/>
  <c r="D33" i="89" s="1"/>
  <c r="D34" i="89" s="1"/>
  <c r="D35" i="89" s="1"/>
  <c r="D36" i="89" s="1"/>
  <c r="D38" i="89" s="1"/>
  <c r="D39" i="89" s="1"/>
  <c r="D40" i="89" s="1"/>
  <c r="D41" i="89" s="1"/>
  <c r="D42" i="89" s="1"/>
  <c r="D43" i="89" s="1"/>
  <c r="D44" i="89" s="1"/>
  <c r="D46" i="89" s="1"/>
  <c r="D48" i="89" s="1"/>
  <c r="D49" i="89" s="1"/>
  <c r="D50" i="89" s="1"/>
  <c r="D51" i="89" s="1"/>
  <c r="D52" i="89" s="1"/>
  <c r="D53" i="89" s="1"/>
  <c r="D54" i="89" s="1"/>
  <c r="D55" i="89" s="1"/>
  <c r="D56" i="89" s="1"/>
  <c r="D57" i="89" s="1"/>
  <c r="D58" i="89" s="1"/>
  <c r="D59" i="89" s="1"/>
  <c r="D60" i="89" s="1"/>
  <c r="D61" i="89" s="1"/>
  <c r="D62" i="89" s="1"/>
  <c r="D63" i="89" s="1"/>
  <c r="D64" i="89" s="1"/>
  <c r="D65" i="89" s="1"/>
  <c r="D66" i="89" s="1"/>
  <c r="D67" i="89" s="1"/>
  <c r="D68" i="89" s="1"/>
  <c r="D69" i="89" s="1"/>
  <c r="D70" i="89" s="1"/>
  <c r="D71" i="89" s="1"/>
  <c r="D72" i="89" s="1"/>
  <c r="D73" i="89" s="1"/>
  <c r="D74" i="89" s="1"/>
  <c r="D75" i="89" s="1"/>
  <c r="D76" i="89" s="1"/>
  <c r="D77" i="89" s="1"/>
  <c r="D78" i="89" s="1"/>
  <c r="D79" i="89" s="1"/>
  <c r="D80" i="89" s="1"/>
  <c r="D81" i="89" s="1"/>
  <c r="D82" i="89" s="1"/>
  <c r="D83" i="89" s="1"/>
  <c r="D84" i="89" s="1"/>
  <c r="D85" i="89" s="1"/>
  <c r="D86" i="89" s="1"/>
  <c r="D87" i="89" s="1"/>
  <c r="D88" i="89" s="1"/>
  <c r="D89" i="89" s="1"/>
  <c r="D90" i="89" s="1"/>
  <c r="D91" i="89" s="1"/>
  <c r="D92" i="89" s="1"/>
  <c r="D93" i="89" s="1"/>
  <c r="D104" i="89" s="1"/>
  <c r="D105" i="89" s="1"/>
  <c r="D106" i="89" s="1"/>
  <c r="D107" i="89" s="1"/>
  <c r="D108" i="89" s="1"/>
  <c r="D109" i="89" s="1"/>
  <c r="D110" i="89" s="1"/>
  <c r="D111" i="89" s="1"/>
  <c r="D112" i="89" s="1"/>
  <c r="D113" i="89" s="1"/>
  <c r="D114" i="89" s="1"/>
  <c r="D116" i="89" s="1"/>
  <c r="D117" i="89" s="1"/>
  <c r="D118" i="89" s="1"/>
  <c r="D119" i="89" s="1"/>
  <c r="D120" i="89" s="1"/>
  <c r="D124" i="89" s="1"/>
  <c r="D125" i="89" s="1"/>
  <c r="D126" i="89" s="1"/>
  <c r="D128" i="89" s="1"/>
  <c r="D129" i="89" s="1"/>
  <c r="D130" i="89" s="1"/>
  <c r="D131" i="89" s="1"/>
  <c r="D132" i="89" s="1"/>
  <c r="C15" i="89"/>
  <c r="J14" i="89"/>
  <c r="D14" i="89"/>
  <c r="C14" i="89"/>
  <c r="J13" i="89"/>
  <c r="D13" i="89"/>
  <c r="C13" i="89"/>
  <c r="J12" i="89"/>
  <c r="C12" i="89"/>
  <c r="H18" i="88"/>
  <c r="H17" i="88"/>
  <c r="H16" i="88"/>
  <c r="H15" i="88"/>
  <c r="H14" i="88"/>
  <c r="H13" i="88"/>
  <c r="H12" i="88"/>
  <c r="H11" i="88"/>
  <c r="H10" i="88"/>
  <c r="H9" i="88"/>
  <c r="H18" i="86"/>
  <c r="H17" i="86"/>
  <c r="H16" i="86"/>
  <c r="H15" i="86"/>
  <c r="H14" i="86"/>
  <c r="H13" i="86"/>
  <c r="H12" i="86"/>
  <c r="H11" i="86"/>
  <c r="H10" i="86"/>
  <c r="H9" i="86"/>
  <c r="J2" i="86"/>
  <c r="D126" i="110" l="1"/>
  <c r="D127" i="110" s="1"/>
  <c r="D128" i="110" s="1"/>
  <c r="D129" i="110" s="1"/>
  <c r="D130" i="110" s="1"/>
  <c r="D131" i="110" s="1"/>
  <c r="D132" i="110" s="1"/>
  <c r="D133" i="110" s="1"/>
  <c r="D134" i="110" s="1"/>
  <c r="D135" i="110" s="1"/>
  <c r="D136" i="110" s="1"/>
  <c r="D137" i="110" s="1"/>
  <c r="D138" i="110" s="1"/>
  <c r="D139" i="110" s="1"/>
  <c r="D140" i="110" s="1"/>
  <c r="D141" i="110" s="1"/>
  <c r="D142" i="110" s="1"/>
  <c r="D143" i="110" s="1"/>
  <c r="D144" i="110" s="1"/>
  <c r="D145" i="110" s="1"/>
  <c r="D146" i="110" s="1"/>
  <c r="D147" i="110" s="1"/>
  <c r="D148" i="110" s="1"/>
  <c r="D149" i="110" s="1"/>
  <c r="D150" i="110" s="1"/>
  <c r="D151" i="110" s="1"/>
  <c r="D152" i="110" s="1"/>
  <c r="D153" i="110" s="1"/>
  <c r="D154" i="110" s="1"/>
  <c r="D155" i="110" s="1"/>
  <c r="D156" i="110" s="1"/>
  <c r="D157" i="110" s="1"/>
  <c r="D158" i="110" s="1"/>
  <c r="D159" i="110" s="1"/>
  <c r="D160" i="110" s="1"/>
  <c r="D161" i="110" s="1"/>
  <c r="D162" i="110" s="1"/>
  <c r="D163" i="110" s="1"/>
  <c r="D164" i="110" s="1"/>
  <c r="D165" i="110" s="1"/>
  <c r="D166" i="110" s="1"/>
  <c r="D167" i="110" s="1"/>
  <c r="D168" i="110" s="1"/>
  <c r="D169" i="110" s="1"/>
  <c r="D170" i="110" s="1"/>
  <c r="D171" i="110" s="1"/>
  <c r="D172" i="110" s="1"/>
  <c r="D173" i="110" s="1"/>
  <c r="D174" i="110" s="1"/>
  <c r="D175" i="110" s="1"/>
  <c r="D176" i="110" s="1"/>
  <c r="D178" i="110" s="1"/>
  <c r="D179" i="110" s="1"/>
  <c r="D181" i="110" s="1"/>
  <c r="D182" i="110" s="1"/>
  <c r="D183" i="110" s="1"/>
  <c r="D185" i="110" s="1"/>
  <c r="D186" i="110" s="1"/>
  <c r="D187" i="110" s="1"/>
  <c r="D188" i="110" s="1"/>
  <c r="D190" i="110" s="1"/>
  <c r="D191" i="110" s="1"/>
  <c r="D192" i="110" s="1"/>
  <c r="D193" i="110" s="1"/>
  <c r="D194" i="110" s="1"/>
  <c r="D195" i="110" s="1"/>
  <c r="D197" i="110" s="1"/>
  <c r="D198" i="110" s="1"/>
  <c r="D199" i="110" s="1"/>
  <c r="D200" i="110" s="1"/>
  <c r="D207" i="110" s="1"/>
  <c r="D209" i="110" s="1"/>
  <c r="D210" i="110" s="1"/>
  <c r="D211" i="110" s="1"/>
  <c r="D212" i="110" s="1"/>
  <c r="D213" i="110" s="1"/>
  <c r="D214" i="110" s="1"/>
  <c r="D215" i="110" s="1"/>
  <c r="D216" i="110" s="1"/>
  <c r="D217" i="110" s="1"/>
  <c r="D218" i="110" s="1"/>
  <c r="D219" i="110" s="1"/>
  <c r="D220" i="110" s="1"/>
  <c r="D221" i="110" s="1"/>
  <c r="D222" i="110" s="1"/>
  <c r="D223" i="110" s="1"/>
  <c r="D224" i="110" s="1"/>
  <c r="D225" i="110" s="1"/>
  <c r="D226" i="110" s="1"/>
  <c r="D227" i="110" s="1"/>
  <c r="D228" i="110" s="1"/>
  <c r="D229" i="110" s="1"/>
  <c r="D230" i="110" s="1"/>
  <c r="D231" i="110" s="1"/>
  <c r="D239" i="110" s="1"/>
  <c r="D240" i="110" s="1"/>
  <c r="D241" i="110" s="1"/>
  <c r="D242" i="110" s="1"/>
  <c r="D249" i="110" s="1"/>
  <c r="D250" i="110" s="1"/>
  <c r="D251" i="110" s="1"/>
  <c r="D252" i="110" s="1"/>
  <c r="D253" i="110" s="1"/>
  <c r="D254" i="110" s="1"/>
  <c r="D255" i="110" s="1"/>
  <c r="D256" i="110" s="1"/>
  <c r="D257" i="110" s="1"/>
  <c r="D258" i="110" s="1"/>
  <c r="D259" i="110" s="1"/>
  <c r="D260" i="110" s="1"/>
  <c r="D261" i="110" s="1"/>
  <c r="D262" i="110" s="1"/>
  <c r="D263" i="110" s="1"/>
  <c r="D264" i="110" s="1"/>
  <c r="D265" i="110" s="1"/>
  <c r="D266" i="110" s="1"/>
  <c r="D267" i="110" s="1"/>
  <c r="D268" i="110" s="1"/>
  <c r="D269" i="110" s="1"/>
  <c r="D270" i="110" s="1"/>
  <c r="D271" i="110" s="1"/>
  <c r="D272" i="110" s="1"/>
  <c r="D273" i="110" s="1"/>
  <c r="D274" i="110" s="1"/>
  <c r="D275" i="110" s="1"/>
  <c r="D276" i="110" s="1"/>
  <c r="D277" i="110" s="1"/>
  <c r="D278" i="110" s="1"/>
  <c r="D279" i="110" s="1"/>
  <c r="D280" i="110" s="1"/>
  <c r="D289" i="110" s="1"/>
  <c r="D290" i="110" s="1"/>
  <c r="D291" i="110" s="1"/>
  <c r="D292" i="110" s="1"/>
  <c r="D293" i="110" s="1"/>
  <c r="D294" i="110" s="1"/>
  <c r="D295" i="110" s="1"/>
  <c r="D296" i="110" s="1"/>
  <c r="D302" i="110" s="1"/>
  <c r="D303" i="110" s="1"/>
  <c r="D304" i="110" s="1"/>
  <c r="D305" i="110" s="1"/>
  <c r="D306" i="110" s="1"/>
  <c r="D307" i="110" s="1"/>
  <c r="D308" i="110" s="1"/>
  <c r="D309" i="110" s="1"/>
  <c r="D310" i="110" s="1"/>
  <c r="D311" i="110" s="1"/>
  <c r="D312" i="110" s="1"/>
  <c r="D313" i="110" s="1"/>
  <c r="D314" i="110" s="1"/>
  <c r="D315" i="110" s="1"/>
  <c r="D316" i="110" s="1"/>
  <c r="D317" i="110" s="1"/>
  <c r="D318" i="110" s="1"/>
  <c r="D319" i="110" s="1"/>
  <c r="D320" i="110" s="1"/>
  <c r="D321" i="110" s="1"/>
  <c r="D322" i="110" s="1"/>
  <c r="D323" i="110" s="1"/>
  <c r="D324" i="110" s="1"/>
  <c r="D325" i="110" s="1"/>
  <c r="D326" i="110" s="1"/>
  <c r="D327" i="110" s="1"/>
  <c r="D328" i="110" s="1"/>
  <c r="D329" i="110" s="1"/>
  <c r="D330" i="110" s="1"/>
  <c r="D331" i="110" s="1"/>
  <c r="D332" i="110" s="1"/>
  <c r="D341" i="110" s="1"/>
  <c r="D342" i="110" s="1"/>
  <c r="D343" i="110" s="1"/>
  <c r="D344" i="110" s="1"/>
  <c r="D345" i="110" s="1"/>
  <c r="D346" i="110" s="1"/>
  <c r="D347" i="110" s="1"/>
  <c r="D348" i="110" s="1"/>
  <c r="D349" i="110" s="1"/>
  <c r="D350" i="110" s="1"/>
  <c r="D351" i="110" s="1"/>
  <c r="D352" i="110" s="1"/>
  <c r="D353" i="110" s="1"/>
  <c r="D354" i="110" s="1"/>
  <c r="D355" i="110" s="1"/>
  <c r="D356" i="110" s="1"/>
  <c r="D357" i="110" s="1"/>
  <c r="D358" i="110" s="1"/>
  <c r="D359" i="110" s="1"/>
  <c r="D360" i="110" s="1"/>
  <c r="D367" i="110" s="1"/>
  <c r="D368" i="110" s="1"/>
  <c r="D369" i="110" s="1"/>
  <c r="D370" i="110" s="1"/>
  <c r="D371" i="110" s="1"/>
  <c r="D372" i="110" s="1"/>
  <c r="D373" i="110" s="1"/>
  <c r="D374" i="110" s="1"/>
  <c r="D375" i="110" s="1"/>
  <c r="D376" i="110" s="1"/>
  <c r="D377" i="110" s="1"/>
  <c r="D378" i="110" s="1"/>
  <c r="D379" i="110" s="1"/>
  <c r="D380" i="110" s="1"/>
  <c r="D381" i="110" s="1"/>
  <c r="D382" i="110" s="1"/>
  <c r="D383" i="110" s="1"/>
  <c r="D384" i="110" s="1"/>
  <c r="D385" i="110" s="1"/>
  <c r="D125" i="110"/>
  <c r="D135" i="89"/>
  <c r="D136" i="89" s="1"/>
  <c r="D137" i="89" s="1"/>
  <c r="D141" i="89" s="1"/>
  <c r="D142" i="89" s="1"/>
  <c r="D144" i="89" s="1"/>
  <c r="D146" i="89" s="1"/>
  <c r="D147" i="89" s="1"/>
  <c r="D148" i="89" s="1"/>
  <c r="D149" i="89" s="1"/>
  <c r="D150" i="89" s="1"/>
  <c r="D151" i="89" s="1"/>
  <c r="D152" i="89" s="1"/>
  <c r="D153" i="89" s="1"/>
  <c r="D154" i="89" s="1"/>
  <c r="D155" i="89" s="1"/>
  <c r="D159" i="89" s="1"/>
  <c r="D160" i="89" s="1"/>
  <c r="D161" i="89" s="1"/>
  <c r="D162" i="89" s="1"/>
  <c r="D163" i="89" s="1"/>
  <c r="D165" i="89" s="1"/>
  <c r="D166" i="89" s="1"/>
  <c r="D167" i="89" s="1"/>
  <c r="D168" i="89" s="1"/>
  <c r="D169" i="89" s="1"/>
  <c r="D172" i="89" s="1"/>
  <c r="D173" i="89" s="1"/>
  <c r="D174" i="89" s="1"/>
  <c r="D175" i="89" s="1"/>
  <c r="D176" i="89" s="1"/>
  <c r="D177" i="89" s="1"/>
  <c r="D178" i="89" s="1"/>
  <c r="D179" i="89" s="1"/>
  <c r="D181" i="89" s="1"/>
  <c r="D183" i="89" s="1"/>
  <c r="D184" i="89" s="1"/>
  <c r="D185" i="89" s="1"/>
  <c r="D187" i="89" s="1"/>
  <c r="D188" i="89" s="1"/>
  <c r="D189" i="89" s="1"/>
  <c r="D190" i="89" s="1"/>
  <c r="D191" i="89" s="1"/>
  <c r="D134" i="89"/>
  <c r="M2" i="101"/>
  <c r="H30" i="101"/>
  <c r="G283" i="110"/>
  <c r="J2" i="92"/>
  <c r="C57" i="111"/>
  <c r="J2" i="95"/>
  <c r="F82" i="99"/>
  <c r="K2" i="103"/>
  <c r="L2" i="109"/>
  <c r="G84" i="110"/>
  <c r="L2" i="111"/>
  <c r="G57" i="111"/>
  <c r="J2" i="91"/>
  <c r="G298" i="110"/>
  <c r="G34" i="110"/>
  <c r="C30" i="101"/>
  <c r="G95" i="111"/>
  <c r="G23" i="109"/>
  <c r="C100" i="111"/>
  <c r="G362" i="110"/>
  <c r="J2" i="88"/>
  <c r="G202" i="110"/>
  <c r="C196" i="89"/>
  <c r="C202" i="89" s="1"/>
  <c r="J2" i="105"/>
  <c r="B34" i="101"/>
  <c r="G244" i="110"/>
  <c r="L2" i="107"/>
  <c r="G449" i="110"/>
  <c r="G33" i="107"/>
  <c r="G97" i="89"/>
  <c r="C97" i="89"/>
  <c r="F43" i="99"/>
  <c r="G196" i="89"/>
  <c r="H51" i="84"/>
  <c r="H50" i="84"/>
  <c r="H49" i="84"/>
  <c r="H48" i="84"/>
  <c r="H47" i="84"/>
  <c r="H46" i="84"/>
  <c r="H45" i="84"/>
  <c r="H44" i="84"/>
  <c r="H43" i="84"/>
  <c r="H42" i="84"/>
  <c r="H41" i="84"/>
  <c r="H40" i="84"/>
  <c r="H39" i="84"/>
  <c r="H38" i="84"/>
  <c r="H37" i="84"/>
  <c r="H36" i="84"/>
  <c r="H35" i="84"/>
  <c r="H34" i="84"/>
  <c r="H33" i="84"/>
  <c r="H32" i="84"/>
  <c r="H31" i="84"/>
  <c r="H30" i="84"/>
  <c r="H29" i="84"/>
  <c r="H28" i="84"/>
  <c r="H27" i="84"/>
  <c r="H26" i="84"/>
  <c r="H25" i="84"/>
  <c r="H24" i="84"/>
  <c r="J2" i="84" s="1"/>
  <c r="H23" i="84"/>
  <c r="H22" i="84"/>
  <c r="H21" i="84"/>
  <c r="H20" i="84"/>
  <c r="H19" i="84"/>
  <c r="H18" i="84"/>
  <c r="H17" i="84"/>
  <c r="H15" i="84"/>
  <c r="H14" i="84"/>
  <c r="H13" i="84"/>
  <c r="H12" i="84"/>
  <c r="H10" i="84"/>
  <c r="H30" i="83"/>
  <c r="H29" i="83"/>
  <c r="H28" i="83"/>
  <c r="H27" i="83"/>
  <c r="H26" i="83"/>
  <c r="H25" i="83"/>
  <c r="H24" i="83"/>
  <c r="H23" i="83"/>
  <c r="H22" i="83"/>
  <c r="H21" i="83"/>
  <c r="H20" i="83"/>
  <c r="H19" i="83"/>
  <c r="H18" i="83"/>
  <c r="H17" i="83"/>
  <c r="H16" i="83"/>
  <c r="H15" i="83"/>
  <c r="H14" i="83"/>
  <c r="H13" i="83"/>
  <c r="H12" i="83"/>
  <c r="J2" i="83" s="1"/>
  <c r="H11" i="83"/>
  <c r="H10" i="83"/>
  <c r="H9" i="83"/>
  <c r="H25" i="82"/>
  <c r="H24" i="82"/>
  <c r="H23" i="82"/>
  <c r="H22" i="82"/>
  <c r="H21" i="82"/>
  <c r="H20" i="82"/>
  <c r="H19" i="82"/>
  <c r="H18" i="82"/>
  <c r="H17" i="82"/>
  <c r="H16" i="82"/>
  <c r="H15" i="82"/>
  <c r="H14" i="82"/>
  <c r="J2" i="82" s="1"/>
  <c r="H13" i="82"/>
  <c r="H12" i="82"/>
  <c r="H11" i="82"/>
  <c r="H10" i="82"/>
  <c r="H9" i="82"/>
  <c r="H38" i="81"/>
  <c r="H37" i="81"/>
  <c r="H36" i="81"/>
  <c r="H35" i="81"/>
  <c r="H34" i="81"/>
  <c r="H33" i="81"/>
  <c r="H32" i="81"/>
  <c r="H10" i="81"/>
  <c r="J2" i="81"/>
  <c r="J116" i="80"/>
  <c r="J115" i="80"/>
  <c r="J114" i="80"/>
  <c r="J113" i="80"/>
  <c r="J112" i="80"/>
  <c r="J111" i="80"/>
  <c r="J88" i="80"/>
  <c r="J86" i="80"/>
  <c r="J85" i="80"/>
  <c r="J84" i="80"/>
  <c r="J83" i="80"/>
  <c r="J82" i="80"/>
  <c r="J81" i="80"/>
  <c r="J80" i="80"/>
  <c r="J79" i="80"/>
  <c r="J78" i="80"/>
  <c r="J77" i="80"/>
  <c r="J76" i="80"/>
  <c r="J75" i="80"/>
  <c r="J74" i="80"/>
  <c r="J73" i="80"/>
  <c r="J72" i="80"/>
  <c r="J71" i="80"/>
  <c r="J70" i="80"/>
  <c r="J69" i="80"/>
  <c r="J68" i="80"/>
  <c r="G91" i="80" s="1"/>
  <c r="J61" i="80"/>
  <c r="J60" i="80"/>
  <c r="J59" i="80"/>
  <c r="J58" i="80"/>
  <c r="J57" i="80"/>
  <c r="J56" i="80"/>
  <c r="J55" i="80"/>
  <c r="J54" i="80"/>
  <c r="J53" i="80"/>
  <c r="J52" i="80"/>
  <c r="J51" i="80"/>
  <c r="J50" i="80"/>
  <c r="J49" i="80"/>
  <c r="J48" i="80"/>
  <c r="J47" i="80"/>
  <c r="J46" i="80"/>
  <c r="J45" i="80"/>
  <c r="J44" i="80"/>
  <c r="J43" i="80"/>
  <c r="J42" i="80"/>
  <c r="J41" i="80"/>
  <c r="J40" i="80"/>
  <c r="J39" i="80"/>
  <c r="J38" i="80"/>
  <c r="J37" i="80"/>
  <c r="G63" i="80" s="1"/>
  <c r="J30" i="80"/>
  <c r="J29" i="80"/>
  <c r="J28" i="80"/>
  <c r="J27" i="80"/>
  <c r="J26" i="80"/>
  <c r="J25" i="80"/>
  <c r="J24" i="80"/>
  <c r="J23" i="80"/>
  <c r="J22" i="80"/>
  <c r="J21" i="80"/>
  <c r="J20" i="80"/>
  <c r="J19" i="80"/>
  <c r="J18" i="80"/>
  <c r="J17" i="80"/>
  <c r="J16" i="80"/>
  <c r="J15" i="80"/>
  <c r="L2" i="80" s="1"/>
  <c r="J14" i="80"/>
  <c r="J13" i="80"/>
  <c r="G32" i="80" s="1"/>
  <c r="D13" i="80"/>
  <c r="D14" i="80" s="1"/>
  <c r="D15" i="80" s="1"/>
  <c r="D16" i="80" s="1"/>
  <c r="D17" i="80" s="1"/>
  <c r="D18" i="80" s="1"/>
  <c r="D19" i="80" s="1"/>
  <c r="D20" i="80" s="1"/>
  <c r="D21" i="80" s="1"/>
  <c r="D22" i="80" s="1"/>
  <c r="D23" i="80" s="1"/>
  <c r="D24" i="80" s="1"/>
  <c r="D25" i="80" s="1"/>
  <c r="D26" i="80" s="1"/>
  <c r="D27" i="80" s="1"/>
  <c r="D28" i="80" s="1"/>
  <c r="D29" i="80" s="1"/>
  <c r="D30" i="80" s="1"/>
  <c r="D37" i="80" s="1"/>
  <c r="D38" i="80" s="1"/>
  <c r="D39" i="80" s="1"/>
  <c r="D40" i="80" s="1"/>
  <c r="D41" i="80" s="1"/>
  <c r="D42" i="80" s="1"/>
  <c r="D43" i="80" s="1"/>
  <c r="D44" i="80" s="1"/>
  <c r="D45" i="80" s="1"/>
  <c r="D46" i="80" s="1"/>
  <c r="D47" i="80" s="1"/>
  <c r="D48" i="80" s="1"/>
  <c r="D49" i="80" s="1"/>
  <c r="D50" i="80" s="1"/>
  <c r="D51" i="80" s="1"/>
  <c r="D52" i="80" s="1"/>
  <c r="D53" i="80" s="1"/>
  <c r="D54" i="80" s="1"/>
  <c r="D55" i="80" s="1"/>
  <c r="D56" i="80" s="1"/>
  <c r="D57" i="80" s="1"/>
  <c r="D58" i="80" s="1"/>
  <c r="D59" i="80" s="1"/>
  <c r="D60" i="80" s="1"/>
  <c r="D61" i="80" s="1"/>
  <c r="D68" i="80" s="1"/>
  <c r="D69" i="80" s="1"/>
  <c r="D70" i="80" s="1"/>
  <c r="D71" i="80" s="1"/>
  <c r="D72" i="80" s="1"/>
  <c r="D73" i="80" s="1"/>
  <c r="D74" i="80" s="1"/>
  <c r="D76" i="80" s="1"/>
  <c r="D77" i="80" s="1"/>
  <c r="D78" i="80" s="1"/>
  <c r="D79" i="80" s="1"/>
  <c r="D80" i="80" s="1"/>
  <c r="D81" i="80" s="1"/>
  <c r="D82" i="80" s="1"/>
  <c r="D83" i="80" s="1"/>
  <c r="D84" i="80" s="1"/>
  <c r="D85" i="80" s="1"/>
  <c r="D86" i="80" s="1"/>
  <c r="D88" i="80" s="1"/>
  <c r="J43" i="79"/>
  <c r="J42" i="79"/>
  <c r="J41" i="79"/>
  <c r="J40" i="79"/>
  <c r="J39" i="79"/>
  <c r="J38" i="79"/>
  <c r="J15" i="79"/>
  <c r="J14" i="79"/>
  <c r="L2" i="79" s="1"/>
  <c r="D12" i="79"/>
  <c r="D13" i="79" s="1"/>
  <c r="D14" i="79" s="1"/>
  <c r="D15" i="79" s="1"/>
  <c r="J11" i="79"/>
  <c r="H50" i="77"/>
  <c r="H49" i="77"/>
  <c r="H48" i="77"/>
  <c r="H47" i="77"/>
  <c r="H46" i="77"/>
  <c r="H45" i="77"/>
  <c r="H44" i="77"/>
  <c r="H43" i="77"/>
  <c r="H42" i="77"/>
  <c r="H41" i="77"/>
  <c r="H40" i="77"/>
  <c r="H39" i="77"/>
  <c r="H38" i="77"/>
  <c r="H37" i="77"/>
  <c r="H36" i="77"/>
  <c r="H35" i="77"/>
  <c r="H34" i="77"/>
  <c r="H33" i="77"/>
  <c r="H32" i="77"/>
  <c r="H31" i="77"/>
  <c r="H30" i="77"/>
  <c r="H29" i="77"/>
  <c r="H28" i="77"/>
  <c r="H27" i="77"/>
  <c r="H26" i="77"/>
  <c r="H25" i="77"/>
  <c r="H24" i="77"/>
  <c r="H23" i="77"/>
  <c r="H22" i="77"/>
  <c r="H21" i="77"/>
  <c r="H20" i="77"/>
  <c r="H19" i="77"/>
  <c r="H18" i="77"/>
  <c r="H17" i="77"/>
  <c r="H16" i="77"/>
  <c r="H15" i="77"/>
  <c r="H14" i="77"/>
  <c r="H13" i="77"/>
  <c r="H12" i="77"/>
  <c r="H11" i="77"/>
  <c r="H10" i="77"/>
  <c r="H9" i="77"/>
  <c r="J2" i="77"/>
  <c r="D387" i="110" l="1"/>
  <c r="D389" i="110" s="1"/>
  <c r="D390" i="110" s="1"/>
  <c r="D391" i="110" s="1"/>
  <c r="D392" i="110" s="1"/>
  <c r="D393" i="110" s="1"/>
  <c r="D394" i="110" s="1"/>
  <c r="D395" i="110" s="1"/>
  <c r="D396" i="110" s="1"/>
  <c r="D397" i="110" s="1"/>
  <c r="D398" i="110" s="1"/>
  <c r="D399" i="110" s="1"/>
  <c r="D400" i="110" s="1"/>
  <c r="D401" i="110" s="1"/>
  <c r="D402" i="110" s="1"/>
  <c r="D403" i="110" s="1"/>
  <c r="D404" i="110" s="1"/>
  <c r="D405" i="110" s="1"/>
  <c r="D406" i="110" s="1"/>
  <c r="D407" i="110" s="1"/>
  <c r="D408" i="110" s="1"/>
  <c r="D409" i="110" s="1"/>
  <c r="D410" i="110" s="1"/>
  <c r="D411" i="110" s="1"/>
  <c r="D412" i="110" s="1"/>
  <c r="D413" i="110" s="1"/>
  <c r="D414" i="110" s="1"/>
  <c r="D415" i="110" s="1"/>
  <c r="D416" i="110" s="1"/>
  <c r="D417" i="110" s="1"/>
  <c r="D418" i="110" s="1"/>
  <c r="D419" i="110" s="1"/>
  <c r="D420" i="110" s="1"/>
  <c r="D421" i="110" s="1"/>
  <c r="D422" i="110" s="1"/>
  <c r="D423" i="110" s="1"/>
  <c r="D424" i="110" s="1"/>
  <c r="D425" i="110" s="1"/>
  <c r="D426" i="110" s="1"/>
  <c r="D427" i="110" s="1"/>
  <c r="D428" i="110" s="1"/>
  <c r="D429" i="110" s="1"/>
  <c r="D430" i="110" s="1"/>
  <c r="D431" i="110" s="1"/>
  <c r="D432" i="110" s="1"/>
  <c r="D433" i="110" s="1"/>
  <c r="D434" i="110" s="1"/>
  <c r="D435" i="110" s="1"/>
  <c r="D436" i="110" s="1"/>
  <c r="D437" i="110" s="1"/>
  <c r="D438" i="110" s="1"/>
  <c r="D439" i="110" s="1"/>
  <c r="D440" i="110" s="1"/>
  <c r="D441" i="110" s="1"/>
  <c r="D442" i="110" s="1"/>
  <c r="D443" i="110" s="1"/>
  <c r="D444" i="110" s="1"/>
  <c r="D445" i="110" s="1"/>
  <c r="D446" i="110" s="1"/>
  <c r="D447" i="110" s="1"/>
  <c r="D386" i="110"/>
  <c r="D388" i="110" s="1"/>
  <c r="G17" i="79"/>
  <c r="C106" i="111"/>
  <c r="H87" i="75"/>
  <c r="H86" i="75"/>
  <c r="H85" i="75"/>
  <c r="H84" i="75"/>
  <c r="H83" i="75"/>
  <c r="H82" i="75"/>
  <c r="H81" i="75"/>
  <c r="H80" i="75"/>
  <c r="H79" i="75"/>
  <c r="H78" i="75"/>
  <c r="H76" i="75"/>
  <c r="H75" i="75"/>
  <c r="H74" i="75"/>
  <c r="H73" i="75"/>
  <c r="H72" i="75"/>
  <c r="H71" i="75"/>
  <c r="H70" i="75"/>
  <c r="H69" i="75"/>
  <c r="H68" i="75"/>
  <c r="H67" i="75"/>
  <c r="H66" i="75"/>
  <c r="H65" i="75"/>
  <c r="H64" i="75"/>
  <c r="H63" i="75"/>
  <c r="H62" i="75"/>
  <c r="H61" i="75"/>
  <c r="H60" i="75"/>
  <c r="H59" i="75"/>
  <c r="H58" i="75"/>
  <c r="H57" i="75"/>
  <c r="H56" i="75"/>
  <c r="H55" i="75"/>
  <c r="H54" i="75"/>
  <c r="H53" i="75"/>
  <c r="H52" i="75"/>
  <c r="H51" i="75"/>
  <c r="H50" i="75"/>
  <c r="H49" i="75"/>
  <c r="H48" i="75"/>
  <c r="H47" i="75"/>
  <c r="H46" i="75"/>
  <c r="H45" i="75"/>
  <c r="H44" i="75"/>
  <c r="H43" i="75"/>
  <c r="H42" i="75"/>
  <c r="H41" i="75"/>
  <c r="H40" i="75"/>
  <c r="H39" i="75"/>
  <c r="H38" i="75"/>
  <c r="H37" i="75"/>
  <c r="H36" i="75"/>
  <c r="H35" i="75"/>
  <c r="H34" i="75"/>
  <c r="H33" i="75"/>
  <c r="H32" i="75"/>
  <c r="H31" i="75"/>
  <c r="H30" i="75"/>
  <c r="H29" i="75"/>
  <c r="H28" i="75"/>
  <c r="H27" i="75"/>
  <c r="J2" i="75" s="1"/>
  <c r="H26" i="75"/>
  <c r="H25" i="75"/>
  <c r="H24" i="75"/>
  <c r="H23" i="75"/>
  <c r="H22" i="75"/>
  <c r="H21" i="75"/>
  <c r="H20" i="75"/>
  <c r="H19" i="75"/>
  <c r="H18" i="75"/>
  <c r="H17" i="75"/>
  <c r="H16" i="75"/>
  <c r="H14" i="75"/>
  <c r="H12" i="75"/>
  <c r="H11" i="75"/>
  <c r="H10" i="75"/>
  <c r="H64" i="74"/>
  <c r="H63" i="74"/>
  <c r="H62" i="74"/>
  <c r="H61" i="74"/>
  <c r="H60" i="74"/>
  <c r="H59" i="74"/>
  <c r="H58" i="74"/>
  <c r="H57" i="74"/>
  <c r="H56" i="74"/>
  <c r="H55" i="74"/>
  <c r="H54" i="74"/>
  <c r="H53" i="74"/>
  <c r="H52" i="74"/>
  <c r="H51" i="74"/>
  <c r="H50" i="74"/>
  <c r="H49" i="74"/>
  <c r="H48" i="74"/>
  <c r="H47" i="74"/>
  <c r="H46" i="74"/>
  <c r="H45" i="74"/>
  <c r="H44" i="74"/>
  <c r="H43" i="74"/>
  <c r="H42" i="74"/>
  <c r="H41" i="74"/>
  <c r="H40" i="74"/>
  <c r="H39" i="74"/>
  <c r="H38" i="74"/>
  <c r="H37" i="74"/>
  <c r="H36" i="74"/>
  <c r="H35" i="74"/>
  <c r="H34" i="74"/>
  <c r="H33" i="74"/>
  <c r="H32" i="74"/>
  <c r="H31" i="74"/>
  <c r="H30" i="74"/>
  <c r="H29" i="74"/>
  <c r="H28" i="74"/>
  <c r="H27" i="74"/>
  <c r="H26" i="74"/>
  <c r="H25" i="74"/>
  <c r="H24" i="74"/>
  <c r="H23" i="74"/>
  <c r="H22" i="74"/>
  <c r="H21" i="74"/>
  <c r="H20" i="74"/>
  <c r="H19" i="74"/>
  <c r="H18" i="74"/>
  <c r="H17" i="74"/>
  <c r="J2" i="74" s="1"/>
  <c r="H16" i="74"/>
  <c r="H15" i="74"/>
  <c r="H14" i="74"/>
  <c r="H13" i="74"/>
  <c r="H12" i="74"/>
  <c r="H11" i="74"/>
  <c r="H10" i="74"/>
  <c r="H9" i="74"/>
  <c r="H18" i="73"/>
  <c r="H17" i="73"/>
  <c r="H16" i="73"/>
  <c r="H15" i="73"/>
  <c r="H14" i="73"/>
  <c r="H13" i="73"/>
  <c r="H12" i="73"/>
  <c r="J2" i="73" s="1"/>
  <c r="H11" i="73"/>
  <c r="H10" i="73"/>
  <c r="H9" i="73"/>
  <c r="H20" i="72"/>
  <c r="H19" i="72"/>
  <c r="H18" i="72"/>
  <c r="H17" i="72"/>
  <c r="H16" i="72"/>
  <c r="H15" i="72"/>
  <c r="H14" i="72"/>
  <c r="H13" i="72"/>
  <c r="H12" i="72"/>
  <c r="H11" i="72"/>
  <c r="H10" i="72"/>
  <c r="H9" i="72"/>
  <c r="J2" i="72" s="1"/>
  <c r="H49" i="70"/>
  <c r="H48" i="70"/>
  <c r="H47" i="70"/>
  <c r="H46" i="70"/>
  <c r="H45" i="70"/>
  <c r="H44" i="70"/>
  <c r="H43" i="70"/>
  <c r="H42" i="70"/>
  <c r="H41" i="70"/>
  <c r="H40" i="70"/>
  <c r="H39" i="70"/>
  <c r="H38" i="70"/>
  <c r="H37" i="70"/>
  <c r="H36" i="70"/>
  <c r="H35" i="70"/>
  <c r="H34" i="70"/>
  <c r="H33" i="70"/>
  <c r="H31" i="70"/>
  <c r="H30" i="70"/>
  <c r="H29" i="70"/>
  <c r="H28" i="70"/>
  <c r="H27" i="70"/>
  <c r="H26" i="70"/>
  <c r="H24" i="70"/>
  <c r="H23" i="70"/>
  <c r="H22" i="70"/>
  <c r="H21" i="70"/>
  <c r="H20" i="70"/>
  <c r="H19" i="70"/>
  <c r="H18" i="70"/>
  <c r="H17" i="70"/>
  <c r="J2" i="70" s="1"/>
  <c r="H16" i="70"/>
  <c r="H14" i="70"/>
  <c r="H13" i="70"/>
  <c r="H12" i="70"/>
  <c r="H11" i="70"/>
  <c r="H10" i="70"/>
  <c r="I71" i="69"/>
  <c r="I70" i="69"/>
  <c r="I69" i="69"/>
  <c r="I68" i="69"/>
  <c r="I67" i="69"/>
  <c r="I66" i="69"/>
  <c r="I36" i="69"/>
  <c r="I35" i="69"/>
  <c r="I34" i="69"/>
  <c r="I33" i="69"/>
  <c r="I32" i="69"/>
  <c r="I31" i="69"/>
  <c r="I30" i="69"/>
  <c r="I29" i="69"/>
  <c r="I28" i="69"/>
  <c r="I27" i="69"/>
  <c r="I26" i="69"/>
  <c r="I25" i="69"/>
  <c r="I24" i="69"/>
  <c r="I23" i="69"/>
  <c r="I22" i="69"/>
  <c r="I21" i="69"/>
  <c r="I20" i="69"/>
  <c r="K2" i="69" s="1"/>
  <c r="I19" i="69"/>
  <c r="I18" i="69"/>
  <c r="I17" i="69"/>
  <c r="I16" i="69"/>
  <c r="I15" i="69"/>
  <c r="I14" i="69"/>
  <c r="C14" i="69"/>
  <c r="C15" i="69" s="1"/>
  <c r="C16" i="69" s="1"/>
  <c r="C17" i="69" s="1"/>
  <c r="C18" i="69" s="1"/>
  <c r="C19" i="69" s="1"/>
  <c r="C20" i="69" s="1"/>
  <c r="C21" i="69" s="1"/>
  <c r="C22" i="69" s="1"/>
  <c r="C23" i="69" s="1"/>
  <c r="C24" i="69" s="1"/>
  <c r="C25" i="69" s="1"/>
  <c r="C26" i="69" s="1"/>
  <c r="C27" i="69" s="1"/>
  <c r="C28" i="69" s="1"/>
  <c r="C29" i="69" s="1"/>
  <c r="C30" i="69" s="1"/>
  <c r="C31" i="69" s="1"/>
  <c r="C32" i="69" s="1"/>
  <c r="C33" i="69" s="1"/>
  <c r="C34" i="69" s="1"/>
  <c r="C35" i="69" s="1"/>
  <c r="C36" i="69" s="1"/>
  <c r="I13" i="69"/>
  <c r="H19" i="67"/>
  <c r="H18" i="67"/>
  <c r="J2" i="67" s="1"/>
  <c r="H17" i="67"/>
  <c r="H16" i="67"/>
  <c r="H15" i="67"/>
  <c r="H14" i="67"/>
  <c r="H13" i="67"/>
  <c r="H12" i="67"/>
  <c r="H11" i="67"/>
  <c r="H10" i="67"/>
  <c r="H9" i="67"/>
  <c r="F40" i="69" l="1"/>
  <c r="H20" i="65"/>
  <c r="H19" i="65"/>
  <c r="H18" i="65"/>
  <c r="H17" i="65"/>
  <c r="H16" i="65"/>
  <c r="H15" i="65"/>
  <c r="H14" i="65"/>
  <c r="H13" i="65"/>
  <c r="H12" i="65"/>
  <c r="H11" i="65"/>
  <c r="H10" i="65"/>
  <c r="H9" i="65"/>
  <c r="J2" i="65"/>
  <c r="H120" i="63" l="1"/>
  <c r="H119" i="63"/>
  <c r="H118" i="63"/>
  <c r="H117" i="63"/>
  <c r="H116" i="63"/>
  <c r="H115" i="63"/>
  <c r="H114" i="63"/>
  <c r="H113" i="63"/>
  <c r="H112" i="63"/>
  <c r="H111" i="63"/>
  <c r="H110" i="63"/>
  <c r="H109" i="63"/>
  <c r="H108" i="63"/>
  <c r="H107" i="63"/>
  <c r="H106" i="63"/>
  <c r="H105" i="63"/>
  <c r="H104" i="63"/>
  <c r="H103" i="63"/>
  <c r="H102" i="63"/>
  <c r="H101" i="63"/>
  <c r="H100" i="63"/>
  <c r="H99" i="63"/>
  <c r="H98" i="63"/>
  <c r="H97" i="63"/>
  <c r="H96" i="63"/>
  <c r="H95" i="63"/>
  <c r="H94" i="63"/>
  <c r="H93" i="63"/>
  <c r="H92" i="63"/>
  <c r="H91" i="63"/>
  <c r="H90" i="63"/>
  <c r="H89" i="63"/>
  <c r="H88" i="63"/>
  <c r="H87" i="63"/>
  <c r="H86" i="63"/>
  <c r="H85" i="63"/>
  <c r="H84" i="63"/>
  <c r="H83" i="63"/>
  <c r="H82" i="63"/>
  <c r="H81" i="63"/>
  <c r="H80" i="63"/>
  <c r="H79" i="63"/>
  <c r="H78" i="63"/>
  <c r="H77" i="63"/>
  <c r="H76" i="63"/>
  <c r="H75" i="63"/>
  <c r="H74" i="63"/>
  <c r="H73" i="63"/>
  <c r="H72" i="63"/>
  <c r="H71" i="63"/>
  <c r="H70" i="63"/>
  <c r="H69" i="63"/>
  <c r="H68" i="63"/>
  <c r="H67" i="63"/>
  <c r="H66" i="63"/>
  <c r="H65" i="63"/>
  <c r="H64" i="63"/>
  <c r="H63" i="63"/>
  <c r="H62" i="63"/>
  <c r="H61" i="63"/>
  <c r="H60" i="63"/>
  <c r="H59" i="63"/>
  <c r="H58" i="63"/>
  <c r="H57" i="63"/>
  <c r="H56" i="63"/>
  <c r="H55" i="63"/>
  <c r="H54" i="63"/>
  <c r="H53" i="63"/>
  <c r="H52" i="63"/>
  <c r="H51" i="63"/>
  <c r="H50" i="63"/>
  <c r="H49" i="63"/>
  <c r="H48" i="63"/>
  <c r="H47" i="63"/>
  <c r="H46" i="63"/>
  <c r="H45" i="63"/>
  <c r="H44" i="63"/>
  <c r="H43" i="63"/>
  <c r="H42" i="63"/>
  <c r="H41" i="63"/>
  <c r="H40" i="63"/>
  <c r="H39" i="63"/>
  <c r="H38" i="63"/>
  <c r="H37" i="63"/>
  <c r="H36" i="63"/>
  <c r="H35" i="63"/>
  <c r="H34" i="63"/>
  <c r="H33" i="63"/>
  <c r="H32" i="63"/>
  <c r="H31" i="63"/>
  <c r="H30" i="63"/>
  <c r="H29" i="63"/>
  <c r="H28" i="63"/>
  <c r="H27" i="63"/>
  <c r="H26" i="63"/>
  <c r="H25" i="63"/>
  <c r="H24" i="63"/>
  <c r="H23" i="63"/>
  <c r="H22" i="63"/>
  <c r="H21" i="63"/>
  <c r="H20" i="63"/>
  <c r="H19" i="63"/>
  <c r="H18" i="63"/>
  <c r="H17" i="63"/>
  <c r="H16" i="63"/>
  <c r="H15" i="63"/>
  <c r="H14" i="63"/>
  <c r="H13" i="63"/>
  <c r="H12" i="63"/>
  <c r="H11" i="63"/>
  <c r="H10" i="63"/>
  <c r="H9" i="63"/>
  <c r="J2" i="63" s="1"/>
  <c r="H32" i="62" l="1"/>
  <c r="H31" i="62"/>
  <c r="H30" i="62"/>
  <c r="H14" i="62"/>
  <c r="J2" i="62"/>
  <c r="H74" i="61"/>
  <c r="H73" i="61"/>
  <c r="H72" i="61"/>
  <c r="H71" i="61"/>
  <c r="H70" i="61"/>
  <c r="H69" i="61"/>
  <c r="H68" i="61"/>
  <c r="H67" i="61"/>
  <c r="H66" i="61"/>
  <c r="H65" i="61"/>
  <c r="H64" i="61"/>
  <c r="H63" i="61"/>
  <c r="H62" i="61"/>
  <c r="H61" i="61"/>
  <c r="H60" i="61"/>
  <c r="H59" i="61"/>
  <c r="H58" i="61"/>
  <c r="H57" i="61"/>
  <c r="H56" i="61"/>
  <c r="H55" i="61"/>
  <c r="H54" i="61"/>
  <c r="H53" i="61"/>
  <c r="H52" i="61"/>
  <c r="H51" i="61"/>
  <c r="H50" i="61"/>
  <c r="H49" i="61"/>
  <c r="H48" i="61"/>
  <c r="H47" i="61"/>
  <c r="H46" i="61"/>
  <c r="H45" i="61"/>
  <c r="H44" i="61"/>
  <c r="H43" i="61"/>
  <c r="H42" i="61"/>
  <c r="H41" i="61"/>
  <c r="H40" i="61"/>
  <c r="H39" i="61"/>
  <c r="H38" i="61"/>
  <c r="H37" i="61"/>
  <c r="H36" i="61"/>
  <c r="H35" i="61"/>
  <c r="H34" i="61"/>
  <c r="H33" i="61"/>
  <c r="H32" i="61"/>
  <c r="H31" i="61"/>
  <c r="H30" i="61"/>
  <c r="H29" i="61"/>
  <c r="H28" i="61"/>
  <c r="H27" i="61"/>
  <c r="H26" i="61"/>
  <c r="H25" i="61"/>
  <c r="H24" i="61"/>
  <c r="H23" i="61"/>
  <c r="H22" i="61"/>
  <c r="H21" i="61"/>
  <c r="H20" i="61"/>
  <c r="H19" i="61"/>
  <c r="H18" i="61"/>
  <c r="H17" i="61"/>
  <c r="H16" i="61"/>
  <c r="J2" i="61" s="1"/>
  <c r="H15" i="61"/>
  <c r="H14" i="61"/>
  <c r="H13" i="61"/>
  <c r="H12" i="61"/>
  <c r="H11" i="61"/>
  <c r="H10" i="61"/>
  <c r="H9" i="61"/>
  <c r="H20" i="60"/>
  <c r="H19" i="60"/>
  <c r="H18" i="60"/>
  <c r="H17" i="60"/>
  <c r="H16" i="60"/>
  <c r="H15" i="60"/>
  <c r="H14" i="60"/>
  <c r="H13" i="60"/>
  <c r="J2" i="60" s="1"/>
  <c r="H12" i="60"/>
  <c r="H11" i="60"/>
  <c r="H10" i="60"/>
  <c r="H9" i="60"/>
  <c r="H28" i="59"/>
  <c r="H27" i="59"/>
  <c r="H26" i="59"/>
  <c r="H25" i="59"/>
  <c r="H24" i="59"/>
  <c r="H23" i="59"/>
  <c r="H22" i="59"/>
  <c r="H21" i="59"/>
  <c r="H20" i="59"/>
  <c r="H19" i="59"/>
  <c r="H18" i="59"/>
  <c r="J2" i="59" s="1"/>
  <c r="H17" i="59"/>
  <c r="H16" i="59"/>
  <c r="H15" i="59"/>
  <c r="H14" i="59"/>
  <c r="H13" i="59"/>
  <c r="H12" i="59"/>
  <c r="H11" i="59"/>
  <c r="H10" i="59"/>
  <c r="H9" i="59"/>
  <c r="H93" i="58"/>
  <c r="H92" i="58"/>
  <c r="H91" i="58"/>
  <c r="H83" i="58"/>
  <c r="H82" i="58"/>
  <c r="E84" i="58" s="1"/>
  <c r="H81" i="58"/>
  <c r="H80" i="58"/>
  <c r="H79" i="58"/>
  <c r="H78" i="58"/>
  <c r="H77" i="58"/>
  <c r="H76" i="58"/>
  <c r="H75" i="58"/>
  <c r="H71" i="58"/>
  <c r="H70" i="58"/>
  <c r="H69" i="58"/>
  <c r="H68" i="58"/>
  <c r="H67" i="58"/>
  <c r="H66" i="58"/>
  <c r="H65" i="58"/>
  <c r="H64" i="58"/>
  <c r="E72" i="58" s="1"/>
  <c r="H63" i="58"/>
  <c r="H58" i="58"/>
  <c r="H57" i="58"/>
  <c r="H56" i="58"/>
  <c r="H55" i="58"/>
  <c r="H54" i="58"/>
  <c r="H53" i="58"/>
  <c r="H52" i="58"/>
  <c r="H51" i="58"/>
  <c r="H50" i="58"/>
  <c r="H49" i="58"/>
  <c r="H48" i="58"/>
  <c r="H47" i="58"/>
  <c r="H46" i="58"/>
  <c r="H45" i="58"/>
  <c r="H44" i="58"/>
  <c r="H43" i="58"/>
  <c r="H42" i="58"/>
  <c r="H41" i="58"/>
  <c r="H40" i="58"/>
  <c r="H39" i="58"/>
  <c r="H38" i="58"/>
  <c r="H37" i="58"/>
  <c r="E59" i="58" s="1"/>
  <c r="H33" i="58"/>
  <c r="H32" i="58"/>
  <c r="H31" i="58"/>
  <c r="H30" i="58"/>
  <c r="H29" i="58"/>
  <c r="H28" i="58"/>
  <c r="H27" i="58"/>
  <c r="H26" i="58"/>
  <c r="H25" i="58"/>
  <c r="H24" i="58"/>
  <c r="H23" i="58"/>
  <c r="H22" i="58"/>
  <c r="H21" i="58"/>
  <c r="H20" i="58"/>
  <c r="H19" i="58"/>
  <c r="H18" i="58"/>
  <c r="H17" i="58"/>
  <c r="H16" i="58"/>
  <c r="H15" i="58"/>
  <c r="H14" i="58"/>
  <c r="H13" i="58"/>
  <c r="H12" i="58"/>
  <c r="H11" i="58"/>
  <c r="J2" i="58" s="1"/>
  <c r="I147" i="57"/>
  <c r="I146" i="57"/>
  <c r="I145" i="57"/>
  <c r="I141" i="57"/>
  <c r="I139" i="57"/>
  <c r="I138" i="57"/>
  <c r="I137" i="57"/>
  <c r="I136" i="57"/>
  <c r="I135" i="57"/>
  <c r="I134" i="57"/>
  <c r="I133" i="57"/>
  <c r="I131" i="57"/>
  <c r="I130" i="57"/>
  <c r="I129" i="57"/>
  <c r="I128" i="57"/>
  <c r="I127" i="57"/>
  <c r="I126" i="57"/>
  <c r="I125" i="57"/>
  <c r="I124" i="57"/>
  <c r="I123" i="57"/>
  <c r="I122" i="57"/>
  <c r="I121" i="57"/>
  <c r="I120" i="57"/>
  <c r="I119" i="57"/>
  <c r="I118" i="57"/>
  <c r="I117" i="57"/>
  <c r="I116" i="57"/>
  <c r="I115" i="57"/>
  <c r="I114" i="57"/>
  <c r="I113" i="57"/>
  <c r="I112" i="57"/>
  <c r="I111" i="57"/>
  <c r="I110" i="57"/>
  <c r="I109" i="57"/>
  <c r="I108" i="57"/>
  <c r="I107" i="57"/>
  <c r="I106" i="57"/>
  <c r="I105" i="57"/>
  <c r="I104" i="57"/>
  <c r="F143" i="57" s="1"/>
  <c r="I97" i="57"/>
  <c r="I96" i="57"/>
  <c r="I94" i="57"/>
  <c r="I93" i="57"/>
  <c r="I92" i="57"/>
  <c r="I91" i="57"/>
  <c r="I90" i="57"/>
  <c r="I89" i="57"/>
  <c r="I88" i="57"/>
  <c r="I87" i="57"/>
  <c r="I86" i="57"/>
  <c r="I85" i="57"/>
  <c r="I84" i="57"/>
  <c r="I83" i="57"/>
  <c r="I82" i="57"/>
  <c r="I81" i="57"/>
  <c r="I80" i="57"/>
  <c r="I79" i="57"/>
  <c r="I78" i="57"/>
  <c r="I77" i="57"/>
  <c r="I76" i="57"/>
  <c r="I75" i="57"/>
  <c r="I74" i="57"/>
  <c r="I73" i="57"/>
  <c r="I72" i="57"/>
  <c r="I71" i="57"/>
  <c r="I70" i="57"/>
  <c r="I69" i="57"/>
  <c r="I68" i="57"/>
  <c r="I67" i="57"/>
  <c r="I66" i="57"/>
  <c r="I65" i="57"/>
  <c r="I64" i="57"/>
  <c r="I63" i="57"/>
  <c r="I62" i="57"/>
  <c r="I60" i="57"/>
  <c r="I59" i="57"/>
  <c r="I58" i="57"/>
  <c r="I57" i="57"/>
  <c r="I56" i="57"/>
  <c r="I55" i="57"/>
  <c r="I54" i="57"/>
  <c r="I53" i="57"/>
  <c r="I52" i="57"/>
  <c r="I51" i="57"/>
  <c r="I50" i="57"/>
  <c r="I49" i="57"/>
  <c r="I48" i="57"/>
  <c r="I47" i="57"/>
  <c r="F99" i="57" s="1"/>
  <c r="I46" i="57"/>
  <c r="I45" i="57"/>
  <c r="I39" i="57"/>
  <c r="I38" i="57"/>
  <c r="I37" i="57"/>
  <c r="I36" i="57"/>
  <c r="I35" i="57"/>
  <c r="I34" i="57"/>
  <c r="I33" i="57"/>
  <c r="I32" i="57"/>
  <c r="I31" i="57"/>
  <c r="F41" i="57" s="1"/>
  <c r="I24" i="57"/>
  <c r="I23" i="57"/>
  <c r="I22" i="57"/>
  <c r="I21" i="57"/>
  <c r="K2" i="57" s="1"/>
  <c r="I20" i="57"/>
  <c r="I19" i="57"/>
  <c r="I18" i="57"/>
  <c r="I17" i="57"/>
  <c r="C17" i="57"/>
  <c r="C20" i="57" s="1"/>
  <c r="C21" i="57" s="1"/>
  <c r="C22" i="57" s="1"/>
  <c r="C23" i="57" s="1"/>
  <c r="C24" i="57" s="1"/>
  <c r="C31" i="57" s="1"/>
  <c r="C32" i="57" s="1"/>
  <c r="C33" i="57" s="1"/>
  <c r="C34" i="57" s="1"/>
  <c r="C35" i="57" s="1"/>
  <c r="C36" i="57" s="1"/>
  <c r="C37" i="57" s="1"/>
  <c r="C38" i="57" s="1"/>
  <c r="C39" i="57" s="1"/>
  <c r="C45" i="57" s="1"/>
  <c r="C46" i="57" s="1"/>
  <c r="C47" i="57" s="1"/>
  <c r="C48" i="57" s="1"/>
  <c r="C49" i="57" s="1"/>
  <c r="C50" i="57" s="1"/>
  <c r="C51" i="57" s="1"/>
  <c r="C52" i="57" s="1"/>
  <c r="C53" i="57" s="1"/>
  <c r="C54" i="57" s="1"/>
  <c r="C55" i="57" s="1"/>
  <c r="C56" i="57" s="1"/>
  <c r="C57" i="57" s="1"/>
  <c r="C58" i="57" s="1"/>
  <c r="C59" i="57" s="1"/>
  <c r="C60" i="57" s="1"/>
  <c r="C62" i="57" s="1"/>
  <c r="C63" i="57" s="1"/>
  <c r="C64" i="57" s="1"/>
  <c r="C65" i="57" s="1"/>
  <c r="C66" i="57" s="1"/>
  <c r="C67" i="57" s="1"/>
  <c r="C68" i="57" s="1"/>
  <c r="C69" i="57" s="1"/>
  <c r="C70" i="57" s="1"/>
  <c r="C71" i="57" s="1"/>
  <c r="C72" i="57" s="1"/>
  <c r="C73" i="57" s="1"/>
  <c r="C74" i="57" s="1"/>
  <c r="C75" i="57" s="1"/>
  <c r="C76" i="57" s="1"/>
  <c r="C77" i="57" s="1"/>
  <c r="C78" i="57" s="1"/>
  <c r="C79" i="57" s="1"/>
  <c r="C80" i="57" s="1"/>
  <c r="C81" i="57" s="1"/>
  <c r="C82" i="57" s="1"/>
  <c r="C83" i="57" s="1"/>
  <c r="C84" i="57" s="1"/>
  <c r="C85" i="57" s="1"/>
  <c r="C86" i="57" s="1"/>
  <c r="C87" i="57" s="1"/>
  <c r="C88" i="57" s="1"/>
  <c r="C89" i="57" s="1"/>
  <c r="C90" i="57" s="1"/>
  <c r="C91" i="57" s="1"/>
  <c r="C92" i="57" s="1"/>
  <c r="C93" i="57" s="1"/>
  <c r="C94" i="57" s="1"/>
  <c r="C96" i="57" s="1"/>
  <c r="C104" i="57" s="1"/>
  <c r="C105" i="57" s="1"/>
  <c r="C106" i="57" s="1"/>
  <c r="C107" i="57" s="1"/>
  <c r="C108" i="57" s="1"/>
  <c r="C109" i="57" s="1"/>
  <c r="C110" i="57" s="1"/>
  <c r="C111" i="57" s="1"/>
  <c r="C112" i="57" s="1"/>
  <c r="C113" i="57" s="1"/>
  <c r="C114" i="57" s="1"/>
  <c r="C115" i="57" s="1"/>
  <c r="C116" i="57" s="1"/>
  <c r="C117" i="57" s="1"/>
  <c r="C118" i="57" s="1"/>
  <c r="C119" i="57" s="1"/>
  <c r="C120" i="57" s="1"/>
  <c r="C121" i="57" s="1"/>
  <c r="C122" i="57" s="1"/>
  <c r="C123" i="57" s="1"/>
  <c r="C124" i="57" s="1"/>
  <c r="C125" i="57" s="1"/>
  <c r="C126" i="57" s="1"/>
  <c r="C127" i="57" s="1"/>
  <c r="C128" i="57" s="1"/>
  <c r="C129" i="57" s="1"/>
  <c r="C130" i="57" s="1"/>
  <c r="C131" i="57" s="1"/>
  <c r="C133" i="57" s="1"/>
  <c r="C134" i="57" s="1"/>
  <c r="C135" i="57" s="1"/>
  <c r="C136" i="57" s="1"/>
  <c r="C137" i="57" s="1"/>
  <c r="C138" i="57" s="1"/>
  <c r="C139" i="57" s="1"/>
  <c r="C140" i="57" s="1"/>
  <c r="C141" i="57" s="1"/>
  <c r="I10" i="57"/>
  <c r="F14" i="57" s="1"/>
  <c r="I41" i="56"/>
  <c r="I40" i="56"/>
  <c r="I39" i="56"/>
  <c r="I29" i="56"/>
  <c r="I28" i="56"/>
  <c r="K2" i="56" s="1"/>
  <c r="I27" i="56"/>
  <c r="I21" i="56"/>
  <c r="I20" i="56"/>
  <c r="I19" i="56"/>
  <c r="F23" i="56" s="1"/>
  <c r="C11" i="56"/>
  <c r="C12" i="56" s="1"/>
  <c r="C19" i="56" s="1"/>
  <c r="C20" i="56" s="1"/>
  <c r="C21" i="56" s="1"/>
  <c r="C27" i="56" s="1"/>
  <c r="C28" i="56" s="1"/>
  <c r="C29" i="56" s="1"/>
  <c r="I10" i="56"/>
  <c r="F14" i="56" s="1"/>
  <c r="F31" i="56" l="1"/>
  <c r="F27" i="57"/>
  <c r="E34" i="58"/>
  <c r="H16" i="52"/>
  <c r="H15" i="52"/>
  <c r="H14" i="52"/>
  <c r="H13" i="52"/>
  <c r="H12" i="52"/>
  <c r="H11" i="52"/>
  <c r="H10" i="52"/>
  <c r="J2" i="52"/>
  <c r="H65" i="51" l="1"/>
  <c r="H64" i="51"/>
  <c r="H63" i="51"/>
  <c r="H62" i="51"/>
  <c r="H61" i="51"/>
  <c r="H60" i="51"/>
  <c r="H26" i="51"/>
  <c r="H25" i="51"/>
  <c r="H24" i="51"/>
  <c r="H23" i="51"/>
  <c r="H22" i="51"/>
  <c r="H21" i="51"/>
  <c r="H20" i="51"/>
  <c r="H19" i="51"/>
  <c r="H18" i="51"/>
  <c r="H17" i="51"/>
  <c r="H16" i="51"/>
  <c r="H15" i="51"/>
  <c r="B15" i="51"/>
  <c r="B16" i="51" s="1"/>
  <c r="B17" i="51" s="1"/>
  <c r="B18" i="51" s="1"/>
  <c r="B19" i="51" s="1"/>
  <c r="B20" i="51" s="1"/>
  <c r="B21" i="51" s="1"/>
  <c r="B22" i="51" s="1"/>
  <c r="B23" i="51" s="1"/>
  <c r="B24" i="51" s="1"/>
  <c r="B25" i="51" s="1"/>
  <c r="B26" i="51" s="1"/>
  <c r="H14" i="51"/>
  <c r="J2" i="51" s="1"/>
  <c r="B14" i="51"/>
  <c r="H13" i="51"/>
  <c r="H18" i="50"/>
  <c r="H17" i="50"/>
  <c r="H16" i="50"/>
  <c r="H15" i="50"/>
  <c r="H14" i="50"/>
  <c r="H13" i="50"/>
  <c r="H12" i="50"/>
  <c r="H11" i="50"/>
  <c r="H10" i="50"/>
  <c r="H9" i="50"/>
  <c r="J2" i="50"/>
  <c r="H30" i="47"/>
  <c r="H29" i="47"/>
  <c r="H28" i="47"/>
  <c r="H27" i="47"/>
  <c r="H26" i="47"/>
  <c r="H25" i="47"/>
  <c r="H24" i="47"/>
  <c r="H23" i="47"/>
  <c r="H22" i="47"/>
  <c r="H21" i="47"/>
  <c r="H20" i="47"/>
  <c r="H19" i="47"/>
  <c r="H18" i="47"/>
  <c r="H17" i="47"/>
  <c r="H16" i="47"/>
  <c r="H15" i="47"/>
  <c r="H14" i="47"/>
  <c r="H13" i="47"/>
  <c r="J2" i="47" s="1"/>
  <c r="H12" i="47"/>
  <c r="H11" i="47"/>
  <c r="H10" i="47"/>
  <c r="H9" i="47"/>
  <c r="H190" i="45"/>
  <c r="H189" i="45"/>
  <c r="H188" i="45"/>
  <c r="H187" i="45"/>
  <c r="H186" i="45"/>
  <c r="H185" i="45"/>
  <c r="H184" i="45"/>
  <c r="H183" i="45"/>
  <c r="H182" i="45"/>
  <c r="H181" i="45"/>
  <c r="H180" i="45"/>
  <c r="H179" i="45"/>
  <c r="H178" i="45"/>
  <c r="H177" i="45"/>
  <c r="H176" i="45"/>
  <c r="H175" i="45"/>
  <c r="H174" i="45"/>
  <c r="H173" i="45"/>
  <c r="H172" i="45"/>
  <c r="H171" i="45"/>
  <c r="H170" i="45"/>
  <c r="H169" i="45"/>
  <c r="H168" i="45"/>
  <c r="H167" i="45"/>
  <c r="H166" i="45"/>
  <c r="H165" i="45"/>
  <c r="H164" i="45"/>
  <c r="H163" i="45"/>
  <c r="H162" i="45"/>
  <c r="H161" i="45"/>
  <c r="H160" i="45"/>
  <c r="H159" i="45"/>
  <c r="H158" i="45"/>
  <c r="H157" i="45"/>
  <c r="H156" i="45"/>
  <c r="H155" i="45"/>
  <c r="H154" i="45"/>
  <c r="H153" i="45"/>
  <c r="H152" i="45"/>
  <c r="H151" i="45"/>
  <c r="H150" i="45"/>
  <c r="H149" i="45"/>
  <c r="H148" i="45"/>
  <c r="H147" i="45"/>
  <c r="H146" i="45"/>
  <c r="H145" i="45"/>
  <c r="H144" i="45"/>
  <c r="H143" i="45"/>
  <c r="H142" i="45"/>
  <c r="H141" i="45"/>
  <c r="H140" i="45"/>
  <c r="H139" i="45"/>
  <c r="H138" i="45"/>
  <c r="H137" i="45"/>
  <c r="H136" i="45"/>
  <c r="H135" i="45"/>
  <c r="H134" i="45"/>
  <c r="H133" i="45"/>
  <c r="H132" i="45"/>
  <c r="H131" i="45"/>
  <c r="H130" i="45"/>
  <c r="H129" i="45"/>
  <c r="H128" i="45"/>
  <c r="H127" i="45"/>
  <c r="H126" i="45"/>
  <c r="H125" i="45"/>
  <c r="H124" i="45"/>
  <c r="H123" i="45"/>
  <c r="H122" i="45"/>
  <c r="H121" i="45"/>
  <c r="H120" i="45"/>
  <c r="H119" i="45"/>
  <c r="H118" i="45"/>
  <c r="H117" i="45"/>
  <c r="H116" i="45"/>
  <c r="H115" i="45"/>
  <c r="H114" i="45"/>
  <c r="H113" i="45"/>
  <c r="H112" i="45"/>
  <c r="H111" i="45"/>
  <c r="H110" i="45"/>
  <c r="H109" i="45"/>
  <c r="H108" i="45"/>
  <c r="H107" i="45"/>
  <c r="H106" i="45"/>
  <c r="H105" i="45"/>
  <c r="H104" i="45"/>
  <c r="H103" i="45"/>
  <c r="H102" i="45"/>
  <c r="H101" i="45"/>
  <c r="H100" i="45"/>
  <c r="H99" i="45"/>
  <c r="H98" i="45"/>
  <c r="H97" i="45"/>
  <c r="H96" i="45"/>
  <c r="H95" i="45"/>
  <c r="H94" i="45"/>
  <c r="H93" i="45"/>
  <c r="H92" i="45"/>
  <c r="H91" i="45"/>
  <c r="H90" i="45"/>
  <c r="H89" i="45"/>
  <c r="H88" i="45"/>
  <c r="H87" i="45"/>
  <c r="H86" i="45"/>
  <c r="H85" i="45"/>
  <c r="H84" i="45"/>
  <c r="H83" i="45"/>
  <c r="H82" i="45"/>
  <c r="H81" i="45"/>
  <c r="H80" i="45"/>
  <c r="H79" i="45"/>
  <c r="H78" i="45"/>
  <c r="H77" i="45"/>
  <c r="H76" i="45"/>
  <c r="H75" i="45"/>
  <c r="H74" i="45"/>
  <c r="H73" i="45"/>
  <c r="H72" i="45"/>
  <c r="H71" i="45"/>
  <c r="H70" i="45"/>
  <c r="H69" i="45"/>
  <c r="H68" i="45"/>
  <c r="H67" i="45"/>
  <c r="H66" i="45"/>
  <c r="H65" i="45"/>
  <c r="H64" i="45"/>
  <c r="H63" i="45"/>
  <c r="H62" i="45"/>
  <c r="H61" i="45"/>
  <c r="H60" i="45"/>
  <c r="H59" i="45"/>
  <c r="H58" i="45"/>
  <c r="H57" i="45"/>
  <c r="H56" i="45"/>
  <c r="H55" i="45"/>
  <c r="H54" i="45"/>
  <c r="H53" i="45"/>
  <c r="H52" i="45"/>
  <c r="H51" i="45"/>
  <c r="H50" i="45"/>
  <c r="H49" i="45"/>
  <c r="H48" i="45"/>
  <c r="H47" i="45"/>
  <c r="H46" i="45"/>
  <c r="H45" i="45"/>
  <c r="H44" i="45"/>
  <c r="H43" i="45"/>
  <c r="H42" i="45"/>
  <c r="H41" i="45"/>
  <c r="H40" i="45"/>
  <c r="H39" i="45"/>
  <c r="H38" i="45"/>
  <c r="H37" i="45"/>
  <c r="H36" i="45"/>
  <c r="H35" i="45"/>
  <c r="H34" i="45"/>
  <c r="H33" i="45"/>
  <c r="H32" i="45"/>
  <c r="H31" i="45"/>
  <c r="H30" i="45"/>
  <c r="H29" i="45"/>
  <c r="H28" i="45"/>
  <c r="H27" i="45"/>
  <c r="H26" i="45"/>
  <c r="H25" i="45"/>
  <c r="H24" i="45"/>
  <c r="H23" i="45"/>
  <c r="H22" i="45"/>
  <c r="H21" i="45"/>
  <c r="H20" i="45"/>
  <c r="J2" i="45" s="1"/>
  <c r="H19" i="45"/>
  <c r="H18" i="45"/>
  <c r="H17" i="45"/>
  <c r="H16" i="45"/>
  <c r="H15" i="45"/>
  <c r="H14" i="45"/>
  <c r="H13" i="45"/>
  <c r="H12" i="45"/>
  <c r="H11" i="45"/>
  <c r="H10" i="45"/>
  <c r="H9" i="45"/>
  <c r="H117" i="44"/>
  <c r="H116" i="44"/>
  <c r="H115" i="44"/>
  <c r="H114" i="44"/>
  <c r="H113" i="44"/>
  <c r="H112" i="44"/>
  <c r="H111" i="44"/>
  <c r="H110" i="44"/>
  <c r="H109" i="44"/>
  <c r="H108" i="44"/>
  <c r="H107" i="44"/>
  <c r="H106" i="44"/>
  <c r="H105" i="44"/>
  <c r="H104" i="44"/>
  <c r="H103" i="44"/>
  <c r="H102" i="44"/>
  <c r="H101" i="44"/>
  <c r="H100" i="44"/>
  <c r="H99" i="44"/>
  <c r="H98" i="44"/>
  <c r="H97" i="44"/>
  <c r="H96" i="44"/>
  <c r="H95" i="44"/>
  <c r="H94" i="44"/>
  <c r="H93" i="44"/>
  <c r="H92" i="44"/>
  <c r="H91" i="44"/>
  <c r="H90" i="44"/>
  <c r="H89" i="44"/>
  <c r="H88" i="44"/>
  <c r="H87" i="44"/>
  <c r="H86" i="44"/>
  <c r="H85" i="44"/>
  <c r="H84" i="44"/>
  <c r="H83" i="44"/>
  <c r="H82" i="44"/>
  <c r="H81" i="44"/>
  <c r="H80" i="44"/>
  <c r="H79" i="44"/>
  <c r="H78" i="44"/>
  <c r="H77" i="44"/>
  <c r="H76" i="44"/>
  <c r="H75" i="44"/>
  <c r="H74" i="44"/>
  <c r="H73" i="44"/>
  <c r="H72" i="44"/>
  <c r="H71" i="44"/>
  <c r="H70" i="44"/>
  <c r="H69" i="44"/>
  <c r="H68" i="44"/>
  <c r="H67" i="44"/>
  <c r="H66" i="44"/>
  <c r="H65" i="44"/>
  <c r="H64" i="44"/>
  <c r="H63" i="44"/>
  <c r="H62" i="44"/>
  <c r="H61" i="44"/>
  <c r="H60" i="44"/>
  <c r="H59" i="44"/>
  <c r="H58" i="44"/>
  <c r="H57" i="44"/>
  <c r="H56" i="44"/>
  <c r="H55" i="44"/>
  <c r="H54" i="44"/>
  <c r="H52" i="44"/>
  <c r="H51" i="44"/>
  <c r="H50" i="44"/>
  <c r="H49" i="44"/>
  <c r="H48" i="44"/>
  <c r="H47" i="44"/>
  <c r="H46" i="44"/>
  <c r="H40" i="44"/>
  <c r="H39" i="44"/>
  <c r="H38" i="44"/>
  <c r="H37" i="44"/>
  <c r="H36" i="44"/>
  <c r="H35" i="44"/>
  <c r="H34" i="44"/>
  <c r="H33" i="44"/>
  <c r="H32" i="44"/>
  <c r="H31" i="44"/>
  <c r="H30" i="44"/>
  <c r="H28" i="44"/>
  <c r="H27" i="44"/>
  <c r="J2" i="44" s="1"/>
  <c r="H26" i="44"/>
  <c r="H25" i="44"/>
  <c r="H24" i="44"/>
  <c r="H23" i="44"/>
  <c r="H22" i="44"/>
  <c r="H21" i="44"/>
  <c r="H20" i="44"/>
  <c r="H19" i="44"/>
  <c r="H18" i="44"/>
  <c r="H17" i="44"/>
  <c r="H16" i="44"/>
  <c r="H15" i="44"/>
  <c r="H14" i="44"/>
  <c r="H12" i="44"/>
  <c r="H11" i="44"/>
  <c r="H31" i="42"/>
  <c r="H30" i="42"/>
  <c r="H29" i="42"/>
  <c r="H28" i="42"/>
  <c r="H27" i="42"/>
  <c r="H26" i="42"/>
  <c r="H25" i="42"/>
  <c r="H24" i="42"/>
  <c r="H23" i="42"/>
  <c r="H22" i="42"/>
  <c r="H21" i="42"/>
  <c r="H20" i="42"/>
  <c r="H19" i="42"/>
  <c r="H18" i="42"/>
  <c r="H17" i="42"/>
  <c r="H16" i="42"/>
  <c r="J2" i="42" s="1"/>
  <c r="H15" i="42"/>
  <c r="H14" i="42"/>
  <c r="H13" i="42"/>
  <c r="H12" i="42"/>
  <c r="H11" i="42"/>
  <c r="H10" i="42"/>
  <c r="H48" i="40"/>
  <c r="H47" i="40"/>
  <c r="H46" i="40"/>
  <c r="H45" i="40"/>
  <c r="H44" i="40"/>
  <c r="H43" i="40"/>
  <c r="H42" i="40"/>
  <c r="H41" i="40"/>
  <c r="H40" i="40"/>
  <c r="H39" i="40"/>
  <c r="H38" i="40"/>
  <c r="H37" i="40"/>
  <c r="H36" i="40"/>
  <c r="H35" i="40"/>
  <c r="H34" i="40"/>
  <c r="H33" i="40"/>
  <c r="H32" i="40"/>
  <c r="H30" i="40"/>
  <c r="H29" i="40"/>
  <c r="H28" i="40"/>
  <c r="H27" i="40"/>
  <c r="H26" i="40"/>
  <c r="H25" i="40"/>
  <c r="H24" i="40"/>
  <c r="H23" i="40"/>
  <c r="J2" i="40" s="1"/>
  <c r="H22" i="40"/>
  <c r="H21" i="40"/>
  <c r="H20" i="40"/>
  <c r="H19" i="40"/>
  <c r="H18" i="40"/>
  <c r="H17" i="40"/>
  <c r="H16" i="40"/>
  <c r="H14" i="40"/>
  <c r="H13" i="40"/>
  <c r="H12" i="40"/>
  <c r="H11" i="40"/>
  <c r="H10" i="40"/>
  <c r="H23" i="38"/>
  <c r="H22" i="38"/>
  <c r="H14" i="38"/>
  <c r="J2" i="38" s="1"/>
  <c r="H13" i="38"/>
  <c r="H12" i="38"/>
  <c r="H11" i="38"/>
  <c r="H10" i="38"/>
  <c r="H12" i="37"/>
  <c r="H11" i="37"/>
  <c r="H10" i="37"/>
  <c r="H9" i="37"/>
  <c r="J2" i="37"/>
  <c r="J76" i="36"/>
  <c r="J75" i="36"/>
  <c r="J74" i="36"/>
  <c r="J59" i="36"/>
  <c r="J57" i="36"/>
  <c r="J56" i="36"/>
  <c r="J55" i="36"/>
  <c r="J54" i="36"/>
  <c r="J53" i="36"/>
  <c r="J52" i="36"/>
  <c r="J51" i="36"/>
  <c r="J50" i="36"/>
  <c r="J49" i="36"/>
  <c r="J48" i="36"/>
  <c r="J47" i="36"/>
  <c r="J46" i="36"/>
  <c r="J45" i="36"/>
  <c r="J42" i="36"/>
  <c r="J39" i="36"/>
  <c r="J38" i="36"/>
  <c r="J37" i="36"/>
  <c r="J35" i="36"/>
  <c r="J34" i="36"/>
  <c r="J33" i="36"/>
  <c r="J32" i="36"/>
  <c r="J31" i="36"/>
  <c r="J30" i="36"/>
  <c r="J29" i="36"/>
  <c r="J28" i="36"/>
  <c r="J27" i="36"/>
  <c r="J26" i="36"/>
  <c r="J25" i="36"/>
  <c r="J24" i="36"/>
  <c r="J23" i="36"/>
  <c r="J21" i="36"/>
  <c r="J20" i="36"/>
  <c r="J19" i="36"/>
  <c r="J18" i="36"/>
  <c r="J17" i="36"/>
  <c r="J16" i="36"/>
  <c r="J15" i="36"/>
  <c r="J14" i="36"/>
  <c r="J13" i="36"/>
  <c r="L2" i="36" s="1"/>
  <c r="J12" i="36"/>
  <c r="J11" i="36"/>
  <c r="C11" i="36"/>
  <c r="C12" i="36" s="1"/>
  <c r="C13" i="36" s="1"/>
  <c r="C14" i="36" s="1"/>
  <c r="C15" i="36" s="1"/>
  <c r="C16" i="36" s="1"/>
  <c r="C17" i="36" s="1"/>
  <c r="C18" i="36" s="1"/>
  <c r="C19" i="36" s="1"/>
  <c r="C20" i="36" s="1"/>
  <c r="C21" i="36" s="1"/>
  <c r="C23" i="36" s="1"/>
  <c r="C24" i="36" s="1"/>
  <c r="C25" i="36" s="1"/>
  <c r="C26" i="36" s="1"/>
  <c r="C27" i="36" s="1"/>
  <c r="C28" i="36" s="1"/>
  <c r="C29" i="36" s="1"/>
  <c r="C30" i="36" s="1"/>
  <c r="C31" i="36" s="1"/>
  <c r="C32" i="36" s="1"/>
  <c r="C33" i="36" s="1"/>
  <c r="C34" i="36" s="1"/>
  <c r="C35" i="36" s="1"/>
  <c r="C37" i="36" s="1"/>
  <c r="C38" i="36" s="1"/>
  <c r="C39" i="36" s="1"/>
  <c r="C40" i="36" s="1"/>
  <c r="C41" i="36" s="1"/>
  <c r="C42" i="36" s="1"/>
  <c r="C43" i="36" s="1"/>
  <c r="C44" i="36" s="1"/>
  <c r="C45" i="36" s="1"/>
  <c r="C46" i="36" s="1"/>
  <c r="C47" i="36" s="1"/>
  <c r="C48" i="36" s="1"/>
  <c r="C49" i="36" s="1"/>
  <c r="C50" i="36" s="1"/>
  <c r="C51" i="36" s="1"/>
  <c r="C52" i="36" s="1"/>
  <c r="C53" i="36" s="1"/>
  <c r="C54" i="36" s="1"/>
  <c r="C55" i="36" s="1"/>
  <c r="C56" i="36" s="1"/>
  <c r="C57" i="36" s="1"/>
  <c r="C59" i="36" s="1"/>
  <c r="J10" i="36"/>
  <c r="H20" i="35"/>
  <c r="H19" i="35"/>
  <c r="H18" i="35"/>
  <c r="H17" i="35"/>
  <c r="H16" i="35"/>
  <c r="H15" i="35"/>
  <c r="H14" i="35"/>
  <c r="H13" i="35"/>
  <c r="H12" i="35"/>
  <c r="J2" i="35" s="1"/>
  <c r="H11" i="35"/>
  <c r="H10" i="35"/>
  <c r="H9" i="35"/>
  <c r="H45" i="34"/>
  <c r="H44" i="34"/>
  <c r="H43" i="34"/>
  <c r="H42" i="34"/>
  <c r="H41" i="34"/>
  <c r="H40" i="34"/>
  <c r="H39" i="34"/>
  <c r="H38" i="34"/>
  <c r="H37" i="34"/>
  <c r="H36" i="34"/>
  <c r="H35" i="34"/>
  <c r="H34" i="34"/>
  <c r="H33" i="34"/>
  <c r="H32" i="34"/>
  <c r="H31" i="34"/>
  <c r="H30" i="34"/>
  <c r="H29" i="34"/>
  <c r="H28" i="34"/>
  <c r="H27" i="34"/>
  <c r="H26" i="34"/>
  <c r="H25" i="34"/>
  <c r="H24" i="34"/>
  <c r="H23" i="34"/>
  <c r="H22" i="34"/>
  <c r="H21" i="34"/>
  <c r="H20" i="34"/>
  <c r="H19" i="34"/>
  <c r="H18" i="34"/>
  <c r="J2" i="34" s="1"/>
  <c r="H17" i="34"/>
  <c r="H16" i="34"/>
  <c r="H15" i="34"/>
  <c r="H14" i="34"/>
  <c r="H13" i="34"/>
  <c r="H12" i="34"/>
  <c r="H11" i="34"/>
  <c r="H10" i="34"/>
  <c r="H9" i="34"/>
  <c r="H35" i="32"/>
  <c r="H34" i="32"/>
  <c r="H33" i="32"/>
  <c r="H32" i="32"/>
  <c r="H31" i="32"/>
  <c r="H30" i="32"/>
  <c r="H29" i="32"/>
  <c r="H28" i="32"/>
  <c r="H27" i="32"/>
  <c r="H26" i="32"/>
  <c r="H25" i="32"/>
  <c r="H24" i="32"/>
  <c r="H23" i="32"/>
  <c r="H22" i="32"/>
  <c r="H21" i="32"/>
  <c r="H20" i="32"/>
  <c r="H19" i="32"/>
  <c r="H18" i="32"/>
  <c r="H17" i="32"/>
  <c r="H16" i="32"/>
  <c r="H15" i="32"/>
  <c r="H14" i="32"/>
  <c r="J2" i="32" s="1"/>
  <c r="H13" i="32"/>
  <c r="H12" i="32"/>
  <c r="H11" i="32"/>
  <c r="H10" i="32"/>
  <c r="H9" i="32"/>
  <c r="E34" i="51" l="1"/>
  <c r="H35" i="30"/>
  <c r="H34" i="30"/>
  <c r="H33" i="30"/>
  <c r="H32" i="30"/>
  <c r="H31" i="30"/>
  <c r="H30" i="30"/>
  <c r="H29" i="30"/>
  <c r="H28" i="30"/>
  <c r="H27" i="30"/>
  <c r="H26" i="30"/>
  <c r="H25" i="30"/>
  <c r="H24" i="30"/>
  <c r="H23" i="30"/>
  <c r="H22" i="30"/>
  <c r="H21" i="30"/>
  <c r="J2" i="30" s="1"/>
  <c r="H20" i="30"/>
  <c r="H19" i="30"/>
  <c r="H18" i="30"/>
  <c r="H17" i="30"/>
  <c r="H16" i="30"/>
  <c r="H15" i="30"/>
  <c r="H14" i="30"/>
  <c r="H13" i="30"/>
  <c r="H12" i="30"/>
  <c r="H11" i="30"/>
  <c r="H10" i="30"/>
  <c r="H9" i="30"/>
  <c r="H42" i="28"/>
  <c r="H40" i="28"/>
  <c r="H34" i="28"/>
  <c r="J2" i="28" s="1"/>
  <c r="H33" i="28"/>
  <c r="H32" i="28"/>
  <c r="H31" i="28"/>
  <c r="H30" i="28"/>
  <c r="H29" i="28"/>
  <c r="H28" i="28"/>
  <c r="H27" i="28"/>
  <c r="H26" i="28"/>
  <c r="H48" i="26"/>
  <c r="H47" i="26"/>
  <c r="H46" i="26"/>
  <c r="H45" i="26"/>
  <c r="H44" i="26"/>
  <c r="H43" i="26"/>
  <c r="H42" i="26"/>
  <c r="H41" i="26"/>
  <c r="H40" i="26"/>
  <c r="H39" i="26"/>
  <c r="H38" i="26"/>
  <c r="H37" i="26"/>
  <c r="H36" i="26"/>
  <c r="H35" i="26"/>
  <c r="H34" i="26"/>
  <c r="H33" i="26"/>
  <c r="H32" i="26"/>
  <c r="H31" i="26"/>
  <c r="H30" i="26"/>
  <c r="H29" i="26"/>
  <c r="H28" i="26"/>
  <c r="H27" i="26"/>
  <c r="H26" i="26"/>
  <c r="H25" i="26"/>
  <c r="H24" i="26"/>
  <c r="H23" i="26"/>
  <c r="H22" i="26"/>
  <c r="H21" i="26"/>
  <c r="H20" i="26"/>
  <c r="H19" i="26"/>
  <c r="H18" i="26"/>
  <c r="H17" i="26"/>
  <c r="H16" i="26"/>
  <c r="H15" i="26"/>
  <c r="H14" i="26"/>
  <c r="H13" i="26"/>
  <c r="H12" i="26"/>
  <c r="H11" i="26"/>
  <c r="H10" i="26"/>
  <c r="J2" i="26" s="1"/>
  <c r="H9" i="26"/>
  <c r="H48" i="24"/>
  <c r="H47" i="24"/>
  <c r="H46" i="24"/>
  <c r="H45" i="24"/>
  <c r="H44" i="24"/>
  <c r="H43" i="24"/>
  <c r="H42" i="24"/>
  <c r="H41" i="24"/>
  <c r="H40" i="24"/>
  <c r="H39" i="24"/>
  <c r="H38" i="24"/>
  <c r="H37" i="24"/>
  <c r="H36" i="24"/>
  <c r="H35" i="24"/>
  <c r="H34" i="24"/>
  <c r="H33" i="24"/>
  <c r="H32" i="24"/>
  <c r="H31" i="24"/>
  <c r="H30" i="24"/>
  <c r="H29" i="24"/>
  <c r="H28" i="24"/>
  <c r="H27" i="24"/>
  <c r="H26" i="24"/>
  <c r="H25" i="24"/>
  <c r="H24" i="24"/>
  <c r="H23" i="24"/>
  <c r="H22" i="24"/>
  <c r="H21" i="24"/>
  <c r="H20" i="24"/>
  <c r="H19" i="24"/>
  <c r="J2" i="24" s="1"/>
  <c r="H18" i="24"/>
  <c r="H17" i="24"/>
  <c r="H16" i="24"/>
  <c r="H15" i="24"/>
  <c r="H14" i="24"/>
  <c r="H13" i="24"/>
  <c r="H12" i="24"/>
  <c r="H11" i="24"/>
  <c r="H10" i="24"/>
  <c r="H9" i="24"/>
  <c r="H56" i="23"/>
  <c r="H55" i="23"/>
  <c r="H54" i="23"/>
  <c r="H53" i="23"/>
  <c r="H52" i="23"/>
  <c r="H51" i="23"/>
  <c r="H50" i="23"/>
  <c r="H49" i="23"/>
  <c r="H48" i="23"/>
  <c r="H47" i="23"/>
  <c r="H46" i="23"/>
  <c r="H45" i="23"/>
  <c r="H44" i="23"/>
  <c r="H43" i="23"/>
  <c r="H42" i="23"/>
  <c r="H41" i="23"/>
  <c r="H40" i="23"/>
  <c r="H39" i="23"/>
  <c r="H38" i="23"/>
  <c r="H37" i="23"/>
  <c r="H36" i="23"/>
  <c r="H35" i="23"/>
  <c r="H34" i="23"/>
  <c r="H33" i="23"/>
  <c r="H32" i="23"/>
  <c r="H31" i="23"/>
  <c r="H30" i="23"/>
  <c r="H29" i="23"/>
  <c r="H28" i="23"/>
  <c r="H27" i="23"/>
  <c r="H26" i="23"/>
  <c r="H25" i="23"/>
  <c r="H24" i="23"/>
  <c r="H23" i="23"/>
  <c r="H22" i="23"/>
  <c r="H21" i="23"/>
  <c r="H20" i="23"/>
  <c r="J2" i="23" s="1"/>
  <c r="H19" i="23"/>
  <c r="H18" i="23"/>
  <c r="H17" i="23"/>
  <c r="H16" i="23"/>
  <c r="H15" i="23"/>
  <c r="H14" i="23"/>
  <c r="H13" i="23"/>
  <c r="H12" i="23"/>
  <c r="H11" i="23"/>
  <c r="H10" i="23"/>
  <c r="H9" i="23"/>
  <c r="B118" i="20"/>
  <c r="B117" i="20"/>
  <c r="B116" i="20"/>
  <c r="B115" i="20"/>
  <c r="B114" i="20"/>
  <c r="B113" i="20"/>
  <c r="B112" i="20"/>
  <c r="B111" i="20"/>
  <c r="B110" i="20"/>
  <c r="B109" i="20"/>
  <c r="B108" i="20"/>
  <c r="B107" i="20"/>
  <c r="B106" i="20"/>
  <c r="B105" i="20"/>
  <c r="B104" i="20"/>
  <c r="B103" i="20"/>
  <c r="B102" i="20"/>
  <c r="B101" i="20"/>
  <c r="B100" i="20"/>
  <c r="B99" i="20"/>
  <c r="B98" i="20"/>
  <c r="B97" i="20"/>
  <c r="B96" i="20"/>
  <c r="B95" i="20"/>
  <c r="B94" i="20"/>
  <c r="B93" i="20"/>
  <c r="B92" i="20"/>
  <c r="B91" i="20"/>
  <c r="B90" i="20"/>
  <c r="B89" i="20"/>
  <c r="B88" i="20"/>
  <c r="B87" i="20"/>
  <c r="B86" i="20"/>
  <c r="B85" i="20"/>
  <c r="B84" i="20"/>
  <c r="B83" i="20"/>
  <c r="B82" i="20"/>
  <c r="B81" i="20"/>
  <c r="B80" i="20"/>
  <c r="B79" i="20"/>
  <c r="B78" i="20"/>
  <c r="B77" i="20"/>
  <c r="B76" i="20"/>
  <c r="B75" i="20"/>
  <c r="B74" i="20"/>
  <c r="B73" i="20"/>
  <c r="B72" i="20"/>
  <c r="B71" i="20"/>
  <c r="B70" i="20"/>
  <c r="B69" i="20"/>
  <c r="B68" i="20"/>
  <c r="B67" i="20"/>
  <c r="B66" i="20"/>
  <c r="B65" i="20"/>
  <c r="B64" i="20"/>
  <c r="B63" i="20"/>
  <c r="B62" i="20"/>
  <c r="B61" i="20"/>
  <c r="B60" i="20"/>
  <c r="B59" i="20"/>
  <c r="B58" i="20"/>
  <c r="B57" i="20"/>
  <c r="B56" i="20"/>
  <c r="B55" i="20"/>
  <c r="B54" i="20"/>
  <c r="B53" i="20"/>
  <c r="B52" i="20"/>
  <c r="B51" i="20"/>
  <c r="B50" i="20"/>
  <c r="B49" i="20"/>
  <c r="B48" i="20"/>
  <c r="B47" i="20"/>
  <c r="B46" i="20"/>
  <c r="B45" i="20"/>
  <c r="B44" i="20"/>
  <c r="B43" i="20"/>
  <c r="B42" i="20"/>
  <c r="B41" i="20"/>
  <c r="B40" i="20"/>
  <c r="B39" i="20"/>
  <c r="B38" i="20"/>
  <c r="B37" i="20"/>
  <c r="B36" i="20"/>
  <c r="B35" i="20"/>
  <c r="B34" i="20"/>
  <c r="B33" i="20"/>
  <c r="B32" i="20"/>
  <c r="B31" i="20"/>
  <c r="B30" i="20"/>
  <c r="B29" i="20"/>
  <c r="B28" i="20"/>
  <c r="B27" i="20"/>
  <c r="B26" i="20"/>
  <c r="B25" i="20"/>
  <c r="B24" i="20"/>
  <c r="B23" i="20"/>
  <c r="B22" i="20"/>
  <c r="B21" i="20"/>
  <c r="B20" i="20"/>
  <c r="B19" i="20"/>
  <c r="B18" i="20"/>
  <c r="B17" i="20"/>
  <c r="B16" i="20"/>
  <c r="B15" i="20"/>
  <c r="B14" i="20"/>
  <c r="B13" i="20"/>
  <c r="B12" i="20"/>
  <c r="B11" i="20"/>
  <c r="B10" i="20"/>
  <c r="B9" i="20"/>
  <c r="B8" i="20"/>
  <c r="B7" i="20"/>
  <c r="B6" i="20"/>
  <c r="B5" i="20"/>
  <c r="B4" i="20"/>
  <c r="B3" i="20"/>
  <c r="B2" i="20"/>
  <c r="B1" i="20"/>
  <c r="H127" i="19"/>
  <c r="H126" i="19"/>
  <c r="H125" i="19"/>
  <c r="H124" i="19"/>
  <c r="H123" i="19"/>
  <c r="H122" i="19"/>
  <c r="H121" i="19"/>
  <c r="H120" i="19"/>
  <c r="H119" i="19"/>
  <c r="H118" i="19"/>
  <c r="H117" i="19"/>
  <c r="H116" i="19"/>
  <c r="H115" i="19"/>
  <c r="H114" i="19"/>
  <c r="H113" i="19"/>
  <c r="H112" i="19"/>
  <c r="H111" i="19"/>
  <c r="H110" i="19"/>
  <c r="H109" i="19"/>
  <c r="H108" i="19"/>
  <c r="H107" i="19"/>
  <c r="H106" i="19"/>
  <c r="H105" i="19"/>
  <c r="H104" i="19"/>
  <c r="H103" i="19"/>
  <c r="H102" i="19"/>
  <c r="H101" i="19"/>
  <c r="H100" i="19"/>
  <c r="H99" i="19"/>
  <c r="H98" i="19"/>
  <c r="H97" i="19"/>
  <c r="H96" i="19"/>
  <c r="H95" i="19"/>
  <c r="H94" i="19"/>
  <c r="H93" i="19"/>
  <c r="H92" i="19"/>
  <c r="H91" i="19"/>
  <c r="H90" i="19"/>
  <c r="H89" i="19"/>
  <c r="H88" i="19"/>
  <c r="H87" i="19"/>
  <c r="H86" i="19"/>
  <c r="H85" i="19"/>
  <c r="H84" i="19"/>
  <c r="H83" i="19"/>
  <c r="H82" i="19"/>
  <c r="H81" i="19"/>
  <c r="H80" i="19"/>
  <c r="H79" i="19"/>
  <c r="H78" i="19"/>
  <c r="H77" i="19"/>
  <c r="H76" i="19"/>
  <c r="H75" i="19"/>
  <c r="H74" i="19"/>
  <c r="H73" i="19"/>
  <c r="H72" i="19"/>
  <c r="H71" i="19"/>
  <c r="H70" i="19"/>
  <c r="H69" i="19"/>
  <c r="H68" i="19"/>
  <c r="H67" i="19"/>
  <c r="H66" i="19"/>
  <c r="H65" i="19"/>
  <c r="H64" i="19"/>
  <c r="H63" i="19"/>
  <c r="H62" i="19"/>
  <c r="H61" i="19"/>
  <c r="H60" i="19"/>
  <c r="H59" i="19"/>
  <c r="H58" i="19"/>
  <c r="H57" i="19"/>
  <c r="H56" i="19"/>
  <c r="H55" i="19"/>
  <c r="H54" i="19"/>
  <c r="H53" i="19"/>
  <c r="H52" i="19"/>
  <c r="H51" i="19"/>
  <c r="H50" i="19"/>
  <c r="H49" i="19"/>
  <c r="H48" i="19"/>
  <c r="H47" i="19"/>
  <c r="H46" i="19"/>
  <c r="H45" i="19"/>
  <c r="H44" i="19"/>
  <c r="H43" i="19"/>
  <c r="H42" i="19"/>
  <c r="H41" i="19"/>
  <c r="H40" i="19"/>
  <c r="H39" i="19"/>
  <c r="H38" i="19"/>
  <c r="H37" i="19"/>
  <c r="H36" i="19"/>
  <c r="H35" i="19"/>
  <c r="H34" i="19"/>
  <c r="H33" i="19"/>
  <c r="H32" i="19"/>
  <c r="H31" i="19"/>
  <c r="H30" i="19"/>
  <c r="H29" i="19"/>
  <c r="H28" i="19"/>
  <c r="H27" i="19"/>
  <c r="H26" i="19"/>
  <c r="H25" i="19"/>
  <c r="H24" i="19"/>
  <c r="H23" i="19"/>
  <c r="H22" i="19"/>
  <c r="H21" i="19"/>
  <c r="H20" i="19"/>
  <c r="H19" i="19"/>
  <c r="H18" i="19"/>
  <c r="H17" i="19"/>
  <c r="J2" i="19" s="1"/>
  <c r="H16" i="19"/>
  <c r="H15" i="19"/>
  <c r="H14" i="19"/>
  <c r="H13" i="19"/>
  <c r="H12" i="19"/>
  <c r="H11" i="19"/>
  <c r="H10" i="19"/>
  <c r="H141" i="18"/>
  <c r="H140" i="18"/>
  <c r="H137" i="18"/>
  <c r="H135" i="18"/>
  <c r="H134" i="18"/>
  <c r="H133" i="18"/>
  <c r="H132" i="18"/>
  <c r="H129" i="18"/>
  <c r="H63" i="18"/>
  <c r="H62"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5" i="18"/>
  <c r="H34" i="18"/>
  <c r="H33" i="18"/>
  <c r="H32" i="18"/>
  <c r="H31" i="18"/>
  <c r="H30" i="18"/>
  <c r="H29" i="18"/>
  <c r="H28" i="18"/>
  <c r="H27" i="18"/>
  <c r="H26" i="18"/>
  <c r="H25" i="18"/>
  <c r="H24" i="18"/>
  <c r="H23" i="18"/>
  <c r="H22" i="18"/>
  <c r="H21" i="18"/>
  <c r="H20" i="18"/>
  <c r="H19" i="18"/>
  <c r="H18" i="18"/>
  <c r="H17" i="18"/>
  <c r="H16" i="18"/>
  <c r="J2" i="18" s="1"/>
  <c r="H15" i="18"/>
  <c r="H14" i="18"/>
  <c r="H13" i="18"/>
  <c r="H12" i="18"/>
  <c r="H11" i="18"/>
  <c r="H10" i="18"/>
  <c r="H26" i="16"/>
  <c r="H25" i="16"/>
  <c r="H24" i="16"/>
  <c r="H23" i="16"/>
  <c r="H22" i="16"/>
  <c r="H21" i="16"/>
  <c r="H20" i="16"/>
  <c r="H19" i="16"/>
  <c r="H18" i="16"/>
  <c r="J2" i="16" s="1"/>
  <c r="H17" i="16"/>
  <c r="H16" i="16"/>
  <c r="H15" i="16"/>
  <c r="H14" i="16"/>
  <c r="H13" i="16"/>
  <c r="H12" i="16"/>
  <c r="H11" i="16"/>
  <c r="H10" i="16"/>
  <c r="H9" i="16"/>
  <c r="H16" i="12"/>
  <c r="H15" i="12"/>
  <c r="H14" i="12"/>
  <c r="H13" i="12"/>
  <c r="H12" i="12"/>
  <c r="H11" i="12"/>
  <c r="H10" i="12"/>
  <c r="J2" i="12" s="1"/>
  <c r="H38" i="11" l="1"/>
  <c r="H37" i="11"/>
  <c r="H36" i="11"/>
  <c r="H35" i="11"/>
  <c r="H34" i="11"/>
  <c r="H33" i="11"/>
  <c r="H32" i="11"/>
  <c r="H10" i="11"/>
  <c r="J2" i="11"/>
  <c r="H25" i="9"/>
  <c r="H24" i="9"/>
  <c r="H14" i="9"/>
  <c r="H13" i="9"/>
  <c r="H12" i="9"/>
  <c r="H11" i="9"/>
  <c r="H10" i="9"/>
  <c r="J2" i="9" s="1"/>
  <c r="H9" i="9"/>
  <c r="H30" i="8" l="1"/>
  <c r="H29" i="8"/>
  <c r="H28" i="8"/>
  <c r="H27" i="8"/>
  <c r="H26" i="8"/>
  <c r="H25" i="8"/>
  <c r="H24" i="8"/>
  <c r="H23" i="8"/>
  <c r="H22" i="8"/>
  <c r="H21" i="8"/>
  <c r="H20" i="8"/>
  <c r="H19" i="8"/>
  <c r="H18" i="8"/>
  <c r="H17" i="8"/>
  <c r="H16" i="8"/>
  <c r="H15" i="8"/>
  <c r="J2" i="8" s="1"/>
  <c r="H14" i="8"/>
  <c r="H13" i="8"/>
  <c r="H12" i="8"/>
  <c r="H11" i="8"/>
  <c r="H10" i="8"/>
  <c r="H9" i="8"/>
  <c r="H25" i="7"/>
  <c r="H24" i="7"/>
  <c r="H23" i="7"/>
  <c r="H22" i="7"/>
  <c r="H21" i="7"/>
  <c r="H20" i="7"/>
  <c r="H19" i="7"/>
  <c r="H18" i="7"/>
  <c r="H17" i="7"/>
  <c r="J2" i="7" s="1"/>
  <c r="H16" i="7"/>
  <c r="H15" i="7"/>
  <c r="H14" i="7"/>
  <c r="H13" i="7"/>
  <c r="H12" i="7"/>
  <c r="H11" i="7"/>
  <c r="H10" i="7"/>
  <c r="H9" i="7"/>
  <c r="H37" i="6"/>
  <c r="H36" i="6"/>
  <c r="H35" i="6"/>
  <c r="H34" i="6"/>
  <c r="H33" i="6"/>
  <c r="H32" i="6"/>
  <c r="H31" i="6"/>
  <c r="H30" i="6"/>
  <c r="H29" i="6"/>
  <c r="H28" i="6"/>
  <c r="H27" i="6"/>
  <c r="H26" i="6"/>
  <c r="H25" i="6"/>
  <c r="H24" i="6"/>
  <c r="H23" i="6"/>
  <c r="H22" i="6"/>
  <c r="H21" i="6"/>
  <c r="H20" i="6"/>
  <c r="H19" i="6"/>
  <c r="H18" i="6"/>
  <c r="H17" i="6"/>
  <c r="H16" i="6"/>
  <c r="H15" i="6"/>
  <c r="J2" i="6" s="1"/>
  <c r="H14" i="6"/>
  <c r="H13" i="6"/>
  <c r="H12" i="6"/>
  <c r="H11" i="6"/>
  <c r="H10" i="6"/>
  <c r="H9" i="6"/>
  <c r="H24" i="4"/>
  <c r="H23" i="4"/>
  <c r="H22" i="4"/>
  <c r="H21" i="4"/>
  <c r="H20" i="4"/>
  <c r="H19" i="4"/>
  <c r="H18" i="4"/>
  <c r="H17" i="4"/>
  <c r="H15" i="4"/>
  <c r="J2" i="4" s="1"/>
  <c r="H14" i="4"/>
  <c r="H13" i="4"/>
  <c r="H12" i="4"/>
  <c r="H11" i="4"/>
  <c r="H10" i="4"/>
  <c r="H234" i="2"/>
  <c r="H233" i="2"/>
  <c r="H232" i="2"/>
  <c r="H231" i="2"/>
  <c r="H230" i="2"/>
  <c r="H229" i="2"/>
  <c r="H227"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J2" i="2" s="1"/>
  <c r="H15" i="2"/>
  <c r="H14" i="2"/>
  <c r="H13" i="2"/>
  <c r="H12" i="2"/>
  <c r="H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H17" authorId="0" shapeId="0" xr:uid="{67F30C49-8D53-446F-943C-D7B194886793}">
      <text>
        <r>
          <rPr>
            <b/>
            <sz val="9"/>
            <color indexed="81"/>
            <rFont val="MS P ゴシック"/>
            <family val="3"/>
            <charset val="128"/>
          </rPr>
          <t>齋藤 秀昭:</t>
        </r>
        <r>
          <rPr>
            <sz val="9"/>
            <color indexed="81"/>
            <rFont val="MS P ゴシック"/>
            <family val="3"/>
            <charset val="128"/>
          </rPr>
          <t xml:space="preserve">
今回は発注しない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H23" authorId="0" shapeId="0" xr:uid="{1005CCEA-0A00-40B9-B420-CC4FA94257DA}">
      <text>
        <r>
          <rPr>
            <b/>
            <sz val="9"/>
            <color indexed="81"/>
            <rFont val="MS P ゴシック"/>
            <family val="3"/>
            <charset val="128"/>
          </rPr>
          <t>齋藤 秀昭:</t>
        </r>
        <r>
          <rPr>
            <sz val="9"/>
            <color indexed="81"/>
            <rFont val="MS P ゴシック"/>
            <family val="3"/>
            <charset val="128"/>
          </rPr>
          <t xml:space="preserve">
材料選択必要
sus材
AL材
pom材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H27" authorId="0" shapeId="0" xr:uid="{D0A30B9F-A81E-41D1-9D42-A278B5C61D84}">
      <text>
        <r>
          <rPr>
            <b/>
            <sz val="9"/>
            <color indexed="81"/>
            <rFont val="MS P ゴシック"/>
            <family val="3"/>
            <charset val="128"/>
          </rPr>
          <t xml:space="preserve">まとめて発注
</t>
        </r>
      </text>
    </comment>
    <comment ref="H41" authorId="0" shapeId="0" xr:uid="{157742EC-848C-4648-929F-413E6CE08676}">
      <text>
        <r>
          <rPr>
            <b/>
            <sz val="9"/>
            <color indexed="81"/>
            <rFont val="MS P ゴシック"/>
            <family val="3"/>
            <charset val="128"/>
          </rPr>
          <t xml:space="preserve">まとめて発注
</t>
        </r>
      </text>
    </comment>
    <comment ref="H58" authorId="0" shapeId="0" xr:uid="{89F4904F-1A86-4BB0-9D4D-C88D30E334AB}">
      <text>
        <r>
          <rPr>
            <sz val="9"/>
            <color indexed="81"/>
            <rFont val="MS P ゴシック"/>
            <family val="3"/>
            <charset val="128"/>
          </rPr>
          <t>発注数　まとめて記載</t>
        </r>
      </text>
    </comment>
    <comment ref="H96" authorId="0" shapeId="0" xr:uid="{CA798DDB-F106-4DA9-B762-1EB926CE0990}">
      <text>
        <r>
          <rPr>
            <sz val="9"/>
            <color indexed="81"/>
            <rFont val="MS P ゴシック"/>
            <family val="3"/>
            <charset val="128"/>
          </rPr>
          <t xml:space="preserve">まとめて発注
</t>
        </r>
      </text>
    </comment>
    <comment ref="H101" authorId="0" shapeId="0" xr:uid="{7F4D0E78-013A-469A-91D3-CDF35E945C49}">
      <text>
        <r>
          <rPr>
            <b/>
            <sz val="9"/>
            <color indexed="81"/>
            <rFont val="MS P ゴシック"/>
            <family val="3"/>
            <charset val="128"/>
          </rPr>
          <t>まとめて発注</t>
        </r>
      </text>
    </comment>
    <comment ref="H146" authorId="0" shapeId="0" xr:uid="{64990BF2-3224-4F81-9C10-F414B33FDADE}">
      <text>
        <r>
          <rPr>
            <b/>
            <sz val="9"/>
            <color indexed="81"/>
            <rFont val="MS P ゴシック"/>
            <family val="3"/>
            <charset val="128"/>
          </rPr>
          <t>まとめて発注</t>
        </r>
      </text>
    </comment>
    <comment ref="H147" authorId="0" shapeId="0" xr:uid="{41557551-4F6F-4F2C-9377-FB8E9B143AC6}">
      <text>
        <r>
          <rPr>
            <sz val="9"/>
            <color indexed="81"/>
            <rFont val="MS P ゴシック"/>
            <family val="3"/>
            <charset val="128"/>
          </rPr>
          <t xml:space="preserve">まとめて発注
</t>
        </r>
      </text>
    </comment>
    <comment ref="H162" authorId="0" shapeId="0" xr:uid="{71C4443E-4C78-4CD3-B0EE-4095BE52237B}">
      <text>
        <r>
          <rPr>
            <sz val="9"/>
            <color indexed="81"/>
            <rFont val="MS P ゴシック"/>
            <family val="3"/>
            <charset val="128"/>
          </rPr>
          <t xml:space="preserve">まとめて発注
</t>
        </r>
      </text>
    </comment>
    <comment ref="H163" authorId="0" shapeId="0" xr:uid="{B8A5E3EE-229E-4204-B7AC-C8C6D1E72940}">
      <text>
        <r>
          <rPr>
            <sz val="9"/>
            <color indexed="81"/>
            <rFont val="MS P ゴシック"/>
            <family val="3"/>
            <charset val="128"/>
          </rPr>
          <t xml:space="preserve">まとめて発注
</t>
        </r>
      </text>
    </comment>
    <comment ref="H252" authorId="0" shapeId="0" xr:uid="{A4355236-0586-4296-823C-D0D65CC30ED2}">
      <text>
        <r>
          <rPr>
            <b/>
            <sz val="9"/>
            <color indexed="81"/>
            <rFont val="MS P ゴシック"/>
            <family val="3"/>
            <charset val="128"/>
          </rPr>
          <t>まとめて発注</t>
        </r>
      </text>
    </comment>
    <comment ref="H253" authorId="0" shapeId="0" xr:uid="{087ACA52-FDDA-4A63-9096-3BC5AAE166EA}">
      <text>
        <r>
          <rPr>
            <sz val="9"/>
            <color indexed="81"/>
            <rFont val="MS P ゴシック"/>
            <family val="3"/>
            <charset val="128"/>
          </rPr>
          <t xml:space="preserve">まとめて発注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G36" authorId="0" shapeId="0" xr:uid="{605D38D1-2999-44BA-9F2F-64807ED3690D}">
      <text>
        <r>
          <rPr>
            <b/>
            <sz val="9"/>
            <color indexed="81"/>
            <rFont val="MS P ゴシック"/>
            <family val="3"/>
            <charset val="128"/>
          </rPr>
          <t>齋藤 秀昭:</t>
        </r>
        <r>
          <rPr>
            <sz val="9"/>
            <color indexed="81"/>
            <rFont val="MS P ゴシック"/>
            <family val="3"/>
            <charset val="128"/>
          </rPr>
          <t xml:space="preserve">
まとめて発注</t>
        </r>
      </text>
    </comment>
    <comment ref="G43" authorId="0" shapeId="0" xr:uid="{2117EE54-BCD6-48BD-9764-EDEF5A5AEE22}">
      <text>
        <r>
          <rPr>
            <b/>
            <sz val="9"/>
            <color indexed="81"/>
            <rFont val="MS P ゴシック"/>
            <family val="3"/>
            <charset val="128"/>
          </rPr>
          <t>齋藤 秀昭:</t>
        </r>
        <r>
          <rPr>
            <sz val="9"/>
            <color indexed="81"/>
            <rFont val="MS P ゴシック"/>
            <family val="3"/>
            <charset val="128"/>
          </rPr>
          <t xml:space="preserve">
まとめて発注</t>
        </r>
      </text>
    </comment>
    <comment ref="G58" authorId="0" shapeId="0" xr:uid="{0B169D4E-6A97-48D9-9795-AD27F14D8BEC}">
      <text>
        <r>
          <rPr>
            <b/>
            <sz val="9"/>
            <color indexed="81"/>
            <rFont val="MS P ゴシック"/>
            <family val="3"/>
            <charset val="128"/>
          </rPr>
          <t>齋藤 秀昭:</t>
        </r>
        <r>
          <rPr>
            <sz val="9"/>
            <color indexed="81"/>
            <rFont val="MS P ゴシック"/>
            <family val="3"/>
            <charset val="128"/>
          </rPr>
          <t xml:space="preserve">
まとめて発注</t>
        </r>
      </text>
    </comment>
  </commentList>
</comments>
</file>

<file path=xl/sharedStrings.xml><?xml version="1.0" encoding="utf-8"?>
<sst xmlns="http://schemas.openxmlformats.org/spreadsheetml/2006/main" count="37101" uniqueCount="8231">
  <si>
    <t>お客先名</t>
    <rPh sb="1" eb="3">
      <t>キャクサキ</t>
    </rPh>
    <rPh sb="3" eb="4">
      <t>メイ</t>
    </rPh>
    <phoneticPr fontId="4"/>
  </si>
  <si>
    <t>エアブラウン(富士通テレコムネットワークス 社)</t>
    <phoneticPr fontId="4"/>
  </si>
  <si>
    <t>合計金額</t>
    <rPh sb="0" eb="2">
      <t>ゴウケイ</t>
    </rPh>
    <rPh sb="2" eb="4">
      <t>キンガク</t>
    </rPh>
    <phoneticPr fontId="4"/>
  </si>
  <si>
    <t>担当営業</t>
    <rPh sb="0" eb="2">
      <t>タントウ</t>
    </rPh>
    <rPh sb="2" eb="4">
      <t>エイギョウ</t>
    </rPh>
    <phoneticPr fontId="4"/>
  </si>
  <si>
    <t>平山</t>
    <rPh sb="0" eb="2">
      <t>ヒラヤマ</t>
    </rPh>
    <phoneticPr fontId="4"/>
  </si>
  <si>
    <t>受注番号</t>
    <rPh sb="0" eb="2">
      <t>ジュチュウ</t>
    </rPh>
    <rPh sb="2" eb="4">
      <t>バンゴウ</t>
    </rPh>
    <phoneticPr fontId="4"/>
  </si>
  <si>
    <t>希望納期</t>
    <rPh sb="0" eb="2">
      <t>キボウ</t>
    </rPh>
    <rPh sb="2" eb="4">
      <t>ノウ</t>
    </rPh>
    <phoneticPr fontId="4"/>
  </si>
  <si>
    <t>2021/12/21←蛇の目への希望納期です。</t>
    <rPh sb="11" eb="12">
      <t>ジャ</t>
    </rPh>
    <rPh sb="13" eb="14">
      <t>メ</t>
    </rPh>
    <rPh sb="16" eb="18">
      <t>キボウ</t>
    </rPh>
    <rPh sb="18" eb="20">
      <t>ノウキ</t>
    </rPh>
    <phoneticPr fontId="4"/>
  </si>
  <si>
    <t>最終納品</t>
    <rPh sb="0" eb="2">
      <t>サイシュウ</t>
    </rPh>
    <rPh sb="2" eb="4">
      <t>ノウヒン</t>
    </rPh>
    <phoneticPr fontId="4"/>
  </si>
  <si>
    <t>見積り分類</t>
    <rPh sb="0" eb="2">
      <t>ミツモ</t>
    </rPh>
    <rPh sb="3" eb="5">
      <t>ブンルイ</t>
    </rPh>
    <phoneticPr fontId="4"/>
  </si>
  <si>
    <t>メーカー</t>
    <phoneticPr fontId="4"/>
  </si>
  <si>
    <t>仕入先</t>
    <rPh sb="0" eb="2">
      <t>シイレ</t>
    </rPh>
    <rPh sb="2" eb="3">
      <t>サキ</t>
    </rPh>
    <phoneticPr fontId="4"/>
  </si>
  <si>
    <t>品名 / 型式</t>
    <rPh sb="0" eb="2">
      <t>ヒンメイ</t>
    </rPh>
    <rPh sb="5" eb="7">
      <t>カタシキ</t>
    </rPh>
    <phoneticPr fontId="4"/>
  </si>
  <si>
    <t>数量</t>
  </si>
  <si>
    <t>単価</t>
  </si>
  <si>
    <t>金額</t>
  </si>
  <si>
    <t>分類合計</t>
    <rPh sb="0" eb="2">
      <t>ブンルイ</t>
    </rPh>
    <rPh sb="2" eb="4">
      <t>ゴウケイ</t>
    </rPh>
    <phoneticPr fontId="4"/>
  </si>
  <si>
    <t>詳細</t>
    <rPh sb="0" eb="2">
      <t>ショウサイ</t>
    </rPh>
    <phoneticPr fontId="4"/>
  </si>
  <si>
    <t>備考</t>
    <rPh sb="0" eb="2">
      <t>ビコウ</t>
    </rPh>
    <phoneticPr fontId="4"/>
  </si>
  <si>
    <t>技術分類</t>
    <rPh sb="0" eb="2">
      <t>ギジュツ</t>
    </rPh>
    <rPh sb="2" eb="4">
      <t>ブンルイ</t>
    </rPh>
    <phoneticPr fontId="4"/>
  </si>
  <si>
    <t>発注日</t>
    <rPh sb="0" eb="2">
      <t>ハッチュウ</t>
    </rPh>
    <rPh sb="2" eb="3">
      <t>ヒ</t>
    </rPh>
    <phoneticPr fontId="4"/>
  </si>
  <si>
    <t>発注</t>
    <rPh sb="0" eb="2">
      <t>ハッチュウ</t>
    </rPh>
    <phoneticPr fontId="4"/>
  </si>
  <si>
    <t>納期</t>
    <rPh sb="0" eb="2">
      <t>ノウ</t>
    </rPh>
    <phoneticPr fontId="4"/>
  </si>
  <si>
    <t>入荷予定日</t>
    <rPh sb="0" eb="2">
      <t>ニュウカ</t>
    </rPh>
    <rPh sb="2" eb="4">
      <t>ヨテイ</t>
    </rPh>
    <rPh sb="4" eb="5">
      <t>ヒ</t>
    </rPh>
    <phoneticPr fontId="4"/>
  </si>
  <si>
    <t>入荷日</t>
    <rPh sb="0" eb="2">
      <t>ニュウカ</t>
    </rPh>
    <rPh sb="2" eb="3">
      <t>ビ</t>
    </rPh>
    <phoneticPr fontId="4"/>
  </si>
  <si>
    <t>蛇の目</t>
    <rPh sb="0" eb="1">
      <t>ジャ</t>
    </rPh>
    <rPh sb="2" eb="3">
      <t>メ</t>
    </rPh>
    <phoneticPr fontId="4"/>
  </si>
  <si>
    <t>JR3404N-BJ（外部スイッチボックス仕様）</t>
    <rPh sb="11" eb="13">
      <t>ガイブ</t>
    </rPh>
    <rPh sb="21" eb="23">
      <t>シヨウ</t>
    </rPh>
    <phoneticPr fontId="4"/>
  </si>
  <si>
    <t>卓上型ロボットJR3000シリーズ(3軸）</t>
    <phoneticPr fontId="4"/>
  </si>
  <si>
    <t>見積No：HQ21-0223を添付します。</t>
    <rPh sb="0" eb="2">
      <t>ミツモリ</t>
    </rPh>
    <rPh sb="15" eb="17">
      <t>テンプ</t>
    </rPh>
    <phoneticPr fontId="4"/>
  </si>
  <si>
    <t>ロボット本体</t>
    <rPh sb="4" eb="6">
      <t>ホンタイ</t>
    </rPh>
    <phoneticPr fontId="4"/>
  </si>
  <si>
    <t>軸数：4軸 / 柱：片持 / XYZR駆動範囲：400x400x150mm ±360°/ Z軸最大可搬質量：7kg / X軸最大可搬質量：15kg</t>
    <rPh sb="0" eb="2">
      <t>ジクスウ</t>
    </rPh>
    <rPh sb="4" eb="5">
      <t>ジク</t>
    </rPh>
    <rPh sb="8" eb="9">
      <t>ハシラ</t>
    </rPh>
    <rPh sb="10" eb="12">
      <t>カタモ</t>
    </rPh>
    <rPh sb="19" eb="23">
      <t>クドウハンイ</t>
    </rPh>
    <rPh sb="46" eb="47">
      <t>ジク</t>
    </rPh>
    <rPh sb="47" eb="49">
      <t>サイダイ</t>
    </rPh>
    <rPh sb="49" eb="51">
      <t>カハン</t>
    </rPh>
    <rPh sb="51" eb="53">
      <t>シツリョウ</t>
    </rPh>
    <rPh sb="61" eb="62">
      <t>ジク</t>
    </rPh>
    <rPh sb="62" eb="64">
      <t>サイダイ</t>
    </rPh>
    <rPh sb="64" eb="66">
      <t>カハン</t>
    </rPh>
    <rPh sb="66" eb="68">
      <t>シツリョウ</t>
    </rPh>
    <phoneticPr fontId="4"/>
  </si>
  <si>
    <t>iI/O極性：NPN / I/O電源：内部供給 / システムソフト：塗布仕様 / スタートスイッチ：外付 / 電源仕様：単相AC400-120V / アウトレット有</t>
    <rPh sb="4" eb="6">
      <t>キョクセイ</t>
    </rPh>
    <rPh sb="16" eb="18">
      <t>デンゲン</t>
    </rPh>
    <rPh sb="19" eb="21">
      <t>ナイブ</t>
    </rPh>
    <rPh sb="21" eb="23">
      <t>キョウキュウ</t>
    </rPh>
    <rPh sb="34" eb="36">
      <t>トフ</t>
    </rPh>
    <rPh sb="36" eb="38">
      <t>シヨウ</t>
    </rPh>
    <rPh sb="50" eb="52">
      <t>ソトツ</t>
    </rPh>
    <rPh sb="55" eb="57">
      <t>デンゲン</t>
    </rPh>
    <rPh sb="57" eb="59">
      <t>シヨウ</t>
    </rPh>
    <rPh sb="60" eb="62">
      <t>タンソウ</t>
    </rPh>
    <rPh sb="81" eb="82">
      <t>アリ</t>
    </rPh>
    <phoneticPr fontId="4"/>
  </si>
  <si>
    <t>I/O-S（ｵﾌﾟｼｮﾝ）増設</t>
    <rPh sb="13" eb="15">
      <t>ゾウセツ</t>
    </rPh>
    <phoneticPr fontId="4"/>
  </si>
  <si>
    <t>見積No：HQ21-0223を添付します。</t>
    <phoneticPr fontId="4"/>
  </si>
  <si>
    <t>I/O-1（ｵﾌﾟｼｮﾝ）増設</t>
    <rPh sb="13" eb="15">
      <t>ゾウセツ</t>
    </rPh>
    <phoneticPr fontId="4"/>
  </si>
  <si>
    <t>蛇の目</t>
  </si>
  <si>
    <t>COM2増設（ｵﾌﾟｼｮﾝ）増設</t>
    <rPh sb="4" eb="6">
      <t>ゾウセツ</t>
    </rPh>
    <rPh sb="14" eb="16">
      <t>ゾウセツ</t>
    </rPh>
    <phoneticPr fontId="4"/>
  </si>
  <si>
    <t>COM3増設（ｵﾌﾟｼｮﾝ）増設</t>
    <rPh sb="4" eb="6">
      <t>ゾウセツ</t>
    </rPh>
    <rPh sb="14" eb="16">
      <t>ゾウセツ</t>
    </rPh>
    <phoneticPr fontId="4"/>
  </si>
  <si>
    <t>スイッチボックス(OPSW付・1.5m）</t>
    <rPh sb="13" eb="14">
      <t>ツキ</t>
    </rPh>
    <phoneticPr fontId="4"/>
  </si>
  <si>
    <t>荷造り運賃</t>
  </si>
  <si>
    <t>今回限り特別出精値引き</t>
    <rPh sb="0" eb="3">
      <t>コンカイカギ</t>
    </rPh>
    <rPh sb="4" eb="6">
      <t>トクベツ</t>
    </rPh>
    <rPh sb="6" eb="8">
      <t>シュッセイ</t>
    </rPh>
    <rPh sb="8" eb="10">
      <t>ネビ</t>
    </rPh>
    <phoneticPr fontId="4"/>
  </si>
  <si>
    <t>キーエンス</t>
    <phoneticPr fontId="4"/>
  </si>
  <si>
    <t>IL-300</t>
    <phoneticPr fontId="4"/>
  </si>
  <si>
    <t>CMOSレーザアプリセンサ　センサヘッド</t>
    <phoneticPr fontId="4"/>
  </si>
  <si>
    <t>見積No：15905270を添付します。</t>
    <phoneticPr fontId="4"/>
  </si>
  <si>
    <t>変位センサユニット</t>
    <rPh sb="0" eb="2">
      <t>ヘンイ</t>
    </rPh>
    <phoneticPr fontId="4"/>
  </si>
  <si>
    <t>IL-1000</t>
    <phoneticPr fontId="4"/>
  </si>
  <si>
    <t>CMOSレーザアプリセンサ　アンプユニット(DINタイプ 親機）</t>
    <rPh sb="29" eb="31">
      <t>オヤキ</t>
    </rPh>
    <phoneticPr fontId="4"/>
  </si>
  <si>
    <t>OP-87056</t>
    <phoneticPr fontId="4"/>
  </si>
  <si>
    <t>CMOSレーザアプリセンサ　センサヘッドケーブル2m</t>
    <phoneticPr fontId="4"/>
  </si>
  <si>
    <t>DL-RS1A</t>
    <phoneticPr fontId="4"/>
  </si>
  <si>
    <t>通信ユニット RS-232C</t>
    <rPh sb="0" eb="2">
      <t>ツウシン</t>
    </rPh>
    <phoneticPr fontId="4"/>
  </si>
  <si>
    <t>OP-84338</t>
    <phoneticPr fontId="4"/>
  </si>
  <si>
    <t>通信ユニット 接続用コネクタ（2個）</t>
    <rPh sb="0" eb="2">
      <t>ツウシン</t>
    </rPh>
    <rPh sb="7" eb="9">
      <t>セツゾク</t>
    </rPh>
    <rPh sb="9" eb="10">
      <t>ヨウ</t>
    </rPh>
    <rPh sb="16" eb="17">
      <t>コ</t>
    </rPh>
    <phoneticPr fontId="4"/>
  </si>
  <si>
    <t>大和電機産業</t>
    <rPh sb="0" eb="2">
      <t>ヤマト</t>
    </rPh>
    <rPh sb="2" eb="6">
      <t>デンキサンギョウ</t>
    </rPh>
    <phoneticPr fontId="4"/>
  </si>
  <si>
    <t>制御機材</t>
    <rPh sb="0" eb="2">
      <t>セイギョ</t>
    </rPh>
    <rPh sb="2" eb="4">
      <t>キザイ</t>
    </rPh>
    <phoneticPr fontId="4"/>
  </si>
  <si>
    <t>201-C1 100V 50/60Hz</t>
    <phoneticPr fontId="4"/>
  </si>
  <si>
    <t>殺菌照明器具（大和電器産業）＊殺菌灯無し</t>
    <rPh sb="0" eb="2">
      <t>サッキン</t>
    </rPh>
    <rPh sb="2" eb="4">
      <t>ショウメイ</t>
    </rPh>
    <rPh sb="4" eb="6">
      <t>キグ</t>
    </rPh>
    <rPh sb="7" eb="9">
      <t>ヤマト</t>
    </rPh>
    <rPh sb="9" eb="13">
      <t>デンキサンギョウ</t>
    </rPh>
    <rPh sb="15" eb="18">
      <t>サッキントウ</t>
    </rPh>
    <rPh sb="18" eb="19">
      <t>ナ</t>
    </rPh>
    <phoneticPr fontId="4"/>
  </si>
  <si>
    <t>見積No：22-21-00183Bを添付します。</t>
    <phoneticPr fontId="4"/>
  </si>
  <si>
    <t>ブラックライトユニット</t>
    <phoneticPr fontId="4"/>
  </si>
  <si>
    <t>FG-1E</t>
    <phoneticPr fontId="4"/>
  </si>
  <si>
    <t>グローランプ（大和電器産業）</t>
    <rPh sb="7" eb="9">
      <t>ヤマト</t>
    </rPh>
    <rPh sb="9" eb="13">
      <t>デンキサンギョウ</t>
    </rPh>
    <phoneticPr fontId="4"/>
  </si>
  <si>
    <t>送料</t>
    <rPh sb="0" eb="2">
      <t>ソウリョウ</t>
    </rPh>
    <phoneticPr fontId="4"/>
  </si>
  <si>
    <t>送料（大和電器産業）</t>
    <rPh sb="0" eb="2">
      <t>ソウリョウ</t>
    </rPh>
    <rPh sb="3" eb="5">
      <t>ヤマト</t>
    </rPh>
    <rPh sb="5" eb="9">
      <t>デンキサンギョウ</t>
    </rPh>
    <phoneticPr fontId="4"/>
  </si>
  <si>
    <t>東芝ライティング</t>
    <rPh sb="0" eb="2">
      <t>トウシバ</t>
    </rPh>
    <phoneticPr fontId="4"/>
  </si>
  <si>
    <t>FL20S BLB</t>
    <phoneticPr fontId="4"/>
  </si>
  <si>
    <t>ブラックライト（東芝ライティング）</t>
    <rPh sb="8" eb="10">
      <t>トウシバ</t>
    </rPh>
    <phoneticPr fontId="4"/>
  </si>
  <si>
    <t>送料（東芝ライティング）</t>
    <rPh sb="0" eb="2">
      <t>ソウリョウ</t>
    </rPh>
    <rPh sb="3" eb="5">
      <t>トウシバ</t>
    </rPh>
    <phoneticPr fontId="4"/>
  </si>
  <si>
    <t>パナソニック</t>
    <phoneticPr fontId="4"/>
  </si>
  <si>
    <t>ライト</t>
    <phoneticPr fontId="4"/>
  </si>
  <si>
    <t>SF4BH32C</t>
    <phoneticPr fontId="4"/>
  </si>
  <si>
    <t>ライトカーテン（パナソニック）</t>
    <phoneticPr fontId="4"/>
  </si>
  <si>
    <t>見積№3063448</t>
    <rPh sb="0" eb="2">
      <t>ミツ</t>
    </rPh>
    <phoneticPr fontId="4"/>
  </si>
  <si>
    <t>ライトカーテンユニット</t>
    <phoneticPr fontId="4"/>
  </si>
  <si>
    <t>MS-SF4BC-1</t>
    <phoneticPr fontId="4"/>
  </si>
  <si>
    <t>標準取付金具（パナソニック）</t>
    <phoneticPr fontId="4"/>
  </si>
  <si>
    <t>BED3153K</t>
    <phoneticPr fontId="4"/>
  </si>
  <si>
    <t>ケースブレーカ（パナソニック）</t>
    <phoneticPr fontId="4"/>
  </si>
  <si>
    <t>ケースブレーカユニット</t>
    <phoneticPr fontId="4"/>
  </si>
  <si>
    <t>IDEC</t>
    <phoneticPr fontId="4"/>
  </si>
  <si>
    <t>制御機材</t>
    <rPh sb="0" eb="4">
      <t>セイギョキザイ</t>
    </rPh>
    <phoneticPr fontId="4"/>
  </si>
  <si>
    <t>RF1V-2A2BL-D24</t>
    <phoneticPr fontId="4"/>
  </si>
  <si>
    <t>RF1V形強制ガイド式リレー(IDEC)</t>
    <phoneticPr fontId="4"/>
  </si>
  <si>
    <t>見積№22-21-00368A</t>
    <rPh sb="0" eb="2">
      <t>ミツ</t>
    </rPh>
    <phoneticPr fontId="4"/>
  </si>
  <si>
    <t>I/O制御ボックス（I/O-S制御用リレー用）</t>
    <rPh sb="15" eb="17">
      <t>セイギョ</t>
    </rPh>
    <rPh sb="17" eb="18">
      <t>ヨウ</t>
    </rPh>
    <rPh sb="21" eb="22">
      <t>ヨウ</t>
    </rPh>
    <phoneticPr fontId="4"/>
  </si>
  <si>
    <t>SF1V-4-07L</t>
    <phoneticPr fontId="4"/>
  </si>
  <si>
    <t>ワンタッチSソケット(IDEC)</t>
    <phoneticPr fontId="4"/>
  </si>
  <si>
    <t>オムロン</t>
    <phoneticPr fontId="4"/>
  </si>
  <si>
    <t>MY2N-D2-Y DC24</t>
    <phoneticPr fontId="4"/>
  </si>
  <si>
    <t>ミニパワーリレー（オムロン）</t>
    <phoneticPr fontId="4"/>
  </si>
  <si>
    <t>＊無い場合、在庫品を使用して下さい</t>
    <rPh sb="1" eb="2">
      <t>ナ</t>
    </rPh>
    <rPh sb="3" eb="5">
      <t>バアイ</t>
    </rPh>
    <rPh sb="6" eb="9">
      <t>ザイコヒン</t>
    </rPh>
    <rPh sb="10" eb="12">
      <t>シヨウ</t>
    </rPh>
    <rPh sb="14" eb="15">
      <t>クダ</t>
    </rPh>
    <phoneticPr fontId="4"/>
  </si>
  <si>
    <t>I/O制御ボックス（シグナルタワーリレー用）</t>
    <rPh sb="17" eb="18">
      <t>ゴヨウ</t>
    </rPh>
    <rPh sb="20" eb="21">
      <t>ヨウ</t>
    </rPh>
    <phoneticPr fontId="4"/>
  </si>
  <si>
    <t>PYFZ-08</t>
    <phoneticPr fontId="4"/>
  </si>
  <si>
    <t>ミニパワーリレーソケット（オムロン）</t>
    <phoneticPr fontId="4"/>
  </si>
  <si>
    <t>PYC-A1</t>
    <phoneticPr fontId="4"/>
  </si>
  <si>
    <t>保持金具（オムロン）</t>
    <rPh sb="0" eb="2">
      <t>ホジ</t>
    </rPh>
    <rPh sb="2" eb="4">
      <t>カナグ</t>
    </rPh>
    <phoneticPr fontId="4"/>
  </si>
  <si>
    <t>SMC</t>
    <phoneticPr fontId="4"/>
  </si>
  <si>
    <t>AW20-01BG-A</t>
    <phoneticPr fontId="4"/>
  </si>
  <si>
    <t xml:space="preserve">フィルターレギュレータ(SMC) </t>
    <phoneticPr fontId="4"/>
  </si>
  <si>
    <t>エア機器(エア源)ユニット</t>
    <phoneticPr fontId="4"/>
  </si>
  <si>
    <t>ミスミ</t>
  </si>
  <si>
    <t>MVSHM-3N02050012014-2L7-M6ULX</t>
    <phoneticPr fontId="4"/>
  </si>
  <si>
    <t>メビィー加工品 (蛇の目ｽｲｯﾁﾎﾞｯｸｽ取付板金)</t>
    <phoneticPr fontId="4"/>
  </si>
  <si>
    <t>蛇の目外部スイッチ取付ユニット</t>
    <rPh sb="0" eb="1">
      <t>ジャ</t>
    </rPh>
    <rPh sb="2" eb="3">
      <t>メ</t>
    </rPh>
    <rPh sb="3" eb="5">
      <t>ガイブ</t>
    </rPh>
    <rPh sb="9" eb="11">
      <t>トリツケ</t>
    </rPh>
    <phoneticPr fontId="4"/>
  </si>
  <si>
    <t>CBSTSR4-12</t>
    <phoneticPr fontId="4"/>
  </si>
  <si>
    <t>超極低頭六角穴付ボルト</t>
    <phoneticPr fontId="4"/>
  </si>
  <si>
    <t>ヘッド部ケーブルキャリアユニット</t>
    <phoneticPr fontId="4"/>
  </si>
  <si>
    <t>SZ16F-4-060-23</t>
    <phoneticPr fontId="4"/>
  </si>
  <si>
    <t>ケーブルキャリア</t>
    <phoneticPr fontId="4"/>
  </si>
  <si>
    <t>MVSHM-3N02052011019-2LA-RT25W</t>
    <phoneticPr fontId="4"/>
  </si>
  <si>
    <t>メビィー加工品 (ケーブルキャリア板金）</t>
    <phoneticPr fontId="4"/>
  </si>
  <si>
    <t>MVSHM-3N02052004009-2LA-4E82E</t>
    <phoneticPr fontId="4"/>
  </si>
  <si>
    <t>メビィー加工品 （ケーブルキャリアL曲げ板金）</t>
    <phoneticPr fontId="4"/>
  </si>
  <si>
    <t>SUNCO</t>
    <phoneticPr fontId="4"/>
  </si>
  <si>
    <t>CSPRD-SUS-M5-6</t>
    <phoneticPr fontId="4"/>
  </si>
  <si>
    <t>十字穴付（+）丸皿小ねじ(SUNCO）</t>
    <phoneticPr fontId="4"/>
  </si>
  <si>
    <t>APMTSL-N1-N1-L20</t>
    <phoneticPr fontId="4"/>
  </si>
  <si>
    <t>ねじ変換継手</t>
    <rPh sb="2" eb="4">
      <t>ヘンカン</t>
    </rPh>
    <rPh sb="4" eb="6">
      <t>ツギテ</t>
    </rPh>
    <phoneticPr fontId="4"/>
  </si>
  <si>
    <t>SV70液送継手</t>
    <rPh sb="4" eb="6">
      <t>エキソウ</t>
    </rPh>
    <rPh sb="6" eb="8">
      <t>ツギテ</t>
    </rPh>
    <phoneticPr fontId="4"/>
  </si>
  <si>
    <t>C1-ZSBC-19220079</t>
    <phoneticPr fontId="4"/>
  </si>
  <si>
    <t>ｾﾝｻZ曲げﾌﾞﾗｹｯﾄ （SVEM720取付板金）</t>
    <phoneticPr fontId="4"/>
  </si>
  <si>
    <t>SVEM720取付ユニット</t>
    <rPh sb="7" eb="9">
      <t>トリツケ</t>
    </rPh>
    <phoneticPr fontId="4"/>
  </si>
  <si>
    <t>R03J-JSP-F-2-5</t>
    <phoneticPr fontId="4"/>
  </si>
  <si>
    <t>R03コネクタ 中継ケーブル</t>
    <phoneticPr fontId="4"/>
  </si>
  <si>
    <t>SVC720F⇔SVEM720延長ケーブル</t>
    <rPh sb="15" eb="17">
      <t>エンチョウ</t>
    </rPh>
    <phoneticPr fontId="4"/>
  </si>
  <si>
    <t>MVSHM-3N02050017023-2L7-B2LH7</t>
    <phoneticPr fontId="4"/>
  </si>
  <si>
    <t>メビィー加工品 (SVC720F取付板金)</t>
    <phoneticPr fontId="4"/>
  </si>
  <si>
    <t>SVC720F取付ユニット</t>
    <rPh sb="7" eb="9">
      <t>トリツケ</t>
    </rPh>
    <phoneticPr fontId="4"/>
  </si>
  <si>
    <t>SHBD-ACW-A40-B40-T20-X5-F30-M4-H25-P10-L30-Z4-FC</t>
    <phoneticPr fontId="4"/>
  </si>
  <si>
    <t>シャフトホルダ</t>
    <phoneticPr fontId="4"/>
  </si>
  <si>
    <t>ツール治具ユニット</t>
    <rPh sb="3" eb="5">
      <t>ジグ</t>
    </rPh>
    <phoneticPr fontId="4"/>
  </si>
  <si>
    <t>MVBLK-AMW-2L7-S9RJJ</t>
    <phoneticPr fontId="4"/>
  </si>
  <si>
    <t>メビィー加工品 (ツール板)</t>
    <phoneticPr fontId="4"/>
  </si>
  <si>
    <t>MVSHM-3N02052008009-2GL-RD537</t>
    <phoneticPr fontId="4"/>
  </si>
  <si>
    <t>メビィー加工品 (IL-1000取付L板金(JC-3))</t>
    <phoneticPr fontId="4"/>
  </si>
  <si>
    <t>変位センサアンプ取付ユニット</t>
    <rPh sb="0" eb="2">
      <t>ヘンイ</t>
    </rPh>
    <rPh sb="8" eb="10">
      <t>トリツケ</t>
    </rPh>
    <phoneticPr fontId="4"/>
  </si>
  <si>
    <t>MRB-70</t>
    <phoneticPr fontId="4"/>
  </si>
  <si>
    <t>DINレール</t>
    <phoneticPr fontId="4"/>
  </si>
  <si>
    <t>MVSHM-3N02050005013-JPA25G7CB111AA</t>
  </si>
  <si>
    <t>SETA0010-Z04位置決めベース</t>
  </si>
  <si>
    <t>ノズル位置決め治具</t>
  </si>
  <si>
    <t>MVSHM-3N03002003003-JPA25GYD1111AA</t>
  </si>
  <si>
    <t>SETA0010-Z02角度切替ベース</t>
  </si>
  <si>
    <t>MVSHM-3N02050002004-JPA25GP0K111AA</t>
  </si>
  <si>
    <t>SETA0010-Z03角度切替ブラケット</t>
  </si>
  <si>
    <t>ASFCS-A27-B14-T0.3-D4.5-E6-C6-P15</t>
  </si>
  <si>
    <t>角シム</t>
    <rPh sb="0" eb="1">
      <t>カク</t>
    </rPh>
    <phoneticPr fontId="4"/>
  </si>
  <si>
    <t>JTDA-SUD-A27-B12-T2-X6-Y6-M4-L15-MA4</t>
  </si>
  <si>
    <t>板金（押え板）</t>
    <rPh sb="0" eb="2">
      <t>バンキン</t>
    </rPh>
    <rPh sb="3" eb="4">
      <t>オサ</t>
    </rPh>
    <rPh sb="5" eb="6">
      <t>イタ</t>
    </rPh>
    <phoneticPr fontId="4"/>
  </si>
  <si>
    <t>SUNCO</t>
  </si>
  <si>
    <t xml:space="preserve">CSPCSA-SUS-M4-4 </t>
    <phoneticPr fontId="4"/>
  </si>
  <si>
    <t>皿ネジ</t>
    <rPh sb="0" eb="1">
      <t>サラ</t>
    </rPh>
    <phoneticPr fontId="4"/>
  </si>
  <si>
    <t>捨て打ちユニット</t>
    <rPh sb="0" eb="1">
      <t>ス</t>
    </rPh>
    <rPh sb="2" eb="3">
      <t>ウ</t>
    </rPh>
    <phoneticPr fontId="4"/>
  </si>
  <si>
    <t>KBXS100-100</t>
  </si>
  <si>
    <t>金属ボックス</t>
    <rPh sb="0" eb="2">
      <t>キンゾク</t>
    </rPh>
    <phoneticPr fontId="4"/>
  </si>
  <si>
    <t>STXS100</t>
  </si>
  <si>
    <t>ボックス受け</t>
    <rPh sb="4" eb="5">
      <t>ウ</t>
    </rPh>
    <phoneticPr fontId="4"/>
  </si>
  <si>
    <t>MVSHM-3N03002009012-2DD-5RB3W</t>
    <phoneticPr fontId="4"/>
  </si>
  <si>
    <t>メビィー加工品 （SETE0044-Z10捨打板金）</t>
    <rPh sb="4" eb="7">
      <t>カコウヒン</t>
    </rPh>
    <phoneticPr fontId="4"/>
  </si>
  <si>
    <t>鍋屋バイテック</t>
    <rPh sb="0" eb="2">
      <t>ナベヤ</t>
    </rPh>
    <phoneticPr fontId="4"/>
  </si>
  <si>
    <t>SNSS-M3X5-SD-VA</t>
    <phoneticPr fontId="4"/>
  </si>
  <si>
    <t>小頭ボルト</t>
    <rPh sb="0" eb="1">
      <t>ショウ</t>
    </rPh>
    <rPh sb="1" eb="2">
      <t>トウ</t>
    </rPh>
    <phoneticPr fontId="4"/>
  </si>
  <si>
    <t>浸け置きカップユニット</t>
    <phoneticPr fontId="4"/>
  </si>
  <si>
    <t>FNT3</t>
  </si>
  <si>
    <t>袋ナット</t>
  </si>
  <si>
    <t>CHNS4</t>
  </si>
  <si>
    <t>蝶ナット</t>
  </si>
  <si>
    <t>RSCB4-12</t>
  </si>
  <si>
    <t>六角ボルト</t>
    <rPh sb="0" eb="2">
      <t>ロッカク</t>
    </rPh>
    <phoneticPr fontId="4"/>
  </si>
  <si>
    <t>HFSF5-2040-83-TPW</t>
  </si>
  <si>
    <t>アルミフレーム</t>
  </si>
  <si>
    <t>FWZJJ-D42-V38-PM5-H10-T15</t>
  </si>
  <si>
    <t>樹脂カラー</t>
    <rPh sb="0" eb="2">
      <t>ジュシ</t>
    </rPh>
    <phoneticPr fontId="4"/>
  </si>
  <si>
    <t>FCLJHJ-V16-D36-H40-T5-L12</t>
  </si>
  <si>
    <t>MVSHM-3N02050008012-2DE-ZNMDX</t>
    <phoneticPr fontId="4"/>
  </si>
  <si>
    <t>メビィー加工品 （SETE0044-Z11浸置板金）</t>
    <rPh sb="4" eb="7">
      <t>カコウヒン</t>
    </rPh>
    <phoneticPr fontId="4"/>
  </si>
  <si>
    <t>MVSHM-3N02050004007-2DE-KRDL9</t>
    <phoneticPr fontId="4"/>
  </si>
  <si>
    <t>メビィー加工品 （SETE0044-Z12カップ受け板金）</t>
    <rPh sb="4" eb="7">
      <t>カコウヒン</t>
    </rPh>
    <phoneticPr fontId="4"/>
  </si>
  <si>
    <t>ミスミ</t>
    <phoneticPr fontId="4"/>
  </si>
  <si>
    <t>JPLRS5-P8.0-B6.5</t>
    <phoneticPr fontId="4"/>
  </si>
  <si>
    <t>マーカーピン</t>
    <phoneticPr fontId="4"/>
  </si>
  <si>
    <t>ワークベース</t>
    <phoneticPr fontId="4"/>
  </si>
  <si>
    <t>JPLRS5-P6.0-B6.5</t>
    <phoneticPr fontId="4"/>
  </si>
  <si>
    <t>EFS6-3030-160</t>
  </si>
  <si>
    <t>□30アルミフレーム</t>
    <phoneticPr fontId="4"/>
  </si>
  <si>
    <t>上架台+上部扉ユニット</t>
  </si>
  <si>
    <t>EFS6-3030-265</t>
  </si>
  <si>
    <t>EFS6-3030-290</t>
  </si>
  <si>
    <t>EFS6-3030-455</t>
  </si>
  <si>
    <t>EFS6-3030-620</t>
  </si>
  <si>
    <t>EFS6-3030-670</t>
  </si>
  <si>
    <t>EFS6-3030-740</t>
  </si>
  <si>
    <t>EFS6-3030-880</t>
  </si>
  <si>
    <t>EFS6-3030-90</t>
  </si>
  <si>
    <t>EFS6-3030-990</t>
  </si>
  <si>
    <t>EFS6-3060-1047</t>
  </si>
  <si>
    <t>□30×60アルミフレーム</t>
    <phoneticPr fontId="4"/>
  </si>
  <si>
    <t>EFS6-3090-317</t>
  </si>
  <si>
    <t>□30×90アルミフレーム</t>
    <phoneticPr fontId="4"/>
  </si>
  <si>
    <t>HBLFSN6-C-SSP</t>
  </si>
  <si>
    <t>突起付反転ブラケット</t>
  </si>
  <si>
    <t>NBLTS6-C-SSP</t>
  </si>
  <si>
    <t>厚型ブラケット</t>
  </si>
  <si>
    <t>HFC6-3090-B</t>
  </si>
  <si>
    <t>アルミフレーム用フレームキャップ ボルト止めタイプ</t>
    <phoneticPr fontId="4"/>
  </si>
  <si>
    <t>HFCB6-3060-B</t>
  </si>
  <si>
    <t>UPCN21-B-36-SST</t>
  </si>
  <si>
    <t>樹脂取手</t>
    <phoneticPr fontId="4"/>
  </si>
  <si>
    <t>HHPNRK-S6-SST</t>
  </si>
  <si>
    <t>アルミ抜差し蝶番　抜差し蝶番</t>
  </si>
  <si>
    <t>HCBR6</t>
    <phoneticPr fontId="4"/>
  </si>
  <si>
    <t>パネルサポートブラケット</t>
    <phoneticPr fontId="4"/>
  </si>
  <si>
    <t>MVSHM-3N02000008009-2L8-YPR4P</t>
    <phoneticPr fontId="4"/>
  </si>
  <si>
    <t>メビィー加工品 (上架台下ケーブル開口パネル)</t>
    <phoneticPr fontId="4"/>
  </si>
  <si>
    <t>タキゲン製造</t>
    <rPh sb="4" eb="6">
      <t>セイゾウ</t>
    </rPh>
    <phoneticPr fontId="4"/>
  </si>
  <si>
    <t>C-30-SG-70B-EP-UL</t>
    <phoneticPr fontId="4"/>
  </si>
  <si>
    <t xml:space="preserve">膜付ｸﾞﾛメット（タキゲン製造） </t>
    <phoneticPr fontId="4"/>
  </si>
  <si>
    <t>HMER-ML</t>
    <phoneticPr fontId="4"/>
  </si>
  <si>
    <t>マグネットキャッチ取付プレート</t>
    <phoneticPr fontId="4"/>
  </si>
  <si>
    <t>HMER6-6</t>
    <phoneticPr fontId="4"/>
  </si>
  <si>
    <t>フレーム取付用センサ付マグネットキャッチセット</t>
    <phoneticPr fontId="4"/>
  </si>
  <si>
    <t>HMEN6-6</t>
    <phoneticPr fontId="4"/>
  </si>
  <si>
    <t>フレーム取付用マグネットキャッチセット</t>
    <phoneticPr fontId="4"/>
  </si>
  <si>
    <t>HFPAL6H-3-353-263-165-241-D7</t>
    <phoneticPr fontId="4"/>
  </si>
  <si>
    <t>カバープレート（天面手前）</t>
    <phoneticPr fontId="4"/>
  </si>
  <si>
    <t>HFPAL6H-3-353-158-165-136-D7</t>
    <phoneticPr fontId="4"/>
  </si>
  <si>
    <t>カバープレート（天面中）</t>
    <phoneticPr fontId="4"/>
  </si>
  <si>
    <t>HFPAL8H-3-453-353-216-165-D7</t>
    <phoneticPr fontId="4"/>
  </si>
  <si>
    <t xml:space="preserve">カバープレート（天面奥） </t>
    <phoneticPr fontId="4"/>
  </si>
  <si>
    <t xml:space="preserve">HFPAL6H-3-478-88-228-66-D7 </t>
    <phoneticPr fontId="4"/>
  </si>
  <si>
    <t>カバープレート（正面下）</t>
    <phoneticPr fontId="4"/>
  </si>
  <si>
    <t>HFPAL6H-3-288-159-133-137-D7</t>
    <phoneticPr fontId="4"/>
  </si>
  <si>
    <t>カバープレート（裏面下）</t>
    <phoneticPr fontId="4"/>
  </si>
  <si>
    <t>SHCBM5-8</t>
    <phoneticPr fontId="4"/>
  </si>
  <si>
    <t>十字穴付トラス小ねじ</t>
  </si>
  <si>
    <t>SHCBM5-15</t>
    <phoneticPr fontId="4"/>
  </si>
  <si>
    <t>上架台+上部扉ユニット</t>
    <phoneticPr fontId="4"/>
  </si>
  <si>
    <t xml:space="preserve">HFPAL8H-3-618-261-298-120-D7 </t>
    <phoneticPr fontId="4"/>
  </si>
  <si>
    <t>カバープレート（前面扉）</t>
    <phoneticPr fontId="4"/>
  </si>
  <si>
    <t>MVSHM-AW05003005005-2L8-LGEBT</t>
    <phoneticPr fontId="4"/>
  </si>
  <si>
    <t>メビィー加工品 (ガススプリング金具固定プレート)</t>
    <phoneticPr fontId="4"/>
  </si>
  <si>
    <t>上部扉ガズスプリングユニット</t>
    <phoneticPr fontId="4"/>
  </si>
  <si>
    <t>KNCLSS6-20-30</t>
    <phoneticPr fontId="4"/>
  </si>
  <si>
    <t>金属カラー</t>
    <rPh sb="0" eb="2">
      <t>キンゾク</t>
    </rPh>
    <phoneticPr fontId="4"/>
  </si>
  <si>
    <t>KYB</t>
    <phoneticPr fontId="4"/>
  </si>
  <si>
    <t xml:space="preserve">KSF80-5 </t>
    <phoneticPr fontId="4"/>
  </si>
  <si>
    <t>ガススプリング(KYB)</t>
    <phoneticPr fontId="4"/>
  </si>
  <si>
    <t>GSBR8D-S</t>
    <phoneticPr fontId="4"/>
  </si>
  <si>
    <t>ガススプリング取付用ブラケット</t>
    <phoneticPr fontId="4"/>
  </si>
  <si>
    <t>GSBR8A-S</t>
    <phoneticPr fontId="4"/>
  </si>
  <si>
    <t>SCB6-40</t>
    <phoneticPr fontId="4"/>
  </si>
  <si>
    <t>六角穴付ボルト</t>
    <rPh sb="0" eb="2">
      <t>ロッカク</t>
    </rPh>
    <rPh sb="2" eb="4">
      <t>アナツ</t>
    </rPh>
    <phoneticPr fontId="4"/>
  </si>
  <si>
    <t>WSSS20-5-5</t>
    <phoneticPr fontId="4"/>
  </si>
  <si>
    <t>金属ワッシャ</t>
    <rPh sb="0" eb="2">
      <t>キンゾク</t>
    </rPh>
    <phoneticPr fontId="4"/>
  </si>
  <si>
    <t>ブラックライト取付ユニット</t>
    <rPh sb="7" eb="9">
      <t>トリツケ</t>
    </rPh>
    <phoneticPr fontId="4"/>
  </si>
  <si>
    <t>SSHS-M5X12-VA</t>
    <phoneticPr fontId="4"/>
  </si>
  <si>
    <t>六角穴付き極低頭ボルト（鍋屋バイテック）</t>
    <phoneticPr fontId="4"/>
  </si>
  <si>
    <t>3M-5</t>
    <phoneticPr fontId="4"/>
  </si>
  <si>
    <t>ＡＣコード（5ｍ）</t>
    <phoneticPr fontId="4"/>
  </si>
  <si>
    <t>MVSHM-3N03002004006-2P7-4PPLP</t>
    <phoneticPr fontId="4"/>
  </si>
  <si>
    <t>メビィー加工品 (ライトカーテン取付板金)</t>
    <phoneticPr fontId="4"/>
  </si>
  <si>
    <t>ライトカーテン取付ユニット</t>
    <rPh sb="7" eb="9">
      <t>トリツケ</t>
    </rPh>
    <phoneticPr fontId="4"/>
  </si>
  <si>
    <t>SSHS-M5X6-VA</t>
    <phoneticPr fontId="4"/>
  </si>
  <si>
    <t>SSHS-M5X10-VA</t>
    <phoneticPr fontId="4"/>
  </si>
  <si>
    <t>SCB6-30</t>
    <phoneticPr fontId="4"/>
  </si>
  <si>
    <t>六角穴付ボルト</t>
    <phoneticPr fontId="4"/>
  </si>
  <si>
    <t>ファン+ダクトユニット</t>
    <phoneticPr fontId="4"/>
  </si>
  <si>
    <t>パトライト</t>
    <phoneticPr fontId="4"/>
  </si>
  <si>
    <t>LR4-302LJBW-RYG</t>
    <phoneticPr fontId="4"/>
  </si>
  <si>
    <t>シグナルタワー積層信号灯（パトライト）</t>
    <phoneticPr fontId="4"/>
  </si>
  <si>
    <t>シグナルタワーユニット</t>
    <phoneticPr fontId="4"/>
  </si>
  <si>
    <r>
      <t>LR4-E-C</t>
    </r>
    <r>
      <rPr>
        <sz val="11"/>
        <color rgb="FFFF0000"/>
        <rFont val="游ゴシック"/>
        <family val="3"/>
        <charset val="128"/>
        <scheme val="minor"/>
      </rPr>
      <t xml:space="preserve"> →注文停止</t>
    </r>
    <phoneticPr fontId="4"/>
  </si>
  <si>
    <t>自作ユニット品（LR4ユニット）（パトライト）</t>
    <rPh sb="0" eb="2">
      <t>ジサク</t>
    </rPh>
    <rPh sb="6" eb="7">
      <t>ヒン</t>
    </rPh>
    <phoneticPr fontId="4"/>
  </si>
  <si>
    <t>WSSS20-5-3</t>
    <phoneticPr fontId="4"/>
  </si>
  <si>
    <t>FSLAS-AMW-T3.0-A30-B30-L30-H15-N8-S15-NA8</t>
    <phoneticPr fontId="4"/>
  </si>
  <si>
    <t>L板金 （上下架台接続ブラケット）</t>
    <rPh sb="1" eb="3">
      <t>バンキン</t>
    </rPh>
    <rPh sb="5" eb="7">
      <t>ジョウゲ</t>
    </rPh>
    <rPh sb="7" eb="9">
      <t>カダイ</t>
    </rPh>
    <rPh sb="9" eb="11">
      <t>セツゾク</t>
    </rPh>
    <phoneticPr fontId="4"/>
  </si>
  <si>
    <t>下架台+下架台扉ユニット</t>
    <phoneticPr fontId="4"/>
  </si>
  <si>
    <t>GNFS6-3060-679-SC</t>
    <phoneticPr fontId="4"/>
  </si>
  <si>
    <t>アルミフレーム30×60</t>
    <phoneticPr fontId="4"/>
  </si>
  <si>
    <t>NEFS6-3030-448</t>
  </si>
  <si>
    <t>アルミフレーム□30</t>
    <phoneticPr fontId="4"/>
  </si>
  <si>
    <t>NEFS6-3030-540</t>
  </si>
  <si>
    <t>NEFS6-3030-654</t>
  </si>
  <si>
    <t>NEFS6-3090-149</t>
    <phoneticPr fontId="4"/>
  </si>
  <si>
    <t>アルミフレーム30×90</t>
    <phoneticPr fontId="4"/>
  </si>
  <si>
    <t>NEFS6-3090-529</t>
    <phoneticPr fontId="4"/>
  </si>
  <si>
    <t>NFS6-6060-410-SC</t>
    <phoneticPr fontId="4"/>
  </si>
  <si>
    <t>アルミフレーム□60</t>
    <phoneticPr fontId="4"/>
  </si>
  <si>
    <t>NFS6-6060-540-SC</t>
    <phoneticPr fontId="4"/>
  </si>
  <si>
    <t>NFS6-6060-660-SC</t>
    <phoneticPr fontId="4"/>
  </si>
  <si>
    <t>NFS6-6060-680-SC</t>
    <phoneticPr fontId="4"/>
  </si>
  <si>
    <t>NFS6-6060-880-SC</t>
    <phoneticPr fontId="4"/>
  </si>
  <si>
    <t>HBLFSSW6-C-SSP</t>
  </si>
  <si>
    <t>HBLFTD6-C-SSP</t>
  </si>
  <si>
    <t>突起付ブラケット</t>
  </si>
  <si>
    <t>HCBM5-8</t>
  </si>
  <si>
    <t>SHFBS5-10</t>
  </si>
  <si>
    <t>六角穴付皿ねじ</t>
  </si>
  <si>
    <t>HFCB6-3030-B</t>
  </si>
  <si>
    <t>6シリーズ(溝幅８ｍｍ) アルミフレーム用フレームキャップ ボルト止めタイプ</t>
  </si>
  <si>
    <t>HCFT6-250-SET</t>
  </si>
  <si>
    <t>一体型キャスタ＆アジャスタパッド</t>
  </si>
  <si>
    <t>HNTTSN6-5</t>
  </si>
  <si>
    <t>6シリーズ(溝幅8mm) 30・60角アルミフレーム用先入れナット</t>
  </si>
  <si>
    <t>PASUS4H-483-308-2-F386-G286-N5</t>
    <phoneticPr fontId="4"/>
  </si>
  <si>
    <t>ステンレスパネル（下架台底面手前）</t>
    <rPh sb="9" eb="12">
      <t>シタカダイ</t>
    </rPh>
    <rPh sb="12" eb="14">
      <t>ソコメン</t>
    </rPh>
    <rPh sb="14" eb="16">
      <t>テマエ</t>
    </rPh>
    <phoneticPr fontId="4"/>
  </si>
  <si>
    <t>MVSHM-3N02000030040-2N7-G58AT</t>
    <phoneticPr fontId="4"/>
  </si>
  <si>
    <t>メビィー加工品 (下架台底板奥)</t>
    <phoneticPr fontId="4"/>
  </si>
  <si>
    <t>UHFNG125</t>
  </si>
  <si>
    <t>フレーム用取手</t>
  </si>
  <si>
    <t>HHPNLK-S6-SST</t>
  </si>
  <si>
    <t>C-30-SG-42A-EP-UL</t>
    <phoneticPr fontId="4"/>
  </si>
  <si>
    <t>難燃性膜付グロメット（タキゲン製造）</t>
    <phoneticPr fontId="4"/>
  </si>
  <si>
    <t>MVSHM-3N02000080100-2NZ-FEW23</t>
    <phoneticPr fontId="4"/>
  </si>
  <si>
    <t>メビィー加工品 (下架台天板)</t>
    <phoneticPr fontId="4"/>
  </si>
  <si>
    <t>P1-JUDA-19212173</t>
    <phoneticPr fontId="4"/>
  </si>
  <si>
    <t>平型ブラケット</t>
    <rPh sb="0" eb="2">
      <t>ヒラガタ</t>
    </rPh>
    <phoneticPr fontId="4"/>
  </si>
  <si>
    <t>C-30-SG-30X90A-EP-UL</t>
    <phoneticPr fontId="4"/>
  </si>
  <si>
    <t>マグネットキャッチセット</t>
    <phoneticPr fontId="4"/>
  </si>
  <si>
    <t xml:space="preserve">HFPAL8H-3-538-408-258-193-D7 </t>
    <phoneticPr fontId="4"/>
  </si>
  <si>
    <t>カバープレート（下架台側面）</t>
    <phoneticPr fontId="4"/>
  </si>
  <si>
    <t xml:space="preserve">HFPAL6H-3-538-84-258-62-D7 </t>
    <phoneticPr fontId="4"/>
  </si>
  <si>
    <t>カバープレート（下架台裏面左右）</t>
    <phoneticPr fontId="4"/>
  </si>
  <si>
    <t xml:space="preserve">HFPAL6H-3-446-103-212-81-D7 </t>
    <phoneticPr fontId="4"/>
  </si>
  <si>
    <t>カバープレート（下架台裏面上）</t>
    <phoneticPr fontId="4"/>
  </si>
  <si>
    <t xml:space="preserve">HFPAL6H-3-478-147-228-125-D7 </t>
    <phoneticPr fontId="4"/>
  </si>
  <si>
    <t>カバープレート（下架台扉右）</t>
    <phoneticPr fontId="4"/>
  </si>
  <si>
    <t>HFPAL8H-3-527-478-252-228-D7</t>
    <phoneticPr fontId="4"/>
  </si>
  <si>
    <t>カバープレート（下架台扉左）</t>
    <phoneticPr fontId="4"/>
  </si>
  <si>
    <t>PRGLSS-500</t>
    <phoneticPr fontId="4"/>
  </si>
  <si>
    <t>安全保護材</t>
    <phoneticPr fontId="4"/>
  </si>
  <si>
    <t>SHNTP6-3</t>
    <phoneticPr fontId="4"/>
  </si>
  <si>
    <t>アルミフレーム用後入れバネナット</t>
    <rPh sb="7" eb="8">
      <t>ヨウ</t>
    </rPh>
    <rPh sb="8" eb="10">
      <t>アトイ</t>
    </rPh>
    <phoneticPr fontId="4"/>
  </si>
  <si>
    <t>SHNTP6-4</t>
  </si>
  <si>
    <t>SHNTP6-5</t>
  </si>
  <si>
    <t>SHNTP6-6</t>
  </si>
  <si>
    <t>NEFS6-3060-490</t>
    <phoneticPr fontId="4"/>
  </si>
  <si>
    <t>タンクスライドユニット</t>
    <phoneticPr fontId="4"/>
  </si>
  <si>
    <t>HFCB6-3060-B</t>
    <phoneticPr fontId="4"/>
  </si>
  <si>
    <t>アルミフレームキャップ ボルト止めタイプ</t>
    <phoneticPr fontId="4"/>
  </si>
  <si>
    <t>HBLFSN6-C-SSP</t>
    <phoneticPr fontId="4"/>
  </si>
  <si>
    <t>突起付ブラケット</t>
    <phoneticPr fontId="4"/>
  </si>
  <si>
    <t>SSRP2714</t>
    <phoneticPr fontId="4"/>
  </si>
  <si>
    <t>スライドレール</t>
    <phoneticPr fontId="4"/>
  </si>
  <si>
    <t>UWANCS6-66</t>
    <phoneticPr fontId="4"/>
  </si>
  <si>
    <t>つまみ取手</t>
    <phoneticPr fontId="4"/>
  </si>
  <si>
    <t>SSHS-M4-5</t>
    <phoneticPr fontId="4"/>
  </si>
  <si>
    <t>SSHS-M4X8</t>
    <phoneticPr fontId="4"/>
  </si>
  <si>
    <t>RSAS-PS-400-400-200-K-WB2105120290</t>
    <phoneticPr fontId="4"/>
  </si>
  <si>
    <t>Web設計ボックス</t>
    <phoneticPr fontId="4"/>
  </si>
  <si>
    <t>I/O制御ボックス</t>
    <phoneticPr fontId="4"/>
  </si>
  <si>
    <t>MRB-300</t>
    <phoneticPr fontId="4"/>
  </si>
  <si>
    <t>MRB-120</t>
    <phoneticPr fontId="4"/>
  </si>
  <si>
    <t>タカチ電機工業</t>
    <rPh sb="3" eb="5">
      <t>デンキ</t>
    </rPh>
    <rPh sb="5" eb="7">
      <t>コウギョウ</t>
    </rPh>
    <phoneticPr fontId="4"/>
  </si>
  <si>
    <t>TKR-TWE1</t>
    <phoneticPr fontId="4"/>
  </si>
  <si>
    <t>DINレール止め金具（タカチ電機工業）</t>
    <phoneticPr fontId="4"/>
  </si>
  <si>
    <t>MWS-DS37A-HT37</t>
    <phoneticPr fontId="4"/>
  </si>
  <si>
    <t>Dsubコネクタ端子台</t>
    <phoneticPr fontId="4"/>
  </si>
  <si>
    <t>MWS-DS25B-HT25</t>
    <phoneticPr fontId="4"/>
  </si>
  <si>
    <t>MWI-COM-P10N10</t>
    <phoneticPr fontId="4"/>
  </si>
  <si>
    <t>P/Nコモン端子台</t>
    <phoneticPr fontId="4"/>
  </si>
  <si>
    <t>興和化成</t>
    <rPh sb="0" eb="4">
      <t>コウワカセイ</t>
    </rPh>
    <phoneticPr fontId="4"/>
  </si>
  <si>
    <t>KD-36-20-T</t>
    <phoneticPr fontId="4"/>
  </si>
  <si>
    <t>カッチンダクト（興和化成）</t>
    <phoneticPr fontId="4"/>
  </si>
  <si>
    <t>C-30-SG-100A-EP-UL</t>
    <phoneticPr fontId="4"/>
  </si>
  <si>
    <t>膜付ｸﾞﾛメット（タキゲン製造）</t>
    <phoneticPr fontId="4"/>
  </si>
  <si>
    <t>MDM-PS-A-37-3</t>
    <phoneticPr fontId="4"/>
  </si>
  <si>
    <t>Dsubコネクタハーネス</t>
    <phoneticPr fontId="4"/>
  </si>
  <si>
    <t>I/O-SYS⇔端子台ケーブル</t>
    <rPh sb="8" eb="11">
      <t>タンシダイ</t>
    </rPh>
    <phoneticPr fontId="4"/>
  </si>
  <si>
    <t>MDM-PS-A-25-3</t>
    <phoneticPr fontId="4"/>
  </si>
  <si>
    <t>I/O-1⇔端子台ケーブル</t>
    <rPh sb="6" eb="9">
      <t>タンシダイ</t>
    </rPh>
    <phoneticPr fontId="4"/>
  </si>
  <si>
    <r>
      <t>GLDU-PT-WA-9-5-00F→　</t>
    </r>
    <r>
      <rPr>
        <sz val="11"/>
        <color rgb="FF0070C0"/>
        <rFont val="游ゴシック"/>
        <family val="3"/>
        <charset val="128"/>
        <scheme val="minor"/>
      </rPr>
      <t>注文停止 DSDU-PT-MS-9-5-00Fへ変更</t>
    </r>
    <phoneticPr fontId="4"/>
  </si>
  <si>
    <t>SVC720F⇔端子台ケーブル</t>
    <rPh sb="8" eb="11">
      <t>タンシダイ</t>
    </rPh>
    <phoneticPr fontId="4"/>
  </si>
  <si>
    <t>大同端子製造</t>
    <rPh sb="0" eb="4">
      <t>ダイドウタンシ</t>
    </rPh>
    <rPh sb="4" eb="6">
      <t>セイゾウ</t>
    </rPh>
    <phoneticPr fontId="4"/>
  </si>
  <si>
    <t>F1.25-M3</t>
    <phoneticPr fontId="4"/>
  </si>
  <si>
    <t>裸圧着端子 Y型（大同端子製造）</t>
    <phoneticPr fontId="4"/>
  </si>
  <si>
    <t>＊組立課在庫品</t>
    <rPh sb="1" eb="3">
      <t>クミタテ</t>
    </rPh>
    <rPh sb="3" eb="4">
      <t>カ</t>
    </rPh>
    <rPh sb="4" eb="6">
      <t>ザイコ</t>
    </rPh>
    <rPh sb="6" eb="7">
      <t>ヒン</t>
    </rPh>
    <phoneticPr fontId="4"/>
  </si>
  <si>
    <t>NAUL1007-20-BE-10</t>
    <phoneticPr fontId="4"/>
  </si>
  <si>
    <t>単芯電線UL</t>
    <phoneticPr fontId="4"/>
  </si>
  <si>
    <t>MVSHM-3N03052018018-2L9-C1ERL</t>
    <phoneticPr fontId="4"/>
  </si>
  <si>
    <t>メビィー加工品 (ケースブレーカ取付板金)</t>
    <phoneticPr fontId="4"/>
  </si>
  <si>
    <t>RM20S-12B</t>
    <phoneticPr fontId="4"/>
  </si>
  <si>
    <t xml:space="preserve">ケーブルグランド（タカチ電機工業) </t>
    <phoneticPr fontId="4"/>
  </si>
  <si>
    <t>ULJP-C-ULJPSS-5</t>
    <phoneticPr fontId="4"/>
  </si>
  <si>
    <t>ACコード（15A 5m）</t>
    <phoneticPr fontId="4"/>
  </si>
  <si>
    <t>サンワサプライ</t>
    <phoneticPr fontId="4"/>
  </si>
  <si>
    <t>TAP-K6-5</t>
    <phoneticPr fontId="4"/>
  </si>
  <si>
    <t>電源タップ6個口（サンワサプライ）</t>
    <phoneticPr fontId="4"/>
  </si>
  <si>
    <t>TAP-CAPMULTGY</t>
    <phoneticPr fontId="4"/>
  </si>
  <si>
    <t>コンセントマルチキャップ（サンワサプライ）</t>
    <phoneticPr fontId="4"/>
  </si>
  <si>
    <t>MVSHM-3N03052008015-2L9-RJFP1</t>
    <phoneticPr fontId="4"/>
  </si>
  <si>
    <t>メビィー加工品 (AW20取付板金)</t>
    <phoneticPr fontId="4"/>
  </si>
  <si>
    <t>MSELL8-1</t>
    <phoneticPr fontId="4"/>
  </si>
  <si>
    <t>エア継手 エルボ</t>
    <phoneticPr fontId="4"/>
  </si>
  <si>
    <t>USTE6</t>
    <phoneticPr fontId="4"/>
  </si>
  <si>
    <t>エア継手 2口ターンエルボ</t>
    <phoneticPr fontId="4"/>
  </si>
  <si>
    <t>UJDST6-B</t>
    <phoneticPr fontId="4"/>
  </si>
  <si>
    <t>エア継手 異径ユニオンストレート</t>
    <phoneticPr fontId="4"/>
  </si>
  <si>
    <t xml:space="preserve">USSTL6 </t>
    <phoneticPr fontId="4"/>
  </si>
  <si>
    <t>ワンタッチ継手ユニオンストレート</t>
    <phoneticPr fontId="4"/>
  </si>
  <si>
    <t>RS232C-9PU-9SU-CR1-E-3</t>
    <phoneticPr fontId="4"/>
  </si>
  <si>
    <t>Ｄsub9芯⇔Dsub9芯 RS232C通信専用</t>
    <phoneticPr fontId="4"/>
  </si>
  <si>
    <t>バーコードリーダー通信用ケーブル</t>
    <rPh sb="9" eb="11">
      <t>ツウシン</t>
    </rPh>
    <rPh sb="11" eb="12">
      <t>ヨウ</t>
    </rPh>
    <phoneticPr fontId="4"/>
  </si>
  <si>
    <t>ヒロセ電機</t>
    <rPh sb="3" eb="5">
      <t>デンキ</t>
    </rPh>
    <phoneticPr fontId="4"/>
  </si>
  <si>
    <t>HD-LN(4-40)(08)</t>
    <phoneticPr fontId="4"/>
  </si>
  <si>
    <t>Dsubｺﾈｸﾀ　中継接続用ロック金具（ヒロセ電機）</t>
    <rPh sb="23" eb="25">
      <t>デンキ</t>
    </rPh>
    <phoneticPr fontId="4"/>
  </si>
  <si>
    <t>未来工業</t>
    <rPh sb="0" eb="4">
      <t>ミライコウギョウ</t>
    </rPh>
    <phoneticPr fontId="4"/>
  </si>
  <si>
    <t>モノタロウ</t>
    <phoneticPr fontId="4"/>
  </si>
  <si>
    <t>PYPIC-1510　（注文コード:49556018)</t>
    <rPh sb="12" eb="14">
      <t>チュウモン</t>
    </rPh>
    <phoneticPr fontId="4"/>
  </si>
  <si>
    <t>換気パイプ用異径カップリング(未来工業）</t>
    <phoneticPr fontId="4"/>
  </si>
  <si>
    <t>マルエム</t>
  </si>
  <si>
    <t>モノタロウ</t>
  </si>
  <si>
    <t>0615-04（注文コード：26979137）</t>
    <rPh sb="8" eb="10">
      <t>チュウモン</t>
    </rPh>
    <phoneticPr fontId="4"/>
  </si>
  <si>
    <t>ネオ・ミニカップ（No.30）＊100個入り</t>
    <rPh sb="19" eb="20">
      <t>コ</t>
    </rPh>
    <rPh sb="20" eb="21">
      <t>イ</t>
    </rPh>
    <phoneticPr fontId="4"/>
  </si>
  <si>
    <t xml:space="preserve">LR4-E-C </t>
    <phoneticPr fontId="4"/>
  </si>
  <si>
    <t>タイショー</t>
    <phoneticPr fontId="4"/>
  </si>
  <si>
    <t>120073-Z07</t>
    <phoneticPr fontId="4"/>
  </si>
  <si>
    <t>タンク固定受け板金</t>
    <phoneticPr fontId="4"/>
  </si>
  <si>
    <t>見積№21TM-0275-01</t>
    <rPh sb="0" eb="3">
      <t>ミツモリナンバー</t>
    </rPh>
    <phoneticPr fontId="4"/>
  </si>
  <si>
    <t>120073-Z08</t>
    <phoneticPr fontId="4"/>
  </si>
  <si>
    <t>スライドレール取付板金</t>
    <phoneticPr fontId="4"/>
  </si>
  <si>
    <t>164884-Y01</t>
    <phoneticPr fontId="4"/>
  </si>
  <si>
    <t>バルブホルダ</t>
    <phoneticPr fontId="4"/>
  </si>
  <si>
    <t>SETD0056-X01</t>
    <phoneticPr fontId="4"/>
  </si>
  <si>
    <t>ワークベース</t>
  </si>
  <si>
    <t>SETD0056-Z03</t>
    <phoneticPr fontId="4"/>
  </si>
  <si>
    <t>ケーブルキャリア板金(JR3404)</t>
    <phoneticPr fontId="4"/>
  </si>
  <si>
    <t>%SC2106-0899J-HFPAL-1</t>
    <phoneticPr fontId="4"/>
  </si>
  <si>
    <t>カバープレート（側面） HFPAL-3追加工品</t>
    <rPh sb="22" eb="23">
      <t>ヒン</t>
    </rPh>
    <phoneticPr fontId="4"/>
  </si>
  <si>
    <t>191374(SAITO-TETSU)で発注済</t>
    <rPh sb="20" eb="23">
      <t>ハッチュウスミ</t>
    </rPh>
    <phoneticPr fontId="4"/>
  </si>
  <si>
    <t>%SC2110-3713J-HFPAL</t>
    <phoneticPr fontId="4"/>
  </si>
  <si>
    <t>カバープレート（裏面上） HFPAL-3追加品</t>
    <rPh sb="22" eb="23">
      <t>ヒン</t>
    </rPh>
    <phoneticPr fontId="4"/>
  </si>
  <si>
    <t>PASUS4H-408-308-2-F386-G286-N5</t>
  </si>
  <si>
    <t>エスコ</t>
    <phoneticPr fontId="4"/>
  </si>
  <si>
    <t>EA463HE-150</t>
    <phoneticPr fontId="4"/>
  </si>
  <si>
    <t>ホースクランプ(エスコ)</t>
    <phoneticPr fontId="4"/>
  </si>
  <si>
    <t>PYPIS-1510（注文コード：49556045）</t>
    <phoneticPr fontId="4"/>
  </si>
  <si>
    <t>換気パイプ用異径ソケット(未来工業）</t>
  </si>
  <si>
    <t>1/19松本さんへ</t>
    <rPh sb="4" eb="6">
      <t>マツモト</t>
    </rPh>
    <phoneticPr fontId="4"/>
  </si>
  <si>
    <t>※今回かかりませんでした</t>
    <rPh sb="1" eb="3">
      <t>コンカイ</t>
    </rPh>
    <phoneticPr fontId="4"/>
  </si>
  <si>
    <t>エアブラウン                                                          (富士通テレコムネットワークス 社)</t>
    <phoneticPr fontId="4"/>
  </si>
  <si>
    <t>住友電装</t>
    <rPh sb="0" eb="2">
      <t>スミトモ</t>
    </rPh>
    <rPh sb="2" eb="4">
      <t>デンソウ</t>
    </rPh>
    <phoneticPr fontId="4"/>
  </si>
  <si>
    <t>宮嶋</t>
    <rPh sb="0" eb="2">
      <t>ミヤジマ</t>
    </rPh>
    <phoneticPr fontId="4"/>
  </si>
  <si>
    <t>JR3304 ※50mm嵩上げ</t>
  </si>
  <si>
    <t>・４軸卓上ロボット
・Z軸50mm嵩上げオプション
・外部スイッチ仕様
・I/O-Sオプション</t>
  </si>
  <si>
    <t>Z軸50mm 嵩上げオプション</t>
  </si>
  <si>
    <t>ｽｲｯﾁﾎﾞｯｸｽ　B仕様ｵﾌﾟｼｮﾝｽｲｯﾁ付</t>
  </si>
  <si>
    <t>I/O-S（ｵﾌﾟｼｮﾝ）増設</t>
  </si>
  <si>
    <t>ﾃｨｰﾁﾝｸﾞﾍﾟﾝﾀﾞﾝﾄ　※新ｺﾈｸﾀｰ</t>
    <phoneticPr fontId="4"/>
  </si>
  <si>
    <t>OMRON</t>
    <phoneticPr fontId="4"/>
  </si>
  <si>
    <t>EE-SPX613 1M</t>
  </si>
  <si>
    <t>OMRON ﾌｫﾄ ﾏｲｸﾛｾﾝｻ EE-SPX</t>
  </si>
  <si>
    <t>キャンセル</t>
    <phoneticPr fontId="4"/>
  </si>
  <si>
    <t>未定</t>
    <rPh sb="0" eb="2">
      <t>ミテイ</t>
    </rPh>
    <phoneticPr fontId="4"/>
  </si>
  <si>
    <t>TAISHO</t>
    <phoneticPr fontId="4"/>
  </si>
  <si>
    <t>130349-Y01</t>
    <phoneticPr fontId="4"/>
  </si>
  <si>
    <t>R軸ブロック</t>
    <rPh sb="1" eb="2">
      <t>ジク</t>
    </rPh>
    <phoneticPr fontId="4"/>
  </si>
  <si>
    <t>156358-Y01</t>
    <phoneticPr fontId="4"/>
  </si>
  <si>
    <t>ツール取付板</t>
    <rPh sb="3" eb="5">
      <t>トリツケ</t>
    </rPh>
    <rPh sb="5" eb="6">
      <t>イタ</t>
    </rPh>
    <phoneticPr fontId="4"/>
  </si>
  <si>
    <t>SSTT0095</t>
    <phoneticPr fontId="4"/>
  </si>
  <si>
    <t>Ｌ板金(JR3304)</t>
    <phoneticPr fontId="4"/>
  </si>
  <si>
    <t>142899-Z03</t>
    <phoneticPr fontId="4"/>
  </si>
  <si>
    <t>カップホルダー</t>
  </si>
  <si>
    <t>SS40079</t>
    <phoneticPr fontId="4"/>
  </si>
  <si>
    <t>740,752,780用ホルダ(P=25)</t>
    <rPh sb="11" eb="12">
      <t>ヨウ</t>
    </rPh>
    <phoneticPr fontId="4"/>
  </si>
  <si>
    <t xml:space="preserve">SSTT0053 </t>
    <phoneticPr fontId="4"/>
  </si>
  <si>
    <t>背面取付板金</t>
    <phoneticPr fontId="4"/>
  </si>
  <si>
    <t>156358-Z01</t>
    <phoneticPr fontId="4"/>
  </si>
  <si>
    <t>ケーブルキャリア取付板金</t>
    <rPh sb="8" eb="10">
      <t>トリツケ</t>
    </rPh>
    <rPh sb="10" eb="12">
      <t>バンキン</t>
    </rPh>
    <phoneticPr fontId="4"/>
  </si>
  <si>
    <t>WSSS15-5-3</t>
  </si>
  <si>
    <t>ｷﾝｿﾞｸﾜｯｼｬ SUS (WSSS)</t>
  </si>
  <si>
    <t>Web発注済</t>
    <rPh sb="3" eb="5">
      <t>ハッチュウ</t>
    </rPh>
    <rPh sb="5" eb="6">
      <t>スミ</t>
    </rPh>
    <phoneticPr fontId="4"/>
  </si>
  <si>
    <t>CBSTS5-12</t>
  </si>
  <si>
    <t>ｺﾞｸﾃｲﾄｳﾎﾞﾙﾄ -SUS-CBSTS</t>
  </si>
  <si>
    <t>ﾁｮｳﾅｯﾄ</t>
  </si>
  <si>
    <t>RSCB4-15</t>
  </si>
  <si>
    <t>ﾛｯｶｸﾎﾞﾙﾄ-ﾀﾝﾋﾟﾝ ｺﾊﾞｺ-</t>
  </si>
  <si>
    <t>SZ08F-30-048-40</t>
  </si>
  <si>
    <t>SZ08F ｹｰﾌﾞﾙｷｬﾘｱ</t>
  </si>
  <si>
    <t>MRB-1000</t>
  </si>
  <si>
    <t>DINﾚｰﾙ</t>
  </si>
  <si>
    <t>MWS-DS37A-HT37</t>
  </si>
  <si>
    <t>ﾈｼﾞﾍﾝｶﾝｼｷﾀﾝｼﾀﾞｲ</t>
  </si>
  <si>
    <t>MWI-COM-P10N10</t>
  </si>
  <si>
    <t>ｺﾓﾝﾀﾝｼﾀﾞｲ</t>
  </si>
  <si>
    <t>MCLPTK6-1</t>
  </si>
  <si>
    <t>ﾁｭｰﾌﾞﾖｳﾂｷﾞﾃ(MCLPTK)</t>
  </si>
  <si>
    <t>MCPTK6-3</t>
  </si>
  <si>
    <t>ﾁｭｰﾌﾞﾖｳﾂｷﾞﾃ(MCPTK)</t>
  </si>
  <si>
    <t>DB-9SP</t>
  </si>
  <si>
    <t>ｺﾈｸﾀ</t>
  </si>
  <si>
    <t>WSSS15-4-5</t>
  </si>
  <si>
    <t>MISUMI</t>
    <phoneticPr fontId="4"/>
  </si>
  <si>
    <t>MDM-PS-A-37-1</t>
    <phoneticPr fontId="4"/>
  </si>
  <si>
    <t>DSUBﾊｰﾈｽ</t>
    <phoneticPr fontId="4"/>
  </si>
  <si>
    <t>作成：2019.01.07</t>
    <rPh sb="0" eb="2">
      <t>サクセイ</t>
    </rPh>
    <phoneticPr fontId="4"/>
  </si>
  <si>
    <t>★SMD(164624)向け 治具数量</t>
    <phoneticPr fontId="4"/>
  </si>
  <si>
    <t>№</t>
    <phoneticPr fontId="4"/>
  </si>
  <si>
    <t>図　番</t>
    <rPh sb="0" eb="1">
      <t>ズ</t>
    </rPh>
    <rPh sb="2" eb="3">
      <t>バン</t>
    </rPh>
    <phoneticPr fontId="4"/>
  </si>
  <si>
    <t>品　名</t>
    <rPh sb="0" eb="1">
      <t>ヒン</t>
    </rPh>
    <rPh sb="2" eb="3">
      <t>メイ</t>
    </rPh>
    <phoneticPr fontId="4"/>
  </si>
  <si>
    <t>数 量</t>
    <rPh sb="0" eb="1">
      <t>スウ</t>
    </rPh>
    <rPh sb="2" eb="3">
      <t>リョウ</t>
    </rPh>
    <phoneticPr fontId="4"/>
  </si>
  <si>
    <t>備 考</t>
    <rPh sb="0" eb="1">
      <t>ビ</t>
    </rPh>
    <rPh sb="2" eb="3">
      <t>コウ</t>
    </rPh>
    <phoneticPr fontId="4"/>
  </si>
  <si>
    <t>※リピート品</t>
    <rPh sb="5" eb="6">
      <t>ヒン</t>
    </rPh>
    <phoneticPr fontId="4"/>
  </si>
  <si>
    <t>SSTT0054</t>
    <phoneticPr fontId="4"/>
  </si>
  <si>
    <t>ケーブルキャリア取付板金</t>
  </si>
  <si>
    <t>ナミックス</t>
    <phoneticPr fontId="4"/>
  </si>
  <si>
    <t>中村</t>
    <rPh sb="0" eb="2">
      <t>ナカムラ</t>
    </rPh>
    <phoneticPr fontId="4"/>
  </si>
  <si>
    <t>改修基本料く回)</t>
    <phoneticPr fontId="4"/>
  </si>
  <si>
    <t>改造見積り：GMK-21-206添付します。</t>
    <rPh sb="0" eb="2">
      <t>カイゾウ</t>
    </rPh>
    <rPh sb="2" eb="4">
      <t>ミツモリ</t>
    </rPh>
    <rPh sb="16" eb="18">
      <t>テンプ</t>
    </rPh>
    <phoneticPr fontId="4"/>
  </si>
  <si>
    <t>改修技術料(H)</t>
    <phoneticPr fontId="4"/>
  </si>
  <si>
    <t>送料</t>
    <phoneticPr fontId="4"/>
  </si>
  <si>
    <t>交換部品</t>
    <rPh sb="0" eb="2">
      <t>コウカン</t>
    </rPh>
    <rPh sb="2" eb="4">
      <t>ブヒン</t>
    </rPh>
    <phoneticPr fontId="4"/>
  </si>
  <si>
    <t>操作パネルCE 170-093-653</t>
    <phoneticPr fontId="4"/>
  </si>
  <si>
    <t>電源ランプ(組) 170-549-017</t>
    <phoneticPr fontId="4"/>
  </si>
  <si>
    <t>B板〜スィッチボックスコード(組) 170-528-010</t>
    <phoneticPr fontId="4"/>
  </si>
  <si>
    <t>D-Sub 固定板3 170-088-002</t>
    <phoneticPr fontId="4"/>
  </si>
  <si>
    <t>DA-15S—DCIダストキャップ3 982-447-004</t>
    <phoneticPr fontId="4"/>
  </si>
  <si>
    <t>注意書きステッカー・TPUⅡ対応 日文 173-616-004</t>
    <phoneticPr fontId="4"/>
  </si>
  <si>
    <t>スィッチボックス2 (組)OPSW付 170-630-005</t>
    <phoneticPr fontId="4"/>
  </si>
  <si>
    <t>定格銘板JR3203N-BJ サンエイ 170-638-014</t>
    <phoneticPr fontId="4"/>
  </si>
  <si>
    <t>DB-37SP</t>
    <phoneticPr fontId="4"/>
  </si>
  <si>
    <t>I/Oケーブル</t>
    <phoneticPr fontId="4"/>
  </si>
  <si>
    <t>DC-C8-J13-B51R</t>
    <phoneticPr fontId="4"/>
  </si>
  <si>
    <t>Dsubコネクタフード(37Pin)</t>
    <phoneticPr fontId="4"/>
  </si>
  <si>
    <t>＊組立課在庫品を使用下さい。</t>
    <rPh sb="1" eb="4">
      <t>クミタテカ</t>
    </rPh>
    <rPh sb="4" eb="6">
      <t>ザイコ</t>
    </rPh>
    <rPh sb="6" eb="7">
      <t>ヒン</t>
    </rPh>
    <rPh sb="8" eb="10">
      <t>シヨウ</t>
    </rPh>
    <rPh sb="10" eb="11">
      <t>クダ</t>
    </rPh>
    <phoneticPr fontId="4"/>
  </si>
  <si>
    <t>HD-15SP</t>
    <phoneticPr fontId="4"/>
  </si>
  <si>
    <t>Dsub高密度15Pin</t>
    <phoneticPr fontId="4"/>
  </si>
  <si>
    <t>DE-C8-J9-B51R</t>
    <phoneticPr fontId="4"/>
  </si>
  <si>
    <t>Dsubコネクタフード(9Pin)</t>
    <phoneticPr fontId="4"/>
  </si>
  <si>
    <t>単芯電線（UL1007）</t>
    <rPh sb="0" eb="2">
      <t>タンシン</t>
    </rPh>
    <rPh sb="2" eb="4">
      <t>デンセン</t>
    </rPh>
    <phoneticPr fontId="4"/>
  </si>
  <si>
    <t>128929-X01</t>
    <phoneticPr fontId="4"/>
  </si>
  <si>
    <t>ベースプレート(SUS)</t>
    <phoneticPr fontId="4"/>
  </si>
  <si>
    <t>見積りNo：15TM-0187-00添付します。</t>
    <rPh sb="0" eb="2">
      <t>ミツモリ</t>
    </rPh>
    <rPh sb="18" eb="20">
      <t>テンプ</t>
    </rPh>
    <phoneticPr fontId="4"/>
  </si>
  <si>
    <t>ワークベース(SUS)</t>
    <phoneticPr fontId="4"/>
  </si>
  <si>
    <t>128929-Y01</t>
    <phoneticPr fontId="4"/>
  </si>
  <si>
    <t>ツール板</t>
    <phoneticPr fontId="4"/>
  </si>
  <si>
    <t>128929-Y02</t>
    <phoneticPr fontId="4"/>
  </si>
  <si>
    <t>AC475変換板</t>
    <phoneticPr fontId="4"/>
  </si>
  <si>
    <t xml:space="preserve"> アドバンテスト(千代田機工) </t>
    <phoneticPr fontId="4"/>
  </si>
  <si>
    <t>勝田（則包）</t>
    <rPh sb="0" eb="2">
      <t>カツタ</t>
    </rPh>
    <rPh sb="3" eb="5">
      <t>ノリカネ</t>
    </rPh>
    <phoneticPr fontId="4"/>
  </si>
  <si>
    <t>SZ08F-30-048-30</t>
    <phoneticPr fontId="4"/>
  </si>
  <si>
    <t>ケーブルベア</t>
    <phoneticPr fontId="4"/>
  </si>
  <si>
    <t>192566(NORIKANE)で発注済み。</t>
    <rPh sb="17" eb="20">
      <t>ハッチュウズ</t>
    </rPh>
    <phoneticPr fontId="4"/>
  </si>
  <si>
    <t>MVSHM-3N02052004011-JPA28YYNA111AB</t>
    <phoneticPr fontId="4"/>
  </si>
  <si>
    <t>SETE0027-Z01板金</t>
    <rPh sb="12" eb="14">
      <t>バンキン</t>
    </rPh>
    <phoneticPr fontId="4"/>
  </si>
  <si>
    <t>MVSHM-3N02052013013-JPA28YJHS111AA</t>
    <phoneticPr fontId="4"/>
  </si>
  <si>
    <t>SETE0027-Z02板金</t>
    <rPh sb="12" eb="14">
      <t>バンキン</t>
    </rPh>
    <phoneticPr fontId="4"/>
  </si>
  <si>
    <t>MVSHM-3N02052004009-JPA28YMZS111AA</t>
    <phoneticPr fontId="4"/>
  </si>
  <si>
    <t>SETE0027-Z03板金</t>
    <rPh sb="12" eb="14">
      <t>バンキン</t>
    </rPh>
    <phoneticPr fontId="4"/>
  </si>
  <si>
    <t>MVBLK-ACW-JPA28Y385111AD</t>
    <phoneticPr fontId="4"/>
  </si>
  <si>
    <t>SETE0027-Y01ツール板</t>
    <rPh sb="15" eb="16">
      <t>イタ</t>
    </rPh>
    <phoneticPr fontId="4"/>
  </si>
  <si>
    <t>MVBLK-ACN-JPA28Y1BD111AC</t>
    <phoneticPr fontId="4"/>
  </si>
  <si>
    <t>SETE0027-Y02補助板</t>
    <rPh sb="12" eb="14">
      <t>ホジョ</t>
    </rPh>
    <rPh sb="14" eb="15">
      <t>イタ</t>
    </rPh>
    <phoneticPr fontId="4"/>
  </si>
  <si>
    <t>CSHSM-SUS-M4-6</t>
    <phoneticPr fontId="4"/>
  </si>
  <si>
    <t>小頭六角穴付きボルト</t>
    <rPh sb="0" eb="1">
      <t>ショウ</t>
    </rPh>
    <rPh sb="1" eb="2">
      <t>トウ</t>
    </rPh>
    <rPh sb="2" eb="4">
      <t>ロッカク</t>
    </rPh>
    <rPh sb="4" eb="5">
      <t>アナ</t>
    </rPh>
    <rPh sb="5" eb="6">
      <t>ツ</t>
    </rPh>
    <phoneticPr fontId="4"/>
  </si>
  <si>
    <t>AJPNGB4-P7.00-B5.0-G5-GC</t>
    <phoneticPr fontId="4"/>
  </si>
  <si>
    <t>位置決めピン</t>
    <rPh sb="0" eb="2">
      <t>イチ</t>
    </rPh>
    <rPh sb="2" eb="3">
      <t>ギ</t>
    </rPh>
    <phoneticPr fontId="4"/>
  </si>
  <si>
    <t xml:space="preserve">SETDSUB-N-ML-PP-37 </t>
    <phoneticPr fontId="4"/>
  </si>
  <si>
    <t>Dsubｺﾈｸﾀ ｺﾝﾌﾟﾘｰﾄｾｯﾄ</t>
    <phoneticPr fontId="4"/>
  </si>
  <si>
    <t>MRS232-09M-09M-5</t>
    <phoneticPr fontId="4"/>
  </si>
  <si>
    <t>Dsubｹｰﾌﾞﾙ</t>
    <phoneticPr fontId="4"/>
  </si>
  <si>
    <t>USSTL4</t>
    <phoneticPr fontId="4"/>
  </si>
  <si>
    <t>ﾜﾝﾀｯﾁﾂｷﾞﾃ</t>
  </si>
  <si>
    <t>日本精工株式会社</t>
    <rPh sb="0" eb="2">
      <t>ニホン</t>
    </rPh>
    <rPh sb="2" eb="4">
      <t>セイコウ</t>
    </rPh>
    <rPh sb="4" eb="8">
      <t>カブシキガイシャ</t>
    </rPh>
    <phoneticPr fontId="4"/>
  </si>
  <si>
    <t>坂口電熱</t>
    <rPh sb="0" eb="2">
      <t>サカグチ</t>
    </rPh>
    <rPh sb="2" eb="4">
      <t>デンネツ</t>
    </rPh>
    <phoneticPr fontId="4"/>
  </si>
  <si>
    <t>SAM0310</t>
    <phoneticPr fontId="4"/>
  </si>
  <si>
    <t>ラバーヒータ</t>
    <phoneticPr fontId="4"/>
  </si>
  <si>
    <t>192619(NORIKANE)で発注済み</t>
    <rPh sb="17" eb="20">
      <t>ハッチュウズ</t>
    </rPh>
    <phoneticPr fontId="4"/>
  </si>
  <si>
    <t xml:space="preserve">MFMT4-5 </t>
    <phoneticPr fontId="4"/>
  </si>
  <si>
    <t>熱電対</t>
    <rPh sb="0" eb="3">
      <t>ネツデンツイ</t>
    </rPh>
    <phoneticPr fontId="4"/>
  </si>
  <si>
    <t>MSNDC8</t>
    <phoneticPr fontId="4"/>
  </si>
  <si>
    <t>Ｋ熱電対用コネクタ</t>
    <phoneticPr fontId="4"/>
  </si>
  <si>
    <t>CRKB4-15</t>
    <phoneticPr fontId="4"/>
  </si>
  <si>
    <t>樹脂ローレット付ねじ</t>
    <phoneticPr fontId="4"/>
  </si>
  <si>
    <t>TRSS4-6</t>
    <phoneticPr fontId="4"/>
  </si>
  <si>
    <t>トラス小ねじ</t>
    <rPh sb="3" eb="4">
      <t>コ</t>
    </rPh>
    <phoneticPr fontId="4"/>
  </si>
  <si>
    <t>APMTS-N1-N1</t>
  </si>
  <si>
    <t>MVBLK-ACW-2UA-LPZ23</t>
    <phoneticPr fontId="4"/>
  </si>
  <si>
    <t>SETE0064-Y01温調ブロック</t>
    <phoneticPr fontId="4"/>
  </si>
  <si>
    <t>MVBLK-ACW-2JG-A71TJ</t>
    <phoneticPr fontId="4"/>
  </si>
  <si>
    <t>SETE0064-Y02スペーサ</t>
    <phoneticPr fontId="4"/>
  </si>
  <si>
    <t>MVSHM-5N01050004009-2JG-EUNMJ</t>
    <phoneticPr fontId="4"/>
  </si>
  <si>
    <t>SETE0064-Y04カバー1</t>
    <phoneticPr fontId="4"/>
  </si>
  <si>
    <t>MVSHM-5N01050004008-2JG-2RP3L</t>
  </si>
  <si>
    <t>SETE0064-Y05カバー2</t>
  </si>
  <si>
    <t>MVSHM-5N01050004007-2JG-UG5FC</t>
    <phoneticPr fontId="4"/>
  </si>
  <si>
    <t>SETE0064-Y06カバー3</t>
    <phoneticPr fontId="4"/>
  </si>
  <si>
    <t>VCTF23NX-0.3-2-5</t>
    <phoneticPr fontId="4"/>
  </si>
  <si>
    <t>ケーブル</t>
    <phoneticPr fontId="4"/>
  </si>
  <si>
    <t>タキゲン</t>
    <phoneticPr fontId="4"/>
  </si>
  <si>
    <t>C-30-SG-12A-EP-UL</t>
    <phoneticPr fontId="4"/>
  </si>
  <si>
    <t>グロメット　@1</t>
    <phoneticPr fontId="4"/>
  </si>
  <si>
    <t>在庫使用</t>
    <rPh sb="0" eb="2">
      <t>ザイコ</t>
    </rPh>
    <rPh sb="2" eb="4">
      <t>シヨウ</t>
    </rPh>
    <phoneticPr fontId="4"/>
  </si>
  <si>
    <t>350777-1-20P</t>
    <phoneticPr fontId="4"/>
  </si>
  <si>
    <t>ﾕﾆﾊﾞｰｻﾙ･ﾒｰﾃﾝﾛｯｸ･ｺﾈｸﾀ(20個入)</t>
    <rPh sb="23" eb="25">
      <t>コイ</t>
    </rPh>
    <phoneticPr fontId="4"/>
  </si>
  <si>
    <t>350778-1-20P</t>
    <phoneticPr fontId="4"/>
  </si>
  <si>
    <t>ﾕﾆﾊﾞｰｻﾙ･ﾒｰﾃﾝﾛｯｸ･ｺﾈｸﾀ(20個入)</t>
    <phoneticPr fontId="4"/>
  </si>
  <si>
    <t>タイコエレクトロニクス</t>
    <phoneticPr fontId="4"/>
  </si>
  <si>
    <t>350690-1</t>
    <phoneticPr fontId="4"/>
  </si>
  <si>
    <t xml:space="preserve">ﾕﾆﾊﾞｰｻﾙ･ﾒｰﾃﾝﾛｯｸ ｺﾝﾀｸﾄ【100個入】 </t>
    <phoneticPr fontId="4"/>
  </si>
  <si>
    <t>350689-1</t>
    <phoneticPr fontId="4"/>
  </si>
  <si>
    <t>株式会社ムラカミ</t>
    <rPh sb="0" eb="4">
      <t>カブシキカイシャ</t>
    </rPh>
    <phoneticPr fontId="4"/>
  </si>
  <si>
    <t>増渕</t>
    <rPh sb="0" eb="2">
      <t>マスブチ</t>
    </rPh>
    <phoneticPr fontId="3"/>
  </si>
  <si>
    <t>JANOME</t>
    <phoneticPr fontId="3"/>
  </si>
  <si>
    <t>JR2603N（デモ機）</t>
    <rPh sb="10" eb="11">
      <t>キ</t>
    </rPh>
    <phoneticPr fontId="3"/>
  </si>
  <si>
    <t>JR-Cpts</t>
    <phoneticPr fontId="3"/>
  </si>
  <si>
    <t>編集ソフト</t>
    <rPh sb="0" eb="2">
      <t>ヘンシュウ</t>
    </rPh>
    <phoneticPr fontId="3"/>
  </si>
  <si>
    <t>発注願います。</t>
    <rPh sb="0" eb="3">
      <t>ハッチュウネガ</t>
    </rPh>
    <phoneticPr fontId="3"/>
  </si>
  <si>
    <t>送料</t>
    <rPh sb="0" eb="2">
      <t>ソウリョウ</t>
    </rPh>
    <phoneticPr fontId="3"/>
  </si>
  <si>
    <t>SET</t>
    <phoneticPr fontId="3"/>
  </si>
  <si>
    <t>SV91</t>
    <phoneticPr fontId="3"/>
  </si>
  <si>
    <t>SV5122</t>
    <phoneticPr fontId="3"/>
  </si>
  <si>
    <t>制御機材</t>
    <rPh sb="0" eb="4">
      <t>セイギョキザイ</t>
    </rPh>
    <phoneticPr fontId="3"/>
  </si>
  <si>
    <t>IR1000-01BEA-R-A</t>
    <phoneticPr fontId="4"/>
  </si>
  <si>
    <t>精密レギュレータ※流れ方向右→左</t>
    <rPh sb="0" eb="2">
      <t>セイミツ</t>
    </rPh>
    <rPh sb="9" eb="10">
      <t>ナガ</t>
    </rPh>
    <rPh sb="11" eb="13">
      <t>ホウコウ</t>
    </rPh>
    <rPh sb="13" eb="14">
      <t>ミギ</t>
    </rPh>
    <rPh sb="15" eb="16">
      <t>ヒダリ</t>
    </rPh>
    <phoneticPr fontId="4"/>
  </si>
  <si>
    <t>MDM-PS-A-37-2</t>
  </si>
  <si>
    <t>DSUBﾊｰﾈｽ(ﾓｰﾙﾄﾞ)</t>
  </si>
  <si>
    <t>BVHV6-1-3-A</t>
  </si>
  <si>
    <t>ﾊﾝﾄﾞﾊﾞﾙﾌﾞ (BVHV)</t>
  </si>
  <si>
    <t>MNCNL4-1</t>
  </si>
  <si>
    <t>ﾐﾆﾁｭｱﾜﾝﾀｯﾁﾂｷﾞﾃ (MNCNL)</t>
  </si>
  <si>
    <t>BMSFCAP3-Q1-G1-K1-P30</t>
  </si>
  <si>
    <t>ﾏﾆﾎｰﾙﾄﾞ (BMSFCAP)</t>
  </si>
  <si>
    <t>MVBLK-AMW-2MW-CSB1W</t>
  </si>
  <si>
    <t>SS40079　740,752,780用ホルダ(P=25)</t>
    <rPh sb="19" eb="20">
      <t>ヨウ</t>
    </rPh>
    <phoneticPr fontId="4"/>
  </si>
  <si>
    <t>MVBLK-AMW-2MW-6D78N</t>
  </si>
  <si>
    <t>MVBLK-AMW-2U9-MY73E</t>
  </si>
  <si>
    <t>138081-Y03-A(バルブ取付板)</t>
  </si>
  <si>
    <t>MVSHM-3N02052009026-2U9-3W92Z</t>
  </si>
  <si>
    <t>138081-Z03-A(精密レギュレータ板金左)</t>
    <rPh sb="13" eb="15">
      <t>セイミツ</t>
    </rPh>
    <rPh sb="21" eb="23">
      <t>バンキン</t>
    </rPh>
    <rPh sb="23" eb="24">
      <t>ヒダリ</t>
    </rPh>
    <phoneticPr fontId="4"/>
  </si>
  <si>
    <t>設計費</t>
    <rPh sb="0" eb="3">
      <t>セッケイヒ</t>
    </rPh>
    <phoneticPr fontId="3"/>
  </si>
  <si>
    <t>現地作業費</t>
    <rPh sb="0" eb="2">
      <t>ゲンチ</t>
    </rPh>
    <rPh sb="2" eb="5">
      <t>サギョウヒ</t>
    </rPh>
    <phoneticPr fontId="3"/>
  </si>
  <si>
    <t>MSCNL6-1</t>
  </si>
  <si>
    <t>ﾜﾝﾀｯﾁﾂｷﾞﾃ(MSCNL)</t>
  </si>
  <si>
    <t>WEB発注済</t>
    <rPh sb="3" eb="6">
      <t>ハッチュウスミ</t>
    </rPh>
    <phoneticPr fontId="3"/>
  </si>
  <si>
    <t>SPHNI-STDRY-W1/8</t>
  </si>
  <si>
    <t>ﾛｯｶｸｱﾅﾂｷﾃｰﾊﾟﾈｼﾞﾌﾟﾗｸﾞ(ｼｽﾞﾐ)</t>
  </si>
  <si>
    <t>BVHV6-1-3-B</t>
  </si>
  <si>
    <t>WEB発注済</t>
    <rPh sb="0" eb="6">
      <t>ウェBハッチュウスミ</t>
    </rPh>
    <phoneticPr fontId="3"/>
  </si>
  <si>
    <t>1/25増渕ｻﾝﾍ</t>
    <rPh sb="4" eb="6">
      <t>マスブチ</t>
    </rPh>
    <phoneticPr fontId="3"/>
  </si>
  <si>
    <t>BMSFCAP4-Q1-G1-K1-P30</t>
  </si>
  <si>
    <t>UJDST4-B</t>
  </si>
  <si>
    <t>ﾜﾝﾀｯﾁﾂｷﾞﾃ(UJDST)</t>
  </si>
  <si>
    <t>住友電気工業</t>
    <rPh sb="0" eb="4">
      <t>スミトモデンキ</t>
    </rPh>
    <rPh sb="4" eb="6">
      <t>コウギョウ</t>
    </rPh>
    <phoneticPr fontId="4"/>
  </si>
  <si>
    <t>南</t>
    <rPh sb="0" eb="1">
      <t>ミナミ</t>
    </rPh>
    <phoneticPr fontId="4"/>
  </si>
  <si>
    <t>コネクト</t>
    <phoneticPr fontId="4"/>
  </si>
  <si>
    <t>SSTT0231</t>
    <phoneticPr fontId="4"/>
  </si>
  <si>
    <t>ecoPEN600(700)エンドピース</t>
    <phoneticPr fontId="4"/>
  </si>
  <si>
    <t>済み</t>
    <rPh sb="0" eb="1">
      <t>ズ</t>
    </rPh>
    <phoneticPr fontId="4"/>
  </si>
  <si>
    <t>.</t>
    <phoneticPr fontId="4"/>
  </si>
  <si>
    <t>エレマテック</t>
    <phoneticPr fontId="4"/>
  </si>
  <si>
    <t>関口</t>
    <rPh sb="0" eb="2">
      <t>セキグチ</t>
    </rPh>
    <phoneticPr fontId="4"/>
  </si>
  <si>
    <t>CONNECT</t>
    <phoneticPr fontId="4"/>
  </si>
  <si>
    <t>■NV-S-Z01A(ﾉｽﾞﾙﾊﾞｷｭｰﾑﾍﾞｰｽ)</t>
    <phoneticPr fontId="4"/>
  </si>
  <si>
    <t>■NV-S-Z02A(ﾉｽﾞﾙﾊﾞｷｭｰﾑﾄｯﾌﾟ)</t>
    <phoneticPr fontId="4"/>
  </si>
  <si>
    <t>ZK2A10J5NL2A-06-B</t>
  </si>
  <si>
    <t>真空ｴｼﾞｪｸﾀ</t>
    <rPh sb="0" eb="2">
      <t>シンクウ</t>
    </rPh>
    <phoneticPr fontId="4"/>
  </si>
  <si>
    <t>KQ2H06-M5N</t>
  </si>
  <si>
    <t>継ぎ手</t>
    <rPh sb="0" eb="1">
      <t>ツ</t>
    </rPh>
    <rPh sb="2" eb="3">
      <t>テ</t>
    </rPh>
    <phoneticPr fontId="4"/>
  </si>
  <si>
    <t>NSSW32</t>
    <phoneticPr fontId="4"/>
  </si>
  <si>
    <t>Oﾘﾝｸﾞ</t>
    <phoneticPr fontId="4"/>
  </si>
  <si>
    <t>Web発注済み</t>
    <rPh sb="3" eb="6">
      <t>ハッチュウス</t>
    </rPh>
    <phoneticPr fontId="4"/>
  </si>
  <si>
    <t>SET</t>
    <phoneticPr fontId="4"/>
  </si>
  <si>
    <t>設計・手配費</t>
    <rPh sb="0" eb="2">
      <t>セッケイ</t>
    </rPh>
    <rPh sb="3" eb="5">
      <t>テハイ</t>
    </rPh>
    <rPh sb="5" eb="6">
      <t>ヒ</t>
    </rPh>
    <phoneticPr fontId="4"/>
  </si>
  <si>
    <t>組立費</t>
    <rPh sb="0" eb="3">
      <t>クミタテヒ</t>
    </rPh>
    <phoneticPr fontId="4"/>
  </si>
  <si>
    <t>エレマテック</t>
  </si>
  <si>
    <t>作成：2018.02.27</t>
    <rPh sb="0" eb="2">
      <t>サクセイ</t>
    </rPh>
    <phoneticPr fontId="4"/>
  </si>
  <si>
    <t>★SKG(155591)向け 治具・製作品 数量</t>
    <rPh sb="12" eb="13">
      <t>ム</t>
    </rPh>
    <rPh sb="15" eb="17">
      <t>ジグ</t>
    </rPh>
    <rPh sb="18" eb="21">
      <t>セイサクヒン</t>
    </rPh>
    <rPh sb="22" eb="24">
      <t>スウリョウ</t>
    </rPh>
    <phoneticPr fontId="4"/>
  </si>
  <si>
    <t>型　式</t>
    <rPh sb="0" eb="1">
      <t>ガタ</t>
    </rPh>
    <rPh sb="2" eb="3">
      <t>シキ</t>
    </rPh>
    <phoneticPr fontId="4"/>
  </si>
  <si>
    <t>147826-Y01</t>
    <phoneticPr fontId="4"/>
  </si>
  <si>
    <t>ﾂｰﾙ取付板</t>
    <rPh sb="3" eb="5">
      <t>トリツケ</t>
    </rPh>
    <rPh sb="5" eb="6">
      <t>イタ</t>
    </rPh>
    <phoneticPr fontId="4"/>
  </si>
  <si>
    <t>冶具加工品</t>
    <rPh sb="0" eb="2">
      <t>ジグ</t>
    </rPh>
    <rPh sb="2" eb="5">
      <t>カコウヒン</t>
    </rPh>
    <phoneticPr fontId="4"/>
  </si>
  <si>
    <t>740,752,780用ﾎﾙﾀﾞ(P=25)</t>
    <rPh sb="11" eb="12">
      <t>ヨウ</t>
    </rPh>
    <phoneticPr fontId="4"/>
  </si>
  <si>
    <t>150688-Z01</t>
    <phoneticPr fontId="4"/>
  </si>
  <si>
    <t>ｱﾝﾌﾟ固定L板金</t>
    <rPh sb="4" eb="6">
      <t>コテイ</t>
    </rPh>
    <rPh sb="7" eb="9">
      <t>バンキン</t>
    </rPh>
    <phoneticPr fontId="4"/>
  </si>
  <si>
    <t>TJ0040-02-001A</t>
    <phoneticPr fontId="4"/>
  </si>
  <si>
    <t>ﾌﾞｻﾞｰBOX(残検付)</t>
    <rPh sb="9" eb="10">
      <t>ザン</t>
    </rPh>
    <rPh sb="10" eb="11">
      <t>ケン</t>
    </rPh>
    <rPh sb="11" eb="12">
      <t>ツキ</t>
    </rPh>
    <phoneticPr fontId="4"/>
  </si>
  <si>
    <t>製作品</t>
    <rPh sb="0" eb="3">
      <t>セイサクヒン</t>
    </rPh>
    <phoneticPr fontId="4"/>
  </si>
  <si>
    <t>A寸法</t>
    <rPh sb="1" eb="3">
      <t>スンポウ</t>
    </rPh>
    <phoneticPr fontId="4"/>
  </si>
  <si>
    <t>図面番号</t>
    <rPh sb="0" eb="2">
      <t>ズメン</t>
    </rPh>
    <rPh sb="2" eb="4">
      <t>バンゴウ</t>
    </rPh>
    <phoneticPr fontId="4"/>
  </si>
  <si>
    <t>数量</t>
    <rPh sb="0" eb="2">
      <t>スウリョウ</t>
    </rPh>
    <phoneticPr fontId="4"/>
  </si>
  <si>
    <t>183216-X04(10.0mmﾌﾟﾚｰﾄ）</t>
    <phoneticPr fontId="4"/>
  </si>
  <si>
    <t>183216-X05(22.5mmﾌﾟﾚｰﾄ）</t>
    <phoneticPr fontId="4"/>
  </si>
  <si>
    <t>183216-X06(30.0mmﾌﾟﾚｰﾄ）</t>
    <phoneticPr fontId="4"/>
  </si>
  <si>
    <t>183216-X07(35.0mmﾌﾟﾚｰﾄ）</t>
    <phoneticPr fontId="4"/>
  </si>
  <si>
    <t>平井マシンツール株式会社</t>
    <rPh sb="0" eb="2">
      <t>ヒライ</t>
    </rPh>
    <rPh sb="8" eb="12">
      <t>カブシキガイシャ</t>
    </rPh>
    <phoneticPr fontId="4"/>
  </si>
  <si>
    <t>宮嶋（則包）</t>
    <rPh sb="0" eb="2">
      <t>ミヤジマ</t>
    </rPh>
    <rPh sb="3" eb="5">
      <t>ノリカネ</t>
    </rPh>
    <phoneticPr fontId="4"/>
  </si>
  <si>
    <t>遠藤製作所</t>
    <rPh sb="0" eb="5">
      <t>エンドウセイサクショ</t>
    </rPh>
    <phoneticPr fontId="4"/>
  </si>
  <si>
    <t>SETE0100-Y01</t>
    <phoneticPr fontId="4"/>
  </si>
  <si>
    <t>温調ブロック</t>
    <rPh sb="0" eb="2">
      <t>オンチョウ</t>
    </rPh>
    <phoneticPr fontId="4"/>
  </si>
  <si>
    <t>見積№15690</t>
    <rPh sb="0" eb="2">
      <t>ミツモ</t>
    </rPh>
    <phoneticPr fontId="4"/>
  </si>
  <si>
    <t>SETE0100-Y02</t>
    <phoneticPr fontId="4"/>
  </si>
  <si>
    <t>スペーサー</t>
    <phoneticPr fontId="4"/>
  </si>
  <si>
    <t>MTCRM</t>
    <phoneticPr fontId="4"/>
  </si>
  <si>
    <t>温度調節コントローラー</t>
    <phoneticPr fontId="4"/>
  </si>
  <si>
    <t>193326(NORIKANE)で発注済み。</t>
    <rPh sb="17" eb="20">
      <t>ハッチュウズ</t>
    </rPh>
    <phoneticPr fontId="4"/>
  </si>
  <si>
    <t>3VC-3</t>
    <phoneticPr fontId="4"/>
  </si>
  <si>
    <t>ACコード 3m</t>
    <phoneticPr fontId="4"/>
  </si>
  <si>
    <t>MFMT4-5</t>
    <phoneticPr fontId="4"/>
  </si>
  <si>
    <t>温度センサ 5m</t>
    <phoneticPr fontId="4"/>
  </si>
  <si>
    <t>MHK6.25-25.4-V120-W80</t>
    <phoneticPr fontId="4"/>
  </si>
  <si>
    <t>カートリッジヒータ</t>
    <phoneticPr fontId="4"/>
  </si>
  <si>
    <t>VCTF23NX-0.5-2-5</t>
    <phoneticPr fontId="4"/>
  </si>
  <si>
    <t>ロボットケーブル 5m</t>
    <phoneticPr fontId="4"/>
  </si>
  <si>
    <t>SLSBWRK7-20</t>
    <phoneticPr fontId="4"/>
  </si>
  <si>
    <t>六角支柱</t>
    <phoneticPr fontId="4"/>
  </si>
  <si>
    <t>MSSFS3-4</t>
    <phoneticPr fontId="4"/>
  </si>
  <si>
    <t>六角穴付止めねじ平先</t>
    <phoneticPr fontId="4"/>
  </si>
  <si>
    <t>MSSFS3-10</t>
    <phoneticPr fontId="4"/>
  </si>
  <si>
    <t>APMMS-N1-T2</t>
    <phoneticPr fontId="4"/>
  </si>
  <si>
    <t>ネジ変換継手</t>
    <rPh sb="2" eb="4">
      <t>ヘンカン</t>
    </rPh>
    <rPh sb="4" eb="6">
      <t>ツギテ</t>
    </rPh>
    <phoneticPr fontId="4"/>
  </si>
  <si>
    <t>CE-1</t>
    <phoneticPr fontId="4"/>
  </si>
  <si>
    <t>閉端接続子(100入)</t>
    <rPh sb="9" eb="10">
      <t>イ</t>
    </rPh>
    <phoneticPr fontId="4"/>
  </si>
  <si>
    <t>岡部新電元（協栄電気）</t>
    <rPh sb="0" eb="5">
      <t>オカベシンデンゲン</t>
    </rPh>
    <rPh sb="6" eb="8">
      <t>キョウエイ</t>
    </rPh>
    <rPh sb="8" eb="10">
      <t>デンキ</t>
    </rPh>
    <phoneticPr fontId="4"/>
  </si>
  <si>
    <t>勝田</t>
    <rPh sb="0" eb="2">
      <t>カツタ</t>
    </rPh>
    <phoneticPr fontId="4"/>
  </si>
  <si>
    <t>NKE</t>
    <phoneticPr fontId="4"/>
  </si>
  <si>
    <t>三共商事</t>
    <rPh sb="0" eb="2">
      <t>サンキョウ</t>
    </rPh>
    <rPh sb="2" eb="4">
      <t>ショウジ</t>
    </rPh>
    <phoneticPr fontId="4"/>
  </si>
  <si>
    <t>CSB20C-S2-800-20-30W-1-SC</t>
    <phoneticPr fontId="4"/>
  </si>
  <si>
    <t>幅可変ｺﾝﾍﾞｱ</t>
    <rPh sb="0" eb="1">
      <t>ハバ</t>
    </rPh>
    <rPh sb="1" eb="3">
      <t>カヘン</t>
    </rPh>
    <phoneticPr fontId="4"/>
  </si>
  <si>
    <t>ﾀｲｼｮｰﾍ</t>
    <phoneticPr fontId="4"/>
  </si>
  <si>
    <t>ﾏｰｽﾄｰｹﾝｿﾘｭｰｼｮﾝ</t>
    <phoneticPr fontId="4"/>
  </si>
  <si>
    <t>鳥居電業</t>
    <rPh sb="0" eb="2">
      <t>トリイ</t>
    </rPh>
    <rPh sb="2" eb="4">
      <t>デンギョウ</t>
    </rPh>
    <phoneticPr fontId="4"/>
  </si>
  <si>
    <t>MCR-H200-ESD</t>
    <phoneticPr fontId="4"/>
  </si>
  <si>
    <t>ESD対策用2次元ｺｰﾄﾞﾊﾝﾃﾞｨｽｷｬﾅ</t>
    <rPh sb="3" eb="6">
      <t>タイサクヨウ</t>
    </rPh>
    <rPh sb="7" eb="9">
      <t>ジゲン</t>
    </rPh>
    <phoneticPr fontId="4"/>
  </si>
  <si>
    <t>6A-161WP05-092</t>
    <phoneticPr fontId="4"/>
  </si>
  <si>
    <t>ACｱﾀﾞﾌﾟﾀ</t>
    <phoneticPr fontId="4"/>
  </si>
  <si>
    <t>AW20K-02E1-B</t>
    <phoneticPr fontId="4"/>
  </si>
  <si>
    <t>ﾚｷﾞｭﾚｰﾀｰ</t>
    <phoneticPr fontId="4"/>
  </si>
  <si>
    <t>VHS20-02A</t>
    <phoneticPr fontId="4"/>
  </si>
  <si>
    <t>三方弁</t>
    <rPh sb="0" eb="3">
      <t>サンポウベン</t>
    </rPh>
    <phoneticPr fontId="4"/>
  </si>
  <si>
    <t>Y200T-A</t>
    <phoneticPr fontId="4"/>
  </si>
  <si>
    <t>金具</t>
    <rPh sb="0" eb="2">
      <t>カナグ</t>
    </rPh>
    <phoneticPr fontId="4"/>
  </si>
  <si>
    <t>KQ02L06-02A</t>
    <phoneticPr fontId="4"/>
  </si>
  <si>
    <t>JMGPM16-10-M9NV</t>
  </si>
  <si>
    <t>ｼﾘﾝﾀﾞ</t>
    <phoneticPr fontId="4"/>
  </si>
  <si>
    <t>SY3240-5LSE-01</t>
  </si>
  <si>
    <t>電磁弁</t>
    <rPh sb="0" eb="3">
      <t>デンジベン</t>
    </rPh>
    <phoneticPr fontId="4"/>
  </si>
  <si>
    <t>富士電機</t>
    <rPh sb="0" eb="2">
      <t>フジ</t>
    </rPh>
    <rPh sb="2" eb="4">
      <t>デンキ</t>
    </rPh>
    <phoneticPr fontId="4"/>
  </si>
  <si>
    <t>DR22E3L-H9W</t>
    <phoneticPr fontId="4"/>
  </si>
  <si>
    <t>表示灯</t>
    <rPh sb="0" eb="2">
      <t>ヒョウジ</t>
    </rPh>
    <rPh sb="2" eb="3">
      <t>トウ</t>
    </rPh>
    <phoneticPr fontId="4"/>
  </si>
  <si>
    <t>AR22V0L-02E3R</t>
    <phoneticPr fontId="4"/>
  </si>
  <si>
    <t>照光式非常停止スイッチ</t>
    <rPh sb="0" eb="1">
      <t>ショウ</t>
    </rPh>
    <rPh sb="1" eb="2">
      <t>コウ</t>
    </rPh>
    <rPh sb="2" eb="3">
      <t>シキ</t>
    </rPh>
    <rPh sb="3" eb="5">
      <t>ヒジョウ</t>
    </rPh>
    <rPh sb="5" eb="7">
      <t>テイシ</t>
    </rPh>
    <phoneticPr fontId="4"/>
  </si>
  <si>
    <t>AR22E0L-10E3G</t>
    <phoneticPr fontId="4"/>
  </si>
  <si>
    <t>照光式押ボタンスイッチ</t>
    <rPh sb="0" eb="1">
      <t>ショウ</t>
    </rPh>
    <rPh sb="1" eb="2">
      <t>コウ</t>
    </rPh>
    <rPh sb="2" eb="3">
      <t>シキ</t>
    </rPh>
    <rPh sb="3" eb="4">
      <t>オシ</t>
    </rPh>
    <phoneticPr fontId="4"/>
  </si>
  <si>
    <t>TDKラムダ</t>
    <phoneticPr fontId="4"/>
  </si>
  <si>
    <t>RSEN-2006D</t>
    <phoneticPr fontId="4"/>
  </si>
  <si>
    <t>ﾉｲｽﾞﾌｨﾙﾀｰ</t>
    <phoneticPr fontId="4"/>
  </si>
  <si>
    <t>東洋技研</t>
    <rPh sb="0" eb="2">
      <t>トウヨウ</t>
    </rPh>
    <rPh sb="2" eb="4">
      <t>ギケン</t>
    </rPh>
    <phoneticPr fontId="4"/>
  </si>
  <si>
    <t>PCN-COM201</t>
    <phoneticPr fontId="4"/>
  </si>
  <si>
    <t>ｺﾓﾝ端子台</t>
    <rPh sb="3" eb="5">
      <t>タンシ</t>
    </rPh>
    <rPh sb="5" eb="6">
      <t>ダイ</t>
    </rPh>
    <phoneticPr fontId="4"/>
  </si>
  <si>
    <t>PCA7-W-1</t>
    <phoneticPr fontId="4"/>
  </si>
  <si>
    <t>ｺﾈｸﾀ端子台</t>
    <rPh sb="4" eb="6">
      <t>タンシ</t>
    </rPh>
    <rPh sb="6" eb="7">
      <t>ダイ</t>
    </rPh>
    <phoneticPr fontId="4"/>
  </si>
  <si>
    <t>LR6-302LJBW-RYG</t>
    <phoneticPr fontId="4"/>
  </si>
  <si>
    <t>ﾊﾟﾄﾗｲﾄ</t>
    <phoneticPr fontId="4"/>
  </si>
  <si>
    <t>WDT-6LR-Z2</t>
    <phoneticPr fontId="4"/>
  </si>
  <si>
    <t>ﾜｲﾔﾚｽ・ﾃﾞｰﾀﾂｳｼﾝｼｽﾃﾑ</t>
  </si>
  <si>
    <t>富士電機</t>
    <rPh sb="0" eb="4">
      <t>フジデンキ</t>
    </rPh>
    <phoneticPr fontId="4"/>
  </si>
  <si>
    <t>XW1E-BV402MR →AR22VQR-01R</t>
    <phoneticPr fontId="4"/>
  </si>
  <si>
    <t>ﾌｧｲ22 XWｼﾘｰｽﾞ/ｶﾝﾚﾝ</t>
  </si>
  <si>
    <t>ﾗｲﾄ</t>
    <phoneticPr fontId="4"/>
  </si>
  <si>
    <t>ﾌｧｲ23 XWｼﾘｰｽﾞ/ｶﾝﾚﾝ</t>
  </si>
  <si>
    <t>見積№3063140</t>
    <rPh sb="0" eb="3">
      <t>ミツモリナンバー</t>
    </rPh>
    <phoneticPr fontId="4"/>
  </si>
  <si>
    <t>MY2N DC24V</t>
    <phoneticPr fontId="4"/>
  </si>
  <si>
    <t>ﾘﾚｰ</t>
    <phoneticPr fontId="4"/>
  </si>
  <si>
    <r>
      <t>PYFZ-08A→</t>
    </r>
    <r>
      <rPr>
        <b/>
        <sz val="11"/>
        <color indexed="10"/>
        <rFont val="ＭＳ Ｐゴシック"/>
        <family val="3"/>
        <charset val="128"/>
      </rPr>
      <t>PYFZ-08で発注</t>
    </r>
    <rPh sb="17" eb="19">
      <t>ハッチュウ</t>
    </rPh>
    <phoneticPr fontId="4"/>
  </si>
  <si>
    <t>ｿｹｯﾄ</t>
    <phoneticPr fontId="4"/>
  </si>
  <si>
    <t>保持金具</t>
    <rPh sb="0" eb="2">
      <t>ホジ</t>
    </rPh>
    <rPh sb="2" eb="4">
      <t>カナグ</t>
    </rPh>
    <phoneticPr fontId="4"/>
  </si>
  <si>
    <r>
      <t>G7SA-3A3B DC24</t>
    </r>
    <r>
      <rPr>
        <b/>
        <sz val="11"/>
        <color indexed="10"/>
        <rFont val="ＭＳ Ｐゴシック"/>
        <family val="3"/>
        <charset val="128"/>
      </rPr>
      <t>V</t>
    </r>
    <r>
      <rPr>
        <sz val="11"/>
        <rFont val="ＭＳ Ｐゴシック"/>
        <family val="3"/>
        <charset val="128"/>
      </rPr>
      <t>で発注</t>
    </r>
    <rPh sb="16" eb="18">
      <t>ハッチュウ</t>
    </rPh>
    <phoneticPr fontId="4"/>
  </si>
  <si>
    <t>ｾｰﾌﾃｨｰﾘﾚｰ</t>
    <phoneticPr fontId="4"/>
  </si>
  <si>
    <t>下記RSコンポーネンツで手配済</t>
    <rPh sb="0" eb="2">
      <t>カキ</t>
    </rPh>
    <rPh sb="12" eb="15">
      <t>テハイスミ</t>
    </rPh>
    <phoneticPr fontId="4"/>
  </si>
  <si>
    <t>P7SA-14F-ND-PU</t>
    <phoneticPr fontId="4"/>
  </si>
  <si>
    <t>3/14佐藤Mへ</t>
    <rPh sb="4" eb="6">
      <t>サトウ</t>
    </rPh>
    <phoneticPr fontId="4"/>
  </si>
  <si>
    <t>大和電機産業</t>
    <rPh sb="0" eb="2">
      <t>ダイワ</t>
    </rPh>
    <rPh sb="2" eb="4">
      <t>デンキ</t>
    </rPh>
    <rPh sb="4" eb="6">
      <t>サンギョウ</t>
    </rPh>
    <phoneticPr fontId="4"/>
  </si>
  <si>
    <t xml:space="preserve">101-C1-GL-100V-50/60Hz </t>
    <phoneticPr fontId="4"/>
  </si>
  <si>
    <t>照明器具</t>
    <rPh sb="0" eb="2">
      <t>ショウメイ</t>
    </rPh>
    <rPh sb="2" eb="4">
      <t>キグ</t>
    </rPh>
    <phoneticPr fontId="4"/>
  </si>
  <si>
    <t>101-C1</t>
    <phoneticPr fontId="4"/>
  </si>
  <si>
    <t>***</t>
    <phoneticPr fontId="4"/>
  </si>
  <si>
    <t>東芝ライテック</t>
    <rPh sb="0" eb="2">
      <t>トウシバ</t>
    </rPh>
    <phoneticPr fontId="4"/>
  </si>
  <si>
    <t>FL10 BLB</t>
  </si>
  <si>
    <t>東芝　梱包手数料・送料</t>
    <rPh sb="0" eb="2">
      <t>トウシバ</t>
    </rPh>
    <rPh sb="3" eb="5">
      <t>コンポウ</t>
    </rPh>
    <rPh sb="5" eb="8">
      <t>テスウリョウ</t>
    </rPh>
    <rPh sb="9" eb="11">
      <t>ソウリョウ</t>
    </rPh>
    <phoneticPr fontId="4"/>
  </si>
  <si>
    <t>Panasonic</t>
    <phoneticPr fontId="4"/>
  </si>
  <si>
    <t>EX-L261</t>
    <phoneticPr fontId="4"/>
  </si>
  <si>
    <t>ｾﾝｻ　　　　　　</t>
    <phoneticPr fontId="4"/>
  </si>
  <si>
    <t>ANPV0202ADP</t>
  </si>
  <si>
    <t>ｲﾒｰｼﾞﾁｪｯｶ PV200</t>
  </si>
  <si>
    <t>ANPVC2260</t>
    <phoneticPr fontId="4"/>
  </si>
  <si>
    <t>2Mｶﾒﾗ</t>
  </si>
  <si>
    <t>ANPVC8105R</t>
    <phoneticPr fontId="4"/>
  </si>
  <si>
    <t>ｶﾒﾗｹｰﾌﾞﾙ</t>
  </si>
  <si>
    <t>ANPVP03</t>
    <phoneticPr fontId="4"/>
  </si>
  <si>
    <t>ｷｰﾊﾟｯﾄ</t>
  </si>
  <si>
    <t>WK3004W</t>
    <phoneticPr fontId="4"/>
  </si>
  <si>
    <t>ｺﾝｾﾝﾄ</t>
    <phoneticPr fontId="4"/>
  </si>
  <si>
    <t>三菱電機</t>
    <rPh sb="0" eb="2">
      <t>ミツビシ</t>
    </rPh>
    <rPh sb="2" eb="4">
      <t>デンキ</t>
    </rPh>
    <phoneticPr fontId="4"/>
  </si>
  <si>
    <t>NV30-FA 2P 15A 100-200V 30MA W</t>
    <phoneticPr fontId="4"/>
  </si>
  <si>
    <t>漏電ﾌﾞﾚｰｶ</t>
    <rPh sb="0" eb="2">
      <t>ロウデン</t>
    </rPh>
    <phoneticPr fontId="4"/>
  </si>
  <si>
    <t>12/28ﾀｲｼｮｰへ</t>
    <phoneticPr fontId="4"/>
  </si>
  <si>
    <t>下記アリババで手配済</t>
    <rPh sb="0" eb="2">
      <t>カキ</t>
    </rPh>
    <rPh sb="7" eb="10">
      <t>テハイスミ</t>
    </rPh>
    <phoneticPr fontId="4"/>
  </si>
  <si>
    <t>TCS-05FA2</t>
    <phoneticPr fontId="4"/>
  </si>
  <si>
    <t>端子ｶﾊﾞｰ</t>
    <rPh sb="0" eb="2">
      <t>タンシ</t>
    </rPh>
    <phoneticPr fontId="4"/>
  </si>
  <si>
    <t>CP30-BA 1P 1M 0.5A A</t>
    <phoneticPr fontId="4"/>
  </si>
  <si>
    <t>ｻｰｷｯﾄﾌﾟﾛﾃｸﾀ</t>
    <phoneticPr fontId="4"/>
  </si>
  <si>
    <t>CP30-BA 2P 1M 3A A</t>
    <phoneticPr fontId="4"/>
  </si>
  <si>
    <t>CP30-BA 2P 1M 2A A</t>
    <phoneticPr fontId="4"/>
  </si>
  <si>
    <t>CP30-BA 2P 1M 5A A</t>
    <phoneticPr fontId="4"/>
  </si>
  <si>
    <t>CP30-BA 2P 1M 1A A</t>
    <phoneticPr fontId="4"/>
  </si>
  <si>
    <t>AR22G1L-10E3G</t>
  </si>
  <si>
    <t>ｵｼﾎﾞﾀﾝ  ﾌｧｲ22ｼﾘｰｽﾞ</t>
  </si>
  <si>
    <t>KEYENCE</t>
    <phoneticPr fontId="4"/>
  </si>
  <si>
    <r>
      <t>HS2-H150 ➡</t>
    </r>
    <r>
      <rPr>
        <sz val="11"/>
        <color indexed="10"/>
        <rFont val="ＭＳ Ｐゴシック"/>
        <family val="3"/>
        <charset val="128"/>
      </rPr>
      <t xml:space="preserve"> MS2-H150</t>
    </r>
    <phoneticPr fontId="4"/>
  </si>
  <si>
    <t>DC24V電源</t>
    <rPh sb="5" eb="7">
      <t>デンゲン</t>
    </rPh>
    <phoneticPr fontId="4"/>
  </si>
  <si>
    <t>KV-7300</t>
    <phoneticPr fontId="4"/>
  </si>
  <si>
    <t>プログラマブルコントローラ</t>
    <phoneticPr fontId="4"/>
  </si>
  <si>
    <t>KV-XLE02</t>
    <phoneticPr fontId="4"/>
  </si>
  <si>
    <t>ETHERNETユニット</t>
    <phoneticPr fontId="4"/>
  </si>
  <si>
    <t>KV-C32XTD</t>
    <phoneticPr fontId="4"/>
  </si>
  <si>
    <t>入出力ユニット</t>
    <rPh sb="0" eb="3">
      <t>ニュウシュツリョク</t>
    </rPh>
    <phoneticPr fontId="4"/>
  </si>
  <si>
    <t>VT5-W07</t>
    <phoneticPr fontId="4"/>
  </si>
  <si>
    <t>タッチパネル</t>
    <phoneticPr fontId="4"/>
  </si>
  <si>
    <t>KV-XL202</t>
    <phoneticPr fontId="4"/>
  </si>
  <si>
    <t>ｼﾘｱﾙｺﾐｭﾆｹｰｼｮﾝﾕﾆｯﾄ</t>
    <phoneticPr fontId="4"/>
  </si>
  <si>
    <t>VSO</t>
    <phoneticPr fontId="4"/>
  </si>
  <si>
    <t>VS-LDA6.5</t>
    <phoneticPr fontId="4"/>
  </si>
  <si>
    <t>ﾚﾝｽﾞ</t>
    <phoneticPr fontId="4"/>
  </si>
  <si>
    <t>SV-GA270</t>
    <phoneticPr fontId="4"/>
  </si>
  <si>
    <t>保護ﾚﾝｽﾞ</t>
    <rPh sb="0" eb="2">
      <t>ホゴ</t>
    </rPh>
    <phoneticPr fontId="4"/>
  </si>
  <si>
    <t>A8009</t>
    <phoneticPr fontId="4"/>
  </si>
  <si>
    <t>ｱﾒﾘｶﾝﾃﾞﾝｷ OAﾀｯﾌﾟ</t>
  </si>
  <si>
    <t>WEB発注済</t>
    <rPh sb="0" eb="6">
      <t>ウェBハッチュウスミ</t>
    </rPh>
    <phoneticPr fontId="4"/>
  </si>
  <si>
    <t>ACBA6H-658-98-5-F318-G76-N5</t>
  </si>
  <si>
    <t>ｱｸﾘﾙ      (ACBA)    ｱﾅｶｺｳﾂｷ</t>
  </si>
  <si>
    <t>AS1201F-M3-04-J</t>
    <phoneticPr fontId="4"/>
  </si>
  <si>
    <t>SMC ｽﾋﾟｰﾄﾞｺﾝﾄﾛｰﾗ ASｼﾘｰｽﾞ</t>
  </si>
  <si>
    <t>E3Z-L61 2M</t>
  </si>
  <si>
    <t>OMRON ｺｳﾃﾞﾝｾﾝｻ E3Z</t>
  </si>
  <si>
    <t>HAJCHP6060</t>
  </si>
  <si>
    <t>ｱｼﾞｬｽﾀﾊﾟｯﾄﾞ</t>
  </si>
  <si>
    <t>HBLBS6</t>
  </si>
  <si>
    <t>ｱﾙﾐﾌﾞﾗｹｯﾄｻﾞｲ</t>
  </si>
  <si>
    <t>HBLFSD6-C-SET</t>
  </si>
  <si>
    <t>HBLFSN6-C-SET</t>
  </si>
  <si>
    <t>HBLSS6-SSP</t>
  </si>
  <si>
    <t>HCBR6</t>
  </si>
  <si>
    <t>ｶﾊﾞｰﾄﾘﾂｹｶﾝﾚﾝﾌﾞﾋﾝ</t>
  </si>
  <si>
    <t>ﾌﾚｰﾑｷｬｯﾌﾟ (HFC)</t>
  </si>
  <si>
    <t>HFS6-3030-170.0</t>
  </si>
  <si>
    <t>ｱﾙﾐﾌﾚｰﾑｻﾞｲ</t>
  </si>
  <si>
    <t>HFS6-3030-264.0</t>
  </si>
  <si>
    <t>HFS6-3030-315.0</t>
  </si>
  <si>
    <t>HFS6-3030-400.0</t>
  </si>
  <si>
    <t>HFS6-3030-430.0</t>
  </si>
  <si>
    <t>HFS6-3030-660.0</t>
  </si>
  <si>
    <t>HFS6-3030-897</t>
  </si>
  <si>
    <t>HFS6-6060-270.0</t>
  </si>
  <si>
    <t>HFS6-6060-480.0</t>
  </si>
  <si>
    <t>HFS6-6060-600.0</t>
  </si>
  <si>
    <t>HHPFLN6-SET</t>
  </si>
  <si>
    <t>ﾁｮｳﾊﾞﾝ ﾄｯﾃ ﾙｲ</t>
  </si>
  <si>
    <t>HHPFRN6-SET</t>
  </si>
  <si>
    <t>HMER6-6</t>
  </si>
  <si>
    <t>ﾏｸﾞﾈｯﾄｷｬｯﾁｬ</t>
  </si>
  <si>
    <t>HMGCE6-6</t>
  </si>
  <si>
    <t>ﾌﾚｰﾑﾄﾘﾂｹﾖｳﾏｸﾞﾈｯﾄｷｬｯﾁ(HMGCE)</t>
  </si>
  <si>
    <t>IESH-MB205-R</t>
  </si>
  <si>
    <t>IEｽｲｯﾁHUB</t>
  </si>
  <si>
    <t>KC-VMH5</t>
  </si>
  <si>
    <t>ｺﾞｸﾎﾞｿﾃﾞｨｽﾌﾟﾚｲｹｰﾌﾞﾙ</t>
  </si>
  <si>
    <t>LA-FL6-005BK</t>
  </si>
  <si>
    <t>ｶﾃｺﾞﾘ6ﾌﾗｯﾄ LANｹｰﾌﾞﾙ</t>
  </si>
  <si>
    <t>LA-FL6-05BK</t>
  </si>
  <si>
    <t>LEAD2</t>
  </si>
  <si>
    <t>LEDｼｮｳﾒｲ ｴｰｼｰｱﾀﾞﾌﾟﾀｰ(LEAD)</t>
  </si>
  <si>
    <t>LEDVC190-W</t>
  </si>
  <si>
    <t>LEDｼｮｳﾒｲ ﾒﾝﾊｯｺｳ ﾁｮｳｺｳ(LEDVC)</t>
  </si>
  <si>
    <t>LHCS-10</t>
  </si>
  <si>
    <t>ﾁｭｳｲｽﾃｯｶｰ LHCS</t>
  </si>
  <si>
    <t>LHCS-18</t>
  </si>
  <si>
    <t>LZ17-223-W</t>
  </si>
  <si>
    <t>LEDｼｮｳﾒｲ ｽﾄﾚｰﾄ</t>
  </si>
  <si>
    <t>LZ1A3-870C-W</t>
  </si>
  <si>
    <t>LEDｼｮｳﾒｲ ｽﾄﾚｰﾄ ACﾀｲﾌﾟ</t>
  </si>
  <si>
    <t>MSELL4-1</t>
  </si>
  <si>
    <t>ﾜﾝﾀｯﾁﾂｷﾞﾃ(MSELL)</t>
  </si>
  <si>
    <t>MSELL6-1</t>
  </si>
  <si>
    <t>MVSHM-3N00800023065-JPA27K4T4111AA</t>
  </si>
  <si>
    <t>■SETA0020-01-A（ﾊﾟﾈﾙ）</t>
  </si>
  <si>
    <t>MVSHM-3N00800026037-2E3-R58K6</t>
  </si>
  <si>
    <t>■SETA0020-01-B（ﾊﾟﾈﾙ）</t>
    <phoneticPr fontId="4"/>
  </si>
  <si>
    <t>MVSHM-3N00800043065-JPA27K1CN111AA</t>
  </si>
  <si>
    <t>■SETA0020-01-D（ﾊﾟﾈﾙ）</t>
  </si>
  <si>
    <t>MVSHM-3N00800043065-JPA27KTGN111AA</t>
  </si>
  <si>
    <t>■SETA0020-01-E（ﾊﾟﾈﾙ）</t>
  </si>
  <si>
    <t>MVSHM-3N00800071071-2E3-RB73K</t>
  </si>
  <si>
    <t>■SETA0020-01-F（ﾊﾟﾈﾙ）</t>
  </si>
  <si>
    <t>MVSHM-3N01252003003-JPA27KP23111AA</t>
  </si>
  <si>
    <t>■SETA0020-11-I（ｾﾝｻｰﾌﾟﾚｰﾄ）</t>
  </si>
  <si>
    <t>MVSHM-3N01552004012-2JG-7MEWW</t>
  </si>
  <si>
    <t>■SETA0020-99-A(ｾﾝｻｰﾌﾞﾗｹｯﾄ)</t>
  </si>
  <si>
    <t>MVSHM-3N01552005006-JPA2A1CXS111AA</t>
  </si>
  <si>
    <t>■SETA0020-11-G（ｼﾘﾝﾀﾞﾌﾟﾚｰﾄ）</t>
  </si>
  <si>
    <t>MVSHM-3N02000003006-JPA29N46W111AA</t>
  </si>
  <si>
    <t>■SETA0020-12-B（ｶﾒﾗﾌﾟﾚｰﾄ）</t>
  </si>
  <si>
    <t>MVSHM-3N02002006008-JPA29NEF2111AB</t>
  </si>
  <si>
    <t>■SETA0020-12-A（ｶﾒﾗﾌﾟﾚｰﾄ）</t>
  </si>
  <si>
    <t>MVSHM-3N02002010036-2JG-NDZFD</t>
  </si>
  <si>
    <t>■SETA0020-13-A1（ﾌﾞﾗｯｸﾗｲﾄｽﾃｰ）</t>
  </si>
  <si>
    <t>MVSHM-3N02002015023-JPA27KDEG111AB</t>
  </si>
  <si>
    <t>■SETA0020-02-B（ｴｱﾌﾟﾚｰﾄ）</t>
  </si>
  <si>
    <t>MVSHM-3N02052001003-JPA27KYTX111AA</t>
  </si>
  <si>
    <t>■SETA0020-11-F（ｶﾞｲﾄﾞﾌﾞﾗｹｯﾄ）</t>
    <phoneticPr fontId="4"/>
  </si>
  <si>
    <t>MVSHM-3N02052006010-JPA27KPNJ111AB</t>
  </si>
  <si>
    <t>■SETA0020-11-H（ｼﾘﾝﾀﾞﾌﾟﾚｰﾄ）</t>
  </si>
  <si>
    <t>MVSHM-3N03002001008-JPA27KBA5111AA</t>
  </si>
  <si>
    <t>■SETA0020-11-E（ｶﾞｲﾄﾞ）</t>
  </si>
  <si>
    <t>MVSHM-3N03002001013-JPA27K7EJ111AA</t>
  </si>
  <si>
    <t>■SETA0020-11-D（ｶﾞｲﾄﾞ）</t>
  </si>
  <si>
    <t>MVSHM-3N03002001024-JPA27KZ7U111AA</t>
  </si>
  <si>
    <t>■SETA0020-11-B（ｶﾞｲﾄﾞ）</t>
  </si>
  <si>
    <t>MVSHM-3N03002001047-JPA27KG89111AA</t>
  </si>
  <si>
    <t>■SETA0020-11-C（ｶﾞｲﾄﾞ）</t>
    <phoneticPr fontId="4"/>
  </si>
  <si>
    <t>MVSHM-3N03002001051-JPA27KX8X111AA</t>
  </si>
  <si>
    <t>■SETA0020-11-A（ｶﾞｲﾄﾞ）</t>
  </si>
  <si>
    <t>MVSHM-4N00800036065-2JG-C7ZML</t>
  </si>
  <si>
    <t>■SETA0020-01-C1（ﾊﾟﾈﾙ）</t>
  </si>
  <si>
    <t>PCFP-MV3G8-R</t>
  </si>
  <si>
    <t>ﾏｼﾝﾋﾞｼﾞｮﾝﾓﾆﾀ</t>
  </si>
  <si>
    <t>SFBJ6-8</t>
  </si>
  <si>
    <t>ｼﾞｭｳｼﾞｱﾅﾂｷｻﾞﾗｺﾈｼﾞ-ﾀﾝﾋﾟﾝﾊﾝﾊﾞｲ-</t>
  </si>
  <si>
    <t>SHNTAP6-6</t>
  </si>
  <si>
    <t>ｱﾄｲﾚﾅｯﾄ ｲﾀﾊﾞﾈﾂｷ(HNTAP)</t>
  </si>
  <si>
    <t>SLSBWRK7-80</t>
  </si>
  <si>
    <t>ﾛｯｶｸｼﾁｭｳ SLSBWRK</t>
  </si>
  <si>
    <t>SSPWF6</t>
  </si>
  <si>
    <t>SUS316ﾋﾗｻﾞｶﾞﾈ</t>
  </si>
  <si>
    <t>TS128GSDC300S</t>
  </si>
  <si>
    <t>ﾏｲｸﾛSDｶｰﾄﾞ</t>
  </si>
  <si>
    <t>UHFNSS125</t>
  </si>
  <si>
    <t>ｿﾄﾄﾞﾒﾄｯﾃ</t>
  </si>
  <si>
    <t>USYL4</t>
  </si>
  <si>
    <t>ﾜﾝﾀｯﾁﾂｷﾞﾃ(USYL)</t>
  </si>
  <si>
    <t>組立調整、その他</t>
    <rPh sb="0" eb="2">
      <t>クミタテ</t>
    </rPh>
    <rPh sb="2" eb="4">
      <t>チョウセイ</t>
    </rPh>
    <rPh sb="7" eb="8">
      <t>タ</t>
    </rPh>
    <phoneticPr fontId="4"/>
  </si>
  <si>
    <t>21MT-0099-00</t>
    <phoneticPr fontId="4"/>
  </si>
  <si>
    <t>見積取得中</t>
    <rPh sb="0" eb="4">
      <t>ミツモリシュトク</t>
    </rPh>
    <rPh sb="4" eb="5">
      <t>チュウ</t>
    </rPh>
    <phoneticPr fontId="4"/>
  </si>
  <si>
    <t>Amazon</t>
    <phoneticPr fontId="4"/>
  </si>
  <si>
    <t>ｺﾈｸﾀ端子台              アマゾン　￥6,093</t>
    <rPh sb="4" eb="6">
      <t>タンシ</t>
    </rPh>
    <rPh sb="6" eb="7">
      <t>ダイ</t>
    </rPh>
    <phoneticPr fontId="4"/>
  </si>
  <si>
    <t>発注キャンセル</t>
    <rPh sb="0" eb="2">
      <t>ハッチュウ</t>
    </rPh>
    <phoneticPr fontId="4"/>
  </si>
  <si>
    <t>上記制御機材手配分をタイショー発送済</t>
    <rPh sb="0" eb="2">
      <t>ジョウキ</t>
    </rPh>
    <rPh sb="2" eb="6">
      <t>セイギョキザイ</t>
    </rPh>
    <rPh sb="6" eb="9">
      <t>テハイブン</t>
    </rPh>
    <rPh sb="15" eb="18">
      <t>ハッソウスミ</t>
    </rPh>
    <phoneticPr fontId="4"/>
  </si>
  <si>
    <t>DYF08A　※PYFZ-08互換品　※20個入り</t>
    <rPh sb="15" eb="18">
      <t>ゴカンヒン</t>
    </rPh>
    <rPh sb="22" eb="24">
      <t>コイ</t>
    </rPh>
    <phoneticPr fontId="4"/>
  </si>
  <si>
    <t>ｿｹｯﾄ　　　　　　　　　　アマゾン　￥5,500（20個入り）</t>
    <rPh sb="28" eb="29">
      <t>コ</t>
    </rPh>
    <rPh sb="29" eb="30">
      <t>イ</t>
    </rPh>
    <phoneticPr fontId="4"/>
  </si>
  <si>
    <t>ＲＳｺﾝﾎﾟｰ</t>
    <phoneticPr fontId="4"/>
  </si>
  <si>
    <t>ｿｹｯﾄ　　アールエスコンポーネンツ（株）￥6,392　　ヤフオク　￥25,000（10個）　　　　メルカリ￥36,000（10個※-PU無し）　　　</t>
    <rPh sb="18" eb="21">
      <t>カブ</t>
    </rPh>
    <phoneticPr fontId="4"/>
  </si>
  <si>
    <t>1/中旬</t>
    <rPh sb="2" eb="4">
      <t>チュウジュン</t>
    </rPh>
    <phoneticPr fontId="4"/>
  </si>
  <si>
    <t>上記制御機材手配分かRSコンポーネンツの入荷が早い方だけをタイショーへ発送</t>
    <rPh sb="0" eb="2">
      <t>ジョウキ</t>
    </rPh>
    <rPh sb="2" eb="6">
      <t>セイギョキザイ</t>
    </rPh>
    <rPh sb="6" eb="9">
      <t>テハイブン</t>
    </rPh>
    <rPh sb="20" eb="22">
      <t>ニュウカ</t>
    </rPh>
    <rPh sb="23" eb="24">
      <t>ハヤ</t>
    </rPh>
    <rPh sb="25" eb="26">
      <t>ホウ</t>
    </rPh>
    <rPh sb="35" eb="37">
      <t>ハッソウ</t>
    </rPh>
    <phoneticPr fontId="4"/>
  </si>
  <si>
    <t>G7SA-3A3B　24DC</t>
    <phoneticPr fontId="4"/>
  </si>
  <si>
    <t>ｱﾘﾊﾞﾊﾞ</t>
    <phoneticPr fontId="4"/>
  </si>
  <si>
    <t>漏電ﾌﾞﾚｰｶ　　　アスクル　￥6,048</t>
    <rPh sb="0" eb="2">
      <t>ロウデン</t>
    </rPh>
    <phoneticPr fontId="4"/>
  </si>
  <si>
    <t>回答待ち</t>
    <rPh sb="0" eb="2">
      <t>カイトウ</t>
    </rPh>
    <rPh sb="2" eb="3">
      <t>マ</t>
    </rPh>
    <phoneticPr fontId="4"/>
  </si>
  <si>
    <t>12/17頃</t>
    <rPh sb="5" eb="6">
      <t>ゴロ</t>
    </rPh>
    <phoneticPr fontId="4"/>
  </si>
  <si>
    <t>下記ｱﾏｿﾞﾝ手配分をタイショー発送済</t>
    <rPh sb="0" eb="2">
      <t>カキ</t>
    </rPh>
    <rPh sb="7" eb="10">
      <t>テハイブン</t>
    </rPh>
    <rPh sb="16" eb="19">
      <t>ハッソウスミ</t>
    </rPh>
    <phoneticPr fontId="4"/>
  </si>
  <si>
    <t>ｱﾏｿﾞﾝ</t>
    <phoneticPr fontId="4"/>
  </si>
  <si>
    <t>NV30-FA 2P 15A 30MA </t>
  </si>
  <si>
    <t>MVSHM-3N00800036065-JPA27K12M111AA</t>
  </si>
  <si>
    <t>■SETA0020-01-C（ﾊﾟﾈﾙ）</t>
    <phoneticPr fontId="4"/>
  </si>
  <si>
    <t>XW1E-BV402MR</t>
  </si>
  <si>
    <t>PYFZ-08A</t>
    <phoneticPr fontId="4"/>
  </si>
  <si>
    <t>G7SA-3A3B DC24</t>
    <phoneticPr fontId="4"/>
  </si>
  <si>
    <t>HS2-H150</t>
    <phoneticPr fontId="4"/>
  </si>
  <si>
    <t>HFS6-3030-266.0</t>
  </si>
  <si>
    <t>MSELL6-1</t>
    <phoneticPr fontId="4"/>
  </si>
  <si>
    <t>SMC ﾐﾘﾜﾝﾀｯﾁﾂｷﾞﾃKQ2</t>
  </si>
  <si>
    <t>MSELL4-1</t>
    <phoneticPr fontId="4"/>
  </si>
  <si>
    <t>AS1201F-M3-04-J</t>
  </si>
  <si>
    <t>■SETA0020-01-C（ﾊﾟﾈﾙ）</t>
  </si>
  <si>
    <t>MVSHM-3N03002001047-JPA27KG89111AA</t>
    <phoneticPr fontId="4"/>
  </si>
  <si>
    <t>MVSHM-3N02002006008-JPA29NEF2111AB</t>
    <phoneticPr fontId="4"/>
  </si>
  <si>
    <t>TS128GSDC300S</t>
    <phoneticPr fontId="4"/>
  </si>
  <si>
    <t>A8009</t>
  </si>
  <si>
    <t>LEDVC190-W</t>
    <phoneticPr fontId="4"/>
  </si>
  <si>
    <t>LED照明</t>
    <rPh sb="3" eb="5">
      <t>ショウメイ</t>
    </rPh>
    <phoneticPr fontId="4"/>
  </si>
  <si>
    <t>8,9,10</t>
    <phoneticPr fontId="4"/>
  </si>
  <si>
    <t>加茂精工株式会社(㈱大和商会)</t>
    <rPh sb="0" eb="2">
      <t>カモ</t>
    </rPh>
    <rPh sb="2" eb="4">
      <t>セイコウ</t>
    </rPh>
    <rPh sb="4" eb="8">
      <t>カブシキガイシャ</t>
    </rPh>
    <rPh sb="10" eb="14">
      <t>ダイワショウカイ</t>
    </rPh>
    <phoneticPr fontId="4"/>
  </si>
  <si>
    <t>杉浦（則包）</t>
    <rPh sb="0" eb="2">
      <t>スギウラ</t>
    </rPh>
    <rPh sb="3" eb="5">
      <t>ノリカネ</t>
    </rPh>
    <phoneticPr fontId="4"/>
  </si>
  <si>
    <t>JR3403</t>
    <phoneticPr fontId="4"/>
  </si>
  <si>
    <t>3軸卓上ロボット　片持ち</t>
    <rPh sb="9" eb="10">
      <t>カタ</t>
    </rPh>
    <rPh sb="10" eb="11">
      <t>モ</t>
    </rPh>
    <phoneticPr fontId="4"/>
  </si>
  <si>
    <r>
      <t xml:space="preserve">ISE20-N-C4H-LD </t>
    </r>
    <r>
      <rPr>
        <sz val="11"/>
        <color indexed="10"/>
        <rFont val="ＭＳ Ｐゴシック"/>
        <family val="3"/>
        <charset val="128"/>
      </rPr>
      <t>→ISE30A-C4H-N-LD</t>
    </r>
    <phoneticPr fontId="4"/>
  </si>
  <si>
    <t>圧力ｽｲｯﾁ</t>
    <phoneticPr fontId="4"/>
  </si>
  <si>
    <t>11/9新型納期未定のため</t>
    <rPh sb="4" eb="6">
      <t>シンガタ</t>
    </rPh>
    <rPh sb="6" eb="8">
      <t>ノウキ</t>
    </rPh>
    <rPh sb="8" eb="10">
      <t>ミテイ</t>
    </rPh>
    <phoneticPr fontId="4"/>
  </si>
  <si>
    <t>確認中</t>
    <rPh sb="0" eb="3">
      <t>カクニンナカ</t>
    </rPh>
    <phoneticPr fontId="4"/>
  </si>
  <si>
    <t>出精値引き</t>
    <rPh sb="0" eb="4">
      <t>シュッセイネビ</t>
    </rPh>
    <phoneticPr fontId="4"/>
  </si>
  <si>
    <t>ARP20K-01H-3</t>
    <phoneticPr fontId="4"/>
  </si>
  <si>
    <t>精密ﾚｷﾞｭﾚｰﾀ</t>
  </si>
  <si>
    <t>KQ2H06-M5A</t>
    <phoneticPr fontId="4"/>
  </si>
  <si>
    <t>ｴｱ継手</t>
    <phoneticPr fontId="4"/>
  </si>
  <si>
    <t>KQ2L04-M5A</t>
    <phoneticPr fontId="4"/>
  </si>
  <si>
    <t>KQ2L04-01AS</t>
    <phoneticPr fontId="4"/>
  </si>
  <si>
    <t>KQ2Z04-01AS</t>
    <phoneticPr fontId="4"/>
  </si>
  <si>
    <t>在庫使用</t>
    <rPh sb="0" eb="4">
      <t>ザイコシヨウ</t>
    </rPh>
    <phoneticPr fontId="4"/>
  </si>
  <si>
    <t xml:space="preserve">XW5Z-EP6 </t>
    <phoneticPr fontId="4"/>
  </si>
  <si>
    <t>ｽﾄｯﾊﾟ</t>
    <phoneticPr fontId="4"/>
  </si>
  <si>
    <t>MY2N-D2 DC24</t>
    <phoneticPr fontId="4"/>
  </si>
  <si>
    <r>
      <t xml:space="preserve">PYFZ-08-E  </t>
    </r>
    <r>
      <rPr>
        <sz val="11"/>
        <color indexed="10"/>
        <rFont val="ＭＳ Ｐゴシック"/>
        <family val="3"/>
        <charset val="128"/>
      </rPr>
      <t>(11/18 メーカ在庫なし)</t>
    </r>
    <rPh sb="21" eb="23">
      <t>ザイコ</t>
    </rPh>
    <phoneticPr fontId="4"/>
  </si>
  <si>
    <t>ﾘﾚｰｿｹｯﾄ</t>
    <phoneticPr fontId="4"/>
  </si>
  <si>
    <t>PYC-A1 FOR MY</t>
    <phoneticPr fontId="4"/>
  </si>
  <si>
    <t>ﾘﾘｰｽﾚﾊﾞｰ</t>
    <phoneticPr fontId="4"/>
  </si>
  <si>
    <t>Dsubｺﾈｸﾀﾊｰﾈｽ</t>
    <phoneticPr fontId="4"/>
  </si>
  <si>
    <t>190989(NORIKANE)で発注済み</t>
    <rPh sb="17" eb="20">
      <t>ハッチュウズ</t>
    </rPh>
    <phoneticPr fontId="4"/>
  </si>
  <si>
    <t xml:space="preserve">MDM-PS-A-37-1 </t>
    <phoneticPr fontId="4"/>
  </si>
  <si>
    <t>MRB-1000</t>
    <phoneticPr fontId="4"/>
  </si>
  <si>
    <t>DINﾚｰﾙ</t>
    <phoneticPr fontId="4"/>
  </si>
  <si>
    <t>BDR-362</t>
    <phoneticPr fontId="4"/>
  </si>
  <si>
    <t>ｶｯﾁﾝﾀﾞｸﾄ</t>
    <phoneticPr fontId="4"/>
  </si>
  <si>
    <t>I/O端子台</t>
    <phoneticPr fontId="4"/>
  </si>
  <si>
    <t>COM端子台</t>
    <phoneticPr fontId="4"/>
  </si>
  <si>
    <t>CSHEL-SUS-M4-16</t>
    <phoneticPr fontId="4"/>
  </si>
  <si>
    <t>極低頭ｷｬｯﾌﾟ</t>
    <phoneticPr fontId="4"/>
  </si>
  <si>
    <t>MVSHM-3N02052018053-2TT-PN4FF</t>
    <phoneticPr fontId="4"/>
  </si>
  <si>
    <t>SETE0094-Z01背面板金</t>
    <phoneticPr fontId="4"/>
  </si>
  <si>
    <t>MVSHM-3N02058005051-2TT-11NDU</t>
  </si>
  <si>
    <t>SETE0094-Z02サポート板金</t>
    <phoneticPr fontId="4"/>
  </si>
  <si>
    <t>イグス</t>
    <phoneticPr fontId="4"/>
  </si>
  <si>
    <t>Z08.30.048.0-35-080.30.12PZ</t>
    <phoneticPr fontId="4"/>
  </si>
  <si>
    <t>ｹｰﾌﾞﾙﾍﾞｱ</t>
    <phoneticPr fontId="4"/>
  </si>
  <si>
    <t>MVSHM-3N02052004008-2TT-TD32K</t>
    <phoneticPr fontId="4"/>
  </si>
  <si>
    <t>SETE0094-Z03移動端板金</t>
    <phoneticPr fontId="4"/>
  </si>
  <si>
    <t>MVSHM-3N02052013017-2TT-MR6C6</t>
    <phoneticPr fontId="4"/>
  </si>
  <si>
    <t>SETE0094-Z04ヘッド板金</t>
    <phoneticPr fontId="4"/>
  </si>
  <si>
    <t>MVSHM-3N02050011017-2TT-MJY7L</t>
    <phoneticPr fontId="4"/>
  </si>
  <si>
    <t>SETE0094-Z05レギュレータ板金</t>
    <phoneticPr fontId="4"/>
  </si>
  <si>
    <t>MSHRT3</t>
    <phoneticPr fontId="4"/>
  </si>
  <si>
    <t>三方弁</t>
    <phoneticPr fontId="4"/>
  </si>
  <si>
    <t>NOK</t>
    <phoneticPr fontId="4"/>
  </si>
  <si>
    <t>CW1060F0</t>
    <phoneticPr fontId="4"/>
  </si>
  <si>
    <t>ｼｰﾙﾜｯｼｬ</t>
    <phoneticPr fontId="4"/>
  </si>
  <si>
    <t>DNDN6-50</t>
    <phoneticPr fontId="4"/>
  </si>
  <si>
    <t>でんでんﾎﾞﾙﾄ</t>
    <phoneticPr fontId="4"/>
  </si>
  <si>
    <t>CHN1T-SUS-M6</t>
    <phoneticPr fontId="4"/>
  </si>
  <si>
    <t>蝶ﾅｯﾄ</t>
    <rPh sb="0" eb="1">
      <t>チョウ</t>
    </rPh>
    <phoneticPr fontId="4"/>
  </si>
  <si>
    <t>SHCDG4-15</t>
    <phoneticPr fontId="4"/>
  </si>
  <si>
    <t>ﾋﾝｼﾞﾋﾟﾝ</t>
    <phoneticPr fontId="4"/>
  </si>
  <si>
    <t>SHCDG6-15</t>
    <phoneticPr fontId="4"/>
  </si>
  <si>
    <t>日産ネジ</t>
    <rPh sb="0" eb="2">
      <t>ニッサン</t>
    </rPh>
    <phoneticPr fontId="4"/>
  </si>
  <si>
    <t>CSHSM-SUS-M5-8</t>
    <phoneticPr fontId="4"/>
  </si>
  <si>
    <t>小頭ﾎﾞﾙﾄ</t>
    <rPh sb="0" eb="2">
      <t>ショウトウ</t>
    </rPh>
    <phoneticPr fontId="4"/>
  </si>
  <si>
    <t>MVBLK-ACW-2TU-3KZDW</t>
    <phoneticPr fontId="4"/>
  </si>
  <si>
    <t>SETE0094-Y01ツール板</t>
    <phoneticPr fontId="4"/>
  </si>
  <si>
    <t>MVBLK-ACW-2TU-UA6M3</t>
    <phoneticPr fontId="4"/>
  </si>
  <si>
    <t>SETE0094-Y02バルブベース</t>
    <phoneticPr fontId="4"/>
  </si>
  <si>
    <t>MVBLK-ACW-2TU-LGL9G</t>
    <phoneticPr fontId="4"/>
  </si>
  <si>
    <t>SETE0094-Y03バルブホルダ</t>
    <phoneticPr fontId="4"/>
  </si>
  <si>
    <t>MVBLK-ACW-2TU-R5FJP</t>
    <phoneticPr fontId="4"/>
  </si>
  <si>
    <t>SETE0094-Y04バルブクランプ</t>
    <phoneticPr fontId="4"/>
  </si>
  <si>
    <t>MVBLK-ACW-2TU-5ZP2B</t>
    <phoneticPr fontId="4"/>
  </si>
  <si>
    <t>SETE0094-Y05バルブ受け</t>
    <rPh sb="15" eb="16">
      <t>ウ</t>
    </rPh>
    <phoneticPr fontId="4"/>
  </si>
  <si>
    <t>MVSHM-3N04000001003-2TU-CXWKU</t>
    <phoneticPr fontId="4"/>
  </si>
  <si>
    <t>SETE0094-Y06リンク</t>
    <phoneticPr fontId="4"/>
  </si>
  <si>
    <t>TDKマレーシア(SETタイ)</t>
    <phoneticPr fontId="4"/>
  </si>
  <si>
    <t>平山（則包）</t>
    <rPh sb="0" eb="2">
      <t>ヒラヤマ</t>
    </rPh>
    <rPh sb="3" eb="5">
      <t>ノリカネ</t>
    </rPh>
    <phoneticPr fontId="4"/>
  </si>
  <si>
    <t>遠藤製作所</t>
    <rPh sb="0" eb="4">
      <t>エンドウセイサク</t>
    </rPh>
    <rPh sb="4" eb="5">
      <t>ショ</t>
    </rPh>
    <phoneticPr fontId="4"/>
  </si>
  <si>
    <t>SC40309</t>
    <phoneticPr fontId="4"/>
  </si>
  <si>
    <t>トップキャップ</t>
    <phoneticPr fontId="4"/>
  </si>
  <si>
    <t>SC40310</t>
  </si>
  <si>
    <t>シールキャップ</t>
    <phoneticPr fontId="4"/>
  </si>
  <si>
    <t>SC40311-01</t>
    <phoneticPr fontId="4"/>
  </si>
  <si>
    <t>シールナット</t>
    <phoneticPr fontId="4"/>
  </si>
  <si>
    <t>SC40312</t>
  </si>
  <si>
    <t>パッド</t>
    <phoneticPr fontId="4"/>
  </si>
  <si>
    <t>AIRSYS-SPX-D2</t>
    <phoneticPr fontId="4"/>
  </si>
  <si>
    <t>ドロップインアダプタ(特X）</t>
    <phoneticPr fontId="4"/>
  </si>
  <si>
    <t>AIRSYS-SPX-W1</t>
    <phoneticPr fontId="4"/>
  </si>
  <si>
    <t>アダプタナット</t>
    <phoneticPr fontId="4"/>
  </si>
  <si>
    <t>ボリュームディスカウント</t>
    <phoneticPr fontId="4"/>
  </si>
  <si>
    <r>
      <t>CDJ2B16-200Z-C73C</t>
    </r>
    <r>
      <rPr>
        <sz val="11"/>
        <rFont val="ＭＳ Ｐゴシック"/>
        <family val="3"/>
        <charset val="128"/>
      </rPr>
      <t>ZS-B</t>
    </r>
    <phoneticPr fontId="4"/>
  </si>
  <si>
    <t>エアシリンダ</t>
    <phoneticPr fontId="4"/>
  </si>
  <si>
    <t>ARX21-01BG</t>
    <phoneticPr fontId="4"/>
  </si>
  <si>
    <t>レギュレータ</t>
    <phoneticPr fontId="4"/>
  </si>
  <si>
    <t>FWRBN-D51-V32-T2</t>
    <phoneticPr fontId="4"/>
  </si>
  <si>
    <t>ゴムワッシャ</t>
    <phoneticPr fontId="4"/>
  </si>
  <si>
    <t>191877･191912(NORIKANE)で発注済み</t>
    <rPh sb="24" eb="27">
      <t>ハッチュウズ</t>
    </rPh>
    <phoneticPr fontId="4"/>
  </si>
  <si>
    <t>森清化工</t>
    <phoneticPr fontId="4"/>
  </si>
  <si>
    <t>JASO-F404-19022-NBR-70-1</t>
    <phoneticPr fontId="4"/>
  </si>
  <si>
    <t>"O"リング</t>
    <phoneticPr fontId="4"/>
  </si>
  <si>
    <t>P5-1B</t>
    <phoneticPr fontId="4"/>
  </si>
  <si>
    <t>P10-1B</t>
    <phoneticPr fontId="4"/>
  </si>
  <si>
    <t>P15-1B</t>
    <phoneticPr fontId="4"/>
  </si>
  <si>
    <t>MNCNL6-M5</t>
    <phoneticPr fontId="4"/>
  </si>
  <si>
    <t>ミニチュアワンタッチ継手　エルボ</t>
    <phoneticPr fontId="4"/>
  </si>
  <si>
    <t>MPLGN</t>
    <phoneticPr fontId="4"/>
  </si>
  <si>
    <t>ミニチュア管継手　プラグ</t>
    <phoneticPr fontId="4"/>
  </si>
  <si>
    <t>MSSL5</t>
    <phoneticPr fontId="4"/>
  </si>
  <si>
    <t>サイレンサ</t>
    <phoneticPr fontId="4"/>
  </si>
  <si>
    <t>MNCLYT6</t>
    <phoneticPr fontId="4"/>
  </si>
  <si>
    <t>ミニチュアワンタッチ継手　ユニオンティー</t>
    <phoneticPr fontId="4"/>
  </si>
  <si>
    <t>FWRBA-D22-V15-T2</t>
    <phoneticPr fontId="4"/>
  </si>
  <si>
    <t>PISCO</t>
    <phoneticPr fontId="4"/>
  </si>
  <si>
    <t>BVHV6-1-3-A</t>
    <phoneticPr fontId="4"/>
  </si>
  <si>
    <t>ハンドバルブ</t>
    <phoneticPr fontId="4"/>
  </si>
  <si>
    <t>MNCNL6-1</t>
    <phoneticPr fontId="4"/>
  </si>
  <si>
    <t>XSG50-A</t>
    <phoneticPr fontId="4"/>
  </si>
  <si>
    <t>X軸ステージ</t>
    <rPh sb="1" eb="2">
      <t>ジク</t>
    </rPh>
    <phoneticPr fontId="4"/>
  </si>
  <si>
    <t>CBSST6-16</t>
    <phoneticPr fontId="4"/>
  </si>
  <si>
    <t>低頭六角穴付ボルト</t>
    <rPh sb="0" eb="2">
      <t>テイトウ</t>
    </rPh>
    <rPh sb="2" eb="6">
      <t>ロッカクアナツ</t>
    </rPh>
    <phoneticPr fontId="4"/>
  </si>
  <si>
    <t>MSYC5-12</t>
    <phoneticPr fontId="4"/>
  </si>
  <si>
    <t>段付平行ピン</t>
    <rPh sb="0" eb="2">
      <t>ダンツ</t>
    </rPh>
    <rPh sb="2" eb="4">
      <t>ヘイコウ</t>
    </rPh>
    <phoneticPr fontId="4"/>
  </si>
  <si>
    <t>MSYC4-10</t>
    <phoneticPr fontId="4"/>
  </si>
  <si>
    <t>MSYC3-10</t>
    <phoneticPr fontId="4"/>
  </si>
  <si>
    <t>P1-JUAE-21276701</t>
    <phoneticPr fontId="4"/>
  </si>
  <si>
    <t>SETE0095-Y01ツール板</t>
    <rPh sb="15" eb="16">
      <t>イタ</t>
    </rPh>
    <phoneticPr fontId="4"/>
  </si>
  <si>
    <t>P1-JUAB-21276703</t>
    <phoneticPr fontId="4"/>
  </si>
  <si>
    <t>SETE0095-Y02連結板</t>
    <rPh sb="12" eb="14">
      <t>レンケツ</t>
    </rPh>
    <rPh sb="14" eb="15">
      <t>イタ</t>
    </rPh>
    <phoneticPr fontId="4"/>
  </si>
  <si>
    <t>191877・191912</t>
    <phoneticPr fontId="4"/>
  </si>
  <si>
    <t xml:space="preserve">BVHV6-1-3-A </t>
    <phoneticPr fontId="4"/>
  </si>
  <si>
    <t>丸一</t>
    <rPh sb="0" eb="2">
      <t>マルイチ</t>
    </rPh>
    <phoneticPr fontId="4"/>
  </si>
  <si>
    <t>JANOME</t>
    <phoneticPr fontId="4"/>
  </si>
  <si>
    <t>JR3303</t>
    <phoneticPr fontId="4"/>
  </si>
  <si>
    <t>在庫品</t>
    <rPh sb="0" eb="3">
      <t>ザイコヒン</t>
    </rPh>
    <phoneticPr fontId="4"/>
  </si>
  <si>
    <t>JR3-TB2</t>
    <phoneticPr fontId="4"/>
  </si>
  <si>
    <t>SV62</t>
    <phoneticPr fontId="4"/>
  </si>
  <si>
    <t>SVEM720</t>
    <phoneticPr fontId="4"/>
  </si>
  <si>
    <t>SVCM720F</t>
    <phoneticPr fontId="4"/>
  </si>
  <si>
    <t>SD469</t>
    <phoneticPr fontId="4"/>
  </si>
  <si>
    <t>MVBLK-AMW-2UU-B3BSG</t>
  </si>
  <si>
    <t>■SETA0084-Y01(ﾂｰﾙﾌﾟﾚｰﾄ)</t>
    <phoneticPr fontId="4"/>
  </si>
  <si>
    <t>WEB発注済み</t>
    <rPh sb="3" eb="6">
      <t>ハッチュウスミ</t>
    </rPh>
    <phoneticPr fontId="4"/>
  </si>
  <si>
    <t>MVBLK-AMW-2UU-RLUGY</t>
  </si>
  <si>
    <t>■SETA0084-Y02(ﾊﾞﾙﾌﾞﾎﾙﾀﾞ)</t>
    <phoneticPr fontId="4"/>
  </si>
  <si>
    <t>MVBLK-AMW-2UU-MPGFG</t>
  </si>
  <si>
    <t>MVSHM-PN02052013015-2UU-LNLC7</t>
  </si>
  <si>
    <t>■SETA0084-Z01(ｹｰﾌﾞﾙﾍﾞｱﾌﾟﾚｰﾄ)</t>
    <phoneticPr fontId="4"/>
  </si>
  <si>
    <t>MVSHM-3N03002006056-2UU-35SCW</t>
  </si>
  <si>
    <t>■SETA0084-Z02(ｹｰﾌﾞﾙﾍﾞｱﾍﾞｰｽ)</t>
    <phoneticPr fontId="4"/>
  </si>
  <si>
    <t>MVSHM-PN02050017019-2UU-R1P81</t>
  </si>
  <si>
    <t>■SETA0084-Z03(ﾚｷﾞｭｰﾚｰﾀｰﾌﾟﾚｰﾄ)</t>
    <phoneticPr fontId="4"/>
  </si>
  <si>
    <t>SE08F-30-048-26</t>
  </si>
  <si>
    <t>SE08F ｹｰﾌﾞﾙｷｬﾘｱ</t>
  </si>
  <si>
    <t>ZCRS40</t>
  </si>
  <si>
    <t>Zｼﾞｸ ﾋｮｳｼﾞｭﾝ(ZCRS)</t>
  </si>
  <si>
    <t>CSHSM-ST-M4-6</t>
  </si>
  <si>
    <t>FASTENING</t>
  </si>
  <si>
    <t>MSHRT3</t>
  </si>
  <si>
    <t>ｼｭﾄﾞｳｷﾘｶｴﾍﾞﾝ(MSHRT)</t>
  </si>
  <si>
    <t>H7EC-N</t>
    <phoneticPr fontId="4"/>
  </si>
  <si>
    <t>ｶｳﾝﾀｰ</t>
    <phoneticPr fontId="4"/>
  </si>
  <si>
    <t>見積№22-21-01193A</t>
    <rPh sb="0" eb="3">
      <t>ミツモリナンバー</t>
    </rPh>
    <phoneticPr fontId="4"/>
  </si>
  <si>
    <t>最短</t>
    <rPh sb="0" eb="2">
      <t>サイタン</t>
    </rPh>
    <phoneticPr fontId="4"/>
  </si>
  <si>
    <t>G46E-2-01M-C2</t>
    <phoneticPr fontId="4"/>
  </si>
  <si>
    <t>ｱﾅﾛｸﾞｹﾞｰｼﾞ</t>
    <phoneticPr fontId="4"/>
  </si>
  <si>
    <t>AR20-01H-1N-A</t>
  </si>
  <si>
    <t>KQ2H04-M5N</t>
  </si>
  <si>
    <t>継手</t>
    <rPh sb="0" eb="1">
      <t>ツ</t>
    </rPh>
    <rPh sb="1" eb="2">
      <t>テ</t>
    </rPh>
    <phoneticPr fontId="4"/>
  </si>
  <si>
    <t>KQ2H06-M5N</t>
    <phoneticPr fontId="4"/>
  </si>
  <si>
    <t>KQ2L04-M5N</t>
    <phoneticPr fontId="4"/>
  </si>
  <si>
    <r>
      <t>KQ2Z04-01AS</t>
    </r>
    <r>
      <rPr>
        <sz val="11"/>
        <color indexed="10"/>
        <rFont val="ＭＳ Ｐゴシック"/>
        <family val="3"/>
        <charset val="128"/>
      </rPr>
      <t>(10個単位販売）</t>
    </r>
    <rPh sb="14" eb="15">
      <t>コ</t>
    </rPh>
    <rPh sb="15" eb="16">
      <t>タン</t>
    </rPh>
    <rPh sb="16" eb="17">
      <t>イ</t>
    </rPh>
    <rPh sb="17" eb="19">
      <t>ハンバイ</t>
    </rPh>
    <phoneticPr fontId="4"/>
  </si>
  <si>
    <t>在庫使用の為、発注不要</t>
    <rPh sb="0" eb="2">
      <t>ザイコ</t>
    </rPh>
    <rPh sb="2" eb="4">
      <t>シヨウ</t>
    </rPh>
    <rPh sb="5" eb="6">
      <t>タメ</t>
    </rPh>
    <rPh sb="7" eb="9">
      <t>ハッチュウ</t>
    </rPh>
    <rPh sb="9" eb="11">
      <t>フヨウ</t>
    </rPh>
    <phoneticPr fontId="4"/>
  </si>
  <si>
    <t>KQ2U06-00A</t>
    <phoneticPr fontId="4"/>
  </si>
  <si>
    <t>DC-37PF-N</t>
  </si>
  <si>
    <t>Dsubコネクタ(37Pin オス)</t>
  </si>
  <si>
    <t>DEU-9PF-F0</t>
  </si>
  <si>
    <t>Dsubコネクタ(9Pin オス)</t>
  </si>
  <si>
    <t>DE-C8-J9-B51R</t>
  </si>
  <si>
    <t>Dsubコネクタフード(9Pin)</t>
  </si>
  <si>
    <t>DC-C8-J13-B51R</t>
  </si>
  <si>
    <t>Dsubコネクタフード(37Pin)</t>
  </si>
  <si>
    <t>SE08F-30-048-4</t>
    <phoneticPr fontId="4"/>
  </si>
  <si>
    <t>AR20-01-1-A</t>
    <phoneticPr fontId="4"/>
  </si>
  <si>
    <t>発注願います。</t>
    <rPh sb="0" eb="3">
      <t>ハッチュウネガ</t>
    </rPh>
    <phoneticPr fontId="4"/>
  </si>
  <si>
    <t>東レプラスチック精工 原価一覧</t>
    <phoneticPr fontId="4"/>
  </si>
  <si>
    <t>JPLRS4-P5.0-B7.0</t>
    <phoneticPr fontId="4"/>
  </si>
  <si>
    <t xml:space="preserve">マーカーピン </t>
    <phoneticPr fontId="4"/>
  </si>
  <si>
    <t>XYSG40</t>
    <phoneticPr fontId="4"/>
  </si>
  <si>
    <t xml:space="preserve">XYｽﾃｰｼﾞ </t>
    <phoneticPr fontId="4"/>
  </si>
  <si>
    <t>3軸調整ユニット</t>
    <rPh sb="1" eb="2">
      <t>ジク</t>
    </rPh>
    <rPh sb="2" eb="4">
      <t>チョウセイ</t>
    </rPh>
    <phoneticPr fontId="4"/>
  </si>
  <si>
    <t>XSG40</t>
    <phoneticPr fontId="4"/>
  </si>
  <si>
    <t xml:space="preserve">Xｽﾃｰｼ </t>
    <phoneticPr fontId="4"/>
  </si>
  <si>
    <t>オーム電機</t>
  </si>
  <si>
    <t>OA-W1609B</t>
    <phoneticPr fontId="4"/>
  </si>
  <si>
    <t xml:space="preserve">ケーブルクランプ(オーム電機) </t>
    <phoneticPr fontId="4"/>
  </si>
  <si>
    <t>両手押し外部ｽｲｯﾁ用配線類</t>
    <rPh sb="10" eb="11">
      <t>ヨウ</t>
    </rPh>
    <rPh sb="11" eb="13">
      <t>ハイセン</t>
    </rPh>
    <rPh sb="13" eb="14">
      <t>ルイ</t>
    </rPh>
    <phoneticPr fontId="4"/>
  </si>
  <si>
    <t>NASVCTF-0.5-6-3</t>
    <phoneticPr fontId="4"/>
  </si>
  <si>
    <t>電線ケーブル</t>
    <phoneticPr fontId="4"/>
  </si>
  <si>
    <t>NA3GH-24-2-2</t>
    <phoneticPr fontId="4"/>
  </si>
  <si>
    <t>I/Oケーブル</t>
  </si>
  <si>
    <t>DC-37PF-N</t>
    <phoneticPr fontId="4"/>
  </si>
  <si>
    <t>DEU-9PF-F0</t>
    <phoneticPr fontId="4"/>
  </si>
  <si>
    <t>SUS</t>
    <phoneticPr fontId="4"/>
  </si>
  <si>
    <t>NHC-206</t>
    <phoneticPr fontId="4"/>
  </si>
  <si>
    <t>S-4545Dｽｲｯﾁ2点(G)/1点+ﾌﾞﾗｹｯﾄ</t>
    <phoneticPr fontId="4"/>
  </si>
  <si>
    <t>見積No: R214669-0を添付します。</t>
    <rPh sb="16" eb="18">
      <t>テンプ</t>
    </rPh>
    <phoneticPr fontId="4"/>
  </si>
  <si>
    <t>164600-Y02</t>
  </si>
  <si>
    <t>□40mmステージアングル</t>
    <phoneticPr fontId="4"/>
  </si>
  <si>
    <t>見積No:22TM0010-00</t>
    <rPh sb="0" eb="2">
      <t>ミツモリ</t>
    </rPh>
    <phoneticPr fontId="4"/>
  </si>
  <si>
    <t>164600-Y03</t>
  </si>
  <si>
    <t>□40mmステージブロック</t>
    <phoneticPr fontId="4"/>
  </si>
  <si>
    <t>164600-Y04</t>
  </si>
  <si>
    <t>バルブ取付板</t>
    <phoneticPr fontId="4"/>
  </si>
  <si>
    <t>SETD0075-Y01</t>
  </si>
  <si>
    <t>Z軸オフセット取付板</t>
  </si>
  <si>
    <t>SETD0075-Y02</t>
  </si>
  <si>
    <t>ﾂｰﾙ板</t>
  </si>
  <si>
    <t>タイセー（NTTアクセスサービス研究所）</t>
    <rPh sb="16" eb="19">
      <t>ケンキュウジョ</t>
    </rPh>
    <phoneticPr fontId="4"/>
  </si>
  <si>
    <t>AXA300-HV</t>
    <phoneticPr fontId="3"/>
  </si>
  <si>
    <t>在庫使用</t>
    <rPh sb="0" eb="4">
      <t>ザイコシヨウ</t>
    </rPh>
    <phoneticPr fontId="3"/>
  </si>
  <si>
    <t>PC ﾓﾆﾀｰ ｷｰﾎﾞｰﾄﾞ ﾏｳｽ 画像処理ｶﾒﾗ</t>
    <rPh sb="20" eb="24">
      <t>ガゾウショリ</t>
    </rPh>
    <phoneticPr fontId="3"/>
  </si>
  <si>
    <t>在庫品付属</t>
    <rPh sb="0" eb="3">
      <t>ザイコヒン</t>
    </rPh>
    <rPh sb="3" eb="5">
      <t>フゾク</t>
    </rPh>
    <phoneticPr fontId="3"/>
  </si>
  <si>
    <t>LED照明 PCｿﾌﾄ 外部SW</t>
    <rPh sb="3" eb="5">
      <t>ショウメイ</t>
    </rPh>
    <rPh sb="12" eb="14">
      <t>ガイブ</t>
    </rPh>
    <phoneticPr fontId="3"/>
  </si>
  <si>
    <t>在庫品付属</t>
    <rPh sb="0" eb="5">
      <t>ザイコヒンフゾク</t>
    </rPh>
    <phoneticPr fontId="3"/>
  </si>
  <si>
    <t>AXCD-1201M</t>
    <phoneticPr fontId="3"/>
  </si>
  <si>
    <t>SMC</t>
    <phoneticPr fontId="3"/>
  </si>
  <si>
    <t>ARP20-01H-3</t>
    <phoneticPr fontId="3"/>
  </si>
  <si>
    <t>ISE20-N-C4H-LD</t>
  </si>
  <si>
    <t>MISUMI</t>
    <phoneticPr fontId="3"/>
  </si>
  <si>
    <t>MVSHM-3N04000-2X2-WY8XM</t>
  </si>
  <si>
    <t>■EVH-01(ﾘﾝｸ)</t>
    <phoneticPr fontId="3"/>
  </si>
  <si>
    <t>MVBLK-AMW-2X2-LSPYA</t>
  </si>
  <si>
    <t>■EVH-350A(ﾊﾞﾙﾌﾞﾎﾙﾀﾞ)</t>
    <phoneticPr fontId="3"/>
  </si>
  <si>
    <t>MVBLK-AMW-2X2-U3KHT</t>
  </si>
  <si>
    <t>■EVH-350B(ﾊﾞﾙﾌﾞｸﾗﾝﾌﾟ)</t>
    <phoneticPr fontId="3"/>
  </si>
  <si>
    <t>MVBLK-AMW-2X2-26ALL</t>
  </si>
  <si>
    <t>■EVH-350C1(ﾊﾞﾙﾌﾞﾍﾞｰｽ)</t>
    <phoneticPr fontId="3"/>
  </si>
  <si>
    <t>MVBLK-AMW-2X2-D17EB</t>
  </si>
  <si>
    <t>■EVH-350D(ﾊﾞﾙﾌﾞｳｹ)</t>
    <phoneticPr fontId="3"/>
  </si>
  <si>
    <t>MVSHM-3N02050-2X2-75YS9</t>
  </si>
  <si>
    <t>■RPR-DX(ﾚｷﾞｭｰﾚｰﾀｰﾌﾟﾚｰﾄ_ﾃﾞｼﾞﾀﾙ用)</t>
    <phoneticPr fontId="3"/>
  </si>
  <si>
    <t>MVBLK-AMW-2X2-KWY7E</t>
  </si>
  <si>
    <t>■SETA0085-X01(ﾜｰｸ治具)</t>
    <phoneticPr fontId="3"/>
  </si>
  <si>
    <t>CHN1T-SUS-M6</t>
  </si>
  <si>
    <t>ﾀﾝｿﾞｳﾁｮｳﾅｯﾄ 1ｼｭ</t>
  </si>
  <si>
    <t>GSWC10</t>
  </si>
  <si>
    <t>ｼｰﾙﾜｯｼｬ GSWC</t>
  </si>
  <si>
    <t>HGBSR6-12-60-6</t>
  </si>
  <si>
    <t>ﾋﾝｼﾞﾎﾞﾙﾄ(HGBSR)</t>
  </si>
  <si>
    <t>SHCDG4-15</t>
  </si>
  <si>
    <t>ﾋﾝｼﾞﾋﾟﾝﾂﾊﾞﾂｷﾄﾒﾜﾄﾒｺﾃｲﾖｳ SHCDG</t>
  </si>
  <si>
    <t>SHCDG6-15</t>
  </si>
  <si>
    <t>MSCNL6-M5</t>
  </si>
  <si>
    <t>MSELL4-M5</t>
  </si>
  <si>
    <t>MSTEL4-1</t>
  </si>
  <si>
    <t>ﾜﾝﾀｯﾁﾂｷﾞﾃ(MSTEL)</t>
  </si>
  <si>
    <t>USYL6</t>
  </si>
  <si>
    <t>組立費</t>
    <rPh sb="0" eb="3">
      <t>クミタテヒ</t>
    </rPh>
    <phoneticPr fontId="3"/>
  </si>
  <si>
    <t>TDKマレーシア(SETタイ）</t>
    <phoneticPr fontId="4"/>
  </si>
  <si>
    <t>ARP20K-01BG</t>
    <phoneticPr fontId="4"/>
  </si>
  <si>
    <t>精密レギュレータ</t>
    <rPh sb="0" eb="2">
      <t>セイミツ</t>
    </rPh>
    <phoneticPr fontId="4"/>
  </si>
  <si>
    <t>156341-Y01</t>
    <phoneticPr fontId="4"/>
  </si>
  <si>
    <t>ベースアングル</t>
    <phoneticPr fontId="4"/>
  </si>
  <si>
    <t>156341-Y03</t>
  </si>
  <si>
    <t>スライド固定板金</t>
    <phoneticPr fontId="4"/>
  </si>
  <si>
    <t>156341-Y04</t>
  </si>
  <si>
    <t>アングル</t>
    <phoneticPr fontId="4"/>
  </si>
  <si>
    <t>156341-Y05</t>
  </si>
  <si>
    <t>156341-Y06</t>
  </si>
  <si>
    <t>シリンジガイド</t>
    <phoneticPr fontId="4"/>
  </si>
  <si>
    <t>156341-Y07</t>
  </si>
  <si>
    <t>ガイドホルダ</t>
    <phoneticPr fontId="4"/>
  </si>
  <si>
    <t>156341-Y08</t>
  </si>
  <si>
    <t>連結板金</t>
    <phoneticPr fontId="4"/>
  </si>
  <si>
    <t>161206-Y01</t>
    <phoneticPr fontId="4"/>
  </si>
  <si>
    <t>スライドベース</t>
    <phoneticPr fontId="4"/>
  </si>
  <si>
    <t>Xステージ</t>
    <phoneticPr fontId="4"/>
  </si>
  <si>
    <t>193817(NORIKANE)で発注済み。</t>
    <rPh sb="17" eb="20">
      <t>ハッチュウズ</t>
    </rPh>
    <phoneticPr fontId="4"/>
  </si>
  <si>
    <t>SSE2B10-115</t>
    <phoneticPr fontId="4"/>
  </si>
  <si>
    <t>リニアガイド</t>
    <phoneticPr fontId="4"/>
  </si>
  <si>
    <t>TSBSE5-5</t>
    <phoneticPr fontId="4"/>
  </si>
  <si>
    <t>調整ネジ</t>
    <rPh sb="0" eb="2">
      <t>チョウセイ</t>
    </rPh>
    <phoneticPr fontId="4"/>
  </si>
  <si>
    <t>AJKTNMF5-20</t>
    <phoneticPr fontId="4"/>
  </si>
  <si>
    <t>アジャストボルト</t>
    <phoneticPr fontId="4"/>
  </si>
  <si>
    <t>AJKBM5-17</t>
    <phoneticPr fontId="4"/>
  </si>
  <si>
    <t>ブロック</t>
    <phoneticPr fontId="4"/>
  </si>
  <si>
    <t>CHBS4-10</t>
    <phoneticPr fontId="4"/>
  </si>
  <si>
    <t>蝶ボルト</t>
    <rPh sb="0" eb="1">
      <t>チョウ</t>
    </rPh>
    <phoneticPr fontId="4"/>
  </si>
  <si>
    <t>MSHHM3-8</t>
    <phoneticPr fontId="4"/>
  </si>
  <si>
    <t>ノックピン</t>
    <phoneticPr fontId="4"/>
  </si>
  <si>
    <t>MSHHM4-8</t>
    <phoneticPr fontId="4"/>
  </si>
  <si>
    <t>鍋島バイテック</t>
    <rPh sb="0" eb="2">
      <t>ナベシマ</t>
    </rPh>
    <phoneticPr fontId="4"/>
  </si>
  <si>
    <t>FSP-50V-C</t>
    <phoneticPr fontId="4"/>
  </si>
  <si>
    <t>スケールプレート</t>
    <phoneticPr fontId="4"/>
  </si>
  <si>
    <t>FNCLM-V5-D19-L15</t>
    <phoneticPr fontId="4"/>
  </si>
  <si>
    <t>PCIMRS3-5-0.2</t>
    <phoneticPr fontId="4"/>
  </si>
  <si>
    <t>シムリング</t>
    <phoneticPr fontId="4"/>
  </si>
  <si>
    <t>ASCCS-A100-B10-T0.2-D4-E10-C4-P40</t>
    <phoneticPr fontId="4"/>
  </si>
  <si>
    <t>MNCN4-1</t>
    <phoneticPr fontId="4"/>
  </si>
  <si>
    <t>ミニチュアワンタッチ継手　コネクタ</t>
    <phoneticPr fontId="4"/>
  </si>
  <si>
    <t>日本化学工業株式会社</t>
    <rPh sb="0" eb="2">
      <t>ニホン</t>
    </rPh>
    <rPh sb="2" eb="4">
      <t>カガク</t>
    </rPh>
    <rPh sb="4" eb="6">
      <t>コウギョウ</t>
    </rPh>
    <rPh sb="6" eb="10">
      <t>カブシキガイシャ</t>
    </rPh>
    <phoneticPr fontId="4"/>
  </si>
  <si>
    <t>吉本（則包）</t>
    <rPh sb="0" eb="2">
      <t>ヨシモト</t>
    </rPh>
    <rPh sb="3" eb="5">
      <t>ノリカネ</t>
    </rPh>
    <phoneticPr fontId="4"/>
  </si>
  <si>
    <t>145039-X01</t>
    <phoneticPr fontId="4"/>
  </si>
  <si>
    <t>先端ガイド板</t>
    <rPh sb="0" eb="2">
      <t>センタン</t>
    </rPh>
    <rPh sb="5" eb="6">
      <t>イタ</t>
    </rPh>
    <phoneticPr fontId="4"/>
  </si>
  <si>
    <t>見積No.15644</t>
    <rPh sb="0" eb="2">
      <t>ミツモリ</t>
    </rPh>
    <phoneticPr fontId="4"/>
  </si>
  <si>
    <t>新工</t>
    <rPh sb="0" eb="1">
      <t>シン</t>
    </rPh>
    <rPh sb="1" eb="2">
      <t>コウ</t>
    </rPh>
    <phoneticPr fontId="4"/>
  </si>
  <si>
    <t>145039-X03</t>
  </si>
  <si>
    <t>シリンジガイド板(10cc)</t>
    <rPh sb="7" eb="8">
      <t>イタ</t>
    </rPh>
    <phoneticPr fontId="4"/>
  </si>
  <si>
    <t>見積有</t>
    <rPh sb="0" eb="2">
      <t>ミツモリ</t>
    </rPh>
    <rPh sb="2" eb="3">
      <t>アリ</t>
    </rPh>
    <phoneticPr fontId="4"/>
  </si>
  <si>
    <t>廣杉計器</t>
    <phoneticPr fontId="4"/>
  </si>
  <si>
    <t>石鍋</t>
    <rPh sb="0" eb="2">
      <t>イシナベ</t>
    </rPh>
    <phoneticPr fontId="4"/>
  </si>
  <si>
    <t>AS-550(50)</t>
    <phoneticPr fontId="4"/>
  </si>
  <si>
    <t>樹脂スペーサ　50個入／ｾｯﾄ</t>
    <rPh sb="0" eb="2">
      <t>ジュシ</t>
    </rPh>
    <rPh sb="9" eb="10">
      <t>コ</t>
    </rPh>
    <rPh sb="10" eb="11">
      <t>イ</t>
    </rPh>
    <phoneticPr fontId="4"/>
  </si>
  <si>
    <t>見積No.265155-1</t>
    <rPh sb="0" eb="2">
      <t>ミツモリ</t>
    </rPh>
    <phoneticPr fontId="4"/>
  </si>
  <si>
    <t>CLJTJ6-D20-L10</t>
    <phoneticPr fontId="4"/>
  </si>
  <si>
    <t>樹脂カラー内ねじタイプ</t>
    <phoneticPr fontId="4"/>
  </si>
  <si>
    <t>MSSFS6-12</t>
    <phoneticPr fontId="4"/>
  </si>
  <si>
    <t>六角穴付止ネジ</t>
    <rPh sb="0" eb="2">
      <t>ロッカク</t>
    </rPh>
    <rPh sb="2" eb="3">
      <t>アナ</t>
    </rPh>
    <rPh sb="3" eb="4">
      <t>ツキ</t>
    </rPh>
    <rPh sb="4" eb="5">
      <t>ト</t>
    </rPh>
    <phoneticPr fontId="4"/>
  </si>
  <si>
    <t>日産自動車株式会社 （株式会社東郷)</t>
    <rPh sb="0" eb="2">
      <t>ニッサン</t>
    </rPh>
    <rPh sb="2" eb="5">
      <t>ジドウシャ</t>
    </rPh>
    <rPh sb="5" eb="9">
      <t>カブシキガイシャ</t>
    </rPh>
    <phoneticPr fontId="4"/>
  </si>
  <si>
    <t>上野（佐々木)</t>
    <rPh sb="0" eb="2">
      <t>ウエノ</t>
    </rPh>
    <rPh sb="3" eb="6">
      <t>ササキ</t>
    </rPh>
    <phoneticPr fontId="4"/>
  </si>
  <si>
    <t>SETB0083-A03</t>
    <phoneticPr fontId="4"/>
  </si>
  <si>
    <t>部材納期確認</t>
    <rPh sb="0" eb="2">
      <t>ブザイ</t>
    </rPh>
    <rPh sb="2" eb="4">
      <t>ノウキ</t>
    </rPh>
    <rPh sb="4" eb="6">
      <t>カクニン</t>
    </rPh>
    <phoneticPr fontId="4"/>
  </si>
  <si>
    <t>3日目出荷</t>
    <rPh sb="1" eb="2">
      <t>ヒ</t>
    </rPh>
    <rPh sb="2" eb="3">
      <t>メ</t>
    </rPh>
    <rPh sb="3" eb="5">
      <t>シュッカ</t>
    </rPh>
    <phoneticPr fontId="4"/>
  </si>
  <si>
    <t>meviy</t>
    <phoneticPr fontId="4"/>
  </si>
  <si>
    <t>MVSHM-3N03052-2XX-UAD3R</t>
    <phoneticPr fontId="4"/>
  </si>
  <si>
    <t>SETB0083-Y01　IL-S100固定ブラケット　1</t>
    <phoneticPr fontId="4"/>
  </si>
  <si>
    <t>2/15・仙台営業所着</t>
    <rPh sb="5" eb="7">
      <t>センダイ</t>
    </rPh>
    <rPh sb="7" eb="9">
      <t>エイギョウ</t>
    </rPh>
    <rPh sb="9" eb="10">
      <t>ショ</t>
    </rPh>
    <rPh sb="10" eb="11">
      <t>チャク</t>
    </rPh>
    <phoneticPr fontId="4"/>
  </si>
  <si>
    <t>1日目出荷</t>
    <rPh sb="1" eb="2">
      <t>ヒ</t>
    </rPh>
    <rPh sb="2" eb="3">
      <t>メ</t>
    </rPh>
    <rPh sb="3" eb="5">
      <t>シュッカ</t>
    </rPh>
    <phoneticPr fontId="4"/>
  </si>
  <si>
    <t>MS3-10</t>
    <phoneticPr fontId="4"/>
  </si>
  <si>
    <t>仙台営業所在庫有り</t>
    <rPh sb="0" eb="2">
      <t>センダイ</t>
    </rPh>
    <rPh sb="2" eb="5">
      <t>エイギョウショ</t>
    </rPh>
    <rPh sb="5" eb="7">
      <t>ザイコ</t>
    </rPh>
    <rPh sb="7" eb="8">
      <t>ア</t>
    </rPh>
    <phoneticPr fontId="4"/>
  </si>
  <si>
    <t>MS3-6</t>
    <phoneticPr fontId="4"/>
  </si>
  <si>
    <t>使用数　2本　30個で発注のほうが安い</t>
    <rPh sb="0" eb="3">
      <t>シヨウスウ</t>
    </rPh>
    <rPh sb="5" eb="6">
      <t>ホン</t>
    </rPh>
    <rPh sb="9" eb="10">
      <t>コ</t>
    </rPh>
    <rPh sb="11" eb="13">
      <t>ハッチュウ</t>
    </rPh>
    <rPh sb="17" eb="18">
      <t>ヤス</t>
    </rPh>
    <phoneticPr fontId="4"/>
  </si>
  <si>
    <t>SCB5-8</t>
    <phoneticPr fontId="4"/>
  </si>
  <si>
    <t>六角穴付ボルト－ステンレス</t>
    <phoneticPr fontId="4"/>
  </si>
  <si>
    <t>SCB3-6</t>
    <phoneticPr fontId="4"/>
  </si>
  <si>
    <t>MVSHM-3N03052-2X4-ANYA6</t>
    <phoneticPr fontId="4"/>
  </si>
  <si>
    <t>SETB0083-Y02　IL-S100固定ブラケット　2</t>
    <phoneticPr fontId="4"/>
  </si>
  <si>
    <t>8日目出荷</t>
    <rPh sb="1" eb="2">
      <t>ヒ</t>
    </rPh>
    <rPh sb="2" eb="3">
      <t>メ</t>
    </rPh>
    <rPh sb="3" eb="5">
      <t>シュッカ</t>
    </rPh>
    <phoneticPr fontId="4"/>
  </si>
  <si>
    <t>MVBLK-AMW-2XX-EG7S8</t>
    <phoneticPr fontId="4"/>
  </si>
  <si>
    <t>SETB0083-X01　ﾀﾞﾐｨｰﾜｰｸ</t>
    <phoneticPr fontId="4"/>
  </si>
  <si>
    <t>今回は発注しない</t>
    <phoneticPr fontId="4"/>
  </si>
  <si>
    <t>MVBLK-AMW-2XX-Y48GS</t>
    <phoneticPr fontId="4"/>
  </si>
  <si>
    <t>SETB0083-X02　ﾜｰｸ治具ﾍﾞｰｽ</t>
    <phoneticPr fontId="4"/>
  </si>
  <si>
    <t>2日目出荷</t>
    <rPh sb="1" eb="2">
      <t>ヒ</t>
    </rPh>
    <rPh sb="2" eb="3">
      <t>メ</t>
    </rPh>
    <rPh sb="3" eb="5">
      <t>シュッカ</t>
    </rPh>
    <phoneticPr fontId="4"/>
  </si>
  <si>
    <t>WGLS-30-15-15</t>
    <phoneticPr fontId="4"/>
  </si>
  <si>
    <t>ワークガイド　Ｌ字型タイプ</t>
    <phoneticPr fontId="4"/>
  </si>
  <si>
    <t>SXSNS4-L0.0-P2.0-B10.0-H6.0-T8.0-E2.0</t>
    <phoneticPr fontId="4"/>
  </si>
  <si>
    <t>小径位置決めピン　ツバ付　おねじタイプ</t>
    <phoneticPr fontId="4"/>
  </si>
  <si>
    <t>SCB4-18</t>
    <phoneticPr fontId="4"/>
  </si>
  <si>
    <t>キーエンス</t>
  </si>
  <si>
    <t>IL-S100</t>
    <phoneticPr fontId="4"/>
  </si>
  <si>
    <t>レーザー変位センサ</t>
    <phoneticPr fontId="4"/>
  </si>
  <si>
    <t>見積№16834864</t>
    <rPh sb="0" eb="2">
      <t>ミツモリ</t>
    </rPh>
    <phoneticPr fontId="4"/>
  </si>
  <si>
    <t>レーザー変位センサアンプ</t>
    <phoneticPr fontId="4"/>
  </si>
  <si>
    <t>センサーヘッドケーブル 2m</t>
    <phoneticPr fontId="4"/>
  </si>
  <si>
    <t>通信ユニットRS-232C</t>
    <rPh sb="0" eb="2">
      <t>ツウシン</t>
    </rPh>
    <phoneticPr fontId="4"/>
  </si>
  <si>
    <t>接続用コネクタ</t>
    <rPh sb="0" eb="3">
      <t>セツゾクヨウ</t>
    </rPh>
    <phoneticPr fontId="4"/>
  </si>
  <si>
    <t>値引</t>
    <rPh sb="0" eb="2">
      <t>ネビキ</t>
    </rPh>
    <phoneticPr fontId="4"/>
  </si>
  <si>
    <t>MVSHM-3N02052005020-2D1-AN79X</t>
    <phoneticPr fontId="4"/>
  </si>
  <si>
    <t>158930-Z001　レギュレータ取付板金</t>
    <rPh sb="18" eb="20">
      <t>トリツケ</t>
    </rPh>
    <rPh sb="20" eb="22">
      <t>バンキン</t>
    </rPh>
    <phoneticPr fontId="4"/>
  </si>
  <si>
    <t>CHNS4</t>
    <phoneticPr fontId="4"/>
  </si>
  <si>
    <t>蝶ﾅｯﾄ</t>
    <phoneticPr fontId="4"/>
  </si>
  <si>
    <t>RSCB4-15</t>
    <phoneticPr fontId="4"/>
  </si>
  <si>
    <t>六角ﾎﾞﾙﾄ</t>
    <phoneticPr fontId="4"/>
  </si>
  <si>
    <t>MRB-75</t>
    <phoneticPr fontId="4"/>
  </si>
  <si>
    <t>DINレール(アルミタイプ) 取付穴 4．5×25長穴</t>
    <phoneticPr fontId="4"/>
  </si>
  <si>
    <t>HDV-2</t>
    <phoneticPr fontId="4"/>
  </si>
  <si>
    <t>止め金具</t>
    <phoneticPr fontId="4"/>
  </si>
  <si>
    <t>最低発注単位8個</t>
    <rPh sb="0" eb="2">
      <t>サイテイ</t>
    </rPh>
    <rPh sb="2" eb="4">
      <t>ハッチュウ</t>
    </rPh>
    <rPh sb="4" eb="6">
      <t>タンイ</t>
    </rPh>
    <rPh sb="7" eb="8">
      <t>コ</t>
    </rPh>
    <phoneticPr fontId="4"/>
  </si>
  <si>
    <t>MRS232-09F-09F-2</t>
    <phoneticPr fontId="4"/>
  </si>
  <si>
    <t>RS232C ｹｰﾌﾞﾙ</t>
    <phoneticPr fontId="4"/>
  </si>
  <si>
    <t>167419（NORIKANE)で手配済み。</t>
    <rPh sb="17" eb="19">
      <t>テハイ</t>
    </rPh>
    <rPh sb="19" eb="20">
      <t>ズ</t>
    </rPh>
    <phoneticPr fontId="4"/>
  </si>
  <si>
    <t>SCB4-5</t>
    <phoneticPr fontId="4"/>
  </si>
  <si>
    <t>使用数　2本　10個で発注のほうが安い</t>
    <rPh sb="0" eb="3">
      <t>シヨウスウ</t>
    </rPh>
    <rPh sb="5" eb="6">
      <t>ホン</t>
    </rPh>
    <rPh sb="9" eb="10">
      <t>コ</t>
    </rPh>
    <rPh sb="11" eb="13">
      <t>ハッチュウ</t>
    </rPh>
    <rPh sb="17" eb="18">
      <t>ヤス</t>
    </rPh>
    <phoneticPr fontId="4"/>
  </si>
  <si>
    <t>MVBLK-AMW-2XH-YRYAK　　</t>
    <phoneticPr fontId="4"/>
  </si>
  <si>
    <t>　SETB0083-Y03　ﾂｰﾙ治具ﾍﾞｰｽ.</t>
    <phoneticPr fontId="4"/>
  </si>
  <si>
    <t>CXSL10-80-Y59AL-XB11</t>
    <phoneticPr fontId="4"/>
  </si>
  <si>
    <t>デュアルロッドシリンダ</t>
    <phoneticPr fontId="4"/>
  </si>
  <si>
    <t>https://www.monotaro.com/p/2220/4106/?t.mpn=cxsl10-80-y59a-xb11</t>
    <phoneticPr fontId="4"/>
  </si>
  <si>
    <t>2/7・仙台営業所着</t>
    <rPh sb="4" eb="6">
      <t>センダイ</t>
    </rPh>
    <rPh sb="6" eb="8">
      <t>エイギョウ</t>
    </rPh>
    <rPh sb="8" eb="9">
      <t>ショ</t>
    </rPh>
    <rPh sb="9" eb="10">
      <t>チャク</t>
    </rPh>
    <phoneticPr fontId="4"/>
  </si>
  <si>
    <t>制御機材</t>
    <rPh sb="0" eb="1">
      <t>セイ</t>
    </rPh>
    <rPh sb="1" eb="2">
      <t>オ</t>
    </rPh>
    <rPh sb="2" eb="4">
      <t>キザイ</t>
    </rPh>
    <phoneticPr fontId="4"/>
  </si>
  <si>
    <t>AS1201F-M5-04A</t>
    <phoneticPr fontId="4"/>
  </si>
  <si>
    <t>ワンタッチ管継手付スピードコントローラ プッシュロック式 エルボタイプ</t>
    <phoneticPr fontId="4"/>
  </si>
  <si>
    <t xml:space="preserve">MS3-10 </t>
    <phoneticPr fontId="4"/>
  </si>
  <si>
    <t>ノックピン　</t>
    <phoneticPr fontId="4"/>
  </si>
  <si>
    <t>SCB3-20</t>
    <phoneticPr fontId="4"/>
  </si>
  <si>
    <t>六角穴付ボルト－ステンレス　　　　2本</t>
    <rPh sb="18" eb="19">
      <t>ホン</t>
    </rPh>
    <phoneticPr fontId="4"/>
  </si>
  <si>
    <t>8日目出荷</t>
    <rPh sb="3" eb="5">
      <t>シュッカ</t>
    </rPh>
    <phoneticPr fontId="4"/>
  </si>
  <si>
    <t>MVBLK-AMW-2NN-BFWYM</t>
    <phoneticPr fontId="4"/>
  </si>
  <si>
    <t>SETB0064-Y06　ﾂｰﾙ治具上下ｼﾘﾝﾀﾞ変換ﾌﾞﾗｹｯﾄ</t>
    <phoneticPr fontId="4"/>
  </si>
  <si>
    <t>SCB4-12</t>
    <phoneticPr fontId="4"/>
  </si>
  <si>
    <t>8日目</t>
    <rPh sb="1" eb="2">
      <t>ヒ</t>
    </rPh>
    <rPh sb="2" eb="3">
      <t>メ</t>
    </rPh>
    <phoneticPr fontId="4"/>
  </si>
  <si>
    <t>MVBLK-AMW-2NN-TAL3A</t>
    <phoneticPr fontId="4"/>
  </si>
  <si>
    <t>SETB0064-Y02　ﾂｰﾙ治具XYﾏｲｸﾛ受け</t>
    <phoneticPr fontId="4"/>
  </si>
  <si>
    <t>1日目</t>
    <rPh sb="1" eb="2">
      <t>ヒ</t>
    </rPh>
    <rPh sb="2" eb="3">
      <t>メ</t>
    </rPh>
    <phoneticPr fontId="4"/>
  </si>
  <si>
    <t>SCB3-16</t>
    <phoneticPr fontId="4"/>
  </si>
  <si>
    <t>六角穴付ボルト－ステンレス　　　　4本　　　</t>
    <rPh sb="18" eb="19">
      <t>ホン</t>
    </rPh>
    <phoneticPr fontId="4"/>
  </si>
  <si>
    <t>SCB2-8</t>
    <phoneticPr fontId="4"/>
  </si>
  <si>
    <t>六角穴付ボルト－ステンレス　　　　4本</t>
    <rPh sb="18" eb="19">
      <t>ホン</t>
    </rPh>
    <phoneticPr fontId="4"/>
  </si>
  <si>
    <t>5日目</t>
    <rPh sb="1" eb="2">
      <t>ヒ</t>
    </rPh>
    <rPh sb="2" eb="3">
      <t>メ</t>
    </rPh>
    <phoneticPr fontId="4"/>
  </si>
  <si>
    <t>XYSG25-CR</t>
    <phoneticPr fontId="4"/>
  </si>
  <si>
    <t>ＸＹ軸　リニアボール　マイクロメータヘッド　　1個　　　在庫使用</t>
    <rPh sb="24" eb="25">
      <t>コ</t>
    </rPh>
    <phoneticPr fontId="4"/>
  </si>
  <si>
    <t>MVBLK-AMW-2NN-HTHB8</t>
    <phoneticPr fontId="4"/>
  </si>
  <si>
    <t>SETB0064-Y03　ﾂｰﾙ治具Xﾏｲｸﾛ受け</t>
    <phoneticPr fontId="4"/>
  </si>
  <si>
    <t>SCB2-10</t>
    <phoneticPr fontId="4"/>
  </si>
  <si>
    <t>XSG25-CR</t>
    <phoneticPr fontId="4"/>
  </si>
  <si>
    <t>Ｘ軸　リニアボール　マイクロメータヘッド　1個　　　在庫使用</t>
    <rPh sb="22" eb="23">
      <t>コ</t>
    </rPh>
    <phoneticPr fontId="4"/>
  </si>
  <si>
    <t>SCB2-6</t>
    <phoneticPr fontId="4"/>
  </si>
  <si>
    <t>MVBLK-AMW-2NN-5JCKR</t>
    <phoneticPr fontId="4"/>
  </si>
  <si>
    <t>SETB0064-Y04　ﾂｰﾙ治具ｼﾘﾝｼﾞ受けﾍﾞｰｽ</t>
    <phoneticPr fontId="4"/>
  </si>
  <si>
    <t xml:space="preserve">SCB3-8 </t>
    <phoneticPr fontId="4"/>
  </si>
  <si>
    <t>六角穴付ボルト－ステンレス　　　　2本　　　</t>
    <rPh sb="18" eb="19">
      <t>ホン</t>
    </rPh>
    <phoneticPr fontId="4"/>
  </si>
  <si>
    <t xml:space="preserve">  　在庫使用</t>
    <phoneticPr fontId="4"/>
  </si>
  <si>
    <t xml:space="preserve">SCB4-8 </t>
    <phoneticPr fontId="4"/>
  </si>
  <si>
    <t>六角穴付ボルト－ステンレス　　　　3本　　　</t>
    <rPh sb="18" eb="19">
      <t>ホン</t>
    </rPh>
    <phoneticPr fontId="4"/>
  </si>
  <si>
    <t>MVBLK-AMW-2NN-J8LJB</t>
    <phoneticPr fontId="4"/>
  </si>
  <si>
    <t>SETB0064-Y05　ﾂｰﾙ治具Xﾏｲｸﾛ変換ﾌﾞﾗｹｯﾄ</t>
    <phoneticPr fontId="4"/>
  </si>
  <si>
    <t>3日目</t>
    <rPh sb="1" eb="2">
      <t>ヒ</t>
    </rPh>
    <rPh sb="2" eb="3">
      <t>メ</t>
    </rPh>
    <phoneticPr fontId="4"/>
  </si>
  <si>
    <t>MVSHM-3N03052-2YN-YMT5K</t>
    <phoneticPr fontId="4"/>
  </si>
  <si>
    <t>SETB0083-Y01-1　IL-S100固定ブラケット　1</t>
    <phoneticPr fontId="4"/>
  </si>
  <si>
    <t>2022/3/3 本社納品</t>
    <rPh sb="9" eb="11">
      <t>ホンシャ</t>
    </rPh>
    <rPh sb="11" eb="13">
      <t>ノウヒン</t>
    </rPh>
    <phoneticPr fontId="4"/>
  </si>
  <si>
    <t>京セラ</t>
    <rPh sb="0" eb="1">
      <t>キョウ</t>
    </rPh>
    <phoneticPr fontId="4"/>
  </si>
  <si>
    <t>岸</t>
    <rPh sb="0" eb="1">
      <t>キシ</t>
    </rPh>
    <phoneticPr fontId="4"/>
  </si>
  <si>
    <t>MVBLK-AMW-2XA-ZR8X6</t>
    <phoneticPr fontId="4"/>
  </si>
  <si>
    <t>SETA0086-Y01A</t>
    <phoneticPr fontId="4"/>
  </si>
  <si>
    <t>2/18 谷田川Mへ</t>
    <rPh sb="5" eb="8">
      <t>ヤタガワ</t>
    </rPh>
    <phoneticPr fontId="4"/>
  </si>
  <si>
    <t>DSDU-PT-SB-15-5</t>
    <phoneticPr fontId="4"/>
  </si>
  <si>
    <t>DSUBﾊｰﾈｽ(EMI)</t>
    <phoneticPr fontId="4"/>
  </si>
  <si>
    <t>PDDJ-PY-SB-15-5-03S</t>
    <phoneticPr fontId="4"/>
  </si>
  <si>
    <t>設計費</t>
    <rPh sb="0" eb="3">
      <t>セッケイヒ</t>
    </rPh>
    <phoneticPr fontId="4"/>
  </si>
  <si>
    <t>富士ゴム</t>
    <rPh sb="0" eb="2">
      <t>フジ</t>
    </rPh>
    <phoneticPr fontId="4"/>
  </si>
  <si>
    <t>■SETA0079-X03-0(ｸﾗﾝﾌﾟ-L)</t>
  </si>
  <si>
    <t>■SETA0079-X03(ｸﾗﾝﾌﾟ-L)</t>
  </si>
  <si>
    <t>■SETA0079-X04(ｸﾗﾝﾌﾟﾍﾞｰｽ-L)</t>
  </si>
  <si>
    <t>■SETA0079-X05(ｸﾗﾝﾌﾟﾌﾟﾚｰﾄ)</t>
  </si>
  <si>
    <t>■SETA0079-X06(ｽﾗｲﾄﾞﾍﾞｰｽ-L)</t>
  </si>
  <si>
    <t>MVBLK-AMW-2XM-WPHW6</t>
    <phoneticPr fontId="4"/>
  </si>
  <si>
    <t>■SETA0079-X02-AZ(ﾜｰｸｼﾞｸﾞ-L)</t>
  </si>
  <si>
    <t>MVSHM-3N03002-2Y7-1U9ZS</t>
  </si>
  <si>
    <t>■SETA0079-X07(ｽﾗｲﾄﾞ-L)</t>
  </si>
  <si>
    <r>
      <t xml:space="preserve">NKOSC4-6-14 → </t>
    </r>
    <r>
      <rPr>
        <sz val="11"/>
        <color indexed="10"/>
        <rFont val="ＭＳ Ｐゴシック"/>
        <family val="3"/>
        <charset val="128"/>
      </rPr>
      <t>NKOSC4-10-14 に変更</t>
    </r>
    <rPh sb="28" eb="30">
      <t>ヘンコウ</t>
    </rPh>
    <phoneticPr fontId="4"/>
  </si>
  <si>
    <t>ｼｮｳｹｲﾛｰﾚｯﾄﾉﾌﾞ NKOSC</t>
  </si>
  <si>
    <t>NPJR5</t>
    <phoneticPr fontId="4"/>
  </si>
  <si>
    <t>ﾎﾞｰﾙﾌﾟﾗﾝｼﾞｬ NPJR</t>
  </si>
  <si>
    <t>NSJL5</t>
    <phoneticPr fontId="4"/>
  </si>
  <si>
    <t>ﾎﾞｰﾙﾌﾟﾗﾝｼﾞｬ NSJL</t>
  </si>
  <si>
    <t>NSWL5</t>
    <phoneticPr fontId="4"/>
  </si>
  <si>
    <t>ﾎﾞｰﾙﾌﾟﾗﾝｼﾞｬ NSWL</t>
  </si>
  <si>
    <t>SLBNR5</t>
    <phoneticPr fontId="4"/>
  </si>
  <si>
    <t>ﾅｯﾄ-ﾀﾝﾋﾟﾝﾊﾝﾊﾞｲ-</t>
  </si>
  <si>
    <t>AXAコンフォーマルコーティング用治具</t>
    <rPh sb="16" eb="17">
      <t>ヨウ</t>
    </rPh>
    <rPh sb="17" eb="19">
      <t>ジグ</t>
    </rPh>
    <phoneticPr fontId="4"/>
  </si>
  <si>
    <t>各営業所購入依頼分</t>
    <rPh sb="0" eb="1">
      <t>カク</t>
    </rPh>
    <rPh sb="1" eb="4">
      <t>エイギョウショ</t>
    </rPh>
    <rPh sb="4" eb="6">
      <t>コウニュウ</t>
    </rPh>
    <rPh sb="6" eb="9">
      <t>イライブン</t>
    </rPh>
    <phoneticPr fontId="4"/>
  </si>
  <si>
    <r>
      <t>・神奈川営業所 購入依頼分
・名古屋営業所　購入依頼分
・大阪営業所 購入依頼分
・DPS課購入依頼分　備考欄</t>
    </r>
    <r>
      <rPr>
        <b/>
        <sz val="11"/>
        <color indexed="10"/>
        <rFont val="ＭＳ Ｐゴシック"/>
        <family val="3"/>
        <charset val="128"/>
      </rPr>
      <t>※</t>
    </r>
    <r>
      <rPr>
        <b/>
        <sz val="11"/>
        <color indexed="8"/>
        <rFont val="ＭＳ Ｐゴシック"/>
        <family val="3"/>
        <charset val="128"/>
      </rPr>
      <t>印治具のみ</t>
    </r>
    <rPh sb="1" eb="4">
      <t>カナガワ</t>
    </rPh>
    <rPh sb="4" eb="7">
      <t>エイギョウショ</t>
    </rPh>
    <rPh sb="8" eb="13">
      <t>コウニュウイライブン</t>
    </rPh>
    <rPh sb="15" eb="18">
      <t>ナゴヤ</t>
    </rPh>
    <rPh sb="18" eb="21">
      <t>エイギョウショ</t>
    </rPh>
    <rPh sb="22" eb="27">
      <t>コウニュウイライブン</t>
    </rPh>
    <rPh sb="29" eb="31">
      <t>オオサカ</t>
    </rPh>
    <rPh sb="31" eb="34">
      <t>エイギョウショ</t>
    </rPh>
    <rPh sb="35" eb="39">
      <t>コウニュウイライ</t>
    </rPh>
    <rPh sb="39" eb="40">
      <t>ブン</t>
    </rPh>
    <rPh sb="45" eb="46">
      <t>カ</t>
    </rPh>
    <rPh sb="46" eb="50">
      <t>コウニュウイライ</t>
    </rPh>
    <rPh sb="50" eb="51">
      <t>ブン</t>
    </rPh>
    <rPh sb="52" eb="54">
      <t>ビコウ</t>
    </rPh>
    <rPh sb="54" eb="55">
      <t>ラン</t>
    </rPh>
    <rPh sb="56" eb="57">
      <t>ジルシ</t>
    </rPh>
    <rPh sb="57" eb="59">
      <t>ジグ</t>
    </rPh>
    <phoneticPr fontId="4"/>
  </si>
  <si>
    <t>注文書発行願います</t>
    <rPh sb="0" eb="3">
      <t>チュウモンショ</t>
    </rPh>
    <rPh sb="3" eb="5">
      <t>ハッコウ</t>
    </rPh>
    <rPh sb="5" eb="6">
      <t>ネガ</t>
    </rPh>
    <phoneticPr fontId="4"/>
  </si>
  <si>
    <t>SSTT0279</t>
    <phoneticPr fontId="4"/>
  </si>
  <si>
    <t>144613-Y02</t>
  </si>
  <si>
    <t>ＲＡ取付板</t>
    <rPh sb="2" eb="4">
      <t>トリツケ</t>
    </rPh>
    <rPh sb="4" eb="5">
      <t>イタ</t>
    </rPh>
    <phoneticPr fontId="4"/>
  </si>
  <si>
    <t>144613-Y03</t>
    <phoneticPr fontId="4"/>
  </si>
  <si>
    <t>シャフトホルダ変換板</t>
    <rPh sb="7" eb="9">
      <t>ヘンカン</t>
    </rPh>
    <rPh sb="9" eb="10">
      <t>イタ</t>
    </rPh>
    <phoneticPr fontId="4"/>
  </si>
  <si>
    <t>SSTT0308</t>
    <phoneticPr fontId="4"/>
  </si>
  <si>
    <t>ディスペンス取付板</t>
    <rPh sb="6" eb="8">
      <t>トリツケ</t>
    </rPh>
    <rPh sb="8" eb="9">
      <t>イタ</t>
    </rPh>
    <phoneticPr fontId="4"/>
  </si>
  <si>
    <t>※</t>
    <phoneticPr fontId="4"/>
  </si>
  <si>
    <t>SSTT0309</t>
    <phoneticPr fontId="4"/>
  </si>
  <si>
    <t>バルブ（φ26.9）固定ホルダ</t>
    <rPh sb="10" eb="12">
      <t>コテイ</t>
    </rPh>
    <phoneticPr fontId="4"/>
  </si>
  <si>
    <t>JPLRS4-P5-B7</t>
    <phoneticPr fontId="4"/>
  </si>
  <si>
    <t>ﾏｰｶｰﾋﾟﾝ</t>
    <phoneticPr fontId="4"/>
  </si>
  <si>
    <t>SCB8-15</t>
    <phoneticPr fontId="4"/>
  </si>
  <si>
    <t>M8-15ネジ</t>
    <phoneticPr fontId="4"/>
  </si>
  <si>
    <t>RACW30-40-10</t>
  </si>
  <si>
    <t>リブ</t>
    <phoneticPr fontId="4"/>
  </si>
  <si>
    <t>SSFHR10-42</t>
    <phoneticPr fontId="4"/>
  </si>
  <si>
    <t>回転軸</t>
    <rPh sb="0" eb="2">
      <t>カイテン</t>
    </rPh>
    <rPh sb="2" eb="3">
      <t>ジク</t>
    </rPh>
    <phoneticPr fontId="4"/>
  </si>
  <si>
    <t xml:space="preserve">SSTHWC10 </t>
    <phoneticPr fontId="4"/>
  </si>
  <si>
    <t>SHSTAN10-25</t>
    <phoneticPr fontId="4"/>
  </si>
  <si>
    <t>SCB6-8</t>
    <phoneticPr fontId="4"/>
  </si>
  <si>
    <t>六角穴付きネジ</t>
    <rPh sb="0" eb="2">
      <t>ロッカク</t>
    </rPh>
    <rPh sb="2" eb="4">
      <t>アナツ</t>
    </rPh>
    <phoneticPr fontId="4"/>
  </si>
  <si>
    <t>ＳＭＣ</t>
    <phoneticPr fontId="4"/>
  </si>
  <si>
    <t>MSQB10R-M9NZ</t>
    <phoneticPr fontId="4"/>
  </si>
  <si>
    <t>ロータリシリンダ</t>
    <phoneticPr fontId="4"/>
  </si>
  <si>
    <t>確認中</t>
    <rPh sb="0" eb="2">
      <t>カクニン</t>
    </rPh>
    <rPh sb="2" eb="3">
      <t>ナカ</t>
    </rPh>
    <phoneticPr fontId="4"/>
  </si>
  <si>
    <t>注文書発行願います</t>
    <phoneticPr fontId="4"/>
  </si>
  <si>
    <t>SSTT0290</t>
    <phoneticPr fontId="4"/>
  </si>
  <si>
    <t>SVEM720取付板金</t>
    <phoneticPr fontId="4"/>
  </si>
  <si>
    <t>注文書発行願います</t>
  </si>
  <si>
    <t>SSTT0289</t>
    <phoneticPr fontId="4"/>
  </si>
  <si>
    <t>Ｌ板金(AXA400)</t>
  </si>
  <si>
    <t>カップホルダ</t>
    <phoneticPr fontId="4"/>
  </si>
  <si>
    <t>蝶ナット</t>
    <rPh sb="0" eb="1">
      <t>チョウ</t>
    </rPh>
    <phoneticPr fontId="4"/>
  </si>
  <si>
    <t>SSTT0310</t>
    <phoneticPr fontId="4"/>
  </si>
  <si>
    <t>端子台取付板（A用）</t>
    <rPh sb="5" eb="6">
      <t>イタ</t>
    </rPh>
    <rPh sb="8" eb="9">
      <t>ヨウ</t>
    </rPh>
    <phoneticPr fontId="4"/>
  </si>
  <si>
    <t>AW10-M5BG-A</t>
    <phoneticPr fontId="4"/>
  </si>
  <si>
    <t>SYJ3240-5MOZE-M5</t>
    <phoneticPr fontId="4"/>
  </si>
  <si>
    <t>SY100-30-4A-20</t>
    <phoneticPr fontId="4"/>
  </si>
  <si>
    <t>リード線</t>
    <rPh sb="3" eb="4">
      <t>セン</t>
    </rPh>
    <phoneticPr fontId="4"/>
  </si>
  <si>
    <t>AD-342</t>
    <phoneticPr fontId="4"/>
  </si>
  <si>
    <t>配線ダクト</t>
    <rPh sb="0" eb="2">
      <t>ハイセン</t>
    </rPh>
    <phoneticPr fontId="4"/>
  </si>
  <si>
    <t>CSPPNHF-SUS-M4-8</t>
    <phoneticPr fontId="4"/>
  </si>
  <si>
    <t>十字穴付（+）TP小ねじ</t>
    <phoneticPr fontId="4"/>
  </si>
  <si>
    <t>HDV-1</t>
    <phoneticPr fontId="4"/>
  </si>
  <si>
    <t xml:space="preserve">ESAW-TCM310-5P </t>
    <phoneticPr fontId="4"/>
  </si>
  <si>
    <t>コモン端子台</t>
    <rPh sb="3" eb="5">
      <t>タンシ</t>
    </rPh>
    <rPh sb="5" eb="6">
      <t>ダイ</t>
    </rPh>
    <phoneticPr fontId="4"/>
  </si>
  <si>
    <t xml:space="preserve">GLDJ-PS-WA-37-1.5 </t>
    <phoneticPr fontId="4"/>
  </si>
  <si>
    <t>MNCNL4-M5</t>
    <phoneticPr fontId="4"/>
  </si>
  <si>
    <t>継手</t>
    <rPh sb="0" eb="2">
      <t>ツギテ</t>
    </rPh>
    <phoneticPr fontId="4"/>
  </si>
  <si>
    <t>３/３追加手配品</t>
    <rPh sb="3" eb="8">
      <t>ツイカテハイヒン</t>
    </rPh>
    <phoneticPr fontId="4"/>
  </si>
  <si>
    <t>AS1201F-M5-04A</t>
  </si>
  <si>
    <t>スピコン</t>
    <phoneticPr fontId="4"/>
  </si>
  <si>
    <t>作成：2017.12.14</t>
    <rPh sb="0" eb="2">
      <t>サクセイ</t>
    </rPh>
    <phoneticPr fontId="4"/>
  </si>
  <si>
    <t>★TDK(153157)向け 治具数量</t>
    <rPh sb="12" eb="13">
      <t>ム</t>
    </rPh>
    <rPh sb="15" eb="17">
      <t>ジグ</t>
    </rPh>
    <rPh sb="17" eb="19">
      <t>スウリョウ</t>
    </rPh>
    <phoneticPr fontId="4"/>
  </si>
  <si>
    <t>153157-Y01</t>
    <phoneticPr fontId="4"/>
  </si>
  <si>
    <t>Y図番</t>
    <rPh sb="1" eb="3">
      <t>ズバン</t>
    </rPh>
    <phoneticPr fontId="4"/>
  </si>
  <si>
    <t>144613-Y04</t>
    <phoneticPr fontId="4"/>
  </si>
  <si>
    <t>バルブ取付板</t>
    <rPh sb="3" eb="5">
      <t>トリツケ</t>
    </rPh>
    <rPh sb="5" eb="6">
      <t>イタ</t>
    </rPh>
    <phoneticPr fontId="4"/>
  </si>
  <si>
    <t>144613-Y05</t>
    <phoneticPr fontId="4"/>
  </si>
  <si>
    <t>バルブホルダー</t>
    <phoneticPr fontId="4"/>
  </si>
  <si>
    <t>144613-Z01</t>
    <phoneticPr fontId="4"/>
  </si>
  <si>
    <t>Z、SSTT図番</t>
    <rPh sb="6" eb="8">
      <t>ズバン</t>
    </rPh>
    <phoneticPr fontId="4"/>
  </si>
  <si>
    <t>144613-Z02</t>
    <phoneticPr fontId="4"/>
  </si>
  <si>
    <t>Ｌ板金</t>
    <rPh sb="1" eb="3">
      <t>バンキン</t>
    </rPh>
    <phoneticPr fontId="4"/>
  </si>
  <si>
    <t>SSTT0047</t>
    <phoneticPr fontId="4"/>
  </si>
  <si>
    <t>144161-Z03</t>
    <phoneticPr fontId="4"/>
  </si>
  <si>
    <t>高さ固定板金</t>
    <rPh sb="0" eb="1">
      <t>タカ</t>
    </rPh>
    <rPh sb="2" eb="4">
      <t>コテイ</t>
    </rPh>
    <rPh sb="4" eb="6">
      <t>バンキン</t>
    </rPh>
    <phoneticPr fontId="4"/>
  </si>
  <si>
    <t>144613-Z03</t>
    <phoneticPr fontId="4"/>
  </si>
  <si>
    <t>電磁弁取付板</t>
    <rPh sb="0" eb="3">
      <t>デンジベン</t>
    </rPh>
    <phoneticPr fontId="4"/>
  </si>
  <si>
    <t>127814-Z04</t>
  </si>
  <si>
    <t>位置決めベース</t>
    <rPh sb="0" eb="2">
      <t>イチ</t>
    </rPh>
    <rPh sb="2" eb="3">
      <t>ギ</t>
    </rPh>
    <phoneticPr fontId="4"/>
  </si>
  <si>
    <t>127814-Z05</t>
  </si>
  <si>
    <t>角度切替ブラケット</t>
    <rPh sb="0" eb="2">
      <t>カクド</t>
    </rPh>
    <rPh sb="2" eb="3">
      <t>キ</t>
    </rPh>
    <rPh sb="3" eb="4">
      <t>カ</t>
    </rPh>
    <phoneticPr fontId="4"/>
  </si>
  <si>
    <t>127814-Z06</t>
  </si>
  <si>
    <t>位置決め板</t>
    <rPh sb="0" eb="2">
      <t>イチ</t>
    </rPh>
    <rPh sb="2" eb="3">
      <t>ギ</t>
    </rPh>
    <rPh sb="4" eb="5">
      <t>イタ</t>
    </rPh>
    <phoneticPr fontId="4"/>
  </si>
  <si>
    <t>127814-Z07</t>
  </si>
  <si>
    <t>押え板</t>
    <phoneticPr fontId="4"/>
  </si>
  <si>
    <t>富士化学産業</t>
    <rPh sb="0" eb="4">
      <t>フジカガク</t>
    </rPh>
    <rPh sb="4" eb="6">
      <t>サンギョウ</t>
    </rPh>
    <phoneticPr fontId="4"/>
  </si>
  <si>
    <r>
      <t>JR3403（</t>
    </r>
    <r>
      <rPr>
        <sz val="11"/>
        <color indexed="10"/>
        <rFont val="ＭＳ Ｐゴシック"/>
        <family val="3"/>
        <charset val="128"/>
      </rPr>
      <t>片持ち・外部ＳＷ仕様）</t>
    </r>
    <phoneticPr fontId="4"/>
  </si>
  <si>
    <t>2022年2月中</t>
    <rPh sb="4" eb="5">
      <t>ネン</t>
    </rPh>
    <rPh sb="6" eb="7">
      <t>ツキ</t>
    </rPh>
    <rPh sb="7" eb="8">
      <t>ナカ</t>
    </rPh>
    <phoneticPr fontId="4"/>
  </si>
  <si>
    <t>I/O-S増設</t>
    <rPh sb="5" eb="7">
      <t>ゾウセツ</t>
    </rPh>
    <phoneticPr fontId="4"/>
  </si>
  <si>
    <t>ｵﾌﾟｼｮﾝSW付きBOX</t>
    <rPh sb="8" eb="9">
      <t>ツ</t>
    </rPh>
    <phoneticPr fontId="4"/>
  </si>
  <si>
    <t>JR3-Cpts2</t>
    <phoneticPr fontId="4"/>
  </si>
  <si>
    <t>荷造り運賃</t>
    <rPh sb="0" eb="2">
      <t>ニヅク</t>
    </rPh>
    <rPh sb="3" eb="5">
      <t>ウンチン</t>
    </rPh>
    <phoneticPr fontId="4"/>
  </si>
  <si>
    <t>MVBLK-AMW-2WB-UHX4H</t>
  </si>
  <si>
    <t>■SETA0080-Y01(ﾂｰﾙﾌﾟﾚｰﾄ)</t>
  </si>
  <si>
    <t>MVBLK-AMW-2WB-CCAMJ/MVBLK-AMW-2WB-WP5TB</t>
    <phoneticPr fontId="4"/>
  </si>
  <si>
    <t>■SETA0080-Y02(ﾊﾞﾙﾌﾞﾎﾙﾀﾞ)</t>
  </si>
  <si>
    <t>MVSHM-PN02052-2WB-W8A24</t>
  </si>
  <si>
    <t>■SETA0080-Z01(ｶｯﾌﾟﾍﾞｰｽ)</t>
  </si>
  <si>
    <t>MVSHM-3N01000-2WB-A6N44</t>
  </si>
  <si>
    <t>■SETA0080-Z02(ｶｯﾌﾟｶﾞｲﾄﾞ)</t>
  </si>
  <si>
    <t>MVSHM-3N03002-2WB-P1YJD</t>
  </si>
  <si>
    <t>■SETA0080-Z04(ｹｰﾌﾞﾙﾍﾞｱﾍﾞｰｽ)</t>
  </si>
  <si>
    <t>MVSHM-3N02052-2WB-XHBMU</t>
  </si>
  <si>
    <t>■SETA0080-Z05(ｹｰﾌﾞﾙﾍﾞｱﾌﾟﾚｰﾄ)</t>
  </si>
  <si>
    <t>SKTGLK8-1</t>
  </si>
  <si>
    <t>ｽﾃﾝﾚｽｶﾝﾂｷﾞﾃ (SKTGLK)</t>
  </si>
  <si>
    <t>NCLSS3-5-15.0</t>
  </si>
  <si>
    <t>ｷﾝｿﾞｸｶﾗｰ NCLSS</t>
  </si>
  <si>
    <t>SE08F-30-048-30</t>
  </si>
  <si>
    <t>CBSTSR4-10</t>
  </si>
  <si>
    <t>ｺﾞｸﾃｲﾄｳﾎﾞﾙﾄ</t>
    <phoneticPr fontId="4"/>
  </si>
  <si>
    <t>バルブ固定治具</t>
    <rPh sb="3" eb="7">
      <t>コテイジグ</t>
    </rPh>
    <phoneticPr fontId="4"/>
  </si>
  <si>
    <t>ノズル浸け置き・捨て打ちカップ</t>
    <rPh sb="3" eb="4">
      <t>ツ</t>
    </rPh>
    <rPh sb="5" eb="6">
      <t>オ</t>
    </rPh>
    <rPh sb="8" eb="9">
      <t>ス</t>
    </rPh>
    <rPh sb="10" eb="11">
      <t>ウ</t>
    </rPh>
    <phoneticPr fontId="4"/>
  </si>
  <si>
    <t>下治具（ベース板）</t>
    <rPh sb="0" eb="1">
      <t>シタ</t>
    </rPh>
    <rPh sb="1" eb="3">
      <t>ジグ</t>
    </rPh>
    <rPh sb="7" eb="8">
      <t>イタ</t>
    </rPh>
    <phoneticPr fontId="4"/>
  </si>
  <si>
    <t>落合製作所</t>
    <rPh sb="0" eb="5">
      <t>オチアイセイサクショ</t>
    </rPh>
    <phoneticPr fontId="4"/>
  </si>
  <si>
    <t>冨沢</t>
    <rPh sb="0" eb="2">
      <t>トミザワ</t>
    </rPh>
    <phoneticPr fontId="4"/>
  </si>
  <si>
    <t>JR3203（外部スイッチ仕様）</t>
    <rPh sb="7" eb="9">
      <t>ガイブ</t>
    </rPh>
    <rPh sb="13" eb="15">
      <t>シヨウ</t>
    </rPh>
    <phoneticPr fontId="4"/>
  </si>
  <si>
    <t>※在庫使用→蛇の目改造</t>
    <rPh sb="1" eb="5">
      <t>ザイコシヨウ</t>
    </rPh>
    <rPh sb="6" eb="7">
      <t>ジャ</t>
    </rPh>
    <rPh sb="8" eb="9">
      <t>メ</t>
    </rPh>
    <rPh sb="9" eb="11">
      <t>カイゾウ</t>
    </rPh>
    <phoneticPr fontId="4"/>
  </si>
  <si>
    <t>ティーチングペンダント</t>
    <phoneticPr fontId="4"/>
  </si>
  <si>
    <t>※在庫使用</t>
    <rPh sb="1" eb="5">
      <t>ザイコシヨウ</t>
    </rPh>
    <phoneticPr fontId="4"/>
  </si>
  <si>
    <t>PCソフト</t>
    <phoneticPr fontId="4"/>
  </si>
  <si>
    <t>改修基本料（回）</t>
  </si>
  <si>
    <t>見積№ＧＭＫ-21-241</t>
    <rPh sb="0" eb="3">
      <t>ミツモリナンバー</t>
    </rPh>
    <phoneticPr fontId="4"/>
  </si>
  <si>
    <t>改修技術料（H）</t>
  </si>
  <si>
    <t>送料</t>
  </si>
  <si>
    <t>操作ﾊﾟﾈﾙ　CE　170-093-653</t>
    <phoneticPr fontId="4"/>
  </si>
  <si>
    <t>電源ﾗﾝﾌﾟ（組）　170-549-017</t>
    <phoneticPr fontId="4"/>
  </si>
  <si>
    <t>B板～SWﾎﾞｯｸｽｺｰﾄﾞ（組）　170-528-010</t>
    <phoneticPr fontId="4"/>
  </si>
  <si>
    <t>D-Sub固定板3　170-088-002</t>
    <phoneticPr fontId="4"/>
  </si>
  <si>
    <t>DA-15S-DC1ﾀﾞｽﾄｷｬｯﾌﾟ3　982-447-004</t>
    <phoneticPr fontId="4"/>
  </si>
  <si>
    <t>注意書きｽﾃｯｶｰ・TPU2対応　日文　173-616-004</t>
    <phoneticPr fontId="4"/>
  </si>
  <si>
    <t>SWﾎﾞｯｸｽ2（組）OPSW付　170-630-005</t>
    <phoneticPr fontId="4"/>
  </si>
  <si>
    <t>定格銘板JR3203N-BJ　ｻﾝｴｲ170-638-014</t>
    <phoneticPr fontId="4"/>
  </si>
  <si>
    <t>A板～COM2ｺｰﾄﾞ（組）3200用　170-523-015</t>
    <phoneticPr fontId="4"/>
  </si>
  <si>
    <t>D-Sub固定板1　170-086-000</t>
    <phoneticPr fontId="4"/>
  </si>
  <si>
    <t>ﾀﾞｽﾄｷｬｯﾌﾟ　960-412-002</t>
    <phoneticPr fontId="4"/>
  </si>
  <si>
    <t>JR3000用C-Points2 塗布編集ｿﾌﾄ　JR3-Cpts2</t>
    <phoneticPr fontId="4"/>
  </si>
  <si>
    <t>JANOME</t>
  </si>
  <si>
    <t>改造依頼品返送料（機材C→ジャノメ）</t>
    <rPh sb="0" eb="5">
      <t>カイゾウイライヒン</t>
    </rPh>
    <rPh sb="5" eb="8">
      <t>ヘンソウリョウ</t>
    </rPh>
    <rPh sb="9" eb="11">
      <t>キザイ</t>
    </rPh>
    <phoneticPr fontId="4"/>
  </si>
  <si>
    <t>JIT便　12/17発送</t>
    <rPh sb="3" eb="4">
      <t>ビン</t>
    </rPh>
    <rPh sb="10" eb="12">
      <t>ハッソウ</t>
    </rPh>
    <phoneticPr fontId="4"/>
  </si>
  <si>
    <t>SV51</t>
    <phoneticPr fontId="4"/>
  </si>
  <si>
    <t>SVC720V</t>
    <phoneticPr fontId="4"/>
  </si>
  <si>
    <t>SH13CPP-B</t>
    <phoneticPr fontId="4"/>
  </si>
  <si>
    <t>1000BSH52-6</t>
    <phoneticPr fontId="4"/>
  </si>
  <si>
    <t>SH14TT-B</t>
    <phoneticPr fontId="4"/>
  </si>
  <si>
    <t>SH52RV-B</t>
    <phoneticPr fontId="4"/>
  </si>
  <si>
    <t>SV5122</t>
    <phoneticPr fontId="4"/>
  </si>
  <si>
    <t>変位計一式</t>
    <rPh sb="0" eb="5">
      <t>ヘンイケイイッシキ</t>
    </rPh>
    <phoneticPr fontId="4"/>
  </si>
  <si>
    <t>IL-030</t>
    <phoneticPr fontId="4"/>
  </si>
  <si>
    <t>センサヘッド</t>
    <phoneticPr fontId="4"/>
  </si>
  <si>
    <t>IL-1500</t>
    <phoneticPr fontId="4"/>
  </si>
  <si>
    <t>アンプユニット</t>
    <phoneticPr fontId="4"/>
  </si>
  <si>
    <t>センサヘッドケーブル</t>
    <phoneticPr fontId="4"/>
  </si>
  <si>
    <t>通信ユニット</t>
    <rPh sb="0" eb="2">
      <t>ツウシン</t>
    </rPh>
    <phoneticPr fontId="4"/>
  </si>
  <si>
    <t>OP-35361</t>
    <phoneticPr fontId="4"/>
  </si>
  <si>
    <t>拡張ユニットケーブル</t>
    <rPh sb="0" eb="2">
      <t>カクチョウ</t>
    </rPh>
    <phoneticPr fontId="4"/>
  </si>
  <si>
    <t>SETH0002-X01</t>
  </si>
  <si>
    <t>パレット板（上）</t>
    <rPh sb="4" eb="5">
      <t>イタ</t>
    </rPh>
    <rPh sb="6" eb="7">
      <t>ウエ</t>
    </rPh>
    <phoneticPr fontId="4"/>
  </si>
  <si>
    <t>1/18・神奈川営業所着</t>
    <rPh sb="5" eb="12">
      <t>カナガワエイギョウショチャク</t>
    </rPh>
    <phoneticPr fontId="4"/>
  </si>
  <si>
    <t>SETH0002-X02</t>
    <phoneticPr fontId="4"/>
  </si>
  <si>
    <t>パレット板（下）</t>
    <rPh sb="4" eb="5">
      <t>イタ</t>
    </rPh>
    <rPh sb="6" eb="7">
      <t>シタ</t>
    </rPh>
    <phoneticPr fontId="4"/>
  </si>
  <si>
    <t>SETH0002-X03</t>
    <phoneticPr fontId="4"/>
  </si>
  <si>
    <t>ベース板</t>
    <rPh sb="3" eb="4">
      <t>イタ</t>
    </rPh>
    <phoneticPr fontId="4"/>
  </si>
  <si>
    <t>SETH0002-X04</t>
    <phoneticPr fontId="4"/>
  </si>
  <si>
    <t>ノズル位置調整ピンベース</t>
    <rPh sb="3" eb="7">
      <t>イチチョウセイ</t>
    </rPh>
    <phoneticPr fontId="4"/>
  </si>
  <si>
    <t>SETH0002-X05</t>
    <phoneticPr fontId="4"/>
  </si>
  <si>
    <t>パレット持ち手ジョイント</t>
    <rPh sb="4" eb="5">
      <t>モ</t>
    </rPh>
    <rPh sb="6" eb="7">
      <t>テ</t>
    </rPh>
    <phoneticPr fontId="4"/>
  </si>
  <si>
    <t>SETH0002-X06</t>
    <phoneticPr fontId="4"/>
  </si>
  <si>
    <t>パレット突き当て板</t>
    <rPh sb="4" eb="5">
      <t>ツ</t>
    </rPh>
    <rPh sb="6" eb="7">
      <t>ア</t>
    </rPh>
    <rPh sb="8" eb="9">
      <t>イタ</t>
    </rPh>
    <phoneticPr fontId="4"/>
  </si>
  <si>
    <t>パレット持ち手ジョイント（追加）</t>
    <rPh sb="4" eb="5">
      <t>モ</t>
    </rPh>
    <rPh sb="6" eb="7">
      <t>テ</t>
    </rPh>
    <rPh sb="13" eb="15">
      <t>ツイカ</t>
    </rPh>
    <phoneticPr fontId="4"/>
  </si>
  <si>
    <t>2/28・神奈川営業所着</t>
    <rPh sb="5" eb="12">
      <t>カナガワエイギョウショチャク</t>
    </rPh>
    <phoneticPr fontId="4"/>
  </si>
  <si>
    <t>SETH0002-X07</t>
    <phoneticPr fontId="4"/>
  </si>
  <si>
    <t>変位計アンプステー</t>
    <rPh sb="0" eb="3">
      <t>ヘンイケイ</t>
    </rPh>
    <phoneticPr fontId="4"/>
  </si>
  <si>
    <t>SETH0002-X08</t>
    <phoneticPr fontId="4"/>
  </si>
  <si>
    <t>ロボット背面端子台板金</t>
    <rPh sb="4" eb="6">
      <t>ハイメン</t>
    </rPh>
    <rPh sb="6" eb="9">
      <t>タンシダイ</t>
    </rPh>
    <rPh sb="9" eb="11">
      <t>バンキン</t>
    </rPh>
    <phoneticPr fontId="4"/>
  </si>
  <si>
    <t>SETH0002-X09</t>
    <phoneticPr fontId="4"/>
  </si>
  <si>
    <t>パレット板（上）V2</t>
    <rPh sb="4" eb="5">
      <t>イタ</t>
    </rPh>
    <rPh sb="6" eb="7">
      <t>ウエ</t>
    </rPh>
    <phoneticPr fontId="4"/>
  </si>
  <si>
    <t>SETH0002-X10</t>
    <phoneticPr fontId="4"/>
  </si>
  <si>
    <t>パレット板（下）V2</t>
    <rPh sb="4" eb="5">
      <t>イタ</t>
    </rPh>
    <rPh sb="6" eb="7">
      <t>シタ</t>
    </rPh>
    <phoneticPr fontId="4"/>
  </si>
  <si>
    <t>SETH0002-X11</t>
    <phoneticPr fontId="4"/>
  </si>
  <si>
    <t>浸け置きカップ取付アーム</t>
    <rPh sb="0" eb="1">
      <t>ツ</t>
    </rPh>
    <rPh sb="2" eb="3">
      <t>オ</t>
    </rPh>
    <rPh sb="7" eb="9">
      <t>トリツケ</t>
    </rPh>
    <phoneticPr fontId="4"/>
  </si>
  <si>
    <t>SETH0002-X12</t>
    <phoneticPr fontId="4"/>
  </si>
  <si>
    <t>浸け置きカップ固定板金</t>
    <rPh sb="0" eb="1">
      <t>ツ</t>
    </rPh>
    <rPh sb="2" eb="3">
      <t>オ</t>
    </rPh>
    <rPh sb="7" eb="11">
      <t>コテイバンキン</t>
    </rPh>
    <phoneticPr fontId="4"/>
  </si>
  <si>
    <t>SETH0002-X13</t>
    <phoneticPr fontId="4"/>
  </si>
  <si>
    <t>浸け置きカップ台</t>
    <rPh sb="0" eb="1">
      <t>ツ</t>
    </rPh>
    <rPh sb="2" eb="3">
      <t>オ</t>
    </rPh>
    <rPh sb="7" eb="8">
      <t>ダイ</t>
    </rPh>
    <phoneticPr fontId="4"/>
  </si>
  <si>
    <t>SETH0002-Y01</t>
    <phoneticPr fontId="4"/>
  </si>
  <si>
    <t>ツール板</t>
    <rPh sb="3" eb="4">
      <t>イタ</t>
    </rPh>
    <phoneticPr fontId="4"/>
  </si>
  <si>
    <t>SETH0002-Y02</t>
    <phoneticPr fontId="4"/>
  </si>
  <si>
    <t>ツール板２</t>
    <rPh sb="3" eb="4">
      <t>イタ</t>
    </rPh>
    <phoneticPr fontId="4"/>
  </si>
  <si>
    <t>SETH0002-Y03</t>
    <phoneticPr fontId="4"/>
  </si>
  <si>
    <t>ツール板３</t>
    <rPh sb="3" eb="4">
      <t>イタ</t>
    </rPh>
    <phoneticPr fontId="4"/>
  </si>
  <si>
    <t>SETH0002-Y04</t>
    <phoneticPr fontId="4"/>
  </si>
  <si>
    <t>ツール補強板</t>
    <rPh sb="3" eb="6">
      <t>ホキョウイタ</t>
    </rPh>
    <phoneticPr fontId="4"/>
  </si>
  <si>
    <t>SETH0003-Y02</t>
    <phoneticPr fontId="4"/>
  </si>
  <si>
    <t>ｻﾝｺｰ</t>
  </si>
  <si>
    <t>misumi</t>
    <phoneticPr fontId="4"/>
  </si>
  <si>
    <t>CSMKN-SUS-M4-15</t>
  </si>
  <si>
    <t>ｽﾘﾜﾘﾂｷ ﾛｰﾚｯﾄﾋﾞｽ</t>
  </si>
  <si>
    <t>ﾐｽﾐ</t>
  </si>
  <si>
    <t>SPTUV-20-B-2</t>
  </si>
  <si>
    <t>ｽﾊﾟｲﾗﾙﾁｭｰﾌﾞ(ﾀｲｺｳ)</t>
  </si>
  <si>
    <t>SPTUV-12-B-2</t>
  </si>
  <si>
    <t>CSNKNH-SUS-M5-15</t>
  </si>
  <si>
    <t>ｽﾘﾜﾘﾅｼﾛｰﾚｯﾄﾋﾞｽ</t>
  </si>
  <si>
    <t>GLPJ-ST-WA-9-3</t>
  </si>
  <si>
    <t>GL_DSUBﾊｰﾈｽ</t>
  </si>
  <si>
    <t>GLDJ-P-WA-9-3</t>
  </si>
  <si>
    <t>CHBS4-12</t>
  </si>
  <si>
    <t>ﾁｮｳﾎﾞﾙﾄ-ﾀﾝﾋﾟﾝ ｺﾊﾞｺ-</t>
  </si>
  <si>
    <t>MDM-PS-A-37-1</t>
  </si>
  <si>
    <t>ｻﾝﾜｻﾌﾟﾗｲ</t>
  </si>
  <si>
    <t>TAP-AD1BKN</t>
  </si>
  <si>
    <t>OAﾀｯﾌﾟ ACｺｰﾄﾞ</t>
  </si>
  <si>
    <t>3VC-3</t>
  </si>
  <si>
    <t>ACｺｰﾄﾞ</t>
  </si>
  <si>
    <t>ESP20-20-24</t>
  </si>
  <si>
    <t>ｽｲｯﾁﾝｸﾞﾃﾞﾝｹﾞﾝ DINﾚｰﾙﾄﾘﾂｹ</t>
  </si>
  <si>
    <t>DSDJ-P-SB-9-5</t>
  </si>
  <si>
    <t>DSUBﾊｰﾈｽ(EMI)</t>
  </si>
  <si>
    <t>CSH-SUS-M2-15</t>
  </si>
  <si>
    <t>ﾛｯｶｸｱﾅﾂｷﾎﾞﾙﾄ(ｾﾞﾝﾈｼﾞ ﾊﾝﾈｼﾞ)(ｻﾞｲ</t>
  </si>
  <si>
    <t>CSH-SUS-M2-12</t>
  </si>
  <si>
    <t>CSH-SUS-M2-10</t>
  </si>
  <si>
    <t>CSH-SUS-M2-8</t>
  </si>
  <si>
    <t>ﾀｷｹﾞﾝｾｲｿﾞｳ</t>
  </si>
  <si>
    <t>AP-5-2-BLACK</t>
  </si>
  <si>
    <t>ﾊｺｶﾞﾀﾄｯﾃ AP-5</t>
  </si>
  <si>
    <t>PCIMRS4-6-0.3</t>
  </si>
  <si>
    <t>ｼﾑ PCIMRS</t>
  </si>
  <si>
    <t>SLSBG6-18-M4-N4</t>
  </si>
  <si>
    <t>ｽﾃﾝﾚｽｼﾁｭｳ SLSBG</t>
  </si>
  <si>
    <t>XYZEG25</t>
  </si>
  <si>
    <t>XYZｽﾃｰｼﾞ XYZEG</t>
  </si>
  <si>
    <t>MKS9L-10P</t>
  </si>
  <si>
    <t>ﾌﾞﾛｯｸﾀﾝｼﾀﾞｲ(PB)</t>
  </si>
  <si>
    <t>FWSSA-D8-V4.5-T3.6</t>
  </si>
  <si>
    <t>ﾌﾘｰﾜｯｼｬ FWSSA</t>
  </si>
  <si>
    <t>SETGS8-35-SC15-M4-N4</t>
  </si>
  <si>
    <t>ｴﾝｹｲｼﾁｭｳ - SETGS</t>
  </si>
  <si>
    <t>FPTNA4-P2-L0-B5-HC5</t>
  </si>
  <si>
    <t>ｲﾁｷﾞﾒﾋﾟﾝ JPTNA</t>
  </si>
  <si>
    <t>JPLBS3-P4.3-B3</t>
  </si>
  <si>
    <t>ｲﾁｷﾞﾒﾋﾟﾝ JPLBS</t>
  </si>
  <si>
    <t>LPASA4-P5-B5-R3-L0</t>
  </si>
  <si>
    <t>ｲﾁｷﾞﾒﾋﾟﾝ  LPASA</t>
  </si>
  <si>
    <t>NAVCSB-21-1P-10</t>
  </si>
  <si>
    <t>NAVCSB</t>
  </si>
  <si>
    <t>VAFKEVSB-0.3-1P-20</t>
  </si>
  <si>
    <t>VAFKEV-SB</t>
  </si>
  <si>
    <t>PDDJ-PT-SB-9-2</t>
  </si>
  <si>
    <t>DSUBﾊｰﾈｽ(ﾌﾟﾗｽﾁｯｸﾌｰﾄﾞ)</t>
  </si>
  <si>
    <t>ｸﾞｯﾄﾞﾊﾝﾄﾞ</t>
  </si>
  <si>
    <t>GH-13005-SM</t>
  </si>
  <si>
    <t>ﾄｸﾞﾙｸﾗﾝﾌﾟ</t>
  </si>
  <si>
    <t>CBSST3-12</t>
  </si>
  <si>
    <t>ﾃｲﾄｳﾛｯｶｸｱﾅﾂｷﾎﾞﾙﾄ</t>
  </si>
  <si>
    <t>CBSST4-8</t>
  </si>
  <si>
    <t>ｼﾞｬｯﾋﾟｰ</t>
  </si>
  <si>
    <t>ADR-481-JP</t>
  </si>
  <si>
    <t>ﾊｲｾﾝﾀﾞｸﾄ</t>
  </si>
  <si>
    <t>ADR-681-JP</t>
  </si>
  <si>
    <t>HSHTS-V2-10-B-5P</t>
  </si>
  <si>
    <t>ﾈﾂｼｭｳｼｭｸﾁｭｰﾌﾞ(ﾊﾝﾖｳ)</t>
  </si>
  <si>
    <t>HSHTS-V2-8-B-5P</t>
  </si>
  <si>
    <t>HSHTS-V2-5-B-5P</t>
  </si>
  <si>
    <t>HSHTS-V2-3-B-5P</t>
  </si>
  <si>
    <t>HSHTS-V2-2-B-5P</t>
  </si>
  <si>
    <t>DNR274-1000</t>
  </si>
  <si>
    <t>ﾃﾞｨﾝﾚｰﾙ(DNR274)</t>
  </si>
  <si>
    <t>DNR315-1000</t>
  </si>
  <si>
    <t>ﾃﾞｨﾝﾚｰﾙ(DNR315)</t>
  </si>
  <si>
    <t>DNR314-1000</t>
  </si>
  <si>
    <t>ﾃﾞｨﾝﾚｰﾙ(DNR314)</t>
  </si>
  <si>
    <t>SLSBG6-17.5-M4-N4</t>
  </si>
  <si>
    <t>AFPQHND5-P6-L0-B5</t>
  </si>
  <si>
    <t>ｲﾁｷﾞﾒﾋﾟﾝ</t>
  </si>
  <si>
    <t>MC01-2B</t>
  </si>
  <si>
    <t>AFPQHNA5-P6-L0-B5</t>
  </si>
  <si>
    <t>ソマール</t>
    <phoneticPr fontId="4"/>
  </si>
  <si>
    <t>卓上型ロボット JR3503 外部スイッチ仕様　塗布仕様</t>
    <rPh sb="0" eb="2">
      <t>タクジョウ</t>
    </rPh>
    <rPh sb="2" eb="3">
      <t>ガタ</t>
    </rPh>
    <rPh sb="15" eb="17">
      <t>ガイブ</t>
    </rPh>
    <rPh sb="21" eb="23">
      <t>シヨウ</t>
    </rPh>
    <rPh sb="24" eb="28">
      <t>トフシヨウ</t>
    </rPh>
    <phoneticPr fontId="4"/>
  </si>
  <si>
    <t>＊勝田さん案件で先行依頼済との事</t>
    <rPh sb="1" eb="3">
      <t>カツタ</t>
    </rPh>
    <rPh sb="5" eb="7">
      <t>アンケン</t>
    </rPh>
    <rPh sb="8" eb="10">
      <t>センコウ</t>
    </rPh>
    <rPh sb="10" eb="12">
      <t>イライ</t>
    </rPh>
    <rPh sb="12" eb="13">
      <t>スミ</t>
    </rPh>
    <rPh sb="15" eb="16">
      <t>コト</t>
    </rPh>
    <phoneticPr fontId="4"/>
  </si>
  <si>
    <t>価格改定延長商談により旧価格対応</t>
    <rPh sb="0" eb="6">
      <t>カカクカイテイエンチョウ</t>
    </rPh>
    <rPh sb="6" eb="8">
      <t>ショウダン</t>
    </rPh>
    <rPh sb="11" eb="14">
      <t>キュウカカク</t>
    </rPh>
    <rPh sb="14" eb="16">
      <t>タイオウ</t>
    </rPh>
    <phoneticPr fontId="4"/>
  </si>
  <si>
    <t>B仕様 オプションスイッチ付(捨て打ちSW）</t>
    <rPh sb="1" eb="3">
      <t>シヨウ</t>
    </rPh>
    <rPh sb="13" eb="14">
      <t>ツキ</t>
    </rPh>
    <rPh sb="15" eb="16">
      <t>ス</t>
    </rPh>
    <rPh sb="17" eb="18">
      <t>ウ</t>
    </rPh>
    <phoneticPr fontId="4"/>
  </si>
  <si>
    <t>I/O-S増設費用（オプション）</t>
    <rPh sb="5" eb="7">
      <t>ゾウセツ</t>
    </rPh>
    <rPh sb="7" eb="9">
      <t>ヒヨウ</t>
    </rPh>
    <phoneticPr fontId="4"/>
  </si>
  <si>
    <t>荷造り運賃</t>
    <rPh sb="0" eb="1">
      <t>ニ</t>
    </rPh>
    <rPh sb="1" eb="2">
      <t>ツク</t>
    </rPh>
    <rPh sb="3" eb="5">
      <t>ウンチン</t>
    </rPh>
    <phoneticPr fontId="4"/>
  </si>
  <si>
    <t>IO-1増設費用（オプション）</t>
    <rPh sb="4" eb="6">
      <t>ゾウセツ</t>
    </rPh>
    <rPh sb="6" eb="8">
      <t>ヒヨウ</t>
    </rPh>
    <phoneticPr fontId="4"/>
  </si>
  <si>
    <t>松丸（上野）連絡分－NOK失注分引当</t>
    <rPh sb="0" eb="2">
      <t>マツマル</t>
    </rPh>
    <rPh sb="3" eb="5">
      <t>ウエノ</t>
    </rPh>
    <rPh sb="6" eb="9">
      <t>レンラクブン</t>
    </rPh>
    <rPh sb="13" eb="16">
      <t>シツチュウブン</t>
    </rPh>
    <rPh sb="16" eb="18">
      <t>ヒキアテ</t>
    </rPh>
    <phoneticPr fontId="4"/>
  </si>
  <si>
    <t xml:space="preserve">FADAS-SUD-T2-A70-B20-L42-X21-H20-G37-M5-Y5-V32-S10-NA4 </t>
    <phoneticPr fontId="4"/>
  </si>
  <si>
    <t>L曲げ板金（ケーブルキャリアL曲げ板金）</t>
    <rPh sb="1" eb="2">
      <t>マ</t>
    </rPh>
    <rPh sb="3" eb="5">
      <t>バンキン</t>
    </rPh>
    <phoneticPr fontId="4"/>
  </si>
  <si>
    <t>P1-FABAN-20240967</t>
    <phoneticPr fontId="4"/>
  </si>
  <si>
    <t>L板金(ケーブルキャリア板金）</t>
    <phoneticPr fontId="4"/>
  </si>
  <si>
    <t>SZ16F-4-060-3</t>
    <phoneticPr fontId="4"/>
  </si>
  <si>
    <t>SZ16F-4-060-30</t>
    <phoneticPr fontId="4"/>
  </si>
  <si>
    <t>MVSHM-AW03003009064-2R1-RXMB1</t>
    <phoneticPr fontId="4"/>
  </si>
  <si>
    <t xml:space="preserve">メビィー加工品(ケーブルキャリアベース板金) </t>
    <phoneticPr fontId="4"/>
  </si>
  <si>
    <t>ニチフ</t>
    <phoneticPr fontId="4"/>
  </si>
  <si>
    <t>PC2005-F</t>
    <phoneticPr fontId="4"/>
  </si>
  <si>
    <t>差込形ピン端子（ニチフ）</t>
    <phoneticPr fontId="4"/>
  </si>
  <si>
    <t>＊在庫品使用の事。</t>
    <rPh sb="1" eb="3">
      <t>ザイコ</t>
    </rPh>
    <rPh sb="3" eb="4">
      <t>ヒン</t>
    </rPh>
    <rPh sb="4" eb="6">
      <t>シヨウ</t>
    </rPh>
    <rPh sb="7" eb="8">
      <t>コト</t>
    </rPh>
    <phoneticPr fontId="4"/>
  </si>
  <si>
    <t>シリンジ攪拌ユニット(A01a)ケーブル延長用</t>
    <rPh sb="4" eb="6">
      <t>カクハン</t>
    </rPh>
    <rPh sb="20" eb="23">
      <t>エンチョウヨウ</t>
    </rPh>
    <phoneticPr fontId="4"/>
  </si>
  <si>
    <t>PC2005-M</t>
    <phoneticPr fontId="4"/>
  </si>
  <si>
    <t>NASVCTF-0.5-2-4</t>
    <phoneticPr fontId="4"/>
  </si>
  <si>
    <t>多芯電線</t>
    <rPh sb="0" eb="2">
      <t>タシン</t>
    </rPh>
    <rPh sb="2" eb="4">
      <t>デンセン</t>
    </rPh>
    <phoneticPr fontId="4"/>
  </si>
  <si>
    <t>ツールユニット</t>
    <phoneticPr fontId="4"/>
  </si>
  <si>
    <t>MVBLK-AMW-2XJ-6PTYH</t>
    <phoneticPr fontId="4"/>
  </si>
  <si>
    <t>メビィー加工品(SETD0077-Y01 ツール板)</t>
    <phoneticPr fontId="4"/>
  </si>
  <si>
    <t>CRKW4-6</t>
    <phoneticPr fontId="4"/>
  </si>
  <si>
    <t>樹脂ローレットねじ CRKW4-6</t>
    <phoneticPr fontId="4"/>
  </si>
  <si>
    <t>MVSHM-3N02050012013-2RK-C8EH9</t>
    <phoneticPr fontId="4"/>
  </si>
  <si>
    <t>メビィー加工品(ARP20K取付板金2)</t>
    <phoneticPr fontId="4"/>
  </si>
  <si>
    <t>シリンジ加圧レギュレータユニット（0.2Mpa）</t>
    <rPh sb="4" eb="6">
      <t>カアツ</t>
    </rPh>
    <phoneticPr fontId="4"/>
  </si>
  <si>
    <t>MSYL4-M5</t>
    <phoneticPr fontId="4"/>
  </si>
  <si>
    <t>Φ4分岐継手</t>
    <phoneticPr fontId="4"/>
  </si>
  <si>
    <t>MNCNL4-1</t>
    <phoneticPr fontId="4"/>
  </si>
  <si>
    <t>Φ4ミニチュアワンタッチ継手</t>
    <phoneticPr fontId="4"/>
  </si>
  <si>
    <t>小型切替バルブ トグルタイプ</t>
    <phoneticPr fontId="4"/>
  </si>
  <si>
    <t xml:space="preserve">Φ4ミニチュアワンタッチ継手 </t>
    <phoneticPr fontId="4"/>
  </si>
  <si>
    <t>MNCNP6-M5</t>
    <phoneticPr fontId="4"/>
  </si>
  <si>
    <t>Φ6ミニチュアワンタッチ継手</t>
    <phoneticPr fontId="4"/>
  </si>
  <si>
    <t>37103-3101-000FL-8P</t>
    <phoneticPr fontId="4"/>
  </si>
  <si>
    <t>e-CONコネクタ(プラグ)</t>
    <phoneticPr fontId="4"/>
  </si>
  <si>
    <t>SECON-S-U-3-2</t>
    <phoneticPr fontId="4"/>
  </si>
  <si>
    <t>e-CON(ソケット)コネクタ付ケーブル</t>
    <phoneticPr fontId="4"/>
  </si>
  <si>
    <t>MVBLK-AMW-2XM-TK97J</t>
    <phoneticPr fontId="4"/>
  </si>
  <si>
    <t>メビィー加工品（SETD0077-Z01 No30カップベーススライド板）</t>
    <phoneticPr fontId="4"/>
  </si>
  <si>
    <t>漬け置きユニット/液剤捨て打ちユニット</t>
    <phoneticPr fontId="4"/>
  </si>
  <si>
    <t>AJPNGB3-P4.30-B6.0-G4-GC</t>
    <phoneticPr fontId="4"/>
  </si>
  <si>
    <t>位置決めピン</t>
    <phoneticPr fontId="4"/>
  </si>
  <si>
    <t>六角ボルト</t>
    <phoneticPr fontId="4"/>
  </si>
  <si>
    <t>蝶ナット</t>
    <phoneticPr fontId="4"/>
  </si>
  <si>
    <t>MVBLK-AMW-2XM-WHBRK</t>
    <phoneticPr fontId="4"/>
  </si>
  <si>
    <t>メビィー加工品（SETD0077-Z02 No30カップベース×2）</t>
    <phoneticPr fontId="4"/>
  </si>
  <si>
    <t>MVSHM-3N01550004011-2SG-3C87M</t>
    <phoneticPr fontId="4"/>
  </si>
  <si>
    <t>メビィー加工品（No30カップ×2ガイド板金)</t>
    <phoneticPr fontId="4"/>
  </si>
  <si>
    <t>EFS6-3030-1030</t>
  </si>
  <si>
    <t>上架台+折戸ユニット</t>
    <rPh sb="0" eb="3">
      <t>ウエカダイ</t>
    </rPh>
    <rPh sb="4" eb="6">
      <t>オリド</t>
    </rPh>
    <phoneticPr fontId="4"/>
  </si>
  <si>
    <t>EFS6-3030-250</t>
  </si>
  <si>
    <t>EFS6-3030-410.5</t>
  </si>
  <si>
    <t>EFS6-3030-445.5</t>
  </si>
  <si>
    <t>EFS6-3030-530</t>
  </si>
  <si>
    <t>EFS6-3030-610</t>
  </si>
  <si>
    <t>EFS6-3030-816</t>
  </si>
  <si>
    <t>EFS6-3030-880-TPW</t>
    <phoneticPr fontId="4"/>
  </si>
  <si>
    <t>EFS6-3030-890</t>
  </si>
  <si>
    <t>EFS6-3060-947</t>
  </si>
  <si>
    <t>30×60アルミフレーム</t>
    <phoneticPr fontId="4"/>
  </si>
  <si>
    <t>EFS6-3060-947-Z8-YA12-YB932</t>
    <phoneticPr fontId="4"/>
  </si>
  <si>
    <t>SHBLBS6</t>
  </si>
  <si>
    <t>ブラインドブラケット</t>
  </si>
  <si>
    <t>HBLTS6-C-SSP</t>
  </si>
  <si>
    <t>HFAFSH6</t>
  </si>
  <si>
    <t>折戸用スライダー</t>
  </si>
  <si>
    <t>HMENF6-6</t>
  </si>
  <si>
    <t>折戸用マグネットキャッチ</t>
  </si>
  <si>
    <t>フレーム取付用センサ付マグネットキャッチセット</t>
  </si>
  <si>
    <t>HHPFRN6-SST</t>
  </si>
  <si>
    <t>ハタ蝶番</t>
  </si>
  <si>
    <t>HHPSN6-SST</t>
  </si>
  <si>
    <t>アルミ蝶番</t>
  </si>
  <si>
    <t>CSHZ-SUS-M8-40</t>
    <phoneticPr fontId="4"/>
  </si>
  <si>
    <t>六角穴付ボルト(SUNCO)</t>
    <phoneticPr fontId="4"/>
  </si>
  <si>
    <t>ACTA8H-528-423-5-F253-G200.5-N6</t>
    <phoneticPr fontId="4"/>
  </si>
  <si>
    <t>アクリルプレート(天面アクリル制電パネル)</t>
    <phoneticPr fontId="4"/>
  </si>
  <si>
    <t>MVSHM-3A05000-2XW-25MWS</t>
    <phoneticPr fontId="4"/>
  </si>
  <si>
    <t>メビィー加工品（SETD0077-Z03 側面アクリル制電パネル)</t>
    <phoneticPr fontId="4"/>
  </si>
  <si>
    <t>MVSHM-3A05000-2XW-PXJLJ</t>
    <phoneticPr fontId="4"/>
  </si>
  <si>
    <t>メビィー加工品(SETD0077-Z04 裏面上アクリル制電パネル)</t>
    <phoneticPr fontId="4"/>
  </si>
  <si>
    <t>ACTA4H-283-248-5-F261-G226-N6</t>
    <phoneticPr fontId="4"/>
  </si>
  <si>
    <t>アクリルプレート(裏面下アクリル制電パネル)</t>
    <phoneticPr fontId="4"/>
  </si>
  <si>
    <t>MVSHM-3A05000-2XW-KKHFU</t>
    <phoneticPr fontId="4"/>
  </si>
  <si>
    <t>メビー加工品(SETD0077-Z05 折戸用アクリル制電パネル左)</t>
    <phoneticPr fontId="4"/>
  </si>
  <si>
    <t>MVSHM-3A05000-2XW-A44S8</t>
    <phoneticPr fontId="4"/>
  </si>
  <si>
    <t>メビー加工品(SETD0077Z06 折戸用アクリル制電パネル右)</t>
    <phoneticPr fontId="4"/>
  </si>
  <si>
    <t>SHCBM5-10</t>
    <phoneticPr fontId="4"/>
  </si>
  <si>
    <t xml:space="preserve">十字穴付トラス小ねじ </t>
    <phoneticPr fontId="4"/>
  </si>
  <si>
    <t>MVSHM-3N02000024024-2MR-7XTL6</t>
    <phoneticPr fontId="4"/>
  </si>
  <si>
    <t>メビィー加工品 (フランジダクト板金Φ100)</t>
    <phoneticPr fontId="4"/>
  </si>
  <si>
    <t>ダクト取付ユニット</t>
    <phoneticPr fontId="4"/>
  </si>
  <si>
    <t>HOAFS100</t>
    <phoneticPr fontId="4"/>
  </si>
  <si>
    <t>ダクトフランジΦ100</t>
    <phoneticPr fontId="4"/>
  </si>
  <si>
    <t>SLBNR8</t>
    <phoneticPr fontId="4"/>
  </si>
  <si>
    <t>ナット</t>
    <phoneticPr fontId="4"/>
  </si>
  <si>
    <t>天創</t>
    <rPh sb="0" eb="1">
      <t>テン</t>
    </rPh>
    <rPh sb="1" eb="2">
      <t>ソウ</t>
    </rPh>
    <phoneticPr fontId="4"/>
  </si>
  <si>
    <t>WS8-P</t>
    <phoneticPr fontId="4"/>
  </si>
  <si>
    <t>ワッシャ（天創）</t>
    <phoneticPr fontId="4"/>
  </si>
  <si>
    <t>L型板金</t>
    <rPh sb="1" eb="2">
      <t>ガタ</t>
    </rPh>
    <rPh sb="2" eb="4">
      <t>バンキン</t>
    </rPh>
    <phoneticPr fontId="4"/>
  </si>
  <si>
    <t>下架台ユニット</t>
    <rPh sb="0" eb="3">
      <t>シタカダイ</t>
    </rPh>
    <phoneticPr fontId="4"/>
  </si>
  <si>
    <t>EFSF6-3030-485</t>
  </si>
  <si>
    <t>EFSF6-3060-820</t>
  </si>
  <si>
    <t>GNFS6-3060-819</t>
    <phoneticPr fontId="4"/>
  </si>
  <si>
    <t>NEFS6-3060-485</t>
    <phoneticPr fontId="4"/>
  </si>
  <si>
    <t>NEFS6-3060-820</t>
    <phoneticPr fontId="4"/>
  </si>
  <si>
    <t>NFS6-6060-1030-SC</t>
    <phoneticPr fontId="4"/>
  </si>
  <si>
    <t>□60アルミフレーム</t>
    <phoneticPr fontId="4"/>
  </si>
  <si>
    <t>NFS6-6060-485-SC</t>
    <phoneticPr fontId="4"/>
  </si>
  <si>
    <t>NFS6-6060-590-SC</t>
    <phoneticPr fontId="4"/>
  </si>
  <si>
    <t>NFS6-6060-710-SC</t>
    <phoneticPr fontId="4"/>
  </si>
  <si>
    <t>NFS6-6060-820-SC</t>
    <phoneticPr fontId="4"/>
  </si>
  <si>
    <t>HBLFTD6-C-SSP</t>
    <phoneticPr fontId="4"/>
  </si>
  <si>
    <t>SHCBM5-8</t>
  </si>
  <si>
    <t>PHSUS4H-483-378-2-F461-G356-N5</t>
  </si>
  <si>
    <t>ステンレスパネル</t>
  </si>
  <si>
    <t>PHSUS4H-483-393-2-F461-G371-N5</t>
  </si>
  <si>
    <t>MVSHM-3N02000-2XX-9C4UR</t>
    <phoneticPr fontId="4"/>
  </si>
  <si>
    <t>メビィー加工品(SETD0077-Z07下架台天板)</t>
    <phoneticPr fontId="4"/>
  </si>
  <si>
    <t>ULJP-C-ULJPSS-3</t>
    <phoneticPr fontId="4"/>
  </si>
  <si>
    <t>ACコード（15A 3m）</t>
    <phoneticPr fontId="4"/>
  </si>
  <si>
    <t>注文停止の為、未発注です。</t>
    <rPh sb="0" eb="2">
      <t>チュウモン</t>
    </rPh>
    <rPh sb="2" eb="4">
      <t>テイシ</t>
    </rPh>
    <rPh sb="5" eb="6">
      <t>タメ</t>
    </rPh>
    <rPh sb="7" eb="8">
      <t>ミ</t>
    </rPh>
    <rPh sb="8" eb="10">
      <t>ハッチュウ</t>
    </rPh>
    <phoneticPr fontId="4"/>
  </si>
  <si>
    <t>GLDJ-PS-WA-37-3</t>
    <phoneticPr fontId="4"/>
  </si>
  <si>
    <t>GLDU-PT-WA-9-5-00F</t>
    <phoneticPr fontId="4"/>
  </si>
  <si>
    <t>SVC620S⇔端子台ケーブル</t>
    <rPh sb="8" eb="11">
      <t>タンシダイ</t>
    </rPh>
    <phoneticPr fontId="4"/>
  </si>
  <si>
    <t>HKKJ</t>
    <phoneticPr fontId="4"/>
  </si>
  <si>
    <t>フック</t>
    <phoneticPr fontId="4"/>
  </si>
  <si>
    <t>JR3-TB2取付ユニット</t>
    <phoneticPr fontId="4"/>
  </si>
  <si>
    <t>C-30-SG-100A-EP-UL　注文コード：61116782</t>
    <rPh sb="19" eb="21">
      <t>チュウモン</t>
    </rPh>
    <phoneticPr fontId="4"/>
  </si>
  <si>
    <t>PCN-COM201　注文コード：34818804</t>
    <rPh sb="11" eb="13">
      <t>チュウモン</t>
    </rPh>
    <phoneticPr fontId="4"/>
  </si>
  <si>
    <t>P/Nコモン端子台（東洋技研）</t>
    <rPh sb="10" eb="14">
      <t>トウヨウギケン</t>
    </rPh>
    <phoneticPr fontId="4"/>
  </si>
  <si>
    <t>C-30-SG-30X90A-EP-UL　注文コード：61116816</t>
    <rPh sb="21" eb="23">
      <t>チュウモン</t>
    </rPh>
    <phoneticPr fontId="4"/>
  </si>
  <si>
    <t>マルエム</t>
    <phoneticPr fontId="4"/>
  </si>
  <si>
    <t xml:space="preserve">0615-04　注文コード：26979137 </t>
    <rPh sb="8" eb="10">
      <t>チュウモン</t>
    </rPh>
    <phoneticPr fontId="4"/>
  </si>
  <si>
    <t xml:space="preserve">ネオ・ミニカップ（No.30） No.30（マルエム） </t>
    <phoneticPr fontId="4"/>
  </si>
  <si>
    <t>送料無でした。</t>
    <rPh sb="0" eb="2">
      <t>ソウリョウ</t>
    </rPh>
    <rPh sb="2" eb="3">
      <t>ナシ</t>
    </rPh>
    <phoneticPr fontId="4"/>
  </si>
  <si>
    <r>
      <t>ISE20-N-M-M5-L（欠品中の為）→</t>
    </r>
    <r>
      <rPr>
        <sz val="11"/>
        <color indexed="10"/>
        <rFont val="ＭＳ Ｐゴシック"/>
        <family val="3"/>
        <charset val="128"/>
      </rPr>
      <t>ISE30A-01-N-MLにて発注</t>
    </r>
    <rPh sb="15" eb="17">
      <t>ケッピン</t>
    </rPh>
    <rPh sb="17" eb="18">
      <t>ナカ</t>
    </rPh>
    <rPh sb="19" eb="20">
      <t>タメ</t>
    </rPh>
    <phoneticPr fontId="4"/>
  </si>
  <si>
    <t xml:space="preserve">デジタル圧力スイッチ（SMC） </t>
    <phoneticPr fontId="4"/>
  </si>
  <si>
    <t>見積№22-22-00144A</t>
    <rPh sb="0" eb="2">
      <t>ミツ</t>
    </rPh>
    <phoneticPr fontId="4"/>
  </si>
  <si>
    <t>ARP20K-01H-1</t>
    <phoneticPr fontId="4"/>
  </si>
  <si>
    <t>逆流機能付直動精密レギュレータ（SMC）</t>
    <phoneticPr fontId="4"/>
  </si>
  <si>
    <t>SETD0077-Y02</t>
    <phoneticPr fontId="4"/>
  </si>
  <si>
    <t>TWSSS10-4-10</t>
    <phoneticPr fontId="4"/>
  </si>
  <si>
    <t>SETD0077-X01</t>
    <phoneticPr fontId="4"/>
  </si>
  <si>
    <t>見積りNo：22TM-0083-00を添付致します。</t>
    <rPh sb="0" eb="2">
      <t>ミツモリ</t>
    </rPh>
    <rPh sb="19" eb="22">
      <t>テンプイタ</t>
    </rPh>
    <phoneticPr fontId="4"/>
  </si>
  <si>
    <t>住友電工ファインポリマー</t>
    <phoneticPr fontId="4"/>
  </si>
  <si>
    <t>スミチューブﾞF(Z) 1.5X0.2(ｸﾛ)-1</t>
    <phoneticPr fontId="4"/>
  </si>
  <si>
    <t>スミチューブF(Z)(住友電工ファインポリマー)</t>
    <rPh sb="11" eb="13">
      <t>スミトモ</t>
    </rPh>
    <rPh sb="13" eb="15">
      <t>デンコウ</t>
    </rPh>
    <phoneticPr fontId="4"/>
  </si>
  <si>
    <t>193677(SAITO-TETSU)で発注済</t>
    <rPh sb="20" eb="22">
      <t>ハッチュウ</t>
    </rPh>
    <rPh sb="22" eb="23">
      <t>スミ</t>
    </rPh>
    <phoneticPr fontId="4"/>
  </si>
  <si>
    <t>MNUN6</t>
    <phoneticPr fontId="4"/>
  </si>
  <si>
    <t>ミニチュアワンタッチ継手 ユニオン Φ6</t>
    <rPh sb="10" eb="12">
      <t>ツギテ</t>
    </rPh>
    <phoneticPr fontId="4"/>
  </si>
  <si>
    <t>エア配管分割用接手</t>
    <rPh sb="2" eb="4">
      <t>ハイカン</t>
    </rPh>
    <rPh sb="4" eb="6">
      <t>ブンカツ</t>
    </rPh>
    <rPh sb="6" eb="7">
      <t>ヨウ</t>
    </rPh>
    <rPh sb="7" eb="9">
      <t>ツギテ</t>
    </rPh>
    <phoneticPr fontId="4"/>
  </si>
  <si>
    <t>MNUN4</t>
    <phoneticPr fontId="4"/>
  </si>
  <si>
    <t>ミニチュアワンタッチ継手 ユニオン Φ4</t>
    <rPh sb="10" eb="12">
      <t>ツギテ</t>
    </rPh>
    <phoneticPr fontId="4"/>
  </si>
  <si>
    <t>日本発条　精密厚木工場</t>
    <rPh sb="0" eb="2">
      <t>ニホン</t>
    </rPh>
    <rPh sb="2" eb="4">
      <t>ハツジョウ</t>
    </rPh>
    <rPh sb="5" eb="7">
      <t>セイミツ</t>
    </rPh>
    <rPh sb="7" eb="9">
      <t>アツギ</t>
    </rPh>
    <rPh sb="9" eb="11">
      <t>コウジョウ</t>
    </rPh>
    <phoneticPr fontId="4"/>
  </si>
  <si>
    <t>上野（佐々木）</t>
    <rPh sb="0" eb="2">
      <t>ウエノ</t>
    </rPh>
    <rPh sb="3" eb="6">
      <t>ササキ</t>
    </rPh>
    <phoneticPr fontId="4"/>
  </si>
  <si>
    <t>193741-Z01</t>
    <phoneticPr fontId="4"/>
  </si>
  <si>
    <t>4連マニホールドブロック上</t>
    <rPh sb="1" eb="2">
      <t>レン</t>
    </rPh>
    <rPh sb="12" eb="13">
      <t>ウエ</t>
    </rPh>
    <phoneticPr fontId="4"/>
  </si>
  <si>
    <t>193741-Z02</t>
  </si>
  <si>
    <t>4連マニホールドブロック下</t>
    <rPh sb="1" eb="2">
      <t>レン</t>
    </rPh>
    <rPh sb="12" eb="13">
      <t>シタ</t>
    </rPh>
    <phoneticPr fontId="4"/>
  </si>
  <si>
    <t>193741-Z03</t>
  </si>
  <si>
    <t>4連(6連)マニホールド固定ブロック</t>
    <rPh sb="1" eb="2">
      <t>レン</t>
    </rPh>
    <rPh sb="4" eb="5">
      <t>レン</t>
    </rPh>
    <rPh sb="12" eb="14">
      <t>コテイ</t>
    </rPh>
    <phoneticPr fontId="4"/>
  </si>
  <si>
    <t>SETN12-300-SC10-M8</t>
  </si>
  <si>
    <t>円形支柱</t>
    <rPh sb="0" eb="4">
      <t>エンケイシチュウ</t>
    </rPh>
    <phoneticPr fontId="4"/>
  </si>
  <si>
    <t>SETN12-50-SC10-M8</t>
  </si>
  <si>
    <t>PG200</t>
    <phoneticPr fontId="4"/>
  </si>
  <si>
    <t>ﾏﾙﾊﾟｲｼﾞｮﾝ</t>
    <phoneticPr fontId="4"/>
  </si>
  <si>
    <t>M８ﾅｯﾄ</t>
    <phoneticPr fontId="4"/>
  </si>
  <si>
    <t>SBPPS5-8</t>
  </si>
  <si>
    <t>止めﾈｼﾞ</t>
    <rPh sb="0" eb="1">
      <t>ト</t>
    </rPh>
    <phoneticPr fontId="4"/>
  </si>
  <si>
    <t>CRKB4-15</t>
  </si>
  <si>
    <t>ｼﾞｭｼﾛｰﾚｯﾄﾈｼﾞ</t>
    <phoneticPr fontId="4"/>
  </si>
  <si>
    <t>TMH80A</t>
    <phoneticPr fontId="4"/>
  </si>
  <si>
    <t>ﾏｸﾞﾈｯﾄﾍﾞｰｽ</t>
  </si>
  <si>
    <t>ミスミ確認中</t>
    <rPh sb="3" eb="5">
      <t>カクニン</t>
    </rPh>
    <rPh sb="5" eb="6">
      <t>チュウ</t>
    </rPh>
    <phoneticPr fontId="4"/>
  </si>
  <si>
    <t>SETN12-100-SC20-M5</t>
  </si>
  <si>
    <t>円形支柱</t>
    <rPh sb="0" eb="2">
      <t>エンケイ</t>
    </rPh>
    <rPh sb="2" eb="4">
      <t>シチュウ</t>
    </rPh>
    <phoneticPr fontId="4"/>
  </si>
  <si>
    <t>PPC8-01</t>
  </si>
  <si>
    <t>ﾁｭｰﾌﾞﾌｨｯﾃｨﾝｸﾞPPﾀｲﾌﾟ PPC</t>
  </si>
  <si>
    <t>PPC4-01</t>
    <phoneticPr fontId="4"/>
  </si>
  <si>
    <t>2/22追加手配品</t>
    <rPh sb="4" eb="8">
      <t>ツイカテハイ</t>
    </rPh>
    <rPh sb="8" eb="9">
      <t>ヒン</t>
    </rPh>
    <phoneticPr fontId="4"/>
  </si>
  <si>
    <t>NGF50</t>
  </si>
  <si>
    <t>Oリング</t>
    <phoneticPr fontId="4"/>
  </si>
  <si>
    <t>PPC8-02</t>
  </si>
  <si>
    <t>作成：2018.04.26</t>
    <rPh sb="0" eb="2">
      <t>サクセイ</t>
    </rPh>
    <phoneticPr fontId="4"/>
  </si>
  <si>
    <t>★MEJ(157549)向け 治具数量</t>
    <rPh sb="12" eb="13">
      <t>ム</t>
    </rPh>
    <rPh sb="15" eb="17">
      <t>ジグ</t>
    </rPh>
    <rPh sb="17" eb="19">
      <t>スウリョウ</t>
    </rPh>
    <phoneticPr fontId="4"/>
  </si>
  <si>
    <t>129253-Y01</t>
    <phoneticPr fontId="4"/>
  </si>
  <si>
    <t>SV35HF温調ブロック</t>
    <rPh sb="6" eb="8">
      <t>オンチョウ</t>
    </rPh>
    <phoneticPr fontId="4"/>
  </si>
  <si>
    <t>リピート</t>
    <phoneticPr fontId="4"/>
  </si>
  <si>
    <t>131592-Y01</t>
    <phoneticPr fontId="4"/>
  </si>
  <si>
    <t>SV35HFノズルガイド</t>
    <phoneticPr fontId="4"/>
  </si>
  <si>
    <t>㈱豊田自動織機(日邦興産㈱[㈱井高])</t>
    <rPh sb="1" eb="7">
      <t>トヨタジドウオリキ</t>
    </rPh>
    <rPh sb="8" eb="10">
      <t>ニチホウ</t>
    </rPh>
    <rPh sb="10" eb="12">
      <t>コウサン</t>
    </rPh>
    <rPh sb="15" eb="17">
      <t>イタカ</t>
    </rPh>
    <phoneticPr fontId="4"/>
  </si>
  <si>
    <t>田中（則包）</t>
    <rPh sb="0" eb="2">
      <t>タナカ</t>
    </rPh>
    <rPh sb="3" eb="5">
      <t>ノリカネ</t>
    </rPh>
    <phoneticPr fontId="4"/>
  </si>
  <si>
    <t>MVSHM-3N02050005013-JPA25G7CB111AA</t>
    <phoneticPr fontId="4"/>
  </si>
  <si>
    <t>SETA0010-Z04位置決めベース</t>
    <phoneticPr fontId="4"/>
  </si>
  <si>
    <t>193936(NORIKANE)で発注済み。</t>
    <rPh sb="17" eb="20">
      <t>ハッチュウズ</t>
    </rPh>
    <phoneticPr fontId="4"/>
  </si>
  <si>
    <t>MVSHM-3N03002003003-JPA25GYD1111AA</t>
    <phoneticPr fontId="4"/>
  </si>
  <si>
    <t>SETA0010-Z02角度切替ベース</t>
    <phoneticPr fontId="4"/>
  </si>
  <si>
    <t>MVSHM-3N02050002004-JPA25GP0K111AA</t>
    <phoneticPr fontId="4"/>
  </si>
  <si>
    <t>SETA0010-Z03角度切替ブラケット</t>
    <phoneticPr fontId="4"/>
  </si>
  <si>
    <t>JTDA-SUD-A27-B12-T2-X6-Y6-M4-L15-MA4</t>
    <phoneticPr fontId="4"/>
  </si>
  <si>
    <t>ASFCS-A27-B14-T0.3-D4.5-E6-C6-P15</t>
    <phoneticPr fontId="4"/>
  </si>
  <si>
    <t>シム</t>
    <phoneticPr fontId="4"/>
  </si>
  <si>
    <t>GEヘルスケアジャパン様用</t>
    <phoneticPr fontId="4"/>
  </si>
  <si>
    <t>冨沢(齋藤）</t>
    <rPh sb="0" eb="2">
      <t>トミザワ</t>
    </rPh>
    <phoneticPr fontId="4"/>
  </si>
  <si>
    <t xml:space="preserve">東北マテリアルス価格 </t>
    <rPh sb="8" eb="10">
      <t>カカク</t>
    </rPh>
    <phoneticPr fontId="4"/>
  </si>
  <si>
    <t>ミスミ見積価格</t>
    <rPh sb="3" eb="5">
      <t>ミツモリ</t>
    </rPh>
    <rPh sb="5" eb="7">
      <t>カカク</t>
    </rPh>
    <phoneticPr fontId="4"/>
  </si>
  <si>
    <t>ＳＥＴ品でもOK</t>
    <rPh sb="3" eb="4">
      <t>ヒン</t>
    </rPh>
    <phoneticPr fontId="4"/>
  </si>
  <si>
    <t>ATD300CV-G　金属ｶｰﾄﾘｯﾁ改造タイプ</t>
    <rPh sb="11" eb="13">
      <t>キンゾク</t>
    </rPh>
    <rPh sb="19" eb="21">
      <t>カイゾウ</t>
    </rPh>
    <phoneticPr fontId="4"/>
  </si>
  <si>
    <t>東北マテリアルス</t>
    <rPh sb="0" eb="2">
      <t>トウホク</t>
    </rPh>
    <phoneticPr fontId="4"/>
  </si>
  <si>
    <t>SETB0087-Z02　ATP300　蓋改良版　φ75×40.5H</t>
    <phoneticPr fontId="4"/>
  </si>
  <si>
    <t>アルミキャップ　M60はP=4</t>
    <phoneticPr fontId="4"/>
  </si>
  <si>
    <t>東北ﾏﾃﾘｱﾙｽ様見積　6350</t>
    <rPh sb="0" eb="2">
      <t>トウホク</t>
    </rPh>
    <rPh sb="8" eb="9">
      <t>サマ</t>
    </rPh>
    <rPh sb="9" eb="11">
      <t>ミツモリ</t>
    </rPh>
    <phoneticPr fontId="4"/>
  </si>
  <si>
    <t>2/25・仙台営業所着</t>
    <rPh sb="5" eb="7">
      <t>センダイ</t>
    </rPh>
    <rPh sb="7" eb="9">
      <t>エイギョウ</t>
    </rPh>
    <rPh sb="9" eb="10">
      <t>ショ</t>
    </rPh>
    <rPh sb="10" eb="11">
      <t>チャク</t>
    </rPh>
    <phoneticPr fontId="4"/>
  </si>
  <si>
    <t>SETB0087-Z03　ATP300　筒部 アルミパイプ本体　M60（φ55.8）×270L</t>
    <phoneticPr fontId="4"/>
  </si>
  <si>
    <t>アルミパイプ本体　M60はP=4</t>
    <phoneticPr fontId="4"/>
  </si>
  <si>
    <t>SETB0087-Z04　ATP300　蓋改良版　φ75×40.5H　材料　A2017　Type</t>
    <phoneticPr fontId="4"/>
  </si>
  <si>
    <t>MS3-20</t>
    <phoneticPr fontId="4"/>
  </si>
  <si>
    <t>ﾉｯｸﾋﾟﾝφ3-20mm　　4本</t>
    <rPh sb="16" eb="17">
      <t>ホン</t>
    </rPh>
    <phoneticPr fontId="4"/>
  </si>
  <si>
    <t>金属ｶｰﾄﾘｯﾁ用必要</t>
    <rPh sb="0" eb="2">
      <t>キンゾク</t>
    </rPh>
    <rPh sb="8" eb="9">
      <t>ヨウ</t>
    </rPh>
    <rPh sb="9" eb="11">
      <t>ヒツヨウ</t>
    </rPh>
    <phoneticPr fontId="4"/>
  </si>
  <si>
    <t>FWRBN-D58-V25-T4</t>
    <phoneticPr fontId="4"/>
  </si>
  <si>
    <t>パッキン</t>
    <phoneticPr fontId="4"/>
  </si>
  <si>
    <t>APMTS-N1-T2</t>
    <phoneticPr fontId="4"/>
  </si>
  <si>
    <t>NPT（おねじ）1/8、Rc(PTめねじ)1/4</t>
    <phoneticPr fontId="4"/>
  </si>
  <si>
    <t>1/20SF97Aの替わり</t>
    <rPh sb="10" eb="11">
      <t>ガ</t>
    </rPh>
    <phoneticPr fontId="4"/>
  </si>
  <si>
    <t>ﾌｼﾞﾄｸ</t>
    <phoneticPr fontId="4"/>
  </si>
  <si>
    <t>ME-10-1N</t>
    <phoneticPr fontId="4"/>
  </si>
  <si>
    <t>ステンレス鋼用 SUS316 ME エルボユニオン　NPT（おねじ）1/8　φ10ホース</t>
    <phoneticPr fontId="4"/>
  </si>
  <si>
    <t>1/20SF97Aの替わりを使用しないでホースつなぎ</t>
    <rPh sb="14" eb="16">
      <t>シヨウ</t>
    </rPh>
    <phoneticPr fontId="4"/>
  </si>
  <si>
    <t>APMFS-T2-T2</t>
    <phoneticPr fontId="4"/>
  </si>
  <si>
    <t>Rc（PTめねじ）1/4、Rc(PTめねじ)1/4</t>
    <phoneticPr fontId="4"/>
  </si>
  <si>
    <t>1/26水道管替わり</t>
    <rPh sb="4" eb="7">
      <t>スイドウカン</t>
    </rPh>
    <rPh sb="7" eb="8">
      <t>ガ</t>
    </rPh>
    <phoneticPr fontId="4"/>
  </si>
  <si>
    <t>APMFS-G2-T2</t>
    <phoneticPr fontId="4"/>
  </si>
  <si>
    <t>G（PFめねじ）1/4、Rc(PTめねじ)1/4</t>
    <phoneticPr fontId="4"/>
  </si>
  <si>
    <r>
      <t>ARP20-02G-3(納期かかる為）→</t>
    </r>
    <r>
      <rPr>
        <sz val="11"/>
        <color indexed="10"/>
        <rFont val="ＭＳ Ｐゴシック"/>
        <family val="3"/>
        <charset val="128"/>
      </rPr>
      <t>ARP20-02BG-3にて発注</t>
    </r>
    <rPh sb="12" eb="14">
      <t>ノウキ</t>
    </rPh>
    <rPh sb="17" eb="18">
      <t>タメ</t>
    </rPh>
    <phoneticPr fontId="4"/>
  </si>
  <si>
    <t>レギュレータ　　0～0.6Mp</t>
    <phoneticPr fontId="4"/>
  </si>
  <si>
    <t>圧送用　　　 レギュレータ取付　　2/8見積依頼中</t>
    <rPh sb="0" eb="2">
      <t>アッソウ</t>
    </rPh>
    <rPh sb="2" eb="3">
      <t>ヨウ</t>
    </rPh>
    <rPh sb="20" eb="22">
      <t>ミツ</t>
    </rPh>
    <rPh sb="22" eb="24">
      <t>イライ</t>
    </rPh>
    <rPh sb="24" eb="25">
      <t>ナカ</t>
    </rPh>
    <phoneticPr fontId="4"/>
  </si>
  <si>
    <t>https://www.monotaro.com/p/5082/3272/?t.q=ARP20-02G-3</t>
    <phoneticPr fontId="4"/>
  </si>
  <si>
    <t>2/24・仙台営業所着</t>
    <rPh sb="5" eb="7">
      <t>センダイ</t>
    </rPh>
    <rPh sb="7" eb="9">
      <t>エイギョウ</t>
    </rPh>
    <rPh sb="9" eb="10">
      <t>ショ</t>
    </rPh>
    <rPh sb="10" eb="11">
      <t>チャク</t>
    </rPh>
    <phoneticPr fontId="4"/>
  </si>
  <si>
    <t>日東工器</t>
    <rPh sb="0" eb="2">
      <t>ニットウ</t>
    </rPh>
    <rPh sb="2" eb="4">
      <t>コウキ</t>
    </rPh>
    <phoneticPr fontId="4"/>
  </si>
  <si>
    <t>20PM-STL</t>
    <phoneticPr fontId="4"/>
  </si>
  <si>
    <t>ハイカプラ小口径 鋼鉄 PM型</t>
    <phoneticPr fontId="4"/>
  </si>
  <si>
    <t>20SM-STL-NBR</t>
    <phoneticPr fontId="4"/>
  </si>
  <si>
    <t>ハイカプラ小口径 鋼鉄 NBR SM型</t>
    <phoneticPr fontId="4"/>
  </si>
  <si>
    <t>日本ピスコ</t>
    <rPh sb="0" eb="2">
      <t>ニホン</t>
    </rPh>
    <phoneticPr fontId="4"/>
  </si>
  <si>
    <t>PC6-02</t>
    <phoneticPr fontId="4"/>
  </si>
  <si>
    <t>一般配管用 チューブフィッティング ストレート</t>
    <phoneticPr fontId="4"/>
  </si>
  <si>
    <t>MCLPTK10-2</t>
    <phoneticPr fontId="4"/>
  </si>
  <si>
    <t>チューブ用継手　ナット・スリーブ一体型　エルボ　R（おねじ）1/4　φ10ホース</t>
    <phoneticPr fontId="4"/>
  </si>
  <si>
    <t>ZK2A10J5NL2A-06-B</t>
    <phoneticPr fontId="4"/>
  </si>
  <si>
    <t>NSSK32</t>
    <phoneticPr fontId="4"/>
  </si>
  <si>
    <t>山崎工業（松崎化成）</t>
    <rPh sb="0" eb="4">
      <t>ヤマザキコウギョウ</t>
    </rPh>
    <rPh sb="5" eb="7">
      <t>マツザキ</t>
    </rPh>
    <rPh sb="7" eb="9">
      <t>カセイ</t>
    </rPh>
    <phoneticPr fontId="4"/>
  </si>
  <si>
    <t>お客先名</t>
  </si>
  <si>
    <t>NDK saw devices株式会社</t>
    <phoneticPr fontId="61"/>
  </si>
  <si>
    <t>合計金額</t>
  </si>
  <si>
    <t>担当営業</t>
  </si>
  <si>
    <t>千葉</t>
    <rPh sb="0" eb="2">
      <t>チバ</t>
    </rPh>
    <phoneticPr fontId="61"/>
  </si>
  <si>
    <t>受注番号</t>
  </si>
  <si>
    <t>Ｎo.195024</t>
    <phoneticPr fontId="61"/>
  </si>
  <si>
    <t>NDK saw devices株式会社　様</t>
    <rPh sb="20" eb="21">
      <t>サマ</t>
    </rPh>
    <phoneticPr fontId="61"/>
  </si>
  <si>
    <t>希望納期</t>
  </si>
  <si>
    <t>最終納品</t>
  </si>
  <si>
    <t>出荷依頼項目NO.</t>
    <rPh sb="0" eb="4">
      <t>シュッカイライ</t>
    </rPh>
    <rPh sb="4" eb="6">
      <t>コウモク</t>
    </rPh>
    <phoneticPr fontId="61"/>
  </si>
  <si>
    <t>見積り分類</t>
  </si>
  <si>
    <t>メーカー</t>
  </si>
  <si>
    <t>仕入先</t>
  </si>
  <si>
    <t>品名 / 型式</t>
  </si>
  <si>
    <t>分類合計</t>
  </si>
  <si>
    <t>詳細</t>
  </si>
  <si>
    <t>備考</t>
  </si>
  <si>
    <t>技術分類</t>
  </si>
  <si>
    <t>発注日</t>
  </si>
  <si>
    <t>発注</t>
  </si>
  <si>
    <t>納期</t>
  </si>
  <si>
    <t>入荷予定日</t>
  </si>
  <si>
    <t>入荷日</t>
  </si>
  <si>
    <t>卓上ロボット</t>
    <rPh sb="0" eb="2">
      <t>タクジョウ</t>
    </rPh>
    <phoneticPr fontId="61"/>
  </si>
  <si>
    <t>SET</t>
    <phoneticPr fontId="61"/>
  </si>
  <si>
    <t>AXA300-HV</t>
    <phoneticPr fontId="61"/>
  </si>
  <si>
    <t>300角HVカメラロボットセット</t>
    <phoneticPr fontId="61"/>
  </si>
  <si>
    <t xml:space="preserve"> PC,ﾓﾆﾀｰ,ｽｲｯﾁBOX,200万画素ｶﾒﾗ</t>
    <phoneticPr fontId="61"/>
  </si>
  <si>
    <t xml:space="preserve"> ｷｰﾎﾞｰﾄﾞ,ﾏｳｽ</t>
    <phoneticPr fontId="61"/>
  </si>
  <si>
    <t>ツール治具</t>
    <rPh sb="3" eb="5">
      <t>ジグ</t>
    </rPh>
    <phoneticPr fontId="61"/>
  </si>
  <si>
    <t>MVBLK-AMW-2YW-9HARF</t>
    <phoneticPr fontId="61"/>
  </si>
  <si>
    <t>SETB0090-X01  SV5916 　ﾊﾞﾙﾌﾞホルダー変換部品</t>
    <phoneticPr fontId="61"/>
  </si>
  <si>
    <t>DBS4-3-6</t>
    <phoneticPr fontId="61"/>
  </si>
  <si>
    <t>段付ボルト</t>
    <phoneticPr fontId="61"/>
  </si>
  <si>
    <t>MS4-10</t>
    <phoneticPr fontId="61"/>
  </si>
  <si>
    <t xml:space="preserve"> ノックピン</t>
    <phoneticPr fontId="61"/>
  </si>
  <si>
    <t>IOｹｰﾌﾞﾙ</t>
    <phoneticPr fontId="61"/>
  </si>
  <si>
    <t>RDA-37H-UNC</t>
    <phoneticPr fontId="61"/>
  </si>
  <si>
    <t>Dsubｺﾈｸﾀ　EMI対策品　	#4-40ショートねじ</t>
    <phoneticPr fontId="61"/>
  </si>
  <si>
    <t>DB-37SP</t>
    <phoneticPr fontId="61"/>
  </si>
  <si>
    <t>Dsubｺﾈｸﾀ　ハンダ付けタイプ/プレスコンタクト（ローコスト）　オス</t>
    <phoneticPr fontId="61"/>
  </si>
  <si>
    <t>2日間</t>
    <rPh sb="1" eb="2">
      <t>ヒ</t>
    </rPh>
    <rPh sb="2" eb="3">
      <t>カン</t>
    </rPh>
    <phoneticPr fontId="61"/>
  </si>
  <si>
    <t>DSDJ-PT-MS-9-1.5-02S</t>
    <phoneticPr fontId="4"/>
  </si>
  <si>
    <t>Dsub9コネクタハーネス</t>
    <phoneticPr fontId="4"/>
  </si>
  <si>
    <t>運送費</t>
  </si>
  <si>
    <t>設計費</t>
  </si>
  <si>
    <t>組立調整費</t>
  </si>
  <si>
    <t>Ｎo.19</t>
    <phoneticPr fontId="61"/>
  </si>
  <si>
    <t>SV5916 　ﾊﾞﾙﾌﾞホルダー</t>
    <phoneticPr fontId="61"/>
  </si>
  <si>
    <t>SV5916 　ﾊﾞﾙﾌﾞホルダー</t>
  </si>
  <si>
    <t>SV01S</t>
    <phoneticPr fontId="61"/>
  </si>
  <si>
    <t>SV01S</t>
  </si>
  <si>
    <t>1000BSH52　55ccアダプ</t>
    <phoneticPr fontId="61"/>
  </si>
  <si>
    <t>1000BSH52　55ccアダプ</t>
  </si>
  <si>
    <t>SH13LL 　55ccシリンジ</t>
    <phoneticPr fontId="61"/>
  </si>
  <si>
    <t>SH13LL 　55ccシリンジ</t>
  </si>
  <si>
    <t>SV5112</t>
    <phoneticPr fontId="61"/>
  </si>
  <si>
    <t>SV5112</t>
  </si>
  <si>
    <t>浸け置きﾕﾆｯﾄ</t>
    <rPh sb="0" eb="1">
      <t>ツ</t>
    </rPh>
    <rPh sb="2" eb="3">
      <t>オ</t>
    </rPh>
    <phoneticPr fontId="4"/>
  </si>
  <si>
    <t>3日間</t>
    <rPh sb="1" eb="2">
      <t>ヒ</t>
    </rPh>
    <rPh sb="2" eb="3">
      <t>カン</t>
    </rPh>
    <phoneticPr fontId="61"/>
  </si>
  <si>
    <t>MVSHM-3N02052011011-JPA267F08111AA</t>
    <phoneticPr fontId="61"/>
  </si>
  <si>
    <t>148710-Z01 ｶｯﾌﾟﾎﾙﾀﾞｰﾍﾞｰｽＬ字ﾌﾞﾗｹｯﾄ:1</t>
    <phoneticPr fontId="61"/>
  </si>
  <si>
    <t>MVSHM-3N02050006024-2U9-EXN5X</t>
    <phoneticPr fontId="61"/>
  </si>
  <si>
    <t>148710-Z02-2 ｶｯﾌﾟﾎﾙﾀﾞｰＬ字ﾌﾞﾗｹｯﾄﾛﾝｸﾞ</t>
    <phoneticPr fontId="61"/>
  </si>
  <si>
    <t>MVSHM-ZZ99000000000-JPA243U9A111AB</t>
    <phoneticPr fontId="4"/>
  </si>
  <si>
    <t>SETB-0012-Z05 ｶｯﾌﾟﾎﾙﾀﾞｰ</t>
    <phoneticPr fontId="4"/>
  </si>
  <si>
    <t>CRKB4-8</t>
    <phoneticPr fontId="4"/>
  </si>
  <si>
    <t>樹脂付ローレットボルト</t>
    <rPh sb="0" eb="2">
      <t>ジュシ</t>
    </rPh>
    <rPh sb="2" eb="3">
      <t>ツキ</t>
    </rPh>
    <phoneticPr fontId="4"/>
  </si>
  <si>
    <t>CRKB4-10</t>
    <phoneticPr fontId="4"/>
  </si>
  <si>
    <t>ＭＳ2-8</t>
    <phoneticPr fontId="4"/>
  </si>
  <si>
    <t>ﾉｯｸﾋﾟﾝφ2-8mm</t>
    <phoneticPr fontId="4"/>
  </si>
  <si>
    <t>2日目</t>
    <rPh sb="1" eb="2">
      <t>ヒ</t>
    </rPh>
    <rPh sb="2" eb="3">
      <t>メ</t>
    </rPh>
    <phoneticPr fontId="4"/>
  </si>
  <si>
    <t>アズワン</t>
    <phoneticPr fontId="4"/>
  </si>
  <si>
    <r>
      <t xml:space="preserve">5-079-04　   </t>
    </r>
    <r>
      <rPr>
        <b/>
        <sz val="11"/>
        <color indexed="10"/>
        <rFont val="ＭＳ Ｐゴシック"/>
        <family val="3"/>
        <charset val="128"/>
      </rPr>
      <t>在庫使用の為発注せず</t>
    </r>
    <phoneticPr fontId="4"/>
  </si>
  <si>
    <r>
      <t>ﾐﾆｶｯﾌﾟ（30cc）</t>
    </r>
    <r>
      <rPr>
        <sz val="11"/>
        <color rgb="FFFF0000"/>
        <rFont val="游ゴシック"/>
        <family val="3"/>
        <charset val="128"/>
        <scheme val="minor"/>
      </rPr>
      <t>　 在庫使用</t>
    </r>
    <phoneticPr fontId="4"/>
  </si>
  <si>
    <t>在庫使用　　　6個</t>
    <phoneticPr fontId="4"/>
  </si>
  <si>
    <t>ｳｴﾊｰｽ吸着ﾜｰｸ治具</t>
    <rPh sb="5" eb="7">
      <t>キュウチャク</t>
    </rPh>
    <rPh sb="10" eb="12">
      <t>ジグ</t>
    </rPh>
    <phoneticPr fontId="61"/>
  </si>
  <si>
    <t>シリンダガイド受けﾍﾞｰｽ</t>
    <rPh sb="7" eb="8">
      <t>ウ</t>
    </rPh>
    <phoneticPr fontId="61"/>
  </si>
  <si>
    <t>シリンダガイド受けﾍﾞｰｽ位置決め固定　左</t>
    <rPh sb="7" eb="8">
      <t>ウ</t>
    </rPh>
    <rPh sb="13" eb="16">
      <t>イチギ</t>
    </rPh>
    <rPh sb="17" eb="19">
      <t>コテイ</t>
    </rPh>
    <rPh sb="20" eb="21">
      <t>ヒダリ</t>
    </rPh>
    <phoneticPr fontId="61"/>
  </si>
  <si>
    <t>シリンダガイド受けﾍﾞｰｽ位置決め固定　右</t>
    <rPh sb="7" eb="8">
      <t>ウ</t>
    </rPh>
    <rPh sb="13" eb="16">
      <t>イチギ</t>
    </rPh>
    <rPh sb="17" eb="19">
      <t>コテイ</t>
    </rPh>
    <rPh sb="20" eb="21">
      <t>ミギ</t>
    </rPh>
    <phoneticPr fontId="61"/>
  </si>
  <si>
    <t>HBLST5-SEP</t>
    <phoneticPr fontId="61"/>
  </si>
  <si>
    <t>５シリーズ（溝幅６ｍｍ）用薄型ブラケット</t>
    <phoneticPr fontId="61"/>
  </si>
  <si>
    <t>HFC5-2060-S</t>
    <phoneticPr fontId="4"/>
  </si>
  <si>
    <t>アルミフレーム用フレームキャップ</t>
    <phoneticPr fontId="4"/>
  </si>
  <si>
    <t>HFS5-2060-200</t>
    <phoneticPr fontId="61"/>
  </si>
  <si>
    <t>アルミフレーム　５シリーズ　長方形　２０×６０ｍｍ</t>
    <phoneticPr fontId="61"/>
  </si>
  <si>
    <t>HFS5-2060-325</t>
    <phoneticPr fontId="61"/>
  </si>
  <si>
    <t xml:space="preserve">SHNTP5-4  </t>
    <phoneticPr fontId="4"/>
  </si>
  <si>
    <t>後入れバネナット  11本</t>
    <rPh sb="12" eb="13">
      <t>ホン</t>
    </rPh>
    <phoneticPr fontId="4"/>
  </si>
  <si>
    <t>ﾉｯｸﾋﾟﾝ　φ3-10mm</t>
  </si>
  <si>
    <t>ﾉｯｸﾋﾟﾝ　φ4-10mm</t>
    <phoneticPr fontId="61"/>
  </si>
  <si>
    <t xml:space="preserve">SCB4-10 </t>
    <phoneticPr fontId="61"/>
  </si>
  <si>
    <t>六角穴付ボルト</t>
    <phoneticPr fontId="61"/>
  </si>
  <si>
    <t>SFB4-8</t>
    <phoneticPr fontId="61"/>
  </si>
  <si>
    <t>六角穴付皿ボルト　</t>
    <phoneticPr fontId="61"/>
  </si>
  <si>
    <t xml:space="preserve">SCB3-8  </t>
    <phoneticPr fontId="4"/>
  </si>
  <si>
    <t>六角穴付ボルト</t>
  </si>
  <si>
    <t>SCB3-15</t>
    <phoneticPr fontId="61"/>
  </si>
  <si>
    <t>ｳｴﾊｰｽ受け台</t>
    <rPh sb="5" eb="6">
      <t>ウ</t>
    </rPh>
    <rPh sb="7" eb="8">
      <t>ダイ</t>
    </rPh>
    <phoneticPr fontId="61"/>
  </si>
  <si>
    <t>ｳｴﾊｰｽ受け架台ﾍﾞｰｽ</t>
    <rPh sb="5" eb="6">
      <t>ウ</t>
    </rPh>
    <rPh sb="7" eb="9">
      <t>カダイ</t>
    </rPh>
    <phoneticPr fontId="61"/>
  </si>
  <si>
    <t>ｳｴﾊｰｽ受け架台ﾍﾞｰｽロボット固定板</t>
    <rPh sb="5" eb="6">
      <t>ウ</t>
    </rPh>
    <rPh sb="7" eb="9">
      <t>カダイ</t>
    </rPh>
    <rPh sb="17" eb="19">
      <t>コテイ</t>
    </rPh>
    <rPh sb="19" eb="20">
      <t>イタ</t>
    </rPh>
    <phoneticPr fontId="61"/>
  </si>
  <si>
    <t>ﾜｰｸガイド</t>
    <phoneticPr fontId="61"/>
  </si>
  <si>
    <t>ﾜｰｸガイドベースシリンダ変換</t>
    <rPh sb="13" eb="15">
      <t>ヘンカン</t>
    </rPh>
    <phoneticPr fontId="61"/>
  </si>
  <si>
    <t>AS1301F-M5-04A</t>
    <phoneticPr fontId="4"/>
  </si>
  <si>
    <t>ワンタッチ管継手付スピードコントローラ プッシュロック式 ﾕﾆﾊﾞｰｻﾙタイプ</t>
    <phoneticPr fontId="4"/>
  </si>
  <si>
    <t>30日目</t>
    <rPh sb="2" eb="3">
      <t>ヒ</t>
    </rPh>
    <rPh sb="3" eb="4">
      <t>メ</t>
    </rPh>
    <phoneticPr fontId="4"/>
  </si>
  <si>
    <t>MXQ6A-20Z-M9NL</t>
    <phoneticPr fontId="61"/>
  </si>
  <si>
    <t>NGF60</t>
    <phoneticPr fontId="61"/>
  </si>
  <si>
    <t>耐熱オーリング</t>
    <phoneticPr fontId="61"/>
  </si>
  <si>
    <t>PETGS8-51-SC15-M4-ND4</t>
    <phoneticPr fontId="61"/>
  </si>
  <si>
    <t>円形支柱－片端おねじ片端めねじ</t>
    <phoneticPr fontId="61"/>
  </si>
  <si>
    <t>PLSBG8-49-M4-N4</t>
    <phoneticPr fontId="61"/>
  </si>
  <si>
    <t>六角支柱－片端おねじ片端めねじ</t>
    <phoneticPr fontId="61"/>
  </si>
  <si>
    <t>USYELN6-M5</t>
    <phoneticPr fontId="61"/>
  </si>
  <si>
    <t>ワンタッチ継手　ターンエルボユニオン</t>
    <phoneticPr fontId="61"/>
  </si>
  <si>
    <t>SETB0091-Z01 電磁弁+レギュラーﾕﾆｯﾄ取付板金</t>
    <phoneticPr fontId="61"/>
  </si>
  <si>
    <t>SBCB5-8</t>
    <phoneticPr fontId="61"/>
  </si>
  <si>
    <t>六角穴付ボタンボルト</t>
    <phoneticPr fontId="61"/>
  </si>
  <si>
    <t>SGPPP6A</t>
    <phoneticPr fontId="4"/>
  </si>
  <si>
    <t>低圧用ねじ込み継手　同径　プラグ</t>
    <phoneticPr fontId="4"/>
  </si>
  <si>
    <t>SMC</t>
  </si>
  <si>
    <t>SS5Y3-20-05</t>
    <phoneticPr fontId="4"/>
  </si>
  <si>
    <t>5ポートソレノイドバルブ SY3000マニホールド 一体形ベース</t>
    <phoneticPr fontId="4"/>
  </si>
  <si>
    <t>*SY3120-5LZE-C4</t>
    <phoneticPr fontId="4"/>
  </si>
  <si>
    <t>5ポートソレノイドバルブ 直接配管形 単体 SY3000シリーズ</t>
    <phoneticPr fontId="4"/>
  </si>
  <si>
    <t>*SY3000-26-9A</t>
    <phoneticPr fontId="4"/>
  </si>
  <si>
    <t>ﾌﾞﾗﾝｷﾝｸﾞﾌﾟﾚｰﾄASSY</t>
  </si>
  <si>
    <t>一体型ﾍﾞｰｽﾏﾆﾎｰﾙﾄﾞ用</t>
    <rPh sb="14" eb="15">
      <t>ヨウ</t>
    </rPh>
    <phoneticPr fontId="4"/>
  </si>
  <si>
    <t>*AN10-01</t>
    <phoneticPr fontId="4"/>
  </si>
  <si>
    <t>サイレンサ 小型樹脂タイプ</t>
    <phoneticPr fontId="4"/>
  </si>
  <si>
    <t>AW10-M5BＧ-A</t>
    <phoneticPr fontId="4"/>
  </si>
  <si>
    <r>
      <t>レギュレーター　　真空発生</t>
    </r>
    <r>
      <rPr>
        <b/>
        <sz val="11"/>
        <color indexed="30"/>
        <rFont val="ＭＳ Ｐゴシック"/>
        <family val="3"/>
        <charset val="128"/>
      </rPr>
      <t>元圧用</t>
    </r>
    <rPh sb="9" eb="11">
      <t>シンクウ</t>
    </rPh>
    <rPh sb="11" eb="13">
      <t>ハッセイ</t>
    </rPh>
    <rPh sb="13" eb="14">
      <t>モト</t>
    </rPh>
    <rPh sb="14" eb="15">
      <t>アツ</t>
    </rPh>
    <rPh sb="15" eb="16">
      <t>ヨウ</t>
    </rPh>
    <phoneticPr fontId="4"/>
  </si>
  <si>
    <t>ミニュチュアワンタッチ継手</t>
    <rPh sb="11" eb="12">
      <t>ツギ</t>
    </rPh>
    <rPh sb="12" eb="13">
      <t>テ</t>
    </rPh>
    <phoneticPr fontId="4"/>
  </si>
  <si>
    <r>
      <t>S</t>
    </r>
    <r>
      <rPr>
        <sz val="11"/>
        <color theme="1"/>
        <rFont val="游ゴシック"/>
        <family val="3"/>
        <charset val="128"/>
        <scheme val="minor"/>
      </rPr>
      <t>MC</t>
    </r>
    <phoneticPr fontId="4"/>
  </si>
  <si>
    <r>
      <t>K</t>
    </r>
    <r>
      <rPr>
        <sz val="11"/>
        <color theme="1"/>
        <rFont val="游ゴシック"/>
        <family val="3"/>
        <charset val="128"/>
        <scheme val="minor"/>
      </rPr>
      <t>Q2L06-M5</t>
    </r>
    <r>
      <rPr>
        <sz val="11"/>
        <color indexed="10"/>
        <rFont val="ＭＳ Ｐゴシック"/>
        <family val="3"/>
        <charset val="128"/>
      </rPr>
      <t>A</t>
    </r>
    <phoneticPr fontId="4"/>
  </si>
  <si>
    <t>継手　ｲｼﾞｪｸﾀｰ用</t>
    <rPh sb="0" eb="1">
      <t>ツ</t>
    </rPh>
    <rPh sb="1" eb="2">
      <t>テ</t>
    </rPh>
    <rPh sb="10" eb="11">
      <t>ヨウ</t>
    </rPh>
    <phoneticPr fontId="4"/>
  </si>
  <si>
    <t>IR1010-01B</t>
    <phoneticPr fontId="4"/>
  </si>
  <si>
    <t>レギュレータ　　0～0.4Mp</t>
    <phoneticPr fontId="4"/>
  </si>
  <si>
    <t>4日目</t>
    <rPh sb="1" eb="2">
      <t>ヒ</t>
    </rPh>
    <rPh sb="2" eb="3">
      <t>メ</t>
    </rPh>
    <phoneticPr fontId="4"/>
  </si>
  <si>
    <t>ISE30A-01-A-L</t>
    <phoneticPr fontId="4"/>
  </si>
  <si>
    <t>MNCNL6-M5</t>
    <phoneticPr fontId="61"/>
  </si>
  <si>
    <t>ミニチュアワンタッチ継手　エルボ</t>
    <phoneticPr fontId="61"/>
  </si>
  <si>
    <t>60日目</t>
    <rPh sb="2" eb="3">
      <t>ヒ</t>
    </rPh>
    <rPh sb="3" eb="4">
      <t>メ</t>
    </rPh>
    <phoneticPr fontId="4"/>
  </si>
  <si>
    <t>ZX1101-J15LZ-EL</t>
    <phoneticPr fontId="4"/>
  </si>
  <si>
    <t>真空発生エジェクタ</t>
    <phoneticPr fontId="4"/>
  </si>
  <si>
    <t>ZSE30A-C6H-A-MGA1K(0)　　ZSE30A-C6L-N-MGA3T</t>
    <phoneticPr fontId="4"/>
  </si>
  <si>
    <t>2色表示式 高精度デジタル圧力スイッチ ZSE30A（F）/ISE30Aシリーズ</t>
    <phoneticPr fontId="4"/>
  </si>
  <si>
    <t>BVHVU6-3</t>
    <phoneticPr fontId="4"/>
  </si>
  <si>
    <t>PUT4-10-B</t>
    <phoneticPr fontId="4"/>
  </si>
  <si>
    <t>エアチューブ</t>
    <phoneticPr fontId="4"/>
  </si>
  <si>
    <t>PUT6-10-B</t>
    <phoneticPr fontId="4"/>
  </si>
  <si>
    <t>ﾁｪﾘｯｸ</t>
    <phoneticPr fontId="61"/>
  </si>
  <si>
    <t>CNF6-6</t>
    <phoneticPr fontId="61"/>
  </si>
  <si>
    <t>ワンタッチ継手 トリプルシングル CNF</t>
    <phoneticPr fontId="61"/>
  </si>
  <si>
    <t>日本ピスコ</t>
    <rPh sb="0" eb="2">
      <t>ニホン</t>
    </rPh>
    <phoneticPr fontId="61"/>
  </si>
  <si>
    <t>PP6</t>
    <phoneticPr fontId="61"/>
  </si>
  <si>
    <t>一般配管用 チューブフィッティング プラグ</t>
    <phoneticPr fontId="61"/>
  </si>
  <si>
    <t>JPLRM4-P6.0-B6.5</t>
    <phoneticPr fontId="61"/>
  </si>
  <si>
    <t>マーカーピン　六角穴付タイプ</t>
    <phoneticPr fontId="61"/>
  </si>
  <si>
    <t>ワーク治具固定位置合わせ用　ロボットテーブルに固定</t>
    <rPh sb="3" eb="5">
      <t>ジグ</t>
    </rPh>
    <rPh sb="5" eb="7">
      <t>コテイ</t>
    </rPh>
    <rPh sb="7" eb="10">
      <t>イチア</t>
    </rPh>
    <rPh sb="12" eb="13">
      <t>ヨウ</t>
    </rPh>
    <rPh sb="23" eb="25">
      <t>コテイ</t>
    </rPh>
    <phoneticPr fontId="61"/>
  </si>
  <si>
    <t>配電部分</t>
    <rPh sb="0" eb="2">
      <t>ハイデン</t>
    </rPh>
    <rPh sb="2" eb="4">
      <t>ブブン</t>
    </rPh>
    <phoneticPr fontId="61"/>
  </si>
  <si>
    <t xml:space="preserve">FSAWM-K-P11-1086-181203-0241 </t>
    <phoneticPr fontId="61"/>
  </si>
  <si>
    <t xml:space="preserve">配電BOX </t>
    <phoneticPr fontId="4"/>
  </si>
  <si>
    <r>
      <t>NEDJL-PT-SB-9-1.5→</t>
    </r>
    <r>
      <rPr>
        <b/>
        <sz val="11"/>
        <color rgb="FFFF0000"/>
        <rFont val="游ゴシック"/>
        <family val="3"/>
        <charset val="128"/>
        <scheme val="minor"/>
      </rPr>
      <t>DSDJ-PT-SB-9-1.5-02S</t>
    </r>
    <phoneticPr fontId="4"/>
  </si>
  <si>
    <r>
      <t>NEDJL-PS-SB-37-2→</t>
    </r>
    <r>
      <rPr>
        <b/>
        <sz val="11"/>
        <color rgb="FFFF0000"/>
        <rFont val="游ゴシック"/>
        <family val="3"/>
        <charset val="128"/>
        <scheme val="minor"/>
      </rPr>
      <t>DSDJ-PS-SB-37-2</t>
    </r>
    <phoneticPr fontId="4"/>
  </si>
  <si>
    <t>1日間</t>
    <rPh sb="1" eb="2">
      <t>ヒ</t>
    </rPh>
    <rPh sb="2" eb="3">
      <t>カン</t>
    </rPh>
    <phoneticPr fontId="61"/>
  </si>
  <si>
    <t>Dsubコネクタ端子台</t>
    <rPh sb="8" eb="10">
      <t>タンシ</t>
    </rPh>
    <rPh sb="10" eb="11">
      <t>ダイ</t>
    </rPh>
    <phoneticPr fontId="4"/>
  </si>
  <si>
    <r>
      <t>MWI-COM-P10N10→　</t>
    </r>
    <r>
      <rPr>
        <b/>
        <sz val="11"/>
        <color rgb="FFFF0000"/>
        <rFont val="游ゴシック"/>
        <family val="3"/>
        <charset val="128"/>
        <scheme val="minor"/>
      </rPr>
      <t>MWS-B3102</t>
    </r>
    <phoneticPr fontId="4"/>
  </si>
  <si>
    <t>コモン端子台　	コモン端子台　Pコモン、Nコモン分割（棒端子用）</t>
    <rPh sb="3" eb="5">
      <t>タンシ</t>
    </rPh>
    <rPh sb="5" eb="6">
      <t>ダイ</t>
    </rPh>
    <phoneticPr fontId="4"/>
  </si>
  <si>
    <t>MRB-170</t>
    <phoneticPr fontId="4"/>
  </si>
  <si>
    <t>MRB-180</t>
    <phoneticPr fontId="61"/>
  </si>
  <si>
    <t>DINレール</t>
  </si>
  <si>
    <t>裸圧着端子Y型</t>
    <rPh sb="0" eb="1">
      <t>ハダカ</t>
    </rPh>
    <rPh sb="1" eb="3">
      <t>アッチャク</t>
    </rPh>
    <rPh sb="3" eb="5">
      <t>タンシ</t>
    </rPh>
    <rPh sb="6" eb="7">
      <t>ガタ</t>
    </rPh>
    <phoneticPr fontId="4"/>
  </si>
  <si>
    <t>在庫使用</t>
    <rPh sb="0" eb="2">
      <t>ザイコ</t>
    </rPh>
    <rPh sb="2" eb="4">
      <t>シヨウ</t>
    </rPh>
    <phoneticPr fontId="61"/>
  </si>
  <si>
    <t>KV-0.3-BE-10</t>
    <phoneticPr fontId="4"/>
  </si>
  <si>
    <t>単芯電線</t>
    <rPh sb="0" eb="1">
      <t>タン</t>
    </rPh>
    <rPh sb="1" eb="2">
      <t>シン</t>
    </rPh>
    <rPh sb="2" eb="4">
      <t>デンセン</t>
    </rPh>
    <phoneticPr fontId="4"/>
  </si>
  <si>
    <t>SLBNR4</t>
    <phoneticPr fontId="4"/>
  </si>
  <si>
    <t>M4ﾅｯﾄ</t>
    <phoneticPr fontId="4"/>
  </si>
  <si>
    <t>A8110</t>
    <phoneticPr fontId="4"/>
  </si>
  <si>
    <t>汎用3芯OAタップ 4ヶ口</t>
    <phoneticPr fontId="4"/>
  </si>
  <si>
    <r>
      <t>E</t>
    </r>
    <r>
      <rPr>
        <sz val="11"/>
        <color theme="1"/>
        <rFont val="游ゴシック"/>
        <family val="3"/>
        <charset val="128"/>
        <scheme val="minor"/>
      </rPr>
      <t>BS-32FB-10A</t>
    </r>
    <phoneticPr fontId="4"/>
  </si>
  <si>
    <t>漏電ブレーカ</t>
    <rPh sb="0" eb="2">
      <t>ロウデン</t>
    </rPh>
    <phoneticPr fontId="4"/>
  </si>
  <si>
    <t>富士電線工業</t>
    <rPh sb="0" eb="2">
      <t>フジ</t>
    </rPh>
    <rPh sb="2" eb="4">
      <t>デンセン</t>
    </rPh>
    <rPh sb="4" eb="6">
      <t>コウギョウ</t>
    </rPh>
    <phoneticPr fontId="4"/>
  </si>
  <si>
    <t xml:space="preserve">VCTF-2-0.75SQ-8 </t>
    <phoneticPr fontId="4"/>
  </si>
  <si>
    <t>ビニルキャブタイヤコード VCTF</t>
    <phoneticPr fontId="4"/>
  </si>
  <si>
    <t>3M-3</t>
    <phoneticPr fontId="4"/>
  </si>
  <si>
    <t>ACコード(プラグ）</t>
    <phoneticPr fontId="4"/>
  </si>
  <si>
    <r>
      <t>1</t>
    </r>
    <r>
      <rPr>
        <sz val="11"/>
        <color rgb="FFFF0000"/>
        <rFont val="游ゴシック"/>
        <family val="3"/>
        <charset val="128"/>
        <scheme val="minor"/>
      </rPr>
      <t>.25-5</t>
    </r>
    <phoneticPr fontId="4"/>
  </si>
  <si>
    <t>裸圧着端子（丸型）</t>
    <rPh sb="0" eb="1">
      <t>ハダカ</t>
    </rPh>
    <rPh sb="1" eb="3">
      <t>アッチャク</t>
    </rPh>
    <rPh sb="3" eb="5">
      <t>タンシ</t>
    </rPh>
    <rPh sb="6" eb="7">
      <t>マル</t>
    </rPh>
    <rPh sb="7" eb="8">
      <t>ガタ</t>
    </rPh>
    <phoneticPr fontId="4"/>
  </si>
  <si>
    <t>NA3GH-24-2-8</t>
    <phoneticPr fontId="4"/>
  </si>
  <si>
    <t>NA3GH UL規格 横巻きシールドセンサー用(２芯）</t>
    <rPh sb="25" eb="26">
      <t>シン</t>
    </rPh>
    <phoneticPr fontId="4"/>
  </si>
  <si>
    <t>NA3GH-24-3-8</t>
    <phoneticPr fontId="4"/>
  </si>
  <si>
    <t>NA3GH UL規格 横巻きシールドセンサー用(３芯）</t>
    <rPh sb="25" eb="26">
      <t>シン</t>
    </rPh>
    <phoneticPr fontId="4"/>
  </si>
  <si>
    <t>NA3GH-24-5-8</t>
    <phoneticPr fontId="4"/>
  </si>
  <si>
    <t>NA3GH UL規格 横巻きシールドセンサー用(５芯）</t>
    <rPh sb="25" eb="26">
      <t>シン</t>
    </rPh>
    <phoneticPr fontId="4"/>
  </si>
  <si>
    <t>PC-2005-M</t>
    <phoneticPr fontId="4"/>
  </si>
  <si>
    <t>差込み型ピン端子　オス（１００個入り）</t>
    <rPh sb="15" eb="16">
      <t>コ</t>
    </rPh>
    <rPh sb="16" eb="17">
      <t>イ</t>
    </rPh>
    <phoneticPr fontId="4"/>
  </si>
  <si>
    <t>PC-2005-F</t>
    <phoneticPr fontId="4"/>
  </si>
  <si>
    <t>差込み型ピン端子　メス（１００個入り）</t>
    <phoneticPr fontId="4"/>
  </si>
  <si>
    <t>ハンドバルブ　φ6</t>
    <phoneticPr fontId="4"/>
  </si>
  <si>
    <t>USYL6</t>
    <phoneticPr fontId="61"/>
  </si>
  <si>
    <t>ワンタッチ継手　Ｙタイプ</t>
    <phoneticPr fontId="61"/>
  </si>
  <si>
    <t>チェリック</t>
    <phoneticPr fontId="61"/>
  </si>
  <si>
    <t>CNYW6-6</t>
    <phoneticPr fontId="61"/>
  </si>
  <si>
    <t>ワンタッチ継手 R（PT）付二重Y型 CNYW</t>
    <phoneticPr fontId="61"/>
  </si>
  <si>
    <t>BSLG6</t>
    <phoneticPr fontId="61"/>
  </si>
  <si>
    <t>ワンタッチ継手　ブラインドプラグ</t>
    <phoneticPr fontId="61"/>
  </si>
  <si>
    <t>UJDST4-W</t>
    <phoneticPr fontId="4"/>
  </si>
  <si>
    <t>ﾜﾝﾀｯﾁ継手異径ﾕﾆｵﾝｽﾄﾚｰﾄ</t>
    <rPh sb="5" eb="7">
      <t>ツギテ</t>
    </rPh>
    <rPh sb="7" eb="8">
      <t>イ</t>
    </rPh>
    <rPh sb="8" eb="9">
      <t>ケイ</t>
    </rPh>
    <phoneticPr fontId="4"/>
  </si>
  <si>
    <t>ﾜﾝﾀｯﾁ継手ﾕﾆｵﾝｽﾄﾚｰﾄ</t>
    <rPh sb="5" eb="7">
      <t>ツギテ</t>
    </rPh>
    <phoneticPr fontId="4"/>
  </si>
  <si>
    <t>ポリウレタンチューブ</t>
    <phoneticPr fontId="4"/>
  </si>
  <si>
    <t>PUT4-10-C</t>
    <phoneticPr fontId="4"/>
  </si>
  <si>
    <t>φ4ソフトナイロンチューブ</t>
    <phoneticPr fontId="4"/>
  </si>
  <si>
    <t xml:space="preserve">HDV-2 </t>
    <phoneticPr fontId="4"/>
  </si>
  <si>
    <t>止め金具　　　　　　2個</t>
    <rPh sb="0" eb="1">
      <t>ト</t>
    </rPh>
    <rPh sb="2" eb="4">
      <t>カナグ</t>
    </rPh>
    <rPh sb="11" eb="12">
      <t>コ</t>
    </rPh>
    <phoneticPr fontId="4"/>
  </si>
  <si>
    <t>GPR-M-2CL-D24DB</t>
    <phoneticPr fontId="4"/>
  </si>
  <si>
    <t>リレー</t>
    <phoneticPr fontId="4"/>
  </si>
  <si>
    <t>GPR-MS-2CD</t>
    <phoneticPr fontId="4"/>
  </si>
  <si>
    <t>リレーソケット</t>
    <phoneticPr fontId="4"/>
  </si>
  <si>
    <t>TBS-22</t>
    <phoneticPr fontId="4"/>
  </si>
  <si>
    <t xml:space="preserve">漏電ブレーカ　ｶﾊﾞｰ  1セット </t>
    <phoneticPr fontId="4"/>
  </si>
  <si>
    <t xml:space="preserve">AD-342 </t>
    <phoneticPr fontId="4"/>
  </si>
  <si>
    <t>カッチンダクト</t>
    <phoneticPr fontId="4"/>
  </si>
  <si>
    <t>SUNCO</t>
    <phoneticPr fontId="61"/>
  </si>
  <si>
    <t>CSHBT-SUS-M4-6</t>
    <phoneticPr fontId="61"/>
  </si>
  <si>
    <t xml:space="preserve">六角穴付ボタンボルト </t>
    <phoneticPr fontId="61"/>
  </si>
  <si>
    <t>カッチンダクト固定用</t>
    <rPh sb="7" eb="9">
      <t>コテイ</t>
    </rPh>
    <rPh sb="9" eb="10">
      <t>ヨウ</t>
    </rPh>
    <phoneticPr fontId="61"/>
  </si>
  <si>
    <t>SPWF4</t>
    <phoneticPr fontId="61"/>
  </si>
  <si>
    <t>平座金</t>
    <phoneticPr fontId="61"/>
  </si>
  <si>
    <t>VTUB3.2-W-10</t>
  </si>
  <si>
    <t>ﾏｰｸﾁｭｰﾌﾞ</t>
  </si>
  <si>
    <t>その他安全費用　部品が見つからない時の代替え品の費用)</t>
    <rPh sb="2" eb="3">
      <t>タ</t>
    </rPh>
    <rPh sb="3" eb="5">
      <t>アンゼン</t>
    </rPh>
    <rPh sb="5" eb="7">
      <t>ヒヨウ</t>
    </rPh>
    <rPh sb="8" eb="10">
      <t>ブヒン</t>
    </rPh>
    <rPh sb="11" eb="12">
      <t>ミ</t>
    </rPh>
    <rPh sb="17" eb="18">
      <t>トキ</t>
    </rPh>
    <rPh sb="19" eb="21">
      <t>ダイガ</t>
    </rPh>
    <rPh sb="22" eb="23">
      <t>ヒン</t>
    </rPh>
    <rPh sb="24" eb="26">
      <t>ヒヨウ</t>
    </rPh>
    <phoneticPr fontId="61"/>
  </si>
  <si>
    <t>仙台(営)へ</t>
    <rPh sb="0" eb="2">
      <t>センダイ</t>
    </rPh>
    <rPh sb="2" eb="5">
      <t>エイ</t>
    </rPh>
    <phoneticPr fontId="61"/>
  </si>
  <si>
    <t>京セミ（）</t>
  </si>
  <si>
    <t>青木、千葉</t>
  </si>
  <si>
    <t>ツ－ル治具部分</t>
  </si>
  <si>
    <t>加工メ－カ</t>
  </si>
  <si>
    <t>スライドプレート上</t>
  </si>
  <si>
    <t>スライドプレート下</t>
  </si>
  <si>
    <t>ガイド板</t>
  </si>
  <si>
    <t>SV51用エルボカバー</t>
  </si>
  <si>
    <t>ライト取付板2</t>
  </si>
  <si>
    <t>ＣＣＤ取付板　　折り曲げ溶接</t>
  </si>
  <si>
    <t>取付板</t>
  </si>
  <si>
    <t>Z調整　変換板</t>
  </si>
  <si>
    <t>Z調整　変換板　スペーサ</t>
  </si>
  <si>
    <t>スライドガイド　スペ－サ</t>
  </si>
  <si>
    <t>SV51用カップホルダ</t>
  </si>
  <si>
    <t>SSE2B10-155</t>
  </si>
  <si>
    <t>スライドガイド　　ＣＣＤ側</t>
  </si>
  <si>
    <t>SSE2B10-100</t>
  </si>
  <si>
    <t>スライドガイド　　変換板受け</t>
  </si>
  <si>
    <t>XSG40-CR</t>
  </si>
  <si>
    <t>リニアボールX軸ステージ</t>
  </si>
  <si>
    <t>LRLB4-15</t>
  </si>
  <si>
    <t>長尺ローレット付ボルト</t>
  </si>
  <si>
    <t>ＭＳ３－１０</t>
  </si>
  <si>
    <t>ﾉｯｸﾋﾟﾝ　φ3mm</t>
  </si>
  <si>
    <t>ＭＳ4－１0</t>
  </si>
  <si>
    <t>ﾉｯｸﾋﾟﾝ　φ4mm</t>
  </si>
  <si>
    <t>SCB5-10</t>
  </si>
  <si>
    <t>六角穴付きﾎﾞﾙﾄ　 (M5×10)</t>
  </si>
  <si>
    <t>SCB4-10</t>
  </si>
  <si>
    <t>六角穴付きﾎﾞﾙﾄ　 (M4×10)</t>
  </si>
  <si>
    <t>SCB4-12</t>
  </si>
  <si>
    <t>六角穴付きﾎﾞﾙﾄ　 (M4×12)</t>
  </si>
  <si>
    <t>SCB3-6</t>
  </si>
  <si>
    <t>六角穴付きﾎﾞﾙﾄ　 (M3×6)</t>
  </si>
  <si>
    <t>SCB3-8</t>
  </si>
  <si>
    <t>六角穴付きﾎﾞﾙﾄ　 (M3×8)</t>
  </si>
  <si>
    <t>SCB3-10</t>
  </si>
  <si>
    <t>六角穴付きﾎﾞﾙﾄ　 (M3×10)</t>
  </si>
  <si>
    <t>ワーク受けベース治具部分</t>
  </si>
  <si>
    <t>ヒータベース</t>
  </si>
  <si>
    <t>ワーク治具ガイド</t>
  </si>
  <si>
    <t>配線ｶガート゜</t>
  </si>
  <si>
    <t>配線ｶガート゜　　板金カバー</t>
  </si>
  <si>
    <t>NA2517T-16-3-2</t>
  </si>
  <si>
    <t>固定用電源ケーブル（300V用）</t>
  </si>
  <si>
    <t>1.25-4</t>
  </si>
  <si>
    <t>裸圧着端子（丸型）</t>
  </si>
  <si>
    <t>VCTF-A-0.75-2-10</t>
  </si>
  <si>
    <t>SETGR8-50</t>
  </si>
  <si>
    <t>円柱支柱</t>
  </si>
  <si>
    <t>MPHKH-150-150-V100-W500</t>
  </si>
  <si>
    <t>ヒータ-</t>
  </si>
  <si>
    <t>HIPA4H-160-160-5-F130-G130-N6</t>
  </si>
  <si>
    <t>断熱板</t>
  </si>
  <si>
    <t>MTCD</t>
  </si>
  <si>
    <t>温度調節コントローラ</t>
  </si>
  <si>
    <t>2P-2</t>
  </si>
  <si>
    <t>電源コード</t>
  </si>
  <si>
    <t>MFSK1.6-100</t>
  </si>
  <si>
    <t>センサ</t>
  </si>
  <si>
    <t>MSSFS3-4</t>
  </si>
  <si>
    <t>六角穴付止めネジ</t>
  </si>
  <si>
    <t>SBCB3-5</t>
  </si>
  <si>
    <t>六角穴付ボタンネジ</t>
  </si>
  <si>
    <t>SFB3-6</t>
  </si>
  <si>
    <t>六角穴付皿ネジ</t>
  </si>
  <si>
    <t>六角穴付ｷｬｯﾌﾟﾈｼﾞ　　M3×8</t>
  </si>
  <si>
    <t>SCB4-8</t>
  </si>
  <si>
    <t>六角穴付ｷｬｯﾌﾟﾈｼﾞ　　M4×8</t>
  </si>
  <si>
    <t>SCB4-15</t>
  </si>
  <si>
    <t>六角穴付ｷｬｯﾌﾟﾈｼﾞ　　M4×15</t>
  </si>
  <si>
    <t>MS3-10</t>
  </si>
  <si>
    <t>ﾉｯｸﾋﾟﾝ　　φ3-10</t>
  </si>
  <si>
    <t>JPBA5-7.96</t>
  </si>
  <si>
    <t>大頭位置決めﾋﾟﾝ  丸</t>
  </si>
  <si>
    <t>JPBD5-7.96</t>
  </si>
  <si>
    <t>大頭位置決めﾋﾟﾝ  ﾀﾞｲﾔ</t>
  </si>
  <si>
    <t>ワーク治具部分（基盤受け治具）　　2ＳＥＴ分</t>
  </si>
  <si>
    <t>基板セット冶具ベース</t>
  </si>
  <si>
    <t>取手変換ブロック</t>
  </si>
  <si>
    <t>KFSAMS3-P1.80-L5-B4.0-E2.2-A15</t>
  </si>
  <si>
    <t>位置決ﾋﾟﾝ　φ1.80  小頭ﾃｰﾊﾟﾀｲﾌﾟ</t>
  </si>
  <si>
    <t>位置決ﾋﾟﾝ　φ1.80  小頭ﾃｰﾊﾟﾀｲﾌﾟ（ﾀﾞｲｱ型を選択）</t>
  </si>
  <si>
    <t>ＪＢＡＭ８－１０</t>
  </si>
  <si>
    <t>位置決めﾋﾟﾝ用ﾌﾞｯｼｭ</t>
  </si>
  <si>
    <t>UWANSG100</t>
  </si>
  <si>
    <t>丸棒取手</t>
  </si>
  <si>
    <t>配電部分</t>
  </si>
  <si>
    <t>102703－Z001</t>
  </si>
  <si>
    <t>配電ﾍﾞ-ｽ</t>
  </si>
  <si>
    <t>MRB-350</t>
  </si>
  <si>
    <t>D-Subコネクタ端子台</t>
  </si>
  <si>
    <t>ESAW-TCM310-5P</t>
  </si>
  <si>
    <t>コモンブロック端子台</t>
  </si>
  <si>
    <t>NEDJ-PS-SB-37-1.5</t>
  </si>
  <si>
    <t>D-Subコネクタハーネス</t>
  </si>
  <si>
    <t>F1.25-M3</t>
  </si>
  <si>
    <t>圧着端子（Y型）</t>
  </si>
  <si>
    <t>UL1007-24-BE-305</t>
  </si>
  <si>
    <t>単芯電線</t>
  </si>
  <si>
    <t>結束バンドとマウントベース　Etc</t>
  </si>
  <si>
    <t>手配済み</t>
    <rPh sb="0" eb="3">
      <t>テハイズ</t>
    </rPh>
    <phoneticPr fontId="4"/>
  </si>
  <si>
    <t>AXA用井桁治具</t>
    <rPh sb="3" eb="4">
      <t>ヨウ</t>
    </rPh>
    <rPh sb="4" eb="6">
      <t>イゲタ</t>
    </rPh>
    <rPh sb="6" eb="8">
      <t>ジグ</t>
    </rPh>
    <phoneticPr fontId="4"/>
  </si>
  <si>
    <t>・神奈川営業所 購入依頼分
・名古屋営業所　購入依頼分
・大阪営業所 購入依頼分</t>
    <rPh sb="1" eb="4">
      <t>カナガワ</t>
    </rPh>
    <rPh sb="4" eb="7">
      <t>エイギョウショ</t>
    </rPh>
    <rPh sb="8" eb="13">
      <t>コウニュウイライブン</t>
    </rPh>
    <rPh sb="15" eb="18">
      <t>ナゴヤ</t>
    </rPh>
    <rPh sb="18" eb="21">
      <t>エイギョウショ</t>
    </rPh>
    <rPh sb="22" eb="27">
      <t>コウニュウイライブン</t>
    </rPh>
    <rPh sb="29" eb="31">
      <t>オオサカ</t>
    </rPh>
    <rPh sb="31" eb="34">
      <t>エイギョウショ</t>
    </rPh>
    <rPh sb="35" eb="39">
      <t>コウニュウイライ</t>
    </rPh>
    <rPh sb="39" eb="40">
      <t>ブン</t>
    </rPh>
    <phoneticPr fontId="4"/>
  </si>
  <si>
    <t>数量</t>
    <phoneticPr fontId="4"/>
  </si>
  <si>
    <t>フィドシア</t>
    <phoneticPr fontId="4"/>
  </si>
  <si>
    <t>SSTT0271</t>
  </si>
  <si>
    <t>井桁ﾍﾞｰｽ</t>
  </si>
  <si>
    <t>SSTT0272</t>
    <phoneticPr fontId="4"/>
  </si>
  <si>
    <t>井桁ﾚｰﾙ</t>
    <phoneticPr fontId="4"/>
  </si>
  <si>
    <t>SSTT0273</t>
    <phoneticPr fontId="4"/>
  </si>
  <si>
    <t>井桁ﾚｰﾙ下</t>
    <rPh sb="5" eb="6">
      <t>シタ</t>
    </rPh>
    <phoneticPr fontId="4"/>
  </si>
  <si>
    <t>SSTT0274</t>
    <phoneticPr fontId="4"/>
  </si>
  <si>
    <t>井桁ﾚｰﾙ上</t>
    <rPh sb="5" eb="6">
      <t>ウエ</t>
    </rPh>
    <phoneticPr fontId="4"/>
  </si>
  <si>
    <t>SSTT0020</t>
    <phoneticPr fontId="4"/>
  </si>
  <si>
    <t>ｽﾄｯﾊﾟ1</t>
  </si>
  <si>
    <t>過去にフィドシアにて実績ありだが材料高騰により、価格UP</t>
    <rPh sb="0" eb="2">
      <t>カコ</t>
    </rPh>
    <rPh sb="10" eb="12">
      <t>ジッセキ</t>
    </rPh>
    <rPh sb="16" eb="18">
      <t>ザイリョウ</t>
    </rPh>
    <rPh sb="18" eb="20">
      <t>コウトウ</t>
    </rPh>
    <rPh sb="24" eb="26">
      <t>カカク</t>
    </rPh>
    <phoneticPr fontId="4"/>
  </si>
  <si>
    <t>183586-X04</t>
    <phoneticPr fontId="4"/>
  </si>
  <si>
    <t>ｽﾄｯﾊﾟ2</t>
  </si>
  <si>
    <t>梱包料・送料(千葉県内)</t>
    <rPh sb="0" eb="2">
      <t>コンポウ</t>
    </rPh>
    <rPh sb="2" eb="3">
      <t>リョウ</t>
    </rPh>
    <rPh sb="4" eb="6">
      <t>ソウリョウ</t>
    </rPh>
    <rPh sb="7" eb="9">
      <t>チバ</t>
    </rPh>
    <rPh sb="9" eb="11">
      <t>ケンナイ</t>
    </rPh>
    <phoneticPr fontId="4"/>
  </si>
  <si>
    <t>MSCSS3-20</t>
  </si>
  <si>
    <t>SETGRS8-35-SC5</t>
    <phoneticPr fontId="4"/>
  </si>
  <si>
    <t>SBPPS4-10</t>
    <phoneticPr fontId="4"/>
  </si>
  <si>
    <t>六角穴付き止めネジ</t>
    <rPh sb="0" eb="2">
      <t>ロッカク</t>
    </rPh>
    <rPh sb="2" eb="4">
      <t>アナツ</t>
    </rPh>
    <rPh sb="5" eb="6">
      <t>ト</t>
    </rPh>
    <phoneticPr fontId="4"/>
  </si>
  <si>
    <t>注文書発行願います</t>
    <rPh sb="0" eb="2">
      <t>チュウモン</t>
    </rPh>
    <rPh sb="2" eb="3">
      <t>ショ</t>
    </rPh>
    <rPh sb="3" eb="5">
      <t>ハッコウ</t>
    </rPh>
    <rPh sb="5" eb="6">
      <t>ネガ</t>
    </rPh>
    <phoneticPr fontId="4"/>
  </si>
  <si>
    <t>日立Astemo㈱(日本電計㈱)</t>
    <phoneticPr fontId="4"/>
  </si>
  <si>
    <t>JC-3A00-0H3605030</t>
    <phoneticPr fontId="4"/>
  </si>
  <si>
    <t>両持X:600 Y:500 Z:300、NPN、内臓電源</t>
    <rPh sb="0" eb="1">
      <t>リョウ</t>
    </rPh>
    <rPh sb="1" eb="2">
      <t>モ</t>
    </rPh>
    <rPh sb="24" eb="26">
      <t>ナイゾウ</t>
    </rPh>
    <rPh sb="26" eb="28">
      <t>デンゲン</t>
    </rPh>
    <phoneticPr fontId="4"/>
  </si>
  <si>
    <t>見積No.HQ21-0823R1</t>
    <rPh sb="0" eb="2">
      <t>ミツモリ</t>
    </rPh>
    <phoneticPr fontId="4"/>
  </si>
  <si>
    <t>I/O用内臓電源増設</t>
    <rPh sb="3" eb="4">
      <t>ヨウ</t>
    </rPh>
    <rPh sb="4" eb="6">
      <t>ナイゾウ</t>
    </rPh>
    <rPh sb="6" eb="8">
      <t>デンゲン</t>
    </rPh>
    <rPh sb="8" eb="10">
      <t>ゾウセツ</t>
    </rPh>
    <phoneticPr fontId="4"/>
  </si>
  <si>
    <t>ﾃｨｰﾁﾝｸﾞﾍﾟﾝﾀﾞﾝﾄII(5m)　JC3-TB5</t>
    <phoneticPr fontId="4"/>
  </si>
  <si>
    <t>非常停止SW付、ｹｰﾌﾞﾙ5ｍ</t>
    <rPh sb="0" eb="4">
      <t>ヒジョウテイシ</t>
    </rPh>
    <rPh sb="6" eb="7">
      <t>ツキ</t>
    </rPh>
    <phoneticPr fontId="4"/>
  </si>
  <si>
    <t>ｽｲｯﾁﾎﾞｯｸｽ(2m)</t>
    <phoneticPr fontId="4"/>
  </si>
  <si>
    <t>初期化･ｵﾌﾟｼｮﾝ･ﾓｰﾄﾞ切替SW付</t>
    <rPh sb="0" eb="3">
      <t>ショキカ</t>
    </rPh>
    <rPh sb="15" eb="17">
      <t>キリカエ</t>
    </rPh>
    <rPh sb="19" eb="20">
      <t>ツキ</t>
    </rPh>
    <phoneticPr fontId="4"/>
  </si>
  <si>
    <t>ｹｰﾌﾞﾙｷｬﾘｱX軸用</t>
    <rPh sb="11" eb="12">
      <t>ヨウ</t>
    </rPh>
    <phoneticPr fontId="4"/>
  </si>
  <si>
    <t>ｽﾄﾛｰｸ:600～700mm用</t>
    <rPh sb="15" eb="16">
      <t>ヨウ</t>
    </rPh>
    <phoneticPr fontId="4"/>
  </si>
  <si>
    <t>ｹｰﾌﾞﾙｷｬﾘｱY軸･3軸用</t>
    <rPh sb="13" eb="14">
      <t>ジク</t>
    </rPh>
    <rPh sb="14" eb="15">
      <t>ヨウ</t>
    </rPh>
    <phoneticPr fontId="4"/>
  </si>
  <si>
    <t>ｽﾄﾛｰｸ:400～500mm用</t>
    <rPh sb="15" eb="16">
      <t>ヨウ</t>
    </rPh>
    <phoneticPr fontId="4"/>
  </si>
  <si>
    <t>48V電源</t>
    <rPh sb="3" eb="5">
      <t>デンゲン</t>
    </rPh>
    <phoneticPr fontId="4"/>
  </si>
  <si>
    <t>ISE30A-C4H-N-LD</t>
    <phoneticPr fontId="4"/>
  </si>
  <si>
    <t>圧力ｽｲｯﾁ</t>
    <rPh sb="0" eb="2">
      <t>アツリョク</t>
    </rPh>
    <phoneticPr fontId="4"/>
  </si>
  <si>
    <t>見積No.22-22-00187A</t>
    <rPh sb="0" eb="2">
      <t>ミツモリ</t>
    </rPh>
    <phoneticPr fontId="4"/>
  </si>
  <si>
    <t>TL-W20ME1 2M</t>
    <phoneticPr fontId="4"/>
  </si>
  <si>
    <t>近接ｾﾝｻ</t>
    <rPh sb="0" eb="2">
      <t>キンセツ</t>
    </rPh>
    <phoneticPr fontId="4"/>
  </si>
  <si>
    <t>CDBQ2B20-100DCM-HN-M9N</t>
    <phoneticPr fontId="4"/>
  </si>
  <si>
    <t>ｴｱｼﾘﾝﾀﾞ</t>
    <phoneticPr fontId="4"/>
  </si>
  <si>
    <t>ｽﾋﾟｰﾄﾞｺﾝﾄﾛｰﾗ</t>
    <phoneticPr fontId="4"/>
  </si>
  <si>
    <t>JA20-8-125</t>
    <phoneticPr fontId="4"/>
  </si>
  <si>
    <t>ｼﾞｮｲﾝﾄ</t>
    <phoneticPr fontId="4"/>
  </si>
  <si>
    <t>SSE2B16-550</t>
    <phoneticPr fontId="4"/>
  </si>
  <si>
    <t>ﾘﾆｱｶﾞｲﾄﾞ</t>
    <phoneticPr fontId="4"/>
  </si>
  <si>
    <t>191939(NORIKANE)で手配済み。</t>
    <rPh sb="17" eb="20">
      <t>テハイズ</t>
    </rPh>
    <phoneticPr fontId="4"/>
  </si>
  <si>
    <t>AJPNGB4-P6-B6.5-G5-RAC</t>
    <phoneticPr fontId="4"/>
  </si>
  <si>
    <t>位置決めﾋﾟﾝ</t>
    <rPh sb="0" eb="3">
      <t>イチギ</t>
    </rPh>
    <phoneticPr fontId="4"/>
  </si>
  <si>
    <t>段付平行ﾋﾟﾝ</t>
    <rPh sb="0" eb="2">
      <t>ダンツ</t>
    </rPh>
    <rPh sb="2" eb="4">
      <t>ヘイコウ</t>
    </rPh>
    <phoneticPr fontId="4"/>
  </si>
  <si>
    <t>MSYC3-8</t>
    <phoneticPr fontId="4"/>
  </si>
  <si>
    <t>CSH-SUS-M5-170</t>
    <phoneticPr fontId="4"/>
  </si>
  <si>
    <t>六角穴付ﾎﾞﾙﾄ</t>
  </si>
  <si>
    <t>CRKB4-12</t>
    <phoneticPr fontId="4"/>
  </si>
  <si>
    <t>樹脂ﾛｰﾚｯﾄﾈｼﾞ</t>
    <rPh sb="0" eb="2">
      <t>ジュシ</t>
    </rPh>
    <phoneticPr fontId="4"/>
  </si>
  <si>
    <t>NCLM20-40-20</t>
    <phoneticPr fontId="4"/>
  </si>
  <si>
    <t>金属ｶﾗｰ</t>
    <rPh sb="0" eb="2">
      <t>キンゾク</t>
    </rPh>
    <phoneticPr fontId="4"/>
  </si>
  <si>
    <t>SE08F-50-048-32</t>
    <phoneticPr fontId="4"/>
  </si>
  <si>
    <t>加工品</t>
    <rPh sb="0" eb="2">
      <t>カコウ</t>
    </rPh>
    <rPh sb="2" eb="3">
      <t>ヒン</t>
    </rPh>
    <phoneticPr fontId="4"/>
  </si>
  <si>
    <t>MVBLK-ACW-2YX-NGPT6</t>
    <phoneticPr fontId="4"/>
  </si>
  <si>
    <t>SETE0088-Y01ヘッド連結ブロック</t>
    <phoneticPr fontId="4"/>
  </si>
  <si>
    <t>MVBLK-ACW-2YX-DK91N</t>
    <phoneticPr fontId="4"/>
  </si>
  <si>
    <t>SETE0088-Y02ツール板1</t>
    <phoneticPr fontId="4"/>
  </si>
  <si>
    <t>MVBLK-ACW-2YX-4CTGF</t>
    <phoneticPr fontId="4"/>
  </si>
  <si>
    <t>SETE0088-Y03ツール板2</t>
    <phoneticPr fontId="4"/>
  </si>
  <si>
    <t>MVSHM-3N02052-2YX-F81BY</t>
    <phoneticPr fontId="4"/>
  </si>
  <si>
    <t>SETE0088-Y04先端ベース</t>
    <phoneticPr fontId="4"/>
  </si>
  <si>
    <t>MVBLK-ACW-2YX-1JMSD</t>
    <phoneticPr fontId="4"/>
  </si>
  <si>
    <t>SETE0088-Y05先端ガイド</t>
    <phoneticPr fontId="4"/>
  </si>
  <si>
    <t>P1-FBLAL-22290429</t>
    <phoneticPr fontId="4"/>
  </si>
  <si>
    <t>SETE0088-Y06カメラベース</t>
    <phoneticPr fontId="4"/>
  </si>
  <si>
    <t>MVBLK-ACW-2YX-CWASE</t>
    <phoneticPr fontId="4"/>
  </si>
  <si>
    <t>SETE0088-Y07ガイド板1</t>
    <phoneticPr fontId="4"/>
  </si>
  <si>
    <t>MVBLK-ACW-2YX-7EKU5</t>
    <phoneticPr fontId="4"/>
  </si>
  <si>
    <t>SETE0088-Y08ガイド板2</t>
    <phoneticPr fontId="4"/>
  </si>
  <si>
    <t>MVSHM-3N02002-2YX-AAMD8</t>
    <phoneticPr fontId="4"/>
  </si>
  <si>
    <t>SETE0088-Y09センサ板金</t>
    <rPh sb="15" eb="17">
      <t>バンキン</t>
    </rPh>
    <phoneticPr fontId="4"/>
  </si>
  <si>
    <t>MVBLK-ACW-2YX-8Z7AU</t>
    <phoneticPr fontId="4"/>
  </si>
  <si>
    <t>SETE0088-Z01ベース板</t>
    <phoneticPr fontId="4"/>
  </si>
  <si>
    <t>MVSHM-3N01050-2YX-YZ9KG</t>
  </si>
  <si>
    <t>SETE0088-Z02油受け</t>
    <phoneticPr fontId="4"/>
  </si>
  <si>
    <t>MVSHM-3N02052-2YX-X3PYW</t>
    <phoneticPr fontId="4"/>
  </si>
  <si>
    <t>SETE0088-Z03固定端</t>
    <phoneticPr fontId="4"/>
  </si>
  <si>
    <t>MVSHM-3N02052-2YX-7TC85</t>
    <phoneticPr fontId="4"/>
  </si>
  <si>
    <t>SETE0088-Z04移動端</t>
    <phoneticPr fontId="4"/>
  </si>
  <si>
    <t>MVSHM-3N02000-2YX-7WXXN</t>
    <phoneticPr fontId="4"/>
  </si>
  <si>
    <t>SETE0088-Z05ゲージ取付板金</t>
    <phoneticPr fontId="4"/>
  </si>
  <si>
    <t>ｻﾝﾜｻﾌﾟﾗｲ</t>
    <phoneticPr fontId="4"/>
  </si>
  <si>
    <r>
      <t>ﾗｲﾄ→</t>
    </r>
    <r>
      <rPr>
        <sz val="11"/>
        <color indexed="10"/>
        <rFont val="ＭＳ Ｐゴシック"/>
        <family val="3"/>
        <charset val="128"/>
      </rPr>
      <t>モノタロウ</t>
    </r>
    <phoneticPr fontId="4"/>
  </si>
  <si>
    <t>TAP-5433MGN2-5</t>
    <phoneticPr fontId="4"/>
  </si>
  <si>
    <t>SW付OAﾀｯﾌﾟ</t>
    <rPh sb="2" eb="3">
      <t>ツキ</t>
    </rPh>
    <phoneticPr fontId="4"/>
  </si>
  <si>
    <t>欠品のため購入先変更</t>
    <rPh sb="0" eb="2">
      <t>ケッピン</t>
    </rPh>
    <rPh sb="5" eb="7">
      <t>コウニュウ</t>
    </rPh>
    <rPh sb="7" eb="8">
      <t>サキ</t>
    </rPh>
    <rPh sb="8" eb="10">
      <t>ヘンコウ</t>
    </rPh>
    <phoneticPr fontId="4"/>
  </si>
  <si>
    <t>日東工業</t>
    <rPh sb="0" eb="4">
      <t>ニットウコウギョウ</t>
    </rPh>
    <phoneticPr fontId="4"/>
  </si>
  <si>
    <t>ﾐｽﾐ</t>
    <phoneticPr fontId="4"/>
  </si>
  <si>
    <t>RD44-511RC</t>
    <phoneticPr fontId="4"/>
  </si>
  <si>
    <t>ﾌｧﾝ</t>
    <phoneticPr fontId="4"/>
  </si>
  <si>
    <t>RD43-51AC</t>
    <phoneticPr fontId="4"/>
  </si>
  <si>
    <t>ﾌｨrﾀｰ</t>
    <phoneticPr fontId="4"/>
  </si>
  <si>
    <t>KSK-100</t>
    <phoneticPr fontId="4"/>
  </si>
  <si>
    <t>ｹｰﾌﾞﾙｸﾗﾝﾌﾟ</t>
    <phoneticPr fontId="4"/>
  </si>
  <si>
    <t>KHD</t>
    <phoneticPr fontId="4"/>
  </si>
  <si>
    <t>3P-20VCTF-3</t>
    <phoneticPr fontId="4"/>
  </si>
  <si>
    <t>ACｹｰﾌﾞﾙ</t>
    <phoneticPr fontId="4"/>
  </si>
  <si>
    <t>ｱﾒﾘｶﾝ電機</t>
    <rPh sb="5" eb="7">
      <t>デンキ</t>
    </rPh>
    <phoneticPr fontId="4"/>
  </si>
  <si>
    <t>Z0207</t>
    <phoneticPr fontId="4"/>
  </si>
  <si>
    <t>ｺﾝｾﾝﾄｶﾊﾞｰ(10個入)</t>
    <rPh sb="12" eb="13">
      <t>コ</t>
    </rPh>
    <rPh sb="13" eb="14">
      <t>イ</t>
    </rPh>
    <phoneticPr fontId="4"/>
  </si>
  <si>
    <t>KASUGA</t>
    <phoneticPr fontId="4"/>
  </si>
  <si>
    <t>TWE2</t>
    <phoneticPr fontId="4"/>
  </si>
  <si>
    <t>Dsub9Pﾊｰﾈｽ</t>
    <phoneticPr fontId="4"/>
  </si>
  <si>
    <t>MVSHM-3N02052-2ZK-ZDDSP</t>
    <phoneticPr fontId="4"/>
  </si>
  <si>
    <t>SETE0088-E06板金</t>
    <rPh sb="12" eb="14">
      <t>バンキン</t>
    </rPh>
    <phoneticPr fontId="4"/>
  </si>
  <si>
    <t>MVSHM-3N02002-2ZK-U8ULU</t>
    <phoneticPr fontId="4"/>
  </si>
  <si>
    <t>SETE0088-E07手元SW板金</t>
    <rPh sb="12" eb="14">
      <t>テモト</t>
    </rPh>
    <rPh sb="16" eb="18">
      <t>バンキン</t>
    </rPh>
    <phoneticPr fontId="4"/>
  </si>
  <si>
    <t>山本電機製作所</t>
    <rPh sb="0" eb="2">
      <t>ヤマモト</t>
    </rPh>
    <rPh sb="2" eb="4">
      <t>デンキ</t>
    </rPh>
    <rPh sb="4" eb="7">
      <t>セイサクジョ</t>
    </rPh>
    <phoneticPr fontId="4"/>
  </si>
  <si>
    <t>ﾓﾉﾀﾛｳ</t>
    <phoneticPr fontId="4"/>
  </si>
  <si>
    <t>MS99HV120DV</t>
    <phoneticPr fontId="4"/>
  </si>
  <si>
    <t>ﾏﾉｽﾀｰｽｲｯﾁ　MS99</t>
    <phoneticPr fontId="4"/>
  </si>
  <si>
    <t>3/18追加</t>
    <rPh sb="4" eb="5">
      <t>ツイ</t>
    </rPh>
    <rPh sb="5" eb="6">
      <t>カ</t>
    </rPh>
    <phoneticPr fontId="4"/>
  </si>
  <si>
    <t>%WRTBOX-XASF-600-600-260-K-220325-806</t>
    <phoneticPr fontId="4"/>
  </si>
  <si>
    <t>制御BOX</t>
    <rPh sb="0" eb="2">
      <t>セイギョ</t>
    </rPh>
    <phoneticPr fontId="4"/>
  </si>
  <si>
    <t>日本制禦機器</t>
    <rPh sb="0" eb="2">
      <t>ニホン</t>
    </rPh>
    <rPh sb="2" eb="4">
      <t>セイギョ</t>
    </rPh>
    <rPh sb="4" eb="6">
      <t>キキ</t>
    </rPh>
    <phoneticPr fontId="4"/>
  </si>
  <si>
    <t>山澤</t>
    <rPh sb="0" eb="2">
      <t>ヤマサワ</t>
    </rPh>
    <phoneticPr fontId="4"/>
  </si>
  <si>
    <t>JR3303-SET02</t>
    <phoneticPr fontId="4"/>
  </si>
  <si>
    <t>在庫？</t>
    <rPh sb="0" eb="2">
      <t>ザイコ</t>
    </rPh>
    <phoneticPr fontId="4"/>
  </si>
  <si>
    <t>MVBLK-AMW-2ZC-DWKWA</t>
  </si>
  <si>
    <t>■SETA0090-Y01(ﾂｰﾙﾌﾟﾚｰﾄ)</t>
    <phoneticPr fontId="4"/>
  </si>
  <si>
    <t>WEB発注済</t>
    <rPh sb="3" eb="6">
      <t>ハッチュウスミ</t>
    </rPh>
    <phoneticPr fontId="4"/>
  </si>
  <si>
    <t>MVBLK-AMW-2ZC-SHME6</t>
  </si>
  <si>
    <t>■SETA0090-Y02(ﾊﾞﾙﾌﾞﾎﾙﾀﾞ)</t>
    <phoneticPr fontId="4"/>
  </si>
  <si>
    <t>MVBLK-AMW-2ZC-CFAXJ</t>
  </si>
  <si>
    <t>■SETA0090-Y03(ｽﾃｰｼﾞﾍﾞｰｽ)</t>
    <phoneticPr fontId="4"/>
  </si>
  <si>
    <t>MVBLK-AMW-2ZC-W76CB</t>
  </si>
  <si>
    <t>■SETA0090-Y04(ｽﾃｰｼﾞﾌﾟﾚｰﾄ)</t>
  </si>
  <si>
    <t>MVBLK-AMW-2ZC-Y6GSU</t>
  </si>
  <si>
    <t>■SETA0090-Y05(ｽﾃｰｼﾞﾌﾟﾚｰﾄ)</t>
  </si>
  <si>
    <t>DNR274-200</t>
  </si>
  <si>
    <t>MVSHM-3N02002-2ZN-6NLDF</t>
  </si>
  <si>
    <t>ﾒｳﾞｨｰ_ﾊﾞﾝｷﾝ</t>
  </si>
  <si>
    <t>TKR-TWE1</t>
  </si>
  <si>
    <t>ｱｸｾｻﾘｰ ﾌﾟﾘﾝﾄｷﾊﾞﾝTKRｼﾘｰｽﾞ</t>
  </si>
  <si>
    <t>WSSS8-4-3</t>
  </si>
  <si>
    <t>XSG40</t>
  </si>
  <si>
    <t>Xｽﾃｰｼﾞ XSG</t>
  </si>
  <si>
    <t>XYSG40</t>
  </si>
  <si>
    <t>XYｽﾃｰｼﾞ XYSG</t>
  </si>
  <si>
    <t>XYSG40-CR</t>
  </si>
  <si>
    <t>MVSHM-PN01002-2ZC-6BT25</t>
  </si>
  <si>
    <t>■SETA0090-Z01(ｶｯﾌﾟﾌﾟﾚｰﾄ)</t>
  </si>
  <si>
    <t>NCLA4-6-15</t>
  </si>
  <si>
    <t xml:space="preserve">ｷﾝｿﾞｸｶﾗｰ </t>
    <phoneticPr fontId="4"/>
  </si>
  <si>
    <t>ＳＥＴ</t>
    <phoneticPr fontId="4"/>
  </si>
  <si>
    <t>組立費</t>
    <rPh sb="0" eb="2">
      <t>クミタテ</t>
    </rPh>
    <rPh sb="2" eb="3">
      <t>ヒ</t>
    </rPh>
    <phoneticPr fontId="4"/>
  </si>
  <si>
    <t>泰光</t>
    <rPh sb="0" eb="2">
      <t>ヤスミツ</t>
    </rPh>
    <phoneticPr fontId="4"/>
  </si>
  <si>
    <t>残検ｴｱシリンダカートリッジ</t>
    <rPh sb="0" eb="1">
      <t>ザン</t>
    </rPh>
    <rPh sb="1" eb="2">
      <t>ケン</t>
    </rPh>
    <phoneticPr fontId="4"/>
  </si>
  <si>
    <t>"O"リング（ドロップインアダプタパッキン部予備）</t>
    <rPh sb="21" eb="22">
      <t>ブ</t>
    </rPh>
    <rPh sb="22" eb="24">
      <t>ヨビ</t>
    </rPh>
    <phoneticPr fontId="4"/>
  </si>
  <si>
    <t>FWRBS-D20-V14-T2</t>
    <phoneticPr fontId="4"/>
  </si>
  <si>
    <t>ゴムワッシャ（シリコン）　ドロップインアダプタ部パッキン</t>
    <rPh sb="23" eb="24">
      <t>ブ</t>
    </rPh>
    <phoneticPr fontId="4"/>
  </si>
  <si>
    <t>CBSTS5-6</t>
    <phoneticPr fontId="4"/>
  </si>
  <si>
    <t>極低頭六角穴付ボルト</t>
    <phoneticPr fontId="4"/>
  </si>
  <si>
    <t>スリーエムジャパン</t>
    <phoneticPr fontId="4"/>
  </si>
  <si>
    <t>37103-3101-000 FL</t>
    <phoneticPr fontId="4"/>
  </si>
  <si>
    <t>e-conコネクタ オス(スリーエムジャパン)</t>
    <phoneticPr fontId="4"/>
  </si>
  <si>
    <t>e-conコネクタハーネス（メスコネクタ）</t>
    <phoneticPr fontId="4"/>
  </si>
  <si>
    <t>MNUNY6</t>
    <phoneticPr fontId="4"/>
  </si>
  <si>
    <t>ミニチュアワンタッチ継手　ユニオンワイ</t>
    <phoneticPr fontId="4"/>
  </si>
  <si>
    <t>シリンダ/液剤 加圧用レギュレータユニット</t>
    <rPh sb="5" eb="7">
      <t>エキザイ</t>
    </rPh>
    <rPh sb="8" eb="10">
      <t>カアツ</t>
    </rPh>
    <rPh sb="10" eb="11">
      <t>ヨウ</t>
    </rPh>
    <phoneticPr fontId="4"/>
  </si>
  <si>
    <t>BVHV6-1-3-B</t>
    <phoneticPr fontId="4"/>
  </si>
  <si>
    <t>PLJ6</t>
    <phoneticPr fontId="4"/>
  </si>
  <si>
    <t>ワンタッチ継手 ソケットエルボ(PISCO)</t>
    <phoneticPr fontId="4"/>
  </si>
  <si>
    <t>APMMS-T2-T2</t>
    <phoneticPr fontId="4"/>
  </si>
  <si>
    <t>ねじ変換継手</t>
    <phoneticPr fontId="4"/>
  </si>
  <si>
    <t>残検ｴｱシリンダカートリッジ用継手</t>
    <rPh sb="0" eb="1">
      <t>ザン</t>
    </rPh>
    <rPh sb="1" eb="2">
      <t>ケン</t>
    </rPh>
    <rPh sb="14" eb="15">
      <t>ヨウ</t>
    </rPh>
    <rPh sb="15" eb="17">
      <t>ツギテ</t>
    </rPh>
    <phoneticPr fontId="4"/>
  </si>
  <si>
    <t>キッツ</t>
    <phoneticPr fontId="4"/>
  </si>
  <si>
    <t>PT-8A</t>
    <phoneticPr fontId="4"/>
  </si>
  <si>
    <t>ステンレス鋼製チーズ継手ねじ込み(キッツ)</t>
    <phoneticPr fontId="4"/>
  </si>
  <si>
    <t>フジトク</t>
    <phoneticPr fontId="4"/>
  </si>
  <si>
    <t>AP-8A-SU6</t>
    <phoneticPr fontId="4"/>
  </si>
  <si>
    <t>エヤー抜きバルブ(フジトク）</t>
    <phoneticPr fontId="4"/>
  </si>
  <si>
    <t>見積りNo：22TM-0090-00を添付致します。</t>
    <rPh sb="0" eb="2">
      <t>ミツモリ</t>
    </rPh>
    <rPh sb="19" eb="21">
      <t>テンプ</t>
    </rPh>
    <rPh sb="21" eb="22">
      <t>イタ</t>
    </rPh>
    <phoneticPr fontId="4"/>
  </si>
  <si>
    <t>SC40310</t>
    <phoneticPr fontId="4"/>
  </si>
  <si>
    <t>SETD0001-Z01</t>
    <phoneticPr fontId="4"/>
  </si>
  <si>
    <t>樹脂プッシャボス</t>
    <rPh sb="0" eb="2">
      <t>ジュシ</t>
    </rPh>
    <phoneticPr fontId="4"/>
  </si>
  <si>
    <t>SETD0001-Z02</t>
  </si>
  <si>
    <t>樹脂丸プッシャ</t>
    <rPh sb="0" eb="2">
      <t>ジュシ</t>
    </rPh>
    <rPh sb="2" eb="3">
      <t>マル</t>
    </rPh>
    <phoneticPr fontId="4"/>
  </si>
  <si>
    <t>遠藤製作所</t>
    <rPh sb="0" eb="2">
      <t>エンドウ</t>
    </rPh>
    <rPh sb="2" eb="5">
      <t>セイサクジョ</t>
    </rPh>
    <phoneticPr fontId="4"/>
  </si>
  <si>
    <t>SETD0081-DOSK01</t>
    <phoneticPr fontId="4"/>
  </si>
  <si>
    <t>ドロップインアダプタ(セキスイボンド）</t>
    <phoneticPr fontId="4"/>
  </si>
  <si>
    <t>見積りNo：16098を添付致します。</t>
    <rPh sb="0" eb="2">
      <t>ミツモリ</t>
    </rPh>
    <rPh sb="12" eb="14">
      <t>テンプ</t>
    </rPh>
    <rPh sb="14" eb="15">
      <t>イタ</t>
    </rPh>
    <phoneticPr fontId="4"/>
  </si>
  <si>
    <t>ATP300A</t>
    <phoneticPr fontId="4"/>
  </si>
  <si>
    <t>300CVﾖｳ　ｶﾞｲﾖｳｷ</t>
  </si>
  <si>
    <t>MVBLK-AMW-2YX-GEXWR</t>
    <phoneticPr fontId="4"/>
  </si>
  <si>
    <t>メビー加工品(JR3303ケーブルベアベース)</t>
    <phoneticPr fontId="4"/>
  </si>
  <si>
    <t>ヘッド部ケーブルキャリア</t>
    <phoneticPr fontId="4"/>
  </si>
  <si>
    <t>CBSTSR4-14</t>
    <phoneticPr fontId="4"/>
  </si>
  <si>
    <t>CBSTSR4-8</t>
    <phoneticPr fontId="4"/>
  </si>
  <si>
    <t>SZ16F-4-060-25</t>
    <phoneticPr fontId="4"/>
  </si>
  <si>
    <t>MVSHM-3N02052-2YX-8ZM26</t>
    <phoneticPr fontId="4"/>
  </si>
  <si>
    <t>メビー加工品(JR3303ケーブルキャリアL板金)</t>
    <phoneticPr fontId="4"/>
  </si>
  <si>
    <t>FADAS-SUD-T2-A70-B20-L42-X21-H20-G37-M5-Y5-V32-S10-NA4</t>
    <phoneticPr fontId="4"/>
  </si>
  <si>
    <t xml:space="preserve"> L型板金</t>
    <phoneticPr fontId="4"/>
  </si>
  <si>
    <t>MVSHM-3N02058-2YX-K9985</t>
    <phoneticPr fontId="4"/>
  </si>
  <si>
    <t>メビィー加工品(JR3303端子台取付L板金)</t>
    <phoneticPr fontId="4"/>
  </si>
  <si>
    <t>I/O端子台ユニット</t>
    <phoneticPr fontId="4"/>
  </si>
  <si>
    <t>鍋屋バイテック</t>
    <phoneticPr fontId="4"/>
  </si>
  <si>
    <t>SHAS-M4X20</t>
    <phoneticPr fontId="4"/>
  </si>
  <si>
    <t>六角支柱(鍋屋バイテック)</t>
    <phoneticPr fontId="4"/>
  </si>
  <si>
    <t>MRB-290</t>
    <phoneticPr fontId="4"/>
  </si>
  <si>
    <t>興和化成</t>
    <phoneticPr fontId="4"/>
  </si>
  <si>
    <t>タカチ電機工業</t>
    <phoneticPr fontId="4"/>
  </si>
  <si>
    <t>GLDJ-PS-WA-37-2</t>
    <phoneticPr fontId="4"/>
  </si>
  <si>
    <t>GLDU-PT-WA-9-2-00F</t>
    <phoneticPr fontId="4"/>
  </si>
  <si>
    <t xml:space="preserve"> Dsubコネクタハーネス</t>
    <phoneticPr fontId="4"/>
  </si>
  <si>
    <t>SDP420⇔端子台ケーブル</t>
    <rPh sb="7" eb="10">
      <t>タンシダイ</t>
    </rPh>
    <phoneticPr fontId="4"/>
  </si>
  <si>
    <t>大同端子製造</t>
    <phoneticPr fontId="4"/>
  </si>
  <si>
    <t>MVBLK-AMW-2Z3-CXP5H</t>
    <phoneticPr fontId="4"/>
  </si>
  <si>
    <t>メビー加工品(ツール板)</t>
    <phoneticPr fontId="4"/>
  </si>
  <si>
    <t>MVBLK-AMW-2Z4-2T1EN</t>
    <phoneticPr fontId="4"/>
  </si>
  <si>
    <t>メビー加工品(3軸調整取付板(XYZEG25))</t>
    <phoneticPr fontId="4"/>
  </si>
  <si>
    <t>3軸調整ユニット</t>
    <phoneticPr fontId="4"/>
  </si>
  <si>
    <t>XYZEG25</t>
    <phoneticPr fontId="4"/>
  </si>
  <si>
    <t>XYZ軸ステージ</t>
    <rPh sb="3" eb="4">
      <t>ジク</t>
    </rPh>
    <phoneticPr fontId="4"/>
  </si>
  <si>
    <t>MVBLK-AMW-2Z4-1JF7W</t>
    <phoneticPr fontId="4"/>
  </si>
  <si>
    <t>メビー加工品(3軸調整バルブ取付板(XYZEG25))</t>
    <phoneticPr fontId="4"/>
  </si>
  <si>
    <t>CSH-SUS-M2-10</t>
    <phoneticPr fontId="4"/>
  </si>
  <si>
    <t>DBGS4-8.2-7-LTC-PC</t>
    <phoneticPr fontId="4"/>
  </si>
  <si>
    <t>段付ボルト</t>
    <phoneticPr fontId="4"/>
  </si>
  <si>
    <t>残検エアシリンダカートリッジ取付ユニット</t>
    <phoneticPr fontId="4"/>
  </si>
  <si>
    <t>LRLB4-10</t>
    <phoneticPr fontId="4"/>
  </si>
  <si>
    <t>長尺ローレット付ボルト</t>
    <phoneticPr fontId="4"/>
  </si>
  <si>
    <t>HXN-ST-M4-65</t>
    <phoneticPr fontId="4"/>
  </si>
  <si>
    <t xml:space="preserve">六角ボルト(SUNCO) </t>
    <phoneticPr fontId="4"/>
  </si>
  <si>
    <t>NKMS4</t>
    <phoneticPr fontId="4"/>
  </si>
  <si>
    <t xml:space="preserve">ローレットノブ (段付めねじ) </t>
    <phoneticPr fontId="4"/>
  </si>
  <si>
    <t>MVSHM-3N01000-2Z4-TSGR4</t>
    <phoneticPr fontId="4"/>
  </si>
  <si>
    <t>メビー加工品(六角ボルトカバ―)</t>
    <phoneticPr fontId="4"/>
  </si>
  <si>
    <t>CSH-SUS-M2-6</t>
    <phoneticPr fontId="4"/>
  </si>
  <si>
    <t xml:space="preserve">六角穴付ボルト(SUNCO) </t>
    <phoneticPr fontId="4"/>
  </si>
  <si>
    <t>MVSHM-3N02052-2Z1-HMWAD</t>
    <phoneticPr fontId="4"/>
  </si>
  <si>
    <t>メビー加工品(ARX21レギュレータ取付板金)</t>
    <phoneticPr fontId="4"/>
  </si>
  <si>
    <t>MVBLK-AMW-2Z3-5ASA3</t>
    <phoneticPr fontId="4"/>
  </si>
  <si>
    <t>メビィー加工品（No30カップベーススライド板）</t>
    <phoneticPr fontId="4"/>
  </si>
  <si>
    <t>捨て打ちカップユニット</t>
    <phoneticPr fontId="4"/>
  </si>
  <si>
    <t xml:space="preserve"> 六角ボルト</t>
    <phoneticPr fontId="4"/>
  </si>
  <si>
    <t>MVBLK-AMW-2Z3-FYSZX</t>
    <phoneticPr fontId="4"/>
  </si>
  <si>
    <t>メビィー加工品(No30カップベース）</t>
    <phoneticPr fontId="4"/>
  </si>
  <si>
    <t>P1-SWBC-19233253</t>
    <phoneticPr fontId="4"/>
  </si>
  <si>
    <t>Z曲げﾌﾞﾗｹｯﾄ(No30カップガイド板金H15)</t>
    <phoneticPr fontId="4"/>
  </si>
  <si>
    <t>MVBLK-AMW-2Z4-54BYH</t>
    <phoneticPr fontId="4"/>
  </si>
  <si>
    <t>メビー加工品(ロボットベース)</t>
    <phoneticPr fontId="4"/>
  </si>
  <si>
    <t>ロボットベース</t>
    <phoneticPr fontId="4"/>
  </si>
  <si>
    <t>AFPBHD6-P12-L7-B4</t>
    <phoneticPr fontId="4"/>
  </si>
  <si>
    <t>位置決めピン(ダイヤ)</t>
    <rPh sb="0" eb="3">
      <t>イチキ</t>
    </rPh>
    <phoneticPr fontId="4"/>
  </si>
  <si>
    <t>AFPBHA6-P10-L7-B4-E3</t>
    <phoneticPr fontId="4"/>
  </si>
  <si>
    <t>位置決めピン(丸)</t>
    <rPh sb="0" eb="3">
      <t>イチキ</t>
    </rPh>
    <rPh sb="7" eb="8">
      <t>マル</t>
    </rPh>
    <phoneticPr fontId="4"/>
  </si>
  <si>
    <t>SSHCA-SUS-M3-8</t>
    <phoneticPr fontId="4"/>
  </si>
  <si>
    <t xml:space="preserve">六角穴付 止めねじ くぼみ先(SUNCO) </t>
    <phoneticPr fontId="4"/>
  </si>
  <si>
    <t>STSG-SUH-D8-L45-E11-F7-J10-K10-W6-M4</t>
    <phoneticPr fontId="4"/>
  </si>
  <si>
    <t>シャフト(テーパ)</t>
    <phoneticPr fontId="4"/>
  </si>
  <si>
    <t>ノズル位置決めピン</t>
    <rPh sb="3" eb="6">
      <t>イチキ</t>
    </rPh>
    <phoneticPr fontId="4"/>
  </si>
  <si>
    <t>MVBLK-AMW-2Z4-L92SG</t>
    <phoneticPr fontId="4"/>
  </si>
  <si>
    <t>メビー加工品(FLSワークパレットベース)</t>
    <phoneticPr fontId="4"/>
  </si>
  <si>
    <t>ワーク治具パレット FLS</t>
    <phoneticPr fontId="4"/>
  </si>
  <si>
    <t>MVBLK-MCL-2Z4-1Z7NF</t>
    <phoneticPr fontId="4"/>
  </si>
  <si>
    <t>メビー加工品(FLS固定Lブロック(奥))</t>
    <phoneticPr fontId="4"/>
  </si>
  <si>
    <t>MVBLK-MCL-2Z4-R7N7Y</t>
    <phoneticPr fontId="4"/>
  </si>
  <si>
    <t>メビー加工品(FLS固定Lブロック(手前))</t>
    <phoneticPr fontId="4"/>
  </si>
  <si>
    <t>AYHK15-10</t>
    <phoneticPr fontId="4"/>
  </si>
  <si>
    <t>金属ワッシャ付クッション</t>
    <phoneticPr fontId="4"/>
  </si>
  <si>
    <t>東洋技研</t>
    <rPh sb="0" eb="4">
      <t>トウヨウギケン</t>
    </rPh>
    <phoneticPr fontId="4"/>
  </si>
  <si>
    <t>PCN-COM201 注文コード： 34818804</t>
    <rPh sb="11" eb="13">
      <t>チュウモン</t>
    </rPh>
    <phoneticPr fontId="4"/>
  </si>
  <si>
    <t xml:space="preserve">コモン端子台(東洋技研) </t>
    <phoneticPr fontId="4"/>
  </si>
  <si>
    <t xml:space="preserve">0615-04 注文コード：26979137 </t>
    <rPh sb="8" eb="10">
      <t>チュウモン</t>
    </rPh>
    <phoneticPr fontId="4"/>
  </si>
  <si>
    <t>ネオ・ミニカップ（No.30） No.30（マルエム）</t>
    <phoneticPr fontId="4"/>
  </si>
  <si>
    <t>SETD0022-Y08</t>
    <phoneticPr fontId="4"/>
  </si>
  <si>
    <t>725D,725DA用ホルダ（P=25）</t>
    <phoneticPr fontId="4"/>
  </si>
  <si>
    <t>見積待ち</t>
    <rPh sb="0" eb="2">
      <t>ミツモリ</t>
    </rPh>
    <rPh sb="2" eb="3">
      <t>マ</t>
    </rPh>
    <phoneticPr fontId="4"/>
  </si>
  <si>
    <t>SETD0081-Y01</t>
    <phoneticPr fontId="4"/>
  </si>
  <si>
    <t>カートリッジホルダスライドレール</t>
    <phoneticPr fontId="4"/>
  </si>
  <si>
    <t>SETD0081-Y02</t>
  </si>
  <si>
    <t>新カートリッジスライド式ホルダ</t>
    <phoneticPr fontId="4"/>
  </si>
  <si>
    <t>MVBLK-AMW-2ZR-D3XAW</t>
    <phoneticPr fontId="4"/>
  </si>
  <si>
    <t>メビー加工品(FLWワークパレットベース)</t>
    <phoneticPr fontId="4"/>
  </si>
  <si>
    <t>194646(SAITO-TETSU)で発注済</t>
    <rPh sb="20" eb="22">
      <t>ハッチュウ</t>
    </rPh>
    <rPh sb="22" eb="23">
      <t>スミ</t>
    </rPh>
    <phoneticPr fontId="4"/>
  </si>
  <si>
    <t>ワーク治具パレット FLW</t>
    <phoneticPr fontId="4"/>
  </si>
  <si>
    <t>MVBLK-MCL-2ZR-8NZTE</t>
    <phoneticPr fontId="4"/>
  </si>
  <si>
    <t>メビー加工品(FLW固定Lブロック(奥))</t>
    <phoneticPr fontId="4"/>
  </si>
  <si>
    <t>MVBLK-MCL-2ZR-DYY2T</t>
    <phoneticPr fontId="4"/>
  </si>
  <si>
    <t>メビー加工品(FLW固定Lブロック(手前右))</t>
    <phoneticPr fontId="4"/>
  </si>
  <si>
    <t>MVBLK-MCL-2ZR-AX4GA</t>
    <phoneticPr fontId="4"/>
  </si>
  <si>
    <t>メビー加工品(FLW固定Lブロック(手前左))</t>
    <phoneticPr fontId="4"/>
  </si>
  <si>
    <t>PACK10-CIMRS4-6-0.1</t>
    <phoneticPr fontId="4"/>
  </si>
  <si>
    <t>SBBSS5-12</t>
    <phoneticPr fontId="4"/>
  </si>
  <si>
    <t>小径頭ボルト</t>
    <rPh sb="0" eb="2">
      <t>ショウケイ</t>
    </rPh>
    <rPh sb="2" eb="3">
      <t>トウ</t>
    </rPh>
    <phoneticPr fontId="4"/>
  </si>
  <si>
    <t>KBBS5-12</t>
    <phoneticPr fontId="4"/>
  </si>
  <si>
    <t>低頭小径ボルト</t>
    <rPh sb="0" eb="1">
      <t>テイ</t>
    </rPh>
    <rPh sb="1" eb="2">
      <t>アタマ</t>
    </rPh>
    <rPh sb="2" eb="4">
      <t>ショウケイ</t>
    </rPh>
    <phoneticPr fontId="4"/>
  </si>
  <si>
    <t>AFPBHA6-P12-L7-B4-E3</t>
    <phoneticPr fontId="4"/>
  </si>
  <si>
    <t>＊神奈川(営)直送</t>
    <rPh sb="1" eb="4">
      <t>カナガワ</t>
    </rPh>
    <rPh sb="5" eb="6">
      <t>エイ</t>
    </rPh>
    <rPh sb="7" eb="9">
      <t>チョクソウ</t>
    </rPh>
    <phoneticPr fontId="4"/>
  </si>
  <si>
    <t xml:space="preserve">富士通テレコムネットワーク　　　　　　　　　　　　　　　　　　　　　　(渡辺精工社) </t>
    <phoneticPr fontId="4"/>
  </si>
  <si>
    <t>イフェクト</t>
    <phoneticPr fontId="4"/>
  </si>
  <si>
    <t>(2セット)</t>
    <phoneticPr fontId="4"/>
  </si>
  <si>
    <t>BCBFS3-5</t>
    <phoneticPr fontId="4"/>
  </si>
  <si>
    <t>六角穴付ボタンボルト</t>
    <phoneticPr fontId="4"/>
  </si>
  <si>
    <t>3/30神奈川へ発送</t>
    <rPh sb="4" eb="7">
      <t>カナガワ</t>
    </rPh>
    <rPh sb="8" eb="10">
      <t>ハッソウ</t>
    </rPh>
    <phoneticPr fontId="4"/>
  </si>
  <si>
    <t>遠藤製作所</t>
    <rPh sb="0" eb="5">
      <t>エンドウセイサクジョ</t>
    </rPh>
    <phoneticPr fontId="4"/>
  </si>
  <si>
    <t>114187-Z14</t>
    <phoneticPr fontId="4"/>
  </si>
  <si>
    <t>φ40パッド（POM）</t>
    <phoneticPr fontId="4"/>
  </si>
  <si>
    <t>4/7神奈川(営)着</t>
    <rPh sb="3" eb="6">
      <t>カナガワ</t>
    </rPh>
    <rPh sb="6" eb="9">
      <t>エイ</t>
    </rPh>
    <rPh sb="9" eb="10">
      <t>ツ</t>
    </rPh>
    <phoneticPr fontId="4"/>
  </si>
  <si>
    <t>SETD0083-Z01</t>
    <phoneticPr fontId="4"/>
  </si>
  <si>
    <t>φ40パッドボス（POM）-2</t>
    <phoneticPr fontId="4"/>
  </si>
  <si>
    <t>全て、神奈川(営)丸山さんへ発送のこと</t>
    <rPh sb="0" eb="1">
      <t>スベ</t>
    </rPh>
    <rPh sb="3" eb="6">
      <t>カナガワ</t>
    </rPh>
    <rPh sb="6" eb="9">
      <t>エイ</t>
    </rPh>
    <rPh sb="9" eb="11">
      <t>マルヤマ</t>
    </rPh>
    <rPh sb="14" eb="16">
      <t>ハッソウ</t>
    </rPh>
    <phoneticPr fontId="4"/>
  </si>
  <si>
    <t>（2式）</t>
    <rPh sb="2" eb="3">
      <t>シキ</t>
    </rPh>
    <phoneticPr fontId="4"/>
  </si>
  <si>
    <t>SHBB-ACW-A30-B40-T20-X5-F20-M4-H25-P10-E10-Z4</t>
    <phoneticPr fontId="4"/>
  </si>
  <si>
    <t>MVBLK-AMW-2ZK-D5WR2</t>
    <phoneticPr fontId="4"/>
  </si>
  <si>
    <t>メビー加工品 (ツール板L)</t>
    <phoneticPr fontId="4"/>
  </si>
  <si>
    <t>SLSBG8-25-M4-N4-LKC</t>
    <phoneticPr fontId="4"/>
  </si>
  <si>
    <t>社内実験用</t>
    <rPh sb="0" eb="2">
      <t>シャナイ</t>
    </rPh>
    <rPh sb="2" eb="4">
      <t>ジッケン</t>
    </rPh>
    <rPh sb="4" eb="5">
      <t>ヨウ</t>
    </rPh>
    <phoneticPr fontId="4"/>
  </si>
  <si>
    <t>青木(齋藤）</t>
    <rPh sb="0" eb="2">
      <t>アオキ</t>
    </rPh>
    <phoneticPr fontId="4"/>
  </si>
  <si>
    <t>開発NO.SWS22005</t>
    <rPh sb="0" eb="2">
      <t>カイハツ</t>
    </rPh>
    <phoneticPr fontId="4"/>
  </si>
  <si>
    <t>SETB0089-A02　</t>
    <phoneticPr fontId="4"/>
  </si>
  <si>
    <t>見積まだ</t>
    <rPh sb="0" eb="2">
      <t>ミツモリ</t>
    </rPh>
    <phoneticPr fontId="4"/>
  </si>
  <si>
    <t>納期</t>
    <rPh sb="0" eb="2">
      <t>ノウキ</t>
    </rPh>
    <phoneticPr fontId="4"/>
  </si>
  <si>
    <t>ATD300CV-G　金属ｶｰﾄﾘｯﾁ改造タイプ　全加圧　クランプタイプ</t>
    <rPh sb="11" eb="13">
      <t>キンゾク</t>
    </rPh>
    <rPh sb="19" eb="21">
      <t>カイゾウ</t>
    </rPh>
    <rPh sb="25" eb="28">
      <t>ゼンカアツ</t>
    </rPh>
    <phoneticPr fontId="4"/>
  </si>
  <si>
    <t>CDJ2B16-200Z-M9NS-B</t>
    <phoneticPr fontId="4"/>
  </si>
  <si>
    <t>エアシリンダー</t>
    <phoneticPr fontId="4"/>
  </si>
  <si>
    <t>https://www.monotaro.com/p/5183/9426/?t.mpn=cdj2b16-200z-m9ns-b</t>
    <phoneticPr fontId="4"/>
  </si>
  <si>
    <t>3/24・仙台営業所着</t>
    <rPh sb="5" eb="7">
      <t>センダイ</t>
    </rPh>
    <rPh sb="7" eb="9">
      <t>エイギョウ</t>
    </rPh>
    <rPh sb="9" eb="10">
      <t>ショ</t>
    </rPh>
    <rPh sb="10" eb="11">
      <t>チャク</t>
    </rPh>
    <phoneticPr fontId="4"/>
  </si>
  <si>
    <t>3/25・仙台営業所着</t>
    <rPh sb="5" eb="7">
      <t>センダイ</t>
    </rPh>
    <rPh sb="7" eb="9">
      <t>エイギョウ</t>
    </rPh>
    <rPh sb="9" eb="10">
      <t>ショ</t>
    </rPh>
    <rPh sb="10" eb="11">
      <t>チャク</t>
    </rPh>
    <phoneticPr fontId="4"/>
  </si>
  <si>
    <t>FWRBN-D60-V51-T4</t>
    <phoneticPr fontId="4"/>
  </si>
  <si>
    <t>ミニュチュアワンタッチ継手</t>
    <rPh sb="11" eb="12">
      <t>ツギ</t>
    </rPh>
    <rPh sb="12" eb="13">
      <t>テ</t>
    </rPh>
    <phoneticPr fontId="9"/>
  </si>
  <si>
    <t>サイレンサ</t>
  </si>
  <si>
    <t>NPB5</t>
    <phoneticPr fontId="4"/>
  </si>
  <si>
    <t>Oリング</t>
  </si>
  <si>
    <t>NPB10</t>
    <phoneticPr fontId="4"/>
  </si>
  <si>
    <t>2Week</t>
    <phoneticPr fontId="4"/>
  </si>
  <si>
    <t>4/5・仙台営業所着</t>
    <rPh sb="4" eb="6">
      <t>センダイ</t>
    </rPh>
    <rPh sb="6" eb="8">
      <t>エイギョウ</t>
    </rPh>
    <rPh sb="8" eb="9">
      <t>ショ</t>
    </rPh>
    <rPh sb="9" eb="10">
      <t>チャク</t>
    </rPh>
    <phoneticPr fontId="4"/>
  </si>
  <si>
    <t>6日目</t>
    <rPh sb="1" eb="2">
      <t>ヒ</t>
    </rPh>
    <rPh sb="2" eb="3">
      <t>メ</t>
    </rPh>
    <phoneticPr fontId="4"/>
  </si>
  <si>
    <t>MVBLK-SUB-JPA2AJKBW111AB</t>
    <phoneticPr fontId="4"/>
  </si>
  <si>
    <t>SETB-0004-Z06 パッド1</t>
    <phoneticPr fontId="4"/>
  </si>
  <si>
    <t>3/28・仙台営業所着</t>
    <rPh sb="5" eb="7">
      <t>センダイ</t>
    </rPh>
    <rPh sb="7" eb="9">
      <t>エイギョウ</t>
    </rPh>
    <rPh sb="9" eb="10">
      <t>ショ</t>
    </rPh>
    <rPh sb="10" eb="11">
      <t>チャク</t>
    </rPh>
    <phoneticPr fontId="4"/>
  </si>
  <si>
    <t>MVSHM-3N03004003003-JPA2AJUBN111AA</t>
    <phoneticPr fontId="4"/>
  </si>
  <si>
    <t>SETB-0004-Z07 パッド2</t>
    <phoneticPr fontId="4"/>
  </si>
  <si>
    <t>CSHCS-SUS-M3-8</t>
    <phoneticPr fontId="4"/>
  </si>
  <si>
    <t>ﾛｯｶｸｱﾅﾂｷｻﾗﾎﾞﾙﾄ</t>
    <phoneticPr fontId="4"/>
  </si>
  <si>
    <t>3Week</t>
    <phoneticPr fontId="4"/>
  </si>
  <si>
    <t>SETB0088-Z01　580091A ﾄﾞﾛｯﾌﾟｲﾝｱﾀﾞﾌﾟﾀ　ﾅｯﾄ  材料　A2017</t>
    <phoneticPr fontId="4"/>
  </si>
  <si>
    <t>ﾄﾞﾛｯﾌﾟｲﾝｱﾀﾞﾌﾟﾀ　ﾅｯﾄ　　17アルマイト</t>
    <phoneticPr fontId="4"/>
  </si>
  <si>
    <t>見積NO.　6389</t>
    <rPh sb="0" eb="2">
      <t>ミツモリ</t>
    </rPh>
    <phoneticPr fontId="4"/>
  </si>
  <si>
    <t>SETB0088-Z02　580091A改　 ﾄﾞﾛｯﾌﾟｲﾝｱﾀﾞﾌﾟﾀ　 材料　A2017</t>
    <phoneticPr fontId="4"/>
  </si>
  <si>
    <t>ﾄﾞﾛｯﾌﾟｲﾝｱﾀﾞﾌﾟﾀ　　　17アルマイト</t>
    <phoneticPr fontId="4"/>
  </si>
  <si>
    <t>FWRBN-D23-V16-T3</t>
    <phoneticPr fontId="4"/>
  </si>
  <si>
    <t>NGF40</t>
    <phoneticPr fontId="4"/>
  </si>
  <si>
    <t>Ｏリング　Ｇシリーズ</t>
    <phoneticPr fontId="4"/>
  </si>
  <si>
    <t>SETB0089-Z04-1　ATP300　蓋改良版2　φ75×35H　材料　A2017　Type:2</t>
    <phoneticPr fontId="4"/>
  </si>
  <si>
    <t>見積NO.　6417</t>
    <rPh sb="0" eb="2">
      <t>ミツモリ</t>
    </rPh>
    <phoneticPr fontId="4"/>
  </si>
  <si>
    <t>SETB0089-Z01　ATP300　蓋改良版　管用継手　クランプＴｙｐｅ 材料　A2017</t>
    <phoneticPr fontId="4"/>
  </si>
  <si>
    <t>見積NO.　6369</t>
    <rPh sb="0" eb="2">
      <t>ミツモリ</t>
    </rPh>
    <phoneticPr fontId="4"/>
  </si>
  <si>
    <t>SETB0089-Z02　ATP300　上部管用継手　クランプＴｙｐｅ 材料　A2017</t>
    <phoneticPr fontId="4"/>
  </si>
  <si>
    <t>SETB0089-Z03-1　ATP300　筒部 アルミパイプ本体　M60（φ55.8）×185L</t>
  </si>
  <si>
    <t>SNCPH2.5S</t>
    <phoneticPr fontId="4"/>
  </si>
  <si>
    <t>サニタリー管用継手　クランプ　中・高圧用</t>
    <phoneticPr fontId="4"/>
  </si>
  <si>
    <t>SNGS2.5S</t>
    <phoneticPr fontId="4"/>
  </si>
  <si>
    <t>サニタリー管用継手　ガスケット</t>
    <phoneticPr fontId="4"/>
  </si>
  <si>
    <t>PACK10-CIMRS4-9-0.2</t>
    <phoneticPr fontId="4"/>
  </si>
  <si>
    <t>シムリング【1～30個入り】</t>
    <phoneticPr fontId="4"/>
  </si>
  <si>
    <t>DBS4-5-4</t>
    <phoneticPr fontId="4"/>
  </si>
  <si>
    <t>SETB0089-Z05　ATP300　蓋改良版2　スペーサ　材料　A2017</t>
    <phoneticPr fontId="4"/>
  </si>
  <si>
    <t>仙台営業所購入依頼分</t>
    <rPh sb="0" eb="2">
      <t>センダイ</t>
    </rPh>
    <rPh sb="2" eb="5">
      <t>エイギョウショ</t>
    </rPh>
    <rPh sb="5" eb="7">
      <t>コウニュウ</t>
    </rPh>
    <rPh sb="7" eb="10">
      <t>イライブン</t>
    </rPh>
    <phoneticPr fontId="4"/>
  </si>
  <si>
    <t>注文書発行願います</t>
    <rPh sb="0" eb="2">
      <t>チュウモン</t>
    </rPh>
    <rPh sb="2" eb="3">
      <t>ショ</t>
    </rPh>
    <rPh sb="3" eb="6">
      <t>ハッコウネガ</t>
    </rPh>
    <phoneticPr fontId="4"/>
  </si>
  <si>
    <t>SETGRS10-20-SC5</t>
    <phoneticPr fontId="4"/>
  </si>
  <si>
    <t>注文番号20220330-01(YATAGAWA)</t>
    <rPh sb="0" eb="2">
      <t>チュウモン</t>
    </rPh>
    <rPh sb="2" eb="4">
      <t>バンゴウ</t>
    </rPh>
    <phoneticPr fontId="4"/>
  </si>
  <si>
    <t>4/4 本社着予定</t>
    <rPh sb="4" eb="6">
      <t>ホンシャ</t>
    </rPh>
    <rPh sb="6" eb="7">
      <t>チャク</t>
    </rPh>
    <rPh sb="7" eb="9">
      <t>ヨテイ</t>
    </rPh>
    <phoneticPr fontId="4"/>
  </si>
  <si>
    <t>仙台営業所購入依頼分</t>
    <rPh sb="0" eb="2">
      <t>センダイ</t>
    </rPh>
    <rPh sb="2" eb="5">
      <t>エイギョウショ</t>
    </rPh>
    <rPh sb="5" eb="9">
      <t>コウニュウイライ</t>
    </rPh>
    <rPh sb="9" eb="10">
      <t>ブン</t>
    </rPh>
    <phoneticPr fontId="4"/>
  </si>
  <si>
    <t>日立パワーデバイス</t>
    <phoneticPr fontId="4"/>
  </si>
  <si>
    <t>MVBLK-AMW-2XA-GWBL1</t>
    <phoneticPr fontId="4"/>
  </si>
  <si>
    <t>メビー加工品(SETD0059-Z01 端子台カバー取付Lベース(背面右))</t>
    <phoneticPr fontId="4"/>
  </si>
  <si>
    <t>190252(SAITO-TETSU)で発注済</t>
    <rPh sb="20" eb="22">
      <t>ハッチュウ</t>
    </rPh>
    <rPh sb="22" eb="23">
      <t>スミ</t>
    </rPh>
    <phoneticPr fontId="4"/>
  </si>
  <si>
    <t>端子台カバーユニット</t>
  </si>
  <si>
    <t>2022/3/28 神奈川（営）直送</t>
    <rPh sb="10" eb="13">
      <t>カナガワ</t>
    </rPh>
    <rPh sb="14" eb="15">
      <t>エイ</t>
    </rPh>
    <rPh sb="16" eb="18">
      <t>チョクソウ</t>
    </rPh>
    <phoneticPr fontId="4"/>
  </si>
  <si>
    <t>MVSHM-3N02050-2XA-SX3UF</t>
    <phoneticPr fontId="4"/>
  </si>
  <si>
    <t>メビー加工品(SETD0059-Z02 端子台カバー取付Lベース取付L板金(背面右)</t>
    <phoneticPr fontId="4"/>
  </si>
  <si>
    <t>MVSHM-3N03058-2XA-N1UR4</t>
    <phoneticPr fontId="4"/>
  </si>
  <si>
    <t>メビー加工(SETD0059-Z03 端子台カバー取付板金L(背面左))</t>
    <phoneticPr fontId="4"/>
  </si>
  <si>
    <t>SLSBWF7-195-LKC</t>
    <phoneticPr fontId="4"/>
  </si>
  <si>
    <t>六角支柱</t>
    <rPh sb="0" eb="4">
      <t>ロッカクシチュウ</t>
    </rPh>
    <phoneticPr fontId="4"/>
  </si>
  <si>
    <t>MVSHM-3N01550-2XA-L6HZE</t>
    <phoneticPr fontId="4"/>
  </si>
  <si>
    <t>メビー加工品(SETD0059-Z04 端子台カバー)</t>
    <phoneticPr fontId="4"/>
  </si>
  <si>
    <t>東邦工業株式会社(㈱佐藤機工)</t>
    <rPh sb="0" eb="4">
      <t>トウホウコウギョウ</t>
    </rPh>
    <rPh sb="4" eb="8">
      <t>カブシキガイシャ</t>
    </rPh>
    <rPh sb="10" eb="14">
      <t>サトウキコウ</t>
    </rPh>
    <phoneticPr fontId="4"/>
  </si>
  <si>
    <t>ﾌｨﾙﾀｰﾚｷﾞｭﾚｰﾀ</t>
    <phoneticPr fontId="4"/>
  </si>
  <si>
    <t>見積No.22-22-00388A</t>
    <rPh sb="0" eb="2">
      <t>ミツモリ</t>
    </rPh>
    <phoneticPr fontId="4"/>
  </si>
  <si>
    <t>SY3120-5LZ-C4-F2</t>
    <phoneticPr fontId="4"/>
  </si>
  <si>
    <t>電磁弁</t>
    <phoneticPr fontId="4"/>
  </si>
  <si>
    <t>KQ2L06-M5A</t>
    <phoneticPr fontId="4"/>
  </si>
  <si>
    <t>KQ2S06-M5A</t>
    <phoneticPr fontId="4"/>
  </si>
  <si>
    <t>AN05-M5</t>
    <phoneticPr fontId="4"/>
  </si>
  <si>
    <t>ｻｲﾚﾝｻ</t>
    <phoneticPr fontId="4"/>
  </si>
  <si>
    <t>MGPL16-75Z-M9N</t>
    <phoneticPr fontId="4"/>
  </si>
  <si>
    <t>AS1201F-M5E-04A</t>
    <phoneticPr fontId="4"/>
  </si>
  <si>
    <t>ｽﾋﾟｺﾝ</t>
    <phoneticPr fontId="4"/>
  </si>
  <si>
    <t>ｵﾑﾛﾝ</t>
    <phoneticPr fontId="4"/>
  </si>
  <si>
    <t>XW5Z-EP6</t>
    <phoneticPr fontId="4"/>
  </si>
  <si>
    <t>ｽﾄｯﾊﾟｰ</t>
    <phoneticPr fontId="4"/>
  </si>
  <si>
    <t>SY100-30-4A-6</t>
    <phoneticPr fontId="4"/>
  </si>
  <si>
    <t>ｺﾈｸﾀﾊｰﾈｽ</t>
    <phoneticPr fontId="4"/>
  </si>
  <si>
    <t>KQ2T06-00A</t>
    <phoneticPr fontId="4"/>
  </si>
  <si>
    <t>NSDJ-PS-SB-37-1.5</t>
    <phoneticPr fontId="4"/>
  </si>
  <si>
    <t>194328(NORIKANE)で発注済み</t>
    <rPh sb="17" eb="20">
      <t>ハッチュウズ</t>
    </rPh>
    <phoneticPr fontId="4"/>
  </si>
  <si>
    <t>Dsubｺﾈｸﾀﾊｰﾈｽ</t>
  </si>
  <si>
    <t>JAPPY</t>
    <phoneticPr fontId="4"/>
  </si>
  <si>
    <t>BDR-261-JP</t>
    <phoneticPr fontId="4"/>
  </si>
  <si>
    <t>TNC10</t>
    <phoneticPr fontId="4"/>
  </si>
  <si>
    <t>端子台(4個入)</t>
    <rPh sb="5" eb="6">
      <t>コ</t>
    </rPh>
    <rPh sb="6" eb="7">
      <t>イ</t>
    </rPh>
    <phoneticPr fontId="4"/>
  </si>
  <si>
    <t>SS300R-24-6-20</t>
    <phoneticPr fontId="4"/>
  </si>
  <si>
    <t>ｹｰﾌﾞﾙ</t>
    <phoneticPr fontId="4"/>
  </si>
  <si>
    <t>37303-3122-000FL-8P</t>
    <phoneticPr fontId="4"/>
  </si>
  <si>
    <t>e-con(黄)ﾒｽ</t>
    <rPh sb="6" eb="7">
      <t>キ</t>
    </rPh>
    <phoneticPr fontId="4"/>
  </si>
  <si>
    <t>e-con(赤)ｵｽ</t>
    <rPh sb="6" eb="7">
      <t>アカ</t>
    </rPh>
    <phoneticPr fontId="4"/>
  </si>
  <si>
    <t>MVSHM-3N02052-316-WBLRW</t>
    <phoneticPr fontId="4"/>
  </si>
  <si>
    <t>SETE0107-Z01背面板金</t>
    <phoneticPr fontId="4"/>
  </si>
  <si>
    <t>4/14ミスミより制作キャンセル連絡あり。　194328(NORIKANE)で発注済み</t>
    <rPh sb="9" eb="11">
      <t>セイサク</t>
    </rPh>
    <rPh sb="16" eb="18">
      <t>レンラク</t>
    </rPh>
    <rPh sb="39" eb="42">
      <t>ハッチュウズ</t>
    </rPh>
    <phoneticPr fontId="4"/>
  </si>
  <si>
    <t>MVSHM-3N02052-316-DZPTE</t>
    <phoneticPr fontId="4"/>
  </si>
  <si>
    <t>SETE0107-Z02サポート板金</t>
    <phoneticPr fontId="4"/>
  </si>
  <si>
    <t>MVSHM-3N02052-316-7S3HM</t>
    <phoneticPr fontId="4"/>
  </si>
  <si>
    <t>SETE0108-Z01背面板金</t>
    <phoneticPr fontId="4"/>
  </si>
  <si>
    <t>MVSHM-3N02052-316-6FPK1</t>
    <phoneticPr fontId="4"/>
  </si>
  <si>
    <t>SETE0108-Z02サポート板金</t>
    <phoneticPr fontId="4"/>
  </si>
  <si>
    <t>MVSHM-3N02052-316-AM2BL</t>
    <phoneticPr fontId="4"/>
  </si>
  <si>
    <t>SETE0107-Y01ツール板金</t>
    <phoneticPr fontId="4"/>
  </si>
  <si>
    <t>MVBLK-ACW-2ZY-1TBL8</t>
    <phoneticPr fontId="4"/>
  </si>
  <si>
    <t>SETE0107-Y02バルブホルダ</t>
    <phoneticPr fontId="4"/>
  </si>
  <si>
    <t>ｲｸﾞｽ</t>
    <phoneticPr fontId="4"/>
  </si>
  <si>
    <t>Z08.30.048.0-30-080.30.12PZ</t>
    <phoneticPr fontId="4"/>
  </si>
  <si>
    <t>MVSHM-3N02052-316-A62W5</t>
    <phoneticPr fontId="4"/>
  </si>
  <si>
    <t>SETE0107-Z03移動端板金</t>
    <phoneticPr fontId="4"/>
  </si>
  <si>
    <t>MVSHM-3N02052-316-AWYLY</t>
    <phoneticPr fontId="4"/>
  </si>
  <si>
    <t>SETE0107-Z04_Y軸ヘッド板金</t>
    <phoneticPr fontId="4"/>
  </si>
  <si>
    <t>日産ﾈｼﾞ</t>
    <rPh sb="0" eb="2">
      <t>ニッサン</t>
    </rPh>
    <phoneticPr fontId="4"/>
  </si>
  <si>
    <t>小頭ﾎﾞﾙﾄ</t>
    <phoneticPr fontId="4"/>
  </si>
  <si>
    <t>KBXS75-100</t>
    <phoneticPr fontId="4"/>
  </si>
  <si>
    <t>金属ﾎﾞｯｸｽ</t>
    <phoneticPr fontId="4"/>
  </si>
  <si>
    <t>MVSHM-3N02050-316-268XF</t>
    <phoneticPr fontId="4"/>
  </si>
  <si>
    <t>SETE0107-Z05受皿</t>
    <phoneticPr fontId="4"/>
  </si>
  <si>
    <t>M-5J-X83</t>
    <phoneticPr fontId="4"/>
  </si>
  <si>
    <t>延長継手</t>
    <phoneticPr fontId="4"/>
  </si>
  <si>
    <t>4/15 見積依頼中</t>
    <rPh sb="5" eb="7">
      <t>ミツ</t>
    </rPh>
    <rPh sb="7" eb="9">
      <t>イライ</t>
    </rPh>
    <rPh sb="9" eb="10">
      <t>ナカ</t>
    </rPh>
    <phoneticPr fontId="4"/>
  </si>
  <si>
    <t>KQ2H06-00A</t>
    <phoneticPr fontId="4"/>
  </si>
  <si>
    <r>
      <t>制御機材→</t>
    </r>
    <r>
      <rPr>
        <sz val="11"/>
        <color indexed="10"/>
        <rFont val="ＭＳ Ｐゴシック"/>
        <family val="3"/>
        <charset val="128"/>
      </rPr>
      <t>ミスミ</t>
    </r>
    <rPh sb="0" eb="4">
      <t>セイギョキザイ</t>
    </rPh>
    <phoneticPr fontId="4"/>
  </si>
  <si>
    <r>
      <t>ARM5SB-27-A→</t>
    </r>
    <r>
      <rPr>
        <sz val="11"/>
        <color indexed="10"/>
        <rFont val="ＭＳ Ｐゴシック"/>
        <family val="3"/>
        <charset val="128"/>
      </rPr>
      <t>ARM5SA-08-Aで発注</t>
    </r>
    <rPh sb="24" eb="26">
      <t>ハッチュウ</t>
    </rPh>
    <phoneticPr fontId="4"/>
  </si>
  <si>
    <t>ﾚｷﾞｭﾚｰﾀ</t>
    <phoneticPr fontId="4"/>
  </si>
  <si>
    <t>MVSHM-3N02052-319-8JFLL</t>
    <phoneticPr fontId="4"/>
  </si>
  <si>
    <t>SETE0107-Z01A背面板金</t>
    <phoneticPr fontId="4"/>
  </si>
  <si>
    <t>4/18ミスミより制作不可連絡あり。　194328(NORIKANE)で発注済み</t>
    <rPh sb="9" eb="11">
      <t>セイサク</t>
    </rPh>
    <rPh sb="11" eb="13">
      <t>フカ</t>
    </rPh>
    <rPh sb="13" eb="15">
      <t>レンラク</t>
    </rPh>
    <rPh sb="36" eb="39">
      <t>ハッチュウズ</t>
    </rPh>
    <phoneticPr fontId="4"/>
  </si>
  <si>
    <t>MVSHM-3N02052-319-36U4G</t>
    <phoneticPr fontId="4"/>
  </si>
  <si>
    <t>SETE0108-Z01A背面板金</t>
    <phoneticPr fontId="4"/>
  </si>
  <si>
    <t>CSH-SUS-M4-28</t>
    <phoneticPr fontId="4"/>
  </si>
  <si>
    <t>六角穴付ﾎﾞﾙﾄ</t>
    <rPh sb="0" eb="4">
      <t>ロッカクアナツキ</t>
    </rPh>
    <phoneticPr fontId="4"/>
  </si>
  <si>
    <t>MVSHM-3N02052-31D-47UUY</t>
    <phoneticPr fontId="4"/>
  </si>
  <si>
    <t>SETE0107-Z01B背面板金</t>
    <phoneticPr fontId="4"/>
  </si>
  <si>
    <t>MVSHM-3N02052-31D-1J5WY</t>
    <phoneticPr fontId="4"/>
  </si>
  <si>
    <t>SETE0108-Z01B背面板金</t>
    <phoneticPr fontId="4"/>
  </si>
  <si>
    <t>BDR-361-JP</t>
    <phoneticPr fontId="4"/>
  </si>
  <si>
    <r>
      <t>JR3504→</t>
    </r>
    <r>
      <rPr>
        <sz val="11"/>
        <color indexed="10"/>
        <rFont val="ＭＳ Ｐゴシック"/>
        <family val="3"/>
        <charset val="128"/>
      </rPr>
      <t>JR3503変更</t>
    </r>
    <rPh sb="13" eb="15">
      <t>ヘンコウ</t>
    </rPh>
    <phoneticPr fontId="4"/>
  </si>
  <si>
    <r>
      <t>SRO-SWB-NO→</t>
    </r>
    <r>
      <rPr>
        <sz val="11"/>
        <color indexed="10"/>
        <rFont val="ＭＳ Ｐゴシック"/>
        <family val="3"/>
        <charset val="128"/>
      </rPr>
      <t>SWボックス　B仕様ｵﾌﾟｼｮﾝSW付きにて発注</t>
    </r>
    <rPh sb="19" eb="21">
      <t>シヨウ</t>
    </rPh>
    <rPh sb="29" eb="30">
      <t>ツ</t>
    </rPh>
    <rPh sb="33" eb="35">
      <t>ハッチュウ</t>
    </rPh>
    <phoneticPr fontId="4"/>
  </si>
  <si>
    <t>ｵﾌﾟｼｮﾝSW付ｽｲｯﾁBOX</t>
    <phoneticPr fontId="4"/>
  </si>
  <si>
    <t>ﾃｨｰﾁﾝｸﾞﾍﾟﾝﾀﾞﾝﾄ</t>
    <phoneticPr fontId="4"/>
  </si>
  <si>
    <t>在庫品使用</t>
    <rPh sb="0" eb="2">
      <t>ザイコ</t>
    </rPh>
    <rPh sb="2" eb="5">
      <t>ヒンシヨウ</t>
    </rPh>
    <phoneticPr fontId="4"/>
  </si>
  <si>
    <t>荷造り運賃</t>
    <rPh sb="0" eb="2">
      <t>ニツク</t>
    </rPh>
    <rPh sb="3" eb="5">
      <t>ウンチン</t>
    </rPh>
    <phoneticPr fontId="4"/>
  </si>
  <si>
    <t>■SETA0079-X01(ﾜｰｸﾍﾞｰｽ)</t>
    <phoneticPr fontId="4"/>
  </si>
  <si>
    <t>■SETA0079-X01(ﾜｰｸﾍﾞｰｽ)</t>
  </si>
  <si>
    <t>見積り取得中</t>
    <rPh sb="0" eb="2">
      <t>ミツモ</t>
    </rPh>
    <rPh sb="3" eb="6">
      <t>シュトクチュウ</t>
    </rPh>
    <phoneticPr fontId="4"/>
  </si>
  <si>
    <t>MVBLK-AMW-2ZY-XMBZU</t>
  </si>
  <si>
    <t>■SETA0079-X02(回転ﾍﾞｰｽ)</t>
  </si>
  <si>
    <t>■SETA0079-X03(ﾜｰｸｼﾞｸﾞ)</t>
  </si>
  <si>
    <t>MVSHM-4N02002-2ZY-18PAB</t>
  </si>
  <si>
    <t>■SETA0079-X04(ﾜｰｸ押えﾌﾟﾚｰﾄ)</t>
  </si>
  <si>
    <t>MVSHM-3N03000-2ZY-U7LUC</t>
  </si>
  <si>
    <t>■SETA0079-X05(丁番ｽﾄｯﾊﾟｰ)</t>
  </si>
  <si>
    <t>MVBLK-AMW-2ZY-11TJT</t>
  </si>
  <si>
    <t>■SETA0079-X06(ﾍﾞｱﾘﾝｸﾞﾞﾌﾞﾛｯｸ)</t>
  </si>
  <si>
    <t>MVBLK-AMW-2ZY-JE6C2</t>
  </si>
  <si>
    <t>■SETA0079-X07(ｼﾘﾝﾀﾞﾌﾟﾚｰﾄ)</t>
  </si>
  <si>
    <t>MVBLK-AMW-2ZY-ATSM1</t>
  </si>
  <si>
    <t>■SETA0079-X08(LMﾍﾞｰｽ)</t>
  </si>
  <si>
    <t>■SETA0079-X09(剤ﾊﾟﾚｯﾄ)</t>
  </si>
  <si>
    <t>MVSHM-PN02002-2ZY-5SG8M</t>
  </si>
  <si>
    <t>■SETA0079-X10(ﾍﾞｱ連結ﾌﾟﾚｰﾄ)</t>
  </si>
  <si>
    <t>MVSHM-PN02052-2ZY-PGBBL</t>
  </si>
  <si>
    <t>■SETA0079-X11(ﾍﾞｱﾌﾟﾚｰﾄ)</t>
  </si>
  <si>
    <t>MVSHM-3N01000-2ZY-GUFE9</t>
  </si>
  <si>
    <t>■SETA0079-X12(ｶｯﾌﾟﾌﾟﾚｰﾄ)</t>
  </si>
  <si>
    <t>MVBLK-AMW-311-7SC1D</t>
  </si>
  <si>
    <t>■SETA0079-Y01(ﾂｰﾙﾌﾟﾚｰﾄ)</t>
  </si>
  <si>
    <t>MVBLK-AMW-2ZY-ALUS9</t>
  </si>
  <si>
    <t>■SETA0079-Y02(ｼﾘﾝｼﾞｶﾞｲﾄﾞ)</t>
  </si>
  <si>
    <t>MVBLK-AMW-311-YHZKP</t>
    <phoneticPr fontId="4"/>
  </si>
  <si>
    <t>■SETA0079-Y03(ﾊﾞﾙﾌﾞﾎﾙﾀﾞ)</t>
  </si>
  <si>
    <t>MVBLK-AMW-311-162JL</t>
  </si>
  <si>
    <t>MVSHM-3N02052-2ZY-5XSYW</t>
  </si>
  <si>
    <t>■SETA0079-Z01(捨て打ちﾌﾟﾚｰﾄ)</t>
  </si>
  <si>
    <t>MVSHM-3N01002-2ZY-6UD32</t>
  </si>
  <si>
    <t>■SETA0079-Z02(ﾌﾟﾚｰﾄ)</t>
  </si>
  <si>
    <t>MVSHM-3N02002-2ZZ-XH25C</t>
  </si>
  <si>
    <t>■SETA0079-Z03(背面ﾌﾟﾚｰﾄ)</t>
  </si>
  <si>
    <t>MVSHM-3N03002-311-YW9NE</t>
  </si>
  <si>
    <t>■SETA0079-Z04(ﾚｷﾞｭﾚｰﾀｰﾌﾟﾚｰﾄ)</t>
    <phoneticPr fontId="4"/>
  </si>
  <si>
    <t>MVSHM-3N02052-311-1Y8ZN</t>
    <phoneticPr fontId="4"/>
  </si>
  <si>
    <t>■SETA0079-Z05(ｼﾘﾝｼﾞﾎﾙﾀﾞ)</t>
    <phoneticPr fontId="4"/>
  </si>
  <si>
    <t>MVSHM-3N02050-311-2LRPR</t>
  </si>
  <si>
    <t>■SETA0079-Z06(ｼﾘﾝｼﾞﾌﾟﾚｰﾄ)</t>
  </si>
  <si>
    <t>ﾋﾗﾁｮｳﾊﾞﾝ 28100</t>
  </si>
  <si>
    <t>ｼﾞｭｼﾛｰﾚｯﾄﾂｷﾈｼﾞ-ﾀﾝﾋﾟﾝ ｺﾊﾞｺ-</t>
  </si>
  <si>
    <t>DNR274-100</t>
  </si>
  <si>
    <t>LBNR5</t>
  </si>
  <si>
    <t>ﾅｯﾄ LBNR</t>
  </si>
  <si>
    <t>LPESB5-P8.80-B2.0-G8-L5</t>
  </si>
  <si>
    <t>ｲﾁｷﾞﾒﾋﾟﾝ LPESB</t>
  </si>
  <si>
    <t>MCOC26-6-10</t>
  </si>
  <si>
    <t>ｵﾙﾀﾞﾑｶｯﾌﾟﾘﾝｸﾞ MCOC</t>
  </si>
  <si>
    <t>MJELLS4-M5-B</t>
  </si>
  <si>
    <t>ﾜﾝﾀｯﾁﾂｷﾞﾃ(MJELLS)</t>
  </si>
  <si>
    <t>MPSCS2040-38-21-S</t>
  </si>
  <si>
    <t>ｹｰﾌﾞﾙｷｬﾘｱ (MHSCF)</t>
  </si>
  <si>
    <t>MSCSS4-12</t>
  </si>
  <si>
    <t>ﾉｯｸﾋﾟﾝ(MSCSS)</t>
  </si>
  <si>
    <t>MSCSS5-15</t>
  </si>
  <si>
    <t>NCLSS3-5-10.0</t>
  </si>
  <si>
    <t>NHXCC10-3</t>
  </si>
  <si>
    <t>ﾏｸﾞﾈｯﾄ (NHXCC)</t>
  </si>
  <si>
    <t>NHXCC8-3</t>
  </si>
  <si>
    <t>NPB9</t>
  </si>
  <si>
    <t>Oﾘﾝｸﾞ NPB</t>
  </si>
  <si>
    <t>PBRS10</t>
  </si>
  <si>
    <t>ﾋﾟﾛｰﾌﾞﾛｯｸ PBRS</t>
  </si>
  <si>
    <t>SHWTSN10-10</t>
  </si>
  <si>
    <t>ｼｬﾌﾄﾎﾙﾀﾞ (SHWTSN)</t>
  </si>
  <si>
    <t>SSE2BWZ14-550</t>
  </si>
  <si>
    <t>ｽﾗｲﾄﾞｶﾞｲﾄﾞ SSE-BWZ</t>
  </si>
  <si>
    <t>SSFR10-50.0</t>
  </si>
  <si>
    <t>ｶｲﾃﾝｼﾞｸ SSFR</t>
  </si>
  <si>
    <t>SSFR10-60.0</t>
  </si>
  <si>
    <t>AS1211F-M5-04A</t>
  </si>
  <si>
    <t>AW20-01BE-R-D</t>
    <phoneticPr fontId="4"/>
  </si>
  <si>
    <t>CDRQ2BS15-180-M9NL</t>
    <phoneticPr fontId="4"/>
  </si>
  <si>
    <t>JJ5SY1-40-03U-C4D0</t>
    <phoneticPr fontId="4"/>
  </si>
  <si>
    <t>JSY1240T-5LZE</t>
    <phoneticPr fontId="4"/>
  </si>
  <si>
    <t>JSY11M-26-1A</t>
    <phoneticPr fontId="4"/>
  </si>
  <si>
    <t>MVSHM-3N02052-32B-2KE3L</t>
  </si>
  <si>
    <t>WSX-ST3W-M4X10-1.2</t>
  </si>
  <si>
    <t>ﾏﾙﾜｯｼｬｰ ﾄｸｽﾝ</t>
  </si>
  <si>
    <t>BSLG4</t>
  </si>
  <si>
    <t>ﾜﾝﾀｯﾁﾂｷﾞﾃ(BSLG)</t>
  </si>
  <si>
    <t>MSELL6-2</t>
  </si>
  <si>
    <t>BVHV6-2-3-B</t>
  </si>
  <si>
    <t>UJDST4-W</t>
  </si>
  <si>
    <t>MVSHM-3N02000-32S-GHPKC</t>
  </si>
  <si>
    <t>MVSHM-3N03002-32S-7AKC8</t>
  </si>
  <si>
    <t>MVSHM-4N02000-32Y-2EP9C(</t>
  </si>
  <si>
    <t>追加工費</t>
    <rPh sb="0" eb="2">
      <t>ツイカ</t>
    </rPh>
    <rPh sb="2" eb="4">
      <t>コウヒ</t>
    </rPh>
    <phoneticPr fontId="4"/>
  </si>
  <si>
    <t>CSHCS-SUS-M2.5-5</t>
    <phoneticPr fontId="4"/>
  </si>
  <si>
    <t>ﾛｯｶｸｱﾅﾂｷｻﾞﾗﾎﾞﾙﾄ(ｻﾗｷｬｯﾌﾟｽｸﾘｭｰ</t>
    <phoneticPr fontId="4"/>
  </si>
  <si>
    <t>出雲村田製作所(ホクシン)</t>
    <phoneticPr fontId="4"/>
  </si>
  <si>
    <t>福島</t>
    <rPh sb="0" eb="2">
      <t>フクシマ</t>
    </rPh>
    <phoneticPr fontId="4"/>
  </si>
  <si>
    <t>JR3203-SET02</t>
  </si>
  <si>
    <t>弊社在庫より支給　4/6発送</t>
    <rPh sb="0" eb="4">
      <t>ヘイシャザイコ</t>
    </rPh>
    <rPh sb="6" eb="8">
      <t>シキュウ</t>
    </rPh>
    <rPh sb="12" eb="14">
      <t>ハッソウ</t>
    </rPh>
    <phoneticPr fontId="4"/>
  </si>
  <si>
    <t>改修基本料</t>
    <rPh sb="0" eb="5">
      <t>カイシュウキホンリョウ</t>
    </rPh>
    <phoneticPr fontId="4"/>
  </si>
  <si>
    <t>改修技術料</t>
    <rPh sb="0" eb="5">
      <t>カイシュウギジュツリョウ</t>
    </rPh>
    <phoneticPr fontId="4"/>
  </si>
  <si>
    <t>操作パネル</t>
    <rPh sb="0" eb="2">
      <t>ソウサ</t>
    </rPh>
    <phoneticPr fontId="4"/>
  </si>
  <si>
    <t>電源ランプ（組）</t>
    <rPh sb="0" eb="2">
      <t>デンゲン</t>
    </rPh>
    <rPh sb="6" eb="7">
      <t>クミ</t>
    </rPh>
    <phoneticPr fontId="4"/>
  </si>
  <si>
    <t>B板～スイッチボックスコード（組）</t>
    <rPh sb="1" eb="2">
      <t>イタ</t>
    </rPh>
    <rPh sb="15" eb="16">
      <t>クミ</t>
    </rPh>
    <phoneticPr fontId="4"/>
  </si>
  <si>
    <t>D-Sub固定板3</t>
    <rPh sb="5" eb="8">
      <t>コテイバン</t>
    </rPh>
    <phoneticPr fontId="4"/>
  </si>
  <si>
    <t>ダストキャップ3</t>
  </si>
  <si>
    <t>スイッチボックス2（組）OPSW付</t>
    <rPh sb="10" eb="11">
      <t>クミ</t>
    </rPh>
    <rPh sb="16" eb="17">
      <t>ツ</t>
    </rPh>
    <phoneticPr fontId="4"/>
  </si>
  <si>
    <t>定格銘板　JR3203N-BC</t>
    <rPh sb="0" eb="4">
      <t>テイカクメイバン</t>
    </rPh>
    <phoneticPr fontId="4"/>
  </si>
  <si>
    <t>PCソフト（JR　C-PointsⅡ　塗布仕様）</t>
    <rPh sb="19" eb="21">
      <t>トフ</t>
    </rPh>
    <rPh sb="21" eb="23">
      <t>シヨウ</t>
    </rPh>
    <phoneticPr fontId="4"/>
  </si>
  <si>
    <t>見積№HQ22-0009</t>
    <rPh sb="0" eb="3">
      <t>ミツモリナンバー</t>
    </rPh>
    <phoneticPr fontId="4"/>
  </si>
  <si>
    <t>送料　機材センター➡ジャノメ</t>
    <rPh sb="0" eb="2">
      <t>ソウリョウ</t>
    </rPh>
    <rPh sb="3" eb="5">
      <t>キザイ</t>
    </rPh>
    <phoneticPr fontId="4"/>
  </si>
  <si>
    <t>JIT便</t>
    <rPh sb="3" eb="4">
      <t>ビン</t>
    </rPh>
    <phoneticPr fontId="4"/>
  </si>
  <si>
    <t>NWC5E-STP1-Y-GY-2</t>
    <phoneticPr fontId="4"/>
  </si>
  <si>
    <t>CAT5e STP （より線） やわらか LANケーブル</t>
  </si>
  <si>
    <t>PCソフト接続ケーブル</t>
    <rPh sb="5" eb="7">
      <t>セツゾク</t>
    </rPh>
    <phoneticPr fontId="4"/>
  </si>
  <si>
    <t>MVSHM-3N03052-2YF-NAC82</t>
    <phoneticPr fontId="4"/>
  </si>
  <si>
    <t>メビー加工品(端子ボックス押え板金)</t>
    <phoneticPr fontId="4"/>
  </si>
  <si>
    <t>端子ボックス</t>
    <rPh sb="0" eb="2">
      <t>タンシ</t>
    </rPh>
    <phoneticPr fontId="4"/>
  </si>
  <si>
    <t>WSNA-SU-D8-T2.7-V4.2</t>
    <phoneticPr fontId="4"/>
  </si>
  <si>
    <t>金属ワッシャ</t>
    <phoneticPr fontId="4"/>
  </si>
  <si>
    <t>MVSHM-3N03052-2YE-F2TNK</t>
    <phoneticPr fontId="4"/>
  </si>
  <si>
    <t>メビー加工品(端子ボックス固定台)</t>
    <phoneticPr fontId="4"/>
  </si>
  <si>
    <t>RSAS-PS-300-250-120-K-WB2202180052</t>
    <phoneticPr fontId="4"/>
  </si>
  <si>
    <t>Web設計ボック</t>
    <phoneticPr fontId="4"/>
  </si>
  <si>
    <t>MRB-260</t>
    <phoneticPr fontId="4"/>
  </si>
  <si>
    <t xml:space="preserve">DINレール止め金具（タカチ電機工業） </t>
    <phoneticPr fontId="4"/>
  </si>
  <si>
    <t>I/O-SYS⇔端子台用ケーブル</t>
    <rPh sb="8" eb="11">
      <t>タンシダイ</t>
    </rPh>
    <rPh sb="11" eb="12">
      <t>ヨウ</t>
    </rPh>
    <phoneticPr fontId="4"/>
  </si>
  <si>
    <t>MP018-8</t>
    <phoneticPr fontId="4"/>
  </si>
  <si>
    <t>DINコネクタ　ストレートプラグ(8芯)</t>
    <rPh sb="18" eb="19">
      <t>シン</t>
    </rPh>
    <phoneticPr fontId="4"/>
  </si>
  <si>
    <t>端子台⇔ULTRA 2400用ケーブル</t>
    <rPh sb="0" eb="2">
      <t>タンシ</t>
    </rPh>
    <rPh sb="2" eb="3">
      <t>ダイ</t>
    </rPh>
    <rPh sb="14" eb="15">
      <t>ヨウ</t>
    </rPh>
    <phoneticPr fontId="4"/>
  </si>
  <si>
    <t>SS300SB-24-1P-2</t>
    <phoneticPr fontId="4"/>
  </si>
  <si>
    <t>多芯ケーブル</t>
    <rPh sb="0" eb="2">
      <t>タシン</t>
    </rPh>
    <phoneticPr fontId="4"/>
  </si>
  <si>
    <t>大同端子製造</t>
  </si>
  <si>
    <t>MVBLK-AMW-2YF-1Y38Y</t>
    <phoneticPr fontId="4"/>
  </si>
  <si>
    <t>MVBLK-AMW-2YF-2JPHT</t>
    <phoneticPr fontId="4"/>
  </si>
  <si>
    <t>メビー加工品(□40ステージ固定板)</t>
    <phoneticPr fontId="4"/>
  </si>
  <si>
    <t>XYZSSG40-CU</t>
    <phoneticPr fontId="4"/>
  </si>
  <si>
    <t>XYZステージ</t>
    <phoneticPr fontId="4"/>
  </si>
  <si>
    <t>MVBLK-AMW-2YF-3LXLW</t>
    <phoneticPr fontId="4"/>
  </si>
  <si>
    <t>メビー加工品(□40シリンジ+バルブ取付上板)</t>
    <phoneticPr fontId="4"/>
  </si>
  <si>
    <t>MVBLK-AMW-2YF-97YD3</t>
    <phoneticPr fontId="4"/>
  </si>
  <si>
    <t>メビー加工品(□40温調取付板)</t>
    <phoneticPr fontId="4"/>
  </si>
  <si>
    <t>コモン端子台(東洋技研)</t>
  </si>
  <si>
    <t>YAZAKI　メキシコ</t>
    <phoneticPr fontId="4"/>
  </si>
  <si>
    <t>ケシール(齋藤）</t>
    <rPh sb="5" eb="7">
      <t>サイトウ</t>
    </rPh>
    <phoneticPr fontId="4"/>
  </si>
  <si>
    <t>195519</t>
    <phoneticPr fontId="4"/>
  </si>
  <si>
    <t>　AXA300+SV51-L +画像+ﾁｯﾌﾟﾃﾞｨﾃｸﾄｾﾝｻｰ+ﾀｯﾁ式ﾜｰｸﾊｲﾄｾﾝｻｰ配電ﾕﾆｯﾄ+圧送ﾀﾝｸ</t>
    <rPh sb="16" eb="18">
      <t>ガゾウ</t>
    </rPh>
    <rPh sb="37" eb="38">
      <t>シキ</t>
    </rPh>
    <rPh sb="48" eb="50">
      <t>ハイデン</t>
    </rPh>
    <rPh sb="55" eb="57">
      <t>アッソウ</t>
    </rPh>
    <phoneticPr fontId="4"/>
  </si>
  <si>
    <t>ﾛﾎﾞｯﾄ</t>
    <phoneticPr fontId="4"/>
  </si>
  <si>
    <t>AXA300-HV</t>
    <phoneticPr fontId="4"/>
  </si>
  <si>
    <t>300角HVカメラロボットセット</t>
    <phoneticPr fontId="4"/>
  </si>
  <si>
    <t xml:space="preserve"> PC,ﾓﾆﾀｰ,ｽｲｯﾁBOX,200万画素ｶﾒﾗ</t>
    <phoneticPr fontId="4"/>
  </si>
  <si>
    <t>上記付属品</t>
    <rPh sb="0" eb="5">
      <t>ジョウキフゾクヒン</t>
    </rPh>
    <phoneticPr fontId="4"/>
  </si>
  <si>
    <t xml:space="preserve"> ｷｰﾎﾞｰﾄﾞ,ﾏｳｽ</t>
    <phoneticPr fontId="4"/>
  </si>
  <si>
    <t>AXHD-01001K</t>
    <phoneticPr fontId="4"/>
  </si>
  <si>
    <t>ﾁｯﾌﾟﾃﾞｨﾃｸﾄｾﾝｻｰ</t>
    <phoneticPr fontId="4"/>
  </si>
  <si>
    <t>AXHS-01002K</t>
    <phoneticPr fontId="4"/>
  </si>
  <si>
    <t>ﾀｯﾁ式ﾜｰｸﾊｲﾄｾﾝｻｰ</t>
    <phoneticPr fontId="4"/>
  </si>
  <si>
    <t>ツ－ル治具部分</t>
    <rPh sb="3" eb="5">
      <t>ジグ</t>
    </rPh>
    <rPh sb="5" eb="7">
      <t>ブブン</t>
    </rPh>
    <phoneticPr fontId="4"/>
  </si>
  <si>
    <t>MVBLK-AMW-2ZP-KA4Z1</t>
    <phoneticPr fontId="4"/>
  </si>
  <si>
    <t>SETB0096-X01　ﾊﾞﾙﾌﾞﾎﾙﾀﾞ変換ﾌﾟﾚｰﾄ</t>
    <phoneticPr fontId="4"/>
  </si>
  <si>
    <t>4/13・仙台営業所着</t>
    <rPh sb="5" eb="11">
      <t>センダイエイギョウショチャク</t>
    </rPh>
    <phoneticPr fontId="4"/>
  </si>
  <si>
    <t xml:space="preserve">SCB4-10 </t>
    <phoneticPr fontId="4"/>
  </si>
  <si>
    <r>
      <t>六角穴付ボルト  4</t>
    </r>
    <r>
      <rPr>
        <sz val="11"/>
        <color indexed="10"/>
        <rFont val="ＭＳ Ｐゴシック"/>
        <family val="3"/>
        <charset val="128"/>
      </rPr>
      <t>本　　  社内在庫使用</t>
    </r>
    <rPh sb="10" eb="11">
      <t>ホン</t>
    </rPh>
    <phoneticPr fontId="4"/>
  </si>
  <si>
    <r>
      <t xml:space="preserve">ノックピン　　　　 2　本　　　    </t>
    </r>
    <r>
      <rPr>
        <sz val="11"/>
        <color indexed="10"/>
        <rFont val="ＭＳ Ｐゴシック"/>
        <family val="3"/>
        <charset val="128"/>
      </rPr>
      <t>まとめて発注　　</t>
    </r>
    <rPh sb="12" eb="13">
      <t>ホン</t>
    </rPh>
    <phoneticPr fontId="4"/>
  </si>
  <si>
    <t>DBS4-4-8</t>
    <phoneticPr fontId="4"/>
  </si>
  <si>
    <t xml:space="preserve">MVBLK-AMW-2GL-8WK59    </t>
    <phoneticPr fontId="4"/>
  </si>
  <si>
    <t xml:space="preserve"> SETB0047-Y04　SV51、SV70、SV91、SV97用ホルダ(P=25)</t>
    <rPh sb="33" eb="34">
      <t>ヨウ</t>
    </rPh>
    <phoneticPr fontId="4"/>
  </si>
  <si>
    <t>SCB4-16</t>
    <phoneticPr fontId="4"/>
  </si>
  <si>
    <r>
      <t>六角穴付ボルト  　</t>
    </r>
    <r>
      <rPr>
        <sz val="11"/>
        <color indexed="10"/>
        <rFont val="ＭＳ Ｐゴシック"/>
        <family val="3"/>
        <charset val="128"/>
      </rPr>
      <t xml:space="preserve">2本　 </t>
    </r>
    <r>
      <rPr>
        <b/>
        <sz val="11"/>
        <color indexed="10"/>
        <rFont val="ＭＳ Ｐゴシック"/>
        <family val="3"/>
        <charset val="128"/>
      </rPr>
      <t xml:space="preserve"> まとめて発注</t>
    </r>
    <rPh sb="19" eb="21">
      <t>ハッチュウ</t>
    </rPh>
    <phoneticPr fontId="4"/>
  </si>
  <si>
    <t xml:space="preserve">SCB6-10 </t>
    <phoneticPr fontId="4"/>
  </si>
  <si>
    <t>MS3-35</t>
    <phoneticPr fontId="4"/>
  </si>
  <si>
    <t>MVSHM-3N02050-2ZP-9DNF4</t>
    <phoneticPr fontId="4"/>
  </si>
  <si>
    <t>SETB0096-X02　ﾊｲﾄｾﾝｻｰﾌﾞﾗｹｯﾄ</t>
    <phoneticPr fontId="4"/>
  </si>
  <si>
    <r>
      <t>六角穴付ボルト  　</t>
    </r>
    <r>
      <rPr>
        <sz val="11"/>
        <color indexed="10"/>
        <rFont val="ＭＳ Ｐゴシック"/>
        <family val="3"/>
        <charset val="128"/>
      </rPr>
      <t>2本　  社内在庫使用</t>
    </r>
    <phoneticPr fontId="4"/>
  </si>
  <si>
    <t>SCB3-8</t>
    <phoneticPr fontId="4"/>
  </si>
  <si>
    <r>
      <t>六角穴付ボルト  　4</t>
    </r>
    <r>
      <rPr>
        <sz val="11"/>
        <color indexed="10"/>
        <rFont val="ＭＳ Ｐゴシック"/>
        <family val="3"/>
        <charset val="128"/>
      </rPr>
      <t>本　  社内在庫使用</t>
    </r>
    <phoneticPr fontId="4"/>
  </si>
  <si>
    <t xml:space="preserve">APMTS-N1-T1 </t>
    <phoneticPr fontId="4"/>
  </si>
  <si>
    <t>MCLPTK8-1</t>
    <phoneticPr fontId="4"/>
  </si>
  <si>
    <t>チューブ用継手　ナット・スリーブ一体型　エルボ</t>
    <phoneticPr fontId="4"/>
  </si>
  <si>
    <t>ツール治具ロボットヘッド固定用</t>
    <rPh sb="3" eb="5">
      <t>ジグ</t>
    </rPh>
    <rPh sb="12" eb="14">
      <t>コテイ</t>
    </rPh>
    <rPh sb="14" eb="15">
      <t>ヨウ</t>
    </rPh>
    <phoneticPr fontId="4"/>
  </si>
  <si>
    <t>MVSHM-3N02052-2ZR-WA8XD</t>
    <phoneticPr fontId="4"/>
  </si>
  <si>
    <t xml:space="preserve">SETD0074-Z01 SVEM720取付板金(AXA) </t>
    <phoneticPr fontId="4"/>
  </si>
  <si>
    <t>SCB4-8</t>
    <phoneticPr fontId="4"/>
  </si>
  <si>
    <t>六角穴付ボルト  　3本　　</t>
    <phoneticPr fontId="4"/>
  </si>
  <si>
    <t>SCB4-22</t>
    <phoneticPr fontId="4"/>
  </si>
  <si>
    <t>六角穴付ボルト－ステンレス　2本</t>
    <rPh sb="15" eb="16">
      <t>ホン</t>
    </rPh>
    <phoneticPr fontId="4"/>
  </si>
  <si>
    <t>配電ﾕﾆｯﾄ</t>
    <rPh sb="0" eb="2">
      <t>ハイデン</t>
    </rPh>
    <phoneticPr fontId="4"/>
  </si>
  <si>
    <t>MVSHM-3N03006-2ZP-RYGY9</t>
    <phoneticPr fontId="4"/>
  </si>
  <si>
    <t>SETB0096-Z01 電磁弁+レギュラーﾕﾆｯﾄ取付板金</t>
    <phoneticPr fontId="4"/>
  </si>
  <si>
    <t>BCBFB4-6</t>
    <phoneticPr fontId="4"/>
  </si>
  <si>
    <t>六角穴付ボタンボルト　フランジ付タイプ</t>
    <phoneticPr fontId="4"/>
  </si>
  <si>
    <t>CSHCS-SUS-M5-18</t>
    <phoneticPr fontId="4"/>
  </si>
  <si>
    <t>六角穴付き皿ボルト</t>
    <phoneticPr fontId="4"/>
  </si>
  <si>
    <t>NCLA5-10-10</t>
    <phoneticPr fontId="4"/>
  </si>
  <si>
    <t>金属カラー　　並級</t>
    <phoneticPr fontId="4"/>
  </si>
  <si>
    <t>六角穴付ボルト－ステンレス　4本</t>
    <rPh sb="15" eb="16">
      <t>ホン</t>
    </rPh>
    <phoneticPr fontId="4"/>
  </si>
  <si>
    <t>SCB4-25</t>
    <phoneticPr fontId="4"/>
  </si>
  <si>
    <r>
      <t>DSDU-PT-MS-9-1.5-02S→</t>
    </r>
    <r>
      <rPr>
        <sz val="11"/>
        <color indexed="10"/>
        <rFont val="ＭＳ Ｐゴシック"/>
        <family val="3"/>
        <charset val="128"/>
      </rPr>
      <t>PDDU-PT-MS-9-1.5-02Sへ変更</t>
    </r>
    <rPh sb="42" eb="44">
      <t>ヘンコウ</t>
    </rPh>
    <phoneticPr fontId="4"/>
  </si>
  <si>
    <t>Dsub9　オス　コネクタハーネス　#4-40ショートねじ</t>
    <phoneticPr fontId="4"/>
  </si>
  <si>
    <t>MWS-B3102</t>
    <phoneticPr fontId="4"/>
  </si>
  <si>
    <t>MRB-320</t>
    <phoneticPr fontId="4"/>
  </si>
  <si>
    <t>MRB-220</t>
    <phoneticPr fontId="4"/>
  </si>
  <si>
    <t>R03J-JSP-F-2-3</t>
    <phoneticPr fontId="4"/>
  </si>
  <si>
    <t>R03ｺﾈｸﾀ ﾊｰﾈｽ</t>
    <phoneticPr fontId="4"/>
  </si>
  <si>
    <t>ＪＡＰＰY</t>
    <phoneticPr fontId="4"/>
  </si>
  <si>
    <t>ADR-341-JP</t>
    <phoneticPr fontId="4"/>
  </si>
  <si>
    <t>MKS9L-10P</t>
    <phoneticPr fontId="4"/>
  </si>
  <si>
    <t>MKBシリーズ　止め金具【10個入り】</t>
    <phoneticPr fontId="4"/>
  </si>
  <si>
    <r>
      <t>AW10-M5BG-A(0)→</t>
    </r>
    <r>
      <rPr>
        <sz val="11"/>
        <color indexed="10"/>
        <rFont val="ＭＳ Ｐゴシック"/>
        <family val="3"/>
        <charset val="128"/>
      </rPr>
      <t>AW10-M5BG-A</t>
    </r>
    <r>
      <rPr>
        <sz val="11"/>
        <color theme="1"/>
        <rFont val="游ゴシック"/>
        <family val="2"/>
        <charset val="128"/>
        <scheme val="minor"/>
      </rPr>
      <t>にて発注</t>
    </r>
    <phoneticPr fontId="4"/>
  </si>
  <si>
    <t>フィルタレギュレータ</t>
    <phoneticPr fontId="4"/>
  </si>
  <si>
    <t>4/12・仙台営業所着</t>
    <rPh sb="5" eb="11">
      <t>センダイエイギョウショチャク</t>
    </rPh>
    <phoneticPr fontId="4"/>
  </si>
  <si>
    <t>4/11・仙台営業所着</t>
    <rPh sb="5" eb="11">
      <t>センダイエイギョウショチャク</t>
    </rPh>
    <phoneticPr fontId="4"/>
  </si>
  <si>
    <r>
      <t>*AN10-01→</t>
    </r>
    <r>
      <rPr>
        <sz val="11"/>
        <color indexed="10"/>
        <rFont val="ＭＳ Ｐゴシック"/>
        <family val="3"/>
        <charset val="128"/>
      </rPr>
      <t>AN10-01にて発注</t>
    </r>
    <rPh sb="18" eb="20">
      <t>ハッチュウ</t>
    </rPh>
    <phoneticPr fontId="4"/>
  </si>
  <si>
    <t>BSLG4</t>
    <phoneticPr fontId="4"/>
  </si>
  <si>
    <t>ワンタッチ継手　ブラインドプラグ</t>
    <phoneticPr fontId="4"/>
  </si>
  <si>
    <t>ﾉｽﾞﾙ浸け置きﾕﾆｯﾄとｹｰﾌﾞﾙﾍﾞｱユニット</t>
    <rPh sb="4" eb="5">
      <t>ツ</t>
    </rPh>
    <rPh sb="6" eb="7">
      <t>オ</t>
    </rPh>
    <phoneticPr fontId="4"/>
  </si>
  <si>
    <t>3日間</t>
    <rPh sb="1" eb="2">
      <t>ヒ</t>
    </rPh>
    <rPh sb="2" eb="3">
      <t>カン</t>
    </rPh>
    <phoneticPr fontId="4"/>
  </si>
  <si>
    <t>MVSHM-3N03052-2ZP-G5BJR</t>
    <phoneticPr fontId="4"/>
  </si>
  <si>
    <t>SETB0096-Y01　ﾀｯﾁｾﾝｻｰとｹｰﾌﾞﾙﾍﾞｱﾌﾞﾗｹｯﾄ</t>
    <phoneticPr fontId="4"/>
  </si>
  <si>
    <r>
      <t>ﾉｯｸﾋﾟﾝφ3-6mm　</t>
    </r>
    <r>
      <rPr>
        <b/>
        <sz val="11"/>
        <color indexed="10"/>
        <rFont val="ＭＳ Ｐゴシック"/>
        <family val="3"/>
        <charset val="128"/>
      </rPr>
      <t>まとめて発注　　</t>
    </r>
    <r>
      <rPr>
        <sz val="11"/>
        <color indexed="8"/>
        <rFont val="ＭＳ Ｐゴシック"/>
        <family val="3"/>
        <charset val="128"/>
      </rPr>
      <t>5本</t>
    </r>
    <rPh sb="22" eb="23">
      <t>ホン</t>
    </rPh>
    <phoneticPr fontId="4"/>
  </si>
  <si>
    <r>
      <t>ﾉｯｸﾋﾟﾝφ3-10mm</t>
    </r>
    <r>
      <rPr>
        <b/>
        <sz val="11"/>
        <color indexed="10"/>
        <rFont val="ＭＳ Ｐゴシック"/>
        <family val="3"/>
        <charset val="128"/>
      </rPr>
      <t>　まとめて発注　</t>
    </r>
    <r>
      <rPr>
        <sz val="11"/>
        <color indexed="8"/>
        <rFont val="ＭＳ Ｐゴシック"/>
        <family val="3"/>
        <charset val="128"/>
      </rPr>
      <t>　2本</t>
    </r>
    <rPh sb="23" eb="24">
      <t>ホン</t>
    </rPh>
    <phoneticPr fontId="4"/>
  </si>
  <si>
    <t>SCB4-6</t>
    <phoneticPr fontId="4"/>
  </si>
  <si>
    <r>
      <t>六角穴付ボルト  　</t>
    </r>
    <r>
      <rPr>
        <b/>
        <sz val="11"/>
        <color indexed="10"/>
        <rFont val="ＭＳ Ｐゴシック"/>
        <family val="3"/>
        <charset val="128"/>
      </rPr>
      <t>まとめて発注</t>
    </r>
    <r>
      <rPr>
        <sz val="11"/>
        <color theme="1"/>
        <rFont val="游ゴシック"/>
        <family val="2"/>
        <charset val="128"/>
        <scheme val="minor"/>
      </rPr>
      <t>　　　2本　</t>
    </r>
    <phoneticPr fontId="4"/>
  </si>
  <si>
    <r>
      <t>六角穴付ボルト  　3本　　</t>
    </r>
    <r>
      <rPr>
        <sz val="11"/>
        <color indexed="10"/>
        <rFont val="ＭＳ Ｐゴシック"/>
        <family val="3"/>
        <charset val="128"/>
      </rPr>
      <t>社内在庫使用</t>
    </r>
    <phoneticPr fontId="4"/>
  </si>
  <si>
    <t>SFB5-8</t>
    <phoneticPr fontId="4"/>
  </si>
  <si>
    <r>
      <t>六角穴付皿ボルト　 　</t>
    </r>
    <r>
      <rPr>
        <b/>
        <sz val="11"/>
        <color indexed="10"/>
        <rFont val="ＭＳ Ｐゴシック"/>
        <family val="3"/>
        <charset val="128"/>
      </rPr>
      <t>まとめて発注</t>
    </r>
    <r>
      <rPr>
        <sz val="11"/>
        <color theme="1"/>
        <rFont val="游ゴシック"/>
        <family val="2"/>
        <charset val="128"/>
        <scheme val="minor"/>
      </rPr>
      <t>　　　2本　</t>
    </r>
    <phoneticPr fontId="4"/>
  </si>
  <si>
    <t>MVSHM-3N03050-2ZP-7BZDY</t>
    <phoneticPr fontId="4"/>
  </si>
  <si>
    <t>2SETB0096-Y02　捨て射ちｶｯﾌﾟL字ﾌﾞﾗｹｯﾄ</t>
    <phoneticPr fontId="4"/>
  </si>
  <si>
    <t>MVSHM-3N03050-2ZT-BUE71</t>
    <phoneticPr fontId="4"/>
  </si>
  <si>
    <t>2SETB0096-Y02-1　捨て射ちｶｯﾌﾟL字ﾌﾞﾗｹｯﾄ</t>
    <phoneticPr fontId="4"/>
  </si>
  <si>
    <r>
      <t>ﾉｯｸﾋﾟﾝφ3-6mm　2本　　</t>
    </r>
    <r>
      <rPr>
        <sz val="11"/>
        <color indexed="10"/>
        <rFont val="ＭＳ Ｐゴシック"/>
        <family val="3"/>
        <charset val="128"/>
      </rPr>
      <t>まとめて発注　　</t>
    </r>
    <rPh sb="14" eb="15">
      <t>ホン</t>
    </rPh>
    <phoneticPr fontId="4"/>
  </si>
  <si>
    <r>
      <t>ﾉｯｸﾋﾟﾝφ3-10mm　2本　</t>
    </r>
    <r>
      <rPr>
        <sz val="11"/>
        <color indexed="10"/>
        <rFont val="ＭＳ Ｐゴシック"/>
        <family val="3"/>
        <charset val="128"/>
      </rPr>
      <t>まとめて発注　</t>
    </r>
    <r>
      <rPr>
        <sz val="11"/>
        <color indexed="8"/>
        <rFont val="ＭＳ Ｐゴシック"/>
        <family val="3"/>
        <charset val="128"/>
      </rPr>
      <t>　</t>
    </r>
    <rPh sb="15" eb="16">
      <t>ホン</t>
    </rPh>
    <phoneticPr fontId="4"/>
  </si>
  <si>
    <r>
      <t>六角穴付ボルト  　2本</t>
    </r>
    <r>
      <rPr>
        <sz val="11"/>
        <color indexed="10"/>
        <rFont val="ＭＳ Ｐゴシック"/>
        <family val="3"/>
        <charset val="128"/>
      </rPr>
      <t>　まとめて発注　</t>
    </r>
    <r>
      <rPr>
        <sz val="11"/>
        <color theme="1"/>
        <rFont val="游ゴシック"/>
        <family val="2"/>
        <charset val="128"/>
        <scheme val="minor"/>
      </rPr>
      <t>　</t>
    </r>
    <phoneticPr fontId="4"/>
  </si>
  <si>
    <t>MVSHM-3N02052-2ZP-4993L</t>
    <phoneticPr fontId="4"/>
  </si>
  <si>
    <t>SETB0096-Y03 ｹｰﾌﾞﾙﾍﾞｱＬ字ﾌﾞﾗｹｯﾄ</t>
  </si>
  <si>
    <r>
      <t>六角穴付皿ボルト　 　</t>
    </r>
    <r>
      <rPr>
        <sz val="11"/>
        <color indexed="10"/>
        <rFont val="ＭＳ Ｐゴシック"/>
        <family val="3"/>
        <charset val="128"/>
      </rPr>
      <t>まとめて発注</t>
    </r>
    <r>
      <rPr>
        <sz val="11"/>
        <color theme="1"/>
        <rFont val="游ゴシック"/>
        <family val="2"/>
        <charset val="128"/>
        <scheme val="minor"/>
      </rPr>
      <t>　　　2本　</t>
    </r>
    <phoneticPr fontId="4"/>
  </si>
  <si>
    <t>5日間</t>
    <rPh sb="1" eb="2">
      <t>ヒ</t>
    </rPh>
    <rPh sb="2" eb="3">
      <t>カン</t>
    </rPh>
    <phoneticPr fontId="4"/>
  </si>
  <si>
    <t>MVSHM-ZZ99000000000-JPA226D52111AB</t>
    <phoneticPr fontId="4"/>
  </si>
  <si>
    <t>SETB-0004-Z03　ｶｯﾌﾟﾎﾙﾀﾞｰ</t>
    <phoneticPr fontId="4"/>
  </si>
  <si>
    <t>SZ16F-2-060-22ｹｰﾌﾞﾙﾍﾞｱ　320</t>
    <phoneticPr fontId="4"/>
  </si>
  <si>
    <t>5-079-04</t>
    <phoneticPr fontId="4"/>
  </si>
  <si>
    <t>ﾐﾆｶｯﾌﾟ（30cc）　</t>
    <phoneticPr fontId="4"/>
  </si>
  <si>
    <t>https://axel.as-1.co.jp/asone/d/5-079-04/</t>
    <phoneticPr fontId="4"/>
  </si>
  <si>
    <t>AJPNGB4-P5.95-B8.0-G1-RAC</t>
    <phoneticPr fontId="4"/>
  </si>
  <si>
    <t>位置決めピン　高硬度ステンレス　</t>
    <phoneticPr fontId="4"/>
  </si>
  <si>
    <t>SETH0006-X01</t>
    <phoneticPr fontId="4"/>
  </si>
  <si>
    <t>ワーク差し込みシャフト</t>
    <rPh sb="3" eb="4">
      <t>サ</t>
    </rPh>
    <rPh sb="5" eb="6">
      <t>コ</t>
    </rPh>
    <phoneticPr fontId="4"/>
  </si>
  <si>
    <t>入荷済</t>
    <rPh sb="0" eb="2">
      <t>ニュウカ</t>
    </rPh>
    <rPh sb="2" eb="3">
      <t>スミ</t>
    </rPh>
    <phoneticPr fontId="4"/>
  </si>
  <si>
    <t>SETH0006-X02</t>
    <phoneticPr fontId="4"/>
  </si>
  <si>
    <t>シャフト貫通ブロック</t>
    <rPh sb="4" eb="6">
      <t>カンツウ</t>
    </rPh>
    <phoneticPr fontId="4"/>
  </si>
  <si>
    <t>SETH0006-X03</t>
    <phoneticPr fontId="4"/>
  </si>
  <si>
    <t>SETH0006-Y01</t>
    <phoneticPr fontId="4"/>
  </si>
  <si>
    <t>ローラー取付アーム</t>
    <rPh sb="4" eb="6">
      <t>トリツケ</t>
    </rPh>
    <phoneticPr fontId="4"/>
  </si>
  <si>
    <t>CPF32-8-8</t>
  </si>
  <si>
    <t>ｶｯﾌﾟﾘﾝｸﾞ CPF</t>
  </si>
  <si>
    <t>ｴｽｴﾑｼｰ</t>
  </si>
  <si>
    <t>KQ2L04-M5A</t>
  </si>
  <si>
    <t>AS1301F-M5E-04A</t>
  </si>
  <si>
    <t>SMC AS ｼﾘｰｽﾞ</t>
  </si>
  <si>
    <t>ｺｶﾞﾈｲ</t>
  </si>
  <si>
    <t>050-4E1-SR DC24V</t>
  </si>
  <si>
    <t>KOGANEI ﾃﾞﾝｼﾞﾍﾞﾝ050ｼﾘｰｽﾞ 050</t>
  </si>
  <si>
    <t>ﾄｯｸﾍﾞｱﾘﾝｸﾞ</t>
  </si>
  <si>
    <t>DO-22-B0.5</t>
  </si>
  <si>
    <t>ｴﾝﾌﾟﾗﾍﾞｱﾘﾝｸﾞ DO</t>
  </si>
  <si>
    <t>MXH6-10Z</t>
  </si>
  <si>
    <t>SMC MXH ｼﾘｰｽﾞ</t>
  </si>
  <si>
    <t>ｴﾇﾃｨｰｴﾇ</t>
  </si>
  <si>
    <t>F-WBC8-14ZZ1/1K</t>
  </si>
  <si>
    <t>NTN ﾐﾆﾁｭｱﾀﾏｼﾞｸｳｹ BC8</t>
  </si>
  <si>
    <t>195944(NORIKANE)で発注済み</t>
    <rPh sb="17" eb="20">
      <t>ハッチュウズ</t>
    </rPh>
    <phoneticPr fontId="4"/>
  </si>
  <si>
    <t>VCTF23NX-0.3-2-10</t>
    <phoneticPr fontId="4"/>
  </si>
  <si>
    <t>350777-1</t>
    <phoneticPr fontId="4"/>
  </si>
  <si>
    <t>ﾕﾆﾊﾞｰｻﾙ･ﾒｰﾃﾝﾛｯｸ･ｺﾈｸﾀ</t>
    <phoneticPr fontId="4"/>
  </si>
  <si>
    <t>350778-1</t>
  </si>
  <si>
    <t>日本精工</t>
    <rPh sb="0" eb="2">
      <t>ニホン</t>
    </rPh>
    <rPh sb="2" eb="4">
      <t>セイコウ</t>
    </rPh>
    <phoneticPr fontId="4"/>
  </si>
  <si>
    <t>手配願います</t>
    <rPh sb="0" eb="2">
      <t>テハイ</t>
    </rPh>
    <rPh sb="2" eb="3">
      <t>ネガ</t>
    </rPh>
    <phoneticPr fontId="4"/>
  </si>
  <si>
    <t>オスカー</t>
    <phoneticPr fontId="4"/>
  </si>
  <si>
    <t>山本産業</t>
    <rPh sb="0" eb="2">
      <t>ヤマモト</t>
    </rPh>
    <rPh sb="2" eb="4">
      <t>サンギョウ</t>
    </rPh>
    <phoneticPr fontId="4"/>
  </si>
  <si>
    <t>R362H-P</t>
    <phoneticPr fontId="4"/>
  </si>
  <si>
    <t>減圧レギュレータ</t>
    <rPh sb="0" eb="2">
      <t>ゲンアツ</t>
    </rPh>
    <phoneticPr fontId="4"/>
  </si>
  <si>
    <r>
      <t>GP-M025T　→　</t>
    </r>
    <r>
      <rPr>
        <sz val="11"/>
        <color indexed="10"/>
        <rFont val="ＭＳ Ｐゴシック"/>
        <family val="3"/>
        <charset val="128"/>
      </rPr>
      <t>Tなしで発注</t>
    </r>
    <rPh sb="15" eb="17">
      <t>ハッチュウ</t>
    </rPh>
    <phoneticPr fontId="4"/>
  </si>
  <si>
    <t>2.5MPaﾀｲﾌﾟ</t>
    <phoneticPr fontId="4"/>
  </si>
  <si>
    <t>OP-87273</t>
    <phoneticPr fontId="4"/>
  </si>
  <si>
    <t>ｺﾈｸﾀｹｰﾌﾞﾙ(M12用/5m)</t>
    <phoneticPr fontId="4"/>
  </si>
  <si>
    <t>OP-87282</t>
    <phoneticPr fontId="4"/>
  </si>
  <si>
    <t>R1/4ｵｽ</t>
    <phoneticPr fontId="4"/>
  </si>
  <si>
    <t>出精値引き</t>
    <rPh sb="0" eb="2">
      <t>シュッセイ</t>
    </rPh>
    <rPh sb="2" eb="4">
      <t>ネビ</t>
    </rPh>
    <phoneticPr fontId="4"/>
  </si>
  <si>
    <t>GK20-271-3.5MP</t>
    <phoneticPr fontId="4"/>
  </si>
  <si>
    <t>アナログゲージ(0～3.5Mpa)</t>
    <phoneticPr fontId="4"/>
  </si>
  <si>
    <t>MSWTSK2</t>
    <phoneticPr fontId="4"/>
  </si>
  <si>
    <t>メクラ※オスカー製減圧弁用</t>
    <rPh sb="8" eb="9">
      <t>セイ</t>
    </rPh>
    <rPh sb="9" eb="11">
      <t>ゲンアツ</t>
    </rPh>
    <rPh sb="11" eb="12">
      <t>ベン</t>
    </rPh>
    <rPh sb="12" eb="13">
      <t>ヨウ</t>
    </rPh>
    <phoneticPr fontId="4"/>
  </si>
  <si>
    <t>SKTGLK8-1</t>
    <phoneticPr fontId="4"/>
  </si>
  <si>
    <t>APMTS-N1-T1</t>
    <phoneticPr fontId="4"/>
  </si>
  <si>
    <t>SKTGK8-2</t>
    <phoneticPr fontId="4"/>
  </si>
  <si>
    <t>φ8エルボ継手</t>
    <rPh sb="5" eb="7">
      <t>ツギテ</t>
    </rPh>
    <phoneticPr fontId="4"/>
  </si>
  <si>
    <t>SUTPTH8A</t>
    <phoneticPr fontId="4"/>
  </si>
  <si>
    <t>チーズ</t>
    <phoneticPr fontId="4"/>
  </si>
  <si>
    <t>YCPTS22</t>
    <phoneticPr fontId="4"/>
  </si>
  <si>
    <t>YCPFS23F</t>
    <phoneticPr fontId="4"/>
  </si>
  <si>
    <t>YCPFS33F</t>
    <phoneticPr fontId="4"/>
  </si>
  <si>
    <t>APBTS-T2-T3-T3</t>
    <phoneticPr fontId="4"/>
  </si>
  <si>
    <t>変換ブロック</t>
    <rPh sb="0" eb="2">
      <t>ヘンカン</t>
    </rPh>
    <phoneticPr fontId="4"/>
  </si>
  <si>
    <t>APMMS-T3-T3</t>
    <phoneticPr fontId="4"/>
  </si>
  <si>
    <t>HOSYRS9-1-LB-RB</t>
    <phoneticPr fontId="4"/>
  </si>
  <si>
    <t>耐圧ホース(1M)</t>
    <rPh sb="0" eb="2">
      <t>タイアツ</t>
    </rPh>
    <phoneticPr fontId="4"/>
  </si>
  <si>
    <t>SKFPK8</t>
    <phoneticPr fontId="4"/>
  </si>
  <si>
    <t>フェルールセット</t>
    <phoneticPr fontId="4"/>
  </si>
  <si>
    <t>4/26追加手配</t>
    <rPh sb="4" eb="6">
      <t>ツイカ</t>
    </rPh>
    <rPh sb="6" eb="8">
      <t>テハイ</t>
    </rPh>
    <phoneticPr fontId="4"/>
  </si>
  <si>
    <t>スクリュウプラグ</t>
    <phoneticPr fontId="4"/>
  </si>
  <si>
    <t>AFPBHA6-P10.05-L7-B4-E3</t>
    <phoneticPr fontId="4"/>
  </si>
  <si>
    <t>196631(SAITO-TETSU)で発注済</t>
    <rPh sb="20" eb="22">
      <t>ハッチュウ</t>
    </rPh>
    <rPh sb="22" eb="23">
      <t>スミ</t>
    </rPh>
    <phoneticPr fontId="4"/>
  </si>
  <si>
    <t>5/16(神奈川営 着)</t>
    <rPh sb="5" eb="8">
      <t>カナガワ</t>
    </rPh>
    <rPh sb="8" eb="9">
      <t>エイ</t>
    </rPh>
    <rPh sb="10" eb="11">
      <t>チャク</t>
    </rPh>
    <phoneticPr fontId="4"/>
  </si>
  <si>
    <t>AFPBHA6-P10.10-L7-B4-E3</t>
    <phoneticPr fontId="4"/>
  </si>
  <si>
    <t>FESB-SU-D12.05-L4-F7-P6-M0-E3</t>
    <phoneticPr fontId="4"/>
  </si>
  <si>
    <t>フィードピン(丸)</t>
    <rPh sb="7" eb="8">
      <t>マル</t>
    </rPh>
    <phoneticPr fontId="4"/>
  </si>
  <si>
    <t>FESB-SU-D12.10-L4-F7-P6-M0-E3</t>
    <phoneticPr fontId="4"/>
  </si>
  <si>
    <t>NCLSS4-10-11</t>
    <phoneticPr fontId="4"/>
  </si>
  <si>
    <t>金属カラー</t>
    <phoneticPr fontId="4"/>
  </si>
  <si>
    <t>日本精工㈱</t>
    <rPh sb="0" eb="2">
      <t>ニホン</t>
    </rPh>
    <rPh sb="2" eb="4">
      <t>セイコウ</t>
    </rPh>
    <phoneticPr fontId="4"/>
  </si>
  <si>
    <t>SUTPTH10A</t>
    <phoneticPr fontId="4"/>
  </si>
  <si>
    <t>YCLPFS33F</t>
    <phoneticPr fontId="4"/>
  </si>
  <si>
    <t>　名古屋営業所　新型卓上ロボット開発用</t>
    <rPh sb="8" eb="10">
      <t>シンガタ</t>
    </rPh>
    <rPh sb="10" eb="12">
      <t>タクジョウ</t>
    </rPh>
    <rPh sb="16" eb="18">
      <t>カイハツ</t>
    </rPh>
    <rPh sb="18" eb="19">
      <t>ヨウ</t>
    </rPh>
    <phoneticPr fontId="4"/>
  </si>
  <si>
    <t>名古屋営業所　田中</t>
    <rPh sb="0" eb="3">
      <t>ナゴヤ</t>
    </rPh>
    <rPh sb="3" eb="6">
      <t>エイギョウショ</t>
    </rPh>
    <rPh sb="7" eb="9">
      <t>タナカ</t>
    </rPh>
    <phoneticPr fontId="4"/>
  </si>
  <si>
    <t>図面番号</t>
    <rPh sb="0" eb="1">
      <t>ズ</t>
    </rPh>
    <rPh sb="1" eb="2">
      <t>メン</t>
    </rPh>
    <rPh sb="2" eb="4">
      <t>バンゴウ</t>
    </rPh>
    <phoneticPr fontId="4"/>
  </si>
  <si>
    <t>SETB0097-A01</t>
    <phoneticPr fontId="4"/>
  </si>
  <si>
    <t>部材重さkg</t>
    <rPh sb="0" eb="2">
      <t>ブザイ</t>
    </rPh>
    <rPh sb="2" eb="3">
      <t>オモ</t>
    </rPh>
    <phoneticPr fontId="4"/>
  </si>
  <si>
    <t>安全ｶﾊﾞｰﾕﾆｯﾄ</t>
    <rPh sb="0" eb="2">
      <t>アンゼン</t>
    </rPh>
    <phoneticPr fontId="4"/>
  </si>
  <si>
    <t>1日間</t>
    <rPh sb="1" eb="2">
      <t>ヒ</t>
    </rPh>
    <rPh sb="2" eb="3">
      <t>カン</t>
    </rPh>
    <phoneticPr fontId="4"/>
  </si>
  <si>
    <t>HBLFSN6-C-SET　</t>
    <phoneticPr fontId="4"/>
  </si>
  <si>
    <t>　突起付反転ブラケット</t>
    <phoneticPr fontId="4"/>
  </si>
  <si>
    <t>安全ｶﾊﾞｰ部</t>
    <rPh sb="0" eb="2">
      <t>アンゼン</t>
    </rPh>
    <rPh sb="6" eb="7">
      <t>ブ</t>
    </rPh>
    <phoneticPr fontId="4"/>
  </si>
  <si>
    <t>HCBR6　</t>
    <phoneticPr fontId="4"/>
  </si>
  <si>
    <t>HFC6-3030-S</t>
    <phoneticPr fontId="4"/>
  </si>
  <si>
    <t>６シリーズ（溝幅８ｍｍ）　アルミフレーム用フレームキャップ</t>
    <phoneticPr fontId="4"/>
  </si>
  <si>
    <t>HFPAL4H-3-503-503-481-481-D7</t>
    <phoneticPr fontId="4"/>
  </si>
  <si>
    <t>カバーパネル　－複合板－</t>
    <phoneticPr fontId="4"/>
  </si>
  <si>
    <t>HFPAL6H-3-502-118-240-96-D7</t>
    <phoneticPr fontId="4"/>
  </si>
  <si>
    <t>HFPAL6H-3-1038-478-508-456-D7</t>
    <phoneticPr fontId="4"/>
  </si>
  <si>
    <t>0.9kg/m</t>
    <phoneticPr fontId="4"/>
  </si>
  <si>
    <t>HFS6-3030-120</t>
    <phoneticPr fontId="4"/>
  </si>
  <si>
    <t>アルミフレーム　６シリーズ　正方形　３０×３０ｍｍ　１列溝　４面溝</t>
    <phoneticPr fontId="4"/>
  </si>
  <si>
    <t>HFS6-3030-240</t>
    <phoneticPr fontId="4"/>
  </si>
  <si>
    <t>HFS6-3030-505</t>
    <phoneticPr fontId="4"/>
  </si>
  <si>
    <t>2日間</t>
    <rPh sb="1" eb="2">
      <t>ヒ</t>
    </rPh>
    <rPh sb="2" eb="3">
      <t>カン</t>
    </rPh>
    <phoneticPr fontId="4"/>
  </si>
  <si>
    <t>HFS6-3030-1040-LDH-RDH</t>
    <phoneticPr fontId="4"/>
  </si>
  <si>
    <t>HFS6-3030-1040-Z6-XA220-XB445-XC670-XD895-LDH-RDH</t>
    <phoneticPr fontId="4"/>
  </si>
  <si>
    <t>HFS6-3030-1040-Z6-XA220-XB445-XC670-XD895</t>
    <phoneticPr fontId="4"/>
  </si>
  <si>
    <t>HFS6-3030-1040</t>
    <phoneticPr fontId="4"/>
  </si>
  <si>
    <t>HFS6-3030-1050-LCH-RCH-Z8-XA15-XB885</t>
    <phoneticPr fontId="4"/>
  </si>
  <si>
    <t>安全ｶﾊﾞｰ部 左側</t>
    <rPh sb="0" eb="2">
      <t>アンゼン</t>
    </rPh>
    <rPh sb="6" eb="7">
      <t>ブ</t>
    </rPh>
    <rPh sb="8" eb="9">
      <t>ヒダリ</t>
    </rPh>
    <phoneticPr fontId="4"/>
  </si>
  <si>
    <t>HFS6-3030-1050-Z8-XA15-XB885</t>
    <phoneticPr fontId="4"/>
  </si>
  <si>
    <t>HFS6-3030-1050-LCH-RCH-Z8-XA15-XB765</t>
    <phoneticPr fontId="4"/>
  </si>
  <si>
    <t>安全ｶﾊﾞｰ部 右側</t>
    <rPh sb="0" eb="2">
      <t>アンゼン</t>
    </rPh>
    <rPh sb="6" eb="7">
      <t>ブ</t>
    </rPh>
    <rPh sb="8" eb="9">
      <t>ミギ</t>
    </rPh>
    <phoneticPr fontId="4"/>
  </si>
  <si>
    <t>HFS6-3030-1050-Z8-XA15-XB765</t>
    <phoneticPr fontId="4"/>
  </si>
  <si>
    <t>六角穴付ボタンボルト　フランジ付</t>
    <phoneticPr fontId="4"/>
  </si>
  <si>
    <t>引き戸　右側</t>
    <rPh sb="4" eb="6">
      <t>ミギガワ</t>
    </rPh>
    <phoneticPr fontId="4"/>
  </si>
  <si>
    <t>HFHRF6-3030-1040-TPW</t>
    <phoneticPr fontId="4"/>
  </si>
  <si>
    <t>引戸用アルミフレーム/スライドレール</t>
    <phoneticPr fontId="4"/>
  </si>
  <si>
    <t>HFPSLW2H-5-710-530-90-20-D7</t>
    <phoneticPr fontId="4"/>
  </si>
  <si>
    <t>引き戸板</t>
    <rPh sb="0" eb="1">
      <t>ヒ</t>
    </rPh>
    <rPh sb="2" eb="3">
      <t>ド</t>
    </rPh>
    <rPh sb="3" eb="4">
      <t>イタ</t>
    </rPh>
    <phoneticPr fontId="4"/>
  </si>
  <si>
    <t>HHDS90</t>
    <phoneticPr fontId="4"/>
  </si>
  <si>
    <t>プレート用取手</t>
    <phoneticPr fontId="4"/>
  </si>
  <si>
    <t>HRLSP</t>
    <phoneticPr fontId="4"/>
  </si>
  <si>
    <t>スライドスペーサ</t>
    <phoneticPr fontId="4"/>
  </si>
  <si>
    <t>UPCNAT90</t>
    <phoneticPr fontId="4"/>
  </si>
  <si>
    <t>樹脂外付取手用あて板</t>
    <phoneticPr fontId="4"/>
  </si>
  <si>
    <t>SCB8-35</t>
    <phoneticPr fontId="4"/>
  </si>
  <si>
    <t>六角穴付ボルト－ステンレス　 (M8×35)　　4本使用</t>
    <phoneticPr fontId="4"/>
  </si>
  <si>
    <t>引き戸　左側</t>
    <rPh sb="4" eb="6">
      <t>ヒダリガワ</t>
    </rPh>
    <phoneticPr fontId="4"/>
  </si>
  <si>
    <t>HFPSLW2H-5-830-530-90-20-D7</t>
    <phoneticPr fontId="4"/>
  </si>
  <si>
    <t>まとめて発注</t>
    <rPh sb="4" eb="6">
      <t>ハッチュウ</t>
    </rPh>
    <phoneticPr fontId="4"/>
  </si>
  <si>
    <t>HSJNS6</t>
    <phoneticPr fontId="4"/>
  </si>
  <si>
    <t>６シリーズ（溝幅８ｍｍ）ブラインドジョイント部品　シングルジョイントキット</t>
    <phoneticPr fontId="4"/>
  </si>
  <si>
    <t>突起付反転ブラケット</t>
    <phoneticPr fontId="4"/>
  </si>
  <si>
    <t>照明ﾕﾆｯﾄ</t>
    <rPh sb="0" eb="2">
      <t>ショウメイ</t>
    </rPh>
    <phoneticPr fontId="4"/>
  </si>
  <si>
    <t>HFC6-3030-Ｓ　</t>
    <phoneticPr fontId="4"/>
  </si>
  <si>
    <t>フレームキャップ　</t>
    <phoneticPr fontId="4"/>
  </si>
  <si>
    <t>HFS6-3030-85</t>
    <phoneticPr fontId="4"/>
  </si>
  <si>
    <t>HFS6-3030-100</t>
    <phoneticPr fontId="4"/>
  </si>
  <si>
    <t>HFS6-3030-680</t>
    <phoneticPr fontId="4"/>
  </si>
  <si>
    <t>HNTP6-4　</t>
    <phoneticPr fontId="4"/>
  </si>
  <si>
    <t>後入ればねナット</t>
    <phoneticPr fontId="4"/>
  </si>
  <si>
    <t>LEAB1</t>
    <phoneticPr fontId="4"/>
  </si>
  <si>
    <t>角度調整ブラケット</t>
    <phoneticPr fontId="4"/>
  </si>
  <si>
    <t>LEDSC665-W</t>
    <phoneticPr fontId="4"/>
  </si>
  <si>
    <t>ＬＥＤバー照明　調光機能付き</t>
    <phoneticPr fontId="4"/>
  </si>
  <si>
    <r>
      <t>LEDSC665-Bのよう　</t>
    </r>
    <r>
      <rPr>
        <b/>
        <sz val="11"/>
        <color indexed="10"/>
        <rFont val="ＭＳ Ｐゴシック"/>
        <family val="3"/>
        <charset val="128"/>
      </rPr>
      <t>ブラックライトを探</t>
    </r>
    <r>
      <rPr>
        <b/>
        <sz val="11"/>
        <color indexed="10"/>
        <rFont val="ＭＳ Ｐゴシック"/>
        <family val="3"/>
        <charset val="128"/>
      </rPr>
      <t>。　名古屋営業所で探す。</t>
    </r>
    <rPh sb="22" eb="23">
      <t>サガ</t>
    </rPh>
    <rPh sb="25" eb="31">
      <t>ナゴヤエイギョウショ</t>
    </rPh>
    <rPh sb="32" eb="33">
      <t>サガ</t>
    </rPh>
    <phoneticPr fontId="4"/>
  </si>
  <si>
    <t>ＬＥＤバーﾌﾞﾗｹｯﾄ照明　　名古屋営業所　選定購入してもらう</t>
    <rPh sb="15" eb="18">
      <t>ナゴヤ</t>
    </rPh>
    <rPh sb="18" eb="21">
      <t>エイギョウショ</t>
    </rPh>
    <rPh sb="22" eb="24">
      <t>センテイ</t>
    </rPh>
    <rPh sb="24" eb="26">
      <t>コウニュウ</t>
    </rPh>
    <phoneticPr fontId="4"/>
  </si>
  <si>
    <t>SCB4-10　　　　社内在庫使用</t>
    <rPh sb="11" eb="13">
      <t>シャナイ</t>
    </rPh>
    <rPh sb="13" eb="15">
      <t>ザイコ</t>
    </rPh>
    <rPh sb="15" eb="17">
      <t>シヨウ</t>
    </rPh>
    <phoneticPr fontId="4"/>
  </si>
  <si>
    <t>六角穴付ボルト－ステンレス　 (M4×10)　　6本使用　在庫使用</t>
    <rPh sb="25" eb="26">
      <t>ホン</t>
    </rPh>
    <rPh sb="26" eb="28">
      <t>シヨウ</t>
    </rPh>
    <rPh sb="29" eb="31">
      <t>ザイコ</t>
    </rPh>
    <rPh sb="31" eb="33">
      <t>シヨウ</t>
    </rPh>
    <phoneticPr fontId="4"/>
  </si>
  <si>
    <t>MVSHM-AN03000-2ZX-16LU7</t>
    <phoneticPr fontId="4"/>
  </si>
  <si>
    <t>SETB0097-Z01　ｱﾙﾐｶﾊﾞｰ　裏下段パネル　2022030</t>
    <phoneticPr fontId="4"/>
  </si>
  <si>
    <t>SCB6-20</t>
    <phoneticPr fontId="4"/>
  </si>
  <si>
    <t>六角穴付ボルト　　　　6本</t>
    <phoneticPr fontId="4"/>
  </si>
  <si>
    <t>栗本鐵工所</t>
    <rPh sb="0" eb="2">
      <t>クリモト</t>
    </rPh>
    <rPh sb="2" eb="4">
      <t>テッコウ</t>
    </rPh>
    <rPh sb="4" eb="5">
      <t>ショ</t>
    </rPh>
    <phoneticPr fontId="4"/>
  </si>
  <si>
    <t>SD-Z-TK-150</t>
    <phoneticPr fontId="4"/>
  </si>
  <si>
    <t>スパイラルダクト継手 フランジカラー</t>
    <phoneticPr fontId="4"/>
  </si>
  <si>
    <t>SD-Z-LF-150</t>
    <phoneticPr fontId="4"/>
  </si>
  <si>
    <t>スパイラルダクト継手 フランジ ﾌﾟﾚｰﾄ</t>
    <phoneticPr fontId="4"/>
  </si>
  <si>
    <t>フジモリ産業</t>
    <phoneticPr fontId="4"/>
  </si>
  <si>
    <t>ﾌｼﾞﾌﾚｷ　3m</t>
    <phoneticPr fontId="4"/>
  </si>
  <si>
    <t>https://www.monotaro.com/p/3272/8062/?t.q=%83_%83N%83g%83z%81%5B%83X%81%40%83A%83%8B%83%7E%83%5E%83C%83v</t>
    <phoneticPr fontId="4"/>
  </si>
  <si>
    <t>カナフレックスコーポレーション</t>
    <phoneticPr fontId="4"/>
  </si>
  <si>
    <t>B-SY-SS-150</t>
    <phoneticPr fontId="4"/>
  </si>
  <si>
    <t>SYバンド（B-SY）</t>
    <phoneticPr fontId="4"/>
  </si>
  <si>
    <t>排気ﾌﾗﾝｼﾞ固定用</t>
    <phoneticPr fontId="4"/>
  </si>
  <si>
    <t>SLBNR6</t>
    <phoneticPr fontId="4"/>
  </si>
  <si>
    <t>SPWF6</t>
    <phoneticPr fontId="4"/>
  </si>
  <si>
    <t>平座金－単品販売－</t>
    <phoneticPr fontId="4"/>
  </si>
  <si>
    <t>安全ｶﾊﾞｰ部　積層信号灯固定用、排気ﾌﾗﾝｼﾞ固定用</t>
    <rPh sb="0" eb="2">
      <t>アンゼン</t>
    </rPh>
    <rPh sb="6" eb="7">
      <t>ブ</t>
    </rPh>
    <rPh sb="13" eb="15">
      <t>コテイ</t>
    </rPh>
    <rPh sb="15" eb="16">
      <t>ヨウ</t>
    </rPh>
    <rPh sb="17" eb="19">
      <t>ハイキ</t>
    </rPh>
    <rPh sb="24" eb="26">
      <t>コテイ</t>
    </rPh>
    <rPh sb="26" eb="27">
      <t>ヨウ</t>
    </rPh>
    <phoneticPr fontId="4"/>
  </si>
  <si>
    <t xml:space="preserve">SPWF8 </t>
    <phoneticPr fontId="4"/>
  </si>
  <si>
    <t>MVSHM-AN03000-2ZX-RGCB7</t>
    <phoneticPr fontId="4"/>
  </si>
  <si>
    <t>SETB0097-Z03 右側面下奥パネル</t>
    <phoneticPr fontId="4"/>
  </si>
  <si>
    <t>SI2520-315</t>
    <phoneticPr fontId="4"/>
  </si>
  <si>
    <t>配線孔キャップ SALSA</t>
    <phoneticPr fontId="4"/>
  </si>
  <si>
    <t>MVSHM-AN03000-2ZX-UPKSP</t>
    <phoneticPr fontId="4"/>
  </si>
  <si>
    <t>SETB0097-Z04 左側面下奥パネル</t>
    <phoneticPr fontId="4"/>
  </si>
  <si>
    <t>SHBLBSL6</t>
    <phoneticPr fontId="4"/>
  </si>
  <si>
    <t>SHCBM5-12</t>
    <phoneticPr fontId="4"/>
  </si>
  <si>
    <t>ﾄﾗｽﾄﾈｼﾞ</t>
    <phoneticPr fontId="4"/>
  </si>
  <si>
    <t>SHCBM5-15　</t>
    <phoneticPr fontId="4"/>
  </si>
  <si>
    <t>SHNTP6-6</t>
    <phoneticPr fontId="4"/>
  </si>
  <si>
    <t>後入れバネナット</t>
    <phoneticPr fontId="4"/>
  </si>
  <si>
    <t>安全ｶﾊﾞｰ部　積層信号灯固定用</t>
    <rPh sb="0" eb="2">
      <t>アンゼン</t>
    </rPh>
    <rPh sb="6" eb="7">
      <t>ブ</t>
    </rPh>
    <rPh sb="13" eb="15">
      <t>コテイ</t>
    </rPh>
    <rPh sb="15" eb="16">
      <t>ヨウ</t>
    </rPh>
    <phoneticPr fontId="4"/>
  </si>
  <si>
    <t>SCB6-15</t>
    <phoneticPr fontId="4"/>
  </si>
  <si>
    <t>六角穴付ボルト－ステンレス　 (M6×15)　　2本使用</t>
    <rPh sb="25" eb="26">
      <t>ホン</t>
    </rPh>
    <rPh sb="26" eb="28">
      <t>シヨウ</t>
    </rPh>
    <phoneticPr fontId="4"/>
  </si>
  <si>
    <t>PATLITE</t>
    <phoneticPr fontId="4"/>
  </si>
  <si>
    <t>シグナルタワー 積層信号灯 LRシリーズ　3色</t>
    <rPh sb="22" eb="23">
      <t>ショク</t>
    </rPh>
    <phoneticPr fontId="4"/>
  </si>
  <si>
    <t>CBM5-25</t>
    <phoneticPr fontId="4"/>
  </si>
  <si>
    <t>観音扉ﾕﾆｯﾄ部</t>
    <phoneticPr fontId="4"/>
  </si>
  <si>
    <t>HFC5-2020-S</t>
    <phoneticPr fontId="4"/>
  </si>
  <si>
    <t>５シリーズ（溝幅６ｍｍ）　アルミフレーム用フレームキャップ</t>
    <phoneticPr fontId="4"/>
  </si>
  <si>
    <t>0.5kg/m</t>
    <phoneticPr fontId="4"/>
  </si>
  <si>
    <t>HFS5-2020-474.5-TPW</t>
    <phoneticPr fontId="4"/>
  </si>
  <si>
    <t>アルミフレーム　５シリーズ　正方形　２０×２０ｍｍ　１列溝　4面溝</t>
    <phoneticPr fontId="4"/>
  </si>
  <si>
    <t>HFS5-2020-981-Z5-XA7.5-XB490.5-XC973.5</t>
    <phoneticPr fontId="4"/>
  </si>
  <si>
    <t>アルミフレーム　５シリーズ　正方形　２０×２０ｍｍ　１列溝　４面溝</t>
    <phoneticPr fontId="4"/>
  </si>
  <si>
    <t>HHDF19-SSP 　</t>
    <phoneticPr fontId="4"/>
  </si>
  <si>
    <t>アルミ取手 ｾｯﾄ</t>
    <phoneticPr fontId="4"/>
  </si>
  <si>
    <t>HHPFDLN6-SET　</t>
    <phoneticPr fontId="4"/>
  </si>
  <si>
    <t>ハタ蝶番　L側</t>
    <rPh sb="6" eb="7">
      <t>ガワ</t>
    </rPh>
    <phoneticPr fontId="4"/>
  </si>
  <si>
    <t>HHPFDRN6-SET　</t>
    <phoneticPr fontId="4"/>
  </si>
  <si>
    <t>ハタ蝶番　R側</t>
    <rPh sb="6" eb="7">
      <t>ガワ</t>
    </rPh>
    <phoneticPr fontId="4"/>
  </si>
  <si>
    <t>HMEN6-5　</t>
    <phoneticPr fontId="4"/>
  </si>
  <si>
    <t>HMER6-5　</t>
    <phoneticPr fontId="4"/>
  </si>
  <si>
    <t>センサ付マグネットキャッチセット</t>
    <phoneticPr fontId="4"/>
  </si>
  <si>
    <t>HSCPF3H-S-465</t>
    <phoneticPr fontId="4"/>
  </si>
  <si>
    <t>パネルクランプ</t>
    <phoneticPr fontId="4"/>
  </si>
  <si>
    <t>HSCPF3H-S-459</t>
    <phoneticPr fontId="4"/>
  </si>
  <si>
    <t>PYA-485-474-3</t>
    <phoneticPr fontId="4"/>
  </si>
  <si>
    <t>ＰＥＴプレート</t>
    <phoneticPr fontId="4"/>
  </si>
  <si>
    <t>安全ｶﾊﾞｰ部と架台固定用</t>
    <rPh sb="0" eb="2">
      <t>アンゼン</t>
    </rPh>
    <rPh sb="6" eb="7">
      <t>ブ</t>
    </rPh>
    <rPh sb="8" eb="10">
      <t>カダイ</t>
    </rPh>
    <rPh sb="10" eb="12">
      <t>コテイ</t>
    </rPh>
    <rPh sb="12" eb="13">
      <t>ヨウ</t>
    </rPh>
    <phoneticPr fontId="4"/>
  </si>
  <si>
    <t>CSH-ST-M6-28</t>
    <phoneticPr fontId="4"/>
  </si>
  <si>
    <t>六角穴付きボルト スチール</t>
    <phoneticPr fontId="4"/>
  </si>
  <si>
    <t>安全ｶﾊﾞｰ（上部架台）</t>
    <rPh sb="0" eb="2">
      <t>アンゼン</t>
    </rPh>
    <rPh sb="7" eb="9">
      <t>ジョウブ</t>
    </rPh>
    <rPh sb="9" eb="11">
      <t>カダイ</t>
    </rPh>
    <phoneticPr fontId="4"/>
  </si>
  <si>
    <t>kg</t>
    <phoneticPr fontId="4"/>
  </si>
  <si>
    <t>架台ﾕﾆｯﾄ</t>
    <rPh sb="0" eb="2">
      <t>カダイ</t>
    </rPh>
    <phoneticPr fontId="4"/>
  </si>
  <si>
    <t xml:space="preserve">HBLBS6 </t>
    <phoneticPr fontId="4"/>
  </si>
  <si>
    <t>６シリーズ（溝幅８ｍｍ）　３０・６０角アルミフレーム用ブラインドブラケット</t>
    <phoneticPr fontId="4"/>
  </si>
  <si>
    <t>ｺﾝﾄﾛｰﾗ棚板部</t>
    <rPh sb="6" eb="8">
      <t>タナイタ</t>
    </rPh>
    <rPh sb="8" eb="9">
      <t>ブ</t>
    </rPh>
    <phoneticPr fontId="4"/>
  </si>
  <si>
    <t>６シリーズ（溝幅８ｍｍ）－１列溝用－　突起付反転ブラケット</t>
    <phoneticPr fontId="4"/>
  </si>
  <si>
    <t>HBLTD6-C-SSP</t>
    <phoneticPr fontId="4"/>
  </si>
  <si>
    <t>６シリーズ（溝幅８ｍｍ）－２列溝用－　押出厚型ブラケット</t>
    <phoneticPr fontId="4"/>
  </si>
  <si>
    <t>架台</t>
  </si>
  <si>
    <t>パネルサポートブラケット　樹脂タイプ</t>
    <phoneticPr fontId="4"/>
  </si>
  <si>
    <t>ｺﾝﾄﾛｰﾗ棚板部　底板補強と固定</t>
    <rPh sb="10" eb="11">
      <t>ソコ</t>
    </rPh>
    <rPh sb="11" eb="12">
      <t>イタ</t>
    </rPh>
    <rPh sb="12" eb="14">
      <t>ホキョウ</t>
    </rPh>
    <rPh sb="15" eb="17">
      <t>コテイ</t>
    </rPh>
    <phoneticPr fontId="4"/>
  </si>
  <si>
    <t>HCFT6-250-SET</t>
    <phoneticPr fontId="4"/>
  </si>
  <si>
    <t>ｷｭｽﾀ-、ストッパー付き</t>
    <rPh sb="11" eb="12">
      <t>ツ</t>
    </rPh>
    <phoneticPr fontId="4"/>
  </si>
  <si>
    <t>HFC6-6060-S</t>
    <phoneticPr fontId="4"/>
  </si>
  <si>
    <t>架台、デュアルシステムアーム(キーボード台)固定部分にも使用</t>
    <rPh sb="22" eb="26">
      <t>コテイブブン</t>
    </rPh>
    <rPh sb="28" eb="30">
      <t>シヨウ</t>
    </rPh>
    <phoneticPr fontId="4"/>
  </si>
  <si>
    <t>HFS6-3030-210</t>
    <phoneticPr fontId="4"/>
  </si>
  <si>
    <t>HFS6-3030-430</t>
    <phoneticPr fontId="4"/>
  </si>
  <si>
    <t>HFS6-3030-517</t>
    <phoneticPr fontId="4"/>
  </si>
  <si>
    <t>HFS6-3030-544</t>
    <phoneticPr fontId="4"/>
  </si>
  <si>
    <t>2.63kg/m</t>
    <phoneticPr fontId="4"/>
  </si>
  <si>
    <t>HFS6-6060-150</t>
    <phoneticPr fontId="4"/>
  </si>
  <si>
    <t>アルミフレーム　６シリーズ　正方形　６０×６０ｍｍ　２列溝　４面溝</t>
    <phoneticPr fontId="4"/>
  </si>
  <si>
    <t>デュアルシステムアーム(キーボード台)固定部分にも使用</t>
    <phoneticPr fontId="4"/>
  </si>
  <si>
    <t>HFS6-6060-460</t>
    <phoneticPr fontId="4"/>
  </si>
  <si>
    <t>天面補強　2本、底面補強　2本</t>
    <rPh sb="0" eb="2">
      <t>テンメン</t>
    </rPh>
    <rPh sb="2" eb="4">
      <t>ホキョウ</t>
    </rPh>
    <rPh sb="6" eb="7">
      <t>ホン</t>
    </rPh>
    <rPh sb="8" eb="9">
      <t>ソコ</t>
    </rPh>
    <rPh sb="9" eb="10">
      <t>メン</t>
    </rPh>
    <rPh sb="10" eb="12">
      <t>ホキョウ</t>
    </rPh>
    <rPh sb="14" eb="15">
      <t>ホン</t>
    </rPh>
    <phoneticPr fontId="4"/>
  </si>
  <si>
    <t>HFS6-6060-542</t>
    <phoneticPr fontId="4"/>
  </si>
  <si>
    <t>真中1本追加</t>
    <rPh sb="0" eb="2">
      <t>マンナカ</t>
    </rPh>
    <rPh sb="3" eb="4">
      <t>ポン</t>
    </rPh>
    <rPh sb="4" eb="6">
      <t>ツイカ</t>
    </rPh>
    <phoneticPr fontId="4"/>
  </si>
  <si>
    <t>HFS6-6060-980</t>
    <phoneticPr fontId="4"/>
  </si>
  <si>
    <t>HFS6-6060-1094</t>
    <phoneticPr fontId="4"/>
  </si>
  <si>
    <t>MVSHM-3N02000-2ZX-XWW8A</t>
    <phoneticPr fontId="4"/>
  </si>
  <si>
    <t>SETB0097-Z05-1　架台棚板</t>
    <phoneticPr fontId="4"/>
  </si>
  <si>
    <t>ｺﾝﾄﾛｰﾗ棚板部　底板</t>
    <rPh sb="6" eb="8">
      <t>タナイタ</t>
    </rPh>
    <rPh sb="8" eb="9">
      <t>ブ</t>
    </rPh>
    <rPh sb="10" eb="12">
      <t>ソコイタ</t>
    </rPh>
    <phoneticPr fontId="4"/>
  </si>
  <si>
    <t>十字穴付トラス小ねじ　　M5ﾈｼﾞ×10mm</t>
    <phoneticPr fontId="4"/>
  </si>
  <si>
    <t>SHNTP6-5</t>
    <phoneticPr fontId="4"/>
  </si>
  <si>
    <t>MVSHM-3N03006-319-XY9M5</t>
    <phoneticPr fontId="4"/>
  </si>
  <si>
    <t>SETB0097-Z06　架台天板</t>
    <phoneticPr fontId="4"/>
  </si>
  <si>
    <t>天板</t>
    <phoneticPr fontId="4"/>
  </si>
  <si>
    <t>ノックピン　－プラス公差　　8本</t>
    <rPh sb="15" eb="16">
      <t>ホン</t>
    </rPh>
    <phoneticPr fontId="4"/>
  </si>
  <si>
    <t>SFB5-10</t>
    <phoneticPr fontId="4"/>
  </si>
  <si>
    <t>六角穴付皿ボルト　－ステンレス</t>
    <phoneticPr fontId="4"/>
  </si>
  <si>
    <t>天板固定用</t>
    <rPh sb="2" eb="4">
      <t>コテイ</t>
    </rPh>
    <rPh sb="4" eb="5">
      <t>ヨウ</t>
    </rPh>
    <phoneticPr fontId="4"/>
  </si>
  <si>
    <t>MVSHM-3N02000-319-J3HBS</t>
    <phoneticPr fontId="4"/>
  </si>
  <si>
    <t>SETB0097-Z07　架台底板</t>
    <phoneticPr fontId="4"/>
  </si>
  <si>
    <t>架台部分</t>
    <rPh sb="0" eb="2">
      <t>カダイ</t>
    </rPh>
    <rPh sb="2" eb="4">
      <t>ブブン</t>
    </rPh>
    <phoneticPr fontId="4"/>
  </si>
  <si>
    <t>十字穴付トラス小ねじ　　M5ﾈｼﾞ×15mm</t>
    <phoneticPr fontId="4"/>
  </si>
  <si>
    <t>十字穴付トラス小ねじ　　M5ﾈｼﾞ×12mm</t>
    <phoneticPr fontId="4"/>
  </si>
  <si>
    <t>SHNTP6-4</t>
    <phoneticPr fontId="4"/>
  </si>
  <si>
    <t>配線ダクト固定用</t>
    <rPh sb="0" eb="2">
      <t>ハイセン</t>
    </rPh>
    <rPh sb="5" eb="7">
      <t>コテイ</t>
    </rPh>
    <rPh sb="7" eb="8">
      <t>ヨウ</t>
    </rPh>
    <phoneticPr fontId="4"/>
  </si>
  <si>
    <t>十字穴付トラス小ねじ　　M5ﾈｼﾞ×8mm</t>
    <phoneticPr fontId="4"/>
  </si>
  <si>
    <t>ＡＷ２０Ｋ－０２Ｅ－Ｂ</t>
    <phoneticPr fontId="4"/>
  </si>
  <si>
    <t>１／４　レギュレーター　（逆流機能付）</t>
  </si>
  <si>
    <t>元圧</t>
    <rPh sb="0" eb="1">
      <t>モト</t>
    </rPh>
    <rPh sb="1" eb="2">
      <t>アツ</t>
    </rPh>
    <phoneticPr fontId="4"/>
  </si>
  <si>
    <t>BSLG6</t>
    <phoneticPr fontId="4"/>
  </si>
  <si>
    <t>BVHVU6-3　</t>
    <phoneticPr fontId="4"/>
  </si>
  <si>
    <t>3方弁　ハンドバルブ</t>
    <phoneticPr fontId="4"/>
  </si>
  <si>
    <t xml:space="preserve">FAMBS-SUD-T2-A60-B120-L60-F40-H45-N6-V48-S65-W30-MA4  </t>
    <phoneticPr fontId="4"/>
  </si>
  <si>
    <t>Ｌ字ﾌﾞﾗｹｯﾄ</t>
    <rPh sb="0" eb="2">
      <t>リジ</t>
    </rPh>
    <phoneticPr fontId="4"/>
  </si>
  <si>
    <t>当日</t>
    <rPh sb="0" eb="2">
      <t>トウジツ</t>
    </rPh>
    <phoneticPr fontId="4"/>
  </si>
  <si>
    <t>ＫＱ２Ｌ０６－０２Ａ</t>
    <phoneticPr fontId="4"/>
  </si>
  <si>
    <t>１／４　Ø６　継ぎ手</t>
  </si>
  <si>
    <t>PAW6-02</t>
    <phoneticPr fontId="4"/>
  </si>
  <si>
    <t>一般配管用 チューブフィッティング ダブルブランチエイ</t>
    <phoneticPr fontId="4"/>
  </si>
  <si>
    <t>SCB4-10　　　　　社内在庫使用</t>
    <phoneticPr fontId="4"/>
  </si>
  <si>
    <t>六角穴付ボルト－ステンレス　 (M4×10)　2本</t>
    <rPh sb="24" eb="25">
      <t>ホン</t>
    </rPh>
    <phoneticPr fontId="4"/>
  </si>
  <si>
    <t>SCB6-10</t>
    <phoneticPr fontId="4"/>
  </si>
  <si>
    <t>六角穴付ボルト－ステンレス　 (M6×10)</t>
    <phoneticPr fontId="4"/>
  </si>
  <si>
    <t xml:space="preserve">SLBNR4 </t>
    <phoneticPr fontId="4"/>
  </si>
  <si>
    <t>ＶＨＳ２０－０２Ａ</t>
    <phoneticPr fontId="4"/>
  </si>
  <si>
    <t>１／４　三方弁</t>
  </si>
  <si>
    <t>Ｙ２００Ｔ－Ａ</t>
    <phoneticPr fontId="4"/>
  </si>
  <si>
    <t>１／４　エアコンビネーション　</t>
  </si>
  <si>
    <t>MVSHM-3N03050-319-89FEC</t>
    <phoneticPr fontId="4"/>
  </si>
  <si>
    <t>SETB0097-Z02　外部スイッチ取付ブラケット　</t>
    <rPh sb="13" eb="15">
      <t>ガイブ</t>
    </rPh>
    <rPh sb="19" eb="21">
      <t>トリツケ</t>
    </rPh>
    <phoneticPr fontId="4"/>
  </si>
  <si>
    <t>外部スイッチ取付ブラケット部</t>
    <rPh sb="13" eb="14">
      <t>ブ</t>
    </rPh>
    <phoneticPr fontId="4"/>
  </si>
  <si>
    <t>SCB4-8　　　　　　社内在庫使用</t>
    <phoneticPr fontId="4"/>
  </si>
  <si>
    <t>六角穴付ボルト－ステンレス　 (M4×8)　6本</t>
    <rPh sb="23" eb="24">
      <t>ホン</t>
    </rPh>
    <phoneticPr fontId="4"/>
  </si>
  <si>
    <t>LED照明ｺﾝﾄﾛｰﾗ　架台前面固定用　2本</t>
    <phoneticPr fontId="4"/>
  </si>
  <si>
    <t>折り畳みﾃｰﾌﾞﾙ部　固定側、LED照明ｺﾝﾄﾛｰﾗ　架台前面固定用　2本</t>
    <rPh sb="0" eb="1">
      <t>オ</t>
    </rPh>
    <rPh sb="2" eb="3">
      <t>タタ</t>
    </rPh>
    <rPh sb="9" eb="10">
      <t>ブ</t>
    </rPh>
    <rPh sb="11" eb="13">
      <t>コテイ</t>
    </rPh>
    <rPh sb="13" eb="14">
      <t>ガワ</t>
    </rPh>
    <phoneticPr fontId="4"/>
  </si>
  <si>
    <t xml:space="preserve">3P-3 </t>
    <phoneticPr fontId="4"/>
  </si>
  <si>
    <t>電源コード</t>
    <rPh sb="0" eb="2">
      <t>デンゲン</t>
    </rPh>
    <phoneticPr fontId="4"/>
  </si>
  <si>
    <t>配電ＢＯＸ</t>
    <rPh sb="0" eb="2">
      <t>ハイデン</t>
    </rPh>
    <phoneticPr fontId="4"/>
  </si>
  <si>
    <t>RSAUW-K-1453-P11-191023-0045</t>
    <phoneticPr fontId="4"/>
  </si>
  <si>
    <t xml:space="preserve">A8110  </t>
    <phoneticPr fontId="4"/>
  </si>
  <si>
    <t>ﾕｰﾎﾞﾝ</t>
    <phoneticPr fontId="4"/>
  </si>
  <si>
    <t>BDR-342-UB</t>
    <phoneticPr fontId="4"/>
  </si>
  <si>
    <t>配管ダクト　</t>
    <phoneticPr fontId="4"/>
  </si>
  <si>
    <t>https://www.monotaro.com/p/5086/7154/?t.mpn=bdr-342</t>
    <phoneticPr fontId="4"/>
  </si>
  <si>
    <t>AYSK15-10</t>
    <phoneticPr fontId="4"/>
  </si>
  <si>
    <t>ゴム足</t>
    <rPh sb="2" eb="3">
      <t>アシ</t>
    </rPh>
    <phoneticPr fontId="4"/>
  </si>
  <si>
    <r>
      <t>DSDU-PT-MS-9-1.5-02S⇒</t>
    </r>
    <r>
      <rPr>
        <b/>
        <sz val="11"/>
        <color indexed="10"/>
        <rFont val="ＭＳ Ｐゴシック"/>
        <family val="3"/>
        <charset val="128"/>
      </rPr>
      <t>PDDU-PT-MS-9-2-02S</t>
    </r>
    <phoneticPr fontId="4"/>
  </si>
  <si>
    <t>37pin I/O端子台</t>
    <rPh sb="9" eb="12">
      <t>タンシダイ</t>
    </rPh>
    <phoneticPr fontId="4"/>
  </si>
  <si>
    <r>
      <t>NEDJL-PS-SB-37-2　⇒　</t>
    </r>
    <r>
      <rPr>
        <b/>
        <sz val="11"/>
        <color indexed="10"/>
        <rFont val="ＭＳ Ｐゴシック"/>
        <family val="3"/>
        <charset val="128"/>
      </rPr>
      <t>PDDJ-PS-SB-37-2</t>
    </r>
    <phoneticPr fontId="4"/>
  </si>
  <si>
    <t>37pin オスメスケーブル</t>
    <phoneticPr fontId="4"/>
  </si>
  <si>
    <r>
      <t>MWI-COM-P10N10　⇒　</t>
    </r>
    <r>
      <rPr>
        <b/>
        <sz val="11"/>
        <color indexed="10"/>
        <rFont val="ＭＳ Ｐゴシック"/>
        <family val="3"/>
        <charset val="128"/>
      </rPr>
      <t>MWS-B3102</t>
    </r>
    <phoneticPr fontId="4"/>
  </si>
  <si>
    <r>
      <t>MKS9L-10P→</t>
    </r>
    <r>
      <rPr>
        <b/>
        <sz val="11"/>
        <color indexed="10"/>
        <rFont val="ＭＳ Ｐゴシック"/>
        <family val="3"/>
        <charset val="128"/>
      </rPr>
      <t>BNL6-10Pへ変更</t>
    </r>
    <rPh sb="19" eb="21">
      <t>ヘンコウ</t>
    </rPh>
    <phoneticPr fontId="4"/>
  </si>
  <si>
    <t>RY2S-ULDC24</t>
    <phoneticPr fontId="4"/>
  </si>
  <si>
    <t>RY形ミニチュアリレー　　3A</t>
    <phoneticPr fontId="4"/>
  </si>
  <si>
    <t>https://www.monotaro.com/p/6040/5545/?t.q=RY2S-ULDC24</t>
    <phoneticPr fontId="4"/>
  </si>
  <si>
    <t>SY2S-05B</t>
    <phoneticPr fontId="4"/>
  </si>
  <si>
    <t>ワンタッチ Sソケット表面配線形</t>
    <phoneticPr fontId="4"/>
  </si>
  <si>
    <t>https://www.monotaro.com/p/6047/8424/?t.mpn=sy2s-05b</t>
    <phoneticPr fontId="4"/>
  </si>
  <si>
    <t>SFA-101PN20</t>
    <phoneticPr fontId="4"/>
  </si>
  <si>
    <t>ワンタッチ Sソケット リレー固定ばね【10～20個入り】</t>
    <phoneticPr fontId="4"/>
  </si>
  <si>
    <t>SFA-101PN20 ソケット用リレー固定ばね 1セット(20個) IDEC(和泉電気) 【通販モノタロウ】 (monotaro.com)</t>
  </si>
  <si>
    <t>MRB-380</t>
    <phoneticPr fontId="4"/>
  </si>
  <si>
    <t>ディンレール　　</t>
    <phoneticPr fontId="4"/>
  </si>
  <si>
    <t>グロメット</t>
    <phoneticPr fontId="4"/>
  </si>
  <si>
    <t>ACコード</t>
    <phoneticPr fontId="4"/>
  </si>
  <si>
    <t>オーム電機</t>
    <rPh sb="3" eb="5">
      <t>デンキ</t>
    </rPh>
    <phoneticPr fontId="4"/>
  </si>
  <si>
    <t>OA-1</t>
    <phoneticPr fontId="4"/>
  </si>
  <si>
    <t>キャプコン</t>
    <phoneticPr fontId="4"/>
  </si>
  <si>
    <t>Ｌ字ﾌﾞﾗｹｯﾄと3060固定</t>
    <rPh sb="0" eb="2">
      <t>リジ</t>
    </rPh>
    <rPh sb="13" eb="15">
      <t>コテイ</t>
    </rPh>
    <phoneticPr fontId="4"/>
  </si>
  <si>
    <t>JTAAS-SUD-A155-B180-T2-X15-G160-N6-L84-S25-W120-MA5</t>
    <phoneticPr fontId="4"/>
  </si>
  <si>
    <t>板金（ブレーカー）</t>
    <rPh sb="0" eb="2">
      <t>バンキン</t>
    </rPh>
    <phoneticPr fontId="4"/>
  </si>
  <si>
    <t>ケースブレーカ EDJ　ＢＯＸ</t>
    <phoneticPr fontId="4"/>
  </si>
  <si>
    <t>BED21531J</t>
    <phoneticPr fontId="4"/>
  </si>
  <si>
    <t>ケースブレーカ EDJ型(漏電保護用)</t>
    <phoneticPr fontId="4"/>
  </si>
  <si>
    <t>https://www.monotaro.com/p/3817/5593/?t.mpn=bed21531j</t>
    <phoneticPr fontId="4"/>
  </si>
  <si>
    <t>SCB5-10　　　　　社内在庫使用</t>
    <phoneticPr fontId="4"/>
  </si>
  <si>
    <t>六角穴付ボルト－ステンレス　 (M5×10)　2本</t>
    <rPh sb="24" eb="25">
      <t>ホン</t>
    </rPh>
    <phoneticPr fontId="4"/>
  </si>
  <si>
    <t>SCB6-10　　　　まとめて発注</t>
    <phoneticPr fontId="4"/>
  </si>
  <si>
    <t>六角穴付ボルト－ステンレス　 (M6×10)　2本</t>
    <rPh sb="24" eb="25">
      <t>ホン</t>
    </rPh>
    <phoneticPr fontId="4"/>
  </si>
  <si>
    <t>CR-LA601</t>
    <phoneticPr fontId="4"/>
  </si>
  <si>
    <t>デュアルシステムアーム(キーボード台)</t>
    <phoneticPr fontId="4"/>
  </si>
  <si>
    <t>TOTAL重量</t>
    <rPh sb="5" eb="7">
      <t>ジュウリョウ</t>
    </rPh>
    <phoneticPr fontId="4"/>
  </si>
  <si>
    <t>　名古屋営業所　　電子天秤台　開発用</t>
    <rPh sb="1" eb="4">
      <t>ナゴヤ</t>
    </rPh>
    <rPh sb="4" eb="7">
      <t>エイギョウショ</t>
    </rPh>
    <rPh sb="9" eb="14">
      <t>デンシテンビンダイ</t>
    </rPh>
    <rPh sb="15" eb="17">
      <t>カイハツ</t>
    </rPh>
    <rPh sb="17" eb="18">
      <t>ヨウ</t>
    </rPh>
    <phoneticPr fontId="4"/>
  </si>
  <si>
    <t>天秤台</t>
    <rPh sb="0" eb="2">
      <t>テンビン</t>
    </rPh>
    <rPh sb="2" eb="3">
      <t>ダイ</t>
    </rPh>
    <phoneticPr fontId="4"/>
  </si>
  <si>
    <t>MVSHM-3N03004-2ZY-82F2F</t>
    <phoneticPr fontId="4"/>
  </si>
  <si>
    <t>天秤台天面板　SETB0097-Z07</t>
    <phoneticPr fontId="4"/>
  </si>
  <si>
    <t>HFS6-3030-340</t>
    <phoneticPr fontId="4"/>
  </si>
  <si>
    <t>HFS6-3030-730-LTP</t>
    <phoneticPr fontId="4"/>
  </si>
  <si>
    <t>HSGNS50-8-R</t>
    <phoneticPr fontId="4"/>
  </si>
  <si>
    <t>アルミフレーム用キャスタ　ねじ込みタイプ</t>
    <phoneticPr fontId="4"/>
  </si>
  <si>
    <t>SFB4-10</t>
    <phoneticPr fontId="4"/>
  </si>
  <si>
    <t>積層JETテスト用購入依頼品</t>
    <rPh sb="0" eb="2">
      <t>セキソウ</t>
    </rPh>
    <rPh sb="8" eb="9">
      <t>ヨウ</t>
    </rPh>
    <rPh sb="9" eb="13">
      <t>コウニュウイライ</t>
    </rPh>
    <rPh sb="13" eb="14">
      <t>ヒン</t>
    </rPh>
    <phoneticPr fontId="4"/>
  </si>
  <si>
    <t>※購入依頼品</t>
    <rPh sb="1" eb="5">
      <t>コウニュウイライ</t>
    </rPh>
    <rPh sb="5" eb="6">
      <t>ヒン</t>
    </rPh>
    <phoneticPr fontId="4"/>
  </si>
  <si>
    <t>KNCLSS10-30-30</t>
    <phoneticPr fontId="4"/>
  </si>
  <si>
    <t>HFS6-3060-196</t>
  </si>
  <si>
    <t>アルミフレーム</t>
    <phoneticPr fontId="4"/>
  </si>
  <si>
    <t>HFS6-6060-190</t>
    <phoneticPr fontId="4"/>
  </si>
  <si>
    <t>NBLTD6</t>
    <phoneticPr fontId="4"/>
  </si>
  <si>
    <t>ブラケット</t>
    <phoneticPr fontId="4"/>
  </si>
  <si>
    <t>HNTP6-6</t>
    <phoneticPr fontId="4"/>
  </si>
  <si>
    <t>後入れナット</t>
    <rPh sb="0" eb="2">
      <t>アトイ</t>
    </rPh>
    <phoneticPr fontId="4"/>
  </si>
  <si>
    <t>フレームキャップ</t>
    <phoneticPr fontId="4"/>
  </si>
  <si>
    <t>SBBSS6-12</t>
    <phoneticPr fontId="4"/>
  </si>
  <si>
    <t>M6-12</t>
    <phoneticPr fontId="4"/>
  </si>
  <si>
    <t>ACTA4H-450-300-5-F420-G250-N5</t>
    <phoneticPr fontId="4"/>
  </si>
  <si>
    <t>アクリルパネル</t>
    <phoneticPr fontId="4"/>
  </si>
  <si>
    <t>FCBSST8-60-40</t>
    <phoneticPr fontId="4"/>
  </si>
  <si>
    <t>低頭ネジ</t>
    <rPh sb="0" eb="2">
      <t>テイアタマ</t>
    </rPh>
    <phoneticPr fontId="4"/>
  </si>
  <si>
    <t>SSTT0314</t>
  </si>
  <si>
    <t>AXAねじ締めツール板</t>
    <rPh sb="5" eb="6">
      <t>シ</t>
    </rPh>
    <rPh sb="10" eb="11">
      <t>イタ</t>
    </rPh>
    <phoneticPr fontId="4"/>
  </si>
  <si>
    <t>SSTT0315</t>
    <phoneticPr fontId="4"/>
  </si>
  <si>
    <t>巻き取り側固定板</t>
    <rPh sb="0" eb="1">
      <t>マ</t>
    </rPh>
    <rPh sb="2" eb="3">
      <t>ト</t>
    </rPh>
    <rPh sb="4" eb="5">
      <t>ガワ</t>
    </rPh>
    <rPh sb="5" eb="7">
      <t>コテイ</t>
    </rPh>
    <rPh sb="7" eb="8">
      <t>イタ</t>
    </rPh>
    <phoneticPr fontId="4"/>
  </si>
  <si>
    <t>SSTT0316</t>
    <phoneticPr fontId="4"/>
  </si>
  <si>
    <t>モーター側固定板</t>
    <rPh sb="4" eb="5">
      <t>ガワ</t>
    </rPh>
    <rPh sb="5" eb="7">
      <t>コテイ</t>
    </rPh>
    <rPh sb="7" eb="8">
      <t>イタ</t>
    </rPh>
    <phoneticPr fontId="4"/>
  </si>
  <si>
    <t>発注願います</t>
    <rPh sb="0" eb="3">
      <t>ハッチュウネガ</t>
    </rPh>
    <phoneticPr fontId="4"/>
  </si>
  <si>
    <t>4/5ｺﾈｸﾄへ出荷　ｺﾝﾍﾞｱのみ</t>
    <rPh sb="8" eb="10">
      <t>シュッカ</t>
    </rPh>
    <phoneticPr fontId="4"/>
  </si>
  <si>
    <t>ﾓｰﾀｰ・ﾄﾞﾗｲﾌﾞ後送り</t>
    <rPh sb="11" eb="12">
      <t>アト</t>
    </rPh>
    <rPh sb="12" eb="13">
      <t>オク</t>
    </rPh>
    <phoneticPr fontId="4"/>
  </si>
  <si>
    <t>4/15ｺﾈｸﾄへ出荷</t>
    <rPh sb="9" eb="11">
      <t>シュッカ</t>
    </rPh>
    <phoneticPr fontId="4"/>
  </si>
  <si>
    <t>7/26佐藤Mへ</t>
    <rPh sb="4" eb="6">
      <t>サトウ</t>
    </rPh>
    <phoneticPr fontId="4"/>
  </si>
  <si>
    <t>amazon</t>
    <phoneticPr fontId="4"/>
  </si>
  <si>
    <t>XW1E-BV402R</t>
    <phoneticPr fontId="4"/>
  </si>
  <si>
    <t>4/5ｺﾈｸﾄへ出荷</t>
    <rPh sb="8" eb="10">
      <t>シュッカ</t>
    </rPh>
    <phoneticPr fontId="4"/>
  </si>
  <si>
    <r>
      <t xml:space="preserve">PYFZ-08A    </t>
    </r>
    <r>
      <rPr>
        <sz val="11"/>
        <color indexed="10"/>
        <rFont val="ＭＳ Ｐゴシック"/>
        <family val="3"/>
        <charset val="128"/>
      </rPr>
      <t>Aなし</t>
    </r>
    <phoneticPr fontId="4"/>
  </si>
  <si>
    <t>4/24～6/24</t>
    <phoneticPr fontId="4"/>
  </si>
  <si>
    <t>松本ｻﾝﾍ</t>
    <rPh sb="0" eb="2">
      <t>マツモト</t>
    </rPh>
    <phoneticPr fontId="4"/>
  </si>
  <si>
    <t>CBLPMC-5200-5M</t>
  </si>
  <si>
    <t>CRTﾎｿｹｲｹｰﾌﾞﾙ</t>
  </si>
  <si>
    <t>KB-FL6-01BKN</t>
  </si>
  <si>
    <t>LANｹｰﾌﾞﾙ</t>
  </si>
  <si>
    <t>EZ37C4-B</t>
  </si>
  <si>
    <t>ｺﾝﾊﾟｸﾄﾏﾙﾁLEDﾗｲﾄ</t>
  </si>
  <si>
    <t>MVSHM-3N00800-2XH-SHX32</t>
  </si>
  <si>
    <t>■SETA0020-01-F1（ﾊﾟﾈﾙ）</t>
    <phoneticPr fontId="4"/>
  </si>
  <si>
    <t>■SETA0020-99-A(ｾﾝｻｰﾌﾞﾗｹｯﾄ)</t>
    <phoneticPr fontId="4"/>
  </si>
  <si>
    <t>SHNTAP6-5</t>
  </si>
  <si>
    <t>RUF3-PS64G-SV</t>
  </si>
  <si>
    <t>BFL USBﾒﾓﾘｰ</t>
  </si>
  <si>
    <t>OPS1-6</t>
    <phoneticPr fontId="4"/>
  </si>
  <si>
    <t>M4用ﾅｯﾄ</t>
    <rPh sb="2" eb="3">
      <t>ヨウ</t>
    </rPh>
    <phoneticPr fontId="4"/>
  </si>
  <si>
    <t>OPS1-11</t>
    <phoneticPr fontId="4"/>
  </si>
  <si>
    <t>M5用ﾅｯﾄ</t>
    <rPh sb="2" eb="3">
      <t>ヨウ</t>
    </rPh>
    <phoneticPr fontId="4"/>
  </si>
  <si>
    <t>オリエンタルモーター</t>
    <phoneticPr fontId="4"/>
  </si>
  <si>
    <t>オリムベクスタ</t>
  </si>
  <si>
    <t>BXM230-20</t>
    <phoneticPr fontId="4"/>
  </si>
  <si>
    <t>見積№584214-1</t>
    <rPh sb="0" eb="3">
      <t>ミツモリナンバー</t>
    </rPh>
    <phoneticPr fontId="4"/>
  </si>
  <si>
    <t>佐藤Mへ</t>
    <rPh sb="0" eb="2">
      <t>サトウ</t>
    </rPh>
    <phoneticPr fontId="4"/>
  </si>
  <si>
    <t>BXSD30-A2</t>
    <phoneticPr fontId="4"/>
  </si>
  <si>
    <t>CC023SBF2</t>
    <phoneticPr fontId="4"/>
  </si>
  <si>
    <t>見積№15890</t>
    <rPh sb="0" eb="3">
      <t>ミツモリナンバー</t>
    </rPh>
    <phoneticPr fontId="4"/>
  </si>
  <si>
    <t>3/2→3/4</t>
    <phoneticPr fontId="4"/>
  </si>
  <si>
    <t>194110(NORIKANE)で発注済み</t>
    <rPh sb="17" eb="20">
      <t>ハッチュウズ</t>
    </rPh>
    <phoneticPr fontId="4"/>
  </si>
  <si>
    <t>ゴムワッシャ（シリコン）　ドロップインアダプタ部パッキン　2個予備</t>
    <rPh sb="23" eb="24">
      <t>ブ</t>
    </rPh>
    <rPh sb="30" eb="31">
      <t>コ</t>
    </rPh>
    <rPh sb="31" eb="33">
      <t>ヨビ</t>
    </rPh>
    <phoneticPr fontId="4"/>
  </si>
  <si>
    <t>パナソニックライフソリューションズ</t>
    <phoneticPr fontId="4"/>
  </si>
  <si>
    <t>JR3303-SET02</t>
  </si>
  <si>
    <t>価格改定延長商談分で承認済案件、旧価格</t>
    <rPh sb="0" eb="4">
      <t>カカクカイテイ</t>
    </rPh>
    <rPh sb="4" eb="6">
      <t>エンチョウ</t>
    </rPh>
    <rPh sb="6" eb="9">
      <t>ショウダンブン</t>
    </rPh>
    <rPh sb="10" eb="15">
      <t>ショウニンスミアンケン</t>
    </rPh>
    <rPh sb="16" eb="17">
      <t>キュウ</t>
    </rPh>
    <rPh sb="17" eb="19">
      <t>カカク</t>
    </rPh>
    <phoneticPr fontId="4"/>
  </si>
  <si>
    <t>改修基本料</t>
  </si>
  <si>
    <t>改修技術料</t>
  </si>
  <si>
    <t>柱両持　OH350</t>
  </si>
  <si>
    <t>梱包箱セット（JR3303+150mm嵩上用）</t>
  </si>
  <si>
    <t>見積№HQ22-0010</t>
    <rPh sb="0" eb="2">
      <t>ミツ</t>
    </rPh>
    <phoneticPr fontId="4"/>
  </si>
  <si>
    <t>送料　機材センター➡ジャノメ</t>
    <rPh sb="3" eb="5">
      <t>キザイ</t>
    </rPh>
    <phoneticPr fontId="4"/>
  </si>
  <si>
    <t>SET常備在庫品</t>
    <rPh sb="3" eb="8">
      <t>ジョウビザイコヒン</t>
    </rPh>
    <phoneticPr fontId="4"/>
  </si>
  <si>
    <t>FU-95S</t>
    <phoneticPr fontId="4"/>
  </si>
  <si>
    <t>ﾊﾟｲﾌﾟ取付型液面検出ﾌｧｲﾊﾞｰ</t>
    <rPh sb="5" eb="7">
      <t>トリツケ</t>
    </rPh>
    <rPh sb="7" eb="8">
      <t>カタ</t>
    </rPh>
    <rPh sb="8" eb="10">
      <t>エキメン</t>
    </rPh>
    <rPh sb="10" eb="12">
      <t>ケンシュツ</t>
    </rPh>
    <phoneticPr fontId="4"/>
  </si>
  <si>
    <t>FS-N11N</t>
    <phoneticPr fontId="4"/>
  </si>
  <si>
    <t>ﾊｲｸﾞﾚｰﾄﾞ 親機</t>
    <rPh sb="9" eb="11">
      <t>オヤキ</t>
    </rPh>
    <phoneticPr fontId="4"/>
  </si>
  <si>
    <t>購入品・組立調整費</t>
    <rPh sb="0" eb="3">
      <t>コウニュウヒン</t>
    </rPh>
    <rPh sb="4" eb="6">
      <t>クミタテ</t>
    </rPh>
    <rPh sb="6" eb="9">
      <t>チョウセイヒ</t>
    </rPh>
    <phoneticPr fontId="4"/>
  </si>
  <si>
    <t>2SRS15N+500LM</t>
  </si>
  <si>
    <t>AXS002</t>
  </si>
  <si>
    <t>AXSH212-VC-1PD2-2EB-3.0-1AC-2DA-F</t>
  </si>
  <si>
    <t>C-1231-2-1</t>
  </si>
  <si>
    <t>C-89-11ﾄﾞｳﾊﾞﾝ</t>
  </si>
  <si>
    <t>CBSTS4-6</t>
  </si>
  <si>
    <t>CBSTS5-8</t>
  </si>
  <si>
    <t>CBSTSR3-6</t>
  </si>
  <si>
    <t>CBSTSR4-8</t>
  </si>
  <si>
    <t>CSPPNPC-PC-M5-8</t>
  </si>
  <si>
    <t>FCC50-30-1</t>
  </si>
  <si>
    <t>FCW15-30-50-KGS</t>
  </si>
  <si>
    <t>FGLKH10-190-120</t>
  </si>
  <si>
    <t>FRN-SUS-M3</t>
  </si>
  <si>
    <t>HDM-PS-A-15-2</t>
  </si>
  <si>
    <t>HFPAL4H-3-358-353-336-331-D5.5</t>
  </si>
  <si>
    <t>KNCLSS10-25-20</t>
  </si>
  <si>
    <t>LEDAF570-W</t>
  </si>
  <si>
    <t>MDM-SS-A-9-5</t>
  </si>
  <si>
    <t>MSBUL6</t>
  </si>
  <si>
    <t>MSELL6-M5</t>
  </si>
  <si>
    <t>MWS-DS25B-HT25</t>
  </si>
  <si>
    <t>NDDJ-PY-SB-25-2</t>
  </si>
  <si>
    <t>NEDJ-PS-SB-37-2</t>
  </si>
  <si>
    <t>PAX6-02</t>
  </si>
  <si>
    <t>RBID5</t>
  </si>
  <si>
    <t>SBM-SUS-8</t>
  </si>
  <si>
    <t>SCB8-40</t>
  </si>
  <si>
    <t>SLSBRK7-30</t>
  </si>
  <si>
    <t>SSE2BMZ13-345</t>
  </si>
  <si>
    <t>SSE2BZ13-345</t>
  </si>
  <si>
    <t>SZ045F-16-028-18</t>
  </si>
  <si>
    <t>SZ08F-40-028-22</t>
  </si>
  <si>
    <t>UH10-10</t>
  </si>
  <si>
    <t>UL10-10</t>
  </si>
  <si>
    <t>UPCN19-B-36</t>
  </si>
  <si>
    <t>USTEL6</t>
  </si>
  <si>
    <t>株式会社光洋様用</t>
    <phoneticPr fontId="4"/>
  </si>
  <si>
    <t>千葉(齋藤）</t>
    <rPh sb="0" eb="2">
      <t>チバ</t>
    </rPh>
    <phoneticPr fontId="4"/>
  </si>
  <si>
    <t>SETB0094-A01　株式会社光洋向け　3404+SV35DA</t>
    <phoneticPr fontId="4"/>
  </si>
  <si>
    <t>2～3月</t>
    <rPh sb="3" eb="4">
      <t>ガツ</t>
    </rPh>
    <phoneticPr fontId="4"/>
  </si>
  <si>
    <r>
      <t>JR3404　　　 4軸ﾛﾎﾞｯﾄ (内部ｽｲｯﾁ仕様)　</t>
    </r>
    <r>
      <rPr>
        <sz val="11"/>
        <color indexed="10"/>
        <rFont val="ＭＳ Ｐゴシック"/>
        <family val="3"/>
        <charset val="128"/>
      </rPr>
      <t>片持ち仕様</t>
    </r>
    <rPh sb="19" eb="20">
      <t>ウチ</t>
    </rPh>
    <rPh sb="29" eb="31">
      <t>カタモ</t>
    </rPh>
    <rPh sb="32" eb="34">
      <t>シヨウ</t>
    </rPh>
    <phoneticPr fontId="4"/>
  </si>
  <si>
    <r>
      <t>JR3404　　　SRS-S404　</t>
    </r>
    <r>
      <rPr>
        <b/>
        <sz val="11"/>
        <color indexed="10"/>
        <rFont val="ＭＳ Ｐゴシック"/>
        <family val="3"/>
        <charset val="128"/>
      </rPr>
      <t>　内部スイッチ</t>
    </r>
    <rPh sb="19" eb="21">
      <t>ナイブ</t>
    </rPh>
    <phoneticPr fontId="4"/>
  </si>
  <si>
    <r>
      <t>JR3000用ﾃｨｰﾁﾝｸﾞﾎﾞｯｸｽ　</t>
    </r>
    <r>
      <rPr>
        <b/>
        <sz val="11"/>
        <color indexed="10"/>
        <rFont val="ＭＳ Ｐゴシック"/>
        <family val="3"/>
        <charset val="128"/>
      </rPr>
      <t>※在庫使用</t>
    </r>
    <rPh sb="21" eb="23">
      <t>ザイコ</t>
    </rPh>
    <rPh sb="23" eb="25">
      <t>シヨウ</t>
    </rPh>
    <phoneticPr fontId="4"/>
  </si>
  <si>
    <t>JR3000用C-Points2 塗布編集ｿﾌ</t>
  </si>
  <si>
    <t>JR C-Point2 Ver8</t>
    <phoneticPr fontId="4"/>
  </si>
  <si>
    <r>
      <t>I/O-S増設</t>
    </r>
    <r>
      <rPr>
        <b/>
        <sz val="11"/>
        <color indexed="10"/>
        <rFont val="ＭＳ Ｐゴシック"/>
        <family val="3"/>
        <charset val="128"/>
      </rPr>
      <t>　JR3300-I/O-S</t>
    </r>
    <phoneticPr fontId="4"/>
  </si>
  <si>
    <t>SRO-IOS</t>
    <phoneticPr fontId="4"/>
  </si>
  <si>
    <t>組立課へ組立指示、在庫引当</t>
    <phoneticPr fontId="4"/>
  </si>
  <si>
    <t>ﾂｰﾙ冶具ﾕﾆｯﾄ</t>
    <rPh sb="3" eb="5">
      <t>ジグ</t>
    </rPh>
    <phoneticPr fontId="4"/>
  </si>
  <si>
    <t>MVBLK-AMW-2Z1-YXZAR</t>
    <phoneticPr fontId="4"/>
  </si>
  <si>
    <t>MVBLK-AMW-2Z1-6UH3H</t>
    <phoneticPr fontId="4"/>
  </si>
  <si>
    <t>Ｒ軸ブロック　長手44mm　ｔｙｐｅ　148710－Y002 回転軸位置決めﾌﾞﾗｹｯﾄ</t>
    <rPh sb="1" eb="2">
      <t>ジク</t>
    </rPh>
    <phoneticPr fontId="4"/>
  </si>
  <si>
    <t>MVBLK-AMW-2GL-8MNXZ</t>
    <phoneticPr fontId="4"/>
  </si>
  <si>
    <t>SETB0047-Y02　ﾊﾞﾙﾌﾞﾎﾙﾀﾞﾈｼﾞ固定ﾈｼﾞ式（SV35DA）</t>
    <phoneticPr fontId="4"/>
  </si>
  <si>
    <t>MVBLK-AMW-2YW-FWXHG</t>
    <phoneticPr fontId="4"/>
  </si>
  <si>
    <t>SETB0047-Y05-1 ﾊﾞﾙﾌﾞﾎﾙﾀﾞﾈｼﾞ固定ﾈｼﾞ式（SV62）</t>
    <phoneticPr fontId="4"/>
  </si>
  <si>
    <t>ＭＳ3－１0</t>
    <phoneticPr fontId="4"/>
  </si>
  <si>
    <t>ﾉｯｸﾋﾟﾝφ3-10mm</t>
    <phoneticPr fontId="4"/>
  </si>
  <si>
    <t>ＭＳ3－35</t>
    <phoneticPr fontId="4"/>
  </si>
  <si>
    <t>ﾉｯｸﾋﾟﾝ　φ3-35mm</t>
    <phoneticPr fontId="4"/>
  </si>
  <si>
    <t>MSC2-25</t>
    <phoneticPr fontId="4"/>
  </si>
  <si>
    <t>ﾉｯｸﾋﾟﾝ　φ2-25mm</t>
    <phoneticPr fontId="4"/>
  </si>
  <si>
    <t>CBSST8-10</t>
    <phoneticPr fontId="4"/>
  </si>
  <si>
    <t>低頭六角穴付ボルト</t>
    <phoneticPr fontId="4"/>
  </si>
  <si>
    <t>CBSST5-10</t>
    <phoneticPr fontId="4"/>
  </si>
  <si>
    <t>金属ﾜｯｼｬｰ</t>
    <phoneticPr fontId="4"/>
  </si>
  <si>
    <t xml:space="preserve">MSSFS4-8 </t>
    <phoneticPr fontId="4"/>
  </si>
  <si>
    <t>六角穴付きﾎﾞﾙﾄ　 (M4×25)　回転軸位置決めﾌﾞﾗｹｯト軸固定用</t>
    <rPh sb="32" eb="33">
      <t>ジク</t>
    </rPh>
    <rPh sb="33" eb="35">
      <t>コテイ</t>
    </rPh>
    <rPh sb="35" eb="36">
      <t>ヨウ</t>
    </rPh>
    <phoneticPr fontId="4"/>
  </si>
  <si>
    <t>APMTSL-N1-T1-L28</t>
    <phoneticPr fontId="4"/>
  </si>
  <si>
    <t>アイシス</t>
    <phoneticPr fontId="4"/>
  </si>
  <si>
    <r>
      <t>VRFMP6⇒</t>
    </r>
    <r>
      <rPr>
        <b/>
        <sz val="11"/>
        <color indexed="10"/>
        <rFont val="ＭＳ Ｐゴシック"/>
        <family val="3"/>
        <charset val="128"/>
      </rPr>
      <t>　VRMC6</t>
    </r>
    <phoneticPr fontId="4"/>
  </si>
  <si>
    <t>11×18L オス-メスプラグ　1袋　10個入り</t>
    <rPh sb="17" eb="18">
      <t>フクロ</t>
    </rPh>
    <rPh sb="21" eb="22">
      <t>コ</t>
    </rPh>
    <rPh sb="22" eb="23">
      <t>イ</t>
    </rPh>
    <phoneticPr fontId="4"/>
  </si>
  <si>
    <t>https://www.monotaro.com/p/3315/5936/?t.mpn=vrmc6</t>
    <phoneticPr fontId="4"/>
  </si>
  <si>
    <t>8月？</t>
    <rPh sb="1" eb="2">
      <t>ツキ</t>
    </rPh>
    <phoneticPr fontId="4"/>
  </si>
  <si>
    <t>SCB5-10</t>
    <phoneticPr fontId="4"/>
  </si>
  <si>
    <t>六角穴付きﾎﾞﾙﾄ　M5×10mm</t>
    <phoneticPr fontId="4"/>
  </si>
  <si>
    <t>在庫使用　　　1個</t>
    <phoneticPr fontId="4"/>
  </si>
  <si>
    <t>六角穴付きﾎﾞﾙﾄ　 (M4×8)</t>
    <phoneticPr fontId="4"/>
  </si>
  <si>
    <t>在庫使用　　　10個</t>
    <phoneticPr fontId="4"/>
  </si>
  <si>
    <t>SCB4-10</t>
    <phoneticPr fontId="4"/>
  </si>
  <si>
    <t>六角穴付きﾎﾞﾙﾄ　 (M4×10)</t>
    <phoneticPr fontId="4"/>
  </si>
  <si>
    <t>在庫使用　　　2個</t>
    <phoneticPr fontId="4"/>
  </si>
  <si>
    <t>六角穴付きﾎﾞﾙﾄ　 (M4×12)回転軸位置決めﾌﾞﾗｹｯﾄﾂｰﾙ板固定用</t>
    <rPh sb="34" eb="35">
      <t>イタ</t>
    </rPh>
    <rPh sb="35" eb="37">
      <t>コテイ</t>
    </rPh>
    <rPh sb="37" eb="38">
      <t>ヨウ</t>
    </rPh>
    <phoneticPr fontId="4"/>
  </si>
  <si>
    <t>在庫使用　　　4個</t>
    <phoneticPr fontId="4"/>
  </si>
  <si>
    <t>SCB4-15</t>
    <phoneticPr fontId="4"/>
  </si>
  <si>
    <t>六角穴付きﾎﾞﾙﾄ　 (M4×15)　ﾊﾞﾙﾌﾞﾎﾙﾀﾞ固定ﾄﾂｰﾙ板固定用</t>
    <rPh sb="28" eb="30">
      <t>コテイ</t>
    </rPh>
    <rPh sb="34" eb="35">
      <t>イタ</t>
    </rPh>
    <rPh sb="35" eb="37">
      <t>コテイ</t>
    </rPh>
    <rPh sb="37" eb="38">
      <t>ヨウ</t>
    </rPh>
    <phoneticPr fontId="4"/>
  </si>
  <si>
    <t>ﾉｽﾞﾙ位置合わせ冶具</t>
    <rPh sb="4" eb="6">
      <t>イチ</t>
    </rPh>
    <rPh sb="6" eb="7">
      <t>ア</t>
    </rPh>
    <rPh sb="9" eb="11">
      <t>ジグ</t>
    </rPh>
    <phoneticPr fontId="4"/>
  </si>
  <si>
    <t>MVBLK-AMW-JPA246H7K111AB　</t>
    <phoneticPr fontId="4"/>
  </si>
  <si>
    <t>位置決めPIN台座</t>
    <phoneticPr fontId="4"/>
  </si>
  <si>
    <t xml:space="preserve">PLSBG8-30-M4-N4 </t>
    <phoneticPr fontId="4"/>
  </si>
  <si>
    <t xml:space="preserve">APNA4-P2.00-L0-B10.0 </t>
    <phoneticPr fontId="4"/>
  </si>
  <si>
    <t>位置決めピン ツバ付テーパ　－　おねじ　</t>
    <phoneticPr fontId="4"/>
  </si>
  <si>
    <t xml:space="preserve">MSSFS4-10 </t>
    <phoneticPr fontId="4"/>
  </si>
  <si>
    <t>MVSHM-3N02052011011-JPA243PKG111AA</t>
    <phoneticPr fontId="4"/>
  </si>
  <si>
    <t>SETB-0012-Z03 ｶｯﾌﾟﾎﾙﾀﾞｰﾍﾞｰｽＬ字ﾌﾞﾗｹｯﾄ</t>
    <phoneticPr fontId="4"/>
  </si>
  <si>
    <t>MVSHM-3N02050006014-JPA245CUK111AA</t>
    <phoneticPr fontId="4"/>
  </si>
  <si>
    <t>SETB-0012-Z04 ｶｯﾌﾟﾎﾙﾀﾞｰＬ字ﾌﾞﾗｹｯﾄ</t>
    <phoneticPr fontId="4"/>
  </si>
  <si>
    <t>4日間</t>
    <rPh sb="1" eb="2">
      <t>ヒ</t>
    </rPh>
    <rPh sb="2" eb="3">
      <t>カン</t>
    </rPh>
    <phoneticPr fontId="4"/>
  </si>
  <si>
    <t>在庫使用　　　1個</t>
    <rPh sb="0" eb="2">
      <t>ザイコ</t>
    </rPh>
    <rPh sb="2" eb="4">
      <t>シヨウ</t>
    </rPh>
    <phoneticPr fontId="4"/>
  </si>
  <si>
    <t>MVSHM-3N02052013016-JPA267D1P111AB</t>
    <phoneticPr fontId="4"/>
  </si>
  <si>
    <t>SETB-0009-Z01-1　ケーブルベアヘッド横板金</t>
    <phoneticPr fontId="4"/>
  </si>
  <si>
    <t>6日間</t>
    <rPh sb="1" eb="2">
      <t>ヒ</t>
    </rPh>
    <rPh sb="2" eb="3">
      <t>カン</t>
    </rPh>
    <phoneticPr fontId="4"/>
  </si>
  <si>
    <t>MVBLK-AMN-JPA2547JU111AB</t>
    <phoneticPr fontId="4"/>
  </si>
  <si>
    <t>SETB-0009-Z02　ケーブルベア下板</t>
    <rPh sb="20" eb="22">
      <t>シタイタ</t>
    </rPh>
    <phoneticPr fontId="4"/>
  </si>
  <si>
    <t>SZ16F-2-060-24</t>
    <phoneticPr fontId="4"/>
  </si>
  <si>
    <t>六角穴付皿ボルト　M5×8mm</t>
    <phoneticPr fontId="4"/>
  </si>
  <si>
    <t>六角穴付きﾎﾞﾙﾄ　 (M4×12)</t>
    <phoneticPr fontId="4"/>
  </si>
  <si>
    <t>元圧ﾚｷﾞｭﾚﾀ部分</t>
    <rPh sb="0" eb="1">
      <t>モト</t>
    </rPh>
    <rPh sb="1" eb="2">
      <t>アツ</t>
    </rPh>
    <rPh sb="8" eb="10">
      <t>ブブン</t>
    </rPh>
    <phoneticPr fontId="4"/>
  </si>
  <si>
    <t>MVSHM-3N02052005025-2NP-9HYBF</t>
    <phoneticPr fontId="4"/>
  </si>
  <si>
    <t>140484-Z04 レギュレーター取付板金</t>
    <phoneticPr fontId="4"/>
  </si>
  <si>
    <t>IR1020-01BEA-A</t>
    <phoneticPr fontId="4"/>
  </si>
  <si>
    <t>精密レギュレータ IR1000-A　　0～0.8Mpa 低圧用</t>
    <rPh sb="28" eb="30">
      <t>テイアツ</t>
    </rPh>
    <rPh sb="30" eb="31">
      <t>ヨウ</t>
    </rPh>
    <phoneticPr fontId="4"/>
  </si>
  <si>
    <t>3/18・仙台営着</t>
    <rPh sb="5" eb="7">
      <t>センダイ</t>
    </rPh>
    <rPh sb="7" eb="8">
      <t>エイ</t>
    </rPh>
    <rPh sb="8" eb="9">
      <t>チャク</t>
    </rPh>
    <phoneticPr fontId="4"/>
  </si>
  <si>
    <t>MNCN6-1</t>
    <phoneticPr fontId="4"/>
  </si>
  <si>
    <t>ミニチュアワンタッチ継手　</t>
    <phoneticPr fontId="4"/>
  </si>
  <si>
    <t>六角穴付きﾎﾞﾙﾄ　 (M4×6)　2個　　　　</t>
    <rPh sb="19" eb="20">
      <t>コ</t>
    </rPh>
    <phoneticPr fontId="4"/>
  </si>
  <si>
    <t>I/Oｹｰﾌﾞﾙ</t>
    <phoneticPr fontId="4"/>
  </si>
  <si>
    <t>RDA-37H-M2.6</t>
    <phoneticPr fontId="4"/>
  </si>
  <si>
    <t>Dsub37　ｺﾈｸﾀ　EMI対策品　	M2.6ショートねじ</t>
    <phoneticPr fontId="4"/>
  </si>
  <si>
    <t>Dsubｺﾈｸﾀ　ハンダ付けタイプ/プレスコンタクト（ローコスト）　オス</t>
    <phoneticPr fontId="4"/>
  </si>
  <si>
    <t>DSDU-PT-MS-9-1.5-02S</t>
    <phoneticPr fontId="4"/>
  </si>
  <si>
    <t>見積No.21DO-0349</t>
    <rPh sb="0" eb="2">
      <t>ミツモリ</t>
    </rPh>
    <phoneticPr fontId="4"/>
  </si>
  <si>
    <t>見積No.15890</t>
    <phoneticPr fontId="4"/>
  </si>
  <si>
    <t>196221(NORIKANE)で発注済み</t>
    <rPh sb="17" eb="20">
      <t>ハッチュウズ</t>
    </rPh>
    <phoneticPr fontId="4"/>
  </si>
  <si>
    <t>UMCｴﾚｸﾄﾛﾆｸｽ様</t>
    <phoneticPr fontId="4"/>
  </si>
  <si>
    <t>田中</t>
    <rPh sb="0" eb="2">
      <t>タナカ</t>
    </rPh>
    <phoneticPr fontId="4"/>
  </si>
  <si>
    <t>NO.196989</t>
    <phoneticPr fontId="4"/>
  </si>
  <si>
    <t>見積確認済み</t>
    <rPh sb="0" eb="2">
      <t>ミツモリ</t>
    </rPh>
    <rPh sb="2" eb="4">
      <t>カクニン</t>
    </rPh>
    <rPh sb="4" eb="5">
      <t>ズ</t>
    </rPh>
    <phoneticPr fontId="4"/>
  </si>
  <si>
    <t>発注数での重さ</t>
    <rPh sb="0" eb="2">
      <t>ハッチュウ</t>
    </rPh>
    <rPh sb="2" eb="3">
      <t>スウ</t>
    </rPh>
    <rPh sb="5" eb="6">
      <t>オモ</t>
    </rPh>
    <phoneticPr fontId="4"/>
  </si>
  <si>
    <t>1個の重さ</t>
    <rPh sb="1" eb="2">
      <t>コ</t>
    </rPh>
    <rPh sb="3" eb="4">
      <t>オモ</t>
    </rPh>
    <phoneticPr fontId="4"/>
  </si>
  <si>
    <t>ﾉｯｸﾋﾟﾝ　φ3-10mm</t>
    <phoneticPr fontId="4"/>
  </si>
  <si>
    <t>6/2 仙台(営)着</t>
    <rPh sb="4" eb="9">
      <t>センダイエイ</t>
    </rPh>
    <rPh sb="9" eb="10">
      <t>ツ</t>
    </rPh>
    <phoneticPr fontId="4"/>
  </si>
  <si>
    <t>MS3-15</t>
    <phoneticPr fontId="4"/>
  </si>
  <si>
    <t>ﾉｯｸﾋﾟﾝ　φ3-15mm</t>
    <phoneticPr fontId="4"/>
  </si>
  <si>
    <t>NKOSC4-16-12</t>
    <phoneticPr fontId="4"/>
  </si>
  <si>
    <t>小径ローレットノブ　</t>
    <phoneticPr fontId="4"/>
  </si>
  <si>
    <t>六角穴付きﾎﾞﾙﾄ　 (M3×8)　　2本</t>
    <phoneticPr fontId="4"/>
  </si>
  <si>
    <t>六角穴付きﾎﾞﾙﾄ　 (M4×10)　　4本</t>
    <phoneticPr fontId="4"/>
  </si>
  <si>
    <t>MVBLK-SUB-329-Z24KT</t>
    <phoneticPr fontId="4"/>
  </si>
  <si>
    <t>SETB0101-Y01　ﾉｽﾞﾙｶﾞｲﾄﾞ裏ﾌﾟﾚｰﾄ</t>
    <phoneticPr fontId="4"/>
  </si>
  <si>
    <r>
      <t>MVSHM-3N03050-329-P2F8J→</t>
    </r>
    <r>
      <rPr>
        <sz val="11"/>
        <color indexed="10"/>
        <rFont val="ＭＳ Ｐゴシック"/>
        <family val="3"/>
        <charset val="128"/>
      </rPr>
      <t>ｷｬﾝｾﾙ済5/31</t>
    </r>
    <rPh sb="29" eb="30">
      <t>ズ</t>
    </rPh>
    <phoneticPr fontId="4"/>
  </si>
  <si>
    <t>SETB0101-Y02　ﾉｽﾞﾙｶﾞｲﾄﾞ上部固定ﾌﾟﾚｰﾄ</t>
    <phoneticPr fontId="4"/>
  </si>
  <si>
    <t>MVSHM-3N02050-32R-4KCU2</t>
    <phoneticPr fontId="4"/>
  </si>
  <si>
    <t>SETB0101-Y02-1　ﾉｽﾞﾙｶﾞｲﾄﾞ上部固定ﾌﾟﾚｰﾄ</t>
    <phoneticPr fontId="4"/>
  </si>
  <si>
    <t>6/2 仙台(営)着</t>
    <phoneticPr fontId="4"/>
  </si>
  <si>
    <t>MVSHM-3N03052-32A-1L9E3</t>
    <phoneticPr fontId="4"/>
  </si>
  <si>
    <t>SETB0101-Y03-1　ﾉｽﾞﾙｶﾞｲﾄﾞ下部固定ﾌﾟﾚｰﾄ</t>
    <phoneticPr fontId="4"/>
  </si>
  <si>
    <t>MVBLK-AMW-32A-961FL</t>
    <phoneticPr fontId="4"/>
  </si>
  <si>
    <t>SETB0101-Y04-2　ﾉｽﾞﾙｶﾞｲﾄﾞｻﾎﾟｰﾄ裏</t>
    <phoneticPr fontId="4"/>
  </si>
  <si>
    <t>MVBLK-AMW-32A-JE1WW</t>
    <phoneticPr fontId="4"/>
  </si>
  <si>
    <t>SETB0101-Y05-2　ﾉｽﾞﾙｶﾞｲﾄﾞｻﾎﾟｰﾄ前</t>
    <phoneticPr fontId="4"/>
  </si>
  <si>
    <t>SPWF3</t>
    <phoneticPr fontId="4"/>
  </si>
  <si>
    <t>SPWF4</t>
    <phoneticPr fontId="4"/>
  </si>
  <si>
    <t>PACK10-CIMRS4-8-0.2</t>
    <phoneticPr fontId="4"/>
  </si>
  <si>
    <t>総重量</t>
    <rPh sb="0" eb="1">
      <t>ソウ</t>
    </rPh>
    <rPh sb="1" eb="3">
      <t>ジュウリョウ</t>
    </rPh>
    <phoneticPr fontId="4"/>
  </si>
  <si>
    <t>Kg</t>
    <phoneticPr fontId="4"/>
  </si>
  <si>
    <t>現地立ち上げ調整費用</t>
    <rPh sb="0" eb="2">
      <t>ゲンチ</t>
    </rPh>
    <rPh sb="2" eb="3">
      <t>タ</t>
    </rPh>
    <rPh sb="4" eb="5">
      <t>ア</t>
    </rPh>
    <rPh sb="6" eb="8">
      <t>チョウセイ</t>
    </rPh>
    <rPh sb="8" eb="10">
      <t>ヒヨウ</t>
    </rPh>
    <phoneticPr fontId="4"/>
  </si>
  <si>
    <t>運送費</t>
    <phoneticPr fontId="4"/>
  </si>
  <si>
    <t>設計費</t>
    <phoneticPr fontId="4"/>
  </si>
  <si>
    <t>7.0H設計費</t>
    <rPh sb="4" eb="6">
      <t>セッケイ</t>
    </rPh>
    <rPh sb="6" eb="7">
      <t>ヒ</t>
    </rPh>
    <phoneticPr fontId="4"/>
  </si>
  <si>
    <t>組立調整費</t>
    <phoneticPr fontId="4"/>
  </si>
  <si>
    <t>株式会社ミツバ</t>
    <rPh sb="0" eb="4">
      <t>カブシキガイシャ</t>
    </rPh>
    <phoneticPr fontId="4"/>
  </si>
  <si>
    <t>144153-Y01</t>
    <phoneticPr fontId="4"/>
  </si>
  <si>
    <t>ノズル延長パイプ</t>
    <rPh sb="3" eb="5">
      <t>エンチョウ</t>
    </rPh>
    <phoneticPr fontId="4"/>
  </si>
  <si>
    <t>有限会社ﾌｧｰﾑ富田様向け</t>
    <rPh sb="10" eb="11">
      <t>サマ</t>
    </rPh>
    <rPh sb="11" eb="12">
      <t>ム</t>
    </rPh>
    <phoneticPr fontId="4"/>
  </si>
  <si>
    <t>千葉　　</t>
    <rPh sb="0" eb="2">
      <t>チバ</t>
    </rPh>
    <phoneticPr fontId="4"/>
  </si>
  <si>
    <t>NO. 197360</t>
    <phoneticPr fontId="4"/>
  </si>
  <si>
    <t>見積済み価格反映済み</t>
    <rPh sb="0" eb="2">
      <t>ミツモリ</t>
    </rPh>
    <rPh sb="2" eb="3">
      <t>ズ</t>
    </rPh>
    <rPh sb="4" eb="6">
      <t>カカク</t>
    </rPh>
    <rPh sb="6" eb="8">
      <t>ハンエイ</t>
    </rPh>
    <rPh sb="8" eb="9">
      <t>ズ</t>
    </rPh>
    <phoneticPr fontId="4"/>
  </si>
  <si>
    <t>部品納期</t>
    <rPh sb="0" eb="2">
      <t>ブヒン</t>
    </rPh>
    <rPh sb="2" eb="4">
      <t>ノウキ</t>
    </rPh>
    <phoneticPr fontId="4"/>
  </si>
  <si>
    <t>ﾂｰﾙ治具ﾕﾆｯﾄ</t>
    <rPh sb="3" eb="4">
      <t>オサム</t>
    </rPh>
    <phoneticPr fontId="4"/>
  </si>
  <si>
    <t>MVBLK-AMW-2LN-N22GP</t>
    <phoneticPr fontId="4"/>
  </si>
  <si>
    <t>SETB-0041-Y01　　割り治具変換板SV51用バルブホルダ1</t>
    <phoneticPr fontId="4"/>
  </si>
  <si>
    <t>ミスミ　ネット注文済み　WP435AC2B200</t>
    <rPh sb="7" eb="9">
      <t>チュウモン</t>
    </rPh>
    <rPh sb="9" eb="10">
      <t>ズ</t>
    </rPh>
    <phoneticPr fontId="4"/>
  </si>
  <si>
    <t>MVBLK-AMW-2LN-XZDXX</t>
    <phoneticPr fontId="4"/>
  </si>
  <si>
    <t>SETB-0041-Y02　　割り治具変換板SV51用バルブホルダ:2</t>
    <phoneticPr fontId="4"/>
  </si>
  <si>
    <t>SCB4-35</t>
    <phoneticPr fontId="4"/>
  </si>
  <si>
    <r>
      <t>六角穴付きﾎﾞﾙﾄ　 (M4×35)　　2本　　</t>
    </r>
    <r>
      <rPr>
        <b/>
        <sz val="11"/>
        <color indexed="10"/>
        <rFont val="ＭＳ Ｐゴシック"/>
        <family val="3"/>
        <charset val="128"/>
      </rPr>
      <t>仙台営業所在庫使用</t>
    </r>
    <rPh sb="21" eb="22">
      <t>ホン</t>
    </rPh>
    <rPh sb="24" eb="26">
      <t>センダイ</t>
    </rPh>
    <rPh sb="26" eb="29">
      <t>エイギョウショ</t>
    </rPh>
    <rPh sb="29" eb="31">
      <t>ザイコ</t>
    </rPh>
    <rPh sb="31" eb="33">
      <t>シヨウ</t>
    </rPh>
    <phoneticPr fontId="4"/>
  </si>
  <si>
    <t>MVSHM-3N04000030030-2NH-MNG7W</t>
    <phoneticPr fontId="4"/>
  </si>
  <si>
    <t>2018-09-13-X033　AXA300　井桁300　ﾜｰｸ冶具ﾍﾞｰｽ-</t>
    <phoneticPr fontId="4"/>
  </si>
  <si>
    <t>図面送付済み</t>
    <rPh sb="0" eb="2">
      <t>ズメン</t>
    </rPh>
    <rPh sb="2" eb="4">
      <t>ソウフ</t>
    </rPh>
    <rPh sb="4" eb="5">
      <t>ズ</t>
    </rPh>
    <phoneticPr fontId="4"/>
  </si>
  <si>
    <t>P1-BLFA-21269273</t>
    <phoneticPr fontId="4"/>
  </si>
  <si>
    <t>井桁ﾜｰｸ冶具ｽﾄｯﾊﾟ　1-1　　2018-09-13-X012-1</t>
    <phoneticPr fontId="4"/>
  </si>
  <si>
    <t>BLFA-SUD-T2-A22-B20-H29-J15-X10-Y5-W10-N4-E10.5-S5-G10-MA3-LCC1-FBL4W3R0X16Y10FB</t>
    <phoneticPr fontId="4"/>
  </si>
  <si>
    <t>JTAB-SUD-A340-B37-T1-X20-Y10-G20-N4-L170-V150-S10-W20-NA4-CC2</t>
    <phoneticPr fontId="4"/>
  </si>
  <si>
    <t>井桁ﾜｰｸ冶具ﾜｰｸ受け　1mm幅　2018-09-13-X031　</t>
    <phoneticPr fontId="4"/>
  </si>
  <si>
    <t>今回は発注せず</t>
    <rPh sb="0" eb="2">
      <t>コンカイ</t>
    </rPh>
    <rPh sb="3" eb="5">
      <t>ハッチュウ</t>
    </rPh>
    <phoneticPr fontId="4"/>
  </si>
  <si>
    <t>JTAB-SUD-A340-B37-T2-X20-Y10-G20-N4-L170-V150-S10-W20-NA4-CC2</t>
    <phoneticPr fontId="4"/>
  </si>
  <si>
    <t>井桁ﾜｰｸ冶具ﾜｰｸ受け　2mm幅　2018-09-13-X030　</t>
    <phoneticPr fontId="4"/>
  </si>
  <si>
    <t>JTAB-SUD-A340-B37-T3-X20-Y10-G20-N4-L170-V150-S10-W20-NA4-CC2</t>
    <phoneticPr fontId="4"/>
  </si>
  <si>
    <t>井桁ﾜｰｸ冶具ﾜｰｸ受け　3mm幅　2018-09-13-X032　</t>
    <phoneticPr fontId="4"/>
  </si>
  <si>
    <t>WQBB-JW-A22-B8-T15-H6.5-Q45-X6-F10-S10.5-Z3</t>
    <phoneticPr fontId="4"/>
  </si>
  <si>
    <t>位置決めｶﾞｲﾄﾞ受け　2018-09-13-X028　</t>
    <phoneticPr fontId="4"/>
  </si>
  <si>
    <t>JUDA-AMW-A35-B20-T8-X7.5-Y10-N4-L20-NA4</t>
    <phoneticPr fontId="4"/>
  </si>
  <si>
    <t>AXA　Tip detect 固定ｽﾍﾟｰｻ　2018-09-13-X034</t>
    <rPh sb="15" eb="17">
      <t>コテイ</t>
    </rPh>
    <phoneticPr fontId="4"/>
  </si>
  <si>
    <t>HFC5-2040-S</t>
    <phoneticPr fontId="4"/>
  </si>
  <si>
    <t xml:space="preserve">SHNTP5-5 </t>
    <phoneticPr fontId="4"/>
  </si>
  <si>
    <t xml:space="preserve"> 後入れバネナット</t>
    <phoneticPr fontId="4"/>
  </si>
  <si>
    <t xml:space="preserve">SCB4-8  </t>
    <phoneticPr fontId="4"/>
  </si>
  <si>
    <r>
      <rPr>
        <b/>
        <sz val="11"/>
        <color indexed="10"/>
        <rFont val="ＭＳ Ｐゴシック"/>
        <family val="3"/>
        <charset val="128"/>
      </rPr>
      <t>社内在庫使用</t>
    </r>
    <r>
      <rPr>
        <sz val="11"/>
        <color theme="1"/>
        <rFont val="游ゴシック"/>
        <family val="2"/>
        <charset val="128"/>
        <scheme val="minor"/>
      </rPr>
      <t>　　6本</t>
    </r>
    <rPh sb="0" eb="2">
      <t>シャナイ</t>
    </rPh>
    <rPh sb="2" eb="4">
      <t>ザイコ</t>
    </rPh>
    <rPh sb="4" eb="6">
      <t>シヨウ</t>
    </rPh>
    <rPh sb="9" eb="10">
      <t>ホン</t>
    </rPh>
    <phoneticPr fontId="4"/>
  </si>
  <si>
    <r>
      <rPr>
        <b/>
        <sz val="11"/>
        <color indexed="10"/>
        <rFont val="ＭＳ Ｐゴシック"/>
        <family val="3"/>
        <charset val="128"/>
      </rPr>
      <t>社内在庫使用　</t>
    </r>
    <r>
      <rPr>
        <sz val="11"/>
        <color theme="1"/>
        <rFont val="游ゴシック"/>
        <family val="2"/>
        <charset val="128"/>
        <scheme val="minor"/>
      </rPr>
      <t>　AXA　Tip detect 固定　4本</t>
    </r>
    <rPh sb="27" eb="28">
      <t>ホン</t>
    </rPh>
    <phoneticPr fontId="4"/>
  </si>
  <si>
    <t xml:space="preserve">SCB5-8  </t>
    <phoneticPr fontId="4"/>
  </si>
  <si>
    <r>
      <rPr>
        <b/>
        <sz val="11"/>
        <color indexed="10"/>
        <rFont val="ＭＳ Ｐゴシック"/>
        <family val="3"/>
        <charset val="128"/>
      </rPr>
      <t>社内在庫使用</t>
    </r>
    <r>
      <rPr>
        <sz val="11"/>
        <color theme="1"/>
        <rFont val="游ゴシック"/>
        <family val="2"/>
        <charset val="128"/>
        <scheme val="minor"/>
      </rPr>
      <t>　　4本</t>
    </r>
    <rPh sb="9" eb="10">
      <t>ホン</t>
    </rPh>
    <phoneticPr fontId="4"/>
  </si>
  <si>
    <t xml:space="preserve">HBLSS5 </t>
    <phoneticPr fontId="4"/>
  </si>
  <si>
    <t xml:space="preserve"> 薄型ブラケット</t>
    <phoneticPr fontId="4"/>
  </si>
  <si>
    <t xml:space="preserve">HFC5-2020-S  </t>
    <phoneticPr fontId="4"/>
  </si>
  <si>
    <t>22個</t>
    <rPh sb="2" eb="3">
      <t>コ</t>
    </rPh>
    <phoneticPr fontId="4"/>
  </si>
  <si>
    <t xml:space="preserve">SBCB4-6 </t>
    <phoneticPr fontId="4"/>
  </si>
  <si>
    <t xml:space="preserve"> 六角穴付ボタンボルト</t>
    <phoneticPr fontId="4"/>
  </si>
  <si>
    <t>6本</t>
    <rPh sb="1" eb="2">
      <t>ホン</t>
    </rPh>
    <phoneticPr fontId="4"/>
  </si>
  <si>
    <t xml:space="preserve">SBCB4-8 </t>
    <phoneticPr fontId="4"/>
  </si>
  <si>
    <t>4本+2本（ﾀｯﾁｾﾝｻｰ）</t>
    <rPh sb="1" eb="2">
      <t>ホン</t>
    </rPh>
    <phoneticPr fontId="4"/>
  </si>
  <si>
    <t>SFBS-M4X6-VA</t>
    <phoneticPr fontId="4"/>
  </si>
  <si>
    <t>フランジ付きボタンボルト</t>
    <phoneticPr fontId="4"/>
  </si>
  <si>
    <t>2018-09-13-X012-1固定用</t>
    <rPh sb="17" eb="19">
      <t>コテイ</t>
    </rPh>
    <rPh sb="19" eb="20">
      <t>ヨウ</t>
    </rPh>
    <phoneticPr fontId="4"/>
  </si>
  <si>
    <t>FBAS5-39-10</t>
    <phoneticPr fontId="4"/>
  </si>
  <si>
    <t>全長指定六角穴付ボルト</t>
    <phoneticPr fontId="4"/>
  </si>
  <si>
    <t>NFS5-2040-340-Z5-XA54-XB309</t>
    <phoneticPr fontId="4"/>
  </si>
  <si>
    <t>アルミフレーム　長方形　20×40ｍｍ</t>
    <phoneticPr fontId="4"/>
  </si>
  <si>
    <t>HFS5-2020-340-Z5-XA70-XB170-XC270</t>
    <phoneticPr fontId="4"/>
  </si>
  <si>
    <t>アルミフレーム　正方形　20×20ｍｍ</t>
    <phoneticPr fontId="4"/>
  </si>
  <si>
    <t>WSSS10-4-1</t>
    <phoneticPr fontId="4"/>
  </si>
  <si>
    <t>金属ﾜｯｼｬｰ　　Ｔ寸選択・指定タイプ　並級</t>
    <rPh sb="0" eb="2">
      <t>キンゾク</t>
    </rPh>
    <phoneticPr fontId="4"/>
  </si>
  <si>
    <t>平座金－単品販売－　</t>
    <phoneticPr fontId="4"/>
  </si>
  <si>
    <r>
      <t>万能ベース板300角取付用　</t>
    </r>
    <r>
      <rPr>
        <b/>
        <sz val="11"/>
        <color indexed="10"/>
        <rFont val="ＭＳ Ｐゴシック"/>
        <family val="3"/>
        <charset val="128"/>
      </rPr>
      <t>社内在庫使用　6枚　　</t>
    </r>
    <rPh sb="0" eb="2">
      <t>バンノウ</t>
    </rPh>
    <rPh sb="5" eb="6">
      <t>イタ</t>
    </rPh>
    <rPh sb="9" eb="10">
      <t>カク</t>
    </rPh>
    <rPh sb="10" eb="12">
      <t>トリツケ</t>
    </rPh>
    <rPh sb="12" eb="13">
      <t>ヨウ</t>
    </rPh>
    <rPh sb="22" eb="23">
      <t>マイ</t>
    </rPh>
    <phoneticPr fontId="4"/>
  </si>
  <si>
    <r>
      <t>万能ベース板300角取付用　</t>
    </r>
    <r>
      <rPr>
        <b/>
        <sz val="11"/>
        <color indexed="10"/>
        <rFont val="ＭＳ Ｐゴシック"/>
        <family val="3"/>
        <charset val="128"/>
      </rPr>
      <t>社内在庫使用　6本</t>
    </r>
    <r>
      <rPr>
        <sz val="11"/>
        <color theme="1"/>
        <rFont val="游ゴシック"/>
        <family val="2"/>
        <charset val="128"/>
        <scheme val="minor"/>
      </rPr>
      <t>　　</t>
    </r>
    <rPh sb="0" eb="2">
      <t>バンノウ</t>
    </rPh>
    <rPh sb="5" eb="6">
      <t>イタ</t>
    </rPh>
    <rPh sb="9" eb="10">
      <t>カク</t>
    </rPh>
    <rPh sb="10" eb="12">
      <t>トリツケ</t>
    </rPh>
    <rPh sb="12" eb="13">
      <t>ヨウ</t>
    </rPh>
    <rPh sb="22" eb="23">
      <t>ホン</t>
    </rPh>
    <phoneticPr fontId="4"/>
  </si>
  <si>
    <t>ASブレーキ(大西機工)</t>
    <rPh sb="7" eb="11">
      <t>オオニシキコウ</t>
    </rPh>
    <phoneticPr fontId="4"/>
  </si>
  <si>
    <t>福島（則包）</t>
    <rPh sb="0" eb="2">
      <t>フクシマ</t>
    </rPh>
    <rPh sb="3" eb="5">
      <t>ノリカネ</t>
    </rPh>
    <phoneticPr fontId="4"/>
  </si>
  <si>
    <t>MVBLK-ACW-337-PSB7P</t>
    <phoneticPr fontId="4"/>
  </si>
  <si>
    <t>BL-ADP5-55-A</t>
    <phoneticPr fontId="4"/>
  </si>
  <si>
    <t>197665(NORIKANE)で発注済み</t>
    <rPh sb="17" eb="20">
      <t>ハッチュウズ</t>
    </rPh>
    <phoneticPr fontId="4"/>
  </si>
  <si>
    <t>MVBLK-ACW-337-MN6RP</t>
    <phoneticPr fontId="4"/>
  </si>
  <si>
    <t>BL-ADP5-55-B</t>
    <phoneticPr fontId="4"/>
  </si>
  <si>
    <t>MVBLK-ACW-337-LPC7Z</t>
    <phoneticPr fontId="4"/>
  </si>
  <si>
    <t>BL-ADP5-55-C</t>
    <phoneticPr fontId="4"/>
  </si>
  <si>
    <t>FCLJHJ-V19-D26-H30-T3-L13</t>
    <phoneticPr fontId="4"/>
  </si>
  <si>
    <t>樹脂ｶﾗｰ</t>
    <phoneticPr fontId="4"/>
  </si>
  <si>
    <t>FCLJHJ-V15-D26-H30-T3-L13</t>
    <phoneticPr fontId="4"/>
  </si>
  <si>
    <t>樹脂付ﾛｰﾚｯﾄﾉﾌﾞ</t>
    <phoneticPr fontId="4"/>
  </si>
  <si>
    <t>AXELIA超音波溶着案件テスト治具(名古屋営)</t>
    <rPh sb="6" eb="9">
      <t>チョウオンパ</t>
    </rPh>
    <rPh sb="9" eb="11">
      <t>ヨウチャク</t>
    </rPh>
    <rPh sb="11" eb="13">
      <t>アンケン</t>
    </rPh>
    <rPh sb="16" eb="18">
      <t>ジグ</t>
    </rPh>
    <rPh sb="19" eb="22">
      <t>ナゴヤ</t>
    </rPh>
    <rPh sb="22" eb="23">
      <t>エイ</t>
    </rPh>
    <phoneticPr fontId="4"/>
  </si>
  <si>
    <t>杉浦</t>
    <rPh sb="0" eb="2">
      <t>スギウラ</t>
    </rPh>
    <phoneticPr fontId="4"/>
  </si>
  <si>
    <t>※社内テスト治具</t>
    <rPh sb="1" eb="3">
      <t>シャナイ</t>
    </rPh>
    <rPh sb="6" eb="8">
      <t>ジグ</t>
    </rPh>
    <phoneticPr fontId="4"/>
  </si>
  <si>
    <t>SSTT0320</t>
    <phoneticPr fontId="4"/>
  </si>
  <si>
    <t>ツール取付板</t>
    <rPh sb="3" eb="6">
      <t>トリツケイタ</t>
    </rPh>
    <phoneticPr fontId="4"/>
  </si>
  <si>
    <t>SSTT0321</t>
  </si>
  <si>
    <t>Lブロックホルダー</t>
    <phoneticPr fontId="4"/>
  </si>
  <si>
    <t>SSTT0322</t>
  </si>
  <si>
    <t>クランプ</t>
    <phoneticPr fontId="4"/>
  </si>
  <si>
    <t>SSTT0323</t>
  </si>
  <si>
    <t>受けプレート</t>
    <rPh sb="0" eb="1">
      <t>ウ</t>
    </rPh>
    <phoneticPr fontId="4"/>
  </si>
  <si>
    <t>JPLRS4-P5-B7</t>
  </si>
  <si>
    <t>SSEBLV13-55</t>
  </si>
  <si>
    <t>SLHFCS12</t>
  </si>
  <si>
    <t>VUL12-35</t>
  </si>
  <si>
    <t>VUF12-35</t>
  </si>
  <si>
    <t>VUR12-35</t>
  </si>
  <si>
    <t>WSSS20-12-2</t>
  </si>
  <si>
    <t>WSSS20-5-2</t>
  </si>
  <si>
    <t>MSCSS3-15</t>
  </si>
  <si>
    <t>DSDJ-PY-MS-15-2</t>
  </si>
  <si>
    <t>DSDJ-SY-MS-15-2</t>
  </si>
  <si>
    <t>VUY12-35</t>
  </si>
  <si>
    <t>ｱﾙﾌﾟｽｱﾙﾊﾟｲﾝ</t>
    <phoneticPr fontId="4"/>
  </si>
  <si>
    <t>千葉(齋藤）</t>
    <rPh sb="0" eb="2">
      <t>チバ</t>
    </rPh>
    <rPh sb="3" eb="5">
      <t>サイトウ</t>
    </rPh>
    <phoneticPr fontId="4"/>
  </si>
  <si>
    <t>194885、 194886</t>
    <phoneticPr fontId="4"/>
  </si>
  <si>
    <t>　JR3503+sv59ms +画像+吸着ﾜｰｸ治具+ｲｵﾅｲｻﾞｰ+UV照射</t>
    <rPh sb="16" eb="18">
      <t>ガゾウ</t>
    </rPh>
    <rPh sb="19" eb="21">
      <t>キュウチャク</t>
    </rPh>
    <rPh sb="24" eb="26">
      <t>ジグ</t>
    </rPh>
    <rPh sb="37" eb="39">
      <t>ショウシャ</t>
    </rPh>
    <phoneticPr fontId="4"/>
  </si>
  <si>
    <t xml:space="preserve">アルプスアルパイン様在庫使用可能性あり品 </t>
    <rPh sb="9" eb="10">
      <t>サマ</t>
    </rPh>
    <rPh sb="10" eb="12">
      <t>ザイコ</t>
    </rPh>
    <rPh sb="12" eb="14">
      <t>シヨウ</t>
    </rPh>
    <rPh sb="14" eb="17">
      <t>カノウセイ</t>
    </rPh>
    <rPh sb="19" eb="20">
      <t>ヒン</t>
    </rPh>
    <phoneticPr fontId="4"/>
  </si>
  <si>
    <t>カメラﾕﾆｯﾄ</t>
    <phoneticPr fontId="4"/>
  </si>
  <si>
    <t>シマテック</t>
    <phoneticPr fontId="4"/>
  </si>
  <si>
    <r>
      <t>MD-65RGB-0.3M+</t>
    </r>
    <r>
      <rPr>
        <sz val="11"/>
        <color indexed="8"/>
        <rFont val="ＭＳ Ｐゴシック"/>
        <family val="3"/>
        <charset val="128"/>
      </rPr>
      <t>3</t>
    </r>
    <r>
      <rPr>
        <sz val="11"/>
        <color indexed="8"/>
        <rFont val="ＭＳ Ｐゴシック"/>
        <family val="3"/>
        <charset val="128"/>
      </rPr>
      <t>M</t>
    </r>
    <phoneticPr fontId="4"/>
  </si>
  <si>
    <t>ＲＧＢリング照明</t>
    <rPh sb="6" eb="8">
      <t>ショウメイ</t>
    </rPh>
    <phoneticPr fontId="4"/>
  </si>
  <si>
    <t>S3CH(50W)R120</t>
    <phoneticPr fontId="4"/>
  </si>
  <si>
    <t>3チャンネル照明コントローラ</t>
    <rPh sb="6" eb="8">
      <t>ショウメイ</t>
    </rPh>
    <phoneticPr fontId="4"/>
  </si>
  <si>
    <t>出精値引</t>
    <rPh sb="0" eb="4">
      <t>シュッセ</t>
    </rPh>
    <phoneticPr fontId="4"/>
  </si>
  <si>
    <t>見積№SN　2022-36</t>
    <rPh sb="0" eb="3">
      <t>ミツモリナンバー</t>
    </rPh>
    <phoneticPr fontId="4"/>
  </si>
  <si>
    <t>イメージチェッカPV200</t>
    <phoneticPr fontId="4"/>
  </si>
  <si>
    <r>
      <t>A</t>
    </r>
    <r>
      <rPr>
        <b/>
        <sz val="11"/>
        <color indexed="8"/>
        <rFont val="ＭＳ Ｐゴシック"/>
        <family val="3"/>
        <charset val="128"/>
      </rPr>
      <t>NPVL502</t>
    </r>
    <phoneticPr fontId="4"/>
  </si>
  <si>
    <t>レンズ　f-50mm</t>
    <phoneticPr fontId="4"/>
  </si>
  <si>
    <r>
      <t>A</t>
    </r>
    <r>
      <rPr>
        <sz val="11"/>
        <color indexed="8"/>
        <rFont val="ＭＳ Ｐゴシック"/>
        <family val="3"/>
        <charset val="128"/>
      </rPr>
      <t>NPVP03</t>
    </r>
    <phoneticPr fontId="4"/>
  </si>
  <si>
    <t>キーパッド</t>
    <phoneticPr fontId="4"/>
  </si>
  <si>
    <t>ANPVC8103R</t>
    <phoneticPr fontId="4"/>
  </si>
  <si>
    <t>対屈曲カメラケーブル（3ｍ）</t>
    <rPh sb="0" eb="1">
      <t>タイ</t>
    </rPh>
    <rPh sb="1" eb="3">
      <t>クッキョク</t>
    </rPh>
    <phoneticPr fontId="4"/>
  </si>
  <si>
    <t>200万画素カラーCCD</t>
    <rPh sb="3" eb="4">
      <t>マン</t>
    </rPh>
    <rPh sb="4" eb="6">
      <t>ガソ</t>
    </rPh>
    <phoneticPr fontId="4"/>
  </si>
  <si>
    <t>見積№3070164</t>
    <rPh sb="0" eb="3">
      <t>ミツモリナンバー</t>
    </rPh>
    <phoneticPr fontId="4"/>
  </si>
  <si>
    <t>VSテクノロジー</t>
    <phoneticPr fontId="4"/>
  </si>
  <si>
    <t>SV-EXR-5set</t>
    <phoneticPr fontId="4"/>
  </si>
  <si>
    <t>中間リング</t>
    <rPh sb="0" eb="2">
      <t>チュウカン</t>
    </rPh>
    <phoneticPr fontId="4"/>
  </si>
  <si>
    <t>KC-VMH2</t>
    <phoneticPr fontId="4"/>
  </si>
  <si>
    <t>極細ディスプレイケーブル（複合同軸） アナログRGB</t>
    <phoneticPr fontId="4"/>
  </si>
  <si>
    <r>
      <t>PCMTL-MV10-R →</t>
    </r>
    <r>
      <rPr>
        <sz val="11"/>
        <color indexed="10"/>
        <rFont val="ＭＳ Ｐゴシック"/>
        <family val="3"/>
        <charset val="128"/>
      </rPr>
      <t>PCMTL-MV10-R2で発注</t>
    </r>
    <rPh sb="28" eb="30">
      <t>ハッチュウ</t>
    </rPh>
    <phoneticPr fontId="4"/>
  </si>
  <si>
    <t>10.4インチ　SVGA　ビデオ入力_アナログRGB入力　（LEDバックライト）</t>
    <phoneticPr fontId="4"/>
  </si>
  <si>
    <t>お客様準備の為今回は発注せす。</t>
    <rPh sb="1" eb="3">
      <t>キャクサマ</t>
    </rPh>
    <rPh sb="3" eb="5">
      <t>ジュンビ</t>
    </rPh>
    <rPh sb="6" eb="7">
      <t>タメ</t>
    </rPh>
    <rPh sb="7" eb="9">
      <t>コンカイ</t>
    </rPh>
    <rPh sb="10" eb="12">
      <t>ハッチュウ</t>
    </rPh>
    <phoneticPr fontId="4"/>
  </si>
  <si>
    <t>NEDUL-ST-KS-9-2</t>
    <phoneticPr fontId="4"/>
  </si>
  <si>
    <t>Dsubﾊ-ﾈｽ</t>
    <phoneticPr fontId="4"/>
  </si>
  <si>
    <t>JR3503　3軸ロボット　外部スイッチ仕様　</t>
    <rPh sb="14" eb="16">
      <t>ガイブ</t>
    </rPh>
    <rPh sb="20" eb="22">
      <t>シヨウ</t>
    </rPh>
    <phoneticPr fontId="4"/>
  </si>
  <si>
    <t>SRS-S503　外部スイッチﾀｲﾌﾟ</t>
    <rPh sb="9" eb="11">
      <t>ガイブ</t>
    </rPh>
    <phoneticPr fontId="4"/>
  </si>
  <si>
    <t>■ジャノメ          ・・・発注№54259</t>
    <phoneticPr fontId="4"/>
  </si>
  <si>
    <t>B仕様ｵﾌﾟｼｮﾝSW付</t>
    <phoneticPr fontId="4"/>
  </si>
  <si>
    <t>SRO-SWB-NO</t>
    <phoneticPr fontId="4"/>
  </si>
  <si>
    <r>
      <t xml:space="preserve">I/O-1増設 </t>
    </r>
    <r>
      <rPr>
        <b/>
        <sz val="11"/>
        <color indexed="10"/>
        <rFont val="ＭＳ Ｐゴシック"/>
        <family val="3"/>
        <charset val="128"/>
      </rPr>
      <t>JR3300-I/O-1</t>
    </r>
    <phoneticPr fontId="4"/>
  </si>
  <si>
    <t>SRO-IO1</t>
    <phoneticPr fontId="4"/>
  </si>
  <si>
    <r>
      <t>COM2増設</t>
    </r>
    <r>
      <rPr>
        <b/>
        <sz val="11"/>
        <color indexed="10"/>
        <rFont val="ＭＳ Ｐゴシック"/>
        <family val="3"/>
        <charset val="128"/>
      </rPr>
      <t>　JR3300-COM2</t>
    </r>
    <phoneticPr fontId="4"/>
  </si>
  <si>
    <t>SRO-COM2</t>
    <phoneticPr fontId="4"/>
  </si>
  <si>
    <t>JR3503用Z軸強化ばね　</t>
    <rPh sb="6" eb="7">
      <t>ヨウ</t>
    </rPh>
    <rPh sb="8" eb="9">
      <t>ジク</t>
    </rPh>
    <rPh sb="9" eb="11">
      <t>キョウカ</t>
    </rPh>
    <phoneticPr fontId="4"/>
  </si>
  <si>
    <t>JR3503用　強化ばね　1式（2本）</t>
    <rPh sb="6" eb="7">
      <t>ヨウ</t>
    </rPh>
    <rPh sb="8" eb="10">
      <t>キョウカ</t>
    </rPh>
    <rPh sb="14" eb="15">
      <t>シキ</t>
    </rPh>
    <rPh sb="17" eb="18">
      <t>ホン</t>
    </rPh>
    <phoneticPr fontId="4"/>
  </si>
  <si>
    <t>JR3000用ﾃｨｰﾁﾝｸﾞﾎﾞｯｸｽ2　　JR3-TB2</t>
    <phoneticPr fontId="4"/>
  </si>
  <si>
    <r>
      <t>SRO-TB500</t>
    </r>
    <r>
      <rPr>
        <b/>
        <sz val="11"/>
        <color indexed="10"/>
        <rFont val="ＭＳ Ｐゴシック"/>
        <family val="3"/>
        <charset val="128"/>
      </rPr>
      <t xml:space="preserve"> </t>
    </r>
    <phoneticPr fontId="4"/>
  </si>
  <si>
    <t>SET在庫使用－引当</t>
    <phoneticPr fontId="4"/>
  </si>
  <si>
    <t>ﾌﾚｯｸｽ</t>
    <phoneticPr fontId="4"/>
  </si>
  <si>
    <t xml:space="preserve">荷造り運賃 </t>
    <rPh sb="0" eb="2">
      <t>ニヅク</t>
    </rPh>
    <rPh sb="3" eb="5">
      <t>ウンチン</t>
    </rPh>
    <phoneticPr fontId="4"/>
  </si>
  <si>
    <t>SET手配ﾁｬｰﾀｰ便</t>
    <rPh sb="3" eb="5">
      <t>テハイ</t>
    </rPh>
    <rPh sb="10" eb="11">
      <t>ビン</t>
    </rPh>
    <phoneticPr fontId="4"/>
  </si>
  <si>
    <t>MVSHM-ZZ99000000000-JPA289PUB111AC</t>
    <phoneticPr fontId="4"/>
  </si>
  <si>
    <t>ロボット固定板金（１）</t>
    <phoneticPr fontId="4"/>
  </si>
  <si>
    <t>■ミスミ            ・・・発注№54260</t>
    <phoneticPr fontId="4"/>
  </si>
  <si>
    <t>MVSHM-ZZ99000000000-JPA289EKH111AB</t>
    <phoneticPr fontId="4"/>
  </si>
  <si>
    <t>ロボット固定板金（２）</t>
  </si>
  <si>
    <t>　JR3503+sv59ms +画像+吸着ﾜｰｸ治具+UV照射</t>
    <rPh sb="16" eb="18">
      <t>ガゾウ</t>
    </rPh>
    <rPh sb="19" eb="21">
      <t>キュウチャク</t>
    </rPh>
    <rPh sb="24" eb="26">
      <t>ジグ</t>
    </rPh>
    <rPh sb="29" eb="31">
      <t>ショウシャ</t>
    </rPh>
    <phoneticPr fontId="4"/>
  </si>
  <si>
    <t>仙台営業所へ直送願います。</t>
    <rPh sb="0" eb="2">
      <t>センダイ</t>
    </rPh>
    <rPh sb="2" eb="5">
      <t>エイギョウショ</t>
    </rPh>
    <rPh sb="6" eb="8">
      <t>チョクソウ</t>
    </rPh>
    <rPh sb="8" eb="9">
      <t>ネガ</t>
    </rPh>
    <phoneticPr fontId="4"/>
  </si>
  <si>
    <t>ﾛﾎﾞｯﾄ　補強</t>
    <rPh sb="6" eb="8">
      <t>ホキョウ</t>
    </rPh>
    <phoneticPr fontId="4"/>
  </si>
  <si>
    <t>HBLST6-SSP</t>
    <phoneticPr fontId="4"/>
  </si>
  <si>
    <t>６シリーズ（溝幅８ｍｍ）用薄型ブラケット</t>
    <phoneticPr fontId="4"/>
  </si>
  <si>
    <t>5/13・仙台営業所着</t>
    <rPh sb="5" eb="11">
      <t>センダイエイギョウショチャク</t>
    </rPh>
    <phoneticPr fontId="4"/>
  </si>
  <si>
    <t>HBLTT6-SSP</t>
    <phoneticPr fontId="4"/>
  </si>
  <si>
    <t>６シリーズ（溝幅８ｍｍ）－３列溝用－　押出厚型ブラケット</t>
    <phoneticPr fontId="4"/>
  </si>
  <si>
    <t>5/20・仙台営業所着</t>
    <rPh sb="5" eb="11">
      <t>センダイエイギョウショチャク</t>
    </rPh>
    <phoneticPr fontId="4"/>
  </si>
  <si>
    <t>HFC6-3090-S</t>
    <phoneticPr fontId="4"/>
  </si>
  <si>
    <t>HFS6-3090-79</t>
    <phoneticPr fontId="4"/>
  </si>
  <si>
    <t>アルミフレーム　６シリーズ　長方形　３０×９０ｍｍ　３列溝以上　４面溝</t>
    <phoneticPr fontId="4"/>
  </si>
  <si>
    <t>HFS6-3090-294</t>
    <phoneticPr fontId="4"/>
  </si>
  <si>
    <r>
      <t xml:space="preserve">HFS6-3090-293  </t>
    </r>
    <r>
      <rPr>
        <b/>
        <sz val="11"/>
        <color indexed="10"/>
        <rFont val="ＭＳ Ｐゴシック"/>
        <family val="3"/>
        <charset val="128"/>
      </rPr>
      <t>柱長さ変更293mmへ</t>
    </r>
    <rPh sb="15" eb="16">
      <t>ハシラ</t>
    </rPh>
    <rPh sb="16" eb="17">
      <t>ナガ</t>
    </rPh>
    <rPh sb="18" eb="20">
      <t>ヘンコウ</t>
    </rPh>
    <phoneticPr fontId="4"/>
  </si>
  <si>
    <t>wp435cc07600</t>
    <phoneticPr fontId="4"/>
  </si>
  <si>
    <t>MVSHM-3N03000-2ZG-KLKS6</t>
    <phoneticPr fontId="4"/>
  </si>
  <si>
    <t>SETB-0073-Z10 JR3503補強固定上ﾌﾞﾗｹｯﾄ</t>
  </si>
  <si>
    <t>MS３-10</t>
    <phoneticPr fontId="4"/>
  </si>
  <si>
    <t>ﾉｯｸﾋﾟﾝ　φ3mm-10mm　　2本</t>
    <rPh sb="19" eb="20">
      <t>ホン</t>
    </rPh>
    <phoneticPr fontId="4"/>
  </si>
  <si>
    <t>MS３-15</t>
    <phoneticPr fontId="4"/>
  </si>
  <si>
    <t>六角穴付きﾎﾞﾙﾄ　 (M4×10)　3本</t>
    <phoneticPr fontId="4"/>
  </si>
  <si>
    <t>社内在庫使用　仙台</t>
    <rPh sb="0" eb="2">
      <t>シャナイ</t>
    </rPh>
    <rPh sb="2" eb="4">
      <t>ザイコ</t>
    </rPh>
    <rPh sb="4" eb="6">
      <t>シヨウ</t>
    </rPh>
    <rPh sb="7" eb="9">
      <t>センダイ</t>
    </rPh>
    <phoneticPr fontId="4"/>
  </si>
  <si>
    <t>SCB4-20</t>
    <phoneticPr fontId="4"/>
  </si>
  <si>
    <t>六角穴付きﾎﾞﾙﾄ　 (M4×20)　2本</t>
    <phoneticPr fontId="4"/>
  </si>
  <si>
    <t>６シリーズ（溝幅８ｍｍ）３０・６０角アルミフレーム用後入れバネナット</t>
    <phoneticPr fontId="4"/>
  </si>
  <si>
    <t>MVBLK-AMW-2ZG-HYXM1</t>
    <phoneticPr fontId="4"/>
  </si>
  <si>
    <t>SETB-0073-Z11 JR3503補強固定下ﾍﾞｰｽ</t>
    <phoneticPr fontId="4"/>
  </si>
  <si>
    <t>CBSST6-12</t>
    <phoneticPr fontId="4"/>
  </si>
  <si>
    <t xml:space="preserve">JPLRM4-P7.9-B7.0 </t>
    <phoneticPr fontId="4"/>
  </si>
  <si>
    <t>マーカーピン　六角穴付タイプ</t>
    <phoneticPr fontId="4"/>
  </si>
  <si>
    <t>ﾉｯｸﾋﾟﾝ　φ3mm-10mm　　10本</t>
    <rPh sb="20" eb="21">
      <t>ホン</t>
    </rPh>
    <phoneticPr fontId="4"/>
  </si>
  <si>
    <t>六角穴付きﾎﾞﾙﾄ　 (M4×8)　3本</t>
    <phoneticPr fontId="4"/>
  </si>
  <si>
    <t>六角穴付きﾎﾞﾙﾄ　 (M4×16)　4本</t>
    <phoneticPr fontId="4"/>
  </si>
  <si>
    <t>MVBLK-AMW-2ZG-JJZZE</t>
    <phoneticPr fontId="4"/>
  </si>
  <si>
    <t>SETB-0073-Z12 JR3503補強固定下ﾌﾞﾗｹｯﾄ</t>
    <phoneticPr fontId="4"/>
  </si>
  <si>
    <t>WP435CABA100にて発注済み</t>
    <phoneticPr fontId="4"/>
  </si>
  <si>
    <t>SETB-0004-Y01　　</t>
    <phoneticPr fontId="4"/>
  </si>
  <si>
    <t>eco600+画像　ﾂｰﾙﾍﾞｰｽ</t>
    <phoneticPr fontId="4"/>
  </si>
  <si>
    <t>5/18・仙台営業所着</t>
    <rPh sb="5" eb="11">
      <t>センダイエイギョウショチャク</t>
    </rPh>
    <phoneticPr fontId="4"/>
  </si>
  <si>
    <t>ﾉｯｸﾋﾟﾝ　φ3mm-10mm　　9本</t>
    <rPh sb="19" eb="20">
      <t>ホン</t>
    </rPh>
    <phoneticPr fontId="4"/>
  </si>
  <si>
    <t>SCB3-10</t>
    <phoneticPr fontId="4"/>
  </si>
  <si>
    <t>六角穴付きﾎﾞﾙﾄ　 (M3×10)　　2本</t>
    <phoneticPr fontId="4"/>
  </si>
  <si>
    <t>SP-S3-5</t>
    <phoneticPr fontId="4"/>
  </si>
  <si>
    <t>パイプスペーサ</t>
    <phoneticPr fontId="4"/>
  </si>
  <si>
    <t>７日目</t>
    <rPh sb="1" eb="2">
      <t>ヒ</t>
    </rPh>
    <rPh sb="2" eb="3">
      <t>メ</t>
    </rPh>
    <phoneticPr fontId="4"/>
  </si>
  <si>
    <t>SSE2B10-175</t>
    <phoneticPr fontId="4"/>
  </si>
  <si>
    <t>スライドガイド　　ＣＣＤ側</t>
    <rPh sb="12" eb="13">
      <t>ガワ</t>
    </rPh>
    <phoneticPr fontId="4"/>
  </si>
  <si>
    <t>六角穴付きﾎﾞﾙﾄ　 (M3×8)　9本</t>
    <phoneticPr fontId="4"/>
  </si>
  <si>
    <t>SETB-0004-Y02</t>
    <phoneticPr fontId="4"/>
  </si>
  <si>
    <t>eco600ﾂｰﾙﾍﾞｰｽ補強</t>
    <phoneticPr fontId="4"/>
  </si>
  <si>
    <t>六角穴付きﾎﾞﾙﾄ　 (M4×12)　3本</t>
    <rPh sb="20" eb="21">
      <t>ホン</t>
    </rPh>
    <phoneticPr fontId="4"/>
  </si>
  <si>
    <t>SETB-0004-Y03　</t>
    <phoneticPr fontId="4"/>
  </si>
  <si>
    <t>eco600　ﾂｰﾙﾍﾞｰｽ補強　2</t>
    <phoneticPr fontId="4"/>
  </si>
  <si>
    <t>ﾉｯｸﾋﾟﾝ　φ3mm-10mm　　4本</t>
    <rPh sb="19" eb="20">
      <t>ホン</t>
    </rPh>
    <phoneticPr fontId="4"/>
  </si>
  <si>
    <t>４日目</t>
    <rPh sb="1" eb="2">
      <t>ヒ</t>
    </rPh>
    <rPh sb="2" eb="3">
      <t>メ</t>
    </rPh>
    <phoneticPr fontId="4"/>
  </si>
  <si>
    <t>BSS73-40CU</t>
    <phoneticPr fontId="4"/>
  </si>
  <si>
    <t>リニアボールXＹZ軸ステージ</t>
    <rPh sb="9" eb="10">
      <t>ジク</t>
    </rPh>
    <phoneticPr fontId="4"/>
  </si>
  <si>
    <t>SETB-0004-Y07</t>
    <phoneticPr fontId="4"/>
  </si>
  <si>
    <t>eco600+画像+ATD300　ﾛﾎﾞｯﾄ固定ﾌﾞﾗｹｯﾄ</t>
    <phoneticPr fontId="4"/>
  </si>
  <si>
    <t>２日目</t>
    <rPh sb="1" eb="2">
      <t>ヒ</t>
    </rPh>
    <rPh sb="2" eb="3">
      <t>メ</t>
    </rPh>
    <phoneticPr fontId="4"/>
  </si>
  <si>
    <t>JPLRS4-P7.9-B7.0</t>
    <phoneticPr fontId="4"/>
  </si>
  <si>
    <t>SCB5-12</t>
    <phoneticPr fontId="4"/>
  </si>
  <si>
    <t>六角穴付きﾎﾞﾙﾄ　 (M5×12)</t>
    <phoneticPr fontId="4"/>
  </si>
  <si>
    <t xml:space="preserve">SETGRS10-62-SC10 </t>
    <phoneticPr fontId="4"/>
  </si>
  <si>
    <t>円形支柱－片端おねじ片端めねじ</t>
    <phoneticPr fontId="4"/>
  </si>
  <si>
    <t>SETB-0004-Y08　</t>
    <phoneticPr fontId="4"/>
  </si>
  <si>
    <t>ﾛﾎﾞｯﾄ固定ﾌﾞﾗｹｯﾄ</t>
    <phoneticPr fontId="4"/>
  </si>
  <si>
    <t>ﾉｯｸﾋﾟﾝ　φ3mm-10mm　4本</t>
    <rPh sb="18" eb="19">
      <t>ホン</t>
    </rPh>
    <phoneticPr fontId="4"/>
  </si>
  <si>
    <t>六角穴付きﾎﾞﾙﾄ　 (M5×12)　　4本使用</t>
    <rPh sb="21" eb="22">
      <t>ホン</t>
    </rPh>
    <rPh sb="22" eb="24">
      <t>シヨウ</t>
    </rPh>
    <phoneticPr fontId="4"/>
  </si>
  <si>
    <t>SETB0073-Y01　</t>
    <phoneticPr fontId="4"/>
  </si>
  <si>
    <t>SV59ﾊﾞﾙﾌﾞｶｯﾌﾟﾎﾙﾀﾞ</t>
    <phoneticPr fontId="4"/>
  </si>
  <si>
    <t>SETB0073-Y02　</t>
    <phoneticPr fontId="4"/>
  </si>
  <si>
    <t>SV59MD+SV5916ﾌﾞﾗｹｯﾄ</t>
    <phoneticPr fontId="4"/>
  </si>
  <si>
    <t>CBSST4-10</t>
    <phoneticPr fontId="4"/>
  </si>
  <si>
    <t>極低頭六角穴付ボルト-単品・</t>
    <phoneticPr fontId="4"/>
  </si>
  <si>
    <t>六角穴付きﾎﾞﾙﾄ　 (M3×10)　　4本</t>
    <rPh sb="21" eb="22">
      <t>ホン</t>
    </rPh>
    <phoneticPr fontId="4"/>
  </si>
  <si>
    <t>SETB0073-Y03　</t>
    <phoneticPr fontId="4"/>
  </si>
  <si>
    <t>ﾉｽﾞﾙｶﾞｲﾄﾞ</t>
    <phoneticPr fontId="4"/>
  </si>
  <si>
    <t>155180-Y002　</t>
    <phoneticPr fontId="4"/>
  </si>
  <si>
    <t>2.0M用CCD取付板</t>
    <rPh sb="4" eb="5">
      <t>ヨウ</t>
    </rPh>
    <rPh sb="8" eb="10">
      <t>トリツケ</t>
    </rPh>
    <rPh sb="10" eb="11">
      <t>イタ</t>
    </rPh>
    <phoneticPr fontId="4"/>
  </si>
  <si>
    <t>ﾉｯｸﾋﾟﾝ　φ3mm-10mm　　4本</t>
    <phoneticPr fontId="4"/>
  </si>
  <si>
    <t>六角穴付きﾎﾞﾙﾄ　 (M3×8)　４本</t>
    <rPh sb="19" eb="20">
      <t>ホン</t>
    </rPh>
    <phoneticPr fontId="4"/>
  </si>
  <si>
    <t>SLSBWF7-55</t>
    <phoneticPr fontId="4"/>
  </si>
  <si>
    <t>六角支柱</t>
    <rPh sb="0" eb="2">
      <t>ロッカク</t>
    </rPh>
    <rPh sb="2" eb="4">
      <t>シチュウ</t>
    </rPh>
    <phoneticPr fontId="4"/>
  </si>
  <si>
    <t>155180-Y003　</t>
    <phoneticPr fontId="4"/>
  </si>
  <si>
    <t>CCDｶﾒﾗ取付ﾌﾟﾚｰﾄ</t>
    <rPh sb="6" eb="8">
      <t>トリツケ</t>
    </rPh>
    <phoneticPr fontId="4"/>
  </si>
  <si>
    <t>MS2-10</t>
    <phoneticPr fontId="4"/>
  </si>
  <si>
    <t>ﾉｯｸﾋﾟﾝ　φ2-10mm　　2本</t>
    <rPh sb="17" eb="18">
      <t>ホン</t>
    </rPh>
    <phoneticPr fontId="4"/>
  </si>
  <si>
    <t>六角穴付きﾎﾞﾙﾄ　 (M4×10)　4本</t>
    <phoneticPr fontId="4"/>
  </si>
  <si>
    <t>155180-Y004　</t>
    <phoneticPr fontId="4"/>
  </si>
  <si>
    <t>LED照明ｽﾗｲﾄﾞﾌﾟﾚｰﾄ</t>
    <rPh sb="3" eb="5">
      <t>ショウメイ</t>
    </rPh>
    <phoneticPr fontId="4"/>
  </si>
  <si>
    <t>155180-Y005　</t>
    <phoneticPr fontId="4"/>
  </si>
  <si>
    <t>LEDリング照明取付板金</t>
    <rPh sb="6" eb="8">
      <t>ショウメイ</t>
    </rPh>
    <rPh sb="8" eb="10">
      <t>トリツケ</t>
    </rPh>
    <rPh sb="10" eb="12">
      <t>バンキン</t>
    </rPh>
    <phoneticPr fontId="4"/>
  </si>
  <si>
    <t>六角穴付きﾎﾞﾙﾄ　 (M3×6)　2本</t>
    <rPh sb="19" eb="20">
      <t>ホン</t>
    </rPh>
    <phoneticPr fontId="4"/>
  </si>
  <si>
    <t>六角穴付きﾎﾞﾙﾄ　 (M4×8)　　4本</t>
    <phoneticPr fontId="4"/>
  </si>
  <si>
    <t>155180-Y008　</t>
    <phoneticPr fontId="4"/>
  </si>
  <si>
    <t>スライド固定板金</t>
    <rPh sb="4" eb="6">
      <t>コテイ</t>
    </rPh>
    <rPh sb="6" eb="8">
      <t>バンキン</t>
    </rPh>
    <phoneticPr fontId="4"/>
  </si>
  <si>
    <t>六角穴付きﾎﾞﾙﾄ　 (M4×8)　　2本</t>
    <rPh sb="20" eb="21">
      <t>ホン</t>
    </rPh>
    <phoneticPr fontId="4"/>
  </si>
  <si>
    <t>六角穴付きﾎﾞﾙﾄ　 (M4×10)　2本</t>
    <rPh sb="20" eb="21">
      <t>ホン</t>
    </rPh>
    <phoneticPr fontId="4"/>
  </si>
  <si>
    <t>ﾜｰｸﾕﾆｯﾄ</t>
    <phoneticPr fontId="4"/>
  </si>
  <si>
    <t>SETB-0073-X01 ﾜｰｸﾃｰﾌﾞﾙ固定ﾍﾞｰｽ</t>
    <phoneticPr fontId="4"/>
  </si>
  <si>
    <t>位置決めピン　高硬度ステンレス</t>
    <phoneticPr fontId="4"/>
  </si>
  <si>
    <t>ALSBG10-28-M4-N4</t>
    <phoneticPr fontId="4"/>
  </si>
  <si>
    <t>六角支柱－片端おねじ片端めねじ</t>
    <phoneticPr fontId="4"/>
  </si>
  <si>
    <t>六角穴付ボルト (M4×8)　　4本</t>
    <rPh sb="17" eb="18">
      <t>ホン</t>
    </rPh>
    <phoneticPr fontId="4"/>
  </si>
  <si>
    <t>SETGS12-29.5-SC10-M4-N4</t>
    <phoneticPr fontId="4"/>
  </si>
  <si>
    <t>SETB-0073-X02 ﾜｰｸﾃｰﾌﾞﾙﾍﾞｰｽ</t>
    <phoneticPr fontId="4"/>
  </si>
  <si>
    <t xml:space="preserve"> ノックピン　　23本</t>
    <rPh sb="10" eb="11">
      <t>ホン</t>
    </rPh>
    <phoneticPr fontId="4"/>
  </si>
  <si>
    <t>六角穴付ボルト (M4×10)　　8本</t>
    <phoneticPr fontId="4"/>
  </si>
  <si>
    <t>SETB-0073-X03 ﾜｰｸ受け右側ﾍﾞｰｽ</t>
    <phoneticPr fontId="4"/>
  </si>
  <si>
    <t>SETB-0073-X03 ﾜｰｸ受け右側ﾍﾞｰｽ</t>
  </si>
  <si>
    <t>AETGS12-79-SC48-M4-N4</t>
    <phoneticPr fontId="4"/>
  </si>
  <si>
    <t xml:space="preserve"> ノックピン　　3本</t>
    <phoneticPr fontId="4"/>
  </si>
  <si>
    <t>MS4-10</t>
    <phoneticPr fontId="4"/>
  </si>
  <si>
    <t xml:space="preserve"> ノックピン　2本</t>
    <phoneticPr fontId="4"/>
  </si>
  <si>
    <t>六角穴付ボルト (M4×10)　 3本</t>
    <rPh sb="18" eb="19">
      <t>ホン</t>
    </rPh>
    <phoneticPr fontId="4"/>
  </si>
  <si>
    <t xml:space="preserve">SCB4-14 </t>
    <phoneticPr fontId="4"/>
  </si>
  <si>
    <t>六角穴付ボルト (M4×14)　</t>
    <phoneticPr fontId="4"/>
  </si>
  <si>
    <r>
      <t xml:space="preserve">MVBLK-AMW-2ZY-4WWK6 </t>
    </r>
    <r>
      <rPr>
        <b/>
        <sz val="11"/>
        <color indexed="10"/>
        <rFont val="ＭＳ Ｐゴシック"/>
        <family val="3"/>
        <charset val="128"/>
      </rPr>
      <t xml:space="preserve"> 次回は下記を発注</t>
    </r>
    <rPh sb="21" eb="23">
      <t>ジカイ</t>
    </rPh>
    <rPh sb="24" eb="26">
      <t>カキ</t>
    </rPh>
    <rPh sb="27" eb="29">
      <t>ハッチュウ</t>
    </rPh>
    <phoneticPr fontId="4"/>
  </si>
  <si>
    <t>SETB-0073-X04 ﾜｰｸ受け手前側ﾍﾞｰｽ</t>
    <phoneticPr fontId="4"/>
  </si>
  <si>
    <t>ミスミ3</t>
    <phoneticPr fontId="4"/>
  </si>
  <si>
    <t>MVBLK-AMW-33F-U14A5</t>
    <phoneticPr fontId="4"/>
  </si>
  <si>
    <t>SETB-0073-X04-1 ﾜｰｸ受け手前側ﾍﾞｰｽ</t>
    <phoneticPr fontId="4"/>
  </si>
  <si>
    <t>WP4360F4E100</t>
    <phoneticPr fontId="4"/>
  </si>
  <si>
    <t>六角穴付ボルト (M4×10)　　2本</t>
    <rPh sb="18" eb="19">
      <t>ホン</t>
    </rPh>
    <phoneticPr fontId="4"/>
  </si>
  <si>
    <t>MVBLK-AMW-2ZZ-PK437</t>
    <phoneticPr fontId="4"/>
  </si>
  <si>
    <t>SETB-0073-X05 ﾜｰｸ受け基準側ﾍﾞｰｽ</t>
    <phoneticPr fontId="4"/>
  </si>
  <si>
    <t>ALSBG10-77-M4-N4</t>
    <phoneticPr fontId="4"/>
  </si>
  <si>
    <t>六角穴付ボルト (M4×10)　　4本</t>
    <rPh sb="18" eb="19">
      <t>ホン</t>
    </rPh>
    <phoneticPr fontId="4"/>
  </si>
  <si>
    <r>
      <t>SETB-0073-X06</t>
    </r>
    <r>
      <rPr>
        <b/>
        <sz val="11"/>
        <color indexed="10"/>
        <rFont val="ＭＳ Ｐゴシック"/>
        <family val="3"/>
        <charset val="128"/>
      </rPr>
      <t>-1</t>
    </r>
    <r>
      <rPr>
        <sz val="11"/>
        <color theme="1"/>
        <rFont val="游ゴシック"/>
        <family val="2"/>
        <charset val="128"/>
        <scheme val="minor"/>
      </rPr>
      <t xml:space="preserve"> ﾜｰｸ受け奥側</t>
    </r>
    <phoneticPr fontId="4"/>
  </si>
  <si>
    <t>1week</t>
    <phoneticPr fontId="4"/>
  </si>
  <si>
    <t>SETB-0073-X23-1  ガイドPIN</t>
    <phoneticPr fontId="4"/>
  </si>
  <si>
    <t>6/30・仙台営業所着</t>
    <rPh sb="5" eb="11">
      <t>センダイエイギョウショチャク</t>
    </rPh>
    <phoneticPr fontId="4"/>
  </si>
  <si>
    <t>CBSTS4-10</t>
    <phoneticPr fontId="4"/>
  </si>
  <si>
    <t>CBSTS4-12</t>
    <phoneticPr fontId="4"/>
  </si>
  <si>
    <t>FWZJT-D10-V8-P4.5-H4.5-T7.5</t>
    <phoneticPr fontId="4"/>
  </si>
  <si>
    <t>樹脂カラー　ザグリ穴タイプ</t>
    <phoneticPr fontId="4"/>
  </si>
  <si>
    <t>FWZJT-D10-V8-P4.5-H4.5-T6.5</t>
    <phoneticPr fontId="4"/>
  </si>
  <si>
    <t>FWZJT-D18-V10-T3.5</t>
    <phoneticPr fontId="4"/>
  </si>
  <si>
    <t>樹脂ワッシャー</t>
    <phoneticPr fontId="4"/>
  </si>
  <si>
    <t>WP4360FB3600</t>
    <phoneticPr fontId="4"/>
  </si>
  <si>
    <t>FWZJT-D18-V10-T2.5</t>
    <phoneticPr fontId="4"/>
  </si>
  <si>
    <t>WP43613FBA00</t>
    <phoneticPr fontId="4"/>
  </si>
  <si>
    <r>
      <t>SETB-0073-X07</t>
    </r>
    <r>
      <rPr>
        <b/>
        <sz val="11"/>
        <color indexed="10"/>
        <rFont val="ＭＳ Ｐゴシック"/>
        <family val="3"/>
        <charset val="128"/>
      </rPr>
      <t>-1</t>
    </r>
    <r>
      <rPr>
        <sz val="11"/>
        <color theme="1"/>
        <rFont val="游ゴシック"/>
        <family val="2"/>
        <charset val="128"/>
        <scheme val="minor"/>
      </rPr>
      <t xml:space="preserve">  ﾜｰｸ受け右側</t>
    </r>
    <phoneticPr fontId="4"/>
  </si>
  <si>
    <r>
      <t>SETB-0073-X07</t>
    </r>
    <r>
      <rPr>
        <b/>
        <sz val="11"/>
        <color indexed="10"/>
        <rFont val="ＭＳ Ｐゴシック"/>
        <family val="3"/>
        <charset val="128"/>
      </rPr>
      <t xml:space="preserve">-1 </t>
    </r>
    <r>
      <rPr>
        <sz val="11"/>
        <color theme="1"/>
        <rFont val="游ゴシック"/>
        <family val="2"/>
        <charset val="128"/>
        <scheme val="minor"/>
      </rPr>
      <t xml:space="preserve"> ﾜｰｸ受け右側</t>
    </r>
    <phoneticPr fontId="4"/>
  </si>
  <si>
    <t>SETB-0073-X08 ﾜｰｸ受け手前側</t>
    <phoneticPr fontId="4"/>
  </si>
  <si>
    <t>SETB-0073-X08-1 ﾜｰｸ受け手前側</t>
    <phoneticPr fontId="4"/>
  </si>
  <si>
    <t>SETB-0073-X09 ﾜｰｸ受け手前側　左FPC受け</t>
    <phoneticPr fontId="4"/>
  </si>
  <si>
    <r>
      <t>SETB-0073-X10</t>
    </r>
    <r>
      <rPr>
        <b/>
        <sz val="11"/>
        <color indexed="10"/>
        <rFont val="ＭＳ Ｐゴシック"/>
        <family val="3"/>
        <charset val="128"/>
      </rPr>
      <t xml:space="preserve">-1 </t>
    </r>
    <r>
      <rPr>
        <sz val="11"/>
        <color theme="1"/>
        <rFont val="游ゴシック"/>
        <family val="2"/>
        <charset val="128"/>
        <scheme val="minor"/>
      </rPr>
      <t>ﾜｰｸ受け基準側</t>
    </r>
    <phoneticPr fontId="4"/>
  </si>
  <si>
    <r>
      <t>SETB-0073-X10</t>
    </r>
    <r>
      <rPr>
        <b/>
        <sz val="11"/>
        <color indexed="10"/>
        <rFont val="ＭＳ Ｐゴシック"/>
        <family val="3"/>
        <charset val="128"/>
      </rPr>
      <t>-1</t>
    </r>
    <r>
      <rPr>
        <sz val="11"/>
        <color theme="1"/>
        <rFont val="游ゴシック"/>
        <family val="2"/>
        <charset val="128"/>
        <scheme val="minor"/>
      </rPr>
      <t xml:space="preserve"> ﾜｰｸ受け基準側</t>
    </r>
    <phoneticPr fontId="4"/>
  </si>
  <si>
    <t>MVBLK-AMW-2ZZ-ZFK99</t>
    <phoneticPr fontId="4"/>
  </si>
  <si>
    <t>SETB-0073-X11 ﾜｰｸ押さえ左側ｼﾘﾝﾀﾞｰﾍﾞｰｽ</t>
    <phoneticPr fontId="4"/>
  </si>
  <si>
    <t xml:space="preserve"> ノックピン　　2本</t>
    <phoneticPr fontId="4"/>
  </si>
  <si>
    <t>六角穴付ボルト (M4×10)　　4本</t>
    <phoneticPr fontId="4"/>
  </si>
  <si>
    <t>MVBLK-AMW-2ZY-4LR2U</t>
    <phoneticPr fontId="4"/>
  </si>
  <si>
    <t>SETB-0073-X12 ﾜｰｸ押さえLMﾍﾞｰｽ</t>
  </si>
  <si>
    <t xml:space="preserve"> ノックピン　　6本</t>
    <phoneticPr fontId="4"/>
  </si>
  <si>
    <t>六角穴付きﾎﾞﾙﾄ　 (M3×8)　2本</t>
    <rPh sb="19" eb="20">
      <t>ホン</t>
    </rPh>
    <phoneticPr fontId="4"/>
  </si>
  <si>
    <t xml:space="preserve">SCB4-18 </t>
    <phoneticPr fontId="4"/>
  </si>
  <si>
    <t>六角穴付ボルト (M4×18)　</t>
    <phoneticPr fontId="4"/>
  </si>
  <si>
    <t>7日目</t>
    <rPh sb="1" eb="2">
      <t>ヒ</t>
    </rPh>
    <rPh sb="2" eb="3">
      <t>メ</t>
    </rPh>
    <phoneticPr fontId="4"/>
  </si>
  <si>
    <t>SSEBZ10-75</t>
    <phoneticPr fontId="4"/>
  </si>
  <si>
    <t>ミニチュアリニアガイド　標準ブロック</t>
    <phoneticPr fontId="4"/>
  </si>
  <si>
    <t>MVBLK-AMW-2ZY-Y1NR5</t>
    <phoneticPr fontId="4"/>
  </si>
  <si>
    <t>SETB-0073-X13 ﾜｰｸ押さえ右側ｼﾘﾝﾀﾞﾍﾞｰｽ</t>
    <phoneticPr fontId="4"/>
  </si>
  <si>
    <t>MS2-8</t>
    <phoneticPr fontId="4"/>
  </si>
  <si>
    <t xml:space="preserve"> ノックピン　　4本</t>
    <phoneticPr fontId="4"/>
  </si>
  <si>
    <t xml:space="preserve"> ノックピン　4本</t>
    <rPh sb="8" eb="9">
      <t>ホン</t>
    </rPh>
    <phoneticPr fontId="4"/>
  </si>
  <si>
    <t xml:space="preserve"> ノックピン</t>
    <phoneticPr fontId="4"/>
  </si>
  <si>
    <t>六角穴付きﾎﾞﾙﾄ　 (M3×8)　4本</t>
    <rPh sb="19" eb="20">
      <t>ホン</t>
    </rPh>
    <phoneticPr fontId="4"/>
  </si>
  <si>
    <t>六角穴付ボルト (M4×6)　</t>
    <phoneticPr fontId="4"/>
  </si>
  <si>
    <t>SCB5-50</t>
    <phoneticPr fontId="4"/>
  </si>
  <si>
    <t>六角穴付ボルト (M5×50)　</t>
    <phoneticPr fontId="4"/>
  </si>
  <si>
    <t>MVBLK-AMW-2ZY-JTN48</t>
    <phoneticPr fontId="4"/>
  </si>
  <si>
    <t>SETB-0073-X14 ﾜｰｸ押さえ左側ｼﾘﾝﾀﾞﾍﾞｰｽ</t>
    <phoneticPr fontId="4"/>
  </si>
  <si>
    <t>MVSHM-3N03004-31E-R9A6X</t>
    <phoneticPr fontId="4"/>
  </si>
  <si>
    <r>
      <t>SETB-0073-X15</t>
    </r>
    <r>
      <rPr>
        <b/>
        <sz val="11"/>
        <color indexed="10"/>
        <rFont val="ＭＳ Ｐゴシック"/>
        <family val="3"/>
        <charset val="128"/>
      </rPr>
      <t>-2</t>
    </r>
    <r>
      <rPr>
        <sz val="11"/>
        <color theme="1"/>
        <rFont val="游ゴシック"/>
        <family val="2"/>
        <charset val="128"/>
        <scheme val="minor"/>
      </rPr>
      <t xml:space="preserve"> ﾜｰｸ押さえ右側ﾍﾞｰｽ</t>
    </r>
    <phoneticPr fontId="4"/>
  </si>
  <si>
    <r>
      <t xml:space="preserve">MVSHM-3N03004-33G-UH6Y8 </t>
    </r>
    <r>
      <rPr>
        <b/>
        <sz val="11"/>
        <color indexed="10"/>
        <rFont val="ＭＳ Ｐゴシック"/>
        <family val="3"/>
        <charset val="128"/>
      </rPr>
      <t>次回からこちらだけ</t>
    </r>
    <rPh sb="24" eb="26">
      <t>ジカイ</t>
    </rPh>
    <phoneticPr fontId="4"/>
  </si>
  <si>
    <r>
      <t>SETB-0073-X15</t>
    </r>
    <r>
      <rPr>
        <b/>
        <sz val="11"/>
        <color indexed="10"/>
        <rFont val="ＭＳ Ｐゴシック"/>
        <family val="3"/>
        <charset val="128"/>
      </rPr>
      <t>-3 ﾜｰｸ押さえ右側ﾍﾞｰｽ</t>
    </r>
    <r>
      <rPr>
        <sz val="11"/>
        <color theme="1"/>
        <rFont val="游ゴシック"/>
        <family val="2"/>
        <charset val="128"/>
        <scheme val="minor"/>
      </rPr>
      <t/>
    </r>
  </si>
  <si>
    <t>WP43615C2F00</t>
    <phoneticPr fontId="4"/>
  </si>
  <si>
    <t>MS4-8</t>
    <phoneticPr fontId="4"/>
  </si>
  <si>
    <t xml:space="preserve"> ノックピン　2本</t>
    <rPh sb="8" eb="9">
      <t>ホン</t>
    </rPh>
    <phoneticPr fontId="4"/>
  </si>
  <si>
    <t xml:space="preserve"> ノックピン　</t>
    <phoneticPr fontId="4"/>
  </si>
  <si>
    <t>WP43615D1A00</t>
    <phoneticPr fontId="4"/>
  </si>
  <si>
    <t>SFB4-8</t>
    <phoneticPr fontId="4"/>
  </si>
  <si>
    <t>六角穴付皿ボルト</t>
    <rPh sb="4" eb="5">
      <t>サラ</t>
    </rPh>
    <phoneticPr fontId="4"/>
  </si>
  <si>
    <t>MVSHM-3N03004-31E-R2YWC</t>
    <phoneticPr fontId="4"/>
  </si>
  <si>
    <r>
      <t>SETB-0073-X16</t>
    </r>
    <r>
      <rPr>
        <b/>
        <sz val="11"/>
        <color indexed="10"/>
        <rFont val="ＭＳ Ｐゴシック"/>
        <family val="3"/>
        <charset val="128"/>
      </rPr>
      <t>-2</t>
    </r>
    <r>
      <rPr>
        <sz val="11"/>
        <color theme="1"/>
        <rFont val="游ゴシック"/>
        <family val="2"/>
        <charset val="128"/>
        <scheme val="minor"/>
      </rPr>
      <t xml:space="preserve"> ﾜｰｸ押さえ左側ﾍﾞｰｽ</t>
    </r>
    <phoneticPr fontId="4"/>
  </si>
  <si>
    <r>
      <t>MVSHM-3N03004-33G-8HMDT　</t>
    </r>
    <r>
      <rPr>
        <b/>
        <sz val="11"/>
        <color indexed="10"/>
        <rFont val="ＭＳ Ｐゴシック"/>
        <family val="3"/>
        <charset val="128"/>
      </rPr>
      <t>次回からこちらだけ</t>
    </r>
    <phoneticPr fontId="4"/>
  </si>
  <si>
    <r>
      <t>SETB-0073-X16</t>
    </r>
    <r>
      <rPr>
        <b/>
        <sz val="11"/>
        <color indexed="10"/>
        <rFont val="ＭＳ Ｐゴシック"/>
        <family val="3"/>
        <charset val="128"/>
      </rPr>
      <t>-3 ﾜｰｸ押さえ左側ﾍﾞｰｽ</t>
    </r>
    <r>
      <rPr>
        <sz val="11"/>
        <color theme="1"/>
        <rFont val="游ゴシック"/>
        <family val="2"/>
        <charset val="128"/>
        <scheme val="minor"/>
      </rPr>
      <t/>
    </r>
  </si>
  <si>
    <t>3week</t>
    <phoneticPr fontId="4"/>
  </si>
  <si>
    <t>SETB-0073-X17-2 ﾜｰｸ押さえ先端</t>
    <phoneticPr fontId="4"/>
  </si>
  <si>
    <r>
      <t>SETB-0073-X17</t>
    </r>
    <r>
      <rPr>
        <b/>
        <sz val="11"/>
        <color indexed="10"/>
        <rFont val="ＭＳ Ｐゴシック"/>
        <family val="3"/>
        <charset val="128"/>
      </rPr>
      <t>-2</t>
    </r>
    <r>
      <rPr>
        <sz val="11"/>
        <color theme="1"/>
        <rFont val="游ゴシック"/>
        <family val="2"/>
        <charset val="128"/>
        <scheme val="minor"/>
      </rPr>
      <t xml:space="preserve"> ﾜｰｸ押さえ先端</t>
    </r>
    <phoneticPr fontId="4"/>
  </si>
  <si>
    <t>SETB-0073-X19-1 ﾜｰｸ押さえ先端: 右側</t>
    <phoneticPr fontId="4"/>
  </si>
  <si>
    <r>
      <t>SETB-0073-X19</t>
    </r>
    <r>
      <rPr>
        <b/>
        <sz val="11"/>
        <color indexed="10"/>
        <rFont val="ＭＳ Ｐゴシック"/>
        <family val="3"/>
        <charset val="128"/>
      </rPr>
      <t>-1</t>
    </r>
    <r>
      <rPr>
        <sz val="11"/>
        <color theme="1"/>
        <rFont val="游ゴシック"/>
        <family val="2"/>
        <charset val="128"/>
        <scheme val="minor"/>
      </rPr>
      <t xml:space="preserve"> ﾜｰｸ押さえ先端: 右側</t>
    </r>
    <rPh sb="26" eb="28">
      <t>ミギガワ</t>
    </rPh>
    <phoneticPr fontId="4"/>
  </si>
  <si>
    <t>MVBLK-AMW-2ZZ-9S6X7</t>
    <phoneticPr fontId="4"/>
  </si>
  <si>
    <t>SETB-0073-X18 光量測定台</t>
    <phoneticPr fontId="4"/>
  </si>
  <si>
    <t xml:space="preserve"> 光量測定台</t>
    <phoneticPr fontId="4"/>
  </si>
  <si>
    <t>ALSBG10-82.5-M4-N4</t>
    <phoneticPr fontId="4"/>
  </si>
  <si>
    <t>ALSBG8-68-M4-N4</t>
    <phoneticPr fontId="4"/>
  </si>
  <si>
    <t>WP436163AB00</t>
    <phoneticPr fontId="4"/>
  </si>
  <si>
    <t>六角穴付ボルト (M4×22)　</t>
    <phoneticPr fontId="4"/>
  </si>
  <si>
    <t>ALSBG10-73.5-M4-N4</t>
    <phoneticPr fontId="4"/>
  </si>
  <si>
    <t>ノズル位置決</t>
    <phoneticPr fontId="4"/>
  </si>
  <si>
    <t>APNA4-P2.00-L0-B10.0-E2.3</t>
    <phoneticPr fontId="4"/>
  </si>
  <si>
    <t>位置決めピン　高硬度ステンレス　ツバ付テーパ　－おねじ－</t>
    <phoneticPr fontId="4"/>
  </si>
  <si>
    <t>NOSC4-16-12</t>
    <phoneticPr fontId="4"/>
  </si>
  <si>
    <t>ガイド固定用</t>
    <rPh sb="3" eb="6">
      <t>コテイヨウ</t>
    </rPh>
    <phoneticPr fontId="4"/>
  </si>
  <si>
    <t>WP43610C4200</t>
    <phoneticPr fontId="4"/>
  </si>
  <si>
    <t>FWSSS-D7-V4-T3.3</t>
    <phoneticPr fontId="4"/>
  </si>
  <si>
    <t>FWSJJ-D7-V4-T2</t>
    <phoneticPr fontId="4"/>
  </si>
  <si>
    <t>樹脂ワッシャ</t>
    <phoneticPr fontId="4"/>
  </si>
  <si>
    <t>上下左右シリンダ用</t>
    <rPh sb="0" eb="2">
      <t>ジョウゲ</t>
    </rPh>
    <rPh sb="2" eb="4">
      <t>サユウ</t>
    </rPh>
    <rPh sb="8" eb="9">
      <t>ヨウ</t>
    </rPh>
    <phoneticPr fontId="4"/>
  </si>
  <si>
    <t>20日目</t>
    <rPh sb="2" eb="3">
      <t>ヒ</t>
    </rPh>
    <rPh sb="3" eb="4">
      <t>メ</t>
    </rPh>
    <phoneticPr fontId="4"/>
  </si>
  <si>
    <t>CDQMB20-20-M9NL</t>
    <phoneticPr fontId="4"/>
  </si>
  <si>
    <t>薄形シリンダ ガイドロッド形 CQMシリーズ</t>
    <phoneticPr fontId="4"/>
  </si>
  <si>
    <t>MXQ12A-30ZA6-M9NL</t>
    <phoneticPr fontId="4"/>
  </si>
  <si>
    <t>エアスライドテーブル 両側配管タイプ MXQ□Aシリーズ</t>
    <phoneticPr fontId="4"/>
  </si>
  <si>
    <t>5/12・仙台営業所着</t>
    <rPh sb="5" eb="11">
      <t>センダイエイギョウショチャク</t>
    </rPh>
    <phoneticPr fontId="4"/>
  </si>
  <si>
    <t>電磁編ﾕﾆｯﾄ用</t>
    <rPh sb="0" eb="3">
      <t>デンジヘン</t>
    </rPh>
    <rPh sb="7" eb="8">
      <t>ヨウ</t>
    </rPh>
    <phoneticPr fontId="4"/>
  </si>
  <si>
    <t>レギュレータ　　0～0.4Mp　　2個</t>
    <rPh sb="18" eb="19">
      <t>コ</t>
    </rPh>
    <phoneticPr fontId="4"/>
  </si>
  <si>
    <t>お客様手配分</t>
    <rPh sb="1" eb="3">
      <t>キャクサマ</t>
    </rPh>
    <rPh sb="3" eb="5">
      <t>テハイ</t>
    </rPh>
    <rPh sb="5" eb="6">
      <t>ブン</t>
    </rPh>
    <phoneticPr fontId="4"/>
  </si>
  <si>
    <t>2色表示式高精度デジタル圧力スイッチ(正圧用) ISE30A</t>
    <phoneticPr fontId="4"/>
  </si>
  <si>
    <t>https://www.monotaro.com/p/2181/5832/?t.mpn=ise30a-01-a-l</t>
    <phoneticPr fontId="4"/>
  </si>
  <si>
    <t xml:space="preserve">USEBL4 </t>
    <phoneticPr fontId="4"/>
  </si>
  <si>
    <t>ワンタッチ継手　ユニオンエルボ</t>
    <phoneticPr fontId="4"/>
  </si>
  <si>
    <t>ﾉｽﾞﾙｸﾘｰﾆﾝｸﾞﾕﾆｯﾄ</t>
    <phoneticPr fontId="4"/>
  </si>
  <si>
    <t>ｱｽﾞﾜﾝ</t>
    <phoneticPr fontId="4"/>
  </si>
  <si>
    <t>5-079-01　</t>
    <phoneticPr fontId="4"/>
  </si>
  <si>
    <t>ミニカップ（PP製）　5mL　100個入　No.5</t>
    <phoneticPr fontId="4"/>
  </si>
  <si>
    <t>5/9・仙台営業所着</t>
    <rPh sb="4" eb="10">
      <t>センダイエイギョウショチャク</t>
    </rPh>
    <phoneticPr fontId="4"/>
  </si>
  <si>
    <t>155180-Z006</t>
    <phoneticPr fontId="4"/>
  </si>
  <si>
    <t>バキュームトップ</t>
    <phoneticPr fontId="4"/>
  </si>
  <si>
    <t>155180-Z007　</t>
    <phoneticPr fontId="4"/>
  </si>
  <si>
    <t>バキュームパイプ</t>
    <phoneticPr fontId="4"/>
  </si>
  <si>
    <t>155180-Z005</t>
    <phoneticPr fontId="4"/>
  </si>
  <si>
    <t>バキュームベース</t>
    <phoneticPr fontId="4"/>
  </si>
  <si>
    <t>ALSBG10-55.5-M4-N4</t>
    <phoneticPr fontId="4"/>
  </si>
  <si>
    <t>FTCLSS-V2.0-D6-H20-T2-L12.0</t>
    <phoneticPr fontId="4"/>
  </si>
  <si>
    <t>金属カラー　－ツバ付タイプ　並級/精密級－</t>
    <phoneticPr fontId="4"/>
  </si>
  <si>
    <t>FWRBNA-D37-V6-T1</t>
    <phoneticPr fontId="4"/>
  </si>
  <si>
    <t>ＮＳF38</t>
    <phoneticPr fontId="4"/>
  </si>
  <si>
    <t>在庫使用　　　2個　</t>
    <phoneticPr fontId="4"/>
  </si>
  <si>
    <t>VPCT6</t>
    <phoneticPr fontId="4"/>
  </si>
  <si>
    <t>吸着パッド　ソフトタイプ・ベローズタイプ</t>
    <phoneticPr fontId="4"/>
  </si>
  <si>
    <t>WRBNA10-6-3</t>
    <phoneticPr fontId="4"/>
  </si>
  <si>
    <t>M4ﾈｼﾞ×8</t>
    <phoneticPr fontId="4"/>
  </si>
  <si>
    <t>M4ﾈｼﾞ×10</t>
    <phoneticPr fontId="4"/>
  </si>
  <si>
    <t>継手　ｲｼﾞｪｸﾀｰ用</t>
    <phoneticPr fontId="4"/>
  </si>
  <si>
    <t>継手　レギュレータ用</t>
    <phoneticPr fontId="4"/>
  </si>
  <si>
    <t>レギュレータ　　0～0.4Mp　　1個</t>
    <rPh sb="18" eb="19">
      <t>コ</t>
    </rPh>
    <phoneticPr fontId="4"/>
  </si>
  <si>
    <t>https://www.monotaro.com/p/3167/3257/?t.mpn=zx1101-j15lz-el</t>
    <phoneticPr fontId="4"/>
  </si>
  <si>
    <t>5/10・仙台営業所着</t>
    <rPh sb="5" eb="11">
      <t>センダイエイギョウショチャク</t>
    </rPh>
    <phoneticPr fontId="4"/>
  </si>
  <si>
    <t>継手　ｲｼﾞｪｸﾀｰ用</t>
  </si>
  <si>
    <t>ZSE30A-C6H-N-MGA3</t>
    <phoneticPr fontId="4"/>
  </si>
  <si>
    <t>真空圧確認用　　https://www.monotaro.com/g/01259257/?t.mpn=zse30a-c6h-n-mga3</t>
    <rPh sb="0" eb="2">
      <t>シンクウ</t>
    </rPh>
    <rPh sb="2" eb="3">
      <t>アツ</t>
    </rPh>
    <rPh sb="3" eb="5">
      <t>カクニン</t>
    </rPh>
    <rPh sb="5" eb="6">
      <t>ヨウ</t>
    </rPh>
    <phoneticPr fontId="4"/>
  </si>
  <si>
    <t>5/20・仙台営業所着</t>
    <rPh sb="5" eb="7">
      <t>センダイ</t>
    </rPh>
    <rPh sb="7" eb="11">
      <t>エイギョウショチャク</t>
    </rPh>
    <phoneticPr fontId="4"/>
  </si>
  <si>
    <t>USTEL6</t>
    <phoneticPr fontId="4"/>
  </si>
  <si>
    <t>ワンタッチ継手　ユニオンティ</t>
    <phoneticPr fontId="4"/>
  </si>
  <si>
    <t>ﾉｽﾞﾙ位置合わせ</t>
    <phoneticPr fontId="4"/>
  </si>
  <si>
    <t>APNA4-P2-L0-B10-E2</t>
    <phoneticPr fontId="4"/>
  </si>
  <si>
    <t>SXSKKS-D2-L7-P0.5-B8-E0.5</t>
    <phoneticPr fontId="4"/>
  </si>
  <si>
    <t>小径位置決めピン　高硬度ステンレス小頭タイプ</t>
    <phoneticPr fontId="4"/>
  </si>
  <si>
    <t>WP435F9B1A00</t>
    <phoneticPr fontId="4"/>
  </si>
  <si>
    <t>MVBLK-AMN-33B-TFD4E-E</t>
    <phoneticPr fontId="4"/>
  </si>
  <si>
    <t>メヴィー_カクモノ_アルミ</t>
    <phoneticPr fontId="4"/>
  </si>
  <si>
    <t xml:space="preserve">WP435F9B3C00 </t>
    <phoneticPr fontId="4"/>
  </si>
  <si>
    <t>UV照射固定　ﾕﾆｯﾄ</t>
    <rPh sb="0" eb="4">
      <t>ナヒショウシャ</t>
    </rPh>
    <rPh sb="4" eb="6">
      <t>コテイ</t>
    </rPh>
    <phoneticPr fontId="4"/>
  </si>
  <si>
    <t>MVSHM-3N03050-31D-1RHMM</t>
    <phoneticPr fontId="4"/>
  </si>
  <si>
    <t>SETB-0073-Z16　UV照射　365用左側L字ﾌﾞﾗｹｯﾄ</t>
    <phoneticPr fontId="4"/>
  </si>
  <si>
    <t>　UV照射　365用</t>
    <phoneticPr fontId="4"/>
  </si>
  <si>
    <t>CLMSC4-8-B</t>
    <phoneticPr fontId="4"/>
  </si>
  <si>
    <t>ミニチュアクランプレバー</t>
    <phoneticPr fontId="4"/>
  </si>
  <si>
    <t>FWZAA-D20-V8.0-P4.5-H4.5-T7.0</t>
    <phoneticPr fontId="4"/>
  </si>
  <si>
    <t>金属ワッシャ　－ザグリ穴タイプ－</t>
    <phoneticPr fontId="4"/>
  </si>
  <si>
    <t>ノックピン　－プラス公差　　4本</t>
    <rPh sb="15" eb="16">
      <t>ホン</t>
    </rPh>
    <phoneticPr fontId="4"/>
  </si>
  <si>
    <t>六角穴付きﾎﾞﾀﾝﾎﾞﾙﾄ　 (M4×10)　4個</t>
    <rPh sb="24" eb="25">
      <t>コ</t>
    </rPh>
    <phoneticPr fontId="4"/>
  </si>
  <si>
    <t>在庫使用　　</t>
    <phoneticPr fontId="4"/>
  </si>
  <si>
    <t xml:space="preserve"> ナット</t>
    <phoneticPr fontId="4"/>
  </si>
  <si>
    <t>MVSHM-3N03050-31D-E6T95</t>
    <phoneticPr fontId="4"/>
  </si>
  <si>
    <t>SETB-0073-Z17　UV照射　365用右側L字ﾌﾞﾗｹｯﾄ</t>
    <phoneticPr fontId="4"/>
  </si>
  <si>
    <t>CLMSC5-8-B</t>
    <phoneticPr fontId="4"/>
  </si>
  <si>
    <t>HNTP6-4</t>
    <phoneticPr fontId="4"/>
  </si>
  <si>
    <t>HNTP6-5</t>
  </si>
  <si>
    <t>六角穴付きﾎﾞﾀﾝﾎﾞﾙﾄ　 (M4×10)　3個</t>
    <rPh sb="24" eb="25">
      <t>コ</t>
    </rPh>
    <phoneticPr fontId="4"/>
  </si>
  <si>
    <t>六角穴付きﾎﾞﾀﾝﾎﾞﾙﾄ　 (M5×10)　1個</t>
    <rPh sb="24" eb="25">
      <t>コ</t>
    </rPh>
    <phoneticPr fontId="4"/>
  </si>
  <si>
    <t>MVSHM-3N03050-31E-7F84Z</t>
    <phoneticPr fontId="4"/>
  </si>
  <si>
    <t>SETB-0073-Z19　UV照射　280-365用左側L字ﾌﾞﾗｹｯﾄ</t>
    <phoneticPr fontId="4"/>
  </si>
  <si>
    <t>　UV照射　280-365用</t>
    <phoneticPr fontId="4"/>
  </si>
  <si>
    <t>MVSHM-3N03050-31E-8XWJ2</t>
    <phoneticPr fontId="4"/>
  </si>
  <si>
    <t>SETB-0073-Z18　UV照射　280-365用右側L字ﾌﾞﾗｹｯﾄ</t>
    <phoneticPr fontId="4"/>
  </si>
  <si>
    <t>ﾉｽﾞﾙ浸け置きﾕﾆｯﾄ</t>
    <rPh sb="4" eb="5">
      <t>ツ</t>
    </rPh>
    <rPh sb="6" eb="7">
      <t>オ</t>
    </rPh>
    <phoneticPr fontId="4"/>
  </si>
  <si>
    <t>MVSHM-3N02052-2ZC-G5M1W</t>
    <phoneticPr fontId="4"/>
  </si>
  <si>
    <t>SETB-0073-Z01　ｶｯﾌﾟﾎﾙﾀﾞｰﾍﾞｰｽＬ字ﾛﾝｸﾞﾌﾞﾗｹｯﾄ</t>
    <phoneticPr fontId="4"/>
  </si>
  <si>
    <t>MVSHM-3N02050-2ZC-J5S76</t>
    <phoneticPr fontId="4"/>
  </si>
  <si>
    <t>SETB-0073-Z03　 ｶｯﾌﾟﾎﾙﾀﾞｰＬ字ﾌﾞﾗｹｯﾄ　</t>
    <phoneticPr fontId="4"/>
  </si>
  <si>
    <t>ﾐﾆｶｯﾌﾟ（30cc）　NO.30</t>
    <phoneticPr fontId="4"/>
  </si>
  <si>
    <t>ﾛﾎﾞｯﾄ上部ｹｰﾌﾞﾙﾍﾞｱﾕﾆｯﾄ、ﾛﾎﾞｯﾄ補強、ﾛﾎﾞｯﾄ下部ｹｰﾌﾞﾍﾞｱ</t>
    <rPh sb="5" eb="7">
      <t>ジョウブ</t>
    </rPh>
    <rPh sb="25" eb="27">
      <t>ホキョウ</t>
    </rPh>
    <rPh sb="33" eb="35">
      <t>カブ</t>
    </rPh>
    <phoneticPr fontId="4"/>
  </si>
  <si>
    <t>15日目</t>
    <rPh sb="2" eb="3">
      <t>ヒ</t>
    </rPh>
    <rPh sb="3" eb="4">
      <t>メ</t>
    </rPh>
    <phoneticPr fontId="4"/>
  </si>
  <si>
    <t>ＴＨＫ</t>
    <phoneticPr fontId="4"/>
  </si>
  <si>
    <t>1-KSH-32UL-60-22-HS-HS</t>
    <phoneticPr fontId="4"/>
  </si>
  <si>
    <t>サイルベア ケーブル収納開閉式カバー形 KSH-L形</t>
    <phoneticPr fontId="4"/>
  </si>
  <si>
    <t>上部</t>
    <rPh sb="0" eb="2">
      <t>ジョウブ</t>
    </rPh>
    <phoneticPr fontId="4"/>
  </si>
  <si>
    <t>5/23・仙台営業所着</t>
    <rPh sb="5" eb="11">
      <t>センダイエイギョウショチャク</t>
    </rPh>
    <phoneticPr fontId="4"/>
  </si>
  <si>
    <t>CBSST4-5</t>
    <phoneticPr fontId="4"/>
  </si>
  <si>
    <t>低頭六角穴付ボルトー単品</t>
    <phoneticPr fontId="4"/>
  </si>
  <si>
    <t>sunco</t>
    <phoneticPr fontId="4"/>
  </si>
  <si>
    <t>CSH-SUS-M4-4</t>
    <phoneticPr fontId="4"/>
  </si>
  <si>
    <t>六角穴付きボルト ステンレス</t>
    <phoneticPr fontId="4"/>
  </si>
  <si>
    <t>FWZAA-D20-V8-P4.5-H4.5-T7固定用　上部　</t>
    <rPh sb="25" eb="27">
      <t>コテイ</t>
    </rPh>
    <rPh sb="27" eb="28">
      <t>ヨウ</t>
    </rPh>
    <phoneticPr fontId="4"/>
  </si>
  <si>
    <t xml:space="preserve">FWZAA-D20-V8-P4.5-H4.5-T7 </t>
    <phoneticPr fontId="4"/>
  </si>
  <si>
    <t>SETB-0023-Z24に固定　　上部</t>
    <rPh sb="14" eb="15">
      <t>コ</t>
    </rPh>
    <phoneticPr fontId="4"/>
  </si>
  <si>
    <t>ＭＳ3-8</t>
    <phoneticPr fontId="4"/>
  </si>
  <si>
    <t>ﾉｯｸﾋﾟﾝφ3-8mm</t>
    <phoneticPr fontId="4"/>
  </si>
  <si>
    <t>SBCB4-15</t>
    <phoneticPr fontId="4"/>
  </si>
  <si>
    <t>SBCB5-6</t>
    <phoneticPr fontId="4"/>
  </si>
  <si>
    <t>六角穴付ボタンボルト　－ステンレス</t>
    <phoneticPr fontId="4"/>
  </si>
  <si>
    <t xml:space="preserve">SPWF5 </t>
    <phoneticPr fontId="4"/>
  </si>
  <si>
    <t>ワッシャ 	平座金－単品販売－</t>
    <phoneticPr fontId="4"/>
  </si>
  <si>
    <t>MVSHM-3N02052016020-JPA291K45111AB</t>
    <phoneticPr fontId="4"/>
  </si>
  <si>
    <t>SETB-0023-Z24　ケーブルベアヘッド横板金</t>
    <phoneticPr fontId="4"/>
  </si>
  <si>
    <t>MVSHM-3N02058-2ZC-SPXMH</t>
    <phoneticPr fontId="4"/>
  </si>
  <si>
    <t>SETB-0073-Z02　ｹｰﾌﾞﾙﾍﾞｱ受けｶﾞｲﾄﾞ板</t>
    <phoneticPr fontId="4"/>
  </si>
  <si>
    <t>MVSHM-3N03050-2ZC-4N357</t>
    <phoneticPr fontId="4"/>
  </si>
  <si>
    <t>SETB-0073-Z04　ケーブルベア下板左側　</t>
    <phoneticPr fontId="4"/>
  </si>
  <si>
    <t>MVSHM-3N03050-2ZC-8UJ84</t>
    <phoneticPr fontId="4"/>
  </si>
  <si>
    <t>SETB-0073-Z05　ケーブルベア下板右側　</t>
    <rPh sb="22" eb="23">
      <t>ミギ</t>
    </rPh>
    <phoneticPr fontId="4"/>
  </si>
  <si>
    <t>MPSCS2540-60-16-S</t>
    <phoneticPr fontId="4"/>
  </si>
  <si>
    <t>ケーブルキャリア　低発塵／低騒音タイプ</t>
    <phoneticPr fontId="4"/>
  </si>
  <si>
    <t>ﾛﾎﾞｯﾄ下部ｹｰﾌﾞﾍﾞｱ</t>
    <phoneticPr fontId="4"/>
  </si>
  <si>
    <t>MVSHM-3N03052-2ZD-5GGJE</t>
    <phoneticPr fontId="4"/>
  </si>
  <si>
    <t>SETB-0073-Z06　ﾛﾎﾞｯﾄﾜｰｸ治具ｹｰﾌﾞﾙベア右側</t>
    <phoneticPr fontId="4"/>
  </si>
  <si>
    <t>BCBFS6-8</t>
    <phoneticPr fontId="4"/>
  </si>
  <si>
    <t xml:space="preserve">SPWF6 </t>
    <phoneticPr fontId="4"/>
  </si>
  <si>
    <t>MVSHM-3N03052-2ZD-TTW23</t>
    <phoneticPr fontId="4"/>
  </si>
  <si>
    <t>SETB-0073-Z07　ﾛﾎﾞｯﾄﾜｰｸ治具ｹｰﾌﾞﾙベア左側</t>
    <phoneticPr fontId="4"/>
  </si>
  <si>
    <t>MVSHM-3N03052-2ZC-P38UG</t>
    <phoneticPr fontId="4"/>
  </si>
  <si>
    <t>SETB-0073-Z08　ﾛﾎﾞｯﾄﾜｰｸ治具ｹｰﾌﾞﾙﾍﾞｱ前右側</t>
    <phoneticPr fontId="4"/>
  </si>
  <si>
    <t>BCBFS5-10</t>
    <phoneticPr fontId="4"/>
  </si>
  <si>
    <t>六角穴付ボタンボルト　フランジ付タイプ-単品</t>
    <phoneticPr fontId="4"/>
  </si>
  <si>
    <t>MVSHM-3N03052-2ZD-36UBM</t>
    <phoneticPr fontId="4"/>
  </si>
  <si>
    <t>SETB-0073-Z09　ﾛﾎﾞｯﾄﾜｰｸ治具ｹｰﾌﾞﾙﾍﾞｱ前左側</t>
    <phoneticPr fontId="4"/>
  </si>
  <si>
    <t xml:space="preserve">SCB5-8 </t>
    <phoneticPr fontId="4"/>
  </si>
  <si>
    <t>FAMBS-SUD-T2-A60-B120-L60-F40-H45-N6-V48-S65-W30-MA4  　ﾚｷﾞｭﾚｰﾀ固定用</t>
    <phoneticPr fontId="4"/>
  </si>
  <si>
    <t>SCB3-6　　　　　社内在庫使用</t>
    <phoneticPr fontId="4"/>
  </si>
  <si>
    <t>六角穴付ボルト－ステンレス　 (M3×6)　4本</t>
    <rPh sb="23" eb="24">
      <t>ホン</t>
    </rPh>
    <phoneticPr fontId="4"/>
  </si>
  <si>
    <t>レギュレータ.電磁弁.真空ｲｼﾞｪｸﾀｰﾕﾆｯﾄ</t>
    <phoneticPr fontId="4"/>
  </si>
  <si>
    <t>SCB4-6　　　　　</t>
    <phoneticPr fontId="4"/>
  </si>
  <si>
    <t>六角穴付ボルト－ステンレス　 (M4×6)　8本</t>
    <rPh sb="23" eb="24">
      <t>ホン</t>
    </rPh>
    <phoneticPr fontId="4"/>
  </si>
  <si>
    <t>SCB4-25　　　　　</t>
    <phoneticPr fontId="4"/>
  </si>
  <si>
    <t>六角穴付ボルト－ステンレス　 (M4×25)　4本</t>
    <rPh sb="24" eb="25">
      <t>ホン</t>
    </rPh>
    <phoneticPr fontId="4"/>
  </si>
  <si>
    <t>SCB5-8　　　　　社内在庫使用　　　　　</t>
    <phoneticPr fontId="4"/>
  </si>
  <si>
    <t>六角穴付ボルト－ステンレス　 (M5×8)　3本</t>
    <rPh sb="23" eb="24">
      <t>ホン</t>
    </rPh>
    <phoneticPr fontId="4"/>
  </si>
  <si>
    <t>MVSHM-AN05002-311-3KYPM</t>
    <phoneticPr fontId="4"/>
  </si>
  <si>
    <t>SETB-0073-Z14　架台棚板　右側</t>
    <phoneticPr fontId="4"/>
  </si>
  <si>
    <t>MVSHM-3N02052-311-5D1WR</t>
    <phoneticPr fontId="4"/>
  </si>
  <si>
    <t>SETB-0073-Z15　棚板　右側　L字ﾌﾞﾗｹｯﾄ</t>
    <phoneticPr fontId="4"/>
  </si>
  <si>
    <t>配電BOXﾕﾆｯﾄ</t>
    <phoneticPr fontId="4"/>
  </si>
  <si>
    <t>AIO-M213　　</t>
    <phoneticPr fontId="4"/>
  </si>
  <si>
    <t>スイッチボックス SBOX EAO 薄型タイプ スイッチ2点付き</t>
    <phoneticPr fontId="4"/>
  </si>
  <si>
    <t>在庫無い場合AIO-M210</t>
    <phoneticPr fontId="4"/>
  </si>
  <si>
    <t>RSAU-PS-500-330-200-K-WB2204120331</t>
    <phoneticPr fontId="4"/>
  </si>
  <si>
    <t>Web設計ボックス</t>
    <rPh sb="3" eb="5">
      <t>セッケイ</t>
    </rPh>
    <phoneticPr fontId="4"/>
  </si>
  <si>
    <r>
      <t>NEDJL-PS-SB-37-2　⇒　</t>
    </r>
    <r>
      <rPr>
        <b/>
        <sz val="11"/>
        <color indexed="10"/>
        <rFont val="ＭＳ Ｐゴシック"/>
        <family val="3"/>
        <charset val="128"/>
      </rPr>
      <t>PDDJ-PS-SB-37-3</t>
    </r>
    <phoneticPr fontId="4"/>
  </si>
  <si>
    <t>NEDJL-PS-SB-25-2</t>
    <phoneticPr fontId="4"/>
  </si>
  <si>
    <t>25pin オスメスケーブル</t>
    <phoneticPr fontId="4"/>
  </si>
  <si>
    <t>NEDJL-PS-SB-25-3</t>
    <phoneticPr fontId="4"/>
  </si>
  <si>
    <t>wp435d1ee300</t>
    <phoneticPr fontId="4"/>
  </si>
  <si>
    <t>CP30FM-2P007</t>
    <phoneticPr fontId="4"/>
  </si>
  <si>
    <t>CP30Fシリーズ サーキットプロテクタ</t>
    <phoneticPr fontId="4"/>
  </si>
  <si>
    <t xml:space="preserve">DR30D0L-H9W </t>
    <phoneticPr fontId="4"/>
  </si>
  <si>
    <t>φ30 コマンドスイッチ DR30 表示灯</t>
    <phoneticPr fontId="4"/>
  </si>
  <si>
    <t>MWS-DS25A-HT25　次回は発注せず</t>
    <rPh sb="15" eb="17">
      <t>ジカイ</t>
    </rPh>
    <rPh sb="18" eb="20">
      <t>ハッチュウ</t>
    </rPh>
    <phoneticPr fontId="4"/>
  </si>
  <si>
    <t>25pin I/O端子台</t>
    <rPh sb="9" eb="12">
      <t>タンシダイ</t>
    </rPh>
    <phoneticPr fontId="4"/>
  </si>
  <si>
    <r>
      <t>MWS-DS25B-HT25　</t>
    </r>
    <r>
      <rPr>
        <sz val="11"/>
        <color indexed="10"/>
        <rFont val="ＭＳ Ｐゴシック"/>
        <family val="3"/>
        <charset val="128"/>
      </rPr>
      <t>次回購入時</t>
    </r>
    <rPh sb="15" eb="17">
      <t>ジカイ</t>
    </rPh>
    <rPh sb="17" eb="20">
      <t>コウニュウジ</t>
    </rPh>
    <phoneticPr fontId="4"/>
  </si>
  <si>
    <t>25pin I/O端子台　メス</t>
    <rPh sb="9" eb="12">
      <t>タンシダイ</t>
    </rPh>
    <phoneticPr fontId="4"/>
  </si>
  <si>
    <t>WP435FD72F00</t>
    <phoneticPr fontId="4"/>
  </si>
  <si>
    <t>ESP20-60-24</t>
    <phoneticPr fontId="4"/>
  </si>
  <si>
    <t>スイッチング電源（ＤＩＮレール取付、DC24V出力）</t>
    <phoneticPr fontId="4"/>
  </si>
  <si>
    <r>
      <t>MKS9L-10P⇒</t>
    </r>
    <r>
      <rPr>
        <b/>
        <sz val="11"/>
        <color indexed="10"/>
        <rFont val="ＭＳ Ｐゴシック"/>
        <family val="3"/>
        <charset val="128"/>
      </rPr>
      <t>BNL6-10P</t>
    </r>
    <phoneticPr fontId="4"/>
  </si>
  <si>
    <t>JZX-22F(D)/24DC-2Z6</t>
    <phoneticPr fontId="4"/>
  </si>
  <si>
    <t>ミニリレー 2極　DC24V</t>
    <phoneticPr fontId="4"/>
  </si>
  <si>
    <t>https://www.monotaro.com/p/4014/3415/</t>
    <phoneticPr fontId="4"/>
  </si>
  <si>
    <t>4/22・仙台営業所着</t>
    <rPh sb="5" eb="11">
      <t>センダイエイギョウショチャク</t>
    </rPh>
    <phoneticPr fontId="4"/>
  </si>
  <si>
    <t>ミニリレー端子台</t>
    <phoneticPr fontId="4"/>
  </si>
  <si>
    <t>https://www.monotaro.com/p/2861/4898/</t>
    <phoneticPr fontId="4"/>
  </si>
  <si>
    <r>
      <t>RY2S-ULDC24</t>
    </r>
    <r>
      <rPr>
        <sz val="11"/>
        <color indexed="10"/>
        <rFont val="ＭＳ Ｐゴシック"/>
        <family val="3"/>
        <charset val="128"/>
      </rPr>
      <t>→モノタロウ（3個）だけしか発注できず</t>
    </r>
    <rPh sb="19" eb="20">
      <t>コ</t>
    </rPh>
    <rPh sb="25" eb="27">
      <t>ハッチュウ</t>
    </rPh>
    <phoneticPr fontId="4"/>
  </si>
  <si>
    <r>
      <t>SY2S-05B</t>
    </r>
    <r>
      <rPr>
        <sz val="11"/>
        <color indexed="10"/>
        <rFont val="ＭＳ Ｐゴシック"/>
        <family val="3"/>
        <charset val="128"/>
      </rPr>
      <t>→モノタロウ（3個）だけしか発注できず</t>
    </r>
    <phoneticPr fontId="4"/>
  </si>
  <si>
    <t>S-21-3C</t>
    <phoneticPr fontId="4"/>
  </si>
  <si>
    <t>DINレール用 ACベース</t>
    <phoneticPr fontId="4"/>
  </si>
  <si>
    <t>WK3001W</t>
    <phoneticPr fontId="4"/>
  </si>
  <si>
    <t>国内刃型コンセント 露出アウトレット／接地2Pタイプ 15A</t>
    <phoneticPr fontId="4"/>
  </si>
  <si>
    <t>XW5T-P2.5-1.2-1</t>
    <phoneticPr fontId="4"/>
  </si>
  <si>
    <t>端子台(プッシュイン)　　5個から発注可能　</t>
    <rPh sb="0" eb="3">
      <t>タンシダイ</t>
    </rPh>
    <phoneticPr fontId="4"/>
  </si>
  <si>
    <t>XW5G-P2.5-1.2-1</t>
    <phoneticPr fontId="4"/>
  </si>
  <si>
    <t>端子台(プッシュイン)　　アース用　2個から発注可能　</t>
    <rPh sb="0" eb="3">
      <t>タンシダイ</t>
    </rPh>
    <phoneticPr fontId="4"/>
  </si>
  <si>
    <t>XW5S-P2.5-3RD</t>
    <phoneticPr fontId="4"/>
  </si>
  <si>
    <r>
      <t>短絡バー　　6個から発注可能　</t>
    </r>
    <r>
      <rPr>
        <b/>
        <sz val="11"/>
        <color indexed="10"/>
        <rFont val="ＭＳ Ｐゴシック"/>
        <family val="3"/>
        <charset val="128"/>
      </rPr>
      <t>3台分</t>
    </r>
    <rPh sb="0" eb="2">
      <t>タンラク</t>
    </rPh>
    <rPh sb="16" eb="18">
      <t>ダイブン</t>
    </rPh>
    <phoneticPr fontId="4"/>
  </si>
  <si>
    <t>XW5E-P2.5-1.2-1</t>
    <phoneticPr fontId="4"/>
  </si>
  <si>
    <r>
      <t>終端板　14個から発注可能　　</t>
    </r>
    <r>
      <rPr>
        <b/>
        <sz val="11"/>
        <color indexed="10"/>
        <rFont val="ＭＳ Ｐゴシック"/>
        <family val="3"/>
        <charset val="128"/>
      </rPr>
      <t>3台分</t>
    </r>
    <rPh sb="0" eb="2">
      <t>シュウタン</t>
    </rPh>
    <rPh sb="2" eb="3">
      <t>イタ</t>
    </rPh>
    <rPh sb="6" eb="7">
      <t>コ</t>
    </rPh>
    <rPh sb="9" eb="11">
      <t>ハッチュウ</t>
    </rPh>
    <rPh sb="11" eb="13">
      <t>カノウ</t>
    </rPh>
    <rPh sb="16" eb="18">
      <t>ダイブン</t>
    </rPh>
    <phoneticPr fontId="4"/>
  </si>
  <si>
    <t>MRB-310</t>
    <phoneticPr fontId="4"/>
  </si>
  <si>
    <t>MRB-110</t>
    <phoneticPr fontId="4"/>
  </si>
  <si>
    <t>KV-0.3-W-50</t>
    <phoneticPr fontId="4"/>
  </si>
  <si>
    <t>単芯電線　白色</t>
    <rPh sb="0" eb="1">
      <t>タン</t>
    </rPh>
    <rPh sb="1" eb="2">
      <t>シン</t>
    </rPh>
    <rPh sb="2" eb="4">
      <t>デンセン</t>
    </rPh>
    <rPh sb="5" eb="6">
      <t>シロ</t>
    </rPh>
    <rPh sb="6" eb="7">
      <t>イロ</t>
    </rPh>
    <phoneticPr fontId="4"/>
  </si>
  <si>
    <t>KV-0.3-R-50</t>
    <phoneticPr fontId="4"/>
  </si>
  <si>
    <t>単芯電線　赤色</t>
    <rPh sb="0" eb="1">
      <t>タン</t>
    </rPh>
    <rPh sb="1" eb="2">
      <t>シン</t>
    </rPh>
    <rPh sb="2" eb="4">
      <t>デンセン</t>
    </rPh>
    <rPh sb="5" eb="6">
      <t>アカ</t>
    </rPh>
    <rPh sb="6" eb="7">
      <t>イロ</t>
    </rPh>
    <phoneticPr fontId="4"/>
  </si>
  <si>
    <t>KV-0.3-BK-50</t>
    <phoneticPr fontId="4"/>
  </si>
  <si>
    <t>単芯電線　黒色</t>
    <rPh sb="0" eb="1">
      <t>タン</t>
    </rPh>
    <rPh sb="1" eb="2">
      <t>シン</t>
    </rPh>
    <rPh sb="2" eb="4">
      <t>デンセン</t>
    </rPh>
    <rPh sb="5" eb="6">
      <t>クロ</t>
    </rPh>
    <rPh sb="6" eb="7">
      <t>イロ</t>
    </rPh>
    <phoneticPr fontId="4"/>
  </si>
  <si>
    <t>富士端子工業</t>
    <rPh sb="0" eb="2">
      <t>フジ</t>
    </rPh>
    <rPh sb="2" eb="4">
      <t>タンシ</t>
    </rPh>
    <rPh sb="4" eb="6">
      <t>コウギョウ</t>
    </rPh>
    <phoneticPr fontId="4"/>
  </si>
  <si>
    <r>
      <t>1</t>
    </r>
    <r>
      <rPr>
        <sz val="11"/>
        <color theme="1"/>
        <rFont val="游ゴシック"/>
        <family val="2"/>
        <charset val="128"/>
        <scheme val="minor"/>
      </rPr>
      <t>.25-5</t>
    </r>
    <phoneticPr fontId="4"/>
  </si>
  <si>
    <r>
      <t>F1.25-M3</t>
    </r>
    <r>
      <rPr>
        <b/>
        <sz val="11"/>
        <color indexed="10"/>
        <rFont val="ＭＳ Ｐゴシック"/>
        <family val="3"/>
        <charset val="128"/>
      </rPr>
      <t>→MTRF1.25-3へ変更</t>
    </r>
    <rPh sb="20" eb="22">
      <t>ヘンコウ</t>
    </rPh>
    <phoneticPr fontId="4"/>
  </si>
  <si>
    <t>NA3GH-24-5-10</t>
    <phoneticPr fontId="4"/>
  </si>
  <si>
    <t>PDU</t>
    <phoneticPr fontId="4"/>
  </si>
  <si>
    <r>
      <t xml:space="preserve">CTSV-10025-100P </t>
    </r>
    <r>
      <rPr>
        <b/>
        <sz val="11"/>
        <color indexed="10"/>
        <rFont val="ＭＳ Ｐゴシック"/>
        <family val="3"/>
        <charset val="128"/>
      </rPr>
      <t>→PLT100Bへ変更</t>
    </r>
    <rPh sb="25" eb="27">
      <t>ヘンコウ</t>
    </rPh>
    <phoneticPr fontId="4"/>
  </si>
  <si>
    <t>結束バンド</t>
    <phoneticPr fontId="4"/>
  </si>
  <si>
    <r>
      <t>CTSV-14036-100</t>
    </r>
    <r>
      <rPr>
        <b/>
        <sz val="11"/>
        <color indexed="10"/>
        <rFont val="ＭＳ Ｐゴシック"/>
        <family val="3"/>
        <charset val="128"/>
      </rPr>
      <t>P→PLT150Bへ変更</t>
    </r>
    <phoneticPr fontId="4"/>
  </si>
  <si>
    <r>
      <t>CTSV-20046-100P</t>
    </r>
    <r>
      <rPr>
        <b/>
        <sz val="11"/>
        <color indexed="10"/>
        <rFont val="ＭＳ Ｐゴシック"/>
        <family val="3"/>
        <charset val="128"/>
      </rPr>
      <t xml:space="preserve"> →PLT200Bへ変更</t>
    </r>
    <phoneticPr fontId="4"/>
  </si>
  <si>
    <t>ﾃﾞﾝｶｴﾚｸﾄﾛﾝ</t>
    <phoneticPr fontId="4"/>
  </si>
  <si>
    <t>DJ-16</t>
    <phoneticPr fontId="4"/>
  </si>
  <si>
    <t>コの字型ブッシュ（自在ブッシュ）</t>
    <phoneticPr fontId="4"/>
  </si>
  <si>
    <t>https://www.monotaro.com/p/3473/4375/?t.mpn=dj-16</t>
    <phoneticPr fontId="4"/>
  </si>
  <si>
    <t>DJ-32</t>
    <phoneticPr fontId="4"/>
  </si>
  <si>
    <t>https://www.monotaro.com/p/3473/4393/?t.mpn=dj-32</t>
    <phoneticPr fontId="4"/>
  </si>
  <si>
    <t>フエニックス・コンタクト</t>
    <phoneticPr fontId="4"/>
  </si>
  <si>
    <t>アマゾン</t>
    <phoneticPr fontId="4"/>
  </si>
  <si>
    <t>CRIMPFOX-6</t>
    <phoneticPr fontId="4"/>
  </si>
  <si>
    <t>フエニックス・コンタクト(Fuenikkusu・Kontakuto) 圧着工具(フェルール用) CRIMPFOX6</t>
    <phoneticPr fontId="4"/>
  </si>
  <si>
    <t>https://www.amazon.co.jp/s?k=CRIMPFOX-6&amp;__mk_ja_JP=%E3%82%AB%E3%82%BF%E3%82%AB%E3%83%8A&amp;crid=OR1ZW4A4452D&amp;sprefix=crimpfox-6%2Caps%2C366&amp;ref=nb_sb_noss</t>
    <phoneticPr fontId="4"/>
  </si>
  <si>
    <t>4/28・仙台営業所着</t>
    <rPh sb="5" eb="11">
      <t>センダイエイギョウショチャク</t>
    </rPh>
    <phoneticPr fontId="4"/>
  </si>
  <si>
    <t>フェニックスコンタクト</t>
    <phoneticPr fontId="4"/>
  </si>
  <si>
    <r>
      <t>AI0.25-6YE</t>
    </r>
    <r>
      <rPr>
        <sz val="11"/>
        <color indexed="10"/>
        <rFont val="ＭＳ Ｐゴシック"/>
        <family val="3"/>
        <charset val="128"/>
      </rPr>
      <t>（100個Loｔ）</t>
    </r>
    <rPh sb="14" eb="15">
      <t>コ</t>
    </rPh>
    <phoneticPr fontId="4"/>
  </si>
  <si>
    <t>スリーブ付き棒端子</t>
    <phoneticPr fontId="4"/>
  </si>
  <si>
    <t>https://www.amazon.co.jp/%E3%83%95%E3%82%A8%E3%83%8B%E3%83%83%E3%82%AF%E3%82%B9%E3%82%B3%E3%83%B3%E3%82%BF%E3%82%AF%E3%83%88-AI-0-25-6-YE-%E7%B5%B6%E7%B8%81%E3%82%B9%E3%83%AA%E3%83%BC%E3%82%BA%E4%BB%98%E6%A3%92%E7%AB%AF%E5%AD%90%EF%BC%88%E3%83%95%E3%82%A7%E3%83%AB%E3%83%BC%E3%83%AB%EF%BC%89-%E9%9B%BB%E7%B7%9A%E6%96%AD%E9%9D%A2%E7%A9%8D%EF%BC%90%EF%BC%8E%EF%BC%92%EF%BC%95%EF%BD%8D%EF%BD%8D-%E3%82%B9%E3%83%AA%E3%83%BC%E3%83%96%E9%95%B7%E3%81%95%EF%BC%9A%EF%BC%96%EF%BD%8D%EF%BD%8D-%E8%89%B2%EF%BC%9A%E9%BB%84/dp/B00SF9QFGG/ref=sr_1_1?__mk_ja_JP=%E3%82%AB%E3%82%BF%E3%82%AB%E3%83%8A&amp;crid=KAPE3OLEZJL5&amp;keywords=AI0.25-8YE&amp;qid=1650441052&amp;sprefix=ai0.25-8ye%2Caps%2C167&amp;sr=8-1</t>
    <phoneticPr fontId="4"/>
  </si>
  <si>
    <r>
      <t>AI0.34-8TQ</t>
    </r>
    <r>
      <rPr>
        <sz val="11"/>
        <color indexed="10"/>
        <rFont val="ＭＳ Ｐゴシック"/>
        <family val="3"/>
        <charset val="128"/>
      </rPr>
      <t>（100個Loｔ）</t>
    </r>
    <phoneticPr fontId="4"/>
  </si>
  <si>
    <t>https://www.amazon.co.jp/%E3%83%95%E3%82%A8%E3%83%8B%E3%83%83%E3%82%AF%E3%82%B9%E3%83%BB%E3%82%B3%E3%83%B3%E3%82%BF%E3%82%AF%E3%83%88-%E6%A3%92%E7%AB%AF%E5%AD%90-%E3%83%95%E3%82%A7%E3%83%AB%E3%83%BC%E3%83%AB-100%E5%80%8B-AI0-34-8TQ/dp/B01E72BF14/ref=sr_1_1?__mk_ja_JP=%E3%82%AB%E3%82%BF%E3%82%AB%E3%83%8A&amp;crid=3KO61WHE44N3S&amp;keywords=AI0.34-8TQ&amp;qid=1650440673&amp;sprefix=ai0.34-8tq%2Caps%2C335&amp;sr=8-1</t>
    <phoneticPr fontId="4"/>
  </si>
  <si>
    <t>5/18～19</t>
    <phoneticPr fontId="4"/>
  </si>
  <si>
    <t>AI0.75-8GY</t>
    <phoneticPr fontId="4"/>
  </si>
  <si>
    <t>AI1.0-8RD</t>
    <phoneticPr fontId="4"/>
  </si>
  <si>
    <t>AI1.5-8BK</t>
    <phoneticPr fontId="4"/>
  </si>
  <si>
    <t>AI2.5-10BU</t>
    <phoneticPr fontId="4"/>
  </si>
  <si>
    <t>E0306-TURQUOISE</t>
    <phoneticPr fontId="4"/>
  </si>
  <si>
    <t>棒端子 絶縁スリーブ付</t>
    <phoneticPr fontId="4"/>
  </si>
  <si>
    <t>https://www.monotaro.com/p/0671/6806/</t>
    <phoneticPr fontId="4"/>
  </si>
  <si>
    <t>E0506-WHITE　</t>
    <phoneticPr fontId="4"/>
  </si>
  <si>
    <t>https://www.monotaro.com/p/0671/6815/</t>
    <phoneticPr fontId="4"/>
  </si>
  <si>
    <t>37306-2165-0W0 FL</t>
    <phoneticPr fontId="4"/>
  </si>
  <si>
    <t>e-conコネクタ</t>
    <phoneticPr fontId="4"/>
  </si>
  <si>
    <t>37106-3163-0W0 FL</t>
    <phoneticPr fontId="4"/>
  </si>
  <si>
    <t>37104-3122-000FL-8P</t>
    <phoneticPr fontId="4"/>
  </si>
  <si>
    <t>【スリーエムジャパン】e-CON　プラグコネクタ　　4端子</t>
    <rPh sb="27" eb="29">
      <t>タンシ</t>
    </rPh>
    <phoneticPr fontId="4"/>
  </si>
  <si>
    <t>37304-3122-000FL-8P</t>
    <phoneticPr fontId="4"/>
  </si>
  <si>
    <t>e-CON　ソケットコネクタ　　　4端子</t>
    <phoneticPr fontId="4"/>
  </si>
  <si>
    <t>【スリーエムジャパン】e-CON　プラグコネクタ　　3端子</t>
    <phoneticPr fontId="4"/>
  </si>
  <si>
    <t>37303-3101-000FL-8P</t>
    <phoneticPr fontId="4"/>
  </si>
  <si>
    <t>e-CON　ソケットコネクタ　　3端子</t>
    <phoneticPr fontId="4"/>
  </si>
  <si>
    <t>スリーエムジャパン</t>
  </si>
  <si>
    <t>37303-3163-000FL-8P</t>
    <phoneticPr fontId="4"/>
  </si>
  <si>
    <t>e-CON　ソケットコネクタ 3端子　メス側</t>
    <rPh sb="16" eb="18">
      <t>タンシ</t>
    </rPh>
    <rPh sb="21" eb="22">
      <t>ガワ</t>
    </rPh>
    <phoneticPr fontId="4"/>
  </si>
  <si>
    <t>wp35d5d7800</t>
    <phoneticPr fontId="4"/>
  </si>
  <si>
    <t>37108-2124-0W0 FL</t>
    <phoneticPr fontId="4"/>
  </si>
  <si>
    <t>ミニ・クランプ ワイヤーマウントプラグ</t>
    <phoneticPr fontId="4"/>
  </si>
  <si>
    <t>37308-2124-0W0 FL</t>
    <phoneticPr fontId="4"/>
  </si>
  <si>
    <t>ミニ・クランプ ワイヤーマウントソケット ケーブル中継接続用</t>
    <phoneticPr fontId="4"/>
  </si>
  <si>
    <t>4/27・6個・/11/10・9個　仙台営業所着</t>
    <rPh sb="6" eb="7">
      <t>コ</t>
    </rPh>
    <rPh sb="16" eb="17">
      <t>コ</t>
    </rPh>
    <phoneticPr fontId="4"/>
  </si>
  <si>
    <t xml:space="preserve"> SS300R-22-8-10</t>
    <phoneticPr fontId="4"/>
  </si>
  <si>
    <t>SS300R　UL規格　小径・低価格</t>
    <phoneticPr fontId="4"/>
  </si>
  <si>
    <t>4/27・2個・/5/9・仙台営業所着</t>
    <rPh sb="6" eb="7">
      <t>コ</t>
    </rPh>
    <rPh sb="13" eb="19">
      <t>センダイエイギョウショチャク</t>
    </rPh>
    <phoneticPr fontId="4"/>
  </si>
  <si>
    <t>SS300R-22-6-12</t>
    <phoneticPr fontId="4"/>
  </si>
  <si>
    <t>NA3GH-24-3-50</t>
    <phoneticPr fontId="4"/>
  </si>
  <si>
    <t>SS300-24-2-20</t>
    <phoneticPr fontId="4"/>
  </si>
  <si>
    <t>SS300 UL 小径・低価格</t>
    <phoneticPr fontId="4"/>
  </si>
  <si>
    <t>NAUL1015-22-BN-50</t>
    <phoneticPr fontId="4"/>
  </si>
  <si>
    <t>NAUL1015 UL対応(茶色)</t>
    <rPh sb="14" eb="15">
      <t>チャ</t>
    </rPh>
    <rPh sb="15" eb="16">
      <t>イロ</t>
    </rPh>
    <phoneticPr fontId="4"/>
  </si>
  <si>
    <t>NAUL1015-22-BE-50</t>
    <phoneticPr fontId="4"/>
  </si>
  <si>
    <t>NAUL1015 UL対応(青色)</t>
    <rPh sb="14" eb="15">
      <t>アオ</t>
    </rPh>
    <rPh sb="15" eb="16">
      <t>イロ</t>
    </rPh>
    <phoneticPr fontId="4"/>
  </si>
  <si>
    <t>ﾌｼﾞｸﾗ・ﾀﾞﾔｹｰﾌﾞﾙ</t>
    <phoneticPr fontId="4"/>
  </si>
  <si>
    <t>IV-2SQ-ｷ-10</t>
    <phoneticPr fontId="4"/>
  </si>
  <si>
    <t>600V IV ビニル絶縁電線　(黄色)</t>
    <rPh sb="17" eb="19">
      <t>キイロ</t>
    </rPh>
    <phoneticPr fontId="4"/>
  </si>
  <si>
    <t>WP435C5BA500にて発注済み</t>
    <rPh sb="14" eb="16">
      <t>ハッチュウ</t>
    </rPh>
    <rPh sb="16" eb="17">
      <t>ズ</t>
    </rPh>
    <phoneticPr fontId="4"/>
  </si>
  <si>
    <t>IV-2SQ-ﾐﾄﾞﾘ-10</t>
    <phoneticPr fontId="4"/>
  </si>
  <si>
    <t>600V IV ビニル絶縁電線　(緑色)</t>
    <rPh sb="17" eb="18">
      <t>ミドリ</t>
    </rPh>
    <rPh sb="18" eb="19">
      <t>イロ</t>
    </rPh>
    <phoneticPr fontId="4"/>
  </si>
  <si>
    <t>SMTFZ-2-5P</t>
    <phoneticPr fontId="4"/>
  </si>
  <si>
    <t>熱収縮チューブ</t>
    <rPh sb="0" eb="1">
      <t>ネツ</t>
    </rPh>
    <rPh sb="1" eb="3">
      <t>シュウシュク</t>
    </rPh>
    <phoneticPr fontId="4"/>
  </si>
  <si>
    <t>SMTFZ-5-5P</t>
    <phoneticPr fontId="4"/>
  </si>
  <si>
    <t>SMTFZ-8-5P</t>
    <phoneticPr fontId="4"/>
  </si>
  <si>
    <t>SMTFZ-10-5P</t>
    <phoneticPr fontId="4"/>
  </si>
  <si>
    <t>https://www.monotaro.com/p/6111/6816/?t.q=c-30-sg-30x90a-ep-ul</t>
    <phoneticPr fontId="4"/>
  </si>
  <si>
    <t>OA-1ｳｽ</t>
    <phoneticPr fontId="4"/>
  </si>
  <si>
    <t>15A　タイプ　ケースブレーカ EDJ型(漏電保護用)</t>
    <phoneticPr fontId="4"/>
  </si>
  <si>
    <t>CSH-SUS-M6-28</t>
    <phoneticPr fontId="4"/>
  </si>
  <si>
    <t xml:space="preserve">六角穴付きボルト ステンレス </t>
    <phoneticPr fontId="4"/>
  </si>
  <si>
    <t>HFPAL4H-3-378-191-356-169-D7</t>
    <phoneticPr fontId="4"/>
  </si>
  <si>
    <t>カバープレート (ｱﾙﾐ表面処理）</t>
    <rPh sb="12" eb="14">
      <t>ヒョウメン</t>
    </rPh>
    <rPh sb="14" eb="16">
      <t>ショリ</t>
    </rPh>
    <phoneticPr fontId="4"/>
  </si>
  <si>
    <t>安全ｶﾊﾞｰ部　天井ファンﾕﾆｯﾄ両サイド</t>
    <rPh sb="0" eb="2">
      <t>アンゼン</t>
    </rPh>
    <rPh sb="6" eb="7">
      <t>ブ</t>
    </rPh>
    <rPh sb="8" eb="10">
      <t>テンジョウ</t>
    </rPh>
    <phoneticPr fontId="4"/>
  </si>
  <si>
    <t>HFPAL4H-3-378-351-356-329-D7</t>
    <phoneticPr fontId="4"/>
  </si>
  <si>
    <t>HFPAL4H-3-383-378-361-356-D7</t>
    <phoneticPr fontId="4"/>
  </si>
  <si>
    <t>安全ｶﾊﾞｰ部　天井ファンﾕﾆｯﾄ奥側</t>
    <rPh sb="0" eb="2">
      <t>アンゼン</t>
    </rPh>
    <rPh sb="6" eb="7">
      <t>ブ</t>
    </rPh>
    <rPh sb="8" eb="10">
      <t>テンジョウ</t>
    </rPh>
    <rPh sb="17" eb="18">
      <t>オク</t>
    </rPh>
    <rPh sb="18" eb="19">
      <t>ガワ</t>
    </rPh>
    <phoneticPr fontId="4"/>
  </si>
  <si>
    <t>HFPAL6H-3-798-363-388-341-D7</t>
    <phoneticPr fontId="4"/>
  </si>
  <si>
    <t>安全ｶﾊﾞｰ部　奥側</t>
    <rPh sb="0" eb="2">
      <t>アンゼン</t>
    </rPh>
    <rPh sb="6" eb="7">
      <t>ブ</t>
    </rPh>
    <rPh sb="8" eb="10">
      <t>オクガワ</t>
    </rPh>
    <phoneticPr fontId="4"/>
  </si>
  <si>
    <t>HFPAL6H-3-1038-363-508-341-D7</t>
    <phoneticPr fontId="4"/>
  </si>
  <si>
    <t>安全ｶﾊﾞｰ部　左右上下</t>
    <rPh sb="0" eb="2">
      <t>アンゼン</t>
    </rPh>
    <rPh sb="6" eb="7">
      <t>ブ</t>
    </rPh>
    <rPh sb="8" eb="10">
      <t>サユウ</t>
    </rPh>
    <rPh sb="10" eb="12">
      <t>ジョウゲ</t>
    </rPh>
    <phoneticPr fontId="4"/>
  </si>
  <si>
    <t>HFS6-3030-380-Z6-XA70-XB310</t>
    <phoneticPr fontId="4"/>
  </si>
  <si>
    <t>安全ｶﾊﾞｰ部　天井ファンﾕﾆｯﾄ両サイド　受け</t>
    <rPh sb="22" eb="23">
      <t>ウ</t>
    </rPh>
    <phoneticPr fontId="4"/>
  </si>
  <si>
    <t>HFS6-3030-380</t>
    <phoneticPr fontId="4"/>
  </si>
  <si>
    <t>HFS6-3030-800-LDH-RDH</t>
    <phoneticPr fontId="4"/>
  </si>
  <si>
    <t>HFS6-3030-800-Z6-XA215-XB400-XC585</t>
    <phoneticPr fontId="4"/>
  </si>
  <si>
    <t>HFS6-3030-800</t>
    <phoneticPr fontId="4"/>
  </si>
  <si>
    <t>0.10kg/m</t>
  </si>
  <si>
    <t>HFS6-3030-870</t>
    <phoneticPr fontId="4"/>
  </si>
  <si>
    <t>HFS6-3030-900-LCP-RCP</t>
    <phoneticPr fontId="4"/>
  </si>
  <si>
    <t>HFS6-3030-1040-Z6-XA275-XB520-XC765-LDH</t>
    <phoneticPr fontId="4"/>
  </si>
  <si>
    <t>HFS6-3030-1067-LDH</t>
    <phoneticPr fontId="4"/>
  </si>
  <si>
    <t>3０角ブラインドブラケット</t>
    <phoneticPr fontId="4"/>
  </si>
  <si>
    <t>六角穴付ボルト－ステンレス　 (M4×10)　　6本使用</t>
    <rPh sb="25" eb="26">
      <t>ホン</t>
    </rPh>
    <rPh sb="26" eb="28">
      <t>シヨウ</t>
    </rPh>
    <phoneticPr fontId="4"/>
  </si>
  <si>
    <t>ライトカーテン固定用　前面部</t>
    <rPh sb="7" eb="9">
      <t>コテイ</t>
    </rPh>
    <rPh sb="9" eb="10">
      <t>ヨウ</t>
    </rPh>
    <rPh sb="11" eb="13">
      <t>ゼンメン</t>
    </rPh>
    <rPh sb="13" eb="14">
      <t>ブ</t>
    </rPh>
    <phoneticPr fontId="4"/>
  </si>
  <si>
    <t>1Week</t>
    <phoneticPr fontId="4"/>
  </si>
  <si>
    <t>KEYENCE</t>
  </si>
  <si>
    <t>SL-V20H</t>
    <phoneticPr fontId="4"/>
  </si>
  <si>
    <r>
      <t>ライトカーテン＊</t>
    </r>
    <r>
      <rPr>
        <sz val="11"/>
        <color indexed="10"/>
        <rFont val="ＭＳ Ｐゴシック"/>
        <family val="3"/>
        <charset val="128"/>
      </rPr>
      <t>検出幅380mm外形390mm</t>
    </r>
    <r>
      <rPr>
        <sz val="11"/>
        <color indexed="10"/>
        <rFont val="ＭＳ Ｐゴシック"/>
        <family val="3"/>
        <charset val="128"/>
      </rPr>
      <t>　1セット</t>
    </r>
    <rPh sb="8" eb="10">
      <t>ケンシュツ</t>
    </rPh>
    <rPh sb="10" eb="11">
      <t>ハバ</t>
    </rPh>
    <rPh sb="16" eb="18">
      <t>ガイケイ</t>
    </rPh>
    <phoneticPr fontId="4"/>
  </si>
  <si>
    <t>お客様より供給</t>
    <rPh sb="1" eb="3">
      <t>キャクサマ</t>
    </rPh>
    <rPh sb="5" eb="7">
      <t>キョウキュウ</t>
    </rPh>
    <phoneticPr fontId="4"/>
  </si>
  <si>
    <t>OP-83180</t>
  </si>
  <si>
    <t>取付金具J＊（ライトカーテンに含）　2個</t>
    <rPh sb="0" eb="2">
      <t>トリツケ</t>
    </rPh>
    <rPh sb="2" eb="4">
      <t>カナグ</t>
    </rPh>
    <rPh sb="15" eb="16">
      <t>フク</t>
    </rPh>
    <rPh sb="19" eb="20">
      <t>コ</t>
    </rPh>
    <phoneticPr fontId="4"/>
  </si>
  <si>
    <t>SL-VP7N</t>
  </si>
  <si>
    <t>本体接続ケーブル＊（ライトカーテンに含）　1個</t>
    <rPh sb="0" eb="2">
      <t>ホンタイ</t>
    </rPh>
    <rPh sb="2" eb="4">
      <t>セツゾク</t>
    </rPh>
    <rPh sb="18" eb="19">
      <t>フク</t>
    </rPh>
    <rPh sb="22" eb="23">
      <t>コ</t>
    </rPh>
    <phoneticPr fontId="4"/>
  </si>
  <si>
    <t>SFA-H031</t>
    <phoneticPr fontId="4"/>
  </si>
  <si>
    <t>クリーンファンユニット　1台</t>
    <rPh sb="13" eb="14">
      <t>ダイ</t>
    </rPh>
    <phoneticPr fontId="4"/>
  </si>
  <si>
    <t xml:space="preserve">FAMAS-SUD-T3-A90-B30-L180-X30-F120-H52.5-N4-Y20-V140-S15-NA6  </t>
    <phoneticPr fontId="4"/>
  </si>
  <si>
    <t>外部スイッチ取付ブラケット　Ｌ型板金　取付板・ブラケット</t>
    <rPh sb="0" eb="2">
      <t>ガイブ</t>
    </rPh>
    <rPh sb="6" eb="8">
      <t>トリツケ</t>
    </rPh>
    <phoneticPr fontId="4"/>
  </si>
  <si>
    <t>HFS6-3030-170</t>
    <phoneticPr fontId="4"/>
  </si>
  <si>
    <t>HFS6-3030-460</t>
    <phoneticPr fontId="4"/>
  </si>
  <si>
    <t>HFS6-3030-740</t>
    <phoneticPr fontId="4"/>
  </si>
  <si>
    <t>HFS6-3030-794</t>
    <phoneticPr fontId="4"/>
  </si>
  <si>
    <t>HFS6-6060-340</t>
    <phoneticPr fontId="4"/>
  </si>
  <si>
    <t xml:space="preserve">HFS6-6060-854 </t>
    <phoneticPr fontId="4"/>
  </si>
  <si>
    <t>PAAL6H-456-351-5.0-F218-G331-N6</t>
    <phoneticPr fontId="4"/>
  </si>
  <si>
    <t>アルミパネル</t>
    <phoneticPr fontId="4"/>
  </si>
  <si>
    <t>ｺﾝﾄﾛｰﾗ棚板部　底板　左側</t>
    <rPh sb="6" eb="8">
      <t>タナイタ</t>
    </rPh>
    <rPh sb="8" eb="9">
      <t>ブ</t>
    </rPh>
    <rPh sb="10" eb="12">
      <t>ソコイタ</t>
    </rPh>
    <rPh sb="13" eb="14">
      <t>ヒダリ</t>
    </rPh>
    <rPh sb="14" eb="15">
      <t>ガワ</t>
    </rPh>
    <phoneticPr fontId="4"/>
  </si>
  <si>
    <t>PAAL6H-458-338-5.0-F218-G316-N6</t>
    <phoneticPr fontId="4"/>
  </si>
  <si>
    <t>下段棚板</t>
    <phoneticPr fontId="4"/>
  </si>
  <si>
    <t>照明調整つまみ固定用　架台固定用</t>
    <rPh sb="0" eb="2">
      <t>ショウメイ</t>
    </rPh>
    <rPh sb="2" eb="4">
      <t>チョウセイ</t>
    </rPh>
    <rPh sb="7" eb="9">
      <t>コテイ</t>
    </rPh>
    <rPh sb="9" eb="10">
      <t>ヨウ</t>
    </rPh>
    <rPh sb="11" eb="13">
      <t>カダイ</t>
    </rPh>
    <rPh sb="13" eb="15">
      <t>コテイ</t>
    </rPh>
    <rPh sb="15" eb="16">
      <t>ヨウ</t>
    </rPh>
    <phoneticPr fontId="4"/>
  </si>
  <si>
    <t>MVSHM-3N03006-311-3JXXY</t>
    <phoneticPr fontId="4"/>
  </si>
  <si>
    <t>SETB-0073-Z13　架台天板</t>
  </si>
  <si>
    <t>ノックピン　－プラス公差　8本</t>
    <rPh sb="14" eb="15">
      <t>ホン</t>
    </rPh>
    <phoneticPr fontId="4"/>
  </si>
  <si>
    <t>六角穴付ボルト－ステンレス　 (M6×10)　　2本使用</t>
    <rPh sb="25" eb="26">
      <t>ホン</t>
    </rPh>
    <rPh sb="26" eb="28">
      <t>シヨウ</t>
    </rPh>
    <phoneticPr fontId="4"/>
  </si>
  <si>
    <t>SCB6-12</t>
    <phoneticPr fontId="4"/>
  </si>
  <si>
    <t>六角穴付ボルト－ステンレス　 (M6×12)　　4本使用</t>
    <rPh sb="25" eb="26">
      <t>ホン</t>
    </rPh>
    <rPh sb="26" eb="28">
      <t>シヨウ</t>
    </rPh>
    <phoneticPr fontId="4"/>
  </si>
  <si>
    <t>MVSHM-3N02050-32J-7GYH8</t>
    <phoneticPr fontId="4"/>
  </si>
  <si>
    <t>SETB-0073-Z20　ARP20K取付板金3</t>
    <phoneticPr fontId="4"/>
  </si>
  <si>
    <t>シリンジ加圧レギュレータユニット</t>
    <rPh sb="4" eb="6">
      <t>カアツ</t>
    </rPh>
    <phoneticPr fontId="4"/>
  </si>
  <si>
    <t>6/8・仙台営業所着</t>
    <rPh sb="4" eb="10">
      <t>センダイエイギョウショチャク</t>
    </rPh>
    <phoneticPr fontId="4"/>
  </si>
  <si>
    <t>MVSHM-3N02002-32J-APE8C</t>
    <phoneticPr fontId="4"/>
  </si>
  <si>
    <t>SETB-0073-Z21  ＳＶＥＭ取付ﾌﾞﾗｹｯﾄ　ﾛﾝｸﾞ</t>
    <phoneticPr fontId="4"/>
  </si>
  <si>
    <t xml:space="preserve"> ＳＶＥＭ取付ﾌﾞﾗｹｯﾄ</t>
    <phoneticPr fontId="4"/>
  </si>
  <si>
    <t>当日出荷</t>
    <rPh sb="0" eb="2">
      <t>トウジツ</t>
    </rPh>
    <rPh sb="2" eb="4">
      <t>シュッカ</t>
    </rPh>
    <phoneticPr fontId="4"/>
  </si>
  <si>
    <t>スリーエム</t>
    <phoneticPr fontId="4"/>
  </si>
  <si>
    <r>
      <t>37103-3101-000FL</t>
    </r>
    <r>
      <rPr>
        <sz val="11"/>
        <color rgb="FFFF0000"/>
        <rFont val="游ゴシック"/>
        <family val="3"/>
        <charset val="128"/>
        <scheme val="minor"/>
      </rPr>
      <t>（4ｹ入）</t>
    </r>
    <rPh sb="19" eb="20">
      <t>イ</t>
    </rPh>
    <phoneticPr fontId="4"/>
  </si>
  <si>
    <t>https://www.monotaro.com/p/0858/0677/?t.mpn=37103-3101</t>
    <phoneticPr fontId="4"/>
  </si>
  <si>
    <t>6/1・仙台営業所着</t>
    <rPh sb="4" eb="10">
      <t>センダイエイギョウショチャク</t>
    </rPh>
    <phoneticPr fontId="4"/>
  </si>
  <si>
    <t>SECON-S-U-3-3</t>
    <phoneticPr fontId="4"/>
  </si>
  <si>
    <t>4日以内</t>
    <rPh sb="1" eb="2">
      <t>ヒ</t>
    </rPh>
    <rPh sb="2" eb="4">
      <t>イナイ</t>
    </rPh>
    <phoneticPr fontId="4"/>
  </si>
  <si>
    <t>ISE20-N-M-M5-L</t>
    <phoneticPr fontId="4"/>
  </si>
  <si>
    <t>https://www.monotaro.com/p/3992/0728/?t.mpn=ise20-n-m-m5-l</t>
    <phoneticPr fontId="4"/>
  </si>
  <si>
    <t>シリンジ加圧レギュレータユニット（0.0～1Mpa）</t>
    <rPh sb="4" eb="6">
      <t>カアツ</t>
    </rPh>
    <phoneticPr fontId="4"/>
  </si>
  <si>
    <t>6/13・仙台営業所着</t>
    <rPh sb="5" eb="11">
      <t>センダイエイギョウショチャク</t>
    </rPh>
    <phoneticPr fontId="4"/>
  </si>
  <si>
    <t>8日以内</t>
    <rPh sb="1" eb="2">
      <t>ヒ</t>
    </rPh>
    <rPh sb="2" eb="4">
      <t>イナイ</t>
    </rPh>
    <phoneticPr fontId="4"/>
  </si>
  <si>
    <t>シリンジ加圧レギュレータユニット（0.4Mpa）</t>
    <rPh sb="4" eb="6">
      <t>カアツ</t>
    </rPh>
    <phoneticPr fontId="4"/>
  </si>
  <si>
    <t>六角穴付きﾎﾞﾙﾄ　 (M3×8)　4本　3Set</t>
    <rPh sb="19" eb="20">
      <t>ホン</t>
    </rPh>
    <phoneticPr fontId="4"/>
  </si>
  <si>
    <t>FWRBNA-D10-V2-T5</t>
    <phoneticPr fontId="4"/>
  </si>
  <si>
    <t>ゴムワッシャ FWRBNA</t>
    <phoneticPr fontId="4"/>
  </si>
  <si>
    <t>WP43570B1B00にて発注済み</t>
    <rPh sb="14" eb="16">
      <t>ハッチュウ</t>
    </rPh>
    <rPh sb="16" eb="17">
      <t>ズ</t>
    </rPh>
    <phoneticPr fontId="4"/>
  </si>
  <si>
    <t>FWRBNA-D19-V2-T1</t>
    <phoneticPr fontId="4"/>
  </si>
  <si>
    <t>ヒラザガネ-タンピンハンバイ-</t>
    <phoneticPr fontId="4"/>
  </si>
  <si>
    <t>ツ－ル治具部分</t>
    <phoneticPr fontId="4"/>
  </si>
  <si>
    <t>AETGS8-28.2-SC10-M4-N4</t>
    <phoneticPr fontId="4"/>
  </si>
  <si>
    <t>エンケイシチュウ</t>
    <phoneticPr fontId="4"/>
  </si>
  <si>
    <t>オーム電機</t>
    <phoneticPr fontId="4"/>
  </si>
  <si>
    <t>ハンヨウケーブルクランプ</t>
    <phoneticPr fontId="4"/>
  </si>
  <si>
    <t>WP435B058300にて発注済み</t>
    <rPh sb="14" eb="16">
      <t>ハッチュウ</t>
    </rPh>
    <rPh sb="16" eb="17">
      <t>ズ</t>
    </rPh>
    <phoneticPr fontId="4"/>
  </si>
  <si>
    <t>ブレーカーボックス</t>
    <phoneticPr fontId="4"/>
  </si>
  <si>
    <t>E3Z-L61 2M</t>
    <phoneticPr fontId="4"/>
  </si>
  <si>
    <t>光電ｾﾝｻｰ</t>
    <rPh sb="0" eb="2">
      <t>コウデン</t>
    </rPh>
    <phoneticPr fontId="4"/>
  </si>
  <si>
    <t>MVSHM-3N01552-2YU-TSXR6</t>
    <phoneticPr fontId="4"/>
  </si>
  <si>
    <t>板金</t>
    <rPh sb="0" eb="2">
      <t>バンキン</t>
    </rPh>
    <phoneticPr fontId="4"/>
  </si>
  <si>
    <r>
      <t>MCR-H200-ESD→</t>
    </r>
    <r>
      <rPr>
        <sz val="11"/>
        <color indexed="10"/>
        <rFont val="ＭＳ Ｐゴシック"/>
        <family val="3"/>
        <charset val="128"/>
      </rPr>
      <t>MCR-H200（R)-ESD正式型式になります。</t>
    </r>
    <rPh sb="28" eb="30">
      <t>セイシキ</t>
    </rPh>
    <rPh sb="30" eb="32">
      <t>カタシキ</t>
    </rPh>
    <phoneticPr fontId="4"/>
  </si>
  <si>
    <t>ソフト改造費</t>
    <rPh sb="3" eb="6">
      <t>カイゾウヒ</t>
    </rPh>
    <phoneticPr fontId="4"/>
  </si>
  <si>
    <t>配線・ﾃﾞﾊﾞｯｸ</t>
    <rPh sb="0" eb="2">
      <t>ハイセン</t>
    </rPh>
    <phoneticPr fontId="4"/>
  </si>
  <si>
    <t>昭和電工マテリアルズ</t>
    <rPh sb="0" eb="4">
      <t>ショウワデンコウ</t>
    </rPh>
    <phoneticPr fontId="4"/>
  </si>
  <si>
    <t>吉本</t>
    <rPh sb="0" eb="2">
      <t>ヨシモト</t>
    </rPh>
    <phoneticPr fontId="4"/>
  </si>
  <si>
    <t>NFSL6-3030-760.0</t>
  </si>
  <si>
    <t>ｱﾙﾐﾌﾚｰﾑ(NFSL6-30__)</t>
  </si>
  <si>
    <t>WEB発注済</t>
    <rPh sb="0" eb="6">
      <t>ウェbハッチュウスミ</t>
    </rPh>
    <phoneticPr fontId="4"/>
  </si>
  <si>
    <t>NFSL6-3030-840.0</t>
  </si>
  <si>
    <t>NFSL6-3030-897.0</t>
  </si>
  <si>
    <t>PYTA6H-756-403-5-F368.0-G381.0-N5</t>
  </si>
  <si>
    <t>ﾎﾟﾘｴｽﾃﾙ(PYTA)       ｱﾅｶｺｳﾂｷ</t>
  </si>
  <si>
    <t>MVSHM-3A05000-2ZK-4FLGX</t>
  </si>
  <si>
    <t>■SETA0063-Z02-B(引戸-1)</t>
    <phoneticPr fontId="4"/>
  </si>
  <si>
    <t>MVSHM-3A05000-2ZK-CHHYY</t>
  </si>
  <si>
    <t>■SETA0063-Z03-B(引戸-2)</t>
    <phoneticPr fontId="4"/>
  </si>
  <si>
    <t>MVBLK-AMW-2XS-P113M</t>
  </si>
  <si>
    <t>ｾﾝｻｰﾌﾟﾚｰﾄ</t>
    <phoneticPr fontId="4"/>
  </si>
  <si>
    <t>GS-11N5</t>
    <phoneticPr fontId="4"/>
  </si>
  <si>
    <t>非接触扉ｾﾝｻｰ</t>
    <rPh sb="0" eb="3">
      <t>ヒセッショク</t>
    </rPh>
    <rPh sb="3" eb="4">
      <t>トビラ</t>
    </rPh>
    <phoneticPr fontId="4"/>
  </si>
  <si>
    <t>6月末</t>
    <rPh sb="1" eb="2">
      <t>ツキ</t>
    </rPh>
    <rPh sb="2" eb="3">
      <t>マツ</t>
    </rPh>
    <phoneticPr fontId="4"/>
  </si>
  <si>
    <t>GS-B11</t>
    <phoneticPr fontId="4"/>
  </si>
  <si>
    <t>ｾﾝｻｰﾌﾞﾗｹｯﾄ</t>
    <phoneticPr fontId="4"/>
  </si>
  <si>
    <t>設計費・手配費</t>
    <rPh sb="0" eb="3">
      <t>セッケイヒ</t>
    </rPh>
    <rPh sb="4" eb="7">
      <t>テハイヒ</t>
    </rPh>
    <phoneticPr fontId="4"/>
  </si>
  <si>
    <t>現地改造作業（ｱﾙﾐﾌﾚｰﾑ・配線）</t>
    <rPh sb="0" eb="2">
      <t>ゲンチ</t>
    </rPh>
    <rPh sb="2" eb="4">
      <t>カイゾウ</t>
    </rPh>
    <rPh sb="4" eb="6">
      <t>サギョウ</t>
    </rPh>
    <rPh sb="15" eb="17">
      <t>ハイセン</t>
    </rPh>
    <phoneticPr fontId="4"/>
  </si>
  <si>
    <t>ミネベアミツミ株式会社</t>
    <rPh sb="7" eb="11">
      <t>カブシキカイシャ</t>
    </rPh>
    <phoneticPr fontId="4"/>
  </si>
  <si>
    <t>原田</t>
    <rPh sb="0" eb="2">
      <t>ハラダ</t>
    </rPh>
    <phoneticPr fontId="4"/>
  </si>
  <si>
    <t>日本省力技術研究所</t>
    <phoneticPr fontId="3"/>
  </si>
  <si>
    <t>MGP-0020P-1</t>
    <phoneticPr fontId="3"/>
  </si>
  <si>
    <t>２型スペアギヤポンプ</t>
    <rPh sb="1" eb="2">
      <t>ガタ</t>
    </rPh>
    <phoneticPr fontId="3"/>
  </si>
  <si>
    <t>日本省力技術研究所</t>
    <rPh sb="0" eb="2">
      <t>ニホン</t>
    </rPh>
    <rPh sb="2" eb="4">
      <t>ショウリョク</t>
    </rPh>
    <rPh sb="4" eb="6">
      <t>ギジュツ</t>
    </rPh>
    <rPh sb="6" eb="9">
      <t>ケンキュウショ</t>
    </rPh>
    <phoneticPr fontId="3"/>
  </si>
  <si>
    <t>ID-200N　PUMP</t>
    <phoneticPr fontId="3"/>
  </si>
  <si>
    <t>２液混合吐出装置</t>
    <rPh sb="1" eb="2">
      <t>エキ</t>
    </rPh>
    <rPh sb="2" eb="4">
      <t>コンゴウ</t>
    </rPh>
    <rPh sb="4" eb="6">
      <t>トシュツ</t>
    </rPh>
    <rPh sb="6" eb="8">
      <t>ソウチ</t>
    </rPh>
    <phoneticPr fontId="3"/>
  </si>
  <si>
    <t>MC-146-AFA</t>
    <phoneticPr fontId="3"/>
  </si>
  <si>
    <t>ミキサー</t>
    <phoneticPr fontId="3"/>
  </si>
  <si>
    <t>ユニコントロールズ</t>
    <phoneticPr fontId="3"/>
  </si>
  <si>
    <t>制御機材</t>
    <rPh sb="0" eb="2">
      <t>セイギョ</t>
    </rPh>
    <rPh sb="2" eb="4">
      <t>キザイ</t>
    </rPh>
    <phoneticPr fontId="3"/>
  </si>
  <si>
    <t>TB1N-LG</t>
    <phoneticPr fontId="3"/>
  </si>
  <si>
    <t>タンク</t>
    <phoneticPr fontId="3"/>
  </si>
  <si>
    <t>ヒロセ電機</t>
    <rPh sb="3" eb="5">
      <t>デンキ</t>
    </rPh>
    <phoneticPr fontId="3"/>
  </si>
  <si>
    <t>RM15QPS-4PA(76)</t>
    <phoneticPr fontId="3"/>
  </si>
  <si>
    <t>コネクタ</t>
    <phoneticPr fontId="3"/>
  </si>
  <si>
    <t>神奈川(営)へ</t>
    <rPh sb="0" eb="3">
      <t>カナガワ</t>
    </rPh>
    <rPh sb="3" eb="6">
      <t>エイ</t>
    </rPh>
    <phoneticPr fontId="4"/>
  </si>
  <si>
    <t>コガネイ</t>
    <phoneticPr fontId="3"/>
  </si>
  <si>
    <t>F150-01-BG-F1</t>
    <phoneticPr fontId="3"/>
  </si>
  <si>
    <t>フイルター</t>
    <phoneticPr fontId="3"/>
  </si>
  <si>
    <t>オムロン</t>
    <phoneticPr fontId="3"/>
  </si>
  <si>
    <t>PYFZ-08</t>
    <phoneticPr fontId="3"/>
  </si>
  <si>
    <t>ソケット</t>
    <phoneticPr fontId="3"/>
  </si>
  <si>
    <t>MY2N</t>
    <phoneticPr fontId="3"/>
  </si>
  <si>
    <t>ミニパワーリレー</t>
    <phoneticPr fontId="3"/>
  </si>
  <si>
    <t>アズワン</t>
    <phoneticPr fontId="3"/>
  </si>
  <si>
    <t>1-2957-01</t>
    <phoneticPr fontId="3"/>
  </si>
  <si>
    <t>カップ</t>
    <phoneticPr fontId="3"/>
  </si>
  <si>
    <t>オリエンタルモーター</t>
    <phoneticPr fontId="3"/>
  </si>
  <si>
    <t>オリムベクスタ</t>
    <phoneticPr fontId="3"/>
  </si>
  <si>
    <t>BLM230-A2</t>
    <phoneticPr fontId="3"/>
  </si>
  <si>
    <t>モーター</t>
    <phoneticPr fontId="3"/>
  </si>
  <si>
    <t>入荷後、ﾐﾈﾍﾞｱﾐﾂﾐへ返却の為、神奈川営業所へ送付</t>
    <rPh sb="0" eb="3">
      <t>ニュウカゴ</t>
    </rPh>
    <rPh sb="13" eb="15">
      <t>ヘンキャク</t>
    </rPh>
    <rPh sb="16" eb="17">
      <t>タメ</t>
    </rPh>
    <rPh sb="18" eb="21">
      <t>カナガワ</t>
    </rPh>
    <rPh sb="21" eb="24">
      <t>エイギョウショ</t>
    </rPh>
    <rPh sb="25" eb="27">
      <t>ソウフ</t>
    </rPh>
    <phoneticPr fontId="4"/>
  </si>
  <si>
    <t>BMUD30-A2</t>
    <phoneticPr fontId="3"/>
  </si>
  <si>
    <t>モーターコントローラー</t>
    <phoneticPr fontId="3"/>
  </si>
  <si>
    <t>ミスミ</t>
    <phoneticPr fontId="3"/>
  </si>
  <si>
    <t>HDM-PP-A-37-1</t>
    <phoneticPr fontId="3"/>
  </si>
  <si>
    <t>Dsub37ピンコネクタケーブル</t>
    <phoneticPr fontId="3"/>
  </si>
  <si>
    <t>9000-300X300X1.0</t>
    <phoneticPr fontId="3"/>
  </si>
  <si>
    <t>PTFEシート</t>
    <phoneticPr fontId="3"/>
  </si>
  <si>
    <t>CFPNLA4-P6-L2-B2-ML8</t>
    <phoneticPr fontId="3"/>
  </si>
  <si>
    <t>位置決めピン</t>
    <rPh sb="0" eb="3">
      <t>イチキ</t>
    </rPh>
    <phoneticPr fontId="3"/>
  </si>
  <si>
    <t>FAMDS-SUD-T2-A125-B30-L20-F10-H110-N4-J20-V10-S17-NA4-K15</t>
    <phoneticPr fontId="3"/>
  </si>
  <si>
    <t>ブラケット</t>
    <phoneticPr fontId="3"/>
  </si>
  <si>
    <t>IBNC-T0.2-H8-L50-A4.5-X4-P10</t>
    <phoneticPr fontId="3"/>
  </si>
  <si>
    <t>薄板バネ</t>
    <rPh sb="0" eb="2">
      <t>ウスイタ</t>
    </rPh>
    <phoneticPr fontId="3"/>
  </si>
  <si>
    <t>MSH4-10</t>
    <phoneticPr fontId="3"/>
  </si>
  <si>
    <t>ノックピン</t>
    <phoneticPr fontId="3"/>
  </si>
  <si>
    <t>MTCS</t>
    <phoneticPr fontId="3"/>
  </si>
  <si>
    <t>温調コントローラー</t>
    <rPh sb="0" eb="2">
      <t>オンチョウ</t>
    </rPh>
    <phoneticPr fontId="3"/>
  </si>
  <si>
    <t>SLSBWRK7-50</t>
    <phoneticPr fontId="3"/>
  </si>
  <si>
    <t>六角支柱ネジ</t>
    <rPh sb="0" eb="2">
      <t>ロッカク</t>
    </rPh>
    <rPh sb="2" eb="4">
      <t>シチュウ</t>
    </rPh>
    <phoneticPr fontId="3"/>
  </si>
  <si>
    <t>XYSPG80</t>
    <phoneticPr fontId="3"/>
  </si>
  <si>
    <t>XY軸クロスローラ</t>
    <rPh sb="2" eb="3">
      <t>ジク</t>
    </rPh>
    <phoneticPr fontId="3"/>
  </si>
  <si>
    <t>NMCPMS5</t>
    <phoneticPr fontId="3"/>
  </si>
  <si>
    <t>エアカプラ</t>
    <phoneticPr fontId="3"/>
  </si>
  <si>
    <t>BSFFA10A</t>
    <phoneticPr fontId="3"/>
  </si>
  <si>
    <t>ボールバルブ</t>
    <phoneticPr fontId="3"/>
  </si>
  <si>
    <t>HBLFSL5-C-SSP</t>
    <phoneticPr fontId="3"/>
  </si>
  <si>
    <t>HBLSS5</t>
    <phoneticPr fontId="3"/>
  </si>
  <si>
    <t>HFCB5-2020-B</t>
    <phoneticPr fontId="3"/>
  </si>
  <si>
    <t>フレームキャップ</t>
    <phoneticPr fontId="3"/>
  </si>
  <si>
    <t>HFS5-2020-150</t>
    <phoneticPr fontId="3"/>
  </si>
  <si>
    <t>アルミフレーム</t>
    <phoneticPr fontId="3"/>
  </si>
  <si>
    <t>HFS5-2020-280</t>
    <phoneticPr fontId="3"/>
  </si>
  <si>
    <t>HFS5-2020-560</t>
    <phoneticPr fontId="3"/>
  </si>
  <si>
    <t>HOSBS9N</t>
    <phoneticPr fontId="3"/>
  </si>
  <si>
    <t>ホースバンド</t>
    <phoneticPr fontId="3"/>
  </si>
  <si>
    <t>HOSNS628</t>
    <phoneticPr fontId="3"/>
  </si>
  <si>
    <t>ホース継ぎ手</t>
    <rPh sb="3" eb="4">
      <t>ツ</t>
    </rPh>
    <rPh sb="5" eb="6">
      <t>テ</t>
    </rPh>
    <phoneticPr fontId="3"/>
  </si>
  <si>
    <t>MBSGN</t>
    <phoneticPr fontId="3"/>
  </si>
  <si>
    <t>管継ぎ手</t>
    <rPh sb="0" eb="2">
      <t>カンツ</t>
    </rPh>
    <rPh sb="3" eb="4">
      <t>テ</t>
    </rPh>
    <phoneticPr fontId="3"/>
  </si>
  <si>
    <t>MCSMSS10</t>
    <phoneticPr fontId="3"/>
  </si>
  <si>
    <t>MPLGN</t>
    <phoneticPr fontId="3"/>
  </si>
  <si>
    <t>プラグ</t>
    <phoneticPr fontId="3"/>
  </si>
  <si>
    <t>MSWTSK2</t>
    <phoneticPr fontId="3"/>
  </si>
  <si>
    <t>PUJTFL12-1</t>
    <phoneticPr fontId="3"/>
  </si>
  <si>
    <t>チューブ</t>
    <phoneticPr fontId="3"/>
  </si>
  <si>
    <t>SBCB5-6</t>
    <phoneticPr fontId="3"/>
  </si>
  <si>
    <t>六角ボタンボルト</t>
    <rPh sb="0" eb="2">
      <t>ロッカク</t>
    </rPh>
    <phoneticPr fontId="3"/>
  </si>
  <si>
    <t>SCB3-8</t>
    <phoneticPr fontId="3"/>
  </si>
  <si>
    <t>六角ボルト</t>
    <rPh sb="0" eb="2">
      <t>ロッカク</t>
    </rPh>
    <phoneticPr fontId="3"/>
  </si>
  <si>
    <t>SCB5-8</t>
    <phoneticPr fontId="3"/>
  </si>
  <si>
    <t>SCB8-15</t>
    <phoneticPr fontId="3"/>
  </si>
  <si>
    <t xml:space="preserve">SHNTU5-5 </t>
    <phoneticPr fontId="3"/>
  </si>
  <si>
    <t>アルミフレーム用先入れナット</t>
    <rPh sb="7" eb="8">
      <t>ヨウ</t>
    </rPh>
    <rPh sb="8" eb="10">
      <t>サキイ</t>
    </rPh>
    <phoneticPr fontId="3"/>
  </si>
  <si>
    <t>SLBNR8</t>
    <phoneticPr fontId="3"/>
  </si>
  <si>
    <t>ナット</t>
    <phoneticPr fontId="3"/>
  </si>
  <si>
    <t>SRTG6N-1</t>
    <phoneticPr fontId="3"/>
  </si>
  <si>
    <t>SUTCS10A</t>
    <phoneticPr fontId="3"/>
  </si>
  <si>
    <t>十字継ぎ手</t>
    <rPh sb="0" eb="2">
      <t>ジュウジ</t>
    </rPh>
    <rPh sb="2" eb="3">
      <t>ツ</t>
    </rPh>
    <rPh sb="4" eb="5">
      <t>テ</t>
    </rPh>
    <phoneticPr fontId="3"/>
  </si>
  <si>
    <t>SUTNR10A</t>
    <phoneticPr fontId="3"/>
  </si>
  <si>
    <t>ねじ込み継ぎ手</t>
    <rPh sb="2" eb="3">
      <t>コ</t>
    </rPh>
    <rPh sb="4" eb="5">
      <t>ツ</t>
    </rPh>
    <rPh sb="6" eb="7">
      <t>テ</t>
    </rPh>
    <phoneticPr fontId="3"/>
  </si>
  <si>
    <t>APMTS-T3-T2</t>
    <phoneticPr fontId="3"/>
  </si>
  <si>
    <t>異形継ぎ手</t>
    <rPh sb="0" eb="2">
      <t>イケイ</t>
    </rPh>
    <rPh sb="2" eb="3">
      <t>ツ</t>
    </rPh>
    <rPh sb="4" eb="5">
      <t>テ</t>
    </rPh>
    <phoneticPr fontId="3"/>
  </si>
  <si>
    <t>WSSS10-3-2</t>
    <phoneticPr fontId="3"/>
  </si>
  <si>
    <t>ワッシャー</t>
    <phoneticPr fontId="3"/>
  </si>
  <si>
    <t>MSEN0.32-1000</t>
    <phoneticPr fontId="3"/>
  </si>
  <si>
    <t>サーミスタ</t>
    <phoneticPr fontId="3"/>
  </si>
  <si>
    <t>OA-W-15M-07</t>
    <phoneticPr fontId="3"/>
  </si>
  <si>
    <t>ケーブルグラウンド</t>
    <phoneticPr fontId="3"/>
  </si>
  <si>
    <t>XCRS60</t>
    <phoneticPr fontId="3"/>
  </si>
  <si>
    <t>アジャスター</t>
    <phoneticPr fontId="3"/>
  </si>
  <si>
    <t>SLSBWF7-32</t>
    <phoneticPr fontId="3"/>
  </si>
  <si>
    <t>六角支柱</t>
    <rPh sb="0" eb="2">
      <t>ロッカク</t>
    </rPh>
    <rPh sb="2" eb="4">
      <t>シチュウ</t>
    </rPh>
    <phoneticPr fontId="3"/>
  </si>
  <si>
    <t>MSNDM6-1</t>
    <phoneticPr fontId="3"/>
  </si>
  <si>
    <t>温度センサ</t>
    <rPh sb="0" eb="2">
      <t>オンド</t>
    </rPh>
    <phoneticPr fontId="3"/>
  </si>
  <si>
    <t>MCHK5-30-V100-W40</t>
    <phoneticPr fontId="3"/>
  </si>
  <si>
    <t>ヒーター</t>
    <phoneticPr fontId="3"/>
  </si>
  <si>
    <t>NOOS4-10</t>
    <phoneticPr fontId="3"/>
  </si>
  <si>
    <t>ローレットノブ</t>
    <phoneticPr fontId="3"/>
  </si>
  <si>
    <t>CPS20-8-8</t>
    <phoneticPr fontId="3"/>
  </si>
  <si>
    <t>カップリング</t>
    <phoneticPr fontId="3"/>
  </si>
  <si>
    <t>MSSFS4-4</t>
    <phoneticPr fontId="3"/>
  </si>
  <si>
    <t>六角穴止めネジ</t>
    <rPh sb="0" eb="2">
      <t>ロッカク</t>
    </rPh>
    <rPh sb="2" eb="3">
      <t>アナ</t>
    </rPh>
    <rPh sb="3" eb="4">
      <t>ト</t>
    </rPh>
    <phoneticPr fontId="3"/>
  </si>
  <si>
    <t>SCB3-5</t>
    <phoneticPr fontId="3"/>
  </si>
  <si>
    <t>六角ネジ</t>
    <rPh sb="0" eb="2">
      <t>ロッカク</t>
    </rPh>
    <phoneticPr fontId="3"/>
  </si>
  <si>
    <t>SCB3-6</t>
    <phoneticPr fontId="3"/>
  </si>
  <si>
    <t>SCB4-6</t>
    <phoneticPr fontId="3"/>
  </si>
  <si>
    <t>SCB4-10</t>
    <phoneticPr fontId="3"/>
  </si>
  <si>
    <t>SCB4-15</t>
    <phoneticPr fontId="3"/>
  </si>
  <si>
    <t>SCB5-10</t>
    <phoneticPr fontId="3"/>
  </si>
  <si>
    <t>コネクト</t>
    <phoneticPr fontId="3"/>
  </si>
  <si>
    <t>図番：JR-AS00-361-21A</t>
    <rPh sb="0" eb="2">
      <t>ズバン</t>
    </rPh>
    <phoneticPr fontId="3"/>
  </si>
  <si>
    <t>治具</t>
    <rPh sb="0" eb="2">
      <t>ジグ</t>
    </rPh>
    <phoneticPr fontId="3"/>
  </si>
  <si>
    <t>図番：JR-AS00-361-22A</t>
    <rPh sb="0" eb="2">
      <t>ズバン</t>
    </rPh>
    <phoneticPr fontId="3"/>
  </si>
  <si>
    <t>図番：JR-AS00-361-23A</t>
    <rPh sb="0" eb="2">
      <t>ズバン</t>
    </rPh>
    <phoneticPr fontId="3"/>
  </si>
  <si>
    <t xml:space="preserve">図番：JR-AS00-361-24A </t>
    <rPh sb="0" eb="2">
      <t>ズバン</t>
    </rPh>
    <phoneticPr fontId="3"/>
  </si>
  <si>
    <t xml:space="preserve">図番：JR-AS00-361-25A </t>
    <rPh sb="0" eb="2">
      <t>ズバン</t>
    </rPh>
    <phoneticPr fontId="3"/>
  </si>
  <si>
    <t>図番：JR-AS00-361-11A</t>
    <rPh sb="0" eb="2">
      <t>ズバン</t>
    </rPh>
    <phoneticPr fontId="3"/>
  </si>
  <si>
    <t>図番：JR-AS00-361-01A</t>
    <rPh sb="0" eb="2">
      <t>ズバン</t>
    </rPh>
    <phoneticPr fontId="3"/>
  </si>
  <si>
    <t>図番：JR-AS00-361-02改A</t>
    <rPh sb="0" eb="2">
      <t>ズバン</t>
    </rPh>
    <rPh sb="17" eb="18">
      <t>アラタ</t>
    </rPh>
    <phoneticPr fontId="3"/>
  </si>
  <si>
    <t>図番：JR-AS00-361-03改A</t>
    <phoneticPr fontId="3"/>
  </si>
  <si>
    <t>図番：JR-AS00-361-04A</t>
    <phoneticPr fontId="3"/>
  </si>
  <si>
    <t>図番：JR-AS00-361-05C</t>
    <rPh sb="0" eb="2">
      <t>ズバン</t>
    </rPh>
    <phoneticPr fontId="3"/>
  </si>
  <si>
    <t>図番：JR-AS00-361-06A</t>
    <rPh sb="0" eb="2">
      <t>ズバン</t>
    </rPh>
    <phoneticPr fontId="3"/>
  </si>
  <si>
    <t xml:space="preserve">図番：JR-AS00-361-07B </t>
    <rPh sb="0" eb="2">
      <t>ズバン</t>
    </rPh>
    <phoneticPr fontId="3"/>
  </si>
  <si>
    <t>旭化成テクノプラス株式会社</t>
    <rPh sb="0" eb="3">
      <t>アサヒカセイ</t>
    </rPh>
    <rPh sb="9" eb="13">
      <t>カブシキガイシャ</t>
    </rPh>
    <phoneticPr fontId="4"/>
  </si>
  <si>
    <t>JR3503</t>
    <phoneticPr fontId="4"/>
  </si>
  <si>
    <t>3軸卓上ﾛﾎﾞｯﾄ 外部ｽｲｯﾁ仕様</t>
    <rPh sb="1" eb="2">
      <t>ジク</t>
    </rPh>
    <rPh sb="2" eb="4">
      <t>タクジョウ</t>
    </rPh>
    <rPh sb="10" eb="12">
      <t>ガイブ</t>
    </rPh>
    <rPh sb="16" eb="18">
      <t>シヨウ</t>
    </rPh>
    <phoneticPr fontId="4"/>
  </si>
  <si>
    <t>見積依頼中</t>
    <rPh sb="0" eb="2">
      <t>ミツモリ</t>
    </rPh>
    <rPh sb="2" eb="5">
      <t>イライチュウ</t>
    </rPh>
    <phoneticPr fontId="4"/>
  </si>
  <si>
    <t>ｽｲｯﾁﾎﾞｯｸｽ　B仕様ｵﾌﾟｼｮﾝｽｲｯﾁ付</t>
    <rPh sb="11" eb="13">
      <t>シヨウ</t>
    </rPh>
    <rPh sb="23" eb="24">
      <t>ツキ</t>
    </rPh>
    <phoneticPr fontId="4"/>
  </si>
  <si>
    <t>ﾋﾟｽｺ</t>
    <phoneticPr fontId="4"/>
  </si>
  <si>
    <t>HV6-01</t>
    <phoneticPr fontId="4"/>
  </si>
  <si>
    <t>ﾊﾝﾄﾞﾊﾞﾙﾌﾞ</t>
    <phoneticPr fontId="4"/>
  </si>
  <si>
    <t>見積No.274707-1</t>
    <rPh sb="0" eb="2">
      <t>ミツモリ</t>
    </rPh>
    <phoneticPr fontId="4"/>
  </si>
  <si>
    <t>AW20-01BG-A</t>
  </si>
  <si>
    <t>KQ2ZD06-01AS</t>
    <phoneticPr fontId="4"/>
  </si>
  <si>
    <t>ﾀﾞﾌﾞﾙﾌﾞﾗﾝﾁﾕﾆﾊﾞｰｻﾙｴﾙﾎﾞ</t>
    <phoneticPr fontId="4"/>
  </si>
  <si>
    <t>KQ2P-06</t>
    <phoneticPr fontId="4"/>
  </si>
  <si>
    <t>ﾌﾟﾗｸﾞ</t>
    <phoneticPr fontId="4"/>
  </si>
  <si>
    <t>CDJ2B16-200Z-C73CZS-B</t>
    <phoneticPr fontId="4"/>
  </si>
  <si>
    <t>ｴﾙﾎﾞ</t>
    <phoneticPr fontId="4"/>
  </si>
  <si>
    <t>積層信号灯</t>
    <rPh sb="0" eb="5">
      <t>セキソウシンゴウトウ</t>
    </rPh>
    <phoneticPr fontId="4"/>
  </si>
  <si>
    <t>ﾀｷｹﾞﾝ</t>
    <phoneticPr fontId="4"/>
  </si>
  <si>
    <t>C-30-SG-30×90A-EP-UL</t>
    <phoneticPr fontId="4"/>
  </si>
  <si>
    <t>ｸﾞﾛﾒｯﾄ @3</t>
    <phoneticPr fontId="4"/>
  </si>
  <si>
    <t>見積No.22-22-00477A</t>
    <rPh sb="0" eb="2">
      <t>ミツモリ</t>
    </rPh>
    <phoneticPr fontId="4"/>
  </si>
  <si>
    <t>C-30-SG-30A-EP-UL</t>
  </si>
  <si>
    <t>ｸﾞﾛﾒｯﾄ @5</t>
    <phoneticPr fontId="4"/>
  </si>
  <si>
    <t>C-30-NG-79-A-2-EP-UL</t>
    <phoneticPr fontId="4"/>
  </si>
  <si>
    <t>ｸﾞﾛﾒｯﾄ @2</t>
    <phoneticPr fontId="4"/>
  </si>
  <si>
    <t>ﾘﾚｰ @2</t>
    <phoneticPr fontId="4"/>
  </si>
  <si>
    <t>社内在庫使用</t>
    <rPh sb="0" eb="4">
      <t>シャナイザイコ</t>
    </rPh>
    <rPh sb="4" eb="6">
      <t>シヨウ</t>
    </rPh>
    <phoneticPr fontId="4"/>
  </si>
  <si>
    <t>ﾘﾚｰｿｹｯﾄ @2</t>
    <phoneticPr fontId="4"/>
  </si>
  <si>
    <t>ﾘﾘｰｽﾚﾊﾞｰ @2</t>
    <phoneticPr fontId="4"/>
  </si>
  <si>
    <t>ｷｰｴﾝｽ</t>
    <phoneticPr fontId="4"/>
  </si>
  <si>
    <t>GL-S32FH</t>
    <phoneticPr fontId="4"/>
  </si>
  <si>
    <t>ﾗｲﾄｶｰﾃﾝ</t>
    <phoneticPr fontId="4"/>
  </si>
  <si>
    <t>見積No.17250345</t>
    <rPh sb="0" eb="2">
      <t>ミツモリ</t>
    </rPh>
    <phoneticPr fontId="4"/>
  </si>
  <si>
    <t>GL-SS2</t>
    <phoneticPr fontId="4"/>
  </si>
  <si>
    <t>連結ｹｰﾌﾞﾙ</t>
    <rPh sb="0" eb="2">
      <t>レンケツ</t>
    </rPh>
    <phoneticPr fontId="4"/>
  </si>
  <si>
    <t>GL-SP5N1</t>
    <phoneticPr fontId="4"/>
  </si>
  <si>
    <t>ﾜﾝﾗｲﾝｼｽﾃﾑ専用ｹｰﾌﾞﾙ</t>
    <rPh sb="9" eb="11">
      <t>センヨウ</t>
    </rPh>
    <phoneticPr fontId="4"/>
  </si>
  <si>
    <t>見積No.17250426</t>
    <rPh sb="0" eb="2">
      <t>ミツモリ</t>
    </rPh>
    <phoneticPr fontId="4"/>
  </si>
  <si>
    <t>ﾀｲｼｮｰ</t>
    <phoneticPr fontId="4"/>
  </si>
  <si>
    <t>196331(NORIKANE)で発注済み</t>
    <rPh sb="17" eb="20">
      <t>ハッチュウズ</t>
    </rPh>
    <phoneticPr fontId="4"/>
  </si>
  <si>
    <t>"O"リング @1</t>
    <phoneticPr fontId="4"/>
  </si>
  <si>
    <t>BT-SUS-M6-40</t>
    <phoneticPr fontId="4"/>
  </si>
  <si>
    <t>ﾃﾞﾝﾃﾞﾝﾎﾞﾙﾄ</t>
    <phoneticPr fontId="4"/>
  </si>
  <si>
    <t>SHCDG6-20</t>
    <phoneticPr fontId="4"/>
  </si>
  <si>
    <t>HHPSNC5-SST</t>
    <phoneticPr fontId="4"/>
  </si>
  <si>
    <t>ﾋﾝｼﾞ</t>
  </si>
  <si>
    <t>PKBSA</t>
    <phoneticPr fontId="4"/>
  </si>
  <si>
    <t>ﾊﾟﾁﾝ錠</t>
    <phoneticPr fontId="4"/>
  </si>
  <si>
    <t>CHBS5-10</t>
    <phoneticPr fontId="4"/>
  </si>
  <si>
    <t>蝶ﾎﾞﾙﾄ</t>
    <phoneticPr fontId="4"/>
  </si>
  <si>
    <t xml:space="preserve">HDM-PP-A-37-1 </t>
    <phoneticPr fontId="4"/>
  </si>
  <si>
    <t>Dsub37P端子台</t>
    <phoneticPr fontId="4"/>
  </si>
  <si>
    <t>CBSTSR4-16</t>
    <phoneticPr fontId="4"/>
  </si>
  <si>
    <t>極低頭ﾎﾞﾙﾄ</t>
    <phoneticPr fontId="4"/>
  </si>
  <si>
    <t>Z08.30.048.0-42-080.30.12PZ</t>
    <phoneticPr fontId="4"/>
  </si>
  <si>
    <t>UF-0304</t>
    <phoneticPr fontId="4"/>
  </si>
  <si>
    <t>皿小ﾈｼﾞM3x4 @6</t>
    <phoneticPr fontId="4"/>
  </si>
  <si>
    <t>SETGS20-50-SC15-M6-N5-LKC</t>
    <phoneticPr fontId="4"/>
  </si>
  <si>
    <t>支柱ﾋﾟﾝ</t>
    <phoneticPr fontId="4"/>
  </si>
  <si>
    <t>JPLRS5-P10-B6.5</t>
    <phoneticPr fontId="4"/>
  </si>
  <si>
    <t>JPLRS5-P8-B6.5</t>
    <phoneticPr fontId="4"/>
  </si>
  <si>
    <t>LSPASUA10-L25-P7.1-B5-E10-A15</t>
    <phoneticPr fontId="4"/>
  </si>
  <si>
    <t>SETN10-30-SC10-M4</t>
    <phoneticPr fontId="4"/>
  </si>
  <si>
    <t>SXSNS4-L0.0-P2.3-B15.0-H5.0-T5.0-E2.0</t>
    <phoneticPr fontId="4"/>
  </si>
  <si>
    <t>位置決めﾋﾟﾝ</t>
    <phoneticPr fontId="4"/>
  </si>
  <si>
    <t>HFS6-3030-1107</t>
  </si>
  <si>
    <t>ｱﾙﾐﾌﾚｰﾑ 上枠</t>
    <rPh sb="8" eb="10">
      <t>ウエワク</t>
    </rPh>
    <phoneticPr fontId="4"/>
  </si>
  <si>
    <t>HFS6-3030-1107-X8-AH15</t>
    <phoneticPr fontId="4"/>
  </si>
  <si>
    <t>HFS6-3030-1040</t>
  </si>
  <si>
    <t>HFS6-3030-1040-X8-AH405-BH635</t>
    <phoneticPr fontId="4"/>
  </si>
  <si>
    <t>HFS6-3030-1040-Z6-XA70-XB370-XC670-XD970</t>
    <phoneticPr fontId="4"/>
  </si>
  <si>
    <t>HFS6-3030-840</t>
  </si>
  <si>
    <t>HFS6-3030-840-Z6-XA90-XB310-XC530-XD750</t>
    <phoneticPr fontId="4"/>
  </si>
  <si>
    <t>HFS6-3030-840-TPW-Z6-XA90-XB310-XC530-XD750-YA60</t>
    <phoneticPr fontId="4"/>
  </si>
  <si>
    <t>HFS6-3030-250-TPW-X8-AH40-BH210</t>
    <phoneticPr fontId="4"/>
  </si>
  <si>
    <t>HFS6-3030-1050</t>
  </si>
  <si>
    <t>HFS6-3030-560</t>
  </si>
  <si>
    <t>HFS6-6060-560</t>
    <phoneticPr fontId="4"/>
  </si>
  <si>
    <t>ｱﾙﾐﾌﾚｰﾑ 下架台</t>
    <rPh sb="8" eb="11">
      <t>シタカダイ</t>
    </rPh>
    <phoneticPr fontId="4"/>
  </si>
  <si>
    <t>HFS6-6060-780</t>
    <phoneticPr fontId="4"/>
  </si>
  <si>
    <t>HFS6-3060-780-Z8-YA129-YB680</t>
    <phoneticPr fontId="4"/>
  </si>
  <si>
    <t>HFS6-3030-215</t>
    <phoneticPr fontId="4"/>
  </si>
  <si>
    <t>HFS6-3030-307</t>
    <phoneticPr fontId="4"/>
  </si>
  <si>
    <t>HFS6-3030-1038</t>
    <phoneticPr fontId="4"/>
  </si>
  <si>
    <t>ｱﾙﾐﾌﾚｰﾑ 扉</t>
    <rPh sb="8" eb="9">
      <t>トビラ</t>
    </rPh>
    <phoneticPr fontId="4"/>
  </si>
  <si>
    <t>HFS6-3030-455</t>
    <phoneticPr fontId="4"/>
  </si>
  <si>
    <t>HFCB6-3030-B</t>
    <phoneticPr fontId="4"/>
  </si>
  <si>
    <t>ﾌﾚｰﾑｷｬｯﾌﾟ</t>
    <phoneticPr fontId="4"/>
  </si>
  <si>
    <t>HCFT6-250</t>
    <phoneticPr fontId="4"/>
  </si>
  <si>
    <t>ｱｼﾞｬｽﾀｰ付ｷｬｽﾀ</t>
    <phoneticPr fontId="4"/>
  </si>
  <si>
    <t>HBLFTD6-C</t>
    <phoneticPr fontId="4"/>
  </si>
  <si>
    <t>2列突起付ﾌﾞﾗｹｯﾄ</t>
    <phoneticPr fontId="4"/>
  </si>
  <si>
    <t>HBLFSN6-C</t>
    <phoneticPr fontId="4"/>
  </si>
  <si>
    <t>突起付反転ﾌﾞﾗｹｯﾄ</t>
    <phoneticPr fontId="4"/>
  </si>
  <si>
    <t>HBLBSL6</t>
    <phoneticPr fontId="4"/>
  </si>
  <si>
    <t>ﾌﾞﾗｲﾝﾄﾞﾌﾞﾗｹｯﾄ</t>
    <phoneticPr fontId="4"/>
  </si>
  <si>
    <t>SHCJ6</t>
    <phoneticPr fontId="4"/>
  </si>
  <si>
    <t>ｽｸﾘｭｰｼﾞｮｲﾝﾄ</t>
    <phoneticPr fontId="4"/>
  </si>
  <si>
    <t>ｻﾎﾟｰﾄﾌﾞﾗｹｯﾄ</t>
    <phoneticPr fontId="4"/>
  </si>
  <si>
    <t>SHNTU6-6</t>
  </si>
  <si>
    <t>先入れﾅｯﾄ</t>
    <rPh sb="0" eb="2">
      <t>サキイ</t>
    </rPh>
    <phoneticPr fontId="4"/>
  </si>
  <si>
    <t>PACK-SHNTP6-6</t>
    <phoneticPr fontId="4"/>
  </si>
  <si>
    <t>後入れﾅｯﾄ</t>
    <rPh sb="0" eb="2">
      <t>アトイ</t>
    </rPh>
    <phoneticPr fontId="4"/>
  </si>
  <si>
    <t>PACK-SHNTP6-5</t>
    <phoneticPr fontId="4"/>
  </si>
  <si>
    <t>SCB6-30</t>
  </si>
  <si>
    <t>六角穴付ﾎﾞﾙﾄ @8</t>
    <rPh sb="0" eb="2">
      <t>ロッカク</t>
    </rPh>
    <rPh sb="2" eb="3">
      <t>アナ</t>
    </rPh>
    <rPh sb="3" eb="4">
      <t>ツキ</t>
    </rPh>
    <phoneticPr fontId="4"/>
  </si>
  <si>
    <t>ｲﾏｵ</t>
    <phoneticPr fontId="4"/>
  </si>
  <si>
    <t>VD3-3020M8</t>
    <phoneticPr fontId="4"/>
  </si>
  <si>
    <t>防振ｺﾞﾑ</t>
    <phoneticPr fontId="4"/>
  </si>
  <si>
    <t>SCB8-30</t>
    <phoneticPr fontId="4"/>
  </si>
  <si>
    <t>六角穴付ﾎﾞﾙﾄ @4</t>
    <phoneticPr fontId="4"/>
  </si>
  <si>
    <t>MSSFS8-16</t>
    <phoneticPr fontId="4"/>
  </si>
  <si>
    <t>止めﾈｼﾞ @4</t>
    <phoneticPr fontId="4"/>
  </si>
  <si>
    <t>HHKP100</t>
    <phoneticPr fontId="4"/>
  </si>
  <si>
    <t>取手</t>
    <phoneticPr fontId="4"/>
  </si>
  <si>
    <t>HHPSNH6-135-SST</t>
    <phoneticPr fontId="4"/>
  </si>
  <si>
    <t>HHPNT6-2</t>
    <phoneticPr fontId="4"/>
  </si>
  <si>
    <t>蝶番ﾅｯﾄ</t>
  </si>
  <si>
    <t>MGST2</t>
    <phoneticPr fontId="4"/>
  </si>
  <si>
    <t>ｾﾝｻ付ﾏｸﾞﾈｯﾄｷｬｯﾁ</t>
    <phoneticPr fontId="4"/>
  </si>
  <si>
    <t>取付ﾌﾟﾚｰﾄ</t>
    <phoneticPr fontId="4"/>
  </si>
  <si>
    <t>SCB4-18</t>
  </si>
  <si>
    <t>六角穴付ﾎﾞﾙﾄ</t>
    <phoneticPr fontId="4"/>
  </si>
  <si>
    <t>AIO-P105</t>
    <phoneticPr fontId="4"/>
  </si>
  <si>
    <t>ｽｲｯﾁﾎﾞｯｸｽ</t>
    <phoneticPr fontId="4"/>
  </si>
  <si>
    <t>HHDNFA112</t>
    <phoneticPr fontId="4"/>
  </si>
  <si>
    <t>ｱﾝｸﾞﾙ取手</t>
    <phoneticPr fontId="4"/>
  </si>
  <si>
    <t>HHPFLN6-SST</t>
    <phoneticPr fontId="4"/>
  </si>
  <si>
    <t>ﾊﾀ蝶番</t>
    <phoneticPr fontId="4"/>
  </si>
  <si>
    <t>HHPFRN6-SST</t>
    <phoneticPr fontId="4"/>
  </si>
  <si>
    <t>扉ｽｲｯﾁ</t>
    <phoneticPr fontId="4"/>
  </si>
  <si>
    <t>ﾏｸﾞﾈｯﾄｷｬｯﾁ</t>
    <phoneticPr fontId="4"/>
  </si>
  <si>
    <t>WSSS25-6-2</t>
    <phoneticPr fontId="4"/>
  </si>
  <si>
    <t>金属ﾜｯｼｬ</t>
    <phoneticPr fontId="4"/>
  </si>
  <si>
    <t>ECON-GUARD</t>
    <phoneticPr fontId="4"/>
  </si>
  <si>
    <t>防塵カバー</t>
    <phoneticPr fontId="4"/>
  </si>
  <si>
    <t>SETE0105-X01</t>
    <phoneticPr fontId="4"/>
  </si>
  <si>
    <t>SETE0105-X01ワークベース</t>
    <phoneticPr fontId="4"/>
  </si>
  <si>
    <t>見積No.16459</t>
    <rPh sb="0" eb="2">
      <t>ミツモリ</t>
    </rPh>
    <phoneticPr fontId="4"/>
  </si>
  <si>
    <t>SETE0105-X02</t>
    <phoneticPr fontId="4"/>
  </si>
  <si>
    <t>SETE0105-X02ワークパレット</t>
  </si>
  <si>
    <t>LSPASUA10-L25-P7.1-B20-E10-A15</t>
    <phoneticPr fontId="4"/>
  </si>
  <si>
    <t>支柱ﾋﾟﾝ</t>
    <rPh sb="0" eb="2">
      <t>シチュウ</t>
    </rPh>
    <phoneticPr fontId="4"/>
  </si>
  <si>
    <t>WQBD-MCD-A50-B32-T26-H25-V5-W15-Q20-X5-F40-S21-Z4</t>
    <phoneticPr fontId="4"/>
  </si>
  <si>
    <t>SETE0105-X03ワークガイド</t>
    <phoneticPr fontId="4"/>
  </si>
  <si>
    <t>MVBLK-ACW-322-T82KP</t>
    <phoneticPr fontId="4"/>
  </si>
  <si>
    <t>SETE0105-Y01サポート板</t>
    <phoneticPr fontId="4"/>
  </si>
  <si>
    <t>MVBLK-ACW-322-PAG18</t>
    <phoneticPr fontId="4"/>
  </si>
  <si>
    <t>SETE0105-Y02ツール板</t>
    <phoneticPr fontId="4"/>
  </si>
  <si>
    <t>MVBLK-ACW-322-KA6PB</t>
    <phoneticPr fontId="4"/>
  </si>
  <si>
    <t>SETE0105-Y03バルブホルダ</t>
    <phoneticPr fontId="4"/>
  </si>
  <si>
    <t>MVBLK-ACW-322-AYKMS</t>
    <phoneticPr fontId="4"/>
  </si>
  <si>
    <t>SETE0105-Y04バルブクランプ</t>
    <phoneticPr fontId="4"/>
  </si>
  <si>
    <t>MVBLK-ACW-322-Z22H3</t>
    <phoneticPr fontId="4"/>
  </si>
  <si>
    <t>SETE0105-Y05バルブ受け</t>
  </si>
  <si>
    <t>MVBLK-ACW-322-K4WXD</t>
    <phoneticPr fontId="4"/>
  </si>
  <si>
    <t>SETE0105-Y06カートリッジレール</t>
    <phoneticPr fontId="4"/>
  </si>
  <si>
    <t>MVBLK-ACW-322-5ST5D</t>
    <phoneticPr fontId="4"/>
  </si>
  <si>
    <t>SETE0105-Y07カートリッジホルダ</t>
    <phoneticPr fontId="4"/>
  </si>
  <si>
    <t>MVBLK-ACW-322-TM5N9</t>
    <phoneticPr fontId="4"/>
  </si>
  <si>
    <t>SETE0105-Y08カートリッジクランプ</t>
    <phoneticPr fontId="4"/>
  </si>
  <si>
    <t>MVSHM-3N01500-322-6EZPS</t>
    <phoneticPr fontId="4"/>
  </si>
  <si>
    <t>SETE0105-Y09カートリッジレール押え</t>
    <phoneticPr fontId="4"/>
  </si>
  <si>
    <t>MVSHM-3N02052-322-3W891</t>
    <phoneticPr fontId="4"/>
  </si>
  <si>
    <t>SETE0105-Z01背面板金</t>
    <phoneticPr fontId="4"/>
  </si>
  <si>
    <t>MVSHM-3N02052-322-7BFAZ</t>
    <phoneticPr fontId="4"/>
  </si>
  <si>
    <t>SETE0105-Z02サポート板金</t>
    <phoneticPr fontId="4"/>
  </si>
  <si>
    <t>MVSHM-3N02052-322-HDZKN</t>
    <phoneticPr fontId="4"/>
  </si>
  <si>
    <t>SETE0105-Z03移動端</t>
  </si>
  <si>
    <t>MVSHM-3N02052-322-T31W8</t>
    <phoneticPr fontId="4"/>
  </si>
  <si>
    <t>SETE0105-Z04ヘッド板金</t>
    <phoneticPr fontId="4"/>
  </si>
  <si>
    <t>MVSHM-3N02052-322-CS5M6</t>
    <phoneticPr fontId="4"/>
  </si>
  <si>
    <t>SETE0105-Z05レギュレータ板金</t>
    <phoneticPr fontId="4"/>
  </si>
  <si>
    <t>KQ2L06-01AS</t>
    <phoneticPr fontId="4"/>
  </si>
  <si>
    <t>ｽﾘｰｴﾑ</t>
    <phoneticPr fontId="4"/>
  </si>
  <si>
    <t>37103-3163-000 FL</t>
    <phoneticPr fontId="4"/>
  </si>
  <si>
    <t>e-CON 3Pｵｽ(橙)</t>
    <rPh sb="11" eb="12">
      <t>ダイダイ</t>
    </rPh>
    <phoneticPr fontId="4"/>
  </si>
  <si>
    <t>https://www.monotaro.com/p/0858/0695/</t>
    <phoneticPr fontId="4"/>
  </si>
  <si>
    <t>e-CON 3Pｵｽ(赤)</t>
    <rPh sb="11" eb="12">
      <t>アカ</t>
    </rPh>
    <phoneticPr fontId="4"/>
  </si>
  <si>
    <t>https://www.monotaro.com/p/0858/0677/</t>
  </si>
  <si>
    <t>MVSHM-3N02000-322-ULAGN</t>
    <phoneticPr fontId="4"/>
  </si>
  <si>
    <t>SETE0105-Z11天板</t>
    <phoneticPr fontId="4"/>
  </si>
  <si>
    <t>MVSHM-3N01200-322-3WF2N</t>
    <phoneticPr fontId="4"/>
  </si>
  <si>
    <t>SETE0105-Z12右側面</t>
    <phoneticPr fontId="4"/>
  </si>
  <si>
    <t>MVSHM-3N01200-322-W51BL</t>
    <phoneticPr fontId="4"/>
  </si>
  <si>
    <t>SETE0105-Z13後面</t>
    <phoneticPr fontId="4"/>
  </si>
  <si>
    <t>MVSHM-3A05000-322-236YG</t>
    <phoneticPr fontId="4"/>
  </si>
  <si>
    <t>SETE0105-Z14正面</t>
    <phoneticPr fontId="4"/>
  </si>
  <si>
    <t>MVSHM-3A05000-322-RYA5A</t>
  </si>
  <si>
    <t>SETE0105-Z15上面(1)</t>
    <phoneticPr fontId="4"/>
  </si>
  <si>
    <t>MVSHM-3A05000-322-6AYEJ</t>
    <phoneticPr fontId="4"/>
  </si>
  <si>
    <t>SETE0105-Z16上面(2)</t>
    <phoneticPr fontId="4"/>
  </si>
  <si>
    <t>MVSHM-3A05000-322-LNW6X</t>
    <phoneticPr fontId="4"/>
  </si>
  <si>
    <t>SETE0105-Z17天扉</t>
    <phoneticPr fontId="4"/>
  </si>
  <si>
    <t>MVSHM-3N02002-322-B3WZ6</t>
    <phoneticPr fontId="4"/>
  </si>
  <si>
    <t>SETE0105-Z18キャッチャ―</t>
    <phoneticPr fontId="4"/>
  </si>
  <si>
    <t>MVSHM-3A05000-322-H582Y</t>
  </si>
  <si>
    <t>SETE0105-Z19扉面</t>
    <phoneticPr fontId="4"/>
  </si>
  <si>
    <t>MVSHM-3N02002-322-6NSXA</t>
    <phoneticPr fontId="4"/>
  </si>
  <si>
    <t>SETE0105-Z20電源スイッチ取付板</t>
    <phoneticPr fontId="4"/>
  </si>
  <si>
    <t>MVSHM-3N02000-322-DLX9P</t>
    <phoneticPr fontId="4"/>
  </si>
  <si>
    <t>SETE0105-Z21_EC200パネル</t>
    <phoneticPr fontId="4"/>
  </si>
  <si>
    <t>MVSHM-3N02052-322-NNU18</t>
    <phoneticPr fontId="4"/>
  </si>
  <si>
    <t>SETE0105-Z22エア機器取付板金</t>
    <phoneticPr fontId="4"/>
  </si>
  <si>
    <t>3P-W-3</t>
    <phoneticPr fontId="4"/>
  </si>
  <si>
    <t>AC電源ｺｰﾄﾞ</t>
    <rPh sb="2" eb="4">
      <t>デンゲン</t>
    </rPh>
    <phoneticPr fontId="4"/>
  </si>
  <si>
    <t>e-CON 3Pﾒｽ(橙)</t>
    <rPh sb="11" eb="12">
      <t>ダイダイ</t>
    </rPh>
    <phoneticPr fontId="4"/>
  </si>
  <si>
    <t>e-CON 4Pﾒｽ(黄)</t>
    <rPh sb="11" eb="12">
      <t>コウ</t>
    </rPh>
    <phoneticPr fontId="4"/>
  </si>
  <si>
    <t>e-CON 3Pﾒｽ(黄)</t>
    <rPh sb="11" eb="12">
      <t>コウ</t>
    </rPh>
    <phoneticPr fontId="4"/>
  </si>
  <si>
    <t>37104-3163-000FL-8P</t>
    <phoneticPr fontId="4"/>
  </si>
  <si>
    <t>e-CON 4Pｵｽ(橙)</t>
    <rPh sb="11" eb="12">
      <t>ダイダイ</t>
    </rPh>
    <phoneticPr fontId="4"/>
  </si>
  <si>
    <t>MVSHM-3N02052-33N-BPZHY</t>
    <phoneticPr fontId="4"/>
  </si>
  <si>
    <t>SETE0105-Z23スイッチ板金</t>
    <rPh sb="16" eb="18">
      <t>バンキン</t>
    </rPh>
    <phoneticPr fontId="4"/>
  </si>
  <si>
    <t>MVSHM-3N02050-33N-F3R6G</t>
    <phoneticPr fontId="4"/>
  </si>
  <si>
    <t>SETE0105-Z24外部SW板金</t>
    <phoneticPr fontId="4"/>
  </si>
  <si>
    <t>MVSHM-6N00200-33P-XMXTS</t>
    <phoneticPr fontId="4"/>
  </si>
  <si>
    <t>SETE0105-Y10シム02</t>
    <phoneticPr fontId="4"/>
  </si>
  <si>
    <t>MVSHM-6N00300-33P-7D77E</t>
    <phoneticPr fontId="4"/>
  </si>
  <si>
    <t>SETE0105-Y11シム03</t>
    <phoneticPr fontId="4"/>
  </si>
  <si>
    <t>NEDJL-PS-SB-37-1.2</t>
    <phoneticPr fontId="4"/>
  </si>
  <si>
    <t>AIO-R101</t>
    <phoneticPr fontId="4"/>
  </si>
  <si>
    <t>MVSHM-4N02002-33U-NYD5W</t>
    <phoneticPr fontId="4"/>
  </si>
  <si>
    <t>SETE0105-Z18-01キャッチャ―</t>
    <phoneticPr fontId="4"/>
  </si>
  <si>
    <t>京セミ（上砂川事業所）　</t>
    <rPh sb="0" eb="1">
      <t>キョウ</t>
    </rPh>
    <phoneticPr fontId="4"/>
  </si>
  <si>
    <t>千葉</t>
    <rPh sb="0" eb="2">
      <t>チバ</t>
    </rPh>
    <phoneticPr fontId="4"/>
  </si>
  <si>
    <t>NO.196635</t>
    <phoneticPr fontId="4"/>
  </si>
  <si>
    <t>2week</t>
    <phoneticPr fontId="4"/>
  </si>
  <si>
    <t>東北ﾏﾃﾘｱﾙ</t>
    <rPh sb="0" eb="2">
      <t>トウホク</t>
    </rPh>
    <phoneticPr fontId="4"/>
  </si>
  <si>
    <t>SETB0019-Y02</t>
    <phoneticPr fontId="4"/>
  </si>
  <si>
    <t>SV51用カップホルダ</t>
    <rPh sb="4" eb="5">
      <t>ヨウ</t>
    </rPh>
    <phoneticPr fontId="4"/>
  </si>
  <si>
    <t>00000-Y002-1に組付ける</t>
    <rPh sb="13" eb="14">
      <t>クミ</t>
    </rPh>
    <rPh sb="14" eb="15">
      <t>ツ</t>
    </rPh>
    <phoneticPr fontId="4"/>
  </si>
  <si>
    <t>CRKR4-12</t>
    <phoneticPr fontId="4"/>
  </si>
  <si>
    <t>SETB0019-Y02に固定</t>
    <rPh sb="13" eb="15">
      <t>コテイ</t>
    </rPh>
    <phoneticPr fontId="4"/>
  </si>
  <si>
    <t>ﾉｯｸﾋﾟﾝ　φ4-10mm</t>
    <phoneticPr fontId="4"/>
  </si>
  <si>
    <t>00000-Y002-1にSETB0019-Y02固定位置出し用</t>
    <rPh sb="27" eb="29">
      <t>イチ</t>
    </rPh>
    <rPh sb="29" eb="30">
      <t>ダ</t>
    </rPh>
    <rPh sb="31" eb="32">
      <t>ヨウ</t>
    </rPh>
    <phoneticPr fontId="4"/>
  </si>
  <si>
    <t>六角穴付きﾎﾞﾙﾄ　 (M4×8)　　1本　※在庫使用</t>
    <rPh sb="23" eb="27">
      <t>ザイコシヨウ</t>
    </rPh>
    <phoneticPr fontId="4"/>
  </si>
  <si>
    <t>SETB0019-Y02にﾍﾟﾙｰﾁｪ配線固定用ﾈｼﾞ</t>
    <rPh sb="19" eb="21">
      <t>ハイセン</t>
    </rPh>
    <phoneticPr fontId="4"/>
  </si>
  <si>
    <t>六角穴付きﾎﾞﾙﾄ　 (M4×8)　　2本　※在庫使用</t>
    <rPh sb="23" eb="27">
      <t>ザイコシヨウ</t>
    </rPh>
    <phoneticPr fontId="4"/>
  </si>
  <si>
    <t>00000-Y002-1にSETB0019-Y02固定用ﾈｼﾞ</t>
    <phoneticPr fontId="4"/>
  </si>
  <si>
    <t>六角穴付きﾎﾞﾙﾄ　 (M4×10)　　2本　※在庫使用</t>
    <rPh sb="24" eb="26">
      <t>ザイコ</t>
    </rPh>
    <rPh sb="26" eb="28">
      <t>シヨウ</t>
    </rPh>
    <phoneticPr fontId="4"/>
  </si>
  <si>
    <t>00000-Y004をSETB0019-Y02に固定するﾈｼﾞ</t>
    <rPh sb="24" eb="26">
      <t>コテイ</t>
    </rPh>
    <phoneticPr fontId="4"/>
  </si>
  <si>
    <t>六角穴付きﾎﾞﾙﾄ　 (M3×10)　　2本　※在庫使用</t>
    <rPh sb="24" eb="28">
      <t>ザイコシヨウ</t>
    </rPh>
    <phoneticPr fontId="4"/>
  </si>
  <si>
    <t>谷田部　部長製作品　　SETB0019-Y02へ組み込み固定用</t>
    <rPh sb="28" eb="30">
      <t>コテイ</t>
    </rPh>
    <rPh sb="30" eb="31">
      <t>ヨウ</t>
    </rPh>
    <phoneticPr fontId="4"/>
  </si>
  <si>
    <t>196990(NORIKANE)で発注済み</t>
    <rPh sb="17" eb="20">
      <t>ハッチュウズ</t>
    </rPh>
    <phoneticPr fontId="4"/>
  </si>
  <si>
    <t>GP-M025</t>
    <phoneticPr fontId="4"/>
  </si>
  <si>
    <r>
      <t>GP-M025</t>
    </r>
    <r>
      <rPr>
        <b/>
        <u/>
        <sz val="11"/>
        <color indexed="10"/>
        <rFont val="ＭＳ Ｐゴシック"/>
        <family val="3"/>
        <charset val="128"/>
      </rPr>
      <t>T</t>
    </r>
    <r>
      <rPr>
        <sz val="11"/>
        <color theme="1"/>
        <rFont val="游ゴシック"/>
        <family val="2"/>
        <charset val="128"/>
        <scheme val="minor"/>
      </rPr>
      <t>は在庫なしの為、
T無しに変更。
T無し→温度センサー無し。</t>
    </r>
    <rPh sb="9" eb="11">
      <t>ザイコ</t>
    </rPh>
    <rPh sb="14" eb="15">
      <t>タメ</t>
    </rPh>
    <rPh sb="18" eb="19">
      <t>ナ</t>
    </rPh>
    <rPh sb="21" eb="23">
      <t>ヘンコウ</t>
    </rPh>
    <rPh sb="26" eb="27">
      <t>ナ</t>
    </rPh>
    <rPh sb="29" eb="31">
      <t>オンド</t>
    </rPh>
    <rPh sb="35" eb="36">
      <t>ナ</t>
    </rPh>
    <phoneticPr fontId="4"/>
  </si>
  <si>
    <t>HOSYRS9C-1-LB-RB</t>
    <phoneticPr fontId="4"/>
  </si>
  <si>
    <r>
      <t>HOSYRS9</t>
    </r>
    <r>
      <rPr>
        <b/>
        <u/>
        <sz val="11"/>
        <color indexed="10"/>
        <rFont val="ＭＳ Ｐゴシック"/>
        <family val="3"/>
        <charset val="128"/>
      </rPr>
      <t>C</t>
    </r>
    <r>
      <rPr>
        <sz val="11"/>
        <color theme="1"/>
        <rFont val="游ゴシック"/>
        <family val="2"/>
        <charset val="128"/>
        <scheme val="minor"/>
      </rPr>
      <t>-1-LB-RBに変更。
C無しは受注停止の為。
仕様などに変更無し。
（原産国日本→中国）</t>
    </r>
    <rPh sb="17" eb="19">
      <t>ヘンコウ</t>
    </rPh>
    <rPh sb="22" eb="23">
      <t>ナ</t>
    </rPh>
    <rPh sb="25" eb="29">
      <t>ジュチュウテイシ</t>
    </rPh>
    <rPh sb="30" eb="31">
      <t>タメ</t>
    </rPh>
    <rPh sb="33" eb="35">
      <t>シヨウ</t>
    </rPh>
    <rPh sb="38" eb="40">
      <t>ヘンコウ</t>
    </rPh>
    <rPh sb="40" eb="41">
      <t>ナ</t>
    </rPh>
    <rPh sb="45" eb="48">
      <t>ゲンサンコク</t>
    </rPh>
    <rPh sb="48" eb="50">
      <t>ニホン</t>
    </rPh>
    <rPh sb="51" eb="53">
      <t>チュウゴク</t>
    </rPh>
    <phoneticPr fontId="4"/>
  </si>
  <si>
    <t>長野計器</t>
    <rPh sb="0" eb="2">
      <t>ナガノ</t>
    </rPh>
    <rPh sb="2" eb="4">
      <t>ケイキ</t>
    </rPh>
    <phoneticPr fontId="4"/>
  </si>
  <si>
    <t>GK102712.5M</t>
  </si>
  <si>
    <t>圧力計</t>
    <rPh sb="0" eb="2">
      <t>アツリョク</t>
    </rPh>
    <rPh sb="2" eb="3">
      <t>ケイ</t>
    </rPh>
    <phoneticPr fontId="4"/>
  </si>
  <si>
    <t>白河オリンパス株式会社</t>
    <phoneticPr fontId="4"/>
  </si>
  <si>
    <t>（株）コネクトへ見積確認中</t>
    <rPh sb="8" eb="10">
      <t>ミツモリ</t>
    </rPh>
    <rPh sb="10" eb="12">
      <t>カクニン</t>
    </rPh>
    <rPh sb="12" eb="13">
      <t>チュウ</t>
    </rPh>
    <phoneticPr fontId="4"/>
  </si>
  <si>
    <t>10cc/55cc残量検知＊共通</t>
    <rPh sb="9" eb="11">
      <t>ザンリョウ</t>
    </rPh>
    <rPh sb="11" eb="13">
      <t>ケンチ</t>
    </rPh>
    <rPh sb="14" eb="16">
      <t>キョウツウ</t>
    </rPh>
    <phoneticPr fontId="4"/>
  </si>
  <si>
    <t>ワッシャー</t>
    <phoneticPr fontId="4"/>
  </si>
  <si>
    <t>MNCNP4-M5</t>
    <phoneticPr fontId="4"/>
  </si>
  <si>
    <t>ミニチュアワンタッチ継手</t>
    <rPh sb="10" eb="11">
      <t>ツギ</t>
    </rPh>
    <rPh sb="11" eb="12">
      <t>テ</t>
    </rPh>
    <phoneticPr fontId="4"/>
  </si>
  <si>
    <t>当日出荷可能</t>
    <rPh sb="0" eb="2">
      <t>トウジツ</t>
    </rPh>
    <rPh sb="2" eb="4">
      <t>シュッカ</t>
    </rPh>
    <rPh sb="4" eb="6">
      <t>カノウ</t>
    </rPh>
    <phoneticPr fontId="4"/>
  </si>
  <si>
    <t>THT-25.0BK</t>
    <phoneticPr fontId="4"/>
  </si>
  <si>
    <t>1パック(5本) 大径熱収縮チューブ（低温度収縮）</t>
    <rPh sb="9" eb="10">
      <t>ダイ</t>
    </rPh>
    <rPh sb="10" eb="11">
      <t>ケイ</t>
    </rPh>
    <phoneticPr fontId="4"/>
  </si>
  <si>
    <t>https://www.monotaro.com/p/3507/2247/?t.mpn=tht-25.0b</t>
    <phoneticPr fontId="4"/>
  </si>
  <si>
    <t>在庫登録品</t>
    <rPh sb="0" eb="2">
      <t>ザイコ</t>
    </rPh>
    <rPh sb="2" eb="4">
      <t>トウロク</t>
    </rPh>
    <rPh sb="4" eb="5">
      <t>ヒン</t>
    </rPh>
    <phoneticPr fontId="4"/>
  </si>
  <si>
    <t>30cc/55ccシリンジアダプタ</t>
    <phoneticPr fontId="4"/>
  </si>
  <si>
    <t>-</t>
    <phoneticPr fontId="4"/>
  </si>
  <si>
    <t>（株）コネクト</t>
    <phoneticPr fontId="4"/>
  </si>
  <si>
    <t>SHZA-A01-作業D</t>
    <rPh sb="9" eb="11">
      <t>サギョウ</t>
    </rPh>
    <phoneticPr fontId="4"/>
  </si>
  <si>
    <t>シリンジ残検用アダプタ（SH）</t>
    <phoneticPr fontId="4"/>
  </si>
  <si>
    <t>見積りNo：</t>
    <rPh sb="0" eb="2">
      <t>ミツモ</t>
    </rPh>
    <phoneticPr fontId="4"/>
  </si>
  <si>
    <t>55ccシリンジ残量検知</t>
    <rPh sb="8" eb="10">
      <t>ザンリョウ</t>
    </rPh>
    <rPh sb="10" eb="12">
      <t>ケンチ</t>
    </rPh>
    <phoneticPr fontId="4"/>
  </si>
  <si>
    <t>SHZA-P10-55</t>
    <phoneticPr fontId="4"/>
  </si>
  <si>
    <t>先端パッド(10cc-55cc)</t>
    <phoneticPr fontId="4"/>
  </si>
  <si>
    <t>SHZA-SF01-作業E</t>
    <rPh sb="10" eb="12">
      <t>サギョウ</t>
    </rPh>
    <phoneticPr fontId="4"/>
  </si>
  <si>
    <t>シリンジ残検用シャフト(SH)</t>
    <phoneticPr fontId="4"/>
  </si>
  <si>
    <t>SHZA-SH52</t>
    <phoneticPr fontId="4"/>
  </si>
  <si>
    <t>1000BSH52追加工(30cc-55cc)</t>
    <phoneticPr fontId="4"/>
  </si>
  <si>
    <t>10ccシリンジ残量検知</t>
    <rPh sb="8" eb="10">
      <t>ザンリョウ</t>
    </rPh>
    <rPh sb="10" eb="12">
      <t>ケンチ</t>
    </rPh>
    <phoneticPr fontId="4"/>
  </si>
  <si>
    <t>日東シンコー</t>
    <rPh sb="0" eb="2">
      <t>ニットウ</t>
    </rPh>
    <phoneticPr fontId="4"/>
  </si>
  <si>
    <t>福島（正）</t>
    <rPh sb="0" eb="2">
      <t>フクシマ</t>
    </rPh>
    <rPh sb="3" eb="4">
      <t>マサ</t>
    </rPh>
    <phoneticPr fontId="4"/>
  </si>
  <si>
    <t>GLDU-PT-WA-9-3-02S-00F</t>
    <phoneticPr fontId="4"/>
  </si>
  <si>
    <t>ミニチュアワンタッチ継手 Φ6 Y分岐</t>
    <rPh sb="10" eb="12">
      <t>ツギテ</t>
    </rPh>
    <rPh sb="16" eb="19">
      <t>ワイブンキ</t>
    </rPh>
    <phoneticPr fontId="4"/>
  </si>
  <si>
    <t>エア配管延長用</t>
    <rPh sb="2" eb="4">
      <t>ハイカン</t>
    </rPh>
    <rPh sb="4" eb="7">
      <t>エンチョウヨウ</t>
    </rPh>
    <phoneticPr fontId="4"/>
  </si>
  <si>
    <t>ミニチュアワンタッチ継手 Φ4 ユニオン</t>
    <rPh sb="10" eb="12">
      <t>ツギテ</t>
    </rPh>
    <phoneticPr fontId="4"/>
  </si>
  <si>
    <t>PUTY6-10-B</t>
    <phoneticPr fontId="4"/>
  </si>
  <si>
    <t>ポリウレタンチューブ φ6黒</t>
    <rPh sb="13" eb="14">
      <t>クロ</t>
    </rPh>
    <phoneticPr fontId="4"/>
  </si>
  <si>
    <t>PUTY4-10-B</t>
    <phoneticPr fontId="4"/>
  </si>
  <si>
    <t>ポリウレタンチューブ φ4黒</t>
    <rPh sb="13" eb="14">
      <t>クロ</t>
    </rPh>
    <phoneticPr fontId="4"/>
  </si>
  <si>
    <t>MVSHM-3N02052-311-3FWHX</t>
    <phoneticPr fontId="4"/>
  </si>
  <si>
    <t>メビー加工品(SETD0073-Z01 SVEM720取付板金3(JR3000))</t>
    <phoneticPr fontId="4"/>
  </si>
  <si>
    <t>SETタイ</t>
    <phoneticPr fontId="4"/>
  </si>
  <si>
    <t>竹内</t>
    <rPh sb="0" eb="2">
      <t>タケウチ</t>
    </rPh>
    <phoneticPr fontId="4"/>
  </si>
  <si>
    <t>NPB5</t>
  </si>
  <si>
    <t>WEB発注済み</t>
    <rPh sb="0" eb="6">
      <t>ウェBハッチュウス</t>
    </rPh>
    <phoneticPr fontId="4"/>
  </si>
  <si>
    <t>NPB10</t>
  </si>
  <si>
    <t>MNCNL6-M5</t>
  </si>
  <si>
    <t>MPLGN</t>
  </si>
  <si>
    <t>ｶﾝﾂｷﾞﾃ MPLG</t>
  </si>
  <si>
    <t>MSSL5</t>
  </si>
  <si>
    <t>ｻｲﾚﾝｻ (MSS_)</t>
  </si>
  <si>
    <t>FWRBN-D51-V32-T2</t>
  </si>
  <si>
    <t>ｺﾞﾑﾜｯｼｬ FWRBN</t>
  </si>
  <si>
    <t>FWRBN-D20-V14-T2</t>
  </si>
  <si>
    <t>MNCNL6-1</t>
  </si>
  <si>
    <t>MNUNY6</t>
  </si>
  <si>
    <t>ﾐﾆﾁｭｱﾜﾝﾀｯﾁﾂｷﾞﾃ (MNUNY)</t>
  </si>
  <si>
    <t>PUT6-10-B</t>
  </si>
  <si>
    <t>ﾎﾟﾘｳﾚﾀﾝﾁｭｰﾌﾞ UTB</t>
  </si>
  <si>
    <t>SUCPB23</t>
  </si>
  <si>
    <t>ｺｳｶﾝﾖｳﾂｷﾞﾃ(SUCPB)</t>
  </si>
  <si>
    <t>CDJ2B16-200Z-C73CS-B</t>
  </si>
  <si>
    <t>エア・ウォータ・マッハ</t>
    <phoneticPr fontId="4"/>
  </si>
  <si>
    <t>JASO 1022 1種A</t>
    <phoneticPr fontId="4"/>
  </si>
  <si>
    <t>AIRSYS-SPX-D2-E</t>
    <phoneticPr fontId="4"/>
  </si>
  <si>
    <t>SC40312</t>
    <phoneticPr fontId="4"/>
  </si>
  <si>
    <t>単価:7.70円</t>
    <rPh sb="0" eb="2">
      <t>タンカ</t>
    </rPh>
    <rPh sb="7" eb="8">
      <t>エン</t>
    </rPh>
    <phoneticPr fontId="4"/>
  </si>
  <si>
    <t>197893(NORIKANE)で発注済み。</t>
    <rPh sb="17" eb="20">
      <t>ハッチュウズ</t>
    </rPh>
    <phoneticPr fontId="4"/>
  </si>
  <si>
    <t>ｽﾀﾝﾚｰ電気㈱(横山機工㈱)</t>
    <rPh sb="5" eb="7">
      <t>デンキ</t>
    </rPh>
    <rPh sb="9" eb="13">
      <t>ヨコヤマキコウ</t>
    </rPh>
    <phoneticPr fontId="4"/>
  </si>
  <si>
    <t>山澤（則包）</t>
    <rPh sb="0" eb="2">
      <t>ヤマサワ</t>
    </rPh>
    <rPh sb="3" eb="5">
      <t>ノリカネ</t>
    </rPh>
    <phoneticPr fontId="4"/>
  </si>
  <si>
    <t>198027(NORIKANE)で発注済み。</t>
    <rPh sb="17" eb="19">
      <t>ハッチュウ</t>
    </rPh>
    <rPh sb="19" eb="20">
      <t>ズ</t>
    </rPh>
    <phoneticPr fontId="4"/>
  </si>
  <si>
    <t>押え板</t>
  </si>
  <si>
    <t>シム</t>
  </si>
  <si>
    <t>進和商事</t>
    <rPh sb="0" eb="2">
      <t>シンワ</t>
    </rPh>
    <rPh sb="2" eb="4">
      <t>ショウジ</t>
    </rPh>
    <phoneticPr fontId="4"/>
  </si>
  <si>
    <t>DE-C8-J9-B11R</t>
  </si>
  <si>
    <t>DSUBﾌｰﾄﾞ</t>
  </si>
  <si>
    <t>MVSHM-3N01550-337-855DY</t>
  </si>
  <si>
    <t>H7EC-N-B</t>
  </si>
  <si>
    <t>DISPLAY COUNTER</t>
  </si>
  <si>
    <t>TT16-MLR47G1</t>
  </si>
  <si>
    <t>ﾌｧｲ16ｵｼﾎﾞﾀﾝ ｼｮｳｺｳ(TEND)</t>
  </si>
  <si>
    <t>B11-3</t>
  </si>
  <si>
    <t>ｱｸｾｻﾘｰ ｺﾞﾑｱｼ</t>
  </si>
  <si>
    <t>藤本電器㈱(エア・ブラウン㈱)</t>
    <rPh sb="0" eb="2">
      <t>フジモト</t>
    </rPh>
    <rPh sb="2" eb="4">
      <t>デンキ</t>
    </rPh>
    <phoneticPr fontId="4"/>
  </si>
  <si>
    <t>JR3304</t>
    <phoneticPr fontId="4"/>
  </si>
  <si>
    <t>4軸卓上ロボット</t>
    <phoneticPr fontId="4"/>
  </si>
  <si>
    <t>新価格</t>
    <rPh sb="0" eb="3">
      <t>シンカカク</t>
    </rPh>
    <phoneticPr fontId="4"/>
  </si>
  <si>
    <t>G46E-4-01M-C2</t>
  </si>
  <si>
    <t>圧力計</t>
    <rPh sb="0" eb="3">
      <t>アツリョクケイ</t>
    </rPh>
    <phoneticPr fontId="4"/>
  </si>
  <si>
    <t>見積No.22-20-0807A</t>
    <rPh sb="0" eb="2">
      <t>ミツモリ</t>
    </rPh>
    <phoneticPr fontId="4"/>
  </si>
  <si>
    <t>ARP20K-01H</t>
    <phoneticPr fontId="4"/>
  </si>
  <si>
    <t>KQ2H04-M5N</t>
    <phoneticPr fontId="4"/>
  </si>
  <si>
    <t>エア継手</t>
    <rPh sb="2" eb="4">
      <t>ツギテ</t>
    </rPh>
    <phoneticPr fontId="4"/>
  </si>
  <si>
    <t>KQ2L04-M5N.</t>
    <phoneticPr fontId="4"/>
  </si>
  <si>
    <t>SETDSUB-B-ML-PP-37</t>
    <phoneticPr fontId="4"/>
  </si>
  <si>
    <t>Dsub37Pｺﾈｸﾀ ｺﾝﾌﾟﾘｰﾄｾｯﾄ</t>
    <phoneticPr fontId="4"/>
  </si>
  <si>
    <t>194854(NORIKANE)で発注済み。</t>
  </si>
  <si>
    <t>MRS232-09M-09M-2</t>
    <phoneticPr fontId="4"/>
  </si>
  <si>
    <t>Dsub9Pｹｰﾌﾞﾙ</t>
    <phoneticPr fontId="4"/>
  </si>
  <si>
    <t>MVSHM-3N02050012017-2CY-97PAX</t>
    <phoneticPr fontId="4"/>
  </si>
  <si>
    <t>SETE0039-Z04レギュレータ板金</t>
    <phoneticPr fontId="4"/>
  </si>
  <si>
    <t>バルブ</t>
    <phoneticPr fontId="4"/>
  </si>
  <si>
    <t>SSHH-SUS-M4-6</t>
    <phoneticPr fontId="4"/>
  </si>
  <si>
    <t>止ネジ @4</t>
    <rPh sb="0" eb="1">
      <t>トメ</t>
    </rPh>
    <phoneticPr fontId="4"/>
  </si>
  <si>
    <t>Z08.30.048.0-32-080.30.12PZ</t>
    <phoneticPr fontId="4"/>
  </si>
  <si>
    <t>MVSHM-3N02052005011-2CY-96G4X</t>
    <phoneticPr fontId="4"/>
  </si>
  <si>
    <t>SETE0039-Z01固定端板金</t>
  </si>
  <si>
    <t>MVSHM-3N02052004008-2CY-XBML9</t>
    <phoneticPr fontId="4"/>
  </si>
  <si>
    <t>SETE0039-Z02移動端板金</t>
    <phoneticPr fontId="4"/>
  </si>
  <si>
    <t>MVSHM-3N02052010018-2CY-XNM39</t>
    <phoneticPr fontId="4"/>
  </si>
  <si>
    <t>SETE0039-Z03Y軸ヘッド板金</t>
    <phoneticPr fontId="4"/>
  </si>
  <si>
    <t>CSHSM-SUS-M3-5</t>
    <phoneticPr fontId="4"/>
  </si>
  <si>
    <t>六角穴付小頭ボルト</t>
    <rPh sb="4" eb="5">
      <t>ショウ</t>
    </rPh>
    <rPh sb="5" eb="6">
      <t>トウ</t>
    </rPh>
    <phoneticPr fontId="4"/>
  </si>
  <si>
    <t>FNT3</t>
    <phoneticPr fontId="4"/>
  </si>
  <si>
    <t>袋ナット</t>
    <rPh sb="0" eb="1">
      <t>フクロ</t>
    </rPh>
    <phoneticPr fontId="4"/>
  </si>
  <si>
    <t>RSCB4-12</t>
    <phoneticPr fontId="4"/>
  </si>
  <si>
    <t>HFSF5-2040-63</t>
    <phoneticPr fontId="4"/>
  </si>
  <si>
    <t>CSH-SUS-M4-70</t>
    <phoneticPr fontId="4"/>
  </si>
  <si>
    <t>六角穴付ボルト</t>
    <rPh sb="0" eb="2">
      <t>ロッカク</t>
    </rPh>
    <rPh sb="2" eb="3">
      <t>アナ</t>
    </rPh>
    <rPh sb="3" eb="4">
      <t>ツキ</t>
    </rPh>
    <phoneticPr fontId="4"/>
  </si>
  <si>
    <t>MVSHM-3N02050008019-2CY-98PP9</t>
    <phoneticPr fontId="4"/>
  </si>
  <si>
    <t>SETE0039-Z05カップ板金</t>
    <rPh sb="15" eb="17">
      <t>バンキン</t>
    </rPh>
    <phoneticPr fontId="4"/>
  </si>
  <si>
    <t>MVBLK-ACW-2CY-XL8BX</t>
    <phoneticPr fontId="4"/>
  </si>
  <si>
    <t>SETE0039-Z06カップ受け</t>
    <rPh sb="15" eb="16">
      <t>ウ</t>
    </rPh>
    <phoneticPr fontId="4"/>
  </si>
  <si>
    <t>ﾐﾆｶｯﾌﾟ(PP製) 30mL 100個入 No.30</t>
    <phoneticPr fontId="4"/>
  </si>
  <si>
    <t>SHSPMN10-25</t>
    <phoneticPr fontId="4"/>
  </si>
  <si>
    <t>シャフトクランプ</t>
    <phoneticPr fontId="4"/>
  </si>
  <si>
    <t>WSSS20-5-2</t>
    <phoneticPr fontId="4"/>
  </si>
  <si>
    <t>MVBLK-ACW-2CY-934EX</t>
    <phoneticPr fontId="4"/>
  </si>
  <si>
    <t>SETE0039-Y01ツール板</t>
    <phoneticPr fontId="4"/>
  </si>
  <si>
    <t>MVBLK-ACW-2CY-9J6L9</t>
    <phoneticPr fontId="4"/>
  </si>
  <si>
    <t>SETE0039-Y02バルブホルダ</t>
    <phoneticPr fontId="4"/>
  </si>
  <si>
    <t xml:space="preserve">CSHSM-SUS-M4-6 </t>
    <phoneticPr fontId="4"/>
  </si>
  <si>
    <t xml:space="preserve">CSHBTT-SUS-M4-5 </t>
    <phoneticPr fontId="4"/>
  </si>
  <si>
    <t>低頭六角穴付ボルト @4</t>
    <phoneticPr fontId="4"/>
  </si>
  <si>
    <t>CHBS4-15</t>
    <phoneticPr fontId="4"/>
  </si>
  <si>
    <t>蝶ボルト</t>
    <phoneticPr fontId="4"/>
  </si>
  <si>
    <t>MVBLK-ACW-2CY-XD6PX</t>
    <phoneticPr fontId="4"/>
  </si>
  <si>
    <t>SETE0039-X01ベース板</t>
    <phoneticPr fontId="4"/>
  </si>
  <si>
    <t>MVBLK-ACW-2DY-8LYMY</t>
    <phoneticPr fontId="4"/>
  </si>
  <si>
    <t>SETE0039-X02Aレール @2</t>
    <phoneticPr fontId="4"/>
  </si>
  <si>
    <t>MVBLK-ACW-2CY-9R479</t>
    <phoneticPr fontId="4"/>
  </si>
  <si>
    <t>SETE0039-X03ガイドレール @2</t>
    <phoneticPr fontId="4"/>
  </si>
  <si>
    <t>MVBLK-ACW-2CY-XMNP9</t>
    <phoneticPr fontId="4"/>
  </si>
  <si>
    <t>SETE0039-X04ブロック @4</t>
    <phoneticPr fontId="4"/>
  </si>
  <si>
    <t>MVBLK-SUN-2CY-94PJ9</t>
  </si>
  <si>
    <t>SETE0039-X05ブラケット @4</t>
    <phoneticPr fontId="4"/>
  </si>
  <si>
    <t>MVBLK-ACW-2CY-9G3W9</t>
    <phoneticPr fontId="4"/>
  </si>
  <si>
    <t>SETE0039-X06ガイドブロック @4</t>
  </si>
  <si>
    <t>NOOSP4-16</t>
    <phoneticPr fontId="4"/>
  </si>
  <si>
    <t>パッド付ローレットノブ</t>
    <phoneticPr fontId="4"/>
  </si>
  <si>
    <t>194854(NORIKANE)で発注済み。</t>
    <phoneticPr fontId="4"/>
  </si>
  <si>
    <t>第一商事</t>
    <rPh sb="0" eb="4">
      <t>ダイイチショウジ</t>
    </rPh>
    <phoneticPr fontId="4"/>
  </si>
  <si>
    <t>真保</t>
    <rPh sb="0" eb="2">
      <t>シンポ</t>
    </rPh>
    <phoneticPr fontId="4"/>
  </si>
  <si>
    <t>JR3204</t>
    <phoneticPr fontId="4"/>
  </si>
  <si>
    <t>SHSPMN10-25</t>
  </si>
  <si>
    <t>ｼｬﾌﾄﾎﾙﾀﾞ(SHSPMN)</t>
  </si>
  <si>
    <t>CRKW4-6</t>
  </si>
  <si>
    <t>WSSS20-5-3</t>
  </si>
  <si>
    <t>MVBLK-AMW-32K-44JF9</t>
  </si>
  <si>
    <t>■SETA0083-Y01(ﾌﾟﾚｰﾄ)</t>
  </si>
  <si>
    <t>MVBLK-AMW-33F-PEN5H</t>
    <phoneticPr fontId="4"/>
  </si>
  <si>
    <t>■SETA0083-Y02(ｼﾘﾝｼﾞｶﾞｲﾄﾞ)</t>
  </si>
  <si>
    <t>MVBLK-AMW-32K-RRNBA</t>
  </si>
  <si>
    <t>■SETA0083-Y03(ｼﾘﾝｼﾞｶﾞｲﾄﾞ)</t>
    <phoneticPr fontId="4"/>
  </si>
  <si>
    <t>MVBLK-AMW-343-9C3MX</t>
    <phoneticPr fontId="4"/>
  </si>
  <si>
    <t>■SETA0083-Y03-1(ｼﾘﾝｼﾞｶﾞｲﾄﾞ)</t>
    <phoneticPr fontId="4"/>
  </si>
  <si>
    <t>■SETA0083-Y04(ﾉｽﾞﾙｶﾞｲﾄﾞ-18)</t>
    <phoneticPr fontId="4"/>
  </si>
  <si>
    <t>■SETA0083-Y04(ﾉｽﾞﾙ_TT18G用）</t>
  </si>
  <si>
    <t>NO.197082</t>
    <phoneticPr fontId="4"/>
  </si>
  <si>
    <t>六角穴付きﾎﾞﾙﾄ　 (M4×8)　　1本</t>
    <phoneticPr fontId="4"/>
  </si>
  <si>
    <t>六角穴付きﾎﾞﾙﾄ　 (M4×8)　　2本</t>
    <phoneticPr fontId="4"/>
  </si>
  <si>
    <t>六角穴付きﾎﾞﾙﾄ　 (M4×10)　　2本</t>
    <phoneticPr fontId="4"/>
  </si>
  <si>
    <t>丸一株式会社</t>
    <rPh sb="0" eb="6">
      <t>マルイチカブシキガイシャ</t>
    </rPh>
    <phoneticPr fontId="4"/>
  </si>
  <si>
    <r>
      <t xml:space="preserve">JR2000N用ﾃｨｰﾁﾝｸﾞﾍﾟﾝﾀﾞﾝﾄ(2m)非常停止無 </t>
    </r>
    <r>
      <rPr>
        <sz val="11"/>
        <color indexed="10"/>
        <rFont val="ＭＳ Ｐゴシック"/>
        <family val="3"/>
        <charset val="128"/>
      </rPr>
      <t>JR-TB</t>
    </r>
    <rPh sb="26" eb="31">
      <t>ヒジョウテイシナ</t>
    </rPh>
    <phoneticPr fontId="4"/>
  </si>
  <si>
    <r>
      <t xml:space="preserve">963661018 </t>
    </r>
    <r>
      <rPr>
        <sz val="11"/>
        <color indexed="10"/>
        <rFont val="ＭＳ Ｐゴシック"/>
        <family val="3"/>
        <charset val="128"/>
      </rPr>
      <t>※大水さんから依頼があり発注済です。</t>
    </r>
    <rPh sb="11" eb="13">
      <t>オオミズ</t>
    </rPh>
    <rPh sb="17" eb="19">
      <t>イライ</t>
    </rPh>
    <rPh sb="22" eb="24">
      <t>ハッチュウ</t>
    </rPh>
    <rPh sb="24" eb="25">
      <t>スミ</t>
    </rPh>
    <phoneticPr fontId="4"/>
  </si>
  <si>
    <t>見積No.HQ22-0456</t>
    <rPh sb="0" eb="2">
      <t>ミツモリ</t>
    </rPh>
    <phoneticPr fontId="4"/>
  </si>
  <si>
    <t>198769(NORIKANE)で発注済み</t>
    <rPh sb="17" eb="20">
      <t>ハッチュウズ</t>
    </rPh>
    <phoneticPr fontId="4"/>
  </si>
  <si>
    <t>MVBLK-ACW-34H-5LSRF</t>
    <phoneticPr fontId="4"/>
  </si>
  <si>
    <t>198769-Y02バルブホルダ</t>
    <phoneticPr fontId="4"/>
  </si>
  <si>
    <t>MVBLK-ACW-34H-HB77F</t>
    <phoneticPr fontId="4"/>
  </si>
  <si>
    <t>198769-Y01バルブクランプ</t>
    <phoneticPr fontId="4"/>
  </si>
  <si>
    <t>共栄産業(ﾆｯﾌﾟﾝｴﾝｼﾞﾆｴｱﾘﾝｸﾞ)</t>
    <phoneticPr fontId="4"/>
  </si>
  <si>
    <t>神田（則包）</t>
    <rPh sb="0" eb="2">
      <t>カンダ</t>
    </rPh>
    <rPh sb="3" eb="5">
      <t>ノリカネ</t>
    </rPh>
    <phoneticPr fontId="4"/>
  </si>
  <si>
    <t>E2i.15.50.048.0-32-E2.150.50.12PZ</t>
    <phoneticPr fontId="4"/>
  </si>
  <si>
    <t>ｹｰﾌﾞﾙｷｬﾘｱ</t>
    <phoneticPr fontId="4"/>
  </si>
  <si>
    <t>納期的にNG</t>
    <rPh sb="0" eb="2">
      <t>ノウキ</t>
    </rPh>
    <rPh sb="2" eb="3">
      <t>テキ</t>
    </rPh>
    <phoneticPr fontId="4"/>
  </si>
  <si>
    <t>E2.15.2</t>
    <phoneticPr fontId="4"/>
  </si>
  <si>
    <t>ｾﾊﾟﾚｰﾀｰ @16</t>
    <phoneticPr fontId="4"/>
  </si>
  <si>
    <t>既存品使用</t>
    <rPh sb="0" eb="2">
      <t>キゾン</t>
    </rPh>
    <rPh sb="2" eb="3">
      <t>ヒン</t>
    </rPh>
    <rPh sb="3" eb="5">
      <t>シヨウ</t>
    </rPh>
    <phoneticPr fontId="4"/>
  </si>
  <si>
    <t>Dsub37Pｺﾈｸﾀ</t>
    <phoneticPr fontId="4"/>
  </si>
  <si>
    <t>198987(NORIKANE)で発注済み。</t>
    <rPh sb="17" eb="20">
      <t>ハッチュウズ</t>
    </rPh>
    <phoneticPr fontId="4"/>
  </si>
  <si>
    <t>日本航空電子工業</t>
    <rPh sb="0" eb="4">
      <t>ニホンコウクウ</t>
    </rPh>
    <rPh sb="4" eb="8">
      <t>デンシコウギョウ</t>
    </rPh>
    <phoneticPr fontId="4"/>
  </si>
  <si>
    <t>DC-C1-J16R</t>
    <phoneticPr fontId="4"/>
  </si>
  <si>
    <t>Dsubｺﾈｸﾀﾌｰﾄﾞ</t>
    <phoneticPr fontId="4"/>
  </si>
  <si>
    <t xml:space="preserve">DB-15SS </t>
    <phoneticPr fontId="4"/>
  </si>
  <si>
    <t>Dsub15Pｺﾈｸﾀ @3</t>
    <phoneticPr fontId="4"/>
  </si>
  <si>
    <t>DA-C8-J10-B4-1R</t>
    <phoneticPr fontId="4"/>
  </si>
  <si>
    <t>Dsubｺﾈｸﾀﾌｰﾄﾞ @3</t>
    <phoneticPr fontId="4"/>
  </si>
  <si>
    <t>XYSSG40-CR</t>
    <phoneticPr fontId="4"/>
  </si>
  <si>
    <t>XYｽﾃｰｼﾞ</t>
    <phoneticPr fontId="4"/>
  </si>
  <si>
    <t>MSYC4-8</t>
    <phoneticPr fontId="4"/>
  </si>
  <si>
    <t>平行ピン</t>
    <rPh sb="0" eb="2">
      <t>ヘイコウ</t>
    </rPh>
    <phoneticPr fontId="4"/>
  </si>
  <si>
    <t>AJPNGB4-P6-B5-G5-GC</t>
    <phoneticPr fontId="4"/>
  </si>
  <si>
    <t>MVBLK-AMW-34U-N6SP6</t>
    <phoneticPr fontId="4"/>
  </si>
  <si>
    <t>SETE0104-Y01ツール板</t>
    <phoneticPr fontId="4"/>
  </si>
  <si>
    <t>FBMAL-ASW-T6-A40-B37-L90-X5-F80-H25-N5-Y5-V80-S30-NA5</t>
    <phoneticPr fontId="4"/>
  </si>
  <si>
    <t>SETE0104-Y02ツール板補強板</t>
    <rPh sb="16" eb="19">
      <t>ホキョウイタ</t>
    </rPh>
    <phoneticPr fontId="4"/>
  </si>
  <si>
    <t>MVBLK-ACW-34U-PNH9K</t>
    <phoneticPr fontId="4"/>
  </si>
  <si>
    <t>SETE0104-Y03スペーサ</t>
    <phoneticPr fontId="4"/>
  </si>
  <si>
    <t>P1-JUAE-22302887</t>
    <phoneticPr fontId="4"/>
  </si>
  <si>
    <t>SETE0104-Y04バルブ取付板</t>
    <rPh sb="15" eb="18">
      <t>トリツケイタ</t>
    </rPh>
    <phoneticPr fontId="4"/>
  </si>
  <si>
    <t>EPSLA6-1</t>
    <phoneticPr fontId="4"/>
  </si>
  <si>
    <t>ｴｱ継手</t>
    <rPh sb="2" eb="4">
      <t>ツギテ</t>
    </rPh>
    <phoneticPr fontId="4"/>
  </si>
  <si>
    <t>SETE0104-X01ワークベース(SUS430)</t>
  </si>
  <si>
    <t>8/5 先行手配・見積依頼済</t>
    <rPh sb="4" eb="6">
      <t>センコウ</t>
    </rPh>
    <rPh sb="6" eb="8">
      <t>テハイ</t>
    </rPh>
    <rPh sb="9" eb="11">
      <t>ミツ</t>
    </rPh>
    <rPh sb="11" eb="13">
      <t>イライ</t>
    </rPh>
    <rPh sb="13" eb="14">
      <t>スミ</t>
    </rPh>
    <phoneticPr fontId="4"/>
  </si>
  <si>
    <t>MVSHM-3N02002-34U-BGWPZ</t>
    <phoneticPr fontId="4"/>
  </si>
  <si>
    <t>SETE0104-Z01固定端板金</t>
    <phoneticPr fontId="4"/>
  </si>
  <si>
    <t>MVSHM-3N02052-34U-Y8GM1</t>
  </si>
  <si>
    <t>SETE0104-Z02移動端板金</t>
    <phoneticPr fontId="4"/>
  </si>
  <si>
    <t>SZ08F-50-048-32</t>
    <phoneticPr fontId="4"/>
  </si>
  <si>
    <t>超極低頭ボルト</t>
    <phoneticPr fontId="4"/>
  </si>
  <si>
    <t>198987(NORIKANE)で発注済み。大阪営業所着</t>
    <rPh sb="17" eb="20">
      <t>ハッチュウズ</t>
    </rPh>
    <rPh sb="22" eb="24">
      <t>オオサカ</t>
    </rPh>
    <rPh sb="24" eb="27">
      <t>エイギョウショ</t>
    </rPh>
    <rPh sb="27" eb="28">
      <t>チャク</t>
    </rPh>
    <phoneticPr fontId="4"/>
  </si>
  <si>
    <t>山西電機㈱(エア・ブラウン㈱)</t>
    <rPh sb="0" eb="4">
      <t>ヤマニシデンキ</t>
    </rPh>
    <phoneticPr fontId="4"/>
  </si>
  <si>
    <t>SRS-S404W(JR3404両持ち)</t>
    <rPh sb="16" eb="18">
      <t>リョウモ</t>
    </rPh>
    <phoneticPr fontId="4"/>
  </si>
  <si>
    <t>4軸卓上ロボット 外部SW仕様</t>
    <rPh sb="9" eb="11">
      <t>ガイブ</t>
    </rPh>
    <rPh sb="13" eb="15">
      <t>シヨウ</t>
    </rPh>
    <phoneticPr fontId="4"/>
  </si>
  <si>
    <t>今回のみ旧価格</t>
    <rPh sb="0" eb="2">
      <t>コンカイ</t>
    </rPh>
    <rPh sb="4" eb="7">
      <t>キュウカカク</t>
    </rPh>
    <phoneticPr fontId="4"/>
  </si>
  <si>
    <t>I/O-MT増設 SRO-IOMT</t>
    <phoneticPr fontId="4"/>
  </si>
  <si>
    <t>I/O-S増設 SRO-IOS</t>
    <phoneticPr fontId="4"/>
  </si>
  <si>
    <t>ｵﾌﾟｼｮﾝSW付ｽｲｯﾁﾎﾞｯｸｽ(1.5m) SRO-SWB-NO</t>
    <rPh sb="8" eb="9">
      <t>ツキ</t>
    </rPh>
    <phoneticPr fontId="4"/>
  </si>
  <si>
    <t>ｽﾀｰﾄ･ｵﾌﾟｼｮﾝ･非常停止SW付</t>
    <rPh sb="12" eb="16">
      <t>ヒジョウテイシ</t>
    </rPh>
    <rPh sb="18" eb="19">
      <t>ツキ</t>
    </rPh>
    <phoneticPr fontId="4"/>
  </si>
  <si>
    <t>PCｿﾌﾄ"JR C-Point2"（塗布仕様） SRO-PCS</t>
    <rPh sb="19" eb="21">
      <t>トフ</t>
    </rPh>
    <rPh sb="21" eb="23">
      <t>シヨウ</t>
    </rPh>
    <phoneticPr fontId="4"/>
  </si>
  <si>
    <t>PC編集ｿﾌﾄ</t>
    <phoneticPr fontId="4"/>
  </si>
  <si>
    <t>オリエンタルモータ</t>
    <phoneticPr fontId="4"/>
  </si>
  <si>
    <t>オリムベクスタ</t>
    <phoneticPr fontId="4"/>
  </si>
  <si>
    <t>AZD-K</t>
    <phoneticPr fontId="4"/>
  </si>
  <si>
    <t>回路</t>
    <phoneticPr fontId="4"/>
  </si>
  <si>
    <t>見積書あり</t>
    <rPh sb="0" eb="3">
      <t>ミツモリショ</t>
    </rPh>
    <phoneticPr fontId="4"/>
  </si>
  <si>
    <t>9/27予定→7/28</t>
    <rPh sb="4" eb="6">
      <t>ヨテイ</t>
    </rPh>
    <phoneticPr fontId="4"/>
  </si>
  <si>
    <t>CC030VZR2</t>
    <phoneticPr fontId="4"/>
  </si>
  <si>
    <t>可動モーターケーブル</t>
    <phoneticPr fontId="4"/>
  </si>
  <si>
    <t>9/27予定→7/5</t>
    <rPh sb="4" eb="6">
      <t>ヨテイ</t>
    </rPh>
    <phoneticPr fontId="4"/>
  </si>
  <si>
    <t>AZM46AK-FC20UA</t>
    <phoneticPr fontId="4"/>
  </si>
  <si>
    <t>モータ</t>
    <phoneticPr fontId="4"/>
  </si>
  <si>
    <t>CP30FM-2P005</t>
    <phoneticPr fontId="4"/>
  </si>
  <si>
    <t>サーキットプロテクター</t>
    <phoneticPr fontId="4"/>
  </si>
  <si>
    <t>S8VK-S12024</t>
    <phoneticPr fontId="4"/>
  </si>
  <si>
    <t>パワーサプライ</t>
    <phoneticPr fontId="4"/>
  </si>
  <si>
    <t>7/21代替品購入</t>
    <rPh sb="4" eb="6">
      <t>ダイガエ</t>
    </rPh>
    <rPh sb="6" eb="7">
      <t>ヒン</t>
    </rPh>
    <rPh sb="7" eb="9">
      <t>コウニュウ</t>
    </rPh>
    <phoneticPr fontId="4"/>
  </si>
  <si>
    <t>7/26・ｷｬﾝｾﾙ確定済</t>
    <rPh sb="10" eb="12">
      <t>カクテイ</t>
    </rPh>
    <rPh sb="12" eb="13">
      <t>スミ</t>
    </rPh>
    <phoneticPr fontId="4"/>
  </si>
  <si>
    <t>PCX-10S50</t>
    <phoneticPr fontId="4"/>
  </si>
  <si>
    <t>インターフェイス</t>
    <phoneticPr fontId="4"/>
  </si>
  <si>
    <t>PCX-3H37A</t>
    <phoneticPr fontId="4"/>
  </si>
  <si>
    <t>XW5T-P1.5-1.2-1</t>
    <phoneticPr fontId="4"/>
  </si>
  <si>
    <r>
      <t>端子台(プッシュイン)</t>
    </r>
    <r>
      <rPr>
        <sz val="11"/>
        <color theme="1"/>
        <rFont val="游ゴシック"/>
        <family val="2"/>
        <charset val="128"/>
        <scheme val="minor"/>
      </rPr>
      <t xml:space="preserve"> @20</t>
    </r>
    <rPh sb="0" eb="3">
      <t>タンシダイ</t>
    </rPh>
    <phoneticPr fontId="4"/>
  </si>
  <si>
    <t>XW5E-P1.5-1.2-1</t>
    <phoneticPr fontId="4"/>
  </si>
  <si>
    <t>終端板 @4</t>
    <rPh sb="0" eb="2">
      <t>シュウタン</t>
    </rPh>
    <rPh sb="2" eb="3">
      <t>イタ</t>
    </rPh>
    <phoneticPr fontId="4"/>
  </si>
  <si>
    <t>XW5S-P1.5-4RD</t>
    <phoneticPr fontId="4"/>
  </si>
  <si>
    <t>短絡バー @4</t>
    <rPh sb="0" eb="2">
      <t>タンラク</t>
    </rPh>
    <phoneticPr fontId="4"/>
  </si>
  <si>
    <t>ストッパ</t>
    <phoneticPr fontId="4"/>
  </si>
  <si>
    <t>KCC7-17500-210226-403</t>
    <phoneticPr fontId="4"/>
  </si>
  <si>
    <t>Web設計ハーネス</t>
    <rPh sb="3" eb="5">
      <t>セッケイ</t>
    </rPh>
    <phoneticPr fontId="4"/>
  </si>
  <si>
    <t>195594（NORIKANE)で手配済み</t>
    <rPh sb="17" eb="20">
      <t>テハイズ</t>
    </rPh>
    <phoneticPr fontId="4"/>
  </si>
  <si>
    <t>R03J-JSP-F-2-4</t>
    <phoneticPr fontId="4"/>
  </si>
  <si>
    <t xml:space="preserve">R03コネクタ付ケーブル 中継タイプ </t>
    <phoneticPr fontId="4"/>
  </si>
  <si>
    <t>ｸﾞﾛﾒｯﾄ</t>
    <phoneticPr fontId="4"/>
  </si>
  <si>
    <t>GL-S20SH</t>
    <phoneticPr fontId="4"/>
  </si>
  <si>
    <t>見積No.17377595</t>
    <rPh sb="0" eb="2">
      <t>ミツモリ</t>
    </rPh>
    <phoneticPr fontId="4"/>
  </si>
  <si>
    <t>連結ｹｰﾌﾞﾙ 2m</t>
    <rPh sb="0" eb="2">
      <t>レンケツ</t>
    </rPh>
    <phoneticPr fontId="4"/>
  </si>
  <si>
    <t>GL-SPC03N</t>
    <phoneticPr fontId="4"/>
  </si>
  <si>
    <t>本体接続ｹｰﾌﾞﾙ 0.3m</t>
    <rPh sb="0" eb="4">
      <t>ホンタイセツゾク</t>
    </rPh>
    <phoneticPr fontId="4"/>
  </si>
  <si>
    <t>OP-75721</t>
    <phoneticPr fontId="4"/>
  </si>
  <si>
    <t>延長ｹｰﾌﾞﾙ 2m</t>
    <rPh sb="0" eb="2">
      <t>エンチョウ</t>
    </rPh>
    <phoneticPr fontId="4"/>
  </si>
  <si>
    <t>出精値引</t>
    <rPh sb="0" eb="1">
      <t>デ</t>
    </rPh>
    <rPh sb="1" eb="2">
      <t>セイ</t>
    </rPh>
    <rPh sb="2" eb="4">
      <t>ネビ</t>
    </rPh>
    <phoneticPr fontId="4"/>
  </si>
  <si>
    <t>NEDJL-PS-SB-37-1.5</t>
    <phoneticPr fontId="4"/>
  </si>
  <si>
    <t>NEDUL-PT-SB-9-3</t>
    <phoneticPr fontId="4"/>
  </si>
  <si>
    <t>707-8255</t>
    <phoneticPr fontId="4"/>
  </si>
  <si>
    <t>炭素皮膜抵抗器 @2</t>
    <phoneticPr fontId="4"/>
  </si>
  <si>
    <t>3M-2</t>
    <phoneticPr fontId="4"/>
  </si>
  <si>
    <t>ACｺｰﾄﾞ</t>
    <phoneticPr fontId="4"/>
  </si>
  <si>
    <t>KB-STPTS-02</t>
    <phoneticPr fontId="4"/>
  </si>
  <si>
    <t>LANｹｰﾌﾞﾙ</t>
    <phoneticPr fontId="4"/>
  </si>
  <si>
    <t>KBXA-SUD-T1.5-A100-B100-L90</t>
    <phoneticPr fontId="4"/>
  </si>
  <si>
    <t>金属ｶｯﾌﾟ</t>
    <phoneticPr fontId="4"/>
  </si>
  <si>
    <t>CSPCSA-SUS-M4-8</t>
    <phoneticPr fontId="4"/>
  </si>
  <si>
    <t>皿ﾈｼﾞ @2</t>
    <phoneticPr fontId="4"/>
  </si>
  <si>
    <t>30ccﾐﾆｶｯﾌﾟ</t>
    <phoneticPr fontId="4"/>
  </si>
  <si>
    <t>日産ﾈｼﾞ</t>
    <phoneticPr fontId="4"/>
  </si>
  <si>
    <t>小頭ﾈｼﾞ</t>
    <phoneticPr fontId="4"/>
  </si>
  <si>
    <t>袋ﾅｯﾄ</t>
    <phoneticPr fontId="4"/>
  </si>
  <si>
    <t>蝶ﾈｼﾞ</t>
    <phoneticPr fontId="4"/>
  </si>
  <si>
    <t>ｼﾑ</t>
    <phoneticPr fontId="4"/>
  </si>
  <si>
    <t>SETA0010-Z01位置決めベース</t>
    <phoneticPr fontId="4"/>
  </si>
  <si>
    <t>DCLS-D17-V10-H22-T1.5-L5.5</t>
    <phoneticPr fontId="4"/>
  </si>
  <si>
    <t>段付ｶﾗｰ</t>
    <phoneticPr fontId="4"/>
  </si>
  <si>
    <t>FL6903ZZ</t>
    <phoneticPr fontId="4"/>
  </si>
  <si>
    <t>ﾍﾞｱﾘﾝｸﾞ</t>
    <phoneticPr fontId="4"/>
  </si>
  <si>
    <t>RSCB5-10</t>
    <phoneticPr fontId="4"/>
  </si>
  <si>
    <t>WSSS20-5-1</t>
    <phoneticPr fontId="4"/>
  </si>
  <si>
    <t>HFSQN4-1520-478</t>
    <phoneticPr fontId="4"/>
  </si>
  <si>
    <r>
      <t>ｱﾙﾐﾌﾚｰﾑ(追加工有)</t>
    </r>
    <r>
      <rPr>
        <sz val="11"/>
        <color indexed="10"/>
        <rFont val="ＭＳ Ｐゴシック"/>
        <family val="3"/>
        <charset val="128"/>
      </rPr>
      <t>組立課依頼済</t>
    </r>
    <rPh sb="13" eb="16">
      <t>クミタテカ</t>
    </rPh>
    <rPh sb="16" eb="18">
      <t>イライ</t>
    </rPh>
    <rPh sb="18" eb="19">
      <t>ズ</t>
    </rPh>
    <phoneticPr fontId="4"/>
  </si>
  <si>
    <t>HNTT5-5</t>
    <phoneticPr fontId="4"/>
  </si>
  <si>
    <t>先入れﾅｯﾄ</t>
    <phoneticPr fontId="4"/>
  </si>
  <si>
    <t>HNTLSN5-5-17</t>
    <phoneticPr fontId="4"/>
  </si>
  <si>
    <t>先入れﾎﾞﾙﾄ</t>
  </si>
  <si>
    <t>CHNS5</t>
    <phoneticPr fontId="4"/>
  </si>
  <si>
    <t>SCB4-50</t>
    <phoneticPr fontId="4"/>
  </si>
  <si>
    <t>RSCB5-8</t>
    <phoneticPr fontId="4"/>
  </si>
  <si>
    <t>WSSS12-5-1</t>
    <phoneticPr fontId="4"/>
  </si>
  <si>
    <t>WSJJ15-5-3</t>
    <phoneticPr fontId="4"/>
  </si>
  <si>
    <t>樹脂ﾜｯｼｬ</t>
    <phoneticPr fontId="4"/>
  </si>
  <si>
    <t>鍋屋</t>
    <phoneticPr fontId="4"/>
  </si>
  <si>
    <t>SCBS-M4-16-FB</t>
    <phoneticPr fontId="4"/>
  </si>
  <si>
    <t>ｸﾗﾝﾌﾟﾎﾞﾙﾄ</t>
    <phoneticPr fontId="4"/>
  </si>
  <si>
    <t>PACK-PKN4-B</t>
    <phoneticPr fontId="4"/>
  </si>
  <si>
    <t>圧入ﾉﾌﾞ(10個入)</t>
    <rPh sb="8" eb="10">
      <t>コイ</t>
    </rPh>
    <phoneticPr fontId="4"/>
  </si>
  <si>
    <t>UC-0206</t>
    <phoneticPr fontId="4"/>
  </si>
  <si>
    <t>HFS6-3030-944</t>
    <phoneticPr fontId="4"/>
  </si>
  <si>
    <t>ｱﾙﾐﾌﾚｰﾑ</t>
    <phoneticPr fontId="4"/>
  </si>
  <si>
    <t>HFS6-3030-840</t>
    <phoneticPr fontId="4"/>
  </si>
  <si>
    <t>HFS6-3030-890</t>
    <phoneticPr fontId="4"/>
  </si>
  <si>
    <t>HFS6-3030-405</t>
    <phoneticPr fontId="4"/>
  </si>
  <si>
    <t>HFS6-3030-404</t>
    <phoneticPr fontId="4"/>
  </si>
  <si>
    <t>HFS6-3030-334</t>
    <phoneticPr fontId="4"/>
  </si>
  <si>
    <t>HFS6-3030-878-X8-AH12-BH866</t>
    <phoneticPr fontId="4"/>
  </si>
  <si>
    <t>HFS6-3030-733-TPW</t>
    <phoneticPr fontId="4"/>
  </si>
  <si>
    <t>PYTA6H-798-403-5-F388-G381-N6</t>
    <phoneticPr fontId="4"/>
  </si>
  <si>
    <t>制電PET板</t>
    <rPh sb="0" eb="2">
      <t>セイデン</t>
    </rPh>
    <phoneticPr fontId="4"/>
  </si>
  <si>
    <t>PYTA6H-888-403-5-F433-G381-N6</t>
    <phoneticPr fontId="4"/>
  </si>
  <si>
    <t>PYTA6H-658-403-5-F318-G381-N6</t>
    <phoneticPr fontId="4"/>
  </si>
  <si>
    <t>PYTA4H-348-332-5-F326-G310-N5</t>
    <phoneticPr fontId="4"/>
  </si>
  <si>
    <t>PYTA8H-822-731-5-F400-G354.5-N6</t>
    <phoneticPr fontId="4"/>
  </si>
  <si>
    <t>HFCN6PACK-S</t>
    <phoneticPr fontId="4"/>
  </si>
  <si>
    <t>ﾀﾞｸﾄﾌﾗﾝｼﾞ</t>
    <phoneticPr fontId="4"/>
  </si>
  <si>
    <t>RSCB8-15</t>
    <phoneticPr fontId="4"/>
  </si>
  <si>
    <t>六角ﾎﾞﾙﾄ @4</t>
    <phoneticPr fontId="4"/>
  </si>
  <si>
    <t>SPWF8</t>
    <phoneticPr fontId="4"/>
  </si>
  <si>
    <t>平座金 @8</t>
    <phoneticPr fontId="4"/>
  </si>
  <si>
    <t>SSLBNR8</t>
    <phoneticPr fontId="4"/>
  </si>
  <si>
    <t>ﾅｯﾄ @4</t>
    <phoneticPr fontId="4"/>
  </si>
  <si>
    <t>UADEL116</t>
    <phoneticPr fontId="4"/>
  </si>
  <si>
    <t>JPLRS4-P6-B6.5</t>
    <phoneticPr fontId="4"/>
  </si>
  <si>
    <t>MVBLK-ACW-32U-J54BM</t>
    <phoneticPr fontId="4"/>
  </si>
  <si>
    <t>SETE0093-X01ワークベース</t>
    <phoneticPr fontId="4"/>
  </si>
  <si>
    <t>MVBLK-ACW-32U-NBR56</t>
    <phoneticPr fontId="4"/>
  </si>
  <si>
    <t>SETE0093-X02レール</t>
    <phoneticPr fontId="4"/>
  </si>
  <si>
    <t>MVBLK-ACW-32U-6U646</t>
    <phoneticPr fontId="4"/>
  </si>
  <si>
    <t>SETE0093-X03ワークガイド</t>
    <phoneticPr fontId="4"/>
  </si>
  <si>
    <t>MVSHM-3N02002-32U-3H6RT</t>
    <phoneticPr fontId="4"/>
  </si>
  <si>
    <t>SETE0093-X04タップシート</t>
    <phoneticPr fontId="4"/>
  </si>
  <si>
    <t>MVSHM-3N01050-32U-B75BB</t>
    <phoneticPr fontId="4"/>
  </si>
  <si>
    <t>SETE0093-X05エンドカバー</t>
    <phoneticPr fontId="4"/>
  </si>
  <si>
    <t>MVBLK-ACW-32U-N5KG3</t>
    <phoneticPr fontId="4"/>
  </si>
  <si>
    <t>SETE0093-X06ロックブロック</t>
    <phoneticPr fontId="4"/>
  </si>
  <si>
    <t>MVBLK-SUN-32U-J63HL</t>
    <phoneticPr fontId="4"/>
  </si>
  <si>
    <t>SETE0093-X07ブラケット</t>
    <phoneticPr fontId="4"/>
  </si>
  <si>
    <t>MVBLK-ACW-32U-KRA16</t>
    <phoneticPr fontId="4"/>
  </si>
  <si>
    <t>SETE0050-X08ガイドブロック</t>
    <phoneticPr fontId="4"/>
  </si>
  <si>
    <t>MVBLK-ACW-32U-77EDY</t>
    <phoneticPr fontId="4"/>
  </si>
  <si>
    <t>SETE0093-Y01ツール板</t>
    <phoneticPr fontId="4"/>
  </si>
  <si>
    <t>MVBLK-ACW-32U-SCJLM</t>
    <phoneticPr fontId="4"/>
  </si>
  <si>
    <t>SETE0093-Y02シャフトホルダ</t>
    <phoneticPr fontId="4"/>
  </si>
  <si>
    <t>MVBLK-ACW-32U-2BMSU</t>
    <phoneticPr fontId="4"/>
  </si>
  <si>
    <t>SETE0093-Y03シャフトクランプ</t>
    <phoneticPr fontId="4"/>
  </si>
  <si>
    <t>MVBLK-ACW-32U-B92Y6</t>
    <phoneticPr fontId="4"/>
  </si>
  <si>
    <t>SETE0093-Y04回転軸ホルダ</t>
    <phoneticPr fontId="4"/>
  </si>
  <si>
    <t>MVBLK-ACW-32U-9EE8J</t>
    <phoneticPr fontId="4"/>
  </si>
  <si>
    <t>SETE0093-Y05回転軸クランプ</t>
    <phoneticPr fontId="4"/>
  </si>
  <si>
    <t>MVSHM-3N02052-32Y-5BK5N</t>
    <phoneticPr fontId="4"/>
  </si>
  <si>
    <t>SETE0093-Z01背面板金</t>
    <phoneticPr fontId="4"/>
  </si>
  <si>
    <t>MVSHM-3N02052-32T-LF6S7</t>
    <phoneticPr fontId="4"/>
  </si>
  <si>
    <t>SETE0093-Z02サポート板金</t>
    <phoneticPr fontId="4"/>
  </si>
  <si>
    <t>MVSHM-3N02052-32T-D5814</t>
    <phoneticPr fontId="4"/>
  </si>
  <si>
    <t>SETE0093-Z03移動端板金</t>
    <phoneticPr fontId="4"/>
  </si>
  <si>
    <t>MVSHM-3N02052-32T-44YSD</t>
    <phoneticPr fontId="4"/>
  </si>
  <si>
    <t>SETE0093-Z04ヘッド板金</t>
    <phoneticPr fontId="4"/>
  </si>
  <si>
    <t>MVSHM-3N03054-32T-3EGMB</t>
    <phoneticPr fontId="4"/>
  </si>
  <si>
    <t>SETE0093-Z05受皿</t>
    <phoneticPr fontId="4"/>
  </si>
  <si>
    <t>MVSHM-3N02050-32U-JSY47</t>
    <phoneticPr fontId="4"/>
  </si>
  <si>
    <t>SETE0093-Z06スライド板金</t>
    <phoneticPr fontId="4"/>
  </si>
  <si>
    <t>MVBLK-ACW-32U-3S2JP</t>
  </si>
  <si>
    <t>SETE0093-Z07カップ受け</t>
    <phoneticPr fontId="4"/>
  </si>
  <si>
    <t>MVSHM-3N02000-32U-77H7W</t>
    <phoneticPr fontId="4"/>
  </si>
  <si>
    <t>SETE0093-Z11ダクト板金</t>
    <rPh sb="15" eb="17">
      <t>バンキン</t>
    </rPh>
    <phoneticPr fontId="4"/>
  </si>
  <si>
    <t>MVSHM-3N02050-32U-4ZWNK</t>
    <phoneticPr fontId="4"/>
  </si>
  <si>
    <t>SETE0093-Z12固定板金</t>
    <rPh sb="12" eb="14">
      <t>コテイ</t>
    </rPh>
    <rPh sb="14" eb="16">
      <t>バンキン</t>
    </rPh>
    <phoneticPr fontId="4"/>
  </si>
  <si>
    <t>RF1V形強制ｶﾞｲﾄﾞ式ﾘﾚｰ @1</t>
    <phoneticPr fontId="4"/>
  </si>
  <si>
    <t>ﾜﾝﾀｯﾁ Sｿｹｯﾄ表面配線形 @1</t>
    <phoneticPr fontId="4"/>
  </si>
  <si>
    <t>MRS232-09M-09F-5</t>
    <phoneticPr fontId="4"/>
  </si>
  <si>
    <t>3M</t>
    <phoneticPr fontId="4"/>
  </si>
  <si>
    <t xml:space="preserve">37106-3163-0W0 FL </t>
    <phoneticPr fontId="4"/>
  </si>
  <si>
    <t>e-CON6Pｵｽ(橙)</t>
    <rPh sb="10" eb="11">
      <t>ダイダイ</t>
    </rPh>
    <phoneticPr fontId="4"/>
  </si>
  <si>
    <t>37306-3163-0W0 FL</t>
    <phoneticPr fontId="4"/>
  </si>
  <si>
    <t>e-CON6Pﾒｽ(橙)</t>
    <phoneticPr fontId="4"/>
  </si>
  <si>
    <t>37103-3122-000FL-8P</t>
    <phoneticPr fontId="4"/>
  </si>
  <si>
    <t>e-CON3Pｵｽ(黄)</t>
    <rPh sb="10" eb="11">
      <t>コウ</t>
    </rPh>
    <phoneticPr fontId="4"/>
  </si>
  <si>
    <t xml:space="preserve">37303-3163-000FL-8P </t>
    <phoneticPr fontId="4"/>
  </si>
  <si>
    <t>e-CON3Pﾒｽ(橙)</t>
    <rPh sb="10" eb="11">
      <t>ダイダイ</t>
    </rPh>
    <phoneticPr fontId="4"/>
  </si>
  <si>
    <t>WAGO</t>
  </si>
  <si>
    <t>787-1632</t>
    <phoneticPr fontId="4"/>
  </si>
  <si>
    <t>195594 NORIKANEで手配済</t>
    <rPh sb="16" eb="19">
      <t>テハイスミ</t>
    </rPh>
    <phoneticPr fontId="4"/>
  </si>
  <si>
    <t>WAGO</t>
    <phoneticPr fontId="4"/>
  </si>
  <si>
    <t>2000-1301</t>
    <phoneticPr fontId="4"/>
  </si>
  <si>
    <t>端子台(プッシュイン)</t>
    <rPh sb="0" eb="3">
      <t>タンシダイ</t>
    </rPh>
    <phoneticPr fontId="4"/>
  </si>
  <si>
    <t>2000-1391</t>
    <phoneticPr fontId="4"/>
  </si>
  <si>
    <t>終端板</t>
    <rPh sb="0" eb="2">
      <t>シュウタン</t>
    </rPh>
    <rPh sb="2" eb="3">
      <t>イタ</t>
    </rPh>
    <phoneticPr fontId="4"/>
  </si>
  <si>
    <t>2000-404</t>
    <phoneticPr fontId="4"/>
  </si>
  <si>
    <t>短絡バー</t>
    <rPh sb="0" eb="2">
      <t>タンラク</t>
    </rPh>
    <phoneticPr fontId="4"/>
  </si>
  <si>
    <t>スズデン</t>
    <phoneticPr fontId="4"/>
  </si>
  <si>
    <t>VTXW-1.5/2</t>
    <phoneticPr fontId="4"/>
  </si>
  <si>
    <t>端子台</t>
    <rPh sb="0" eb="3">
      <t>タンシダイ</t>
    </rPh>
    <phoneticPr fontId="4"/>
  </si>
  <si>
    <t>見積No.274251</t>
    <rPh sb="0" eb="2">
      <t>ミツモリ</t>
    </rPh>
    <phoneticPr fontId="4"/>
  </si>
  <si>
    <t>VTXW-1.5/2E</t>
    <phoneticPr fontId="4"/>
  </si>
  <si>
    <t>側板(通電部絶縁用)</t>
    <rPh sb="0" eb="2">
      <t>ソクイタ</t>
    </rPh>
    <rPh sb="3" eb="6">
      <t>ツウデンブ</t>
    </rPh>
    <rPh sb="6" eb="9">
      <t>ゼツエンヨウ</t>
    </rPh>
    <phoneticPr fontId="4"/>
  </si>
  <si>
    <t>VTXW-1.5/2E1</t>
    <phoneticPr fontId="4"/>
  </si>
  <si>
    <t>側板(記名板ズレ防止)</t>
    <rPh sb="0" eb="2">
      <t>ソクイタ</t>
    </rPh>
    <rPh sb="3" eb="5">
      <t>キメイ</t>
    </rPh>
    <rPh sb="5" eb="6">
      <t>イタ</t>
    </rPh>
    <rPh sb="8" eb="10">
      <t>ボウシ</t>
    </rPh>
    <phoneticPr fontId="4"/>
  </si>
  <si>
    <t xml:space="preserve">MD-0L-R </t>
    <phoneticPr fontId="4"/>
  </si>
  <si>
    <t>WSSS10-4-8</t>
  </si>
  <si>
    <t>金属ﾜｯｼｬ</t>
    <rPh sb="0" eb="2">
      <t>キンゾク</t>
    </rPh>
    <phoneticPr fontId="4"/>
  </si>
  <si>
    <t>WSSS20-4-2</t>
  </si>
  <si>
    <t>山西電機㈱　　　　　　　　　　　　　　　　　　　　　　　　　　(エア・ブラウン㈱)</t>
    <rPh sb="0" eb="4">
      <t>ヤマニシデンキ</t>
    </rPh>
    <phoneticPr fontId="4"/>
  </si>
  <si>
    <t>(株)旭商工社（マーレ）</t>
    <rPh sb="0" eb="3">
      <t>カブ</t>
    </rPh>
    <rPh sb="3" eb="4">
      <t>アサヒ</t>
    </rPh>
    <rPh sb="4" eb="6">
      <t>ショウコウ</t>
    </rPh>
    <rPh sb="6" eb="7">
      <t>シャ</t>
    </rPh>
    <phoneticPr fontId="4"/>
  </si>
  <si>
    <t>新井</t>
    <rPh sb="0" eb="2">
      <t>アライ</t>
    </rPh>
    <phoneticPr fontId="4"/>
  </si>
  <si>
    <t>165601 3RD8-H /VisPur　セラミックロタ―仕様</t>
    <phoneticPr fontId="4"/>
  </si>
  <si>
    <t>B-KC-VISCOPRO</t>
    <phoneticPr fontId="4"/>
  </si>
  <si>
    <t>SH14-B</t>
    <phoneticPr fontId="4"/>
  </si>
  <si>
    <t>ATP300A-06U</t>
  </si>
  <si>
    <t>JC-3A00-OH3405010</t>
    <phoneticPr fontId="4"/>
  </si>
  <si>
    <t>見積№HQ22-0002</t>
    <rPh sb="0" eb="2">
      <t>ミツ</t>
    </rPh>
    <phoneticPr fontId="4"/>
  </si>
  <si>
    <t>I/O用内蔵電源増設</t>
    <rPh sb="3" eb="4">
      <t>ヨウ</t>
    </rPh>
    <rPh sb="4" eb="6">
      <t>ナイゾウ</t>
    </rPh>
    <rPh sb="6" eb="8">
      <t>デンゲン</t>
    </rPh>
    <rPh sb="8" eb="10">
      <t>ゾウセツ</t>
    </rPh>
    <phoneticPr fontId="4"/>
  </si>
  <si>
    <r>
      <t>ティーチングボックスⅡ（2ｍ）　　</t>
    </r>
    <r>
      <rPr>
        <sz val="11"/>
        <color indexed="10"/>
        <rFont val="ＭＳ Ｐゴシック"/>
        <family val="3"/>
        <charset val="128"/>
      </rPr>
      <t>JC3-TB</t>
    </r>
    <phoneticPr fontId="4"/>
  </si>
  <si>
    <r>
      <t>JC3用C-Points2　塗布編集ソフト　</t>
    </r>
    <r>
      <rPr>
        <sz val="11"/>
        <color indexed="10"/>
        <rFont val="ＭＳ Ｐゴシック"/>
        <family val="3"/>
        <charset val="128"/>
      </rPr>
      <t>JC3-Cｐts2</t>
    </r>
  </si>
  <si>
    <t>操作ボックス(2ｍ）初期化/ﾓｰﾄﾞ切替/ｵﾌﾟｼｮﾝSW付き</t>
    <rPh sb="0" eb="2">
      <t>ソウサ</t>
    </rPh>
    <rPh sb="10" eb="13">
      <t>ショキカ</t>
    </rPh>
    <rPh sb="18" eb="19">
      <t>キ</t>
    </rPh>
    <rPh sb="19" eb="20">
      <t>カ</t>
    </rPh>
    <rPh sb="29" eb="30">
      <t>ツ</t>
    </rPh>
    <phoneticPr fontId="4"/>
  </si>
  <si>
    <t>ケーブルキャリア　X軸用</t>
    <rPh sb="10" eb="11">
      <t>ジク</t>
    </rPh>
    <rPh sb="11" eb="12">
      <t>ヨウ</t>
    </rPh>
    <phoneticPr fontId="4"/>
  </si>
  <si>
    <t>ケーブルキャリア　Y軸用　3軸用</t>
    <rPh sb="10" eb="11">
      <t>ジク</t>
    </rPh>
    <rPh sb="11" eb="12">
      <t>ヨウ</t>
    </rPh>
    <rPh sb="14" eb="15">
      <t>ジク</t>
    </rPh>
    <rPh sb="15" eb="16">
      <t>ヨウ</t>
    </rPh>
    <phoneticPr fontId="4"/>
  </si>
  <si>
    <t>APMMSL-T3-T4-L30</t>
  </si>
  <si>
    <t>ﾈｼﾞﾍﾝｶﾝﾂｷﾞﾃ(APMMSL)</t>
  </si>
  <si>
    <t>APMMS-T3-T2</t>
  </si>
  <si>
    <t>ｱﾀﾞﾌﾟﾀｰ(APMMS)</t>
  </si>
  <si>
    <t>ATBJ14A-H-PI</t>
  </si>
  <si>
    <t>ｱﾝﾁﾊﾞｯｸﾕﾆｯﾄ ATBJ</t>
  </si>
  <si>
    <t>BOX-TRSS5-10</t>
  </si>
  <si>
    <t>ｼﾞｭｳｼﾞｱﾅﾂｷﾄﾗｽｺﾈｼﾞ-ｺﾊﾞｺ-</t>
  </si>
  <si>
    <t>C-BCHY69</t>
  </si>
  <si>
    <t>ﾎﾞｰﾙﾛｰﾗ (BCHY)</t>
  </si>
  <si>
    <t>CSHZ-ST-M5-60</t>
  </si>
  <si>
    <t>ﾛｯｶｸｱﾅﾂｷﾎﾞﾙﾄ ｾﾞﾝﾈｼﾞ</t>
  </si>
  <si>
    <t>CSHZ-ST-M5-65</t>
  </si>
  <si>
    <t>EPSLB4-M5</t>
  </si>
  <si>
    <t>ｽﾋﾟｰﾄﾞｺﾝﾄﾛｰﾗ(EPSLB)</t>
  </si>
  <si>
    <t>HAJCHP8080-20</t>
  </si>
  <si>
    <t>HBLBS8</t>
  </si>
  <si>
    <t>HBLFSD8-C-SET</t>
  </si>
  <si>
    <t>HBLFSN8-C-SET</t>
  </si>
  <si>
    <t>HBLSS8-SET</t>
  </si>
  <si>
    <t>HBLTS6-5</t>
  </si>
  <si>
    <t>ｹｲﾁｶﾞｲﾌﾞﾗｹｯﾄ</t>
  </si>
  <si>
    <t>HBLUD8</t>
  </si>
  <si>
    <t>HBV6-6</t>
  </si>
  <si>
    <t>ﾁｪﾝｼﾞﾊﾞﾙﾌﾞ HBV</t>
  </si>
  <si>
    <t>HCBR8</t>
  </si>
  <si>
    <t>HFCB8-4040-B</t>
  </si>
  <si>
    <t>HHPSJ8-B</t>
  </si>
  <si>
    <t>ｼﾞｭｼﾁｮｳﾊﾞﾝ</t>
  </si>
  <si>
    <t>HMEN8-8</t>
  </si>
  <si>
    <t>HMER8-8</t>
  </si>
  <si>
    <t>HROJS38-313</t>
  </si>
  <si>
    <t>ｺﾝﾍﾞｱﾛｰﾗ(HROJSG)</t>
  </si>
  <si>
    <t>HROJS38-413</t>
  </si>
  <si>
    <t>HV4-4</t>
  </si>
  <si>
    <t>ﾊﾝﾄﾞﾊﾞﾙﾌﾞ HV</t>
  </si>
  <si>
    <t>JCPP6</t>
  </si>
  <si>
    <t>ｼﾞｭｼｶﾌﾟﾗ(JCPP)</t>
  </si>
  <si>
    <t>KNCLSS5-8-20</t>
  </si>
  <si>
    <t>ｷﾝｿﾞｸｶﾗｰ (KNCLSS)</t>
  </si>
  <si>
    <t>LS-947-C1</t>
  </si>
  <si>
    <t>ﾁｭｳｵｳｾｲｷ Xｽﾃｰｼﾞ</t>
  </si>
  <si>
    <t>MNCN4-M5</t>
  </si>
  <si>
    <t>ﾐﾆﾁｭｱﾜﾝﾀｯﾁﾂｷﾞﾃ (MNCN)</t>
  </si>
  <si>
    <t>MSELL4-2</t>
  </si>
  <si>
    <t>NEFS8-4040-1060.0</t>
  </si>
  <si>
    <t>ｱﾙﾐﾌﾚｰﾑ(NEFS8-40__)</t>
  </si>
  <si>
    <t>NEFS8-4040-1070.0</t>
  </si>
  <si>
    <t>NEFS8-4040-1147.0</t>
  </si>
  <si>
    <t>NEFS8-4040-196.0</t>
  </si>
  <si>
    <t>NEFS8-4040-250.0</t>
  </si>
  <si>
    <t>NEFS8-4040-290.0</t>
  </si>
  <si>
    <t>NEFS8-4040-326.0</t>
  </si>
  <si>
    <t>NEFS8-4040-350.0</t>
  </si>
  <si>
    <t>NEFS8-4040-373.0</t>
  </si>
  <si>
    <t>NEFS8-4040-400.0</t>
  </si>
  <si>
    <t>NEFS8-4040-415.0</t>
  </si>
  <si>
    <t>NEFS8-4040-448.0</t>
  </si>
  <si>
    <t>NEFS8-4040-465.0</t>
  </si>
  <si>
    <t>NEFS8-4040-488.0</t>
  </si>
  <si>
    <t>NEFS8-4040-510.0</t>
  </si>
  <si>
    <t>NEFS8-4040-645</t>
  </si>
  <si>
    <t>NEFS8-4040-696.0</t>
  </si>
  <si>
    <t>NEFS8-4040-870.0</t>
  </si>
  <si>
    <t>NEFS8-4040-920.0</t>
  </si>
  <si>
    <t>NEFS8-4080-449</t>
  </si>
  <si>
    <t>NEFS8-8080-1120.0</t>
  </si>
  <si>
    <t>ｱﾙﾐﾌﾚｰﾑ(NEFS8-80__)</t>
  </si>
  <si>
    <t>NEFS8-8080-319.0</t>
  </si>
  <si>
    <t>NEFS8-8080-449.0</t>
  </si>
  <si>
    <t>NEFS8-8080-480.0</t>
  </si>
  <si>
    <t>NEFS8-8080-980.0</t>
  </si>
  <si>
    <t>PSSFG12-120</t>
  </si>
  <si>
    <t>SUSﾊﾝﾖｳｼｬﾌﾄ PSSFG</t>
  </si>
  <si>
    <t>SCSTNM20-200</t>
  </si>
  <si>
    <t>ｽﾀﾝﾄﾞ  SCSTNM</t>
  </si>
  <si>
    <t>SDPASU15-L40-P8-B5</t>
  </si>
  <si>
    <t>ｼﾁｭｳﾋﾟﾝ (SDPASU)</t>
  </si>
  <si>
    <t>SETGR12-50</t>
  </si>
  <si>
    <t>ｴﾝｹｲｼﾁｭｳ SETGR</t>
  </si>
  <si>
    <t>SETGS15-156.0-SC50-M5-N5</t>
  </si>
  <si>
    <t>SETGS8-38.0-SC10-M3-N3</t>
  </si>
  <si>
    <t>SETN15-40-SC10-M5</t>
  </si>
  <si>
    <t>ｴﾝｹｲｼﾁｭｳ - SETN</t>
  </si>
  <si>
    <t>SHNTAP8-5</t>
  </si>
  <si>
    <t>SHNTAP8-6</t>
  </si>
  <si>
    <t>SHNTAP8-8</t>
  </si>
  <si>
    <t>SHPASU15-L40.00-P8.00-B5</t>
  </si>
  <si>
    <t>ｼﾁｭｳﾋﾟﾝ SHPASU</t>
  </si>
  <si>
    <t>SHPTLS8-SET</t>
  </si>
  <si>
    <t>ﾎｷｮｳﾌﾟﾚｰﾄ</t>
  </si>
  <si>
    <t>SLON7-30.0-M4</t>
  </si>
  <si>
    <t>ﾛｯｶｸｼﾁｭｳ (SLON)</t>
  </si>
  <si>
    <t>SLSBWRK8-90</t>
  </si>
  <si>
    <t>SMK12UU</t>
  </si>
  <si>
    <t>ﾆｯﾎﾟﾝﾍﾞｱﾘﾝｸﾞﾘﾆｱﾌﾞｯｼｭ</t>
  </si>
  <si>
    <t>SPHNI-SUS-W3/8</t>
  </si>
  <si>
    <t>SSTHS12-MB</t>
  </si>
  <si>
    <t>ｼｬﾌﾄﾎﾙﾀﾞ SSTHS</t>
  </si>
  <si>
    <t>SSTHWR20</t>
  </si>
  <si>
    <t>ｼｬﾌﾄﾎﾙﾀﾞ SSTHWR</t>
  </si>
  <si>
    <t>SWT-10A-S8-SU4</t>
  </si>
  <si>
    <t>ｺｳｱﾂﾖｳｻｼｺﾐﾂｷﾞﾃSWT/ﾁｰｽﾞ</t>
  </si>
  <si>
    <t>UPCN26-B-41-SET</t>
  </si>
  <si>
    <t>ﾄｯﾃ</t>
  </si>
  <si>
    <t>USEBL4</t>
  </si>
  <si>
    <t>ﾜﾝﾀｯﾁﾂｷﾞﾃ(USEBL)</t>
  </si>
  <si>
    <t>USEBL6</t>
  </si>
  <si>
    <t>WCH2438H</t>
  </si>
  <si>
    <t>WCH24</t>
  </si>
  <si>
    <t>ｽｽﾞﾃﾞﾝ</t>
    <phoneticPr fontId="4"/>
  </si>
  <si>
    <t>APN122DNG</t>
    <phoneticPr fontId="4"/>
  </si>
  <si>
    <t>見積№256481</t>
    <rPh sb="0" eb="2">
      <t>ミツ</t>
    </rPh>
    <phoneticPr fontId="4"/>
  </si>
  <si>
    <t>HW1F-211M2G</t>
  </si>
  <si>
    <t>HW1L-M110Q4G</t>
    <phoneticPr fontId="4"/>
  </si>
  <si>
    <t>XN4E-TL402Q4MR</t>
  </si>
  <si>
    <t>TP70-1A1</t>
  </si>
  <si>
    <t>見積№22-22-00328A</t>
    <rPh sb="0" eb="2">
      <t>ミツ</t>
    </rPh>
    <phoneticPr fontId="4"/>
  </si>
  <si>
    <t>ARP20K-01H</t>
  </si>
  <si>
    <t>AS2201F-01-06SA</t>
  </si>
  <si>
    <t>AW20K-02E-B</t>
    <phoneticPr fontId="4"/>
  </si>
  <si>
    <t>G46E-2-01M-C2</t>
  </si>
  <si>
    <t>JCDQ80-20-M9NZ</t>
    <phoneticPr fontId="4"/>
  </si>
  <si>
    <t>JJ5SY1-40-03U-C4D0</t>
  </si>
  <si>
    <t>JMGPM32-25-M9NV</t>
    <phoneticPr fontId="4"/>
  </si>
  <si>
    <t>JSY11M-26-1A</t>
  </si>
  <si>
    <t>JSY1240T-5LZE</t>
  </si>
  <si>
    <t>RSQB32-20DZ-L</t>
    <phoneticPr fontId="4"/>
  </si>
  <si>
    <t>VHS20-02A</t>
  </si>
  <si>
    <t>Y200T-A</t>
  </si>
  <si>
    <t>LR6-302LJBW-RYGZ</t>
  </si>
  <si>
    <t>■SETA0082-01-A</t>
    <phoneticPr fontId="4"/>
  </si>
  <si>
    <t>■SETA0082-01-A(ﾛﾎﾞｯﾄﾍﾞｰｽ-L)</t>
  </si>
  <si>
    <t>■SETA0082-01-B</t>
    <phoneticPr fontId="4"/>
  </si>
  <si>
    <t>■SETA0082-01-B(ﾛﾎﾞｯﾄﾍﾞｰｽ-R)</t>
  </si>
  <si>
    <t>■SETA0082-01-C</t>
    <phoneticPr fontId="4"/>
  </si>
  <si>
    <t>■SETA0082-01-D</t>
    <phoneticPr fontId="4"/>
  </si>
  <si>
    <t>MVBLK-AMW-313-FCJBB</t>
  </si>
  <si>
    <t>■SETA0082-02-A1(ﾂｰﾙﾌﾟﾚｰﾄ)</t>
    <phoneticPr fontId="4"/>
  </si>
  <si>
    <t>WEB発注済</t>
    <phoneticPr fontId="4"/>
  </si>
  <si>
    <t>MVBLK-AMW-2ZY-RCYY5</t>
  </si>
  <si>
    <t>■SETA0082-02-B(ﾊﾞﾙﾌﾞ接続ﾌﾟﾚｰﾄ)</t>
  </si>
  <si>
    <t>MVSHM-3N02050-313-Y8S3D</t>
  </si>
  <si>
    <t>■SETA0082-02-C1(ｶｰﾄﾘｯｼﾞﾌﾟﾚｰﾄ)</t>
    <phoneticPr fontId="4"/>
  </si>
  <si>
    <t>MVSHM-3N02002-313-XCNA4</t>
  </si>
  <si>
    <t>■SETA0082-02-D(ｾﾝｻｰﾌﾟﾚｰﾄ)</t>
    <phoneticPr fontId="4"/>
  </si>
  <si>
    <t>MVSHM-3N02000-2ZY-MU43N</t>
  </si>
  <si>
    <t>■SETA0082-03-A(LED固定ﾌﾟﾚｰﾄ)</t>
  </si>
  <si>
    <t>MVSHM-3N03000-313-U2D88</t>
  </si>
  <si>
    <t>■SETA0082-03-B(ｶﾒﾗﾌﾟﾚｰﾄ)</t>
  </si>
  <si>
    <t>MVSHM-3N02050-31M-3D1GG</t>
  </si>
  <si>
    <t>■SETA0082-04-A1(（ﾗﾝﾌﾟｽﾃｰ）</t>
    <phoneticPr fontId="4"/>
  </si>
  <si>
    <t>MVBLK-MCL-2ZY-SK8UW</t>
  </si>
  <si>
    <t>■SETA0082-04-B（戸当たり）</t>
  </si>
  <si>
    <t>■SETA0082-05-A(ﾍﾞｰｽﾌﾟﾚｰﾄ)</t>
  </si>
  <si>
    <t>■SETA0082-05-B(ﾍﾞｰｽﾌﾟﾚｰﾄ)</t>
  </si>
  <si>
    <t>■SETA0082-05-C(ﾍﾞｰｽﾌﾟﾚｰﾄ)</t>
  </si>
  <si>
    <t>■SETA0082-05-D(ﾍﾞｰｽﾌﾟﾚｰﾄ)</t>
  </si>
  <si>
    <t>MVSHM-3N02050-2ZY-4G8YL</t>
  </si>
  <si>
    <t>■SETA0082-05-E(外部SWﾌﾟﾚｰﾄ)</t>
  </si>
  <si>
    <t>MVSHM-3N02002-2ZY-P4C8B</t>
  </si>
  <si>
    <t>■SETA0082-05-F（ながらSWﾌﾟﾚｰﾄ）</t>
  </si>
  <si>
    <t>MVSHM-3N03002-2ZY-MC4FK</t>
  </si>
  <si>
    <t>■SETA0082-05-G(ｺﾝﾄﾛｰﾗｰ底板)</t>
  </si>
  <si>
    <t>MVSHM-3N02002-2ZY-2DCGT</t>
  </si>
  <si>
    <t>■SETA0082-05-H(JC-3ﾌﾟﾚｰﾄ)</t>
  </si>
  <si>
    <t>MVSHM-3N02002-2ZY-R7RPR</t>
  </si>
  <si>
    <t>■SETA0082-05-I(RDﾌﾟﾚｰﾄ)</t>
  </si>
  <si>
    <t>MVSHM-3N00800-329-3SSTT</t>
  </si>
  <si>
    <t>■SETA0082-05-J(側面ｶﾊﾞｰ)</t>
    <rPh sb="15" eb="17">
      <t>ソクメン</t>
    </rPh>
    <phoneticPr fontId="4"/>
  </si>
  <si>
    <t>MVSHM-3N02000-2ZY-BEZPA</t>
  </si>
  <si>
    <t>■SETA0082-06-A(ｶｯﾌﾟﾌﾟﾚｰﾄ)</t>
  </si>
  <si>
    <t>MVSHM-3N02002-2ZY-SAD96</t>
  </si>
  <si>
    <t>■SETA0082-06-B(ｶｯﾌﾟﾌﾟﾚｰﾄ)</t>
  </si>
  <si>
    <t>MVSHM-3N01500-329-F5G8R</t>
  </si>
  <si>
    <t>■SETA0082-08-A1(正面ﾊﾟﾈﾙ)</t>
    <phoneticPr fontId="4"/>
  </si>
  <si>
    <t>MVSHM-3N00800-2ZY-ZMDCP</t>
  </si>
  <si>
    <t>■SETA0082-08-B(天井ﾊﾟﾈﾙ)</t>
  </si>
  <si>
    <t>MVSHM-3N00800-2ZY-ZZ2S4</t>
  </si>
  <si>
    <t>■SETA0082-08-C(天井ﾊﾟﾈﾙ)</t>
  </si>
  <si>
    <t>MVSHM-3N00800-2ZY-UEWJH</t>
  </si>
  <si>
    <t>■SETA0082-08-D(側面ﾊﾟﾈﾙ)</t>
  </si>
  <si>
    <t>MVSHM-3N00800-2ZY-K3UDE</t>
  </si>
  <si>
    <t>■SETA0082-08-E(側面ﾊﾟﾈﾙ)</t>
  </si>
  <si>
    <t>MVSHM-3N00800-2ZY-ZBLEP</t>
  </si>
  <si>
    <t>■SETA0082-08-F(側面ﾊﾟﾈﾙ)</t>
  </si>
  <si>
    <t>MVSHM-3N00800-2ZY-A9DGX</t>
  </si>
  <si>
    <t>■SETA0082-08-G(背面ﾊﾟﾈﾙ)</t>
  </si>
  <si>
    <t>■SETA0082-09-A(元圧ﾌﾟﾚｰﾄ)</t>
  </si>
  <si>
    <t>MVSHM-3N02052-2ZY-ES2B7</t>
  </si>
  <si>
    <t>■SETA0082-09-B(三方弁ﾌﾟﾚｰﾄ)</t>
  </si>
  <si>
    <t>MVBLK-AMW-318-CCC7Y</t>
  </si>
  <si>
    <t>■SETA0082-10-A1(ｺﾝﾍﾞｱｶﾞｲﾄﾞ-LF)</t>
    <phoneticPr fontId="4"/>
  </si>
  <si>
    <t>MVBLK-AMW-329-HSB8K</t>
  </si>
  <si>
    <t>■SETA0082-10-B1(ｺﾝﾍﾞｱｶﾞｲﾄﾞ-LB)</t>
    <phoneticPr fontId="4"/>
  </si>
  <si>
    <t>MVBLK-AMW-318-WL9UL</t>
  </si>
  <si>
    <t>■SETA0082-10-C1(ｺﾝﾍﾞｱｶﾞｲﾄﾞ-RF)</t>
    <phoneticPr fontId="4"/>
  </si>
  <si>
    <t>MVBLK-AMW-329-JUX8S</t>
  </si>
  <si>
    <t>■SETA0082-10-D1(ｺﾝﾍﾞｱｶﾞｲﾄﾞ-RB)</t>
    <phoneticPr fontId="4"/>
  </si>
  <si>
    <t>MVBLK-AMW-318-PZHF2</t>
  </si>
  <si>
    <t>■SETA0082-10-E1(ｺﾝﾍﾞｱｶﾞｲﾄﾞ-CT)</t>
    <phoneticPr fontId="4"/>
  </si>
  <si>
    <t>MVSHM-3N02502-318-RXCXM</t>
  </si>
  <si>
    <t>■SETA0082-10-H(ｶﾞｲﾄﾞﾌﾟﾚｰﾄ-L)</t>
  </si>
  <si>
    <t>MVSHM-3N02502-318-HJRYX</t>
  </si>
  <si>
    <t>■SETA0082-10-I(ｶﾞｲﾄﾞﾌﾟﾚｰﾄ-R)</t>
  </si>
  <si>
    <t>MVSHM-3N02502-318-MP2RL</t>
  </si>
  <si>
    <t>■SETA0082-10-J(ｶﾞｲﾄﾞﾌﾟﾚｰﾄ-C)</t>
  </si>
  <si>
    <t>MVSHM-3N02000-313-62WG2</t>
  </si>
  <si>
    <t>■SETA0082-10-K1(ｻﾎﾟｰﾄﾌﾟﾚｰﾄ)</t>
    <phoneticPr fontId="4"/>
  </si>
  <si>
    <t>■SETA0082-10-L1(ｺﾛﾍﾞｰｽ)</t>
    <phoneticPr fontId="4"/>
  </si>
  <si>
    <t>MVBLK-AMW-2ZY-WB7ED</t>
  </si>
  <si>
    <t>■SETA0082-10-M(ｼﾘﾝﾀﾞﾌﾟﾚｰﾄ)</t>
  </si>
  <si>
    <t>MVBLK-AMW-318-K6AKN</t>
  </si>
  <si>
    <t>■SETA0082-11-A1(ｺﾝﾍﾞｱｻｲﾄﾞ-L)</t>
    <phoneticPr fontId="4"/>
  </si>
  <si>
    <t>MVBLK-AMW-318-UZ49M</t>
  </si>
  <si>
    <t>■SETA0082-11-B1(ｺﾝﾍﾞｱｻｲﾄﾞ-R)</t>
    <phoneticPr fontId="4"/>
  </si>
  <si>
    <t>MVSHM-3N02000-318-PFP6N</t>
  </si>
  <si>
    <t>■SETA0082-11-C1(突き当てﾌﾟﾚｰﾄ)</t>
    <phoneticPr fontId="4"/>
  </si>
  <si>
    <t>MVBLK-AMW-2ZY-TSHXP</t>
  </si>
  <si>
    <t>■SETA0082-11-D(ｼﾘﾝﾀﾞﾍﾞｰｽ)</t>
  </si>
  <si>
    <t>MVBLK-AMW-2ZY-ST2PC</t>
  </si>
  <si>
    <t>■SETA0082-11-E(ｼﾘﾝﾀﾞﾌﾟﾚｰﾄ)</t>
  </si>
  <si>
    <t>MVBLK-AMW-313-E2HKW</t>
  </si>
  <si>
    <t>■SETA0082-11-F(ｽﾄｯﾊﾟｰﾌﾟﾚｰﾄ)</t>
  </si>
  <si>
    <t>MVSHM-3N02552-313-J2SP2</t>
  </si>
  <si>
    <t>■SETA0082-11-G1(ﾜｰｸｶﾞｲﾄﾞ)</t>
    <phoneticPr fontId="4"/>
  </si>
  <si>
    <t>MVSHM-3N01500-2ZY-48GAG</t>
  </si>
  <si>
    <t>■SETA0082-11-I(ｾﾝｻｰﾌﾞﾗｹｯﾄ)</t>
  </si>
  <si>
    <t>MVSHM-3N01500-2ZY-JLS8H</t>
  </si>
  <si>
    <t>■SETA0082-11-J(ｾﾝｻｰﾌﾞﾗｹｯﾄ)</t>
  </si>
  <si>
    <t>MVBLK-AMW-31E-U32SK</t>
  </si>
  <si>
    <t>■SETA0082-11-K(ｼﾘﾝﾀﾞﾌﾟﾚｰﾄ)</t>
    <phoneticPr fontId="4"/>
  </si>
  <si>
    <t>加工品</t>
    <rPh sb="0" eb="3">
      <t>カコウヒン</t>
    </rPh>
    <phoneticPr fontId="4"/>
  </si>
  <si>
    <t>580091A-1 ドロップインアダプタ</t>
  </si>
  <si>
    <t>580091A-2 ドロップインアダプタ</t>
  </si>
  <si>
    <t>FS-N41N</t>
  </si>
  <si>
    <t>FU-53TZ</t>
    <phoneticPr fontId="4"/>
  </si>
  <si>
    <t>NU-EN8N</t>
  </si>
  <si>
    <t>NU-EP1</t>
  </si>
  <si>
    <t>OP-26751</t>
  </si>
  <si>
    <t>KEYNECE</t>
  </si>
  <si>
    <t>GL-S20FH</t>
    <phoneticPr fontId="4"/>
  </si>
  <si>
    <t>GL-SP5P1</t>
    <phoneticPr fontId="4"/>
  </si>
  <si>
    <t>GL-SA20F</t>
    <phoneticPr fontId="4"/>
  </si>
  <si>
    <t>KV-8000</t>
  </si>
  <si>
    <t>KV-M4G</t>
    <phoneticPr fontId="4"/>
  </si>
  <si>
    <t>KV-7000C</t>
    <phoneticPr fontId="4"/>
  </si>
  <si>
    <t>KV-C32XTD</t>
  </si>
  <si>
    <t>5月頃</t>
    <rPh sb="1" eb="2">
      <t>ツキ</t>
    </rPh>
    <rPh sb="2" eb="3">
      <t>コロ</t>
    </rPh>
    <phoneticPr fontId="4"/>
  </si>
  <si>
    <t>MS2-H150</t>
  </si>
  <si>
    <t>VT5-W07</t>
  </si>
  <si>
    <t>IL-S100</t>
  </si>
  <si>
    <t>OP-87058</t>
    <phoneticPr fontId="4"/>
  </si>
  <si>
    <t>EA812JA-19A</t>
  </si>
  <si>
    <t>ｲﾝﾊﾞｰﾀｰ</t>
  </si>
  <si>
    <t>MRS232-09F-09F-5</t>
  </si>
  <si>
    <t>RS232C ｹｰﾌﾞﾙ</t>
  </si>
  <si>
    <t>MSNDTK3</t>
  </si>
  <si>
    <t>ﾀｲﾈﾂﾀﾝｼﾀﾞｲ (MSNDTK)</t>
  </si>
  <si>
    <t>MWS-M34-HT34-KV</t>
  </si>
  <si>
    <t>PLCﾀｲｵｳﾀﾝｼﾀﾞｲ(PB)</t>
  </si>
  <si>
    <t>NWGMC6-STN-SUMB-GY-3</t>
  </si>
  <si>
    <t>LAN ｱｯｾﾝﾌﾞﾙ ｹ-ﾌﾞﾙ</t>
  </si>
  <si>
    <t>PDDJ-PS-SB-25-3</t>
  </si>
  <si>
    <t>PDDJ-PS-SB-37-3</t>
  </si>
  <si>
    <t>A8111</t>
  </si>
  <si>
    <t>ｱﾒﾘｶﾝﾃﾞﾝｷ OAﾞﾀｯﾌﾟ</t>
  </si>
  <si>
    <t>SC-03/G ｺｲﾙDC24V 1A</t>
    <phoneticPr fontId="4"/>
  </si>
  <si>
    <t>WEB在庫あり</t>
    <rPh sb="3" eb="5">
      <t>ザイコ</t>
    </rPh>
    <phoneticPr fontId="4"/>
  </si>
  <si>
    <t>G7SA-2A2B DC24</t>
    <phoneticPr fontId="4"/>
  </si>
  <si>
    <t>2個は社内在庫あり</t>
    <rPh sb="1" eb="2">
      <t>コ</t>
    </rPh>
    <rPh sb="3" eb="5">
      <t>シャナイ</t>
    </rPh>
    <rPh sb="5" eb="7">
      <t>ザイコ</t>
    </rPh>
    <phoneticPr fontId="4"/>
  </si>
  <si>
    <t>4/7ﾒｰﾙにて発注不要指示あり</t>
    <rPh sb="8" eb="12">
      <t>ハッチュウフヨウ</t>
    </rPh>
    <rPh sb="12" eb="14">
      <t>シジ</t>
    </rPh>
    <phoneticPr fontId="4"/>
  </si>
  <si>
    <r>
      <t>NV30-FA 2P 15A 30MA→</t>
    </r>
    <r>
      <rPr>
        <sz val="11"/>
        <color indexed="10"/>
        <rFont val="ＭＳ Ｐゴシック"/>
        <family val="3"/>
        <charset val="128"/>
      </rPr>
      <t>EW32AAG-2P015B在庫品使用</t>
    </r>
    <rPh sb="34" eb="37">
      <t>ザイコヒン</t>
    </rPh>
    <rPh sb="37" eb="39">
      <t>シヨウ</t>
    </rPh>
    <phoneticPr fontId="4"/>
  </si>
  <si>
    <t>発№54459（余剰品）を転用</t>
    <rPh sb="0" eb="2">
      <t>ハツナンバー</t>
    </rPh>
    <rPh sb="8" eb="11">
      <t>ヨジョウヒン</t>
    </rPh>
    <rPh sb="13" eb="15">
      <t>テンヨウ</t>
    </rPh>
    <phoneticPr fontId="4"/>
  </si>
  <si>
    <t>三菱電機</t>
    <rPh sb="0" eb="4">
      <t>ミツビシデンキ</t>
    </rPh>
    <phoneticPr fontId="4"/>
  </si>
  <si>
    <r>
      <t>CP30-BA 2P 1-M 10A→</t>
    </r>
    <r>
      <rPr>
        <sz val="11"/>
        <color indexed="10"/>
        <rFont val="ＭＳ Ｐゴシック"/>
        <family val="3"/>
        <charset val="128"/>
      </rPr>
      <t>CP30-BA 2P 1-M 10A A</t>
    </r>
    <r>
      <rPr>
        <sz val="11"/>
        <color theme="1"/>
        <rFont val="游ゴシック"/>
        <family val="2"/>
        <charset val="128"/>
        <scheme val="minor"/>
      </rPr>
      <t>にて発注</t>
    </r>
    <phoneticPr fontId="4"/>
  </si>
  <si>
    <t>入手先不問</t>
    <rPh sb="0" eb="3">
      <t>ニュウシュサキ</t>
    </rPh>
    <rPh sb="3" eb="5">
      <t>フモン</t>
    </rPh>
    <phoneticPr fontId="4"/>
  </si>
  <si>
    <t>CP30-BA 2P 1-M 5A　→ﾐｽﾐへ発注変更</t>
    <rPh sb="23" eb="27">
      <t>ハッチュウヘンコウ</t>
    </rPh>
    <phoneticPr fontId="4"/>
  </si>
  <si>
    <t>手配不要</t>
    <rPh sb="0" eb="2">
      <t>テハイ</t>
    </rPh>
    <rPh sb="2" eb="4">
      <t>フヨウ</t>
    </rPh>
    <phoneticPr fontId="4"/>
  </si>
  <si>
    <t>TDKﾗﾑﾀﾞ</t>
    <phoneticPr fontId="4"/>
  </si>
  <si>
    <r>
      <t>PCRY-4M1N　　</t>
    </r>
    <r>
      <rPr>
        <sz val="11"/>
        <color indexed="10"/>
        <rFont val="ＭＳ Ｐゴシック"/>
        <family val="3"/>
        <charset val="128"/>
      </rPr>
      <t>※長納期の為、下記東朋Tへ変更</t>
    </r>
    <rPh sb="12" eb="13">
      <t>チョウ</t>
    </rPh>
    <rPh sb="13" eb="15">
      <t>ノウキ</t>
    </rPh>
    <rPh sb="16" eb="17">
      <t>タメ</t>
    </rPh>
    <rPh sb="18" eb="20">
      <t>カキ</t>
    </rPh>
    <rPh sb="20" eb="22">
      <t>トウホウ</t>
    </rPh>
    <rPh sb="24" eb="26">
      <t>ヘンコウ</t>
    </rPh>
    <phoneticPr fontId="4"/>
  </si>
  <si>
    <t>P7SA-10F-ND-PU</t>
    <phoneticPr fontId="4"/>
  </si>
  <si>
    <t>見積№22-22-00359A</t>
    <rPh sb="0" eb="3">
      <t>ミツモリナンバー</t>
    </rPh>
    <phoneticPr fontId="4"/>
  </si>
  <si>
    <t>6/22 佐藤Mへ</t>
    <rPh sb="5" eb="7">
      <t>サトウ</t>
    </rPh>
    <phoneticPr fontId="4"/>
  </si>
  <si>
    <t>CP30-BA 2P 1-M 5A</t>
    <phoneticPr fontId="4"/>
  </si>
  <si>
    <t>MISUMI</t>
  </si>
  <si>
    <t>APN122DNR</t>
  </si>
  <si>
    <t>SMALL WARNING LIGHT</t>
  </si>
  <si>
    <t>B1R424</t>
  </si>
  <si>
    <t>ﾊﾟｲ16 ｽｲｯﾁ ﾌﾞｻﾞｰ</t>
  </si>
  <si>
    <t>GRPTS-M34-M34-0.5</t>
  </si>
  <si>
    <t>PLCﾀｲｵｳｹｰﾌﾞﾙ</t>
  </si>
  <si>
    <t>HMHS25-16</t>
  </si>
  <si>
    <t>ｺﾝﾍﾞｱﾖｳﾎｲｰﾙ (HMHS)</t>
  </si>
  <si>
    <t>NKOSA5-10-8</t>
  </si>
  <si>
    <t>ｱﾂｶﾞﾀﾛｰﾚｯﾄﾉﾌﾞ</t>
  </si>
  <si>
    <t>PSSFG10-300</t>
  </si>
  <si>
    <t>PSSFG10-400</t>
  </si>
  <si>
    <t>SSTHMR10</t>
  </si>
  <si>
    <t>ｼｬﾌﾄﾎﾙﾀﾞ(SSTHMR)</t>
  </si>
  <si>
    <t>HW1L-M110Q4Y</t>
  </si>
  <si>
    <t>U-Bon在庫あり</t>
    <rPh sb="5" eb="7">
      <t>ザイコ</t>
    </rPh>
    <phoneticPr fontId="4"/>
  </si>
  <si>
    <t>SC-03 ｺｲﾙAC200V 1A</t>
    <phoneticPr fontId="4"/>
  </si>
  <si>
    <t>G3RZ-201SLN DC24V</t>
    <phoneticPr fontId="4"/>
  </si>
  <si>
    <t>Misumi在庫あり</t>
    <rPh sb="6" eb="8">
      <t>ザイコ</t>
    </rPh>
    <phoneticPr fontId="4"/>
  </si>
  <si>
    <t>RS</t>
    <phoneticPr fontId="4"/>
  </si>
  <si>
    <t>P2RFZ-05-E</t>
    <phoneticPr fontId="4"/>
  </si>
  <si>
    <t>XC-T34B2</t>
    <phoneticPr fontId="4"/>
  </si>
  <si>
    <t>東朋テクノロジー</t>
    <rPh sb="0" eb="2">
      <t>トウホウ</t>
    </rPh>
    <phoneticPr fontId="4"/>
  </si>
  <si>
    <t>PIFR4-D02CPS　※プラスコモン</t>
    <phoneticPr fontId="4"/>
  </si>
  <si>
    <t>ACA6H-508-306-5-F243.0-G284.0-N6</t>
  </si>
  <si>
    <t>ｱｸﾘﾙ      (ACA)     ｱﾅｶｺｳﾂｷ</t>
  </si>
  <si>
    <t>ACA6H-569-348-5-F273.5-G326.0-N6</t>
  </si>
  <si>
    <t>ACA6H-869-306-5-F423.5-G284.0-N6</t>
  </si>
  <si>
    <t>HNTR8-5</t>
  </si>
  <si>
    <t>ｱﾙﾐﾌﾚｰﾑﾖｳﾅｯﾄ</t>
  </si>
  <si>
    <t>SLSBWRK7-20</t>
  </si>
  <si>
    <t>HH-FC-2</t>
  </si>
  <si>
    <t>ﾄｯﾃ HH</t>
  </si>
  <si>
    <t>HBLUD6</t>
  </si>
  <si>
    <t>SCB6-20</t>
  </si>
  <si>
    <t>ﾈｼﾞ CB SCB BCB SBCB GUTB</t>
  </si>
  <si>
    <t>SCB8-75</t>
  </si>
  <si>
    <t>AS2201F-02-04SA</t>
  </si>
  <si>
    <t>SMC ｽﾋﾟｰﾄﾞｺﾝﾄﾛｰﾗAS</t>
  </si>
  <si>
    <t>MVBLK-AMW-331-K7MKK</t>
  </si>
  <si>
    <t>ﾒｳﾞｨｰ_ｶｸﾓﾉ_ｱﾙﾐ</t>
  </si>
  <si>
    <t>MVBLK-AMW-331-2JYZ3</t>
  </si>
  <si>
    <t>【ﾍﾞｯｾﾙ】ﾄﾞﾗｲﾊﾞｰﾋﾞｯﾄ  ( - )</t>
    <phoneticPr fontId="4"/>
  </si>
  <si>
    <t>SCB2.5-5</t>
  </si>
  <si>
    <t>SCB6-25</t>
  </si>
  <si>
    <t>JJ5SY3-40-03B-C6D0</t>
    <phoneticPr fontId="4"/>
  </si>
  <si>
    <t>ﾏﾆﾎｰﾙﾄﾞﾍﾞｰｽ</t>
    <phoneticPr fontId="4"/>
  </si>
  <si>
    <t>*JSY3240T-5LZE</t>
    <phoneticPr fontId="4"/>
  </si>
  <si>
    <t>5ﾎﾟｰﾄ電磁弁</t>
    <rPh sb="5" eb="8">
      <t>デンジベン</t>
    </rPh>
    <phoneticPr fontId="4"/>
  </si>
  <si>
    <t>*JSY31M-26-1A</t>
    <phoneticPr fontId="4"/>
  </si>
  <si>
    <t>ﾌﾟﾗﾝｷﾝｸﾞﾌﾟﾚｰﾄ</t>
    <phoneticPr fontId="4"/>
  </si>
  <si>
    <t>FU-53TZ-5000</t>
    <phoneticPr fontId="4"/>
  </si>
  <si>
    <t>ｾﾝｻ</t>
    <phoneticPr fontId="4"/>
  </si>
  <si>
    <t>MVSHM-3N02552-313-J2SP2</t>
    <phoneticPr fontId="4"/>
  </si>
  <si>
    <t>【ﾐｽﾐ】ﾒｳﾞｨｰ_ﾊﾞﾝｷﾝ  ( - )</t>
    <phoneticPr fontId="4"/>
  </si>
  <si>
    <t>NWGMC6-STN-SUMB-GY-10</t>
  </si>
  <si>
    <t>NWGMC6-STN-SUMB-GY-1</t>
  </si>
  <si>
    <t>SHNTAP8-4</t>
  </si>
  <si>
    <t>CW1101F0</t>
  </si>
  <si>
    <t>ｼｰﾙﾜｯｼｬｰWFｼﾘｰｽﾞ CW</t>
  </si>
  <si>
    <t>APMMSL-G4-T3-L30</t>
  </si>
  <si>
    <t>MVBLK-AMW-343-6LUHX</t>
  </si>
  <si>
    <t>■SETA0082-02-B1(ﾊﾞﾙﾌﾞ接続ﾌﾟﾚｰﾄ)</t>
    <phoneticPr fontId="4"/>
  </si>
  <si>
    <t>MSWTSK3</t>
  </si>
  <si>
    <t>ｽｸﾘｭﾌﾟﾗｸﾞ (MSWTSK)</t>
  </si>
  <si>
    <t>G46E-4-01M-C2</t>
    <phoneticPr fontId="4"/>
  </si>
  <si>
    <t>ｹﾞｰｼﾞ</t>
    <phoneticPr fontId="4"/>
  </si>
  <si>
    <t>AS1301F-M5E-06A</t>
  </si>
  <si>
    <t>AN15-02</t>
  </si>
  <si>
    <t>SMC ｻｲﾚﾝｻAN</t>
  </si>
  <si>
    <t>SPHNI-STDRY-W1/4</t>
  </si>
  <si>
    <t>4H21006</t>
  </si>
  <si>
    <t>ﾊﾞﾙﾌﾞ</t>
  </si>
  <si>
    <t>MVSHM-3N02052-347-WMH63</t>
  </si>
  <si>
    <t>■SETA0082-09-B1(三方弁ﾌﾟﾚｰﾄ)</t>
    <phoneticPr fontId="4"/>
  </si>
  <si>
    <t>SETN15-35-SC10-M5</t>
  </si>
  <si>
    <t>SHPASU15-L35.00-P7.70-B5</t>
  </si>
  <si>
    <t>SDPASU15-L35.00-P7.70-B5</t>
  </si>
  <si>
    <t>CSH-ST-M14-25</t>
  </si>
  <si>
    <t>ﾛｯｶｸｱﾅﾂｷﾎﾞﾙﾄ</t>
  </si>
  <si>
    <t>CBSTS6-16</t>
  </si>
  <si>
    <t>3M-W-2</t>
  </si>
  <si>
    <t>SUTPTH10A</t>
  </si>
  <si>
    <t>ｺｳｶﾝﾖｳﾂｷﾞﾃ (SUTPTH)</t>
  </si>
  <si>
    <t>ADT-RJ45-10FN</t>
  </si>
  <si>
    <t>RJ-45ｺﾈｸﾀ</t>
  </si>
  <si>
    <t>HV6-6</t>
  </si>
  <si>
    <t>AS2201F-02-06SA</t>
  </si>
  <si>
    <t>MVBLK-AMW-34J-DLNEC</t>
  </si>
  <si>
    <t>■SETA0082-11-K1(ｼﾘﾝﾀﾞﾌﾟﾚｰﾄ)</t>
    <phoneticPr fontId="4"/>
  </si>
  <si>
    <t>CBLRJ050-666-S-14-SV</t>
  </si>
  <si>
    <t>RJ-11ｹｰﾌﾞﾙ</t>
  </si>
  <si>
    <t>MSTEL6-1</t>
  </si>
  <si>
    <t>MNCN6-M5</t>
  </si>
  <si>
    <t>USSTL6</t>
  </si>
  <si>
    <t>ﾜﾝﾀｯﾁﾂｷﾞﾃ(USSTL)</t>
  </si>
  <si>
    <t>C-BCHYS69</t>
    <phoneticPr fontId="4"/>
  </si>
  <si>
    <t>ﾎﾞｰﾙﾛｰﾗ (BCHYS)</t>
    <phoneticPr fontId="4"/>
  </si>
  <si>
    <t>メカ設計</t>
    <rPh sb="2" eb="4">
      <t>セッケイ</t>
    </rPh>
    <phoneticPr fontId="4"/>
  </si>
  <si>
    <t>メカ組立</t>
    <rPh sb="2" eb="4">
      <t>クミタテ</t>
    </rPh>
    <phoneticPr fontId="4"/>
  </si>
  <si>
    <t>電気設計</t>
    <rPh sb="0" eb="2">
      <t>デンキ</t>
    </rPh>
    <rPh sb="2" eb="4">
      <t>セッケイ</t>
    </rPh>
    <phoneticPr fontId="4"/>
  </si>
  <si>
    <t>電気配線</t>
    <rPh sb="0" eb="4">
      <t>デンキハイセン</t>
    </rPh>
    <phoneticPr fontId="4"/>
  </si>
  <si>
    <t>調整デバック</t>
    <rPh sb="0" eb="2">
      <t>チョウセイ</t>
    </rPh>
    <phoneticPr fontId="4"/>
  </si>
  <si>
    <t>ソフト設計</t>
    <rPh sb="3" eb="5">
      <t>セッケイ</t>
    </rPh>
    <phoneticPr fontId="4"/>
  </si>
  <si>
    <t>ドキュメント作成費（ハード・ソフト）</t>
    <rPh sb="6" eb="9">
      <t>サクセイヒ</t>
    </rPh>
    <phoneticPr fontId="4"/>
  </si>
  <si>
    <t>運送費</t>
    <rPh sb="0" eb="3">
      <t>ウンソウヒ</t>
    </rPh>
    <phoneticPr fontId="4"/>
  </si>
  <si>
    <t>(株)旭商工社　　　　　　　　　　　　　　　　　　　　（マーレ）</t>
    <rPh sb="0" eb="3">
      <t>カブ</t>
    </rPh>
    <rPh sb="3" eb="4">
      <t>アサヒ</t>
    </rPh>
    <rPh sb="4" eb="6">
      <t>ショウコウ</t>
    </rPh>
    <rPh sb="6" eb="7">
      <t>シャ</t>
    </rPh>
    <phoneticPr fontId="4"/>
  </si>
  <si>
    <t>株式会社啓愛社</t>
    <rPh sb="0" eb="4">
      <t>カブシキカイシャ</t>
    </rPh>
    <rPh sb="4" eb="7">
      <t>ケイアイシャ</t>
    </rPh>
    <phoneticPr fontId="4"/>
  </si>
  <si>
    <t>追記箇所</t>
    <rPh sb="0" eb="2">
      <t>ツイキ</t>
    </rPh>
    <rPh sb="2" eb="4">
      <t>カショ</t>
    </rPh>
    <phoneticPr fontId="4"/>
  </si>
  <si>
    <t>なし(支給品)</t>
    <rPh sb="3" eb="6">
      <t>シキュウヒン</t>
    </rPh>
    <phoneticPr fontId="4"/>
  </si>
  <si>
    <t>ミネベアミツミからの支給品/日本省力から送られてきます。</t>
    <rPh sb="10" eb="13">
      <t>シキュウヒン</t>
    </rPh>
    <rPh sb="14" eb="16">
      <t>ニホン</t>
    </rPh>
    <rPh sb="16" eb="18">
      <t>ショウリョク</t>
    </rPh>
    <rPh sb="20" eb="21">
      <t>オク</t>
    </rPh>
    <phoneticPr fontId="4"/>
  </si>
  <si>
    <t>ミネベアミツミからの支給品</t>
    <rPh sb="10" eb="13">
      <t>シキュウヒン</t>
    </rPh>
    <phoneticPr fontId="4"/>
  </si>
  <si>
    <t>日本省力技研</t>
    <rPh sb="0" eb="4">
      <t>ニホンショウリョク</t>
    </rPh>
    <rPh sb="4" eb="6">
      <t>ギケン</t>
    </rPh>
    <phoneticPr fontId="4"/>
  </si>
  <si>
    <t>RM15QPS-4PA</t>
    <phoneticPr fontId="4"/>
  </si>
  <si>
    <t>送料かかりません。</t>
    <rPh sb="0" eb="2">
      <t>ソウリョウ</t>
    </rPh>
    <phoneticPr fontId="4"/>
  </si>
  <si>
    <t>ﾐﾈﾍﾞｱ装置同梱</t>
    <rPh sb="5" eb="7">
      <t>ソウチ</t>
    </rPh>
    <rPh sb="7" eb="9">
      <t>ドウコン</t>
    </rPh>
    <phoneticPr fontId="4"/>
  </si>
  <si>
    <t>MX-112セパレートミキサー</t>
    <phoneticPr fontId="4"/>
  </si>
  <si>
    <t>モーター付きミキサー</t>
    <rPh sb="4" eb="5">
      <t>ツ</t>
    </rPh>
    <phoneticPr fontId="4"/>
  </si>
  <si>
    <t>NSDJ-PT-SB-37-1.5</t>
  </si>
  <si>
    <t>PLCﾛｰﾀﾞｰﾊｰﾈｽ</t>
  </si>
  <si>
    <t>9000-300X300X1.0</t>
  </si>
  <si>
    <t>ﾅﾌﾛﾝPTFEｼｰﾄ(ｽｶｲﾌﾞﾄﾞ)</t>
  </si>
  <si>
    <t>CFPNLA4-P6-L2-B2-ML8</t>
  </si>
  <si>
    <t>ｲﾁｷﾞﾒﾋﾟﾝ CFPNLA</t>
  </si>
  <si>
    <t>FAMDS-SUD-T2-A125-B30-L20-F10-H110-N4-J20-V10-S17-NA4-K15</t>
  </si>
  <si>
    <t>FAﾒｶ_ﾊﾞﾝｷﾝ_ﾌﾞﾗｹｯﾄ(FAMDS)</t>
  </si>
  <si>
    <t>IBNC-T0.2-H8-L50-A4.5-X4-P10</t>
  </si>
  <si>
    <t>ｲﾀﾊﾞﾈ IBN_</t>
  </si>
  <si>
    <t>MSH4-10</t>
  </si>
  <si>
    <t>ﾉｯｸﾋﾟﾝ MSH</t>
  </si>
  <si>
    <t>MTCS</t>
  </si>
  <si>
    <t>ｵﾝﾁｮｳｺﾝﾄﾛｰﾗ</t>
  </si>
  <si>
    <t>SLSBWRK7-50</t>
  </si>
  <si>
    <t>XYSPG80</t>
  </si>
  <si>
    <t>ｳｽｶﾞﾀXYｽﾃｰｼﾞ(XYSPG)</t>
  </si>
  <si>
    <t>NMCPMS5</t>
  </si>
  <si>
    <t>ｴｱﾖｳｶﾌﾟﾗ(NMCPMS)</t>
  </si>
  <si>
    <t>BSFFA10A</t>
  </si>
  <si>
    <t>ﾎﾞｰﾙﾊﾞﾙﾌﾞ(BSFF)</t>
  </si>
  <si>
    <t>HBLFSL5-C-SSP</t>
  </si>
  <si>
    <t>HBLSS5</t>
  </si>
  <si>
    <t>HFCB5-2020-B</t>
  </si>
  <si>
    <t>HFS5-2020-150</t>
  </si>
  <si>
    <t>HFS5-2020-280</t>
  </si>
  <si>
    <t>HFS5-2020-560</t>
  </si>
  <si>
    <t>HOSBS9N</t>
  </si>
  <si>
    <t>ﾎｰｽﾊﾞﾝﾄﾞ (HOSBS)</t>
  </si>
  <si>
    <t>HOSNS628</t>
  </si>
  <si>
    <t>ﾎｰｽﾖｳｵﾈｼﾞﾆｯﾌﾟﾙ (HOSNS)</t>
  </si>
  <si>
    <t>MBSGN</t>
  </si>
  <si>
    <t>ｶﾝﾂｷﾞﾃ MBSG</t>
  </si>
  <si>
    <t>MCSMSS5</t>
  </si>
  <si>
    <t>ｴｱﾖｳｶﾌﾟﾗ(MCSMSS)</t>
  </si>
  <si>
    <t>MSWTSK2</t>
  </si>
  <si>
    <t>PUJTFL12-1</t>
  </si>
  <si>
    <t>ｼﾞｭｳﾅﾝﾌｯｿﾁｭｰﾌﾞ(PUJTFL)</t>
  </si>
  <si>
    <t>SBCB5-6</t>
  </si>
  <si>
    <t>SCB5-8</t>
  </si>
  <si>
    <t>SCB8-15</t>
  </si>
  <si>
    <t>SHNTU5-5</t>
  </si>
  <si>
    <t>ｱﾙﾐﾌﾚｰﾑﾖｳｻｷｲﾚﾊﾞﾈﾅｯﾄ</t>
  </si>
  <si>
    <t>SLBNR8</t>
  </si>
  <si>
    <t>SRTG6N-1</t>
  </si>
  <si>
    <t>ﾐﾆﾁｭｱｶﾝﾂｷﾞﾃ SRTG</t>
  </si>
  <si>
    <t>SUTCS10A</t>
  </si>
  <si>
    <t>ｺｳｶﾝﾖｳﾂｷﾞﾃ (SUTCS)</t>
  </si>
  <si>
    <t>SUTNR10A</t>
  </si>
  <si>
    <t>ｺｳｶﾝﾖｳﾂｷﾞﾃ (SUTNR)</t>
  </si>
  <si>
    <t>APMTS-T3-T2</t>
  </si>
  <si>
    <t>ｱﾀﾞﾌﾟﾀｰ(APMTS)</t>
  </si>
  <si>
    <t>WSSS10-3-2</t>
  </si>
  <si>
    <t>MSEN0.32-1000</t>
  </si>
  <si>
    <t>ﾋﾌｸﾈﾂﾃﾞﾝﾂｲ (MSEN)</t>
  </si>
  <si>
    <t>XCRS60</t>
  </si>
  <si>
    <t>Xｼﾞｸ ﾋｮｳｼﾞｭﾝ(XCRS)</t>
  </si>
  <si>
    <t>MSNDM6-1</t>
  </si>
  <si>
    <t>ｾﾝｻ ﾈｼﾞﾄﾘﾂｹ (MSNDM)</t>
  </si>
  <si>
    <t>MCHK5-30-V100-W40</t>
  </si>
  <si>
    <t>ｶｰﾄﾘｯｼﾞﾋｰﾀｰ ｺﾃｲ (MCHK)</t>
  </si>
  <si>
    <t>NOOS4-10</t>
  </si>
  <si>
    <t>ﾉﾌﾞ</t>
  </si>
  <si>
    <t>SCB4-6</t>
  </si>
  <si>
    <t>APMTS-T1-M5</t>
  </si>
  <si>
    <t>CPS20-8-8</t>
    <phoneticPr fontId="4"/>
  </si>
  <si>
    <t>カップリング</t>
    <phoneticPr fontId="4"/>
  </si>
  <si>
    <t>図番：JR-AS00-166-51</t>
    <rPh sb="0" eb="2">
      <t>ズバン</t>
    </rPh>
    <phoneticPr fontId="3"/>
  </si>
  <si>
    <t>図番：JR-AS00-166-52</t>
    <rPh sb="0" eb="2">
      <t>ズバン</t>
    </rPh>
    <phoneticPr fontId="3"/>
  </si>
  <si>
    <t>JR3303 嵩上げ費用(150mm)</t>
    <phoneticPr fontId="4"/>
  </si>
  <si>
    <t>I/O-1増設</t>
    <rPh sb="5" eb="7">
      <t>ゾウセツ</t>
    </rPh>
    <phoneticPr fontId="4"/>
  </si>
  <si>
    <t>改修基本料</t>
    <rPh sb="0" eb="2">
      <t>カイシュウ</t>
    </rPh>
    <rPh sb="2" eb="5">
      <t>キホンリョウ</t>
    </rPh>
    <phoneticPr fontId="4"/>
  </si>
  <si>
    <t>柱両持</t>
    <rPh sb="0" eb="1">
      <t>ハシラ</t>
    </rPh>
    <rPh sb="1" eb="2">
      <t>リョウ</t>
    </rPh>
    <rPh sb="2" eb="3">
      <t>モ</t>
    </rPh>
    <phoneticPr fontId="4"/>
  </si>
  <si>
    <t>梱包箱セット</t>
    <rPh sb="0" eb="2">
      <t>コンポウ</t>
    </rPh>
    <rPh sb="2" eb="3">
      <t>ハコ</t>
    </rPh>
    <phoneticPr fontId="4"/>
  </si>
  <si>
    <t>9.10.11</t>
    <phoneticPr fontId="4"/>
  </si>
  <si>
    <t>TM0033-R1-01</t>
    <phoneticPr fontId="4"/>
  </si>
  <si>
    <t>組立費（設備確認）</t>
    <rPh sb="0" eb="2">
      <t>クミタテ</t>
    </rPh>
    <rPh sb="2" eb="3">
      <t>ヒ</t>
    </rPh>
    <rPh sb="4" eb="6">
      <t>セツビ</t>
    </rPh>
    <rPh sb="6" eb="8">
      <t>カクニン</t>
    </rPh>
    <phoneticPr fontId="4"/>
  </si>
  <si>
    <t>OKIシンフォテック株式会社</t>
    <phoneticPr fontId="4"/>
  </si>
  <si>
    <t>SETB0091-A01</t>
    <phoneticPr fontId="4"/>
  </si>
  <si>
    <t>NO.197337</t>
    <phoneticPr fontId="4"/>
  </si>
  <si>
    <t>見積確認必要</t>
    <rPh sb="0" eb="2">
      <t>ミツモリ</t>
    </rPh>
    <rPh sb="2" eb="4">
      <t>カクニン</t>
    </rPh>
    <rPh sb="4" eb="6">
      <t>ヒツヨウ</t>
    </rPh>
    <phoneticPr fontId="4"/>
  </si>
  <si>
    <t>1.5ｶ月</t>
    <rPh sb="4" eb="5">
      <t>ゲツ</t>
    </rPh>
    <phoneticPr fontId="4"/>
  </si>
  <si>
    <r>
      <rPr>
        <b/>
        <sz val="11"/>
        <color indexed="8"/>
        <rFont val="ＭＳ Ｐゴシック"/>
        <family val="3"/>
        <charset val="128"/>
      </rPr>
      <t>JR3504　　</t>
    </r>
    <r>
      <rPr>
        <sz val="11"/>
        <color theme="1"/>
        <rFont val="游ゴシック"/>
        <family val="2"/>
        <charset val="128"/>
        <scheme val="minor"/>
      </rPr>
      <t>　 4軸ﾛﾎﾞｯﾄ (外部ｽｲｯﾁ仕様)　</t>
    </r>
    <phoneticPr fontId="4"/>
  </si>
  <si>
    <r>
      <t>JR3504　　　SRS-S504　</t>
    </r>
    <r>
      <rPr>
        <b/>
        <sz val="11"/>
        <color indexed="10"/>
        <rFont val="ＭＳ Ｐゴシック"/>
        <family val="3"/>
        <charset val="128"/>
      </rPr>
      <t>　外部スイッチBOXﾀｲﾌﾟ</t>
    </r>
    <rPh sb="19" eb="21">
      <t>ガイブ</t>
    </rPh>
    <phoneticPr fontId="4"/>
  </si>
  <si>
    <t>9/5・仙台営業所着</t>
    <rPh sb="4" eb="10">
      <t>センダイエイギョウショチャク</t>
    </rPh>
    <phoneticPr fontId="4"/>
  </si>
  <si>
    <t>JR3000用ﾃｨｰﾁﾝｸﾞﾎﾞｯｸｽ   JR3-TB2</t>
    <phoneticPr fontId="4"/>
  </si>
  <si>
    <t>I/O－MT改造追加</t>
    <rPh sb="6" eb="8">
      <t>カイゾウ</t>
    </rPh>
    <rPh sb="8" eb="10">
      <t>ツイカ</t>
    </rPh>
    <phoneticPr fontId="4"/>
  </si>
  <si>
    <t>I/O-MT内部品　追加</t>
    <rPh sb="6" eb="8">
      <t>ナイブ</t>
    </rPh>
    <rPh sb="10" eb="12">
      <t>ツイカ</t>
    </rPh>
    <phoneticPr fontId="4"/>
  </si>
  <si>
    <t>I/O－MTｵﾌﾟｼｮﾝｺｰﾄﾞ（3m)</t>
    <phoneticPr fontId="4"/>
  </si>
  <si>
    <t>I/O－MTｹｰﾌﾞﾙ</t>
    <phoneticPr fontId="4"/>
  </si>
  <si>
    <t>6/13仙台(営)着</t>
    <rPh sb="4" eb="9">
      <t>センダイエイ</t>
    </rPh>
    <rPh sb="9" eb="10">
      <t>ツ</t>
    </rPh>
    <phoneticPr fontId="4"/>
  </si>
  <si>
    <t>嵩上げ　100mm</t>
    <rPh sb="0" eb="2">
      <t>カサア</t>
    </rPh>
    <phoneticPr fontId="4"/>
  </si>
  <si>
    <t>嵩上げ費用</t>
    <rPh sb="0" eb="2">
      <t>カサア</t>
    </rPh>
    <rPh sb="3" eb="5">
      <t>ヒヨウ</t>
    </rPh>
    <phoneticPr fontId="4"/>
  </si>
  <si>
    <t>配電BOX</t>
    <phoneticPr fontId="4"/>
  </si>
  <si>
    <t>1日目</t>
    <rPh sb="1" eb="3">
      <t>ヒメ</t>
    </rPh>
    <phoneticPr fontId="4"/>
  </si>
  <si>
    <t>見積№3074927　価格改定</t>
    <rPh sb="0" eb="3">
      <t>ミツモリナンバー</t>
    </rPh>
    <rPh sb="11" eb="15">
      <t>カカクカイテイ</t>
    </rPh>
    <phoneticPr fontId="4"/>
  </si>
  <si>
    <t>S8VS-12024</t>
    <phoneticPr fontId="4"/>
  </si>
  <si>
    <t>8/10・仙台営業所着</t>
    <rPh sb="5" eb="11">
      <t>センダイエイギョウショチャク</t>
    </rPh>
    <phoneticPr fontId="4"/>
  </si>
  <si>
    <t xml:space="preserve">PCX-10S50   　　　　　　　　　 </t>
    <phoneticPr fontId="4"/>
  </si>
  <si>
    <t>納期未定の為9/6ｷｬﾝｾﾙ済</t>
    <phoneticPr fontId="4"/>
  </si>
  <si>
    <t>納期未定・仙台営業所着</t>
    <rPh sb="0" eb="2">
      <t>ノウキ</t>
    </rPh>
    <rPh sb="2" eb="4">
      <t>ミテイ</t>
    </rPh>
    <rPh sb="5" eb="11">
      <t>センダイエイギョウショチャク</t>
    </rPh>
    <phoneticPr fontId="4"/>
  </si>
  <si>
    <t>8/22・仙台営業所着</t>
    <rPh sb="5" eb="11">
      <t>センダイエイギョウショチャク</t>
    </rPh>
    <phoneticPr fontId="4"/>
  </si>
  <si>
    <r>
      <t>XW5T-P1.5-1.2-1　　　　　　　</t>
    </r>
    <r>
      <rPr>
        <b/>
        <sz val="16"/>
        <color indexed="10"/>
        <rFont val="ＭＳ Ｐゴシック"/>
        <family val="3"/>
        <charset val="128"/>
      </rPr>
      <t/>
    </r>
    <phoneticPr fontId="4"/>
  </si>
  <si>
    <t xml:space="preserve"> 納期未定の為9/6ｷｬﾝｾﾙ済</t>
  </si>
  <si>
    <t>60日目</t>
    <rPh sb="2" eb="4">
      <t>ヒメ</t>
    </rPh>
    <phoneticPr fontId="4"/>
  </si>
  <si>
    <t>8日目</t>
    <rPh sb="1" eb="3">
      <t>ヒメ</t>
    </rPh>
    <phoneticPr fontId="4"/>
  </si>
  <si>
    <t>CC050VZR2</t>
    <phoneticPr fontId="4"/>
  </si>
  <si>
    <t>AZM46AK-FC20DA</t>
    <phoneticPr fontId="4"/>
  </si>
  <si>
    <t>10日間</t>
    <rPh sb="2" eb="3">
      <t>ヒ</t>
    </rPh>
    <rPh sb="3" eb="4">
      <t>カン</t>
    </rPh>
    <phoneticPr fontId="4"/>
  </si>
  <si>
    <t>@ECHN-20200311-00006</t>
    <phoneticPr fontId="4"/>
  </si>
  <si>
    <t>IO-MTコネクタケーブル L3000  Web設計ハーネス　3m</t>
    <rPh sb="24" eb="26">
      <t>セッケイ</t>
    </rPh>
    <phoneticPr fontId="4"/>
  </si>
  <si>
    <t>再見積もり依頼－ミスミ受付完了、回答待ち</t>
    <rPh sb="0" eb="3">
      <t>サイミツ</t>
    </rPh>
    <rPh sb="5" eb="7">
      <t>イライ</t>
    </rPh>
    <rPh sb="11" eb="13">
      <t>ウケツケ</t>
    </rPh>
    <rPh sb="13" eb="15">
      <t>カンリョウ</t>
    </rPh>
    <rPh sb="16" eb="19">
      <t>カイトウマ</t>
    </rPh>
    <phoneticPr fontId="4"/>
  </si>
  <si>
    <t>住友スリーエム（株）</t>
    <phoneticPr fontId="4"/>
  </si>
  <si>
    <t>ａｍａｚｏｎ</t>
    <phoneticPr fontId="4"/>
  </si>
  <si>
    <t>10150-3000PE</t>
    <phoneticPr fontId="4"/>
  </si>
  <si>
    <t>IEEE1284ハーフピッチコネクタ　EMI対策ハンダ式オスコネクタ</t>
    <phoneticPr fontId="4"/>
  </si>
  <si>
    <t>10350-52F0-008</t>
    <phoneticPr fontId="4"/>
  </si>
  <si>
    <t>IEEE1284ハーフピッチコネクタ　EMI対策　汎用プラスチックフード</t>
    <phoneticPr fontId="4"/>
  </si>
  <si>
    <r>
      <t>3P-3 ➡</t>
    </r>
    <r>
      <rPr>
        <sz val="11"/>
        <color indexed="10"/>
        <rFont val="ＭＳ Ｐゴシック"/>
        <family val="3"/>
        <charset val="128"/>
      </rPr>
      <t>3P-20VCTF-3にて手配</t>
    </r>
    <rPh sb="19" eb="21">
      <t>テハイ</t>
    </rPh>
    <phoneticPr fontId="4"/>
  </si>
  <si>
    <t>8/17・仙台営業所着</t>
    <rPh sb="5" eb="11">
      <t>センダイエイギョウショチャク</t>
    </rPh>
    <phoneticPr fontId="4"/>
  </si>
  <si>
    <t>NEDJL-PS-SB-37-3</t>
    <phoneticPr fontId="4"/>
  </si>
  <si>
    <t>Dsubハーネス</t>
    <phoneticPr fontId="4"/>
  </si>
  <si>
    <r>
      <t>707-8255　</t>
    </r>
    <r>
      <rPr>
        <sz val="11"/>
        <color indexed="10"/>
        <rFont val="ＭＳ Ｐゴシック"/>
        <family val="3"/>
        <charset val="128"/>
      </rPr>
      <t>10個入／袋</t>
    </r>
    <rPh sb="11" eb="13">
      <t>コイ</t>
    </rPh>
    <rPh sb="14" eb="15">
      <t>フクロ</t>
    </rPh>
    <phoneticPr fontId="4"/>
  </si>
  <si>
    <t>炭素皮膜抵抗器</t>
    <phoneticPr fontId="4"/>
  </si>
  <si>
    <t>運送費</t>
    <rPh sb="0" eb="2">
      <t>ウンソウ</t>
    </rPh>
    <rPh sb="2" eb="3">
      <t>ヒ</t>
    </rPh>
    <phoneticPr fontId="4"/>
  </si>
  <si>
    <t>設計費</t>
    <rPh sb="0" eb="2">
      <t>セッケイ</t>
    </rPh>
    <rPh sb="2" eb="3">
      <t>ヒ</t>
    </rPh>
    <phoneticPr fontId="4"/>
  </si>
  <si>
    <t>OKIシンフォテック株式会社 ②</t>
    <phoneticPr fontId="4"/>
  </si>
  <si>
    <t>MVBLK-AMW-33Z-NPTLB</t>
    <phoneticPr fontId="4"/>
  </si>
  <si>
    <t>SETB-0091-Ｙ01 ﾊﾞﾙﾌﾞ固定モーターﾌﾞﾗｹｯﾄ</t>
    <phoneticPr fontId="4"/>
  </si>
  <si>
    <t>CBSST3-6</t>
    <phoneticPr fontId="4"/>
  </si>
  <si>
    <t>モーター駆動軸先端固定用ﾈｼﾞ</t>
    <rPh sb="4" eb="6">
      <t>クドウ</t>
    </rPh>
    <rPh sb="6" eb="7">
      <t>ジク</t>
    </rPh>
    <rPh sb="7" eb="9">
      <t>センタン</t>
    </rPh>
    <rPh sb="9" eb="11">
      <t>コテイ</t>
    </rPh>
    <rPh sb="11" eb="12">
      <t>ヨウ</t>
    </rPh>
    <phoneticPr fontId="4"/>
  </si>
  <si>
    <t xml:space="preserve">MS4-10 </t>
    <phoneticPr fontId="4"/>
  </si>
  <si>
    <t>ノックピン　2本</t>
    <rPh sb="7" eb="8">
      <t>ホン</t>
    </rPh>
    <phoneticPr fontId="4"/>
  </si>
  <si>
    <t>PMXYSM8</t>
    <phoneticPr fontId="4"/>
  </si>
  <si>
    <t>ミスミ1</t>
    <phoneticPr fontId="4"/>
  </si>
  <si>
    <t>六角穴付きﾎﾞﾙﾄ　 (M4×25)　1本</t>
    <rPh sb="20" eb="21">
      <t>ホン</t>
    </rPh>
    <phoneticPr fontId="4"/>
  </si>
  <si>
    <t>ﾛﾎﾞｯﾄθ軸固定用</t>
    <phoneticPr fontId="4"/>
  </si>
  <si>
    <t>ナット　　1個</t>
    <rPh sb="6" eb="7">
      <t>コ</t>
    </rPh>
    <phoneticPr fontId="4"/>
  </si>
  <si>
    <t>SSHNI-ST-M4-14</t>
    <phoneticPr fontId="4"/>
  </si>
  <si>
    <t>六角穴付 止めねじ 棒先 アンスコ製</t>
    <phoneticPr fontId="4"/>
  </si>
  <si>
    <t>WSSS12-3-1</t>
    <phoneticPr fontId="4"/>
  </si>
  <si>
    <t>金属ワッシャ　Ｔ寸選択・指定タイプ</t>
    <phoneticPr fontId="4"/>
  </si>
  <si>
    <t>モーター駆動軸先端固定用ｽﾍﾟｰｻ部使用</t>
    <rPh sb="4" eb="6">
      <t>クドウ</t>
    </rPh>
    <rPh sb="6" eb="7">
      <t>ジク</t>
    </rPh>
    <rPh sb="7" eb="9">
      <t>センタン</t>
    </rPh>
    <rPh sb="9" eb="11">
      <t>コテイ</t>
    </rPh>
    <rPh sb="11" eb="12">
      <t>ヨウ</t>
    </rPh>
    <rPh sb="17" eb="18">
      <t>ブ</t>
    </rPh>
    <rPh sb="18" eb="20">
      <t>シヨウ</t>
    </rPh>
    <phoneticPr fontId="4"/>
  </si>
  <si>
    <t>MVBLK-AMW-343-8869P</t>
    <phoneticPr fontId="4"/>
  </si>
  <si>
    <t>SETB-0091-Ｙ02 ﾊﾞﾙﾌﾞ固定ﾌﾞﾛｯｸ1</t>
    <phoneticPr fontId="4"/>
  </si>
  <si>
    <t>JBAUFC8-P5.06-L7.0</t>
    <phoneticPr fontId="4"/>
  </si>
  <si>
    <t>位置決めピン用ブシュ　フリー　ストレートタイプ</t>
    <phoneticPr fontId="4"/>
  </si>
  <si>
    <t>MSSU3-3</t>
    <phoneticPr fontId="4"/>
  </si>
  <si>
    <t>六角穴付きﾎﾞﾙﾄ　 (M4×12)　 8本</t>
    <rPh sb="21" eb="22">
      <t>ホン</t>
    </rPh>
    <phoneticPr fontId="4"/>
  </si>
  <si>
    <t>MVSHM-3N03002-343-RRWF7</t>
    <phoneticPr fontId="4"/>
  </si>
  <si>
    <t>SETB-0091-Ｙ03-1 ﾊﾞﾙﾌﾞ固定ﾌﾞﾛｯｸ2</t>
    <phoneticPr fontId="4"/>
  </si>
  <si>
    <t>ノックピン　4本</t>
    <rPh sb="7" eb="8">
      <t>ホン</t>
    </rPh>
    <phoneticPr fontId="4"/>
  </si>
  <si>
    <t>MS3-8</t>
    <phoneticPr fontId="4"/>
  </si>
  <si>
    <t>MVBLK-AMW-33Z-HR299</t>
    <phoneticPr fontId="4"/>
  </si>
  <si>
    <t>SETB-0091-Ｙ04 ﾊﾞﾙﾌﾞ固定ﾌﾞﾛｯｸ3</t>
    <phoneticPr fontId="4"/>
  </si>
  <si>
    <t>CBSST6-10</t>
    <phoneticPr fontId="4"/>
  </si>
  <si>
    <t xml:space="preserve">MS3-30 </t>
    <phoneticPr fontId="4"/>
  </si>
  <si>
    <t>SCB4-8 六角穴付ボルト</t>
    <phoneticPr fontId="4"/>
  </si>
  <si>
    <t>六角穴付きﾎﾞﾙﾄ　 (M4×8)　 2本×2個　=4個</t>
    <rPh sb="20" eb="21">
      <t>ホン</t>
    </rPh>
    <rPh sb="23" eb="24">
      <t>コ</t>
    </rPh>
    <rPh sb="27" eb="28">
      <t>コ</t>
    </rPh>
    <phoneticPr fontId="4"/>
  </si>
  <si>
    <t>MVBLK-AMW-343-8ZXY2</t>
    <phoneticPr fontId="4"/>
  </si>
  <si>
    <t>SETB-0091-Ｙ05 回転軸位置決めﾌﾞﾗｹｯﾄ</t>
    <phoneticPr fontId="4"/>
  </si>
  <si>
    <t>MSSFS4-8</t>
    <phoneticPr fontId="4"/>
  </si>
  <si>
    <t>SETB-0091-Ｙ05 に固定</t>
    <rPh sb="15" eb="17">
      <t>コテイ</t>
    </rPh>
    <phoneticPr fontId="4"/>
  </si>
  <si>
    <t>六角穴付きﾎﾞﾙﾄ　 (M4×25)　2本</t>
    <rPh sb="20" eb="21">
      <t>ホン</t>
    </rPh>
    <phoneticPr fontId="4"/>
  </si>
  <si>
    <t>ﾛﾎﾞｯﾄθ軸固定用</t>
    <rPh sb="6" eb="7">
      <t>ジク</t>
    </rPh>
    <rPh sb="7" eb="9">
      <t>コテイ</t>
    </rPh>
    <rPh sb="9" eb="10">
      <t>ヨウ</t>
    </rPh>
    <phoneticPr fontId="4"/>
  </si>
  <si>
    <t>WSSS16-5-3</t>
    <phoneticPr fontId="4"/>
  </si>
  <si>
    <t>MVBLK-AMW-33Z-T5GCB</t>
    <phoneticPr fontId="4"/>
  </si>
  <si>
    <t>SETB-0091-Ｙ06 モータ取付板</t>
    <phoneticPr fontId="4"/>
  </si>
  <si>
    <t>段付スペーサ</t>
    <phoneticPr fontId="4"/>
  </si>
  <si>
    <t>SETB-0091-Ｙ06 モータ受けとして</t>
    <rPh sb="17" eb="18">
      <t>ウ</t>
    </rPh>
    <phoneticPr fontId="4"/>
  </si>
  <si>
    <t>小径玉軸受　フランジ付両シールド形</t>
    <phoneticPr fontId="4"/>
  </si>
  <si>
    <t>ノックピン　－プラス公差　6本</t>
    <rPh sb="14" eb="15">
      <t>ホン</t>
    </rPh>
    <phoneticPr fontId="4"/>
  </si>
  <si>
    <t>SCB4-45</t>
    <phoneticPr fontId="4"/>
  </si>
  <si>
    <t>六角穴付きﾎﾞﾙﾄ　 (M4×45)　4本</t>
    <rPh sb="20" eb="21">
      <t>ホン</t>
    </rPh>
    <phoneticPr fontId="4"/>
  </si>
  <si>
    <t>SCB4-14</t>
    <phoneticPr fontId="4"/>
  </si>
  <si>
    <t>六角穴付きﾎﾞﾙﾄ　 (M4×14)　　6本</t>
    <rPh sb="21" eb="22">
      <t>ホン</t>
    </rPh>
    <phoneticPr fontId="4"/>
  </si>
  <si>
    <t>SETB-0091-Y06とSETB-0091-Y05　固定用　6個</t>
    <rPh sb="28" eb="30">
      <t>コテイ</t>
    </rPh>
    <rPh sb="30" eb="31">
      <t>ヨウ</t>
    </rPh>
    <rPh sb="33" eb="34">
      <t>コ</t>
    </rPh>
    <phoneticPr fontId="4"/>
  </si>
  <si>
    <t>MVSHM-3N03002005010-2LP-WRU4Z</t>
    <phoneticPr fontId="4"/>
  </si>
  <si>
    <t>SETB-0041-Ｙ06 ｾﾝｻｰﾌﾞﾗｹｯﾄ</t>
    <phoneticPr fontId="4"/>
  </si>
  <si>
    <t>ノックピン　－プラス公差－</t>
    <phoneticPr fontId="4"/>
  </si>
  <si>
    <t>CSH-SUS-M3-28</t>
    <phoneticPr fontId="4"/>
  </si>
  <si>
    <t>六角穴付きボルト ステンレス 表面処理なし</t>
    <phoneticPr fontId="4"/>
  </si>
  <si>
    <t>2個</t>
    <rPh sb="1" eb="2">
      <t>コ</t>
    </rPh>
    <phoneticPr fontId="4"/>
  </si>
  <si>
    <t>SV70、SV97MSへ組付け</t>
    <rPh sb="12" eb="13">
      <t>クミ</t>
    </rPh>
    <rPh sb="13" eb="14">
      <t>ツ</t>
    </rPh>
    <phoneticPr fontId="4"/>
  </si>
  <si>
    <r>
      <t>MCLPTK6-1 　　</t>
    </r>
    <r>
      <rPr>
        <b/>
        <sz val="11"/>
        <color indexed="10"/>
        <rFont val="ＭＳ Ｐゴシック"/>
        <family val="3"/>
        <charset val="128"/>
      </rPr>
      <t>営業さん発注済み</t>
    </r>
    <rPh sb="12" eb="14">
      <t>エイギョウ</t>
    </rPh>
    <rPh sb="16" eb="18">
      <t>ハッチュウ</t>
    </rPh>
    <rPh sb="18" eb="19">
      <t>ズ</t>
    </rPh>
    <phoneticPr fontId="4"/>
  </si>
  <si>
    <t>チューブ用継手　ナット・スリーブ一体型　エルボ　2個</t>
    <rPh sb="25" eb="26">
      <t>コ</t>
    </rPh>
    <phoneticPr fontId="4"/>
  </si>
  <si>
    <t>MVBLK-AMW-33Z-BUGH5</t>
    <phoneticPr fontId="4"/>
  </si>
  <si>
    <t>SETB-0091-Z01 交換ﾊﾞﾙﾌﾞ固定ﾌﾞﾗｹｯﾄ</t>
    <phoneticPr fontId="4"/>
  </si>
  <si>
    <t>158930－Z001　レギュレーター取付板金</t>
    <phoneticPr fontId="4"/>
  </si>
  <si>
    <t>ノックピン 2本</t>
    <rPh sb="7" eb="8">
      <t>ホン</t>
    </rPh>
    <phoneticPr fontId="4"/>
  </si>
  <si>
    <t>六角穴付きﾎﾞﾙﾄ　M4×5mm　　　　6本</t>
    <rPh sb="21" eb="22">
      <t>ホン</t>
    </rPh>
    <phoneticPr fontId="4"/>
  </si>
  <si>
    <t xml:space="preserve">SPWF4 </t>
    <phoneticPr fontId="4"/>
  </si>
  <si>
    <t>ワッシャ　　平座金　　M4×8mm　　　4個</t>
    <rPh sb="21" eb="22">
      <t>コ</t>
    </rPh>
    <phoneticPr fontId="4"/>
  </si>
  <si>
    <t>浸け置きﾕﾆｯﾄ　</t>
    <rPh sb="0" eb="1">
      <t>ツ</t>
    </rPh>
    <rPh sb="2" eb="3">
      <t>オ</t>
    </rPh>
    <phoneticPr fontId="4"/>
  </si>
  <si>
    <t>蝶ﾈｼﾞ</t>
  </si>
  <si>
    <t>浸け置きカップ</t>
    <rPh sb="0" eb="1">
      <t>ツ</t>
    </rPh>
    <rPh sb="2" eb="3">
      <t>オ</t>
    </rPh>
    <phoneticPr fontId="4"/>
  </si>
  <si>
    <t>皿ﾈｼﾞ</t>
    <phoneticPr fontId="4"/>
  </si>
  <si>
    <t>捨て打ちBOX</t>
    <rPh sb="0" eb="1">
      <t>ス</t>
    </rPh>
    <rPh sb="2" eb="3">
      <t>ウ</t>
    </rPh>
    <phoneticPr fontId="4"/>
  </si>
  <si>
    <t>KBXS100-100</t>
    <phoneticPr fontId="4"/>
  </si>
  <si>
    <t>金属BOX</t>
    <phoneticPr fontId="4"/>
  </si>
  <si>
    <t>MVSHM-3N02050-33U-A6RE4</t>
    <phoneticPr fontId="4"/>
  </si>
  <si>
    <t>SSTT0328カップ受け板金</t>
  </si>
  <si>
    <t>MVSHM-3N03054-33U-TS97K</t>
    <phoneticPr fontId="4"/>
  </si>
  <si>
    <t>SSTT0329金属BOX受皿</t>
    <phoneticPr fontId="4"/>
  </si>
  <si>
    <t>取り外し側ﾊﾞﾙﾌﾞ　浸け置きカップ</t>
    <rPh sb="0" eb="1">
      <t>ト</t>
    </rPh>
    <rPh sb="2" eb="3">
      <t>ハズ</t>
    </rPh>
    <rPh sb="4" eb="5">
      <t>ガワ</t>
    </rPh>
    <rPh sb="11" eb="12">
      <t>ツ</t>
    </rPh>
    <rPh sb="13" eb="14">
      <t>オ</t>
    </rPh>
    <phoneticPr fontId="4"/>
  </si>
  <si>
    <t>MVSHM-3N02050-33Y-X6TDK</t>
    <phoneticPr fontId="4"/>
  </si>
  <si>
    <t>SETB-0091-Z02　ｶｯﾌﾟﾎﾙﾀﾞｰ</t>
    <phoneticPr fontId="4"/>
  </si>
  <si>
    <t>M4ﾈｼﾞ用　ナット</t>
    <rPh sb="5" eb="6">
      <t>ヨウ</t>
    </rPh>
    <phoneticPr fontId="4"/>
  </si>
  <si>
    <t>SLSBG6-16.5-M4-N4</t>
    <phoneticPr fontId="4"/>
  </si>
  <si>
    <t>meviy</t>
  </si>
  <si>
    <t>MVSHM-3N03050-35Z-5MLXW</t>
    <phoneticPr fontId="4"/>
  </si>
  <si>
    <t>SETB-0091-Z03 捨て射ち受けﾌﾞﾗｹｯﾄ</t>
    <phoneticPr fontId="4"/>
  </si>
  <si>
    <t>WP4379F0A900</t>
    <phoneticPr fontId="4"/>
  </si>
  <si>
    <t>SLSBG10-50-M4-N4</t>
    <phoneticPr fontId="4"/>
  </si>
  <si>
    <t>WP4379F13D00</t>
    <phoneticPr fontId="4"/>
  </si>
  <si>
    <t>井桁ﾜｰｸ治具</t>
    <rPh sb="0" eb="2">
      <t>イゲタ</t>
    </rPh>
    <rPh sb="5" eb="7">
      <t>ジグ</t>
    </rPh>
    <phoneticPr fontId="4"/>
  </si>
  <si>
    <t>CLMSC5-12-B</t>
    <phoneticPr fontId="4"/>
  </si>
  <si>
    <t>FWSSSH-D6-V4-T1.2</t>
    <phoneticPr fontId="4"/>
  </si>
  <si>
    <t>金属ワッシャ　－焼入品　フリー指定タイプ－</t>
    <phoneticPr fontId="4"/>
  </si>
  <si>
    <t>HBLFSNF5-SEP</t>
    <phoneticPr fontId="4"/>
  </si>
  <si>
    <t>５シリーズ（溝幅６ｍｍ）　－１列溝用－　突起付反転ブラケット</t>
    <phoneticPr fontId="4"/>
  </si>
  <si>
    <t>HFS5-2020-506-Z5-XA65.5-XB190.5-XC315.5-XD440.5</t>
    <phoneticPr fontId="4"/>
  </si>
  <si>
    <t>HNTP5-4</t>
    <phoneticPr fontId="4"/>
  </si>
  <si>
    <t>後入れバネナット  6個　凸無し</t>
    <rPh sb="11" eb="12">
      <t>コ</t>
    </rPh>
    <rPh sb="13" eb="14">
      <t>トツ</t>
    </rPh>
    <rPh sb="14" eb="15">
      <t>ナ</t>
    </rPh>
    <phoneticPr fontId="4"/>
  </si>
  <si>
    <t xml:space="preserve">HNTP5-5 </t>
    <phoneticPr fontId="4"/>
  </si>
  <si>
    <t>後入れバネナット  4個+4個　凸無し</t>
    <rPh sb="11" eb="12">
      <t>コ</t>
    </rPh>
    <rPh sb="14" eb="15">
      <t>コ</t>
    </rPh>
    <rPh sb="16" eb="17">
      <t>トツ</t>
    </rPh>
    <rPh sb="17" eb="18">
      <t>ナ</t>
    </rPh>
    <phoneticPr fontId="4"/>
  </si>
  <si>
    <t>NFS5-2020-452-Z5-XA77-XB352</t>
    <phoneticPr fontId="4"/>
  </si>
  <si>
    <t>NFS5-2040-452-AV77-BV352-Z5-XA51-XB226-XC401</t>
    <phoneticPr fontId="4"/>
  </si>
  <si>
    <t>7日間</t>
    <rPh sb="1" eb="2">
      <t>ヒ</t>
    </rPh>
    <rPh sb="2" eb="3">
      <t>カン</t>
    </rPh>
    <phoneticPr fontId="4"/>
  </si>
  <si>
    <t>NOOSAF4-8-7</t>
    <phoneticPr fontId="4"/>
  </si>
  <si>
    <t>厚型ローレットノブ</t>
    <phoneticPr fontId="4"/>
  </si>
  <si>
    <t xml:space="preserve"> 六角穴付ボタンボルト　　6本</t>
    <rPh sb="14" eb="15">
      <t>ホン</t>
    </rPh>
    <phoneticPr fontId="4"/>
  </si>
  <si>
    <t>SCB4-40</t>
    <phoneticPr fontId="4"/>
  </si>
  <si>
    <t>六角穴付ボルト    4本 在庫使用</t>
    <rPh sb="12" eb="13">
      <t>ホン</t>
    </rPh>
    <phoneticPr fontId="4"/>
  </si>
  <si>
    <t>SCB5-20</t>
    <phoneticPr fontId="4"/>
  </si>
  <si>
    <t>六角穴付ボルト　　22本 在庫使用</t>
    <rPh sb="11" eb="12">
      <t>ホン</t>
    </rPh>
    <phoneticPr fontId="4"/>
  </si>
  <si>
    <t>BLFA-SUD-T2-A20-B20-H29-J15-X8-Y10-W0-N4-E10.5-S5-G10-MA3-LCC1</t>
    <phoneticPr fontId="4"/>
  </si>
  <si>
    <t>SETB0082-X02-1 　U字型外形位置決めﾌﾞﾛｯｸ</t>
    <phoneticPr fontId="4"/>
  </si>
  <si>
    <t>JTAB-SUD-A400-B37-T2-X20-Y10-G20-N4-L200-V180-S10-W20-NA4-CC2</t>
    <phoneticPr fontId="4"/>
  </si>
  <si>
    <t>SETB0082-X03　井桁ﾜｰｸ冶具ﾜｰｸ受け　2mm幅　</t>
    <phoneticPr fontId="4"/>
  </si>
  <si>
    <t>MVBLK-SUB-2XX-P8KB5</t>
    <phoneticPr fontId="4"/>
  </si>
  <si>
    <r>
      <rPr>
        <sz val="11"/>
        <rFont val="ＭＳ Ｐゴシック"/>
        <family val="3"/>
        <charset val="128"/>
      </rPr>
      <t>SETB0082-X05-1</t>
    </r>
    <r>
      <rPr>
        <sz val="11"/>
        <color indexed="8"/>
        <rFont val="ＭＳ Ｐゴシック"/>
        <family val="3"/>
        <charset val="128"/>
      </rPr>
      <t xml:space="preserve"> ﾜｰｸ押さえ</t>
    </r>
    <phoneticPr fontId="4"/>
  </si>
  <si>
    <t>8日間</t>
    <rPh sb="1" eb="2">
      <t>ヒ</t>
    </rPh>
    <rPh sb="2" eb="3">
      <t>カン</t>
    </rPh>
    <phoneticPr fontId="4"/>
  </si>
  <si>
    <t xml:space="preserve">MVBLK-AMW-343-PBGMM </t>
    <phoneticPr fontId="4"/>
  </si>
  <si>
    <t>SETB0091-X01　井桁ﾜｰｸ冶具ﾍﾞｰｽ- 1 (400mm)</t>
    <phoneticPr fontId="4"/>
  </si>
  <si>
    <t>フランジボタン</t>
    <phoneticPr fontId="4"/>
  </si>
  <si>
    <t xml:space="preserve">CRONUR12  </t>
    <phoneticPr fontId="4"/>
  </si>
  <si>
    <t>コロコンローラ　ローラ幅９、１０ｍｍタイプ</t>
    <phoneticPr fontId="4"/>
  </si>
  <si>
    <t>MS4-35</t>
    <phoneticPr fontId="4"/>
  </si>
  <si>
    <t>ﾉｯｸﾋﾟﾝ　φ4-35mm</t>
    <phoneticPr fontId="4"/>
  </si>
  <si>
    <t>六角穴付ボルト　　8本 在庫使用</t>
    <rPh sb="10" eb="11">
      <t>ホン</t>
    </rPh>
    <phoneticPr fontId="4"/>
  </si>
  <si>
    <t>SETKF8-29.2-SC10-M4-N4-G2-H4-NPC</t>
    <phoneticPr fontId="4"/>
  </si>
  <si>
    <t>円形支柱－片端おねじ片端めねじ両側インロー付－</t>
    <phoneticPr fontId="4"/>
  </si>
  <si>
    <t>後入れバネナット  14個</t>
    <rPh sb="12" eb="13">
      <t>コ</t>
    </rPh>
    <phoneticPr fontId="4"/>
  </si>
  <si>
    <t>WSSS12-4-2</t>
    <phoneticPr fontId="4"/>
  </si>
  <si>
    <t>後入れバネナット  12個</t>
    <rPh sb="12" eb="13">
      <t>コ</t>
    </rPh>
    <phoneticPr fontId="4"/>
  </si>
  <si>
    <t>ワッシャ　　 12個</t>
    <phoneticPr fontId="4"/>
  </si>
  <si>
    <t>SPWF5</t>
    <phoneticPr fontId="4"/>
  </si>
  <si>
    <t>平座金－単品販売－　4枚 在庫使用</t>
    <rPh sb="11" eb="12">
      <t>マイ</t>
    </rPh>
    <phoneticPr fontId="4"/>
  </si>
  <si>
    <t>WSSS10-5-2</t>
    <phoneticPr fontId="4"/>
  </si>
  <si>
    <t>ｹｰﾌﾞﾙﾍﾞｱ関連</t>
    <rPh sb="8" eb="10">
      <t>カンレン</t>
    </rPh>
    <phoneticPr fontId="4"/>
  </si>
  <si>
    <t>CSHELH-SUS-M4-6</t>
    <phoneticPr fontId="4"/>
  </si>
  <si>
    <t>極薄NSローヘッド ステンレス 表面処理なし (M4×6)</t>
    <phoneticPr fontId="4"/>
  </si>
  <si>
    <t>SETB-0012-Z01とSETB-0023-Z25と26固定用　</t>
    <phoneticPr fontId="4"/>
  </si>
  <si>
    <t>CSHELH-SUS-M4-10</t>
    <phoneticPr fontId="4"/>
  </si>
  <si>
    <t>極薄NSローヘッド ステンレス 表面処理なし (M4×10)</t>
    <phoneticPr fontId="4"/>
  </si>
  <si>
    <t>SETB-0023-Z24-1とSETB-0031-Z01 　ロボット固定</t>
    <rPh sb="35" eb="37">
      <t>コテイ</t>
    </rPh>
    <phoneticPr fontId="4"/>
  </si>
  <si>
    <t>六角穴付きﾎﾞﾙﾄ　 (M4×5)　3本</t>
    <rPh sb="19" eb="20">
      <t>ホン</t>
    </rPh>
    <phoneticPr fontId="4"/>
  </si>
  <si>
    <t>SETB-0023-Z27へ7FWZAA-D20-V8-P4.5-H4.5-T7 　固定用</t>
    <phoneticPr fontId="4"/>
  </si>
  <si>
    <t>MVSHM-3N02052021023-2LM-DB43G</t>
    <phoneticPr fontId="4"/>
  </si>
  <si>
    <r>
      <t>SETB-0023-Z24</t>
    </r>
    <r>
      <rPr>
        <b/>
        <sz val="11"/>
        <rFont val="ＭＳ Ｐゴシック"/>
        <family val="3"/>
        <charset val="128"/>
      </rPr>
      <t>-1</t>
    </r>
    <r>
      <rPr>
        <sz val="11"/>
        <rFont val="ＭＳ Ｐゴシック"/>
        <family val="3"/>
        <charset val="128"/>
      </rPr>
      <t>　ケーブルベアヘッド横板金</t>
    </r>
    <phoneticPr fontId="4"/>
  </si>
  <si>
    <t>MVSHM-3N03058005012-JPA291K6N111AA</t>
    <phoneticPr fontId="4"/>
  </si>
  <si>
    <t>SETB-0023-Z25　ケーブルベア下板左側</t>
    <rPh sb="22" eb="23">
      <t>ヒダリ</t>
    </rPh>
    <rPh sb="23" eb="24">
      <t>ガワ</t>
    </rPh>
    <phoneticPr fontId="4"/>
  </si>
  <si>
    <t>MVSHM-3N03058005012-JPA291EG4111AA</t>
    <phoneticPr fontId="4"/>
  </si>
  <si>
    <t>SETB-0023-Z26　ケーブルベア下板右側</t>
    <rPh sb="22" eb="23">
      <t>ミギ</t>
    </rPh>
    <phoneticPr fontId="4"/>
  </si>
  <si>
    <t>MVSHM-3N03002006064-JPA29144M111AB</t>
    <phoneticPr fontId="4"/>
  </si>
  <si>
    <t>SETB-0023-Z27　ケーブルベア下板</t>
    <phoneticPr fontId="4"/>
  </si>
  <si>
    <t xml:space="preserve">SZ16F-3-075-25 </t>
    <phoneticPr fontId="4"/>
  </si>
  <si>
    <t>ケーブルキャリア　スリットタイプ</t>
    <phoneticPr fontId="4"/>
  </si>
  <si>
    <t>M5ﾅｯﾄ</t>
    <phoneticPr fontId="4"/>
  </si>
  <si>
    <t>MVSHM-3N02002007016-2LU-F6R7Z</t>
    <phoneticPr fontId="4"/>
  </si>
  <si>
    <t>SETB-0031-Z01 ＳＶＥＭ取付ﾌﾞﾗｹｯﾄ</t>
    <phoneticPr fontId="4"/>
  </si>
  <si>
    <t>六角穴付きﾎﾞﾙﾄ　 (M4×20)　2本</t>
    <rPh sb="20" eb="21">
      <t>ホン</t>
    </rPh>
    <phoneticPr fontId="4"/>
  </si>
  <si>
    <t>SETB-0012-Z01 にＳＶＥＭ取付固定用</t>
    <rPh sb="21" eb="23">
      <t>コテイ</t>
    </rPh>
    <rPh sb="23" eb="24">
      <t>ヨウ</t>
    </rPh>
    <phoneticPr fontId="4"/>
  </si>
  <si>
    <t>六角穴付ボタンボルト　 (M4×20)</t>
    <phoneticPr fontId="4"/>
  </si>
  <si>
    <t>SETB-0023-Z25と26ﾛﾎﾞｯﾄ固定用　</t>
    <rPh sb="21" eb="23">
      <t>コテイ</t>
    </rPh>
    <rPh sb="23" eb="24">
      <t>ヨウ</t>
    </rPh>
    <phoneticPr fontId="4"/>
  </si>
  <si>
    <t>平座金－単品販売－　M4用</t>
    <rPh sb="12" eb="13">
      <t>ヨウ</t>
    </rPh>
    <phoneticPr fontId="4"/>
  </si>
  <si>
    <t>M4ﾅｯﾄ　　在庫使用　4個</t>
    <rPh sb="7" eb="9">
      <t>ザイコ</t>
    </rPh>
    <rPh sb="9" eb="11">
      <t>シヨウ</t>
    </rPh>
    <rPh sb="13" eb="14">
      <t>コ</t>
    </rPh>
    <phoneticPr fontId="4"/>
  </si>
  <si>
    <t>AirTAC</t>
    <phoneticPr fontId="4"/>
  </si>
  <si>
    <t>PY4</t>
    <phoneticPr fontId="4"/>
  </si>
  <si>
    <t>補助機器 ワンタッチ継手 PYシリーズ</t>
    <phoneticPr fontId="4"/>
  </si>
  <si>
    <t>WP437BA77400</t>
    <phoneticPr fontId="4"/>
  </si>
  <si>
    <t>レギュレーター継ぎ手　関連　　元圧用</t>
    <rPh sb="7" eb="8">
      <t>ツ</t>
    </rPh>
    <rPh sb="9" eb="10">
      <t>テ</t>
    </rPh>
    <rPh sb="11" eb="13">
      <t>カンレン</t>
    </rPh>
    <rPh sb="15" eb="16">
      <t>モト</t>
    </rPh>
    <rPh sb="16" eb="17">
      <t>アツ</t>
    </rPh>
    <rPh sb="17" eb="18">
      <t>ヨウ</t>
    </rPh>
    <phoneticPr fontId="4"/>
  </si>
  <si>
    <t>精密レギュレータ IR1000-A  0.01～0.8MPa</t>
    <phoneticPr fontId="4"/>
  </si>
  <si>
    <t xml:space="preserve">USYL6 </t>
    <phoneticPr fontId="4"/>
  </si>
  <si>
    <t>ワンタッチ継手　Ｙタイプ</t>
    <phoneticPr fontId="4"/>
  </si>
  <si>
    <t>PAW6-01</t>
    <phoneticPr fontId="4"/>
  </si>
  <si>
    <t>ｱｿｰ</t>
    <phoneticPr fontId="4"/>
  </si>
  <si>
    <t>BT-4333</t>
    <phoneticPr fontId="4"/>
  </si>
  <si>
    <t>黄銅製 エースボール3W 3方2面シートLポート（切替用）</t>
    <phoneticPr fontId="4"/>
  </si>
  <si>
    <t>WP437B375100</t>
    <phoneticPr fontId="4"/>
  </si>
  <si>
    <t>APMTS-T3-T3</t>
    <phoneticPr fontId="4"/>
  </si>
  <si>
    <t>PDDJ-PS-SB-37-3</t>
    <phoneticPr fontId="4"/>
  </si>
  <si>
    <t>Dsubコネクタハーネス配電BOXとﾛﾎﾞｯﾄ　D-Sub(L=3m）</t>
    <rPh sb="12" eb="14">
      <t>ハイデン</t>
    </rPh>
    <phoneticPr fontId="4"/>
  </si>
  <si>
    <t>PDDU-PT-MS-9-3-02S</t>
    <phoneticPr fontId="4"/>
  </si>
  <si>
    <t>R03J-JSP-F-2-2</t>
    <phoneticPr fontId="4"/>
  </si>
  <si>
    <t>R03ｺﾈｸﾀ ﾊｰﾈｽ　ｺﾝﾌｫｰﾏﾙｹｰﾌﾞﾙ延長1.5m</t>
    <phoneticPr fontId="4"/>
  </si>
  <si>
    <t>MRB-440</t>
    <phoneticPr fontId="4"/>
  </si>
  <si>
    <t>5日目</t>
    <rPh sb="1" eb="3">
      <t>ヒメ</t>
    </rPh>
    <phoneticPr fontId="4"/>
  </si>
  <si>
    <t>ＪＡＰＰＹ</t>
    <phoneticPr fontId="4"/>
  </si>
  <si>
    <t>配線ダクト（側片折り取り可能）　1本　　カッチンダクト</t>
    <rPh sb="17" eb="18">
      <t>ホン</t>
    </rPh>
    <phoneticPr fontId="4"/>
  </si>
  <si>
    <t>ADR-361-JP</t>
    <phoneticPr fontId="4"/>
  </si>
  <si>
    <t>KV-0.5-BE-10</t>
    <phoneticPr fontId="4"/>
  </si>
  <si>
    <t>単芯電線　　0.5　AGW20　青色</t>
    <rPh sb="0" eb="1">
      <t>タン</t>
    </rPh>
    <rPh sb="1" eb="2">
      <t>シン</t>
    </rPh>
    <rPh sb="2" eb="4">
      <t>デンセン</t>
    </rPh>
    <rPh sb="16" eb="17">
      <t>アオ</t>
    </rPh>
    <rPh sb="17" eb="18">
      <t>イロ</t>
    </rPh>
    <phoneticPr fontId="4"/>
  </si>
  <si>
    <t>KV-0.75-Y-10</t>
    <phoneticPr fontId="4"/>
  </si>
  <si>
    <t>単芯電線　　0.75　AGW18　黄色</t>
    <rPh sb="0" eb="1">
      <t>タン</t>
    </rPh>
    <rPh sb="1" eb="2">
      <t>シン</t>
    </rPh>
    <rPh sb="2" eb="4">
      <t>デンセン</t>
    </rPh>
    <rPh sb="17" eb="19">
      <t>キイロ</t>
    </rPh>
    <phoneticPr fontId="4"/>
  </si>
  <si>
    <t>KV-0.75-GN-10</t>
    <phoneticPr fontId="4"/>
  </si>
  <si>
    <t>単芯電線　　0.75　AGW18　緑色</t>
    <rPh sb="0" eb="1">
      <t>タン</t>
    </rPh>
    <rPh sb="1" eb="2">
      <t>シン</t>
    </rPh>
    <rPh sb="2" eb="4">
      <t>デンセン</t>
    </rPh>
    <rPh sb="17" eb="19">
      <t>ミドリイロ</t>
    </rPh>
    <phoneticPr fontId="4"/>
  </si>
  <si>
    <t>2日目</t>
    <rPh sb="1" eb="3">
      <t>ヒメ</t>
    </rPh>
    <phoneticPr fontId="4"/>
  </si>
  <si>
    <t>NA3GH-24-3-20　</t>
    <phoneticPr fontId="4"/>
  </si>
  <si>
    <t>配電ＢＯＸ　　https://www.monotaro.com/p/5017/7452/?t.mpn=dr30d0l-h9w</t>
    <rPh sb="0" eb="2">
      <t>ハイデン</t>
    </rPh>
    <phoneticPr fontId="4"/>
  </si>
  <si>
    <t>六角穴付ボルト　　4本 在庫使用</t>
    <rPh sb="10" eb="11">
      <t>ホン</t>
    </rPh>
    <phoneticPr fontId="4"/>
  </si>
  <si>
    <t>ﾜｺﾞ</t>
    <phoneticPr fontId="4"/>
  </si>
  <si>
    <t>2002-1301</t>
    <phoneticPr fontId="4"/>
  </si>
  <si>
    <t>DINレール用中継端子台 2002シリーズ　ｸﾞﾚｰ色</t>
    <rPh sb="26" eb="27">
      <t>ショク</t>
    </rPh>
    <phoneticPr fontId="4"/>
  </si>
  <si>
    <t>2002-1307</t>
    <phoneticPr fontId="4"/>
  </si>
  <si>
    <t>DINレール用中継端子台 2002シリーズ　ｱｰｽ用ｸﾞﾘｰﾝ色</t>
    <rPh sb="25" eb="26">
      <t>ヨウ</t>
    </rPh>
    <rPh sb="31" eb="32">
      <t>イロ</t>
    </rPh>
    <phoneticPr fontId="4"/>
  </si>
  <si>
    <t>2002-402</t>
    <phoneticPr fontId="4"/>
  </si>
  <si>
    <t>中継用端子台 差込型ジャンパ（絶縁） 2002シリーズ用</t>
    <phoneticPr fontId="4"/>
  </si>
  <si>
    <t>2002-1391</t>
    <phoneticPr fontId="4"/>
  </si>
  <si>
    <t>中継用端子台用エンドプレート</t>
    <phoneticPr fontId="4"/>
  </si>
  <si>
    <r>
      <t>E</t>
    </r>
    <r>
      <rPr>
        <sz val="11"/>
        <color theme="1"/>
        <rFont val="游ゴシック"/>
        <family val="2"/>
        <charset val="128"/>
        <scheme val="minor"/>
      </rPr>
      <t>BS-32FB-15A</t>
    </r>
    <phoneticPr fontId="4"/>
  </si>
  <si>
    <t>配電BOX に固定</t>
    <rPh sb="7" eb="9">
      <t>コテイ</t>
    </rPh>
    <phoneticPr fontId="4"/>
  </si>
  <si>
    <t xml:space="preserve">AI0.34-8TQ </t>
    <phoneticPr fontId="4"/>
  </si>
  <si>
    <t>圧着端子　　絶縁付圧着端子 専用棒端子</t>
    <phoneticPr fontId="4"/>
  </si>
  <si>
    <t>KV-0.3-BE-10 青線　AGW22   0.25sq</t>
    <rPh sb="13" eb="14">
      <t>アオ</t>
    </rPh>
    <rPh sb="14" eb="15">
      <t>セン</t>
    </rPh>
    <phoneticPr fontId="4"/>
  </si>
  <si>
    <t>AI0.5-8WH</t>
    <phoneticPr fontId="4"/>
  </si>
  <si>
    <t>AGW20   0.5sq</t>
    <phoneticPr fontId="4"/>
  </si>
  <si>
    <t>AGW16   1.5sq</t>
    <phoneticPr fontId="4"/>
  </si>
  <si>
    <t>AI0.75-10GY</t>
    <phoneticPr fontId="4"/>
  </si>
  <si>
    <t>AGW18   0.75sq</t>
    <phoneticPr fontId="4"/>
  </si>
  <si>
    <t>2000-1201</t>
    <phoneticPr fontId="4"/>
  </si>
  <si>
    <t>DINレール用中継端子台 2000シリーズ　ｸﾞﾚｰ色</t>
    <rPh sb="26" eb="27">
      <t>ショク</t>
    </rPh>
    <phoneticPr fontId="4"/>
  </si>
  <si>
    <t>WP436AE37400</t>
    <phoneticPr fontId="4"/>
  </si>
  <si>
    <t>2000-1291</t>
    <phoneticPr fontId="4"/>
  </si>
  <si>
    <t>中継用端子台用エンドプレート  ｸﾞﾚｰ色</t>
    <phoneticPr fontId="4"/>
  </si>
  <si>
    <t>2000-1292</t>
  </si>
  <si>
    <t>中継用端子台用エンドプレート ｵﾚﾝｼﾞ色</t>
    <phoneticPr fontId="4"/>
  </si>
  <si>
    <t>中継用端子台 差込型ジャンパ（絶縁）</t>
    <phoneticPr fontId="4"/>
  </si>
  <si>
    <t>郡山ヒロセ電機</t>
    <rPh sb="0" eb="2">
      <t>コオリヤマ</t>
    </rPh>
    <rPh sb="5" eb="7">
      <t>デンキ</t>
    </rPh>
    <phoneticPr fontId="4"/>
  </si>
  <si>
    <t>ニードルアジャスタ2 PR-1（NPN）＊JR3000用　ケーブル長：5m</t>
    <rPh sb="27" eb="28">
      <t>ヨウ</t>
    </rPh>
    <rPh sb="33" eb="34">
      <t>チョウ</t>
    </rPh>
    <phoneticPr fontId="4"/>
  </si>
  <si>
    <t>ニードルアジャスタ2</t>
    <phoneticPr fontId="4"/>
  </si>
  <si>
    <t>1，5</t>
    <phoneticPr fontId="4"/>
  </si>
  <si>
    <t>X軸ケーブルキャリアユニット/Y軸ケーブルキャリアユニット</t>
    <phoneticPr fontId="4"/>
  </si>
  <si>
    <t>Y軸ケーブルキャリアユニット</t>
    <phoneticPr fontId="4"/>
  </si>
  <si>
    <t>MRB-270</t>
    <phoneticPr fontId="4"/>
  </si>
  <si>
    <t>I/O制御ユニット</t>
    <rPh sb="3" eb="5">
      <t>セイギョ</t>
    </rPh>
    <phoneticPr fontId="4"/>
  </si>
  <si>
    <t>Dsubコネクタ端子台</t>
  </si>
  <si>
    <t>単芯電線　UL</t>
    <rPh sb="0" eb="1">
      <t>タン</t>
    </rPh>
    <rPh sb="1" eb="2">
      <t>シン</t>
    </rPh>
    <rPh sb="2" eb="4">
      <t>デンセン</t>
    </rPh>
    <phoneticPr fontId="4"/>
  </si>
  <si>
    <t>MTRF1.25-3</t>
    <phoneticPr fontId="4"/>
  </si>
  <si>
    <t>裸圧着端子 Y型</t>
    <phoneticPr fontId="4"/>
  </si>
  <si>
    <t>＊組立課在庫品使用</t>
    <rPh sb="1" eb="4">
      <t>クミタテカ</t>
    </rPh>
    <rPh sb="4" eb="6">
      <t>ザイコ</t>
    </rPh>
    <rPh sb="6" eb="7">
      <t>ヒン</t>
    </rPh>
    <rPh sb="7" eb="9">
      <t>シヨウ</t>
    </rPh>
    <phoneticPr fontId="4"/>
  </si>
  <si>
    <t>SS300R-24-2-3</t>
    <phoneticPr fontId="4"/>
  </si>
  <si>
    <t>多芯ロボットケーブル SS300R</t>
    <rPh sb="0" eb="2">
      <t>タシン</t>
    </rPh>
    <phoneticPr fontId="4"/>
  </si>
  <si>
    <t>SS300R-24-3-3</t>
    <phoneticPr fontId="4"/>
  </si>
  <si>
    <t>SS300R-24-6-3</t>
    <phoneticPr fontId="4"/>
  </si>
  <si>
    <t>φ4エルボ継手</t>
    <rPh sb="5" eb="7">
      <t>ツギテ</t>
    </rPh>
    <phoneticPr fontId="4"/>
  </si>
  <si>
    <t>バキュームカップユニット</t>
    <phoneticPr fontId="4"/>
  </si>
  <si>
    <t>MNCNP4-1</t>
    <phoneticPr fontId="4"/>
  </si>
  <si>
    <t>ミニチュアワンタッチ継手　六角穴付コネクタ</t>
    <phoneticPr fontId="4"/>
  </si>
  <si>
    <t>SETGS6-22-SC2-M4-N4</t>
    <phoneticPr fontId="4"/>
  </si>
  <si>
    <t>SETMN6-22-SC2-M4</t>
    <phoneticPr fontId="4"/>
  </si>
  <si>
    <t>SLSBWF7-50</t>
    <phoneticPr fontId="4"/>
  </si>
  <si>
    <t>樹脂ローレットねじ</t>
    <rPh sb="0" eb="2">
      <t>ジュシ</t>
    </rPh>
    <phoneticPr fontId="4"/>
  </si>
  <si>
    <t>六角穴付ボルト</t>
    <rPh sb="0" eb="2">
      <t>ロッカク</t>
    </rPh>
    <rPh sb="2" eb="3">
      <t>アナ</t>
    </rPh>
    <rPh sb="3" eb="4">
      <t>ツ</t>
    </rPh>
    <phoneticPr fontId="4"/>
  </si>
  <si>
    <t>SETGS8-32.3-SC10-M4-N4-LKC</t>
    <phoneticPr fontId="4"/>
  </si>
  <si>
    <t>変位センサ取付ユニット</t>
    <rPh sb="0" eb="2">
      <t>ヘンイ</t>
    </rPh>
    <rPh sb="5" eb="7">
      <t>トリツケ</t>
    </rPh>
    <phoneticPr fontId="4"/>
  </si>
  <si>
    <t>BVHV6-2-3-A</t>
    <phoneticPr fontId="4"/>
  </si>
  <si>
    <t>ハンドバルブ（3方弁）</t>
    <rPh sb="8" eb="9">
      <t>ホウ</t>
    </rPh>
    <rPh sb="9" eb="10">
      <t>ベン</t>
    </rPh>
    <phoneticPr fontId="4"/>
  </si>
  <si>
    <t>ecoPEN450用ヒータブロック</t>
    <rPh sb="9" eb="10">
      <t>ヨウ</t>
    </rPh>
    <phoneticPr fontId="4"/>
  </si>
  <si>
    <t>MCHS6-55-V100-W100-F100</t>
    <phoneticPr fontId="4"/>
  </si>
  <si>
    <t>MSSFS3-3</t>
    <phoneticPr fontId="4"/>
  </si>
  <si>
    <t>NASVCTFSB-0.5-2-5</t>
    <phoneticPr fontId="4"/>
  </si>
  <si>
    <t>電力ケーブル</t>
    <phoneticPr fontId="4"/>
  </si>
  <si>
    <t>温度センサK熱</t>
    <phoneticPr fontId="4"/>
  </si>
  <si>
    <t>CRKW4-12</t>
    <phoneticPr fontId="4"/>
  </si>
  <si>
    <t>樹脂ローレットねじ</t>
    <phoneticPr fontId="4"/>
  </si>
  <si>
    <t>差込み型ピン端子（オス)</t>
    <phoneticPr fontId="4"/>
  </si>
  <si>
    <t>＊組立課在庫品使用　＠200円位</t>
    <rPh sb="1" eb="4">
      <t>クミタテカ</t>
    </rPh>
    <rPh sb="4" eb="6">
      <t>ザイコ</t>
    </rPh>
    <rPh sb="6" eb="7">
      <t>ヒン</t>
    </rPh>
    <rPh sb="7" eb="9">
      <t>シヨウ</t>
    </rPh>
    <rPh sb="14" eb="15">
      <t>エン</t>
    </rPh>
    <rPh sb="15" eb="16">
      <t>クライ</t>
    </rPh>
    <phoneticPr fontId="4"/>
  </si>
  <si>
    <t>差込み型ピン端子（メス)</t>
    <phoneticPr fontId="4"/>
  </si>
  <si>
    <t>MTRF1.25-4</t>
    <phoneticPr fontId="4"/>
  </si>
  <si>
    <t>MCHYB30</t>
    <phoneticPr fontId="4"/>
  </si>
  <si>
    <t>焼付防止剤</t>
    <rPh sb="0" eb="2">
      <t>ヤキツ</t>
    </rPh>
    <rPh sb="2" eb="4">
      <t>ボウシ</t>
    </rPh>
    <rPh sb="4" eb="5">
      <t>ザイ</t>
    </rPh>
    <phoneticPr fontId="4"/>
  </si>
  <si>
    <t>ARM5AA1-207-B</t>
    <phoneticPr fontId="4"/>
  </si>
  <si>
    <t>見積№22-20-00404A</t>
    <rPh sb="0" eb="2">
      <t>ミツモリ</t>
    </rPh>
    <phoneticPr fontId="4"/>
  </si>
  <si>
    <t>ZX1101-J15LOZ-EL</t>
    <phoneticPr fontId="4"/>
  </si>
  <si>
    <t>SY100-30-4A-15</t>
    <phoneticPr fontId="4"/>
  </si>
  <si>
    <t>コネクタリード線(真空ｴｼﾞｪｸﾀ、電磁弁)</t>
    <rPh sb="7" eb="8">
      <t>セン</t>
    </rPh>
    <rPh sb="9" eb="11">
      <t>シンクウ</t>
    </rPh>
    <rPh sb="18" eb="21">
      <t>デンジベン</t>
    </rPh>
    <phoneticPr fontId="4"/>
  </si>
  <si>
    <t>DINレール止め金具</t>
    <phoneticPr fontId="4"/>
  </si>
  <si>
    <t>CSPRD-SUS-M3-4</t>
    <phoneticPr fontId="4"/>
  </si>
  <si>
    <t>十字穴付（+）丸皿小ねじ（SUNCO)</t>
  </si>
  <si>
    <t>CO0632R0（NOK)　JASO 4種D 2037</t>
    <phoneticPr fontId="4"/>
  </si>
  <si>
    <t>Oリング（NOK）</t>
    <phoneticPr fontId="4"/>
  </si>
  <si>
    <t>＊組立課在庫品使用　＠1500円位</t>
    <rPh sb="1" eb="4">
      <t>クミタテカ</t>
    </rPh>
    <rPh sb="4" eb="6">
      <t>ザイコ</t>
    </rPh>
    <rPh sb="6" eb="7">
      <t>ヒン</t>
    </rPh>
    <rPh sb="7" eb="9">
      <t>シヨウ</t>
    </rPh>
    <rPh sb="15" eb="16">
      <t>エン</t>
    </rPh>
    <rPh sb="16" eb="17">
      <t>クライ</t>
    </rPh>
    <phoneticPr fontId="4"/>
  </si>
  <si>
    <t>EC-200-K制御用リレー</t>
    <rPh sb="8" eb="10">
      <t>セイギョ</t>
    </rPh>
    <rPh sb="10" eb="11">
      <t>ヨウ</t>
    </rPh>
    <phoneticPr fontId="4"/>
  </si>
  <si>
    <t>＊組立課在庫品使用　＠300円位</t>
    <rPh sb="1" eb="4">
      <t>クミタテカ</t>
    </rPh>
    <rPh sb="4" eb="6">
      <t>ザイコ</t>
    </rPh>
    <rPh sb="6" eb="7">
      <t>ヒン</t>
    </rPh>
    <rPh sb="7" eb="9">
      <t>シヨウ</t>
    </rPh>
    <rPh sb="14" eb="15">
      <t>エン</t>
    </rPh>
    <rPh sb="15" eb="16">
      <t>クライ</t>
    </rPh>
    <phoneticPr fontId="4"/>
  </si>
  <si>
    <t>＊組立課在庫品使用　＠100円位</t>
    <rPh sb="1" eb="4">
      <t>クミタテカ</t>
    </rPh>
    <rPh sb="4" eb="6">
      <t>ザイコ</t>
    </rPh>
    <rPh sb="6" eb="7">
      <t>ヒン</t>
    </rPh>
    <rPh sb="7" eb="9">
      <t>シヨウ</t>
    </rPh>
    <rPh sb="14" eb="15">
      <t>エン</t>
    </rPh>
    <rPh sb="15" eb="16">
      <t>クライ</t>
    </rPh>
    <phoneticPr fontId="4"/>
  </si>
  <si>
    <t>KD-36-20T　注文コード：09914108</t>
    <rPh sb="10" eb="12">
      <t>チュウモン</t>
    </rPh>
    <phoneticPr fontId="4"/>
  </si>
  <si>
    <t>配送料</t>
    <rPh sb="0" eb="3">
      <t>ハイソウリョウ</t>
    </rPh>
    <phoneticPr fontId="4"/>
  </si>
  <si>
    <t xml:space="preserve">5-079-01　注文コード：33436155 </t>
    <rPh sb="9" eb="11">
      <t>チュウモン</t>
    </rPh>
    <phoneticPr fontId="4"/>
  </si>
  <si>
    <t>ミニカップ 5ｍｌ（100個入り）</t>
    <rPh sb="13" eb="14">
      <t>コ</t>
    </rPh>
    <rPh sb="14" eb="15">
      <t>イ</t>
    </rPh>
    <phoneticPr fontId="4"/>
  </si>
  <si>
    <t>PCN-COM201　</t>
    <phoneticPr fontId="4"/>
  </si>
  <si>
    <t>コモン端子台(東洋技研)</t>
    <phoneticPr fontId="4"/>
  </si>
  <si>
    <t>見積№271615</t>
    <rPh sb="0" eb="3">
      <t>ミツモリナンバー</t>
    </rPh>
    <phoneticPr fontId="4"/>
  </si>
  <si>
    <t>162081-Z01</t>
    <phoneticPr fontId="4"/>
  </si>
  <si>
    <t>ケーブルキャリア固定板金</t>
    <phoneticPr fontId="4"/>
  </si>
  <si>
    <t>見積№22TM-0212-00</t>
    <rPh sb="0" eb="2">
      <t>ミツモリ</t>
    </rPh>
    <phoneticPr fontId="4"/>
  </si>
  <si>
    <t>X軸ケーブルキャリアユニット</t>
    <phoneticPr fontId="4"/>
  </si>
  <si>
    <t>162081-Z02</t>
    <phoneticPr fontId="4"/>
  </si>
  <si>
    <t>ケーブルキャリア取付板金</t>
    <phoneticPr fontId="4"/>
  </si>
  <si>
    <t>Y軸ケーブルキャリアユニット</t>
  </si>
  <si>
    <t>162081-Z03</t>
    <phoneticPr fontId="4"/>
  </si>
  <si>
    <t>JR3203背面板金</t>
    <rPh sb="8" eb="10">
      <t>バンキン</t>
    </rPh>
    <phoneticPr fontId="4"/>
  </si>
  <si>
    <t>162081-Z04</t>
    <phoneticPr fontId="4"/>
  </si>
  <si>
    <t>制御板金</t>
    <rPh sb="0" eb="2">
      <t>セイギョ</t>
    </rPh>
    <rPh sb="2" eb="4">
      <t>バンキン</t>
    </rPh>
    <phoneticPr fontId="4"/>
  </si>
  <si>
    <t>163723-Z01</t>
    <phoneticPr fontId="4"/>
  </si>
  <si>
    <t>バキュームトップ</t>
  </si>
  <si>
    <t>163723-Z02</t>
    <phoneticPr fontId="4"/>
  </si>
  <si>
    <t>カップ固定板金</t>
    <rPh sb="3" eb="5">
      <t>コテイ</t>
    </rPh>
    <rPh sb="5" eb="7">
      <t>バンキン</t>
    </rPh>
    <phoneticPr fontId="4"/>
  </si>
  <si>
    <t>SETD0022-Y01</t>
    <phoneticPr fontId="4"/>
  </si>
  <si>
    <t>SETD0022-Y02</t>
    <phoneticPr fontId="4"/>
  </si>
  <si>
    <t>75ccシリンジガイド</t>
    <phoneticPr fontId="4"/>
  </si>
  <si>
    <t>SETD0022-Y03</t>
    <phoneticPr fontId="4"/>
  </si>
  <si>
    <t>SETD0022-Z01</t>
    <phoneticPr fontId="4"/>
  </si>
  <si>
    <t>加圧レギュレータ取付板金</t>
    <phoneticPr fontId="4"/>
  </si>
  <si>
    <t>SETD0022-Z02</t>
    <phoneticPr fontId="4"/>
  </si>
  <si>
    <t>ヒータブロック ecoPEN450</t>
    <phoneticPr fontId="4"/>
  </si>
  <si>
    <t>SETD0022-Z03</t>
    <phoneticPr fontId="4"/>
  </si>
  <si>
    <t>ノズルガイド</t>
    <phoneticPr fontId="4"/>
  </si>
  <si>
    <t>ecoPEN450用ノズルガイド</t>
    <rPh sb="9" eb="10">
      <t>ヨウ</t>
    </rPh>
    <phoneticPr fontId="4"/>
  </si>
  <si>
    <t>SS40021-01</t>
    <phoneticPr fontId="4"/>
  </si>
  <si>
    <t>バキュームベース</t>
  </si>
  <si>
    <t>六角穴付ボルト（日産ねじ）</t>
    <rPh sb="8" eb="10">
      <t>ニッサン</t>
    </rPh>
    <phoneticPr fontId="4"/>
  </si>
  <si>
    <t>197495(SAITO-TETSU)で発注済</t>
    <rPh sb="20" eb="22">
      <t>ハッチュウ</t>
    </rPh>
    <rPh sb="22" eb="23">
      <t>スミ</t>
    </rPh>
    <phoneticPr fontId="4"/>
  </si>
  <si>
    <r>
      <t xml:space="preserve">CSB20C-S2-800-20-30W-1-SC（特） </t>
    </r>
    <r>
      <rPr>
        <b/>
        <sz val="11"/>
        <color indexed="10"/>
        <rFont val="ＭＳ Ｐゴシック"/>
        <family val="3"/>
        <charset val="128"/>
      </rPr>
      <t>　※モータードライバ、なし仕様</t>
    </r>
    <rPh sb="26" eb="27">
      <t>トク</t>
    </rPh>
    <phoneticPr fontId="4"/>
  </si>
  <si>
    <t>幅可変ｺﾝﾍﾞｱ　(添付見積りの2枚目参照）</t>
    <rPh sb="0" eb="1">
      <t>ハバ</t>
    </rPh>
    <rPh sb="1" eb="3">
      <t>カヘン</t>
    </rPh>
    <rPh sb="10" eb="12">
      <t>テンプ</t>
    </rPh>
    <rPh sb="12" eb="14">
      <t>ミツモ</t>
    </rPh>
    <rPh sb="17" eb="19">
      <t>マイメ</t>
    </rPh>
    <rPh sb="19" eb="21">
      <t>サンショウ</t>
    </rPh>
    <phoneticPr fontId="4"/>
  </si>
  <si>
    <t>3/3佐藤Mへ</t>
    <rPh sb="3" eb="5">
      <t>サトウ</t>
    </rPh>
    <phoneticPr fontId="4"/>
  </si>
  <si>
    <r>
      <t xml:space="preserve">PCN-COM201 → </t>
    </r>
    <r>
      <rPr>
        <b/>
        <sz val="11"/>
        <color indexed="10"/>
        <rFont val="ＭＳ Ｐゴシック"/>
        <family val="3"/>
        <charset val="128"/>
      </rPr>
      <t>PCXV-1H34-TB40ｰK2（変更）</t>
    </r>
    <rPh sb="31" eb="33">
      <t>ヘンコウ</t>
    </rPh>
    <phoneticPr fontId="4"/>
  </si>
  <si>
    <r>
      <t xml:space="preserve">PCA7-W-1　→ </t>
    </r>
    <r>
      <rPr>
        <b/>
        <sz val="11"/>
        <color indexed="10"/>
        <rFont val="ＭＳ Ｐゴシック"/>
        <family val="3"/>
        <charset val="128"/>
      </rPr>
      <t>KB34N-1H1H-1MB（変更） → 発注キャンセル</t>
    </r>
    <rPh sb="26" eb="28">
      <t>ヘンコウ</t>
    </rPh>
    <rPh sb="32" eb="34">
      <t>ハッチュウ</t>
    </rPh>
    <phoneticPr fontId="4"/>
  </si>
  <si>
    <t>XW1E-BV402MR</t>
    <phoneticPr fontId="4"/>
  </si>
  <si>
    <r>
      <t>PYFZ-08A→</t>
    </r>
    <r>
      <rPr>
        <sz val="11"/>
        <color indexed="10"/>
        <rFont val="ＭＳ Ｐゴシック"/>
        <family val="3"/>
        <charset val="128"/>
      </rPr>
      <t>PYFZ-08にて発注</t>
    </r>
    <phoneticPr fontId="4"/>
  </si>
  <si>
    <t>3/15佐藤Mへ</t>
    <rPh sb="4" eb="6">
      <t>サトウ</t>
    </rPh>
    <phoneticPr fontId="4"/>
  </si>
  <si>
    <t>CP30-BA 1P 1M 1A A</t>
    <phoneticPr fontId="4"/>
  </si>
  <si>
    <t>CP30-BA 1P 1M 3A A</t>
    <phoneticPr fontId="4"/>
  </si>
  <si>
    <t>CP30-BA 1P 1M 2A A</t>
    <phoneticPr fontId="4"/>
  </si>
  <si>
    <t>HS2-H150 → 在庫なし</t>
    <rPh sb="11" eb="13">
      <t>ザイコ</t>
    </rPh>
    <phoneticPr fontId="4"/>
  </si>
  <si>
    <r>
      <t xml:space="preserve">KV-7300 </t>
    </r>
    <r>
      <rPr>
        <b/>
        <sz val="11"/>
        <color indexed="10"/>
        <rFont val="ＭＳ Ｐゴシック"/>
        <family val="3"/>
        <charset val="128"/>
      </rPr>
      <t>→ KV-7500</t>
    </r>
    <phoneticPr fontId="4"/>
  </si>
  <si>
    <t>KV-XLE02　→ 在庫なし</t>
    <rPh sb="11" eb="13">
      <t>ザイコ</t>
    </rPh>
    <phoneticPr fontId="4"/>
  </si>
  <si>
    <r>
      <t>KV-C32XTD　</t>
    </r>
    <r>
      <rPr>
        <b/>
        <sz val="11"/>
        <color indexed="10"/>
        <rFont val="ＭＳ Ｐゴシック"/>
        <family val="3"/>
        <charset val="128"/>
      </rPr>
      <t>→ KV-SIR32XT</t>
    </r>
    <phoneticPr fontId="4"/>
  </si>
  <si>
    <r>
      <t>KV-XL202　</t>
    </r>
    <r>
      <rPr>
        <b/>
        <sz val="11"/>
        <color indexed="10"/>
        <rFont val="ＭＳ Ｐゴシック"/>
        <family val="3"/>
        <charset val="128"/>
      </rPr>
      <t>→ KV-L21V</t>
    </r>
    <phoneticPr fontId="4"/>
  </si>
  <si>
    <t>値引き</t>
    <rPh sb="0" eb="2">
      <t>ネビ</t>
    </rPh>
    <phoneticPr fontId="4"/>
  </si>
  <si>
    <t>AMAZON</t>
    <phoneticPr fontId="4"/>
  </si>
  <si>
    <t>‎TS32GSDHC10U1E</t>
    <phoneticPr fontId="4"/>
  </si>
  <si>
    <t>SDｶｰﾄﾞ 32GB</t>
    <phoneticPr fontId="4"/>
  </si>
  <si>
    <t>OAﾀｯﾌﾟ</t>
  </si>
  <si>
    <t>LD-GPST/BU05</t>
  </si>
  <si>
    <t>LAN CABLE</t>
  </si>
  <si>
    <t>NWNMC6-STN-SSMB-GY-1</t>
  </si>
  <si>
    <t>ｼｰﾙﾄﾞｱｾﾝﾌﾞﾙｹｰﾌﾞﾙRJ45</t>
  </si>
  <si>
    <t>MVSHM-3N01552-332-WFM5B</t>
  </si>
  <si>
    <t>■SETA0020-99-A1(ｾﾝｻｰﾌﾞﾗｹｯﾄ)</t>
    <phoneticPr fontId="4"/>
  </si>
  <si>
    <t>PCFP-VE-8-R</t>
  </si>
  <si>
    <t>HIFS-SS-RS-34-1</t>
    <phoneticPr fontId="4"/>
  </si>
  <si>
    <t>MILｿｹｯﾄﾊｰﾈｽ</t>
    <phoneticPr fontId="4"/>
  </si>
  <si>
    <t>MVSHM-3N01252003003-2EA-BZKAZ</t>
  </si>
  <si>
    <t>■SETA0020-11-I-1（ｾﾝｻｰﾌﾟﾚｰﾄ）</t>
    <phoneticPr fontId="4"/>
  </si>
  <si>
    <t>PR-MB30N3</t>
    <phoneticPr fontId="4"/>
  </si>
  <si>
    <t>反射ｾﾝｻｰ</t>
    <rPh sb="0" eb="2">
      <t>ハンシャ</t>
    </rPh>
    <phoneticPr fontId="4"/>
  </si>
  <si>
    <t>HIFS-SS-SB-40-0.5-03E-03F</t>
    <phoneticPr fontId="4"/>
  </si>
  <si>
    <t>福島(正)</t>
    <rPh sb="0" eb="2">
      <t>フクシマ</t>
    </rPh>
    <rPh sb="3" eb="4">
      <t>マサ</t>
    </rPh>
    <phoneticPr fontId="4"/>
  </si>
  <si>
    <t>8月中</t>
    <rPh sb="1" eb="2">
      <t>ガツ</t>
    </rPh>
    <rPh sb="2" eb="3">
      <t>チュウ</t>
    </rPh>
    <phoneticPr fontId="4"/>
  </si>
  <si>
    <t>ねじ変換接手</t>
    <phoneticPr fontId="4"/>
  </si>
  <si>
    <t>SV70/SV51MD/SV97MS液送用延長継手</t>
    <rPh sb="18" eb="20">
      <t>エキソウ</t>
    </rPh>
    <rPh sb="20" eb="21">
      <t>ヨウ</t>
    </rPh>
    <rPh sb="21" eb="23">
      <t>エンチョウ</t>
    </rPh>
    <rPh sb="23" eb="25">
      <t>ツギテ</t>
    </rPh>
    <phoneticPr fontId="4"/>
  </si>
  <si>
    <t>MVBLK-AMW-33F-G7Z4W</t>
    <phoneticPr fontId="4"/>
  </si>
  <si>
    <t>SV70回転機構用ツールユニット</t>
  </si>
  <si>
    <t>JPLBS3-P4.0-B3.5</t>
    <phoneticPr fontId="4"/>
  </si>
  <si>
    <t>EPSLA4-M5</t>
    <phoneticPr fontId="4"/>
  </si>
  <si>
    <t>スピコン(メータアウト)</t>
    <phoneticPr fontId="4"/>
  </si>
  <si>
    <t>MVBLK-AMW-33F-RUKU5</t>
    <phoneticPr fontId="4"/>
  </si>
  <si>
    <t>メビー加工品(ロータリーテーブル変換ブロック)</t>
    <phoneticPr fontId="4"/>
  </si>
  <si>
    <t>MVBLK-AMW-33G-5BMMK</t>
    <phoneticPr fontId="4"/>
  </si>
  <si>
    <t>メビー加工品(SV70バルブ取付ブロック)</t>
    <phoneticPr fontId="4"/>
  </si>
  <si>
    <t>SCB6-65</t>
    <phoneticPr fontId="4"/>
  </si>
  <si>
    <t>小径頭ボルト</t>
    <phoneticPr fontId="4"/>
  </si>
  <si>
    <t>MVSHM-3N02052-2ZY-UR9TS</t>
    <phoneticPr fontId="4"/>
  </si>
  <si>
    <t>メビー加工品(エア制御ユニット取付板金)</t>
    <phoneticPr fontId="4"/>
  </si>
  <si>
    <t>SV70回転機構用空圧機器ユニット</t>
    <rPh sb="4" eb="9">
      <t>カイテンキコウヨウ</t>
    </rPh>
    <phoneticPr fontId="4"/>
  </si>
  <si>
    <t>φ6エルボ継手</t>
    <phoneticPr fontId="4"/>
  </si>
  <si>
    <t>φ4エルボ継手</t>
    <phoneticPr fontId="4"/>
  </si>
  <si>
    <t>PUT4-10-BL</t>
    <phoneticPr fontId="4"/>
  </si>
  <si>
    <t>ポリウレタンチューブ(Φ4)</t>
    <phoneticPr fontId="4"/>
  </si>
  <si>
    <t>ポリウレタンチューブ(Φ6)</t>
    <phoneticPr fontId="4"/>
  </si>
  <si>
    <t>裸圧着端子 Y型(大同端子製造)</t>
    <rPh sb="9" eb="11">
      <t>ダイドウ</t>
    </rPh>
    <rPh sb="11" eb="13">
      <t>タンシ</t>
    </rPh>
    <rPh sb="13" eb="15">
      <t>セイゾウ</t>
    </rPh>
    <phoneticPr fontId="4"/>
  </si>
  <si>
    <t>SV70回転ツールユニット置き</t>
  </si>
  <si>
    <t>MDSUA20-90S-S79L</t>
    <phoneticPr fontId="4"/>
  </si>
  <si>
    <t xml:space="preserve">ロータリテーブル(SMC) </t>
    <phoneticPr fontId="4"/>
  </si>
  <si>
    <t>8月中</t>
    <rPh sb="1" eb="2">
      <t>ツキ</t>
    </rPh>
    <rPh sb="2" eb="3">
      <t>ナカ</t>
    </rPh>
    <phoneticPr fontId="4"/>
  </si>
  <si>
    <t>AW10-M5BG-R-A</t>
    <phoneticPr fontId="4"/>
  </si>
  <si>
    <t>フィルタレギュレータ(SMC)</t>
    <phoneticPr fontId="4"/>
  </si>
  <si>
    <t>SYJ3240-5MNZE-M5</t>
    <phoneticPr fontId="4"/>
  </si>
  <si>
    <t>電磁弁（SMC)</t>
    <phoneticPr fontId="4"/>
  </si>
  <si>
    <t>RSコンポーネンツ</t>
    <phoneticPr fontId="4"/>
  </si>
  <si>
    <t>SY100-30-4A-30</t>
    <phoneticPr fontId="4"/>
  </si>
  <si>
    <t>プラグコネクタ（3ｍ）(SMC)</t>
    <phoneticPr fontId="4"/>
  </si>
  <si>
    <t>プラグ（SMC）</t>
    <phoneticPr fontId="4"/>
  </si>
  <si>
    <t>9/1・山田さんより発注依頼あり</t>
    <rPh sb="4" eb="6">
      <t>ヤマダ</t>
    </rPh>
    <rPh sb="10" eb="12">
      <t>ハッチュウ</t>
    </rPh>
    <rPh sb="12" eb="14">
      <t>イライ</t>
    </rPh>
    <phoneticPr fontId="4"/>
  </si>
  <si>
    <t>I/O－MTｵﾌﾟｼｮﾝｺｰﾄﾞ</t>
    <phoneticPr fontId="4"/>
  </si>
  <si>
    <t>見積№HQ22-0258</t>
    <rPh sb="0" eb="3">
      <t>ミツモリナンバー</t>
    </rPh>
    <phoneticPr fontId="4"/>
  </si>
  <si>
    <t>嵩上費用（100mm嵩上）</t>
    <rPh sb="0" eb="2">
      <t>カサアゲ</t>
    </rPh>
    <rPh sb="2" eb="4">
      <t>ヒヨウ</t>
    </rPh>
    <rPh sb="10" eb="12">
      <t>カサアゲ</t>
    </rPh>
    <phoneticPr fontId="4"/>
  </si>
  <si>
    <t>納期未定によりｷｬﾝｾﾙ</t>
    <rPh sb="0" eb="4">
      <t>ノウキミテイ</t>
    </rPh>
    <phoneticPr fontId="4"/>
  </si>
  <si>
    <t>@ECHN-20200311-00006　➡ﾐｽﾐ対応不可の為、ｼﾞｬﾉﾒへ変更</t>
    <rPh sb="25" eb="29">
      <t>タイオウフカ</t>
    </rPh>
    <rPh sb="30" eb="31">
      <t>タメ</t>
    </rPh>
    <rPh sb="38" eb="40">
      <t>ヘンコウ</t>
    </rPh>
    <phoneticPr fontId="4"/>
  </si>
  <si>
    <t>3P-3 ➡3P-20VCTF-3</t>
    <phoneticPr fontId="4"/>
  </si>
  <si>
    <t>住友ｽﾘｰｴﾑ</t>
    <rPh sb="0" eb="2">
      <t>スミトモ</t>
    </rPh>
    <phoneticPr fontId="4"/>
  </si>
  <si>
    <t>10150-3000PE</t>
  </si>
  <si>
    <t>10350-52F0-008</t>
  </si>
  <si>
    <t>ARP20K-01B</t>
    <phoneticPr fontId="4"/>
  </si>
  <si>
    <t>直動精密減圧弁ﾓｼﾞｭﾗﾀｲ</t>
    <rPh sb="0" eb="2">
      <t>チョクドウ</t>
    </rPh>
    <rPh sb="2" eb="4">
      <t>セイミツ</t>
    </rPh>
    <rPh sb="4" eb="7">
      <t>ゲンアツベン</t>
    </rPh>
    <phoneticPr fontId="4"/>
  </si>
  <si>
    <t>10/21～24</t>
    <phoneticPr fontId="4"/>
  </si>
  <si>
    <t>G36-4-01</t>
    <phoneticPr fontId="4"/>
  </si>
  <si>
    <t>一般用圧力計ﾘﾐｯﾄｲﾝｼﾞ</t>
    <rPh sb="0" eb="3">
      <t>イッパンヨウ</t>
    </rPh>
    <rPh sb="3" eb="6">
      <t>アツリョクケイ</t>
    </rPh>
    <phoneticPr fontId="4"/>
  </si>
  <si>
    <t>上記2点組合せでARP20K-01BG</t>
    <rPh sb="0" eb="2">
      <t>ジョウキ</t>
    </rPh>
    <rPh sb="3" eb="4">
      <t>テン</t>
    </rPh>
    <rPh sb="4" eb="6">
      <t>クミアワ</t>
    </rPh>
    <phoneticPr fontId="4"/>
  </si>
  <si>
    <t>上記2点組み合わせで精密レギュレータ</t>
    <rPh sb="0" eb="2">
      <t>ジョウキ</t>
    </rPh>
    <rPh sb="3" eb="4">
      <t>テン</t>
    </rPh>
    <rPh sb="4" eb="5">
      <t>ク</t>
    </rPh>
    <rPh sb="6" eb="7">
      <t>ア</t>
    </rPh>
    <rPh sb="10" eb="12">
      <t>セイミツ</t>
    </rPh>
    <phoneticPr fontId="4"/>
  </si>
  <si>
    <t>199165(NORIKANE)で発注済み。</t>
    <rPh sb="17" eb="20">
      <t>ハッチュウズ</t>
    </rPh>
    <phoneticPr fontId="4"/>
  </si>
  <si>
    <t>KCC7-7100-210226-408</t>
    <phoneticPr fontId="4"/>
  </si>
  <si>
    <t>Web設計ﾊｰﾈｽ</t>
    <rPh sb="3" eb="5">
      <t>セッケイ</t>
    </rPh>
    <phoneticPr fontId="4"/>
  </si>
  <si>
    <t>日本ｻﾎﾟｰﾄｼｽﾃﾑ株式会社</t>
    <rPh sb="0" eb="2">
      <t>ニホン</t>
    </rPh>
    <rPh sb="11" eb="15">
      <t>カブシキガイシャ</t>
    </rPh>
    <phoneticPr fontId="4"/>
  </si>
  <si>
    <t>JC-3B01-0H4405015</t>
    <phoneticPr fontId="4"/>
  </si>
  <si>
    <t>4軸(両持ち) X軸400 Y軸500 Z軸150</t>
    <rPh sb="1" eb="2">
      <t>ジク</t>
    </rPh>
    <rPh sb="3" eb="5">
      <t>リョウモ</t>
    </rPh>
    <rPh sb="9" eb="10">
      <t>ジク</t>
    </rPh>
    <rPh sb="15" eb="16">
      <t>ジク</t>
    </rPh>
    <rPh sb="21" eb="22">
      <t>ジク</t>
    </rPh>
    <phoneticPr fontId="4"/>
  </si>
  <si>
    <t>見積No.HQ22-0327</t>
    <rPh sb="0" eb="2">
      <t>ミツモリ</t>
    </rPh>
    <phoneticPr fontId="4"/>
  </si>
  <si>
    <t>IO用内臓電源増設</t>
    <rPh sb="2" eb="3">
      <t>ヨウ</t>
    </rPh>
    <rPh sb="3" eb="7">
      <t>ナイゾウデンゲン</t>
    </rPh>
    <rPh sb="7" eb="9">
      <t>ゾウセツ</t>
    </rPh>
    <phoneticPr fontId="4"/>
  </si>
  <si>
    <t>ﾌｨｰﾙﾄﾞﾊﾞｽ増設費用(EtherNet/IP)</t>
    <rPh sb="9" eb="13">
      <t>ゾウセツヒヨウ</t>
    </rPh>
    <phoneticPr fontId="4"/>
  </si>
  <si>
    <t>ﾃｨｰﾁﾝｸﾞﾍﾟﾝﾀﾞﾝﾄII(5ｍ)</t>
    <phoneticPr fontId="4"/>
  </si>
  <si>
    <t>非常停止SW付</t>
    <rPh sb="0" eb="4">
      <t>ヒジョウテイシ</t>
    </rPh>
    <rPh sb="6" eb="7">
      <t>ツキ</t>
    </rPh>
    <phoneticPr fontId="4"/>
  </si>
  <si>
    <t>操作BOX(5m)初期化/ｵﾌﾟｼｮﾝSW付</t>
    <rPh sb="0" eb="2">
      <t>ソウサ</t>
    </rPh>
    <rPh sb="9" eb="11">
      <t>ショキ</t>
    </rPh>
    <rPh sb="11" eb="12">
      <t>カ</t>
    </rPh>
    <rPh sb="21" eb="22">
      <t>ツ</t>
    </rPh>
    <phoneticPr fontId="4"/>
  </si>
  <si>
    <t>ｹｰﾌﾞﾙｷｬﾘｱ X軸用</t>
    <rPh sb="11" eb="12">
      <t>ジク</t>
    </rPh>
    <rPh sb="12" eb="13">
      <t>ヨウ</t>
    </rPh>
    <phoneticPr fontId="4"/>
  </si>
  <si>
    <t>ｹｰﾌﾞﾙｷｬﾘｱ Y軸用 4軸用</t>
    <rPh sb="11" eb="12">
      <t>ジク</t>
    </rPh>
    <rPh sb="12" eb="13">
      <t>ヨウ</t>
    </rPh>
    <rPh sb="15" eb="17">
      <t>ジクヨウ</t>
    </rPh>
    <phoneticPr fontId="4"/>
  </si>
  <si>
    <t>DC48V電源</t>
    <rPh sb="5" eb="7">
      <t>デンゲン</t>
    </rPh>
    <phoneticPr fontId="4"/>
  </si>
  <si>
    <t>PCｿﾌﾄ JR C-PointsII(塗布仕様)</t>
    <rPh sb="20" eb="24">
      <t>トフシヨウ</t>
    </rPh>
    <phoneticPr fontId="4"/>
  </si>
  <si>
    <t xml:space="preserve">KB-STPTS-02 </t>
    <phoneticPr fontId="4"/>
  </si>
  <si>
    <t>見積No.22-22-00967A (値引き・＠890円になりました）</t>
    <rPh sb="0" eb="2">
      <t>ミツモリ</t>
    </rPh>
    <rPh sb="19" eb="21">
      <t>ネビ</t>
    </rPh>
    <rPh sb="27" eb="28">
      <t>エン</t>
    </rPh>
    <phoneticPr fontId="4"/>
  </si>
  <si>
    <t>199368(NORIKANE)で発注済み。</t>
    <rPh sb="17" eb="20">
      <t>ハッチュウズ</t>
    </rPh>
    <phoneticPr fontId="4"/>
  </si>
  <si>
    <t>WSSS16-5-1</t>
    <phoneticPr fontId="4"/>
  </si>
  <si>
    <t>MVBLK-ACW-33U-8R9ZM</t>
    <phoneticPr fontId="4"/>
  </si>
  <si>
    <t>SSTT0327_SV70ホルダ</t>
    <phoneticPr fontId="4"/>
  </si>
  <si>
    <t>MVSHM-3N02002-34J-UBNYP</t>
    <phoneticPr fontId="4"/>
  </si>
  <si>
    <t>SETE0115-Y02電磁弁板金</t>
    <phoneticPr fontId="4"/>
  </si>
  <si>
    <t>株式会社 三和ｽｸﾘｰﾝ銘板</t>
    <rPh sb="0" eb="4">
      <t>カブシキガイシャ</t>
    </rPh>
    <rPh sb="5" eb="7">
      <t>サンワ</t>
    </rPh>
    <rPh sb="12" eb="14">
      <t>メイハン</t>
    </rPh>
    <phoneticPr fontId="4"/>
  </si>
  <si>
    <t>AXA600-SV</t>
    <phoneticPr fontId="4"/>
  </si>
  <si>
    <t>AXELIAｼﾘｰｽﾞAXA-SV（600角）</t>
    <phoneticPr fontId="4"/>
  </si>
  <si>
    <t>機材手配済み。</t>
    <rPh sb="0" eb="2">
      <t>キザイ</t>
    </rPh>
    <rPh sb="2" eb="4">
      <t>テハイ</t>
    </rPh>
    <rPh sb="4" eb="5">
      <t>ズ</t>
    </rPh>
    <phoneticPr fontId="4"/>
  </si>
  <si>
    <t>専用PCｺﾝﾄﾛｰﾗ ﾓﾆﾀｰ ｷｰﾎﾞｰﾄﾞ &amp; ﾏｳｽ</t>
    <phoneticPr fontId="4"/>
  </si>
  <si>
    <t>PCｿﾌﾄ 外部ｽｲｯﾁ 含む</t>
    <phoneticPr fontId="4"/>
  </si>
  <si>
    <t>AXA穴開け加工</t>
    <phoneticPr fontId="4"/>
  </si>
  <si>
    <t>エア回路変更につき「0」</t>
    <rPh sb="2" eb="4">
      <t>カイロ</t>
    </rPh>
    <rPh sb="4" eb="6">
      <t>ヘンコウ</t>
    </rPh>
    <phoneticPr fontId="4"/>
  </si>
  <si>
    <t>SS5Y3-20-03</t>
    <phoneticPr fontId="4"/>
  </si>
  <si>
    <t>ﾏﾆﾎｰﾙﾄﾞ</t>
    <phoneticPr fontId="4"/>
  </si>
  <si>
    <t>*SY3120-5MOZ-C4</t>
    <phoneticPr fontId="4"/>
  </si>
  <si>
    <t>ﾌﾞﾗﾝｷﾝｸﾞﾌﾟﾚｰﾄ</t>
    <phoneticPr fontId="4"/>
  </si>
  <si>
    <t>SY100-30-4A-10</t>
    <phoneticPr fontId="4"/>
  </si>
  <si>
    <t>ｺﾈｸﾀ付ｹｰﾌﾞﾙ</t>
    <phoneticPr fontId="4"/>
  </si>
  <si>
    <t>AN10-01</t>
    <phoneticPr fontId="4"/>
  </si>
  <si>
    <t>CDM2B20-400AZ-M9N</t>
    <phoneticPr fontId="4"/>
  </si>
  <si>
    <t>見積No.22-22-00999A</t>
    <rPh sb="0" eb="2">
      <t>ミツモリ</t>
    </rPh>
    <phoneticPr fontId="4"/>
  </si>
  <si>
    <t>SN-020B</t>
    <phoneticPr fontId="4"/>
  </si>
  <si>
    <t>ﾅｯﾄ</t>
    <phoneticPr fontId="4"/>
  </si>
  <si>
    <t xml:space="preserve">見積No.22-22-01024A   </t>
    <phoneticPr fontId="4"/>
  </si>
  <si>
    <t>AS2201F-01-04SA</t>
    <phoneticPr fontId="4"/>
  </si>
  <si>
    <t>端子台 @2 (4個入)</t>
    <phoneticPr fontId="4"/>
  </si>
  <si>
    <t>見積No.22-22-00941A</t>
    <rPh sb="0" eb="2">
      <t>ミツモリ</t>
    </rPh>
    <phoneticPr fontId="4"/>
  </si>
  <si>
    <t>MSWTSK1</t>
    <phoneticPr fontId="4"/>
  </si>
  <si>
    <t>199582(NORIKANE)で発注済み。</t>
    <rPh sb="17" eb="20">
      <t>ハッチュウズ</t>
    </rPh>
    <phoneticPr fontId="4"/>
  </si>
  <si>
    <t>廣杉計器</t>
    <rPh sb="0" eb="4">
      <t>ヒロスギケイキ</t>
    </rPh>
    <phoneticPr fontId="4"/>
  </si>
  <si>
    <t>CU-407</t>
    <phoneticPr fontId="4"/>
  </si>
  <si>
    <t>ｽﾍﾟｰｻ @4</t>
    <phoneticPr fontId="4"/>
  </si>
  <si>
    <t>HFS6-3030-750-TPW-X8-AH15-BH735</t>
    <phoneticPr fontId="4"/>
  </si>
  <si>
    <t>HFS6-3030-210-TPW-SC</t>
    <phoneticPr fontId="4"/>
  </si>
  <si>
    <t>SHNTU6-6</t>
    <phoneticPr fontId="4"/>
  </si>
  <si>
    <t>先入ﾅｯﾄ</t>
    <rPh sb="0" eb="2">
      <t>サキイ</t>
    </rPh>
    <phoneticPr fontId="4"/>
  </si>
  <si>
    <t>HNTLP6-430-M3-N15-P40-11</t>
    <phoneticPr fontId="4"/>
  </si>
  <si>
    <t>長ﾅｯﾄ</t>
    <phoneticPr fontId="4"/>
  </si>
  <si>
    <t>FJCXS6-1.0</t>
    <phoneticPr fontId="4"/>
  </si>
  <si>
    <t>9/5キャンセル済み。　199582(NORIKANE)で発注済み。</t>
    <rPh sb="8" eb="9">
      <t>ズ</t>
    </rPh>
    <rPh sb="29" eb="32">
      <t>ハッチュウズ</t>
    </rPh>
    <phoneticPr fontId="4"/>
  </si>
  <si>
    <t>CBSST4-6</t>
    <phoneticPr fontId="4"/>
  </si>
  <si>
    <t>低頭ﾎﾞﾙﾄ</t>
    <phoneticPr fontId="4"/>
  </si>
  <si>
    <t>FJCXS8-1.25</t>
    <phoneticPr fontId="4"/>
  </si>
  <si>
    <t>BN10S</t>
    <phoneticPr fontId="4"/>
  </si>
  <si>
    <t>ｹｰﾌﾞﾙﾌﾞｯｼｭ(10個入)</t>
    <rPh sb="13" eb="15">
      <t>コイ</t>
    </rPh>
    <phoneticPr fontId="4"/>
  </si>
  <si>
    <t>SZ08F-20-028-30</t>
    <phoneticPr fontId="4"/>
  </si>
  <si>
    <t>AW20-01BE-D</t>
    <phoneticPr fontId="4"/>
  </si>
  <si>
    <t>見積No.22-22-01032A</t>
    <rPh sb="0" eb="2">
      <t>ミツモリ</t>
    </rPh>
    <phoneticPr fontId="4"/>
  </si>
  <si>
    <t xml:space="preserve">ARM5SB-27-A </t>
    <phoneticPr fontId="4"/>
  </si>
  <si>
    <t>SS5Y3-20-02</t>
    <phoneticPr fontId="4"/>
  </si>
  <si>
    <t>5ﾎﾟｰﾄ電磁弁</t>
    <phoneticPr fontId="4"/>
  </si>
  <si>
    <t>SYJ512-5MOZ-M5-F</t>
    <phoneticPr fontId="4"/>
  </si>
  <si>
    <t>3ﾎﾟｰﾄ電磁弁</t>
    <phoneticPr fontId="4"/>
  </si>
  <si>
    <t>SETE0121-X11-01</t>
    <phoneticPr fontId="4"/>
  </si>
  <si>
    <t>SETE0121-X11-01ワークベース板</t>
    <phoneticPr fontId="4"/>
  </si>
  <si>
    <t>見積No.17272・9/9図番修正・9/8先行手配・見積依頼中</t>
    <rPh sb="0" eb="2">
      <t>ミツモリ</t>
    </rPh>
    <rPh sb="14" eb="16">
      <t>ズバン</t>
    </rPh>
    <rPh sb="16" eb="18">
      <t>シュウセイ</t>
    </rPh>
    <rPh sb="22" eb="26">
      <t>センコウテハイ</t>
    </rPh>
    <rPh sb="27" eb="29">
      <t>ミツモリ</t>
    </rPh>
    <rPh sb="29" eb="31">
      <t>イライ</t>
    </rPh>
    <rPh sb="31" eb="32">
      <t>ナカ</t>
    </rPh>
    <phoneticPr fontId="4"/>
  </si>
  <si>
    <t>GFPNATD4-P4-L5-B7-T2.9-H8-HC7-TC3</t>
    <phoneticPr fontId="4"/>
  </si>
  <si>
    <t>FLCM5-0.8</t>
    <phoneticPr fontId="4"/>
  </si>
  <si>
    <t>FJXS8-1.25</t>
    <phoneticPr fontId="4"/>
  </si>
  <si>
    <t>SSE2B16-430</t>
    <phoneticPr fontId="4"/>
  </si>
  <si>
    <t>SSE2B16-750</t>
    <phoneticPr fontId="4"/>
  </si>
  <si>
    <t>UNST6-30</t>
    <phoneticPr fontId="4"/>
  </si>
  <si>
    <t>ｽﾄｯﾊﾟｰﾎﾞﾙﾄ</t>
    <phoneticPr fontId="4"/>
  </si>
  <si>
    <t>SPHB-SU-B10-L19-J10-M6-MA5-U1.5-NC</t>
    <phoneticPr fontId="4"/>
  </si>
  <si>
    <t>日本航空電子</t>
    <rPh sb="0" eb="2">
      <t>ニホン</t>
    </rPh>
    <rPh sb="2" eb="4">
      <t>コウクウ</t>
    </rPh>
    <rPh sb="4" eb="6">
      <t>デンシ</t>
    </rPh>
    <phoneticPr fontId="4"/>
  </si>
  <si>
    <t>DC-C8-J13-F5-1R</t>
    <phoneticPr fontId="4"/>
  </si>
  <si>
    <t>Dsub37Pﾌｰﾄﾞ#4-40</t>
    <phoneticPr fontId="4"/>
  </si>
  <si>
    <t>MVBLK-AMW-35Y-1XS12</t>
    <phoneticPr fontId="4"/>
  </si>
  <si>
    <t>SETE0121-X01スライドベース板</t>
    <phoneticPr fontId="4"/>
  </si>
  <si>
    <t>MVSHM-3N02050-35Y-HPX8L</t>
    <phoneticPr fontId="4"/>
  </si>
  <si>
    <t>SETE0121-X02固定ブラケット</t>
    <phoneticPr fontId="4"/>
  </si>
  <si>
    <t>MVSHM-3N02000-35Y-YH47K</t>
    <phoneticPr fontId="4"/>
  </si>
  <si>
    <t>SETE0121-X03フレーム板金</t>
    <phoneticPr fontId="4"/>
  </si>
  <si>
    <t>MVSHM-3N02050-35Y-RFRUD</t>
    <phoneticPr fontId="4"/>
  </si>
  <si>
    <t>SETE0121-X04位置決め板金1</t>
    <rPh sb="12" eb="15">
      <t>イチギ</t>
    </rPh>
    <phoneticPr fontId="4"/>
  </si>
  <si>
    <t>MVSHM-3N02050-35Y-5AD8X</t>
    <phoneticPr fontId="4"/>
  </si>
  <si>
    <t>SETE0121-X05位置決め板金2</t>
    <rPh sb="12" eb="15">
      <t>イチギ</t>
    </rPh>
    <phoneticPr fontId="4"/>
  </si>
  <si>
    <t>MVSHM-3N02050-35Y-CEERU</t>
    <phoneticPr fontId="4"/>
  </si>
  <si>
    <t>SETE0121-X06ベース連結ブラケット</t>
    <rPh sb="15" eb="17">
      <t>レンケツ</t>
    </rPh>
    <phoneticPr fontId="4"/>
  </si>
  <si>
    <t>MVSHM-3N02052-35Y-SX7TA</t>
    <phoneticPr fontId="4"/>
  </si>
  <si>
    <t>SETE0121-X07ストッパー板金</t>
    <phoneticPr fontId="4"/>
  </si>
  <si>
    <t>MVBLK-AMW-35Y-MWFAS</t>
    <phoneticPr fontId="4"/>
  </si>
  <si>
    <t>SETE0121-X12リニアガイド連結板</t>
    <phoneticPr fontId="4"/>
  </si>
  <si>
    <t>MVSHM-3N05002-35Z-DPGNA</t>
    <phoneticPr fontId="4"/>
  </si>
  <si>
    <t>SETE0121-X13エアシリンダ固定板</t>
    <phoneticPr fontId="4"/>
  </si>
  <si>
    <t>MVSHM-3N02050-35Y-CHGMC</t>
    <phoneticPr fontId="4"/>
  </si>
  <si>
    <t>SETE0121-X14エアシリンダ固定ブラケット</t>
    <phoneticPr fontId="4"/>
  </si>
  <si>
    <t>MVSHM-3N02050-35Z-MZ9L5</t>
    <phoneticPr fontId="4"/>
  </si>
  <si>
    <t>SETE0121-X15連結ブラケット</t>
    <phoneticPr fontId="4"/>
  </si>
  <si>
    <t>MVSHM-3N02050-35Z-CW9H3</t>
    <phoneticPr fontId="4"/>
  </si>
  <si>
    <t>SETE0121-X16ストッパー</t>
    <phoneticPr fontId="4"/>
  </si>
  <si>
    <t>MVSHM-3N02058-35Y-M3CBC</t>
    <phoneticPr fontId="4"/>
  </si>
  <si>
    <t>SETE0121-Z01_AXA背板板金</t>
    <phoneticPr fontId="4"/>
  </si>
  <si>
    <t>MVSHM-3N02052-35Z-46625</t>
    <phoneticPr fontId="4"/>
  </si>
  <si>
    <t>SETE0121-Z02移動端</t>
    <phoneticPr fontId="4"/>
  </si>
  <si>
    <t>MVSHM-3N01552-35Z-YWC32</t>
    <phoneticPr fontId="4"/>
  </si>
  <si>
    <t>SETE0121-Z03固定端</t>
    <phoneticPr fontId="4"/>
  </si>
  <si>
    <t>SCB3-14</t>
    <phoneticPr fontId="4"/>
  </si>
  <si>
    <t>日産　様向け</t>
    <rPh sb="0" eb="2">
      <t>ニッサン</t>
    </rPh>
    <rPh sb="3" eb="4">
      <t>サマ</t>
    </rPh>
    <rPh sb="4" eb="5">
      <t>ム</t>
    </rPh>
    <phoneticPr fontId="4"/>
  </si>
  <si>
    <t>上野部長　　</t>
    <rPh sb="0" eb="2">
      <t>ウエノ</t>
    </rPh>
    <rPh sb="2" eb="4">
      <t>ブチョウ</t>
    </rPh>
    <phoneticPr fontId="4"/>
  </si>
  <si>
    <t>NO.199734</t>
    <phoneticPr fontId="4"/>
  </si>
  <si>
    <t>AJPNGB4-P6.00-B6.0-G4-GC</t>
    <phoneticPr fontId="4"/>
  </si>
  <si>
    <t>SETB0064-Y01ロボットへ固定用</t>
    <rPh sb="17" eb="19">
      <t>コテイ</t>
    </rPh>
    <rPh sb="19" eb="20">
      <t>ヨウ</t>
    </rPh>
    <phoneticPr fontId="4"/>
  </si>
  <si>
    <t>CBSST5-12</t>
    <phoneticPr fontId="4"/>
  </si>
  <si>
    <t>CXSL10-50-Y59ALに組付け</t>
    <rPh sb="16" eb="17">
      <t>クミ</t>
    </rPh>
    <rPh sb="17" eb="18">
      <t>ツ</t>
    </rPh>
    <phoneticPr fontId="4"/>
  </si>
  <si>
    <t>SETB0064-Y01　8本、SETB0064-Y04　4本、SETB0064-Y06　2本、各ﾏｲｸﾛと受けの位置出し用3本</t>
    <rPh sb="14" eb="15">
      <t>ホン</t>
    </rPh>
    <rPh sb="30" eb="31">
      <t>ホン</t>
    </rPh>
    <rPh sb="46" eb="47">
      <t>ホン</t>
    </rPh>
    <rPh sb="48" eb="49">
      <t>カク</t>
    </rPh>
    <rPh sb="54" eb="55">
      <t>ウ</t>
    </rPh>
    <rPh sb="57" eb="59">
      <t>イチ</t>
    </rPh>
    <rPh sb="59" eb="60">
      <t>ダ</t>
    </rPh>
    <rPh sb="61" eb="62">
      <t>ヨウ</t>
    </rPh>
    <rPh sb="63" eb="64">
      <t>ホン</t>
    </rPh>
    <phoneticPr fontId="4"/>
  </si>
  <si>
    <t>CXSL10-50-Y59ALをSETB0064-Y01へ固定用</t>
    <rPh sb="29" eb="31">
      <t>コテイ</t>
    </rPh>
    <rPh sb="31" eb="32">
      <t>ヨウ</t>
    </rPh>
    <phoneticPr fontId="4"/>
  </si>
  <si>
    <t>ノックピン　　　１本</t>
    <rPh sb="9" eb="10">
      <t>ホン</t>
    </rPh>
    <phoneticPr fontId="4"/>
  </si>
  <si>
    <t>SETB0064-Y01にSETB0064-Y02固定用</t>
    <rPh sb="25" eb="27">
      <t>コテイ</t>
    </rPh>
    <rPh sb="27" eb="28">
      <t>ヨウ</t>
    </rPh>
    <phoneticPr fontId="4"/>
  </si>
  <si>
    <t>SETB0064-Y02にXYﾏｲｸﾛ固定用</t>
    <rPh sb="19" eb="21">
      <t>コテイ</t>
    </rPh>
    <rPh sb="21" eb="22">
      <t>ヨウ</t>
    </rPh>
    <phoneticPr fontId="4"/>
  </si>
  <si>
    <t>ＸＹ軸　リニアボール　マイクロメータヘッド　　1個　　　</t>
    <rPh sb="24" eb="25">
      <t>コ</t>
    </rPh>
    <phoneticPr fontId="4"/>
  </si>
  <si>
    <t>XYﾏｲｸﾛにSETB0064-Y03　固定用</t>
    <rPh sb="20" eb="22">
      <t>コテイ</t>
    </rPh>
    <rPh sb="22" eb="23">
      <t>ヨウ</t>
    </rPh>
    <phoneticPr fontId="4"/>
  </si>
  <si>
    <t>Ｘ軸　リニアボール　マイクロメータヘッド　1個　　</t>
    <rPh sb="22" eb="23">
      <t>コ</t>
    </rPh>
    <phoneticPr fontId="4"/>
  </si>
  <si>
    <t>SETB0064-Y03にXSG25-CR固定用ﾈｼﾞ</t>
    <rPh sb="21" eb="23">
      <t>コテイ</t>
    </rPh>
    <rPh sb="23" eb="24">
      <t>ヨウ</t>
    </rPh>
    <phoneticPr fontId="4"/>
  </si>
  <si>
    <t>ノックピン　　　4本</t>
    <rPh sb="9" eb="10">
      <t>ホン</t>
    </rPh>
    <phoneticPr fontId="4"/>
  </si>
  <si>
    <t>SETB0064-Y04にSETB0064-Y05固定用ﾈｼﾞ</t>
    <rPh sb="25" eb="27">
      <t>コテイ</t>
    </rPh>
    <rPh sb="27" eb="28">
      <t>ヨウ</t>
    </rPh>
    <phoneticPr fontId="4"/>
  </si>
  <si>
    <t>SETB0064-Y04にｼﾘﾝｼﾞﾕﾆｯﾄ固定用</t>
    <rPh sb="22" eb="24">
      <t>コテイ</t>
    </rPh>
    <rPh sb="24" eb="25">
      <t>ヨウ</t>
    </rPh>
    <phoneticPr fontId="4"/>
  </si>
  <si>
    <t>XSG25-CRにSETB0064-Y05固定ネジ　</t>
    <rPh sb="21" eb="23">
      <t>コテイ</t>
    </rPh>
    <phoneticPr fontId="4"/>
  </si>
  <si>
    <t>MVBLK-AMN-31G-FKRD9</t>
    <phoneticPr fontId="4"/>
  </si>
  <si>
    <t>SETB0099-Y01-1　ﾂｰﾙ治具上下ｼﾘﾝﾀﾞ変換ﾌﾞﾗｹｯﾄ</t>
    <phoneticPr fontId="4"/>
  </si>
  <si>
    <t>ノックピン　　　2本</t>
    <rPh sb="9" eb="10">
      <t>ホン</t>
    </rPh>
    <phoneticPr fontId="4"/>
  </si>
  <si>
    <t>六角穴付きﾎﾞﾙﾄ　 (M4×12)　2本　　　　在庫使用</t>
    <rPh sb="20" eb="21">
      <t>ホン</t>
    </rPh>
    <phoneticPr fontId="4"/>
  </si>
  <si>
    <t>CXSL10-50-Y59ALにSETB0064-Y06固定用ﾈｼﾞ</t>
    <rPh sb="28" eb="30">
      <t>コテイ</t>
    </rPh>
    <rPh sb="30" eb="31">
      <t>ヨウ</t>
    </rPh>
    <phoneticPr fontId="4"/>
  </si>
  <si>
    <t>六角穴付きﾎﾞﾙﾄ　 (M4×35)　　2本</t>
    <rPh sb="21" eb="22">
      <t>ホン</t>
    </rPh>
    <phoneticPr fontId="4"/>
  </si>
  <si>
    <t>六角穴付きﾎﾞﾙﾄ　 (M4×10)　　2本　　　　</t>
    <rPh sb="21" eb="22">
      <t>ホン</t>
    </rPh>
    <phoneticPr fontId="4"/>
  </si>
  <si>
    <t>MVBLK-AMW-2P7-KSYZ6</t>
    <phoneticPr fontId="4"/>
  </si>
  <si>
    <r>
      <t>ｼﾘﾝｼﾞﾎﾙﾀﾞｰ　A　150489-Y008</t>
    </r>
    <r>
      <rPr>
        <b/>
        <sz val="11"/>
        <color indexed="8"/>
        <rFont val="ＭＳ Ｐゴシック"/>
        <family val="3"/>
        <charset val="128"/>
      </rPr>
      <t>-</t>
    </r>
    <r>
      <rPr>
        <b/>
        <sz val="11"/>
        <color indexed="30"/>
        <rFont val="ＭＳ Ｐゴシック"/>
        <family val="3"/>
        <charset val="128"/>
      </rPr>
      <t>1</t>
    </r>
    <r>
      <rPr>
        <sz val="11"/>
        <color theme="1"/>
        <rFont val="游ゴシック"/>
        <family val="2"/>
        <charset val="128"/>
        <scheme val="minor"/>
      </rPr>
      <t>-Ａ</t>
    </r>
    <phoneticPr fontId="4"/>
  </si>
  <si>
    <t>SCB3-12</t>
    <phoneticPr fontId="4"/>
  </si>
  <si>
    <t>六角穴付きﾎﾞﾙﾄ　 (M3×10)　2本　　　　</t>
    <rPh sb="20" eb="21">
      <t>ホン</t>
    </rPh>
    <phoneticPr fontId="4"/>
  </si>
  <si>
    <t>MVBLK-AMW-2NW-RX8ZK</t>
    <phoneticPr fontId="4"/>
  </si>
  <si>
    <t>ｼﾘﾝｼﾞﾎﾙﾀﾞｰ　B　150489-Y008-B　　</t>
    <phoneticPr fontId="4"/>
  </si>
  <si>
    <t>六角穴付きﾎﾞﾙﾄ　 (M4×10)　4本　　　　在庫使用</t>
    <rPh sb="20" eb="21">
      <t>ホン</t>
    </rPh>
    <phoneticPr fontId="4"/>
  </si>
  <si>
    <t>六角穴付きﾎﾞﾙﾄ　 (M3×10)　2本　　　　在庫使用</t>
    <rPh sb="20" eb="21">
      <t>ホン</t>
    </rPh>
    <phoneticPr fontId="4"/>
  </si>
  <si>
    <t>MVBLK-AMW-2NW-UYH9R</t>
    <phoneticPr fontId="4"/>
  </si>
  <si>
    <t>ｼﾘﾝｼﾞﾎﾙﾀﾞｰ　C　　150489-Y008-C</t>
    <phoneticPr fontId="4"/>
  </si>
  <si>
    <t>10ccｼﾘﾝｼﾞアダプタ　150489-Y008-Ｄ　　　</t>
    <phoneticPr fontId="4"/>
  </si>
  <si>
    <t>5ccｼﾘﾝｼﾞアダプタ　150489-Y008-Ｅ　　　</t>
    <phoneticPr fontId="4"/>
  </si>
  <si>
    <t xml:space="preserve"> FCLJHJ-V12-D26-H30-T3-L13</t>
    <phoneticPr fontId="4"/>
  </si>
  <si>
    <t xml:space="preserve">3ccｼﾘﾝｼﾞアダプタ　150489-Y008-Ｆ      </t>
    <phoneticPr fontId="4"/>
  </si>
  <si>
    <t>六角穴付きﾎﾞﾙﾄ　 (M4×12)　4本　　　　</t>
    <rPh sb="20" eb="21">
      <t>ホン</t>
    </rPh>
    <phoneticPr fontId="4"/>
  </si>
  <si>
    <t>樹脂ﾛｰﾚｯﾄ</t>
    <rPh sb="0" eb="2">
      <t>ジュシ</t>
    </rPh>
    <phoneticPr fontId="4"/>
  </si>
  <si>
    <t>ﾊｲﾄｾﾝｻｰﾕﾆｯﾄ</t>
    <phoneticPr fontId="4"/>
  </si>
  <si>
    <t>ノックピン 3本</t>
    <rPh sb="7" eb="8">
      <t>ホン</t>
    </rPh>
    <phoneticPr fontId="4"/>
  </si>
  <si>
    <t>六角穴付ボルト－ステンレス　２本</t>
    <rPh sb="15" eb="16">
      <t>ホン</t>
    </rPh>
    <phoneticPr fontId="4"/>
  </si>
  <si>
    <t>HDV-2 注文不可の為、発注無し</t>
    <rPh sb="6" eb="8">
      <t>チュウモン</t>
    </rPh>
    <rPh sb="8" eb="10">
      <t>フカ</t>
    </rPh>
    <rPh sb="11" eb="12">
      <t>タメ</t>
    </rPh>
    <rPh sb="13" eb="15">
      <t>ハッチュウ</t>
    </rPh>
    <rPh sb="15" eb="16">
      <t>ナ</t>
    </rPh>
    <phoneticPr fontId="4"/>
  </si>
  <si>
    <t>ｼﾘﾝｼﾞﾚｷﾞｭﾚﾀ部分</t>
    <rPh sb="11" eb="13">
      <t>ブブン</t>
    </rPh>
    <phoneticPr fontId="4"/>
  </si>
  <si>
    <t>IR1000-01BEA-A　　</t>
    <phoneticPr fontId="4"/>
  </si>
  <si>
    <t>精密レギュレータ IR1000-A　　0～0.2Mpa 低圧用</t>
    <rPh sb="28" eb="30">
      <t>テイアツ</t>
    </rPh>
    <rPh sb="30" eb="31">
      <t>ヨウ</t>
    </rPh>
    <phoneticPr fontId="4"/>
  </si>
  <si>
    <t>配電部分</t>
    <rPh sb="0" eb="2">
      <t>ハイデン</t>
    </rPh>
    <rPh sb="2" eb="4">
      <t>ブブン</t>
    </rPh>
    <phoneticPr fontId="4"/>
  </si>
  <si>
    <t>MVBLK-AMW-JPA249PDA111AB</t>
    <phoneticPr fontId="4"/>
  </si>
  <si>
    <t>SETB-0012-Z02 配電用背板</t>
    <phoneticPr fontId="4"/>
  </si>
  <si>
    <t>NEDJL-PT-SB-9-1.5</t>
    <phoneticPr fontId="4"/>
  </si>
  <si>
    <t>Dsubコネクタハーネス　2回路必要　ｺﾝﾄﾛｰﾗ2個の為</t>
    <rPh sb="26" eb="27">
      <t>コ</t>
    </rPh>
    <rPh sb="28" eb="29">
      <t>タメ</t>
    </rPh>
    <phoneticPr fontId="4"/>
  </si>
  <si>
    <t>MRB-250</t>
    <phoneticPr fontId="4"/>
  </si>
  <si>
    <t>BNL6-10P⇒MKS9L-10Pへ変更</t>
    <rPh sb="19" eb="21">
      <t>ヘンコウ</t>
    </rPh>
    <phoneticPr fontId="4"/>
  </si>
  <si>
    <t>USYL6</t>
    <phoneticPr fontId="4"/>
  </si>
  <si>
    <t xml:space="preserve">レギュレーター用OUT側へ </t>
    <rPh sb="7" eb="8">
      <t>ヨウ</t>
    </rPh>
    <rPh sb="11" eb="12">
      <t>ガワ</t>
    </rPh>
    <phoneticPr fontId="4"/>
  </si>
  <si>
    <t xml:space="preserve">MNCNL6-M5 </t>
    <phoneticPr fontId="4"/>
  </si>
  <si>
    <t xml:space="preserve">レギュレーター用 </t>
    <rPh sb="7" eb="8">
      <t>ヨウ</t>
    </rPh>
    <phoneticPr fontId="4"/>
  </si>
  <si>
    <t>レギュレーター</t>
  </si>
  <si>
    <t>一体型ﾍﾞｰｽﾏﾆﾎｰﾙﾄﾞ</t>
    <rPh sb="0" eb="2">
      <t>イッタイ</t>
    </rPh>
    <rPh sb="2" eb="3">
      <t>ガタ</t>
    </rPh>
    <phoneticPr fontId="4"/>
  </si>
  <si>
    <t>ｼﾝｸﾞﾙｿﾚﾉｲﾄﾞﾊﾞﾙﾌﾞ</t>
  </si>
  <si>
    <r>
      <t>*AN10-01→</t>
    </r>
    <r>
      <rPr>
        <sz val="11"/>
        <color indexed="10"/>
        <rFont val="ＭＳ Ｐゴシック"/>
        <family val="3"/>
        <charset val="128"/>
      </rPr>
      <t>AN10-01で発注</t>
    </r>
    <rPh sb="17" eb="19">
      <t>ハッチュウ</t>
    </rPh>
    <phoneticPr fontId="4"/>
  </si>
  <si>
    <t>ｻｲﾚﾝｻ　ｺﾝﾊﾟｸﾄﾀｲﾌﾟ</t>
  </si>
  <si>
    <t>ﾌﾟﾗｸﾞ</t>
  </si>
  <si>
    <t xml:space="preserve">MNCNL6-1 </t>
    <phoneticPr fontId="4"/>
  </si>
  <si>
    <t>φ6継ぎ手  ミニチュアワンタッチ継手　エルボ</t>
    <rPh sb="2" eb="3">
      <t>ツ</t>
    </rPh>
    <rPh sb="4" eb="5">
      <t>テ</t>
    </rPh>
    <phoneticPr fontId="4"/>
  </si>
  <si>
    <t>六角穴付きﾎﾞﾙﾄ　 (M4×25)</t>
    <phoneticPr fontId="4"/>
  </si>
  <si>
    <t>一体型ﾍﾞｰｽﾏﾆﾎｰﾙﾄﾞ固定用</t>
    <rPh sb="14" eb="16">
      <t>コテイ</t>
    </rPh>
    <rPh sb="16" eb="17">
      <t>ヨウ</t>
    </rPh>
    <phoneticPr fontId="4"/>
  </si>
  <si>
    <t>六角穴付きﾎﾞﾙﾄ　 (M4×8)　10個</t>
    <rPh sb="20" eb="21">
      <t>コ</t>
    </rPh>
    <phoneticPr fontId="4"/>
  </si>
  <si>
    <t>SBCB4-8</t>
  </si>
  <si>
    <t>六角穴付きﾎﾞﾀﾝﾎﾞﾙﾄ　 (M4×8) 10</t>
    <phoneticPr fontId="4"/>
  </si>
  <si>
    <t xml:space="preserve">BSLG6 </t>
    <phoneticPr fontId="4"/>
  </si>
  <si>
    <t xml:space="preserve">松井電器産業株式会社様 </t>
    <phoneticPr fontId="4"/>
  </si>
  <si>
    <t>NO.200040</t>
    <phoneticPr fontId="4"/>
  </si>
  <si>
    <t>ノズルｱﾀﾞﾌﾟﾀ加工品</t>
    <rPh sb="9" eb="11">
      <t>カコウ</t>
    </rPh>
    <rPh sb="11" eb="12">
      <t>ヒン</t>
    </rPh>
    <phoneticPr fontId="4"/>
  </si>
  <si>
    <t>#CP2209-0499J-SETB0117-Y01</t>
    <phoneticPr fontId="4"/>
  </si>
  <si>
    <t>SETB0117-Y01　ノズルｱﾀﾞﾌﾟﾀ</t>
    <phoneticPr fontId="4"/>
  </si>
  <si>
    <t>見積管理番号：2209-0499J　　　WP437B3BAE00</t>
    <phoneticPr fontId="4"/>
  </si>
  <si>
    <t>様</t>
    <phoneticPr fontId="4"/>
  </si>
  <si>
    <t>NO.17</t>
    <phoneticPr fontId="4"/>
  </si>
  <si>
    <t>JR3404　　　 4軸ﾛﾎﾞｯﾄ (外部ｽｲｯﾁ仕様)　</t>
    <phoneticPr fontId="4"/>
  </si>
  <si>
    <r>
      <t>JR3404　　　SRS-S404　</t>
    </r>
    <r>
      <rPr>
        <b/>
        <sz val="11"/>
        <color indexed="10"/>
        <rFont val="ＭＳ Ｐゴシック"/>
        <family val="3"/>
        <charset val="128"/>
      </rPr>
      <t>　外部スイッチBOXﾀｲﾌﾟ</t>
    </r>
    <rPh sb="19" eb="21">
      <t>ガイブ</t>
    </rPh>
    <phoneticPr fontId="4"/>
  </si>
  <si>
    <t>オプションSW付スイッチボックス</t>
  </si>
  <si>
    <t>SRO-SWB-NO</t>
  </si>
  <si>
    <t>I/O-１増設</t>
  </si>
  <si>
    <t>SRO-IO1</t>
  </si>
  <si>
    <t>COM2増設</t>
  </si>
  <si>
    <t>SRO-COM02</t>
  </si>
  <si>
    <t>SRO-PCS２</t>
  </si>
  <si>
    <t>148710－Y001  4軸用ﾊﾞﾙﾌﾞ固定ﾌﾞﾗｹｯﾄ</t>
    <phoneticPr fontId="4"/>
  </si>
  <si>
    <t>148710－Y002 回転軸位置決めﾌﾞﾗｹｯﾄ</t>
    <phoneticPr fontId="4"/>
  </si>
  <si>
    <t>Ｒ軸ブロック　長手44mm　ｔｙｐｅ</t>
    <rPh sb="1" eb="2">
      <t>ジク</t>
    </rPh>
    <phoneticPr fontId="4"/>
  </si>
  <si>
    <t>148710－Y003 ﾊﾞﾙﾌﾞﾎﾙﾀﾞﾈｼﾞ固定ﾀｲﾌﾟ</t>
    <phoneticPr fontId="4"/>
  </si>
  <si>
    <t>SV51、SV70、SV91、SV97用ホルダ(P=25)</t>
    <rPh sb="19" eb="20">
      <t>ヨウ</t>
    </rPh>
    <phoneticPr fontId="4"/>
  </si>
  <si>
    <r>
      <t>CBSST6-1</t>
    </r>
    <r>
      <rPr>
        <b/>
        <sz val="11"/>
        <color indexed="10"/>
        <rFont val="ＭＳ Ｐゴシック"/>
        <family val="3"/>
        <charset val="128"/>
      </rPr>
      <t>6</t>
    </r>
    <phoneticPr fontId="4"/>
  </si>
  <si>
    <t>六角穴付きﾎﾞﾙﾄ　 (M4×12)　ﾊﾞﾙﾌﾞﾎﾙﾀﾞ固定ﾄﾂｰﾙ板固定用</t>
    <rPh sb="28" eb="30">
      <t>コテイ</t>
    </rPh>
    <rPh sb="34" eb="35">
      <t>イタ</t>
    </rPh>
    <rPh sb="35" eb="37">
      <t>コテイ</t>
    </rPh>
    <rPh sb="37" eb="38">
      <t>ヨウ</t>
    </rPh>
    <phoneticPr fontId="4"/>
  </si>
  <si>
    <t>六角穴付きﾎﾞﾙﾄ　 (M4×35)　回転軸位置決めﾌﾞﾗｹｯト軸固定用</t>
    <rPh sb="32" eb="33">
      <t>ジク</t>
    </rPh>
    <rPh sb="33" eb="35">
      <t>コテイ</t>
    </rPh>
    <rPh sb="35" eb="36">
      <t>ヨウ</t>
    </rPh>
    <phoneticPr fontId="4"/>
  </si>
  <si>
    <t>１個使用　残りは予備</t>
    <rPh sb="0" eb="2">
      <t>イッコ</t>
    </rPh>
    <rPh sb="2" eb="4">
      <t>シヨウ</t>
    </rPh>
    <rPh sb="5" eb="6">
      <t>ノコ</t>
    </rPh>
    <rPh sb="8" eb="10">
      <t>ヨビ</t>
    </rPh>
    <phoneticPr fontId="4"/>
  </si>
  <si>
    <t xml:space="preserve">MCLPTK6-1 </t>
    <phoneticPr fontId="4"/>
  </si>
  <si>
    <t>予備で購入</t>
    <rPh sb="3" eb="5">
      <t>コウニュウ</t>
    </rPh>
    <phoneticPr fontId="4"/>
  </si>
  <si>
    <t>MCPTK6-1</t>
    <phoneticPr fontId="4"/>
  </si>
  <si>
    <t>チューブ用継手　ナット・スリーブ一体型　ストレート</t>
    <phoneticPr fontId="4"/>
  </si>
  <si>
    <t xml:space="preserve">MCLPTK8-1 </t>
    <phoneticPr fontId="4"/>
  </si>
  <si>
    <t>MCPTK8-1</t>
    <phoneticPr fontId="4"/>
  </si>
  <si>
    <t xml:space="preserve">APMTS-N2-T2 </t>
    <phoneticPr fontId="4"/>
  </si>
  <si>
    <t xml:space="preserve">MCLPTK6-2 </t>
    <phoneticPr fontId="4"/>
  </si>
  <si>
    <t>MCPTK6-2</t>
    <phoneticPr fontId="4"/>
  </si>
  <si>
    <t xml:space="preserve">MCLPTK8-2 </t>
    <phoneticPr fontId="4"/>
  </si>
  <si>
    <t>MCPTK8-2</t>
    <phoneticPr fontId="4"/>
  </si>
  <si>
    <t>位置決めﾍﾞｰｽ</t>
    <rPh sb="0" eb="2">
      <t>イチ</t>
    </rPh>
    <rPh sb="2" eb="3">
      <t>ギ</t>
    </rPh>
    <phoneticPr fontId="4"/>
  </si>
  <si>
    <t>角度切替ﾌﾞﾗｹｯﾄ</t>
    <rPh sb="0" eb="2">
      <t>カクド</t>
    </rPh>
    <rPh sb="2" eb="3">
      <t>キ</t>
    </rPh>
    <rPh sb="3" eb="4">
      <t>カ</t>
    </rPh>
    <phoneticPr fontId="4"/>
  </si>
  <si>
    <t>角ｼﾑ</t>
    <rPh sb="0" eb="1">
      <t>カク</t>
    </rPh>
    <phoneticPr fontId="4"/>
  </si>
  <si>
    <t>六角穴付きﾎﾞﾙﾄ　M4×5mm</t>
    <phoneticPr fontId="4"/>
  </si>
  <si>
    <t>六角穴付きﾎﾞﾙﾄ　M4×12mm</t>
    <phoneticPr fontId="4"/>
  </si>
  <si>
    <t>六角穴付きﾎﾞﾙﾄ　M4×15mm</t>
    <phoneticPr fontId="4"/>
  </si>
  <si>
    <t>六角穴付きﾎﾞﾙﾄ　M4×20mm</t>
    <phoneticPr fontId="4"/>
  </si>
  <si>
    <t>MSSFS4-6</t>
    <phoneticPr fontId="4"/>
  </si>
  <si>
    <t>止めﾈｼﾞ　M4×8mm</t>
    <rPh sb="0" eb="1">
      <t>ト</t>
    </rPh>
    <phoneticPr fontId="4"/>
  </si>
  <si>
    <t xml:space="preserve">148710-Z001 </t>
    <phoneticPr fontId="4"/>
  </si>
  <si>
    <t>ｶｯﾌﾟﾎﾙﾀﾞｰﾍﾞｰｽＬ字ﾌﾞﾗｹｯﾄ</t>
    <phoneticPr fontId="4"/>
  </si>
  <si>
    <t>148710-Z002</t>
    <phoneticPr fontId="4"/>
  </si>
  <si>
    <t>ｶｯﾌﾟﾎﾙﾀﾞｰＬ字ﾌﾞﾗｹｯﾄ</t>
    <phoneticPr fontId="4"/>
  </si>
  <si>
    <t>148710-Z003</t>
    <phoneticPr fontId="4"/>
  </si>
  <si>
    <t>ｶｯﾌﾟﾎﾙﾀﾞｰ</t>
    <phoneticPr fontId="4"/>
  </si>
  <si>
    <t>配電BOX　関連</t>
    <rPh sb="0" eb="2">
      <t>ハイデン</t>
    </rPh>
    <rPh sb="6" eb="8">
      <t>カンレン</t>
    </rPh>
    <phoneticPr fontId="4"/>
  </si>
  <si>
    <t>東北ﾏﾃﾘｱﾙｽ</t>
    <rPh sb="0" eb="2">
      <t>トウホク</t>
    </rPh>
    <phoneticPr fontId="4"/>
  </si>
  <si>
    <t>135154-Z04 ケーブルベアヘッド横板金</t>
    <phoneticPr fontId="4"/>
  </si>
  <si>
    <t>ケーブルベアヘッド横板金</t>
    <rPh sb="9" eb="10">
      <t>ヨコ</t>
    </rPh>
    <rPh sb="10" eb="12">
      <t>バンキン</t>
    </rPh>
    <phoneticPr fontId="4"/>
  </si>
  <si>
    <t>135154-Z05 ケーブルベア下板</t>
    <phoneticPr fontId="4"/>
  </si>
  <si>
    <t>ケーブルベア下板</t>
    <rPh sb="6" eb="8">
      <t>シタイタ</t>
    </rPh>
    <phoneticPr fontId="4"/>
  </si>
  <si>
    <t>FSAWM-K-P11-1238-190114-0052</t>
    <phoneticPr fontId="4"/>
  </si>
  <si>
    <t>MRB-200</t>
    <phoneticPr fontId="4"/>
  </si>
  <si>
    <t>配線ダクト（側片折り取り可能）</t>
    <phoneticPr fontId="4"/>
  </si>
  <si>
    <t>KU0120</t>
    <phoneticPr fontId="4"/>
  </si>
  <si>
    <t>マルチユース電源タップ</t>
    <phoneticPr fontId="4"/>
  </si>
  <si>
    <t>A8140</t>
    <phoneticPr fontId="4"/>
  </si>
  <si>
    <t>汎用3芯OAタップ 2ヶ口</t>
    <phoneticPr fontId="4"/>
  </si>
  <si>
    <r>
      <t>E</t>
    </r>
    <r>
      <rPr>
        <sz val="11"/>
        <color theme="1"/>
        <rFont val="游ゴシック"/>
        <family val="2"/>
        <charset val="128"/>
        <scheme val="minor"/>
      </rPr>
      <t>BS-32FB-5A</t>
    </r>
    <phoneticPr fontId="4"/>
  </si>
  <si>
    <t xml:space="preserve">TCS-12 </t>
    <phoneticPr fontId="4"/>
  </si>
  <si>
    <t>富士電機機器制御</t>
    <rPh sb="0" eb="2">
      <t>フジ</t>
    </rPh>
    <rPh sb="2" eb="4">
      <t>デンキ</t>
    </rPh>
    <rPh sb="4" eb="6">
      <t>キキ</t>
    </rPh>
    <rPh sb="6" eb="8">
      <t>セイギョ</t>
    </rPh>
    <phoneticPr fontId="4"/>
  </si>
  <si>
    <t xml:space="preserve">AR30PR-210B </t>
    <phoneticPr fontId="4"/>
  </si>
  <si>
    <t>φ30 セレクタスイッチ AR30形</t>
    <phoneticPr fontId="4"/>
  </si>
  <si>
    <t>AR30PR-220B</t>
    <phoneticPr fontId="4"/>
  </si>
  <si>
    <t>TZW5-51-190115-0043</t>
    <phoneticPr fontId="4"/>
  </si>
  <si>
    <t>φ30コマンドスイッチ AR30/DR30シリーズ スイッチ用銘板</t>
    <phoneticPr fontId="4"/>
  </si>
  <si>
    <t>RUBTA20W-471-190115-0173</t>
    <phoneticPr fontId="4"/>
  </si>
  <si>
    <t>φ30 セレクタスイッチ　ＢＯＸ</t>
    <phoneticPr fontId="4"/>
  </si>
  <si>
    <t>PC6-M5</t>
    <phoneticPr fontId="4"/>
  </si>
  <si>
    <t>φ6継ぎ手</t>
    <rPh sb="2" eb="3">
      <t>ツ</t>
    </rPh>
    <rPh sb="4" eb="5">
      <t>テ</t>
    </rPh>
    <phoneticPr fontId="4"/>
  </si>
  <si>
    <t>SZ16F-2-060-20</t>
    <phoneticPr fontId="4"/>
  </si>
  <si>
    <t>@ECHN-20160324-00025</t>
    <phoneticPr fontId="4"/>
  </si>
  <si>
    <t>Web設計ﾊｰﾈｽ(ｺﾝﾌｫｰﾏﾙｹｰﾌﾞﾙ延長)2m</t>
    <rPh sb="22" eb="24">
      <t>エンチョウ</t>
    </rPh>
    <phoneticPr fontId="4"/>
  </si>
  <si>
    <t>漏電ブレーカ</t>
    <phoneticPr fontId="4"/>
  </si>
  <si>
    <t>NEDUL-PT-JS-9-2</t>
    <phoneticPr fontId="4"/>
  </si>
  <si>
    <t>ｺﾝﾄﾛｰﾗ用I/O　-　D-Sub(L=2m）</t>
    <rPh sb="6" eb="7">
      <t>ヨウ</t>
    </rPh>
    <phoneticPr fontId="4"/>
  </si>
  <si>
    <t xml:space="preserve">RUK20W-478-181204-0082 </t>
    <phoneticPr fontId="4"/>
  </si>
  <si>
    <t>架台棚板　1</t>
    <rPh sb="0" eb="2">
      <t>カダイ</t>
    </rPh>
    <rPh sb="2" eb="4">
      <t>タナイタ</t>
    </rPh>
    <phoneticPr fontId="4"/>
  </si>
  <si>
    <t xml:space="preserve">RUK20W-478-181203-0173 </t>
    <phoneticPr fontId="4"/>
  </si>
  <si>
    <t>架台天面　1　左奥</t>
    <rPh sb="0" eb="2">
      <t>カダイ</t>
    </rPh>
    <rPh sb="2" eb="4">
      <t>テンメン</t>
    </rPh>
    <rPh sb="7" eb="8">
      <t>ヒダリ</t>
    </rPh>
    <rPh sb="8" eb="9">
      <t>オク</t>
    </rPh>
    <phoneticPr fontId="4"/>
  </si>
  <si>
    <t>RUK20W-478-181203-0179</t>
    <phoneticPr fontId="4"/>
  </si>
  <si>
    <t>架台天面　2　右奥</t>
    <rPh sb="0" eb="2">
      <t>カダイ</t>
    </rPh>
    <rPh sb="2" eb="4">
      <t>テンメン</t>
    </rPh>
    <rPh sb="7" eb="8">
      <t>ミギ</t>
    </rPh>
    <rPh sb="8" eb="9">
      <t>オク</t>
    </rPh>
    <phoneticPr fontId="4"/>
  </si>
  <si>
    <t>RUK20W-478-181203-0183</t>
    <phoneticPr fontId="4"/>
  </si>
  <si>
    <t>架台天面　3　左手前</t>
    <rPh sb="0" eb="2">
      <t>カダイ</t>
    </rPh>
    <rPh sb="2" eb="4">
      <t>テンメン</t>
    </rPh>
    <rPh sb="7" eb="8">
      <t>オク</t>
    </rPh>
    <rPh sb="8" eb="10">
      <t>テマエ</t>
    </rPh>
    <phoneticPr fontId="4"/>
  </si>
  <si>
    <t>RUK20W-478-181203-0187</t>
    <phoneticPr fontId="4"/>
  </si>
  <si>
    <t>架台天面　4　右手前</t>
    <rPh sb="0" eb="2">
      <t>カダイ</t>
    </rPh>
    <rPh sb="2" eb="4">
      <t>テンメン</t>
    </rPh>
    <rPh sb="7" eb="8">
      <t>ミギ</t>
    </rPh>
    <rPh sb="8" eb="10">
      <t>テマエ</t>
    </rPh>
    <phoneticPr fontId="4"/>
  </si>
  <si>
    <t xml:space="preserve">CBSST5-8 </t>
    <phoneticPr fontId="4"/>
  </si>
  <si>
    <t>低頭六角穴付ボルト　　架台と天面固定ﾈｼﾞ</t>
    <rPh sb="11" eb="13">
      <t>カダイ</t>
    </rPh>
    <rPh sb="14" eb="16">
      <t>テンメン</t>
    </rPh>
    <rPh sb="16" eb="18">
      <t>コテイ</t>
    </rPh>
    <phoneticPr fontId="4"/>
  </si>
  <si>
    <t>HFS8-4040-365</t>
    <phoneticPr fontId="4"/>
  </si>
  <si>
    <t>アルミフレーム　８シリーズ　正方形　４０×４０</t>
  </si>
  <si>
    <t>HFS8-4040-565</t>
    <phoneticPr fontId="4"/>
  </si>
  <si>
    <t>HFS8-4040-670</t>
    <phoneticPr fontId="4"/>
  </si>
  <si>
    <t>HFS8-4040-770</t>
    <phoneticPr fontId="4"/>
  </si>
  <si>
    <t>HFS8-4040-844</t>
    <phoneticPr fontId="4"/>
  </si>
  <si>
    <t>HFS8-4040-402</t>
    <phoneticPr fontId="4"/>
  </si>
  <si>
    <t>アルミフレーム　８シリーズ　正方形　４０×４０</t>
    <phoneticPr fontId="4"/>
  </si>
  <si>
    <t>HFS8-4040-315</t>
  </si>
  <si>
    <t>棚板1段目と2段目に使用</t>
    <rPh sb="0" eb="2">
      <t>タナイタ</t>
    </rPh>
    <rPh sb="3" eb="5">
      <t>ダンメ</t>
    </rPh>
    <rPh sb="7" eb="9">
      <t>ダンメ</t>
    </rPh>
    <rPh sb="10" eb="12">
      <t>シヨウ</t>
    </rPh>
    <phoneticPr fontId="4"/>
  </si>
  <si>
    <t>HBLFSN8-C-SST</t>
    <phoneticPr fontId="4"/>
  </si>
  <si>
    <t>突起付反転ブラケット　M5ﾈｼﾞ穴有り</t>
    <rPh sb="16" eb="17">
      <t>アナ</t>
    </rPh>
    <rPh sb="17" eb="18">
      <t>ア</t>
    </rPh>
    <phoneticPr fontId="4"/>
  </si>
  <si>
    <t>HBLSS8-SST</t>
  </si>
  <si>
    <t>突起付反転ブラケット　</t>
    <phoneticPr fontId="4"/>
  </si>
  <si>
    <t>HCFT8-130-SET</t>
    <phoneticPr fontId="4"/>
  </si>
  <si>
    <t>一体型キャスタ　＆アジャスタパッド</t>
    <phoneticPr fontId="4"/>
  </si>
  <si>
    <t>HFC8-4040-B</t>
    <phoneticPr fontId="4"/>
  </si>
  <si>
    <t>SHNTP8-6</t>
    <phoneticPr fontId="4"/>
  </si>
  <si>
    <t>ｽｲｯﾁBOXﾌﾞﾗｹｯﾄ固定用</t>
    <rPh sb="13" eb="15">
      <t>コテイ</t>
    </rPh>
    <rPh sb="15" eb="16">
      <t>ヨウ</t>
    </rPh>
    <phoneticPr fontId="4"/>
  </si>
  <si>
    <t>SHNTP8-8</t>
    <phoneticPr fontId="4"/>
  </si>
  <si>
    <t>SHNTP8-5</t>
    <phoneticPr fontId="4"/>
  </si>
  <si>
    <t>配電BOX固定用　ﾚｷﾞｭﾚｰﾀ取付用</t>
    <rPh sb="0" eb="5">
      <t>ハイデンコラサ</t>
    </rPh>
    <rPh sb="5" eb="7">
      <t>コテイ</t>
    </rPh>
    <rPh sb="7" eb="8">
      <t>ヨウ</t>
    </rPh>
    <rPh sb="16" eb="18">
      <t>トリツケ</t>
    </rPh>
    <rPh sb="18" eb="19">
      <t>ヨウ</t>
    </rPh>
    <phoneticPr fontId="4"/>
  </si>
  <si>
    <t>φ30 セレクタスイッチ　ＢＯＸ固定用</t>
    <rPh sb="16" eb="18">
      <t>コテイ</t>
    </rPh>
    <rPh sb="18" eb="19">
      <t>ヨウ</t>
    </rPh>
    <phoneticPr fontId="4"/>
  </si>
  <si>
    <t xml:space="preserve">HCBR8 </t>
    <phoneticPr fontId="4"/>
  </si>
  <si>
    <t xml:space="preserve">HFCN8PACK </t>
    <phoneticPr fontId="4"/>
  </si>
  <si>
    <t>ケーブルクランプひし形タイプ</t>
    <phoneticPr fontId="4"/>
  </si>
  <si>
    <t>配線固定用</t>
    <rPh sb="0" eb="2">
      <t>ハイセン</t>
    </rPh>
    <rPh sb="2" eb="4">
      <t>コテイ</t>
    </rPh>
    <rPh sb="4" eb="5">
      <t>ヨウ</t>
    </rPh>
    <phoneticPr fontId="4"/>
  </si>
  <si>
    <r>
      <t xml:space="preserve">HFCFJ8   </t>
    </r>
    <r>
      <rPr>
        <b/>
        <sz val="12"/>
        <color indexed="10"/>
        <rFont val="ＭＳ Ｐゴシック"/>
        <family val="3"/>
        <charset val="128"/>
      </rPr>
      <t>在庫使用の為発注せず</t>
    </r>
    <rPh sb="9" eb="11">
      <t>ザイコ</t>
    </rPh>
    <rPh sb="11" eb="13">
      <t>シヨウ</t>
    </rPh>
    <rPh sb="14" eb="15">
      <t>タメ</t>
    </rPh>
    <rPh sb="15" eb="17">
      <t>ハッチュウ</t>
    </rPh>
    <phoneticPr fontId="4"/>
  </si>
  <si>
    <t>小物フック　Ｊ型</t>
    <phoneticPr fontId="4"/>
  </si>
  <si>
    <t>SCB8-35</t>
  </si>
  <si>
    <t>ロボット固定用M8×35</t>
    <rPh sb="4" eb="6">
      <t>コテイ</t>
    </rPh>
    <rPh sb="6" eb="7">
      <t>ヨウ</t>
    </rPh>
    <phoneticPr fontId="4"/>
  </si>
  <si>
    <t>FNCLSS-V8-D27-L20</t>
    <phoneticPr fontId="4"/>
  </si>
  <si>
    <t>ロボット固定用金属カラー　　並級</t>
    <rPh sb="4" eb="6">
      <t>コテイ</t>
    </rPh>
    <rPh sb="6" eb="7">
      <t>ヨウ</t>
    </rPh>
    <phoneticPr fontId="4"/>
  </si>
  <si>
    <t xml:space="preserve">FAMAS-SUD-T3-A80-B30-L180-X30-F120-H42.5-N4-Y20-V140-S15-NA6 </t>
    <phoneticPr fontId="4"/>
  </si>
  <si>
    <t>外部スイッチ取付ブラケット</t>
    <rPh sb="0" eb="2">
      <t>ガイブ</t>
    </rPh>
    <rPh sb="6" eb="8">
      <t>トリツケ</t>
    </rPh>
    <phoneticPr fontId="4"/>
  </si>
  <si>
    <t xml:space="preserve">HNTP8-4 </t>
    <phoneticPr fontId="4"/>
  </si>
  <si>
    <t>８シリーズ（溝幅１０ｍｍ）　４０・８０角アルミフレーム用後入れバネナット</t>
    <phoneticPr fontId="4"/>
  </si>
  <si>
    <t>配線ダクト（側片折り取り可能）固定用</t>
    <rPh sb="15" eb="18">
      <t>コテイヨウ</t>
    </rPh>
    <phoneticPr fontId="4"/>
  </si>
  <si>
    <t>SBCB4-8</t>
    <phoneticPr fontId="4"/>
  </si>
  <si>
    <t>六角穴付きﾎﾞﾀﾝﾎﾞﾙﾄ　 (M4×8)</t>
    <phoneticPr fontId="4"/>
  </si>
  <si>
    <t>BFHB-SUD-A55-T3.0-D35-Q45-N4</t>
    <phoneticPr fontId="4"/>
  </si>
  <si>
    <t xml:space="preserve">
板金丸プレート
</t>
  </si>
  <si>
    <t xml:space="preserve">TG045 </t>
    <phoneticPr fontId="4"/>
  </si>
  <si>
    <t xml:space="preserve">AD-442 </t>
    <phoneticPr fontId="4"/>
  </si>
  <si>
    <t xml:space="preserve">HFS8-4080-275 </t>
    <phoneticPr fontId="4"/>
  </si>
  <si>
    <t>配電BOX固定用　</t>
    <rPh sb="0" eb="5">
      <t>ハイデンコラサ</t>
    </rPh>
    <rPh sb="5" eb="7">
      <t>コテイ</t>
    </rPh>
    <rPh sb="7" eb="8">
      <t>ヨウ</t>
    </rPh>
    <phoneticPr fontId="4"/>
  </si>
  <si>
    <t xml:space="preserve">HFS8-4080-474 </t>
    <phoneticPr fontId="4"/>
  </si>
  <si>
    <r>
      <rPr>
        <b/>
        <sz val="12"/>
        <color indexed="10"/>
        <rFont val="ＭＳ Ｐゴシック"/>
        <family val="3"/>
        <charset val="128"/>
      </rPr>
      <t>HBLFSN8-C-SSP</t>
    </r>
    <r>
      <rPr>
        <b/>
        <sz val="12"/>
        <color indexed="63"/>
        <rFont val="ＭＳ Ｐゴシック"/>
        <family val="3"/>
        <charset val="128"/>
      </rPr>
      <t xml:space="preserve"> </t>
    </r>
    <phoneticPr fontId="4"/>
  </si>
  <si>
    <t>HFC8-4080-B</t>
    <phoneticPr fontId="4"/>
  </si>
  <si>
    <t>SHBLBSL8</t>
    <phoneticPr fontId="4"/>
  </si>
  <si>
    <t>安全カバーﾕﾆｯﾄ</t>
    <rPh sb="0" eb="2">
      <t>アンゼン</t>
    </rPh>
    <phoneticPr fontId="4"/>
  </si>
  <si>
    <t>HFS5-2020-361-Z5-XA7.5-XB353.5</t>
    <phoneticPr fontId="4"/>
  </si>
  <si>
    <t>アルミフレーム　5シリーズ　正方形　2０×2０</t>
    <phoneticPr fontId="4"/>
  </si>
  <si>
    <t>安全カバー部</t>
    <rPh sb="0" eb="2">
      <t>アンゼン</t>
    </rPh>
    <rPh sb="5" eb="6">
      <t>ブ</t>
    </rPh>
    <phoneticPr fontId="4"/>
  </si>
  <si>
    <t>HFS5-2020-744-TPW</t>
  </si>
  <si>
    <t>HFS6-3030-90</t>
    <phoneticPr fontId="4"/>
  </si>
  <si>
    <t>アルミフレーム　6シリーズ　正方形　3０×3０</t>
    <phoneticPr fontId="4"/>
  </si>
  <si>
    <t>HFS6-3030-690</t>
  </si>
  <si>
    <t>HFS6-3030-790</t>
  </si>
  <si>
    <t>HFS6-3030-790-LDH-RDH</t>
  </si>
  <si>
    <t>HFS6-3030-1010</t>
    <phoneticPr fontId="4"/>
  </si>
  <si>
    <t>HFS6-3030-1010-LCV</t>
    <phoneticPr fontId="4"/>
  </si>
  <si>
    <t>HBLFSN6-C-SET</t>
    <phoneticPr fontId="4"/>
  </si>
  <si>
    <t>HBLFSN6-SET</t>
  </si>
  <si>
    <t>HBLSS6-SET</t>
    <phoneticPr fontId="4"/>
  </si>
  <si>
    <t>薄型ブラケット</t>
    <phoneticPr fontId="4"/>
  </si>
  <si>
    <t>HSJ6</t>
    <phoneticPr fontId="4"/>
  </si>
  <si>
    <t>ブラインドジョイント部品</t>
    <phoneticPr fontId="4"/>
  </si>
  <si>
    <t xml:space="preserve">PYA4H-148-88-5-F126-G66-N6 </t>
  </si>
  <si>
    <t>パネル13</t>
    <phoneticPr fontId="4"/>
  </si>
  <si>
    <t>PYA4H-233-88-5-F211-G66-N6</t>
  </si>
  <si>
    <t>パネル14</t>
  </si>
  <si>
    <t xml:space="preserve">PYA4H-343-88-5-F321-G66-N6 </t>
  </si>
  <si>
    <t>パネル15</t>
  </si>
  <si>
    <t>PYA6H-688-458-5-F333-G436-N6</t>
    <phoneticPr fontId="4"/>
  </si>
  <si>
    <t>パネル16</t>
  </si>
  <si>
    <t>PYA6H-788-328-5-F383-G306-N6</t>
  </si>
  <si>
    <t>パネル17</t>
  </si>
  <si>
    <t>PYA6H-788-458-5-F383-G436-N6</t>
    <phoneticPr fontId="4"/>
  </si>
  <si>
    <t>パネル18</t>
  </si>
  <si>
    <t xml:space="preserve">PYA-753-335-3 </t>
    <phoneticPr fontId="4"/>
  </si>
  <si>
    <t>パネル19</t>
  </si>
  <si>
    <t>HSCA5-B</t>
    <phoneticPr fontId="4"/>
  </si>
  <si>
    <t>溝カバー　　樹脂／樹脂ソフト</t>
    <phoneticPr fontId="4"/>
  </si>
  <si>
    <t>HHPFDLN6-SET</t>
    <phoneticPr fontId="4"/>
  </si>
  <si>
    <t>ハタ蝶番/異形ハタ蝶番</t>
    <phoneticPr fontId="4"/>
  </si>
  <si>
    <t>HHDF19</t>
    <phoneticPr fontId="4"/>
  </si>
  <si>
    <t>アルミ取手</t>
    <phoneticPr fontId="4"/>
  </si>
  <si>
    <t>HMEN6-5</t>
    <phoneticPr fontId="4"/>
  </si>
  <si>
    <t>HMER6-5</t>
    <phoneticPr fontId="4"/>
  </si>
  <si>
    <t>HFC5-2020-B</t>
  </si>
  <si>
    <t>アルミフレーム用フレームキャップ　20用</t>
    <rPh sb="19" eb="20">
      <t>ヨウ</t>
    </rPh>
    <phoneticPr fontId="4"/>
  </si>
  <si>
    <t>HFC6-3030-B</t>
  </si>
  <si>
    <t>アルミフレーム用フレームキャップ　30用</t>
    <rPh sb="19" eb="20">
      <t>ヨウ</t>
    </rPh>
    <phoneticPr fontId="4"/>
  </si>
  <si>
    <t>CBM5-10</t>
  </si>
  <si>
    <t>六角穴付ボルト　M5ﾈｼﾞ×10mm</t>
    <phoneticPr fontId="4"/>
  </si>
  <si>
    <t>六角穴付ボルト　M5ﾈｼﾞ×25mm</t>
    <phoneticPr fontId="4"/>
  </si>
  <si>
    <t>HCBM5-10</t>
    <phoneticPr fontId="4"/>
  </si>
  <si>
    <t>HCBM5-15</t>
  </si>
  <si>
    <t>先入れナット</t>
    <phoneticPr fontId="4"/>
  </si>
  <si>
    <t>FALA-SUD-T3.0-A30-B40-L30-X15-H15-N5-Y15-S28-NA5</t>
    <phoneticPr fontId="4"/>
  </si>
  <si>
    <t>L字ﾌﾞﾗｹｯﾄ　ミスミ設計品　</t>
    <rPh sb="1" eb="2">
      <t>ジ</t>
    </rPh>
    <rPh sb="12" eb="14">
      <t>セッケイ</t>
    </rPh>
    <rPh sb="14" eb="15">
      <t>ヒン</t>
    </rPh>
    <phoneticPr fontId="4"/>
  </si>
  <si>
    <t>安全カバーと架台固定用</t>
    <rPh sb="0" eb="2">
      <t>アンゼン</t>
    </rPh>
    <rPh sb="6" eb="8">
      <t>カダイ</t>
    </rPh>
    <rPh sb="8" eb="10">
      <t>コテイ</t>
    </rPh>
    <rPh sb="10" eb="11">
      <t>ヨウ</t>
    </rPh>
    <phoneticPr fontId="4"/>
  </si>
  <si>
    <t xml:space="preserve">TWSSS20-5-1 </t>
    <phoneticPr fontId="4"/>
  </si>
  <si>
    <t>金属ワッシャ　Ｔ寸選択・指定タイプ　並級</t>
    <phoneticPr fontId="4"/>
  </si>
  <si>
    <t xml:space="preserve">SHNTP6-5 </t>
    <phoneticPr fontId="4"/>
  </si>
  <si>
    <t>後入れナット　　M5ﾈｼﾞ</t>
    <rPh sb="0" eb="1">
      <t>アト</t>
    </rPh>
    <rPh sb="1" eb="2">
      <t>イ</t>
    </rPh>
    <phoneticPr fontId="4"/>
  </si>
  <si>
    <t xml:space="preserve">SHNTP6-6 </t>
    <phoneticPr fontId="4"/>
  </si>
  <si>
    <t>ﾊﾟﾄﾗﾝﾌﾟ固定用</t>
    <rPh sb="7" eb="9">
      <t>コテイ</t>
    </rPh>
    <rPh sb="9" eb="10">
      <t>ヨウ</t>
    </rPh>
    <phoneticPr fontId="4"/>
  </si>
  <si>
    <t>CBM6-10</t>
    <phoneticPr fontId="4"/>
  </si>
  <si>
    <t>六角穴付ボルト　M6ﾈｼﾞ×10mm</t>
    <phoneticPr fontId="4"/>
  </si>
  <si>
    <t xml:space="preserve">HFCN6PACK </t>
  </si>
  <si>
    <t xml:space="preserve">HOAFS100 </t>
    <phoneticPr fontId="4"/>
  </si>
  <si>
    <t>排気ダクト取付フランジ</t>
    <phoneticPr fontId="4"/>
  </si>
  <si>
    <t xml:space="preserve">SLBNR6 </t>
    <phoneticPr fontId="4"/>
  </si>
  <si>
    <t>ナット　　M6ﾈｼﾞ</t>
    <phoneticPr fontId="4"/>
  </si>
  <si>
    <t>排気ダクト取付フランジ</t>
  </si>
  <si>
    <t xml:space="preserve">WSSM16-6-1.5 </t>
    <phoneticPr fontId="4"/>
  </si>
  <si>
    <t>ワッシャ　　外形16φ　内径6.5</t>
    <phoneticPr fontId="4"/>
  </si>
  <si>
    <t>SUNCU</t>
    <phoneticPr fontId="4"/>
  </si>
  <si>
    <t xml:space="preserve">WSJ-SUS-M6 </t>
    <phoneticPr fontId="4"/>
  </si>
  <si>
    <t>丸ワッシャー JIS</t>
    <phoneticPr fontId="4"/>
  </si>
  <si>
    <t xml:space="preserve">SCB6-14 </t>
    <phoneticPr fontId="4"/>
  </si>
  <si>
    <t>ﾎﾞﾙﾄ　　M6ﾈｼﾞ</t>
    <phoneticPr fontId="4"/>
  </si>
  <si>
    <t>164710-Z001</t>
    <phoneticPr fontId="4"/>
  </si>
  <si>
    <t>パネル20</t>
    <phoneticPr fontId="4"/>
  </si>
  <si>
    <t>ﾗｲﾄｶｰﾃﾝﾕﾆｯﾄ</t>
    <phoneticPr fontId="4"/>
  </si>
  <si>
    <t>SL-V24H</t>
    <phoneticPr fontId="4"/>
  </si>
  <si>
    <t>ライトカーテン＊</t>
    <phoneticPr fontId="4"/>
  </si>
  <si>
    <t>取付金具J＊（ライトカーテンに含）</t>
    <rPh sb="0" eb="2">
      <t>トリツケ</t>
    </rPh>
    <rPh sb="2" eb="4">
      <t>カナグ</t>
    </rPh>
    <rPh sb="15" eb="16">
      <t>フク</t>
    </rPh>
    <phoneticPr fontId="4"/>
  </si>
  <si>
    <t>本体接続ケーブル＊（ライトカーテンに含）</t>
    <rPh sb="0" eb="2">
      <t>ホンタイ</t>
    </rPh>
    <rPh sb="2" eb="4">
      <t>セツゾク</t>
    </rPh>
    <rPh sb="18" eb="19">
      <t>フク</t>
    </rPh>
    <phoneticPr fontId="4"/>
  </si>
  <si>
    <t>見積№13451029</t>
    <rPh sb="0" eb="2">
      <t>ミツモリ</t>
    </rPh>
    <phoneticPr fontId="4"/>
  </si>
  <si>
    <t>GPR-M-2CL-D24B</t>
    <phoneticPr fontId="4"/>
  </si>
  <si>
    <t>リレー</t>
  </si>
  <si>
    <t>リレーソケット</t>
  </si>
  <si>
    <t>シグナルタワーﾕﾆｯﾄ</t>
    <phoneticPr fontId="4"/>
  </si>
  <si>
    <t>フィルターレギュレータ</t>
  </si>
  <si>
    <t xml:space="preserve">SS300R-24-6-100 </t>
    <phoneticPr fontId="4"/>
  </si>
  <si>
    <t>61-3409-93</t>
    <phoneticPr fontId="4"/>
  </si>
  <si>
    <t xml:space="preserve">PL-112小 PL警告表示ラベルヨコ型 </t>
    <phoneticPr fontId="4"/>
  </si>
  <si>
    <t>61-3404-62</t>
    <phoneticPr fontId="4"/>
  </si>
  <si>
    <t>HY-504M 配管識別明示ステッカー</t>
    <phoneticPr fontId="4"/>
  </si>
  <si>
    <t xml:space="preserve">61-3410-34 </t>
    <phoneticPr fontId="4"/>
  </si>
  <si>
    <t>PL-133小 PL警告表示ラベルヨコ型</t>
    <phoneticPr fontId="4"/>
  </si>
  <si>
    <t>61-3410-28</t>
    <phoneticPr fontId="4"/>
  </si>
  <si>
    <t>PL-127小 PL警告表示ラベルヨコ型</t>
    <phoneticPr fontId="4"/>
  </si>
  <si>
    <t>61-3410-37</t>
    <phoneticPr fontId="4"/>
  </si>
  <si>
    <t xml:space="preserve">PL-136小 PL警告表示ラベルヨコ型 </t>
    <phoneticPr fontId="4"/>
  </si>
  <si>
    <t>富士電機株式会社(日本電計株式会社)</t>
    <rPh sb="0" eb="8">
      <t>フジデンキカブシキガイシャ</t>
    </rPh>
    <rPh sb="9" eb="13">
      <t>ニホンデンケイ</t>
    </rPh>
    <rPh sb="13" eb="17">
      <t>カブシキガイシャ</t>
    </rPh>
    <phoneticPr fontId="4"/>
  </si>
  <si>
    <t>SETE0122-Y05</t>
    <phoneticPr fontId="4"/>
  </si>
  <si>
    <t>SETE0122-Y05ノズルガイドSH14</t>
    <phoneticPr fontId="4"/>
  </si>
  <si>
    <t>見積No.17318</t>
    <phoneticPr fontId="4"/>
  </si>
  <si>
    <t>温度調節ｺﾝﾄﾛｰﾗ</t>
    <phoneticPr fontId="4"/>
  </si>
  <si>
    <t>200079(NORIKANE)で発注済み</t>
    <rPh sb="17" eb="20">
      <t>ハッチュウズ</t>
    </rPh>
    <phoneticPr fontId="4"/>
  </si>
  <si>
    <t>3VC-2</t>
    <phoneticPr fontId="4"/>
  </si>
  <si>
    <t>SET-YM-R-2-24</t>
    <phoneticPr fontId="4"/>
  </si>
  <si>
    <t>ﾕﾆﾊﾞｰｻﾙﾒｰﾃﾝﾛｯｸ ｺﾝﾌﾟﾘｰﾄｾｯﾄ(5個入)</t>
    <rPh sb="27" eb="29">
      <t>コイ</t>
    </rPh>
    <phoneticPr fontId="4"/>
  </si>
  <si>
    <t>Ｋ熱電対用ｺﾈｸﾀ</t>
    <phoneticPr fontId="4"/>
  </si>
  <si>
    <t>坂口電熱</t>
    <phoneticPr fontId="4"/>
  </si>
  <si>
    <t>SAM0510</t>
    <phoneticPr fontId="4"/>
  </si>
  <si>
    <t>ﾗﾊﾞｰﾋｰﾀ</t>
    <phoneticPr fontId="4"/>
  </si>
  <si>
    <t>SAM0710</t>
    <phoneticPr fontId="4"/>
  </si>
  <si>
    <t>熱電対</t>
    <phoneticPr fontId="4"/>
  </si>
  <si>
    <t>DJW10-4-3</t>
    <phoneticPr fontId="4"/>
  </si>
  <si>
    <t>断熱ﾜｯｼｬ</t>
    <phoneticPr fontId="4"/>
  </si>
  <si>
    <t>DJC10-4-10</t>
    <phoneticPr fontId="4"/>
  </si>
  <si>
    <t>断熱ｶﾗｰ</t>
    <phoneticPr fontId="4"/>
  </si>
  <si>
    <t>ﾊﾟｯﾄﾞ付ﾉﾌﾞ</t>
    <rPh sb="5" eb="6">
      <t>ツキ</t>
    </rPh>
    <phoneticPr fontId="4"/>
  </si>
  <si>
    <t>CSBTR-SUS-M4-6</t>
    <phoneticPr fontId="4"/>
  </si>
  <si>
    <t>ﾄﾗｽ小ねじ</t>
    <rPh sb="3" eb="4">
      <t>コ</t>
    </rPh>
    <phoneticPr fontId="4"/>
  </si>
  <si>
    <t>六角穴付ﾎﾞﾙﾄ @2</t>
    <phoneticPr fontId="4"/>
  </si>
  <si>
    <t>RSCB4-10</t>
    <phoneticPr fontId="4"/>
  </si>
  <si>
    <t>六角ﾎﾞﾙﾄ</t>
    <rPh sb="0" eb="2">
      <t>ロッカク</t>
    </rPh>
    <phoneticPr fontId="4"/>
  </si>
  <si>
    <t>MVBLK-AMW-367-BEKTE</t>
    <phoneticPr fontId="4"/>
  </si>
  <si>
    <t>SETE0122-Y01ツール板</t>
    <phoneticPr fontId="4"/>
  </si>
  <si>
    <t>MVBLK-AMW-366-2GRBG</t>
    <phoneticPr fontId="4"/>
  </si>
  <si>
    <t>SETE0122-Y02変換板</t>
    <phoneticPr fontId="4"/>
  </si>
  <si>
    <t>MVBLK-ACW-367-XF24T</t>
    <phoneticPr fontId="4"/>
  </si>
  <si>
    <t>SETE0122-Y03温調ブロック1</t>
    <phoneticPr fontId="4"/>
  </si>
  <si>
    <t>MVBLK-ACW-366-RJEH1</t>
    <phoneticPr fontId="4"/>
  </si>
  <si>
    <t>SETE0122-Y04温調ブロック2</t>
    <phoneticPr fontId="4"/>
  </si>
  <si>
    <t>MVSHM-3N01050-367-J8BLA</t>
    <phoneticPr fontId="4"/>
  </si>
  <si>
    <t>SETE0122-Y06バルブカバー1</t>
    <phoneticPr fontId="4"/>
  </si>
  <si>
    <t>MVSHM-3N01050-367-8ZYZ3</t>
    <phoneticPr fontId="4"/>
  </si>
  <si>
    <t>SETE0122-Y07バルブカバー2</t>
    <phoneticPr fontId="4"/>
  </si>
  <si>
    <t>MVBLK-AMW-367-KB373</t>
    <phoneticPr fontId="4"/>
  </si>
  <si>
    <t>SETE0122-Y08シリンジブロック</t>
    <phoneticPr fontId="4"/>
  </si>
  <si>
    <t>MVBLK-AMW-367-535JN</t>
    <phoneticPr fontId="4"/>
  </si>
  <si>
    <t>SETE0122-Y09継手ホルダ</t>
    <phoneticPr fontId="4"/>
  </si>
  <si>
    <t>MVBLK-AMW-366-597NA</t>
    <phoneticPr fontId="4"/>
  </si>
  <si>
    <t>SETE0122-Y10継手クランプ</t>
    <phoneticPr fontId="4"/>
  </si>
  <si>
    <t>MVSHM-3N01050-367-Y89ZX</t>
  </si>
  <si>
    <t>SETE0122-Y11シリンジカバー1</t>
    <phoneticPr fontId="4"/>
  </si>
  <si>
    <t>MVSHM-3N01050-367-YZARA</t>
    <phoneticPr fontId="4"/>
  </si>
  <si>
    <t>SETE0122-Y12シリンジカバー2</t>
    <phoneticPr fontId="4"/>
  </si>
  <si>
    <t>MVSHM-3N02050-367-S5LCL</t>
    <phoneticPr fontId="4"/>
  </si>
  <si>
    <t>SETE0122-Y13バルブホルダ</t>
    <phoneticPr fontId="4"/>
  </si>
  <si>
    <t>MVSHM-3N02000-366-HJJ5T</t>
    <phoneticPr fontId="4"/>
  </si>
  <si>
    <t>SETE0122-Y14バルブ押え</t>
    <phoneticPr fontId="4"/>
  </si>
  <si>
    <t>MVSHM-3N02002-366-ZC77B</t>
    <phoneticPr fontId="4"/>
  </si>
  <si>
    <t>SETE0122-Y15バルブクランプ</t>
    <phoneticPr fontId="4"/>
  </si>
  <si>
    <t>森田製作所</t>
    <rPh sb="0" eb="5">
      <t>モリタセイサクショ</t>
    </rPh>
    <phoneticPr fontId="4"/>
  </si>
  <si>
    <t>関口（則包）</t>
    <rPh sb="0" eb="2">
      <t>セキグチ</t>
    </rPh>
    <rPh sb="3" eb="5">
      <t>ノリカネ</t>
    </rPh>
    <phoneticPr fontId="4"/>
  </si>
  <si>
    <t>新工</t>
    <rPh sb="0" eb="2">
      <t>シンコウ</t>
    </rPh>
    <phoneticPr fontId="4"/>
  </si>
  <si>
    <t>SETE0070-X01</t>
    <phoneticPr fontId="4"/>
  </si>
  <si>
    <t>ワークベース317</t>
    <phoneticPr fontId="4"/>
  </si>
  <si>
    <t>CFPQSTA5-P3-L8-B2</t>
    <phoneticPr fontId="4"/>
  </si>
  <si>
    <t>位置決めピン</t>
    <rPh sb="0" eb="3">
      <t>イチギ</t>
    </rPh>
    <phoneticPr fontId="4"/>
  </si>
  <si>
    <t>NEDJL-PS-SB-37-2</t>
    <phoneticPr fontId="4"/>
  </si>
  <si>
    <t>Dsub37Pﾊｰﾈｽ</t>
    <phoneticPr fontId="4"/>
  </si>
  <si>
    <t>198809(NORIKANE)で発注済み</t>
    <rPh sb="17" eb="20">
      <t>ハッチュウズ</t>
    </rPh>
    <phoneticPr fontId="4"/>
  </si>
  <si>
    <t>IO端子台</t>
    <rPh sb="2" eb="5">
      <t>タンシダイ</t>
    </rPh>
    <phoneticPr fontId="4"/>
  </si>
  <si>
    <t>MVBLK-ACW-34J-F55C5</t>
    <phoneticPr fontId="4"/>
  </si>
  <si>
    <t>SETE0115-Y01ツール板</t>
    <phoneticPr fontId="4"/>
  </si>
  <si>
    <t>SETE0115-Y02板金</t>
    <rPh sb="12" eb="14">
      <t>バンキン</t>
    </rPh>
    <phoneticPr fontId="4"/>
  </si>
  <si>
    <t>JC-3B01-0H4605015</t>
    <phoneticPr fontId="4"/>
  </si>
  <si>
    <t xml:space="preserve">4軸(両持ち) X軸600 Y軸500 Z軸150 Mｹｰﾌﾞﾙ03 </t>
    <rPh sb="1" eb="2">
      <t>ジク</t>
    </rPh>
    <rPh sb="3" eb="5">
      <t>リョウモ</t>
    </rPh>
    <rPh sb="9" eb="10">
      <t>ジク</t>
    </rPh>
    <rPh sb="15" eb="16">
      <t>ジク</t>
    </rPh>
    <rPh sb="21" eb="22">
      <t>ジク</t>
    </rPh>
    <phoneticPr fontId="4"/>
  </si>
  <si>
    <t>IO-MT増設</t>
    <rPh sb="5" eb="7">
      <t>ゾウセツ</t>
    </rPh>
    <phoneticPr fontId="4"/>
  </si>
  <si>
    <t>ティーチングペンダント(EMG付)</t>
    <rPh sb="15" eb="16">
      <t>ツ</t>
    </rPh>
    <phoneticPr fontId="4"/>
  </si>
  <si>
    <t>操作BOX(初期スイッチ付)</t>
    <rPh sb="0" eb="2">
      <t>ソウサ</t>
    </rPh>
    <rPh sb="6" eb="8">
      <t>ショキ</t>
    </rPh>
    <rPh sb="12" eb="13">
      <t>ツ</t>
    </rPh>
    <phoneticPr fontId="4"/>
  </si>
  <si>
    <t>DC電源(48V)</t>
    <rPh sb="2" eb="4">
      <t>デンゲン</t>
    </rPh>
    <phoneticPr fontId="4"/>
  </si>
  <si>
    <t>ケーブルキャリア X軸用</t>
    <rPh sb="10" eb="11">
      <t>ジク</t>
    </rPh>
    <rPh sb="11" eb="12">
      <t>ヨウ</t>
    </rPh>
    <phoneticPr fontId="4"/>
  </si>
  <si>
    <t>ケーブルキャリア Y軸 4軸用</t>
    <rPh sb="10" eb="11">
      <t>ジク</t>
    </rPh>
    <rPh sb="13" eb="15">
      <t>ジクヨウ</t>
    </rPh>
    <phoneticPr fontId="4"/>
  </si>
  <si>
    <t>8/9・先行手配・見積依頼中</t>
    <rPh sb="4" eb="8">
      <t>センコウテハイ</t>
    </rPh>
    <rPh sb="9" eb="11">
      <t>ミツ</t>
    </rPh>
    <rPh sb="11" eb="14">
      <t>イライナカ</t>
    </rPh>
    <phoneticPr fontId="4"/>
  </si>
  <si>
    <t>見積№17146</t>
    <rPh sb="0" eb="3">
      <t>ミツモリナンバー</t>
    </rPh>
    <phoneticPr fontId="4"/>
  </si>
  <si>
    <r>
      <t>CDJ2B16-200Z-C73C</t>
    </r>
    <r>
      <rPr>
        <sz val="11"/>
        <color indexed="8"/>
        <rFont val="ＭＳ Ｐゴシック"/>
        <family val="3"/>
        <charset val="128"/>
      </rPr>
      <t>ZS-B</t>
    </r>
    <phoneticPr fontId="4"/>
  </si>
  <si>
    <t>199170(NORIKANE)で発注済み</t>
    <rPh sb="17" eb="20">
      <t>ハッチュウズ</t>
    </rPh>
    <phoneticPr fontId="4"/>
  </si>
  <si>
    <t>オムロン阿蘇</t>
    <rPh sb="4" eb="6">
      <t>アソ</t>
    </rPh>
    <phoneticPr fontId="4"/>
  </si>
  <si>
    <t>神田</t>
    <rPh sb="0" eb="2">
      <t>カンダ</t>
    </rPh>
    <phoneticPr fontId="4"/>
  </si>
  <si>
    <t>JR3203-SET02</t>
    <phoneticPr fontId="4"/>
  </si>
  <si>
    <t>SETZJ-JF0010-02</t>
    <phoneticPr fontId="4"/>
  </si>
  <si>
    <t>背板</t>
    <rPh sb="0" eb="2">
      <t>セイタ</t>
    </rPh>
    <phoneticPr fontId="4"/>
  </si>
  <si>
    <t>SETZJ-JF0010-03</t>
  </si>
  <si>
    <t>位置調整板</t>
    <rPh sb="0" eb="4">
      <t>イチチョウセイ</t>
    </rPh>
    <rPh sb="4" eb="5">
      <t>イタ</t>
    </rPh>
    <phoneticPr fontId="4"/>
  </si>
  <si>
    <t>SETZJ-JF0010-04</t>
  </si>
  <si>
    <t>ATD300CV-SZ固定ﾌﾞﾛｯｸ</t>
    <rPh sb="11" eb="13">
      <t>コテイ</t>
    </rPh>
    <phoneticPr fontId="4"/>
  </si>
  <si>
    <t>SETZJ-JF0010-05</t>
  </si>
  <si>
    <t>ﾊﾞﾙﾌﾞ固定背板</t>
    <rPh sb="5" eb="7">
      <t>コテイ</t>
    </rPh>
    <rPh sb="7" eb="9">
      <t>セイタ</t>
    </rPh>
    <phoneticPr fontId="4"/>
  </si>
  <si>
    <t>SETZJ-JF0010-06</t>
  </si>
  <si>
    <t>ﾊﾞﾙﾌﾞ固定ﾌﾞﾛｯｸ(DA/HF共用)</t>
    <rPh sb="5" eb="7">
      <t>コテイ</t>
    </rPh>
    <rPh sb="18" eb="20">
      <t>キョウヨウ</t>
    </rPh>
    <phoneticPr fontId="4"/>
  </si>
  <si>
    <t>SETZJ-QT0005-02</t>
    <phoneticPr fontId="4"/>
  </si>
  <si>
    <t>ｼﾞｮｲﾝﾄ 大Aﾀｲﾌﾟ</t>
    <rPh sb="7" eb="8">
      <t>ダイ</t>
    </rPh>
    <phoneticPr fontId="4"/>
  </si>
  <si>
    <t>SETZJ-QT0006-02</t>
    <phoneticPr fontId="4"/>
  </si>
  <si>
    <t>ﾄｯﾌﾟｷｬｯﾌﾟ</t>
    <phoneticPr fontId="4"/>
  </si>
  <si>
    <t>SETZJ-QT0006-03</t>
  </si>
  <si>
    <t>ｼｰﾙﾅｯﾄ</t>
    <phoneticPr fontId="4"/>
  </si>
  <si>
    <t>SETZJ-QT0006-04</t>
  </si>
  <si>
    <t>ｼｰﾙﾅｯﾄ(JASO F404呼び 1023)</t>
    <rPh sb="16" eb="17">
      <t>ヨ</t>
    </rPh>
    <phoneticPr fontId="4"/>
  </si>
  <si>
    <t>SETZJ-QT0006-05</t>
    <phoneticPr fontId="4"/>
  </si>
  <si>
    <t>φ40ﾊﾟｯﾄﾎﾞｽ</t>
    <phoneticPr fontId="4"/>
  </si>
  <si>
    <t>SETZJ-QT0006-06</t>
  </si>
  <si>
    <t>φ40ﾊﾟｯﾄﾞ</t>
    <phoneticPr fontId="4"/>
  </si>
  <si>
    <t>SETZJ-QT0006-07</t>
  </si>
  <si>
    <t>ｱﾀﾞﾌﾟﾀﾅｯﾄ</t>
    <phoneticPr fontId="4"/>
  </si>
  <si>
    <t>SETZJ-QT0006-08</t>
  </si>
  <si>
    <t>ｶｰﾄﾘｯｼﾞ外容器追加工図</t>
    <rPh sb="7" eb="10">
      <t>ガイヨウキ</t>
    </rPh>
    <rPh sb="10" eb="13">
      <t>ツイカコウ</t>
    </rPh>
    <rPh sb="13" eb="14">
      <t>ズ</t>
    </rPh>
    <phoneticPr fontId="4"/>
  </si>
  <si>
    <t>SETZJ-QT0006-09</t>
  </si>
  <si>
    <t>保持ｷｬｯﾌﾟ追加工図</t>
    <rPh sb="0" eb="2">
      <t>ホジ</t>
    </rPh>
    <rPh sb="7" eb="11">
      <t>ツイカコウズ</t>
    </rPh>
    <phoneticPr fontId="4"/>
  </si>
  <si>
    <t>SETZJ-QT0006-10</t>
  </si>
  <si>
    <t>ｷｬｯﾌﾟｼｰﾙﾊﾟｯｷﾝ追加工図</t>
    <rPh sb="13" eb="17">
      <t>ツイカコウズ</t>
    </rPh>
    <phoneticPr fontId="4"/>
  </si>
  <si>
    <t>CDM3BZ20-190-C73CS</t>
  </si>
  <si>
    <t>ARP20-01BG-3Y</t>
    <phoneticPr fontId="4"/>
  </si>
  <si>
    <t>ﾚｷﾞｭﾚｰﾀｰ(0.6Mpa)</t>
    <phoneticPr fontId="4"/>
  </si>
  <si>
    <t>10/18・10/20</t>
    <phoneticPr fontId="4"/>
  </si>
  <si>
    <t>NPA8</t>
  </si>
  <si>
    <t>Oﾘﾝｸﾞ NPA</t>
  </si>
  <si>
    <t>NPA20</t>
  </si>
  <si>
    <t>NSA32</t>
  </si>
  <si>
    <t>Oﾘﾝｸﾞ(NSA)</t>
  </si>
  <si>
    <t>DB-37SP</t>
  </si>
  <si>
    <t>HV6-01</t>
  </si>
  <si>
    <t>ZLBS40</t>
    <phoneticPr fontId="4"/>
  </si>
  <si>
    <t>Zｽﾃｰｼﾞ(ZLBS)</t>
    <phoneticPr fontId="4"/>
  </si>
  <si>
    <t>MSELL6-M5</t>
    <phoneticPr fontId="4"/>
  </si>
  <si>
    <t>ﾜﾝﾀｯﾁﾂｷﾞﾃ</t>
    <phoneticPr fontId="4"/>
  </si>
  <si>
    <t>ヤマリア</t>
    <phoneticPr fontId="4"/>
  </si>
  <si>
    <t>山澤（佐藤）</t>
    <rPh sb="0" eb="2">
      <t>ヤマサワ</t>
    </rPh>
    <rPh sb="3" eb="5">
      <t>サトウ</t>
    </rPh>
    <phoneticPr fontId="4"/>
  </si>
  <si>
    <t>■SETA0097-Z01(ﾊﾞﾙﾌﾞﾌﾞﾛｯｸ)</t>
  </si>
  <si>
    <t>11/10目標</t>
    <rPh sb="5" eb="7">
      <t>モクヒョウ</t>
    </rPh>
    <phoneticPr fontId="4"/>
  </si>
  <si>
    <t>11/15鉄ｻﾝﾍ</t>
    <rPh sb="5" eb="6">
      <t>テツ</t>
    </rPh>
    <phoneticPr fontId="4"/>
  </si>
  <si>
    <t>■SETA0097-Z02A(ﾊﾞﾙﾌﾞﾎﾙﾀﾞ)</t>
    <phoneticPr fontId="4"/>
  </si>
  <si>
    <t>■SETA0097-Z02(ﾊﾞﾙﾌﾞﾎﾙﾀﾞ)</t>
  </si>
  <si>
    <t>■SETA0097-Z03(ﾊﾞﾙﾌﾞﾎﾙﾀﾞ)</t>
    <phoneticPr fontId="4"/>
  </si>
  <si>
    <t>■SETA0097-Z04A(ﾉｽﾞﾙｶﾞｲﾄﾞ)</t>
    <phoneticPr fontId="4"/>
  </si>
  <si>
    <t>■SETA0097-Z04(ﾉｽﾞﾙｶﾞｲﾄﾞ)</t>
    <phoneticPr fontId="4"/>
  </si>
  <si>
    <t>■SETA0097-Z05(ﾂｰﾙﾌﾟﾚｰﾄ)</t>
    <phoneticPr fontId="4"/>
  </si>
  <si>
    <t>MVSHM-3N04000001003-2RH-U4GJP</t>
  </si>
  <si>
    <t>■EVH-01(ﾘﾝｸ)</t>
    <phoneticPr fontId="4"/>
  </si>
  <si>
    <t>Web発注済</t>
    <rPh sb="3" eb="6">
      <t>ハッチュウスミ</t>
    </rPh>
    <phoneticPr fontId="4"/>
  </si>
  <si>
    <t>CLJM5-12-16.0</t>
  </si>
  <si>
    <t>ｼﾞｭｼｶﾗｰ</t>
  </si>
  <si>
    <t>CRKW4-12</t>
  </si>
  <si>
    <t>MBMS080</t>
  </si>
  <si>
    <t>ｻｰﾓｽﾀｯﾄ</t>
  </si>
  <si>
    <t>MCHS6-55-V100-W100-F100</t>
  </si>
  <si>
    <t>ｶｰﾄﾘｯｼﾞﾋｰﾀ</t>
  </si>
  <si>
    <t>MFMT4-5</t>
  </si>
  <si>
    <t>ｵﾝﾄﾞｾﾝｻ ﾏﾙﾀﾝｼｶﾄﾞｳﾌﾞﾖｳ(MFMT)</t>
  </si>
  <si>
    <t>MSSFS4-4</t>
  </si>
  <si>
    <t>ﾛｯｶｸｱﾅﾂｷﾄﾞﾒﾈｼﾞﾋﾗｻｷ</t>
  </si>
  <si>
    <t>NAMFSB-21-1P-2</t>
  </si>
  <si>
    <t>NAMFSB</t>
    <phoneticPr fontId="4"/>
  </si>
  <si>
    <t>アルメガ</t>
    <phoneticPr fontId="4"/>
  </si>
  <si>
    <t>関口（佐藤）</t>
    <rPh sb="0" eb="2">
      <t>セキグチ</t>
    </rPh>
    <rPh sb="3" eb="5">
      <t>サトウ</t>
    </rPh>
    <phoneticPr fontId="4"/>
  </si>
  <si>
    <t>AXA400-HV</t>
    <phoneticPr fontId="4"/>
  </si>
  <si>
    <t>MSQB20R-M9NL</t>
  </si>
  <si>
    <t>MXS8-75R-M9NL</t>
  </si>
  <si>
    <t>JJ5SY3-40-02U-C6</t>
    <phoneticPr fontId="4"/>
  </si>
  <si>
    <t xml:space="preserve">  ※JSY3240T-5LZE</t>
    <phoneticPr fontId="4"/>
  </si>
  <si>
    <t>SSTHWC10</t>
  </si>
  <si>
    <t>ｼｬﾌﾄﾎﾙﾀﾞ SSTHWC</t>
  </si>
  <si>
    <t>Web発注済み</t>
    <rPh sb="3" eb="6">
      <t>ハッチュウスミ</t>
    </rPh>
    <phoneticPr fontId="4"/>
  </si>
  <si>
    <t>SSFHR10-45.0</t>
  </si>
  <si>
    <t>ｶｲﾃﾝｼﾞｸ(SSFHR)</t>
  </si>
  <si>
    <t>EPSLB6-M5</t>
  </si>
  <si>
    <t>HBLUS5</t>
  </si>
  <si>
    <t>LHN-0640-M5</t>
  </si>
  <si>
    <t>ﾐﾆﾏﾙﾂｷﾞﾃ LHN</t>
  </si>
  <si>
    <t>SKTGLK6-1</t>
  </si>
  <si>
    <t>NEDJL-PS-SB-37-1.5</t>
  </si>
  <si>
    <t>DSUBﾊｰﾈｽ</t>
  </si>
  <si>
    <t>MVBLK-AMW-372-DANJ1</t>
  </si>
  <si>
    <t>■SETA0109-Y01(ﾂｰﾙﾌﾟﾚｰﾄ)</t>
    <phoneticPr fontId="4"/>
  </si>
  <si>
    <t>MVBLK-AMW-372-93N7L</t>
  </si>
  <si>
    <t>■SETA0109-Y02(ｼﾘﾝﾀﾞﾌﾟﾚｰﾄ)</t>
  </si>
  <si>
    <t>ｺﾈｸﾄ</t>
    <phoneticPr fontId="4"/>
  </si>
  <si>
    <t>■SETA0109-Y03(回転ﾌﾟﾚｰﾄ)</t>
  </si>
  <si>
    <t>MVSHM-3N03002-372-9L1ER</t>
  </si>
  <si>
    <t>■SETA0109-Y04(ｽﾗｲﾄﾞﾞﾌﾟﾚｰﾄ)</t>
  </si>
  <si>
    <t>MVSHM-3N03002-372-X2DNJ</t>
  </si>
  <si>
    <t>■SETA0109-Z01(背面ﾌﾟﾚｰﾄ)</t>
    <phoneticPr fontId="4"/>
  </si>
  <si>
    <t>MVBLK-AMW-372-2RLN5</t>
  </si>
  <si>
    <t>SSTT0357_SV70バルブホルダ</t>
    <phoneticPr fontId="4"/>
  </si>
  <si>
    <t>MVSHM-3N01050-372-6J2NA</t>
  </si>
  <si>
    <t>SSTT0358_SV70バルブホルダ板金</t>
    <rPh sb="19" eb="21">
      <t>バンキン</t>
    </rPh>
    <phoneticPr fontId="4"/>
  </si>
  <si>
    <t>KNMS-24-M6-16-SC</t>
  </si>
  <si>
    <t>ﾀﾞﾂﾗｸﾎﾞｳｼﾛｰﾚｯﾄﾉﾌﾞ KNMS</t>
  </si>
  <si>
    <t>TRSS4-5</t>
  </si>
  <si>
    <t>ｼﾞｭｳｼﾞｱﾅﾂｷﾄﾗｽｺﾈｼﾞ</t>
  </si>
  <si>
    <t>SLSBWRK6-20</t>
  </si>
  <si>
    <t>SLSBWRK6-45</t>
  </si>
  <si>
    <t>5-079-04 30ml</t>
    <phoneticPr fontId="4"/>
  </si>
  <si>
    <t>5-079-06 60ml</t>
    <phoneticPr fontId="4"/>
  </si>
  <si>
    <t>MVSHM-3N03002-373-CZJF7</t>
  </si>
  <si>
    <t>■SETA0109-Z02(ｶｯﾌﾟﾍﾞｰｽ)</t>
  </si>
  <si>
    <t>MVSHM-3N01000-373-JM3T4</t>
  </si>
  <si>
    <t>■SETA0109-Z03(ｶｯﾌﾟﾌﾟﾚｰﾄ)</t>
  </si>
  <si>
    <t>MVSHM-3N01000-373-ZKJZ8</t>
  </si>
  <si>
    <t>■SETA0109-Z04(ｶｯﾌﾟﾌﾟﾚｰﾄ)</t>
  </si>
  <si>
    <t>ITV1030-522CS</t>
  </si>
  <si>
    <r>
      <t>EE-SPX613　</t>
    </r>
    <r>
      <rPr>
        <sz val="11"/>
        <color indexed="10"/>
        <rFont val="ＭＳ Ｐゴシック"/>
        <family val="3"/>
        <charset val="128"/>
      </rPr>
      <t>3M</t>
    </r>
    <phoneticPr fontId="4"/>
  </si>
  <si>
    <t>残量ｾﾝｻｰ</t>
    <rPh sb="0" eb="2">
      <t>ザンリョウ</t>
    </rPh>
    <phoneticPr fontId="4"/>
  </si>
  <si>
    <t>納期未定</t>
    <rPh sb="0" eb="2">
      <t>ノウキ</t>
    </rPh>
    <rPh sb="2" eb="4">
      <t>ミテイ</t>
    </rPh>
    <phoneticPr fontId="4"/>
  </si>
  <si>
    <t>MVBLK-AMW-373-CKP5J</t>
  </si>
  <si>
    <t>■SETA0109-X01(ﾍﾞｰｽ)</t>
    <phoneticPr fontId="4"/>
  </si>
  <si>
    <t>MVBLK-AMW-373-BYH22</t>
  </si>
  <si>
    <t>■SETA0109-X02(ﾚｰﾙ)</t>
    <phoneticPr fontId="4"/>
  </si>
  <si>
    <t>MVBLK-AMW-373-8T7XD</t>
  </si>
  <si>
    <t>■SETA0109-X03(ｽﾗｲﾄﾞｶﾞｲﾄﾞ)</t>
    <phoneticPr fontId="4"/>
  </si>
  <si>
    <t>MVBLK-AMW-373-UBFM8</t>
  </si>
  <si>
    <t>■SETA0109-X04(ｽﾗｲﾄﾞｽﾄｯﾊﾟｰ)</t>
  </si>
  <si>
    <t>MVBLK-AMW-373-AKYCS</t>
  </si>
  <si>
    <t>■SETA0109-X05(ﾜｰｸｶﾞｲﾄﾞ)</t>
  </si>
  <si>
    <t>MS4-20</t>
  </si>
  <si>
    <t>ﾉｯｸﾋﾟﾝ MS</t>
  </si>
  <si>
    <t>SETDSUB-B-UL-MP-9</t>
  </si>
  <si>
    <t>DSUBｺﾈｸﾀ(ｺﾝﾌﾟﾘｰﾄｾｯﾄ)</t>
  </si>
  <si>
    <t>FU-95</t>
    <phoneticPr fontId="4"/>
  </si>
  <si>
    <t>光ﾌｧｲｱﾊﾞｾﾝｻｰ</t>
    <rPh sb="0" eb="1">
      <t>ヒカリ</t>
    </rPh>
    <phoneticPr fontId="4"/>
  </si>
  <si>
    <t>FS-N41N</t>
    <phoneticPr fontId="4"/>
  </si>
  <si>
    <t>ﾃﾞｼﾞﾀﾙﾌｧｲﾊﾞｾﾝｻ</t>
    <phoneticPr fontId="4"/>
  </si>
  <si>
    <t>株式会社光洋</t>
    <rPh sb="0" eb="4">
      <t>カブシキガイシャ</t>
    </rPh>
    <rPh sb="4" eb="6">
      <t>コウヨウ</t>
    </rPh>
    <phoneticPr fontId="4"/>
  </si>
  <si>
    <t>NO.200874</t>
    <phoneticPr fontId="4"/>
  </si>
  <si>
    <t>SETB0126-A01 株式会社光洋様 JR3203+SV35DA+75ccｼﾘﾝｼﾞ+3軸ﾏｲｸﾛ調整 20221013</t>
    <phoneticPr fontId="4"/>
  </si>
  <si>
    <t>出荷依頼項目</t>
    <rPh sb="0" eb="2">
      <t>シュッカ</t>
    </rPh>
    <rPh sb="2" eb="4">
      <t>イライ</t>
    </rPh>
    <rPh sb="4" eb="6">
      <t>コウモク</t>
    </rPh>
    <phoneticPr fontId="4"/>
  </si>
  <si>
    <t>蛇の目</t>
    <phoneticPr fontId="4"/>
  </si>
  <si>
    <t>社内在庫品</t>
    <rPh sb="0" eb="2">
      <t>シャナイ</t>
    </rPh>
    <rPh sb="2" eb="4">
      <t>ザイコ</t>
    </rPh>
    <rPh sb="4" eb="5">
      <t>ヒン</t>
    </rPh>
    <phoneticPr fontId="4"/>
  </si>
  <si>
    <t>JR3203　　　 3軸ﾛﾎﾞｯﾄ (内部ｽｲｯﾁ仕様)　</t>
    <rPh sb="19" eb="20">
      <t>ウチ</t>
    </rPh>
    <phoneticPr fontId="4"/>
  </si>
  <si>
    <r>
      <t>JR3203　　　SRS-S203　</t>
    </r>
    <r>
      <rPr>
        <b/>
        <sz val="11"/>
        <color indexed="10"/>
        <rFont val="ＭＳ Ｐゴシック"/>
        <family val="3"/>
        <charset val="128"/>
      </rPr>
      <t>　内部スイッチ</t>
    </r>
    <rPh sb="19" eb="21">
      <t>ナイブ</t>
    </rPh>
    <phoneticPr fontId="4"/>
  </si>
  <si>
    <t>JR3-TB2　JR3000用ﾃｨｰﾁﾝｸﾞﾎﾞｯｸｽ2　SRO-TB500　</t>
    <phoneticPr fontId="4"/>
  </si>
  <si>
    <t>MVBLK-AMW-378-LH9RF　</t>
    <phoneticPr fontId="4"/>
  </si>
  <si>
    <t>SETB-0126-Y01　　　ﾂｰﾙ取付ﾌﾞﾗｹｯﾄ(3軸調整用）</t>
    <phoneticPr fontId="4"/>
  </si>
  <si>
    <t xml:space="preserve">CBSST5-12 </t>
    <phoneticPr fontId="4"/>
  </si>
  <si>
    <t>SETB-0123-Y01とロボット固定用</t>
    <rPh sb="18" eb="20">
      <t>コテイ</t>
    </rPh>
    <rPh sb="20" eb="21">
      <t>ヨウ</t>
    </rPh>
    <phoneticPr fontId="4"/>
  </si>
  <si>
    <r>
      <t>AJPNGB</t>
    </r>
    <r>
      <rPr>
        <sz val="11"/>
        <rFont val="ＭＳ Ｐゴシック"/>
        <family val="3"/>
        <charset val="128"/>
      </rPr>
      <t>4</t>
    </r>
    <r>
      <rPr>
        <sz val="11"/>
        <rFont val="ＭＳ Ｐゴシック"/>
        <family val="3"/>
        <charset val="128"/>
      </rPr>
      <t>-P6-B6-G4-GC</t>
    </r>
    <phoneticPr fontId="4"/>
  </si>
  <si>
    <t>【FA新商品】位置決めピン　高硬度ステンレス　</t>
    <phoneticPr fontId="4"/>
  </si>
  <si>
    <t>SETB-0123-Y01とロボット位置出し固定用</t>
    <rPh sb="18" eb="20">
      <t>イチ</t>
    </rPh>
    <rPh sb="20" eb="21">
      <t>ダ</t>
    </rPh>
    <rPh sb="22" eb="24">
      <t>コテイ</t>
    </rPh>
    <rPh sb="24" eb="25">
      <t>ヨウ</t>
    </rPh>
    <phoneticPr fontId="4"/>
  </si>
  <si>
    <r>
      <t>ﾉｯｸﾋﾟﾝφ3-10mm　</t>
    </r>
    <r>
      <rPr>
        <sz val="11"/>
        <color indexed="10"/>
        <rFont val="ＭＳ Ｐゴシック"/>
        <family val="3"/>
        <charset val="128"/>
      </rPr>
      <t>、3本</t>
    </r>
    <rPh sb="16" eb="17">
      <t>ホン</t>
    </rPh>
    <phoneticPr fontId="4"/>
  </si>
  <si>
    <t>MVBLK-AMW-2FY-MYNNP　　</t>
    <phoneticPr fontId="4"/>
  </si>
  <si>
    <t>SETB-0023-Y05　　　YZ軸受け補強</t>
    <rPh sb="21" eb="23">
      <t>ホキョウ</t>
    </rPh>
    <phoneticPr fontId="4"/>
  </si>
  <si>
    <t>MVBLK-AMW-2FY-MJ5AJ　</t>
    <phoneticPr fontId="4"/>
  </si>
  <si>
    <t>SETB-0023-Y13　　Y軸受け変換ﾌﾞﾗｹｯﾄ</t>
    <phoneticPr fontId="4"/>
  </si>
  <si>
    <r>
      <t>ﾉｯｸﾋﾟﾝφ2-10mm　</t>
    </r>
    <r>
      <rPr>
        <sz val="11"/>
        <color indexed="10"/>
        <rFont val="ＭＳ Ｐゴシック"/>
        <family val="3"/>
        <charset val="128"/>
      </rPr>
      <t>4本</t>
    </r>
    <rPh sb="15" eb="16">
      <t>ホン</t>
    </rPh>
    <phoneticPr fontId="4"/>
  </si>
  <si>
    <r>
      <t>SETB-0023-</t>
    </r>
    <r>
      <rPr>
        <sz val="11"/>
        <color indexed="10"/>
        <rFont val="ＭＳ Ｐゴシック"/>
        <family val="3"/>
        <charset val="128"/>
      </rPr>
      <t>Y13</t>
    </r>
    <phoneticPr fontId="4"/>
  </si>
  <si>
    <r>
      <t xml:space="preserve">MS3-10 </t>
    </r>
    <r>
      <rPr>
        <b/>
        <sz val="11"/>
        <color indexed="10"/>
        <rFont val="ＭＳ Ｐゴシック"/>
        <family val="3"/>
        <charset val="128"/>
      </rPr>
      <t>まとめて発注</t>
    </r>
    <phoneticPr fontId="4"/>
  </si>
  <si>
    <r>
      <t>ﾉｯｸﾋﾟﾝφ3-10mm　</t>
    </r>
    <r>
      <rPr>
        <sz val="11"/>
        <color indexed="10"/>
        <rFont val="ＭＳ Ｐゴシック"/>
        <family val="3"/>
        <charset val="128"/>
      </rPr>
      <t>4本</t>
    </r>
    <rPh sb="15" eb="16">
      <t>ホン</t>
    </rPh>
    <phoneticPr fontId="4"/>
  </si>
  <si>
    <r>
      <t>六角穴付きﾎﾞﾙﾄ　 (M3×8)　　</t>
    </r>
    <r>
      <rPr>
        <b/>
        <sz val="11"/>
        <color indexed="10"/>
        <rFont val="ＭＳ Ｐゴシック"/>
        <family val="3"/>
        <charset val="128"/>
      </rPr>
      <t>4個</t>
    </r>
    <rPh sb="20" eb="21">
      <t>コ</t>
    </rPh>
    <phoneticPr fontId="4"/>
  </si>
  <si>
    <r>
      <t>在庫使用　　　8個　XSG40-CRとSETB-0023-</t>
    </r>
    <r>
      <rPr>
        <b/>
        <sz val="11"/>
        <color indexed="10"/>
        <rFont val="ＭＳ Ｐゴシック"/>
        <family val="3"/>
        <charset val="128"/>
      </rPr>
      <t>Y13</t>
    </r>
    <r>
      <rPr>
        <sz val="11"/>
        <color indexed="10"/>
        <rFont val="ＭＳ Ｐゴシック"/>
        <family val="3"/>
        <charset val="128"/>
      </rPr>
      <t>、Y03固定用</t>
    </r>
    <rPh sb="36" eb="38">
      <t>コテイ</t>
    </rPh>
    <rPh sb="38" eb="39">
      <t>ヨウ</t>
    </rPh>
    <phoneticPr fontId="4"/>
  </si>
  <si>
    <r>
      <t>六角穴付きﾎﾞﾙﾄ　 (M4×10)　</t>
    </r>
    <r>
      <rPr>
        <b/>
        <sz val="11"/>
        <color indexed="10"/>
        <rFont val="ＭＳ Ｐゴシック"/>
        <family val="3"/>
        <charset val="128"/>
      </rPr>
      <t>1個</t>
    </r>
    <rPh sb="20" eb="21">
      <t>コ</t>
    </rPh>
    <phoneticPr fontId="4"/>
  </si>
  <si>
    <r>
      <rPr>
        <b/>
        <sz val="11"/>
        <color indexed="10"/>
        <rFont val="ＭＳ Ｐゴシック"/>
        <family val="3"/>
        <charset val="128"/>
      </rPr>
      <t>在庫使用　　　1個　SETB-0023-Y14とY05固定用、SETB-0023-Y13、Y05固定用</t>
    </r>
    <r>
      <rPr>
        <sz val="11"/>
        <color indexed="10"/>
        <rFont val="ＭＳ Ｐゴシック"/>
        <family val="3"/>
        <charset val="128"/>
      </rPr>
      <t>、</t>
    </r>
    <rPh sb="27" eb="29">
      <t>コテイ</t>
    </rPh>
    <rPh sb="29" eb="30">
      <t>ヨウ</t>
    </rPh>
    <rPh sb="48" eb="50">
      <t>コテイ</t>
    </rPh>
    <rPh sb="50" eb="51">
      <t>ヨウ</t>
    </rPh>
    <phoneticPr fontId="4"/>
  </si>
  <si>
    <r>
      <t>六角穴付きﾎﾞﾙﾄ　 (M4×12)　　</t>
    </r>
    <r>
      <rPr>
        <b/>
        <sz val="11"/>
        <color indexed="10"/>
        <rFont val="ＭＳ Ｐゴシック"/>
        <family val="3"/>
        <charset val="128"/>
      </rPr>
      <t>3個</t>
    </r>
    <rPh sb="21" eb="22">
      <t>コ</t>
    </rPh>
    <phoneticPr fontId="4"/>
  </si>
  <si>
    <r>
      <rPr>
        <b/>
        <sz val="11"/>
        <color indexed="10"/>
        <rFont val="ＭＳ Ｐゴシック"/>
        <family val="3"/>
        <charset val="128"/>
      </rPr>
      <t>在庫使用　　　3個　SETB-0023-Y13とY14固定</t>
    </r>
    <r>
      <rPr>
        <sz val="11"/>
        <color indexed="10"/>
        <rFont val="ＭＳ Ｐゴシック"/>
        <family val="3"/>
        <charset val="128"/>
      </rPr>
      <t>用、SETB-0023-Y01とY09固定用</t>
    </r>
    <rPh sb="27" eb="29">
      <t>コテイ</t>
    </rPh>
    <rPh sb="29" eb="30">
      <t>ヨウ</t>
    </rPh>
    <phoneticPr fontId="4"/>
  </si>
  <si>
    <t>MVBLK-AMW-2FY-MDDJW　</t>
    <phoneticPr fontId="4"/>
  </si>
  <si>
    <t>SETB-0023-Y14　　　YZ軸受けﾌﾞﾗｹｯﾄ</t>
    <phoneticPr fontId="4"/>
  </si>
  <si>
    <t>在庫使用　　　1個　SETB-0023-Y14とY05固定用</t>
    <rPh sb="27" eb="29">
      <t>コテイ</t>
    </rPh>
    <rPh sb="29" eb="30">
      <t>ヨウ</t>
    </rPh>
    <phoneticPr fontId="4"/>
  </si>
  <si>
    <r>
      <t xml:space="preserve">MS2-10  </t>
    </r>
    <r>
      <rPr>
        <b/>
        <sz val="11"/>
        <color indexed="10"/>
        <rFont val="ＭＳ Ｐゴシック"/>
        <family val="3"/>
        <charset val="128"/>
      </rPr>
      <t>まとめて発注</t>
    </r>
    <rPh sb="12" eb="14">
      <t>ハッチュウ</t>
    </rPh>
    <phoneticPr fontId="4"/>
  </si>
  <si>
    <r>
      <t>ﾉｯｸﾋﾟﾝφ2-10mm　</t>
    </r>
    <r>
      <rPr>
        <sz val="11"/>
        <color indexed="10"/>
        <rFont val="ＭＳ Ｐゴシック"/>
        <family val="3"/>
        <charset val="128"/>
      </rPr>
      <t>2本</t>
    </r>
    <rPh sb="15" eb="16">
      <t>ホン</t>
    </rPh>
    <phoneticPr fontId="4"/>
  </si>
  <si>
    <r>
      <t>SETB-0023-</t>
    </r>
    <r>
      <rPr>
        <sz val="11"/>
        <color indexed="10"/>
        <rFont val="ＭＳ Ｐゴシック"/>
        <family val="3"/>
        <charset val="128"/>
      </rPr>
      <t>Y14</t>
    </r>
    <phoneticPr fontId="4"/>
  </si>
  <si>
    <t>MVBLK-AMW-2FZ-6MLYN　</t>
    <phoneticPr fontId="4"/>
  </si>
  <si>
    <t>SETB-0023-Y15　　　3軸受けﾌﾞﾗｹｯﾄ</t>
    <phoneticPr fontId="4"/>
  </si>
  <si>
    <t>SUNCＯ</t>
    <phoneticPr fontId="4"/>
  </si>
  <si>
    <t>CSH-ST-M4-28</t>
    <phoneticPr fontId="4"/>
  </si>
  <si>
    <t>六角穴付きﾎﾞﾙﾄ　 (M4×28)</t>
    <phoneticPr fontId="4"/>
  </si>
  <si>
    <t>SETB-0023-Y15とSETB-0126-Y01固定用</t>
    <rPh sb="27" eb="29">
      <t>コテイ</t>
    </rPh>
    <rPh sb="29" eb="30">
      <t>ヨウ</t>
    </rPh>
    <phoneticPr fontId="4"/>
  </si>
  <si>
    <r>
      <t>SETB-0023-</t>
    </r>
    <r>
      <rPr>
        <sz val="11"/>
        <color indexed="10"/>
        <rFont val="ＭＳ Ｐゴシック"/>
        <family val="3"/>
        <charset val="128"/>
      </rPr>
      <t>Y15</t>
    </r>
    <phoneticPr fontId="4"/>
  </si>
  <si>
    <t>MVBLK-AMW-378-ZT7FC　　</t>
    <phoneticPr fontId="4"/>
  </si>
  <si>
    <t>SETB-0126-Y12　　変換ﾌﾞﾗｹｯﾄ(Ｚ軸調整）</t>
    <phoneticPr fontId="4"/>
  </si>
  <si>
    <r>
      <t>在庫使用　　　4個　XＹSG40-CRとS</t>
    </r>
    <r>
      <rPr>
        <b/>
        <sz val="11"/>
        <color indexed="10"/>
        <rFont val="ＭＳ Ｐゴシック"/>
        <family val="3"/>
        <charset val="128"/>
      </rPr>
      <t>ETB-0126-Y12</t>
    </r>
    <phoneticPr fontId="4"/>
  </si>
  <si>
    <r>
      <t>ﾉｯｸﾋﾟﾝφ2-10mm　</t>
    </r>
    <r>
      <rPr>
        <sz val="11"/>
        <color indexed="10"/>
        <rFont val="ＭＳ Ｐゴシック"/>
        <family val="3"/>
        <charset val="128"/>
      </rPr>
      <t>3本</t>
    </r>
    <rPh sb="15" eb="16">
      <t>ホン</t>
    </rPh>
    <phoneticPr fontId="4"/>
  </si>
  <si>
    <r>
      <t>SETB-0126-</t>
    </r>
    <r>
      <rPr>
        <sz val="11"/>
        <color indexed="10"/>
        <rFont val="ＭＳ Ｐゴシック"/>
        <family val="3"/>
        <charset val="128"/>
      </rPr>
      <t>Y12</t>
    </r>
    <phoneticPr fontId="4"/>
  </si>
  <si>
    <r>
      <t>ﾉｯｸﾋﾟﾝφ3-10mm</t>
    </r>
    <r>
      <rPr>
        <sz val="11"/>
        <color indexed="10"/>
        <rFont val="ＭＳ Ｐゴシック"/>
        <family val="3"/>
        <charset val="128"/>
      </rPr>
      <t>　2</t>
    </r>
    <r>
      <rPr>
        <sz val="11"/>
        <color indexed="10"/>
        <rFont val="ＭＳ Ｐゴシック"/>
        <family val="3"/>
        <charset val="128"/>
      </rPr>
      <t>本</t>
    </r>
    <rPh sb="15" eb="16">
      <t>ホン</t>
    </rPh>
    <phoneticPr fontId="4"/>
  </si>
  <si>
    <t>SETB0047-Y021　　 SV51、SV70、SV91、SV97用ホルダ(P=40)　ﾊﾞﾙﾌﾞ裏から固定</t>
    <rPh sb="35" eb="36">
      <t>ヨウ</t>
    </rPh>
    <rPh sb="51" eb="52">
      <t>ウラ</t>
    </rPh>
    <rPh sb="54" eb="56">
      <t>コテイ</t>
    </rPh>
    <phoneticPr fontId="4"/>
  </si>
  <si>
    <r>
      <t>六角穴付きﾎﾞﾙﾄ　M8×10mm　</t>
    </r>
    <r>
      <rPr>
        <b/>
        <sz val="11"/>
        <rFont val="ＭＳ Ｐゴシック"/>
        <family val="3"/>
        <charset val="128"/>
      </rPr>
      <t>1本</t>
    </r>
    <rPh sb="19" eb="20">
      <t>ホン</t>
    </rPh>
    <phoneticPr fontId="4"/>
  </si>
  <si>
    <t>在庫使用　　　1個　SETB-0047-Y21とSV35DAﾊﾞﾙﾌﾞ固定用</t>
    <rPh sb="30" eb="32">
      <t>コテイ</t>
    </rPh>
    <rPh sb="32" eb="33">
      <t>ヨウ</t>
    </rPh>
    <phoneticPr fontId="4"/>
  </si>
  <si>
    <t>SETB-0047-Y21に4本　　圧入　差し込む</t>
    <rPh sb="15" eb="16">
      <t>ホン</t>
    </rPh>
    <rPh sb="18" eb="20">
      <t>アツニュウ</t>
    </rPh>
    <rPh sb="21" eb="22">
      <t>サ</t>
    </rPh>
    <rPh sb="23" eb="24">
      <t>コ</t>
    </rPh>
    <phoneticPr fontId="4"/>
  </si>
  <si>
    <r>
      <t>六角穴付きﾎﾞﾙﾄ　 (M4×16)　</t>
    </r>
    <r>
      <rPr>
        <b/>
        <sz val="11"/>
        <color indexed="10"/>
        <rFont val="ＭＳ Ｐゴシック"/>
        <family val="3"/>
        <charset val="128"/>
      </rPr>
      <t>　2個</t>
    </r>
    <rPh sb="21" eb="22">
      <t>コ</t>
    </rPh>
    <phoneticPr fontId="4"/>
  </si>
  <si>
    <t>在庫使用　　　2個　SETB-0047-Y21とSETB-0126-Y12固定用</t>
    <rPh sb="37" eb="39">
      <t>コテイ</t>
    </rPh>
    <rPh sb="38" eb="39">
      <t>ヨウ</t>
    </rPh>
    <phoneticPr fontId="4"/>
  </si>
  <si>
    <t>MVBLK-AMW-2D1-873W8　</t>
    <phoneticPr fontId="4"/>
  </si>
  <si>
    <t>SETB-0004-Y08　    　　ﾛﾎﾞｯﾄ固定ﾌﾞﾗｹｯﾄ</t>
    <phoneticPr fontId="4"/>
  </si>
  <si>
    <r>
      <t>六角穴付きﾎﾞﾙﾄ　M5×12mm　</t>
    </r>
    <r>
      <rPr>
        <b/>
        <sz val="11"/>
        <color indexed="10"/>
        <rFont val="ＭＳ Ｐゴシック"/>
        <family val="3"/>
        <charset val="128"/>
      </rPr>
      <t>2本</t>
    </r>
    <rPh sb="19" eb="20">
      <t>ホン</t>
    </rPh>
    <phoneticPr fontId="4"/>
  </si>
  <si>
    <t>在庫使用　　　2個　SETB-0004-Y08ロボットへ固定用</t>
    <rPh sb="28" eb="30">
      <t>コテイ</t>
    </rPh>
    <rPh sb="30" eb="31">
      <t>ヨウ</t>
    </rPh>
    <phoneticPr fontId="4"/>
  </si>
  <si>
    <r>
      <t>ﾉｯｸﾋﾟﾝφ3-10mm　</t>
    </r>
    <r>
      <rPr>
        <sz val="11"/>
        <color indexed="10"/>
        <rFont val="ＭＳ Ｐゴシック"/>
        <family val="3"/>
        <charset val="128"/>
      </rPr>
      <t>4本</t>
    </r>
    <phoneticPr fontId="4"/>
  </si>
  <si>
    <r>
      <rPr>
        <sz val="11"/>
        <color indexed="10"/>
        <rFont val="ＭＳ Ｐゴシック"/>
        <family val="3"/>
        <charset val="128"/>
      </rPr>
      <t>SETB-0004-Y0</t>
    </r>
    <r>
      <rPr>
        <sz val="11"/>
        <color theme="1"/>
        <rFont val="游ゴシック"/>
        <family val="2"/>
        <charset val="128"/>
        <scheme val="minor"/>
      </rPr>
      <t>8</t>
    </r>
    <phoneticPr fontId="4"/>
  </si>
  <si>
    <t>XSG40-CR</t>
    <phoneticPr fontId="4"/>
  </si>
  <si>
    <t>Ｘ軸　リニアボール　マイクロメータヘッド</t>
    <phoneticPr fontId="4"/>
  </si>
  <si>
    <t>XYSG40-CR</t>
    <phoneticPr fontId="4"/>
  </si>
  <si>
    <t>ＸＹ軸　リニアボール　マイクロメータヘッド</t>
    <phoneticPr fontId="4"/>
  </si>
  <si>
    <t>ｹｰﾌﾞﾙベアﾕﾆｯﾄ</t>
    <phoneticPr fontId="4"/>
  </si>
  <si>
    <t>MVSHM-3N02058019030-2MR-PGX8E　　</t>
    <phoneticPr fontId="4"/>
  </si>
  <si>
    <t>9999-1001-Z001　ＪＲ３２０３背面取付板金 Ver3 156732-Z001より変更</t>
    <rPh sb="46" eb="48">
      <t>ヘンコウ</t>
    </rPh>
    <phoneticPr fontId="4"/>
  </si>
  <si>
    <t xml:space="preserve">MVSHM-3N02052013016-2MR-6SJGX  </t>
    <phoneticPr fontId="4"/>
  </si>
  <si>
    <t>155043-Z001　ケーブルキャリア取付板金:</t>
    <phoneticPr fontId="4"/>
  </si>
  <si>
    <t>BCBFS4-10</t>
    <phoneticPr fontId="4"/>
  </si>
  <si>
    <t>SZ08F-30-048-25　</t>
    <phoneticPr fontId="4"/>
  </si>
  <si>
    <t>ｹｰﾌﾞﾙキャリア</t>
    <phoneticPr fontId="4"/>
  </si>
  <si>
    <t>WSSS8-4-2</t>
    <phoneticPr fontId="4"/>
  </si>
  <si>
    <t>金属ワッシャ　Ｔ寸選択・指定タイプ　</t>
    <phoneticPr fontId="4"/>
  </si>
  <si>
    <t xml:space="preserve">SBCB4-12 </t>
    <phoneticPr fontId="4"/>
  </si>
  <si>
    <t>SFB3-5</t>
    <phoneticPr fontId="4"/>
  </si>
  <si>
    <t>六角穴付皿ボルト　M3×5mm</t>
    <phoneticPr fontId="4"/>
  </si>
  <si>
    <t>SFB3-6</t>
    <phoneticPr fontId="4"/>
  </si>
  <si>
    <t>六角穴付皿ボルト　M3×6mm</t>
    <phoneticPr fontId="4"/>
  </si>
  <si>
    <t>極低頭六角穴付ボルト-単品</t>
    <phoneticPr fontId="4"/>
  </si>
  <si>
    <t>ワッシャ</t>
    <phoneticPr fontId="4"/>
  </si>
  <si>
    <t>在庫使用　　　2個　ロボットへ固定用</t>
    <rPh sb="15" eb="17">
      <t>コテイ</t>
    </rPh>
    <rPh sb="17" eb="18">
      <t>ヨウ</t>
    </rPh>
    <phoneticPr fontId="4"/>
  </si>
  <si>
    <t>SLBNR3</t>
    <phoneticPr fontId="4"/>
  </si>
  <si>
    <t>M3ﾅｯﾄ</t>
    <phoneticPr fontId="4"/>
  </si>
  <si>
    <t>在庫使用　　　2個　ｹｰﾌﾞﾙキャリアをロボットへ固定用</t>
    <rPh sb="25" eb="27">
      <t>コテイ</t>
    </rPh>
    <rPh sb="27" eb="28">
      <t>ヨウ</t>
    </rPh>
    <phoneticPr fontId="4"/>
  </si>
  <si>
    <t>ﾉｽﾞﾙ位置合わせ冶具とﾜｰｸ治具ﾍﾞｰｽ</t>
    <rPh sb="4" eb="6">
      <t>イチ</t>
    </rPh>
    <rPh sb="6" eb="7">
      <t>ア</t>
    </rPh>
    <rPh sb="9" eb="11">
      <t>ジグ</t>
    </rPh>
    <rPh sb="15" eb="17">
      <t>ジグ</t>
    </rPh>
    <phoneticPr fontId="4"/>
  </si>
  <si>
    <t>山澤（丸山）</t>
    <rPh sb="0" eb="2">
      <t>ヤマサワ</t>
    </rPh>
    <rPh sb="3" eb="5">
      <t>マルヤマ</t>
    </rPh>
    <phoneticPr fontId="4"/>
  </si>
  <si>
    <t>SETH0012-Y01</t>
    <phoneticPr fontId="4"/>
  </si>
  <si>
    <t>SV5916用ツール板</t>
    <rPh sb="6" eb="7">
      <t>ヨウ</t>
    </rPh>
    <rPh sb="10" eb="11">
      <t>イタ</t>
    </rPh>
    <phoneticPr fontId="4"/>
  </si>
  <si>
    <t>AFPNHAL3-P4-L0-B3-ML3</t>
    <phoneticPr fontId="4"/>
  </si>
  <si>
    <t>NOK</t>
  </si>
  <si>
    <t>ｴﾇｵｰｹｲ</t>
  </si>
  <si>
    <t>P6-1B</t>
  </si>
  <si>
    <t>OﾘﾝｸﾞPｼﾘｰｽﾞ CO</t>
  </si>
  <si>
    <t>MSM</t>
  </si>
  <si>
    <t>SETDSUB-B-ML-PP-9</t>
  </si>
  <si>
    <t>DSDJ-PS-JS-37-0.5</t>
  </si>
  <si>
    <t>AFPNHAL5-P6-L2-B5-ML5</t>
  </si>
  <si>
    <t>富士通ﾃﾚｺﾑﾈｯﾄﾜｰｸ(渡辺精工)</t>
    <phoneticPr fontId="4"/>
  </si>
  <si>
    <t>見積No.17146</t>
    <rPh sb="0" eb="2">
      <t>ミツモリ</t>
    </rPh>
    <phoneticPr fontId="4"/>
  </si>
  <si>
    <t>日産自動車</t>
    <rPh sb="0" eb="2">
      <t>ニッサン</t>
    </rPh>
    <rPh sb="2" eb="5">
      <t>ジドウシャ</t>
    </rPh>
    <phoneticPr fontId="4"/>
  </si>
  <si>
    <t>上野</t>
    <rPh sb="0" eb="2">
      <t>ウエノ</t>
    </rPh>
    <phoneticPr fontId="4"/>
  </si>
  <si>
    <t>SSTT0268</t>
    <phoneticPr fontId="4"/>
  </si>
  <si>
    <t>シリンジ固定プレート</t>
    <rPh sb="4" eb="6">
      <t>コテイ</t>
    </rPh>
    <phoneticPr fontId="4"/>
  </si>
  <si>
    <t>トアック</t>
    <phoneticPr fontId="4"/>
  </si>
  <si>
    <t>195318-Z01</t>
    <phoneticPr fontId="4"/>
  </si>
  <si>
    <t>AXCT漬け置きBOX落し蓋</t>
    <rPh sb="13" eb="14">
      <t>フタ</t>
    </rPh>
    <phoneticPr fontId="4"/>
  </si>
  <si>
    <t>株式会社三和ｽｸﾘｰﾝ銘板</t>
    <rPh sb="0" eb="4">
      <t>カブシキガイシャ</t>
    </rPh>
    <rPh sb="4" eb="6">
      <t>サンワ</t>
    </rPh>
    <rPh sb="11" eb="13">
      <t>メイハン</t>
    </rPh>
    <phoneticPr fontId="4"/>
  </si>
  <si>
    <t>SET在庫使用</t>
    <rPh sb="3" eb="7">
      <t>ザイコシヨウ</t>
    </rPh>
    <phoneticPr fontId="4"/>
  </si>
  <si>
    <t>MVSHM-3N02000-361-DS29E</t>
  </si>
  <si>
    <t>■SETA0079-X04-2A(ﾜｰｸ抑えﾌﾟﾚｰﾄ)</t>
    <rPh sb="20" eb="21">
      <t>オサ</t>
    </rPh>
    <phoneticPr fontId="4"/>
  </si>
  <si>
    <t>WEB発注済</t>
    <rPh sb="3" eb="5">
      <t>ハッチュウ</t>
    </rPh>
    <rPh sb="5" eb="6">
      <t>スミ</t>
    </rPh>
    <phoneticPr fontId="4"/>
  </si>
  <si>
    <t>SFB4-8</t>
  </si>
  <si>
    <t>ﾛｯｶｸｱﾅﾂｷｻﾗﾎﾞﾙﾄ(SFB)</t>
  </si>
  <si>
    <t>ｲﾁｷﾞﾒﾋﾟﾝ LPES</t>
  </si>
  <si>
    <t>MVBLK-AMW-311-YHZKP</t>
  </si>
  <si>
    <t>■SETA0079-X01B(ﾜｰｸﾍﾞｰｽ)</t>
    <phoneticPr fontId="4"/>
  </si>
  <si>
    <t>MVBLK-AMW-38C-YTZXH</t>
  </si>
  <si>
    <t>■SETA0079-X03B(ﾜｰｸｼﾞｸﾞ)</t>
    <phoneticPr fontId="4"/>
  </si>
  <si>
    <t>■SETA0079-X04B(ﾜｰｸ押えﾌﾟﾚｰﾄ)</t>
    <phoneticPr fontId="4"/>
  </si>
  <si>
    <t>■SETA0079-X09(液剤ﾊﾟﾚｯﾄ)</t>
    <rPh sb="14" eb="15">
      <t>エキ</t>
    </rPh>
    <phoneticPr fontId="4"/>
  </si>
  <si>
    <t>MVSHM-3N02052-381-MAANC</t>
  </si>
  <si>
    <t>■SETA0079-X11B(ﾍﾞｱﾌﾟﾚｰﾄ)</t>
    <phoneticPr fontId="4"/>
  </si>
  <si>
    <t>SETA0079試作品</t>
    <rPh sb="8" eb="11">
      <t>シサクヒン</t>
    </rPh>
    <phoneticPr fontId="4"/>
  </si>
  <si>
    <t>先行手配納品済</t>
    <rPh sb="0" eb="2">
      <t>センコウ</t>
    </rPh>
    <rPh sb="2" eb="4">
      <t>テハイ</t>
    </rPh>
    <rPh sb="4" eb="6">
      <t>ノウヒン</t>
    </rPh>
    <rPh sb="6" eb="7">
      <t>スミ</t>
    </rPh>
    <phoneticPr fontId="4"/>
  </si>
  <si>
    <t>先行手配納品済</t>
    <rPh sb="0" eb="4">
      <t>センコウテハイ</t>
    </rPh>
    <rPh sb="4" eb="7">
      <t>ノウヒンズ</t>
    </rPh>
    <phoneticPr fontId="4"/>
  </si>
  <si>
    <t>FNT4</t>
  </si>
  <si>
    <t>ﾌｸﾛﾅｯﾄ</t>
  </si>
  <si>
    <t>MVSHM-3N03002-32S-7AKC8</t>
    <phoneticPr fontId="4"/>
  </si>
  <si>
    <t>■SETA0079-Z03(ﾚｷﾞｭﾚｰﾀｰﾌﾟﾚｰﾄ)</t>
    <phoneticPr fontId="4"/>
  </si>
  <si>
    <t>■SETA0079-Z01(捨打ちﾌﾟﾚｰﾄ)</t>
  </si>
  <si>
    <t>MVSHM-3N02052-381-4PDZB</t>
  </si>
  <si>
    <t>■SETA0079-Z05B(ｼﾘﾝｼﾞﾎﾙﾀﾞ)</t>
  </si>
  <si>
    <t>MVSHM-3N02050-381-TD3K2</t>
  </si>
  <si>
    <t>■SETA0079-Z06B(ｼﾘﾝｼﾞﾌﾟﾚｰﾄ)</t>
  </si>
  <si>
    <t>SKTGLK6-2</t>
  </si>
  <si>
    <t>SWAGELOK</t>
    <phoneticPr fontId="4"/>
  </si>
  <si>
    <t>SS-43GM4-F4</t>
  </si>
  <si>
    <t>発注済</t>
    <rPh sb="0" eb="3">
      <t>ハッチュウズミ</t>
    </rPh>
    <phoneticPr fontId="4"/>
  </si>
  <si>
    <t>2023.1.18予定</t>
    <rPh sb="9" eb="11">
      <t>ヨテイ</t>
    </rPh>
    <phoneticPr fontId="4"/>
  </si>
  <si>
    <t>■SETA0079-Z03</t>
    <phoneticPr fontId="4"/>
  </si>
  <si>
    <t>■SETA0079-Z04</t>
  </si>
  <si>
    <t>NCLSS3-5-15.0</t>
    <phoneticPr fontId="4"/>
  </si>
  <si>
    <t>12/26飯沼ｻﾝﾍ</t>
    <rPh sb="5" eb="7">
      <t>イイヌマ</t>
    </rPh>
    <phoneticPr fontId="4"/>
  </si>
  <si>
    <t>ﾊﾟﾅｿﾆｯｸﾗｲﾌｿﾘｭｰｼｮﾝｽﾞ電材三重</t>
    <phoneticPr fontId="4"/>
  </si>
  <si>
    <t>SRS-S403W(JR3403両持ち)</t>
    <phoneticPr fontId="4"/>
  </si>
  <si>
    <t>3軸卓上ロボット</t>
    <phoneticPr fontId="4"/>
  </si>
  <si>
    <t>11/30~12/1予定</t>
    <rPh sb="10" eb="12">
      <t>ヨテイ</t>
    </rPh>
    <phoneticPr fontId="4"/>
  </si>
  <si>
    <t>COM2増設 SRO-COM02</t>
    <rPh sb="4" eb="6">
      <t>ゾウセツ</t>
    </rPh>
    <phoneticPr fontId="4"/>
  </si>
  <si>
    <t xml:space="preserve">TL-W20ME1 2M </t>
    <phoneticPr fontId="4"/>
  </si>
  <si>
    <t>近接ｾﾝｻｰ</t>
    <rPh sb="0" eb="2">
      <t>キンセツ</t>
    </rPh>
    <phoneticPr fontId="4"/>
  </si>
  <si>
    <t>198656(NORIKANE)で発注済み</t>
    <rPh sb="17" eb="20">
      <t>ハッチュウズ</t>
    </rPh>
    <phoneticPr fontId="4"/>
  </si>
  <si>
    <t>GL-S24SH</t>
    <phoneticPr fontId="4"/>
  </si>
  <si>
    <t>見積No.17579952</t>
    <rPh sb="0" eb="2">
      <t>ミツモリ</t>
    </rPh>
    <phoneticPr fontId="4"/>
  </si>
  <si>
    <t>GL-SS1</t>
    <phoneticPr fontId="4"/>
  </si>
  <si>
    <t>連結ｹｰﾌﾞﾙ 1m</t>
    <phoneticPr fontId="4"/>
  </si>
  <si>
    <t>GL-SP2N1</t>
    <phoneticPr fontId="4"/>
  </si>
  <si>
    <t>標準ｹｰﾌﾞﾙ 2m</t>
    <rPh sb="0" eb="2">
      <t>ヒョウジュン</t>
    </rPh>
    <phoneticPr fontId="4"/>
  </si>
  <si>
    <t>G46-7-01M-C</t>
    <phoneticPr fontId="4"/>
  </si>
  <si>
    <t>AR22P-260S</t>
    <phoneticPr fontId="4"/>
  </si>
  <si>
    <t>ﾊﾟﾈﾙﾅｯﾄ</t>
    <phoneticPr fontId="4"/>
  </si>
  <si>
    <t>KQ2H04-M5A</t>
    <phoneticPr fontId="4"/>
  </si>
  <si>
    <r>
      <t xml:space="preserve">KQ2L06-02AS </t>
    </r>
    <r>
      <rPr>
        <sz val="11"/>
        <color indexed="10"/>
        <rFont val="ＭＳ Ｐゴシック"/>
        <family val="3"/>
        <charset val="128"/>
      </rPr>
      <t>→社内型式：SFL06-02AS</t>
    </r>
    <rPh sb="13" eb="15">
      <t>シャナイ</t>
    </rPh>
    <rPh sb="15" eb="17">
      <t>カタシキ</t>
    </rPh>
    <phoneticPr fontId="4"/>
  </si>
  <si>
    <t>ｴｱ継手 @4</t>
    <rPh sb="2" eb="4">
      <t>ツギテ</t>
    </rPh>
    <phoneticPr fontId="4"/>
  </si>
  <si>
    <t>社内在庫使用</t>
    <rPh sb="0" eb="2">
      <t>シャナイ</t>
    </rPh>
    <rPh sb="2" eb="4">
      <t>ザイコ</t>
    </rPh>
    <rPh sb="4" eb="6">
      <t>シヨウ</t>
    </rPh>
    <phoneticPr fontId="4"/>
  </si>
  <si>
    <t>KK2P-M5M</t>
    <phoneticPr fontId="4"/>
  </si>
  <si>
    <t>ｶﾌﾟﾗ ﾌﾟﾗｸﾞ</t>
    <phoneticPr fontId="4"/>
  </si>
  <si>
    <t>KK2S-06L</t>
    <phoneticPr fontId="4"/>
  </si>
  <si>
    <t>ｶﾌﾟﾗ ｿｹｯﾄ</t>
    <phoneticPr fontId="4"/>
  </si>
  <si>
    <t>NCC-10A</t>
    <phoneticPr fontId="4"/>
  </si>
  <si>
    <t>ｽｲｯﾁﾎﾞｯｸｽ ｽﾀｰﾄSW</t>
    <phoneticPr fontId="4"/>
  </si>
  <si>
    <t>NCC-106</t>
    <phoneticPr fontId="4"/>
  </si>
  <si>
    <t>ｽｲｯﾁﾎﾞｯｸｽ 非常停止SW</t>
    <rPh sb="10" eb="14">
      <t>ヒジョウテイシ</t>
    </rPh>
    <phoneticPr fontId="4"/>
  </si>
  <si>
    <t>TM0033-01-004B</t>
    <phoneticPr fontId="4"/>
  </si>
  <si>
    <t>背面板</t>
    <rPh sb="0" eb="2">
      <t>ハイメン</t>
    </rPh>
    <rPh sb="2" eb="3">
      <t>イタ</t>
    </rPh>
    <phoneticPr fontId="4"/>
  </si>
  <si>
    <t>TM0033-01-002R</t>
    <phoneticPr fontId="4"/>
  </si>
  <si>
    <t>天板</t>
    <rPh sb="0" eb="2">
      <t>テンイタ</t>
    </rPh>
    <phoneticPr fontId="4"/>
  </si>
  <si>
    <t>SETE0112-X10</t>
    <phoneticPr fontId="4"/>
  </si>
  <si>
    <t>SETE0112-X10パレット(2枚取り基板)</t>
    <phoneticPr fontId="4"/>
  </si>
  <si>
    <t>11/7・先行手配済</t>
    <rPh sb="9" eb="10">
      <t>スミ</t>
    </rPh>
    <phoneticPr fontId="4"/>
  </si>
  <si>
    <t>SETE0112-X11</t>
    <phoneticPr fontId="4"/>
  </si>
  <si>
    <t>SETE0112-X11パレット(5枚取り基板)</t>
  </si>
  <si>
    <t>六角穴付小頭ﾎﾞﾙﾄ @2</t>
    <phoneticPr fontId="4"/>
  </si>
  <si>
    <t>SHCDG5-20</t>
    <phoneticPr fontId="4"/>
  </si>
  <si>
    <t>ﾋﾝｼﾞﾋﾟﾝ</t>
  </si>
  <si>
    <t>SHCDG6-30</t>
    <phoneticPr fontId="4"/>
  </si>
  <si>
    <t>BT-SUS-M6-50</t>
    <phoneticPr fontId="4"/>
  </si>
  <si>
    <t>BT-SUS-M6-70</t>
    <phoneticPr fontId="4"/>
  </si>
  <si>
    <t>ﾃﾞﾝﾃﾞﾝﾎﾞﾙﾄ</t>
  </si>
  <si>
    <t>蝶ﾅｯﾄ @2</t>
    <phoneticPr fontId="4"/>
  </si>
  <si>
    <t>ﾋﾝｼﾞ</t>
    <phoneticPr fontId="4"/>
  </si>
  <si>
    <t>金属ｶﾗｰ</t>
    <phoneticPr fontId="4"/>
  </si>
  <si>
    <t>APMTS-N2-M5</t>
    <phoneticPr fontId="4"/>
  </si>
  <si>
    <t>変換継手</t>
    <phoneticPr fontId="4"/>
  </si>
  <si>
    <t>MVBLK-AMW-381-79WF7</t>
    <phoneticPr fontId="4"/>
  </si>
  <si>
    <t>SETE0112-Y01ツール板</t>
    <phoneticPr fontId="4"/>
  </si>
  <si>
    <t>FBMAL-ASW-T6-A20-B40-L90-F68-H15-M4-V80-S25-NA5</t>
    <phoneticPr fontId="4"/>
  </si>
  <si>
    <t>SETE0112-Y02サポート板</t>
    <phoneticPr fontId="4"/>
  </si>
  <si>
    <t>MVBLK-AMW-381-13RHX</t>
    <phoneticPr fontId="4"/>
  </si>
  <si>
    <t>SETE0112-Y03バルブホルダ</t>
    <phoneticPr fontId="4"/>
  </si>
  <si>
    <t>MVBLK-AMW-381-RYJK5</t>
    <phoneticPr fontId="4"/>
  </si>
  <si>
    <t>SETE0112-Y04バルブクランプ</t>
    <phoneticPr fontId="4"/>
  </si>
  <si>
    <t>MVBLK-AMW-381-R87YT</t>
    <phoneticPr fontId="4"/>
  </si>
  <si>
    <t>SETE0112-Y05バルブ受け</t>
    <phoneticPr fontId="4"/>
  </si>
  <si>
    <t>MVBLK-AMW-381-XRUG8</t>
    <phoneticPr fontId="4"/>
  </si>
  <si>
    <t>SETE0112-Y06バルブベース</t>
    <phoneticPr fontId="4"/>
  </si>
  <si>
    <t>MVBLK-AMW-381-TJ346</t>
    <phoneticPr fontId="4"/>
  </si>
  <si>
    <t>SETE0112-Y07カートリッジホルダ</t>
    <phoneticPr fontId="4"/>
  </si>
  <si>
    <t>MVBLK-AMW-381-98USR</t>
    <phoneticPr fontId="4"/>
  </si>
  <si>
    <t>SETE0112-Y08カートリッジクランプ</t>
    <phoneticPr fontId="4"/>
  </si>
  <si>
    <t>MVSHM-3N02002-381-KR9J2</t>
    <phoneticPr fontId="4"/>
  </si>
  <si>
    <t>SETE0112-Y09カートリッジベース</t>
    <phoneticPr fontId="4"/>
  </si>
  <si>
    <t>MVSHM-3N02058-381-MYWEX</t>
    <phoneticPr fontId="4"/>
  </si>
  <si>
    <t>SETE0112-Y10センサ板金</t>
    <phoneticPr fontId="4"/>
  </si>
  <si>
    <t>MVSHM-3N02050-381-2B95S</t>
    <phoneticPr fontId="4"/>
  </si>
  <si>
    <t>SETE0112-Z01紙コップガイド</t>
    <phoneticPr fontId="4"/>
  </si>
  <si>
    <t>小頭ﾎﾞﾙﾄ @8</t>
    <phoneticPr fontId="4"/>
  </si>
  <si>
    <t>AFPNA4-P6-L7-B5-E3-DRC</t>
    <phoneticPr fontId="4"/>
  </si>
  <si>
    <t>位置決めﾋﾟﾝ @6</t>
    <phoneticPr fontId="4"/>
  </si>
  <si>
    <t>WZJD12-10</t>
    <phoneticPr fontId="4"/>
  </si>
  <si>
    <t>樹脂ｶﾗｰ @4</t>
    <phoneticPr fontId="4"/>
  </si>
  <si>
    <t>NBK</t>
    <phoneticPr fontId="4"/>
  </si>
  <si>
    <t>KNMS-24-M6-16-SC</t>
    <phoneticPr fontId="4"/>
  </si>
  <si>
    <t>ﾉﾌﾞ @2</t>
    <phoneticPr fontId="4"/>
  </si>
  <si>
    <t>PQPC-SKR-D4-P3.1-B2.7-L6-H8-T2-J6-M4-SC7</t>
    <phoneticPr fontId="4"/>
  </si>
  <si>
    <t>位置決めﾋﾟﾝ @4</t>
    <phoneticPr fontId="4"/>
  </si>
  <si>
    <t>PQPC-SKR-D4-P3.95-B2.7-L6-H8-T2-J6-M4-SC7</t>
    <phoneticPr fontId="4"/>
  </si>
  <si>
    <t>MVBLK-AMW-381-ATSCT</t>
    <phoneticPr fontId="4"/>
  </si>
  <si>
    <t>SETE0112-X01ベース板</t>
    <phoneticPr fontId="4"/>
  </si>
  <si>
    <t>MVBLK-AMW-381-8LNEG</t>
    <phoneticPr fontId="4"/>
  </si>
  <si>
    <t>SETE0112-X02傾斜ベース板</t>
    <phoneticPr fontId="4"/>
  </si>
  <si>
    <t>MVBLK-AMW-381-D958F</t>
    <phoneticPr fontId="4"/>
  </si>
  <si>
    <t>SETE0112-X03傾斜ワーク板</t>
    <phoneticPr fontId="4"/>
  </si>
  <si>
    <t>MVBLK-AMW-381-BJFFZ</t>
    <phoneticPr fontId="4"/>
  </si>
  <si>
    <t>SETE0112-X04傾斜板 @2</t>
    <phoneticPr fontId="4"/>
  </si>
  <si>
    <t>MVBLK-AMW-381-FTSP9</t>
  </si>
  <si>
    <t>SETE0112-X05連結板 @2</t>
    <phoneticPr fontId="4"/>
  </si>
  <si>
    <t>MVSHM-3N01500-381-SFFWU</t>
    <phoneticPr fontId="4"/>
  </si>
  <si>
    <t>SETE0112-X06座板 @2</t>
    <phoneticPr fontId="4"/>
  </si>
  <si>
    <t>HFS6-3030-964</t>
    <phoneticPr fontId="4"/>
  </si>
  <si>
    <t>ｱﾙﾐﾌﾚｰﾑ @4</t>
    <phoneticPr fontId="4"/>
  </si>
  <si>
    <t>ｱﾙﾐﾌﾚｰﾑ @11</t>
    <phoneticPr fontId="4"/>
  </si>
  <si>
    <t>突起付反転ﾌﾞﾗｹｯﾄ @44</t>
    <phoneticPr fontId="4"/>
  </si>
  <si>
    <t>ｻﾎﾟｰﾄﾌﾞﾗｹｯﾄ @20</t>
    <phoneticPr fontId="4"/>
  </si>
  <si>
    <t>ﾌﾚｰﾑｷｬｯﾌﾟ @16</t>
    <phoneticPr fontId="4"/>
  </si>
  <si>
    <t>ﾌﾞﾗｲﾝﾄﾞﾌﾞﾗｹｯﾄ @4</t>
    <phoneticPr fontId="4"/>
  </si>
  <si>
    <t>先入れﾅｯﾄM6</t>
    <rPh sb="0" eb="2">
      <t>サキイ</t>
    </rPh>
    <phoneticPr fontId="4"/>
  </si>
  <si>
    <t>後入れﾅｯﾄM6 @20</t>
    <rPh sb="0" eb="2">
      <t>アトイ</t>
    </rPh>
    <phoneticPr fontId="4"/>
  </si>
  <si>
    <t>後入れﾅｯﾄ @14</t>
    <rPh sb="0" eb="2">
      <t>アトイ</t>
    </rPh>
    <phoneticPr fontId="4"/>
  </si>
  <si>
    <t>C-30-SG-26A-EP-UL</t>
    <phoneticPr fontId="4"/>
  </si>
  <si>
    <t>ACTA6H-738-353-5-F358-G331-N6</t>
    <phoneticPr fontId="4"/>
  </si>
  <si>
    <t>制電ｱｸﾘﾙ板 上面 @2</t>
    <phoneticPr fontId="4"/>
  </si>
  <si>
    <t>ACTA6H-738-438-5-F358-G416-N6</t>
    <phoneticPr fontId="4"/>
  </si>
  <si>
    <t>制電ｱｸﾘﾙ板 右側面・後面 @3</t>
    <phoneticPr fontId="4"/>
  </si>
  <si>
    <t>ACTA6H-738-408-5-F358-G386-N6</t>
    <phoneticPr fontId="4"/>
  </si>
  <si>
    <t>制電ｱｸﾘﾙ板 後面</t>
    <phoneticPr fontId="4"/>
  </si>
  <si>
    <t>MVSHM-3N02000-37Z-D33YW</t>
    <phoneticPr fontId="4"/>
  </si>
  <si>
    <t>SETE0112-Z11正面パネル</t>
    <phoneticPr fontId="4"/>
  </si>
  <si>
    <t>MVSHM-3N02050-37Z-RY3ME</t>
    <phoneticPr fontId="4"/>
  </si>
  <si>
    <t>SETE0112-Z12ブラケット右</t>
    <rPh sb="17" eb="18">
      <t>ミギ</t>
    </rPh>
    <phoneticPr fontId="4"/>
  </si>
  <si>
    <t>MVSHM-3N02050-37Z-P4JG5</t>
    <phoneticPr fontId="4"/>
  </si>
  <si>
    <t>SETE0112-Z13ブラケット左</t>
    <rPh sb="17" eb="18">
      <t>ヒダリ</t>
    </rPh>
    <phoneticPr fontId="4"/>
  </si>
  <si>
    <t>MVSHM-3N02050-37Z-8KXNR</t>
    <phoneticPr fontId="4"/>
  </si>
  <si>
    <t>SETE0112-Z14止め金具1</t>
    <rPh sb="12" eb="13">
      <t>ト</t>
    </rPh>
    <rPh sb="14" eb="16">
      <t>カナグ</t>
    </rPh>
    <phoneticPr fontId="4"/>
  </si>
  <si>
    <t>MVSHM-3N02050-37Z-J4J16</t>
    <phoneticPr fontId="4"/>
  </si>
  <si>
    <t>SETE0112-Z15止め金具2</t>
    <rPh sb="12" eb="13">
      <t>ト</t>
    </rPh>
    <rPh sb="14" eb="16">
      <t>カナグ</t>
    </rPh>
    <phoneticPr fontId="4"/>
  </si>
  <si>
    <t>HFS6-3030-898</t>
    <phoneticPr fontId="4"/>
  </si>
  <si>
    <t>HFS6-3030-304.5</t>
    <phoneticPr fontId="4"/>
  </si>
  <si>
    <t>ｱﾝｸﾞﾙ取手 @2</t>
    <phoneticPr fontId="4"/>
  </si>
  <si>
    <t>ﾊﾀ蝶番 @2</t>
    <phoneticPr fontId="4"/>
  </si>
  <si>
    <t>扉ｽｲｯﾁ @2</t>
    <phoneticPr fontId="4"/>
  </si>
  <si>
    <t>ﾏｸﾞﾈｯﾄｷｬｯﾁ @2</t>
    <phoneticPr fontId="4"/>
  </si>
  <si>
    <t>ACTA6H-842-303-5-F410-G280.5-N5</t>
    <phoneticPr fontId="4"/>
  </si>
  <si>
    <t>制電ｱｸﾘﾙ板 扉</t>
    <phoneticPr fontId="4"/>
  </si>
  <si>
    <t>手動ﾊﾞﾙﾌﾞ</t>
    <rPh sb="0" eb="2">
      <t>シュドウ</t>
    </rPh>
    <phoneticPr fontId="4"/>
  </si>
  <si>
    <t>MVSHM-3N02002-37Z-SKXZD</t>
    <phoneticPr fontId="4"/>
  </si>
  <si>
    <t>SETE0112-Z16電気機器板金</t>
    <phoneticPr fontId="4"/>
  </si>
  <si>
    <t>MVSHM-3N02052-37Z-WMTNS</t>
    <phoneticPr fontId="4"/>
  </si>
  <si>
    <t>SETE0112-Z17スイッチ板金右</t>
    <phoneticPr fontId="4"/>
  </si>
  <si>
    <t>MVSHM-3N02052-37Z-MY8PC</t>
    <phoneticPr fontId="4"/>
  </si>
  <si>
    <t>SETE0112-Z18スイッチ板金左</t>
    <phoneticPr fontId="4"/>
  </si>
  <si>
    <t>209-120</t>
    <phoneticPr fontId="4"/>
  </si>
  <si>
    <t>止め金具 @2</t>
    <rPh sb="0" eb="1">
      <t>ト</t>
    </rPh>
    <rPh sb="2" eb="4">
      <t>カナグ</t>
    </rPh>
    <phoneticPr fontId="4"/>
  </si>
  <si>
    <t>e-conﾒｽ(橙)</t>
    <phoneticPr fontId="4"/>
  </si>
  <si>
    <t>37103-2206-000FL-8P</t>
    <phoneticPr fontId="4"/>
  </si>
  <si>
    <t>e-conｵｽ(灰)</t>
    <rPh sb="8" eb="9">
      <t>ハイ</t>
    </rPh>
    <phoneticPr fontId="4"/>
  </si>
  <si>
    <t>NA3GH-24-3-100</t>
    <phoneticPr fontId="4"/>
  </si>
  <si>
    <t>ｹｰﾌﾞﾙ 3芯</t>
    <rPh sb="7" eb="8">
      <t>シン</t>
    </rPh>
    <phoneticPr fontId="4"/>
  </si>
  <si>
    <t>SS300R-24-6-100</t>
    <phoneticPr fontId="4"/>
  </si>
  <si>
    <t>ｹｰﾌﾞﾙ 6芯</t>
    <rPh sb="7" eb="8">
      <t>シン</t>
    </rPh>
    <phoneticPr fontId="4"/>
  </si>
  <si>
    <t>SS300R-24-8-10</t>
    <phoneticPr fontId="4"/>
  </si>
  <si>
    <t>ｹｰﾌﾞﾙ 8芯</t>
    <rPh sb="7" eb="8">
      <t>シン</t>
    </rPh>
    <phoneticPr fontId="4"/>
  </si>
  <si>
    <t>六角穴付ボルト</t>
    <rPh sb="0" eb="4">
      <t>ロッカクアナツキ</t>
    </rPh>
    <phoneticPr fontId="4"/>
  </si>
  <si>
    <t>BOX-TRSS5-8</t>
    <phoneticPr fontId="4"/>
  </si>
  <si>
    <t>トラスネジ</t>
    <phoneticPr fontId="4"/>
  </si>
  <si>
    <t>BOX-TRSS5-10</t>
    <phoneticPr fontId="4"/>
  </si>
  <si>
    <t>MVSHM-3N02000-38T-A6UXP</t>
    <phoneticPr fontId="4"/>
  </si>
  <si>
    <t>SETE0112-Z11A正面パネル</t>
    <phoneticPr fontId="4"/>
  </si>
  <si>
    <t>端子台</t>
    <phoneticPr fontId="4"/>
  </si>
  <si>
    <t>終端ｶﾊﾞｰ</t>
    <rPh sb="0" eb="2">
      <t>シュウタン</t>
    </rPh>
    <phoneticPr fontId="4"/>
  </si>
  <si>
    <t xml:space="preserve">MNUN6 </t>
    <phoneticPr fontId="4"/>
  </si>
  <si>
    <t>ｴｱ継手 ﾕﾆｵﾝ</t>
    <rPh sb="2" eb="4">
      <t>ツギテ</t>
    </rPh>
    <phoneticPr fontId="4"/>
  </si>
  <si>
    <t>12/9鉄ｻﾝﾍ</t>
    <rPh sb="4" eb="5">
      <t>テツ</t>
    </rPh>
    <phoneticPr fontId="4"/>
  </si>
  <si>
    <t>東北電子工業株式会社　様（緒方製作所）</t>
    <rPh sb="13" eb="15">
      <t>オガタ</t>
    </rPh>
    <rPh sb="15" eb="18">
      <t>セイサクショ</t>
    </rPh>
    <phoneticPr fontId="4"/>
  </si>
  <si>
    <t>NO.198671</t>
    <phoneticPr fontId="4"/>
  </si>
  <si>
    <t>1.5か月</t>
    <rPh sb="4" eb="5">
      <t>ゲツ</t>
    </rPh>
    <phoneticPr fontId="4"/>
  </si>
  <si>
    <t>JR3304　　　JR3304N-AJ　 4軸ﾛﾎﾞｯﾄ (内部ｽｲｯﾁ仕様)　</t>
    <rPh sb="30" eb="31">
      <t>ウチ</t>
    </rPh>
    <phoneticPr fontId="4"/>
  </si>
  <si>
    <r>
      <t>JR3304　　　SRS-S304　</t>
    </r>
    <r>
      <rPr>
        <b/>
        <sz val="11"/>
        <color indexed="10"/>
        <rFont val="ＭＳ Ｐゴシック"/>
        <family val="3"/>
        <charset val="128"/>
      </rPr>
      <t>　内部スイッチ</t>
    </r>
    <phoneticPr fontId="4"/>
  </si>
  <si>
    <t>9/14納品希望</t>
    <rPh sb="4" eb="6">
      <t>ノウヒン</t>
    </rPh>
    <rPh sb="6" eb="8">
      <t>キボウ</t>
    </rPh>
    <phoneticPr fontId="4"/>
  </si>
  <si>
    <t>３ｗｅｅｋ</t>
    <phoneticPr fontId="4"/>
  </si>
  <si>
    <t>MVSHM-3N02052011011-JPA267F08111AA</t>
    <phoneticPr fontId="4"/>
  </si>
  <si>
    <t>148710-Z01 ｶｯﾌﾟﾎﾙﾀﾞｰﾍﾞｰｽＬ字ﾌﾞﾗｹｯﾄ:1</t>
    <phoneticPr fontId="4"/>
  </si>
  <si>
    <t>MVSHM-3N02050006024-2U9-EXN5X</t>
    <phoneticPr fontId="4"/>
  </si>
  <si>
    <t>148710-Z02-2 ｶｯﾌﾟﾎﾙﾀﾞｰＬ字ﾌﾞﾗｹｯﾄﾛﾝｸﾞ</t>
    <phoneticPr fontId="4"/>
  </si>
  <si>
    <t>元圧レギュレータ関連</t>
    <rPh sb="0" eb="1">
      <t>モト</t>
    </rPh>
    <rPh sb="1" eb="2">
      <t>アツ</t>
    </rPh>
    <rPh sb="8" eb="10">
      <t>カンレン</t>
    </rPh>
    <phoneticPr fontId="4"/>
  </si>
  <si>
    <t>MVSHM-3N02052005020-JPA25447C111AA</t>
    <phoneticPr fontId="4"/>
  </si>
  <si>
    <t>SETB-0009-Z03　レギュレーター取付板金</t>
    <phoneticPr fontId="4"/>
  </si>
  <si>
    <t>SETB-0009-Z03　レギュレーター取付板金 柱固定用</t>
    <rPh sb="26" eb="27">
      <t>ハシラ</t>
    </rPh>
    <rPh sb="27" eb="29">
      <t>コテイ</t>
    </rPh>
    <rPh sb="29" eb="30">
      <t>ヨウ</t>
    </rPh>
    <phoneticPr fontId="4"/>
  </si>
  <si>
    <t>AW20-01BＧ-A</t>
    <phoneticPr fontId="4"/>
  </si>
  <si>
    <t>レギュレーター</t>
    <phoneticPr fontId="4"/>
  </si>
  <si>
    <t>PH6-01</t>
    <phoneticPr fontId="4"/>
  </si>
  <si>
    <t>一般配管用 チューブフィッティング ユニバーサルエルボ</t>
    <phoneticPr fontId="4"/>
  </si>
  <si>
    <t xml:space="preserve">レギュレーター用IN側へ </t>
    <phoneticPr fontId="4"/>
  </si>
  <si>
    <t xml:space="preserve">PAX6-01 </t>
    <phoneticPr fontId="4"/>
  </si>
  <si>
    <t>一般配管用 チューブフィッティング ブランチエルボ</t>
    <phoneticPr fontId="4"/>
  </si>
  <si>
    <t>レギュレーター用OUT側へ 　ｺﾝﾄﾛｰﾗ元圧へ差し込む</t>
    <rPh sb="21" eb="22">
      <t>モト</t>
    </rPh>
    <rPh sb="22" eb="23">
      <t>アツ</t>
    </rPh>
    <rPh sb="24" eb="25">
      <t>サ</t>
    </rPh>
    <rPh sb="26" eb="27">
      <t>コ</t>
    </rPh>
    <phoneticPr fontId="4"/>
  </si>
  <si>
    <t>レギュレーター用IN側へ 　ﾊﾞﾙﾌﾞ+φ6ﾎｰｽ+ﾚｷﾞｭﾚｰﾀIN</t>
    <phoneticPr fontId="4"/>
  </si>
  <si>
    <t>一般配管用 チューブフィッティング ユニオンストレート</t>
    <phoneticPr fontId="4"/>
  </si>
  <si>
    <t>コントローラと電磁弁ｴｱｰ配管短い場合は使用中継用</t>
    <rPh sb="7" eb="9">
      <t>デンジ</t>
    </rPh>
    <rPh sb="9" eb="10">
      <t>ベン</t>
    </rPh>
    <rPh sb="13" eb="15">
      <t>ハイカン</t>
    </rPh>
    <rPh sb="15" eb="16">
      <t>ミジカ</t>
    </rPh>
    <rPh sb="17" eb="19">
      <t>バアイ</t>
    </rPh>
    <rPh sb="20" eb="22">
      <t>シヨウ</t>
    </rPh>
    <rPh sb="22" eb="24">
      <t>チュウケイ</t>
    </rPh>
    <rPh sb="24" eb="25">
      <t>ヨウ</t>
    </rPh>
    <phoneticPr fontId="4"/>
  </si>
  <si>
    <t xml:space="preserve">SUPPP8A </t>
    <phoneticPr fontId="4"/>
  </si>
  <si>
    <t>低圧用ねじ込み継手　同径　プラグ</t>
  </si>
  <si>
    <t>圧送タンク用</t>
    <rPh sb="0" eb="2">
      <t>アッソウ</t>
    </rPh>
    <rPh sb="5" eb="6">
      <t>ヨウ</t>
    </rPh>
    <phoneticPr fontId="4"/>
  </si>
  <si>
    <t>在庫使用　　　1個　　　2m</t>
    <rPh sb="0" eb="2">
      <t>ザイコ</t>
    </rPh>
    <rPh sb="2" eb="4">
      <t>シヨウ</t>
    </rPh>
    <phoneticPr fontId="4"/>
  </si>
  <si>
    <t>在庫使用　　　1個　　　4m</t>
    <rPh sb="0" eb="2">
      <t>ザイコ</t>
    </rPh>
    <rPh sb="2" eb="4">
      <t>シヨウ</t>
    </rPh>
    <phoneticPr fontId="4"/>
  </si>
  <si>
    <t>MVSHM-3N02052010016-2MZ-SEZ9T</t>
    <phoneticPr fontId="4"/>
  </si>
  <si>
    <t>ケーブルベアヘッド横板金　　135154-Z04 ケーブルベアヘッド横板金</t>
    <rPh sb="9" eb="10">
      <t>ヨコ</t>
    </rPh>
    <rPh sb="10" eb="12">
      <t>バンキン</t>
    </rPh>
    <phoneticPr fontId="4"/>
  </si>
  <si>
    <t>MVBLK-AMW-2MZ-JBU1M</t>
    <phoneticPr fontId="4"/>
  </si>
  <si>
    <t>ケーブルベア下板　135154-Z05 ケーブルベア下板</t>
    <rPh sb="6" eb="8">
      <t>シタイタ</t>
    </rPh>
    <phoneticPr fontId="4"/>
  </si>
  <si>
    <t>MVSHM-3N02002007014-JPA249N1M111AA</t>
    <phoneticPr fontId="4"/>
  </si>
  <si>
    <t>SETB-0012-Z01 ＳＶＥＭ取付ﾌﾞﾗｹｯﾄ</t>
    <phoneticPr fontId="4"/>
  </si>
  <si>
    <t>六角穴付きﾎﾞﾙﾄ　M4×20mm　2本</t>
    <rPh sb="19" eb="20">
      <t>ホン</t>
    </rPh>
    <phoneticPr fontId="4"/>
  </si>
  <si>
    <t>ＳＶＥＭ固定用ﾈｼﾞ</t>
    <rPh sb="4" eb="6">
      <t>コテイ</t>
    </rPh>
    <rPh sb="6" eb="7">
      <t>ヨウ</t>
    </rPh>
    <phoneticPr fontId="4"/>
  </si>
  <si>
    <t>ケーブルベア固定用</t>
    <rPh sb="6" eb="8">
      <t>コテイ</t>
    </rPh>
    <rPh sb="8" eb="9">
      <t>ヨウ</t>
    </rPh>
    <phoneticPr fontId="4"/>
  </si>
  <si>
    <t>六角穴付皿ボルト　M5×8mm</t>
  </si>
  <si>
    <t>六角穴付きﾎﾞﾙﾄ　M5×10mm　　8本</t>
    <rPh sb="20" eb="21">
      <t>ホン</t>
    </rPh>
    <phoneticPr fontId="4"/>
  </si>
  <si>
    <t>ケーブルベア固定用　　仙台営業所在庫</t>
    <rPh sb="6" eb="8">
      <t>コテイ</t>
    </rPh>
    <rPh sb="8" eb="9">
      <t>ヨウ</t>
    </rPh>
    <rPh sb="11" eb="13">
      <t>センダイ</t>
    </rPh>
    <rPh sb="13" eb="16">
      <t>エイギョウショ</t>
    </rPh>
    <rPh sb="16" eb="18">
      <t>ザイコ</t>
    </rPh>
    <phoneticPr fontId="4"/>
  </si>
  <si>
    <t>M5ﾅｯﾄ</t>
  </si>
  <si>
    <t>R03ｺﾈｸﾀ ﾊｰﾈｽ　(ｺﾝﾌｫｰﾏﾙｹｰﾌﾞﾙ延長)2m</t>
    <phoneticPr fontId="4"/>
  </si>
  <si>
    <t>KCC7-8000-210226-409</t>
    <phoneticPr fontId="4"/>
  </si>
  <si>
    <t>ｺｰｾﾙ株式会社(株式会社ﾎｸｼﾝ富山営業所)</t>
    <rPh sb="4" eb="8">
      <t>カブシキガイシャ</t>
    </rPh>
    <rPh sb="9" eb="13">
      <t>カブシキカイシャ</t>
    </rPh>
    <rPh sb="17" eb="22">
      <t>トヤマエイギョウショ</t>
    </rPh>
    <phoneticPr fontId="4"/>
  </si>
  <si>
    <t>SRS-S403(JR3403)</t>
    <phoneticPr fontId="4"/>
  </si>
  <si>
    <r>
      <t>卓上型ﾛﾎﾞｯﾄ</t>
    </r>
    <r>
      <rPr>
        <sz val="11"/>
        <rFont val="ＭＳ Ｐゴシック"/>
        <family val="3"/>
        <charset val="128"/>
      </rPr>
      <t>JR3400ﾀｲﾌﾟ</t>
    </r>
    <rPh sb="0" eb="2">
      <t>タクジョウ</t>
    </rPh>
    <rPh sb="2" eb="3">
      <t>ガタ</t>
    </rPh>
    <phoneticPr fontId="4"/>
  </si>
  <si>
    <t>I/O-S増設 SRO-IOS</t>
    <rPh sb="5" eb="7">
      <t>ゾウセツ</t>
    </rPh>
    <phoneticPr fontId="4"/>
  </si>
  <si>
    <t>東京測定器材株式会社</t>
  </si>
  <si>
    <t>冨沢（則包）</t>
    <rPh sb="0" eb="2">
      <t>トミザワ</t>
    </rPh>
    <rPh sb="3" eb="5">
      <t>ノリカネ</t>
    </rPh>
    <phoneticPr fontId="4"/>
  </si>
  <si>
    <t>PCｿﾌﾄ "JR C-PointsII" SRO-PCS</t>
    <phoneticPr fontId="4"/>
  </si>
  <si>
    <t>塗布仕様</t>
    <rPh sb="0" eb="2">
      <t>トフ</t>
    </rPh>
    <rPh sb="2" eb="4">
      <t>シヨウ</t>
    </rPh>
    <phoneticPr fontId="4"/>
  </si>
  <si>
    <t>10/18～19</t>
    <phoneticPr fontId="4"/>
  </si>
  <si>
    <t>SZ08F-30-048-32</t>
    <phoneticPr fontId="4"/>
  </si>
  <si>
    <t>200142(NORIKANE)で手配済み</t>
    <rPh sb="17" eb="19">
      <t>テハイ</t>
    </rPh>
    <rPh sb="19" eb="20">
      <t>ズ</t>
    </rPh>
    <phoneticPr fontId="4"/>
  </si>
  <si>
    <t>COM端子台</t>
  </si>
  <si>
    <t>ｽﾄｯﾊﾟｰ @2</t>
    <phoneticPr fontId="4"/>
  </si>
  <si>
    <t>オートニクス</t>
    <phoneticPr fontId="4"/>
  </si>
  <si>
    <t>BS5-K2M</t>
    <phoneticPr fontId="4"/>
  </si>
  <si>
    <t>ﾌｫﾄﾏｲｸﾛSW @1 予備1個</t>
    <rPh sb="13" eb="15">
      <t>ヨビ</t>
    </rPh>
    <rPh sb="16" eb="17">
      <t>コ</t>
    </rPh>
    <phoneticPr fontId="4"/>
  </si>
  <si>
    <t>CT-02</t>
    <phoneticPr fontId="4"/>
  </si>
  <si>
    <t>MVSHM-3N02052-36C-B7PHP</t>
    <phoneticPr fontId="4"/>
  </si>
  <si>
    <t>SETE0111-Z01背面板金</t>
    <phoneticPr fontId="4"/>
  </si>
  <si>
    <t>MVSHM-3N02052-36C-KNZGM</t>
    <phoneticPr fontId="4"/>
  </si>
  <si>
    <t>SETE0111-Z02移動端</t>
    <rPh sb="12" eb="15">
      <t>イドウタン</t>
    </rPh>
    <phoneticPr fontId="4"/>
  </si>
  <si>
    <t>MVSHM-3N02052-36C-AABT7</t>
    <phoneticPr fontId="4"/>
  </si>
  <si>
    <t>SETE0111-Z03ヘッド板金</t>
    <rPh sb="15" eb="17">
      <t>バンキン</t>
    </rPh>
    <phoneticPr fontId="4"/>
  </si>
  <si>
    <t>MVSHM-3N02052-36C-C1TM4</t>
    <phoneticPr fontId="4"/>
  </si>
  <si>
    <t>SETE0111-Z04エア元ブラケット</t>
    <phoneticPr fontId="4"/>
  </si>
  <si>
    <t>MVSHM-3N02052-36C-H4SNX</t>
    <phoneticPr fontId="4"/>
  </si>
  <si>
    <t>SETE0111-Z05レギュレータブラケット</t>
    <phoneticPr fontId="4"/>
  </si>
  <si>
    <t>見積No.22-22-01178A 9/30見積依頼中</t>
    <rPh sb="22" eb="23">
      <t>ミ</t>
    </rPh>
    <rPh sb="23" eb="24">
      <t>ツモ</t>
    </rPh>
    <rPh sb="24" eb="26">
      <t>イライ</t>
    </rPh>
    <rPh sb="26" eb="27">
      <t>ナカ</t>
    </rPh>
    <phoneticPr fontId="4"/>
  </si>
  <si>
    <t>見積No.22-22-01178A</t>
    <rPh sb="0" eb="2">
      <t>ミツモリ</t>
    </rPh>
    <phoneticPr fontId="4"/>
  </si>
  <si>
    <t>ARP20K-01B-3</t>
    <phoneticPr fontId="4"/>
  </si>
  <si>
    <t>10/6キャンセル済。見積No.22-22-01178A</t>
    <rPh sb="9" eb="10">
      <t>ズ</t>
    </rPh>
    <rPh sb="11" eb="13">
      <t>ミツモリ</t>
    </rPh>
    <phoneticPr fontId="4"/>
  </si>
  <si>
    <t>ISE20-N-01-L</t>
    <phoneticPr fontId="4"/>
  </si>
  <si>
    <t>10/4ミスミに発注。見積No.22-22-01178A</t>
    <rPh sb="8" eb="10">
      <t>ハッチュウ</t>
    </rPh>
    <rPh sb="11" eb="13">
      <t>ミツモリ</t>
    </rPh>
    <phoneticPr fontId="4"/>
  </si>
  <si>
    <t>SY3120-5MOZ-C4</t>
    <phoneticPr fontId="4"/>
  </si>
  <si>
    <t>ｺﾈｸﾀ付ｹｰﾌﾞﾙ(1m)</t>
    <rPh sb="4" eb="5">
      <t>ツ</t>
    </rPh>
    <phoneticPr fontId="4"/>
  </si>
  <si>
    <t>JMGPM25-20-M9NV3</t>
    <phoneticPr fontId="4"/>
  </si>
  <si>
    <t xml:space="preserve">AS1301F-M5E-04A </t>
    <phoneticPr fontId="4"/>
  </si>
  <si>
    <t>PR-MB30N1</t>
    <phoneticPr fontId="4"/>
  </si>
  <si>
    <t>光電ｾﾝｻ</t>
    <rPh sb="0" eb="2">
      <t>コウデン</t>
    </rPh>
    <phoneticPr fontId="4"/>
  </si>
  <si>
    <t>見積No.17788580</t>
    <rPh sb="0" eb="2">
      <t>ミツモリ</t>
    </rPh>
    <phoneticPr fontId="4"/>
  </si>
  <si>
    <t>E2E-X7D112 2M</t>
    <phoneticPr fontId="4"/>
  </si>
  <si>
    <t>200142(NORIKANE)で発注済み</t>
    <rPh sb="17" eb="20">
      <t>ハッチュウズ</t>
    </rPh>
    <phoneticPr fontId="4"/>
  </si>
  <si>
    <t>ARP20K-01B-3Y</t>
    <phoneticPr fontId="4"/>
  </si>
  <si>
    <t>MVSHM-3N02050-37N-XS42R</t>
    <phoneticPr fontId="4"/>
  </si>
  <si>
    <t>SETE0111-Z06レギュレータ板金</t>
    <phoneticPr fontId="4"/>
  </si>
  <si>
    <t>MVSHM-3N02050-37N-ZSNNS</t>
    <phoneticPr fontId="4"/>
  </si>
  <si>
    <t>SETE0111-Z07電磁弁板金</t>
    <phoneticPr fontId="4"/>
  </si>
  <si>
    <t>SZ08F-20-028-22</t>
    <phoneticPr fontId="4"/>
  </si>
  <si>
    <t>MVSHM-3N02052-37P-4SL8F</t>
    <phoneticPr fontId="4"/>
  </si>
  <si>
    <t>SETE0111-Z08移動端</t>
    <phoneticPr fontId="4"/>
  </si>
  <si>
    <t>MVSHM-3N02002-37N-C9U6H</t>
    <phoneticPr fontId="4"/>
  </si>
  <si>
    <t>SETE0111-Z09固定端</t>
    <phoneticPr fontId="4"/>
  </si>
  <si>
    <t>SS300R-24-20-5</t>
    <phoneticPr fontId="4"/>
  </si>
  <si>
    <t>37303-3122-0P0 FL</t>
    <phoneticPr fontId="4"/>
  </si>
  <si>
    <t>e-COM</t>
  </si>
  <si>
    <t>MVBLK-AMW-37P-LD77T</t>
    <phoneticPr fontId="4"/>
  </si>
  <si>
    <t>SETE0111-Y01ツール板</t>
    <phoneticPr fontId="4"/>
  </si>
  <si>
    <t>MVBLK-MCW-37N-U8BM6</t>
    <phoneticPr fontId="4"/>
  </si>
  <si>
    <t>SETE0111-Y02プレスヘッド丸</t>
    <phoneticPr fontId="4"/>
  </si>
  <si>
    <t>MVBLK-MCW-37N-2CNKG</t>
    <phoneticPr fontId="4"/>
  </si>
  <si>
    <t>SETE0111-Y03プレスヘッド四角</t>
    <phoneticPr fontId="4"/>
  </si>
  <si>
    <t>MVSHM-3N02050-37N-7PRRK</t>
    <phoneticPr fontId="4"/>
  </si>
  <si>
    <t>SETE0111-Y04センサードグ @2</t>
    <phoneticPr fontId="4"/>
  </si>
  <si>
    <t>MVSHM-3N02052-37N-NTG8J</t>
    <phoneticPr fontId="4"/>
  </si>
  <si>
    <t>SETE0111-Y05センサーブラケット @2</t>
  </si>
  <si>
    <t>MVSHM-3N01552-37N-MPEL4</t>
    <phoneticPr fontId="4"/>
  </si>
  <si>
    <t>SETE0111-Y06コネクタ板金</t>
    <phoneticPr fontId="4"/>
  </si>
  <si>
    <t>MVSHM-3N02002-37N-C6YMX</t>
    <phoneticPr fontId="4"/>
  </si>
  <si>
    <t>SETE0111-Y07配線板金</t>
    <phoneticPr fontId="4"/>
  </si>
  <si>
    <t>WGLNE-50-10-15</t>
    <phoneticPr fontId="4"/>
  </si>
  <si>
    <t>樹脂ｶﾞｲﾄﾞ</t>
    <rPh sb="0" eb="2">
      <t>ジュシ</t>
    </rPh>
    <phoneticPr fontId="4"/>
  </si>
  <si>
    <t>SLSBWF7-40-LKC</t>
    <phoneticPr fontId="4"/>
  </si>
  <si>
    <t>WZJM14-10</t>
    <phoneticPr fontId="4"/>
  </si>
  <si>
    <t>樹脂ｶﾗｰ</t>
    <rPh sb="0" eb="2">
      <t>ジュシ</t>
    </rPh>
    <phoneticPr fontId="4"/>
  </si>
  <si>
    <t>WZJM20-10</t>
    <phoneticPr fontId="4"/>
  </si>
  <si>
    <t>FPP-K</t>
    <phoneticPr fontId="4"/>
  </si>
  <si>
    <t>矢印</t>
    <rPh sb="0" eb="2">
      <t>ヤジルシ</t>
    </rPh>
    <phoneticPr fontId="4"/>
  </si>
  <si>
    <t>CSPTRT-SUS-M3-5</t>
    <phoneticPr fontId="4"/>
  </si>
  <si>
    <t>ﾄﾗｽﾈｼﾞ</t>
    <phoneticPr fontId="4"/>
  </si>
  <si>
    <t>MVBLK-AMW-37P-MMW6C</t>
    <phoneticPr fontId="4"/>
  </si>
  <si>
    <t>SETE0111-X01ワークベース</t>
    <phoneticPr fontId="4"/>
  </si>
  <si>
    <t>MVBLK-AMW-37P-K26EP</t>
    <phoneticPr fontId="4"/>
  </si>
  <si>
    <t>SETE0111-X02ワークパレット</t>
    <phoneticPr fontId="4"/>
  </si>
  <si>
    <t>MVBLK-AMW-37P-RTW6E</t>
    <phoneticPr fontId="4"/>
  </si>
  <si>
    <t>SETE0111-X03ケースパレットパレット</t>
    <phoneticPr fontId="4"/>
  </si>
  <si>
    <t>MVBLK-MCW-37P-1LP5S</t>
    <phoneticPr fontId="4"/>
  </si>
  <si>
    <t>SETE0111-X06ガイド1</t>
    <phoneticPr fontId="4"/>
  </si>
  <si>
    <t>MVBLK-MCW-37P-6BLR7</t>
    <phoneticPr fontId="4"/>
  </si>
  <si>
    <t>SETE0111-X07ガイド2</t>
    <phoneticPr fontId="4"/>
  </si>
  <si>
    <t>MVSHM-ZZ99000-37P-TW6TC</t>
    <phoneticPr fontId="4"/>
  </si>
  <si>
    <t>SETE0111-X05A光電センサ板金</t>
    <rPh sb="13" eb="15">
      <t>コウデン</t>
    </rPh>
    <rPh sb="18" eb="20">
      <t>バンキン</t>
    </rPh>
    <phoneticPr fontId="4"/>
  </si>
  <si>
    <t>SS300R-24-8-5</t>
    <phoneticPr fontId="4"/>
  </si>
  <si>
    <t>e-CONﾒｽ(黄)</t>
    <rPh sb="8" eb="9">
      <t>コウ</t>
    </rPh>
    <phoneticPr fontId="4"/>
  </si>
  <si>
    <t>37103-4080-G00FL-8P</t>
    <phoneticPr fontId="4"/>
  </si>
  <si>
    <t>e-CONｵｽ(紫)</t>
    <rPh sb="8" eb="9">
      <t>ムラサキ</t>
    </rPh>
    <phoneticPr fontId="4"/>
  </si>
  <si>
    <t>CBSTS4-8</t>
    <phoneticPr fontId="4"/>
  </si>
  <si>
    <t>MVBLK-AMW-388-Y7NW3</t>
    <phoneticPr fontId="4"/>
  </si>
  <si>
    <t>SETE0111-X02Aワークパレット</t>
    <phoneticPr fontId="4"/>
  </si>
  <si>
    <t>37104-4080-G00FL-8P</t>
    <phoneticPr fontId="4"/>
  </si>
  <si>
    <t>横浜国際大学</t>
    <rPh sb="0" eb="6">
      <t>ヨコハマコクサイダイガク</t>
    </rPh>
    <phoneticPr fontId="4"/>
  </si>
  <si>
    <t>ARP20-01-1</t>
    <phoneticPr fontId="4"/>
  </si>
  <si>
    <t>直動精密減圧弁</t>
    <rPh sb="0" eb="2">
      <t>チョクドウ</t>
    </rPh>
    <rPh sb="2" eb="4">
      <t>セイミツ</t>
    </rPh>
    <rPh sb="4" eb="7">
      <t>ゲンアツベン</t>
    </rPh>
    <phoneticPr fontId="4"/>
  </si>
  <si>
    <t>G46E-2-01M-C</t>
    <phoneticPr fontId="4"/>
  </si>
  <si>
    <t>MVSHM-3N02050-2WH-FEPFP</t>
  </si>
  <si>
    <t>■RPR-A(ﾚｷﾞｭｰﾚｰﾀｰﾌﾟﾚｰﾄ_ｱﾅﾛｸﾞ用)</t>
  </si>
  <si>
    <t>WSSB10-4-5</t>
  </si>
  <si>
    <t>ｷﾝｿﾞｸﾜｯｼｬ (WSSB)</t>
  </si>
  <si>
    <t>GLDU-PT-WA-9-2</t>
  </si>
  <si>
    <t>MVBLK-AMW-37N-DD3CH</t>
  </si>
  <si>
    <t>■SETA0111-X01(ﾜｰｸｼﾞｸﾞ)</t>
  </si>
  <si>
    <t>継ぎ手(2/10個使用）</t>
    <rPh sb="0" eb="1">
      <t>ツ</t>
    </rPh>
    <rPh sb="2" eb="3">
      <t>テ</t>
    </rPh>
    <rPh sb="8" eb="9">
      <t>コ</t>
    </rPh>
    <rPh sb="9" eb="11">
      <t>シヨウ</t>
    </rPh>
    <phoneticPr fontId="4"/>
  </si>
  <si>
    <t>継ぎ手(1/10個使用）【201447】残り7個</t>
    <rPh sb="0" eb="1">
      <t>ツ</t>
    </rPh>
    <rPh sb="2" eb="3">
      <t>テ</t>
    </rPh>
    <rPh sb="8" eb="9">
      <t>コ</t>
    </rPh>
    <rPh sb="9" eb="11">
      <t>シヨウ</t>
    </rPh>
    <rPh sb="20" eb="21">
      <t>ノコ</t>
    </rPh>
    <rPh sb="23" eb="24">
      <t>コ</t>
    </rPh>
    <phoneticPr fontId="4"/>
  </si>
  <si>
    <t>【201447-8】の在庫使用</t>
    <rPh sb="11" eb="13">
      <t>ザイコ</t>
    </rPh>
    <rPh sb="13" eb="15">
      <t>シヨウ</t>
    </rPh>
    <phoneticPr fontId="4"/>
  </si>
  <si>
    <t>在庫</t>
    <rPh sb="0" eb="2">
      <t>ザイコ</t>
    </rPh>
    <phoneticPr fontId="4"/>
  </si>
  <si>
    <t>日本製鉄株式会社(日鉄物産株式会社)</t>
    <rPh sb="0" eb="4">
      <t>ニホンセイテツ</t>
    </rPh>
    <rPh sb="4" eb="8">
      <t>カブシキガイシャ</t>
    </rPh>
    <rPh sb="9" eb="13">
      <t>ニッテツブッサン</t>
    </rPh>
    <rPh sb="13" eb="17">
      <t>カブシキガイシャ</t>
    </rPh>
    <phoneticPr fontId="4"/>
  </si>
  <si>
    <t>増渕（則包）</t>
    <rPh sb="0" eb="2">
      <t>マスブチ</t>
    </rPh>
    <rPh sb="3" eb="5">
      <t>ノリカネ</t>
    </rPh>
    <phoneticPr fontId="4"/>
  </si>
  <si>
    <t>社内在庫品使用</t>
    <rPh sb="0" eb="2">
      <t>シャナイ</t>
    </rPh>
    <rPh sb="2" eb="7">
      <t>ザイコヒンシヨウ</t>
    </rPh>
    <phoneticPr fontId="4"/>
  </si>
  <si>
    <t>社内在庫使用</t>
    <rPh sb="0" eb="6">
      <t>シャナイザイコシヨウ</t>
    </rPh>
    <phoneticPr fontId="4"/>
  </si>
  <si>
    <t>ISE20-N-M-01-LD</t>
    <phoneticPr fontId="4"/>
  </si>
  <si>
    <t>精密ﾚｷﾞｭﾚｰﾀ</t>
    <phoneticPr fontId="4"/>
  </si>
  <si>
    <t>SETDSUB-N-UL-PP-37</t>
    <phoneticPr fontId="4"/>
  </si>
  <si>
    <t>Dsub37Pｺﾈｸﾀ #4-40ﾛﾝｸﾞ</t>
    <phoneticPr fontId="4"/>
  </si>
  <si>
    <t>MVSHM-3N02050-389-6L3GG</t>
    <phoneticPr fontId="4"/>
  </si>
  <si>
    <t>SETE0128-Z01レギュレータ板金</t>
    <phoneticPr fontId="4"/>
  </si>
  <si>
    <t>MVBLK-AMW-389-SMH14</t>
    <phoneticPr fontId="4"/>
  </si>
  <si>
    <t>SETE0128-Y01ツール板</t>
    <phoneticPr fontId="4"/>
  </si>
  <si>
    <t>MVBLK-AMW-389-3LZRS</t>
    <phoneticPr fontId="4"/>
  </si>
  <si>
    <t>SETE0128-Y02補助板</t>
    <phoneticPr fontId="4"/>
  </si>
  <si>
    <t>MVBLK-AMW-389-NX681</t>
    <phoneticPr fontId="4"/>
  </si>
  <si>
    <t>SETE0128-Y03バルブベース</t>
    <phoneticPr fontId="4"/>
  </si>
  <si>
    <t>MVBLK-AMW-389-3Y3EX</t>
    <phoneticPr fontId="4"/>
  </si>
  <si>
    <t>SETE0128-Y04バルブホルダ</t>
    <phoneticPr fontId="4"/>
  </si>
  <si>
    <t>MVBLK-AMW-389-Y3WU8</t>
    <phoneticPr fontId="4"/>
  </si>
  <si>
    <t>SETE0128-Y05バルブクランプ</t>
    <phoneticPr fontId="4"/>
  </si>
  <si>
    <t>MVBLK-AMW-389-4XMEL</t>
    <phoneticPr fontId="4"/>
  </si>
  <si>
    <t>SETE0128-Y06シリンジガイド</t>
    <phoneticPr fontId="4"/>
  </si>
  <si>
    <t>KBXA-SUD-T1.5-A100-B100-L100</t>
    <phoneticPr fontId="4"/>
  </si>
  <si>
    <t>金属ｶｯﾌﾟ</t>
  </si>
  <si>
    <t>STXS100</t>
    <phoneticPr fontId="4"/>
  </si>
  <si>
    <t>受け板金</t>
    <phoneticPr fontId="4"/>
  </si>
  <si>
    <t>CSPCSA-SUS-M4-6</t>
    <phoneticPr fontId="4"/>
  </si>
  <si>
    <t>CBSST3-5</t>
    <phoneticPr fontId="4"/>
  </si>
  <si>
    <t>低頭ﾈｼﾞ</t>
    <phoneticPr fontId="4"/>
  </si>
  <si>
    <t>CHBS4-8</t>
    <phoneticPr fontId="4"/>
  </si>
  <si>
    <t>HNTT5-4</t>
    <phoneticPr fontId="4"/>
  </si>
  <si>
    <t>HFS5-2040-250-RTP</t>
    <phoneticPr fontId="4"/>
  </si>
  <si>
    <t>HFCB5-2040-S</t>
    <phoneticPr fontId="4"/>
  </si>
  <si>
    <t>MVBLK-AMW-389-815PL</t>
    <phoneticPr fontId="4"/>
  </si>
  <si>
    <t>SETE0128-Z02カップ受けベース</t>
  </si>
  <si>
    <t>MVSHM-3N02050-389-EXBNC</t>
    <phoneticPr fontId="4"/>
  </si>
  <si>
    <t>SETE0128-Z03スライド板金</t>
  </si>
  <si>
    <t>NO. 202023</t>
    <phoneticPr fontId="4"/>
  </si>
  <si>
    <t>ミスミ　ネット注文済み　WP43947D2500</t>
    <rPh sb="7" eb="9">
      <t>チュウモン</t>
    </rPh>
    <rPh sb="9" eb="10">
      <t>ズ</t>
    </rPh>
    <phoneticPr fontId="4"/>
  </si>
  <si>
    <r>
      <t>六角穴付きﾎﾞﾙﾄ　 (M4×35)　　8本　　</t>
    </r>
    <r>
      <rPr>
        <b/>
        <sz val="11"/>
        <color indexed="10"/>
        <rFont val="ＭＳ Ｐゴシック"/>
        <family val="3"/>
        <charset val="128"/>
      </rPr>
      <t>仙台営業所在庫使用</t>
    </r>
    <rPh sb="21" eb="22">
      <t>ホン</t>
    </rPh>
    <rPh sb="24" eb="26">
      <t>センダイ</t>
    </rPh>
    <rPh sb="26" eb="29">
      <t>エイギョウショ</t>
    </rPh>
    <rPh sb="29" eb="31">
      <t>ザイコ</t>
    </rPh>
    <rPh sb="31" eb="33">
      <t>シヨウ</t>
    </rPh>
    <phoneticPr fontId="4"/>
  </si>
  <si>
    <t>NO.202042</t>
    <phoneticPr fontId="4"/>
  </si>
  <si>
    <t>SETB0132-A01　JR3303N+ｼﾘﾝｼﾞ+SV59MS　2連　ﾜｰｸ治具　構想図　3D図　20221205</t>
    <phoneticPr fontId="4"/>
  </si>
  <si>
    <t>MVBLK-AMN-31G-FKRD9</t>
  </si>
  <si>
    <t>12/5・仙台営業所着</t>
    <rPh sb="5" eb="7">
      <t>センダイ</t>
    </rPh>
    <rPh sb="7" eb="8">
      <t>エイ</t>
    </rPh>
    <rPh sb="8" eb="10">
      <t>ギョウショ</t>
    </rPh>
    <rPh sb="10" eb="11">
      <t>チャク</t>
    </rPh>
    <phoneticPr fontId="4"/>
  </si>
  <si>
    <t>MS4-10</t>
  </si>
  <si>
    <t>ノックピン　－プラス公差　　2本</t>
    <rPh sb="15" eb="16">
      <t>ホン</t>
    </rPh>
    <phoneticPr fontId="4"/>
  </si>
  <si>
    <t>仙台営業所　在庫使用</t>
    <rPh sb="0" eb="5">
      <t>センダイエイギョウショ</t>
    </rPh>
    <rPh sb="6" eb="8">
      <t>ザイコ</t>
    </rPh>
    <rPh sb="8" eb="10">
      <t>シヨウ</t>
    </rPh>
    <phoneticPr fontId="4"/>
  </si>
  <si>
    <t>ﾜｰｸ治具ﾕﾆｯﾄ</t>
    <rPh sb="3" eb="4">
      <t>オサム</t>
    </rPh>
    <phoneticPr fontId="4"/>
  </si>
  <si>
    <t>MVBLK-AMW-38P-4MAZP</t>
    <phoneticPr fontId="4"/>
  </si>
  <si>
    <t>SETB0123-X01　ﾜｰｸ治具ﾍﾞｰｽ</t>
    <phoneticPr fontId="4"/>
  </si>
  <si>
    <t>12/6・仙台営業所着</t>
    <rPh sb="5" eb="7">
      <t>センダイ</t>
    </rPh>
    <rPh sb="7" eb="8">
      <t>エイ</t>
    </rPh>
    <rPh sb="8" eb="10">
      <t>ギョウショ</t>
    </rPh>
    <rPh sb="10" eb="11">
      <t>チャク</t>
    </rPh>
    <phoneticPr fontId="4"/>
  </si>
  <si>
    <t>六角穴付きﾎﾞﾙﾄ　 (M4×8)　4個　　　　</t>
    <rPh sb="19" eb="20">
      <t>コ</t>
    </rPh>
    <phoneticPr fontId="4"/>
  </si>
  <si>
    <t>ロボットへ固定+SETB0123-X02固定用</t>
    <rPh sb="5" eb="7">
      <t>コテイ</t>
    </rPh>
    <rPh sb="20" eb="22">
      <t>コテイ</t>
    </rPh>
    <rPh sb="22" eb="23">
      <t>ヨウ</t>
    </rPh>
    <phoneticPr fontId="4"/>
  </si>
  <si>
    <t>ノックピン　　2本</t>
    <rPh sb="8" eb="9">
      <t>ホン</t>
    </rPh>
    <phoneticPr fontId="4"/>
  </si>
  <si>
    <t>MVBLK-FSW-38P-9MRT1</t>
    <phoneticPr fontId="4"/>
  </si>
  <si>
    <t>SETB0123-X02　ﾜｰｸ治具ﾜｰｸ受け</t>
    <phoneticPr fontId="4"/>
  </si>
  <si>
    <t>六角穴付きﾎﾞﾙﾄ　 (M4×8)　8個　　　</t>
    <rPh sb="19" eb="20">
      <t>コ</t>
    </rPh>
    <phoneticPr fontId="4"/>
  </si>
  <si>
    <t>SETB0123-X02+SETB0123-X03固定用</t>
    <rPh sb="22" eb="24">
      <t>コテイコテイヨウ</t>
    </rPh>
    <phoneticPr fontId="4"/>
  </si>
  <si>
    <t>MVBLK-FSW-38P-2L6LX</t>
    <phoneticPr fontId="4"/>
  </si>
  <si>
    <t>SETB0123-X03　ﾜｰｸ治具ｽﾃｰﾀｰｶﾞｲﾄﾞ1</t>
    <phoneticPr fontId="4"/>
  </si>
  <si>
    <t>六角穴付きﾎﾞﾙﾄ　 (M3×14)　10個</t>
    <rPh sb="21" eb="22">
      <t>コ</t>
    </rPh>
    <phoneticPr fontId="4"/>
  </si>
  <si>
    <t>SETB0123-X03　固定用+SETB0123-X04固定</t>
    <rPh sb="13" eb="15">
      <t>コテイ</t>
    </rPh>
    <rPh sb="15" eb="16">
      <t>ヨウ</t>
    </rPh>
    <rPh sb="29" eb="31">
      <t>コテイ</t>
    </rPh>
    <phoneticPr fontId="4"/>
  </si>
  <si>
    <t>MVBLK-FSW-38P-N5LX8</t>
    <phoneticPr fontId="4"/>
  </si>
  <si>
    <t>SETB0123-X04　ﾜｰｸ治具ｽﾃｰﾀｰｶﾞｲﾄﾞ2</t>
    <phoneticPr fontId="4"/>
  </si>
  <si>
    <t>MVBLK-FSW-38P-E4EJ3</t>
    <phoneticPr fontId="4"/>
  </si>
  <si>
    <t>SETB0123-X05　ﾜｰｸ治具ﾛｰﾀｰｶﾞｲﾄﾞ</t>
    <phoneticPr fontId="4"/>
  </si>
  <si>
    <t>六角穴付きﾎﾞﾙﾄ　 (M3×14)　2個×2SET＝4本　　　　</t>
    <rPh sb="20" eb="21">
      <t>コ</t>
    </rPh>
    <rPh sb="28" eb="29">
      <t>ホン</t>
    </rPh>
    <phoneticPr fontId="4"/>
  </si>
  <si>
    <t>SETB0123-X05　固定用</t>
    <rPh sb="13" eb="15">
      <t>コテイ</t>
    </rPh>
    <rPh sb="15" eb="16">
      <t>ヨウ</t>
    </rPh>
    <phoneticPr fontId="4"/>
  </si>
  <si>
    <t>Axend Pte Ltd</t>
    <phoneticPr fontId="4"/>
  </si>
  <si>
    <t>ケシール（則包）</t>
    <rPh sb="5" eb="7">
      <t>ノリカネ</t>
    </rPh>
    <phoneticPr fontId="4"/>
  </si>
  <si>
    <t>KCC7-9100-210226-411</t>
    <phoneticPr fontId="4"/>
  </si>
  <si>
    <t>Web設計ﾊｰﾈｽ</t>
    <phoneticPr fontId="4"/>
  </si>
  <si>
    <t>社内在庫品</t>
    <rPh sb="0" eb="2">
      <t>シャナイ</t>
    </rPh>
    <rPh sb="2" eb="5">
      <t>ザイコヒン</t>
    </rPh>
    <phoneticPr fontId="4"/>
  </si>
  <si>
    <t>ニードルアジャスター2(JR-V仕様)</t>
    <rPh sb="16" eb="18">
      <t>シヨウ</t>
    </rPh>
    <phoneticPr fontId="4"/>
  </si>
  <si>
    <t>社内在庫品を使用</t>
    <rPh sb="0" eb="2">
      <t>シャナイ</t>
    </rPh>
    <rPh sb="2" eb="5">
      <t>ザイコヒン</t>
    </rPh>
    <rPh sb="6" eb="8">
      <t>シヨウ</t>
    </rPh>
    <phoneticPr fontId="4"/>
  </si>
  <si>
    <t>見積書No.HQ22-0573</t>
    <rPh sb="0" eb="3">
      <t>ミツモリショ</t>
    </rPh>
    <phoneticPr fontId="4"/>
  </si>
  <si>
    <t>212106(NORIKANE)で発注済み。</t>
    <rPh sb="17" eb="20">
      <t>ハッチュウズ</t>
    </rPh>
    <phoneticPr fontId="4"/>
  </si>
  <si>
    <t>MVBLK-AMW-38N-4ADGL</t>
    <phoneticPr fontId="4"/>
  </si>
  <si>
    <t>SETE0131-Y01ツール板</t>
    <rPh sb="15" eb="16">
      <t>イタ</t>
    </rPh>
    <phoneticPr fontId="4"/>
  </si>
  <si>
    <t>DPS課備品（機材3Fデモ用ロボット用）</t>
    <rPh sb="0" eb="4">
      <t>シセトカ</t>
    </rPh>
    <rPh sb="4" eb="6">
      <t>ビヒン</t>
    </rPh>
    <rPh sb="7" eb="9">
      <t>キザイ</t>
    </rPh>
    <rPh sb="13" eb="14">
      <t>ヨウ</t>
    </rPh>
    <rPh sb="18" eb="19">
      <t>ヨウ</t>
    </rPh>
    <phoneticPr fontId="61"/>
  </si>
  <si>
    <t>SETB0107-A01 JR3504　ﾏﾆﾎｰﾙﾄﾞｼﾘﾝｼﾞ加圧ﾚｷﾞｭｰﾚﾀ</t>
    <phoneticPr fontId="61"/>
  </si>
  <si>
    <t>MVSHM-3N03052-33P-MZWH5</t>
    <phoneticPr fontId="61"/>
  </si>
  <si>
    <t>SETB-0107-Z01　(ARP20K取付板金)改良版</t>
    <phoneticPr fontId="61"/>
  </si>
  <si>
    <t>済み</t>
    <rPh sb="0" eb="1">
      <t>ズ</t>
    </rPh>
    <phoneticPr fontId="61"/>
  </si>
  <si>
    <t>MVSHM-AN03002-33P-4MZC3</t>
    <phoneticPr fontId="61"/>
  </si>
  <si>
    <t>SETB-0107-Z02　SVEM720取付ﾌﾞﾗｹｯﾄ</t>
  </si>
  <si>
    <t>手配願います</t>
    <rPh sb="0" eb="2">
      <t>テハイ</t>
    </rPh>
    <rPh sb="2" eb="3">
      <t>ネガ</t>
    </rPh>
    <phoneticPr fontId="61"/>
  </si>
  <si>
    <t xml:space="preserve">SCB4-8  </t>
    <phoneticPr fontId="61"/>
  </si>
  <si>
    <t>六角穴付ボルト　4本</t>
    <rPh sb="9" eb="10">
      <t>ホン</t>
    </rPh>
    <phoneticPr fontId="61"/>
  </si>
  <si>
    <t>SCB4-22</t>
    <phoneticPr fontId="61"/>
  </si>
  <si>
    <t>六角穴付ボルト　2本</t>
    <rPh sb="9" eb="10">
      <t>ホン</t>
    </rPh>
    <phoneticPr fontId="61"/>
  </si>
  <si>
    <t>ｺｶﾞﾈｲ</t>
    <phoneticPr fontId="61"/>
  </si>
  <si>
    <t>3V</t>
    <phoneticPr fontId="61"/>
  </si>
  <si>
    <t>制御機器 TACエアバルブラインレバー形</t>
    <phoneticPr fontId="61"/>
  </si>
  <si>
    <t>BTLAN3-11</t>
    <phoneticPr fontId="61"/>
  </si>
  <si>
    <t>マニホールド　油圧・水圧用/エア用ブロックターミナル　－Ｌ字穴タイプ－</t>
    <phoneticPr fontId="61"/>
  </si>
  <si>
    <t>PC4-01</t>
    <phoneticPr fontId="61"/>
  </si>
  <si>
    <t>エア継手　一般配管用 チューブフィッティング ストレート</t>
    <phoneticPr fontId="61"/>
  </si>
  <si>
    <t>PC4-M5</t>
    <phoneticPr fontId="61"/>
  </si>
  <si>
    <t>SCB5-22</t>
    <phoneticPr fontId="61"/>
  </si>
  <si>
    <t>ｽﾌﾟﾚｰﾃﾞｨｽﾍﾟﾝｻ装置</t>
    <rPh sb="13" eb="15">
      <t>ソウチ</t>
    </rPh>
    <phoneticPr fontId="4"/>
  </si>
  <si>
    <t>11/18･ﾀｲｼｮｰ着</t>
    <rPh sb="11" eb="12">
      <t>チャク</t>
    </rPh>
    <phoneticPr fontId="4"/>
  </si>
  <si>
    <r>
      <rPr>
        <b/>
        <sz val="11"/>
        <color indexed="30"/>
        <rFont val="ＭＳ Ｐゴシック"/>
        <family val="3"/>
        <charset val="128"/>
      </rPr>
      <t>FS-V21R 生産終了</t>
    </r>
    <r>
      <rPr>
        <sz val="11"/>
        <color theme="1"/>
        <rFont val="游ゴシック"/>
        <family val="2"/>
        <charset val="128"/>
        <scheme val="minor"/>
      </rPr>
      <t>➡</t>
    </r>
    <r>
      <rPr>
        <b/>
        <sz val="11"/>
        <color indexed="10"/>
        <rFont val="ＭＳ Ｐゴシック"/>
        <family val="3"/>
        <charset val="128"/>
      </rPr>
      <t>FS-N11Nで発注</t>
    </r>
    <rPh sb="8" eb="12">
      <t>セイサンシュウリョウ</t>
    </rPh>
    <rPh sb="21" eb="23">
      <t>ハッチュウ</t>
    </rPh>
    <phoneticPr fontId="4"/>
  </si>
  <si>
    <t>東京測定器材株式会社</t>
    <rPh sb="0" eb="4">
      <t>トウキョウソクテイ</t>
    </rPh>
    <rPh sb="4" eb="6">
      <t>キザイ</t>
    </rPh>
    <rPh sb="6" eb="10">
      <t>カブシキガイシャ</t>
    </rPh>
    <phoneticPr fontId="4"/>
  </si>
  <si>
    <t>改修基本料（回）</t>
    <rPh sb="0" eb="5">
      <t>カイシュウキホンリョウ</t>
    </rPh>
    <rPh sb="6" eb="7">
      <t>カイ</t>
    </rPh>
    <phoneticPr fontId="4"/>
  </si>
  <si>
    <t>改修基本料（H）</t>
    <rPh sb="0" eb="5">
      <t>カイシュウキホンリョウ</t>
    </rPh>
    <phoneticPr fontId="4"/>
  </si>
  <si>
    <t>プリント板MCDN2（組）　170-510-042</t>
    <rPh sb="4" eb="5">
      <t>イタ</t>
    </rPh>
    <rPh sb="11" eb="12">
      <t>クミ</t>
    </rPh>
    <phoneticPr fontId="4"/>
  </si>
  <si>
    <t>金属サポート　000-218-302</t>
    <rPh sb="0" eb="2">
      <t>キンゾク</t>
    </rPh>
    <phoneticPr fontId="4"/>
  </si>
  <si>
    <t>MCD板～MTコード2　JR3300↑　170-585-107</t>
    <rPh sb="3" eb="4">
      <t>イタ</t>
    </rPh>
    <phoneticPr fontId="4"/>
  </si>
  <si>
    <t>精密機器用なべ小ねじ　0番2種　2.5×6　000-041-601</t>
    <rPh sb="0" eb="4">
      <t>セイミツキキ</t>
    </rPh>
    <rPh sb="4" eb="5">
      <t>ヨウ</t>
    </rPh>
    <rPh sb="7" eb="8">
      <t>コ</t>
    </rPh>
    <rPh sb="12" eb="13">
      <t>バン</t>
    </rPh>
    <rPh sb="14" eb="15">
      <t>シュ</t>
    </rPh>
    <phoneticPr fontId="4"/>
  </si>
  <si>
    <t>ダストキャップ　PCS-E50CP　170-405-009</t>
    <phoneticPr fontId="4"/>
  </si>
  <si>
    <t>プリント板A3（組）標準仕様　170-506-034</t>
    <rPh sb="4" eb="5">
      <t>イタ</t>
    </rPh>
    <rPh sb="8" eb="9">
      <t>クミ</t>
    </rPh>
    <rPh sb="10" eb="14">
      <t>ヒョウジュンシヨウ</t>
    </rPh>
    <phoneticPr fontId="4"/>
  </si>
  <si>
    <t>A板～COM2コード（組）3300以上用　170-523-129</t>
    <rPh sb="1" eb="2">
      <t>イタ</t>
    </rPh>
    <rPh sb="11" eb="12">
      <t>クミ</t>
    </rPh>
    <rPh sb="17" eb="19">
      <t>イジョウ</t>
    </rPh>
    <rPh sb="19" eb="20">
      <t>ヨウ</t>
    </rPh>
    <phoneticPr fontId="4"/>
  </si>
  <si>
    <t>A板～COM3コード（組）3300以上用　170-524-119</t>
    <rPh sb="1" eb="2">
      <t>イタ</t>
    </rPh>
    <rPh sb="11" eb="12">
      <t>クミ</t>
    </rPh>
    <rPh sb="17" eb="19">
      <t>イジョウ</t>
    </rPh>
    <rPh sb="19" eb="20">
      <t>ヨウ</t>
    </rPh>
    <phoneticPr fontId="4"/>
  </si>
  <si>
    <t>D-Sub固定板1　170-086-000</t>
    <rPh sb="5" eb="8">
      <t>コテイイタ</t>
    </rPh>
    <phoneticPr fontId="4"/>
  </si>
  <si>
    <t>+-バインド小ねじ4×6　000-101-426</t>
    <rPh sb="6" eb="7">
      <t>コ</t>
    </rPh>
    <phoneticPr fontId="4"/>
  </si>
  <si>
    <t>操作パネル　CE　171-046-366</t>
    <rPh sb="0" eb="2">
      <t>ソウサ</t>
    </rPh>
    <phoneticPr fontId="4"/>
  </si>
  <si>
    <t>電源ランプ（組）　170-549-017</t>
    <rPh sb="0" eb="2">
      <t>デンゲン</t>
    </rPh>
    <rPh sb="6" eb="7">
      <t>クミ</t>
    </rPh>
    <phoneticPr fontId="4"/>
  </si>
  <si>
    <t>B板～スイッチボックスコード（組）　170-528-113</t>
    <rPh sb="1" eb="2">
      <t>イタ</t>
    </rPh>
    <rPh sb="15" eb="16">
      <t>クミ</t>
    </rPh>
    <phoneticPr fontId="4"/>
  </si>
  <si>
    <t>D-Sub固定板3　170-088-002</t>
    <rPh sb="5" eb="8">
      <t>コテイイタ</t>
    </rPh>
    <phoneticPr fontId="4"/>
  </si>
  <si>
    <t>DA-15S-DC1ダストキャップ3　982-447-004</t>
    <phoneticPr fontId="4"/>
  </si>
  <si>
    <t>注意書きステッカー・TPUⅡ対応　日文　173-616-004</t>
    <rPh sb="0" eb="2">
      <t>チュウイ</t>
    </rPh>
    <rPh sb="2" eb="3">
      <t>カ</t>
    </rPh>
    <rPh sb="14" eb="16">
      <t>タイオウ</t>
    </rPh>
    <rPh sb="17" eb="19">
      <t>ニチブン</t>
    </rPh>
    <phoneticPr fontId="4"/>
  </si>
  <si>
    <t>スイッチボックス2（組）OPSW付　170-630-005</t>
    <rPh sb="10" eb="11">
      <t>クミ</t>
    </rPh>
    <rPh sb="16" eb="17">
      <t>ツキ</t>
    </rPh>
    <phoneticPr fontId="4"/>
  </si>
  <si>
    <t>ニードルアジャスタ２ PR-2</t>
    <phoneticPr fontId="4"/>
  </si>
  <si>
    <t>PCソフト　塗布</t>
    <rPh sb="6" eb="8">
      <t>トフ</t>
    </rPh>
    <phoneticPr fontId="4"/>
  </si>
  <si>
    <t>SV51MD</t>
    <phoneticPr fontId="4"/>
  </si>
  <si>
    <t>SH27CH-0.25-B</t>
    <phoneticPr fontId="4"/>
  </si>
  <si>
    <t>SETH0003-X01</t>
    <phoneticPr fontId="4"/>
  </si>
  <si>
    <t>ワーク治具</t>
    <rPh sb="3" eb="5">
      <t>ジグ</t>
    </rPh>
    <phoneticPr fontId="4"/>
  </si>
  <si>
    <t>SETH0003-X02</t>
    <phoneticPr fontId="4"/>
  </si>
  <si>
    <t>ワーク押え治具</t>
    <rPh sb="3" eb="4">
      <t>オサ</t>
    </rPh>
    <rPh sb="5" eb="7">
      <t>ジグ</t>
    </rPh>
    <phoneticPr fontId="4"/>
  </si>
  <si>
    <t>SETH0003-X03</t>
    <phoneticPr fontId="4"/>
  </si>
  <si>
    <t>ステージ治具</t>
    <rPh sb="4" eb="6">
      <t>ジグ</t>
    </rPh>
    <phoneticPr fontId="4"/>
  </si>
  <si>
    <t>SETH0003-X04</t>
    <phoneticPr fontId="4"/>
  </si>
  <si>
    <t>ベース治具</t>
    <rPh sb="3" eb="5">
      <t>ジグ</t>
    </rPh>
    <phoneticPr fontId="4"/>
  </si>
  <si>
    <t>SETH0003-X05</t>
    <phoneticPr fontId="4"/>
  </si>
  <si>
    <t>捨て打ちカップ治具</t>
    <rPh sb="0" eb="1">
      <t>ス</t>
    </rPh>
    <rPh sb="2" eb="3">
      <t>ウ</t>
    </rPh>
    <rPh sb="7" eb="9">
      <t>ジグ</t>
    </rPh>
    <phoneticPr fontId="4"/>
  </si>
  <si>
    <t>SETH0003-X06</t>
    <phoneticPr fontId="4"/>
  </si>
  <si>
    <t>捨て打ちカップ支え治具</t>
    <rPh sb="0" eb="1">
      <t>ス</t>
    </rPh>
    <rPh sb="2" eb="3">
      <t>ウ</t>
    </rPh>
    <rPh sb="7" eb="8">
      <t>ササ</t>
    </rPh>
    <rPh sb="9" eb="11">
      <t>ジグ</t>
    </rPh>
    <phoneticPr fontId="4"/>
  </si>
  <si>
    <t>SETH0003-X07</t>
    <phoneticPr fontId="4"/>
  </si>
  <si>
    <t>ニードルアジャスタ治具</t>
    <rPh sb="9" eb="11">
      <t>ジグ</t>
    </rPh>
    <phoneticPr fontId="4"/>
  </si>
  <si>
    <t>SETH0003-X08</t>
    <phoneticPr fontId="4"/>
  </si>
  <si>
    <t>ケーブルベア治具移動側</t>
    <rPh sb="6" eb="8">
      <t>ジグ</t>
    </rPh>
    <rPh sb="8" eb="11">
      <t>イドウガワ</t>
    </rPh>
    <phoneticPr fontId="4"/>
  </si>
  <si>
    <t>SETH0003-X09</t>
    <phoneticPr fontId="4"/>
  </si>
  <si>
    <t>ケーブルベア治具固定側</t>
    <rPh sb="6" eb="8">
      <t>ジグ</t>
    </rPh>
    <rPh sb="8" eb="11">
      <t>コテイガワ</t>
    </rPh>
    <phoneticPr fontId="4"/>
  </si>
  <si>
    <t>SETH0003-X010</t>
    <phoneticPr fontId="4"/>
  </si>
  <si>
    <t>DINレール＆ダクト取付板</t>
    <rPh sb="10" eb="13">
      <t>トリツケイタ</t>
    </rPh>
    <phoneticPr fontId="4"/>
  </si>
  <si>
    <t>SETH0003-Y01</t>
    <phoneticPr fontId="4"/>
  </si>
  <si>
    <t>ツール治具</t>
    <rPh sb="3" eb="5">
      <t>ジグ</t>
    </rPh>
    <phoneticPr fontId="4"/>
  </si>
  <si>
    <t>ワーク治具追加工</t>
    <rPh sb="3" eb="5">
      <t>ジグ</t>
    </rPh>
    <rPh sb="5" eb="8">
      <t>ツイカコウ</t>
    </rPh>
    <phoneticPr fontId="4"/>
  </si>
  <si>
    <t>SETH0003-X01追加工</t>
    <rPh sb="12" eb="15">
      <t>ツイカコウ</t>
    </rPh>
    <phoneticPr fontId="4"/>
  </si>
  <si>
    <t>SPCR-HT-SB-50-5</t>
  </si>
  <si>
    <t>PCRﾊｰﾌﾋﾟｯﾁﾊｰﾈｽ</t>
  </si>
  <si>
    <t>MHPKS203-30-28-A</t>
  </si>
  <si>
    <t>ｹｰﾌﾞﾙｷｬﾘｱ (MHPKF)</t>
  </si>
  <si>
    <t>SP-S4-15</t>
  </si>
  <si>
    <t>ﾀﾞﾝﾂｷﾛｯｶｸ ﾛｯｶｸ ﾊﾟｲﾌﾟｽﾍﾟｰｻ</t>
  </si>
  <si>
    <t>CHBS4-8</t>
  </si>
  <si>
    <t>ｱﾙﾐﾌﾚｰﾑﾖｳﾊﾞﾈﾅｯﾄ</t>
  </si>
  <si>
    <t>JPLBK3-P5-B5.5</t>
  </si>
  <si>
    <t>ｲﾁｷﾞﾒﾋﾟﾝ(JPLBK)</t>
  </si>
  <si>
    <t>JPLRK4-P6-B7.5</t>
  </si>
  <si>
    <t>ｲﾁｷﾞﾒﾋﾟﾝ(JPLRK)</t>
  </si>
  <si>
    <t>HFSF5-2040-80</t>
  </si>
  <si>
    <t>NTFLS4-6</t>
  </si>
  <si>
    <t>ﾀｶﾅｯﾄ ﾀｶｻｾﾝﾀｸﾀｲﾌﾟ/ｼﾃｲﾀｲﾌﾟ</t>
  </si>
  <si>
    <t>KV-0.5-R-10</t>
  </si>
  <si>
    <t>KV ﾋﾞﾆｰﾙﾀﾝｼﾝﾃﾞﾝｾﾝ</t>
  </si>
  <si>
    <t>KV-0.5-BK-10</t>
  </si>
  <si>
    <t>GLDU-PP-WA-9-6</t>
  </si>
  <si>
    <t>ｵﾑﾛﾝ</t>
  </si>
  <si>
    <t>S8FS-G10024CD</t>
  </si>
  <si>
    <t>ｽｲｯﾁﾝｸﾞﾃﾞﾝｹﾞﾝ</t>
  </si>
  <si>
    <t>CBE3-10</t>
  </si>
  <si>
    <t>ﾛｯｶｸｱﾅﾂｷﾎﾞﾙﾄ(CBE)</t>
  </si>
  <si>
    <t>CBE4-35</t>
  </si>
  <si>
    <t>CBE4-20</t>
  </si>
  <si>
    <t>CBE4-8</t>
  </si>
  <si>
    <t>CBE4-10</t>
  </si>
  <si>
    <t>FBAS4-88-40</t>
  </si>
  <si>
    <t>ｾﾞﾝﾁｮｳｼﾃｲﾛｯｶｸｱﾅﾂｷﾎﾞﾙﾄ FBAS</t>
  </si>
  <si>
    <t>TRSS4-8</t>
  </si>
  <si>
    <t>TRSS4-12</t>
  </si>
  <si>
    <t>JPLRK4-P5-B10</t>
  </si>
  <si>
    <t>MRB-300</t>
  </si>
  <si>
    <t>ｺｳﾜｶｾｲ</t>
  </si>
  <si>
    <t>KD-46-20-H</t>
  </si>
  <si>
    <t>ﾊｲｾﾝﾀﾞｸﾄ KD</t>
  </si>
  <si>
    <t>CHBS4-10</t>
  </si>
  <si>
    <t>JPLBS3-P4.3-B5</t>
  </si>
  <si>
    <t>JPLRK5-P6-B7.9</t>
  </si>
  <si>
    <t>GFPTNA5-P3.3-L0-B11.5-HC5.5</t>
  </si>
  <si>
    <t>GFPTNA5-P3.25-L0-B11.5-HC5.5</t>
  </si>
  <si>
    <t>CKFHNAGB5-P6-L0-B9-E0.5-A15-HC6.5-NNC</t>
  </si>
  <si>
    <t>ｲﾁｷﾞﾒﾋﾟﾝ CKFHNA</t>
  </si>
  <si>
    <t>SETGRS8-47-SC23</t>
  </si>
  <si>
    <t>ｴﾝｹｲｼﾁｭｳ - SETGRS</t>
  </si>
  <si>
    <t>SETGRS8-84.4-SC23</t>
  </si>
  <si>
    <t>ｵﾘｴﾝﾀﾙﾓｰﾀｰ</t>
  </si>
  <si>
    <t>PADG-SA</t>
  </si>
  <si>
    <t>ﾃﾞﾝﾄﾞｳｱｸﾁｭｴｰﾀ DGｵﾌﾟｼｮﾝ</t>
  </si>
  <si>
    <t>CC36WT05AE</t>
  </si>
  <si>
    <t>ｽﾃｯﾋﾟﾝｸﾞ ｹｰﾌﾞﾙｶﾝﾚﾝ</t>
  </si>
  <si>
    <t>CC05IF-USB</t>
  </si>
  <si>
    <t>ｽﾃｯﾋﾟﾝｸﾞ ｵﾌﾟｼｮﾝ ﾍﾞｸｽﾀOP</t>
  </si>
  <si>
    <t>CC010VA2R2</t>
  </si>
  <si>
    <t>ｽﾃｯﾋﾟﾝｸﾞ ARｹｰﾌﾞﾙ</t>
  </si>
  <si>
    <t>DG60-ARAK2</t>
  </si>
  <si>
    <t>ﾃﾞﾝﾄﾞｳｱｸﾁｭｴｰﾀ DG2</t>
  </si>
  <si>
    <t>落下防止駒</t>
    <rPh sb="0" eb="2">
      <t>ラッカ</t>
    </rPh>
    <rPh sb="2" eb="4">
      <t>ボウシ</t>
    </rPh>
    <rPh sb="4" eb="5">
      <t>コマ</t>
    </rPh>
    <phoneticPr fontId="4"/>
  </si>
  <si>
    <t>名古屋営業所着</t>
    <rPh sb="0" eb="3">
      <t>ナゴヤ</t>
    </rPh>
    <rPh sb="3" eb="5">
      <t>エイギョウ</t>
    </rPh>
    <rPh sb="5" eb="6">
      <t>ショ</t>
    </rPh>
    <rPh sb="6" eb="7">
      <t>チャク</t>
    </rPh>
    <phoneticPr fontId="4"/>
  </si>
  <si>
    <t>L字駒Ａ</t>
    <rPh sb="1" eb="2">
      <t>ジ</t>
    </rPh>
    <rPh sb="2" eb="3">
      <t>コマ</t>
    </rPh>
    <phoneticPr fontId="4"/>
  </si>
  <si>
    <t>L字駒B</t>
    <rPh sb="1" eb="2">
      <t>ジ</t>
    </rPh>
    <rPh sb="2" eb="3">
      <t>コマ</t>
    </rPh>
    <phoneticPr fontId="4"/>
  </si>
  <si>
    <t>L字駒C</t>
    <rPh sb="1" eb="2">
      <t>ジ</t>
    </rPh>
    <rPh sb="2" eb="3">
      <t>コマ</t>
    </rPh>
    <phoneticPr fontId="4"/>
  </si>
  <si>
    <t>SUS板</t>
    <rPh sb="3" eb="4">
      <t>イタ</t>
    </rPh>
    <phoneticPr fontId="4"/>
  </si>
  <si>
    <t>送料経費込み</t>
    <rPh sb="0" eb="2">
      <t>ソウリョウ</t>
    </rPh>
    <rPh sb="2" eb="4">
      <t>ケイヒ</t>
    </rPh>
    <rPh sb="4" eb="5">
      <t>コ</t>
    </rPh>
    <phoneticPr fontId="4"/>
  </si>
  <si>
    <t>見積り№22TM-0047-00</t>
    <rPh sb="0" eb="2">
      <t>ミツモ</t>
    </rPh>
    <phoneticPr fontId="4"/>
  </si>
  <si>
    <t>古河電工パワーシステムズ株式会社</t>
    <rPh sb="0" eb="2">
      <t>フルカワ</t>
    </rPh>
    <rPh sb="2" eb="4">
      <t>デンコウ</t>
    </rPh>
    <rPh sb="12" eb="16">
      <t>カブシキガイシャ</t>
    </rPh>
    <phoneticPr fontId="4"/>
  </si>
  <si>
    <t>サトーパーツ</t>
    <phoneticPr fontId="4"/>
  </si>
  <si>
    <t>ヒューズホルダー筒型ネジ式 F-4000-A</t>
  </si>
  <si>
    <t>神奈川営業所着</t>
    <rPh sb="0" eb="3">
      <t>カナガワ</t>
    </rPh>
    <rPh sb="3" eb="7">
      <t>エイギョウショチャク</t>
    </rPh>
    <phoneticPr fontId="4"/>
  </si>
  <si>
    <t>冨士端子工業</t>
    <phoneticPr fontId="4"/>
  </si>
  <si>
    <t>B種溶断型ヒューズFGB0 FGB0 125V 1A</t>
    <phoneticPr fontId="4"/>
  </si>
  <si>
    <t>ミニリレー端子台 極数 2、8ピン</t>
    <phoneticPr fontId="4"/>
  </si>
  <si>
    <t>ミニリレー端子台 極数 4、14ピン</t>
    <phoneticPr fontId="4"/>
  </si>
  <si>
    <t>RS PRO</t>
    <phoneticPr fontId="4"/>
  </si>
  <si>
    <t>RS Pro IECプラグオスパネルマウント 811-7207</t>
  </si>
  <si>
    <t>銅線用 裸圧着端子 (Y形)先開形 1.25Y-3.5</t>
    <phoneticPr fontId="4"/>
  </si>
  <si>
    <t>銅線用 裸圧着端子 (R形)丸形 R1.25-3.5S</t>
    <phoneticPr fontId="4"/>
  </si>
  <si>
    <t>トラスコ</t>
    <phoneticPr fontId="4"/>
  </si>
  <si>
    <t>貫通端子台 貫通用 極数 6　TOTB-762T-6P-C</t>
  </si>
  <si>
    <t>M3 x45mm トラス頭小ねじ EA949NH-345</t>
    <phoneticPr fontId="4"/>
  </si>
  <si>
    <t>DC 24V/2c/ 3A ラッチングリレー EA940MP-73</t>
    <phoneticPr fontId="4"/>
  </si>
  <si>
    <t>ACHK-PS-B-280-110-230-WB2202080035</t>
    <phoneticPr fontId="4"/>
  </si>
  <si>
    <t>NKT16-PS-250-189-G-WB2202070348</t>
    <phoneticPr fontId="4"/>
  </si>
  <si>
    <t>W10</t>
    <phoneticPr fontId="4"/>
  </si>
  <si>
    <t>SHFBS4-8</t>
    <phoneticPr fontId="4"/>
  </si>
  <si>
    <t>ピスコ</t>
    <phoneticPr fontId="4"/>
  </si>
  <si>
    <t>UBT0640-100-B-L4</t>
    <phoneticPr fontId="4"/>
  </si>
  <si>
    <t>PM6</t>
    <phoneticPr fontId="4"/>
  </si>
  <si>
    <t>EASUN</t>
    <phoneticPr fontId="4"/>
  </si>
  <si>
    <t>EPW6-4</t>
    <phoneticPr fontId="4"/>
  </si>
  <si>
    <t>AirTAC</t>
  </si>
  <si>
    <t>PY4</t>
  </si>
  <si>
    <t>PL401D</t>
    <phoneticPr fontId="4"/>
  </si>
  <si>
    <t>EQU-6</t>
    <phoneticPr fontId="4"/>
  </si>
  <si>
    <t>SS300R-24-2-4</t>
    <phoneticPr fontId="4"/>
  </si>
  <si>
    <t>MSWTK1</t>
    <phoneticPr fontId="4"/>
  </si>
  <si>
    <t>KV-0.3-R-10</t>
    <phoneticPr fontId="4"/>
  </si>
  <si>
    <t>FNT4</t>
    <phoneticPr fontId="4"/>
  </si>
  <si>
    <t>FNT5</t>
    <phoneticPr fontId="4"/>
  </si>
  <si>
    <t>ﾀｶﾁﾃﾞﾝｷｺｳｷﾞｮｳ</t>
    <phoneticPr fontId="4"/>
  </si>
  <si>
    <t>B16-7</t>
    <phoneticPr fontId="4"/>
  </si>
  <si>
    <t>MRB-150</t>
    <phoneticPr fontId="4"/>
  </si>
  <si>
    <t>3M-W-2</t>
    <phoneticPr fontId="4"/>
  </si>
  <si>
    <t>ESP10-15-24</t>
    <phoneticPr fontId="4"/>
  </si>
  <si>
    <t>MY2-D DC24</t>
    <phoneticPr fontId="4"/>
  </si>
  <si>
    <t>UBT0425-100-B-L2</t>
    <phoneticPr fontId="4"/>
  </si>
  <si>
    <t>ESAW-TCM310-5P</t>
    <phoneticPr fontId="4"/>
  </si>
  <si>
    <t>PMF4-01</t>
    <phoneticPr fontId="4"/>
  </si>
  <si>
    <t>PLGJ6-4</t>
    <phoneticPr fontId="4"/>
  </si>
  <si>
    <t>MSSJ1S</t>
    <phoneticPr fontId="4"/>
  </si>
  <si>
    <t>NKK</t>
    <phoneticPr fontId="4"/>
  </si>
  <si>
    <t>S-21AL</t>
    <phoneticPr fontId="4"/>
  </si>
  <si>
    <t>GRPD-9PH-9PH-2</t>
    <phoneticPr fontId="4"/>
  </si>
  <si>
    <t>ARM10F1-18GP</t>
    <phoneticPr fontId="4"/>
  </si>
  <si>
    <t>3V110-6-NC-B-I</t>
    <phoneticPr fontId="4"/>
  </si>
  <si>
    <t>VQZ215-5M1-01</t>
    <phoneticPr fontId="4"/>
  </si>
  <si>
    <t>VQZ225-5M1-01</t>
    <phoneticPr fontId="4"/>
  </si>
  <si>
    <t>TZW5-76-220323-0064</t>
    <phoneticPr fontId="4"/>
  </si>
  <si>
    <t>SPW5-124220323-0062</t>
    <phoneticPr fontId="4"/>
  </si>
  <si>
    <t>ESP10-DIN1S</t>
    <phoneticPr fontId="4"/>
  </si>
  <si>
    <t>長谷川金物（神戸製鋼）</t>
    <rPh sb="0" eb="3">
      <t>ハセガワ</t>
    </rPh>
    <rPh sb="3" eb="5">
      <t>カナモノ</t>
    </rPh>
    <rPh sb="6" eb="10">
      <t>コウベセイコウ</t>
    </rPh>
    <phoneticPr fontId="4"/>
  </si>
  <si>
    <t>janome</t>
    <phoneticPr fontId="4"/>
  </si>
  <si>
    <t>JR3300以上用I/O-MT増設用部品</t>
    <rPh sb="6" eb="9">
      <t>イジョウヨウ</t>
    </rPh>
    <rPh sb="15" eb="20">
      <t>ゾウセツヨウブヒン</t>
    </rPh>
    <phoneticPr fontId="4"/>
  </si>
  <si>
    <t>見積№HQ21-1223</t>
    <rPh sb="0" eb="2">
      <t>ミツ</t>
    </rPh>
    <phoneticPr fontId="4"/>
  </si>
  <si>
    <t>2/28・神奈川営着</t>
    <rPh sb="5" eb="8">
      <t>カナガワ</t>
    </rPh>
    <rPh sb="8" eb="9">
      <t>エイ</t>
    </rPh>
    <rPh sb="9" eb="10">
      <t>チャク</t>
    </rPh>
    <phoneticPr fontId="4"/>
  </si>
  <si>
    <t>パルスモータ</t>
  </si>
  <si>
    <t>神奈川営着</t>
    <rPh sb="0" eb="3">
      <t>カナガワ</t>
    </rPh>
    <rPh sb="3" eb="4">
      <t>エイ</t>
    </rPh>
    <rPh sb="4" eb="5">
      <t>チャク</t>
    </rPh>
    <phoneticPr fontId="4"/>
  </si>
  <si>
    <t>パルス列入力タイプコントローラ</t>
    <rPh sb="3" eb="4">
      <t>レツ</t>
    </rPh>
    <rPh sb="4" eb="6">
      <t>ニュウリョク</t>
    </rPh>
    <phoneticPr fontId="4"/>
  </si>
  <si>
    <t>可動ケーブルセット</t>
    <rPh sb="0" eb="2">
      <t>カドウ</t>
    </rPh>
    <phoneticPr fontId="4"/>
  </si>
  <si>
    <t>SETH0004-Y01</t>
    <phoneticPr fontId="4"/>
  </si>
  <si>
    <t>SETH0004-Y02</t>
    <phoneticPr fontId="4"/>
  </si>
  <si>
    <t>ペルチェ取付板</t>
    <rPh sb="4" eb="7">
      <t>トリツケイタ</t>
    </rPh>
    <phoneticPr fontId="4"/>
  </si>
  <si>
    <t>SETH0005-Y01</t>
    <phoneticPr fontId="4"/>
  </si>
  <si>
    <t>遮光板１</t>
    <rPh sb="0" eb="3">
      <t>シャコウバン</t>
    </rPh>
    <phoneticPr fontId="4"/>
  </si>
  <si>
    <t>4/11・神奈川営着</t>
    <rPh sb="5" eb="10">
      <t>カナガワエイチャク</t>
    </rPh>
    <phoneticPr fontId="4"/>
  </si>
  <si>
    <t>SETH0005-Y02</t>
    <phoneticPr fontId="4"/>
  </si>
  <si>
    <t>遮光板２</t>
    <rPh sb="0" eb="3">
      <t>シャコウバン</t>
    </rPh>
    <phoneticPr fontId="4"/>
  </si>
  <si>
    <t>SETH0005-Y03</t>
    <phoneticPr fontId="4"/>
  </si>
  <si>
    <t>遮光板３</t>
    <rPh sb="0" eb="3">
      <t>シャコウバン</t>
    </rPh>
    <phoneticPr fontId="4"/>
  </si>
  <si>
    <t>アドビック</t>
    <phoneticPr fontId="4"/>
  </si>
  <si>
    <t>関口（橋本）</t>
    <rPh sb="0" eb="2">
      <t>セキグチ</t>
    </rPh>
    <rPh sb="3" eb="5">
      <t>ハシモト</t>
    </rPh>
    <phoneticPr fontId="4"/>
  </si>
  <si>
    <t>EASUN（イーサン）</t>
  </si>
  <si>
    <t>EHVFF06-06</t>
  </si>
  <si>
    <t>ハンドバルブ EHVFFタイプ</t>
  </si>
  <si>
    <t>199145(HASHIMOTO）で発注済み</t>
    <phoneticPr fontId="4"/>
  </si>
  <si>
    <t>M-UB0640-20-B</t>
  </si>
  <si>
    <t>エア配管用チューブ</t>
  </si>
  <si>
    <t>AirTAC（エアタック）</t>
  </si>
  <si>
    <t>PC601D</t>
  </si>
  <si>
    <t xml:space="preserve">補助機器 ワンタッチ継手 </t>
    <phoneticPr fontId="4"/>
  </si>
  <si>
    <t>PC401D</t>
  </si>
  <si>
    <t>PL401D</t>
  </si>
  <si>
    <t>補助機器 ワンタッチ継手</t>
    <phoneticPr fontId="4"/>
  </si>
  <si>
    <t>PL601D</t>
  </si>
  <si>
    <t>IR1010-01BG-A</t>
  </si>
  <si>
    <t>精密レギュレータ IR1000-A</t>
    <phoneticPr fontId="4"/>
  </si>
  <si>
    <t>APMTS-G1-N1</t>
    <phoneticPr fontId="4"/>
  </si>
  <si>
    <t>CW1040G0</t>
    <phoneticPr fontId="4"/>
  </si>
  <si>
    <t>シールワッシャー WF型</t>
    <phoneticPr fontId="4"/>
  </si>
  <si>
    <t xml:space="preserve">SETH0003-X07 </t>
    <phoneticPr fontId="4"/>
  </si>
  <si>
    <t>ﾆｰﾄﾞﾙｱｼﾞｬｽﾀ治具</t>
    <phoneticPr fontId="4"/>
  </si>
  <si>
    <t>SETH0003-Y06</t>
  </si>
  <si>
    <t>ﾂｰﾙ治具</t>
    <phoneticPr fontId="4"/>
  </si>
  <si>
    <t>SETH0003-Y07</t>
    <phoneticPr fontId="4"/>
  </si>
  <si>
    <t>ｽﾃｰｼﾞ治具</t>
    <phoneticPr fontId="4"/>
  </si>
  <si>
    <t>SETH0003-Y08</t>
    <phoneticPr fontId="4"/>
  </si>
  <si>
    <t>捨て打ちｶｯﾌﾟ治具</t>
    <phoneticPr fontId="4"/>
  </si>
  <si>
    <t>SETH0003-Y09</t>
    <phoneticPr fontId="4"/>
  </si>
  <si>
    <t>捨て打ちカップ支え治具</t>
    <phoneticPr fontId="4"/>
  </si>
  <si>
    <t xml:space="preserve">SETH0003-Y10 </t>
    <phoneticPr fontId="4"/>
  </si>
  <si>
    <t>ｹｰﾌﾞﾙﾍﾞｱ治具移動側</t>
    <phoneticPr fontId="4"/>
  </si>
  <si>
    <t xml:space="preserve">SETH0003-Z01 </t>
    <phoneticPr fontId="4"/>
  </si>
  <si>
    <t xml:space="preserve">ｹｰﾌﾞﾙﾍﾞｱ治具固定側 </t>
    <phoneticPr fontId="4"/>
  </si>
  <si>
    <t>SETH0003-Z02</t>
    <phoneticPr fontId="4"/>
  </si>
  <si>
    <t>eco-PEN300ﾎﾙﾀﾞｰ</t>
    <phoneticPr fontId="4"/>
  </si>
  <si>
    <t>SETH0003-Z03</t>
    <phoneticPr fontId="4"/>
  </si>
  <si>
    <t>ﾉｽﾞﾙ先端ﾎﾙﾀﾞｰ</t>
    <phoneticPr fontId="4"/>
  </si>
  <si>
    <t>40467637</t>
    <phoneticPr fontId="4"/>
  </si>
  <si>
    <t>ニューディスポカップ(箱売り) 30mL 1ケース(100個)</t>
    <phoneticPr fontId="4"/>
  </si>
  <si>
    <t>OA-QW09SRSN</t>
  </si>
  <si>
    <t>防水型絶縁キャップ OA-QW シリーズ</t>
    <phoneticPr fontId="4"/>
  </si>
  <si>
    <t>199148(HASHIMOTO）で発注済み</t>
    <rPh sb="18" eb="20">
      <t>ハッチュウ</t>
    </rPh>
    <rPh sb="20" eb="21">
      <t>ズ</t>
    </rPh>
    <phoneticPr fontId="4"/>
  </si>
  <si>
    <t>Dsubｺﾈｸﾀ　ハンダ付けタイプ/プレスコンタクト</t>
    <phoneticPr fontId="4"/>
  </si>
  <si>
    <t>RDA-37HT-M2.6</t>
    <phoneticPr fontId="4"/>
  </si>
  <si>
    <t>Dsubｺﾈｸﾀ　EMI対策品/汎用品　樹脂フード</t>
    <phoneticPr fontId="4"/>
  </si>
  <si>
    <t>SS300R-24-4-2</t>
    <phoneticPr fontId="4"/>
  </si>
  <si>
    <t>SS300R　UL規格　小径</t>
    <phoneticPr fontId="4"/>
  </si>
  <si>
    <t>SS300R-24-12-2</t>
    <phoneticPr fontId="4"/>
  </si>
  <si>
    <t>SS301R　UL規格　小径</t>
  </si>
  <si>
    <t>ESP10-25-24</t>
    <phoneticPr fontId="4"/>
  </si>
  <si>
    <t>組み込みスイッチング電源</t>
    <phoneticPr fontId="4"/>
  </si>
  <si>
    <t>JTDCS-SPB-A80-B50-T3.2-X20-Y45-N4-K30-L40-NA4-J30-CC2</t>
    <phoneticPr fontId="4"/>
  </si>
  <si>
    <t>板金　取付板・ブラケット</t>
    <phoneticPr fontId="4"/>
  </si>
  <si>
    <t>JPLB3-P4.2-B7.5</t>
    <phoneticPr fontId="4"/>
  </si>
  <si>
    <t>マーカーピン　マイナス溝付タイプ</t>
    <phoneticPr fontId="4"/>
  </si>
  <si>
    <t>MHPKS202-30-18-A</t>
    <phoneticPr fontId="4"/>
  </si>
  <si>
    <t>ケーブルキャリア　コンパクトタイプ</t>
    <phoneticPr fontId="4"/>
  </si>
  <si>
    <t>蝶ボルト-単品</t>
    <phoneticPr fontId="4"/>
  </si>
  <si>
    <t>鍋屋バイテック</t>
    <rPh sb="0" eb="1">
      <t>ナベ</t>
    </rPh>
    <rPh sb="1" eb="2">
      <t>ヤ</t>
    </rPh>
    <phoneticPr fontId="4"/>
  </si>
  <si>
    <t>SHAS-M4X40</t>
    <phoneticPr fontId="4"/>
  </si>
  <si>
    <t>SHA-EL／SHAS 六角支柱</t>
    <phoneticPr fontId="4"/>
  </si>
  <si>
    <t>SBPP4-6</t>
  </si>
  <si>
    <t>六角穴付止めねじ　ソフトタイプ</t>
    <phoneticPr fontId="4"/>
  </si>
  <si>
    <t>JPLRS4-P5-B7.5</t>
    <phoneticPr fontId="4"/>
  </si>
  <si>
    <t>JPLBS3-P4-B7.5</t>
    <phoneticPr fontId="4"/>
  </si>
  <si>
    <t>JPLRS5-P6-B7.5</t>
    <phoneticPr fontId="4"/>
  </si>
  <si>
    <t>株式会社真央</t>
    <rPh sb="0" eb="4">
      <t>カブシキガイシャ</t>
    </rPh>
    <phoneticPr fontId="4"/>
  </si>
  <si>
    <t>SETH0003-Z04</t>
    <phoneticPr fontId="4"/>
  </si>
  <si>
    <t>ｹｰﾌﾞﾙﾍﾞｱﾍｯﾄﾞ治具</t>
    <phoneticPr fontId="4"/>
  </si>
  <si>
    <t xml:space="preserve">SETH0003-Z05 </t>
    <phoneticPr fontId="4"/>
  </si>
  <si>
    <t xml:space="preserve">SETH0003-Z07 </t>
    <phoneticPr fontId="4"/>
  </si>
  <si>
    <t xml:space="preserve">SETH0003-Z08 </t>
    <phoneticPr fontId="4"/>
  </si>
  <si>
    <t>捨て打ちｶｯﾌﾟ底板</t>
    <phoneticPr fontId="4"/>
  </si>
  <si>
    <t xml:space="preserve">SETH0003-Z09 </t>
    <phoneticPr fontId="4"/>
  </si>
  <si>
    <t>捨て打ちｶｯﾌﾟ治具1</t>
    <phoneticPr fontId="4"/>
  </si>
  <si>
    <t>SETH0003-Z10</t>
    <phoneticPr fontId="4"/>
  </si>
  <si>
    <t>捨て打ちｶｯﾌﾟ治具2</t>
    <phoneticPr fontId="4"/>
  </si>
  <si>
    <t xml:space="preserve">SETH0003-Z06 </t>
    <phoneticPr fontId="4"/>
  </si>
  <si>
    <t>ミニカップ（PP製）　30mL　100個入　No.30</t>
    <phoneticPr fontId="4"/>
  </si>
  <si>
    <t>HBLFSNE6</t>
    <phoneticPr fontId="4"/>
  </si>
  <si>
    <t xml:space="preserve">ｶﾀｶﾞﾜﾄｯｷﾌﾞﾗｹｯﾄ HBLFSNE  </t>
    <phoneticPr fontId="4"/>
  </si>
  <si>
    <t>199351(HASHIMOTO）で発注済み</t>
    <rPh sb="18" eb="20">
      <t>ハッチュウ</t>
    </rPh>
    <rPh sb="20" eb="21">
      <t>ズ</t>
    </rPh>
    <phoneticPr fontId="4"/>
  </si>
  <si>
    <t>HNTT6-5</t>
    <phoneticPr fontId="4"/>
  </si>
  <si>
    <t xml:space="preserve">ｱﾙﾐﾌﾚｰﾑﾖｳﾅｯﾄ  </t>
    <phoneticPr fontId="4"/>
  </si>
  <si>
    <t>HNTT6-3</t>
    <phoneticPr fontId="4"/>
  </si>
  <si>
    <t>HFS6-3030-91</t>
    <phoneticPr fontId="4"/>
  </si>
  <si>
    <t>ｱﾙﾐﾌﾚｰﾑｻﾞｲ</t>
    <phoneticPr fontId="4"/>
  </si>
  <si>
    <t>HFS6-3030-60</t>
    <phoneticPr fontId="4"/>
  </si>
  <si>
    <t>smc</t>
    <phoneticPr fontId="4"/>
  </si>
  <si>
    <t>D-M9NL</t>
    <phoneticPr fontId="4"/>
  </si>
  <si>
    <t>SMC ｵｰﾄｽｲｯﾁ D-Mｼﾘｰｽﾞ</t>
    <phoneticPr fontId="4"/>
  </si>
  <si>
    <t>CXSJM6-30</t>
    <phoneticPr fontId="4"/>
  </si>
  <si>
    <t>SMC ｽﾗｲﾄﾞﾕﾆｯﾄ CXSJMｼﾘｰｽﾞ</t>
    <phoneticPr fontId="4"/>
  </si>
  <si>
    <t>MDSYD-A</t>
    <phoneticPr fontId="4"/>
  </si>
  <si>
    <t>ﾃﾞﾝｼﾞﾍﾞﾝ (MDSYD)</t>
    <phoneticPr fontId="4"/>
  </si>
  <si>
    <t>MHPKS204-38-19-A</t>
    <phoneticPr fontId="4"/>
  </si>
  <si>
    <t>ｹｰﾌﾞﾙｷｬﾘｱ (MHPKF)</t>
    <phoneticPr fontId="4"/>
  </si>
  <si>
    <t>エアタック</t>
    <phoneticPr fontId="4"/>
  </si>
  <si>
    <t>PL4M5D</t>
    <phoneticPr fontId="4"/>
  </si>
  <si>
    <t>ﾜﾝﾀｯﾁﾂｷﾞﾃ PLｼﾘｰｽﾞ</t>
    <phoneticPr fontId="4"/>
  </si>
  <si>
    <t>PL6M5D</t>
    <phoneticPr fontId="4"/>
  </si>
  <si>
    <t>イーサン</t>
    <phoneticPr fontId="4"/>
  </si>
  <si>
    <t>EPY6</t>
  </si>
  <si>
    <t>pisco</t>
    <phoneticPr fontId="4"/>
  </si>
  <si>
    <t>JSC4-M3A</t>
    <phoneticPr fontId="4"/>
  </si>
  <si>
    <t xml:space="preserve">ｽﾋﾟｰﾄﾞｺﾝﾄﾛｰﾗ JSC </t>
    <phoneticPr fontId="4"/>
  </si>
  <si>
    <t>SETGRS8-90-SC6-LVC</t>
    <phoneticPr fontId="4"/>
  </si>
  <si>
    <t>ｴﾝｹｲｼﾁｭｳ - SETGRS</t>
    <phoneticPr fontId="4"/>
  </si>
  <si>
    <t>ｲﾁｷﾞﾒﾋﾟﾝ JPLRS</t>
    <phoneticPr fontId="4"/>
  </si>
  <si>
    <t>ﾅﾍﾞﾔﾊﾞｲﾃｯｸ</t>
    <phoneticPr fontId="4"/>
  </si>
  <si>
    <t>SHAS-M4X25</t>
    <phoneticPr fontId="4"/>
  </si>
  <si>
    <t xml:space="preserve">SHA-EL/SHAS ﾛｯｶｸｼﾁｭｳ </t>
    <phoneticPr fontId="4"/>
  </si>
  <si>
    <t>HFC6-3030-B</t>
    <phoneticPr fontId="4"/>
  </si>
  <si>
    <t>SHAS-M3X15</t>
    <phoneticPr fontId="4"/>
  </si>
  <si>
    <t>SHA-EL/SHAS ﾛｯｶｸｼﾁｭｳ</t>
    <phoneticPr fontId="4"/>
  </si>
  <si>
    <t>ｽﾃﾝﾚｽｼﾁｭｳ SLSBG</t>
    <phoneticPr fontId="4"/>
  </si>
  <si>
    <t>DB-9SP</t>
    <phoneticPr fontId="4"/>
  </si>
  <si>
    <t>ｺﾈｸﾀ</t>
    <phoneticPr fontId="4"/>
  </si>
  <si>
    <t>DB-15SP</t>
    <phoneticPr fontId="4"/>
  </si>
  <si>
    <t>DSDU-PS-SB-37-1</t>
    <phoneticPr fontId="4"/>
  </si>
  <si>
    <t xml:space="preserve">DSUBﾊｰﾈｽ(EMI) </t>
    <phoneticPr fontId="4"/>
  </si>
  <si>
    <t>PDDU-P-JS-9-3</t>
    <phoneticPr fontId="4"/>
  </si>
  <si>
    <t>DSUBﾊｰﾈｽ(ﾌﾟﾗｽﾁｯｸﾌｰﾄﾞ)</t>
    <phoneticPr fontId="4"/>
  </si>
  <si>
    <t>PDDU-P-JS-15-3</t>
    <phoneticPr fontId="4"/>
  </si>
  <si>
    <t>SPCR-HCP-SB-50-2</t>
    <phoneticPr fontId="4"/>
  </si>
  <si>
    <t xml:space="preserve">PCRﾊｰﾌﾋﾟｯﾁﾊｰﾈｽ </t>
    <phoneticPr fontId="4"/>
  </si>
  <si>
    <t>EHVFF06-06</t>
    <phoneticPr fontId="4"/>
  </si>
  <si>
    <t xml:space="preserve">ﾊﾝﾄﾞﾊﾞﾙﾌﾞ </t>
    <phoneticPr fontId="4"/>
  </si>
  <si>
    <t>DNR274-200</t>
    <phoneticPr fontId="4"/>
  </si>
  <si>
    <t xml:space="preserve">ﾃﾞｨﾝﾚｰﾙ(DNR274) </t>
    <phoneticPr fontId="4"/>
  </si>
  <si>
    <t>AIO-M113</t>
    <phoneticPr fontId="4"/>
  </si>
  <si>
    <t xml:space="preserve">S-4530ｽｲｯﾁ </t>
    <phoneticPr fontId="4"/>
  </si>
  <si>
    <t>MD-0L-R</t>
    <phoneticPr fontId="4"/>
  </si>
  <si>
    <t xml:space="preserve">ﾀﾞｸﾄ(ﾊﾞﾝﾖｳ) </t>
    <phoneticPr fontId="4"/>
  </si>
  <si>
    <t>S8VS-06024</t>
    <phoneticPr fontId="4"/>
  </si>
  <si>
    <t xml:space="preserve">POWER SUPPLY  </t>
    <phoneticPr fontId="4"/>
  </si>
  <si>
    <t>MPHKH-150-150-V100-W500</t>
    <phoneticPr fontId="4"/>
  </si>
  <si>
    <t xml:space="preserve">ﾌﾟﾚｰﾄﾋｰﾀ MPHKH </t>
    <phoneticPr fontId="4"/>
  </si>
  <si>
    <t>MFMT4</t>
    <phoneticPr fontId="4"/>
  </si>
  <si>
    <t xml:space="preserve">ｵﾝﾄﾞｾﾝｻ ﾏﾙﾀﾝｼｶﾄﾞｳﾌﾞﾖｳ(MFMT) </t>
    <phoneticPr fontId="4"/>
  </si>
  <si>
    <t>APMTY-N1-T1</t>
    <phoneticPr fontId="4"/>
  </si>
  <si>
    <t xml:space="preserve">ｱﾀﾞﾌﾟﾀｰ(APMTY) </t>
    <phoneticPr fontId="4"/>
  </si>
  <si>
    <t>APMTY-N2-T2</t>
    <phoneticPr fontId="4"/>
  </si>
  <si>
    <t>ｱﾀﾞﾌﾟﾀｰ(APMTY)</t>
    <phoneticPr fontId="4"/>
  </si>
  <si>
    <t>DSNYL6-8</t>
    <phoneticPr fontId="4"/>
  </si>
  <si>
    <t>ﾜﾝﾀｯﾁﾂｷﾞﾃ(DSNYL)</t>
  </si>
  <si>
    <t>SMC ﾂｷﾞﾃﾌﾞﾋﾝ KQｼﾘｰｽﾞ</t>
    <phoneticPr fontId="4"/>
  </si>
  <si>
    <t>PL1SRFA16-R</t>
    <phoneticPr fontId="4"/>
  </si>
  <si>
    <t>ﾊﾟｲ16 ｽｲｯﾁ ﾌﾞｻﾞｰ</t>
    <phoneticPr fontId="4"/>
  </si>
  <si>
    <t>LSNF1</t>
    <phoneticPr fontId="4"/>
  </si>
  <si>
    <t>ｼﾞｮｲﾝﾄP (LS_)</t>
  </si>
  <si>
    <t>RGUNP6</t>
    <phoneticPr fontId="4"/>
  </si>
  <si>
    <t xml:space="preserve">ﾚｷﾞｭﾚｰﾀ (RGUNP) </t>
    <phoneticPr fontId="4"/>
  </si>
  <si>
    <t>HPSC40-8</t>
    <phoneticPr fontId="4"/>
  </si>
  <si>
    <t>ﾌｫﾄｾﾝｻｰｶﾑ HPSC</t>
    <phoneticPr fontId="4"/>
  </si>
  <si>
    <t>EE-SV3</t>
  </si>
  <si>
    <t>OMRON ﾌｫﾄ ﾏｲｸﾛｾﾝｻ EE-SV</t>
    <phoneticPr fontId="4"/>
  </si>
  <si>
    <t>JTAAS-AM-A20-B56-T1.5-X4.5-Y4.5-G47.1-N5-L2.6-S21.7-W12.7-MA3</t>
    <phoneticPr fontId="4"/>
  </si>
  <si>
    <t>FAﾒｶ_ﾊﾞﾝｷﾝ_ﾌﾞﾗｹｯﾄ</t>
    <phoneticPr fontId="4"/>
  </si>
  <si>
    <t>PB1011A-01-BN</t>
    <phoneticPr fontId="4"/>
  </si>
  <si>
    <t>SMC PB ｼﾘｰｽﾞ</t>
    <phoneticPr fontId="4"/>
  </si>
  <si>
    <t>M-UB0640-20-C</t>
  </si>
  <si>
    <t>ｴｱｰﾁｭｰﾌﾞ(M-UB)</t>
    <phoneticPr fontId="4"/>
  </si>
  <si>
    <t>VBT35</t>
    <phoneticPr fontId="4"/>
  </si>
  <si>
    <t xml:space="preserve">Vﾌﾞﾛｯｸ VBT </t>
    <phoneticPr fontId="4"/>
  </si>
  <si>
    <t>ETKMN8-50-SC42-M4</t>
    <phoneticPr fontId="4"/>
  </si>
  <si>
    <t>ｴﾝｹｲｼﾁｭｳ - ETKMN</t>
    <phoneticPr fontId="4"/>
  </si>
  <si>
    <t>H3CR-A-302 DC24</t>
    <phoneticPr fontId="4"/>
  </si>
  <si>
    <t>TIMER/CALENDER</t>
    <phoneticPr fontId="4"/>
  </si>
  <si>
    <t>P2CF-11</t>
    <phoneticPr fontId="4"/>
  </si>
  <si>
    <t>RELAY SOCKET</t>
    <phoneticPr fontId="4"/>
  </si>
  <si>
    <t>日星工業</t>
    <rPh sb="0" eb="4">
      <t>ニッセイコウギョウ</t>
    </rPh>
    <phoneticPr fontId="4"/>
  </si>
  <si>
    <t>JR3-TB3</t>
    <phoneticPr fontId="4"/>
  </si>
  <si>
    <t>JR3000用C-Points2 塗布編集ｿﾌﾄ</t>
    <phoneticPr fontId="4"/>
  </si>
  <si>
    <t>MVBLK-AMW-35X-KTMN5</t>
  </si>
  <si>
    <t>■SETA0103-Y01(ﾂｰﾙﾌﾟﾚｰﾄ)</t>
    <phoneticPr fontId="4"/>
  </si>
  <si>
    <t>SS40079</t>
  </si>
  <si>
    <t>ﾊﾞﾙﾌﾞﾎﾙﾀﾞ</t>
    <phoneticPr fontId="4"/>
  </si>
  <si>
    <t>■SETA0103-X01(ﾜｰｸｼﾞｸﾞﾍﾞｰｽ)</t>
  </si>
  <si>
    <t>■SETA0103-X02(ﾊﾞｷｭｰﾑﾞﾍﾞｰｽ)</t>
  </si>
  <si>
    <t>■SETA0103-X03(ﾊﾞｷｭｰﾑﾞﾍﾞｰｽ)</t>
    <phoneticPr fontId="4"/>
  </si>
  <si>
    <t>MVSHM-3N02002-35W-BS4PH</t>
    <phoneticPr fontId="3"/>
  </si>
  <si>
    <t>■SETA0103-X04(ﾍﾞｱﾌﾟﾚｰﾄ)</t>
  </si>
  <si>
    <t>MHPKS101-19-22-S</t>
  </si>
  <si>
    <t>MVSHM-3N01000-35W-6N34P</t>
  </si>
  <si>
    <t>■SETA0103-Z01(ｶｯﾌﾟﾌﾟﾚｰﾄ)</t>
  </si>
  <si>
    <t>MVSHM-3N02002-35W-ZPAWN</t>
  </si>
  <si>
    <t>■SETA0103-Z02(背面ﾌﾟﾚｰﾄ)</t>
    <rPh sb="14" eb="16">
      <t>ハイメン</t>
    </rPh>
    <phoneticPr fontId="4"/>
  </si>
  <si>
    <t>ﾆﾎﾝｺｳｸｳﾃﾞﾝｼ DSUBｺﾈｸﾀ</t>
  </si>
  <si>
    <t>LPPESB3-P3.80-B2.0-G3-L6</t>
  </si>
  <si>
    <t>ｲﾁｷﾞﾒﾋﾟﾝ LPPES</t>
  </si>
  <si>
    <t>LPPESB3-P4.70-B2.0-G4-L6</t>
  </si>
  <si>
    <t>ARM5SB-08-A</t>
  </si>
  <si>
    <t>SMC ﾚｷﾞﾕﾚｰﾀ ARMｼﾘｰｽﾞ</t>
  </si>
  <si>
    <t>ZK2B07K5NL3-06</t>
  </si>
  <si>
    <t>SMC ZK ｼﾘｰｽﾞ</t>
  </si>
  <si>
    <t>ZS-39-5G</t>
    <phoneticPr fontId="4"/>
  </si>
  <si>
    <t>ZK2-LVW20-A</t>
    <phoneticPr fontId="4"/>
  </si>
  <si>
    <t>LPPESB3-P3.90-B2.0-G3-L6</t>
    <phoneticPr fontId="4"/>
  </si>
  <si>
    <t>LPPESB3-P4.90-B2.0-G4-L6</t>
    <phoneticPr fontId="4"/>
  </si>
  <si>
    <t>MVBLK-AMW-372-W6248</t>
  </si>
  <si>
    <t>■SETA0103-X02A(ﾊﾞｷｭｰﾑﾞﾍﾞｰｽ)</t>
    <phoneticPr fontId="4"/>
  </si>
  <si>
    <t>MVBLK-AMW-372-85KCN</t>
  </si>
  <si>
    <t>■SETA0103-X03A(ﾊﾞｷｭｰﾑﾞﾍﾞｰｽ)</t>
    <phoneticPr fontId="4"/>
  </si>
  <si>
    <t>SP</t>
    <phoneticPr fontId="4"/>
  </si>
  <si>
    <t>WINTECH</t>
    <phoneticPr fontId="4"/>
  </si>
  <si>
    <t>編集ソフト</t>
    <rPh sb="0" eb="2">
      <t>ヘンシュウ</t>
    </rPh>
    <phoneticPr fontId="4"/>
  </si>
  <si>
    <t>9/26出荷管理課へ</t>
    <rPh sb="4" eb="6">
      <t>シュッカ</t>
    </rPh>
    <rPh sb="6" eb="9">
      <t>カンリカ</t>
    </rPh>
    <phoneticPr fontId="4"/>
  </si>
  <si>
    <t>SKTGK8-1</t>
  </si>
  <si>
    <t>ｽﾃﾝﾚｽｶﾝﾂｷﾞﾃ (SKTGK)</t>
  </si>
  <si>
    <t>SKTGLK8-2</t>
  </si>
  <si>
    <t>ZSG50</t>
  </si>
  <si>
    <t>Zｽﾃｰｼﾞ ZSG</t>
  </si>
  <si>
    <t>HHPSNC6-SST</t>
  </si>
  <si>
    <t>ｱﾙﾐﾁｮｳﾊﾞﾝ HHPSNC</t>
  </si>
  <si>
    <t>MVBLK-AMW-35P-N7L69</t>
  </si>
  <si>
    <t>■SETA0105-Y01(ﾂｰﾙｼﾞｸﾞ)</t>
  </si>
  <si>
    <t>MVBLK-AMW-35F-6AC74</t>
  </si>
  <si>
    <t>■SETA0105-Y02(ﾊﾞﾙﾌﾞﾎﾙﾀﾞ)</t>
    <phoneticPr fontId="4"/>
  </si>
  <si>
    <t>MVBLK-AMW-35F-1EFET</t>
  </si>
  <si>
    <t>CSHSM-ST-M5-6</t>
  </si>
  <si>
    <t>■SETA0105-Y03(ｶｰﾄﾘｯｼﾞﾎﾙﾀﾞ)</t>
  </si>
  <si>
    <t>MVSHM-3N02050-35F-EKU74</t>
  </si>
  <si>
    <t>■SETA0105-Z01(ｶｳﾝﾀｰﾊﾟﾈﾙ)</t>
  </si>
  <si>
    <t>H7EC-NV</t>
  </si>
  <si>
    <t>ｶｳﾝﾀｰ(8桁)</t>
    <rPh sb="7" eb="8">
      <t>ケタ</t>
    </rPh>
    <phoneticPr fontId="4"/>
  </si>
  <si>
    <t>MVSHM-3N02058-35H-2Y2XZ</t>
  </si>
  <si>
    <t>■SETA0105-Z02(ｶｯﾌﾟﾌﾟﾚｰﾄ)</t>
  </si>
  <si>
    <t>MVSHM-3N02052-35M-C5LTX</t>
  </si>
  <si>
    <t>MVSHM-3N01000-35P-4K1BS</t>
  </si>
  <si>
    <t>■SETA0105-Z03(ｶｯﾌﾟｶﾞｲﾄﾞ)</t>
    <phoneticPr fontId="4"/>
  </si>
  <si>
    <t>MVBLK-AMW-35M-F6BW8</t>
  </si>
  <si>
    <t>■SETA0105-X01(ﾜｰｸｼﾞｸﾞﾍﾞｰｽ)</t>
  </si>
  <si>
    <t>MVSHM-3N02002-35N-FFY49</t>
  </si>
  <si>
    <t>■SETA0105-X02(ﾍﾞｱﾌﾟﾚｰﾄ)</t>
    <phoneticPr fontId="4"/>
  </si>
  <si>
    <t>WGLNC-17-8-10</t>
  </si>
  <si>
    <t>ﾜｰｸｶﾞｲﾄﾞ(WGLNC)</t>
  </si>
  <si>
    <t>MHPUS102-19-23-S</t>
  </si>
  <si>
    <t>ｹｰﾌﾞﾙｷｬﾘｱ (MHPUF)</t>
  </si>
  <si>
    <t>PR-FB15N3</t>
  </si>
  <si>
    <t>在荷ｾﾝｻｰ</t>
    <rPh sb="0" eb="2">
      <t>ザイカ</t>
    </rPh>
    <phoneticPr fontId="4"/>
  </si>
  <si>
    <t>NEDJL-PS-SB-37-1</t>
  </si>
  <si>
    <t>D SUB､D02､D02-M15 ｼﾘｰｽﾞ</t>
  </si>
  <si>
    <t>DE-C8-J9-B5-1R</t>
  </si>
  <si>
    <t>DNR274-1000</t>
    <phoneticPr fontId="4"/>
  </si>
  <si>
    <t>9/30～10/3</t>
    <phoneticPr fontId="4"/>
  </si>
  <si>
    <t>ARP20-01E-3Y➡ARP20-01BG-3Y</t>
    <phoneticPr fontId="4"/>
  </si>
  <si>
    <t>手配品変更9/28</t>
    <rPh sb="0" eb="5">
      <t>テハイヒンヘンコウ</t>
    </rPh>
    <phoneticPr fontId="4"/>
  </si>
  <si>
    <t>Zｽﾃｰｼﾞ</t>
    <phoneticPr fontId="4"/>
  </si>
  <si>
    <t>■SETA0097-Z02(ﾊﾞﾙﾌﾞﾎﾙﾀﾞ)</t>
    <phoneticPr fontId="4"/>
  </si>
  <si>
    <t>CLJM5-12-15.0</t>
  </si>
  <si>
    <t>NAMFSB-21-1P-2</t>
    <phoneticPr fontId="4"/>
  </si>
  <si>
    <t>CLJM5-12-16.0</t>
    <phoneticPr fontId="4"/>
  </si>
  <si>
    <t xml:space="preserve"> ワンダーフューチャーコーポレーション</t>
    <phoneticPr fontId="4"/>
  </si>
  <si>
    <t>原田（橋本）</t>
    <rPh sb="0" eb="2">
      <t>ハラダ</t>
    </rPh>
    <rPh sb="3" eb="5">
      <t>ハシモト</t>
    </rPh>
    <phoneticPr fontId="4"/>
  </si>
  <si>
    <t xml:space="preserve">SETH0004-X01 </t>
    <phoneticPr fontId="4"/>
  </si>
  <si>
    <t>納期については相談済み/神奈川営業所に納品をお願い致します</t>
    <rPh sb="0" eb="2">
      <t>ノウキ</t>
    </rPh>
    <rPh sb="7" eb="9">
      <t>ソウダン</t>
    </rPh>
    <rPh sb="9" eb="10">
      <t>ズ</t>
    </rPh>
    <rPh sb="12" eb="18">
      <t>カナガワエイギョウショ</t>
    </rPh>
    <rPh sb="19" eb="21">
      <t>ノウヒン</t>
    </rPh>
    <rPh sb="23" eb="24">
      <t>ネガ</t>
    </rPh>
    <rPh sb="25" eb="26">
      <t>イタ</t>
    </rPh>
    <phoneticPr fontId="4"/>
  </si>
  <si>
    <t>神奈川営業所着</t>
    <rPh sb="0" eb="3">
      <t>カナガワ</t>
    </rPh>
    <phoneticPr fontId="4"/>
  </si>
  <si>
    <t>SETH0004-X02</t>
  </si>
  <si>
    <t>センサー取付ブラケット</t>
    <rPh sb="4" eb="6">
      <t>トリツケ</t>
    </rPh>
    <phoneticPr fontId="4"/>
  </si>
  <si>
    <t>納期については相談済み/神奈川営業所に納品をお願い致します</t>
    <rPh sb="0" eb="2">
      <t>ノウキ</t>
    </rPh>
    <rPh sb="7" eb="9">
      <t>ソウダン</t>
    </rPh>
    <rPh sb="9" eb="10">
      <t>ズ</t>
    </rPh>
    <phoneticPr fontId="4"/>
  </si>
  <si>
    <t>IL-S065</t>
    <phoneticPr fontId="4"/>
  </si>
  <si>
    <t>センサーヘッド</t>
    <phoneticPr fontId="4"/>
  </si>
  <si>
    <t>神奈川営業所に納品をお願い致します</t>
    <phoneticPr fontId="4"/>
  </si>
  <si>
    <t>ｱﾝﾌﾟﾕﾆｯﾄ(DINﾀｲﾌﾟ親機)</t>
    <phoneticPr fontId="4"/>
  </si>
  <si>
    <t xml:space="preserve">ｾﾝｻﾍｯﾄﾞｹｰﾌﾞﾙ2m </t>
    <phoneticPr fontId="4"/>
  </si>
  <si>
    <t xml:space="preserve">通信ﾕﾆｯﾄ RS-232C </t>
    <phoneticPr fontId="4"/>
  </si>
  <si>
    <t xml:space="preserve">出精値引
</t>
  </si>
  <si>
    <t>DNR315-100</t>
    <phoneticPr fontId="4"/>
  </si>
  <si>
    <t>9/29・神奈川営業所着</t>
    <rPh sb="5" eb="8">
      <t>カナガワ</t>
    </rPh>
    <rPh sb="8" eb="10">
      <t>エイギョウ</t>
    </rPh>
    <rPh sb="10" eb="11">
      <t>ショ</t>
    </rPh>
    <rPh sb="11" eb="12">
      <t>チャク</t>
    </rPh>
    <phoneticPr fontId="4"/>
  </si>
  <si>
    <t>9/29・神奈川営業着着</t>
    <rPh sb="5" eb="11">
      <t>カナガワエイギョウチャク</t>
    </rPh>
    <rPh sb="11" eb="12">
      <t>チャク</t>
    </rPh>
    <phoneticPr fontId="4"/>
  </si>
  <si>
    <t>設計・プログラム作成費</t>
    <rPh sb="0" eb="2">
      <t>セッケイ</t>
    </rPh>
    <rPh sb="8" eb="10">
      <t>サクセイ</t>
    </rPh>
    <rPh sb="10" eb="11">
      <t>ヒ</t>
    </rPh>
    <phoneticPr fontId="4"/>
  </si>
  <si>
    <t>神奈川営業着</t>
    <rPh sb="0" eb="6">
      <t>カナガワエイギョウチャク</t>
    </rPh>
    <phoneticPr fontId="4"/>
  </si>
  <si>
    <t>神奈川営業所に納品をお願い致します</t>
  </si>
  <si>
    <t xml:space="preserve">出精値引
</t>
    <phoneticPr fontId="4"/>
  </si>
  <si>
    <t>マーレ</t>
    <phoneticPr fontId="4"/>
  </si>
  <si>
    <t>増渕</t>
    <rPh sb="0" eb="2">
      <t>マスブチ</t>
    </rPh>
    <phoneticPr fontId="4"/>
  </si>
  <si>
    <t>Eco-Duo600</t>
    <phoneticPr fontId="4"/>
  </si>
  <si>
    <t>EC200DUO</t>
    <phoneticPr fontId="4"/>
  </si>
  <si>
    <t>ﾓｰﾀｰｹｰﾌﾞﾙ</t>
    <phoneticPr fontId="4"/>
  </si>
  <si>
    <t>ツールジグ</t>
    <phoneticPr fontId="4"/>
  </si>
  <si>
    <t>MVBLK-AMW-36N-XM1NE</t>
  </si>
  <si>
    <t>■SETA0104-Y01(ﾂｰﾙｼﾞｸﾞ)</t>
    <phoneticPr fontId="4"/>
  </si>
  <si>
    <t>Web発注済</t>
    <rPh sb="0" eb="6">
      <t>ウェbハッチュウスミ</t>
    </rPh>
    <phoneticPr fontId="4"/>
  </si>
  <si>
    <t>MVSHM-3N03000-36N-NPJD8</t>
  </si>
  <si>
    <t>■SETA0104-Y02(ｶｰﾄﾘｯｼﾞﾌﾟﾚｰﾄ)</t>
    <phoneticPr fontId="4"/>
  </si>
  <si>
    <t>MVBLK-AMW-36N-LS6G6</t>
  </si>
  <si>
    <t>■SETA0104-Y03(ﾉｽﾞﾙｶﾞｲﾄﾞ)</t>
  </si>
  <si>
    <t>MVBLK-AMW-36N-Y3FSK</t>
  </si>
  <si>
    <t>■SETA0104-Y04(ﾉｽﾞﾙｶﾞｲﾄﾞ)</t>
  </si>
  <si>
    <t>2TPM-SUS</t>
  </si>
  <si>
    <t>TSPｶﾌﾟﾗﾌﾟﾗｸﾞｽﾃﾝﾚｽ 2TPM</t>
  </si>
  <si>
    <t>2TSF-SUS-FKM</t>
  </si>
  <si>
    <t>TSPｶﾌﾟﾗｽﾃﾝﾚｽFKM 2TSF</t>
  </si>
  <si>
    <t>APMMSL-G2-T2-L20</t>
  </si>
  <si>
    <t>APMMS-T1-T2</t>
  </si>
  <si>
    <t>C-1545-4</t>
  </si>
  <si>
    <t>ﾌｧｽﾅｰ C-1545</t>
  </si>
  <si>
    <t>CW1060F0</t>
  </si>
  <si>
    <t>FCSS-03-04</t>
  </si>
  <si>
    <t>ﾛｯｶｸｱﾅﾂｷｻﾗﾎﾞﾙﾄ(ｽﾃﾝﾚｽｾｲ)</t>
  </si>
  <si>
    <t>HHPSNC5-SST</t>
  </si>
  <si>
    <t>SPHGM-SUS-W1/4</t>
  </si>
  <si>
    <t>SWT-8A-S8-SU4</t>
  </si>
  <si>
    <t>ワークジグ</t>
    <phoneticPr fontId="4"/>
  </si>
  <si>
    <t>MVBLK-AMW-36N-BDBMM</t>
  </si>
  <si>
    <t>■SETA0104-X01(ﾜｰｸﾍﾞｰｽﾞ)</t>
    <phoneticPr fontId="4"/>
  </si>
  <si>
    <t>MVBLK-AMW-36N-E6LM7</t>
  </si>
  <si>
    <t>■SETA0104-X02(ﾊﾞｷｭｰﾑﾍﾞｰｽﾞ)</t>
    <phoneticPr fontId="4"/>
  </si>
  <si>
    <t>MVSHM-3N02002-36N-WXS3C</t>
  </si>
  <si>
    <t>■SETA0104-X03(ﾍﾞｱﾌﾟﾚｰﾄ)</t>
  </si>
  <si>
    <t>MVSHM-3N02002-36N-32KJ1</t>
  </si>
  <si>
    <t>■SETA0104-X04(ﾍﾞｱﾌﾟﾚｰﾄ)</t>
  </si>
  <si>
    <t>MHPKS101-19-25-S</t>
  </si>
  <si>
    <t>CUM5-10</t>
  </si>
  <si>
    <t>ｲﾁｷﾞﾒﾋﾟﾝ (CUM)</t>
  </si>
  <si>
    <t>液剤加圧</t>
    <rPh sb="0" eb="2">
      <t>エキザイ</t>
    </rPh>
    <rPh sb="2" eb="4">
      <t>カアツ</t>
    </rPh>
    <phoneticPr fontId="4"/>
  </si>
  <si>
    <t>USLCN6</t>
  </si>
  <si>
    <t>ﾜﾝﾀｯﾁﾂｷﾞﾃ(USLCN)</t>
  </si>
  <si>
    <t>USTE6</t>
  </si>
  <si>
    <t>ﾜﾝﾀｯﾁﾂｷﾞﾃ(USTE)</t>
  </si>
  <si>
    <t>ﾜﾝﾀｯﾁﾂｷﾞﾃ(USTEL)</t>
  </si>
  <si>
    <t>MVSHM-3N02052-36N-8AY3K</t>
  </si>
  <si>
    <t>■SETA0104-Z01(ﾚｷﾞｭｰﾚｰﾀｰﾌﾟﾚｰﾄ)</t>
  </si>
  <si>
    <t>BVHVU6-2</t>
  </si>
  <si>
    <t>ﾊﾝﾄﾞﾊﾞﾙﾌﾞ (BVHVU)</t>
  </si>
  <si>
    <t>AR20-01H-N-A</t>
  </si>
  <si>
    <t>ARP20-01B</t>
    <phoneticPr fontId="4"/>
  </si>
  <si>
    <t>G46E-4-01M-C</t>
    <phoneticPr fontId="4"/>
  </si>
  <si>
    <t>VDW20GA</t>
    <phoneticPr fontId="4"/>
  </si>
  <si>
    <t>ZH10BSA-06-06</t>
    <phoneticPr fontId="4"/>
  </si>
  <si>
    <t>ｴｼﾞｪｸﾀ</t>
    <phoneticPr fontId="4"/>
  </si>
  <si>
    <t>ZSE20-N-M-M5-LB</t>
    <phoneticPr fontId="4"/>
  </si>
  <si>
    <t>負圧計</t>
    <rPh sb="0" eb="3">
      <t>フアツケイ</t>
    </rPh>
    <phoneticPr fontId="4"/>
  </si>
  <si>
    <t>捨て打ちカップ</t>
    <rPh sb="0" eb="1">
      <t>ス</t>
    </rPh>
    <rPh sb="2" eb="3">
      <t>ウ</t>
    </rPh>
    <phoneticPr fontId="4"/>
  </si>
  <si>
    <t>MVSHM-3N02052-35M-D1W8E</t>
  </si>
  <si>
    <t>■SETA0104-Z01(捨て打ちｶｯﾌﾟ)</t>
    <rPh sb="14" eb="15">
      <t>ス</t>
    </rPh>
    <rPh sb="16" eb="17">
      <t>ウ</t>
    </rPh>
    <phoneticPr fontId="4"/>
  </si>
  <si>
    <t>MVSHM-3N02000-35M-881E3</t>
  </si>
  <si>
    <t>■SETA0104-Z02(ｶｯﾌﾟﾌﾟﾚｰﾄ)</t>
    <phoneticPr fontId="4"/>
  </si>
  <si>
    <t>ASONE</t>
    <phoneticPr fontId="4"/>
  </si>
  <si>
    <t>5-079-06</t>
    <phoneticPr fontId="4"/>
  </si>
  <si>
    <t>ミニカップ（PP製）　60mL　100個入　No.60</t>
    <phoneticPr fontId="4"/>
  </si>
  <si>
    <t>電気関係</t>
    <rPh sb="0" eb="4">
      <t>デンキカンケイ</t>
    </rPh>
    <phoneticPr fontId="4"/>
  </si>
  <si>
    <t>ｺｳｶﾝﾖｳﾂｷﾞﾃ</t>
    <phoneticPr fontId="4"/>
  </si>
  <si>
    <t>APMMS-N2-T2</t>
    <phoneticPr fontId="4"/>
  </si>
  <si>
    <t>アイホン</t>
    <phoneticPr fontId="4"/>
  </si>
  <si>
    <t>AXA400-SV</t>
    <phoneticPr fontId="4"/>
  </si>
  <si>
    <t>eco-pen600</t>
    <phoneticPr fontId="4"/>
  </si>
  <si>
    <t>EC200 2.0</t>
    <phoneticPr fontId="4"/>
  </si>
  <si>
    <t>B11-40CR</t>
  </si>
  <si>
    <t>ｼｭﾄﾞｳｽﾃ-ｼﾞ ｸﾛｽﾛ-ﾗ B11-40</t>
  </si>
  <si>
    <t>■EVH-01(ﾘﾝｸ)</t>
  </si>
  <si>
    <t>MVBLK-AMW-36M-MRGWE</t>
  </si>
  <si>
    <t>■SETA108-Y01(ﾂｰﾙﾌﾟﾚｰﾄ)</t>
  </si>
  <si>
    <t>MVBLK-AMW-36J-54YPN</t>
  </si>
  <si>
    <t>■SETA0108-Y02(ﾊﾞﾙﾌﾞﾎﾙﾀﾞﾍﾞｰｽ)</t>
  </si>
  <si>
    <t>MVBLK-AMW-36J-RUPUU</t>
  </si>
  <si>
    <t>■SETA0108-Y03(ﾊﾞﾙﾌﾞﾎﾙﾀﾞ)</t>
  </si>
  <si>
    <t>MVBLK-AMW-36J-5A3X5</t>
  </si>
  <si>
    <t>■SETA0108-Y04(ﾊﾞﾙﾌﾞﾎﾙﾀﾞ)</t>
    <phoneticPr fontId="4"/>
  </si>
  <si>
    <t>MVBLK-AMW-36J-HED6Y</t>
  </si>
  <si>
    <t>■SETA0108-Y05(ノズルｳｹ)</t>
  </si>
  <si>
    <t>SCB8-30</t>
  </si>
  <si>
    <t>APMTS-G2-T2</t>
    <phoneticPr fontId="4"/>
  </si>
  <si>
    <t>営業手配</t>
    <rPh sb="0" eb="4">
      <t>エイギョウテハイ</t>
    </rPh>
    <phoneticPr fontId="4"/>
  </si>
  <si>
    <t>MC-10-2</t>
    <phoneticPr fontId="4"/>
  </si>
  <si>
    <t>ME-10-2</t>
    <phoneticPr fontId="4"/>
  </si>
  <si>
    <t>ATD300CV-TJKIT</t>
    <phoneticPr fontId="4"/>
  </si>
  <si>
    <t>カートリッジ</t>
    <phoneticPr fontId="4"/>
  </si>
  <si>
    <r>
      <t>CDJ2B16-200Z-M9N</t>
    </r>
    <r>
      <rPr>
        <b/>
        <sz val="11"/>
        <color indexed="30"/>
        <rFont val="ＭＳ Ｐゴシック"/>
        <family val="3"/>
        <charset val="128"/>
      </rPr>
      <t>L</t>
    </r>
    <r>
      <rPr>
        <sz val="11"/>
        <color indexed="8"/>
        <rFont val="ＭＳ Ｐゴシック"/>
        <family val="3"/>
        <charset val="128"/>
      </rPr>
      <t>S-B</t>
    </r>
    <phoneticPr fontId="4"/>
  </si>
  <si>
    <r>
      <rPr>
        <b/>
        <sz val="11"/>
        <color indexed="10"/>
        <rFont val="ＭＳ Ｐゴシック"/>
        <family val="3"/>
        <charset val="128"/>
      </rPr>
      <t>発注願います。</t>
    </r>
    <r>
      <rPr>
        <sz val="11"/>
        <color theme="1"/>
        <rFont val="游ゴシック"/>
        <family val="2"/>
        <charset val="128"/>
        <scheme val="minor"/>
      </rPr>
      <t xml:space="preserve">
仙台営業所へ発送し組立確認後、機材センターへ入荷</t>
    </r>
    <phoneticPr fontId="4"/>
  </si>
  <si>
    <t>10/12・仙台営業所着</t>
    <rPh sb="6" eb="12">
      <t>センダイエイギョウショチャク</t>
    </rPh>
    <phoneticPr fontId="4"/>
  </si>
  <si>
    <t>10/26・仙台営業所着</t>
    <rPh sb="6" eb="12">
      <t>センダイエイギョウショチャク</t>
    </rPh>
    <phoneticPr fontId="4"/>
  </si>
  <si>
    <r>
      <t>SETB0088-Z02</t>
    </r>
    <r>
      <rPr>
        <b/>
        <sz val="11"/>
        <color indexed="30"/>
        <rFont val="ＭＳ Ｐゴシック"/>
        <family val="3"/>
        <charset val="128"/>
      </rPr>
      <t>-1</t>
    </r>
    <r>
      <rPr>
        <sz val="11"/>
        <color indexed="8"/>
        <rFont val="ＭＳ Ｐゴシック"/>
        <family val="3"/>
        <charset val="128"/>
      </rPr>
      <t>　580091A改　 ﾄﾞﾛｯﾌﾟｲﾝｱﾀﾞﾌﾟﾀ　 材料　A2017</t>
    </r>
    <phoneticPr fontId="4"/>
  </si>
  <si>
    <t>見積NO.　</t>
    <rPh sb="0" eb="2">
      <t>ミツモリ</t>
    </rPh>
    <phoneticPr fontId="4"/>
  </si>
  <si>
    <t>SETB0089-Z03-1　ATP300　筒部 アルミパイプ本体　M60（φ55.8）×185L</t>
    <phoneticPr fontId="4"/>
  </si>
  <si>
    <t>CSHCS-SUS-M3-8</t>
  </si>
  <si>
    <t>ﾛｯｶｸｱﾅﾂｷｻﾗﾎﾞﾙﾄ</t>
  </si>
  <si>
    <t>Web発注済（仙台営業所へ直送</t>
    <rPh sb="3" eb="6">
      <t>ハッチュウスミ</t>
    </rPh>
    <rPh sb="7" eb="12">
      <t>センダイエイギョウショ</t>
    </rPh>
    <rPh sb="13" eb="15">
      <t>チョクソウ</t>
    </rPh>
    <phoneticPr fontId="4"/>
  </si>
  <si>
    <t>DBS4-5-4</t>
  </si>
  <si>
    <t>ﾀﾞﾝﾂｷﾎﾞﾙﾄ ﾃｲﾄｳ(DBS)</t>
  </si>
  <si>
    <t>FWRBA-D60-V51-T4</t>
  </si>
  <si>
    <t>ｺﾞﾑﾜｯｼｬ FWRBA</t>
  </si>
  <si>
    <t>FWRBN-D23-V16-T3</t>
  </si>
  <si>
    <t>MS3-20</t>
  </si>
  <si>
    <t>MVBLK-SUB-JPA2AJKBW111AB</t>
  </si>
  <si>
    <t>MVSHM-3N03004-32Y-ZAWDK</t>
  </si>
  <si>
    <t>SETB0004-Z08　パッド3　φ42</t>
    <phoneticPr fontId="4"/>
  </si>
  <si>
    <t>NGF40</t>
  </si>
  <si>
    <t>Oﾘﾝｸﾞ NGF</t>
  </si>
  <si>
    <t>PACK10-CIMRS4-9-0.2</t>
  </si>
  <si>
    <t>ｼﾑ PACK10-CIMRS</t>
  </si>
  <si>
    <t>SNCPH2.5S</t>
  </si>
  <si>
    <t>ｻﾆﾀﾘｰﾂｷﾞﾃ(SNCPH)</t>
  </si>
  <si>
    <t>SNGS2.5S → 40MP/2.5S-EPDM</t>
    <phoneticPr fontId="4"/>
  </si>
  <si>
    <t>ｶﾞｽｹｯﾄ</t>
  </si>
  <si>
    <t>電気材</t>
    <rPh sb="0" eb="2">
      <t>デンキ</t>
    </rPh>
    <rPh sb="2" eb="3">
      <t>ザイ</t>
    </rPh>
    <phoneticPr fontId="4"/>
  </si>
  <si>
    <t>MY2N DC24</t>
    <phoneticPr fontId="4"/>
  </si>
  <si>
    <t>PYF-14-PU</t>
    <phoneticPr fontId="4"/>
  </si>
  <si>
    <t>MVSHM-3N02052-36J-CFJCK</t>
  </si>
  <si>
    <t>■SETA0108-Z01(ｶｯﾌﾟﾍﾞｰｽ)</t>
  </si>
  <si>
    <t>MVSHM-3N01000-36J-7BSRS</t>
  </si>
  <si>
    <t>■SETA0108-Z02(ｶｯﾌﾟﾌﾟﾚｰﾄ)</t>
  </si>
  <si>
    <t>NCLSS3-5-15</t>
    <phoneticPr fontId="4"/>
  </si>
  <si>
    <t>個数う</t>
    <rPh sb="0" eb="2">
      <t>コスウ</t>
    </rPh>
    <phoneticPr fontId="4"/>
  </si>
  <si>
    <t>空圧機器</t>
    <rPh sb="0" eb="2">
      <t>クウアツ</t>
    </rPh>
    <rPh sb="2" eb="4">
      <t>キキ</t>
    </rPh>
    <phoneticPr fontId="4"/>
  </si>
  <si>
    <t>ARP20-01BG</t>
    <phoneticPr fontId="4"/>
  </si>
  <si>
    <t>MESLL6-1</t>
    <phoneticPr fontId="4"/>
  </si>
  <si>
    <t>日伝（マーレジャパン）</t>
    <rPh sb="0" eb="2">
      <t>ニチデン</t>
    </rPh>
    <phoneticPr fontId="4"/>
  </si>
  <si>
    <t>AXA600-HV</t>
    <phoneticPr fontId="4"/>
  </si>
  <si>
    <t>発注願います</t>
    <rPh sb="0" eb="2">
      <t>ハッチュウ</t>
    </rPh>
    <rPh sb="2" eb="3">
      <t>ネガ</t>
    </rPh>
    <phoneticPr fontId="4"/>
  </si>
  <si>
    <t>MVBLK-AMW-38K-G1GTS</t>
  </si>
  <si>
    <t>■SETA0104-Y01A(ﾂｰﾙｼﾞｸﾞ)</t>
    <phoneticPr fontId="4"/>
  </si>
  <si>
    <t>APMMS-N2-T2</t>
  </si>
  <si>
    <t>ﾈｼﾞﾍﾝｶﾝﾂｷﾞﾃ(APMMS)</t>
  </si>
  <si>
    <t>SUTPTH8A</t>
  </si>
  <si>
    <t>MVSHM-3N02050-38K-H8BCW</t>
  </si>
  <si>
    <t>捨て打ち</t>
    <rPh sb="0" eb="1">
      <t>ス</t>
    </rPh>
    <rPh sb="2" eb="3">
      <t>ウ</t>
    </rPh>
    <phoneticPr fontId="4"/>
  </si>
  <si>
    <t>■SETA0079-X02B(回転ﾍﾞｰｽ)</t>
  </si>
  <si>
    <t>A2-STSG2022TKO</t>
    <phoneticPr fontId="4"/>
  </si>
  <si>
    <t>展示会（接着接合展2022)</t>
    <rPh sb="0" eb="3">
      <t>テンジカイ</t>
    </rPh>
    <rPh sb="4" eb="9">
      <t>セッチャクセツゴウテン</t>
    </rPh>
    <phoneticPr fontId="4"/>
  </si>
  <si>
    <t>A2-STSG2022TKO(YATAGAWA)</t>
    <phoneticPr fontId="4"/>
  </si>
  <si>
    <t xml:space="preserve">SSTT0359 </t>
    <phoneticPr fontId="4"/>
  </si>
  <si>
    <t>ツール取付板</t>
    <phoneticPr fontId="4"/>
  </si>
  <si>
    <t>作成：2019.08.09</t>
    <rPh sb="0" eb="2">
      <t>サクセイ</t>
    </rPh>
    <phoneticPr fontId="4"/>
  </si>
  <si>
    <t>★201909N-2(Y)向け 治具数量</t>
    <phoneticPr fontId="4"/>
  </si>
  <si>
    <t>SSTT0180</t>
    <phoneticPr fontId="4"/>
  </si>
  <si>
    <t>eco-DUO取付板</t>
    <phoneticPr fontId="4"/>
  </si>
  <si>
    <t>A-NPC2022NGY</t>
    <phoneticPr fontId="4"/>
  </si>
  <si>
    <t>展示会（ネプコン名古屋2022)</t>
    <rPh sb="0" eb="3">
      <t>テンジカイ</t>
    </rPh>
    <rPh sb="8" eb="11">
      <t>ナゴヤ</t>
    </rPh>
    <phoneticPr fontId="4"/>
  </si>
  <si>
    <t>A-NPC2022NGY(YATAGAWA)</t>
    <phoneticPr fontId="4"/>
  </si>
  <si>
    <t>SSTT0334</t>
    <phoneticPr fontId="4"/>
  </si>
  <si>
    <t xml:space="preserve"> ecoDUO取付板</t>
  </si>
  <si>
    <t>SSTT0341</t>
    <phoneticPr fontId="4"/>
  </si>
  <si>
    <t>Flowscreen取付板金</t>
  </si>
  <si>
    <t>KNCLSS4-8</t>
    <phoneticPr fontId="4"/>
  </si>
  <si>
    <t>GLDJ-S-WA-15-2</t>
  </si>
  <si>
    <t>D-sub15ケーブル(オス)</t>
    <phoneticPr fontId="4"/>
  </si>
  <si>
    <t>SSTT0340</t>
    <phoneticPr fontId="4"/>
  </si>
  <si>
    <t>モニターアーム</t>
    <phoneticPr fontId="4"/>
  </si>
  <si>
    <t>SSTT0342</t>
    <phoneticPr fontId="4"/>
  </si>
  <si>
    <t>AXA200用ecoDUO取付板</t>
    <rPh sb="6" eb="7">
      <t>ヨウ</t>
    </rPh>
    <rPh sb="13" eb="16">
      <t>トリツケイタ</t>
    </rPh>
    <phoneticPr fontId="4"/>
  </si>
  <si>
    <t>SSTT0343</t>
  </si>
  <si>
    <t>SSTT0344</t>
  </si>
  <si>
    <t>AXA200背面板</t>
    <rPh sb="6" eb="8">
      <t>ハイメン</t>
    </rPh>
    <rPh sb="8" eb="9">
      <t>イタ</t>
    </rPh>
    <phoneticPr fontId="4"/>
  </si>
  <si>
    <t>FWZJM-D10-V8-P4.5-H4.5-T8</t>
    <phoneticPr fontId="4"/>
  </si>
  <si>
    <t>FGLKH5-150-150</t>
    <phoneticPr fontId="4"/>
  </si>
  <si>
    <t>フロート透明ガラス</t>
    <rPh sb="4" eb="6">
      <t>トウメイ</t>
    </rPh>
    <phoneticPr fontId="4"/>
  </si>
  <si>
    <t xml:space="preserve">DPAM-LDA06-112 </t>
  </si>
  <si>
    <t>37pin端子台</t>
    <rPh sb="5" eb="8">
      <t>タンシダイ</t>
    </rPh>
    <phoneticPr fontId="4"/>
  </si>
  <si>
    <t xml:space="preserve">MWI-COM-P10N10 </t>
    <phoneticPr fontId="4"/>
  </si>
  <si>
    <t>COM端子台</t>
    <rPh sb="3" eb="6">
      <t>タンシダイ</t>
    </rPh>
    <phoneticPr fontId="4"/>
  </si>
  <si>
    <t>MD-1.5L-R</t>
    <phoneticPr fontId="4"/>
  </si>
  <si>
    <t xml:space="preserve">SETGR10-20 </t>
    <phoneticPr fontId="4"/>
  </si>
  <si>
    <t>DNR314-1000</t>
    <phoneticPr fontId="4"/>
  </si>
  <si>
    <t>OREK</t>
    <phoneticPr fontId="4"/>
  </si>
  <si>
    <t>11.6インチモニター</t>
    <phoneticPr fontId="4"/>
  </si>
  <si>
    <t>2022/11/28手配済み</t>
    <rPh sb="10" eb="13">
      <t>テハイズ</t>
    </rPh>
    <phoneticPr fontId="4"/>
  </si>
  <si>
    <t>SFBJ6-15</t>
    <phoneticPr fontId="4"/>
  </si>
  <si>
    <t>ﾈｼﾞ</t>
    <phoneticPr fontId="4"/>
  </si>
  <si>
    <t>AXELIA2ヘッド治具</t>
    <rPh sb="10" eb="12">
      <t>ジグ</t>
    </rPh>
    <phoneticPr fontId="4"/>
  </si>
  <si>
    <t>塗布テスト用治具</t>
    <rPh sb="0" eb="2">
      <t>トフ</t>
    </rPh>
    <rPh sb="5" eb="6">
      <t>ヨウ</t>
    </rPh>
    <rPh sb="6" eb="8">
      <t>ジグ</t>
    </rPh>
    <phoneticPr fontId="4"/>
  </si>
  <si>
    <t>SSTT0352</t>
    <phoneticPr fontId="4"/>
  </si>
  <si>
    <t>SSTT0353</t>
    <phoneticPr fontId="4"/>
  </si>
  <si>
    <t>バルブ(φ26.9）固定ホルダ(D17.3)</t>
  </si>
  <si>
    <t>SETGS8-30-SC10-M4-N4</t>
    <phoneticPr fontId="4"/>
  </si>
  <si>
    <t>SSTT0354</t>
    <phoneticPr fontId="4"/>
  </si>
  <si>
    <t>SV51取付板</t>
    <phoneticPr fontId="4"/>
  </si>
  <si>
    <t>SSTT0355</t>
    <phoneticPr fontId="4"/>
  </si>
  <si>
    <t>バルブ(φ26.9）固定ホルダ(D19.3)</t>
    <phoneticPr fontId="4"/>
  </si>
  <si>
    <t>MXQ12A-50ZA-M9NVL</t>
    <phoneticPr fontId="4"/>
  </si>
  <si>
    <t xml:space="preserve"> ｴｱｽﾗｲﾄﾞﾃｰﾌﾞﾙ</t>
    <phoneticPr fontId="4"/>
  </si>
  <si>
    <t>SSTT0356</t>
    <phoneticPr fontId="4"/>
  </si>
  <si>
    <t>SS5YJ3-20-02</t>
    <phoneticPr fontId="4"/>
  </si>
  <si>
    <t>※SYJ3220-5LOZE-M3</t>
    <phoneticPr fontId="4"/>
  </si>
  <si>
    <t>電磁弁(ダブル)</t>
    <rPh sb="0" eb="3">
      <t>デンジベン</t>
    </rPh>
    <phoneticPr fontId="4"/>
  </si>
  <si>
    <t>※SY100-30-4A-50</t>
    <phoneticPr fontId="4"/>
  </si>
  <si>
    <t>電磁弁配線</t>
    <rPh sb="0" eb="3">
      <t>デンジベン</t>
    </rPh>
    <rPh sb="3" eb="5">
      <t>ハイセン</t>
    </rPh>
    <phoneticPr fontId="4"/>
  </si>
  <si>
    <t>MNCNP4-M3</t>
  </si>
  <si>
    <t>144613-Y02</t>
    <phoneticPr fontId="4"/>
  </si>
  <si>
    <t>SS5YJ3-20-02 ﾏﾆﾎｰﾙﾄﾞﾍﾞｰｽ</t>
  </si>
  <si>
    <t>B-NPC2022NGY</t>
    <phoneticPr fontId="4"/>
  </si>
  <si>
    <t>B-NPC2022NGY(YATAGAWA)</t>
    <phoneticPr fontId="4"/>
  </si>
  <si>
    <t>ジャノメ</t>
    <phoneticPr fontId="4"/>
  </si>
  <si>
    <t>IO-MTケーブル／品番170551001</t>
    <phoneticPr fontId="4"/>
  </si>
  <si>
    <t>JR3000用部品 .IO-MTケーブル(3M）</t>
    <rPh sb="6" eb="7">
      <t>ヨウ</t>
    </rPh>
    <rPh sb="7" eb="9">
      <t>ブヒン</t>
    </rPh>
    <phoneticPr fontId="4"/>
  </si>
  <si>
    <t>SSTT0348</t>
    <phoneticPr fontId="4"/>
  </si>
  <si>
    <t>SSTT0349</t>
    <phoneticPr fontId="4"/>
  </si>
  <si>
    <t>ディスペンサー取付板</t>
    <rPh sb="7" eb="10">
      <t>トリツケイタ</t>
    </rPh>
    <phoneticPr fontId="4"/>
  </si>
  <si>
    <t>SSTT0350</t>
    <phoneticPr fontId="4"/>
  </si>
  <si>
    <t>SV０１固定ホルダ</t>
    <rPh sb="4" eb="6">
      <t>コテイ</t>
    </rPh>
    <phoneticPr fontId="4"/>
  </si>
  <si>
    <t>SSTHWS10</t>
    <phoneticPr fontId="4"/>
  </si>
  <si>
    <t>TWTAS10-4-4</t>
    <phoneticPr fontId="4"/>
  </si>
  <si>
    <t>FGLKH5-190-190</t>
  </si>
  <si>
    <t>透明ガラス</t>
    <rPh sb="0" eb="2">
      <t>トウメイ</t>
    </rPh>
    <phoneticPr fontId="4"/>
  </si>
  <si>
    <t xml:space="preserve">GLPJ-PY-WA-9-2 </t>
    <phoneticPr fontId="4"/>
  </si>
  <si>
    <t>D-subケーブル</t>
    <phoneticPr fontId="4"/>
  </si>
  <si>
    <t>AZM46AK-FC20UA</t>
  </si>
  <si>
    <t>ステッピングモーター</t>
    <phoneticPr fontId="4"/>
  </si>
  <si>
    <t>注文書発行時に</t>
  </si>
  <si>
    <t>CC030VZR2</t>
  </si>
  <si>
    <t>可動ケーブル3M</t>
    <rPh sb="0" eb="2">
      <t>カドウ</t>
    </rPh>
    <phoneticPr fontId="4"/>
  </si>
  <si>
    <t>”10/14着納期厳守”と明記下さい</t>
  </si>
  <si>
    <t>10/11追加手配済み</t>
    <rPh sb="5" eb="7">
      <t>ツイカ</t>
    </rPh>
    <rPh sb="7" eb="10">
      <t>テハイズ</t>
    </rPh>
    <phoneticPr fontId="4"/>
  </si>
  <si>
    <t>TAP-EX2102</t>
    <phoneticPr fontId="4"/>
  </si>
  <si>
    <t>OAタップ</t>
    <phoneticPr fontId="4"/>
  </si>
  <si>
    <t>TR-AD11</t>
    <phoneticPr fontId="4"/>
  </si>
  <si>
    <t>JP-II-JPSS-3</t>
  </si>
  <si>
    <t>B-STSG2022TKO</t>
    <phoneticPr fontId="4"/>
  </si>
  <si>
    <t>B-STSG2022TKO(YATAGAWA)</t>
    <phoneticPr fontId="4"/>
  </si>
  <si>
    <t>SSTT0360</t>
    <phoneticPr fontId="4"/>
  </si>
  <si>
    <t>Beatrum取付板</t>
    <rPh sb="7" eb="10">
      <t>トリツケイタ</t>
    </rPh>
    <phoneticPr fontId="4"/>
  </si>
  <si>
    <t>SSTT0361</t>
    <phoneticPr fontId="4"/>
  </si>
  <si>
    <t>AXA200背面板2</t>
    <rPh sb="6" eb="8">
      <t>ハイメン</t>
    </rPh>
    <rPh sb="8" eb="9">
      <t>イタ</t>
    </rPh>
    <phoneticPr fontId="4"/>
  </si>
  <si>
    <t>DSDU-P-SB-9-3</t>
    <phoneticPr fontId="4"/>
  </si>
  <si>
    <t>D-sub9pin</t>
    <phoneticPr fontId="4"/>
  </si>
  <si>
    <t>DSDU-P-SB-15-3</t>
  </si>
  <si>
    <t>D-sub15pin</t>
    <phoneticPr fontId="4"/>
  </si>
  <si>
    <t>C-NPC2022NGY</t>
    <phoneticPr fontId="4"/>
  </si>
  <si>
    <t>C-NPC2022NGY(YATAGAWA)</t>
    <phoneticPr fontId="4"/>
  </si>
  <si>
    <t>SSTT0351</t>
    <phoneticPr fontId="4"/>
  </si>
  <si>
    <t>底面板金</t>
    <rPh sb="0" eb="2">
      <t>テイメン</t>
    </rPh>
    <rPh sb="2" eb="4">
      <t>バンキン</t>
    </rPh>
    <phoneticPr fontId="4"/>
  </si>
  <si>
    <t>追加手配済み</t>
    <rPh sb="0" eb="2">
      <t>ツイカ</t>
    </rPh>
    <rPh sb="2" eb="5">
      <t>テハイズ</t>
    </rPh>
    <phoneticPr fontId="4"/>
  </si>
  <si>
    <t>PP6</t>
  </si>
  <si>
    <t>ﾋｮｳｼﾞｭﾝﾂｷﾞﾃ PP</t>
  </si>
  <si>
    <t>PUT4-20-W</t>
  </si>
  <si>
    <t>ﾀｲｽｲｾｲﾎﾟﾘｳﾚﾀﾝﾁｭｰﾌﾞ (PUTL)</t>
  </si>
  <si>
    <t>PUT4-20-B</t>
    <phoneticPr fontId="4"/>
  </si>
  <si>
    <t>PUT6-20-B</t>
  </si>
  <si>
    <t>CW1040G0</t>
  </si>
  <si>
    <t>WBN-S7203B(G)</t>
  </si>
  <si>
    <t>OAﾀｯﾌﾟ OAﾏﾙﾁﾀｯﾌﾟ 3P7ｺ2M</t>
  </si>
  <si>
    <t>C-STSG2022TKO</t>
    <phoneticPr fontId="4"/>
  </si>
  <si>
    <t>C-STSG2022TKO(YATAGAWA)</t>
    <phoneticPr fontId="4"/>
  </si>
  <si>
    <t>SSTT0362</t>
    <phoneticPr fontId="4"/>
  </si>
  <si>
    <t>AXA用ecoDUO取付板</t>
    <rPh sb="3" eb="4">
      <t>ヨウ</t>
    </rPh>
    <rPh sb="10" eb="13">
      <t>トリツケイタ</t>
    </rPh>
    <phoneticPr fontId="4"/>
  </si>
  <si>
    <t>D-NPC2022NGY(YATAGAWA)</t>
    <phoneticPr fontId="4"/>
  </si>
  <si>
    <t>TOPRUI</t>
    <phoneticPr fontId="4"/>
  </si>
  <si>
    <t>https://www.amazon.co.jp/TOPRUI-11-6%E3%82%A4%E3%83%B3%E3%83%81%E6%B6%B2%E6%99%B6-%E3%83%A2%E3%83%8B%E3%82%BF%E3%83%BCIPS-%E3%83%87%E3%82%A3%E3%82%B9%E3%83%97%E3%83%AC%E3%82%A4-%E3%82%B9%E3%83%94%E3%83%BC%E3%82%AB%E3%83%BC%E5%86%85%E8%94%B5/dp/B082DDTM5R/ref=pd_lpo_1?pd_rd_i=B082DDTM5R&amp;psc=1</t>
    <phoneticPr fontId="4"/>
  </si>
  <si>
    <t>9/7・本社着</t>
    <rPh sb="4" eb="6">
      <t>ホンシャ</t>
    </rPh>
    <rPh sb="6" eb="7">
      <t>チャク</t>
    </rPh>
    <phoneticPr fontId="4"/>
  </si>
  <si>
    <t>DPAM-LDA06-112</t>
  </si>
  <si>
    <t>SSTT0335</t>
    <phoneticPr fontId="4"/>
  </si>
  <si>
    <t xml:space="preserve"> ecoPEN600(700)ホルダー</t>
  </si>
  <si>
    <t>SSTT0336</t>
  </si>
  <si>
    <t>SSTT0337</t>
  </si>
  <si>
    <t>ダミーワーク１</t>
    <phoneticPr fontId="4"/>
  </si>
  <si>
    <t>SSTT0338</t>
  </si>
  <si>
    <t>ダミーワーク２</t>
  </si>
  <si>
    <t>SSTT0339</t>
  </si>
  <si>
    <t>ダミーワーク３</t>
  </si>
  <si>
    <t>SSTT0340</t>
  </si>
  <si>
    <t>モニターアーム取付板</t>
    <rPh sb="7" eb="10">
      <t>トリツケイタ</t>
    </rPh>
    <phoneticPr fontId="4"/>
  </si>
  <si>
    <t>コネクト</t>
  </si>
  <si>
    <t>SSTT0345</t>
  </si>
  <si>
    <t>AXA300背面板</t>
  </si>
  <si>
    <t>SSTT0346</t>
  </si>
  <si>
    <t>ロボットベース(2個置き）</t>
    <rPh sb="9" eb="10">
      <t>コ</t>
    </rPh>
    <rPh sb="10" eb="11">
      <t>オ</t>
    </rPh>
    <phoneticPr fontId="4"/>
  </si>
  <si>
    <t>SSTT0347</t>
  </si>
  <si>
    <t>チップディテクトセンサー固定Lブロック</t>
  </si>
  <si>
    <t>Dsubコネクタハーネス</t>
  </si>
  <si>
    <t xml:space="preserve">MWI-COM-P10N10 </t>
  </si>
  <si>
    <t>MD-1.5L-R</t>
  </si>
  <si>
    <t>カッチンダクト</t>
  </si>
  <si>
    <t xml:space="preserve">SETGR10-20 </t>
  </si>
  <si>
    <t xml:space="preserve">GLPJ-PT-WA-15-2 </t>
  </si>
  <si>
    <t>D-subケーブル</t>
  </si>
  <si>
    <t>DPS課購入依頼品</t>
    <rPh sb="3" eb="4">
      <t>カ</t>
    </rPh>
    <rPh sb="4" eb="8">
      <t>コウニュウイライ</t>
    </rPh>
    <rPh sb="8" eb="9">
      <t>ヒン</t>
    </rPh>
    <phoneticPr fontId="4"/>
  </si>
  <si>
    <t>塗布テスト用デモ機として手配
※直近 冨沢所長担当 GEヘルスケア向けにて使用</t>
    <rPh sb="0" eb="2">
      <t>トフ</t>
    </rPh>
    <rPh sb="5" eb="6">
      <t>ヨウ</t>
    </rPh>
    <rPh sb="8" eb="9">
      <t>キ</t>
    </rPh>
    <rPh sb="12" eb="14">
      <t>テハイ</t>
    </rPh>
    <rPh sb="16" eb="18">
      <t>チョッキン</t>
    </rPh>
    <rPh sb="19" eb="21">
      <t>トミザワ</t>
    </rPh>
    <rPh sb="21" eb="23">
      <t>ショチョウ</t>
    </rPh>
    <rPh sb="23" eb="25">
      <t>タントウ</t>
    </rPh>
    <rPh sb="33" eb="34">
      <t>ム</t>
    </rPh>
    <rPh sb="37" eb="39">
      <t>シヨウ</t>
    </rPh>
    <phoneticPr fontId="4"/>
  </si>
  <si>
    <t>ATD300CV-G　ｶｰﾄﾘｯﾁ残量検知</t>
    <phoneticPr fontId="4"/>
  </si>
  <si>
    <t>MVSHM-3N02052012024-JPA227MK9111AA</t>
    <phoneticPr fontId="4"/>
  </si>
  <si>
    <t xml:space="preserve"> レギュレータ取付板金　SETB-0004-Z04　</t>
    <phoneticPr fontId="4"/>
  </si>
  <si>
    <t xml:space="preserve"> レギュレータ取付</t>
    <phoneticPr fontId="4"/>
  </si>
  <si>
    <t>2/15-16</t>
    <phoneticPr fontId="4"/>
  </si>
  <si>
    <t>アルミキャップ φ75×33.5H　材料　A2017　Type</t>
    <rPh sb="18" eb="20">
      <t>ザイリョウ</t>
    </rPh>
    <phoneticPr fontId="4"/>
  </si>
  <si>
    <t>東北ﾏﾃﾘｱﾙｽ様見積　5737</t>
    <rPh sb="0" eb="2">
      <t>トウホク</t>
    </rPh>
    <rPh sb="8" eb="9">
      <t>サマ</t>
    </rPh>
    <rPh sb="9" eb="11">
      <t>ミツモリ</t>
    </rPh>
    <phoneticPr fontId="4"/>
  </si>
  <si>
    <t>アルミパイプ本体　M60（φ55.8）×218.6L　材料　A2017　Type</t>
    <rPh sb="6" eb="8">
      <t>ホンタイ</t>
    </rPh>
    <rPh sb="27" eb="29">
      <t>ザイリョウ</t>
    </rPh>
    <phoneticPr fontId="4"/>
  </si>
  <si>
    <t>森清化工</t>
    <rPh sb="0" eb="1">
      <t>モリ</t>
    </rPh>
    <rPh sb="1" eb="2">
      <t>セイ</t>
    </rPh>
    <rPh sb="2" eb="3">
      <t>カ</t>
    </rPh>
    <rPh sb="3" eb="4">
      <t>コウ</t>
    </rPh>
    <phoneticPr fontId="4"/>
  </si>
  <si>
    <t>10個/袋単位での購入により発注数変更</t>
    <rPh sb="2" eb="3">
      <t>コ</t>
    </rPh>
    <rPh sb="4" eb="5">
      <t>フクロ</t>
    </rPh>
    <rPh sb="5" eb="7">
      <t>タンイ</t>
    </rPh>
    <rPh sb="9" eb="11">
      <t>コウニュウ</t>
    </rPh>
    <rPh sb="14" eb="17">
      <t>ハッチュウスウ</t>
    </rPh>
    <rPh sb="17" eb="19">
      <t>ヘンコウ</t>
    </rPh>
    <phoneticPr fontId="4"/>
  </si>
  <si>
    <t>ミニュチュア管継手</t>
    <rPh sb="6" eb="7">
      <t>カン</t>
    </rPh>
    <rPh sb="7" eb="8">
      <t>ツギ</t>
    </rPh>
    <rPh sb="8" eb="9">
      <t>テ</t>
    </rPh>
    <phoneticPr fontId="9"/>
  </si>
  <si>
    <t>ミニュチュアワンタッチ継手　エルボ</t>
    <rPh sb="11" eb="12">
      <t>ツギ</t>
    </rPh>
    <rPh sb="12" eb="13">
      <t>テ</t>
    </rPh>
    <phoneticPr fontId="4"/>
  </si>
  <si>
    <t xml:space="preserve"> レギュレータ取付</t>
  </si>
  <si>
    <t>ミニチュアワンタッチ継手 ユニオンワイ</t>
    <rPh sb="10" eb="11">
      <t>ツギ</t>
    </rPh>
    <rPh sb="11" eb="12">
      <t>テ</t>
    </rPh>
    <phoneticPr fontId="4"/>
  </si>
  <si>
    <t>SC40309に取り付ける</t>
    <rPh sb="8" eb="9">
      <t>ト</t>
    </rPh>
    <rPh sb="10" eb="11">
      <t>ツ</t>
    </rPh>
    <phoneticPr fontId="4"/>
  </si>
  <si>
    <t xml:space="preserve">IR1020-01BEA-A </t>
    <phoneticPr fontId="4"/>
  </si>
  <si>
    <t>レギュレータ　　0～0.8Mp</t>
    <phoneticPr fontId="4"/>
  </si>
  <si>
    <t>圧送用　　　 レギュレータ取付</t>
    <rPh sb="0" eb="2">
      <t>アッソウ</t>
    </rPh>
    <rPh sb="2" eb="3">
      <t>ヨウ</t>
    </rPh>
    <phoneticPr fontId="4"/>
  </si>
  <si>
    <t>IR1010-01BEA-A</t>
    <phoneticPr fontId="4"/>
  </si>
  <si>
    <t>ｼﾘﾝﾀﾞ動作用　 レギュレータ取付</t>
    <rPh sb="5" eb="7">
      <t>ドウサ</t>
    </rPh>
    <rPh sb="7" eb="8">
      <t>ヨウ</t>
    </rPh>
    <phoneticPr fontId="4"/>
  </si>
  <si>
    <t>六角穴付きﾎﾞﾙﾄ　M4×6mm　　4本</t>
    <rPh sb="19" eb="20">
      <t>ホン</t>
    </rPh>
    <phoneticPr fontId="4"/>
  </si>
  <si>
    <t xml:space="preserve">SETB-0004-Z04　にﾚｷﾞｭﾚｰﾀ固定用 </t>
    <rPh sb="22" eb="24">
      <t>コテイ</t>
    </rPh>
    <rPh sb="24" eb="25">
      <t>ヨウ</t>
    </rPh>
    <phoneticPr fontId="4"/>
  </si>
  <si>
    <t>580091A</t>
    <phoneticPr fontId="4"/>
  </si>
  <si>
    <t>ドロップインアダプタ</t>
    <phoneticPr fontId="4"/>
  </si>
  <si>
    <t>新規作成</t>
    <rPh sb="0" eb="2">
      <t>シンキ</t>
    </rPh>
    <rPh sb="2" eb="4">
      <t>サクセイ</t>
    </rPh>
    <phoneticPr fontId="4"/>
  </si>
  <si>
    <t>インターネプコン2022年 A(AXA400+SV70+上下架台)</t>
    <rPh sb="28" eb="32">
      <t>ジョウゲカダイ</t>
    </rPh>
    <phoneticPr fontId="4"/>
  </si>
  <si>
    <t>展示会（ネプコン東京2022)</t>
    <rPh sb="0" eb="3">
      <t>テンジカイ</t>
    </rPh>
    <rPh sb="8" eb="10">
      <t>トウキョウ</t>
    </rPh>
    <phoneticPr fontId="4"/>
  </si>
  <si>
    <t>B-NPC2022TYO(YATGAWA)</t>
    <phoneticPr fontId="4"/>
  </si>
  <si>
    <t>合計金額にAXCD-1201M(＄1650）
は含まず</t>
    <rPh sb="0" eb="4">
      <t>ゴウケイキンガク</t>
    </rPh>
    <rPh sb="24" eb="25">
      <t>フク</t>
    </rPh>
    <phoneticPr fontId="4"/>
  </si>
  <si>
    <t>12/16手配済み
機材センター入荷予定</t>
    <rPh sb="5" eb="8">
      <t>テハイズ</t>
    </rPh>
    <rPh sb="10" eb="12">
      <t>キザイ</t>
    </rPh>
    <rPh sb="16" eb="20">
      <t>ニュウカヨテイ</t>
    </rPh>
    <phoneticPr fontId="4"/>
  </si>
  <si>
    <t>KNCLM4-8-10</t>
    <phoneticPr fontId="4"/>
  </si>
  <si>
    <t>12/15手配済み
(12/16本社入荷済み
※1点12/17入荷予定）</t>
    <rPh sb="5" eb="8">
      <t>テハイズ</t>
    </rPh>
    <rPh sb="16" eb="18">
      <t>ホンシャ</t>
    </rPh>
    <rPh sb="18" eb="20">
      <t>ニュウカ</t>
    </rPh>
    <rPh sb="20" eb="21">
      <t>ズ</t>
    </rPh>
    <rPh sb="25" eb="26">
      <t>テン</t>
    </rPh>
    <rPh sb="31" eb="35">
      <t>ニュウカヨテイ</t>
    </rPh>
    <phoneticPr fontId="4"/>
  </si>
  <si>
    <t>SKB-WL25SETBK</t>
  </si>
  <si>
    <t>ｷｰﾎﾞｰﾄ</t>
  </si>
  <si>
    <t>HFS6-6060-160</t>
  </si>
  <si>
    <t>HFC6-6060-S</t>
  </si>
  <si>
    <t>ﾌﾚｰﾑｷｬｯﾌﾟ</t>
  </si>
  <si>
    <t>NBLTD6-SSP</t>
  </si>
  <si>
    <t>ﾌﾞﾗｹｯﾄ</t>
  </si>
  <si>
    <t>CR-LA601</t>
  </si>
  <si>
    <t>ﾃﾞｨｽﾌﾟﾚｲｱｰﾑ</t>
  </si>
  <si>
    <t>１２/２２追加手配済み</t>
    <rPh sb="5" eb="9">
      <t>ツイカテハイ</t>
    </rPh>
    <rPh sb="9" eb="10">
      <t>ズ</t>
    </rPh>
    <phoneticPr fontId="4"/>
  </si>
  <si>
    <t>CTAM1-HS</t>
  </si>
  <si>
    <t>ｹｰﾌﾞﾙﾊﾞﾝﾄﾞ(ﾀｲﾈﾂ)</t>
  </si>
  <si>
    <t>CTSV-14036-100P</t>
  </si>
  <si>
    <t>ｹｯｿｸﾊﾞﾝﾄﾞ(ﾀｲｺｳ)</t>
  </si>
  <si>
    <t>HFCN6PACK-S</t>
  </si>
  <si>
    <t>ｹｰﾌﾞﾙｸﾗﾝﾌﾟ ﾋｼｶﾞﾀﾀｲﾌﾟ(HFCN)</t>
  </si>
  <si>
    <t>A8001</t>
  </si>
  <si>
    <t>ｱﾒﾘｶﾝﾃﾞﾝｷ OAﾀｯﾌﾟ</t>
    <phoneticPr fontId="4"/>
  </si>
  <si>
    <t>3M-W-5</t>
  </si>
  <si>
    <t>DSP-15M-15M-5</t>
  </si>
  <si>
    <t>ｹｲｿｸｺﾈｸﾀﾂｷｹｰﾌﾞﾙ</t>
  </si>
  <si>
    <t>SSTT0306</t>
    <phoneticPr fontId="4"/>
  </si>
  <si>
    <t>SWBOX固定板金</t>
    <rPh sb="5" eb="7">
      <t>コテイ</t>
    </rPh>
    <rPh sb="7" eb="9">
      <t>バンキン</t>
    </rPh>
    <phoneticPr fontId="4"/>
  </si>
  <si>
    <t>手配願います（済み？）</t>
    <rPh sb="0" eb="2">
      <t>テハイ</t>
    </rPh>
    <rPh sb="2" eb="3">
      <t>ネガ</t>
    </rPh>
    <rPh sb="7" eb="8">
      <t>ズ</t>
    </rPh>
    <phoneticPr fontId="4"/>
  </si>
  <si>
    <t>EVERPRECISION</t>
    <phoneticPr fontId="4"/>
  </si>
  <si>
    <t>AXCD-1201M</t>
    <phoneticPr fontId="4"/>
  </si>
  <si>
    <t>Hight Level Vision Module（AXELIA用）</t>
    <rPh sb="32" eb="33">
      <t>ヨウ</t>
    </rPh>
    <phoneticPr fontId="4"/>
  </si>
  <si>
    <t>VS-LDA25</t>
  </si>
  <si>
    <t>AXELIA用レンズ</t>
    <rPh sb="6" eb="7">
      <t>ヨウ</t>
    </rPh>
    <phoneticPr fontId="4"/>
  </si>
  <si>
    <t>インターネプコン2022年 C(AXA400+SV91+SV01S)</t>
    <phoneticPr fontId="4"/>
  </si>
  <si>
    <t>C-NPC2022TYO(YATGAWA)</t>
    <phoneticPr fontId="4"/>
  </si>
  <si>
    <t>SSTT0301</t>
    <phoneticPr fontId="4"/>
  </si>
  <si>
    <t>SSTT0302</t>
  </si>
  <si>
    <t>SV91固定ホルダ</t>
    <rPh sb="4" eb="6">
      <t>コテイ</t>
    </rPh>
    <phoneticPr fontId="4"/>
  </si>
  <si>
    <t>SSTT0303</t>
  </si>
  <si>
    <t>SV01S固定ホルダ</t>
    <rPh sb="5" eb="7">
      <t>コテイ</t>
    </rPh>
    <phoneticPr fontId="4"/>
  </si>
  <si>
    <t>157187-X01</t>
    <phoneticPr fontId="4"/>
  </si>
  <si>
    <t>井桁ベース</t>
    <rPh sb="0" eb="2">
      <t>イゲタ</t>
    </rPh>
    <phoneticPr fontId="4"/>
  </si>
  <si>
    <t>S用</t>
    <rPh sb="1" eb="2">
      <t>ヨウ</t>
    </rPh>
    <phoneticPr fontId="4"/>
  </si>
  <si>
    <t>157187-X02</t>
  </si>
  <si>
    <t>井桁レール</t>
    <rPh sb="0" eb="2">
      <t>イゲタ</t>
    </rPh>
    <phoneticPr fontId="4"/>
  </si>
  <si>
    <t>12/22×1、12/28×1</t>
    <phoneticPr fontId="4"/>
  </si>
  <si>
    <t>157187-X03</t>
  </si>
  <si>
    <t>井桁レール下</t>
    <rPh sb="0" eb="2">
      <t>イゲタ</t>
    </rPh>
    <rPh sb="5" eb="6">
      <t>シタ</t>
    </rPh>
    <phoneticPr fontId="4"/>
  </si>
  <si>
    <t>ストッパ2</t>
    <phoneticPr fontId="4"/>
  </si>
  <si>
    <t>T＆S用</t>
    <rPh sb="3" eb="4">
      <t>ヨウ</t>
    </rPh>
    <phoneticPr fontId="4"/>
  </si>
  <si>
    <t>SSTT0075</t>
    <phoneticPr fontId="4"/>
  </si>
  <si>
    <t>ストッパ1</t>
    <phoneticPr fontId="4"/>
  </si>
  <si>
    <t>SSTT0160</t>
    <phoneticPr fontId="4"/>
  </si>
  <si>
    <t>井桁レール上(300用)</t>
    <rPh sb="0" eb="2">
      <t>イゲタ</t>
    </rPh>
    <rPh sb="5" eb="6">
      <t>ウエ</t>
    </rPh>
    <rPh sb="10" eb="11">
      <t>ヨウ</t>
    </rPh>
    <phoneticPr fontId="4"/>
  </si>
  <si>
    <t>12/16手配済み</t>
    <rPh sb="5" eb="8">
      <t>テハイズ</t>
    </rPh>
    <phoneticPr fontId="4"/>
  </si>
  <si>
    <t>DSDU-PT-SB-9-2</t>
    <phoneticPr fontId="4"/>
  </si>
  <si>
    <t>D-sub9pin(ﾒｽ)ｹｰﾌﾞﾙ</t>
    <phoneticPr fontId="4"/>
  </si>
  <si>
    <t>FGLKF5-400-350</t>
    <phoneticPr fontId="4"/>
  </si>
  <si>
    <t>インターネプコン2022年 D(AXA300+NOVADOT-HM)</t>
    <phoneticPr fontId="4"/>
  </si>
  <si>
    <t>D-NPC2022TYO(YATGAWA)</t>
    <phoneticPr fontId="4"/>
  </si>
  <si>
    <t>SSTT0304</t>
    <phoneticPr fontId="4"/>
  </si>
  <si>
    <t>万能ツール取付板(AXA)</t>
    <rPh sb="0" eb="2">
      <t>バンノウ</t>
    </rPh>
    <rPh sb="5" eb="8">
      <t>トリツケイタ</t>
    </rPh>
    <phoneticPr fontId="4"/>
  </si>
  <si>
    <t>E-NPC2022(ＲＤスタンド)</t>
    <phoneticPr fontId="4"/>
  </si>
  <si>
    <t>展示会（ネプコン東京2020)</t>
    <rPh sb="0" eb="3">
      <t>テンジカイ</t>
    </rPh>
    <rPh sb="8" eb="10">
      <t>トウキョウ</t>
    </rPh>
    <phoneticPr fontId="4"/>
  </si>
  <si>
    <t>E-NPC2022TYO(YATAGAWA)</t>
    <phoneticPr fontId="4"/>
  </si>
  <si>
    <t>RD取付スタンド</t>
    <rPh sb="2" eb="4">
      <t>トリツケ</t>
    </rPh>
    <phoneticPr fontId="4"/>
  </si>
  <si>
    <t>15-Y006</t>
    <phoneticPr fontId="4"/>
  </si>
  <si>
    <t>NOVADOT用ブロック変換ブラケット</t>
  </si>
  <si>
    <t>SSTT0169</t>
    <phoneticPr fontId="4"/>
  </si>
  <si>
    <t>SSTT0170</t>
    <phoneticPr fontId="4"/>
  </si>
  <si>
    <t>SSTT0262</t>
    <phoneticPr fontId="4"/>
  </si>
  <si>
    <t>SSTT0305</t>
    <phoneticPr fontId="4"/>
  </si>
  <si>
    <t>スタンド取付板</t>
    <rPh sb="4" eb="7">
      <t>トリツケイタ</t>
    </rPh>
    <phoneticPr fontId="4"/>
  </si>
  <si>
    <t>ネジ</t>
    <phoneticPr fontId="4"/>
  </si>
  <si>
    <t>SQK20</t>
    <phoneticPr fontId="4"/>
  </si>
  <si>
    <t>12/20.21追加手配分</t>
    <rPh sb="8" eb="10">
      <t>ツイカ</t>
    </rPh>
    <rPh sb="10" eb="12">
      <t>テハイ</t>
    </rPh>
    <rPh sb="12" eb="13">
      <t>ブン</t>
    </rPh>
    <phoneticPr fontId="4"/>
  </si>
  <si>
    <t>SKB-WL25SETBK</t>
    <phoneticPr fontId="4"/>
  </si>
  <si>
    <t>キーボード</t>
    <phoneticPr fontId="4"/>
  </si>
  <si>
    <t>HNTA6-5</t>
  </si>
  <si>
    <t>1/7追加手配済み</t>
    <rPh sb="3" eb="5">
      <t>ツイカ</t>
    </rPh>
    <rPh sb="5" eb="7">
      <t>テハイ</t>
    </rPh>
    <rPh sb="7" eb="8">
      <t>ズ</t>
    </rPh>
    <phoneticPr fontId="4"/>
  </si>
  <si>
    <t>CTSV-16525-100P</t>
  </si>
  <si>
    <t>ｹｯｿｸﾊﾞﾝﾄﾞ(ﾀｲｺｳ)</t>
    <phoneticPr fontId="4"/>
  </si>
  <si>
    <t>CTAM1</t>
  </si>
  <si>
    <t>ｲﾝｼｭﾛｯｸﾀｲﾏｳﾝﾄ</t>
    <phoneticPr fontId="4"/>
  </si>
  <si>
    <t>CK-20</t>
  </si>
  <si>
    <t>ｺﾝﾍﾞｯｸｽﾍﾞｰｽ</t>
    <phoneticPr fontId="4"/>
  </si>
  <si>
    <t>SS300SB-24-6P-3</t>
  </si>
  <si>
    <t>SS300SB</t>
  </si>
  <si>
    <t>1/8追加手配済み</t>
    <rPh sb="3" eb="5">
      <t>ツイカ</t>
    </rPh>
    <rPh sb="5" eb="8">
      <t>テハイズ</t>
    </rPh>
    <phoneticPr fontId="4"/>
  </si>
  <si>
    <t>MCLPTK8-1</t>
  </si>
  <si>
    <t>1/11追加手配済み</t>
    <rPh sb="4" eb="9">
      <t>ツイカテハイズ</t>
    </rPh>
    <phoneticPr fontId="4"/>
  </si>
  <si>
    <t>1/12追加手配済み</t>
    <rPh sb="4" eb="8">
      <t>ツイカテハイ</t>
    </rPh>
    <rPh sb="8" eb="9">
      <t>ズ</t>
    </rPh>
    <phoneticPr fontId="4"/>
  </si>
  <si>
    <t>3M-W-3</t>
  </si>
  <si>
    <t>電源</t>
    <rPh sb="0" eb="2">
      <t>デンゲン</t>
    </rPh>
    <phoneticPr fontId="4"/>
  </si>
  <si>
    <t>作成：2018.07.31</t>
    <rPh sb="0" eb="2">
      <t>サクセイ</t>
    </rPh>
    <phoneticPr fontId="4"/>
  </si>
  <si>
    <t>★向け 治具数量</t>
    <rPh sb="1" eb="2">
      <t>ム</t>
    </rPh>
    <rPh sb="4" eb="6">
      <t>ジグ</t>
    </rPh>
    <rPh sb="6" eb="8">
      <t>スウリョウ</t>
    </rPh>
    <phoneticPr fontId="4"/>
  </si>
  <si>
    <t>151778-Y05</t>
    <phoneticPr fontId="4"/>
  </si>
  <si>
    <t>450ホルダー</t>
    <phoneticPr fontId="4"/>
  </si>
  <si>
    <t>151778-Y06</t>
    <phoneticPr fontId="4"/>
  </si>
  <si>
    <t>450先端受け</t>
    <rPh sb="3" eb="5">
      <t>センタン</t>
    </rPh>
    <rPh sb="5" eb="6">
      <t>ウ</t>
    </rPh>
    <phoneticPr fontId="4"/>
  </si>
  <si>
    <t>153958-Z03</t>
    <phoneticPr fontId="4"/>
  </si>
  <si>
    <t>精密レギュレータ固定板金</t>
    <rPh sb="0" eb="2">
      <t>セイミツ</t>
    </rPh>
    <phoneticPr fontId="4"/>
  </si>
  <si>
    <t xml:space="preserve">SSTT0138 </t>
    <phoneticPr fontId="4"/>
  </si>
  <si>
    <t>PEN取付板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</si>
</sst>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quot;¥&quot;\-#,##0"/>
    <numFmt numFmtId="176" formatCode="m&quot;月&quot;d&quot;日&quot;;@"/>
    <numFmt numFmtId="177" formatCode="m/d;@"/>
    <numFmt numFmtId="178" formatCode="yyyy&quot;年&quot;m&quot;月&quot;d&quot;日&quot;;@"/>
    <numFmt numFmtId="179" formatCode="0_);[Red]\(0\)"/>
    <numFmt numFmtId="180" formatCode="0_ ;[Red]\-0\ "/>
    <numFmt numFmtId="181" formatCode="#,##0_);[Red]\(#,##0\)"/>
    <numFmt numFmtId="182" formatCode="[$¥-411]#,##0.00;[$¥-411]#,##0.00"/>
    <numFmt numFmtId="183" formatCode="0.0_ "/>
    <numFmt numFmtId="184" formatCode="0_ "/>
    <numFmt numFmtId="185" formatCode="#,##0_ "/>
    <numFmt numFmtId="186" formatCode="&quot;¥&quot;#,##0_);[Red]\(&quot;¥&quot;#,##0\)"/>
    <numFmt numFmtId="187" formatCode="\$#,##0.00;[Red]\-\$#,##0.00"/>
  </numFmts>
  <fonts count="127">
    <font>
      <sz val="11"/>
      <color theme="1"/>
      <name val="游ゴシック"/>
      <family val="2"/>
      <charset val="128"/>
      <scheme val="minor"/>
    </font>
    <font>
      <sz val="11"/>
      <color theme="1"/>
      <name val="游ゴシック"/>
      <family val="3"/>
      <charset val="128"/>
      <scheme val="minor"/>
    </font>
    <font>
      <b/>
      <sz val="14"/>
      <color indexed="8"/>
      <name val="ＭＳ Ｐゴシック"/>
      <family val="3"/>
      <charset val="128"/>
    </font>
    <font>
      <sz val="6"/>
      <name val="游ゴシック"/>
      <family val="2"/>
      <charset val="128"/>
      <scheme val="minor"/>
    </font>
    <font>
      <sz val="6"/>
      <name val="ＭＳ Ｐゴシック"/>
      <family val="3"/>
      <charset val="128"/>
    </font>
    <font>
      <b/>
      <sz val="11"/>
      <color indexed="8"/>
      <name val="ＭＳ Ｐゴシック"/>
      <family val="3"/>
      <charset val="128"/>
    </font>
    <font>
      <sz val="11"/>
      <name val="游ゴシック"/>
      <family val="3"/>
      <charset val="128"/>
      <scheme val="minor"/>
    </font>
    <font>
      <sz val="11"/>
      <color rgb="FFFF0000"/>
      <name val="游ゴシック"/>
      <family val="3"/>
      <charset val="128"/>
      <scheme val="minor"/>
    </font>
    <font>
      <sz val="11"/>
      <color theme="1"/>
      <name val="ＭＳ Ｐゴシック"/>
      <family val="3"/>
      <charset val="128"/>
    </font>
    <font>
      <sz val="11"/>
      <name val="ＭＳ Ｐゴシック"/>
      <family val="3"/>
      <charset val="128"/>
    </font>
    <font>
      <sz val="11"/>
      <color rgb="FF0070C0"/>
      <name val="游ゴシック"/>
      <family val="3"/>
      <charset val="128"/>
      <scheme val="minor"/>
    </font>
    <font>
      <sz val="11"/>
      <color rgb="FF00B0F0"/>
      <name val="游ゴシック"/>
      <family val="3"/>
      <charset val="128"/>
      <scheme val="minor"/>
    </font>
    <font>
      <b/>
      <sz val="20"/>
      <color indexed="8"/>
      <name val="ＭＳ Ｐゴシック"/>
      <family val="3"/>
      <charset val="128"/>
    </font>
    <font>
      <b/>
      <sz val="16"/>
      <color rgb="FFFF0000"/>
      <name val="游ゴシック"/>
      <family val="3"/>
      <charset val="128"/>
      <scheme val="minor"/>
    </font>
    <font>
      <sz val="14"/>
      <color theme="1"/>
      <name val="游ゴシック"/>
      <family val="3"/>
      <charset val="128"/>
      <scheme val="minor"/>
    </font>
    <font>
      <sz val="14"/>
      <color theme="1"/>
      <name val="ＭＳ Ｐゴシック"/>
      <family val="3"/>
      <charset val="128"/>
    </font>
    <font>
      <strike/>
      <sz val="11"/>
      <color theme="1"/>
      <name val="游ゴシック"/>
      <family val="3"/>
      <charset val="128"/>
      <scheme val="minor"/>
    </font>
    <font>
      <strike/>
      <sz val="11"/>
      <name val="游ゴシック"/>
      <family val="3"/>
      <charset val="128"/>
      <scheme val="minor"/>
    </font>
    <font>
      <b/>
      <sz val="11"/>
      <color rgb="FFFF0000"/>
      <name val="游ゴシック"/>
      <family val="3"/>
      <charset val="128"/>
      <scheme val="minor"/>
    </font>
    <font>
      <sz val="11"/>
      <color indexed="8"/>
      <name val="ＭＳ Ｐゴシック"/>
      <family val="3"/>
      <charset val="128"/>
    </font>
    <font>
      <sz val="12"/>
      <color theme="1"/>
      <name val="游ゴシック"/>
      <family val="3"/>
      <charset val="128"/>
      <scheme val="minor"/>
    </font>
    <font>
      <b/>
      <u/>
      <sz val="14"/>
      <color theme="1"/>
      <name val="游ゴシック"/>
      <family val="3"/>
      <charset val="128"/>
      <scheme val="minor"/>
    </font>
    <font>
      <sz val="10"/>
      <color theme="1"/>
      <name val="游ゴシック"/>
      <family val="3"/>
      <charset val="128"/>
      <scheme val="minor"/>
    </font>
    <font>
      <b/>
      <sz val="12"/>
      <color indexed="8"/>
      <name val="ＭＳ Ｐゴシック"/>
      <family val="3"/>
      <charset val="128"/>
    </font>
    <font>
      <b/>
      <sz val="11"/>
      <color indexed="10"/>
      <name val="ＭＳ Ｐゴシック"/>
      <family val="3"/>
      <charset val="128"/>
    </font>
    <font>
      <sz val="11"/>
      <color rgb="FFFF0000"/>
      <name val="ＭＳ Ｐゴシック"/>
      <family val="3"/>
      <charset val="128"/>
    </font>
    <font>
      <b/>
      <sz val="11"/>
      <color rgb="FFFF0000"/>
      <name val="ＭＳ Ｐゴシック"/>
      <family val="3"/>
      <charset val="128"/>
    </font>
    <font>
      <b/>
      <sz val="16"/>
      <color theme="1"/>
      <name val="游ゴシック"/>
      <family val="3"/>
      <charset val="128"/>
      <scheme val="minor"/>
    </font>
    <font>
      <sz val="11"/>
      <color theme="1"/>
      <name val="游ゴシック Light"/>
      <family val="3"/>
      <charset val="128"/>
      <scheme val="major"/>
    </font>
    <font>
      <sz val="10"/>
      <color theme="1"/>
      <name val="ＭＳ Ｐゴシック"/>
      <family val="3"/>
      <charset val="128"/>
    </font>
    <font>
      <b/>
      <u/>
      <sz val="11"/>
      <color theme="1"/>
      <name val="游ゴシック"/>
      <family val="3"/>
      <charset val="128"/>
      <scheme val="minor"/>
    </font>
    <font>
      <b/>
      <sz val="14"/>
      <color indexed="8"/>
      <name val="游ゴシック"/>
      <family val="3"/>
      <charset val="128"/>
      <scheme val="minor"/>
    </font>
    <font>
      <sz val="11"/>
      <name val="ＭＳ ゴシック"/>
      <family val="3"/>
      <charset val="128"/>
    </font>
    <font>
      <sz val="11"/>
      <color indexed="10"/>
      <name val="ＭＳ Ｐゴシック"/>
      <family val="3"/>
      <charset val="128"/>
    </font>
    <font>
      <sz val="11"/>
      <color rgb="FF00B050"/>
      <name val="游ゴシック"/>
      <family val="3"/>
      <charset val="128"/>
      <scheme val="minor"/>
    </font>
    <font>
      <b/>
      <sz val="11"/>
      <color theme="1"/>
      <name val="游ゴシック"/>
      <family val="3"/>
      <charset val="128"/>
      <scheme val="minor"/>
    </font>
    <font>
      <sz val="11"/>
      <color rgb="FF0F1111"/>
      <name val="ＭＳ Ｐゴシック"/>
      <family val="3"/>
      <charset val="128"/>
    </font>
    <font>
      <b/>
      <sz val="11"/>
      <name val="ＭＳ Ｐゴシック"/>
      <family val="3"/>
      <charset val="128"/>
    </font>
    <font>
      <u/>
      <sz val="11"/>
      <color theme="10"/>
      <name val="游ゴシック"/>
      <family val="2"/>
      <charset val="128"/>
      <scheme val="minor"/>
    </font>
    <font>
      <u/>
      <sz val="11"/>
      <color theme="10"/>
      <name val="游ゴシック"/>
      <family val="3"/>
      <charset val="128"/>
      <scheme val="minor"/>
    </font>
    <font>
      <b/>
      <sz val="9"/>
      <color indexed="81"/>
      <name val="MS P ゴシック"/>
      <family val="3"/>
      <charset val="128"/>
    </font>
    <font>
      <sz val="9"/>
      <color indexed="81"/>
      <name val="MS P ゴシック"/>
      <family val="3"/>
      <charset val="128"/>
    </font>
    <font>
      <b/>
      <sz val="10"/>
      <color theme="1"/>
      <name val="ＭＳ Ｐゴシック"/>
      <family val="3"/>
      <charset val="128"/>
    </font>
    <font>
      <sz val="10.5"/>
      <color theme="1"/>
      <name val="游ゴシック Light"/>
      <family val="3"/>
      <charset val="128"/>
      <scheme val="major"/>
    </font>
    <font>
      <b/>
      <sz val="10"/>
      <color theme="1"/>
      <name val="游ゴシック"/>
      <family val="3"/>
      <charset val="128"/>
      <scheme val="minor"/>
    </font>
    <font>
      <b/>
      <u/>
      <sz val="12"/>
      <color theme="1"/>
      <name val="游ゴシック"/>
      <family val="3"/>
      <charset val="128"/>
      <scheme val="minor"/>
    </font>
    <font>
      <sz val="12"/>
      <color indexed="8"/>
      <name val="ＭＳ Ｐゴシック"/>
      <family val="3"/>
      <charset val="128"/>
    </font>
    <font>
      <b/>
      <sz val="16"/>
      <color indexed="8"/>
      <name val="ＭＳ Ｐゴシック"/>
      <family val="3"/>
      <charset val="128"/>
    </font>
    <font>
      <sz val="16"/>
      <color theme="1"/>
      <name val="游ゴシック"/>
      <family val="3"/>
      <charset val="128"/>
      <scheme val="minor"/>
    </font>
    <font>
      <sz val="16"/>
      <name val="游ゴシック"/>
      <family val="3"/>
      <charset val="128"/>
      <scheme val="minor"/>
    </font>
    <font>
      <sz val="10"/>
      <name val="游ゴシック"/>
      <family val="3"/>
      <charset val="128"/>
      <scheme val="minor"/>
    </font>
    <font>
      <b/>
      <sz val="14"/>
      <color theme="1"/>
      <name val="游ゴシック"/>
      <family val="3"/>
      <charset val="128"/>
      <scheme val="minor"/>
    </font>
    <font>
      <b/>
      <sz val="11"/>
      <color rgb="FFC00000"/>
      <name val="游ゴシック"/>
      <family val="3"/>
      <charset val="128"/>
      <scheme val="minor"/>
    </font>
    <font>
      <sz val="18"/>
      <color theme="1"/>
      <name val="游ゴシック"/>
      <family val="3"/>
      <charset val="128"/>
      <scheme val="minor"/>
    </font>
    <font>
      <sz val="8"/>
      <color indexed="8"/>
      <name val="ＭＳ Ｐゴシック"/>
      <family val="3"/>
      <charset val="128"/>
    </font>
    <font>
      <sz val="9"/>
      <color theme="1"/>
      <name val="游ゴシック"/>
      <family val="3"/>
      <charset val="128"/>
      <scheme val="minor"/>
    </font>
    <font>
      <sz val="11"/>
      <color theme="9" tint="-0.249977111117893"/>
      <name val="游ゴシック"/>
      <family val="3"/>
      <charset val="128"/>
      <scheme val="minor"/>
    </font>
    <font>
      <b/>
      <sz val="11"/>
      <color theme="9" tint="-0.249977111117893"/>
      <name val="游ゴシック"/>
      <family val="3"/>
      <charset val="128"/>
      <scheme val="minor"/>
    </font>
    <font>
      <b/>
      <sz val="14"/>
      <name val="ＭＳ Ｐゴシック"/>
      <family val="3"/>
      <charset val="128"/>
    </font>
    <font>
      <b/>
      <sz val="13.95"/>
      <color rgb="FF000000"/>
      <name val="ＭＳ Ｐゴシック"/>
      <family val="3"/>
      <charset val="128"/>
    </font>
    <font>
      <b/>
      <sz val="12"/>
      <color rgb="FF000000"/>
      <name val="ＭＳ Ｐゴシック"/>
      <family val="3"/>
      <charset val="128"/>
    </font>
    <font>
      <sz val="6"/>
      <name val="游ゴシック"/>
      <family val="3"/>
      <charset val="128"/>
      <scheme val="minor"/>
    </font>
    <font>
      <b/>
      <sz val="11"/>
      <color rgb="FF000000"/>
      <name val="ＭＳ Ｐゴシック"/>
      <family val="3"/>
      <charset val="128"/>
    </font>
    <font>
      <sz val="19.95"/>
      <color theme="1"/>
      <name val="游ゴシック"/>
      <family val="3"/>
      <charset val="128"/>
      <scheme val="minor"/>
    </font>
    <font>
      <sz val="11"/>
      <color rgb="FF000000"/>
      <name val="ＭＳ Ｐゴシック"/>
      <family val="3"/>
      <charset val="128"/>
    </font>
    <font>
      <b/>
      <sz val="13.95"/>
      <color theme="1"/>
      <name val="游ゴシック"/>
      <family val="3"/>
      <charset val="128"/>
      <scheme val="minor"/>
    </font>
    <font>
      <sz val="11"/>
      <color rgb="FF000000"/>
      <name val="游ゴシック"/>
      <family val="3"/>
      <charset val="128"/>
      <scheme val="minor"/>
    </font>
    <font>
      <sz val="9.9499999999999993"/>
      <color rgb="FF000000"/>
      <name val="ＭＳ Ｐゴシック"/>
      <family val="3"/>
      <charset val="128"/>
    </font>
    <font>
      <sz val="10"/>
      <color indexed="8"/>
      <name val="ＭＳ Ｐゴシック"/>
      <family val="3"/>
      <charset val="128"/>
    </font>
    <font>
      <sz val="10"/>
      <name val="ＭＳ Ｐゴシック"/>
      <family val="3"/>
      <charset val="128"/>
    </font>
    <font>
      <b/>
      <sz val="11"/>
      <color indexed="30"/>
      <name val="ＭＳ Ｐゴシック"/>
      <family val="3"/>
      <charset val="128"/>
    </font>
    <font>
      <u/>
      <sz val="11"/>
      <name val="游ゴシック"/>
      <family val="3"/>
      <charset val="128"/>
      <scheme val="minor"/>
    </font>
    <font>
      <sz val="9"/>
      <color rgb="FF000000"/>
      <name val="ＭＳ Ｐゴシック"/>
      <family val="3"/>
      <charset val="128"/>
    </font>
    <font>
      <sz val="8"/>
      <color rgb="FF000000"/>
      <name val="ＭＳ Ｐゴシック"/>
      <family val="3"/>
      <charset val="128"/>
    </font>
    <font>
      <b/>
      <sz val="11"/>
      <name val="游ゴシック"/>
      <family val="3"/>
      <charset val="128"/>
      <scheme val="minor"/>
    </font>
    <font>
      <b/>
      <sz val="20"/>
      <color theme="1"/>
      <name val="游ゴシック"/>
      <family val="3"/>
      <charset val="128"/>
      <scheme val="minor"/>
    </font>
    <font>
      <b/>
      <sz val="11"/>
      <color rgb="FF0070C0"/>
      <name val="ＭＳ Ｐゴシック"/>
      <family val="3"/>
      <charset val="128"/>
    </font>
    <font>
      <sz val="11"/>
      <color rgb="FF7030A0"/>
      <name val="游ゴシック"/>
      <family val="3"/>
      <charset val="128"/>
      <scheme val="minor"/>
    </font>
    <font>
      <b/>
      <sz val="48"/>
      <color rgb="FFFF0000"/>
      <name val="ＭＳ Ｐゴシック"/>
      <family val="3"/>
      <charset val="128"/>
    </font>
    <font>
      <b/>
      <sz val="18"/>
      <color theme="1"/>
      <name val="游ゴシック"/>
      <family val="3"/>
      <charset val="128"/>
      <scheme val="minor"/>
    </font>
    <font>
      <b/>
      <sz val="16"/>
      <color rgb="FF0070C0"/>
      <name val="游ゴシック"/>
      <family val="3"/>
      <charset val="128"/>
      <scheme val="minor"/>
    </font>
    <font>
      <b/>
      <sz val="10"/>
      <color rgb="FFFF0000"/>
      <name val="ＭＳ Ｐゴシック"/>
      <family val="3"/>
      <charset val="128"/>
    </font>
    <font>
      <sz val="12"/>
      <color rgb="FF333333"/>
      <name val="游ゴシック"/>
      <family val="3"/>
      <charset val="128"/>
      <scheme val="minor"/>
    </font>
    <font>
      <sz val="10"/>
      <color rgb="FFFF0000"/>
      <name val="游ゴシック"/>
      <family val="3"/>
      <charset val="128"/>
      <scheme val="minor"/>
    </font>
    <font>
      <b/>
      <sz val="11"/>
      <color rgb="FF0070C0"/>
      <name val="游ゴシック"/>
      <family val="3"/>
      <charset val="128"/>
      <scheme val="minor"/>
    </font>
    <font>
      <sz val="8"/>
      <color theme="1"/>
      <name val="游ゴシック"/>
      <family val="3"/>
      <charset val="128"/>
      <scheme val="minor"/>
    </font>
    <font>
      <b/>
      <sz val="12"/>
      <color rgb="FFFF0000"/>
      <name val="ＭＳ Ｐゴシック"/>
      <family val="3"/>
      <charset val="128"/>
    </font>
    <font>
      <sz val="9"/>
      <name val="游ゴシック"/>
      <family val="3"/>
      <charset val="128"/>
      <scheme val="minor"/>
    </font>
    <font>
      <b/>
      <sz val="11"/>
      <color theme="8" tint="0.39997558519241921"/>
      <name val="游ゴシック"/>
      <family val="3"/>
      <charset val="128"/>
      <scheme val="minor"/>
    </font>
    <font>
      <b/>
      <sz val="11"/>
      <color theme="1"/>
      <name val="ＭＳ Ｐゴシック"/>
      <family val="3"/>
      <charset val="128"/>
    </font>
    <font>
      <sz val="11"/>
      <color rgb="FF0070C0"/>
      <name val="ＭＳ Ｐゴシック"/>
      <family val="3"/>
      <charset val="128"/>
    </font>
    <font>
      <b/>
      <sz val="12"/>
      <name val="ＭＳ Ｐゴシック"/>
      <family val="3"/>
      <charset val="128"/>
    </font>
    <font>
      <b/>
      <sz val="14"/>
      <color rgb="FF0070C0"/>
      <name val="游ゴシック"/>
      <family val="3"/>
      <charset val="128"/>
      <scheme val="minor"/>
    </font>
    <font>
      <sz val="10"/>
      <color rgb="FFFF0000"/>
      <name val="ＭＳ Ｐゴシック"/>
      <family val="3"/>
      <charset val="128"/>
    </font>
    <font>
      <sz val="11"/>
      <color theme="9" tint="-0.249977111117893"/>
      <name val="ＭＳ Ｐゴシック"/>
      <family val="3"/>
      <charset val="128"/>
    </font>
    <font>
      <sz val="12"/>
      <name val="游ゴシック"/>
      <family val="3"/>
      <charset val="128"/>
      <scheme val="minor"/>
    </font>
    <font>
      <b/>
      <sz val="12"/>
      <color rgb="FF0070C0"/>
      <name val="游ゴシック"/>
      <family val="3"/>
      <charset val="128"/>
      <scheme val="minor"/>
    </font>
    <font>
      <sz val="11"/>
      <color rgb="FF333333"/>
      <name val="游ゴシック"/>
      <family val="3"/>
      <charset val="128"/>
      <scheme val="minor"/>
    </font>
    <font>
      <sz val="11"/>
      <color rgb="FF333333"/>
      <name val="メイリオ"/>
      <family val="3"/>
      <charset val="128"/>
    </font>
    <font>
      <b/>
      <u/>
      <sz val="11"/>
      <color indexed="10"/>
      <name val="ＭＳ Ｐゴシック"/>
      <family val="3"/>
      <charset val="128"/>
    </font>
    <font>
      <b/>
      <sz val="9"/>
      <color rgb="FF333333"/>
      <name val="Meiryo"/>
      <family val="3"/>
      <charset val="128"/>
    </font>
    <font>
      <b/>
      <sz val="14"/>
      <color indexed="8"/>
      <name val="Meiryo UI"/>
      <family val="3"/>
      <charset val="128"/>
    </font>
    <font>
      <sz val="11"/>
      <color theme="1"/>
      <name val="Meiryo UI"/>
      <family val="3"/>
      <charset val="128"/>
    </font>
    <font>
      <b/>
      <sz val="36"/>
      <color rgb="FFFF0000"/>
      <name val="游ゴシック"/>
      <family val="3"/>
      <charset val="128"/>
      <scheme val="minor"/>
    </font>
    <font>
      <b/>
      <sz val="10"/>
      <color indexed="8"/>
      <name val="ＭＳ Ｐゴシック"/>
      <family val="3"/>
      <charset val="128"/>
    </font>
    <font>
      <sz val="20"/>
      <color theme="1"/>
      <name val="游ゴシック"/>
      <family val="3"/>
      <charset val="128"/>
      <scheme val="minor"/>
    </font>
    <font>
      <sz val="16"/>
      <color rgb="FFFF0000"/>
      <name val="游ゴシック"/>
      <family val="3"/>
      <charset val="128"/>
      <scheme val="minor"/>
    </font>
    <font>
      <b/>
      <sz val="16"/>
      <color indexed="10"/>
      <name val="ＭＳ Ｐゴシック"/>
      <family val="3"/>
      <charset val="128"/>
    </font>
    <font>
      <sz val="11"/>
      <name val="游ゴシック Light"/>
      <family val="3"/>
      <charset val="128"/>
      <scheme val="major"/>
    </font>
    <font>
      <sz val="12"/>
      <name val="ＭＳ Ｐ明朝"/>
      <family val="1"/>
      <charset val="128"/>
    </font>
    <font>
      <sz val="9"/>
      <color rgb="FFFF0000"/>
      <name val="游ゴシック"/>
      <family val="3"/>
      <charset val="128"/>
      <scheme val="minor"/>
    </font>
    <font>
      <b/>
      <sz val="11"/>
      <color rgb="FF00B050"/>
      <name val="游ゴシック"/>
      <family val="3"/>
      <charset val="128"/>
      <scheme val="minor"/>
    </font>
    <font>
      <sz val="10"/>
      <color rgb="FF000000"/>
      <name val="游ゴシック"/>
      <family val="3"/>
      <charset val="128"/>
      <scheme val="minor"/>
    </font>
    <font>
      <b/>
      <sz val="12"/>
      <color indexed="10"/>
      <name val="ＭＳ Ｐゴシック"/>
      <family val="3"/>
      <charset val="128"/>
    </font>
    <font>
      <sz val="8"/>
      <name val="游ゴシック"/>
      <family val="3"/>
      <charset val="128"/>
      <scheme val="minor"/>
    </font>
    <font>
      <b/>
      <sz val="12"/>
      <color rgb="FF333333"/>
      <name val="游ゴシック"/>
      <family val="3"/>
      <charset val="128"/>
      <scheme val="minor"/>
    </font>
    <font>
      <b/>
      <sz val="12"/>
      <color rgb="FFFF0000"/>
      <name val="游ゴシック"/>
      <family val="3"/>
      <charset val="128"/>
      <scheme val="minor"/>
    </font>
    <font>
      <b/>
      <sz val="12"/>
      <color indexed="63"/>
      <name val="ＭＳ Ｐゴシック"/>
      <family val="3"/>
      <charset val="128"/>
    </font>
    <font>
      <b/>
      <sz val="12"/>
      <color rgb="FF333333"/>
      <name val="游ゴシック Light"/>
      <family val="3"/>
      <charset val="128"/>
      <scheme val="major"/>
    </font>
    <font>
      <b/>
      <sz val="16"/>
      <color rgb="FF00B050"/>
      <name val="游ゴシック"/>
      <family val="3"/>
      <charset val="128"/>
      <scheme val="minor"/>
    </font>
    <font>
      <b/>
      <sz val="16"/>
      <color rgb="FF00B0F0"/>
      <name val="游ゴシック"/>
      <family val="3"/>
      <charset val="128"/>
      <scheme val="minor"/>
    </font>
    <font>
      <b/>
      <sz val="11"/>
      <color rgb="FFFFC000"/>
      <name val="游ゴシック"/>
      <family val="3"/>
      <charset val="128"/>
      <scheme val="minor"/>
    </font>
    <font>
      <b/>
      <sz val="16"/>
      <color rgb="FF000000"/>
      <name val="ＭＳ Ｐゴシック"/>
      <family val="3"/>
      <charset val="128"/>
    </font>
    <font>
      <b/>
      <sz val="19.95"/>
      <color theme="1"/>
      <name val="游ゴシック"/>
      <family val="3"/>
      <charset val="128"/>
      <scheme val="minor"/>
    </font>
    <font>
      <sz val="11"/>
      <color theme="1"/>
      <name val="MS UI Gothic"/>
      <family val="3"/>
      <charset val="128"/>
    </font>
    <font>
      <b/>
      <sz val="9"/>
      <color rgb="FFFF0000"/>
      <name val="游ゴシック"/>
      <family val="3"/>
      <charset val="128"/>
      <scheme val="minor"/>
    </font>
    <font>
      <sz val="10.5"/>
      <color theme="1"/>
      <name val="Century"/>
      <family val="1"/>
    </font>
  </fonts>
  <fills count="42">
    <fill>
      <patternFill patternType="none"/>
    </fill>
    <fill>
      <patternFill patternType="gray125"/>
    </fill>
    <fill>
      <patternFill patternType="solid">
        <fgColor indexed="43"/>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00B050"/>
        <bgColor indexed="64"/>
      </patternFill>
    </fill>
    <fill>
      <patternFill patternType="solid">
        <fgColor theme="6" tint="0.59999389629810485"/>
        <bgColor indexed="64"/>
      </patternFill>
    </fill>
    <fill>
      <patternFill patternType="solid">
        <fgColor rgb="FFFFFF99"/>
      </patternFill>
    </fill>
    <fill>
      <patternFill patternType="solid">
        <fgColor theme="7" tint="0.79998168889431442"/>
        <bgColor indexed="64"/>
      </patternFill>
    </fill>
    <fill>
      <patternFill patternType="solid">
        <fgColor theme="8" tint="0.58998382518997772"/>
        <bgColor indexed="64"/>
      </patternFill>
    </fill>
    <fill>
      <patternFill patternType="solid">
        <fgColor rgb="FF92D050"/>
      </patternFill>
    </fill>
    <fill>
      <patternFill patternType="solid">
        <fgColor theme="6" tint="0.79998168889431442"/>
        <bgColor indexed="64"/>
      </patternFill>
    </fill>
    <fill>
      <patternFill patternType="solid">
        <fgColor rgb="FFFFC000"/>
        <bgColor indexed="64"/>
      </patternFill>
    </fill>
    <fill>
      <patternFill patternType="solid">
        <fgColor rgb="FFFFFF00"/>
      </patternFill>
    </fill>
    <fill>
      <patternFill patternType="solid">
        <fgColor rgb="FFFFC000"/>
      </patternFill>
    </fill>
    <fill>
      <patternFill patternType="solid">
        <fgColor theme="5" tint="0.59999389629810485"/>
        <bgColor indexed="64"/>
      </patternFill>
    </fill>
    <fill>
      <patternFill patternType="solid">
        <fgColor rgb="FF00B0F0"/>
        <bgColor indexed="64"/>
      </patternFill>
    </fill>
    <fill>
      <patternFill patternType="solid">
        <fgColor rgb="FFFFFFCC"/>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rgb="FFFF0000"/>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rgb="FF002060"/>
        <bgColor indexed="64"/>
      </patternFill>
    </fill>
    <fill>
      <patternFill patternType="solid">
        <fgColor rgb="FF7030A0"/>
        <bgColor indexed="64"/>
      </patternFill>
    </fill>
    <fill>
      <patternFill patternType="solid">
        <fgColor rgb="FF0070C0"/>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rgb="FFFFFF99"/>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style="thin">
        <color indexed="64"/>
      </right>
      <top/>
      <bottom style="thin">
        <color indexed="64"/>
      </bottom>
      <diagonal/>
    </border>
    <border>
      <left/>
      <right style="thin">
        <color indexed="64"/>
      </right>
      <top/>
      <bottom/>
      <diagonal/>
    </border>
    <border>
      <left style="thin">
        <color indexed="8"/>
      </left>
      <right style="thin">
        <color indexed="8"/>
      </right>
      <top/>
      <bottom style="thin">
        <color indexed="8"/>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rgb="FF000000"/>
      </left>
      <right style="thin">
        <color indexed="64"/>
      </right>
      <top style="thin">
        <color indexed="64"/>
      </top>
      <bottom/>
      <diagonal/>
    </border>
    <border>
      <left style="thin">
        <color indexed="64"/>
      </left>
      <right style="thin">
        <color rgb="FF000000"/>
      </right>
      <top style="thin">
        <color indexed="64"/>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style="thin">
        <color indexed="8"/>
      </right>
      <top style="thin">
        <color indexed="8"/>
      </top>
      <bottom style="thin">
        <color indexed="8"/>
      </bottom>
      <diagonal/>
    </border>
    <border>
      <left style="thin">
        <color indexed="64"/>
      </left>
      <right style="thin">
        <color indexed="64"/>
      </right>
      <top style="thin">
        <color rgb="FF000000"/>
      </top>
      <bottom style="thin">
        <color indexed="64"/>
      </bottom>
      <diagonal/>
    </border>
    <border>
      <left style="thin">
        <color rgb="FF000000"/>
      </left>
      <right/>
      <top style="thin">
        <color rgb="FF000000"/>
      </top>
      <bottom style="thin">
        <color indexed="64"/>
      </bottom>
      <diagonal/>
    </border>
    <border>
      <left/>
      <right style="thin">
        <color indexed="8"/>
      </right>
      <top/>
      <bottom/>
      <diagonal/>
    </border>
    <border>
      <left/>
      <right style="thin">
        <color indexed="8"/>
      </right>
      <top style="thin">
        <color indexed="8"/>
      </top>
      <bottom/>
      <diagonal/>
    </border>
  </borders>
  <cellStyleXfs count="8">
    <xf numFmtId="0" fontId="0" fillId="0" borderId="0">
      <alignment vertical="center"/>
    </xf>
    <xf numFmtId="0" fontId="1" fillId="0" borderId="0">
      <alignment vertical="center"/>
    </xf>
    <xf numFmtId="0" fontId="9" fillId="0" borderId="0"/>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1" fillId="0" borderId="0">
      <alignment vertical="center"/>
    </xf>
    <xf numFmtId="0" fontId="71" fillId="0" borderId="0">
      <alignment vertical="center"/>
    </xf>
    <xf numFmtId="38" fontId="19" fillId="0" borderId="0" applyFont="0" applyFill="0" applyBorder="0" applyAlignment="0" applyProtection="0">
      <alignment vertical="center"/>
    </xf>
  </cellStyleXfs>
  <cellXfs count="2414">
    <xf numFmtId="0" fontId="0" fillId="0" borderId="0" xfId="0">
      <alignment vertical="center"/>
    </xf>
    <xf numFmtId="0" fontId="2" fillId="2" borderId="1" xfId="1" applyFont="1" applyFill="1" applyBorder="1" applyAlignment="1">
      <alignment horizontal="center" vertical="center"/>
    </xf>
    <xf numFmtId="0" fontId="2" fillId="0" borderId="1" xfId="1" applyFont="1" applyBorder="1" applyAlignment="1">
      <alignment horizontal="center" vertical="center" shrinkToFit="1"/>
    </xf>
    <xf numFmtId="0" fontId="1" fillId="0" borderId="0" xfId="1">
      <alignment vertical="center"/>
    </xf>
    <xf numFmtId="0" fontId="5" fillId="2" borderId="2" xfId="1" applyFont="1" applyFill="1" applyBorder="1" applyAlignment="1">
      <alignment horizontal="center" vertical="center"/>
    </xf>
    <xf numFmtId="0" fontId="5" fillId="2" borderId="3" xfId="1" applyFont="1" applyFill="1" applyBorder="1" applyAlignment="1">
      <alignment horizontal="center" vertical="center"/>
    </xf>
    <xf numFmtId="0" fontId="5" fillId="2" borderId="4" xfId="1" applyFont="1" applyFill="1" applyBorder="1" applyAlignment="1">
      <alignment horizontal="center" vertical="center"/>
    </xf>
    <xf numFmtId="38" fontId="5" fillId="0" borderId="1" xfId="1" applyNumberFormat="1" applyFont="1" applyBorder="1">
      <alignment vertical="center"/>
    </xf>
    <xf numFmtId="0" fontId="1" fillId="0" borderId="0" xfId="1" applyAlignment="1">
      <alignment horizontal="left" vertical="center"/>
    </xf>
    <xf numFmtId="0" fontId="1" fillId="0" borderId="0" xfId="1" applyAlignment="1">
      <alignment horizontal="center" vertical="center"/>
    </xf>
    <xf numFmtId="176" fontId="1" fillId="0" borderId="0" xfId="1" applyNumberFormat="1" applyAlignment="1">
      <alignment horizontal="center" vertical="center"/>
    </xf>
    <xf numFmtId="0" fontId="1" fillId="0" borderId="0" xfId="1" applyAlignment="1">
      <alignment horizontal="right" vertical="center"/>
    </xf>
    <xf numFmtId="176" fontId="1" fillId="3" borderId="0" xfId="1" applyNumberFormat="1" applyFill="1">
      <alignment vertical="center"/>
    </xf>
    <xf numFmtId="177" fontId="1" fillId="0" borderId="0" xfId="1" applyNumberFormat="1">
      <alignment vertical="center"/>
    </xf>
    <xf numFmtId="0" fontId="2" fillId="0" borderId="1" xfId="1" applyFont="1" applyBorder="1" applyAlignment="1">
      <alignment horizontal="center" vertical="center"/>
    </xf>
    <xf numFmtId="178" fontId="2" fillId="0" borderId="1" xfId="1" applyNumberFormat="1" applyFont="1" applyBorder="1" applyAlignment="1">
      <alignment horizontal="center" vertical="center"/>
    </xf>
    <xf numFmtId="3" fontId="1" fillId="0" borderId="1" xfId="1" applyNumberFormat="1" applyBorder="1" applyAlignment="1">
      <alignment horizontal="center" vertical="center"/>
    </xf>
    <xf numFmtId="0" fontId="1" fillId="0" borderId="1" xfId="1" applyBorder="1" applyAlignment="1">
      <alignment horizontal="center" vertical="center"/>
    </xf>
    <xf numFmtId="0" fontId="1" fillId="0" borderId="2" xfId="1" applyBorder="1" applyAlignment="1">
      <alignment horizontal="center" vertical="center"/>
    </xf>
    <xf numFmtId="176" fontId="1" fillId="0" borderId="1" xfId="1" applyNumberFormat="1" applyBorder="1" applyAlignment="1">
      <alignment horizontal="center" vertical="center"/>
    </xf>
    <xf numFmtId="176" fontId="1" fillId="3" borderId="1" xfId="1" applyNumberFormat="1" applyFill="1" applyBorder="1" applyAlignment="1">
      <alignment horizontal="center" vertical="center"/>
    </xf>
    <xf numFmtId="177" fontId="1" fillId="0" borderId="1" xfId="1" applyNumberFormat="1" applyBorder="1" applyAlignment="1">
      <alignment horizontal="center" vertical="center"/>
    </xf>
    <xf numFmtId="3" fontId="1" fillId="0" borderId="5" xfId="1" applyNumberFormat="1" applyBorder="1" applyAlignment="1">
      <alignment horizontal="center" vertical="center"/>
    </xf>
    <xf numFmtId="0" fontId="6" fillId="0" borderId="5" xfId="1" applyFont="1" applyBorder="1" applyAlignment="1">
      <alignment horizontal="left" vertical="center"/>
    </xf>
    <xf numFmtId="179" fontId="1" fillId="0" borderId="5" xfId="1" applyNumberFormat="1" applyBorder="1" applyAlignment="1">
      <alignment horizontal="right" vertical="center"/>
    </xf>
    <xf numFmtId="38" fontId="1" fillId="0" borderId="5" xfId="1" applyNumberFormat="1" applyBorder="1" applyAlignment="1">
      <alignment horizontal="right" vertical="center"/>
    </xf>
    <xf numFmtId="38" fontId="1" fillId="0" borderId="5" xfId="1" applyNumberFormat="1" applyBorder="1">
      <alignment vertical="center"/>
    </xf>
    <xf numFmtId="0" fontId="1" fillId="0" borderId="5" xfId="1" applyBorder="1" applyAlignment="1">
      <alignment horizontal="center" vertical="center"/>
    </xf>
    <xf numFmtId="0" fontId="1" fillId="0" borderId="5" xfId="1" applyBorder="1">
      <alignment vertical="center"/>
    </xf>
    <xf numFmtId="0" fontId="7" fillId="0" borderId="5" xfId="1" applyFont="1" applyBorder="1" applyAlignment="1">
      <alignment horizontal="left" vertical="center"/>
    </xf>
    <xf numFmtId="176" fontId="1" fillId="0" borderId="5" xfId="1" applyNumberFormat="1" applyBorder="1" applyAlignment="1">
      <alignment horizontal="center" vertical="center"/>
    </xf>
    <xf numFmtId="56" fontId="1" fillId="0" borderId="5" xfId="1" applyNumberFormat="1" applyBorder="1" applyAlignment="1">
      <alignment horizontal="center" vertical="center"/>
    </xf>
    <xf numFmtId="176" fontId="1" fillId="3" borderId="5" xfId="1" applyNumberFormat="1" applyFill="1" applyBorder="1" applyAlignment="1">
      <alignment horizontal="center" vertical="center"/>
    </xf>
    <xf numFmtId="177" fontId="1" fillId="0" borderId="5" xfId="1" applyNumberFormat="1" applyBorder="1" applyAlignment="1">
      <alignment horizontal="center" vertical="center"/>
    </xf>
    <xf numFmtId="0" fontId="1" fillId="0" borderId="6" xfId="1" applyBorder="1" applyAlignment="1">
      <alignment horizontal="center" vertical="center"/>
    </xf>
    <xf numFmtId="0" fontId="6" fillId="0" borderId="6" xfId="1" applyFont="1" applyBorder="1" applyAlignment="1">
      <alignment horizontal="left" vertical="center"/>
    </xf>
    <xf numFmtId="0" fontId="1" fillId="0" borderId="6" xfId="1" applyBorder="1" applyAlignment="1">
      <alignment horizontal="right" vertical="center"/>
    </xf>
    <xf numFmtId="38" fontId="1" fillId="0" borderId="6" xfId="1" applyNumberFormat="1" applyBorder="1" applyAlignment="1">
      <alignment horizontal="right" vertical="center"/>
    </xf>
    <xf numFmtId="38" fontId="1" fillId="0" borderId="6" xfId="1" applyNumberFormat="1" applyBorder="1">
      <alignment vertical="center"/>
    </xf>
    <xf numFmtId="0" fontId="1" fillId="0" borderId="6" xfId="1" applyBorder="1">
      <alignment vertical="center"/>
    </xf>
    <xf numFmtId="0" fontId="7" fillId="0" borderId="6" xfId="1" applyFont="1" applyBorder="1" applyAlignment="1">
      <alignment horizontal="left" vertical="center"/>
    </xf>
    <xf numFmtId="0" fontId="1" fillId="3" borderId="6" xfId="1" applyFill="1" applyBorder="1" applyAlignment="1">
      <alignment horizontal="center" vertical="center"/>
    </xf>
    <xf numFmtId="0" fontId="1" fillId="0" borderId="7" xfId="1" applyBorder="1" applyAlignment="1">
      <alignment horizontal="center" vertical="center"/>
    </xf>
    <xf numFmtId="0" fontId="6" fillId="0" borderId="7" xfId="1" applyFont="1" applyBorder="1" applyAlignment="1">
      <alignment horizontal="left" vertical="center"/>
    </xf>
    <xf numFmtId="0" fontId="1" fillId="0" borderId="7" xfId="1" applyBorder="1" applyAlignment="1">
      <alignment horizontal="right" vertical="center"/>
    </xf>
    <xf numFmtId="38" fontId="1" fillId="0" borderId="7" xfId="1" applyNumberFormat="1" applyBorder="1" applyAlignment="1">
      <alignment horizontal="right" vertical="center"/>
    </xf>
    <xf numFmtId="38" fontId="1" fillId="0" borderId="7" xfId="1" applyNumberFormat="1" applyBorder="1">
      <alignment vertical="center"/>
    </xf>
    <xf numFmtId="0" fontId="1" fillId="0" borderId="7" xfId="1" applyBorder="1">
      <alignment vertical="center"/>
    </xf>
    <xf numFmtId="0" fontId="7" fillId="0" borderId="7" xfId="1" applyFont="1" applyBorder="1" applyAlignment="1">
      <alignment horizontal="left" vertical="center"/>
    </xf>
    <xf numFmtId="0" fontId="1" fillId="3" borderId="7" xfId="1" applyFill="1" applyBorder="1" applyAlignment="1">
      <alignment horizontal="center" vertical="center"/>
    </xf>
    <xf numFmtId="0" fontId="6" fillId="0" borderId="1" xfId="1" applyFont="1" applyBorder="1">
      <alignment vertical="center"/>
    </xf>
    <xf numFmtId="179" fontId="1" fillId="0" borderId="1" xfId="1" applyNumberFormat="1" applyBorder="1" applyAlignment="1">
      <alignment horizontal="right" vertical="center"/>
    </xf>
    <xf numFmtId="38" fontId="1" fillId="0" borderId="1" xfId="1" applyNumberFormat="1" applyBorder="1" applyAlignment="1">
      <alignment horizontal="right" vertical="center"/>
    </xf>
    <xf numFmtId="38" fontId="1" fillId="0" borderId="1" xfId="1" applyNumberFormat="1" applyBorder="1">
      <alignment vertical="center"/>
    </xf>
    <xf numFmtId="0" fontId="1" fillId="0" borderId="1" xfId="1" applyBorder="1">
      <alignment vertical="center"/>
    </xf>
    <xf numFmtId="0" fontId="7" fillId="0" borderId="1" xfId="1" applyFont="1" applyBorder="1" applyAlignment="1">
      <alignment horizontal="left" vertical="center"/>
    </xf>
    <xf numFmtId="56" fontId="1" fillId="0" borderId="1" xfId="1" applyNumberFormat="1" applyBorder="1" applyAlignment="1">
      <alignment horizontal="center" vertical="center"/>
    </xf>
    <xf numFmtId="56" fontId="1" fillId="3" borderId="1" xfId="1" applyNumberFormat="1" applyFill="1" applyBorder="1" applyAlignment="1">
      <alignment horizontal="center" vertical="center"/>
    </xf>
    <xf numFmtId="49" fontId="8" fillId="0" borderId="1" xfId="1" applyNumberFormat="1" applyFont="1" applyBorder="1">
      <alignment vertical="center"/>
    </xf>
    <xf numFmtId="3" fontId="6" fillId="0" borderId="1" xfId="1" applyNumberFormat="1" applyFont="1" applyBorder="1" applyAlignment="1">
      <alignment horizontal="center" vertical="center"/>
    </xf>
    <xf numFmtId="0" fontId="6" fillId="0" borderId="1" xfId="1" applyFont="1" applyBorder="1" applyAlignment="1">
      <alignment horizontal="right" vertical="center"/>
    </xf>
    <xf numFmtId="0" fontId="6" fillId="0" borderId="2" xfId="1" applyFont="1" applyBorder="1" applyAlignment="1">
      <alignment horizontal="center" vertical="center"/>
    </xf>
    <xf numFmtId="0" fontId="6" fillId="0" borderId="1" xfId="1" applyFont="1" applyBorder="1" applyAlignment="1">
      <alignment horizontal="left" vertical="center"/>
    </xf>
    <xf numFmtId="38" fontId="1" fillId="3" borderId="1" xfId="1" applyNumberFormat="1" applyFill="1" applyBorder="1" applyAlignment="1">
      <alignment horizontal="right" vertical="center"/>
    </xf>
    <xf numFmtId="0" fontId="6" fillId="0" borderId="1" xfId="1" applyFont="1" applyBorder="1" applyAlignment="1">
      <alignment horizontal="center" vertical="center"/>
    </xf>
    <xf numFmtId="3" fontId="6" fillId="3" borderId="1" xfId="1" applyNumberFormat="1" applyFont="1" applyFill="1" applyBorder="1" applyAlignment="1">
      <alignment horizontal="center" vertical="center"/>
    </xf>
    <xf numFmtId="0" fontId="6" fillId="3" borderId="1" xfId="1" applyFont="1" applyFill="1" applyBorder="1">
      <alignment vertical="center"/>
    </xf>
    <xf numFmtId="0" fontId="6" fillId="3" borderId="1" xfId="1" applyFont="1" applyFill="1" applyBorder="1" applyAlignment="1">
      <alignment horizontal="right" vertical="center"/>
    </xf>
    <xf numFmtId="38" fontId="1" fillId="3" borderId="1" xfId="1" applyNumberFormat="1" applyFill="1" applyBorder="1">
      <alignment vertical="center"/>
    </xf>
    <xf numFmtId="0" fontId="6" fillId="3" borderId="2" xfId="1" applyFont="1" applyFill="1" applyBorder="1" applyAlignment="1">
      <alignment horizontal="center" vertical="center"/>
    </xf>
    <xf numFmtId="0" fontId="6" fillId="3" borderId="1" xfId="1" applyFont="1" applyFill="1" applyBorder="1" applyAlignment="1">
      <alignment horizontal="left" vertical="center"/>
    </xf>
    <xf numFmtId="0" fontId="7" fillId="3" borderId="1" xfId="1" applyFont="1" applyFill="1" applyBorder="1" applyAlignment="1">
      <alignment horizontal="left" vertical="center"/>
    </xf>
    <xf numFmtId="0" fontId="6" fillId="3" borderId="1" xfId="1" applyFont="1" applyFill="1" applyBorder="1" applyAlignment="1">
      <alignment horizontal="center" vertical="center"/>
    </xf>
    <xf numFmtId="3" fontId="1" fillId="3" borderId="1" xfId="1" applyNumberFormat="1" applyFill="1" applyBorder="1" applyAlignment="1">
      <alignment horizontal="center" vertical="center"/>
    </xf>
    <xf numFmtId="177" fontId="1" fillId="3" borderId="1" xfId="1" applyNumberFormat="1" applyFill="1" applyBorder="1" applyAlignment="1">
      <alignment horizontal="center" vertical="center"/>
    </xf>
    <xf numFmtId="0" fontId="1" fillId="3" borderId="0" xfId="1" applyFill="1" applyAlignment="1">
      <alignment horizontal="center" vertical="center"/>
    </xf>
    <xf numFmtId="38" fontId="6" fillId="3" borderId="1" xfId="1" applyNumberFormat="1" applyFont="1" applyFill="1" applyBorder="1" applyAlignment="1">
      <alignment horizontal="right" vertical="center"/>
    </xf>
    <xf numFmtId="38" fontId="6" fillId="3" borderId="8" xfId="1" applyNumberFormat="1" applyFont="1" applyFill="1" applyBorder="1" applyAlignment="1">
      <alignment horizontal="right" vertical="center"/>
    </xf>
    <xf numFmtId="0" fontId="6" fillId="3" borderId="9" xfId="1" applyFont="1" applyFill="1" applyBorder="1">
      <alignment vertical="center"/>
    </xf>
    <xf numFmtId="0" fontId="6" fillId="3" borderId="7" xfId="1" applyFont="1" applyFill="1" applyBorder="1" applyAlignment="1">
      <alignment horizontal="right" vertical="center"/>
    </xf>
    <xf numFmtId="0" fontId="6" fillId="3" borderId="7" xfId="1" applyFont="1" applyFill="1" applyBorder="1" applyAlignment="1">
      <alignment horizontal="left" vertical="center"/>
    </xf>
    <xf numFmtId="0" fontId="6" fillId="3" borderId="9" xfId="1" applyFont="1" applyFill="1" applyBorder="1" applyAlignment="1">
      <alignment horizontal="left" vertical="center"/>
    </xf>
    <xf numFmtId="0" fontId="6" fillId="3" borderId="7" xfId="2" applyFont="1" applyFill="1" applyBorder="1" applyAlignment="1">
      <alignment vertical="center"/>
    </xf>
    <xf numFmtId="0" fontId="6" fillId="3" borderId="1" xfId="2" applyFont="1" applyFill="1" applyBorder="1" applyAlignment="1">
      <alignment vertical="center"/>
    </xf>
    <xf numFmtId="38" fontId="9" fillId="3" borderId="1" xfId="1" applyNumberFormat="1" applyFont="1" applyFill="1" applyBorder="1">
      <alignment vertical="center"/>
    </xf>
    <xf numFmtId="38" fontId="6" fillId="3" borderId="1" xfId="1" applyNumberFormat="1" applyFont="1" applyFill="1" applyBorder="1">
      <alignment vertical="center"/>
    </xf>
    <xf numFmtId="56" fontId="7" fillId="3" borderId="1" xfId="1" applyNumberFormat="1" applyFont="1" applyFill="1" applyBorder="1" applyAlignment="1">
      <alignment horizontal="center" vertical="center"/>
    </xf>
    <xf numFmtId="179" fontId="6" fillId="3" borderId="1" xfId="1" applyNumberFormat="1" applyFont="1" applyFill="1" applyBorder="1" applyAlignment="1">
      <alignment horizontal="right" vertical="center"/>
    </xf>
    <xf numFmtId="49" fontId="1" fillId="3" borderId="1" xfId="1" applyNumberFormat="1" applyFill="1" applyBorder="1" applyAlignment="1">
      <alignment horizontal="left" vertical="center"/>
    </xf>
    <xf numFmtId="179" fontId="1" fillId="3" borderId="1" xfId="1" applyNumberFormat="1" applyFill="1" applyBorder="1" applyAlignment="1">
      <alignment horizontal="right" vertical="center"/>
    </xf>
    <xf numFmtId="0" fontId="1" fillId="3" borderId="2" xfId="1" applyFill="1" applyBorder="1" applyAlignment="1">
      <alignment horizontal="center" vertical="center"/>
    </xf>
    <xf numFmtId="0" fontId="1" fillId="3" borderId="1" xfId="1" applyFill="1" applyBorder="1">
      <alignment vertical="center"/>
    </xf>
    <xf numFmtId="0" fontId="1" fillId="3" borderId="1" xfId="1" applyFill="1" applyBorder="1" applyAlignment="1">
      <alignment horizontal="left" vertical="center"/>
    </xf>
    <xf numFmtId="0" fontId="1" fillId="3" borderId="1" xfId="1" applyFill="1" applyBorder="1" applyAlignment="1">
      <alignment horizontal="center" vertical="center"/>
    </xf>
    <xf numFmtId="3" fontId="1" fillId="3" borderId="1" xfId="1" applyNumberFormat="1" applyFill="1" applyBorder="1" applyAlignment="1">
      <alignment horizontal="left" vertical="center"/>
    </xf>
    <xf numFmtId="179" fontId="1" fillId="3" borderId="1" xfId="1" applyNumberFormat="1" applyFill="1" applyBorder="1">
      <alignment vertical="center"/>
    </xf>
    <xf numFmtId="0" fontId="6" fillId="3" borderId="1" xfId="1" applyFont="1" applyFill="1" applyBorder="1" applyAlignment="1">
      <alignment vertical="center" wrapText="1"/>
    </xf>
    <xf numFmtId="179" fontId="6" fillId="3" borderId="0" xfId="1" applyNumberFormat="1" applyFont="1" applyFill="1" applyAlignment="1">
      <alignment horizontal="right" vertical="center"/>
    </xf>
    <xf numFmtId="38" fontId="1" fillId="3" borderId="5" xfId="1" applyNumberFormat="1" applyFill="1" applyBorder="1" applyAlignment="1">
      <alignment horizontal="right" vertical="center"/>
    </xf>
    <xf numFmtId="179" fontId="1" fillId="3" borderId="3" xfId="1" applyNumberFormat="1" applyFill="1" applyBorder="1">
      <alignment vertical="center"/>
    </xf>
    <xf numFmtId="3" fontId="7" fillId="3" borderId="1" xfId="1" applyNumberFormat="1" applyFont="1" applyFill="1" applyBorder="1" applyAlignment="1">
      <alignment horizontal="center" vertical="center"/>
    </xf>
    <xf numFmtId="0" fontId="7" fillId="3" borderId="0" xfId="1" applyFont="1" applyFill="1" applyAlignment="1">
      <alignment horizontal="center" vertical="center"/>
    </xf>
    <xf numFmtId="0" fontId="7" fillId="3" borderId="1" xfId="1" applyFont="1" applyFill="1" applyBorder="1">
      <alignment vertical="center"/>
    </xf>
    <xf numFmtId="179" fontId="7" fillId="3" borderId="1" xfId="1" applyNumberFormat="1" applyFont="1" applyFill="1" applyBorder="1" applyAlignment="1">
      <alignment horizontal="right" vertical="center"/>
    </xf>
    <xf numFmtId="38" fontId="7" fillId="3" borderId="1" xfId="1" applyNumberFormat="1" applyFont="1" applyFill="1" applyBorder="1" applyAlignment="1">
      <alignment horizontal="right" vertical="center"/>
    </xf>
    <xf numFmtId="38" fontId="7" fillId="3" borderId="1" xfId="1" applyNumberFormat="1" applyFont="1" applyFill="1" applyBorder="1">
      <alignment vertical="center"/>
    </xf>
    <xf numFmtId="0" fontId="7" fillId="3" borderId="2" xfId="1" applyFont="1" applyFill="1" applyBorder="1" applyAlignment="1">
      <alignment horizontal="center" vertical="center"/>
    </xf>
    <xf numFmtId="0" fontId="6" fillId="3" borderId="0" xfId="1" applyFont="1" applyFill="1">
      <alignment vertical="center"/>
    </xf>
    <xf numFmtId="3" fontId="11" fillId="3" borderId="1" xfId="1" applyNumberFormat="1" applyFont="1" applyFill="1" applyBorder="1" applyAlignment="1">
      <alignment horizontal="center" vertical="center"/>
    </xf>
    <xf numFmtId="56" fontId="11" fillId="3" borderId="1" xfId="1" applyNumberFormat="1" applyFont="1" applyFill="1" applyBorder="1" applyAlignment="1">
      <alignment horizontal="center" vertical="center"/>
    </xf>
    <xf numFmtId="0" fontId="11" fillId="3" borderId="0" xfId="1" applyFont="1" applyFill="1" applyAlignment="1">
      <alignment horizontal="center" vertical="center"/>
    </xf>
    <xf numFmtId="180" fontId="6" fillId="3" borderId="1" xfId="1" applyNumberFormat="1" applyFont="1" applyFill="1" applyBorder="1" applyAlignment="1">
      <alignment horizontal="right" vertical="center"/>
    </xf>
    <xf numFmtId="0" fontId="6" fillId="3" borderId="0" xfId="1" applyFont="1" applyFill="1" applyAlignment="1">
      <alignment horizontal="center" vertical="center"/>
    </xf>
    <xf numFmtId="176" fontId="6" fillId="3" borderId="1" xfId="1" applyNumberFormat="1" applyFont="1" applyFill="1" applyBorder="1" applyAlignment="1">
      <alignment horizontal="center" vertical="center"/>
    </xf>
    <xf numFmtId="56" fontId="6" fillId="3" borderId="1" xfId="1" applyNumberFormat="1" applyFont="1" applyFill="1" applyBorder="1" applyAlignment="1">
      <alignment horizontal="center" vertical="center"/>
    </xf>
    <xf numFmtId="177" fontId="6" fillId="3" borderId="1" xfId="1" applyNumberFormat="1" applyFont="1" applyFill="1" applyBorder="1" applyAlignment="1">
      <alignment horizontal="center" vertical="center"/>
    </xf>
    <xf numFmtId="0" fontId="1" fillId="3" borderId="9" xfId="1" applyFill="1" applyBorder="1" applyAlignment="1">
      <alignment horizontal="left" vertical="center"/>
    </xf>
    <xf numFmtId="0" fontId="1" fillId="3" borderId="7" xfId="2" applyFont="1" applyFill="1" applyBorder="1" applyAlignment="1">
      <alignment vertical="center"/>
    </xf>
    <xf numFmtId="38" fontId="1" fillId="3" borderId="8" xfId="1" applyNumberFormat="1" applyFill="1" applyBorder="1" applyAlignment="1">
      <alignment horizontal="right" vertical="center"/>
    </xf>
    <xf numFmtId="0" fontId="1" fillId="3" borderId="7" xfId="1" applyFill="1" applyBorder="1" applyAlignment="1">
      <alignment horizontal="left" vertical="center"/>
    </xf>
    <xf numFmtId="0" fontId="1" fillId="3" borderId="0" xfId="1" applyFill="1">
      <alignment vertical="center"/>
    </xf>
    <xf numFmtId="0" fontId="2" fillId="2" borderId="1" xfId="1" applyFont="1" applyFill="1" applyBorder="1" applyAlignment="1">
      <alignment horizontal="center" vertical="center"/>
    </xf>
    <xf numFmtId="0" fontId="12" fillId="0" borderId="1" xfId="1" applyFont="1" applyBorder="1" applyAlignment="1">
      <alignment horizontal="center" vertical="center" wrapText="1" shrinkToFit="1"/>
    </xf>
    <xf numFmtId="0" fontId="12" fillId="0" borderId="1" xfId="1" applyFont="1" applyBorder="1" applyAlignment="1">
      <alignment horizontal="center" vertical="center"/>
    </xf>
    <xf numFmtId="178" fontId="12" fillId="0" borderId="1" xfId="1" applyNumberFormat="1" applyFont="1" applyBorder="1" applyAlignment="1">
      <alignment horizontal="center" vertical="center"/>
    </xf>
    <xf numFmtId="181" fontId="5" fillId="0" borderId="1" xfId="1" applyNumberFormat="1" applyFont="1" applyBorder="1">
      <alignment vertical="center"/>
    </xf>
    <xf numFmtId="176" fontId="1" fillId="0" borderId="0" xfId="1" applyNumberFormat="1">
      <alignment vertical="center"/>
    </xf>
    <xf numFmtId="38" fontId="1" fillId="0" borderId="0" xfId="1" applyNumberFormat="1">
      <alignment vertical="center"/>
    </xf>
    <xf numFmtId="3" fontId="1" fillId="0" borderId="0" xfId="1" applyNumberFormat="1">
      <alignment vertical="center"/>
    </xf>
    <xf numFmtId="0" fontId="2" fillId="0" borderId="0" xfId="1" applyFont="1" applyAlignment="1">
      <alignment horizontal="center" vertical="center"/>
    </xf>
    <xf numFmtId="178" fontId="2" fillId="0" borderId="0" xfId="1" applyNumberFormat="1" applyFont="1" applyAlignment="1">
      <alignment horizontal="center" vertical="center"/>
    </xf>
    <xf numFmtId="180" fontId="1" fillId="0" borderId="0" xfId="1" applyNumberFormat="1" applyAlignment="1">
      <alignment horizontal="center" vertical="center"/>
    </xf>
    <xf numFmtId="0" fontId="13" fillId="3" borderId="1" xfId="1" applyFont="1" applyFill="1" applyBorder="1">
      <alignment vertical="center"/>
    </xf>
    <xf numFmtId="0" fontId="1" fillId="3" borderId="1" xfId="1" applyFill="1" applyBorder="1" applyAlignment="1">
      <alignment horizontal="right" vertical="center"/>
    </xf>
    <xf numFmtId="38" fontId="6" fillId="0" borderId="1" xfId="1" applyNumberFormat="1" applyFont="1" applyBorder="1">
      <alignment vertical="center"/>
    </xf>
    <xf numFmtId="0" fontId="1" fillId="3" borderId="5" xfId="1" applyFill="1" applyBorder="1" applyAlignment="1">
      <alignment horizontal="left" vertical="center" wrapText="1"/>
    </xf>
    <xf numFmtId="0" fontId="7" fillId="3" borderId="5" xfId="1" applyFont="1" applyFill="1" applyBorder="1" applyAlignment="1">
      <alignment horizontal="center" vertical="center"/>
    </xf>
    <xf numFmtId="0" fontId="1" fillId="3" borderId="6" xfId="1" applyFill="1" applyBorder="1" applyAlignment="1">
      <alignment horizontal="left" vertical="center" wrapText="1"/>
    </xf>
    <xf numFmtId="0" fontId="7" fillId="3" borderId="6" xfId="1" applyFont="1" applyFill="1" applyBorder="1" applyAlignment="1">
      <alignment horizontal="center" vertical="center"/>
    </xf>
    <xf numFmtId="0" fontId="14" fillId="3" borderId="1" xfId="1" applyFont="1" applyFill="1" applyBorder="1">
      <alignment vertical="center"/>
    </xf>
    <xf numFmtId="49" fontId="15" fillId="3" borderId="1" xfId="1" applyNumberFormat="1" applyFont="1" applyFill="1" applyBorder="1">
      <alignment vertical="center"/>
    </xf>
    <xf numFmtId="0" fontId="8" fillId="3" borderId="1" xfId="1" applyFont="1" applyFill="1" applyBorder="1">
      <alignment vertical="center"/>
    </xf>
    <xf numFmtId="38" fontId="8" fillId="3" borderId="1" xfId="1" applyNumberFormat="1" applyFont="1" applyFill="1" applyBorder="1" applyAlignment="1">
      <alignment horizontal="right" vertical="center"/>
    </xf>
    <xf numFmtId="0" fontId="1" fillId="3" borderId="7" xfId="1" applyFill="1" applyBorder="1" applyAlignment="1">
      <alignment horizontal="left" vertical="center" wrapText="1"/>
    </xf>
    <xf numFmtId="0" fontId="7" fillId="3" borderId="7" xfId="1" applyFont="1" applyFill="1" applyBorder="1" applyAlignment="1">
      <alignment horizontal="center" vertical="center"/>
    </xf>
    <xf numFmtId="49" fontId="1" fillId="0" borderId="1" xfId="1" applyNumberFormat="1" applyBorder="1" applyAlignment="1">
      <alignment horizontal="left" vertical="center"/>
    </xf>
    <xf numFmtId="0" fontId="1" fillId="0" borderId="1" xfId="1" applyBorder="1" applyAlignment="1">
      <alignment horizontal="left" vertical="center"/>
    </xf>
    <xf numFmtId="3" fontId="16" fillId="0" borderId="1" xfId="1" applyNumberFormat="1" applyFont="1" applyBorder="1" applyAlignment="1">
      <alignment horizontal="center" vertical="center"/>
    </xf>
    <xf numFmtId="0" fontId="16" fillId="0" borderId="1" xfId="1" applyFont="1" applyBorder="1">
      <alignment vertical="center"/>
    </xf>
    <xf numFmtId="38" fontId="17" fillId="0" borderId="1" xfId="1" applyNumberFormat="1" applyFont="1" applyBorder="1">
      <alignment vertical="center"/>
    </xf>
    <xf numFmtId="0" fontId="16" fillId="0" borderId="1" xfId="1" applyFont="1" applyBorder="1" applyAlignment="1">
      <alignment horizontal="center" vertical="center"/>
    </xf>
    <xf numFmtId="0" fontId="7" fillId="0" borderId="1" xfId="1" applyFont="1" applyBorder="1" applyAlignment="1">
      <alignment horizontal="center" vertical="center" shrinkToFit="1"/>
    </xf>
    <xf numFmtId="176" fontId="18" fillId="4" borderId="1" xfId="1" applyNumberFormat="1" applyFont="1" applyFill="1" applyBorder="1" applyAlignment="1">
      <alignment horizontal="center" vertical="center"/>
    </xf>
    <xf numFmtId="0" fontId="9" fillId="3" borderId="1" xfId="2" applyFill="1" applyBorder="1" applyAlignment="1">
      <alignment horizontal="left" vertical="center"/>
    </xf>
    <xf numFmtId="0" fontId="9" fillId="3" borderId="1" xfId="2" applyFill="1" applyBorder="1" applyAlignment="1">
      <alignment vertical="center"/>
    </xf>
    <xf numFmtId="0" fontId="9" fillId="3" borderId="1" xfId="2" applyFill="1" applyBorder="1" applyAlignment="1">
      <alignment horizontal="right" vertical="center"/>
    </xf>
    <xf numFmtId="181" fontId="1" fillId="3" borderId="1" xfId="1" applyNumberFormat="1" applyFill="1" applyBorder="1">
      <alignment vertical="center"/>
    </xf>
    <xf numFmtId="181" fontId="8" fillId="3" borderId="2" xfId="1" applyNumberFormat="1" applyFont="1" applyFill="1" applyBorder="1">
      <alignment vertical="center"/>
    </xf>
    <xf numFmtId="0" fontId="9" fillId="3" borderId="5" xfId="2" applyFill="1" applyBorder="1" applyAlignment="1">
      <alignment horizontal="left" vertical="center"/>
    </xf>
    <xf numFmtId="38" fontId="9" fillId="3" borderId="1" xfId="1" applyNumberFormat="1" applyFont="1" applyFill="1" applyBorder="1" applyAlignment="1">
      <alignment horizontal="right" vertical="center"/>
    </xf>
    <xf numFmtId="49" fontId="6" fillId="3" borderId="1" xfId="1" applyNumberFormat="1" applyFont="1" applyFill="1" applyBorder="1" applyAlignment="1">
      <alignment vertical="center" wrapText="1"/>
    </xf>
    <xf numFmtId="179" fontId="6" fillId="3" borderId="1" xfId="1" applyNumberFormat="1" applyFont="1" applyFill="1" applyBorder="1">
      <alignment vertical="center"/>
    </xf>
    <xf numFmtId="3" fontId="1" fillId="3" borderId="1" xfId="1" applyNumberFormat="1" applyFill="1" applyBorder="1" applyAlignment="1">
      <alignment horizontal="right" vertical="center"/>
    </xf>
    <xf numFmtId="3" fontId="19" fillId="0" borderId="1" xfId="1" applyNumberFormat="1" applyFont="1" applyBorder="1" applyAlignment="1">
      <alignment horizontal="center" vertical="center"/>
    </xf>
    <xf numFmtId="181" fontId="19" fillId="0" borderId="1" xfId="1" applyNumberFormat="1" applyFont="1" applyBorder="1" applyAlignment="1"/>
    <xf numFmtId="0" fontId="1" fillId="0" borderId="1" xfId="1" applyBorder="1" applyAlignment="1">
      <alignment horizontal="center" vertical="center" shrinkToFit="1"/>
    </xf>
    <xf numFmtId="181" fontId="1" fillId="0" borderId="1" xfId="1" applyNumberFormat="1" applyBorder="1" applyAlignment="1">
      <alignment horizontal="center"/>
    </xf>
    <xf numFmtId="0" fontId="20" fillId="0" borderId="0" xfId="1" applyFont="1">
      <alignment vertical="center"/>
    </xf>
    <xf numFmtId="0" fontId="20" fillId="0" borderId="0" xfId="1" applyFont="1" applyAlignment="1">
      <alignment horizontal="right" vertical="center"/>
    </xf>
    <xf numFmtId="0" fontId="21" fillId="0" borderId="0" xfId="1" applyFont="1" applyAlignment="1">
      <alignment horizontal="left" vertical="center"/>
    </xf>
    <xf numFmtId="0" fontId="1" fillId="0" borderId="5" xfId="1" applyBorder="1" applyAlignment="1">
      <alignment horizontal="center" vertical="center"/>
    </xf>
    <xf numFmtId="0" fontId="22" fillId="0" borderId="10" xfId="1" applyFont="1" applyBorder="1" applyAlignment="1">
      <alignment vertical="center" wrapText="1"/>
    </xf>
    <xf numFmtId="0" fontId="20" fillId="0" borderId="5" xfId="1" applyFont="1" applyBorder="1" applyAlignment="1">
      <alignment horizontal="center" vertical="center"/>
    </xf>
    <xf numFmtId="0" fontId="9" fillId="0" borderId="1" xfId="2" applyBorder="1" applyAlignment="1">
      <alignment horizontal="left" vertical="center"/>
    </xf>
    <xf numFmtId="0" fontId="20" fillId="0" borderId="2" xfId="1" applyFont="1" applyBorder="1" applyAlignment="1">
      <alignment horizontal="center" vertical="center"/>
    </xf>
    <xf numFmtId="0" fontId="22" fillId="0" borderId="5" xfId="1" applyFont="1" applyBorder="1" applyAlignment="1">
      <alignment horizontal="left" vertical="center" wrapText="1"/>
    </xf>
    <xf numFmtId="0" fontId="22" fillId="0" borderId="6" xfId="1" applyFont="1" applyBorder="1" applyAlignment="1">
      <alignment horizontal="left" vertical="center" wrapText="1"/>
    </xf>
    <xf numFmtId="0" fontId="8" fillId="0" borderId="1" xfId="1" applyFont="1" applyBorder="1">
      <alignment vertical="center"/>
    </xf>
    <xf numFmtId="0" fontId="9" fillId="0" borderId="5" xfId="2" applyBorder="1" applyAlignment="1">
      <alignment horizontal="left" vertical="center"/>
    </xf>
    <xf numFmtId="0" fontId="20" fillId="0" borderId="1" xfId="1" applyFont="1" applyBorder="1" applyAlignment="1">
      <alignment horizontal="center" vertical="center"/>
    </xf>
    <xf numFmtId="0" fontId="22" fillId="0" borderId="7" xfId="1" applyFont="1" applyBorder="1" applyAlignment="1">
      <alignment horizontal="left" vertical="center" wrapText="1"/>
    </xf>
    <xf numFmtId="179" fontId="1" fillId="0" borderId="0" xfId="1" applyNumberFormat="1">
      <alignment vertical="center"/>
    </xf>
    <xf numFmtId="178" fontId="1" fillId="0" borderId="0" xfId="1" applyNumberFormat="1">
      <alignment vertical="center"/>
    </xf>
    <xf numFmtId="179" fontId="1" fillId="0" borderId="1" xfId="1" applyNumberFormat="1" applyBorder="1" applyAlignment="1">
      <alignment horizontal="center" vertical="center"/>
    </xf>
    <xf numFmtId="178" fontId="1" fillId="0" borderId="1" xfId="1" applyNumberFormat="1" applyBorder="1" applyAlignment="1">
      <alignment horizontal="center" vertical="center"/>
    </xf>
    <xf numFmtId="180" fontId="1" fillId="0" borderId="1" xfId="1" applyNumberFormat="1" applyBorder="1" applyAlignment="1">
      <alignment horizontal="right" vertical="center"/>
    </xf>
    <xf numFmtId="3" fontId="1" fillId="0" borderId="5" xfId="1" applyNumberFormat="1" applyBorder="1" applyAlignment="1">
      <alignment horizontal="center" vertical="center"/>
    </xf>
    <xf numFmtId="0" fontId="6" fillId="0" borderId="5" xfId="1" applyFont="1" applyBorder="1">
      <alignment vertical="center"/>
    </xf>
    <xf numFmtId="179" fontId="9" fillId="0" borderId="5" xfId="1" applyNumberFormat="1" applyFont="1" applyBorder="1" applyAlignment="1">
      <alignment horizontal="right" vertical="center"/>
    </xf>
    <xf numFmtId="38" fontId="1" fillId="0" borderId="5" xfId="1" applyNumberFormat="1" applyBorder="1" applyAlignment="1">
      <alignment horizontal="right" vertical="center"/>
    </xf>
    <xf numFmtId="38" fontId="9" fillId="0" borderId="5" xfId="1" applyNumberFormat="1" applyFont="1" applyBorder="1">
      <alignment vertical="center"/>
    </xf>
    <xf numFmtId="178" fontId="1" fillId="0" borderId="5" xfId="1" applyNumberFormat="1" applyBorder="1" applyAlignment="1">
      <alignment horizontal="center" vertical="center"/>
    </xf>
    <xf numFmtId="180" fontId="6" fillId="0" borderId="1" xfId="1" applyNumberFormat="1" applyFont="1" applyBorder="1" applyAlignment="1">
      <alignment horizontal="right" vertical="center"/>
    </xf>
    <xf numFmtId="179" fontId="9" fillId="3" borderId="1" xfId="1" applyNumberFormat="1" applyFont="1" applyFill="1" applyBorder="1" applyAlignment="1">
      <alignment horizontal="right" vertical="center"/>
    </xf>
    <xf numFmtId="181" fontId="9" fillId="3" borderId="1" xfId="1" applyNumberFormat="1" applyFont="1" applyFill="1" applyBorder="1">
      <alignment vertical="center"/>
    </xf>
    <xf numFmtId="181" fontId="9" fillId="3" borderId="2" xfId="1" applyNumberFormat="1" applyFont="1" applyFill="1" applyBorder="1">
      <alignment vertical="center"/>
    </xf>
    <xf numFmtId="0" fontId="7" fillId="0" borderId="7" xfId="1" applyFont="1" applyBorder="1" applyAlignment="1">
      <alignment horizontal="left" vertical="center"/>
    </xf>
    <xf numFmtId="180" fontId="1" fillId="3" borderId="1" xfId="1" applyNumberFormat="1" applyFill="1" applyBorder="1" applyAlignment="1">
      <alignment horizontal="right" vertical="center"/>
    </xf>
    <xf numFmtId="178" fontId="1" fillId="3" borderId="1" xfId="1" applyNumberFormat="1" applyFill="1" applyBorder="1" applyAlignment="1">
      <alignment horizontal="center" vertical="center"/>
    </xf>
    <xf numFmtId="178" fontId="1" fillId="0" borderId="0" xfId="1" applyNumberFormat="1" applyAlignment="1">
      <alignment horizontal="center" vertical="center"/>
    </xf>
    <xf numFmtId="181" fontId="1" fillId="0" borderId="0" xfId="1" applyNumberFormat="1">
      <alignment vertical="center"/>
    </xf>
    <xf numFmtId="181" fontId="9" fillId="0" borderId="0" xfId="1" applyNumberFormat="1" applyFont="1">
      <alignment vertical="center"/>
    </xf>
    <xf numFmtId="49" fontId="6" fillId="0" borderId="1" xfId="1" applyNumberFormat="1" applyFont="1" applyBorder="1" applyAlignment="1">
      <alignment horizontal="left" vertical="center"/>
    </xf>
    <xf numFmtId="38" fontId="6" fillId="0" borderId="1" xfId="1" applyNumberFormat="1" applyFont="1" applyBorder="1" applyAlignment="1">
      <alignment horizontal="right" vertical="center"/>
    </xf>
    <xf numFmtId="176" fontId="6" fillId="0" borderId="1" xfId="1" applyNumberFormat="1" applyFont="1" applyBorder="1" applyAlignment="1">
      <alignment horizontal="center" vertical="center"/>
    </xf>
    <xf numFmtId="0" fontId="6" fillId="0" borderId="0" xfId="1" applyFont="1" applyAlignment="1">
      <alignment horizontal="center" vertical="center"/>
    </xf>
    <xf numFmtId="177" fontId="6" fillId="0" borderId="1" xfId="1" applyNumberFormat="1" applyFont="1" applyBorder="1" applyAlignment="1">
      <alignment horizontal="center" vertical="center"/>
    </xf>
    <xf numFmtId="0" fontId="6" fillId="4" borderId="1" xfId="1" applyFont="1" applyFill="1" applyBorder="1" applyAlignment="1">
      <alignment horizontal="center" vertical="center"/>
    </xf>
    <xf numFmtId="0" fontId="5" fillId="2" borderId="1" xfId="0" applyFont="1" applyFill="1" applyBorder="1" applyAlignment="1">
      <alignment horizontal="center" vertical="center"/>
    </xf>
    <xf numFmtId="0" fontId="23" fillId="0" borderId="1" xfId="0" applyFont="1" applyBorder="1" applyAlignment="1">
      <alignment horizontal="center" vertical="center"/>
    </xf>
    <xf numFmtId="0" fontId="19" fillId="0" borderId="0" xfId="0" applyFont="1">
      <alignment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181" fontId="5" fillId="0" borderId="1" xfId="0" applyNumberFormat="1" applyFont="1" applyBorder="1" applyAlignment="1">
      <alignment horizontal="center" vertical="center"/>
    </xf>
    <xf numFmtId="0" fontId="19" fillId="0" borderId="0" xfId="0" applyFont="1" applyAlignment="1">
      <alignment horizontal="center" vertical="center"/>
    </xf>
    <xf numFmtId="0" fontId="19" fillId="0" borderId="0" xfId="0" applyFont="1" applyAlignment="1">
      <alignment horizontal="right" vertical="center"/>
    </xf>
    <xf numFmtId="178" fontId="19" fillId="0" borderId="0" xfId="0" applyNumberFormat="1" applyFont="1">
      <alignment vertical="center"/>
    </xf>
    <xf numFmtId="181" fontId="24" fillId="0" borderId="1" xfId="0" applyNumberFormat="1" applyFont="1" applyBorder="1" applyAlignment="1">
      <alignment horizontal="center" vertical="center" wrapText="1"/>
    </xf>
    <xf numFmtId="181" fontId="24" fillId="0" borderId="0" xfId="0" applyNumberFormat="1" applyFont="1" applyAlignment="1">
      <alignment vertical="center" wrapText="1"/>
    </xf>
    <xf numFmtId="178" fontId="23" fillId="0" borderId="1" xfId="0" applyNumberFormat="1" applyFont="1" applyBorder="1" applyAlignment="1">
      <alignment horizontal="center" vertical="center"/>
    </xf>
    <xf numFmtId="3" fontId="19" fillId="0" borderId="1" xfId="0" applyNumberFormat="1" applyFont="1" applyBorder="1" applyAlignment="1">
      <alignment horizontal="center" vertical="center"/>
    </xf>
    <xf numFmtId="0" fontId="19" fillId="0" borderId="1" xfId="0" applyFont="1" applyBorder="1" applyAlignment="1">
      <alignment horizontal="center" vertical="center"/>
    </xf>
    <xf numFmtId="0" fontId="19" fillId="0" borderId="2" xfId="0" applyFont="1" applyBorder="1" applyAlignment="1">
      <alignment horizontal="center" vertical="center"/>
    </xf>
    <xf numFmtId="178" fontId="19" fillId="0" borderId="1" xfId="0" applyNumberFormat="1" applyFont="1" applyBorder="1" applyAlignment="1">
      <alignment horizontal="center" vertical="center"/>
    </xf>
    <xf numFmtId="3" fontId="19" fillId="0" borderId="7" xfId="0" applyNumberFormat="1" applyFont="1" applyBorder="1" applyAlignment="1">
      <alignment horizontal="center" vertical="center"/>
    </xf>
    <xf numFmtId="0" fontId="19" fillId="0" borderId="1" xfId="0" applyFont="1" applyBorder="1" applyAlignment="1">
      <alignment horizontal="left" vertical="center"/>
    </xf>
    <xf numFmtId="0" fontId="0" fillId="0" borderId="1" xfId="0" applyBorder="1">
      <alignment vertical="center"/>
    </xf>
    <xf numFmtId="181" fontId="0" fillId="0" borderId="1" xfId="0" applyNumberFormat="1" applyBorder="1">
      <alignment vertical="center"/>
    </xf>
    <xf numFmtId="181" fontId="19" fillId="0" borderId="1" xfId="0" applyNumberFormat="1" applyFont="1" applyBorder="1">
      <alignment vertical="center"/>
    </xf>
    <xf numFmtId="0" fontId="25" fillId="0" borderId="1" xfId="0" applyFont="1" applyBorder="1" applyAlignment="1">
      <alignment horizontal="center" vertical="center"/>
    </xf>
    <xf numFmtId="3" fontId="8" fillId="0" borderId="1" xfId="0" applyNumberFormat="1" applyFont="1" applyBorder="1" applyAlignment="1">
      <alignment horizontal="center" vertical="center"/>
    </xf>
    <xf numFmtId="0" fontId="0" fillId="0" borderId="7" xfId="0" applyBorder="1" applyAlignment="1">
      <alignment horizontal="center" vertical="center"/>
    </xf>
    <xf numFmtId="0" fontId="9" fillId="0" borderId="1" xfId="0" applyFont="1" applyBorder="1">
      <alignment vertical="center"/>
    </xf>
    <xf numFmtId="181" fontId="19" fillId="0" borderId="2" xfId="0" applyNumberFormat="1" applyFont="1" applyBorder="1">
      <alignment vertical="center"/>
    </xf>
    <xf numFmtId="0" fontId="19" fillId="0" borderId="1" xfId="0" applyFont="1" applyBorder="1">
      <alignment vertical="center"/>
    </xf>
    <xf numFmtId="0" fontId="19" fillId="0" borderId="1" xfId="0" applyFont="1" applyBorder="1" applyAlignment="1">
      <alignment horizontal="center" vertical="center" shrinkToFit="1"/>
    </xf>
    <xf numFmtId="177" fontId="19" fillId="0" borderId="1" xfId="0" applyNumberFormat="1" applyFont="1" applyBorder="1" applyAlignment="1">
      <alignment horizontal="center" vertical="center"/>
    </xf>
    <xf numFmtId="177" fontId="26" fillId="0" borderId="1" xfId="0" applyNumberFormat="1" applyFont="1" applyBorder="1" applyAlignment="1">
      <alignment horizontal="center" vertical="center"/>
    </xf>
    <xf numFmtId="3" fontId="8" fillId="0" borderId="1" xfId="0" applyNumberFormat="1" applyFont="1" applyBorder="1">
      <alignment vertical="center"/>
    </xf>
    <xf numFmtId="178" fontId="8" fillId="0" borderId="1" xfId="0" applyNumberFormat="1" applyFont="1" applyBorder="1" applyAlignment="1">
      <alignment horizontal="center" vertical="center"/>
    </xf>
    <xf numFmtId="3" fontId="8" fillId="0" borderId="1" xfId="0" applyNumberFormat="1" applyFont="1" applyBorder="1" applyAlignment="1">
      <alignment horizontal="center" vertical="center" wrapText="1"/>
    </xf>
    <xf numFmtId="3" fontId="8" fillId="0" borderId="1" xfId="0" applyNumberFormat="1" applyFont="1" applyBorder="1" applyAlignment="1">
      <alignment vertical="center" wrapText="1"/>
    </xf>
    <xf numFmtId="0" fontId="19" fillId="0" borderId="5" xfId="0" applyFont="1" applyBorder="1" applyAlignment="1">
      <alignment horizontal="left" vertical="center"/>
    </xf>
    <xf numFmtId="0" fontId="19" fillId="0" borderId="7" xfId="0" applyFont="1" applyBorder="1" applyAlignment="1">
      <alignment horizontal="left" vertical="center"/>
    </xf>
    <xf numFmtId="0" fontId="19" fillId="0" borderId="7" xfId="0" applyFont="1" applyBorder="1" applyAlignment="1">
      <alignment horizontal="left" vertical="center"/>
    </xf>
    <xf numFmtId="0" fontId="9" fillId="0" borderId="1" xfId="0" applyFont="1" applyBorder="1" applyAlignment="1">
      <alignment horizontal="center" vertical="center"/>
    </xf>
    <xf numFmtId="0" fontId="19" fillId="0" borderId="7" xfId="0" applyFont="1" applyBorder="1">
      <alignment vertical="center"/>
    </xf>
    <xf numFmtId="0" fontId="0" fillId="0" borderId="1" xfId="0" applyBorder="1" applyAlignment="1">
      <alignment horizontal="center" vertical="center"/>
    </xf>
    <xf numFmtId="0" fontId="8" fillId="0" borderId="1" xfId="0" applyFont="1" applyBorder="1" applyAlignment="1">
      <alignment horizontal="center" vertical="center"/>
    </xf>
    <xf numFmtId="181" fontId="8" fillId="0" borderId="1" xfId="0" applyNumberFormat="1" applyFont="1" applyBorder="1">
      <alignment vertical="center"/>
    </xf>
    <xf numFmtId="0" fontId="8" fillId="0" borderId="1" xfId="0" applyFont="1" applyBorder="1" applyAlignment="1">
      <alignment horizontal="center" vertical="center" shrinkToFit="1"/>
    </xf>
    <xf numFmtId="178" fontId="8" fillId="0" borderId="1" xfId="0" applyNumberFormat="1" applyFont="1" applyBorder="1" applyAlignment="1">
      <alignment horizontal="right" vertical="center"/>
    </xf>
    <xf numFmtId="3" fontId="8" fillId="0" borderId="7" xfId="0" applyNumberFormat="1" applyFont="1" applyBorder="1" applyAlignment="1">
      <alignment horizontal="center" vertical="center"/>
    </xf>
    <xf numFmtId="0" fontId="8" fillId="0" borderId="7" xfId="2" applyFont="1" applyBorder="1" applyAlignment="1">
      <alignment vertical="center"/>
    </xf>
    <xf numFmtId="0" fontId="8" fillId="0" borderId="7" xfId="2" applyFont="1" applyBorder="1" applyAlignment="1">
      <alignment horizontal="center" vertical="center"/>
    </xf>
    <xf numFmtId="181" fontId="8" fillId="0" borderId="7" xfId="0" applyNumberFormat="1" applyFont="1" applyBorder="1">
      <alignment vertical="center"/>
    </xf>
    <xf numFmtId="181" fontId="19" fillId="0" borderId="7" xfId="0" applyNumberFormat="1" applyFont="1" applyBorder="1">
      <alignment vertical="center"/>
    </xf>
    <xf numFmtId="0" fontId="0" fillId="0" borderId="7" xfId="0" applyBorder="1" applyAlignment="1">
      <alignment horizontal="left" vertical="center"/>
    </xf>
    <xf numFmtId="176" fontId="8" fillId="0" borderId="1" xfId="0" applyNumberFormat="1" applyFont="1" applyBorder="1" applyAlignment="1">
      <alignment horizontal="center" vertical="center"/>
    </xf>
    <xf numFmtId="3" fontId="19" fillId="0" borderId="0" xfId="0" applyNumberFormat="1" applyFont="1" applyAlignment="1">
      <alignment horizontal="center" vertical="center"/>
    </xf>
    <xf numFmtId="0" fontId="19" fillId="0" borderId="0" xfId="0" applyFont="1" applyAlignment="1">
      <alignment horizontal="center" vertical="center" shrinkToFit="1"/>
    </xf>
    <xf numFmtId="181" fontId="19" fillId="0" borderId="0" xfId="0" applyNumberFormat="1" applyFont="1" applyAlignment="1">
      <alignment horizontal="right" vertical="center"/>
    </xf>
    <xf numFmtId="181" fontId="19" fillId="0" borderId="0" xfId="0" applyNumberFormat="1" applyFont="1">
      <alignment vertical="center"/>
    </xf>
    <xf numFmtId="56" fontId="19" fillId="0" borderId="0" xfId="0" applyNumberFormat="1" applyFont="1" applyAlignment="1">
      <alignment horizontal="center" vertical="center"/>
    </xf>
    <xf numFmtId="178" fontId="19" fillId="0" borderId="0" xfId="0" applyNumberFormat="1" applyFont="1" applyAlignment="1">
      <alignment horizontal="right" vertical="center"/>
    </xf>
    <xf numFmtId="177" fontId="19" fillId="0" borderId="0" xfId="0" applyNumberFormat="1" applyFont="1" applyAlignment="1">
      <alignment horizontal="center" vertical="center"/>
    </xf>
    <xf numFmtId="178" fontId="19" fillId="0" borderId="0" xfId="0" applyNumberFormat="1" applyFont="1" applyAlignment="1">
      <alignment horizontal="center" vertical="center"/>
    </xf>
    <xf numFmtId="181" fontId="19" fillId="0" borderId="0" xfId="0" applyNumberFormat="1" applyFont="1" applyAlignment="1"/>
    <xf numFmtId="0" fontId="24" fillId="0" borderId="0" xfId="0" applyFont="1" applyAlignment="1">
      <alignment horizontal="center" vertical="center"/>
    </xf>
    <xf numFmtId="181" fontId="19" fillId="0" borderId="6" xfId="0" applyNumberFormat="1" applyFont="1" applyBorder="1">
      <alignment vertical="center"/>
    </xf>
    <xf numFmtId="0" fontId="5" fillId="2" borderId="1" xfId="0" applyFont="1" applyFill="1" applyBorder="1" applyAlignment="1">
      <alignment horizontal="center" vertical="center"/>
    </xf>
    <xf numFmtId="0" fontId="27" fillId="0" borderId="0" xfId="1" applyFont="1">
      <alignment vertical="center"/>
    </xf>
    <xf numFmtId="0" fontId="28" fillId="3" borderId="0" xfId="1" applyFont="1" applyFill="1">
      <alignment vertical="center"/>
    </xf>
    <xf numFmtId="0" fontId="1" fillId="3" borderId="1" xfId="1" applyFill="1" applyBorder="1" applyAlignment="1">
      <alignment horizontal="left" vertical="center" wrapText="1"/>
    </xf>
    <xf numFmtId="0" fontId="19" fillId="0" borderId="1" xfId="1" applyFont="1" applyBorder="1">
      <alignment vertical="center"/>
    </xf>
    <xf numFmtId="0" fontId="19" fillId="0" borderId="1" xfId="1" applyFont="1" applyBorder="1" applyAlignment="1">
      <alignment horizontal="center" vertical="center"/>
    </xf>
    <xf numFmtId="181" fontId="19" fillId="0" borderId="1" xfId="1" applyNumberFormat="1" applyFont="1" applyBorder="1">
      <alignment vertical="center"/>
    </xf>
    <xf numFmtId="181" fontId="1" fillId="0" borderId="1" xfId="1" applyNumberFormat="1" applyBorder="1">
      <alignment vertical="center"/>
    </xf>
    <xf numFmtId="181" fontId="19" fillId="0" borderId="2" xfId="1" applyNumberFormat="1" applyFont="1" applyBorder="1">
      <alignment vertical="center"/>
    </xf>
    <xf numFmtId="181" fontId="8" fillId="0" borderId="1" xfId="1" applyNumberFormat="1" applyFont="1" applyBorder="1" applyAlignment="1">
      <alignment horizontal="right" vertical="center"/>
    </xf>
    <xf numFmtId="181" fontId="29" fillId="0" borderId="1" xfId="1" applyNumberFormat="1" applyFont="1" applyBorder="1" applyAlignment="1"/>
    <xf numFmtId="0" fontId="8" fillId="0" borderId="1" xfId="1" applyFont="1" applyBorder="1" applyAlignment="1">
      <alignment horizontal="left" vertical="center" shrinkToFit="1"/>
    </xf>
    <xf numFmtId="181" fontId="29" fillId="0" borderId="2" xfId="1" applyNumberFormat="1" applyFont="1" applyBorder="1" applyAlignment="1"/>
    <xf numFmtId="0" fontId="9" fillId="0" borderId="1" xfId="1" applyFont="1" applyBorder="1">
      <alignment vertical="center"/>
    </xf>
    <xf numFmtId="0" fontId="9" fillId="0" borderId="1" xfId="1" applyFont="1" applyBorder="1" applyAlignment="1">
      <alignment horizontal="center" vertical="center"/>
    </xf>
    <xf numFmtId="181" fontId="1" fillId="0" borderId="2" xfId="1" applyNumberFormat="1" applyBorder="1">
      <alignment vertical="center"/>
    </xf>
    <xf numFmtId="182" fontId="1" fillId="0" borderId="1" xfId="1" applyNumberFormat="1" applyBorder="1">
      <alignment vertical="center"/>
    </xf>
    <xf numFmtId="177" fontId="1" fillId="0" borderId="0" xfId="1" applyNumberFormat="1" applyAlignment="1">
      <alignment horizontal="center" vertical="center"/>
    </xf>
    <xf numFmtId="3" fontId="1" fillId="0" borderId="0" xfId="1" applyNumberFormat="1" applyAlignment="1">
      <alignment horizontal="right" vertical="center"/>
    </xf>
    <xf numFmtId="3" fontId="1" fillId="0" borderId="1" xfId="1" applyNumberFormat="1" applyBorder="1" applyAlignment="1">
      <alignment horizontal="right" vertical="center"/>
    </xf>
    <xf numFmtId="3" fontId="1" fillId="0" borderId="2" xfId="1" applyNumberFormat="1" applyBorder="1" applyAlignment="1">
      <alignment horizontal="right" vertical="center"/>
    </xf>
    <xf numFmtId="0" fontId="7" fillId="0" borderId="1" xfId="1" applyFont="1" applyBorder="1" applyAlignment="1">
      <alignment horizontal="center" vertical="center"/>
    </xf>
    <xf numFmtId="3" fontId="6" fillId="0" borderId="1" xfId="1" applyNumberFormat="1" applyFont="1" applyBorder="1" applyAlignment="1">
      <alignment horizontal="right" vertical="center"/>
    </xf>
    <xf numFmtId="0" fontId="1" fillId="0" borderId="1" xfId="1" applyBorder="1" applyAlignment="1"/>
    <xf numFmtId="0" fontId="1" fillId="0" borderId="1" xfId="1" applyBorder="1" applyAlignment="1">
      <alignment horizontal="right" vertical="center"/>
    </xf>
    <xf numFmtId="49" fontId="19" fillId="0" borderId="11" xfId="1" applyNumberFormat="1" applyFont="1" applyBorder="1">
      <alignment vertical="center"/>
    </xf>
    <xf numFmtId="0" fontId="30" fillId="0" borderId="0" xfId="1" applyFont="1">
      <alignment vertical="center"/>
    </xf>
    <xf numFmtId="0" fontId="1" fillId="5" borderId="1" xfId="1" applyFill="1" applyBorder="1" applyAlignment="1">
      <alignment horizontal="center" vertical="center"/>
    </xf>
    <xf numFmtId="0" fontId="8" fillId="5" borderId="1" xfId="1" applyFont="1" applyFill="1" applyBorder="1" applyAlignment="1">
      <alignment horizontal="left" vertical="center"/>
    </xf>
    <xf numFmtId="0" fontId="1" fillId="5" borderId="5" xfId="1" applyFill="1" applyBorder="1" applyAlignment="1">
      <alignment horizontal="center" vertical="center"/>
    </xf>
    <xf numFmtId="49" fontId="8" fillId="5" borderId="1" xfId="1" applyNumberFormat="1" applyFont="1" applyFill="1" applyBorder="1">
      <alignment vertical="center"/>
    </xf>
    <xf numFmtId="0" fontId="1" fillId="5" borderId="6" xfId="1" applyFill="1" applyBorder="1" applyAlignment="1">
      <alignment horizontal="center" vertical="center"/>
    </xf>
    <xf numFmtId="0" fontId="1" fillId="5" borderId="7" xfId="1" applyFill="1" applyBorder="1" applyAlignment="1">
      <alignment horizontal="center" vertical="center"/>
    </xf>
    <xf numFmtId="0" fontId="1" fillId="6" borderId="1" xfId="1" applyFill="1" applyBorder="1" applyAlignment="1">
      <alignment horizontal="center" vertical="center"/>
    </xf>
    <xf numFmtId="0" fontId="19" fillId="6" borderId="1" xfId="1" applyFont="1" applyFill="1" applyBorder="1" applyAlignment="1">
      <alignment horizontal="left" vertical="center"/>
    </xf>
    <xf numFmtId="183" fontId="1" fillId="0" borderId="1" xfId="1" applyNumberFormat="1" applyBorder="1" applyAlignment="1">
      <alignment horizontal="center" vertical="center"/>
    </xf>
    <xf numFmtId="183" fontId="1" fillId="0" borderId="0" xfId="1" applyNumberFormat="1">
      <alignment vertical="center"/>
    </xf>
    <xf numFmtId="176" fontId="7" fillId="0" borderId="1" xfId="1" applyNumberFormat="1" applyFont="1" applyBorder="1" applyAlignment="1">
      <alignment horizontal="center" vertical="center"/>
    </xf>
    <xf numFmtId="179" fontId="8" fillId="0" borderId="1" xfId="1" applyNumberFormat="1" applyFont="1" applyBorder="1" applyAlignment="1">
      <alignment horizontal="center" vertical="center"/>
    </xf>
    <xf numFmtId="0" fontId="8" fillId="0" borderId="2" xfId="1" applyFont="1" applyBorder="1" applyAlignment="1">
      <alignment horizontal="center" vertical="center"/>
    </xf>
    <xf numFmtId="0" fontId="8" fillId="0" borderId="1" xfId="1" applyFont="1" applyBorder="1" applyAlignment="1">
      <alignment horizontal="left" vertical="center"/>
    </xf>
    <xf numFmtId="0" fontId="31" fillId="0" borderId="1" xfId="1" applyFont="1" applyBorder="1" applyAlignment="1">
      <alignment horizontal="center" vertical="center" shrinkToFit="1"/>
    </xf>
    <xf numFmtId="0" fontId="31" fillId="0" borderId="1" xfId="1" applyFont="1" applyBorder="1" applyAlignment="1">
      <alignment horizontal="center" vertical="center"/>
    </xf>
    <xf numFmtId="3" fontId="1" fillId="0" borderId="0" xfId="1" applyNumberFormat="1" applyAlignment="1">
      <alignment horizontal="center" vertical="center"/>
    </xf>
    <xf numFmtId="178" fontId="31" fillId="0" borderId="1" xfId="1" applyNumberFormat="1" applyFont="1" applyBorder="1" applyAlignment="1">
      <alignment horizontal="center" vertical="center"/>
    </xf>
    <xf numFmtId="178" fontId="31" fillId="0" borderId="0" xfId="1" applyNumberFormat="1" applyFont="1" applyAlignment="1">
      <alignment horizontal="center" vertical="center"/>
    </xf>
    <xf numFmtId="181" fontId="1" fillId="3" borderId="1" xfId="1" applyNumberFormat="1" applyFill="1" applyBorder="1" applyAlignment="1">
      <alignment horizontal="right" vertical="center"/>
    </xf>
    <xf numFmtId="56" fontId="18" fillId="3" borderId="1" xfId="1" applyNumberFormat="1" applyFont="1" applyFill="1" applyBorder="1" applyAlignment="1">
      <alignment horizontal="center" vertical="center"/>
    </xf>
    <xf numFmtId="56" fontId="32" fillId="0" borderId="1" xfId="1" applyNumberFormat="1" applyFont="1" applyBorder="1" applyAlignment="1">
      <alignment horizontal="center" vertical="center" shrinkToFit="1"/>
    </xf>
    <xf numFmtId="56" fontId="6" fillId="0" borderId="1" xfId="1" applyNumberFormat="1" applyFont="1" applyBorder="1" applyAlignment="1">
      <alignment horizontal="left" vertical="center" shrinkToFit="1"/>
    </xf>
    <xf numFmtId="0" fontId="32" fillId="0" borderId="1" xfId="1" applyFont="1" applyBorder="1" applyAlignment="1">
      <alignment horizontal="right" vertical="center" shrinkToFit="1"/>
    </xf>
    <xf numFmtId="56" fontId="32" fillId="0" borderId="1" xfId="1" applyNumberFormat="1" applyFont="1" applyBorder="1" applyAlignment="1">
      <alignment horizontal="left" vertical="center" shrinkToFit="1"/>
    </xf>
    <xf numFmtId="0" fontId="10" fillId="0" borderId="1" xfId="1" applyFont="1" applyBorder="1" applyAlignment="1">
      <alignment horizontal="center" vertical="center"/>
    </xf>
    <xf numFmtId="0" fontId="7" fillId="0" borderId="1" xfId="1" applyFont="1" applyBorder="1">
      <alignment vertical="center"/>
    </xf>
    <xf numFmtId="0" fontId="1" fillId="4" borderId="1" xfId="1" applyFill="1" applyBorder="1">
      <alignment vertical="center"/>
    </xf>
    <xf numFmtId="38" fontId="1" fillId="4" borderId="1" xfId="1" applyNumberFormat="1" applyFill="1" applyBorder="1">
      <alignment vertical="center"/>
    </xf>
    <xf numFmtId="56" fontId="32" fillId="5" borderId="1" xfId="1" applyNumberFormat="1" applyFont="1" applyFill="1" applyBorder="1" applyAlignment="1">
      <alignment horizontal="center" vertical="center" shrinkToFit="1"/>
    </xf>
    <xf numFmtId="56" fontId="6" fillId="5" borderId="1" xfId="1" applyNumberFormat="1" applyFont="1" applyFill="1" applyBorder="1" applyAlignment="1">
      <alignment horizontal="left" vertical="center" shrinkToFit="1"/>
    </xf>
    <xf numFmtId="0" fontId="32" fillId="5" borderId="1" xfId="1" applyFont="1" applyFill="1" applyBorder="1" applyAlignment="1">
      <alignment horizontal="right" vertical="center" shrinkToFit="1"/>
    </xf>
    <xf numFmtId="0" fontId="1" fillId="5" borderId="1" xfId="1" applyFill="1" applyBorder="1">
      <alignment vertical="center"/>
    </xf>
    <xf numFmtId="38" fontId="1" fillId="5" borderId="1" xfId="1" applyNumberFormat="1" applyFill="1" applyBorder="1">
      <alignment vertical="center"/>
    </xf>
    <xf numFmtId="0" fontId="1" fillId="5" borderId="1" xfId="1" applyFill="1" applyBorder="1" applyAlignment="1">
      <alignment horizontal="right" vertical="center"/>
    </xf>
    <xf numFmtId="56" fontId="32" fillId="5" borderId="1" xfId="1" applyNumberFormat="1" applyFont="1" applyFill="1" applyBorder="1" applyAlignment="1">
      <alignment horizontal="left" vertical="center" shrinkToFit="1"/>
    </xf>
    <xf numFmtId="0" fontId="7" fillId="5" borderId="1" xfId="1" applyFont="1" applyFill="1" applyBorder="1" applyAlignment="1">
      <alignment horizontal="center" vertical="center"/>
    </xf>
    <xf numFmtId="176" fontId="1" fillId="5" borderId="1" xfId="1" applyNumberFormat="1" applyFill="1" applyBorder="1" applyAlignment="1">
      <alignment horizontal="center" vertical="center"/>
    </xf>
    <xf numFmtId="56" fontId="1" fillId="5" borderId="1" xfId="1" applyNumberFormat="1" applyFill="1" applyBorder="1" applyAlignment="1">
      <alignment horizontal="center" vertical="center"/>
    </xf>
    <xf numFmtId="176" fontId="7" fillId="5" borderId="1" xfId="1" applyNumberFormat="1" applyFont="1" applyFill="1" applyBorder="1" applyAlignment="1">
      <alignment horizontal="center" vertical="center"/>
    </xf>
    <xf numFmtId="177" fontId="1" fillId="5" borderId="1" xfId="1" applyNumberFormat="1" applyFill="1" applyBorder="1" applyAlignment="1">
      <alignment horizontal="center" vertical="center"/>
    </xf>
    <xf numFmtId="0" fontId="7" fillId="0" borderId="0" xfId="1" applyFont="1">
      <alignment vertical="center"/>
    </xf>
    <xf numFmtId="0" fontId="7" fillId="3" borderId="1" xfId="1" applyFont="1" applyFill="1" applyBorder="1" applyAlignment="1">
      <alignment horizontal="center" vertical="center"/>
    </xf>
    <xf numFmtId="56" fontId="6" fillId="3" borderId="1" xfId="1" applyNumberFormat="1" applyFont="1" applyFill="1" applyBorder="1" applyAlignment="1">
      <alignment horizontal="left" vertical="center" shrinkToFit="1"/>
    </xf>
    <xf numFmtId="0" fontId="32" fillId="3" borderId="1" xfId="1" applyFont="1" applyFill="1" applyBorder="1" applyAlignment="1">
      <alignment horizontal="right" vertical="center" shrinkToFit="1"/>
    </xf>
    <xf numFmtId="56" fontId="32" fillId="3" borderId="1" xfId="1" applyNumberFormat="1" applyFont="1" applyFill="1" applyBorder="1" applyAlignment="1">
      <alignment horizontal="left" vertical="center" shrinkToFit="1"/>
    </xf>
    <xf numFmtId="3" fontId="1" fillId="5" borderId="1" xfId="1" applyNumberFormat="1" applyFill="1" applyBorder="1" applyAlignment="1">
      <alignment horizontal="center" vertical="center"/>
    </xf>
    <xf numFmtId="56" fontId="32" fillId="3" borderId="1" xfId="1" applyNumberFormat="1" applyFont="1" applyFill="1" applyBorder="1" applyAlignment="1">
      <alignment horizontal="center" vertical="center" shrinkToFit="1"/>
    </xf>
    <xf numFmtId="0" fontId="34" fillId="0" borderId="1" xfId="1" applyFont="1" applyBorder="1" applyAlignment="1">
      <alignment horizontal="center" vertical="center"/>
    </xf>
    <xf numFmtId="56" fontId="35" fillId="0" borderId="1" xfId="1" applyNumberFormat="1" applyFont="1" applyBorder="1" applyAlignment="1">
      <alignment horizontal="center" vertical="center"/>
    </xf>
    <xf numFmtId="0" fontId="18" fillId="5" borderId="1" xfId="1" applyFont="1" applyFill="1" applyBorder="1" applyAlignment="1">
      <alignment horizontal="center" vertical="center"/>
    </xf>
    <xf numFmtId="56" fontId="1" fillId="5" borderId="1" xfId="1" applyNumberFormat="1" applyFill="1" applyBorder="1">
      <alignment vertical="center"/>
    </xf>
    <xf numFmtId="56" fontId="9" fillId="0" borderId="1" xfId="1" applyNumberFormat="1" applyFont="1" applyBorder="1" applyAlignment="1">
      <alignment horizontal="left" vertical="center" shrinkToFit="1"/>
    </xf>
    <xf numFmtId="176" fontId="1" fillId="4" borderId="1" xfId="1" applyNumberFormat="1" applyFill="1" applyBorder="1" applyAlignment="1">
      <alignment horizontal="center" vertical="center"/>
    </xf>
    <xf numFmtId="56" fontId="1" fillId="0" borderId="1" xfId="1" applyNumberFormat="1" applyBorder="1">
      <alignment vertical="center"/>
    </xf>
    <xf numFmtId="177" fontId="7" fillId="5" borderId="1" xfId="1" applyNumberFormat="1" applyFont="1" applyFill="1" applyBorder="1" applyAlignment="1">
      <alignment horizontal="center" vertical="center"/>
    </xf>
    <xf numFmtId="0" fontId="36" fillId="0" borderId="1" xfId="1" applyFont="1" applyBorder="1" applyAlignment="1">
      <alignment vertical="center" wrapText="1"/>
    </xf>
    <xf numFmtId="177" fontId="1" fillId="0" borderId="1" xfId="1" applyNumberFormat="1" applyBorder="1">
      <alignment vertical="center"/>
    </xf>
    <xf numFmtId="56" fontId="8" fillId="0" borderId="1" xfId="1" applyNumberFormat="1" applyFont="1" applyBorder="1" applyAlignment="1">
      <alignment horizontal="left" vertical="center" shrinkToFit="1"/>
    </xf>
    <xf numFmtId="49" fontId="7" fillId="0" borderId="1" xfId="1" applyNumberFormat="1" applyFont="1" applyBorder="1" applyAlignment="1">
      <alignment horizontal="left" vertical="center"/>
    </xf>
    <xf numFmtId="0" fontId="1" fillId="4" borderId="1" xfId="1" applyFill="1" applyBorder="1" applyAlignment="1">
      <alignment horizontal="center" vertical="center"/>
    </xf>
    <xf numFmtId="56" fontId="6" fillId="0" borderId="1" xfId="1" applyNumberFormat="1" applyFont="1" applyBorder="1" applyAlignment="1">
      <alignment horizontal="center" vertical="center"/>
    </xf>
    <xf numFmtId="0" fontId="9" fillId="3" borderId="5" xfId="2" applyFill="1" applyBorder="1" applyAlignment="1">
      <alignment horizontal="left" vertical="center"/>
    </xf>
    <xf numFmtId="0" fontId="9" fillId="3" borderId="7" xfId="2" applyFill="1" applyBorder="1" applyAlignment="1">
      <alignment horizontal="left" vertical="center"/>
    </xf>
    <xf numFmtId="181" fontId="19" fillId="0" borderId="2" xfId="1" applyNumberFormat="1" applyFont="1" applyBorder="1" applyAlignment="1"/>
    <xf numFmtId="0" fontId="1" fillId="0" borderId="7" xfId="1" applyBorder="1" applyAlignment="1">
      <alignment horizontal="left" vertical="center"/>
    </xf>
    <xf numFmtId="0" fontId="1" fillId="0" borderId="7" xfId="1" applyBorder="1">
      <alignment vertical="center"/>
    </xf>
    <xf numFmtId="181" fontId="1" fillId="0" borderId="7" xfId="1" applyNumberFormat="1" applyBorder="1" applyAlignment="1">
      <alignment horizontal="right" vertical="center"/>
    </xf>
    <xf numFmtId="0" fontId="1" fillId="0" borderId="12" xfId="1" applyBorder="1" applyAlignment="1">
      <alignment horizontal="center" vertical="center"/>
    </xf>
    <xf numFmtId="0" fontId="6" fillId="0" borderId="5" xfId="1" applyFont="1" applyBorder="1" applyAlignment="1">
      <alignment horizontal="center" vertical="center"/>
    </xf>
    <xf numFmtId="179" fontId="9" fillId="0" borderId="1" xfId="1" applyNumberFormat="1" applyFont="1" applyBorder="1" applyAlignment="1">
      <alignment horizontal="right" vertical="center"/>
    </xf>
    <xf numFmtId="38" fontId="9" fillId="0" borderId="1" xfId="1" applyNumberFormat="1" applyFont="1" applyBorder="1" applyAlignment="1">
      <alignment horizontal="right" vertical="center"/>
    </xf>
    <xf numFmtId="181" fontId="9" fillId="0" borderId="2" xfId="1" applyNumberFormat="1" applyFont="1" applyBorder="1">
      <alignment vertical="center"/>
    </xf>
    <xf numFmtId="0" fontId="8" fillId="0" borderId="1" xfId="0" applyFont="1" applyBorder="1">
      <alignment vertical="center"/>
    </xf>
    <xf numFmtId="176" fontId="19" fillId="0" borderId="1" xfId="0" applyNumberFormat="1" applyFont="1" applyBorder="1" applyAlignment="1">
      <alignment horizontal="center" vertical="center"/>
    </xf>
    <xf numFmtId="0" fontId="8" fillId="0" borderId="1" xfId="2" applyFont="1" applyBorder="1" applyAlignment="1">
      <alignment vertical="center"/>
    </xf>
    <xf numFmtId="0" fontId="8" fillId="0" borderId="7" xfId="0" applyFont="1" applyBorder="1" applyAlignment="1">
      <alignment horizontal="left" vertical="center"/>
    </xf>
    <xf numFmtId="176" fontId="8" fillId="0" borderId="1" xfId="0" applyNumberFormat="1" applyFont="1" applyBorder="1" applyAlignment="1">
      <alignment horizontal="right" vertical="center"/>
    </xf>
    <xf numFmtId="176" fontId="37" fillId="3" borderId="1" xfId="0" applyNumberFormat="1" applyFont="1" applyFill="1" applyBorder="1" applyAlignment="1">
      <alignment horizontal="center" vertical="center"/>
    </xf>
    <xf numFmtId="0" fontId="19" fillId="0" borderId="0" xfId="0" applyFont="1" applyAlignment="1">
      <alignment horizontal="left" vertical="center"/>
    </xf>
    <xf numFmtId="176" fontId="26" fillId="0" borderId="1" xfId="0" applyNumberFormat="1" applyFont="1" applyBorder="1" applyAlignment="1">
      <alignment horizontal="center" vertical="center"/>
    </xf>
    <xf numFmtId="49" fontId="1" fillId="0" borderId="1" xfId="1" applyNumberFormat="1" applyBorder="1" applyAlignment="1">
      <alignment horizontal="left" vertical="center" wrapText="1"/>
    </xf>
    <xf numFmtId="177" fontId="1" fillId="4" borderId="1" xfId="1" applyNumberFormat="1" applyFill="1" applyBorder="1" applyAlignment="1">
      <alignment horizontal="center" vertical="center"/>
    </xf>
    <xf numFmtId="3" fontId="7" fillId="0" borderId="1" xfId="1" applyNumberFormat="1" applyFont="1" applyBorder="1" applyAlignment="1">
      <alignment horizontal="center" vertical="center"/>
    </xf>
    <xf numFmtId="181" fontId="1" fillId="0" borderId="0" xfId="1" applyNumberFormat="1" applyAlignment="1">
      <alignment horizontal="right" vertical="center"/>
    </xf>
    <xf numFmtId="181" fontId="1" fillId="0" borderId="1" xfId="1" applyNumberFormat="1" applyBorder="1" applyAlignment="1">
      <alignment horizontal="center" vertical="center"/>
    </xf>
    <xf numFmtId="181" fontId="1" fillId="0" borderId="2" xfId="1" applyNumberFormat="1" applyBorder="1" applyAlignment="1">
      <alignment horizontal="center" vertical="center"/>
    </xf>
    <xf numFmtId="3" fontId="9" fillId="0" borderId="1" xfId="1" applyNumberFormat="1" applyFont="1" applyBorder="1" applyAlignment="1">
      <alignment horizontal="center" vertical="center"/>
    </xf>
    <xf numFmtId="3" fontId="9" fillId="7" borderId="1" xfId="1" applyNumberFormat="1" applyFont="1" applyFill="1" applyBorder="1" applyAlignment="1">
      <alignment horizontal="center" vertical="center"/>
    </xf>
    <xf numFmtId="49" fontId="6" fillId="7" borderId="1" xfId="1" applyNumberFormat="1" applyFont="1" applyFill="1" applyBorder="1" applyAlignment="1">
      <alignment horizontal="left" vertical="center"/>
    </xf>
    <xf numFmtId="0" fontId="6" fillId="7" borderId="1" xfId="1" applyFont="1" applyFill="1" applyBorder="1" applyAlignment="1">
      <alignment horizontal="center" vertical="center"/>
    </xf>
    <xf numFmtId="38" fontId="6" fillId="7" borderId="1" xfId="1" applyNumberFormat="1" applyFont="1" applyFill="1" applyBorder="1" applyAlignment="1">
      <alignment horizontal="right" vertical="center"/>
    </xf>
    <xf numFmtId="38" fontId="6" fillId="0" borderId="13" xfId="1" applyNumberFormat="1" applyFont="1" applyBorder="1">
      <alignment vertical="center"/>
    </xf>
    <xf numFmtId="3" fontId="25" fillId="5" borderId="1" xfId="1" applyNumberFormat="1" applyFont="1" applyFill="1" applyBorder="1" applyAlignment="1">
      <alignment horizontal="center" vertical="center"/>
    </xf>
    <xf numFmtId="49" fontId="7" fillId="5" borderId="1" xfId="1" applyNumberFormat="1" applyFont="1" applyFill="1" applyBorder="1" applyAlignment="1">
      <alignment horizontal="left" vertical="center"/>
    </xf>
    <xf numFmtId="38" fontId="7" fillId="5" borderId="1" xfId="1" applyNumberFormat="1" applyFont="1" applyFill="1" applyBorder="1" applyAlignment="1">
      <alignment horizontal="right" vertical="center"/>
    </xf>
    <xf numFmtId="38" fontId="7" fillId="5" borderId="13" xfId="1" applyNumberFormat="1" applyFont="1" applyFill="1" applyBorder="1">
      <alignment vertical="center"/>
    </xf>
    <xf numFmtId="0" fontId="7" fillId="5" borderId="2" xfId="1" applyFont="1" applyFill="1" applyBorder="1" applyAlignment="1">
      <alignment horizontal="center" vertical="center"/>
    </xf>
    <xf numFmtId="0" fontId="7" fillId="5" borderId="1" xfId="1" applyFont="1" applyFill="1" applyBorder="1">
      <alignment vertical="center"/>
    </xf>
    <xf numFmtId="0" fontId="7" fillId="5" borderId="1" xfId="1" applyFont="1" applyFill="1" applyBorder="1" applyAlignment="1">
      <alignment horizontal="left" vertical="center"/>
    </xf>
    <xf numFmtId="3" fontId="9" fillId="6" borderId="1" xfId="1" applyNumberFormat="1" applyFont="1" applyFill="1" applyBorder="1" applyAlignment="1">
      <alignment horizontal="center" vertical="center"/>
    </xf>
    <xf numFmtId="49" fontId="6" fillId="6" borderId="1" xfId="1" applyNumberFormat="1" applyFont="1" applyFill="1" applyBorder="1" applyAlignment="1">
      <alignment horizontal="left" vertical="center"/>
    </xf>
    <xf numFmtId="0" fontId="6" fillId="6" borderId="1" xfId="1" applyFont="1" applyFill="1" applyBorder="1" applyAlignment="1">
      <alignment horizontal="center" vertical="center"/>
    </xf>
    <xf numFmtId="38" fontId="6" fillId="6" borderId="1" xfId="1" applyNumberFormat="1" applyFont="1" applyFill="1" applyBorder="1" applyAlignment="1">
      <alignment horizontal="right" vertical="center"/>
    </xf>
    <xf numFmtId="0" fontId="7" fillId="5" borderId="1" xfId="1" applyFont="1" applyFill="1" applyBorder="1" applyAlignment="1">
      <alignment vertical="center" wrapText="1"/>
    </xf>
    <xf numFmtId="3" fontId="25" fillId="8" borderId="1" xfId="1" applyNumberFormat="1" applyFont="1" applyFill="1" applyBorder="1" applyAlignment="1">
      <alignment horizontal="center" vertical="center"/>
    </xf>
    <xf numFmtId="49" fontId="7" fillId="8" borderId="1" xfId="1" applyNumberFormat="1" applyFont="1" applyFill="1" applyBorder="1" applyAlignment="1">
      <alignment horizontal="left" vertical="center"/>
    </xf>
    <xf numFmtId="0" fontId="7" fillId="8" borderId="1" xfId="1" applyFont="1" applyFill="1" applyBorder="1" applyAlignment="1">
      <alignment horizontal="center" vertical="center"/>
    </xf>
    <xf numFmtId="38" fontId="7" fillId="8" borderId="1" xfId="1" applyNumberFormat="1" applyFont="1" applyFill="1" applyBorder="1" applyAlignment="1">
      <alignment horizontal="right" vertical="center"/>
    </xf>
    <xf numFmtId="38" fontId="7" fillId="8" borderId="13" xfId="1" applyNumberFormat="1" applyFont="1" applyFill="1" applyBorder="1">
      <alignment vertical="center"/>
    </xf>
    <xf numFmtId="0" fontId="7" fillId="8" borderId="2" xfId="1" applyFont="1" applyFill="1" applyBorder="1" applyAlignment="1">
      <alignment horizontal="center" vertical="center"/>
    </xf>
    <xf numFmtId="0" fontId="7" fillId="8" borderId="1" xfId="1" applyFont="1" applyFill="1" applyBorder="1">
      <alignment vertical="center"/>
    </xf>
    <xf numFmtId="0" fontId="7" fillId="9" borderId="1" xfId="1" applyFont="1" applyFill="1" applyBorder="1" applyAlignment="1">
      <alignment horizontal="left" vertical="center"/>
    </xf>
    <xf numFmtId="3" fontId="1" fillId="6" borderId="1" xfId="1" applyNumberFormat="1" applyFill="1" applyBorder="1" applyAlignment="1">
      <alignment horizontal="center" vertical="center"/>
    </xf>
    <xf numFmtId="3" fontId="7" fillId="5" borderId="1" xfId="1" applyNumberFormat="1" applyFont="1" applyFill="1" applyBorder="1" applyAlignment="1">
      <alignment horizontal="center" vertical="center"/>
    </xf>
    <xf numFmtId="3" fontId="9" fillId="0" borderId="13" xfId="1" applyNumberFormat="1" applyFont="1" applyBorder="1" applyAlignment="1">
      <alignment horizontal="center" vertical="center"/>
    </xf>
    <xf numFmtId="49" fontId="6" fillId="0" borderId="13" xfId="1" applyNumberFormat="1" applyFont="1" applyBorder="1" applyAlignment="1">
      <alignment horizontal="left" vertical="center"/>
    </xf>
    <xf numFmtId="0" fontId="6" fillId="0" borderId="13" xfId="1" applyFont="1" applyBorder="1" applyAlignment="1">
      <alignment horizontal="center" vertical="center"/>
    </xf>
    <xf numFmtId="38" fontId="6" fillId="0" borderId="13" xfId="1" applyNumberFormat="1" applyFont="1" applyBorder="1" applyAlignment="1">
      <alignment horizontal="right" vertical="center"/>
    </xf>
    <xf numFmtId="0" fontId="6" fillId="0" borderId="13" xfId="1" applyFont="1" applyBorder="1">
      <alignment vertical="center"/>
    </xf>
    <xf numFmtId="3" fontId="6" fillId="10" borderId="13" xfId="1" applyNumberFormat="1" applyFont="1" applyFill="1" applyBorder="1" applyAlignment="1">
      <alignment horizontal="center" vertical="center"/>
    </xf>
    <xf numFmtId="49" fontId="6" fillId="10" borderId="13" xfId="1" applyNumberFormat="1" applyFont="1" applyFill="1" applyBorder="1" applyAlignment="1">
      <alignment horizontal="left" vertical="center"/>
    </xf>
    <xf numFmtId="0" fontId="6" fillId="10" borderId="13" xfId="1" applyFont="1" applyFill="1" applyBorder="1" applyAlignment="1">
      <alignment horizontal="center" vertical="center"/>
    </xf>
    <xf numFmtId="38" fontId="6" fillId="10" borderId="13" xfId="1" applyNumberFormat="1" applyFont="1" applyFill="1" applyBorder="1" applyAlignment="1">
      <alignment horizontal="right" vertical="center"/>
    </xf>
    <xf numFmtId="0" fontId="7" fillId="0" borderId="0" xfId="1" applyFont="1" applyAlignment="1">
      <alignment horizontal="center" vertical="center"/>
    </xf>
    <xf numFmtId="177" fontId="7" fillId="0" borderId="1" xfId="1" applyNumberFormat="1" applyFont="1" applyBorder="1" applyAlignment="1">
      <alignment horizontal="center" vertical="center"/>
    </xf>
    <xf numFmtId="49" fontId="1" fillId="6" borderId="1" xfId="1" applyNumberFormat="1" applyFill="1" applyBorder="1" applyAlignment="1">
      <alignment horizontal="left" vertical="center"/>
    </xf>
    <xf numFmtId="180" fontId="1" fillId="6" borderId="1" xfId="1" applyNumberFormat="1" applyFill="1" applyBorder="1" applyAlignment="1">
      <alignment horizontal="center" vertical="center"/>
    </xf>
    <xf numFmtId="38" fontId="1" fillId="0" borderId="1" xfId="1" applyNumberFormat="1" applyBorder="1" applyAlignment="1">
      <alignment horizontal="center" vertical="center"/>
    </xf>
    <xf numFmtId="0" fontId="9" fillId="6" borderId="1" xfId="1" applyFont="1" applyFill="1" applyBorder="1" applyAlignment="1">
      <alignment horizontal="left" vertical="center"/>
    </xf>
    <xf numFmtId="3" fontId="6" fillId="6" borderId="13" xfId="1" applyNumberFormat="1" applyFont="1" applyFill="1" applyBorder="1" applyAlignment="1">
      <alignment horizontal="center" vertical="center"/>
    </xf>
    <xf numFmtId="49" fontId="6" fillId="6" borderId="13" xfId="1" applyNumberFormat="1" applyFont="1" applyFill="1" applyBorder="1" applyAlignment="1">
      <alignment horizontal="left" vertical="center"/>
    </xf>
    <xf numFmtId="0" fontId="6" fillId="6" borderId="13" xfId="1" applyFont="1" applyFill="1" applyBorder="1" applyAlignment="1">
      <alignment horizontal="center" vertical="center"/>
    </xf>
    <xf numFmtId="38" fontId="6" fillId="6" borderId="13" xfId="1" applyNumberFormat="1" applyFont="1" applyFill="1" applyBorder="1" applyAlignment="1">
      <alignment horizontal="right" vertical="center"/>
    </xf>
    <xf numFmtId="38" fontId="1" fillId="6" borderId="1" xfId="1" applyNumberFormat="1" applyFill="1" applyBorder="1" applyAlignment="1">
      <alignment horizontal="right" vertical="center"/>
    </xf>
    <xf numFmtId="0" fontId="1" fillId="0" borderId="1" xfId="1" applyBorder="1" applyAlignment="1">
      <alignment vertical="center" wrapText="1"/>
    </xf>
    <xf numFmtId="49" fontId="1" fillId="7" borderId="1" xfId="1" applyNumberFormat="1" applyFill="1" applyBorder="1" applyAlignment="1">
      <alignment horizontal="left" vertical="center"/>
    </xf>
    <xf numFmtId="0" fontId="1" fillId="7" borderId="1" xfId="1" applyFill="1" applyBorder="1" applyAlignment="1">
      <alignment horizontal="center" vertical="center"/>
    </xf>
    <xf numFmtId="38" fontId="1" fillId="7" borderId="1" xfId="1" applyNumberFormat="1" applyFill="1" applyBorder="1" applyAlignment="1">
      <alignment horizontal="right" vertical="center"/>
    </xf>
    <xf numFmtId="0" fontId="39" fillId="0" borderId="1" xfId="4" applyFill="1" applyBorder="1" applyAlignment="1">
      <alignment horizontal="left" vertical="center"/>
    </xf>
    <xf numFmtId="0" fontId="1" fillId="6" borderId="1" xfId="1" applyFill="1" applyBorder="1" applyAlignment="1">
      <alignment horizontal="left" vertical="center"/>
    </xf>
    <xf numFmtId="0" fontId="1" fillId="6" borderId="1" xfId="1" applyFill="1" applyBorder="1" applyAlignment="1">
      <alignment horizontal="right" vertical="center"/>
    </xf>
    <xf numFmtId="181" fontId="7" fillId="5" borderId="1" xfId="1" applyNumberFormat="1" applyFont="1" applyFill="1" applyBorder="1">
      <alignment vertical="center"/>
    </xf>
    <xf numFmtId="3" fontId="1" fillId="7" borderId="1" xfId="1" applyNumberFormat="1" applyFill="1" applyBorder="1" applyAlignment="1">
      <alignment horizontal="center" vertical="center"/>
    </xf>
    <xf numFmtId="0" fontId="1" fillId="7" borderId="1" xfId="1" applyFill="1" applyBorder="1" applyAlignment="1">
      <alignment horizontal="left" vertical="center"/>
    </xf>
    <xf numFmtId="0" fontId="1" fillId="7" borderId="1" xfId="1" applyFill="1" applyBorder="1" applyAlignment="1">
      <alignment horizontal="right" vertical="center"/>
    </xf>
    <xf numFmtId="3" fontId="6" fillId="6" borderId="1" xfId="1" applyNumberFormat="1" applyFont="1" applyFill="1" applyBorder="1" applyAlignment="1">
      <alignment horizontal="center" vertical="center"/>
    </xf>
    <xf numFmtId="0" fontId="6" fillId="6" borderId="1" xfId="1" applyFont="1" applyFill="1" applyBorder="1" applyAlignment="1">
      <alignment horizontal="left" vertical="center"/>
    </xf>
    <xf numFmtId="181" fontId="6" fillId="0" borderId="1" xfId="1" applyNumberFormat="1" applyFont="1" applyBorder="1">
      <alignment vertical="center"/>
    </xf>
    <xf numFmtId="0" fontId="42" fillId="2" borderId="1" xfId="1" applyFont="1" applyFill="1" applyBorder="1" applyAlignment="1">
      <alignment horizontal="center" vertical="center"/>
    </xf>
    <xf numFmtId="0" fontId="42" fillId="0" borderId="1" xfId="1" applyFont="1" applyBorder="1" applyAlignment="1">
      <alignment horizontal="center" vertical="center"/>
    </xf>
    <xf numFmtId="0" fontId="22" fillId="0" borderId="0" xfId="1" applyFont="1">
      <alignment vertical="center"/>
    </xf>
    <xf numFmtId="0" fontId="42" fillId="2" borderId="2" xfId="1" applyFont="1" applyFill="1" applyBorder="1" applyAlignment="1">
      <alignment horizontal="center" vertical="center"/>
    </xf>
    <xf numFmtId="0" fontId="42" fillId="2" borderId="3" xfId="1" applyFont="1" applyFill="1" applyBorder="1" applyAlignment="1">
      <alignment horizontal="center" vertical="center"/>
    </xf>
    <xf numFmtId="0" fontId="42" fillId="2" borderId="4" xfId="1" applyFont="1" applyFill="1" applyBorder="1" applyAlignment="1">
      <alignment horizontal="center" vertical="center"/>
    </xf>
    <xf numFmtId="181" fontId="42" fillId="0" borderId="1" xfId="1" applyNumberFormat="1" applyFont="1" applyBorder="1">
      <alignment vertical="center"/>
    </xf>
    <xf numFmtId="0" fontId="22" fillId="0" borderId="0" xfId="1" applyFont="1" applyAlignment="1">
      <alignment horizontal="center" vertical="center"/>
    </xf>
    <xf numFmtId="0" fontId="22" fillId="0" borderId="0" xfId="1" applyFont="1" applyAlignment="1">
      <alignment horizontal="right" vertical="center"/>
    </xf>
    <xf numFmtId="178" fontId="22" fillId="0" borderId="0" xfId="1" applyNumberFormat="1" applyFont="1">
      <alignment vertical="center"/>
    </xf>
    <xf numFmtId="178" fontId="42" fillId="0" borderId="1" xfId="1" applyNumberFormat="1" applyFont="1" applyBorder="1" applyAlignment="1">
      <alignment horizontal="center" vertical="center"/>
    </xf>
    <xf numFmtId="3" fontId="22" fillId="0" borderId="1" xfId="1" applyNumberFormat="1" applyFont="1" applyBorder="1" applyAlignment="1">
      <alignment horizontal="center" vertical="center"/>
    </xf>
    <xf numFmtId="0" fontId="22" fillId="0" borderId="1" xfId="1" applyFont="1" applyBorder="1" applyAlignment="1">
      <alignment horizontal="center" vertical="center"/>
    </xf>
    <xf numFmtId="0" fontId="22" fillId="0" borderId="2" xfId="1" applyFont="1" applyBorder="1" applyAlignment="1">
      <alignment horizontal="center" vertical="center"/>
    </xf>
    <xf numFmtId="176" fontId="22" fillId="0" borderId="1" xfId="1" applyNumberFormat="1" applyFont="1" applyBorder="1" applyAlignment="1">
      <alignment horizontal="center" vertical="center"/>
    </xf>
    <xf numFmtId="178" fontId="22" fillId="0" borderId="1" xfId="1" applyNumberFormat="1" applyFont="1" applyBorder="1" applyAlignment="1">
      <alignment horizontal="center" vertical="center"/>
    </xf>
    <xf numFmtId="0" fontId="8" fillId="0" borderId="1" xfId="2" applyFont="1" applyBorder="1"/>
    <xf numFmtId="181" fontId="1" fillId="0" borderId="1" xfId="1" applyNumberFormat="1" applyBorder="1" applyAlignment="1"/>
    <xf numFmtId="0" fontId="8" fillId="0" borderId="1" xfId="1" applyFont="1" applyBorder="1" applyAlignment="1">
      <alignment horizontal="center" vertical="center"/>
    </xf>
    <xf numFmtId="3" fontId="8" fillId="0" borderId="1" xfId="1" applyNumberFormat="1" applyFont="1" applyBorder="1" applyAlignment="1">
      <alignment horizontal="center" vertical="center"/>
    </xf>
    <xf numFmtId="0" fontId="8" fillId="0" borderId="1" xfId="2" applyFont="1" applyBorder="1" applyAlignment="1">
      <alignment horizontal="center" vertical="center"/>
    </xf>
    <xf numFmtId="181" fontId="8" fillId="0" borderId="1" xfId="1" applyNumberFormat="1" applyFont="1" applyBorder="1">
      <alignment vertical="center"/>
    </xf>
    <xf numFmtId="181" fontId="8" fillId="0" borderId="1" xfId="1" applyNumberFormat="1" applyFont="1" applyBorder="1" applyAlignment="1"/>
    <xf numFmtId="0" fontId="8" fillId="0" borderId="1" xfId="2" applyFont="1" applyBorder="1" applyAlignment="1">
      <alignment horizontal="left" vertical="center"/>
    </xf>
    <xf numFmtId="0" fontId="1" fillId="0" borderId="1" xfId="1" applyBorder="1" applyAlignment="1">
      <alignment vertical="center" shrinkToFit="1"/>
    </xf>
    <xf numFmtId="178" fontId="1" fillId="0" borderId="1" xfId="1" applyNumberFormat="1" applyBorder="1" applyAlignment="1">
      <alignment horizontal="right" vertical="center"/>
    </xf>
    <xf numFmtId="0" fontId="29" fillId="0" borderId="0" xfId="2" applyFont="1" applyAlignment="1">
      <alignment horizontal="left"/>
    </xf>
    <xf numFmtId="0" fontId="29" fillId="0" borderId="0" xfId="2" applyFont="1" applyAlignment="1">
      <alignment vertical="center"/>
    </xf>
    <xf numFmtId="5" fontId="29" fillId="0" borderId="0" xfId="2" applyNumberFormat="1" applyFont="1" applyAlignment="1">
      <alignment vertical="center"/>
    </xf>
    <xf numFmtId="0" fontId="29" fillId="0" borderId="0" xfId="2" applyFont="1" applyAlignment="1">
      <alignment horizontal="left" vertical="center"/>
    </xf>
    <xf numFmtId="3" fontId="22" fillId="0" borderId="0" xfId="1" applyNumberFormat="1" applyFont="1" applyAlignment="1">
      <alignment horizontal="center" vertical="center"/>
    </xf>
    <xf numFmtId="0" fontId="22" fillId="0" borderId="0" xfId="1" applyFont="1" applyAlignment="1">
      <alignment vertical="center" shrinkToFit="1"/>
    </xf>
    <xf numFmtId="181" fontId="22" fillId="0" borderId="0" xfId="1" applyNumberFormat="1" applyFont="1">
      <alignment vertical="center"/>
    </xf>
    <xf numFmtId="181" fontId="22" fillId="0" borderId="0" xfId="1" applyNumberFormat="1" applyFont="1" applyAlignment="1"/>
    <xf numFmtId="0" fontId="22" fillId="0" borderId="0" xfId="1" applyFont="1" applyAlignment="1">
      <alignment horizontal="center" vertical="center" shrinkToFit="1"/>
    </xf>
    <xf numFmtId="56" fontId="7" fillId="0" borderId="1" xfId="1" applyNumberFormat="1" applyFont="1" applyBorder="1" applyAlignment="1">
      <alignment horizontal="center" vertical="center"/>
    </xf>
    <xf numFmtId="0" fontId="19" fillId="0" borderId="1" xfId="1" applyFont="1" applyBorder="1" applyAlignment="1">
      <alignment horizontal="left" vertical="center"/>
    </xf>
    <xf numFmtId="181" fontId="6" fillId="0" borderId="1" xfId="1" applyNumberFormat="1" applyFont="1" applyBorder="1" applyAlignment="1"/>
    <xf numFmtId="0" fontId="6" fillId="0" borderId="1" xfId="1" applyFont="1" applyBorder="1" applyAlignment="1">
      <alignment horizontal="left" vertical="center" shrinkToFit="1"/>
    </xf>
    <xf numFmtId="49" fontId="19" fillId="0" borderId="1" xfId="1" applyNumberFormat="1" applyFont="1" applyBorder="1">
      <alignment vertical="center"/>
    </xf>
    <xf numFmtId="38" fontId="19" fillId="0" borderId="1" xfId="1" applyNumberFormat="1" applyFont="1" applyBorder="1" applyAlignment="1">
      <alignment horizontal="right" vertical="center"/>
    </xf>
    <xf numFmtId="0" fontId="23" fillId="0" borderId="1" xfId="1" applyFont="1" applyBorder="1" applyAlignment="1">
      <alignment horizontal="center" vertical="center" shrinkToFit="1"/>
    </xf>
    <xf numFmtId="0" fontId="35" fillId="0" borderId="13" xfId="1" applyFont="1" applyBorder="1" applyAlignment="1">
      <alignment horizontal="left" vertical="center" wrapText="1"/>
    </xf>
    <xf numFmtId="0" fontId="35" fillId="0" borderId="14" xfId="1" applyFont="1" applyBorder="1" applyAlignment="1">
      <alignment horizontal="left" vertical="center"/>
    </xf>
    <xf numFmtId="0" fontId="35" fillId="0" borderId="15" xfId="1" applyFont="1" applyBorder="1" applyAlignment="1">
      <alignment horizontal="left" vertical="center"/>
    </xf>
    <xf numFmtId="0" fontId="35" fillId="0" borderId="16" xfId="1" applyFont="1" applyBorder="1" applyAlignment="1">
      <alignment horizontal="left" vertical="center"/>
    </xf>
    <xf numFmtId="0" fontId="35" fillId="0" borderId="0" xfId="1" applyFont="1" applyAlignment="1">
      <alignment horizontal="left" vertical="center"/>
    </xf>
    <xf numFmtId="0" fontId="35" fillId="0" borderId="10" xfId="1" applyFont="1" applyBorder="1" applyAlignment="1">
      <alignment horizontal="left" vertical="center"/>
    </xf>
    <xf numFmtId="0" fontId="35" fillId="0" borderId="12" xfId="1" applyFont="1" applyBorder="1" applyAlignment="1">
      <alignment horizontal="left" vertical="center"/>
    </xf>
    <xf numFmtId="0" fontId="35" fillId="0" borderId="17" xfId="1" applyFont="1" applyBorder="1" applyAlignment="1">
      <alignment horizontal="left" vertical="center"/>
    </xf>
    <xf numFmtId="0" fontId="35" fillId="0" borderId="9" xfId="1" applyFont="1" applyBorder="1" applyAlignment="1">
      <alignment horizontal="left" vertical="center"/>
    </xf>
    <xf numFmtId="3" fontId="18" fillId="5" borderId="5" xfId="1" applyNumberFormat="1" applyFont="1" applyFill="1" applyBorder="1" applyAlignment="1">
      <alignment horizontal="center" vertical="center"/>
    </xf>
    <xf numFmtId="49" fontId="1" fillId="5" borderId="1" xfId="1" applyNumberFormat="1" applyFill="1" applyBorder="1" applyAlignment="1">
      <alignment horizontal="left" vertical="center"/>
    </xf>
    <xf numFmtId="181" fontId="1" fillId="5" borderId="1" xfId="1" applyNumberFormat="1" applyFill="1" applyBorder="1" applyAlignment="1">
      <alignment horizontal="center" vertical="center"/>
    </xf>
    <xf numFmtId="181" fontId="1" fillId="5" borderId="1" xfId="1" applyNumberFormat="1" applyFill="1" applyBorder="1">
      <alignment vertical="center"/>
    </xf>
    <xf numFmtId="181" fontId="1" fillId="5" borderId="1" xfId="1" applyNumberFormat="1" applyFill="1" applyBorder="1" applyAlignment="1"/>
    <xf numFmtId="0" fontId="1" fillId="5" borderId="1" xfId="1" applyFill="1" applyBorder="1" applyAlignment="1">
      <alignment horizontal="left" vertical="center" shrinkToFit="1"/>
    </xf>
    <xf numFmtId="0" fontId="1" fillId="5" borderId="1" xfId="1" applyFill="1" applyBorder="1" applyAlignment="1">
      <alignment vertical="center" shrinkToFit="1"/>
    </xf>
    <xf numFmtId="0" fontId="1" fillId="5" borderId="1" xfId="1" applyFill="1" applyBorder="1" applyAlignment="1">
      <alignment horizontal="center" vertical="center" shrinkToFit="1"/>
    </xf>
    <xf numFmtId="3" fontId="18" fillId="5" borderId="6" xfId="1" applyNumberFormat="1" applyFont="1" applyFill="1" applyBorder="1" applyAlignment="1">
      <alignment horizontal="center" vertical="center"/>
    </xf>
    <xf numFmtId="0" fontId="18" fillId="5" borderId="1" xfId="1" applyFont="1" applyFill="1" applyBorder="1" applyAlignment="1">
      <alignment vertical="center" shrinkToFit="1"/>
    </xf>
    <xf numFmtId="3" fontId="18" fillId="5" borderId="7" xfId="1" applyNumberFormat="1" applyFont="1" applyFill="1" applyBorder="1" applyAlignment="1">
      <alignment horizontal="center" vertical="center"/>
    </xf>
    <xf numFmtId="3" fontId="1" fillId="0" borderId="1" xfId="1" applyNumberFormat="1" applyBorder="1">
      <alignment vertical="center"/>
    </xf>
    <xf numFmtId="0" fontId="1" fillId="0" borderId="1" xfId="1" applyBorder="1" applyAlignment="1">
      <alignment horizontal="left" vertical="center" shrinkToFit="1"/>
    </xf>
    <xf numFmtId="3" fontId="8" fillId="0" borderId="7" xfId="1" applyNumberFormat="1" applyFont="1" applyBorder="1" applyAlignment="1">
      <alignment horizontal="center" vertical="center"/>
    </xf>
    <xf numFmtId="0" fontId="8" fillId="0" borderId="7" xfId="1" applyFont="1" applyBorder="1" applyAlignment="1">
      <alignment horizontal="center" vertical="center"/>
    </xf>
    <xf numFmtId="38" fontId="1" fillId="0" borderId="7" xfId="1" applyNumberFormat="1" applyBorder="1" applyAlignment="1">
      <alignment horizontal="right" vertical="center"/>
    </xf>
    <xf numFmtId="38" fontId="19" fillId="0" borderId="2" xfId="1" applyNumberFormat="1" applyFont="1" applyBorder="1" applyAlignment="1">
      <alignment horizontal="right" vertical="center"/>
    </xf>
    <xf numFmtId="0" fontId="43" fillId="0" borderId="0" xfId="1" applyFont="1">
      <alignment vertical="center"/>
    </xf>
    <xf numFmtId="0" fontId="35" fillId="0" borderId="1" xfId="1" applyFont="1" applyBorder="1" applyAlignment="1">
      <alignment horizontal="center" vertical="center" shrinkToFit="1"/>
    </xf>
    <xf numFmtId="56" fontId="18" fillId="0" borderId="1" xfId="1" applyNumberFormat="1" applyFont="1" applyBorder="1" applyAlignment="1">
      <alignment horizontal="center" vertical="center"/>
    </xf>
    <xf numFmtId="3" fontId="18" fillId="5" borderId="1" xfId="1" applyNumberFormat="1" applyFont="1" applyFill="1" applyBorder="1" applyAlignment="1">
      <alignment horizontal="center" vertical="center"/>
    </xf>
    <xf numFmtId="3" fontId="18" fillId="0" borderId="1" xfId="1" applyNumberFormat="1" applyFont="1" applyBorder="1" applyAlignment="1">
      <alignment horizontal="center" vertical="center"/>
    </xf>
    <xf numFmtId="181" fontId="1" fillId="0" borderId="1" xfId="1" applyNumberFormat="1" applyBorder="1" applyAlignment="1">
      <alignment horizontal="right" vertical="center"/>
    </xf>
    <xf numFmtId="3" fontId="35" fillId="0" borderId="1" xfId="1" applyNumberFormat="1" applyFont="1" applyBorder="1" applyAlignment="1">
      <alignment horizontal="center" vertical="center"/>
    </xf>
    <xf numFmtId="49" fontId="8" fillId="0" borderId="1" xfId="1" applyNumberFormat="1" applyFont="1" applyBorder="1" applyAlignment="1">
      <alignment horizontal="left" vertical="center"/>
    </xf>
    <xf numFmtId="177" fontId="44" fillId="0" borderId="1" xfId="1" applyNumberFormat="1" applyFont="1" applyBorder="1" applyAlignment="1">
      <alignment horizontal="center" vertical="center"/>
    </xf>
    <xf numFmtId="49" fontId="8" fillId="0" borderId="1" xfId="2" applyNumberFormat="1" applyFont="1" applyBorder="1" applyAlignment="1">
      <alignment horizontal="left" vertical="center"/>
    </xf>
    <xf numFmtId="3" fontId="1" fillId="11" borderId="1" xfId="1" applyNumberFormat="1" applyFill="1" applyBorder="1">
      <alignment vertical="center"/>
    </xf>
    <xf numFmtId="3" fontId="1" fillId="11" borderId="1" xfId="1" applyNumberFormat="1" applyFill="1" applyBorder="1" applyAlignment="1">
      <alignment horizontal="center" vertical="center"/>
    </xf>
    <xf numFmtId="0" fontId="1" fillId="11" borderId="1" xfId="1" applyFill="1" applyBorder="1">
      <alignment vertical="center"/>
    </xf>
    <xf numFmtId="0" fontId="1" fillId="11" borderId="1" xfId="1" applyFill="1" applyBorder="1" applyAlignment="1">
      <alignment horizontal="center" vertical="center"/>
    </xf>
    <xf numFmtId="181" fontId="1" fillId="11" borderId="1" xfId="1" applyNumberFormat="1" applyFill="1" applyBorder="1" applyAlignment="1">
      <alignment horizontal="right" vertical="center"/>
    </xf>
    <xf numFmtId="181" fontId="1" fillId="11" borderId="1" xfId="1" applyNumberFormat="1" applyFill="1" applyBorder="1">
      <alignment vertical="center"/>
    </xf>
    <xf numFmtId="0" fontId="1" fillId="11" borderId="2" xfId="1" applyFill="1" applyBorder="1" applyAlignment="1">
      <alignment horizontal="center" vertical="center"/>
    </xf>
    <xf numFmtId="0" fontId="1" fillId="11" borderId="1" xfId="1" applyFill="1" applyBorder="1" applyAlignment="1">
      <alignment vertical="center" shrinkToFit="1"/>
    </xf>
    <xf numFmtId="0" fontId="1" fillId="11" borderId="1" xfId="1" applyFill="1" applyBorder="1" applyAlignment="1">
      <alignment horizontal="center" vertical="center" shrinkToFit="1"/>
    </xf>
    <xf numFmtId="176" fontId="1" fillId="11" borderId="1" xfId="1" applyNumberFormat="1" applyFill="1" applyBorder="1" applyAlignment="1">
      <alignment horizontal="center" vertical="center"/>
    </xf>
    <xf numFmtId="56" fontId="35" fillId="11" borderId="1" xfId="1" applyNumberFormat="1" applyFont="1" applyFill="1" applyBorder="1" applyAlignment="1">
      <alignment horizontal="center" vertical="center"/>
    </xf>
    <xf numFmtId="56" fontId="1" fillId="11" borderId="1" xfId="1" applyNumberFormat="1" applyFill="1" applyBorder="1" applyAlignment="1">
      <alignment horizontal="center" vertical="center"/>
    </xf>
    <xf numFmtId="177" fontId="1" fillId="11" borderId="1" xfId="1" applyNumberFormat="1" applyFill="1" applyBorder="1" applyAlignment="1">
      <alignment horizontal="center" vertical="center"/>
    </xf>
    <xf numFmtId="0" fontId="1" fillId="11" borderId="0" xfId="1" applyFill="1" applyAlignment="1">
      <alignment horizontal="center" vertical="center"/>
    </xf>
    <xf numFmtId="0" fontId="1" fillId="11" borderId="1" xfId="1" applyFill="1" applyBorder="1" applyAlignment="1">
      <alignment horizontal="left" vertical="center"/>
    </xf>
    <xf numFmtId="0" fontId="1" fillId="0" borderId="2" xfId="1" applyBorder="1">
      <alignment vertical="center"/>
    </xf>
    <xf numFmtId="3" fontId="7" fillId="4" borderId="1" xfId="1" applyNumberFormat="1" applyFont="1" applyFill="1" applyBorder="1" applyAlignment="1">
      <alignment horizontal="center" vertical="center"/>
    </xf>
    <xf numFmtId="3" fontId="1" fillId="4" borderId="1" xfId="1" applyNumberFormat="1" applyFill="1" applyBorder="1" applyAlignment="1">
      <alignment horizontal="center" vertical="center"/>
    </xf>
    <xf numFmtId="49" fontId="1" fillId="4" borderId="1" xfId="1" applyNumberFormat="1" applyFill="1" applyBorder="1" applyAlignment="1">
      <alignment horizontal="left" vertical="center"/>
    </xf>
    <xf numFmtId="181" fontId="1" fillId="4" borderId="1" xfId="1" applyNumberFormat="1" applyFill="1" applyBorder="1" applyAlignment="1">
      <alignment horizontal="center" vertical="center"/>
    </xf>
    <xf numFmtId="181" fontId="1" fillId="4" borderId="1" xfId="1" applyNumberFormat="1" applyFill="1" applyBorder="1">
      <alignment vertical="center"/>
    </xf>
    <xf numFmtId="181" fontId="1" fillId="4" borderId="1" xfId="1" applyNumberFormat="1" applyFill="1" applyBorder="1" applyAlignment="1"/>
    <xf numFmtId="0" fontId="1" fillId="4" borderId="1" xfId="1" applyFill="1" applyBorder="1" applyAlignment="1">
      <alignment horizontal="left" vertical="center" shrinkToFit="1"/>
    </xf>
    <xf numFmtId="0" fontId="1" fillId="4" borderId="1" xfId="1" applyFill="1" applyBorder="1" applyAlignment="1">
      <alignment vertical="center" shrinkToFit="1"/>
    </xf>
    <xf numFmtId="0" fontId="1" fillId="4" borderId="1" xfId="1" applyFill="1" applyBorder="1" applyAlignment="1">
      <alignment horizontal="center" vertical="center" shrinkToFit="1"/>
    </xf>
    <xf numFmtId="56" fontId="1" fillId="4" borderId="1" xfId="1" applyNumberFormat="1" applyFill="1" applyBorder="1" applyAlignment="1">
      <alignment horizontal="center" vertical="center"/>
    </xf>
    <xf numFmtId="0" fontId="1" fillId="4" borderId="0" xfId="1" applyFill="1">
      <alignment vertical="center"/>
    </xf>
    <xf numFmtId="0" fontId="45" fillId="0" borderId="0" xfId="1" applyFont="1">
      <alignment vertical="center"/>
    </xf>
    <xf numFmtId="0" fontId="20" fillId="6" borderId="5" xfId="1" applyFont="1" applyFill="1" applyBorder="1" applyAlignment="1">
      <alignment horizontal="center" vertical="center"/>
    </xf>
    <xf numFmtId="0" fontId="1" fillId="6" borderId="1" xfId="1" applyFill="1" applyBorder="1" applyAlignment="1">
      <alignment horizontal="left" vertical="center" shrinkToFit="1"/>
    </xf>
    <xf numFmtId="0" fontId="20" fillId="6" borderId="1" xfId="1" applyFont="1" applyFill="1" applyBorder="1" applyAlignment="1">
      <alignment horizontal="center" vertical="center"/>
    </xf>
    <xf numFmtId="0" fontId="20" fillId="6" borderId="5" xfId="1" applyFont="1" applyFill="1" applyBorder="1" applyAlignment="1">
      <alignment horizontal="center" vertical="center" wrapText="1"/>
    </xf>
    <xf numFmtId="0" fontId="20" fillId="6" borderId="6" xfId="1" applyFont="1" applyFill="1" applyBorder="1" applyAlignment="1">
      <alignment horizontal="center" vertical="center"/>
    </xf>
    <xf numFmtId="0" fontId="20" fillId="5" borderId="5" xfId="1" applyFont="1" applyFill="1" applyBorder="1" applyAlignment="1">
      <alignment horizontal="center" vertical="center"/>
    </xf>
    <xf numFmtId="0" fontId="46" fillId="5" borderId="1" xfId="1" applyFont="1" applyFill="1" applyBorder="1" applyAlignment="1">
      <alignment horizontal="center" vertical="center"/>
    </xf>
    <xf numFmtId="0" fontId="20" fillId="5" borderId="1" xfId="1" applyFont="1" applyFill="1" applyBorder="1" applyAlignment="1">
      <alignment horizontal="center" vertical="center"/>
    </xf>
    <xf numFmtId="0" fontId="20" fillId="5" borderId="1" xfId="1" applyFont="1" applyFill="1" applyBorder="1" applyAlignment="1">
      <alignment horizontal="center" vertical="center"/>
    </xf>
    <xf numFmtId="0" fontId="25" fillId="3" borderId="1" xfId="1" applyFont="1" applyFill="1" applyBorder="1" applyAlignment="1">
      <alignment horizontal="left" vertical="center"/>
    </xf>
    <xf numFmtId="0" fontId="25" fillId="0" borderId="1" xfId="1" applyFont="1" applyBorder="1" applyAlignment="1">
      <alignment horizontal="left" vertical="center"/>
    </xf>
    <xf numFmtId="0" fontId="1" fillId="12" borderId="1" xfId="1" applyFill="1" applyBorder="1" applyAlignment="1">
      <alignment horizontal="center" vertical="center"/>
    </xf>
    <xf numFmtId="3" fontId="1" fillId="12" borderId="1" xfId="1" applyNumberFormat="1" applyFill="1" applyBorder="1" applyAlignment="1">
      <alignment horizontal="center" vertical="center"/>
    </xf>
    <xf numFmtId="0" fontId="1" fillId="12" borderId="1" xfId="1" applyFill="1" applyBorder="1">
      <alignment vertical="center"/>
    </xf>
    <xf numFmtId="3" fontId="1" fillId="12" borderId="1" xfId="1" applyNumberFormat="1" applyFill="1" applyBorder="1" applyAlignment="1">
      <alignment horizontal="right" vertical="center"/>
    </xf>
    <xf numFmtId="38" fontId="9" fillId="12" borderId="1" xfId="1" applyNumberFormat="1" applyFont="1" applyFill="1" applyBorder="1" applyAlignment="1">
      <alignment horizontal="right" vertical="center"/>
    </xf>
    <xf numFmtId="0" fontId="1" fillId="12" borderId="2" xfId="1" applyFill="1" applyBorder="1" applyAlignment="1">
      <alignment horizontal="center" vertical="center"/>
    </xf>
    <xf numFmtId="176" fontId="1" fillId="12" borderId="1" xfId="1" applyNumberFormat="1" applyFill="1" applyBorder="1" applyAlignment="1">
      <alignment horizontal="center" vertical="center"/>
    </xf>
    <xf numFmtId="56" fontId="1" fillId="12" borderId="1" xfId="1" applyNumberFormat="1" applyFill="1" applyBorder="1" applyAlignment="1">
      <alignment horizontal="center" vertical="center"/>
    </xf>
    <xf numFmtId="177" fontId="1" fillId="12" borderId="1" xfId="1" applyNumberFormat="1" applyFill="1" applyBorder="1" applyAlignment="1">
      <alignment horizontal="center" vertical="center"/>
    </xf>
    <xf numFmtId="38" fontId="1" fillId="12" borderId="1" xfId="1" applyNumberFormat="1" applyFill="1" applyBorder="1" applyAlignment="1">
      <alignment horizontal="right" vertical="center"/>
    </xf>
    <xf numFmtId="0" fontId="19" fillId="12" borderId="1" xfId="1" applyFont="1" applyFill="1" applyBorder="1" applyAlignment="1">
      <alignment horizontal="left" vertical="center"/>
    </xf>
    <xf numFmtId="49" fontId="6" fillId="12" borderId="1" xfId="1" applyNumberFormat="1" applyFont="1" applyFill="1" applyBorder="1" applyAlignment="1">
      <alignment horizontal="left" vertical="center"/>
    </xf>
    <xf numFmtId="181" fontId="6" fillId="12" borderId="1" xfId="1" applyNumberFormat="1" applyFont="1" applyFill="1" applyBorder="1">
      <alignment vertical="center"/>
    </xf>
    <xf numFmtId="181" fontId="6" fillId="12" borderId="1" xfId="1" applyNumberFormat="1" applyFont="1" applyFill="1" applyBorder="1" applyAlignment="1"/>
    <xf numFmtId="0" fontId="6" fillId="12" borderId="1" xfId="1" applyFont="1" applyFill="1" applyBorder="1" applyAlignment="1">
      <alignment horizontal="left" vertical="center" shrinkToFit="1"/>
    </xf>
    <xf numFmtId="49" fontId="19" fillId="12" borderId="1" xfId="1" applyNumberFormat="1" applyFont="1" applyFill="1" applyBorder="1">
      <alignment vertical="center"/>
    </xf>
    <xf numFmtId="38" fontId="19" fillId="12" borderId="1" xfId="1" applyNumberFormat="1" applyFont="1" applyFill="1" applyBorder="1" applyAlignment="1">
      <alignment horizontal="right" vertical="center"/>
    </xf>
    <xf numFmtId="177" fontId="1" fillId="0" borderId="4" xfId="1" applyNumberFormat="1" applyBorder="1" applyAlignment="1">
      <alignment horizontal="center" vertical="center"/>
    </xf>
    <xf numFmtId="176" fontId="1" fillId="0" borderId="1" xfId="1" applyNumberFormat="1" applyBorder="1">
      <alignment vertical="center"/>
    </xf>
    <xf numFmtId="0" fontId="47" fillId="0" borderId="1" xfId="1" applyFont="1" applyBorder="1" applyAlignment="1">
      <alignment horizontal="center" vertical="center" shrinkToFit="1"/>
    </xf>
    <xf numFmtId="0" fontId="35" fillId="0" borderId="0" xfId="1" applyFont="1">
      <alignment vertical="center"/>
    </xf>
    <xf numFmtId="0" fontId="47" fillId="0" borderId="1" xfId="1" applyFont="1" applyBorder="1" applyAlignment="1">
      <alignment horizontal="center" vertical="center"/>
    </xf>
    <xf numFmtId="178" fontId="47" fillId="0" borderId="1" xfId="1" applyNumberFormat="1" applyFont="1" applyBorder="1" applyAlignment="1">
      <alignment horizontal="center" vertical="center"/>
    </xf>
    <xf numFmtId="0" fontId="48" fillId="0" borderId="0" xfId="1" applyFont="1">
      <alignment vertical="center"/>
    </xf>
    <xf numFmtId="0" fontId="48" fillId="0" borderId="1" xfId="1" applyFont="1" applyBorder="1" applyAlignment="1">
      <alignment horizontal="center" vertical="center"/>
    </xf>
    <xf numFmtId="184" fontId="6" fillId="0" borderId="1" xfId="1" applyNumberFormat="1" applyFont="1" applyBorder="1" applyAlignment="1">
      <alignment horizontal="right" vertical="center"/>
    </xf>
    <xf numFmtId="38" fontId="7" fillId="0" borderId="1" xfId="1" applyNumberFormat="1" applyFont="1" applyBorder="1" applyAlignment="1">
      <alignment horizontal="right" vertical="center"/>
    </xf>
    <xf numFmtId="0" fontId="49" fillId="0" borderId="1" xfId="1" applyFont="1" applyBorder="1" applyAlignment="1">
      <alignment horizontal="left" vertical="center"/>
    </xf>
    <xf numFmtId="180" fontId="6" fillId="3" borderId="1" xfId="1" applyNumberFormat="1" applyFont="1" applyFill="1" applyBorder="1">
      <alignment vertical="center"/>
    </xf>
    <xf numFmtId="184" fontId="1" fillId="3" borderId="1" xfId="1" applyNumberFormat="1" applyFill="1" applyBorder="1">
      <alignment vertical="center"/>
    </xf>
    <xf numFmtId="49" fontId="6" fillId="3" borderId="1" xfId="1" applyNumberFormat="1" applyFont="1" applyFill="1" applyBorder="1" applyAlignment="1">
      <alignment horizontal="left" vertical="center"/>
    </xf>
    <xf numFmtId="176" fontId="7" fillId="3" borderId="1" xfId="1" applyNumberFormat="1" applyFont="1" applyFill="1" applyBorder="1" applyAlignment="1">
      <alignment horizontal="center" vertical="center"/>
    </xf>
    <xf numFmtId="177" fontId="7" fillId="3" borderId="1" xfId="1" applyNumberFormat="1" applyFont="1" applyFill="1" applyBorder="1" applyAlignment="1">
      <alignment horizontal="center" vertical="center"/>
    </xf>
    <xf numFmtId="0" fontId="9" fillId="3" borderId="1" xfId="1" applyFont="1" applyFill="1" applyBorder="1">
      <alignment vertical="center"/>
    </xf>
    <xf numFmtId="180" fontId="6" fillId="3" borderId="7" xfId="2" applyNumberFormat="1" applyFont="1" applyFill="1" applyBorder="1" applyAlignment="1">
      <alignment horizontal="right" vertical="center"/>
    </xf>
    <xf numFmtId="180" fontId="6" fillId="3" borderId="1" xfId="2" applyNumberFormat="1" applyFont="1" applyFill="1" applyBorder="1" applyAlignment="1">
      <alignment horizontal="right" vertical="center"/>
    </xf>
    <xf numFmtId="0" fontId="49" fillId="3" borderId="1" xfId="1" applyFont="1" applyFill="1" applyBorder="1">
      <alignment vertical="center"/>
    </xf>
    <xf numFmtId="0" fontId="50" fillId="3" borderId="1" xfId="1" applyFont="1" applyFill="1" applyBorder="1">
      <alignment vertical="center"/>
    </xf>
    <xf numFmtId="0" fontId="22" fillId="3" borderId="1" xfId="1" applyFont="1" applyFill="1" applyBorder="1">
      <alignment vertical="center"/>
    </xf>
    <xf numFmtId="180" fontId="1" fillId="3" borderId="1" xfId="1" applyNumberFormat="1" applyFill="1" applyBorder="1">
      <alignment vertical="center"/>
    </xf>
    <xf numFmtId="0" fontId="50" fillId="3" borderId="9" xfId="1" applyFont="1" applyFill="1" applyBorder="1" applyAlignment="1">
      <alignment horizontal="left" vertical="center"/>
    </xf>
    <xf numFmtId="180" fontId="6" fillId="3" borderId="7" xfId="2" applyNumberFormat="1" applyFont="1" applyFill="1" applyBorder="1" applyAlignment="1">
      <alignment vertical="center"/>
    </xf>
    <xf numFmtId="0" fontId="50" fillId="3" borderId="1" xfId="1" applyFont="1" applyFill="1" applyBorder="1" applyAlignment="1">
      <alignment horizontal="left" vertical="center"/>
    </xf>
    <xf numFmtId="180" fontId="6" fillId="3" borderId="1" xfId="2" applyNumberFormat="1" applyFont="1" applyFill="1" applyBorder="1" applyAlignment="1">
      <alignment vertical="center"/>
    </xf>
    <xf numFmtId="184" fontId="6" fillId="3" borderId="1" xfId="1" applyNumberFormat="1" applyFont="1" applyFill="1" applyBorder="1" applyAlignment="1">
      <alignment horizontal="right" vertical="center"/>
    </xf>
    <xf numFmtId="0" fontId="50" fillId="3" borderId="1" xfId="1" applyFont="1" applyFill="1" applyBorder="1" applyAlignment="1">
      <alignment vertical="center" wrapText="1"/>
    </xf>
    <xf numFmtId="0" fontId="50" fillId="0" borderId="1" xfId="1" applyFont="1" applyBorder="1" applyAlignment="1">
      <alignment horizontal="left" vertical="center"/>
    </xf>
    <xf numFmtId="3" fontId="7" fillId="5" borderId="5" xfId="1" applyNumberFormat="1" applyFont="1" applyFill="1" applyBorder="1" applyAlignment="1">
      <alignment horizontal="center" vertical="center"/>
    </xf>
    <xf numFmtId="3" fontId="1" fillId="5" borderId="1" xfId="1" applyNumberFormat="1" applyFill="1" applyBorder="1" applyAlignment="1">
      <alignment horizontal="right" vertical="center"/>
    </xf>
    <xf numFmtId="0" fontId="1" fillId="5" borderId="2" xfId="1" applyFill="1" applyBorder="1" applyAlignment="1">
      <alignment horizontal="center" vertical="center"/>
    </xf>
    <xf numFmtId="0" fontId="1" fillId="5" borderId="0" xfId="1" applyFill="1" applyAlignment="1">
      <alignment horizontal="center" vertical="center"/>
    </xf>
    <xf numFmtId="3" fontId="7" fillId="5" borderId="6" xfId="1" applyNumberFormat="1" applyFont="1" applyFill="1" applyBorder="1" applyAlignment="1">
      <alignment horizontal="center" vertical="center"/>
    </xf>
    <xf numFmtId="3" fontId="7" fillId="5" borderId="7" xfId="1" applyNumberFormat="1" applyFont="1" applyFill="1" applyBorder="1" applyAlignment="1">
      <alignment horizontal="center" vertical="center"/>
    </xf>
    <xf numFmtId="0" fontId="9" fillId="0" borderId="1" xfId="2" applyBorder="1" applyAlignment="1">
      <alignment vertical="center"/>
    </xf>
    <xf numFmtId="0" fontId="9" fillId="0" borderId="1" xfId="2" applyBorder="1" applyAlignment="1">
      <alignment horizontal="center" vertical="center"/>
    </xf>
    <xf numFmtId="0" fontId="28" fillId="0" borderId="1" xfId="1" applyFont="1" applyBorder="1">
      <alignment vertical="center"/>
    </xf>
    <xf numFmtId="3" fontId="1" fillId="3" borderId="5" xfId="1" applyNumberFormat="1" applyFill="1" applyBorder="1" applyAlignment="1">
      <alignment horizontal="center" vertical="center"/>
    </xf>
    <xf numFmtId="3" fontId="1" fillId="3" borderId="7" xfId="1" applyNumberFormat="1" applyFill="1" applyBorder="1" applyAlignment="1">
      <alignment horizontal="center" vertical="center"/>
    </xf>
    <xf numFmtId="0" fontId="20" fillId="0" borderId="1" xfId="1" applyFont="1" applyBorder="1" applyAlignment="1">
      <alignment vertical="center" wrapText="1"/>
    </xf>
    <xf numFmtId="56" fontId="1" fillId="0" borderId="0" xfId="1" applyNumberFormat="1">
      <alignment vertical="center"/>
    </xf>
    <xf numFmtId="38" fontId="51" fillId="6" borderId="13" xfId="1" applyNumberFormat="1" applyFont="1" applyFill="1" applyBorder="1" applyAlignment="1">
      <alignment horizontal="center" vertical="center"/>
    </xf>
    <xf numFmtId="38" fontId="51" fillId="6" borderId="15" xfId="1" applyNumberFormat="1" applyFont="1" applyFill="1" applyBorder="1" applyAlignment="1">
      <alignment horizontal="center" vertical="center"/>
    </xf>
    <xf numFmtId="38" fontId="51" fillId="6" borderId="12" xfId="1" applyNumberFormat="1" applyFont="1" applyFill="1" applyBorder="1" applyAlignment="1">
      <alignment horizontal="center" vertical="center"/>
    </xf>
    <xf numFmtId="38" fontId="51" fillId="6" borderId="9" xfId="1" applyNumberFormat="1" applyFont="1" applyFill="1" applyBorder="1" applyAlignment="1">
      <alignment horizontal="center" vertical="center"/>
    </xf>
    <xf numFmtId="0" fontId="1" fillId="13" borderId="0" xfId="1" applyFill="1">
      <alignment vertical="center"/>
    </xf>
    <xf numFmtId="0" fontId="1" fillId="7" borderId="0" xfId="1" applyFill="1">
      <alignment vertical="center"/>
    </xf>
    <xf numFmtId="0" fontId="1" fillId="14" borderId="0" xfId="1" applyFill="1">
      <alignment vertical="center"/>
    </xf>
    <xf numFmtId="0" fontId="52" fillId="0" borderId="0" xfId="1" applyFont="1">
      <alignment vertical="center"/>
    </xf>
    <xf numFmtId="3" fontId="53" fillId="7" borderId="2" xfId="1" applyNumberFormat="1" applyFont="1" applyFill="1" applyBorder="1" applyAlignment="1">
      <alignment horizontal="center" vertical="center"/>
    </xf>
    <xf numFmtId="3" fontId="53" fillId="7" borderId="3" xfId="1" applyNumberFormat="1" applyFont="1" applyFill="1" applyBorder="1" applyAlignment="1">
      <alignment horizontal="center" vertical="center"/>
    </xf>
    <xf numFmtId="3" fontId="53" fillId="7" borderId="4" xfId="1" applyNumberFormat="1" applyFont="1" applyFill="1" applyBorder="1" applyAlignment="1">
      <alignment horizontal="center" vertical="center"/>
    </xf>
    <xf numFmtId="3" fontId="54" fillId="0" borderId="1" xfId="1" applyNumberFormat="1" applyFont="1" applyBorder="1" applyAlignment="1">
      <alignment horizontal="center" vertical="center"/>
    </xf>
    <xf numFmtId="179" fontId="19" fillId="0" borderId="1" xfId="1" applyNumberFormat="1" applyFont="1" applyBorder="1" applyAlignment="1">
      <alignment horizontal="center" vertical="center"/>
    </xf>
    <xf numFmtId="181" fontId="9" fillId="0" borderId="1" xfId="2" applyNumberFormat="1" applyBorder="1" applyAlignment="1">
      <alignment vertical="center"/>
    </xf>
    <xf numFmtId="0" fontId="1" fillId="15" borderId="1" xfId="1" applyFill="1" applyBorder="1" applyAlignment="1">
      <alignment horizontal="center" vertical="center"/>
    </xf>
    <xf numFmtId="3" fontId="54" fillId="15" borderId="1" xfId="1" applyNumberFormat="1" applyFont="1" applyFill="1" applyBorder="1" applyAlignment="1">
      <alignment horizontal="center" vertical="center"/>
    </xf>
    <xf numFmtId="3" fontId="55" fillId="15" borderId="1" xfId="1" applyNumberFormat="1" applyFont="1" applyFill="1" applyBorder="1" applyAlignment="1">
      <alignment horizontal="left" vertical="center"/>
    </xf>
    <xf numFmtId="181" fontId="1" fillId="15" borderId="1" xfId="1" applyNumberFormat="1" applyFill="1" applyBorder="1">
      <alignment vertical="center"/>
    </xf>
    <xf numFmtId="38" fontId="1" fillId="15" borderId="1" xfId="1" applyNumberFormat="1" applyFill="1" applyBorder="1">
      <alignment vertical="center"/>
    </xf>
    <xf numFmtId="181" fontId="1" fillId="15" borderId="2" xfId="1" applyNumberFormat="1" applyFill="1" applyBorder="1">
      <alignment vertical="center"/>
    </xf>
    <xf numFmtId="0" fontId="10" fillId="0" borderId="1" xfId="1" applyFont="1" applyBorder="1">
      <alignment vertical="center"/>
    </xf>
    <xf numFmtId="181" fontId="1" fillId="6" borderId="1" xfId="1" applyNumberFormat="1" applyFill="1" applyBorder="1" applyAlignment="1">
      <alignment horizontal="center" vertical="center"/>
    </xf>
    <xf numFmtId="181" fontId="1" fillId="6" borderId="1" xfId="1" applyNumberFormat="1" applyFill="1" applyBorder="1">
      <alignment vertical="center"/>
    </xf>
    <xf numFmtId="181" fontId="1" fillId="6" borderId="1" xfId="1" applyNumberFormat="1" applyFill="1" applyBorder="1" applyAlignment="1"/>
    <xf numFmtId="179" fontId="1" fillId="6" borderId="1" xfId="2" applyNumberFormat="1" applyFont="1" applyFill="1" applyBorder="1" applyAlignment="1">
      <alignment horizontal="center" vertical="center"/>
    </xf>
    <xf numFmtId="0" fontId="8" fillId="6" borderId="1" xfId="1" applyFont="1" applyFill="1" applyBorder="1">
      <alignment vertical="center"/>
    </xf>
    <xf numFmtId="181" fontId="1" fillId="6" borderId="2" xfId="1" applyNumberFormat="1" applyFill="1" applyBorder="1">
      <alignment vertical="center"/>
    </xf>
    <xf numFmtId="0" fontId="56" fillId="0" borderId="1" xfId="1" applyFont="1" applyBorder="1" applyAlignment="1">
      <alignment horizontal="left" vertical="center" shrinkToFit="1"/>
    </xf>
    <xf numFmtId="0" fontId="1" fillId="14" borderId="1" xfId="1" applyFill="1" applyBorder="1" applyAlignment="1">
      <alignment horizontal="center" vertical="center"/>
    </xf>
    <xf numFmtId="3" fontId="19" fillId="14" borderId="5" xfId="1" applyNumberFormat="1" applyFont="1" applyFill="1" applyBorder="1" applyAlignment="1">
      <alignment horizontal="center" vertical="center"/>
    </xf>
    <xf numFmtId="3" fontId="25" fillId="14" borderId="5" xfId="1" applyNumberFormat="1" applyFont="1" applyFill="1" applyBorder="1" applyAlignment="1">
      <alignment horizontal="center" vertical="center"/>
    </xf>
    <xf numFmtId="0" fontId="9" fillId="14" borderId="5" xfId="2" applyFill="1" applyBorder="1" applyAlignment="1">
      <alignment horizontal="left" vertical="center"/>
    </xf>
    <xf numFmtId="179" fontId="19" fillId="14" borderId="5" xfId="1" applyNumberFormat="1" applyFont="1" applyFill="1" applyBorder="1" applyAlignment="1">
      <alignment horizontal="center" vertical="center"/>
    </xf>
    <xf numFmtId="181" fontId="9" fillId="14" borderId="1" xfId="2" applyNumberFormat="1" applyFill="1" applyBorder="1" applyAlignment="1">
      <alignment vertical="center"/>
    </xf>
    <xf numFmtId="181" fontId="1" fillId="14" borderId="1" xfId="1" applyNumberFormat="1" applyFill="1" applyBorder="1">
      <alignment vertical="center"/>
    </xf>
    <xf numFmtId="181" fontId="1" fillId="14" borderId="1" xfId="1" applyNumberFormat="1" applyFill="1" applyBorder="1" applyAlignment="1">
      <alignment horizontal="center" vertical="center"/>
    </xf>
    <xf numFmtId="0" fontId="7" fillId="0" borderId="1" xfId="1" applyFont="1" applyBorder="1" applyAlignment="1">
      <alignment horizontal="left" vertical="center" shrinkToFit="1"/>
    </xf>
    <xf numFmtId="0" fontId="39" fillId="0" borderId="1" xfId="4" applyFill="1" applyBorder="1" applyAlignment="1">
      <alignment horizontal="center" vertical="center"/>
    </xf>
    <xf numFmtId="3" fontId="1" fillId="14" borderId="1" xfId="1" applyNumberFormat="1" applyFill="1" applyBorder="1" applyAlignment="1">
      <alignment horizontal="center" vertical="center"/>
    </xf>
    <xf numFmtId="0" fontId="1" fillId="14" borderId="1" xfId="1" applyFill="1" applyBorder="1" applyAlignment="1">
      <alignment horizontal="left" vertical="center"/>
    </xf>
    <xf numFmtId="0" fontId="6" fillId="14" borderId="1" xfId="1" applyFont="1" applyFill="1" applyBorder="1">
      <alignment vertical="center"/>
    </xf>
    <xf numFmtId="0" fontId="6" fillId="14" borderId="2" xfId="1" applyFont="1" applyFill="1" applyBorder="1" applyAlignment="1">
      <alignment horizontal="center" vertical="center"/>
    </xf>
    <xf numFmtId="38" fontId="6" fillId="14" borderId="1" xfId="1" applyNumberFormat="1" applyFont="1" applyFill="1" applyBorder="1">
      <alignment vertical="center"/>
    </xf>
    <xf numFmtId="0" fontId="7" fillId="14" borderId="2" xfId="1" applyFont="1" applyFill="1" applyBorder="1" applyAlignment="1">
      <alignment horizontal="center" vertical="center"/>
    </xf>
    <xf numFmtId="0" fontId="9" fillId="14" borderId="1" xfId="1" applyFont="1" applyFill="1" applyBorder="1">
      <alignment vertical="center"/>
    </xf>
    <xf numFmtId="179" fontId="1" fillId="14" borderId="1" xfId="1" applyNumberFormat="1" applyFill="1" applyBorder="1" applyAlignment="1">
      <alignment horizontal="center" vertical="center"/>
    </xf>
    <xf numFmtId="181" fontId="1" fillId="14" borderId="2" xfId="1" applyNumberFormat="1" applyFill="1" applyBorder="1" applyAlignment="1"/>
    <xf numFmtId="176" fontId="18" fillId="0" borderId="1" xfId="1" applyNumberFormat="1" applyFont="1" applyBorder="1" applyAlignment="1">
      <alignment horizontal="center" vertical="center"/>
    </xf>
    <xf numFmtId="0" fontId="57" fillId="0" borderId="1" xfId="1" applyFont="1" applyBorder="1" applyAlignment="1">
      <alignment horizontal="center" vertical="center" shrinkToFit="1"/>
    </xf>
    <xf numFmtId="38" fontId="53" fillId="16" borderId="1" xfId="1" applyNumberFormat="1" applyFont="1" applyFill="1" applyBorder="1">
      <alignment vertical="center"/>
    </xf>
    <xf numFmtId="38" fontId="53" fillId="0" borderId="1" xfId="1" applyNumberFormat="1" applyFont="1" applyBorder="1">
      <alignment vertical="center"/>
    </xf>
    <xf numFmtId="0" fontId="58" fillId="0" borderId="1" xfId="2" applyFont="1" applyBorder="1" applyAlignment="1">
      <alignment vertical="center"/>
    </xf>
    <xf numFmtId="0" fontId="1" fillId="0" borderId="2" xfId="1" applyBorder="1" applyAlignment="1">
      <alignment horizontal="right" vertical="center"/>
    </xf>
    <xf numFmtId="181" fontId="8" fillId="0" borderId="2" xfId="1" applyNumberFormat="1" applyFont="1" applyBorder="1">
      <alignment vertical="center"/>
    </xf>
    <xf numFmtId="181" fontId="8" fillId="0" borderId="7" xfId="1" applyNumberFormat="1" applyFont="1" applyBorder="1">
      <alignment vertical="center"/>
    </xf>
    <xf numFmtId="181" fontId="8" fillId="0" borderId="12" xfId="1" applyNumberFormat="1" applyFont="1" applyBorder="1">
      <alignment vertical="center"/>
    </xf>
    <xf numFmtId="185" fontId="1" fillId="0" borderId="1" xfId="1" applyNumberFormat="1" applyBorder="1">
      <alignment vertical="center"/>
    </xf>
    <xf numFmtId="181" fontId="51" fillId="0" borderId="1" xfId="1" applyNumberFormat="1" applyFont="1" applyBorder="1" applyAlignment="1">
      <alignment horizontal="center" vertical="center"/>
    </xf>
    <xf numFmtId="0" fontId="59" fillId="17" borderId="18" xfId="1" applyFont="1" applyFill="1" applyBorder="1" applyAlignment="1">
      <alignment horizontal="center" vertical="center"/>
    </xf>
    <xf numFmtId="0" fontId="60" fillId="0" borderId="18" xfId="1" applyFont="1" applyBorder="1" applyAlignment="1">
      <alignment horizontal="center" vertical="center"/>
    </xf>
    <xf numFmtId="0" fontId="62" fillId="17" borderId="19" xfId="1" applyFont="1" applyFill="1" applyBorder="1" applyAlignment="1">
      <alignment horizontal="center" vertical="center"/>
    </xf>
    <xf numFmtId="0" fontId="62" fillId="17" borderId="20" xfId="1" applyFont="1" applyFill="1" applyBorder="1" applyAlignment="1">
      <alignment horizontal="center" vertical="center"/>
    </xf>
    <xf numFmtId="0" fontId="62" fillId="17" borderId="21" xfId="1" applyFont="1" applyFill="1" applyBorder="1" applyAlignment="1">
      <alignment horizontal="center" vertical="center"/>
    </xf>
    <xf numFmtId="181" fontId="62" fillId="0" borderId="18" xfId="1" applyNumberFormat="1" applyFont="1" applyBorder="1">
      <alignment vertical="center"/>
    </xf>
    <xf numFmtId="0" fontId="59" fillId="0" borderId="18" xfId="1" applyFont="1" applyBorder="1" applyAlignment="1">
      <alignment horizontal="center" vertical="center"/>
    </xf>
    <xf numFmtId="0" fontId="63" fillId="18" borderId="1" xfId="1" applyFont="1" applyFill="1" applyBorder="1" applyAlignment="1">
      <alignment horizontal="center" vertical="center"/>
    </xf>
    <xf numFmtId="178" fontId="59" fillId="0" borderId="18" xfId="1" applyNumberFormat="1" applyFont="1" applyBorder="1" applyAlignment="1">
      <alignment horizontal="center" vertical="center"/>
    </xf>
    <xf numFmtId="0" fontId="35" fillId="0" borderId="1" xfId="1" applyFont="1" applyBorder="1" applyAlignment="1">
      <alignment horizontal="center" vertical="center"/>
    </xf>
    <xf numFmtId="3" fontId="1" fillId="0" borderId="21" xfId="1" applyNumberFormat="1" applyBorder="1" applyAlignment="1">
      <alignment horizontal="center" vertical="center"/>
    </xf>
    <xf numFmtId="3" fontId="1" fillId="0" borderId="18" xfId="1" applyNumberFormat="1" applyBorder="1" applyAlignment="1">
      <alignment horizontal="center" vertical="center"/>
    </xf>
    <xf numFmtId="0" fontId="1" fillId="0" borderId="18" xfId="1" applyBorder="1" applyAlignment="1">
      <alignment horizontal="center" vertical="center"/>
    </xf>
    <xf numFmtId="0" fontId="1" fillId="0" borderId="19" xfId="1" applyBorder="1">
      <alignment vertical="center"/>
    </xf>
    <xf numFmtId="0" fontId="1" fillId="0" borderId="19" xfId="1" applyBorder="1" applyAlignment="1">
      <alignment horizontal="center" vertical="center"/>
    </xf>
    <xf numFmtId="176" fontId="1" fillId="0" borderId="18" xfId="1" applyNumberFormat="1" applyBorder="1" applyAlignment="1">
      <alignment horizontal="center" vertical="center"/>
    </xf>
    <xf numFmtId="178" fontId="1" fillId="0" borderId="18" xfId="1" applyNumberFormat="1" applyBorder="1" applyAlignment="1">
      <alignment horizontal="center" vertical="center"/>
    </xf>
    <xf numFmtId="0" fontId="59" fillId="19" borderId="22" xfId="1" applyFont="1" applyFill="1" applyBorder="1" applyAlignment="1">
      <alignment horizontal="center" vertical="center"/>
    </xf>
    <xf numFmtId="0" fontId="59" fillId="19" borderId="23" xfId="1" applyFont="1" applyFill="1" applyBorder="1" applyAlignment="1">
      <alignment horizontal="center" vertical="center"/>
    </xf>
    <xf numFmtId="0" fontId="59" fillId="19" borderId="24" xfId="1" applyFont="1" applyFill="1" applyBorder="1" applyAlignment="1">
      <alignment horizontal="center" vertical="center"/>
    </xf>
    <xf numFmtId="181" fontId="1" fillId="0" borderId="18" xfId="1" applyNumberFormat="1" applyBorder="1" applyAlignment="1">
      <alignment horizontal="center" vertical="center"/>
    </xf>
    <xf numFmtId="181" fontId="1" fillId="0" borderId="18" xfId="1" applyNumberFormat="1" applyBorder="1">
      <alignment vertical="center"/>
    </xf>
    <xf numFmtId="181" fontId="1" fillId="0" borderId="18" xfId="1" applyNumberFormat="1" applyBorder="1" applyAlignment="1"/>
    <xf numFmtId="0" fontId="1" fillId="0" borderId="18" xfId="1" applyBorder="1" applyAlignment="1">
      <alignment horizontal="left" vertical="center" shrinkToFit="1"/>
    </xf>
    <xf numFmtId="181" fontId="1" fillId="0" borderId="21" xfId="1" applyNumberFormat="1" applyBorder="1" applyAlignment="1">
      <alignment horizontal="center" vertical="center"/>
    </xf>
    <xf numFmtId="3" fontId="64" fillId="0" borderId="20" xfId="1" applyNumberFormat="1" applyFont="1" applyBorder="1" applyAlignment="1">
      <alignment horizontal="center" vertical="center"/>
    </xf>
    <xf numFmtId="181" fontId="65" fillId="20" borderId="22" xfId="1" applyNumberFormat="1" applyFont="1" applyFill="1" applyBorder="1" applyAlignment="1">
      <alignment horizontal="center" vertical="center"/>
    </xf>
    <xf numFmtId="181" fontId="65" fillId="20" borderId="23" xfId="1" applyNumberFormat="1" applyFont="1" applyFill="1" applyBorder="1" applyAlignment="1">
      <alignment horizontal="center" vertical="center"/>
    </xf>
    <xf numFmtId="181" fontId="65" fillId="20" borderId="24" xfId="1" applyNumberFormat="1" applyFont="1" applyFill="1" applyBorder="1" applyAlignment="1">
      <alignment horizontal="center" vertical="center"/>
    </xf>
    <xf numFmtId="181" fontId="1" fillId="0" borderId="24" xfId="1" applyNumberFormat="1" applyBorder="1" applyAlignment="1">
      <alignment horizontal="center" vertical="center"/>
    </xf>
    <xf numFmtId="181" fontId="1" fillId="0" borderId="25" xfId="1" applyNumberFormat="1" applyBorder="1" applyAlignment="1">
      <alignment horizontal="center" vertical="center"/>
    </xf>
    <xf numFmtId="181" fontId="1" fillId="0" borderId="25" xfId="1" applyNumberFormat="1" applyBorder="1">
      <alignment vertical="center"/>
    </xf>
    <xf numFmtId="181" fontId="1" fillId="0" borderId="25" xfId="1" applyNumberFormat="1" applyBorder="1" applyAlignment="1"/>
    <xf numFmtId="0" fontId="1" fillId="0" borderId="25" xfId="1" applyBorder="1" applyAlignment="1">
      <alignment horizontal="left" vertical="center" shrinkToFit="1"/>
    </xf>
    <xf numFmtId="0" fontId="1" fillId="0" borderId="25" xfId="1" applyBorder="1" applyAlignment="1">
      <alignment horizontal="center" vertical="center"/>
    </xf>
    <xf numFmtId="176" fontId="1" fillId="0" borderId="25" xfId="1" applyNumberFormat="1" applyBorder="1" applyAlignment="1">
      <alignment horizontal="center" vertical="center"/>
    </xf>
    <xf numFmtId="3" fontId="1" fillId="0" borderId="25" xfId="1" applyNumberFormat="1" applyBorder="1" applyAlignment="1">
      <alignment horizontal="center" vertical="center"/>
    </xf>
    <xf numFmtId="178" fontId="1" fillId="0" borderId="25" xfId="1" applyNumberFormat="1" applyBorder="1" applyAlignment="1">
      <alignment horizontal="center" vertical="center"/>
    </xf>
    <xf numFmtId="181" fontId="1" fillId="0" borderId="2" xfId="1" applyNumberFormat="1" applyBorder="1" applyAlignment="1"/>
    <xf numFmtId="3" fontId="1" fillId="21" borderId="1" xfId="1" applyNumberFormat="1" applyFill="1" applyBorder="1" applyAlignment="1">
      <alignment horizontal="center" vertical="center"/>
    </xf>
    <xf numFmtId="49" fontId="1" fillId="21" borderId="1" xfId="1" applyNumberFormat="1" applyFill="1" applyBorder="1" applyAlignment="1">
      <alignment horizontal="left" vertical="center"/>
    </xf>
    <xf numFmtId="0" fontId="1" fillId="21" borderId="1" xfId="1" applyFill="1" applyBorder="1" applyAlignment="1">
      <alignment horizontal="center" vertical="center"/>
    </xf>
    <xf numFmtId="38" fontId="1" fillId="21" borderId="1" xfId="1" applyNumberFormat="1" applyFill="1" applyBorder="1" applyAlignment="1">
      <alignment horizontal="right" vertical="center"/>
    </xf>
    <xf numFmtId="38" fontId="1" fillId="0" borderId="2" xfId="1" applyNumberFormat="1" applyBorder="1">
      <alignment vertical="center"/>
    </xf>
    <xf numFmtId="0" fontId="1" fillId="0" borderId="2" xfId="1" applyBorder="1" applyAlignment="1">
      <alignment horizontal="left" vertical="center" shrinkToFit="1"/>
    </xf>
    <xf numFmtId="0" fontId="1" fillId="0" borderId="26" xfId="1" applyBorder="1" applyAlignment="1">
      <alignment horizontal="center" vertical="center" shrinkToFit="1"/>
    </xf>
    <xf numFmtId="0" fontId="64" fillId="0" borderId="20" xfId="1" applyFont="1" applyBorder="1" applyAlignment="1">
      <alignment horizontal="center" vertical="center"/>
    </xf>
    <xf numFmtId="0" fontId="1" fillId="0" borderId="27" xfId="1" applyBorder="1" applyAlignment="1">
      <alignment vertical="center" shrinkToFit="1"/>
    </xf>
    <xf numFmtId="0" fontId="1" fillId="0" borderId="19" xfId="1" applyBorder="1" applyAlignment="1">
      <alignment horizontal="left" vertical="center" shrinkToFit="1"/>
    </xf>
    <xf numFmtId="0" fontId="1" fillId="0" borderId="21" xfId="1" applyBorder="1" applyAlignment="1">
      <alignment vertical="center" shrinkToFit="1"/>
    </xf>
    <xf numFmtId="0" fontId="64" fillId="0" borderId="21" xfId="1" applyFont="1" applyBorder="1" applyAlignment="1">
      <alignment horizontal="center" vertical="center"/>
    </xf>
    <xf numFmtId="3" fontId="1" fillId="0" borderId="19" xfId="1" applyNumberFormat="1" applyBorder="1" applyAlignment="1">
      <alignment horizontal="center" vertical="center"/>
    </xf>
    <xf numFmtId="0" fontId="64" fillId="0" borderId="1" xfId="1" applyFont="1" applyBorder="1">
      <alignment vertical="center"/>
    </xf>
    <xf numFmtId="0" fontId="64" fillId="0" borderId="1" xfId="1" applyFont="1" applyBorder="1" applyAlignment="1">
      <alignment horizontal="center" vertical="center"/>
    </xf>
    <xf numFmtId="181" fontId="66" fillId="0" borderId="1" xfId="1" applyNumberFormat="1" applyFont="1" applyBorder="1" applyAlignment="1">
      <alignment horizontal="center" vertical="center"/>
    </xf>
    <xf numFmtId="181" fontId="1" fillId="0" borderId="20" xfId="1" applyNumberFormat="1" applyBorder="1">
      <alignment vertical="center"/>
    </xf>
    <xf numFmtId="0" fontId="1" fillId="0" borderId="18" xfId="1" applyBorder="1" applyAlignment="1">
      <alignment horizontal="left" vertical="center"/>
    </xf>
    <xf numFmtId="0" fontId="1" fillId="0" borderId="18" xfId="1" applyBorder="1" applyAlignment="1">
      <alignment vertical="center" shrinkToFit="1"/>
    </xf>
    <xf numFmtId="0" fontId="1" fillId="0" borderId="19" xfId="1" applyBorder="1" applyAlignment="1">
      <alignment horizontal="center" vertical="center" shrinkToFit="1"/>
    </xf>
    <xf numFmtId="0" fontId="67" fillId="0" borderId="21" xfId="1" applyFont="1" applyBorder="1" applyAlignment="1">
      <alignment horizontal="center" vertical="center"/>
    </xf>
    <xf numFmtId="181" fontId="65" fillId="20" borderId="28" xfId="1" applyNumberFormat="1" applyFont="1" applyFill="1" applyBorder="1" applyAlignment="1">
      <alignment horizontal="center" vertical="center"/>
    </xf>
    <xf numFmtId="181" fontId="65" fillId="20" borderId="0" xfId="1" applyNumberFormat="1" applyFont="1" applyFill="1" applyAlignment="1">
      <alignment horizontal="center" vertical="center"/>
    </xf>
    <xf numFmtId="181" fontId="65" fillId="20" borderId="29" xfId="1" applyNumberFormat="1" applyFont="1" applyFill="1" applyBorder="1" applyAlignment="1">
      <alignment horizontal="center" vertical="center"/>
    </xf>
    <xf numFmtId="181" fontId="1" fillId="0" borderId="19" xfId="1" applyNumberFormat="1" applyBorder="1" applyAlignment="1"/>
    <xf numFmtId="181" fontId="1" fillId="0" borderId="5" xfId="1" applyNumberFormat="1" applyBorder="1">
      <alignment vertical="center"/>
    </xf>
    <xf numFmtId="181" fontId="65" fillId="0" borderId="5" xfId="1" applyNumberFormat="1" applyFont="1" applyBorder="1" applyAlignment="1">
      <alignment horizontal="center" vertical="center"/>
    </xf>
    <xf numFmtId="181" fontId="1" fillId="0" borderId="23" xfId="1" applyNumberFormat="1" applyBorder="1" applyAlignment="1"/>
    <xf numFmtId="0" fontId="1" fillId="0" borderId="25" xfId="1" applyBorder="1" applyAlignment="1">
      <alignment horizontal="left" vertical="center"/>
    </xf>
    <xf numFmtId="0" fontId="1" fillId="0" borderId="21" xfId="1" applyBorder="1" applyAlignment="1">
      <alignment horizontal="center" vertical="center"/>
    </xf>
    <xf numFmtId="181" fontId="65" fillId="0" borderId="1" xfId="1" applyNumberFormat="1" applyFont="1" applyBorder="1" applyAlignment="1">
      <alignment horizontal="center" vertical="center"/>
    </xf>
    <xf numFmtId="181" fontId="65" fillId="0" borderId="1" xfId="1" applyNumberFormat="1" applyFont="1" applyBorder="1">
      <alignment vertical="center"/>
    </xf>
    <xf numFmtId="0" fontId="59" fillId="19" borderId="0" xfId="1" applyFont="1" applyFill="1" applyAlignment="1">
      <alignment horizontal="center" vertical="center"/>
    </xf>
    <xf numFmtId="0" fontId="59" fillId="19" borderId="29" xfId="1" applyFont="1" applyFill="1" applyBorder="1" applyAlignment="1">
      <alignment horizontal="center" vertical="center"/>
    </xf>
    <xf numFmtId="181" fontId="1" fillId="0" borderId="30" xfId="1" applyNumberFormat="1" applyBorder="1" applyAlignment="1">
      <alignment horizontal="center" vertical="center"/>
    </xf>
    <xf numFmtId="181" fontId="1" fillId="0" borderId="30" xfId="1" applyNumberFormat="1" applyBorder="1">
      <alignment vertical="center"/>
    </xf>
    <xf numFmtId="181" fontId="1" fillId="0" borderId="28" xfId="1" applyNumberFormat="1" applyBorder="1" applyAlignment="1"/>
    <xf numFmtId="0" fontId="1" fillId="0" borderId="30" xfId="1" applyBorder="1" applyAlignment="1">
      <alignment horizontal="left" vertical="center" shrinkToFit="1"/>
    </xf>
    <xf numFmtId="49" fontId="64" fillId="0" borderId="1" xfId="1" applyNumberFormat="1" applyFont="1" applyBorder="1" applyAlignment="1">
      <alignment vertical="center" shrinkToFit="1"/>
    </xf>
    <xf numFmtId="0" fontId="1" fillId="0" borderId="23" xfId="1" applyBorder="1" applyAlignment="1">
      <alignment horizontal="center" vertical="center"/>
    </xf>
    <xf numFmtId="0" fontId="64" fillId="0" borderId="18" xfId="1" applyFont="1" applyBorder="1" applyAlignment="1">
      <alignment horizontal="left" vertical="center"/>
    </xf>
    <xf numFmtId="0" fontId="64" fillId="0" borderId="18" xfId="1" applyFont="1" applyBorder="1" applyAlignment="1">
      <alignment horizontal="center" vertical="center"/>
    </xf>
    <xf numFmtId="0" fontId="1" fillId="0" borderId="18" xfId="1" applyBorder="1" applyAlignment="1">
      <alignment horizontal="center" vertical="center" shrinkToFit="1"/>
    </xf>
    <xf numFmtId="177" fontId="1" fillId="0" borderId="18" xfId="1" applyNumberFormat="1" applyBorder="1" applyAlignment="1">
      <alignment horizontal="center" vertical="center"/>
    </xf>
    <xf numFmtId="0" fontId="1" fillId="0" borderId="18" xfId="1" applyBorder="1">
      <alignment vertical="center"/>
    </xf>
    <xf numFmtId="181" fontId="65" fillId="0" borderId="19" xfId="1" applyNumberFormat="1" applyFont="1" applyBorder="1" applyAlignment="1">
      <alignment horizontal="center" vertical="center"/>
    </xf>
    <xf numFmtId="181" fontId="65" fillId="0" borderId="20" xfId="1" applyNumberFormat="1" applyFont="1" applyBorder="1" applyAlignment="1">
      <alignment horizontal="center" vertical="center"/>
    </xf>
    <xf numFmtId="181" fontId="65" fillId="0" borderId="21" xfId="1" applyNumberFormat="1" applyFont="1" applyBorder="1" applyAlignment="1">
      <alignment horizontal="center" vertical="center"/>
    </xf>
    <xf numFmtId="0" fontId="1" fillId="6" borderId="1" xfId="1" applyFill="1" applyBorder="1" applyAlignment="1">
      <alignment vertical="center" shrinkToFit="1"/>
    </xf>
    <xf numFmtId="0" fontId="35" fillId="6" borderId="1" xfId="1" applyFont="1" applyFill="1" applyBorder="1" applyAlignment="1">
      <alignment horizontal="center" vertical="center"/>
    </xf>
    <xf numFmtId="3" fontId="64" fillId="6" borderId="20" xfId="1" applyNumberFormat="1" applyFont="1" applyFill="1" applyBorder="1" applyAlignment="1">
      <alignment horizontal="center" vertical="center"/>
    </xf>
    <xf numFmtId="0" fontId="64" fillId="6" borderId="20" xfId="1" applyFont="1" applyFill="1" applyBorder="1" applyAlignment="1">
      <alignment horizontal="center" vertical="center"/>
    </xf>
    <xf numFmtId="0" fontId="1" fillId="6" borderId="27" xfId="1" applyFill="1" applyBorder="1" applyAlignment="1">
      <alignment vertical="center" shrinkToFit="1"/>
    </xf>
    <xf numFmtId="181" fontId="1" fillId="6" borderId="18" xfId="1" applyNumberFormat="1" applyFill="1" applyBorder="1" applyAlignment="1">
      <alignment horizontal="center" vertical="center"/>
    </xf>
    <xf numFmtId="181" fontId="1" fillId="22" borderId="18" xfId="1" applyNumberFormat="1" applyFill="1" applyBorder="1" applyAlignment="1">
      <alignment horizontal="center" vertical="center"/>
    </xf>
    <xf numFmtId="0" fontId="1" fillId="6" borderId="21" xfId="1" applyFill="1" applyBorder="1" applyAlignment="1">
      <alignment vertical="center" shrinkToFit="1"/>
    </xf>
    <xf numFmtId="0" fontId="1" fillId="6" borderId="24" xfId="1" applyFill="1" applyBorder="1" applyAlignment="1">
      <alignment vertical="center" shrinkToFit="1"/>
    </xf>
    <xf numFmtId="0" fontId="6" fillId="0" borderId="2" xfId="1" applyFont="1" applyBorder="1">
      <alignment vertical="center"/>
    </xf>
    <xf numFmtId="0" fontId="1" fillId="0" borderId="31" xfId="1" applyBorder="1" applyAlignment="1">
      <alignment vertical="center" shrinkToFit="1"/>
    </xf>
    <xf numFmtId="181" fontId="65" fillId="0" borderId="19" xfId="1" applyNumberFormat="1" applyFont="1" applyBorder="1" applyAlignment="1">
      <alignment horizontal="center" vertical="center"/>
    </xf>
    <xf numFmtId="181" fontId="65" fillId="0" borderId="20" xfId="1" applyNumberFormat="1" applyFont="1" applyBorder="1" applyAlignment="1">
      <alignment horizontal="center" vertical="center"/>
    </xf>
    <xf numFmtId="181" fontId="65" fillId="0" borderId="21" xfId="1" applyNumberFormat="1" applyFont="1" applyBorder="1">
      <alignment vertical="center"/>
    </xf>
    <xf numFmtId="181" fontId="1" fillId="0" borderId="19" xfId="1" applyNumberFormat="1" applyBorder="1">
      <alignment vertical="center"/>
    </xf>
    <xf numFmtId="49" fontId="64" fillId="0" borderId="18" xfId="1" applyNumberFormat="1" applyFont="1" applyBorder="1" applyAlignment="1">
      <alignment vertical="center" shrinkToFit="1"/>
    </xf>
    <xf numFmtId="3" fontId="48" fillId="7" borderId="2" xfId="1" applyNumberFormat="1" applyFont="1" applyFill="1" applyBorder="1" applyAlignment="1">
      <alignment horizontal="center" vertical="center"/>
    </xf>
    <xf numFmtId="3" fontId="48" fillId="7" borderId="3" xfId="1" applyNumberFormat="1" applyFont="1" applyFill="1" applyBorder="1" applyAlignment="1">
      <alignment horizontal="center" vertical="center"/>
    </xf>
    <xf numFmtId="3" fontId="48" fillId="7" borderId="4" xfId="1" applyNumberFormat="1" applyFont="1" applyFill="1" applyBorder="1" applyAlignment="1">
      <alignment horizontal="center" vertical="center"/>
    </xf>
    <xf numFmtId="3" fontId="64" fillId="6" borderId="19" xfId="1" applyNumberFormat="1" applyFont="1" applyFill="1" applyBorder="1" applyAlignment="1">
      <alignment horizontal="center" vertical="center"/>
    </xf>
    <xf numFmtId="3" fontId="1" fillId="21" borderId="1" xfId="1" applyNumberFormat="1" applyFill="1" applyBorder="1" applyAlignment="1">
      <alignment horizontal="left" vertical="center"/>
    </xf>
    <xf numFmtId="0" fontId="64" fillId="6" borderId="19" xfId="1" applyFont="1" applyFill="1" applyBorder="1" applyAlignment="1">
      <alignment horizontal="center" vertical="center"/>
    </xf>
    <xf numFmtId="49" fontId="1" fillId="21" borderId="1" xfId="1" applyNumberFormat="1" applyFill="1" applyBorder="1" applyAlignment="1">
      <alignment horizontal="left" vertical="center" shrinkToFit="1"/>
    </xf>
    <xf numFmtId="0" fontId="9" fillId="21" borderId="1" xfId="2" applyFill="1" applyBorder="1" applyAlignment="1">
      <alignment horizontal="center" vertical="center"/>
    </xf>
    <xf numFmtId="181" fontId="1" fillId="21" borderId="1" xfId="1" applyNumberFormat="1" applyFill="1" applyBorder="1" applyAlignment="1">
      <alignment horizontal="center" vertical="center"/>
    </xf>
    <xf numFmtId="0" fontId="9" fillId="6" borderId="1" xfId="2" applyFill="1" applyBorder="1" applyAlignment="1">
      <alignment vertical="center"/>
    </xf>
    <xf numFmtId="0" fontId="68" fillId="6" borderId="1" xfId="1" applyFont="1" applyFill="1" applyBorder="1" applyAlignment="1">
      <alignment horizontal="center" vertical="center"/>
    </xf>
    <xf numFmtId="0" fontId="69" fillId="6" borderId="1" xfId="2" applyFont="1" applyFill="1" applyBorder="1" applyAlignment="1">
      <alignment horizontal="center" vertical="center"/>
    </xf>
    <xf numFmtId="181" fontId="68" fillId="0" borderId="1" xfId="1" applyNumberFormat="1" applyFont="1" applyBorder="1">
      <alignment vertical="center"/>
    </xf>
    <xf numFmtId="0" fontId="8" fillId="6" borderId="1" xfId="1" applyFont="1" applyFill="1" applyBorder="1" applyAlignment="1">
      <alignment horizontal="center" vertical="center"/>
    </xf>
    <xf numFmtId="3" fontId="1" fillId="9" borderId="1" xfId="1" applyNumberFormat="1" applyFill="1" applyBorder="1" applyAlignment="1">
      <alignment horizontal="center" vertical="center"/>
    </xf>
    <xf numFmtId="49" fontId="1" fillId="9" borderId="1" xfId="1" applyNumberFormat="1" applyFill="1" applyBorder="1" applyAlignment="1">
      <alignment horizontal="left" vertical="center"/>
    </xf>
    <xf numFmtId="0" fontId="6" fillId="9" borderId="1" xfId="1" applyFont="1" applyFill="1" applyBorder="1" applyAlignment="1">
      <alignment horizontal="center" vertical="center"/>
    </xf>
    <xf numFmtId="180" fontId="6" fillId="9" borderId="1" xfId="1" applyNumberFormat="1" applyFont="1" applyFill="1" applyBorder="1" applyAlignment="1">
      <alignment horizontal="center" vertical="center"/>
    </xf>
    <xf numFmtId="38" fontId="6" fillId="9" borderId="1" xfId="1" applyNumberFormat="1" applyFont="1" applyFill="1" applyBorder="1">
      <alignment vertical="center"/>
    </xf>
    <xf numFmtId="0" fontId="6" fillId="9" borderId="2" xfId="1" applyFont="1" applyFill="1" applyBorder="1" applyAlignment="1">
      <alignment horizontal="center" vertical="center"/>
    </xf>
    <xf numFmtId="0" fontId="7" fillId="9" borderId="18" xfId="1" applyFont="1" applyFill="1" applyBorder="1" applyAlignment="1">
      <alignment vertical="center" shrinkToFit="1"/>
    </xf>
    <xf numFmtId="3" fontId="1" fillId="3" borderId="5" xfId="1" applyNumberFormat="1" applyFill="1" applyBorder="1" applyAlignment="1">
      <alignment horizontal="center" vertical="center"/>
    </xf>
    <xf numFmtId="181" fontId="27" fillId="13" borderId="2" xfId="1" applyNumberFormat="1" applyFont="1" applyFill="1" applyBorder="1" applyAlignment="1">
      <alignment horizontal="center" vertical="center"/>
    </xf>
    <xf numFmtId="181" fontId="27" fillId="13" borderId="3" xfId="1" applyNumberFormat="1" applyFont="1" applyFill="1" applyBorder="1" applyAlignment="1">
      <alignment horizontal="center" vertical="center"/>
    </xf>
    <xf numFmtId="181" fontId="27" fillId="13" borderId="4" xfId="1" applyNumberFormat="1" applyFont="1" applyFill="1" applyBorder="1" applyAlignment="1">
      <alignment horizontal="center" vertical="center"/>
    </xf>
    <xf numFmtId="181" fontId="27" fillId="0" borderId="5" xfId="1" applyNumberFormat="1" applyFont="1" applyBorder="1" applyAlignment="1">
      <alignment horizontal="center" vertical="center"/>
    </xf>
    <xf numFmtId="184" fontId="6" fillId="0" borderId="5" xfId="1" applyNumberFormat="1" applyFont="1" applyBorder="1" applyAlignment="1">
      <alignment horizontal="center" vertical="center"/>
    </xf>
    <xf numFmtId="3" fontId="51" fillId="19" borderId="1" xfId="1" applyNumberFormat="1" applyFont="1" applyFill="1" applyBorder="1" applyAlignment="1">
      <alignment horizontal="center" vertical="center"/>
    </xf>
    <xf numFmtId="0" fontId="1" fillId="21" borderId="1" xfId="1" applyFill="1" applyBorder="1" applyAlignment="1">
      <alignment horizontal="left" vertical="center"/>
    </xf>
    <xf numFmtId="184" fontId="1" fillId="21" borderId="1" xfId="1" applyNumberFormat="1" applyFill="1" applyBorder="1" applyAlignment="1">
      <alignment horizontal="center" vertical="center"/>
    </xf>
    <xf numFmtId="0" fontId="1" fillId="21" borderId="1" xfId="1" applyFill="1" applyBorder="1" applyAlignment="1">
      <alignment horizontal="right" vertical="center"/>
    </xf>
    <xf numFmtId="0" fontId="35" fillId="6" borderId="7" xfId="1" applyFont="1" applyFill="1" applyBorder="1" applyAlignment="1">
      <alignment horizontal="center" vertical="center"/>
    </xf>
    <xf numFmtId="184" fontId="1" fillId="6" borderId="1" xfId="1" applyNumberFormat="1" applyFill="1" applyBorder="1" applyAlignment="1">
      <alignment horizontal="center" vertical="center"/>
    </xf>
    <xf numFmtId="0" fontId="35" fillId="6" borderId="5" xfId="1" applyFont="1" applyFill="1" applyBorder="1" applyAlignment="1">
      <alignment horizontal="center" vertical="center"/>
    </xf>
    <xf numFmtId="0" fontId="67" fillId="6" borderId="25" xfId="1" applyFont="1" applyFill="1" applyBorder="1" applyAlignment="1">
      <alignment horizontal="center" vertical="center"/>
    </xf>
    <xf numFmtId="0" fontId="64" fillId="6" borderId="18" xfId="1" applyFont="1" applyFill="1" applyBorder="1">
      <alignment vertical="center"/>
    </xf>
    <xf numFmtId="0" fontId="64" fillId="6" borderId="18" xfId="1" applyFont="1" applyFill="1" applyBorder="1" applyAlignment="1">
      <alignment horizontal="center" vertical="center"/>
    </xf>
    <xf numFmtId="0" fontId="64" fillId="6" borderId="25" xfId="1" applyFont="1" applyFill="1" applyBorder="1" applyAlignment="1">
      <alignment horizontal="center" vertical="center"/>
    </xf>
    <xf numFmtId="176" fontId="1" fillId="0" borderId="31" xfId="1" applyNumberFormat="1" applyBorder="1" applyAlignment="1">
      <alignment horizontal="center" vertical="center"/>
    </xf>
    <xf numFmtId="178" fontId="1" fillId="0" borderId="31" xfId="1" applyNumberFormat="1" applyBorder="1" applyAlignment="1">
      <alignment horizontal="center" vertical="center"/>
    </xf>
    <xf numFmtId="177" fontId="1" fillId="0" borderId="31" xfId="1" applyNumberFormat="1" applyBorder="1" applyAlignment="1">
      <alignment horizontal="center" vertical="center"/>
    </xf>
    <xf numFmtId="0" fontId="67" fillId="6" borderId="1" xfId="1" applyFont="1" applyFill="1" applyBorder="1" applyAlignment="1">
      <alignment horizontal="center" vertical="center"/>
    </xf>
    <xf numFmtId="0" fontId="64" fillId="6" borderId="21" xfId="1" applyFont="1" applyFill="1" applyBorder="1">
      <alignment vertical="center"/>
    </xf>
    <xf numFmtId="0" fontId="64" fillId="6" borderId="0" xfId="1" applyFont="1" applyFill="1" applyAlignment="1">
      <alignment horizontal="center" vertical="center"/>
    </xf>
    <xf numFmtId="0" fontId="64" fillId="6" borderId="1" xfId="1" applyFont="1" applyFill="1" applyBorder="1" applyAlignment="1">
      <alignment horizontal="center" vertical="center"/>
    </xf>
    <xf numFmtId="181" fontId="1" fillId="0" borderId="0" xfId="1" applyNumberFormat="1" applyAlignment="1"/>
    <xf numFmtId="181" fontId="1" fillId="6" borderId="1" xfId="1" applyNumberFormat="1" applyFill="1" applyBorder="1" applyAlignment="1">
      <alignment horizontal="right" vertical="center"/>
    </xf>
    <xf numFmtId="184" fontId="1" fillId="0" borderId="1" xfId="1" applyNumberFormat="1" applyBorder="1" applyAlignment="1">
      <alignment horizontal="center" vertical="center"/>
    </xf>
    <xf numFmtId="3" fontId="9" fillId="6" borderId="5" xfId="1" applyNumberFormat="1" applyFont="1" applyFill="1" applyBorder="1" applyAlignment="1">
      <alignment horizontal="center" vertical="center"/>
    </xf>
    <xf numFmtId="0" fontId="9" fillId="6" borderId="1" xfId="2" applyFill="1" applyBorder="1"/>
    <xf numFmtId="181" fontId="19" fillId="6" borderId="1" xfId="1" applyNumberFormat="1" applyFont="1" applyFill="1" applyBorder="1" applyAlignment="1">
      <alignment horizontal="center" vertical="center"/>
    </xf>
    <xf numFmtId="0" fontId="9" fillId="6" borderId="1" xfId="2" applyFill="1" applyBorder="1" applyAlignment="1">
      <alignment horizontal="center" vertical="center"/>
    </xf>
    <xf numFmtId="0" fontId="19" fillId="6" borderId="1" xfId="1" applyFont="1" applyFill="1" applyBorder="1" applyAlignment="1">
      <alignment horizontal="center" vertical="center"/>
    </xf>
    <xf numFmtId="0" fontId="19" fillId="6" borderId="1" xfId="1" applyFont="1" applyFill="1" applyBorder="1">
      <alignment vertical="center"/>
    </xf>
    <xf numFmtId="0" fontId="9" fillId="6" borderId="1" xfId="1" applyFont="1" applyFill="1" applyBorder="1">
      <alignment vertical="center"/>
    </xf>
    <xf numFmtId="179" fontId="9" fillId="6" borderId="1" xfId="1" applyNumberFormat="1" applyFont="1" applyFill="1" applyBorder="1" applyAlignment="1">
      <alignment horizontal="center" vertical="center"/>
    </xf>
    <xf numFmtId="181" fontId="9" fillId="6" borderId="1" xfId="1" applyNumberFormat="1" applyFont="1" applyFill="1" applyBorder="1">
      <alignment vertical="center"/>
    </xf>
    <xf numFmtId="181" fontId="9" fillId="0" borderId="1" xfId="1" applyNumberFormat="1" applyFont="1" applyBorder="1">
      <alignment vertical="center"/>
    </xf>
    <xf numFmtId="181" fontId="9" fillId="0" borderId="1" xfId="1" applyNumberFormat="1" applyFont="1" applyBorder="1" applyAlignment="1"/>
    <xf numFmtId="0" fontId="9" fillId="0" borderId="1" xfId="1" applyFont="1" applyBorder="1" applyAlignment="1">
      <alignment horizontal="left" vertical="center" shrinkToFit="1"/>
    </xf>
    <xf numFmtId="179" fontId="19" fillId="6" borderId="1" xfId="1" applyNumberFormat="1" applyFont="1" applyFill="1" applyBorder="1" applyAlignment="1">
      <alignment horizontal="center" vertical="center"/>
    </xf>
    <xf numFmtId="181" fontId="9" fillId="6" borderId="1" xfId="2" applyNumberFormat="1" applyFill="1" applyBorder="1" applyAlignment="1">
      <alignment vertical="center"/>
    </xf>
    <xf numFmtId="0" fontId="18" fillId="0" borderId="1" xfId="1" applyFont="1" applyBorder="1" applyAlignment="1">
      <alignment horizontal="center" vertical="center"/>
    </xf>
    <xf numFmtId="0" fontId="19" fillId="6" borderId="1" xfId="1" applyFont="1" applyFill="1" applyBorder="1" applyAlignment="1">
      <alignment horizontal="left" vertical="center" shrinkToFit="1"/>
    </xf>
    <xf numFmtId="181" fontId="19" fillId="6" borderId="1" xfId="2" applyNumberFormat="1" applyFont="1" applyFill="1" applyBorder="1" applyAlignment="1">
      <alignment horizontal="right"/>
    </xf>
    <xf numFmtId="181" fontId="19" fillId="0" borderId="1" xfId="1" applyNumberFormat="1" applyFont="1" applyBorder="1" applyAlignment="1">
      <alignment horizontal="left" vertical="center"/>
    </xf>
    <xf numFmtId="0" fontId="64" fillId="0" borderId="19" xfId="1" applyFont="1" applyBorder="1" applyAlignment="1">
      <alignment horizontal="center" vertical="center"/>
    </xf>
    <xf numFmtId="184" fontId="6" fillId="3" borderId="1" xfId="1" applyNumberFormat="1" applyFont="1" applyFill="1" applyBorder="1" applyAlignment="1">
      <alignment horizontal="center" vertical="center"/>
    </xf>
    <xf numFmtId="0" fontId="9" fillId="3" borderId="1" xfId="1" applyFont="1" applyFill="1" applyBorder="1" applyAlignment="1">
      <alignment horizontal="left" vertical="center"/>
    </xf>
    <xf numFmtId="0" fontId="67" fillId="0" borderId="1" xfId="1" applyFont="1" applyBorder="1" applyAlignment="1">
      <alignment horizontal="center" vertical="center"/>
    </xf>
    <xf numFmtId="3" fontId="35" fillId="19" borderId="7" xfId="1" applyNumberFormat="1" applyFont="1" applyFill="1" applyBorder="1" applyAlignment="1">
      <alignment horizontal="center" vertical="center"/>
    </xf>
    <xf numFmtId="0" fontId="64" fillId="0" borderId="27" xfId="1" applyFont="1" applyBorder="1" applyAlignment="1">
      <alignment horizontal="center" vertical="center"/>
    </xf>
    <xf numFmtId="181" fontId="1" fillId="0" borderId="31" xfId="1" applyNumberFormat="1" applyBorder="1" applyAlignment="1">
      <alignment horizontal="center" vertical="center"/>
    </xf>
    <xf numFmtId="181" fontId="1" fillId="0" borderId="31" xfId="1" applyNumberFormat="1" applyBorder="1">
      <alignment vertical="center"/>
    </xf>
    <xf numFmtId="0" fontId="1" fillId="0" borderId="31" xfId="1" applyBorder="1" applyAlignment="1">
      <alignment horizontal="left" vertical="center"/>
    </xf>
    <xf numFmtId="0" fontId="6" fillId="21" borderId="1" xfId="5" applyFont="1" applyFill="1" applyBorder="1" applyAlignment="1">
      <alignment horizontal="left" vertical="center"/>
    </xf>
    <xf numFmtId="184" fontId="6" fillId="21" borderId="1" xfId="5" applyNumberFormat="1" applyFont="1" applyFill="1" applyBorder="1" applyAlignment="1">
      <alignment horizontal="center" vertical="center"/>
    </xf>
    <xf numFmtId="0" fontId="6" fillId="21" borderId="1" xfId="5" applyFont="1" applyFill="1" applyBorder="1" applyAlignment="1">
      <alignment horizontal="center" vertical="center"/>
    </xf>
    <xf numFmtId="49" fontId="9" fillId="6" borderId="1" xfId="1" applyNumberFormat="1" applyFont="1" applyFill="1" applyBorder="1" applyAlignment="1">
      <alignment vertical="center" shrinkToFit="1"/>
    </xf>
    <xf numFmtId="181" fontId="6" fillId="6" borderId="1" xfId="1" applyNumberFormat="1" applyFont="1" applyFill="1" applyBorder="1" applyAlignment="1">
      <alignment horizontal="center" vertical="center"/>
    </xf>
    <xf numFmtId="0" fontId="35" fillId="16" borderId="1" xfId="1" applyFont="1" applyFill="1" applyBorder="1" applyAlignment="1">
      <alignment horizontal="center" vertical="center"/>
    </xf>
    <xf numFmtId="3" fontId="18" fillId="9" borderId="1" xfId="1" applyNumberFormat="1" applyFont="1" applyFill="1" applyBorder="1" applyAlignment="1">
      <alignment horizontal="center" vertical="center"/>
    </xf>
    <xf numFmtId="0" fontId="18" fillId="9" borderId="1" xfId="1" applyFont="1" applyFill="1" applyBorder="1" applyAlignment="1">
      <alignment horizontal="left" vertical="center"/>
    </xf>
    <xf numFmtId="0" fontId="18" fillId="9" borderId="1" xfId="1" applyFont="1" applyFill="1" applyBorder="1" applyAlignment="1">
      <alignment horizontal="center" vertical="center"/>
    </xf>
    <xf numFmtId="0" fontId="26" fillId="9" borderId="1" xfId="2" applyFont="1" applyFill="1" applyBorder="1" applyAlignment="1">
      <alignment horizontal="center" vertical="center"/>
    </xf>
    <xf numFmtId="181" fontId="18" fillId="9" borderId="1" xfId="1" applyNumberFormat="1" applyFont="1" applyFill="1" applyBorder="1">
      <alignment vertical="center"/>
    </xf>
    <xf numFmtId="181" fontId="18" fillId="9" borderId="2" xfId="1" applyNumberFormat="1" applyFont="1" applyFill="1" applyBorder="1">
      <alignment vertical="center"/>
    </xf>
    <xf numFmtId="0" fontId="18" fillId="9" borderId="1" xfId="1" applyFont="1" applyFill="1" applyBorder="1">
      <alignment vertical="center"/>
    </xf>
    <xf numFmtId="56" fontId="1" fillId="0" borderId="17" xfId="1" applyNumberFormat="1" applyBorder="1" applyAlignment="1">
      <alignment horizontal="center" vertical="center"/>
    </xf>
    <xf numFmtId="0" fontId="18" fillId="9" borderId="1" xfId="1" applyFont="1" applyFill="1" applyBorder="1" applyAlignment="1">
      <alignment vertical="center" wrapText="1"/>
    </xf>
    <xf numFmtId="181" fontId="18" fillId="9" borderId="1" xfId="1" applyNumberFormat="1" applyFont="1" applyFill="1" applyBorder="1" applyAlignment="1">
      <alignment horizontal="center" vertical="center"/>
    </xf>
    <xf numFmtId="0" fontId="19" fillId="6" borderId="1" xfId="2" applyFont="1" applyFill="1" applyBorder="1" applyAlignment="1">
      <alignment horizontal="left" vertical="center"/>
    </xf>
    <xf numFmtId="3" fontId="7" fillId="9" borderId="1" xfId="1" applyNumberFormat="1" applyFont="1" applyFill="1" applyBorder="1" applyAlignment="1">
      <alignment horizontal="center" vertical="center"/>
    </xf>
    <xf numFmtId="0" fontId="26" fillId="9" borderId="1" xfId="2" applyFont="1" applyFill="1" applyBorder="1" applyAlignment="1">
      <alignment horizontal="left" vertical="center"/>
    </xf>
    <xf numFmtId="0" fontId="7" fillId="9" borderId="1" xfId="1" applyFont="1" applyFill="1" applyBorder="1" applyAlignment="1">
      <alignment horizontal="center" vertical="center"/>
    </xf>
    <xf numFmtId="181" fontId="7" fillId="9" borderId="1" xfId="1" applyNumberFormat="1" applyFont="1" applyFill="1" applyBorder="1" applyAlignment="1">
      <alignment horizontal="center" vertical="center"/>
    </xf>
    <xf numFmtId="181" fontId="7" fillId="9" borderId="1" xfId="1" applyNumberFormat="1" applyFont="1" applyFill="1" applyBorder="1">
      <alignment vertical="center"/>
    </xf>
    <xf numFmtId="0" fontId="7" fillId="9" borderId="2" xfId="1" applyFont="1" applyFill="1" applyBorder="1" applyAlignment="1">
      <alignment horizontal="center" vertical="center"/>
    </xf>
    <xf numFmtId="0" fontId="25" fillId="9" borderId="2" xfId="2" applyFont="1" applyFill="1" applyBorder="1" applyAlignment="1">
      <alignment horizontal="left" vertical="center"/>
    </xf>
    <xf numFmtId="0" fontId="6" fillId="6" borderId="2" xfId="1" applyFont="1" applyFill="1" applyBorder="1">
      <alignment vertical="center"/>
    </xf>
    <xf numFmtId="0" fontId="6" fillId="0" borderId="18" xfId="1" applyFont="1" applyBorder="1" applyAlignment="1">
      <alignment vertical="center" shrinkToFit="1"/>
    </xf>
    <xf numFmtId="0" fontId="7" fillId="9" borderId="2" xfId="1" applyFont="1" applyFill="1" applyBorder="1">
      <alignment vertical="center"/>
    </xf>
    <xf numFmtId="0" fontId="18" fillId="9" borderId="2" xfId="1" applyFont="1" applyFill="1" applyBorder="1">
      <alignment vertical="center"/>
    </xf>
    <xf numFmtId="0" fontId="18" fillId="9" borderId="2" xfId="1" applyFont="1" applyFill="1" applyBorder="1" applyAlignment="1">
      <alignment horizontal="center" vertical="center"/>
    </xf>
    <xf numFmtId="0" fontId="26" fillId="9" borderId="2" xfId="1" applyFont="1" applyFill="1" applyBorder="1">
      <alignment vertical="center"/>
    </xf>
    <xf numFmtId="181" fontId="9" fillId="6" borderId="1" xfId="1" applyNumberFormat="1" applyFont="1" applyFill="1" applyBorder="1" applyAlignment="1">
      <alignment horizontal="center" vertical="center"/>
    </xf>
    <xf numFmtId="0" fontId="9" fillId="0" borderId="2" xfId="1" applyFont="1" applyBorder="1" applyAlignment="1">
      <alignment horizontal="left" vertical="center" shrinkToFit="1"/>
    </xf>
    <xf numFmtId="0" fontId="1" fillId="6" borderId="1" xfId="1" applyFill="1" applyBorder="1">
      <alignment vertical="center"/>
    </xf>
    <xf numFmtId="0" fontId="9" fillId="6" borderId="1" xfId="2" applyFill="1" applyBorder="1" applyAlignment="1">
      <alignment horizontal="left" vertical="center"/>
    </xf>
    <xf numFmtId="181" fontId="18" fillId="9" borderId="18" xfId="1" applyNumberFormat="1" applyFont="1" applyFill="1" applyBorder="1">
      <alignment vertical="center"/>
    </xf>
    <xf numFmtId="181" fontId="18" fillId="9" borderId="1" xfId="1" applyNumberFormat="1" applyFont="1" applyFill="1" applyBorder="1" applyAlignment="1">
      <alignment horizontal="right" vertical="center"/>
    </xf>
    <xf numFmtId="3" fontId="26" fillId="9" borderId="1" xfId="1" applyNumberFormat="1" applyFont="1" applyFill="1" applyBorder="1" applyAlignment="1">
      <alignment horizontal="center" vertical="center"/>
    </xf>
    <xf numFmtId="0" fontId="26" fillId="9" borderId="1" xfId="1" applyFont="1" applyFill="1" applyBorder="1">
      <alignment vertical="center"/>
    </xf>
    <xf numFmtId="0" fontId="26" fillId="9" borderId="1" xfId="1" applyFont="1" applyFill="1" applyBorder="1" applyAlignment="1">
      <alignment horizontal="center" vertical="center"/>
    </xf>
    <xf numFmtId="181" fontId="26" fillId="9" borderId="1" xfId="1" applyNumberFormat="1" applyFont="1" applyFill="1" applyBorder="1" applyAlignment="1">
      <alignment horizontal="center" vertical="center"/>
    </xf>
    <xf numFmtId="181" fontId="26" fillId="9" borderId="1" xfId="1" applyNumberFormat="1" applyFont="1" applyFill="1" applyBorder="1">
      <alignment vertical="center"/>
    </xf>
    <xf numFmtId="181" fontId="26" fillId="9" borderId="2" xfId="1" applyNumberFormat="1" applyFont="1" applyFill="1" applyBorder="1">
      <alignment vertical="center"/>
    </xf>
    <xf numFmtId="38" fontId="6" fillId="0" borderId="1" xfId="1" applyNumberFormat="1" applyFont="1" applyBorder="1" applyAlignment="1">
      <alignment horizontal="center" vertical="center"/>
    </xf>
    <xf numFmtId="3" fontId="25" fillId="9" borderId="1" xfId="1" applyNumberFormat="1" applyFont="1" applyFill="1" applyBorder="1" applyAlignment="1">
      <alignment horizontal="center" vertical="center"/>
    </xf>
    <xf numFmtId="3" fontId="25" fillId="9" borderId="2" xfId="1" applyNumberFormat="1" applyFont="1" applyFill="1" applyBorder="1" applyAlignment="1">
      <alignment horizontal="center" vertical="center"/>
    </xf>
    <xf numFmtId="49" fontId="7" fillId="9" borderId="1" xfId="1" applyNumberFormat="1" applyFont="1" applyFill="1" applyBorder="1" applyAlignment="1">
      <alignment horizontal="left" vertical="center"/>
    </xf>
    <xf numFmtId="0" fontId="25" fillId="9" borderId="1" xfId="1" applyFont="1" applyFill="1" applyBorder="1" applyAlignment="1">
      <alignment horizontal="center" vertical="center"/>
    </xf>
    <xf numFmtId="181" fontId="25" fillId="9" borderId="1" xfId="1" applyNumberFormat="1" applyFont="1" applyFill="1" applyBorder="1" applyAlignment="1">
      <alignment horizontal="center" vertical="center"/>
    </xf>
    <xf numFmtId="185" fontId="7" fillId="9" borderId="1" xfId="1" applyNumberFormat="1" applyFont="1" applyFill="1" applyBorder="1">
      <alignment vertical="center"/>
    </xf>
    <xf numFmtId="181" fontId="25" fillId="9" borderId="2" xfId="1" applyNumberFormat="1" applyFont="1" applyFill="1" applyBorder="1">
      <alignment vertical="center"/>
    </xf>
    <xf numFmtId="0" fontId="7" fillId="9" borderId="1" xfId="1" applyFont="1" applyFill="1" applyBorder="1">
      <alignment vertical="center"/>
    </xf>
    <xf numFmtId="38" fontId="7" fillId="9" borderId="1" xfId="1" applyNumberFormat="1" applyFont="1" applyFill="1" applyBorder="1" applyAlignment="1">
      <alignment horizontal="center" vertical="center"/>
    </xf>
    <xf numFmtId="38" fontId="7" fillId="9" borderId="1" xfId="1" applyNumberFormat="1" applyFont="1" applyFill="1" applyBorder="1">
      <alignment vertical="center"/>
    </xf>
    <xf numFmtId="3" fontId="19" fillId="6" borderId="1" xfId="1" applyNumberFormat="1" applyFont="1" applyFill="1" applyBorder="1" applyAlignment="1">
      <alignment horizontal="center" vertical="center"/>
    </xf>
    <xf numFmtId="0" fontId="26" fillId="9" borderId="1" xfId="2" applyFont="1" applyFill="1" applyBorder="1"/>
    <xf numFmtId="181" fontId="26" fillId="9" borderId="2" xfId="1" applyNumberFormat="1" applyFont="1" applyFill="1" applyBorder="1" applyAlignment="1"/>
    <xf numFmtId="0" fontId="26" fillId="9" borderId="1" xfId="2" applyFont="1" applyFill="1" applyBorder="1" applyAlignment="1">
      <alignment vertical="center"/>
    </xf>
    <xf numFmtId="0" fontId="37" fillId="6" borderId="7" xfId="2" applyFont="1" applyFill="1" applyBorder="1"/>
    <xf numFmtId="181" fontId="9" fillId="6" borderId="7" xfId="1" applyNumberFormat="1" applyFont="1" applyFill="1" applyBorder="1" applyAlignment="1">
      <alignment horizontal="center" vertical="center"/>
    </xf>
    <xf numFmtId="0" fontId="9" fillId="6" borderId="7" xfId="2" applyFill="1" applyBorder="1" applyAlignment="1">
      <alignment horizontal="center" vertical="center"/>
    </xf>
    <xf numFmtId="181" fontId="9" fillId="0" borderId="12" xfId="1" applyNumberFormat="1" applyFont="1" applyBorder="1" applyAlignment="1"/>
    <xf numFmtId="0" fontId="9" fillId="0" borderId="7" xfId="2" applyBorder="1" applyAlignment="1">
      <alignment vertical="center"/>
    </xf>
    <xf numFmtId="0" fontId="71" fillId="0" borderId="0" xfId="6">
      <alignment vertical="center"/>
    </xf>
    <xf numFmtId="0" fontId="26" fillId="0" borderId="1" xfId="2" applyFont="1" applyBorder="1" applyAlignment="1">
      <alignment horizontal="left" vertical="center" wrapText="1"/>
    </xf>
    <xf numFmtId="181" fontId="19" fillId="0" borderId="7" xfId="1" applyNumberFormat="1" applyFont="1" applyBorder="1" applyAlignment="1">
      <alignment horizontal="center" vertical="center"/>
    </xf>
    <xf numFmtId="0" fontId="9" fillId="0" borderId="7" xfId="2" applyBorder="1" applyAlignment="1">
      <alignment horizontal="center" vertical="center"/>
    </xf>
    <xf numFmtId="181" fontId="19" fillId="0" borderId="12" xfId="1" applyNumberFormat="1" applyFont="1" applyBorder="1" applyAlignment="1"/>
    <xf numFmtId="181" fontId="65" fillId="20" borderId="19" xfId="1" applyNumberFormat="1" applyFont="1" applyFill="1" applyBorder="1" applyAlignment="1">
      <alignment horizontal="center" vertical="center"/>
    </xf>
    <xf numFmtId="181" fontId="65" fillId="20" borderId="20" xfId="1" applyNumberFormat="1" applyFont="1" applyFill="1" applyBorder="1" applyAlignment="1">
      <alignment horizontal="center" vertical="center"/>
    </xf>
    <xf numFmtId="181" fontId="65" fillId="20" borderId="21" xfId="1" applyNumberFormat="1" applyFont="1" applyFill="1" applyBorder="1" applyAlignment="1">
      <alignment horizontal="center" vertical="center"/>
    </xf>
    <xf numFmtId="0" fontId="59" fillId="19" borderId="19" xfId="1" applyFont="1" applyFill="1" applyBorder="1" applyAlignment="1">
      <alignment horizontal="center" vertical="center"/>
    </xf>
    <xf numFmtId="0" fontId="59" fillId="19" borderId="20" xfId="1" applyFont="1" applyFill="1" applyBorder="1" applyAlignment="1">
      <alignment horizontal="center" vertical="center"/>
    </xf>
    <xf numFmtId="0" fontId="59" fillId="19" borderId="21" xfId="1" applyFont="1" applyFill="1" applyBorder="1" applyAlignment="1">
      <alignment horizontal="center" vertical="center"/>
    </xf>
    <xf numFmtId="0" fontId="64" fillId="0" borderId="18" xfId="1" applyFont="1" applyBorder="1">
      <alignment vertical="center"/>
    </xf>
    <xf numFmtId="178" fontId="1" fillId="0" borderId="18" xfId="1" applyNumberFormat="1" applyBorder="1" applyAlignment="1">
      <alignment horizontal="right" vertical="center"/>
    </xf>
    <xf numFmtId="0" fontId="67" fillId="0" borderId="18" xfId="1" applyFont="1" applyBorder="1" applyAlignment="1">
      <alignment horizontal="center" vertical="center"/>
    </xf>
    <xf numFmtId="0" fontId="64" fillId="23" borderId="18" xfId="1" applyFont="1" applyFill="1" applyBorder="1">
      <alignment vertical="center"/>
    </xf>
    <xf numFmtId="0" fontId="67" fillId="23" borderId="18" xfId="1" applyFont="1" applyFill="1" applyBorder="1">
      <alignment vertical="center"/>
    </xf>
    <xf numFmtId="181" fontId="67" fillId="0" borderId="18" xfId="1" applyNumberFormat="1" applyFont="1" applyBorder="1">
      <alignment vertical="center"/>
    </xf>
    <xf numFmtId="181" fontId="67" fillId="0" borderId="18" xfId="1" applyNumberFormat="1" applyFont="1" applyBorder="1" applyAlignment="1"/>
    <xf numFmtId="0" fontId="67" fillId="0" borderId="18" xfId="1" applyFont="1" applyBorder="1" applyAlignment="1">
      <alignment horizontal="left" vertical="center"/>
    </xf>
    <xf numFmtId="0" fontId="64" fillId="23" borderId="18" xfId="1" applyFont="1" applyFill="1" applyBorder="1" applyAlignment="1"/>
    <xf numFmtId="181" fontId="67" fillId="0" borderId="18" xfId="1" applyNumberFormat="1" applyFont="1" applyBorder="1" applyAlignment="1">
      <alignment horizontal="center" vertical="center"/>
    </xf>
    <xf numFmtId="0" fontId="67" fillId="23" borderId="18" xfId="1" applyFont="1" applyFill="1" applyBorder="1" applyAlignment="1">
      <alignment horizontal="center" vertical="center"/>
    </xf>
    <xf numFmtId="0" fontId="64" fillId="23" borderId="18" xfId="1" applyFont="1" applyFill="1" applyBorder="1" applyAlignment="1">
      <alignment horizontal="left"/>
    </xf>
    <xf numFmtId="0" fontId="64" fillId="0" borderId="18" xfId="1" applyFont="1" applyBorder="1" applyAlignment="1">
      <alignment horizontal="left"/>
    </xf>
    <xf numFmtId="181" fontId="1" fillId="23" borderId="18" xfId="1" applyNumberFormat="1" applyFill="1" applyBorder="1">
      <alignment vertical="center"/>
    </xf>
    <xf numFmtId="181" fontId="65" fillId="20" borderId="18" xfId="1" applyNumberFormat="1" applyFont="1" applyFill="1" applyBorder="1" applyAlignment="1">
      <alignment horizontal="center" vertical="center"/>
    </xf>
    <xf numFmtId="0" fontId="59" fillId="19" borderId="32" xfId="1" applyFont="1" applyFill="1" applyBorder="1" applyAlignment="1">
      <alignment horizontal="center" vertical="center"/>
    </xf>
    <xf numFmtId="0" fontId="59" fillId="19" borderId="26" xfId="1" applyFont="1" applyFill="1" applyBorder="1" applyAlignment="1">
      <alignment horizontal="center" vertical="center"/>
    </xf>
    <xf numFmtId="0" fontId="59" fillId="19" borderId="27" xfId="1" applyFont="1" applyFill="1" applyBorder="1" applyAlignment="1">
      <alignment horizontal="center" vertical="center"/>
    </xf>
    <xf numFmtId="0" fontId="1" fillId="0" borderId="31" xfId="1" applyBorder="1" applyAlignment="1">
      <alignment horizontal="center" vertical="center"/>
    </xf>
    <xf numFmtId="0" fontId="67" fillId="0" borderId="31" xfId="1" applyFont="1" applyBorder="1" applyAlignment="1">
      <alignment horizontal="right" vertical="center"/>
    </xf>
    <xf numFmtId="0" fontId="67" fillId="0" borderId="32" xfId="1" applyFont="1" applyBorder="1" applyAlignment="1">
      <alignment horizontal="right" vertical="center"/>
    </xf>
    <xf numFmtId="0" fontId="1" fillId="0" borderId="32" xfId="1" applyBorder="1" applyAlignment="1">
      <alignment horizontal="center" vertical="center"/>
    </xf>
    <xf numFmtId="3" fontId="1" fillId="0" borderId="31" xfId="1" applyNumberFormat="1" applyBorder="1" applyAlignment="1">
      <alignment horizontal="center" vertical="center"/>
    </xf>
    <xf numFmtId="0" fontId="67" fillId="0" borderId="19" xfId="1" applyFont="1" applyBorder="1" applyAlignment="1">
      <alignment horizontal="right" vertical="center"/>
    </xf>
    <xf numFmtId="0" fontId="1" fillId="0" borderId="18" xfId="1" applyBorder="1" applyAlignment="1">
      <alignment horizontal="right" vertical="center"/>
    </xf>
    <xf numFmtId="3" fontId="67" fillId="0" borderId="18" xfId="1" applyNumberFormat="1" applyFont="1" applyBorder="1" applyAlignment="1">
      <alignment horizontal="center" vertical="center"/>
    </xf>
    <xf numFmtId="0" fontId="67" fillId="0" borderId="18" xfId="1" applyFont="1" applyBorder="1">
      <alignment vertical="center"/>
    </xf>
    <xf numFmtId="0" fontId="72" fillId="0" borderId="18" xfId="1" applyFont="1" applyBorder="1">
      <alignment vertical="center"/>
    </xf>
    <xf numFmtId="0" fontId="1" fillId="23" borderId="18" xfId="1" applyFill="1" applyBorder="1" applyAlignment="1">
      <alignment horizontal="center" vertical="center"/>
    </xf>
    <xf numFmtId="0" fontId="72" fillId="23" borderId="18" xfId="1" applyFont="1" applyFill="1" applyBorder="1" applyAlignment="1">
      <alignment horizontal="left"/>
    </xf>
    <xf numFmtId="0" fontId="64" fillId="23" borderId="18" xfId="1" applyFont="1" applyFill="1" applyBorder="1" applyAlignment="1">
      <alignment horizontal="center" vertical="center"/>
    </xf>
    <xf numFmtId="0" fontId="72" fillId="0" borderId="18" xfId="1" applyFont="1" applyBorder="1" applyAlignment="1">
      <alignment horizontal="left"/>
    </xf>
    <xf numFmtId="0" fontId="73" fillId="0" borderId="18" xfId="1" applyFont="1" applyBorder="1" applyAlignment="1">
      <alignment horizontal="left"/>
    </xf>
    <xf numFmtId="0" fontId="72" fillId="23" borderId="18" xfId="1" applyFont="1" applyFill="1" applyBorder="1">
      <alignment vertical="center"/>
    </xf>
    <xf numFmtId="0" fontId="72" fillId="0" borderId="18" xfId="1" applyFont="1" applyBorder="1" applyAlignment="1">
      <alignment horizontal="left" vertical="center"/>
    </xf>
    <xf numFmtId="181" fontId="59" fillId="20" borderId="18" xfId="1" applyNumberFormat="1" applyFont="1" applyFill="1" applyBorder="1" applyAlignment="1">
      <alignment horizontal="center" vertical="center"/>
    </xf>
    <xf numFmtId="0" fontId="64" fillId="19" borderId="18" xfId="1" applyFont="1" applyFill="1" applyBorder="1" applyAlignment="1">
      <alignment horizontal="center" vertical="center"/>
    </xf>
    <xf numFmtId="181" fontId="1" fillId="19" borderId="18" xfId="1" applyNumberFormat="1" applyFill="1" applyBorder="1">
      <alignment vertical="center"/>
    </xf>
    <xf numFmtId="181" fontId="1" fillId="19" borderId="18" xfId="1" applyNumberFormat="1" applyFill="1" applyBorder="1" applyAlignment="1"/>
    <xf numFmtId="0" fontId="72" fillId="19" borderId="18" xfId="1" applyFont="1" applyFill="1" applyBorder="1" applyAlignment="1">
      <alignment horizontal="left" vertical="center"/>
    </xf>
    <xf numFmtId="0" fontId="72" fillId="24" borderId="18" xfId="1" applyFont="1" applyFill="1" applyBorder="1">
      <alignment vertical="center"/>
    </xf>
    <xf numFmtId="0" fontId="72" fillId="24" borderId="18" xfId="1" applyFont="1" applyFill="1" applyBorder="1" applyAlignment="1">
      <alignment horizontal="left" vertical="center"/>
    </xf>
    <xf numFmtId="178" fontId="1" fillId="0" borderId="18" xfId="1" applyNumberFormat="1" applyBorder="1">
      <alignment vertical="center"/>
    </xf>
    <xf numFmtId="0" fontId="1" fillId="0" borderId="26" xfId="1" applyBorder="1" applyAlignment="1">
      <alignment horizontal="center" vertical="center"/>
    </xf>
    <xf numFmtId="3" fontId="1" fillId="0" borderId="26" xfId="1" applyNumberFormat="1" applyBorder="1" applyAlignment="1">
      <alignment horizontal="center" vertical="center"/>
    </xf>
    <xf numFmtId="0" fontId="1" fillId="0" borderId="26" xfId="1" applyBorder="1" applyAlignment="1">
      <alignment vertical="center" shrinkToFit="1"/>
    </xf>
    <xf numFmtId="181" fontId="1" fillId="0" borderId="26" xfId="1" applyNumberFormat="1" applyBorder="1">
      <alignment vertical="center"/>
    </xf>
    <xf numFmtId="181" fontId="1" fillId="0" borderId="26" xfId="1" applyNumberFormat="1" applyBorder="1" applyAlignment="1"/>
    <xf numFmtId="0" fontId="1" fillId="0" borderId="26" xfId="1" applyBorder="1">
      <alignment vertical="center"/>
    </xf>
    <xf numFmtId="0" fontId="1" fillId="0" borderId="26" xfId="1" applyBorder="1" applyAlignment="1">
      <alignment horizontal="right" vertical="center"/>
    </xf>
    <xf numFmtId="178" fontId="1" fillId="0" borderId="26" xfId="1" applyNumberFormat="1" applyBorder="1">
      <alignment vertical="center"/>
    </xf>
    <xf numFmtId="181" fontId="1" fillId="0" borderId="31" xfId="1" applyNumberFormat="1" applyBorder="1" applyAlignment="1"/>
    <xf numFmtId="0" fontId="1" fillId="0" borderId="31" xfId="1" applyBorder="1" applyAlignment="1">
      <alignment horizontal="center" vertical="center" shrinkToFit="1"/>
    </xf>
    <xf numFmtId="3" fontId="19" fillId="3" borderId="1" xfId="1" applyNumberFormat="1" applyFont="1" applyFill="1" applyBorder="1" applyAlignment="1">
      <alignment horizontal="center" vertical="center"/>
    </xf>
    <xf numFmtId="0" fontId="9" fillId="3" borderId="1" xfId="2" applyFill="1" applyBorder="1" applyAlignment="1">
      <alignment horizontal="center" vertical="center"/>
    </xf>
    <xf numFmtId="181" fontId="19" fillId="3" borderId="1" xfId="1" applyNumberFormat="1" applyFont="1" applyFill="1" applyBorder="1" applyAlignment="1"/>
    <xf numFmtId="0" fontId="19" fillId="0" borderId="0" xfId="1" applyFont="1">
      <alignment vertical="center"/>
    </xf>
    <xf numFmtId="181" fontId="5" fillId="0" borderId="1" xfId="1" applyNumberFormat="1" applyFont="1" applyBorder="1" applyAlignment="1">
      <alignment horizontal="center" vertical="center"/>
    </xf>
    <xf numFmtId="0" fontId="19" fillId="0" borderId="0" xfId="1" applyFont="1" applyAlignment="1">
      <alignment horizontal="center" vertical="center"/>
    </xf>
    <xf numFmtId="0" fontId="19" fillId="0" borderId="0" xfId="1" applyFont="1" applyAlignment="1">
      <alignment horizontal="right" vertical="center"/>
    </xf>
    <xf numFmtId="176" fontId="19" fillId="0" borderId="0" xfId="1" applyNumberFormat="1" applyFont="1">
      <alignment vertical="center"/>
    </xf>
    <xf numFmtId="177" fontId="19" fillId="0" borderId="0" xfId="1" applyNumberFormat="1" applyFont="1" applyAlignment="1">
      <alignment horizontal="center" vertical="center"/>
    </xf>
    <xf numFmtId="0" fontId="5" fillId="2" borderId="1" xfId="1" applyFont="1" applyFill="1" applyBorder="1" applyAlignment="1">
      <alignment horizontal="center" vertical="center"/>
    </xf>
    <xf numFmtId="0" fontId="35" fillId="0" borderId="1" xfId="1" applyFont="1" applyBorder="1" applyAlignment="1">
      <alignment horizontal="left" vertical="center" wrapText="1"/>
    </xf>
    <xf numFmtId="0" fontId="19" fillId="0" borderId="2" xfId="1" applyFont="1" applyBorder="1" applyAlignment="1">
      <alignment horizontal="center" vertical="center"/>
    </xf>
    <xf numFmtId="176" fontId="19" fillId="0" borderId="1" xfId="1" applyNumberFormat="1" applyFont="1" applyBorder="1" applyAlignment="1">
      <alignment horizontal="center" vertical="center"/>
    </xf>
    <xf numFmtId="177" fontId="19" fillId="0" borderId="2" xfId="1" applyNumberFormat="1" applyFont="1" applyBorder="1" applyAlignment="1">
      <alignment horizontal="center" vertical="center"/>
    </xf>
    <xf numFmtId="0" fontId="26" fillId="3" borderId="5" xfId="1" applyFont="1" applyFill="1" applyBorder="1" applyAlignment="1">
      <alignment horizontal="center" vertical="center" wrapText="1"/>
    </xf>
    <xf numFmtId="3" fontId="8" fillId="3" borderId="1" xfId="1" applyNumberFormat="1" applyFont="1" applyFill="1" applyBorder="1" applyAlignment="1">
      <alignment horizontal="center" vertical="center"/>
    </xf>
    <xf numFmtId="38" fontId="8" fillId="3" borderId="2" xfId="1" applyNumberFormat="1" applyFont="1" applyFill="1" applyBorder="1" applyAlignment="1">
      <alignment horizontal="right" vertical="center"/>
    </xf>
    <xf numFmtId="0" fontId="8" fillId="3" borderId="2" xfId="1" applyFont="1" applyFill="1" applyBorder="1" applyAlignment="1">
      <alignment horizontal="center" vertical="center"/>
    </xf>
    <xf numFmtId="0" fontId="8" fillId="3" borderId="1" xfId="1" applyFont="1" applyFill="1" applyBorder="1" applyAlignment="1">
      <alignment horizontal="center" vertical="center"/>
    </xf>
    <xf numFmtId="176" fontId="8" fillId="3" borderId="1" xfId="1" applyNumberFormat="1" applyFont="1" applyFill="1" applyBorder="1" applyAlignment="1">
      <alignment horizontal="center" vertical="center"/>
    </xf>
    <xf numFmtId="56" fontId="8" fillId="3" borderId="1" xfId="1" applyNumberFormat="1" applyFont="1" applyFill="1" applyBorder="1" applyAlignment="1">
      <alignment horizontal="center" vertical="center"/>
    </xf>
    <xf numFmtId="177" fontId="8" fillId="3" borderId="2" xfId="1" applyNumberFormat="1" applyFont="1" applyFill="1" applyBorder="1" applyAlignment="1">
      <alignment horizontal="center" vertical="center"/>
    </xf>
    <xf numFmtId="0" fontId="8" fillId="3" borderId="0" xfId="1" applyFont="1" applyFill="1">
      <alignment vertical="center"/>
    </xf>
    <xf numFmtId="0" fontId="26" fillId="3" borderId="6" xfId="1" applyFont="1" applyFill="1" applyBorder="1" applyAlignment="1">
      <alignment horizontal="center" vertical="center" wrapText="1"/>
    </xf>
    <xf numFmtId="38" fontId="19" fillId="3" borderId="1" xfId="1" applyNumberFormat="1" applyFont="1" applyFill="1" applyBorder="1" applyAlignment="1">
      <alignment horizontal="right" vertical="center"/>
    </xf>
    <xf numFmtId="0" fontId="19" fillId="3" borderId="1" xfId="1" applyFont="1" applyFill="1" applyBorder="1" applyAlignment="1">
      <alignment horizontal="center" vertical="center"/>
    </xf>
    <xf numFmtId="0" fontId="8" fillId="3" borderId="1" xfId="1" applyFont="1" applyFill="1" applyBorder="1" applyAlignment="1">
      <alignment horizontal="left" vertical="center"/>
    </xf>
    <xf numFmtId="0" fontId="26" fillId="3" borderId="7" xfId="1" applyFont="1" applyFill="1" applyBorder="1" applyAlignment="1">
      <alignment horizontal="center" vertical="center" wrapText="1"/>
    </xf>
    <xf numFmtId="176" fontId="9" fillId="0" borderId="1" xfId="1" applyNumberFormat="1" applyFont="1" applyBorder="1" applyAlignment="1">
      <alignment horizontal="center" vertical="center"/>
    </xf>
    <xf numFmtId="177" fontId="19" fillId="0" borderId="1" xfId="1" applyNumberFormat="1" applyFont="1" applyBorder="1" applyAlignment="1">
      <alignment horizontal="center" vertical="center"/>
    </xf>
    <xf numFmtId="56" fontId="19" fillId="0" borderId="1" xfId="1" applyNumberFormat="1" applyFont="1" applyBorder="1" applyAlignment="1">
      <alignment horizontal="center" vertical="center"/>
    </xf>
    <xf numFmtId="0" fontId="19" fillId="3" borderId="0" xfId="1" applyFont="1" applyFill="1">
      <alignment vertical="center"/>
    </xf>
    <xf numFmtId="3" fontId="1" fillId="0" borderId="13" xfId="1" applyNumberFormat="1" applyBorder="1" applyAlignment="1">
      <alignment horizontal="center" vertical="center"/>
    </xf>
    <xf numFmtId="49" fontId="1" fillId="0" borderId="13" xfId="1" applyNumberFormat="1" applyBorder="1" applyAlignment="1">
      <alignment horizontal="left" vertical="center"/>
    </xf>
    <xf numFmtId="0" fontId="1" fillId="0" borderId="13" xfId="1" applyBorder="1" applyAlignment="1">
      <alignment horizontal="center" vertical="center"/>
    </xf>
    <xf numFmtId="0" fontId="1" fillId="0" borderId="13" xfId="1" applyBorder="1">
      <alignment vertical="center"/>
    </xf>
    <xf numFmtId="3" fontId="25" fillId="0" borderId="1" xfId="1" applyNumberFormat="1" applyFont="1" applyBorder="1" applyAlignment="1">
      <alignment horizontal="center" vertical="center"/>
    </xf>
    <xf numFmtId="49" fontId="25" fillId="0" borderId="1" xfId="1" applyNumberFormat="1" applyFont="1" applyBorder="1" applyAlignment="1">
      <alignment horizontal="left" vertical="center"/>
    </xf>
    <xf numFmtId="184" fontId="25" fillId="0" borderId="1" xfId="1" applyNumberFormat="1" applyFont="1" applyBorder="1" applyAlignment="1">
      <alignment horizontal="center" vertical="center"/>
    </xf>
    <xf numFmtId="184" fontId="8" fillId="0" borderId="1" xfId="1" applyNumberFormat="1" applyFont="1" applyBorder="1" applyAlignment="1">
      <alignment horizontal="center" vertical="center"/>
    </xf>
    <xf numFmtId="38" fontId="8" fillId="0" borderId="1" xfId="1" applyNumberFormat="1" applyFont="1" applyBorder="1" applyAlignment="1">
      <alignment horizontal="right" vertical="center"/>
    </xf>
    <xf numFmtId="38" fontId="8" fillId="0" borderId="2" xfId="1" applyNumberFormat="1" applyFont="1" applyBorder="1" applyAlignment="1">
      <alignment horizontal="right" vertical="center"/>
    </xf>
    <xf numFmtId="49" fontId="1" fillId="0" borderId="1" xfId="1" applyNumberFormat="1" applyBorder="1">
      <alignment vertical="center"/>
    </xf>
    <xf numFmtId="49" fontId="19" fillId="0" borderId="1" xfId="1" applyNumberFormat="1" applyFont="1" applyBorder="1" applyAlignment="1">
      <alignment horizontal="left" vertical="center"/>
    </xf>
    <xf numFmtId="184" fontId="19" fillId="0" borderId="1" xfId="1" applyNumberFormat="1" applyFont="1" applyBorder="1" applyAlignment="1">
      <alignment horizontal="center" vertical="center"/>
    </xf>
    <xf numFmtId="49" fontId="9" fillId="0" borderId="1" xfId="1" applyNumberFormat="1" applyFont="1" applyBorder="1" applyAlignment="1">
      <alignment horizontal="left" vertical="center"/>
    </xf>
    <xf numFmtId="0" fontId="25" fillId="0" borderId="1" xfId="1" applyFont="1" applyBorder="1" applyAlignment="1">
      <alignment horizontal="center" vertical="center"/>
    </xf>
    <xf numFmtId="49" fontId="9" fillId="0" borderId="1" xfId="1" applyNumberFormat="1" applyFont="1" applyBorder="1">
      <alignment vertical="center"/>
    </xf>
    <xf numFmtId="49" fontId="6" fillId="0" borderId="1" xfId="1" applyNumberFormat="1" applyFont="1" applyBorder="1">
      <alignment vertical="center"/>
    </xf>
    <xf numFmtId="38" fontId="1" fillId="0" borderId="2" xfId="1" applyNumberFormat="1" applyBorder="1" applyAlignment="1">
      <alignment horizontal="right" vertical="center"/>
    </xf>
    <xf numFmtId="3" fontId="1" fillId="0" borderId="6" xfId="1" applyNumberFormat="1" applyBorder="1" applyAlignment="1">
      <alignment horizontal="center" vertical="center"/>
    </xf>
    <xf numFmtId="0" fontId="1" fillId="0" borderId="5" xfId="1" applyBorder="1" applyAlignment="1">
      <alignment horizontal="left" vertical="center"/>
    </xf>
    <xf numFmtId="0" fontId="1" fillId="0" borderId="7" xfId="1" applyBorder="1" applyAlignment="1">
      <alignment horizontal="left" vertical="center"/>
    </xf>
    <xf numFmtId="0" fontId="1" fillId="0" borderId="5" xfId="1" applyBorder="1">
      <alignment vertical="center"/>
    </xf>
    <xf numFmtId="176" fontId="1" fillId="0" borderId="5" xfId="1" applyNumberFormat="1" applyBorder="1" applyAlignment="1">
      <alignment horizontal="center" vertical="center"/>
    </xf>
    <xf numFmtId="177" fontId="1" fillId="0" borderId="5" xfId="1" applyNumberFormat="1" applyBorder="1" applyAlignment="1">
      <alignment horizontal="center" vertical="center"/>
    </xf>
    <xf numFmtId="3" fontId="1" fillId="0" borderId="7" xfId="1" applyNumberFormat="1" applyBorder="1" applyAlignment="1">
      <alignment horizontal="center" vertical="center"/>
    </xf>
    <xf numFmtId="181" fontId="6" fillId="0" borderId="1" xfId="1" applyNumberFormat="1" applyFont="1" applyBorder="1" applyAlignment="1">
      <alignment horizontal="right" vertical="center"/>
    </xf>
    <xf numFmtId="0" fontId="18" fillId="0" borderId="0" xfId="1" applyFont="1">
      <alignment vertical="center"/>
    </xf>
    <xf numFmtId="179" fontId="6" fillId="0" borderId="1" xfId="1" applyNumberFormat="1" applyFont="1" applyBorder="1" applyAlignment="1">
      <alignment horizontal="right" vertical="center"/>
    </xf>
    <xf numFmtId="184" fontId="6" fillId="0" borderId="1" xfId="1" applyNumberFormat="1" applyFont="1" applyBorder="1">
      <alignment vertical="center"/>
    </xf>
    <xf numFmtId="38" fontId="1" fillId="0" borderId="8" xfId="1" applyNumberFormat="1" applyBorder="1" applyAlignment="1">
      <alignment horizontal="right" vertical="center"/>
    </xf>
    <xf numFmtId="56" fontId="7" fillId="3" borderId="1" xfId="1" applyNumberFormat="1" applyFont="1" applyFill="1" applyBorder="1" applyAlignment="1">
      <alignment horizontal="left" vertical="center"/>
    </xf>
    <xf numFmtId="179" fontId="1" fillId="3" borderId="7" xfId="2" applyNumberFormat="1" applyFont="1" applyFill="1" applyBorder="1" applyAlignment="1">
      <alignment vertical="center"/>
    </xf>
    <xf numFmtId="179" fontId="1" fillId="3" borderId="1" xfId="2" applyNumberFormat="1" applyFont="1" applyFill="1" applyBorder="1" applyAlignment="1">
      <alignment vertical="center"/>
    </xf>
    <xf numFmtId="179" fontId="1" fillId="0" borderId="7" xfId="2" applyNumberFormat="1" applyFont="1" applyBorder="1" applyAlignment="1">
      <alignment vertical="center"/>
    </xf>
    <xf numFmtId="0" fontId="1" fillId="0" borderId="9" xfId="1" applyBorder="1" applyAlignment="1">
      <alignment horizontal="left" vertical="center"/>
    </xf>
    <xf numFmtId="179" fontId="1" fillId="0" borderId="1" xfId="2" applyNumberFormat="1" applyFont="1" applyBorder="1" applyAlignment="1">
      <alignment vertical="center"/>
    </xf>
    <xf numFmtId="0" fontId="1" fillId="3" borderId="0" xfId="1" applyFill="1" applyAlignment="1">
      <alignment horizontal="left" vertical="center"/>
    </xf>
    <xf numFmtId="0" fontId="2" fillId="2" borderId="1" xfId="1" applyFont="1" applyFill="1" applyBorder="1">
      <alignment vertical="center"/>
    </xf>
    <xf numFmtId="0" fontId="47" fillId="0" borderId="1" xfId="1" applyFont="1" applyBorder="1" applyAlignment="1">
      <alignment horizontal="center" vertical="center" wrapText="1" shrinkToFit="1"/>
    </xf>
    <xf numFmtId="0" fontId="2" fillId="0" borderId="1" xfId="1" applyFont="1" applyBorder="1" applyAlignment="1">
      <alignment horizontal="center" vertical="center" wrapText="1"/>
    </xf>
    <xf numFmtId="0" fontId="47" fillId="0" borderId="1" xfId="1" applyFont="1" applyBorder="1" applyAlignment="1">
      <alignment horizontal="center" vertical="center" wrapText="1"/>
    </xf>
    <xf numFmtId="178" fontId="2" fillId="0" borderId="1" xfId="1" applyNumberFormat="1" applyFont="1" applyBorder="1" applyAlignment="1">
      <alignment horizontal="center" vertical="center" wrapText="1"/>
    </xf>
    <xf numFmtId="0" fontId="35" fillId="0" borderId="0" xfId="1" applyFont="1" applyAlignment="1">
      <alignment horizontal="right" vertical="center"/>
    </xf>
    <xf numFmtId="0" fontId="74" fillId="0" borderId="0" xfId="1" applyFont="1" applyAlignment="1">
      <alignment horizontal="right" vertical="center"/>
    </xf>
    <xf numFmtId="38" fontId="75" fillId="6" borderId="13" xfId="1" applyNumberFormat="1" applyFont="1" applyFill="1" applyBorder="1" applyAlignment="1">
      <alignment horizontal="center" vertical="center"/>
    </xf>
    <xf numFmtId="38" fontId="75" fillId="6" borderId="15" xfId="1" applyNumberFormat="1" applyFont="1" applyFill="1" applyBorder="1" applyAlignment="1">
      <alignment horizontal="center" vertical="center"/>
    </xf>
    <xf numFmtId="38" fontId="75" fillId="6" borderId="12" xfId="1" applyNumberFormat="1" applyFont="1" applyFill="1" applyBorder="1" applyAlignment="1">
      <alignment horizontal="center" vertical="center"/>
    </xf>
    <xf numFmtId="38" fontId="75" fillId="6" borderId="9" xfId="1" applyNumberFormat="1" applyFont="1" applyFill="1" applyBorder="1" applyAlignment="1">
      <alignment horizontal="center" vertical="center"/>
    </xf>
    <xf numFmtId="0" fontId="1" fillId="21" borderId="0" xfId="1" applyFill="1">
      <alignment vertical="center"/>
    </xf>
    <xf numFmtId="0" fontId="1" fillId="6" borderId="0" xfId="1" applyFill="1">
      <alignment vertical="center"/>
    </xf>
    <xf numFmtId="0" fontId="1" fillId="5" borderId="0" xfId="1" applyFill="1">
      <alignment vertical="center"/>
    </xf>
    <xf numFmtId="3" fontId="51" fillId="25" borderId="2" xfId="1" applyNumberFormat="1" applyFont="1" applyFill="1" applyBorder="1" applyAlignment="1">
      <alignment horizontal="center" vertical="center"/>
    </xf>
    <xf numFmtId="3" fontId="51" fillId="25" borderId="3" xfId="1" applyNumberFormat="1" applyFont="1" applyFill="1" applyBorder="1" applyAlignment="1">
      <alignment horizontal="center" vertical="center"/>
    </xf>
    <xf numFmtId="3" fontId="51" fillId="25" borderId="4" xfId="1" applyNumberFormat="1" applyFont="1" applyFill="1" applyBorder="1" applyAlignment="1">
      <alignment horizontal="center" vertical="center"/>
    </xf>
    <xf numFmtId="3" fontId="19" fillId="6" borderId="5" xfId="1" applyNumberFormat="1" applyFont="1" applyFill="1" applyBorder="1" applyAlignment="1">
      <alignment horizontal="center" vertical="center"/>
    </xf>
    <xf numFmtId="0" fontId="39" fillId="0" borderId="1" xfId="4" applyFill="1" applyBorder="1" applyAlignment="1">
      <alignment horizontal="left" vertical="center" shrinkToFit="1"/>
    </xf>
    <xf numFmtId="179" fontId="9" fillId="6" borderId="1" xfId="2" applyNumberFormat="1" applyFill="1" applyBorder="1" applyAlignment="1">
      <alignment horizontal="center" vertical="center"/>
    </xf>
    <xf numFmtId="0" fontId="1" fillId="0" borderId="1" xfId="2" applyFont="1" applyBorder="1" applyAlignment="1">
      <alignment horizontal="left" vertical="center"/>
    </xf>
    <xf numFmtId="3" fontId="54" fillId="21" borderId="1" xfId="1" applyNumberFormat="1" applyFont="1" applyFill="1" applyBorder="1" applyAlignment="1">
      <alignment horizontal="center" vertical="center"/>
    </xf>
    <xf numFmtId="179" fontId="19" fillId="21" borderId="1" xfId="1" applyNumberFormat="1" applyFont="1" applyFill="1" applyBorder="1" applyAlignment="1">
      <alignment horizontal="center" vertical="center"/>
    </xf>
    <xf numFmtId="181" fontId="9" fillId="21" borderId="1" xfId="2" applyNumberFormat="1" applyFill="1" applyBorder="1" applyAlignment="1">
      <alignment vertical="center"/>
    </xf>
    <xf numFmtId="0" fontId="76" fillId="14" borderId="1" xfId="1" applyFont="1" applyFill="1" applyBorder="1">
      <alignment vertical="center"/>
    </xf>
    <xf numFmtId="0" fontId="8" fillId="21" borderId="1" xfId="1" applyFont="1" applyFill="1" applyBorder="1">
      <alignment vertical="center"/>
    </xf>
    <xf numFmtId="181" fontId="1" fillId="21" borderId="1" xfId="1" applyNumberFormat="1" applyFill="1" applyBorder="1">
      <alignment vertical="center"/>
    </xf>
    <xf numFmtId="0" fontId="77" fillId="0" borderId="1" xfId="1" applyFont="1" applyBorder="1" applyAlignment="1">
      <alignment horizontal="left" vertical="center" shrinkToFit="1"/>
    </xf>
    <xf numFmtId="0" fontId="34" fillId="0" borderId="1" xfId="1" applyFont="1" applyBorder="1" applyAlignment="1">
      <alignment horizontal="left" vertical="center" shrinkToFit="1"/>
    </xf>
    <xf numFmtId="3" fontId="74" fillId="3" borderId="5" xfId="1" applyNumberFormat="1" applyFont="1" applyFill="1" applyBorder="1" applyAlignment="1">
      <alignment horizontal="center" vertical="center"/>
    </xf>
    <xf numFmtId="181" fontId="1" fillId="3" borderId="1" xfId="1" applyNumberFormat="1" applyFill="1" applyBorder="1" applyAlignment="1">
      <alignment horizontal="center" vertical="center"/>
    </xf>
    <xf numFmtId="181" fontId="1" fillId="3" borderId="1" xfId="1" applyNumberFormat="1" applyFill="1" applyBorder="1" applyAlignment="1"/>
    <xf numFmtId="0" fontId="1" fillId="3" borderId="1" xfId="1" applyFill="1" applyBorder="1" applyAlignment="1">
      <alignment horizontal="left" vertical="center" shrinkToFit="1"/>
    </xf>
    <xf numFmtId="0" fontId="1" fillId="3" borderId="1" xfId="1" applyFill="1" applyBorder="1" applyAlignment="1">
      <alignment vertical="center" shrinkToFit="1"/>
    </xf>
    <xf numFmtId="0" fontId="1" fillId="3" borderId="1" xfId="1" applyFill="1" applyBorder="1" applyAlignment="1">
      <alignment horizontal="center" vertical="center" shrinkToFit="1"/>
    </xf>
    <xf numFmtId="3" fontId="74" fillId="3" borderId="6" xfId="1" applyNumberFormat="1" applyFont="1" applyFill="1" applyBorder="1" applyAlignment="1">
      <alignment horizontal="center" vertical="center"/>
    </xf>
    <xf numFmtId="0" fontId="18" fillId="3" borderId="1" xfId="1" applyFont="1" applyFill="1" applyBorder="1" applyAlignment="1">
      <alignment vertical="center" shrinkToFit="1"/>
    </xf>
    <xf numFmtId="3" fontId="74" fillId="3" borderId="7" xfId="1" applyNumberFormat="1" applyFont="1" applyFill="1" applyBorder="1" applyAlignment="1">
      <alignment horizontal="center" vertical="center"/>
    </xf>
    <xf numFmtId="0" fontId="18" fillId="3" borderId="1" xfId="1" applyFont="1" applyFill="1" applyBorder="1" applyAlignment="1">
      <alignment horizontal="center" vertical="center" shrinkToFit="1"/>
    </xf>
    <xf numFmtId="0" fontId="18" fillId="0" borderId="1" xfId="1" applyFont="1" applyBorder="1" applyAlignment="1">
      <alignment horizontal="center" vertical="center" shrinkToFit="1"/>
    </xf>
    <xf numFmtId="3" fontId="74" fillId="3" borderId="1" xfId="1" applyNumberFormat="1" applyFont="1" applyFill="1" applyBorder="1" applyAlignment="1">
      <alignment horizontal="center" vertical="center"/>
    </xf>
    <xf numFmtId="56" fontId="35" fillId="3" borderId="1" xfId="1" applyNumberFormat="1" applyFont="1" applyFill="1" applyBorder="1" applyAlignment="1">
      <alignment horizontal="center" vertical="center"/>
    </xf>
    <xf numFmtId="0" fontId="74" fillId="3" borderId="1" xfId="1" applyFont="1" applyFill="1" applyBorder="1" applyAlignment="1">
      <alignment horizontal="center" vertical="center" shrinkToFit="1"/>
    </xf>
    <xf numFmtId="49" fontId="8" fillId="3" borderId="1" xfId="1" applyNumberFormat="1" applyFont="1" applyFill="1" applyBorder="1" applyAlignment="1">
      <alignment horizontal="left" vertical="center"/>
    </xf>
    <xf numFmtId="177" fontId="44" fillId="3" borderId="1" xfId="1" applyNumberFormat="1" applyFont="1" applyFill="1" applyBorder="1" applyAlignment="1">
      <alignment horizontal="center" vertical="center"/>
    </xf>
    <xf numFmtId="0" fontId="8" fillId="11" borderId="1" xfId="2" applyFont="1" applyFill="1" applyBorder="1" applyAlignment="1">
      <alignment vertical="center"/>
    </xf>
    <xf numFmtId="38" fontId="1" fillId="11" borderId="1" xfId="1" applyNumberFormat="1" applyFill="1" applyBorder="1">
      <alignment vertical="center"/>
    </xf>
    <xf numFmtId="0" fontId="1" fillId="11" borderId="2" xfId="1" applyFill="1" applyBorder="1">
      <alignment vertical="center"/>
    </xf>
    <xf numFmtId="56" fontId="26" fillId="3" borderId="1" xfId="1" applyNumberFormat="1" applyFont="1" applyFill="1" applyBorder="1" applyAlignment="1">
      <alignment horizontal="center" vertical="center"/>
    </xf>
    <xf numFmtId="176" fontId="9" fillId="3" borderId="1" xfId="1" applyNumberFormat="1" applyFont="1" applyFill="1" applyBorder="1" applyAlignment="1">
      <alignment horizontal="center" vertical="center"/>
    </xf>
    <xf numFmtId="177" fontId="19" fillId="3" borderId="1" xfId="1" applyNumberFormat="1" applyFont="1" applyFill="1" applyBorder="1" applyAlignment="1">
      <alignment horizontal="center" vertical="center"/>
    </xf>
    <xf numFmtId="184" fontId="6" fillId="0" borderId="1" xfId="1" applyNumberFormat="1" applyFont="1" applyBorder="1" applyAlignment="1">
      <alignment horizontal="center" vertical="center"/>
    </xf>
    <xf numFmtId="38" fontId="9" fillId="0" borderId="2" xfId="1" applyNumberFormat="1" applyFont="1" applyBorder="1" applyAlignment="1">
      <alignment horizontal="right" vertical="center"/>
    </xf>
    <xf numFmtId="0" fontId="9" fillId="0" borderId="2" xfId="1" applyFont="1" applyBorder="1" applyAlignment="1">
      <alignment horizontal="center" vertical="center"/>
    </xf>
    <xf numFmtId="49" fontId="7" fillId="3" borderId="1" xfId="1" applyNumberFormat="1" applyFont="1" applyFill="1" applyBorder="1" applyAlignment="1">
      <alignment horizontal="left" vertical="center"/>
    </xf>
    <xf numFmtId="184" fontId="7" fillId="3" borderId="1" xfId="1" applyNumberFormat="1" applyFont="1" applyFill="1" applyBorder="1" applyAlignment="1">
      <alignment horizontal="center" vertical="center"/>
    </xf>
    <xf numFmtId="38" fontId="19" fillId="3" borderId="2" xfId="1" applyNumberFormat="1" applyFont="1" applyFill="1" applyBorder="1" applyAlignment="1">
      <alignment horizontal="right" vertical="center"/>
    </xf>
    <xf numFmtId="0" fontId="19" fillId="3" borderId="2" xfId="1" applyFont="1" applyFill="1" applyBorder="1" applyAlignment="1">
      <alignment horizontal="center" vertical="center"/>
    </xf>
    <xf numFmtId="0" fontId="7" fillId="4" borderId="1" xfId="1" applyFont="1" applyFill="1" applyBorder="1" applyAlignment="1">
      <alignment horizontal="center" vertical="center"/>
    </xf>
    <xf numFmtId="38" fontId="1" fillId="4" borderId="1" xfId="1" applyNumberFormat="1" applyFill="1" applyBorder="1" applyAlignment="1">
      <alignment horizontal="right" vertical="center"/>
    </xf>
    <xf numFmtId="3" fontId="1" fillId="4" borderId="1" xfId="1" applyNumberFormat="1" applyFill="1" applyBorder="1" applyAlignment="1">
      <alignment horizontal="right" vertical="center"/>
    </xf>
    <xf numFmtId="0" fontId="1" fillId="4" borderId="2" xfId="1" applyFill="1" applyBorder="1" applyAlignment="1">
      <alignment horizontal="center" vertical="center"/>
    </xf>
    <xf numFmtId="0" fontId="7" fillId="4" borderId="1" xfId="1" applyFont="1" applyFill="1" applyBorder="1" applyAlignment="1">
      <alignment horizontal="left" vertical="center"/>
    </xf>
    <xf numFmtId="176" fontId="1" fillId="3" borderId="1" xfId="1" applyNumberFormat="1" applyFill="1" applyBorder="1">
      <alignment vertical="center"/>
    </xf>
    <xf numFmtId="38" fontId="9" fillId="0" borderId="1" xfId="1" applyNumberFormat="1" applyFont="1" applyBorder="1">
      <alignment vertical="center"/>
    </xf>
    <xf numFmtId="0" fontId="1" fillId="3" borderId="14" xfId="1" applyFill="1" applyBorder="1" applyAlignment="1">
      <alignment horizontal="center" vertical="center"/>
    </xf>
    <xf numFmtId="3" fontId="6" fillId="3" borderId="0" xfId="1" applyNumberFormat="1" applyFont="1" applyFill="1" applyAlignment="1">
      <alignment horizontal="center" vertical="center"/>
    </xf>
    <xf numFmtId="0" fontId="1" fillId="3" borderId="0" xfId="2" applyFont="1" applyFill="1" applyAlignment="1">
      <alignment vertical="center"/>
    </xf>
    <xf numFmtId="38" fontId="1" fillId="3" borderId="0" xfId="1" applyNumberFormat="1" applyFill="1" applyAlignment="1">
      <alignment horizontal="right" vertical="center"/>
    </xf>
    <xf numFmtId="0" fontId="7" fillId="3" borderId="0" xfId="1" applyFont="1" applyFill="1" applyAlignment="1">
      <alignment horizontal="left" vertical="center"/>
    </xf>
    <xf numFmtId="176" fontId="6" fillId="3" borderId="0" xfId="1" applyNumberFormat="1" applyFont="1" applyFill="1" applyAlignment="1">
      <alignment horizontal="center" vertical="center"/>
    </xf>
    <xf numFmtId="3" fontId="1" fillId="3" borderId="0" xfId="1" applyNumberFormat="1" applyFill="1" applyAlignment="1">
      <alignment horizontal="center" vertical="center"/>
    </xf>
    <xf numFmtId="56" fontId="1" fillId="3" borderId="0" xfId="1" applyNumberFormat="1" applyFill="1" applyAlignment="1">
      <alignment horizontal="center" vertical="center"/>
    </xf>
    <xf numFmtId="56" fontId="6" fillId="3" borderId="0" xfId="1" applyNumberFormat="1" applyFont="1" applyFill="1" applyAlignment="1">
      <alignment horizontal="center" vertical="center"/>
    </xf>
    <xf numFmtId="0" fontId="6" fillId="3" borderId="0" xfId="1" applyFont="1" applyFill="1" applyAlignment="1">
      <alignment horizontal="left" vertical="center"/>
    </xf>
    <xf numFmtId="176" fontId="1" fillId="3" borderId="0" xfId="1" applyNumberFormat="1" applyFill="1" applyAlignment="1">
      <alignment horizontal="center" vertical="center"/>
    </xf>
    <xf numFmtId="0" fontId="78" fillId="0" borderId="0" xfId="1" applyFont="1" applyAlignment="1">
      <alignment horizontal="center" vertical="center"/>
    </xf>
    <xf numFmtId="49" fontId="2" fillId="0" borderId="1" xfId="1" applyNumberFormat="1" applyFont="1" applyBorder="1" applyAlignment="1">
      <alignment horizontal="center" vertical="center"/>
    </xf>
    <xf numFmtId="38" fontId="51" fillId="14" borderId="13" xfId="1" applyNumberFormat="1" applyFont="1" applyFill="1" applyBorder="1" applyAlignment="1">
      <alignment horizontal="left" vertical="center" shrinkToFit="1"/>
    </xf>
    <xf numFmtId="38" fontId="51" fillId="14" borderId="15" xfId="1" applyNumberFormat="1" applyFont="1" applyFill="1" applyBorder="1" applyAlignment="1">
      <alignment horizontal="left" vertical="center" shrinkToFit="1"/>
    </xf>
    <xf numFmtId="38" fontId="51" fillId="14" borderId="12" xfId="1" applyNumberFormat="1" applyFont="1" applyFill="1" applyBorder="1" applyAlignment="1">
      <alignment horizontal="left" vertical="center" shrinkToFit="1"/>
    </xf>
    <xf numFmtId="38" fontId="51" fillId="14" borderId="9" xfId="1" applyNumberFormat="1" applyFont="1" applyFill="1" applyBorder="1" applyAlignment="1">
      <alignment horizontal="left" vertical="center" shrinkToFit="1"/>
    </xf>
    <xf numFmtId="0" fontId="1" fillId="0" borderId="33" xfId="1" applyBorder="1" applyAlignment="1">
      <alignment horizontal="center" vertical="center"/>
    </xf>
    <xf numFmtId="0" fontId="1" fillId="0" borderId="34" xfId="1" applyBorder="1" applyAlignment="1">
      <alignment horizontal="center" vertical="center"/>
    </xf>
    <xf numFmtId="0" fontId="58" fillId="7" borderId="2" xfId="2" applyFont="1" applyFill="1" applyBorder="1" applyAlignment="1">
      <alignment horizontal="center" vertical="center"/>
    </xf>
    <xf numFmtId="0" fontId="58" fillId="7" borderId="3" xfId="2" applyFont="1" applyFill="1" applyBorder="1" applyAlignment="1">
      <alignment horizontal="center" vertical="center"/>
    </xf>
    <xf numFmtId="0" fontId="58" fillId="7" borderId="4" xfId="2" applyFont="1" applyFill="1" applyBorder="1" applyAlignment="1">
      <alignment horizontal="center" vertical="center"/>
    </xf>
    <xf numFmtId="181" fontId="1" fillId="0" borderId="35" xfId="1" applyNumberFormat="1" applyBorder="1" applyAlignment="1">
      <alignment horizontal="center" vertical="center"/>
    </xf>
    <xf numFmtId="181" fontId="1" fillId="0" borderId="36" xfId="1" applyNumberFormat="1" applyBorder="1" applyAlignment="1">
      <alignment horizontal="center" vertical="center"/>
    </xf>
    <xf numFmtId="0" fontId="25" fillId="0" borderId="1" xfId="1" applyFont="1" applyBorder="1" applyAlignment="1">
      <alignment horizontal="left" vertical="center" shrinkToFit="1"/>
    </xf>
    <xf numFmtId="181" fontId="1" fillId="0" borderId="37" xfId="1" applyNumberFormat="1" applyBorder="1" applyAlignment="1">
      <alignment horizontal="center" vertical="center"/>
    </xf>
    <xf numFmtId="181" fontId="1" fillId="0" borderId="38" xfId="1" applyNumberFormat="1" applyBorder="1" applyAlignment="1">
      <alignment horizontal="center" vertical="center"/>
    </xf>
    <xf numFmtId="0" fontId="25" fillId="0" borderId="1" xfId="2" applyFont="1" applyBorder="1" applyAlignment="1">
      <alignment vertical="center"/>
    </xf>
    <xf numFmtId="181" fontId="1" fillId="0" borderId="39" xfId="1" applyNumberFormat="1" applyBorder="1" applyAlignment="1">
      <alignment horizontal="center" vertical="center"/>
    </xf>
    <xf numFmtId="181" fontId="1" fillId="0" borderId="40" xfId="1" applyNumberFormat="1" applyBorder="1" applyAlignment="1">
      <alignment horizontal="center" vertical="center"/>
    </xf>
    <xf numFmtId="3" fontId="68" fillId="0" borderId="1" xfId="1" applyNumberFormat="1" applyFont="1" applyBorder="1" applyAlignment="1">
      <alignment horizontal="center" vertical="center"/>
    </xf>
    <xf numFmtId="5" fontId="8" fillId="0" borderId="1" xfId="1" applyNumberFormat="1" applyFont="1" applyBorder="1">
      <alignment vertical="center"/>
    </xf>
    <xf numFmtId="0" fontId="37" fillId="0" borderId="1" xfId="2" applyFont="1" applyBorder="1" applyAlignment="1">
      <alignment vertical="center"/>
    </xf>
    <xf numFmtId="185" fontId="79" fillId="13" borderId="1" xfId="1" applyNumberFormat="1" applyFont="1" applyFill="1" applyBorder="1">
      <alignment vertical="center"/>
    </xf>
    <xf numFmtId="56" fontId="1" fillId="0" borderId="0" xfId="1" applyNumberFormat="1" applyAlignment="1">
      <alignment horizontal="right" vertical="center"/>
    </xf>
    <xf numFmtId="185" fontId="1" fillId="0" borderId="1" xfId="1" applyNumberFormat="1" applyBorder="1" applyAlignment="1">
      <alignment horizontal="right" vertical="center"/>
    </xf>
    <xf numFmtId="0" fontId="1" fillId="26" borderId="33" xfId="1" applyFill="1" applyBorder="1" applyAlignment="1">
      <alignment horizontal="center" vertical="center"/>
    </xf>
    <xf numFmtId="0" fontId="1" fillId="26" borderId="34" xfId="1" applyFill="1" applyBorder="1" applyAlignment="1">
      <alignment horizontal="center" vertical="center"/>
    </xf>
    <xf numFmtId="3" fontId="1" fillId="18" borderId="1" xfId="1" applyNumberFormat="1" applyFill="1" applyBorder="1" applyAlignment="1">
      <alignment horizontal="center" vertical="center"/>
    </xf>
    <xf numFmtId="0" fontId="69" fillId="18" borderId="1" xfId="2" applyFont="1" applyFill="1" applyBorder="1" applyAlignment="1">
      <alignment horizontal="center" vertical="center"/>
    </xf>
    <xf numFmtId="0" fontId="9" fillId="18" borderId="1" xfId="2" applyFill="1" applyBorder="1" applyAlignment="1">
      <alignment horizontal="left" vertical="center"/>
    </xf>
    <xf numFmtId="0" fontId="9" fillId="18" borderId="1" xfId="2" applyFill="1" applyBorder="1" applyAlignment="1">
      <alignment horizontal="center" vertical="center"/>
    </xf>
    <xf numFmtId="0" fontId="9" fillId="18" borderId="1" xfId="2" applyFill="1" applyBorder="1" applyAlignment="1">
      <alignment horizontal="right" vertical="center"/>
    </xf>
    <xf numFmtId="181" fontId="7" fillId="9" borderId="1" xfId="1" applyNumberFormat="1" applyFont="1" applyFill="1" applyBorder="1" applyAlignment="1">
      <alignment horizontal="right" vertical="center"/>
    </xf>
    <xf numFmtId="181" fontId="7" fillId="4" borderId="1" xfId="1" applyNumberFormat="1" applyFont="1" applyFill="1" applyBorder="1" applyAlignment="1">
      <alignment horizontal="center" vertical="center"/>
    </xf>
    <xf numFmtId="49" fontId="1" fillId="18" borderId="1" xfId="1" applyNumberFormat="1" applyFill="1" applyBorder="1" applyAlignment="1">
      <alignment horizontal="left" vertical="center"/>
    </xf>
    <xf numFmtId="181" fontId="1" fillId="18" borderId="1" xfId="1" applyNumberFormat="1" applyFill="1" applyBorder="1" applyAlignment="1">
      <alignment horizontal="center" vertical="center"/>
    </xf>
    <xf numFmtId="181" fontId="1" fillId="18" borderId="1" xfId="1" applyNumberFormat="1" applyFill="1" applyBorder="1" applyAlignment="1">
      <alignment horizontal="right" vertical="center"/>
    </xf>
    <xf numFmtId="181" fontId="69" fillId="0" borderId="1" xfId="1" applyNumberFormat="1" applyFont="1" applyBorder="1" applyAlignment="1">
      <alignment horizontal="right" vertical="center"/>
    </xf>
    <xf numFmtId="181" fontId="6" fillId="0" borderId="1" xfId="1" applyNumberFormat="1" applyFont="1" applyBorder="1" applyAlignment="1">
      <alignment horizontal="center" vertical="center"/>
    </xf>
    <xf numFmtId="0" fontId="1" fillId="18" borderId="4" xfId="1" applyFill="1" applyBorder="1">
      <alignment vertical="center"/>
    </xf>
    <xf numFmtId="0" fontId="1" fillId="18" borderId="1" xfId="1" applyFill="1" applyBorder="1" applyAlignment="1">
      <alignment horizontal="center" vertical="center"/>
    </xf>
    <xf numFmtId="38" fontId="1" fillId="18" borderId="1" xfId="1" applyNumberFormat="1" applyFill="1" applyBorder="1" applyAlignment="1">
      <alignment horizontal="right" vertical="center"/>
    </xf>
    <xf numFmtId="0" fontId="6" fillId="0" borderId="2" xfId="1" applyFont="1" applyBorder="1" applyAlignment="1">
      <alignment horizontal="right" vertical="center"/>
    </xf>
    <xf numFmtId="0" fontId="64" fillId="0" borderId="22" xfId="1" applyFont="1" applyBorder="1">
      <alignment vertical="center"/>
    </xf>
    <xf numFmtId="181" fontId="66" fillId="0" borderId="1" xfId="1" applyNumberFormat="1" applyFont="1" applyBorder="1" applyAlignment="1">
      <alignment horizontal="right" vertical="center"/>
    </xf>
    <xf numFmtId="0" fontId="64" fillId="18" borderId="1" xfId="1" applyFont="1" applyFill="1" applyBorder="1">
      <alignment vertical="center"/>
    </xf>
    <xf numFmtId="0" fontId="64" fillId="18" borderId="1" xfId="1" applyFont="1" applyFill="1" applyBorder="1" applyAlignment="1">
      <alignment horizontal="center" vertical="center"/>
    </xf>
    <xf numFmtId="181" fontId="66" fillId="18" borderId="1" xfId="1" applyNumberFormat="1" applyFont="1" applyFill="1" applyBorder="1" applyAlignment="1">
      <alignment horizontal="right" vertical="center"/>
    </xf>
    <xf numFmtId="181" fontId="1" fillId="0" borderId="23" xfId="1" applyNumberFormat="1" applyBorder="1">
      <alignment vertical="center"/>
    </xf>
    <xf numFmtId="49" fontId="6" fillId="0" borderId="1" xfId="1" applyNumberFormat="1" applyFont="1" applyBorder="1" applyAlignment="1">
      <alignment horizontal="left" vertical="center" shrinkToFit="1"/>
    </xf>
    <xf numFmtId="181" fontId="1" fillId="0" borderId="1" xfId="1" applyNumberFormat="1" applyBorder="1" applyAlignment="1">
      <alignment horizontal="right"/>
    </xf>
    <xf numFmtId="0" fontId="9" fillId="0" borderId="1" xfId="2" applyBorder="1" applyAlignment="1">
      <alignment horizontal="right" vertical="center"/>
    </xf>
    <xf numFmtId="0" fontId="76" fillId="0" borderId="1" xfId="1" applyFont="1" applyBorder="1" applyAlignment="1">
      <alignment horizontal="left" vertical="center"/>
    </xf>
    <xf numFmtId="49" fontId="9" fillId="0" borderId="1" xfId="1" applyNumberFormat="1" applyFont="1" applyBorder="1" applyAlignment="1">
      <alignment vertical="center" shrinkToFit="1"/>
    </xf>
    <xf numFmtId="179" fontId="9" fillId="0" borderId="1" xfId="1" applyNumberFormat="1" applyFont="1" applyBorder="1" applyAlignment="1">
      <alignment horizontal="center" vertical="center"/>
    </xf>
    <xf numFmtId="181" fontId="9" fillId="0" borderId="1" xfId="1" applyNumberFormat="1" applyFont="1" applyBorder="1" applyAlignment="1">
      <alignment horizontal="right" vertical="center"/>
    </xf>
    <xf numFmtId="181" fontId="1" fillId="0" borderId="18" xfId="1" applyNumberFormat="1" applyBorder="1" applyAlignment="1">
      <alignment horizontal="right" vertical="center"/>
    </xf>
    <xf numFmtId="181" fontId="6" fillId="0" borderId="18" xfId="1" applyNumberFormat="1" applyFont="1" applyBorder="1" applyAlignment="1">
      <alignment horizontal="right" vertical="center"/>
    </xf>
    <xf numFmtId="0" fontId="9" fillId="0" borderId="2" xfId="1" applyFont="1" applyBorder="1">
      <alignment vertical="center"/>
    </xf>
    <xf numFmtId="0" fontId="6" fillId="0" borderId="1" xfId="1" applyFont="1" applyBorder="1" applyAlignment="1">
      <alignment vertical="center" wrapText="1"/>
    </xf>
    <xf numFmtId="181" fontId="6" fillId="0" borderId="2" xfId="1" applyNumberFormat="1" applyFont="1" applyBorder="1" applyAlignment="1">
      <alignment horizontal="center" vertical="center"/>
    </xf>
    <xf numFmtId="0" fontId="9" fillId="0" borderId="1" xfId="2" applyBorder="1"/>
    <xf numFmtId="181" fontId="19" fillId="0" borderId="1" xfId="1" applyNumberFormat="1" applyFont="1" applyBorder="1" applyAlignment="1">
      <alignment horizontal="center" vertical="center"/>
    </xf>
    <xf numFmtId="3" fontId="9" fillId="0" borderId="5" xfId="1" applyNumberFormat="1" applyFont="1" applyBorder="1" applyAlignment="1">
      <alignment horizontal="center" vertical="center"/>
    </xf>
    <xf numFmtId="181" fontId="9" fillId="0" borderId="1" xfId="2" applyNumberFormat="1" applyBorder="1" applyAlignment="1">
      <alignment horizontal="right" vertical="center"/>
    </xf>
    <xf numFmtId="181" fontId="51" fillId="13" borderId="1" xfId="1" applyNumberFormat="1" applyFont="1" applyFill="1" applyBorder="1" applyAlignment="1">
      <alignment horizontal="center" vertical="center"/>
    </xf>
    <xf numFmtId="0" fontId="1" fillId="0" borderId="34" xfId="1" applyBorder="1">
      <alignment vertical="center"/>
    </xf>
    <xf numFmtId="0" fontId="58" fillId="7" borderId="12" xfId="2" applyFont="1" applyFill="1" applyBorder="1" applyAlignment="1">
      <alignment horizontal="center" vertical="center"/>
    </xf>
    <xf numFmtId="0" fontId="58" fillId="7" borderId="17" xfId="2" applyFont="1" applyFill="1" applyBorder="1" applyAlignment="1">
      <alignment horizontal="center" vertical="center"/>
    </xf>
    <xf numFmtId="0" fontId="58" fillId="7" borderId="9" xfId="2" applyFont="1" applyFill="1" applyBorder="1" applyAlignment="1">
      <alignment horizontal="center" vertical="center"/>
    </xf>
    <xf numFmtId="0" fontId="69" fillId="0" borderId="1" xfId="2" applyFont="1" applyBorder="1" applyAlignment="1">
      <alignment horizontal="center" vertical="center"/>
    </xf>
    <xf numFmtId="0" fontId="69" fillId="0" borderId="1" xfId="2" applyFont="1" applyBorder="1" applyAlignment="1">
      <alignment horizontal="right" vertical="center"/>
    </xf>
    <xf numFmtId="181" fontId="68" fillId="0" borderId="1" xfId="1" applyNumberFormat="1" applyFont="1" applyBorder="1" applyAlignment="1">
      <alignment horizontal="right" vertical="center"/>
    </xf>
    <xf numFmtId="181" fontId="68" fillId="0" borderId="1" xfId="1" applyNumberFormat="1" applyFont="1" applyBorder="1" applyAlignment="1"/>
    <xf numFmtId="0" fontId="69" fillId="0" borderId="1" xfId="2" applyFont="1" applyBorder="1" applyAlignment="1">
      <alignment horizontal="left" vertical="center"/>
    </xf>
    <xf numFmtId="49" fontId="1" fillId="18" borderId="1" xfId="1" applyNumberFormat="1" applyFill="1" applyBorder="1" applyAlignment="1">
      <alignment horizontal="left" vertical="center" shrinkToFit="1"/>
    </xf>
    <xf numFmtId="49" fontId="1" fillId="0" borderId="1" xfId="1" applyNumberFormat="1" applyBorder="1" applyAlignment="1">
      <alignment horizontal="left" vertical="center" shrinkToFit="1"/>
    </xf>
    <xf numFmtId="49" fontId="7" fillId="9" borderId="1" xfId="1" applyNumberFormat="1" applyFont="1" applyFill="1" applyBorder="1" applyAlignment="1">
      <alignment horizontal="left" vertical="center" shrinkToFit="1"/>
    </xf>
    <xf numFmtId="0" fontId="25" fillId="9" borderId="1" xfId="2" applyFont="1" applyFill="1" applyBorder="1" applyAlignment="1">
      <alignment horizontal="center" vertical="center"/>
    </xf>
    <xf numFmtId="3" fontId="1" fillId="16" borderId="1" xfId="1" applyNumberFormat="1" applyFill="1" applyBorder="1" applyAlignment="1">
      <alignment horizontal="center" vertical="center"/>
    </xf>
    <xf numFmtId="49" fontId="1" fillId="16" borderId="1" xfId="1" applyNumberFormat="1" applyFill="1" applyBorder="1" applyAlignment="1">
      <alignment horizontal="left" vertical="center" shrinkToFit="1"/>
    </xf>
    <xf numFmtId="0" fontId="9" fillId="16" borderId="1" xfId="2" applyFill="1" applyBorder="1" applyAlignment="1">
      <alignment horizontal="center" vertical="center"/>
    </xf>
    <xf numFmtId="181" fontId="1" fillId="16" borderId="1" xfId="1" applyNumberFormat="1" applyFill="1" applyBorder="1" applyAlignment="1">
      <alignment horizontal="right" vertical="center"/>
    </xf>
    <xf numFmtId="0" fontId="25" fillId="4" borderId="1" xfId="2" applyFont="1" applyFill="1" applyBorder="1" applyAlignment="1">
      <alignment horizontal="center" vertical="center"/>
    </xf>
    <xf numFmtId="181" fontId="7" fillId="0" borderId="1" xfId="1" applyNumberFormat="1" applyFont="1" applyBorder="1" applyAlignment="1">
      <alignment horizontal="right" vertical="center"/>
    </xf>
    <xf numFmtId="0" fontId="6" fillId="18" borderId="1" xfId="1" applyFont="1" applyFill="1" applyBorder="1" applyAlignment="1">
      <alignment horizontal="center" vertical="center"/>
    </xf>
    <xf numFmtId="180" fontId="6" fillId="18" borderId="1" xfId="1" applyNumberFormat="1" applyFont="1" applyFill="1" applyBorder="1" applyAlignment="1">
      <alignment horizontal="right" vertical="center"/>
    </xf>
    <xf numFmtId="0" fontId="39" fillId="0" borderId="1" xfId="4" applyFill="1" applyBorder="1" applyAlignment="1">
      <alignment vertical="center"/>
    </xf>
    <xf numFmtId="0" fontId="9" fillId="16" borderId="1" xfId="2" applyFill="1" applyBorder="1" applyAlignment="1">
      <alignment vertical="center"/>
    </xf>
    <xf numFmtId="0" fontId="9" fillId="16" borderId="1" xfId="2" applyFill="1" applyBorder="1" applyAlignment="1">
      <alignment horizontal="right" vertical="center"/>
    </xf>
    <xf numFmtId="0" fontId="68" fillId="0" borderId="1" xfId="1" applyFont="1" applyBorder="1" applyAlignment="1">
      <alignment horizontal="center" vertical="center"/>
    </xf>
    <xf numFmtId="181" fontId="8" fillId="0" borderId="7" xfId="1" applyNumberFormat="1" applyFont="1" applyBorder="1" applyAlignment="1">
      <alignment horizontal="right" vertical="center"/>
    </xf>
    <xf numFmtId="3" fontId="6" fillId="5" borderId="1" xfId="1" applyNumberFormat="1" applyFont="1" applyFill="1" applyBorder="1" applyAlignment="1">
      <alignment horizontal="center" vertical="center"/>
    </xf>
    <xf numFmtId="3" fontId="19" fillId="5" borderId="1" xfId="1" applyNumberFormat="1" applyFont="1" applyFill="1" applyBorder="1" applyAlignment="1">
      <alignment horizontal="center" vertical="center"/>
    </xf>
    <xf numFmtId="56" fontId="6" fillId="5" borderId="1" xfId="1" applyNumberFormat="1" applyFont="1" applyFill="1" applyBorder="1" applyAlignment="1">
      <alignment horizontal="center" vertical="center"/>
    </xf>
    <xf numFmtId="3" fontId="6" fillId="3" borderId="5" xfId="1" applyNumberFormat="1" applyFont="1" applyFill="1" applyBorder="1" applyAlignment="1">
      <alignment horizontal="center" vertical="center"/>
    </xf>
    <xf numFmtId="3" fontId="6" fillId="3" borderId="6" xfId="1" applyNumberFormat="1" applyFont="1" applyFill="1" applyBorder="1" applyAlignment="1">
      <alignment horizontal="center" vertical="center"/>
    </xf>
    <xf numFmtId="3" fontId="6" fillId="3" borderId="7" xfId="1" applyNumberFormat="1" applyFont="1" applyFill="1" applyBorder="1" applyAlignment="1">
      <alignment horizontal="center" vertical="center"/>
    </xf>
    <xf numFmtId="181" fontId="12" fillId="21" borderId="1" xfId="1" applyNumberFormat="1" applyFont="1" applyFill="1" applyBorder="1" applyAlignment="1">
      <alignment horizontal="center" vertical="center"/>
    </xf>
    <xf numFmtId="0" fontId="80" fillId="0" borderId="0" xfId="1" applyFont="1">
      <alignment vertical="center"/>
    </xf>
    <xf numFmtId="0" fontId="1" fillId="0" borderId="4" xfId="1" applyBorder="1" applyAlignment="1">
      <alignment horizontal="center" vertical="center"/>
    </xf>
    <xf numFmtId="3" fontId="1" fillId="0" borderId="7" xfId="1" applyNumberFormat="1" applyBorder="1" applyAlignment="1">
      <alignment horizontal="center" vertical="center"/>
    </xf>
    <xf numFmtId="3" fontId="48" fillId="13" borderId="12" xfId="1" applyNumberFormat="1" applyFont="1" applyFill="1" applyBorder="1" applyAlignment="1">
      <alignment horizontal="center" vertical="center"/>
    </xf>
    <xf numFmtId="3" fontId="48" fillId="13" borderId="17" xfId="1" applyNumberFormat="1" applyFont="1" applyFill="1" applyBorder="1" applyAlignment="1">
      <alignment horizontal="center" vertical="center"/>
    </xf>
    <xf numFmtId="3" fontId="48" fillId="13" borderId="9" xfId="1" applyNumberFormat="1" applyFont="1" applyFill="1" applyBorder="1" applyAlignment="1">
      <alignment horizontal="center" vertical="center"/>
    </xf>
    <xf numFmtId="184" fontId="6" fillId="3" borderId="7" xfId="1" applyNumberFormat="1" applyFont="1" applyFill="1" applyBorder="1" applyAlignment="1">
      <alignment horizontal="right" vertical="center"/>
    </xf>
    <xf numFmtId="184" fontId="6" fillId="7" borderId="1" xfId="1" applyNumberFormat="1" applyFont="1" applyFill="1" applyBorder="1" applyAlignment="1">
      <alignment horizontal="right" vertical="center"/>
    </xf>
    <xf numFmtId="184" fontId="6" fillId="7" borderId="1" xfId="1" applyNumberFormat="1" applyFont="1" applyFill="1" applyBorder="1" applyAlignment="1">
      <alignment horizontal="right" vertical="center" shrinkToFit="1"/>
    </xf>
    <xf numFmtId="0" fontId="1" fillId="10" borderId="1" xfId="1" applyFill="1" applyBorder="1" applyAlignment="1">
      <alignment horizontal="left" vertical="center"/>
    </xf>
    <xf numFmtId="184" fontId="6" fillId="10" borderId="1" xfId="1" applyNumberFormat="1" applyFont="1" applyFill="1" applyBorder="1" applyAlignment="1">
      <alignment horizontal="right" vertical="center"/>
    </xf>
    <xf numFmtId="0" fontId="81" fillId="9" borderId="1" xfId="2" applyFont="1" applyFill="1" applyBorder="1" applyAlignment="1">
      <alignment horizontal="center" vertical="center"/>
    </xf>
    <xf numFmtId="184" fontId="18" fillId="9" borderId="1" xfId="1" applyNumberFormat="1" applyFont="1" applyFill="1" applyBorder="1" applyAlignment="1">
      <alignment horizontal="right" vertical="center"/>
    </xf>
    <xf numFmtId="0" fontId="18" fillId="9" borderId="1" xfId="1" applyFont="1" applyFill="1" applyBorder="1" applyAlignment="1">
      <alignment horizontal="right" vertical="center"/>
    </xf>
    <xf numFmtId="3" fontId="6" fillId="16" borderId="1" xfId="1" applyNumberFormat="1" applyFont="1" applyFill="1" applyBorder="1" applyAlignment="1">
      <alignment horizontal="center" vertical="center"/>
    </xf>
    <xf numFmtId="0" fontId="69" fillId="16" borderId="1" xfId="2" applyFont="1" applyFill="1" applyBorder="1" applyAlignment="1">
      <alignment horizontal="center" vertical="center"/>
    </xf>
    <xf numFmtId="0" fontId="1" fillId="16" borderId="1" xfId="1" applyFill="1" applyBorder="1" applyAlignment="1">
      <alignment horizontal="left" vertical="center"/>
    </xf>
    <xf numFmtId="184" fontId="6" fillId="16" borderId="1" xfId="1" applyNumberFormat="1" applyFont="1" applyFill="1" applyBorder="1" applyAlignment="1">
      <alignment horizontal="right" vertical="center"/>
    </xf>
    <xf numFmtId="0" fontId="39" fillId="3" borderId="1" xfId="4" applyFill="1" applyBorder="1" applyAlignment="1">
      <alignment horizontal="center" vertical="center"/>
    </xf>
    <xf numFmtId="0" fontId="69" fillId="0" borderId="1" xfId="2" applyFont="1" applyBorder="1" applyAlignment="1">
      <alignment horizontal="center" vertical="center" shrinkToFit="1"/>
    </xf>
    <xf numFmtId="0" fontId="1" fillId="0" borderId="41" xfId="1" applyBorder="1" applyAlignment="1">
      <alignment horizontal="center" vertical="center"/>
    </xf>
    <xf numFmtId="0" fontId="81" fillId="0" borderId="1" xfId="2" applyFont="1" applyBorder="1" applyAlignment="1">
      <alignment horizontal="center" vertical="center"/>
    </xf>
    <xf numFmtId="0" fontId="18" fillId="0" borderId="1" xfId="1" applyFont="1" applyBorder="1" applyAlignment="1">
      <alignment horizontal="left" vertical="center"/>
    </xf>
    <xf numFmtId="184" fontId="18" fillId="0" borderId="1" xfId="1" applyNumberFormat="1" applyFont="1" applyBorder="1" applyAlignment="1">
      <alignment horizontal="right" vertical="center"/>
    </xf>
    <xf numFmtId="0" fontId="18" fillId="0" borderId="1" xfId="1" applyFont="1" applyBorder="1" applyAlignment="1">
      <alignment horizontal="right" vertical="center"/>
    </xf>
    <xf numFmtId="181" fontId="18" fillId="0" borderId="1" xfId="1" applyNumberFormat="1" applyFont="1" applyBorder="1">
      <alignment vertical="center"/>
    </xf>
    <xf numFmtId="0" fontId="18" fillId="0" borderId="2" xfId="1" applyFont="1" applyBorder="1" applyAlignment="1">
      <alignment horizontal="center" vertical="center"/>
    </xf>
    <xf numFmtId="0" fontId="18" fillId="0" borderId="1" xfId="1" applyFont="1" applyBorder="1">
      <alignment vertical="center"/>
    </xf>
    <xf numFmtId="0" fontId="35" fillId="4" borderId="1" xfId="1" applyFont="1" applyFill="1" applyBorder="1" applyAlignment="1">
      <alignment horizontal="center" vertical="center"/>
    </xf>
    <xf numFmtId="3" fontId="1" fillId="3" borderId="4" xfId="1" applyNumberFormat="1" applyFill="1" applyBorder="1" applyAlignment="1">
      <alignment horizontal="center" vertical="center"/>
    </xf>
    <xf numFmtId="181" fontId="27" fillId="27" borderId="1" xfId="1" applyNumberFormat="1" applyFont="1" applyFill="1" applyBorder="1" applyAlignment="1">
      <alignment horizontal="center" vertical="center"/>
    </xf>
    <xf numFmtId="0" fontId="35" fillId="0" borderId="0" xfId="1" applyFont="1" applyAlignment="1">
      <alignment horizontal="center" vertical="center"/>
    </xf>
    <xf numFmtId="3" fontId="48" fillId="13" borderId="2" xfId="1" applyNumberFormat="1" applyFont="1" applyFill="1" applyBorder="1" applyAlignment="1">
      <alignment horizontal="center" vertical="center"/>
    </xf>
    <xf numFmtId="3" fontId="48" fillId="13" borderId="3" xfId="1" applyNumberFormat="1" applyFont="1" applyFill="1" applyBorder="1" applyAlignment="1">
      <alignment horizontal="center" vertical="center"/>
    </xf>
    <xf numFmtId="3" fontId="48" fillId="13" borderId="4" xfId="1" applyNumberFormat="1" applyFont="1" applyFill="1" applyBorder="1" applyAlignment="1">
      <alignment horizontal="center" vertical="center"/>
    </xf>
    <xf numFmtId="3" fontId="6" fillId="0" borderId="7" xfId="1" applyNumberFormat="1" applyFont="1" applyBorder="1" applyAlignment="1">
      <alignment horizontal="center" vertical="center"/>
    </xf>
    <xf numFmtId="0" fontId="82" fillId="0" borderId="0" xfId="1" applyFont="1">
      <alignment vertical="center"/>
    </xf>
    <xf numFmtId="0" fontId="6" fillId="16" borderId="1" xfId="1" applyFont="1" applyFill="1" applyBorder="1">
      <alignment vertical="center"/>
    </xf>
    <xf numFmtId="0" fontId="1" fillId="16" borderId="1" xfId="1" applyFill="1" applyBorder="1">
      <alignment vertical="center"/>
    </xf>
    <xf numFmtId="0" fontId="1" fillId="0" borderId="2" xfId="1" applyBorder="1" applyAlignment="1">
      <alignment horizontal="left" vertical="center"/>
    </xf>
    <xf numFmtId="0" fontId="25" fillId="9" borderId="1" xfId="1" applyFont="1" applyFill="1" applyBorder="1">
      <alignment vertical="center"/>
    </xf>
    <xf numFmtId="3" fontId="83" fillId="0" borderId="1" xfId="1" applyNumberFormat="1" applyFont="1" applyBorder="1" applyAlignment="1">
      <alignment horizontal="center" vertical="center"/>
    </xf>
    <xf numFmtId="0" fontId="83" fillId="0" borderId="1" xfId="1" applyFont="1" applyBorder="1">
      <alignment vertical="center"/>
    </xf>
    <xf numFmtId="184" fontId="83" fillId="0" borderId="1" xfId="1" applyNumberFormat="1" applyFont="1" applyBorder="1" applyAlignment="1">
      <alignment horizontal="right" vertical="center"/>
    </xf>
    <xf numFmtId="181" fontId="83" fillId="0" borderId="1" xfId="1" applyNumberFormat="1" applyFont="1" applyBorder="1">
      <alignment vertical="center"/>
    </xf>
    <xf numFmtId="0" fontId="83" fillId="0" borderId="2" xfId="1" applyFont="1" applyBorder="1" applyAlignment="1">
      <alignment horizontal="center" vertical="center"/>
    </xf>
    <xf numFmtId="0" fontId="84" fillId="16" borderId="1" xfId="1" applyFont="1" applyFill="1" applyBorder="1" applyAlignment="1">
      <alignment vertical="center" shrinkToFit="1"/>
    </xf>
    <xf numFmtId="184" fontId="6" fillId="16" borderId="1" xfId="1" applyNumberFormat="1" applyFont="1" applyFill="1" applyBorder="1" applyAlignment="1">
      <alignment horizontal="center" vertical="center"/>
    </xf>
    <xf numFmtId="0" fontId="1" fillId="3" borderId="2" xfId="1" applyFill="1" applyBorder="1">
      <alignment vertical="center"/>
    </xf>
    <xf numFmtId="3" fontId="83" fillId="9" borderId="1" xfId="1" applyNumberFormat="1" applyFont="1" applyFill="1" applyBorder="1" applyAlignment="1">
      <alignment horizontal="center" vertical="center"/>
    </xf>
    <xf numFmtId="0" fontId="83" fillId="9" borderId="1" xfId="1" applyFont="1" applyFill="1" applyBorder="1">
      <alignment vertical="center"/>
    </xf>
    <xf numFmtId="184" fontId="83" fillId="9" borderId="1" xfId="1" applyNumberFormat="1" applyFont="1" applyFill="1" applyBorder="1" applyAlignment="1">
      <alignment horizontal="right" vertical="center"/>
    </xf>
    <xf numFmtId="181" fontId="83" fillId="9" borderId="1" xfId="1" applyNumberFormat="1" applyFont="1" applyFill="1" applyBorder="1">
      <alignment vertical="center"/>
    </xf>
    <xf numFmtId="0" fontId="83" fillId="9" borderId="2" xfId="1" applyFont="1" applyFill="1" applyBorder="1" applyAlignment="1">
      <alignment horizontal="center" vertical="center"/>
    </xf>
    <xf numFmtId="0" fontId="9" fillId="0" borderId="1" xfId="1" applyFont="1" applyBorder="1" applyAlignment="1">
      <alignment horizontal="left" vertical="center"/>
    </xf>
    <xf numFmtId="0" fontId="39" fillId="3" borderId="1" xfId="4" applyFill="1" applyBorder="1" applyAlignment="1">
      <alignment horizontal="left" vertical="center"/>
    </xf>
    <xf numFmtId="0" fontId="26" fillId="0" borderId="1" xfId="2" applyFont="1" applyBorder="1" applyAlignment="1">
      <alignment horizontal="right" vertical="center"/>
    </xf>
    <xf numFmtId="3" fontId="8" fillId="0" borderId="2" xfId="1" applyNumberFormat="1" applyFont="1" applyBorder="1" applyAlignment="1">
      <alignment horizontal="center" vertical="center"/>
    </xf>
    <xf numFmtId="0" fontId="1" fillId="0" borderId="42" xfId="1" applyBorder="1" applyAlignment="1">
      <alignment horizontal="center" vertical="center"/>
    </xf>
    <xf numFmtId="49" fontId="6" fillId="0" borderId="15" xfId="1" applyNumberFormat="1" applyFont="1" applyBorder="1" applyAlignment="1">
      <alignment horizontal="left" vertical="center"/>
    </xf>
    <xf numFmtId="0" fontId="39" fillId="0" borderId="0" xfId="4">
      <alignment vertical="center"/>
    </xf>
    <xf numFmtId="177" fontId="1" fillId="27" borderId="1" xfId="1" applyNumberFormat="1" applyFill="1" applyBorder="1" applyAlignment="1">
      <alignment horizontal="center" vertical="center"/>
    </xf>
    <xf numFmtId="3" fontId="6" fillId="28" borderId="1" xfId="1" applyNumberFormat="1" applyFont="1" applyFill="1" applyBorder="1" applyAlignment="1">
      <alignment horizontal="center" vertical="center"/>
    </xf>
    <xf numFmtId="49" fontId="6" fillId="28" borderId="1" xfId="1" applyNumberFormat="1" applyFont="1" applyFill="1" applyBorder="1" applyAlignment="1">
      <alignment horizontal="left" vertical="center"/>
    </xf>
    <xf numFmtId="0" fontId="6" fillId="28" borderId="1" xfId="1" applyFont="1" applyFill="1" applyBorder="1" applyAlignment="1">
      <alignment horizontal="center" vertical="center"/>
    </xf>
    <xf numFmtId="38" fontId="6" fillId="28" borderId="1" xfId="1" applyNumberFormat="1" applyFont="1" applyFill="1" applyBorder="1" applyAlignment="1">
      <alignment horizontal="right" vertical="center"/>
    </xf>
    <xf numFmtId="181" fontId="1" fillId="28" borderId="1" xfId="1" applyNumberFormat="1" applyFill="1" applyBorder="1">
      <alignment vertical="center"/>
    </xf>
    <xf numFmtId="0" fontId="6" fillId="28" borderId="2" xfId="1" applyFont="1" applyFill="1" applyBorder="1" applyAlignment="1">
      <alignment horizontal="center" vertical="center"/>
    </xf>
    <xf numFmtId="0" fontId="6" fillId="28" borderId="1" xfId="1" applyFont="1" applyFill="1" applyBorder="1">
      <alignment vertical="center"/>
    </xf>
    <xf numFmtId="0" fontId="35" fillId="22" borderId="43" xfId="1" applyFont="1" applyFill="1" applyBorder="1" applyAlignment="1">
      <alignment horizontal="center" vertical="center"/>
    </xf>
    <xf numFmtId="184" fontId="1" fillId="0" borderId="1" xfId="1" applyNumberFormat="1" applyBorder="1" applyAlignment="1">
      <alignment horizontal="right" vertical="center"/>
    </xf>
    <xf numFmtId="3" fontId="1" fillId="7" borderId="1" xfId="1" applyNumberFormat="1" applyFill="1" applyBorder="1" applyAlignment="1">
      <alignment horizontal="left" vertical="center"/>
    </xf>
    <xf numFmtId="0" fontId="1" fillId="0" borderId="7" xfId="1" applyBorder="1" applyAlignment="1">
      <alignment horizontal="center" vertical="center"/>
    </xf>
    <xf numFmtId="181" fontId="1" fillId="0" borderId="7" xfId="1" applyNumberFormat="1" applyBorder="1">
      <alignment vertical="center"/>
    </xf>
    <xf numFmtId="181" fontId="1" fillId="0" borderId="12" xfId="1" applyNumberFormat="1" applyBorder="1">
      <alignment vertical="center"/>
    </xf>
    <xf numFmtId="182" fontId="1" fillId="0" borderId="7" xfId="1" applyNumberFormat="1" applyBorder="1">
      <alignment vertical="center"/>
    </xf>
    <xf numFmtId="0" fontId="1" fillId="5" borderId="7" xfId="1" applyFill="1" applyBorder="1" applyAlignment="1">
      <alignment horizontal="center" vertical="center"/>
    </xf>
    <xf numFmtId="181" fontId="1" fillId="5" borderId="7" xfId="1" applyNumberFormat="1" applyFill="1" applyBorder="1">
      <alignment vertical="center"/>
    </xf>
    <xf numFmtId="181" fontId="1" fillId="5" borderId="12" xfId="1" applyNumberFormat="1" applyFill="1" applyBorder="1">
      <alignment vertical="center"/>
    </xf>
    <xf numFmtId="182" fontId="1" fillId="5" borderId="7" xfId="1" applyNumberFormat="1" applyFill="1" applyBorder="1">
      <alignment vertical="center"/>
    </xf>
    <xf numFmtId="38" fontId="1" fillId="5" borderId="1" xfId="1" applyNumberFormat="1" applyFill="1" applyBorder="1" applyAlignment="1">
      <alignment horizontal="right" vertical="center"/>
    </xf>
    <xf numFmtId="0" fontId="1" fillId="5" borderId="1" xfId="1" applyFill="1" applyBorder="1" applyAlignment="1">
      <alignment horizontal="left" vertical="center"/>
    </xf>
    <xf numFmtId="0" fontId="34" fillId="3" borderId="1" xfId="1" applyFont="1" applyFill="1" applyBorder="1" applyAlignment="1">
      <alignment horizontal="center" vertical="center"/>
    </xf>
    <xf numFmtId="0" fontId="85" fillId="0" borderId="0" xfId="1" applyFont="1">
      <alignment vertical="center"/>
    </xf>
    <xf numFmtId="179" fontId="6" fillId="0" borderId="7" xfId="2" applyNumberFormat="1" applyFont="1" applyBorder="1" applyAlignment="1">
      <alignment horizontal="center" vertical="center"/>
    </xf>
    <xf numFmtId="179" fontId="6" fillId="0" borderId="1" xfId="2" applyNumberFormat="1" applyFont="1" applyBorder="1" applyAlignment="1">
      <alignment horizontal="center" vertical="center"/>
    </xf>
    <xf numFmtId="179" fontId="6" fillId="0" borderId="1" xfId="1" applyNumberFormat="1" applyFont="1" applyBorder="1" applyAlignment="1">
      <alignment horizontal="center" vertical="center"/>
    </xf>
    <xf numFmtId="38" fontId="6" fillId="0" borderId="8" xfId="1" applyNumberFormat="1" applyFont="1" applyBorder="1" applyAlignment="1">
      <alignment horizontal="right" vertical="center"/>
    </xf>
    <xf numFmtId="0" fontId="5" fillId="0" borderId="1" xfId="1" applyFont="1" applyBorder="1" applyAlignment="1">
      <alignment horizontal="center" vertical="center"/>
    </xf>
    <xf numFmtId="179" fontId="19" fillId="0" borderId="0" xfId="1" applyNumberFormat="1" applyFont="1" applyAlignment="1">
      <alignment horizontal="right" vertical="center"/>
    </xf>
    <xf numFmtId="178" fontId="19" fillId="0" borderId="0" xfId="1" applyNumberFormat="1" applyFont="1" applyAlignment="1">
      <alignment horizontal="center" vertical="center"/>
    </xf>
    <xf numFmtId="177" fontId="19" fillId="0" borderId="0" xfId="1" applyNumberFormat="1" applyFont="1">
      <alignment vertical="center"/>
    </xf>
    <xf numFmtId="181" fontId="19" fillId="0" borderId="0" xfId="1" applyNumberFormat="1" applyFont="1">
      <alignment vertical="center"/>
    </xf>
    <xf numFmtId="178" fontId="19" fillId="0" borderId="0" xfId="1" applyNumberFormat="1" applyFont="1">
      <alignment vertical="center"/>
    </xf>
    <xf numFmtId="178" fontId="5" fillId="0" borderId="1" xfId="1" applyNumberFormat="1" applyFont="1" applyBorder="1" applyAlignment="1">
      <alignment horizontal="center" vertical="center"/>
    </xf>
    <xf numFmtId="3" fontId="19" fillId="0" borderId="5" xfId="1" applyNumberFormat="1" applyFont="1" applyBorder="1" applyAlignment="1">
      <alignment horizontal="center" vertical="center"/>
    </xf>
    <xf numFmtId="0" fontId="19" fillId="0" borderId="5" xfId="1" applyFont="1" applyBorder="1" applyAlignment="1">
      <alignment horizontal="center" vertical="center"/>
    </xf>
    <xf numFmtId="179" fontId="19" fillId="0" borderId="5" xfId="1" applyNumberFormat="1" applyFont="1" applyBorder="1" applyAlignment="1">
      <alignment horizontal="center" vertical="center"/>
    </xf>
    <xf numFmtId="181" fontId="19" fillId="0" borderId="5" xfId="1" applyNumberFormat="1" applyFont="1" applyBorder="1" applyAlignment="1">
      <alignment horizontal="center" vertical="center"/>
    </xf>
    <xf numFmtId="181" fontId="19" fillId="0" borderId="13" xfId="1" applyNumberFormat="1" applyFont="1" applyBorder="1" applyAlignment="1">
      <alignment horizontal="center" vertical="center"/>
    </xf>
    <xf numFmtId="0" fontId="19" fillId="0" borderId="13" xfId="1" applyFont="1" applyBorder="1" applyAlignment="1">
      <alignment horizontal="center" vertical="center"/>
    </xf>
    <xf numFmtId="178" fontId="19" fillId="0" borderId="5" xfId="1" applyNumberFormat="1" applyFont="1" applyBorder="1" applyAlignment="1">
      <alignment horizontal="center" vertical="center"/>
    </xf>
    <xf numFmtId="177" fontId="19" fillId="0" borderId="5" xfId="1" applyNumberFormat="1" applyFont="1" applyBorder="1" applyAlignment="1">
      <alignment horizontal="center" vertical="center"/>
    </xf>
    <xf numFmtId="3" fontId="19" fillId="0" borderId="1" xfId="1" applyNumberFormat="1" applyFont="1" applyBorder="1">
      <alignment vertical="center"/>
    </xf>
    <xf numFmtId="0" fontId="19" fillId="0" borderId="5" xfId="1" applyFont="1" applyBorder="1" applyAlignment="1">
      <alignment horizontal="left" vertical="center"/>
    </xf>
    <xf numFmtId="179" fontId="19" fillId="0" borderId="5" xfId="1" applyNumberFormat="1" applyFont="1" applyBorder="1" applyAlignment="1">
      <alignment horizontal="right" vertical="center"/>
    </xf>
    <xf numFmtId="38" fontId="19" fillId="0" borderId="5" xfId="7" applyFont="1" applyFill="1" applyBorder="1" applyAlignment="1">
      <alignment horizontal="right" vertical="center"/>
    </xf>
    <xf numFmtId="38" fontId="1" fillId="0" borderId="1" xfId="7" applyFont="1" applyBorder="1">
      <alignment vertical="center"/>
    </xf>
    <xf numFmtId="0" fontId="19" fillId="0" borderId="1" xfId="1" applyFont="1" applyBorder="1" applyAlignment="1">
      <alignment horizontal="right" vertical="center"/>
    </xf>
    <xf numFmtId="177" fontId="19" fillId="0" borderId="1" xfId="1" applyNumberFormat="1" applyFont="1" applyBorder="1">
      <alignment vertical="center"/>
    </xf>
    <xf numFmtId="0" fontId="19" fillId="4" borderId="1" xfId="1" applyFont="1" applyFill="1" applyBorder="1" applyAlignment="1">
      <alignment horizontal="center" vertical="center"/>
    </xf>
    <xf numFmtId="38" fontId="1" fillId="4" borderId="1" xfId="7" applyFont="1" applyFill="1" applyBorder="1">
      <alignment vertical="center"/>
    </xf>
    <xf numFmtId="0" fontId="19" fillId="4" borderId="1" xfId="1" applyFont="1" applyFill="1" applyBorder="1" applyAlignment="1">
      <alignment horizontal="right" vertical="center"/>
    </xf>
    <xf numFmtId="3" fontId="1" fillId="0" borderId="2" xfId="1" applyNumberFormat="1" applyBorder="1" applyAlignment="1">
      <alignment horizontal="center" vertical="center"/>
    </xf>
    <xf numFmtId="0" fontId="9" fillId="0" borderId="4" xfId="2" applyBorder="1" applyAlignment="1">
      <alignment horizontal="center" vertical="center"/>
    </xf>
    <xf numFmtId="0" fontId="86" fillId="0" borderId="1" xfId="2" applyFont="1" applyBorder="1" applyAlignment="1">
      <alignment vertical="center"/>
    </xf>
    <xf numFmtId="3" fontId="68" fillId="29" borderId="1" xfId="1" applyNumberFormat="1" applyFont="1" applyFill="1" applyBorder="1" applyAlignment="1">
      <alignment horizontal="center" vertical="center"/>
    </xf>
    <xf numFmtId="0" fontId="9" fillId="29" borderId="4" xfId="2" applyFill="1" applyBorder="1" applyAlignment="1">
      <alignment horizontal="left" vertical="center"/>
    </xf>
    <xf numFmtId="0" fontId="9" fillId="29" borderId="1" xfId="2" applyFill="1" applyBorder="1" applyAlignment="1">
      <alignment horizontal="center" vertical="center"/>
    </xf>
    <xf numFmtId="3" fontId="6" fillId="0" borderId="2" xfId="1" applyNumberFormat="1" applyFont="1" applyBorder="1" applyAlignment="1">
      <alignment horizontal="center" vertical="center"/>
    </xf>
    <xf numFmtId="0" fontId="9" fillId="0" borderId="4" xfId="2" applyBorder="1" applyAlignment="1">
      <alignment horizontal="left" vertical="center"/>
    </xf>
    <xf numFmtId="5" fontId="8" fillId="0" borderId="2" xfId="1" applyNumberFormat="1" applyFont="1" applyBorder="1" applyAlignment="1">
      <alignment horizontal="center" vertical="center"/>
    </xf>
    <xf numFmtId="181" fontId="69" fillId="0" borderId="1" xfId="1" applyNumberFormat="1" applyFont="1" applyBorder="1" applyAlignment="1">
      <alignment horizontal="center" vertical="center"/>
    </xf>
    <xf numFmtId="181" fontId="8" fillId="0" borderId="1" xfId="1" applyNumberFormat="1" applyFont="1" applyBorder="1" applyAlignment="1">
      <alignment horizontal="center" vertical="center"/>
    </xf>
    <xf numFmtId="0" fontId="64" fillId="0" borderId="25" xfId="1" applyFont="1" applyBorder="1">
      <alignment vertical="center"/>
    </xf>
    <xf numFmtId="0" fontId="67" fillId="0" borderId="25" xfId="1" applyFont="1" applyBorder="1" applyAlignment="1">
      <alignment horizontal="center" vertical="center"/>
    </xf>
    <xf numFmtId="179" fontId="64" fillId="6" borderId="25" xfId="1" applyNumberFormat="1" applyFont="1" applyFill="1" applyBorder="1" applyAlignment="1">
      <alignment horizontal="center" vertical="center"/>
    </xf>
    <xf numFmtId="0" fontId="1" fillId="0" borderId="22" xfId="1" applyBorder="1" applyAlignment="1">
      <alignment horizontal="center" vertical="center"/>
    </xf>
    <xf numFmtId="179" fontId="64" fillId="6" borderId="1" xfId="1" applyNumberFormat="1" applyFont="1" applyFill="1" applyBorder="1" applyAlignment="1">
      <alignment horizontal="center" vertical="center"/>
    </xf>
    <xf numFmtId="38" fontId="8" fillId="6" borderId="1" xfId="1" applyNumberFormat="1" applyFont="1" applyFill="1" applyBorder="1" applyAlignment="1">
      <alignment horizontal="center" vertical="center"/>
    </xf>
    <xf numFmtId="0" fontId="9" fillId="0" borderId="1" xfId="2" applyBorder="1" applyAlignment="1">
      <alignment horizontal="left"/>
    </xf>
    <xf numFmtId="0" fontId="87" fillId="0" borderId="1" xfId="1" applyFont="1" applyBorder="1" applyAlignment="1">
      <alignment horizontal="left" vertical="center"/>
    </xf>
    <xf numFmtId="0" fontId="39" fillId="0" borderId="1" xfId="4" applyBorder="1" applyAlignment="1">
      <alignment horizontal="center" vertical="center"/>
    </xf>
    <xf numFmtId="0" fontId="7" fillId="9" borderId="1" xfId="1" applyFont="1" applyFill="1" applyBorder="1" applyAlignment="1">
      <alignment horizontal="right" vertical="center"/>
    </xf>
    <xf numFmtId="0" fontId="9" fillId="0" borderId="1" xfId="1" applyFont="1" applyBorder="1" applyAlignment="1">
      <alignment horizontal="right" vertical="center"/>
    </xf>
    <xf numFmtId="0" fontId="6" fillId="0" borderId="0" xfId="1" applyFont="1" applyAlignment="1">
      <alignment vertical="center" shrinkToFit="1"/>
    </xf>
    <xf numFmtId="3" fontId="1" fillId="10" borderId="1" xfId="1" applyNumberFormat="1" applyFill="1" applyBorder="1" applyAlignment="1">
      <alignment horizontal="center" vertical="center"/>
    </xf>
    <xf numFmtId="181" fontId="68" fillId="0" borderId="1" xfId="1" applyNumberFormat="1" applyFont="1" applyBorder="1" applyAlignment="1">
      <alignment horizontal="center" vertical="center"/>
    </xf>
    <xf numFmtId="38" fontId="6" fillId="9" borderId="1" xfId="1" applyNumberFormat="1" applyFont="1" applyFill="1" applyBorder="1" applyAlignment="1">
      <alignment horizontal="center" vertical="center"/>
    </xf>
    <xf numFmtId="3" fontId="9" fillId="9" borderId="1" xfId="1" applyNumberFormat="1" applyFont="1" applyFill="1" applyBorder="1" applyAlignment="1">
      <alignment horizontal="center" vertical="center"/>
    </xf>
    <xf numFmtId="179" fontId="9" fillId="9" borderId="1" xfId="1" applyNumberFormat="1" applyFont="1" applyFill="1" applyBorder="1" applyAlignment="1">
      <alignment horizontal="center" vertical="center"/>
    </xf>
    <xf numFmtId="181" fontId="9" fillId="9" borderId="1" xfId="1" applyNumberFormat="1" applyFont="1" applyFill="1" applyBorder="1" applyAlignment="1">
      <alignment horizontal="center" vertical="center"/>
    </xf>
    <xf numFmtId="181" fontId="9" fillId="9" borderId="1" xfId="1" applyNumberFormat="1" applyFont="1" applyFill="1" applyBorder="1" applyAlignment="1"/>
    <xf numFmtId="0" fontId="9" fillId="9" borderId="1" xfId="1" applyFont="1" applyFill="1" applyBorder="1" applyAlignment="1">
      <alignment horizontal="left" vertical="center" shrinkToFit="1"/>
    </xf>
    <xf numFmtId="181" fontId="27" fillId="0" borderId="1" xfId="1" applyNumberFormat="1" applyFont="1" applyBorder="1" applyAlignment="1">
      <alignment horizontal="center" vertical="center"/>
    </xf>
    <xf numFmtId="0" fontId="1" fillId="3" borderId="2" xfId="1" applyFill="1" applyBorder="1" applyAlignment="1">
      <alignment horizontal="right" vertical="center"/>
    </xf>
    <xf numFmtId="3" fontId="27" fillId="13" borderId="7" xfId="1" applyNumberFormat="1" applyFont="1" applyFill="1" applyBorder="1" applyAlignment="1">
      <alignment horizontal="center" vertical="center"/>
    </xf>
    <xf numFmtId="180" fontId="1" fillId="6" borderId="1" xfId="1" applyNumberFormat="1" applyFill="1" applyBorder="1">
      <alignment vertical="center"/>
    </xf>
    <xf numFmtId="0" fontId="1" fillId="10" borderId="0" xfId="1" applyFill="1">
      <alignment vertical="center"/>
    </xf>
    <xf numFmtId="0" fontId="88" fillId="0" borderId="0" xfId="1" applyFont="1">
      <alignment vertical="center"/>
    </xf>
    <xf numFmtId="0" fontId="55" fillId="0" borderId="1" xfId="1" applyFont="1" applyBorder="1" applyAlignment="1">
      <alignment horizontal="center" vertical="center"/>
    </xf>
    <xf numFmtId="0" fontId="69" fillId="0" borderId="1" xfId="2" applyFont="1" applyBorder="1" applyAlignment="1">
      <alignment vertical="center"/>
    </xf>
    <xf numFmtId="181" fontId="68" fillId="6" borderId="1" xfId="1" applyNumberFormat="1" applyFont="1" applyFill="1" applyBorder="1">
      <alignment vertical="center"/>
    </xf>
    <xf numFmtId="181" fontId="1" fillId="6" borderId="2" xfId="1" applyNumberFormat="1" applyFill="1" applyBorder="1" applyAlignment="1"/>
    <xf numFmtId="0" fontId="1" fillId="16" borderId="1" xfId="1" applyFill="1" applyBorder="1" applyAlignment="1">
      <alignment horizontal="center" vertical="center"/>
    </xf>
    <xf numFmtId="0" fontId="9" fillId="16" borderId="1" xfId="2" applyFill="1" applyBorder="1" applyAlignment="1">
      <alignment horizontal="left" vertical="center"/>
    </xf>
    <xf numFmtId="181" fontId="68" fillId="16" borderId="1" xfId="1" applyNumberFormat="1" applyFont="1" applyFill="1" applyBorder="1">
      <alignment vertical="center"/>
    </xf>
    <xf numFmtId="181" fontId="1" fillId="16" borderId="2" xfId="1" applyNumberFormat="1" applyFill="1" applyBorder="1" applyAlignment="1"/>
    <xf numFmtId="0" fontId="9" fillId="6" borderId="1" xfId="2" applyFill="1" applyBorder="1" applyAlignment="1">
      <alignment horizontal="left"/>
    </xf>
    <xf numFmtId="0" fontId="69" fillId="6" borderId="1" xfId="2" applyFont="1" applyFill="1" applyBorder="1" applyAlignment="1">
      <alignment vertical="center"/>
    </xf>
    <xf numFmtId="0" fontId="1" fillId="6" borderId="2" xfId="1" applyFill="1" applyBorder="1" applyAlignment="1">
      <alignment horizontal="center" vertical="center"/>
    </xf>
    <xf numFmtId="0" fontId="1" fillId="4" borderId="44" xfId="1" applyFill="1" applyBorder="1">
      <alignment vertical="center"/>
    </xf>
    <xf numFmtId="0" fontId="35" fillId="4" borderId="45" xfId="1" applyFont="1" applyFill="1" applyBorder="1">
      <alignment vertical="center"/>
    </xf>
    <xf numFmtId="0" fontId="1" fillId="4" borderId="46" xfId="1" applyFill="1" applyBorder="1">
      <alignment vertical="center"/>
    </xf>
    <xf numFmtId="0" fontId="19" fillId="0" borderId="1" xfId="2" applyFont="1" applyBorder="1" applyAlignment="1">
      <alignment horizontal="left" vertical="center"/>
    </xf>
    <xf numFmtId="178" fontId="1" fillId="0" borderId="1" xfId="1" applyNumberFormat="1" applyBorder="1">
      <alignment vertical="center"/>
    </xf>
    <xf numFmtId="3" fontId="35" fillId="13" borderId="7" xfId="1" applyNumberFormat="1" applyFont="1" applyFill="1" applyBorder="1" applyAlignment="1">
      <alignment horizontal="center" vertical="center"/>
    </xf>
    <xf numFmtId="0" fontId="1" fillId="30" borderId="1" xfId="1" applyFill="1" applyBorder="1" applyAlignment="1">
      <alignment horizontal="center" vertical="center"/>
    </xf>
    <xf numFmtId="0" fontId="25" fillId="5" borderId="1" xfId="1" applyFont="1" applyFill="1" applyBorder="1">
      <alignment vertical="center"/>
    </xf>
    <xf numFmtId="185" fontId="7" fillId="5" borderId="1" xfId="1" applyNumberFormat="1" applyFont="1" applyFill="1" applyBorder="1" applyAlignment="1">
      <alignment horizontal="center" vertical="center"/>
    </xf>
    <xf numFmtId="181" fontId="48" fillId="28" borderId="1" xfId="1" applyNumberFormat="1" applyFont="1" applyFill="1" applyBorder="1" applyAlignment="1">
      <alignment horizontal="center" vertical="center"/>
    </xf>
    <xf numFmtId="3" fontId="25" fillId="31" borderId="1" xfId="1" applyNumberFormat="1" applyFont="1" applyFill="1" applyBorder="1" applyAlignment="1">
      <alignment horizontal="center" vertical="center"/>
    </xf>
    <xf numFmtId="0" fontId="7" fillId="31" borderId="1" xfId="1" applyFont="1" applyFill="1" applyBorder="1" applyAlignment="1">
      <alignment horizontal="left" vertical="center"/>
    </xf>
    <xf numFmtId="184" fontId="7" fillId="31" borderId="1" xfId="1" applyNumberFormat="1" applyFont="1" applyFill="1" applyBorder="1" applyAlignment="1">
      <alignment horizontal="right" vertical="center"/>
    </xf>
    <xf numFmtId="0" fontId="7" fillId="31" borderId="1" xfId="1" applyFont="1" applyFill="1" applyBorder="1" applyAlignment="1">
      <alignment horizontal="right" vertical="center"/>
    </xf>
    <xf numFmtId="181" fontId="7" fillId="0" borderId="1" xfId="1" applyNumberFormat="1" applyFont="1" applyBorder="1">
      <alignment vertical="center"/>
    </xf>
    <xf numFmtId="0" fontId="7" fillId="0" borderId="2" xfId="1" applyFont="1" applyBorder="1" applyAlignment="1">
      <alignment horizontal="center" vertical="center"/>
    </xf>
    <xf numFmtId="184" fontId="7" fillId="9" borderId="1" xfId="1" applyNumberFormat="1" applyFont="1" applyFill="1" applyBorder="1" applyAlignment="1">
      <alignment horizontal="right" vertical="center"/>
    </xf>
    <xf numFmtId="3" fontId="18" fillId="4" borderId="5" xfId="1" applyNumberFormat="1" applyFont="1" applyFill="1" applyBorder="1" applyAlignment="1">
      <alignment horizontal="center" vertical="center"/>
    </xf>
    <xf numFmtId="0" fontId="1" fillId="4" borderId="1" xfId="1" applyFill="1" applyBorder="1" applyAlignment="1">
      <alignment horizontal="left" vertical="center"/>
    </xf>
    <xf numFmtId="0" fontId="1" fillId="4" borderId="1" xfId="1" applyFill="1" applyBorder="1" applyAlignment="1">
      <alignment horizontal="right" vertical="center"/>
    </xf>
    <xf numFmtId="178" fontId="1" fillId="4" borderId="1" xfId="1" applyNumberFormat="1" applyFill="1" applyBorder="1" applyAlignment="1">
      <alignment horizontal="center" vertical="center"/>
    </xf>
    <xf numFmtId="0" fontId="1" fillId="4" borderId="0" xfId="1" applyFill="1" applyAlignment="1">
      <alignment horizontal="center" vertical="center"/>
    </xf>
    <xf numFmtId="3" fontId="18" fillId="4" borderId="6" xfId="1" applyNumberFormat="1" applyFont="1" applyFill="1" applyBorder="1" applyAlignment="1">
      <alignment horizontal="center" vertical="center"/>
    </xf>
    <xf numFmtId="3" fontId="18" fillId="4" borderId="7" xfId="1" applyNumberFormat="1" applyFont="1" applyFill="1" applyBorder="1" applyAlignment="1">
      <alignment horizontal="center" vertical="center"/>
    </xf>
    <xf numFmtId="3" fontId="18" fillId="0" borderId="1" xfId="1" applyNumberFormat="1" applyFont="1" applyBorder="1">
      <alignment vertical="center"/>
    </xf>
    <xf numFmtId="38" fontId="51" fillId="14" borderId="13" xfId="1" applyNumberFormat="1" applyFont="1" applyFill="1" applyBorder="1" applyAlignment="1">
      <alignment horizontal="left" vertical="center"/>
    </xf>
    <xf numFmtId="38" fontId="51" fillId="14" borderId="15" xfId="1" applyNumberFormat="1" applyFont="1" applyFill="1" applyBorder="1" applyAlignment="1">
      <alignment horizontal="left" vertical="center"/>
    </xf>
    <xf numFmtId="38" fontId="51" fillId="14" borderId="12" xfId="1" applyNumberFormat="1" applyFont="1" applyFill="1" applyBorder="1" applyAlignment="1">
      <alignment horizontal="left" vertical="center"/>
    </xf>
    <xf numFmtId="38" fontId="51" fillId="14" borderId="9" xfId="1" applyNumberFormat="1" applyFont="1" applyFill="1" applyBorder="1" applyAlignment="1">
      <alignment horizontal="left" vertical="center"/>
    </xf>
    <xf numFmtId="0" fontId="1" fillId="22" borderId="0" xfId="1" applyFill="1">
      <alignment vertical="center"/>
    </xf>
    <xf numFmtId="181" fontId="29" fillId="0" borderId="1" xfId="1" applyNumberFormat="1" applyFont="1" applyBorder="1" applyAlignment="1">
      <alignment horizontal="center" vertical="center"/>
    </xf>
    <xf numFmtId="186" fontId="8" fillId="0" borderId="1" xfId="1" applyNumberFormat="1" applyFont="1" applyBorder="1">
      <alignment vertical="center"/>
    </xf>
    <xf numFmtId="5" fontId="1" fillId="0" borderId="1" xfId="1" applyNumberFormat="1" applyBorder="1">
      <alignment vertical="center"/>
    </xf>
    <xf numFmtId="0" fontId="89" fillId="0" borderId="1" xfId="1" applyFont="1" applyBorder="1" applyAlignment="1">
      <alignment horizontal="left" vertical="center" shrinkToFit="1"/>
    </xf>
    <xf numFmtId="186" fontId="1" fillId="0" borderId="1" xfId="1" applyNumberFormat="1" applyBorder="1">
      <alignment vertical="center"/>
    </xf>
    <xf numFmtId="181" fontId="8" fillId="0" borderId="4" xfId="1" applyNumberFormat="1" applyFont="1" applyBorder="1">
      <alignment vertical="center"/>
    </xf>
    <xf numFmtId="0" fontId="8" fillId="22" borderId="1" xfId="1" applyFont="1" applyFill="1" applyBorder="1" applyAlignment="1">
      <alignment horizontal="center" vertical="center"/>
    </xf>
    <xf numFmtId="0" fontId="8" fillId="22" borderId="1" xfId="1" applyFont="1" applyFill="1" applyBorder="1" applyAlignment="1">
      <alignment horizontal="left" vertical="center" shrinkToFit="1"/>
    </xf>
    <xf numFmtId="181" fontId="8" fillId="22" borderId="4" xfId="1" applyNumberFormat="1" applyFont="1" applyFill="1" applyBorder="1">
      <alignment vertical="center"/>
    </xf>
    <xf numFmtId="5" fontId="8" fillId="32" borderId="1" xfId="1" applyNumberFormat="1" applyFont="1" applyFill="1" applyBorder="1">
      <alignment vertical="center"/>
    </xf>
    <xf numFmtId="0" fontId="68" fillId="7" borderId="1" xfId="1" applyFont="1" applyFill="1" applyBorder="1" applyAlignment="1">
      <alignment horizontal="center" vertical="center"/>
    </xf>
    <xf numFmtId="0" fontId="19" fillId="7" borderId="1" xfId="1" applyFont="1" applyFill="1" applyBorder="1">
      <alignment vertical="center"/>
    </xf>
    <xf numFmtId="181" fontId="1" fillId="7" borderId="1" xfId="1" applyNumberFormat="1" applyFill="1" applyBorder="1" applyAlignment="1">
      <alignment horizontal="center" vertical="center"/>
    </xf>
    <xf numFmtId="181" fontId="1" fillId="7" borderId="4" xfId="1" applyNumberFormat="1" applyFill="1" applyBorder="1" applyAlignment="1">
      <alignment horizontal="center" vertical="center"/>
    </xf>
    <xf numFmtId="181" fontId="8" fillId="0" borderId="2" xfId="1" applyNumberFormat="1" applyFont="1" applyBorder="1" applyAlignment="1"/>
    <xf numFmtId="0" fontId="58" fillId="0" borderId="1" xfId="2" applyFont="1" applyBorder="1" applyAlignment="1">
      <alignment horizontal="center" vertical="center"/>
    </xf>
    <xf numFmtId="0" fontId="90" fillId="0" borderId="1" xfId="1" applyFont="1" applyBorder="1" applyAlignment="1">
      <alignment horizontal="left" vertical="center" shrinkToFit="1"/>
    </xf>
    <xf numFmtId="0" fontId="26" fillId="0" borderId="1" xfId="2" applyFont="1" applyBorder="1" applyAlignment="1">
      <alignment vertical="center"/>
    </xf>
    <xf numFmtId="0" fontId="26" fillId="0" borderId="4" xfId="2" applyFont="1" applyBorder="1" applyAlignment="1">
      <alignment vertical="center"/>
    </xf>
    <xf numFmtId="0" fontId="26" fillId="0" borderId="1" xfId="1" applyFont="1" applyBorder="1" applyAlignment="1">
      <alignment horizontal="center" vertical="center"/>
    </xf>
    <xf numFmtId="181" fontId="26" fillId="0" borderId="4" xfId="1" applyNumberFormat="1" applyFont="1" applyBorder="1">
      <alignment vertical="center"/>
    </xf>
    <xf numFmtId="0" fontId="91" fillId="0" borderId="1" xfId="2" applyFont="1" applyBorder="1" applyAlignment="1">
      <alignment vertical="center"/>
    </xf>
    <xf numFmtId="0" fontId="7" fillId="0" borderId="1" xfId="1" applyFont="1" applyBorder="1" applyAlignment="1">
      <alignment vertical="center" shrinkToFit="1"/>
    </xf>
    <xf numFmtId="0" fontId="1" fillId="18" borderId="33" xfId="1" applyFill="1" applyBorder="1" applyAlignment="1">
      <alignment horizontal="center" vertical="center"/>
    </xf>
    <xf numFmtId="0" fontId="92" fillId="0" borderId="0" xfId="1" applyFont="1">
      <alignment vertical="center"/>
    </xf>
    <xf numFmtId="0" fontId="1" fillId="13" borderId="33" xfId="1" applyFill="1" applyBorder="1" applyAlignment="1">
      <alignment horizontal="center" vertical="center"/>
    </xf>
    <xf numFmtId="181" fontId="69" fillId="0" borderId="1" xfId="1" applyNumberFormat="1" applyFont="1" applyBorder="1">
      <alignment vertical="center"/>
    </xf>
    <xf numFmtId="0" fontId="6" fillId="33" borderId="1" xfId="1" applyFont="1" applyFill="1" applyBorder="1" applyAlignment="1">
      <alignment horizontal="center" vertical="center"/>
    </xf>
    <xf numFmtId="0" fontId="9" fillId="33" borderId="1" xfId="2" applyFill="1" applyBorder="1" applyAlignment="1">
      <alignment horizontal="left" vertical="center"/>
    </xf>
    <xf numFmtId="0" fontId="1" fillId="33" borderId="1" xfId="1" applyFill="1" applyBorder="1" applyAlignment="1">
      <alignment horizontal="center" vertical="center"/>
    </xf>
    <xf numFmtId="38" fontId="1" fillId="33" borderId="1" xfId="1" applyNumberFormat="1" applyFill="1" applyBorder="1" applyAlignment="1">
      <alignment horizontal="right" vertical="center"/>
    </xf>
    <xf numFmtId="181" fontId="69" fillId="33" borderId="1" xfId="1" applyNumberFormat="1" applyFont="1" applyFill="1" applyBorder="1">
      <alignment vertical="center"/>
    </xf>
    <xf numFmtId="0" fontId="1" fillId="33" borderId="1" xfId="1" applyFill="1" applyBorder="1">
      <alignment vertical="center"/>
    </xf>
    <xf numFmtId="0" fontId="25" fillId="5" borderId="1" xfId="2" applyFont="1" applyFill="1" applyBorder="1" applyAlignment="1">
      <alignment horizontal="left"/>
    </xf>
    <xf numFmtId="0" fontId="93" fillId="5" borderId="1" xfId="1" applyFont="1" applyFill="1" applyBorder="1" applyAlignment="1">
      <alignment horizontal="center" vertical="center"/>
    </xf>
    <xf numFmtId="0" fontId="93" fillId="5" borderId="1" xfId="2" applyFont="1" applyFill="1" applyBorder="1" applyAlignment="1">
      <alignment vertical="center"/>
    </xf>
    <xf numFmtId="181" fontId="93" fillId="5" borderId="1" xfId="1" applyNumberFormat="1" applyFont="1" applyFill="1" applyBorder="1">
      <alignment vertical="center"/>
    </xf>
    <xf numFmtId="0" fontId="69" fillId="0" borderId="1" xfId="1" applyFont="1" applyBorder="1" applyAlignment="1">
      <alignment horizontal="center" vertical="center"/>
    </xf>
    <xf numFmtId="0" fontId="25" fillId="5" borderId="1" xfId="1" applyFont="1" applyFill="1" applyBorder="1" applyAlignment="1">
      <alignment horizontal="center" vertical="center"/>
    </xf>
    <xf numFmtId="38" fontId="7" fillId="0" borderId="1" xfId="1" applyNumberFormat="1" applyFont="1" applyBorder="1">
      <alignment vertical="center"/>
    </xf>
    <xf numFmtId="0" fontId="66" fillId="0" borderId="1" xfId="1" applyFont="1" applyBorder="1" applyAlignment="1">
      <alignment horizontal="left" vertical="center" indent="1"/>
    </xf>
    <xf numFmtId="181" fontId="6" fillId="5" borderId="1" xfId="1" applyNumberFormat="1" applyFont="1" applyFill="1" applyBorder="1">
      <alignment vertical="center"/>
    </xf>
    <xf numFmtId="49" fontId="1" fillId="33" borderId="1" xfId="1" applyNumberFormat="1" applyFill="1" applyBorder="1" applyAlignment="1">
      <alignment horizontal="left" vertical="center"/>
    </xf>
    <xf numFmtId="181" fontId="6" fillId="33" borderId="1" xfId="1" applyNumberFormat="1" applyFont="1" applyFill="1" applyBorder="1">
      <alignment vertical="center"/>
    </xf>
    <xf numFmtId="0" fontId="1" fillId="33" borderId="2" xfId="1" applyFill="1" applyBorder="1" applyAlignment="1">
      <alignment horizontal="center" vertical="center"/>
    </xf>
    <xf numFmtId="0" fontId="9" fillId="21" borderId="1" xfId="2" applyFill="1" applyBorder="1" applyAlignment="1">
      <alignment horizontal="left" vertical="center"/>
    </xf>
    <xf numFmtId="0" fontId="9" fillId="21" borderId="1" xfId="2" applyFill="1" applyBorder="1" applyAlignment="1">
      <alignment vertical="center"/>
    </xf>
    <xf numFmtId="181" fontId="93" fillId="0" borderId="1" xfId="1" applyNumberFormat="1" applyFont="1" applyBorder="1">
      <alignment vertical="center"/>
    </xf>
    <xf numFmtId="0" fontId="25" fillId="0" borderId="1" xfId="2" applyFont="1" applyBorder="1" applyAlignment="1">
      <alignment horizontal="left"/>
    </xf>
    <xf numFmtId="0" fontId="1" fillId="21" borderId="1" xfId="1" applyFill="1" applyBorder="1">
      <alignment vertical="center"/>
    </xf>
    <xf numFmtId="0" fontId="1" fillId="0" borderId="4" xfId="1" applyBorder="1">
      <alignment vertical="center"/>
    </xf>
    <xf numFmtId="0" fontId="1" fillId="21" borderId="4" xfId="1" applyFill="1" applyBorder="1">
      <alignment vertical="center"/>
    </xf>
    <xf numFmtId="5" fontId="25" fillId="0" borderId="1" xfId="1" applyNumberFormat="1" applyFont="1" applyBorder="1">
      <alignment vertical="center"/>
    </xf>
    <xf numFmtId="181" fontId="25" fillId="0" borderId="1" xfId="1" applyNumberFormat="1" applyFont="1" applyBorder="1" applyAlignment="1"/>
    <xf numFmtId="38" fontId="7" fillId="9" borderId="1" xfId="1" applyNumberFormat="1" applyFont="1" applyFill="1" applyBorder="1" applyAlignment="1">
      <alignment horizontal="right" vertical="center"/>
    </xf>
    <xf numFmtId="181" fontId="25" fillId="9" borderId="1" xfId="1" applyNumberFormat="1" applyFont="1" applyFill="1" applyBorder="1">
      <alignment vertical="center"/>
    </xf>
    <xf numFmtId="181" fontId="25" fillId="5" borderId="1" xfId="1" applyNumberFormat="1" applyFont="1" applyFill="1" applyBorder="1">
      <alignment vertical="center"/>
    </xf>
    <xf numFmtId="3" fontId="1" fillId="25" borderId="1" xfId="1" applyNumberFormat="1" applyFill="1" applyBorder="1" applyAlignment="1">
      <alignment horizontal="center" vertical="center"/>
    </xf>
    <xf numFmtId="3" fontId="1" fillId="33" borderId="1" xfId="1" applyNumberFormat="1" applyFill="1" applyBorder="1" applyAlignment="1">
      <alignment horizontal="center" vertical="center"/>
    </xf>
    <xf numFmtId="0" fontId="69" fillId="33" borderId="1" xfId="2" applyFont="1" applyFill="1" applyBorder="1" applyAlignment="1">
      <alignment horizontal="center" vertical="center"/>
    </xf>
    <xf numFmtId="181" fontId="19" fillId="33" borderId="1" xfId="1" applyNumberFormat="1" applyFont="1" applyFill="1" applyBorder="1">
      <alignment vertical="center"/>
    </xf>
    <xf numFmtId="0" fontId="1" fillId="34" borderId="34" xfId="1" applyFill="1" applyBorder="1" applyAlignment="1">
      <alignment horizontal="center" vertical="center"/>
    </xf>
    <xf numFmtId="3" fontId="1" fillId="26" borderId="1" xfId="1" applyNumberFormat="1" applyFill="1" applyBorder="1" applyAlignment="1">
      <alignment horizontal="center" vertical="center"/>
    </xf>
    <xf numFmtId="3" fontId="54" fillId="33" borderId="1" xfId="1" applyNumberFormat="1" applyFont="1" applyFill="1" applyBorder="1" applyAlignment="1">
      <alignment horizontal="center" vertical="center"/>
    </xf>
    <xf numFmtId="0" fontId="1" fillId="32" borderId="33" xfId="1" applyFill="1" applyBorder="1" applyAlignment="1">
      <alignment horizontal="center" vertical="center"/>
    </xf>
    <xf numFmtId="3" fontId="25" fillId="0" borderId="5" xfId="1" applyNumberFormat="1" applyFont="1" applyBorder="1" applyAlignment="1">
      <alignment horizontal="center" vertical="center"/>
    </xf>
    <xf numFmtId="0" fontId="1" fillId="22" borderId="33" xfId="1" applyFill="1" applyBorder="1" applyAlignment="1">
      <alignment horizontal="center" vertical="center"/>
    </xf>
    <xf numFmtId="0" fontId="1" fillId="22" borderId="34" xfId="1" applyFill="1" applyBorder="1" applyAlignment="1">
      <alignment horizontal="center" vertical="center"/>
    </xf>
    <xf numFmtId="3" fontId="25" fillId="5" borderId="5" xfId="1" applyNumberFormat="1" applyFont="1" applyFill="1" applyBorder="1" applyAlignment="1">
      <alignment horizontal="center" vertical="center"/>
    </xf>
    <xf numFmtId="179" fontId="25" fillId="5" borderId="1" xfId="1" applyNumberFormat="1" applyFont="1" applyFill="1" applyBorder="1" applyAlignment="1">
      <alignment horizontal="center" vertical="center"/>
    </xf>
    <xf numFmtId="181" fontId="25" fillId="5" borderId="1" xfId="2" applyNumberFormat="1" applyFont="1" applyFill="1" applyBorder="1" applyAlignment="1">
      <alignment vertical="center"/>
    </xf>
    <xf numFmtId="181" fontId="7" fillId="5" borderId="1" xfId="1" applyNumberFormat="1" applyFont="1" applyFill="1" applyBorder="1" applyAlignment="1">
      <alignment horizontal="right"/>
    </xf>
    <xf numFmtId="181" fontId="7" fillId="5" borderId="1" xfId="1" applyNumberFormat="1" applyFont="1" applyFill="1" applyBorder="1" applyAlignment="1">
      <alignment horizontal="center" vertical="center"/>
    </xf>
    <xf numFmtId="0" fontId="25" fillId="5" borderId="1" xfId="2" applyFont="1" applyFill="1" applyBorder="1" applyAlignment="1">
      <alignment horizontal="left" vertical="center"/>
    </xf>
    <xf numFmtId="38" fontId="18" fillId="0" borderId="1" xfId="1" applyNumberFormat="1" applyFont="1" applyBorder="1">
      <alignment vertical="center"/>
    </xf>
    <xf numFmtId="38" fontId="39" fillId="0" borderId="1" xfId="4" applyNumberFormat="1" applyFill="1" applyBorder="1" applyAlignment="1">
      <alignment vertical="center"/>
    </xf>
    <xf numFmtId="0" fontId="9" fillId="21" borderId="1" xfId="2" applyFill="1" applyBorder="1" applyAlignment="1">
      <alignment horizontal="left"/>
    </xf>
    <xf numFmtId="181" fontId="7" fillId="5" borderId="1" xfId="1" applyNumberFormat="1" applyFont="1" applyFill="1" applyBorder="1" applyAlignment="1">
      <alignment horizontal="left" vertical="center"/>
    </xf>
    <xf numFmtId="184" fontId="7" fillId="5" borderId="1" xfId="1" applyNumberFormat="1" applyFont="1" applyFill="1" applyBorder="1" applyAlignment="1">
      <alignment horizontal="center" vertical="center"/>
    </xf>
    <xf numFmtId="181" fontId="25" fillId="5" borderId="1" xfId="1" applyNumberFormat="1" applyFont="1" applyFill="1" applyBorder="1" applyAlignment="1">
      <alignment horizontal="center" vertical="center"/>
    </xf>
    <xf numFmtId="3" fontId="9" fillId="0" borderId="1" xfId="2" applyNumberFormat="1" applyBorder="1" applyAlignment="1">
      <alignment horizontal="center" vertical="center"/>
    </xf>
    <xf numFmtId="38" fontId="18" fillId="5" borderId="1" xfId="1" applyNumberFormat="1" applyFont="1" applyFill="1" applyBorder="1">
      <alignment vertical="center"/>
    </xf>
    <xf numFmtId="0" fontId="19" fillId="0" borderId="1" xfId="1" applyFont="1" applyBorder="1" applyAlignment="1">
      <alignment horizontal="left" vertical="center" shrinkToFit="1"/>
    </xf>
    <xf numFmtId="181" fontId="19" fillId="0" borderId="1" xfId="2" applyNumberFormat="1" applyFont="1" applyBorder="1" applyAlignment="1">
      <alignment horizontal="right"/>
    </xf>
    <xf numFmtId="49" fontId="1" fillId="33" borderId="1" xfId="1" applyNumberFormat="1" applyFill="1" applyBorder="1" applyAlignment="1">
      <alignment horizontal="left" vertical="center" shrinkToFit="1"/>
    </xf>
    <xf numFmtId="0" fontId="9" fillId="33" borderId="1" xfId="2" applyFill="1" applyBorder="1" applyAlignment="1">
      <alignment horizontal="center" vertical="center"/>
    </xf>
    <xf numFmtId="0" fontId="9" fillId="33" borderId="1" xfId="2" applyFill="1" applyBorder="1" applyAlignment="1">
      <alignment vertical="center"/>
    </xf>
    <xf numFmtId="181" fontId="1" fillId="33" borderId="1" xfId="1" applyNumberFormat="1" applyFill="1" applyBorder="1">
      <alignment vertical="center"/>
    </xf>
    <xf numFmtId="0" fontId="7" fillId="5" borderId="7" xfId="1" applyFont="1" applyFill="1" applyBorder="1" applyAlignment="1">
      <alignment horizontal="center" vertical="center"/>
    </xf>
    <xf numFmtId="180" fontId="7" fillId="9" borderId="1" xfId="1" applyNumberFormat="1" applyFont="1" applyFill="1" applyBorder="1" applyAlignment="1">
      <alignment horizontal="right" vertical="center"/>
    </xf>
    <xf numFmtId="3" fontId="27" fillId="33" borderId="2" xfId="1" applyNumberFormat="1" applyFont="1" applyFill="1" applyBorder="1" applyAlignment="1">
      <alignment horizontal="center" vertical="center"/>
    </xf>
    <xf numFmtId="3" fontId="27" fillId="33" borderId="3" xfId="1" applyNumberFormat="1" applyFont="1" applyFill="1" applyBorder="1" applyAlignment="1">
      <alignment horizontal="center" vertical="center"/>
    </xf>
    <xf numFmtId="3" fontId="27" fillId="33" borderId="4" xfId="1" applyNumberFormat="1" applyFont="1" applyFill="1" applyBorder="1" applyAlignment="1">
      <alignment horizontal="center" vertical="center"/>
    </xf>
    <xf numFmtId="181" fontId="19" fillId="0" borderId="1" xfId="1" applyNumberFormat="1" applyFont="1" applyBorder="1" applyAlignment="1">
      <alignment horizontal="center"/>
    </xf>
    <xf numFmtId="181" fontId="1" fillId="0" borderId="1" xfId="1" applyNumberFormat="1" applyBorder="1" applyAlignment="1">
      <alignment horizontal="left" vertical="center"/>
    </xf>
    <xf numFmtId="184" fontId="6" fillId="0" borderId="2" xfId="1" applyNumberFormat="1" applyFont="1" applyBorder="1" applyAlignment="1">
      <alignment horizontal="center" vertical="center"/>
    </xf>
    <xf numFmtId="181" fontId="9" fillId="0" borderId="1" xfId="1" applyNumberFormat="1" applyFont="1" applyBorder="1" applyAlignment="1">
      <alignment horizontal="center" vertical="center"/>
    </xf>
    <xf numFmtId="181" fontId="19" fillId="0" borderId="2" xfId="1" applyNumberFormat="1" applyFont="1" applyBorder="1" applyAlignment="1">
      <alignment horizontal="center"/>
    </xf>
    <xf numFmtId="181" fontId="6" fillId="0" borderId="1" xfId="1" applyNumberFormat="1" applyFont="1" applyBorder="1" applyAlignment="1">
      <alignment horizontal="left" vertical="center"/>
    </xf>
    <xf numFmtId="181" fontId="1" fillId="18" borderId="1" xfId="1" applyNumberFormat="1" applyFill="1" applyBorder="1" applyAlignment="1">
      <alignment horizontal="left" vertical="center"/>
    </xf>
    <xf numFmtId="184" fontId="6" fillId="18" borderId="1" xfId="1" applyNumberFormat="1" applyFont="1" applyFill="1" applyBorder="1" applyAlignment="1">
      <alignment horizontal="center" vertical="center"/>
    </xf>
    <xf numFmtId="0" fontId="6" fillId="18" borderId="1" xfId="1" applyFont="1" applyFill="1" applyBorder="1">
      <alignment vertical="center"/>
    </xf>
    <xf numFmtId="0" fontId="8" fillId="18" borderId="1" xfId="1" applyFont="1" applyFill="1" applyBorder="1">
      <alignment vertical="center"/>
    </xf>
    <xf numFmtId="0" fontId="8" fillId="18" borderId="1" xfId="1" applyFont="1" applyFill="1" applyBorder="1" applyAlignment="1">
      <alignment horizontal="center" vertical="center"/>
    </xf>
    <xf numFmtId="181" fontId="6" fillId="18" borderId="1" xfId="1" applyNumberFormat="1" applyFont="1" applyFill="1" applyBorder="1" applyAlignment="1">
      <alignment horizontal="left" vertical="center"/>
    </xf>
    <xf numFmtId="180" fontId="1" fillId="0" borderId="1" xfId="1" applyNumberFormat="1" applyBorder="1" applyAlignment="1">
      <alignment horizontal="center" vertical="center"/>
    </xf>
    <xf numFmtId="0" fontId="9" fillId="18" borderId="1" xfId="2" applyFill="1" applyBorder="1" applyAlignment="1">
      <alignment horizontal="left"/>
    </xf>
    <xf numFmtId="181" fontId="19" fillId="18" borderId="1" xfId="1" applyNumberFormat="1" applyFont="1" applyFill="1" applyBorder="1" applyAlignment="1">
      <alignment horizontal="center" vertical="center"/>
    </xf>
    <xf numFmtId="181" fontId="27" fillId="28" borderId="1" xfId="1" applyNumberFormat="1" applyFont="1" applyFill="1" applyBorder="1" applyAlignment="1">
      <alignment horizontal="center" vertical="center"/>
    </xf>
    <xf numFmtId="0" fontId="1" fillId="18" borderId="1" xfId="1" applyFill="1" applyBorder="1" applyAlignment="1">
      <alignment horizontal="left" vertical="center"/>
    </xf>
    <xf numFmtId="184" fontId="6" fillId="18" borderId="1" xfId="1" applyNumberFormat="1" applyFont="1" applyFill="1" applyBorder="1" applyAlignment="1">
      <alignment horizontal="right" vertical="center"/>
    </xf>
    <xf numFmtId="0" fontId="19" fillId="6" borderId="4" xfId="1" applyFont="1" applyFill="1" applyBorder="1" applyAlignment="1">
      <alignment horizontal="left" vertical="center"/>
    </xf>
    <xf numFmtId="0" fontId="6" fillId="6" borderId="1" xfId="1" applyFont="1" applyFill="1" applyBorder="1">
      <alignment vertical="center"/>
    </xf>
    <xf numFmtId="0" fontId="9" fillId="6" borderId="1" xfId="2" applyFill="1" applyBorder="1" applyAlignment="1">
      <alignment horizontal="right" vertical="center"/>
    </xf>
    <xf numFmtId="3" fontId="8" fillId="6" borderId="1" xfId="1" applyNumberFormat="1" applyFont="1" applyFill="1" applyBorder="1" applyAlignment="1">
      <alignment horizontal="center" vertical="center"/>
    </xf>
    <xf numFmtId="3" fontId="8" fillId="6" borderId="2" xfId="1" applyNumberFormat="1" applyFont="1" applyFill="1" applyBorder="1" applyAlignment="1">
      <alignment horizontal="center" vertical="center"/>
    </xf>
    <xf numFmtId="181" fontId="8" fillId="6" borderId="1" xfId="1" applyNumberFormat="1" applyFont="1" applyFill="1" applyBorder="1">
      <alignment vertical="center"/>
    </xf>
    <xf numFmtId="3" fontId="8" fillId="28" borderId="1" xfId="1" applyNumberFormat="1" applyFont="1" applyFill="1" applyBorder="1" applyAlignment="1">
      <alignment horizontal="center" vertical="center"/>
    </xf>
    <xf numFmtId="3" fontId="8" fillId="28" borderId="2" xfId="1" applyNumberFormat="1" applyFont="1" applyFill="1" applyBorder="1" applyAlignment="1">
      <alignment horizontal="center" vertical="center"/>
    </xf>
    <xf numFmtId="0" fontId="1" fillId="28" borderId="1" xfId="1" applyFill="1" applyBorder="1">
      <alignment vertical="center"/>
    </xf>
    <xf numFmtId="0" fontId="1" fillId="28" borderId="1" xfId="1" applyFill="1" applyBorder="1" applyAlignment="1">
      <alignment horizontal="center" vertical="center"/>
    </xf>
    <xf numFmtId="181" fontId="8" fillId="28" borderId="1" xfId="1" applyNumberFormat="1" applyFont="1" applyFill="1" applyBorder="1">
      <alignment vertical="center"/>
    </xf>
    <xf numFmtId="181" fontId="29" fillId="28" borderId="1" xfId="1" applyNumberFormat="1" applyFont="1" applyFill="1" applyBorder="1" applyAlignment="1"/>
    <xf numFmtId="0" fontId="8" fillId="28" borderId="1" xfId="1" applyFont="1" applyFill="1" applyBorder="1" applyAlignment="1">
      <alignment horizontal="left" vertical="center" shrinkToFit="1"/>
    </xf>
    <xf numFmtId="0" fontId="9" fillId="6" borderId="1" xfId="1" applyFont="1" applyFill="1" applyBorder="1" applyAlignment="1">
      <alignment horizontal="center" vertical="center"/>
    </xf>
    <xf numFmtId="181" fontId="9" fillId="6" borderId="1" xfId="1" applyNumberFormat="1" applyFont="1" applyFill="1" applyBorder="1" applyAlignment="1">
      <alignment horizontal="right" vertical="center"/>
    </xf>
    <xf numFmtId="0" fontId="94" fillId="6" borderId="1" xfId="1" applyFont="1" applyFill="1" applyBorder="1">
      <alignment vertical="center"/>
    </xf>
    <xf numFmtId="181" fontId="19" fillId="6" borderId="1" xfId="1" applyNumberFormat="1" applyFont="1" applyFill="1" applyBorder="1">
      <alignment vertical="center"/>
    </xf>
    <xf numFmtId="3" fontId="19" fillId="33" borderId="1" xfId="1" applyNumberFormat="1" applyFont="1" applyFill="1" applyBorder="1" applyAlignment="1">
      <alignment horizontal="center" vertical="center"/>
    </xf>
    <xf numFmtId="0" fontId="19" fillId="33" borderId="1" xfId="1" applyFont="1" applyFill="1" applyBorder="1">
      <alignment vertical="center"/>
    </xf>
    <xf numFmtId="0" fontId="19" fillId="33" borderId="1" xfId="1" applyFont="1" applyFill="1" applyBorder="1" applyAlignment="1">
      <alignment horizontal="center" vertical="center"/>
    </xf>
    <xf numFmtId="181" fontId="8" fillId="33" borderId="1" xfId="1" applyNumberFormat="1" applyFont="1" applyFill="1" applyBorder="1">
      <alignment vertical="center"/>
    </xf>
    <xf numFmtId="181" fontId="19" fillId="33" borderId="2" xfId="1" applyNumberFormat="1" applyFont="1" applyFill="1" applyBorder="1">
      <alignment vertical="center"/>
    </xf>
    <xf numFmtId="0" fontId="6" fillId="6" borderId="1" xfId="1" applyFont="1" applyFill="1" applyBorder="1" applyAlignment="1">
      <alignment vertical="center" wrapText="1"/>
    </xf>
    <xf numFmtId="181" fontId="6" fillId="6" borderId="1" xfId="1" applyNumberFormat="1" applyFont="1" applyFill="1" applyBorder="1" applyAlignment="1">
      <alignment horizontal="right" vertical="center"/>
    </xf>
    <xf numFmtId="38" fontId="1" fillId="6" borderId="1" xfId="1" applyNumberFormat="1" applyFill="1" applyBorder="1">
      <alignment vertical="center"/>
    </xf>
    <xf numFmtId="3" fontId="7" fillId="6" borderId="1" xfId="1" applyNumberFormat="1" applyFont="1" applyFill="1" applyBorder="1" applyAlignment="1">
      <alignment horizontal="center" vertical="center"/>
    </xf>
    <xf numFmtId="3" fontId="25" fillId="6" borderId="2" xfId="1" applyNumberFormat="1" applyFont="1" applyFill="1" applyBorder="1" applyAlignment="1">
      <alignment horizontal="center" vertical="center"/>
    </xf>
    <xf numFmtId="49" fontId="6" fillId="6" borderId="4" xfId="1" applyNumberFormat="1" applyFont="1" applyFill="1" applyBorder="1" applyAlignment="1">
      <alignment horizontal="left" vertical="center"/>
    </xf>
    <xf numFmtId="0" fontId="1" fillId="8" borderId="1" xfId="1" applyFill="1" applyBorder="1" applyAlignment="1">
      <alignment horizontal="center" vertical="center"/>
    </xf>
    <xf numFmtId="0" fontId="19" fillId="6" borderId="2" xfId="2" applyFont="1" applyFill="1" applyBorder="1" applyAlignment="1">
      <alignment horizontal="left" vertical="center"/>
    </xf>
    <xf numFmtId="0" fontId="1" fillId="6" borderId="2" xfId="1" applyFill="1" applyBorder="1">
      <alignment vertical="center"/>
    </xf>
    <xf numFmtId="0" fontId="8" fillId="6" borderId="1" xfId="1" applyFont="1" applyFill="1" applyBorder="1" applyAlignment="1">
      <alignment horizontal="left" vertical="center"/>
    </xf>
    <xf numFmtId="38" fontId="8" fillId="6" borderId="1" xfId="1" applyNumberFormat="1" applyFont="1" applyFill="1" applyBorder="1" applyAlignment="1">
      <alignment horizontal="right" vertical="center"/>
    </xf>
    <xf numFmtId="0" fontId="95" fillId="6" borderId="1" xfId="1" applyFont="1" applyFill="1" applyBorder="1">
      <alignment vertical="center"/>
    </xf>
    <xf numFmtId="179" fontId="6" fillId="6" borderId="1" xfId="1" applyNumberFormat="1" applyFont="1" applyFill="1" applyBorder="1" applyAlignment="1">
      <alignment horizontal="right" vertical="center"/>
    </xf>
    <xf numFmtId="3" fontId="6" fillId="6" borderId="1" xfId="1" applyNumberFormat="1" applyFont="1" applyFill="1" applyBorder="1" applyAlignment="1">
      <alignment horizontal="right" vertical="center"/>
    </xf>
    <xf numFmtId="3" fontId="39" fillId="0" borderId="1" xfId="4" applyNumberFormat="1" applyFill="1" applyBorder="1" applyAlignment="1">
      <alignment horizontal="center" vertical="center"/>
    </xf>
    <xf numFmtId="0" fontId="7" fillId="6" borderId="1" xfId="1" applyFont="1" applyFill="1" applyBorder="1" applyAlignment="1">
      <alignment horizontal="center" vertical="center"/>
    </xf>
    <xf numFmtId="3" fontId="6" fillId="35" borderId="1" xfId="1" applyNumberFormat="1" applyFont="1" applyFill="1" applyBorder="1" applyAlignment="1">
      <alignment horizontal="center" vertical="center"/>
    </xf>
    <xf numFmtId="49" fontId="1" fillId="35" borderId="1" xfId="1" applyNumberFormat="1" applyFill="1" applyBorder="1" applyAlignment="1">
      <alignment horizontal="left" vertical="center"/>
    </xf>
    <xf numFmtId="0" fontId="1" fillId="35" borderId="1" xfId="1" applyFill="1" applyBorder="1" applyAlignment="1">
      <alignment horizontal="center" vertical="center"/>
    </xf>
    <xf numFmtId="38" fontId="1" fillId="35" borderId="1" xfId="1" applyNumberFormat="1" applyFill="1" applyBorder="1" applyAlignment="1">
      <alignment horizontal="right" vertical="center"/>
    </xf>
    <xf numFmtId="0" fontId="1" fillId="35" borderId="1" xfId="1" applyFill="1" applyBorder="1">
      <alignment vertical="center"/>
    </xf>
    <xf numFmtId="3" fontId="39" fillId="0" borderId="1" xfId="4" applyNumberFormat="1" applyBorder="1" applyAlignment="1">
      <alignment horizontal="left" vertical="center"/>
    </xf>
    <xf numFmtId="38" fontId="1" fillId="33" borderId="1" xfId="1" applyNumberFormat="1" applyFill="1" applyBorder="1">
      <alignment vertical="center"/>
    </xf>
    <xf numFmtId="0" fontId="1" fillId="0" borderId="47" xfId="1" applyBorder="1" applyAlignment="1">
      <alignment horizontal="center" vertical="center"/>
    </xf>
    <xf numFmtId="0" fontId="1" fillId="13" borderId="47" xfId="1" applyFill="1" applyBorder="1" applyAlignment="1">
      <alignment horizontal="center" vertical="center"/>
    </xf>
    <xf numFmtId="0" fontId="1" fillId="0" borderId="48" xfId="1" applyBorder="1" applyAlignment="1">
      <alignment horizontal="center" vertical="center"/>
    </xf>
    <xf numFmtId="49" fontId="1" fillId="6" borderId="1" xfId="1" applyNumberFormat="1" applyFill="1" applyBorder="1" applyAlignment="1">
      <alignment horizontal="left" vertical="center" shrinkToFit="1"/>
    </xf>
    <xf numFmtId="184" fontId="6" fillId="6" borderId="1" xfId="1" applyNumberFormat="1" applyFont="1" applyFill="1" applyBorder="1" applyAlignment="1">
      <alignment horizontal="center" vertical="center"/>
    </xf>
    <xf numFmtId="0" fontId="96" fillId="0" borderId="1" xfId="1" applyFont="1" applyBorder="1">
      <alignment vertical="center"/>
    </xf>
    <xf numFmtId="0" fontId="35" fillId="0" borderId="10" xfId="1" applyFont="1" applyBorder="1" applyAlignment="1">
      <alignment horizontal="center" vertical="center"/>
    </xf>
    <xf numFmtId="0" fontId="93" fillId="5" borderId="1" xfId="2" applyFont="1" applyFill="1" applyBorder="1" applyAlignment="1">
      <alignment horizontal="center" vertical="center"/>
    </xf>
    <xf numFmtId="184" fontId="7" fillId="5" borderId="1" xfId="1" applyNumberFormat="1" applyFont="1" applyFill="1" applyBorder="1" applyAlignment="1">
      <alignment horizontal="right" vertical="center"/>
    </xf>
    <xf numFmtId="0" fontId="7" fillId="5" borderId="1" xfId="1" applyFont="1" applyFill="1" applyBorder="1" applyAlignment="1">
      <alignment horizontal="right" vertical="center"/>
    </xf>
    <xf numFmtId="0" fontId="35" fillId="4" borderId="34" xfId="1" applyFont="1" applyFill="1" applyBorder="1" applyAlignment="1">
      <alignment horizontal="center" vertical="center"/>
    </xf>
    <xf numFmtId="0" fontId="35" fillId="0" borderId="34" xfId="1" applyFont="1" applyBorder="1" applyAlignment="1">
      <alignment horizontal="center" vertical="center"/>
    </xf>
    <xf numFmtId="0" fontId="84" fillId="0" borderId="1" xfId="1" applyFont="1" applyBorder="1" applyAlignment="1">
      <alignment vertical="center" shrinkToFit="1"/>
    </xf>
    <xf numFmtId="0" fontId="1" fillId="18" borderId="1" xfId="1" applyFill="1" applyBorder="1">
      <alignment vertical="center"/>
    </xf>
    <xf numFmtId="0" fontId="1" fillId="18" borderId="5" xfId="1" applyFill="1" applyBorder="1">
      <alignment vertical="center"/>
    </xf>
    <xf numFmtId="3" fontId="6" fillId="18" borderId="1" xfId="1" applyNumberFormat="1" applyFont="1" applyFill="1" applyBorder="1" applyAlignment="1">
      <alignment horizontal="center" vertical="center"/>
    </xf>
    <xf numFmtId="180" fontId="6" fillId="0" borderId="1" xfId="1" applyNumberFormat="1" applyFont="1" applyBorder="1">
      <alignment vertical="center"/>
    </xf>
    <xf numFmtId="0" fontId="6" fillId="0" borderId="9" xfId="1" applyFont="1" applyBorder="1" applyAlignment="1">
      <alignment horizontal="left" vertical="center"/>
    </xf>
    <xf numFmtId="180" fontId="6" fillId="0" borderId="7" xfId="2" applyNumberFormat="1" applyFont="1" applyBorder="1" applyAlignment="1">
      <alignment horizontal="right" vertical="center"/>
    </xf>
    <xf numFmtId="180" fontId="6" fillId="0" borderId="1" xfId="2" applyNumberFormat="1" applyFont="1" applyBorder="1" applyAlignment="1">
      <alignment horizontal="right" vertical="center"/>
    </xf>
    <xf numFmtId="180" fontId="6" fillId="6" borderId="1" xfId="2" applyNumberFormat="1" applyFont="1" applyFill="1" applyBorder="1" applyAlignment="1">
      <alignment horizontal="right" vertical="center"/>
    </xf>
    <xf numFmtId="38" fontId="9" fillId="6" borderId="1" xfId="1" applyNumberFormat="1" applyFont="1" applyFill="1" applyBorder="1">
      <alignment vertical="center"/>
    </xf>
    <xf numFmtId="0" fontId="6" fillId="6" borderId="2" xfId="1" applyFont="1" applyFill="1" applyBorder="1" applyAlignment="1">
      <alignment horizontal="center" vertical="center"/>
    </xf>
    <xf numFmtId="181" fontId="1" fillId="0" borderId="5" xfId="1" applyNumberFormat="1" applyBorder="1" applyAlignment="1">
      <alignment horizontal="right"/>
    </xf>
    <xf numFmtId="0" fontId="7" fillId="0" borderId="5" xfId="1" applyFont="1" applyBorder="1" applyAlignment="1">
      <alignment horizontal="center" vertical="center"/>
    </xf>
    <xf numFmtId="181" fontId="1" fillId="0" borderId="7" xfId="1" applyNumberFormat="1" applyBorder="1" applyAlignment="1">
      <alignment horizontal="right"/>
    </xf>
    <xf numFmtId="0" fontId="7" fillId="0" borderId="7" xfId="1" applyFont="1" applyBorder="1" applyAlignment="1">
      <alignment horizontal="center" vertical="center"/>
    </xf>
    <xf numFmtId="179" fontId="1" fillId="0" borderId="0" xfId="1" applyNumberFormat="1" applyAlignment="1">
      <alignment horizontal="right" vertical="center"/>
    </xf>
    <xf numFmtId="0" fontId="1" fillId="0" borderId="0" xfId="1" applyAlignment="1">
      <alignment horizontal="right"/>
    </xf>
    <xf numFmtId="0" fontId="1" fillId="0" borderId="1" xfId="1" applyBorder="1" applyAlignment="1">
      <alignment vertical="center" textRotation="255"/>
    </xf>
    <xf numFmtId="0" fontId="1" fillId="0" borderId="49" xfId="1" applyBorder="1" applyAlignment="1">
      <alignment horizontal="center" vertical="center"/>
    </xf>
    <xf numFmtId="0" fontId="6" fillId="0" borderId="49" xfId="1" applyFont="1" applyBorder="1" applyAlignment="1">
      <alignment horizontal="center" vertical="center"/>
    </xf>
    <xf numFmtId="0" fontId="12" fillId="2" borderId="1" xfId="1" applyFont="1" applyFill="1" applyBorder="1" applyAlignment="1">
      <alignment horizontal="center" vertical="center"/>
    </xf>
    <xf numFmtId="0" fontId="12" fillId="0" borderId="1" xfId="1" applyFont="1" applyBorder="1" applyAlignment="1">
      <alignment horizontal="center" vertical="center" shrinkToFit="1"/>
    </xf>
    <xf numFmtId="0" fontId="97" fillId="3" borderId="1" xfId="1" applyFont="1" applyFill="1" applyBorder="1">
      <alignment vertical="center"/>
    </xf>
    <xf numFmtId="181" fontId="7" fillId="3" borderId="1" xfId="1" applyNumberFormat="1" applyFont="1" applyFill="1" applyBorder="1">
      <alignment vertical="center"/>
    </xf>
    <xf numFmtId="185" fontId="7" fillId="3" borderId="1" xfId="1" applyNumberFormat="1" applyFont="1" applyFill="1" applyBorder="1">
      <alignment vertical="center"/>
    </xf>
    <xf numFmtId="185" fontId="1" fillId="3" borderId="1" xfId="1" applyNumberFormat="1" applyFill="1" applyBorder="1">
      <alignment vertical="center"/>
    </xf>
    <xf numFmtId="0" fontId="98" fillId="3" borderId="1" xfId="1" applyFont="1" applyFill="1" applyBorder="1">
      <alignment vertical="center"/>
    </xf>
    <xf numFmtId="0" fontId="1" fillId="0" borderId="6" xfId="1" applyBorder="1">
      <alignment vertical="center"/>
    </xf>
    <xf numFmtId="0" fontId="1" fillId="0" borderId="1" xfId="3" applyFont="1" applyFill="1" applyBorder="1" applyAlignment="1">
      <alignment horizontal="left" vertical="center"/>
    </xf>
    <xf numFmtId="0" fontId="6" fillId="0" borderId="0" xfId="1" applyFont="1">
      <alignment vertical="center"/>
    </xf>
    <xf numFmtId="0" fontId="97" fillId="0" borderId="1" xfId="1" applyFont="1" applyBorder="1">
      <alignment vertical="center"/>
    </xf>
    <xf numFmtId="0" fontId="6" fillId="0" borderId="7" xfId="2" applyFont="1" applyBorder="1" applyAlignment="1">
      <alignment horizontal="center" vertical="center"/>
    </xf>
    <xf numFmtId="0" fontId="6" fillId="0" borderId="1" xfId="2" applyFont="1" applyBorder="1" applyAlignment="1">
      <alignment horizontal="center" vertical="center"/>
    </xf>
    <xf numFmtId="3" fontId="1" fillId="13" borderId="1" xfId="1" applyNumberFormat="1" applyFill="1" applyBorder="1" applyAlignment="1">
      <alignment horizontal="center" vertical="center"/>
    </xf>
    <xf numFmtId="3" fontId="6" fillId="13" borderId="1" xfId="1" applyNumberFormat="1" applyFont="1" applyFill="1" applyBorder="1" applyAlignment="1">
      <alignment horizontal="center" vertical="center"/>
    </xf>
    <xf numFmtId="49" fontId="6" fillId="13" borderId="1" xfId="1" applyNumberFormat="1" applyFont="1" applyFill="1" applyBorder="1" applyAlignment="1">
      <alignment horizontal="left" vertical="center"/>
    </xf>
    <xf numFmtId="0" fontId="6" fillId="13" borderId="1" xfId="1" applyFont="1" applyFill="1" applyBorder="1" applyAlignment="1">
      <alignment horizontal="center" vertical="center"/>
    </xf>
    <xf numFmtId="38" fontId="1" fillId="13" borderId="1" xfId="1" applyNumberFormat="1" applyFill="1" applyBorder="1" applyAlignment="1">
      <alignment horizontal="right" vertical="center"/>
    </xf>
    <xf numFmtId="0" fontId="1" fillId="13" borderId="2" xfId="1" applyFill="1" applyBorder="1" applyAlignment="1">
      <alignment horizontal="center" vertical="center"/>
    </xf>
    <xf numFmtId="0" fontId="1" fillId="13" borderId="1" xfId="1" applyFill="1" applyBorder="1">
      <alignment vertical="center"/>
    </xf>
    <xf numFmtId="0" fontId="1" fillId="13" borderId="1" xfId="1" applyFill="1" applyBorder="1" applyAlignment="1">
      <alignment horizontal="center" vertical="center"/>
    </xf>
    <xf numFmtId="176" fontId="1" fillId="13" borderId="1" xfId="1" applyNumberFormat="1" applyFill="1" applyBorder="1" applyAlignment="1">
      <alignment horizontal="center" vertical="center"/>
    </xf>
    <xf numFmtId="177" fontId="1" fillId="13" borderId="1" xfId="1" applyNumberFormat="1" applyFill="1" applyBorder="1" applyAlignment="1">
      <alignment horizontal="center" vertical="center"/>
    </xf>
    <xf numFmtId="0" fontId="1" fillId="13" borderId="0" xfId="1" applyFill="1" applyAlignment="1">
      <alignment horizontal="center" vertical="center"/>
    </xf>
    <xf numFmtId="0" fontId="71" fillId="0" borderId="1" xfId="4" applyFont="1" applyFill="1" applyBorder="1" applyAlignment="1">
      <alignment horizontal="left" vertical="center"/>
    </xf>
    <xf numFmtId="3" fontId="7" fillId="36" borderId="1" xfId="1" applyNumberFormat="1" applyFont="1" applyFill="1" applyBorder="1" applyAlignment="1">
      <alignment horizontal="center" vertical="center"/>
    </xf>
    <xf numFmtId="49" fontId="1" fillId="36" borderId="1" xfId="1" applyNumberFormat="1" applyFill="1" applyBorder="1" applyAlignment="1">
      <alignment horizontal="left" vertical="center"/>
    </xf>
    <xf numFmtId="0" fontId="1" fillId="36" borderId="1" xfId="1" applyFill="1" applyBorder="1" applyAlignment="1">
      <alignment horizontal="center" vertical="center"/>
    </xf>
    <xf numFmtId="38" fontId="1" fillId="36" borderId="1" xfId="1" applyNumberFormat="1" applyFill="1" applyBorder="1" applyAlignment="1">
      <alignment horizontal="right" vertical="center"/>
    </xf>
    <xf numFmtId="0" fontId="1" fillId="36" borderId="2" xfId="1" applyFill="1" applyBorder="1" applyAlignment="1">
      <alignment horizontal="center" vertical="center"/>
    </xf>
    <xf numFmtId="0" fontId="1" fillId="36" borderId="1" xfId="1" applyFill="1" applyBorder="1">
      <alignment vertical="center"/>
    </xf>
    <xf numFmtId="176" fontId="1" fillId="36" borderId="1" xfId="1" applyNumberFormat="1" applyFill="1" applyBorder="1" applyAlignment="1">
      <alignment horizontal="center" vertical="center"/>
    </xf>
    <xf numFmtId="3" fontId="1" fillId="36" borderId="1" xfId="1" applyNumberFormat="1" applyFill="1" applyBorder="1" applyAlignment="1">
      <alignment horizontal="center" vertical="center"/>
    </xf>
    <xf numFmtId="177" fontId="1" fillId="36" borderId="1" xfId="1" applyNumberFormat="1" applyFill="1" applyBorder="1" applyAlignment="1">
      <alignment horizontal="center" vertical="center"/>
    </xf>
    <xf numFmtId="0" fontId="1" fillId="36" borderId="0" xfId="1" applyFill="1" applyAlignment="1">
      <alignment horizontal="center" vertical="center"/>
    </xf>
    <xf numFmtId="3" fontId="7" fillId="37" borderId="1" xfId="1" applyNumberFormat="1" applyFont="1" applyFill="1" applyBorder="1" applyAlignment="1">
      <alignment horizontal="center" vertical="center"/>
    </xf>
    <xf numFmtId="49" fontId="1" fillId="37" borderId="1" xfId="1" applyNumberFormat="1" applyFill="1" applyBorder="1" applyAlignment="1">
      <alignment horizontal="left" vertical="center"/>
    </xf>
    <xf numFmtId="0" fontId="1" fillId="37" borderId="1" xfId="1" applyFill="1" applyBorder="1" applyAlignment="1">
      <alignment horizontal="center" vertical="center"/>
    </xf>
    <xf numFmtId="38" fontId="1" fillId="37" borderId="1" xfId="1" applyNumberFormat="1" applyFill="1" applyBorder="1" applyAlignment="1">
      <alignment horizontal="right" vertical="center"/>
    </xf>
    <xf numFmtId="0" fontId="1" fillId="37" borderId="2" xfId="1" applyFill="1" applyBorder="1" applyAlignment="1">
      <alignment horizontal="center" vertical="center"/>
    </xf>
    <xf numFmtId="0" fontId="1" fillId="37" borderId="1" xfId="1" applyFill="1" applyBorder="1">
      <alignment vertical="center"/>
    </xf>
    <xf numFmtId="176" fontId="1" fillId="37" borderId="1" xfId="1" applyNumberFormat="1" applyFill="1" applyBorder="1" applyAlignment="1">
      <alignment horizontal="center" vertical="center"/>
    </xf>
    <xf numFmtId="3" fontId="1" fillId="37" borderId="1" xfId="1" applyNumberFormat="1" applyFill="1" applyBorder="1" applyAlignment="1">
      <alignment horizontal="center" vertical="center"/>
    </xf>
    <xf numFmtId="177" fontId="1" fillId="37" borderId="1" xfId="1" applyNumberFormat="1" applyFill="1" applyBorder="1" applyAlignment="1">
      <alignment horizontal="center" vertical="center"/>
    </xf>
    <xf numFmtId="0" fontId="1" fillId="37" borderId="0" xfId="1" applyFill="1" applyAlignment="1">
      <alignment horizontal="center" vertical="center"/>
    </xf>
    <xf numFmtId="49" fontId="1" fillId="13" borderId="1" xfId="1" applyNumberFormat="1" applyFill="1" applyBorder="1" applyAlignment="1">
      <alignment horizontal="left" vertical="center"/>
    </xf>
    <xf numFmtId="0" fontId="1" fillId="15" borderId="0" xfId="1" applyFill="1" applyAlignment="1">
      <alignment horizontal="center" vertical="center"/>
    </xf>
    <xf numFmtId="3" fontId="1" fillId="15" borderId="1" xfId="1" applyNumberFormat="1" applyFill="1" applyBorder="1" applyAlignment="1">
      <alignment horizontal="center" vertical="center"/>
    </xf>
    <xf numFmtId="49" fontId="1" fillId="15" borderId="1" xfId="1" applyNumberFormat="1" applyFill="1" applyBorder="1" applyAlignment="1">
      <alignment horizontal="left" vertical="center"/>
    </xf>
    <xf numFmtId="38" fontId="1" fillId="15" borderId="1" xfId="1" applyNumberFormat="1" applyFill="1" applyBorder="1" applyAlignment="1">
      <alignment horizontal="right" vertical="center"/>
    </xf>
    <xf numFmtId="0" fontId="1" fillId="15" borderId="2" xfId="1" applyFill="1" applyBorder="1" applyAlignment="1">
      <alignment horizontal="center" vertical="center"/>
    </xf>
    <xf numFmtId="0" fontId="1" fillId="15" borderId="1" xfId="1" applyFill="1" applyBorder="1">
      <alignment vertical="center"/>
    </xf>
    <xf numFmtId="176" fontId="1" fillId="15" borderId="1" xfId="1" applyNumberFormat="1" applyFill="1" applyBorder="1" applyAlignment="1">
      <alignment horizontal="center" vertical="center"/>
    </xf>
    <xf numFmtId="177" fontId="1" fillId="15" borderId="1" xfId="1" applyNumberFormat="1" applyFill="1" applyBorder="1" applyAlignment="1">
      <alignment horizontal="center" vertical="center"/>
    </xf>
    <xf numFmtId="0" fontId="1" fillId="26" borderId="0" xfId="1" applyFill="1" applyAlignment="1">
      <alignment horizontal="center" vertical="center"/>
    </xf>
    <xf numFmtId="49" fontId="1" fillId="26" borderId="1" xfId="1" applyNumberFormat="1" applyFill="1" applyBorder="1" applyAlignment="1">
      <alignment horizontal="left" vertical="center"/>
    </xf>
    <xf numFmtId="0" fontId="1" fillId="26" borderId="1" xfId="1" applyFill="1" applyBorder="1" applyAlignment="1">
      <alignment horizontal="center" vertical="center"/>
    </xf>
    <xf numFmtId="38" fontId="1" fillId="26" borderId="1" xfId="1" applyNumberFormat="1" applyFill="1" applyBorder="1" applyAlignment="1">
      <alignment horizontal="right" vertical="center"/>
    </xf>
    <xf numFmtId="0" fontId="1" fillId="26" borderId="2" xfId="1" applyFill="1" applyBorder="1" applyAlignment="1">
      <alignment horizontal="center" vertical="center"/>
    </xf>
    <xf numFmtId="0" fontId="1" fillId="26" borderId="1" xfId="1" applyFill="1" applyBorder="1">
      <alignment vertical="center"/>
    </xf>
    <xf numFmtId="176" fontId="1" fillId="26" borderId="1" xfId="1" applyNumberFormat="1" applyFill="1" applyBorder="1" applyAlignment="1">
      <alignment horizontal="center" vertical="center"/>
    </xf>
    <xf numFmtId="177" fontId="1" fillId="26" borderId="1" xfId="1" applyNumberFormat="1" applyFill="1" applyBorder="1" applyAlignment="1">
      <alignment horizontal="center" vertical="center"/>
    </xf>
    <xf numFmtId="0" fontId="18" fillId="0" borderId="1" xfId="1" applyFont="1" applyBorder="1" applyAlignment="1">
      <alignment vertical="center" shrinkToFit="1"/>
    </xf>
    <xf numFmtId="0" fontId="18" fillId="3" borderId="1" xfId="1" applyFont="1" applyFill="1" applyBorder="1" applyAlignment="1">
      <alignment horizontal="center" vertical="center"/>
    </xf>
    <xf numFmtId="3" fontId="7" fillId="3" borderId="5" xfId="1" applyNumberFormat="1" applyFont="1" applyFill="1" applyBorder="1" applyAlignment="1">
      <alignment horizontal="center" vertical="center"/>
    </xf>
    <xf numFmtId="3" fontId="7" fillId="3" borderId="6" xfId="1" applyNumberFormat="1" applyFont="1" applyFill="1" applyBorder="1" applyAlignment="1">
      <alignment horizontal="center" vertical="center"/>
    </xf>
    <xf numFmtId="3" fontId="7" fillId="3" borderId="7" xfId="1" applyNumberFormat="1" applyFont="1" applyFill="1" applyBorder="1" applyAlignment="1">
      <alignment horizontal="center" vertical="center"/>
    </xf>
    <xf numFmtId="0" fontId="1" fillId="0" borderId="1" xfId="1" applyBorder="1" applyAlignment="1">
      <alignment horizontal="left" vertical="center" wrapText="1"/>
    </xf>
    <xf numFmtId="0" fontId="28" fillId="4" borderId="0" xfId="1" applyFont="1" applyFill="1">
      <alignment vertical="center"/>
    </xf>
    <xf numFmtId="0" fontId="1" fillId="4" borderId="1" xfId="1" applyFill="1" applyBorder="1" applyAlignment="1">
      <alignment horizontal="left" vertical="center" wrapText="1"/>
    </xf>
    <xf numFmtId="0" fontId="39" fillId="0" borderId="1" xfId="4" applyBorder="1" applyAlignment="1">
      <alignment horizontal="left" vertical="center"/>
    </xf>
    <xf numFmtId="179" fontId="1" fillId="0" borderId="1" xfId="1" applyNumberFormat="1" applyBorder="1">
      <alignment vertical="center"/>
    </xf>
    <xf numFmtId="3" fontId="6" fillId="4" borderId="1" xfId="1" applyNumberFormat="1" applyFont="1" applyFill="1" applyBorder="1" applyAlignment="1">
      <alignment horizontal="right" vertical="center"/>
    </xf>
    <xf numFmtId="0" fontId="2" fillId="2" borderId="2" xfId="1" applyFont="1" applyFill="1" applyBorder="1" applyAlignment="1">
      <alignment horizontal="center" vertical="center"/>
    </xf>
    <xf numFmtId="0" fontId="2" fillId="2" borderId="3" xfId="1" applyFont="1" applyFill="1" applyBorder="1" applyAlignment="1">
      <alignment horizontal="center" vertical="center"/>
    </xf>
    <xf numFmtId="0" fontId="2" fillId="2" borderId="4" xfId="1" applyFont="1" applyFill="1" applyBorder="1" applyAlignment="1">
      <alignment horizontal="center" vertical="center"/>
    </xf>
    <xf numFmtId="0" fontId="1" fillId="0" borderId="4" xfId="1" applyBorder="1" applyAlignment="1">
      <alignment horizontal="center" vertical="center" shrinkToFit="1"/>
    </xf>
    <xf numFmtId="181" fontId="1" fillId="0" borderId="2" xfId="1" applyNumberFormat="1" applyBorder="1" applyAlignment="1">
      <alignment horizontal="right" vertical="center"/>
    </xf>
    <xf numFmtId="0" fontId="18" fillId="0" borderId="1" xfId="1" applyFont="1" applyBorder="1" applyAlignment="1">
      <alignment horizontal="center" vertical="center" wrapText="1"/>
    </xf>
    <xf numFmtId="0" fontId="85" fillId="0" borderId="1" xfId="1" applyFont="1" applyBorder="1" applyAlignment="1">
      <alignment horizontal="center" vertical="center"/>
    </xf>
    <xf numFmtId="179" fontId="19" fillId="0" borderId="1" xfId="1" applyNumberFormat="1" applyFont="1" applyBorder="1" applyAlignment="1">
      <alignment horizontal="right" vertical="center"/>
    </xf>
    <xf numFmtId="178" fontId="1" fillId="0" borderId="4" xfId="1" applyNumberFormat="1" applyBorder="1" applyAlignment="1">
      <alignment horizontal="center" vertical="center"/>
    </xf>
    <xf numFmtId="56" fontId="1" fillId="0" borderId="7" xfId="1" applyNumberFormat="1" applyBorder="1" applyAlignment="1">
      <alignment horizontal="center" vertical="center"/>
    </xf>
    <xf numFmtId="176" fontId="1" fillId="0" borderId="4" xfId="1" applyNumberFormat="1" applyBorder="1" applyAlignment="1">
      <alignment horizontal="center" vertical="center"/>
    </xf>
    <xf numFmtId="181" fontId="7" fillId="0" borderId="1" xfId="1" applyNumberFormat="1" applyFont="1" applyBorder="1" applyAlignment="1"/>
    <xf numFmtId="179" fontId="29" fillId="0" borderId="0" xfId="1" applyNumberFormat="1" applyFont="1" applyAlignment="1">
      <alignment horizontal="right" vertical="center"/>
    </xf>
    <xf numFmtId="181" fontId="42" fillId="0" borderId="1" xfId="1" applyNumberFormat="1" applyFont="1" applyBorder="1" applyAlignment="1">
      <alignment horizontal="center" vertical="center"/>
    </xf>
    <xf numFmtId="0" fontId="29" fillId="0" borderId="0" xfId="1" applyFont="1" applyAlignment="1">
      <alignment horizontal="center" vertical="center"/>
    </xf>
    <xf numFmtId="0" fontId="29" fillId="0" borderId="0" xfId="1" applyFont="1" applyAlignment="1">
      <alignment horizontal="right" vertical="center"/>
    </xf>
    <xf numFmtId="0" fontId="29" fillId="0" borderId="0" xfId="1" applyFont="1">
      <alignment vertical="center"/>
    </xf>
    <xf numFmtId="178" fontId="29" fillId="0" borderId="0" xfId="1" applyNumberFormat="1" applyFont="1" applyAlignment="1">
      <alignment horizontal="center" vertical="center"/>
    </xf>
    <xf numFmtId="177" fontId="29" fillId="0" borderId="0" xfId="1" applyNumberFormat="1" applyFont="1" applyAlignment="1">
      <alignment horizontal="center" vertical="center"/>
    </xf>
    <xf numFmtId="181" fontId="29" fillId="0" borderId="0" xfId="1" applyNumberFormat="1" applyFont="1">
      <alignment vertical="center"/>
    </xf>
    <xf numFmtId="178" fontId="29" fillId="0" borderId="0" xfId="1" applyNumberFormat="1" applyFont="1">
      <alignment vertical="center"/>
    </xf>
    <xf numFmtId="178" fontId="29" fillId="0" borderId="0" xfId="1" applyNumberFormat="1" applyFont="1" applyAlignment="1">
      <alignment horizontal="right" vertical="center"/>
    </xf>
    <xf numFmtId="3" fontId="8" fillId="0" borderId="5" xfId="1" applyNumberFormat="1" applyFont="1" applyBorder="1" applyAlignment="1">
      <alignment horizontal="center" vertical="center"/>
    </xf>
    <xf numFmtId="3" fontId="29" fillId="0" borderId="5" xfId="1" applyNumberFormat="1" applyFont="1" applyBorder="1" applyAlignment="1">
      <alignment horizontal="center" vertical="center"/>
    </xf>
    <xf numFmtId="0" fontId="29" fillId="0" borderId="5" xfId="1" applyFont="1" applyBorder="1" applyAlignment="1">
      <alignment horizontal="center" vertical="center"/>
    </xf>
    <xf numFmtId="179" fontId="29" fillId="0" borderId="5" xfId="1" applyNumberFormat="1" applyFont="1" applyBorder="1" applyAlignment="1">
      <alignment horizontal="center" vertical="center"/>
    </xf>
    <xf numFmtId="181" fontId="29" fillId="0" borderId="5" xfId="1" applyNumberFormat="1" applyFont="1" applyBorder="1" applyAlignment="1">
      <alignment horizontal="center" vertical="center"/>
    </xf>
    <xf numFmtId="181" fontId="29" fillId="0" borderId="13" xfId="1" applyNumberFormat="1" applyFont="1" applyBorder="1" applyAlignment="1">
      <alignment horizontal="center" vertical="center"/>
    </xf>
    <xf numFmtId="0" fontId="8" fillId="0" borderId="13" xfId="1" applyFont="1" applyBorder="1" applyAlignment="1">
      <alignment horizontal="center" vertical="center"/>
    </xf>
    <xf numFmtId="0" fontId="8" fillId="0" borderId="5" xfId="1" applyFont="1" applyBorder="1" applyAlignment="1">
      <alignment horizontal="center" vertical="center"/>
    </xf>
    <xf numFmtId="178" fontId="8" fillId="0" borderId="5" xfId="1" applyNumberFormat="1" applyFont="1" applyBorder="1" applyAlignment="1">
      <alignment horizontal="center" vertical="center"/>
    </xf>
    <xf numFmtId="177" fontId="8" fillId="0" borderId="5" xfId="1" applyNumberFormat="1" applyFont="1" applyBorder="1" applyAlignment="1">
      <alignment horizontal="center" vertical="center"/>
    </xf>
    <xf numFmtId="0" fontId="29" fillId="0" borderId="1" xfId="1" applyFont="1" applyBorder="1" applyAlignment="1">
      <alignment horizontal="center" vertical="center"/>
    </xf>
    <xf numFmtId="3" fontId="8" fillId="0" borderId="1" xfId="1" applyNumberFormat="1" applyFont="1" applyBorder="1">
      <alignment vertical="center"/>
    </xf>
    <xf numFmtId="179" fontId="8" fillId="0" borderId="1" xfId="1" applyNumberFormat="1" applyFont="1" applyBorder="1" applyAlignment="1">
      <alignment horizontal="right" vertical="center"/>
    </xf>
    <xf numFmtId="3" fontId="8" fillId="0" borderId="1" xfId="1" applyNumberFormat="1" applyFont="1" applyBorder="1" applyAlignment="1">
      <alignment horizontal="right" vertical="center"/>
    </xf>
    <xf numFmtId="56" fontId="29" fillId="0" borderId="1" xfId="1" applyNumberFormat="1" applyFont="1" applyBorder="1" applyAlignment="1">
      <alignment horizontal="right" vertical="center"/>
    </xf>
    <xf numFmtId="0" fontId="29" fillId="0" borderId="1" xfId="1" applyFont="1" applyBorder="1">
      <alignment vertical="center"/>
    </xf>
    <xf numFmtId="0" fontId="29" fillId="0" borderId="1" xfId="1" applyFont="1" applyBorder="1" applyAlignment="1">
      <alignment horizontal="right" vertical="center"/>
    </xf>
    <xf numFmtId="178" fontId="29" fillId="0" borderId="1" xfId="1" applyNumberFormat="1" applyFont="1" applyBorder="1" applyAlignment="1">
      <alignment horizontal="center" vertical="center"/>
    </xf>
    <xf numFmtId="177" fontId="29" fillId="0" borderId="1" xfId="1" applyNumberFormat="1" applyFont="1" applyBorder="1" applyAlignment="1">
      <alignment horizontal="center" vertical="center"/>
    </xf>
    <xf numFmtId="56" fontId="29" fillId="0" borderId="1" xfId="1" applyNumberFormat="1" applyFont="1" applyBorder="1">
      <alignment vertical="center"/>
    </xf>
    <xf numFmtId="178" fontId="29" fillId="0" borderId="1" xfId="1" applyNumberFormat="1" applyFont="1" applyBorder="1" applyAlignment="1">
      <alignment horizontal="right" vertical="center"/>
    </xf>
    <xf numFmtId="0" fontId="29" fillId="3" borderId="1" xfId="1" applyFont="1" applyFill="1" applyBorder="1" applyAlignment="1">
      <alignment horizontal="center" vertical="center"/>
    </xf>
    <xf numFmtId="3" fontId="8" fillId="3" borderId="1" xfId="1" applyNumberFormat="1" applyFont="1" applyFill="1" applyBorder="1">
      <alignment vertical="center"/>
    </xf>
    <xf numFmtId="179" fontId="8" fillId="3" borderId="1" xfId="1" applyNumberFormat="1" applyFont="1" applyFill="1" applyBorder="1" applyAlignment="1">
      <alignment horizontal="right" vertical="center"/>
    </xf>
    <xf numFmtId="3" fontId="8" fillId="3" borderId="1" xfId="1" applyNumberFormat="1" applyFont="1" applyFill="1" applyBorder="1" applyAlignment="1">
      <alignment horizontal="right" vertical="center"/>
    </xf>
    <xf numFmtId="56" fontId="29" fillId="3" borderId="1" xfId="1" applyNumberFormat="1" applyFont="1" applyFill="1" applyBorder="1" applyAlignment="1">
      <alignment horizontal="right" vertical="center"/>
    </xf>
    <xf numFmtId="0" fontId="29" fillId="3" borderId="1" xfId="1" applyFont="1" applyFill="1" applyBorder="1">
      <alignment vertical="center"/>
    </xf>
    <xf numFmtId="0" fontId="29" fillId="3" borderId="1" xfId="1" applyFont="1" applyFill="1" applyBorder="1" applyAlignment="1">
      <alignment horizontal="right" vertical="center"/>
    </xf>
    <xf numFmtId="178" fontId="29" fillId="3" borderId="1" xfId="1" applyNumberFormat="1" applyFont="1" applyFill="1" applyBorder="1" applyAlignment="1">
      <alignment horizontal="center" vertical="center"/>
    </xf>
    <xf numFmtId="177" fontId="29" fillId="3" borderId="1" xfId="1" applyNumberFormat="1" applyFont="1" applyFill="1" applyBorder="1" applyAlignment="1">
      <alignment horizontal="center" vertical="center"/>
    </xf>
    <xf numFmtId="0" fontId="29" fillId="3" borderId="0" xfId="1" applyFont="1" applyFill="1">
      <alignment vertical="center"/>
    </xf>
    <xf numFmtId="180" fontId="1" fillId="3" borderId="1" xfId="1" applyNumberFormat="1" applyFill="1" applyBorder="1" applyAlignment="1">
      <alignment horizontal="center" vertical="center"/>
    </xf>
    <xf numFmtId="38" fontId="6" fillId="0" borderId="1" xfId="7" applyFont="1" applyBorder="1" applyAlignment="1">
      <alignment horizontal="right" vertical="center"/>
    </xf>
    <xf numFmtId="49" fontId="8" fillId="4" borderId="1" xfId="1" applyNumberFormat="1" applyFont="1" applyFill="1" applyBorder="1">
      <alignment vertical="center"/>
    </xf>
    <xf numFmtId="0" fontId="6" fillId="13" borderId="1" xfId="1" applyFont="1" applyFill="1" applyBorder="1">
      <alignment vertical="center"/>
    </xf>
    <xf numFmtId="3" fontId="1" fillId="13" borderId="1" xfId="1" applyNumberFormat="1" applyFill="1" applyBorder="1" applyAlignment="1">
      <alignment horizontal="right" vertical="center"/>
    </xf>
    <xf numFmtId="3" fontId="1" fillId="15" borderId="1" xfId="1" applyNumberFormat="1" applyFill="1" applyBorder="1" applyAlignment="1">
      <alignment horizontal="right" vertical="center"/>
    </xf>
    <xf numFmtId="3" fontId="1" fillId="38" borderId="1" xfId="1" applyNumberFormat="1" applyFill="1" applyBorder="1" applyAlignment="1">
      <alignment horizontal="center" vertical="center"/>
    </xf>
    <xf numFmtId="0" fontId="1" fillId="38" borderId="1" xfId="1" applyFill="1" applyBorder="1">
      <alignment vertical="center"/>
    </xf>
    <xf numFmtId="0" fontId="1" fillId="38" borderId="1" xfId="1" applyFill="1" applyBorder="1" applyAlignment="1">
      <alignment horizontal="center" vertical="center"/>
    </xf>
    <xf numFmtId="3" fontId="1" fillId="38" borderId="1" xfId="1" applyNumberFormat="1" applyFill="1" applyBorder="1" applyAlignment="1">
      <alignment horizontal="right" vertical="center"/>
    </xf>
    <xf numFmtId="38" fontId="1" fillId="38" borderId="1" xfId="1" applyNumberFormat="1" applyFill="1" applyBorder="1" applyAlignment="1">
      <alignment horizontal="right" vertical="center"/>
    </xf>
    <xf numFmtId="0" fontId="1" fillId="38" borderId="2" xfId="1" applyFill="1" applyBorder="1" applyAlignment="1">
      <alignment horizontal="center" vertical="center"/>
    </xf>
    <xf numFmtId="176" fontId="1" fillId="38" borderId="1" xfId="1" applyNumberFormat="1" applyFill="1" applyBorder="1" applyAlignment="1">
      <alignment horizontal="center" vertical="center"/>
    </xf>
    <xf numFmtId="177" fontId="1" fillId="38" borderId="1" xfId="1" applyNumberFormat="1" applyFill="1" applyBorder="1" applyAlignment="1">
      <alignment horizontal="center" vertical="center"/>
    </xf>
    <xf numFmtId="0" fontId="1" fillId="38" borderId="0" xfId="1" applyFill="1" applyAlignment="1">
      <alignment horizontal="center" vertical="center"/>
    </xf>
    <xf numFmtId="49" fontId="8" fillId="37" borderId="1" xfId="1" applyNumberFormat="1" applyFont="1" applyFill="1" applyBorder="1">
      <alignment vertical="center"/>
    </xf>
    <xf numFmtId="3" fontId="1" fillId="37" borderId="1" xfId="1" applyNumberFormat="1" applyFill="1" applyBorder="1" applyAlignment="1">
      <alignment horizontal="right" vertical="center"/>
    </xf>
    <xf numFmtId="3" fontId="1" fillId="32" borderId="1" xfId="1" applyNumberFormat="1" applyFill="1" applyBorder="1" applyAlignment="1">
      <alignment horizontal="center" vertical="center"/>
    </xf>
    <xf numFmtId="0" fontId="6" fillId="32" borderId="1" xfId="1" applyFont="1" applyFill="1" applyBorder="1">
      <alignment vertical="center"/>
    </xf>
    <xf numFmtId="0" fontId="1" fillId="32" borderId="1" xfId="1" applyFill="1" applyBorder="1" applyAlignment="1">
      <alignment horizontal="center" vertical="center"/>
    </xf>
    <xf numFmtId="3" fontId="1" fillId="32" borderId="1" xfId="1" applyNumberFormat="1" applyFill="1" applyBorder="1" applyAlignment="1">
      <alignment horizontal="right" vertical="center"/>
    </xf>
    <xf numFmtId="38" fontId="1" fillId="32" borderId="1" xfId="1" applyNumberFormat="1" applyFill="1" applyBorder="1" applyAlignment="1">
      <alignment horizontal="right" vertical="center"/>
    </xf>
    <xf numFmtId="0" fontId="1" fillId="32" borderId="2" xfId="1" applyFill="1" applyBorder="1" applyAlignment="1">
      <alignment horizontal="center" vertical="center"/>
    </xf>
    <xf numFmtId="0" fontId="1" fillId="32" borderId="1" xfId="1" applyFill="1" applyBorder="1">
      <alignment vertical="center"/>
    </xf>
    <xf numFmtId="176" fontId="1" fillId="32" borderId="1" xfId="1" applyNumberFormat="1" applyFill="1" applyBorder="1" applyAlignment="1">
      <alignment horizontal="center" vertical="center"/>
    </xf>
    <xf numFmtId="177" fontId="1" fillId="32" borderId="1" xfId="1" applyNumberFormat="1" applyFill="1" applyBorder="1" applyAlignment="1">
      <alignment horizontal="center" vertical="center"/>
    </xf>
    <xf numFmtId="0" fontId="1" fillId="32" borderId="0" xfId="1" applyFill="1" applyAlignment="1">
      <alignment horizontal="center" vertical="center"/>
    </xf>
    <xf numFmtId="3" fontId="1" fillId="22" borderId="1" xfId="1" applyNumberFormat="1" applyFill="1" applyBorder="1" applyAlignment="1">
      <alignment horizontal="center" vertical="center"/>
    </xf>
    <xf numFmtId="49" fontId="8" fillId="22" borderId="1" xfId="1" applyNumberFormat="1" applyFont="1" applyFill="1" applyBorder="1">
      <alignment vertical="center"/>
    </xf>
    <xf numFmtId="0" fontId="1" fillId="22" borderId="1" xfId="1" applyFill="1" applyBorder="1" applyAlignment="1">
      <alignment horizontal="center" vertical="center"/>
    </xf>
    <xf numFmtId="3" fontId="1" fillId="22" borderId="1" xfId="1" applyNumberFormat="1" applyFill="1" applyBorder="1" applyAlignment="1">
      <alignment horizontal="right" vertical="center"/>
    </xf>
    <xf numFmtId="38" fontId="1" fillId="22" borderId="1" xfId="1" applyNumberFormat="1" applyFill="1" applyBorder="1" applyAlignment="1">
      <alignment horizontal="right" vertical="center"/>
    </xf>
    <xf numFmtId="0" fontId="1" fillId="22" borderId="2" xfId="1" applyFill="1" applyBorder="1" applyAlignment="1">
      <alignment horizontal="center" vertical="center"/>
    </xf>
    <xf numFmtId="0" fontId="1" fillId="22" borderId="1" xfId="1" applyFill="1" applyBorder="1">
      <alignment vertical="center"/>
    </xf>
    <xf numFmtId="176" fontId="1" fillId="22" borderId="1" xfId="1" applyNumberFormat="1" applyFill="1" applyBorder="1" applyAlignment="1">
      <alignment horizontal="center" vertical="center"/>
    </xf>
    <xf numFmtId="177" fontId="1" fillId="22" borderId="1" xfId="1" applyNumberFormat="1" applyFill="1" applyBorder="1" applyAlignment="1">
      <alignment horizontal="center" vertical="center"/>
    </xf>
    <xf numFmtId="0" fontId="1" fillId="22" borderId="0" xfId="1" applyFill="1" applyAlignment="1">
      <alignment horizontal="center" vertical="center"/>
    </xf>
    <xf numFmtId="0" fontId="2" fillId="0" borderId="1" xfId="1" applyFont="1" applyBorder="1" applyAlignment="1">
      <alignment horizontal="center" vertical="center" wrapText="1" shrinkToFit="1"/>
    </xf>
    <xf numFmtId="0" fontId="1" fillId="0" borderId="0" xfId="1" applyAlignment="1">
      <alignment vertical="center" wrapText="1"/>
    </xf>
    <xf numFmtId="0" fontId="10" fillId="3" borderId="1" xfId="1" applyFont="1" applyFill="1" applyBorder="1" applyAlignment="1">
      <alignment horizontal="center" vertical="center"/>
    </xf>
    <xf numFmtId="0" fontId="100" fillId="0" borderId="0" xfId="1" applyFont="1">
      <alignment vertical="center"/>
    </xf>
    <xf numFmtId="179" fontId="1" fillId="0" borderId="7" xfId="1" applyNumberFormat="1" applyBorder="1" applyAlignment="1">
      <alignment horizontal="right" vertical="center"/>
    </xf>
    <xf numFmtId="179" fontId="7" fillId="0" borderId="1" xfId="1" applyNumberFormat="1" applyFont="1" applyBorder="1" applyAlignment="1">
      <alignment horizontal="right" vertical="center"/>
    </xf>
    <xf numFmtId="177" fontId="18" fillId="4" borderId="1" xfId="1" applyNumberFormat="1" applyFont="1" applyFill="1" applyBorder="1" applyAlignment="1">
      <alignment horizontal="center" vertical="center"/>
    </xf>
    <xf numFmtId="0" fontId="35" fillId="3" borderId="1" xfId="1" applyFont="1" applyFill="1" applyBorder="1" applyAlignment="1">
      <alignment horizontal="center" vertical="center"/>
    </xf>
    <xf numFmtId="0" fontId="97" fillId="3" borderId="0" xfId="1" applyFont="1" applyFill="1">
      <alignment vertical="center"/>
    </xf>
    <xf numFmtId="181" fontId="1" fillId="3" borderId="7" xfId="1" applyNumberFormat="1" applyFill="1" applyBorder="1" applyAlignment="1">
      <alignment horizontal="right" vertical="center"/>
    </xf>
    <xf numFmtId="176" fontId="1" fillId="27" borderId="1" xfId="1" applyNumberFormat="1" applyFill="1" applyBorder="1" applyAlignment="1">
      <alignment horizontal="center" vertical="center"/>
    </xf>
    <xf numFmtId="181" fontId="1" fillId="4" borderId="1" xfId="1" applyNumberFormat="1" applyFill="1" applyBorder="1" applyAlignment="1">
      <alignment horizontal="right" vertical="center"/>
    </xf>
    <xf numFmtId="179" fontId="6" fillId="0" borderId="1" xfId="1" applyNumberFormat="1" applyFont="1" applyBorder="1" applyAlignment="1">
      <alignment horizontal="right" vertical="center" shrinkToFit="1"/>
    </xf>
    <xf numFmtId="179" fontId="1" fillId="4" borderId="5" xfId="1" applyNumberFormat="1" applyFill="1" applyBorder="1" applyAlignment="1">
      <alignment horizontal="right" vertical="center"/>
    </xf>
    <xf numFmtId="181" fontId="1" fillId="4" borderId="5" xfId="1" applyNumberFormat="1" applyFill="1" applyBorder="1" applyAlignment="1">
      <alignment horizontal="right" vertical="center"/>
    </xf>
    <xf numFmtId="181" fontId="7" fillId="4" borderId="5" xfId="1" applyNumberFormat="1" applyFont="1" applyFill="1" applyBorder="1" applyAlignment="1">
      <alignment horizontal="center" vertical="center"/>
    </xf>
    <xf numFmtId="179" fontId="1" fillId="4" borderId="6" xfId="1" applyNumberFormat="1" applyFill="1" applyBorder="1" applyAlignment="1">
      <alignment horizontal="right" vertical="center"/>
    </xf>
    <xf numFmtId="181" fontId="1" fillId="4" borderId="6" xfId="1" applyNumberFormat="1" applyFill="1" applyBorder="1" applyAlignment="1">
      <alignment horizontal="right" vertical="center"/>
    </xf>
    <xf numFmtId="181" fontId="7" fillId="4" borderId="6" xfId="1" applyNumberFormat="1" applyFont="1" applyFill="1" applyBorder="1" applyAlignment="1">
      <alignment horizontal="center" vertical="center"/>
    </xf>
    <xf numFmtId="179" fontId="1" fillId="4" borderId="7" xfId="1" applyNumberFormat="1" applyFill="1" applyBorder="1" applyAlignment="1">
      <alignment horizontal="right" vertical="center"/>
    </xf>
    <xf numFmtId="181" fontId="1" fillId="4" borderId="7" xfId="1" applyNumberFormat="1" applyFill="1" applyBorder="1" applyAlignment="1">
      <alignment horizontal="right" vertical="center"/>
    </xf>
    <xf numFmtId="181" fontId="7" fillId="4" borderId="7" xfId="1" applyNumberFormat="1" applyFont="1" applyFill="1" applyBorder="1" applyAlignment="1">
      <alignment horizontal="center" vertical="center"/>
    </xf>
    <xf numFmtId="0" fontId="101" fillId="2" borderId="1" xfId="1" applyFont="1" applyFill="1" applyBorder="1" applyAlignment="1">
      <alignment horizontal="center" vertical="center"/>
    </xf>
    <xf numFmtId="0" fontId="101" fillId="0" borderId="1" xfId="1" applyFont="1" applyBorder="1" applyAlignment="1">
      <alignment horizontal="center" vertical="center" shrinkToFit="1"/>
    </xf>
    <xf numFmtId="0" fontId="102" fillId="0" borderId="0" xfId="1" applyFont="1">
      <alignment vertical="center"/>
    </xf>
    <xf numFmtId="0" fontId="101" fillId="0" borderId="1" xfId="1" applyFont="1" applyBorder="1" applyAlignment="1">
      <alignment horizontal="center" vertical="center"/>
    </xf>
    <xf numFmtId="178" fontId="101" fillId="0" borderId="1" xfId="1" applyNumberFormat="1" applyFont="1" applyBorder="1" applyAlignment="1">
      <alignment horizontal="center" vertical="center"/>
    </xf>
    <xf numFmtId="0" fontId="102" fillId="0" borderId="1" xfId="1" applyFont="1" applyBorder="1" applyAlignment="1">
      <alignment horizontal="center" vertical="center"/>
    </xf>
    <xf numFmtId="0" fontId="102" fillId="0" borderId="1" xfId="1" applyFont="1" applyBorder="1">
      <alignment vertical="center"/>
    </xf>
    <xf numFmtId="184" fontId="102" fillId="0" borderId="1" xfId="1" applyNumberFormat="1" applyFont="1" applyBorder="1" applyAlignment="1">
      <alignment horizontal="center" vertical="center"/>
    </xf>
    <xf numFmtId="181" fontId="102" fillId="0" borderId="1" xfId="1" applyNumberFormat="1" applyFont="1" applyBorder="1" applyAlignment="1">
      <alignment horizontal="right" vertical="center"/>
    </xf>
    <xf numFmtId="0" fontId="31" fillId="0" borderId="1" xfId="1" applyFont="1" applyBorder="1" applyAlignment="1">
      <alignment horizontal="center" vertical="center" wrapText="1" shrinkToFit="1"/>
    </xf>
    <xf numFmtId="0" fontId="103" fillId="0" borderId="0" xfId="1" applyFont="1" applyAlignment="1">
      <alignment horizontal="center" vertical="center"/>
    </xf>
    <xf numFmtId="0" fontId="1" fillId="0" borderId="0" xfId="1" applyAlignment="1">
      <alignment horizontal="center" vertical="center"/>
    </xf>
    <xf numFmtId="176" fontId="51" fillId="39" borderId="0" xfId="1" applyNumberFormat="1" applyFont="1" applyFill="1">
      <alignment vertical="center"/>
    </xf>
    <xf numFmtId="38" fontId="18" fillId="0" borderId="0" xfId="1" applyNumberFormat="1" applyFont="1">
      <alignment vertical="center"/>
    </xf>
    <xf numFmtId="0" fontId="18" fillId="0" borderId="0" xfId="1" applyFont="1" applyAlignment="1">
      <alignment horizontal="center" vertical="center"/>
    </xf>
    <xf numFmtId="177" fontId="1" fillId="39" borderId="1" xfId="1" applyNumberFormat="1" applyFill="1" applyBorder="1" applyAlignment="1">
      <alignment horizontal="center" vertical="center"/>
    </xf>
    <xf numFmtId="177" fontId="1" fillId="40" borderId="1" xfId="1" applyNumberFormat="1" applyFill="1" applyBorder="1" applyAlignment="1">
      <alignment horizontal="center" vertical="center"/>
    </xf>
    <xf numFmtId="0" fontId="104" fillId="2" borderId="1" xfId="1" applyFont="1" applyFill="1" applyBorder="1" applyAlignment="1">
      <alignment horizontal="center" vertical="center"/>
    </xf>
    <xf numFmtId="0" fontId="104" fillId="0" borderId="1" xfId="1" applyFont="1" applyBorder="1" applyAlignment="1">
      <alignment horizontal="center" vertical="center"/>
    </xf>
    <xf numFmtId="179" fontId="68" fillId="0" borderId="0" xfId="1" applyNumberFormat="1" applyFont="1" applyAlignment="1">
      <alignment horizontal="right" vertical="center"/>
    </xf>
    <xf numFmtId="0" fontId="104" fillId="2" borderId="2" xfId="1" applyFont="1" applyFill="1" applyBorder="1" applyAlignment="1">
      <alignment horizontal="center" vertical="center"/>
    </xf>
    <xf numFmtId="0" fontId="104" fillId="2" borderId="3" xfId="1" applyFont="1" applyFill="1" applyBorder="1" applyAlignment="1">
      <alignment horizontal="center" vertical="center"/>
    </xf>
    <xf numFmtId="0" fontId="104" fillId="2" borderId="4" xfId="1" applyFont="1" applyFill="1" applyBorder="1" applyAlignment="1">
      <alignment horizontal="center" vertical="center"/>
    </xf>
    <xf numFmtId="181" fontId="104" fillId="0" borderId="1" xfId="1" applyNumberFormat="1" applyFont="1" applyBorder="1" applyAlignment="1">
      <alignment horizontal="center" vertical="center"/>
    </xf>
    <xf numFmtId="0" fontId="68" fillId="0" borderId="0" xfId="1" applyFont="1" applyAlignment="1">
      <alignment horizontal="center" vertical="center"/>
    </xf>
    <xf numFmtId="0" fontId="68" fillId="0" borderId="0" xfId="1" applyFont="1">
      <alignment vertical="center"/>
    </xf>
    <xf numFmtId="0" fontId="68" fillId="0" borderId="0" xfId="1" applyFont="1" applyAlignment="1">
      <alignment horizontal="right" vertical="center"/>
    </xf>
    <xf numFmtId="178" fontId="68" fillId="0" borderId="0" xfId="1" applyNumberFormat="1" applyFont="1" applyAlignment="1">
      <alignment horizontal="center" vertical="center"/>
    </xf>
    <xf numFmtId="177" fontId="68" fillId="0" borderId="0" xfId="1" applyNumberFormat="1" applyFont="1">
      <alignment vertical="center"/>
    </xf>
    <xf numFmtId="181" fontId="68" fillId="0" borderId="0" xfId="1" applyNumberFormat="1" applyFont="1">
      <alignment vertical="center"/>
    </xf>
    <xf numFmtId="178" fontId="68" fillId="0" borderId="0" xfId="1" applyNumberFormat="1" applyFont="1">
      <alignment vertical="center"/>
    </xf>
    <xf numFmtId="178" fontId="104" fillId="0" borderId="1" xfId="1" applyNumberFormat="1" applyFont="1" applyBorder="1" applyAlignment="1">
      <alignment horizontal="center" vertical="center"/>
    </xf>
    <xf numFmtId="3" fontId="68" fillId="0" borderId="5" xfId="1" applyNumberFormat="1" applyFont="1" applyBorder="1" applyAlignment="1">
      <alignment horizontal="center" vertical="center"/>
    </xf>
    <xf numFmtId="0" fontId="68" fillId="0" borderId="5" xfId="1" applyFont="1" applyBorder="1" applyAlignment="1">
      <alignment horizontal="center" vertical="center"/>
    </xf>
    <xf numFmtId="179" fontId="68" fillId="0" borderId="5" xfId="1" applyNumberFormat="1" applyFont="1" applyBorder="1" applyAlignment="1">
      <alignment horizontal="center" vertical="center"/>
    </xf>
    <xf numFmtId="181" fontId="68" fillId="0" borderId="5" xfId="1" applyNumberFormat="1" applyFont="1" applyBorder="1" applyAlignment="1">
      <alignment horizontal="center" vertical="center"/>
    </xf>
    <xf numFmtId="0" fontId="68" fillId="0" borderId="5" xfId="1" applyFont="1" applyBorder="1" applyAlignment="1">
      <alignment horizontal="left" vertical="center"/>
    </xf>
    <xf numFmtId="179" fontId="68" fillId="0" borderId="5" xfId="1" applyNumberFormat="1" applyFont="1" applyBorder="1" applyAlignment="1">
      <alignment horizontal="right" vertical="center"/>
    </xf>
    <xf numFmtId="0" fontId="68" fillId="0" borderId="1" xfId="1" applyFont="1" applyBorder="1">
      <alignment vertical="center"/>
    </xf>
    <xf numFmtId="176" fontId="68" fillId="0" borderId="1" xfId="1" applyNumberFormat="1" applyFont="1" applyBorder="1" applyAlignment="1">
      <alignment horizontal="center" vertical="center"/>
    </xf>
    <xf numFmtId="0" fontId="68" fillId="0" borderId="1" xfId="1" applyFont="1" applyBorder="1" applyAlignment="1">
      <alignment horizontal="right" vertical="center"/>
    </xf>
    <xf numFmtId="177" fontId="68" fillId="0" borderId="1" xfId="1" applyNumberFormat="1" applyFont="1" applyBorder="1" applyAlignment="1">
      <alignment horizontal="center" vertical="center"/>
    </xf>
    <xf numFmtId="56" fontId="68" fillId="0" borderId="1" xfId="1" applyNumberFormat="1" applyFont="1" applyBorder="1" applyAlignment="1">
      <alignment horizontal="right" vertical="center"/>
    </xf>
    <xf numFmtId="177" fontId="68" fillId="0" borderId="1" xfId="1" applyNumberFormat="1" applyFont="1" applyBorder="1">
      <alignment vertical="center"/>
    </xf>
    <xf numFmtId="38" fontId="1" fillId="0" borderId="1" xfId="7" applyFont="1" applyFill="1" applyBorder="1">
      <alignment vertical="center"/>
    </xf>
    <xf numFmtId="0" fontId="105" fillId="8" borderId="0" xfId="1" applyFont="1" applyFill="1" applyAlignment="1">
      <alignment horizontal="left" vertical="center"/>
    </xf>
    <xf numFmtId="0" fontId="80" fillId="4" borderId="0" xfId="1" applyFont="1" applyFill="1" applyAlignment="1">
      <alignment horizontal="center" vertical="center"/>
    </xf>
    <xf numFmtId="0" fontId="1" fillId="9" borderId="1" xfId="1" applyFill="1" applyBorder="1" applyAlignment="1">
      <alignment horizontal="left" vertical="center"/>
    </xf>
    <xf numFmtId="0" fontId="1" fillId="9" borderId="1" xfId="1" applyFill="1" applyBorder="1" applyAlignment="1">
      <alignment horizontal="center" vertical="center"/>
    </xf>
    <xf numFmtId="0" fontId="6" fillId="9" borderId="4" xfId="1" applyFont="1" applyFill="1" applyBorder="1" applyAlignment="1">
      <alignment horizontal="right" vertical="center"/>
    </xf>
    <xf numFmtId="38" fontId="1" fillId="9" borderId="1" xfId="1" applyNumberFormat="1" applyFill="1" applyBorder="1">
      <alignment vertical="center"/>
    </xf>
    <xf numFmtId="5" fontId="8" fillId="29" borderId="2" xfId="1" applyNumberFormat="1" applyFont="1" applyFill="1" applyBorder="1" applyAlignment="1">
      <alignment horizontal="center" vertical="center"/>
    </xf>
    <xf numFmtId="0" fontId="1" fillId="21" borderId="4" xfId="1" applyFill="1" applyBorder="1" applyAlignment="1">
      <alignment horizontal="left" vertical="center"/>
    </xf>
    <xf numFmtId="0" fontId="6" fillId="21" borderId="4" xfId="1" applyFont="1" applyFill="1" applyBorder="1" applyAlignment="1">
      <alignment horizontal="right" vertical="center"/>
    </xf>
    <xf numFmtId="38" fontId="1" fillId="21" borderId="2" xfId="1" applyNumberFormat="1" applyFill="1" applyBorder="1">
      <alignment vertical="center"/>
    </xf>
    <xf numFmtId="0" fontId="9" fillId="0" borderId="4" xfId="2" applyBorder="1" applyAlignment="1">
      <alignment vertical="center"/>
    </xf>
    <xf numFmtId="0" fontId="84" fillId="0" borderId="1" xfId="1" applyFont="1" applyBorder="1" applyAlignment="1">
      <alignment horizontal="left" vertical="center"/>
    </xf>
    <xf numFmtId="181" fontId="48" fillId="27" borderId="1" xfId="1" applyNumberFormat="1" applyFont="1" applyFill="1" applyBorder="1" applyAlignment="1">
      <alignment horizontal="center" vertical="center"/>
    </xf>
    <xf numFmtId="0" fontId="106" fillId="0" borderId="1" xfId="1" applyFont="1" applyBorder="1" applyAlignment="1">
      <alignment horizontal="left" vertical="center"/>
    </xf>
    <xf numFmtId="0" fontId="48" fillId="0" borderId="1" xfId="1" applyFont="1" applyBorder="1" applyAlignment="1">
      <alignment horizontal="left" vertical="center"/>
    </xf>
    <xf numFmtId="0" fontId="1" fillId="26" borderId="1" xfId="1" applyFill="1" applyBorder="1" applyAlignment="1">
      <alignment horizontal="left" vertical="center"/>
    </xf>
    <xf numFmtId="184" fontId="6" fillId="26" borderId="1" xfId="1" applyNumberFormat="1" applyFont="1" applyFill="1" applyBorder="1" applyAlignment="1">
      <alignment horizontal="right" vertical="center"/>
    </xf>
    <xf numFmtId="181" fontId="6" fillId="7" borderId="1" xfId="1" applyNumberFormat="1" applyFont="1" applyFill="1" applyBorder="1">
      <alignment vertical="center"/>
    </xf>
    <xf numFmtId="181" fontId="1" fillId="0" borderId="0" xfId="1" applyNumberFormat="1" applyAlignment="1">
      <alignment horizontal="center" vertical="center"/>
    </xf>
    <xf numFmtId="181" fontId="1" fillId="0" borderId="2" xfId="1" applyNumberFormat="1" applyBorder="1" applyAlignment="1">
      <alignment horizontal="left" vertical="center"/>
    </xf>
    <xf numFmtId="0" fontId="66" fillId="0" borderId="1" xfId="1" applyFont="1" applyBorder="1">
      <alignment vertical="center"/>
    </xf>
    <xf numFmtId="0" fontId="80" fillId="0" borderId="0" xfId="1" applyFont="1" applyAlignment="1">
      <alignment horizontal="center" vertical="center"/>
    </xf>
    <xf numFmtId="3" fontId="6" fillId="21" borderId="1" xfId="1" applyNumberFormat="1" applyFont="1" applyFill="1" applyBorder="1" applyAlignment="1">
      <alignment horizontal="center" vertical="center"/>
    </xf>
    <xf numFmtId="0" fontId="9" fillId="21" borderId="1" xfId="1" applyFont="1" applyFill="1" applyBorder="1">
      <alignment vertical="center"/>
    </xf>
    <xf numFmtId="181" fontId="6" fillId="21" borderId="1" xfId="1" applyNumberFormat="1" applyFont="1" applyFill="1" applyBorder="1" applyAlignment="1">
      <alignment horizontal="center" vertical="center"/>
    </xf>
    <xf numFmtId="0" fontId="7" fillId="9" borderId="2" xfId="1" applyFont="1" applyFill="1" applyBorder="1" applyAlignment="1">
      <alignment horizontal="left" vertical="center"/>
    </xf>
    <xf numFmtId="181" fontId="7" fillId="9" borderId="1" xfId="1" applyNumberFormat="1" applyFont="1" applyFill="1" applyBorder="1" applyAlignment="1">
      <alignment horizontal="left" vertical="center"/>
    </xf>
    <xf numFmtId="0" fontId="97" fillId="21" borderId="0" xfId="1" applyFont="1" applyFill="1">
      <alignment vertical="center"/>
    </xf>
    <xf numFmtId="38" fontId="7" fillId="0" borderId="2" xfId="1" applyNumberFormat="1" applyFont="1" applyBorder="1" applyAlignment="1">
      <alignment horizontal="center" vertical="center"/>
    </xf>
    <xf numFmtId="0" fontId="7" fillId="0" borderId="2" xfId="1" applyFont="1" applyBorder="1" applyAlignment="1">
      <alignment horizontal="left" vertical="center"/>
    </xf>
    <xf numFmtId="181" fontId="6" fillId="0" borderId="2" xfId="1" applyNumberFormat="1" applyFont="1" applyBorder="1" applyAlignment="1">
      <alignment horizontal="left" vertical="center"/>
    </xf>
    <xf numFmtId="0" fontId="25" fillId="0" borderId="1" xfId="1" applyFont="1" applyBorder="1">
      <alignment vertical="center"/>
    </xf>
    <xf numFmtId="181" fontId="7" fillId="0" borderId="1" xfId="1" applyNumberFormat="1" applyFont="1" applyBorder="1" applyAlignment="1">
      <alignment horizontal="center" vertical="center"/>
    </xf>
    <xf numFmtId="181" fontId="7" fillId="0" borderId="2" xfId="1" applyNumberFormat="1" applyFont="1" applyBorder="1" applyAlignment="1">
      <alignment horizontal="center" vertical="center"/>
    </xf>
    <xf numFmtId="181" fontId="7" fillId="0" borderId="2" xfId="1" applyNumberFormat="1" applyFont="1" applyBorder="1" applyAlignment="1">
      <alignment horizontal="left" vertical="center"/>
    </xf>
    <xf numFmtId="0" fontId="1" fillId="0" borderId="2" xfId="1" applyBorder="1" applyAlignment="1">
      <alignment horizontal="left" vertical="center" wrapText="1"/>
    </xf>
    <xf numFmtId="0" fontId="6" fillId="21" borderId="1" xfId="1" applyFont="1" applyFill="1" applyBorder="1" applyAlignment="1">
      <alignment horizontal="left" vertical="center"/>
    </xf>
    <xf numFmtId="0" fontId="6" fillId="21" borderId="1" xfId="1" applyFont="1" applyFill="1" applyBorder="1">
      <alignment vertical="center"/>
    </xf>
    <xf numFmtId="0" fontId="6" fillId="21" borderId="1" xfId="1" applyFont="1" applyFill="1" applyBorder="1" applyAlignment="1">
      <alignment horizontal="center" vertical="center"/>
    </xf>
    <xf numFmtId="0" fontId="6" fillId="0" borderId="2" xfId="1" applyFont="1" applyBorder="1" applyAlignment="1">
      <alignment horizontal="left" vertical="center"/>
    </xf>
    <xf numFmtId="0" fontId="6" fillId="5" borderId="1" xfId="1" applyFont="1" applyFill="1" applyBorder="1" applyAlignment="1">
      <alignment horizontal="left" vertical="center"/>
    </xf>
    <xf numFmtId="0" fontId="6" fillId="5" borderId="1" xfId="1" applyFont="1" applyFill="1" applyBorder="1">
      <alignment vertical="center"/>
    </xf>
    <xf numFmtId="0" fontId="6" fillId="5" borderId="1" xfId="1" applyFont="1" applyFill="1" applyBorder="1" applyAlignment="1">
      <alignment horizontal="center" vertical="center"/>
    </xf>
    <xf numFmtId="180" fontId="1" fillId="21" borderId="1" xfId="1" applyNumberFormat="1" applyFill="1" applyBorder="1" applyAlignment="1">
      <alignment horizontal="center" vertical="center"/>
    </xf>
    <xf numFmtId="49" fontId="6" fillId="21" borderId="1" xfId="1" applyNumberFormat="1" applyFont="1" applyFill="1" applyBorder="1" applyAlignment="1">
      <alignment horizontal="left" vertical="center"/>
    </xf>
    <xf numFmtId="38" fontId="6" fillId="21" borderId="1" xfId="1" applyNumberFormat="1" applyFont="1" applyFill="1" applyBorder="1" applyAlignment="1">
      <alignment horizontal="center" vertical="center"/>
    </xf>
    <xf numFmtId="38" fontId="1" fillId="21" borderId="1" xfId="1" applyNumberFormat="1" applyFill="1" applyBorder="1" applyAlignment="1">
      <alignment horizontal="center" vertical="center"/>
    </xf>
    <xf numFmtId="0" fontId="6" fillId="21" borderId="2" xfId="1" applyFont="1" applyFill="1" applyBorder="1">
      <alignment vertical="center"/>
    </xf>
    <xf numFmtId="38" fontId="6" fillId="0" borderId="4" xfId="1" applyNumberFormat="1" applyFont="1" applyBorder="1" applyAlignment="1">
      <alignment horizontal="center" vertical="center"/>
    </xf>
    <xf numFmtId="3" fontId="7" fillId="0" borderId="2" xfId="1" applyNumberFormat="1" applyFont="1" applyBorder="1" applyAlignment="1">
      <alignment horizontal="center" vertical="center"/>
    </xf>
    <xf numFmtId="3" fontId="7" fillId="0" borderId="3" xfId="1" applyNumberFormat="1" applyFont="1" applyBorder="1" applyAlignment="1">
      <alignment horizontal="center" vertical="center"/>
    </xf>
    <xf numFmtId="3" fontId="1" fillId="0" borderId="3" xfId="1" applyNumberFormat="1" applyBorder="1" applyAlignment="1">
      <alignment horizontal="center" vertical="center"/>
    </xf>
    <xf numFmtId="0" fontId="6" fillId="9" borderId="1" xfId="1" applyFont="1" applyFill="1" applyBorder="1">
      <alignment vertical="center"/>
    </xf>
    <xf numFmtId="0" fontId="6" fillId="9" borderId="2" xfId="1" applyFont="1" applyFill="1" applyBorder="1" applyAlignment="1">
      <alignment horizontal="left" vertical="center"/>
    </xf>
    <xf numFmtId="184" fontId="6" fillId="21" borderId="1" xfId="1" applyNumberFormat="1" applyFont="1" applyFill="1" applyBorder="1">
      <alignment vertical="center"/>
    </xf>
    <xf numFmtId="3" fontId="19" fillId="0" borderId="1" xfId="1" applyNumberFormat="1" applyFont="1" applyBorder="1" applyAlignment="1">
      <alignment horizontal="left" vertical="center"/>
    </xf>
    <xf numFmtId="49" fontId="19" fillId="21" borderId="1" xfId="1" applyNumberFormat="1" applyFont="1" applyFill="1" applyBorder="1" applyAlignment="1">
      <alignment horizontal="left" vertical="center"/>
    </xf>
    <xf numFmtId="184" fontId="19" fillId="21" borderId="1" xfId="1" applyNumberFormat="1" applyFont="1" applyFill="1" applyBorder="1">
      <alignment vertical="center"/>
    </xf>
    <xf numFmtId="38" fontId="19" fillId="21" borderId="1" xfId="1" applyNumberFormat="1" applyFont="1" applyFill="1" applyBorder="1" applyAlignment="1">
      <alignment horizontal="center" vertical="center"/>
    </xf>
    <xf numFmtId="49" fontId="1" fillId="21" borderId="1" xfId="1" applyNumberFormat="1" applyFill="1" applyBorder="1">
      <alignment vertical="center"/>
    </xf>
    <xf numFmtId="184" fontId="1" fillId="21" borderId="1" xfId="1" applyNumberFormat="1" applyFill="1" applyBorder="1">
      <alignment vertical="center"/>
    </xf>
    <xf numFmtId="0" fontId="68" fillId="21" borderId="1" xfId="1" applyFont="1" applyFill="1" applyBorder="1">
      <alignment vertical="center"/>
    </xf>
    <xf numFmtId="0" fontId="69" fillId="21" borderId="1" xfId="2" applyFont="1" applyFill="1" applyBorder="1" applyAlignment="1">
      <alignment horizontal="center" vertical="center"/>
    </xf>
    <xf numFmtId="3" fontId="7" fillId="9" borderId="1" xfId="1" applyNumberFormat="1" applyFont="1" applyFill="1" applyBorder="1" applyAlignment="1">
      <alignment horizontal="left" vertical="center"/>
    </xf>
    <xf numFmtId="179" fontId="9" fillId="9" borderId="1" xfId="1" applyNumberFormat="1" applyFont="1" applyFill="1" applyBorder="1">
      <alignment vertical="center"/>
    </xf>
    <xf numFmtId="181" fontId="9" fillId="9" borderId="1" xfId="1" applyNumberFormat="1" applyFont="1" applyFill="1" applyBorder="1" applyAlignment="1">
      <alignment horizontal="left"/>
    </xf>
    <xf numFmtId="3" fontId="9" fillId="22" borderId="1" xfId="1" applyNumberFormat="1" applyFont="1" applyFill="1" applyBorder="1" applyAlignment="1">
      <alignment horizontal="center" vertical="center"/>
    </xf>
    <xf numFmtId="0" fontId="9" fillId="22" borderId="1" xfId="1" applyFont="1" applyFill="1" applyBorder="1">
      <alignment vertical="center"/>
    </xf>
    <xf numFmtId="179" fontId="9" fillId="22" borderId="1" xfId="1" applyNumberFormat="1" applyFont="1" applyFill="1" applyBorder="1">
      <alignment vertical="center"/>
    </xf>
    <xf numFmtId="181" fontId="9" fillId="22" borderId="1" xfId="1" applyNumberFormat="1" applyFont="1" applyFill="1" applyBorder="1" applyAlignment="1">
      <alignment horizontal="center" vertical="center"/>
    </xf>
    <xf numFmtId="181" fontId="9" fillId="22" borderId="2" xfId="1" applyNumberFormat="1" applyFont="1" applyFill="1" applyBorder="1" applyAlignment="1">
      <alignment horizontal="left"/>
    </xf>
    <xf numFmtId="0" fontId="9" fillId="22" borderId="1" xfId="1" applyFont="1" applyFill="1" applyBorder="1" applyAlignment="1">
      <alignment horizontal="left" vertical="center" shrinkToFit="1"/>
    </xf>
    <xf numFmtId="0" fontId="6" fillId="0" borderId="50" xfId="1" applyFont="1" applyBorder="1" applyAlignment="1">
      <alignment vertical="center" shrinkToFit="1"/>
    </xf>
    <xf numFmtId="184" fontId="6" fillId="3" borderId="1" xfId="1" applyNumberFormat="1" applyFont="1" applyFill="1" applyBorder="1">
      <alignment vertical="center"/>
    </xf>
    <xf numFmtId="0" fontId="1" fillId="3" borderId="2" xfId="1" applyFill="1" applyBorder="1" applyAlignment="1">
      <alignment horizontal="left" vertical="center"/>
    </xf>
    <xf numFmtId="3" fontId="9" fillId="21" borderId="7" xfId="1" applyNumberFormat="1" applyFont="1" applyFill="1" applyBorder="1" applyAlignment="1">
      <alignment horizontal="center" vertical="center"/>
    </xf>
    <xf numFmtId="0" fontId="1" fillId="21" borderId="7" xfId="1" applyFill="1" applyBorder="1" applyAlignment="1">
      <alignment horizontal="left" vertical="center"/>
    </xf>
    <xf numFmtId="184" fontId="1" fillId="21" borderId="7" xfId="1" applyNumberFormat="1" applyFill="1" applyBorder="1">
      <alignment vertical="center"/>
    </xf>
    <xf numFmtId="0" fontId="1" fillId="21" borderId="7" xfId="1" applyFill="1" applyBorder="1" applyAlignment="1">
      <alignment horizontal="center" vertical="center"/>
    </xf>
    <xf numFmtId="3" fontId="9" fillId="21" borderId="1" xfId="1" applyNumberFormat="1" applyFont="1" applyFill="1" applyBorder="1" applyAlignment="1">
      <alignment horizontal="center" vertical="center"/>
    </xf>
    <xf numFmtId="0" fontId="1" fillId="22" borderId="1" xfId="1" applyFill="1" applyBorder="1" applyAlignment="1">
      <alignment horizontal="left" vertical="center"/>
    </xf>
    <xf numFmtId="184" fontId="1" fillId="22" borderId="1" xfId="1" applyNumberFormat="1" applyFill="1" applyBorder="1">
      <alignment vertical="center"/>
    </xf>
    <xf numFmtId="181" fontId="1" fillId="22" borderId="1" xfId="1" applyNumberFormat="1" applyFill="1" applyBorder="1">
      <alignment vertical="center"/>
    </xf>
    <xf numFmtId="0" fontId="35" fillId="0" borderId="5" xfId="1" applyFont="1" applyBorder="1" applyAlignment="1">
      <alignment horizontal="center" vertical="center"/>
    </xf>
    <xf numFmtId="3" fontId="9" fillId="21" borderId="5" xfId="1" applyNumberFormat="1" applyFont="1" applyFill="1" applyBorder="1" applyAlignment="1">
      <alignment horizontal="center" vertical="center"/>
    </xf>
    <xf numFmtId="0" fontId="6" fillId="21" borderId="5" xfId="1" applyFont="1" applyFill="1" applyBorder="1" applyAlignment="1">
      <alignment horizontal="left" vertical="center"/>
    </xf>
    <xf numFmtId="184" fontId="6" fillId="21" borderId="5" xfId="1" applyNumberFormat="1" applyFont="1" applyFill="1" applyBorder="1">
      <alignment vertical="center"/>
    </xf>
    <xf numFmtId="0" fontId="6" fillId="21" borderId="5" xfId="1" applyFont="1" applyFill="1" applyBorder="1" applyAlignment="1">
      <alignment horizontal="center" vertical="center"/>
    </xf>
    <xf numFmtId="181" fontId="6" fillId="0" borderId="5" xfId="1" applyNumberFormat="1" applyFont="1" applyBorder="1">
      <alignment vertical="center"/>
    </xf>
    <xf numFmtId="0" fontId="7" fillId="0" borderId="13" xfId="1" applyFont="1" applyBorder="1" applyAlignment="1">
      <alignment horizontal="center" vertical="center"/>
    </xf>
    <xf numFmtId="0" fontId="35" fillId="0" borderId="7" xfId="1" applyFont="1" applyBorder="1" applyAlignment="1">
      <alignment horizontal="center" vertical="center"/>
    </xf>
    <xf numFmtId="0" fontId="67" fillId="21" borderId="1" xfId="1" applyFont="1" applyFill="1" applyBorder="1" applyAlignment="1">
      <alignment horizontal="center" vertical="center"/>
    </xf>
    <xf numFmtId="0" fontId="64" fillId="21" borderId="1" xfId="1" applyFont="1" applyFill="1" applyBorder="1">
      <alignment vertical="center"/>
    </xf>
    <xf numFmtId="0" fontId="64" fillId="21" borderId="1" xfId="1" applyFont="1" applyFill="1" applyBorder="1" applyAlignment="1">
      <alignment horizontal="center" vertical="center"/>
    </xf>
    <xf numFmtId="0" fontId="64" fillId="0" borderId="1" xfId="1" applyFont="1" applyBorder="1" applyAlignment="1">
      <alignment horizontal="left" vertical="center"/>
    </xf>
    <xf numFmtId="3" fontId="25" fillId="9" borderId="7" xfId="1" applyNumberFormat="1" applyFont="1" applyFill="1" applyBorder="1" applyAlignment="1">
      <alignment horizontal="center" vertical="center"/>
    </xf>
    <xf numFmtId="0" fontId="7" fillId="9" borderId="7" xfId="1" applyFont="1" applyFill="1" applyBorder="1" applyAlignment="1">
      <alignment horizontal="left" vertical="center"/>
    </xf>
    <xf numFmtId="184" fontId="7" fillId="9" borderId="7" xfId="1" applyNumberFormat="1" applyFont="1" applyFill="1" applyBorder="1">
      <alignment vertical="center"/>
    </xf>
    <xf numFmtId="0" fontId="7" fillId="9" borderId="7" xfId="1" applyFont="1" applyFill="1" applyBorder="1" applyAlignment="1">
      <alignment horizontal="center" vertical="center"/>
    </xf>
    <xf numFmtId="181" fontId="7" fillId="9" borderId="7" xfId="1" applyNumberFormat="1" applyFont="1" applyFill="1" applyBorder="1">
      <alignment vertical="center"/>
    </xf>
    <xf numFmtId="0" fontId="7" fillId="9" borderId="12" xfId="1" applyFont="1" applyFill="1" applyBorder="1" applyAlignment="1">
      <alignment horizontal="center" vertical="center"/>
    </xf>
    <xf numFmtId="0" fontId="1" fillId="22" borderId="2" xfId="1" applyFill="1" applyBorder="1" applyAlignment="1">
      <alignment horizontal="left" vertical="center"/>
    </xf>
    <xf numFmtId="184" fontId="1" fillId="0" borderId="1" xfId="1" applyNumberFormat="1" applyBorder="1">
      <alignment vertical="center"/>
    </xf>
    <xf numFmtId="3" fontId="27" fillId="7" borderId="2" xfId="1" applyNumberFormat="1" applyFont="1" applyFill="1" applyBorder="1" applyAlignment="1">
      <alignment horizontal="center" vertical="center"/>
    </xf>
    <xf numFmtId="3" fontId="27" fillId="7" borderId="3" xfId="1" applyNumberFormat="1" applyFont="1" applyFill="1" applyBorder="1" applyAlignment="1">
      <alignment horizontal="center" vertical="center"/>
    </xf>
    <xf numFmtId="3" fontId="27" fillId="7" borderId="4" xfId="1" applyNumberFormat="1" applyFont="1" applyFill="1" applyBorder="1" applyAlignment="1">
      <alignment horizontal="center" vertical="center"/>
    </xf>
    <xf numFmtId="181" fontId="1" fillId="21" borderId="1" xfId="1" applyNumberFormat="1" applyFill="1" applyBorder="1" applyAlignment="1">
      <alignment horizontal="left" vertical="center"/>
    </xf>
    <xf numFmtId="0" fontId="19" fillId="21" borderId="1" xfId="1" applyFont="1" applyFill="1" applyBorder="1" applyAlignment="1">
      <alignment horizontal="center" vertical="center"/>
    </xf>
    <xf numFmtId="181" fontId="6" fillId="21" borderId="1" xfId="1" applyNumberFormat="1" applyFont="1" applyFill="1" applyBorder="1" applyAlignment="1">
      <alignment horizontal="left" vertical="center"/>
    </xf>
    <xf numFmtId="0" fontId="1" fillId="21" borderId="2" xfId="1" applyFill="1" applyBorder="1">
      <alignment vertical="center"/>
    </xf>
    <xf numFmtId="181" fontId="19" fillId="21" borderId="1" xfId="1" applyNumberFormat="1" applyFont="1" applyFill="1" applyBorder="1">
      <alignment vertical="center"/>
    </xf>
    <xf numFmtId="181" fontId="19" fillId="0" borderId="1" xfId="1" applyNumberFormat="1" applyFont="1" applyBorder="1" applyAlignment="1">
      <alignment horizontal="left"/>
    </xf>
    <xf numFmtId="0" fontId="7" fillId="9" borderId="1" xfId="1" applyFont="1" applyFill="1" applyBorder="1" applyAlignment="1">
      <alignment vertical="center" wrapText="1"/>
    </xf>
    <xf numFmtId="3" fontId="6" fillId="22" borderId="1" xfId="1" applyNumberFormat="1" applyFont="1" applyFill="1" applyBorder="1" applyAlignment="1">
      <alignment horizontal="center" vertical="center"/>
    </xf>
    <xf numFmtId="0" fontId="6" fillId="22" borderId="1" xfId="1" applyFont="1" applyFill="1" applyBorder="1" applyAlignment="1">
      <alignment vertical="center" wrapText="1"/>
    </xf>
    <xf numFmtId="0" fontId="6" fillId="22" borderId="1" xfId="1" applyFont="1" applyFill="1" applyBorder="1">
      <alignment vertical="center"/>
    </xf>
    <xf numFmtId="181" fontId="6" fillId="22" borderId="1" xfId="1" applyNumberFormat="1" applyFont="1" applyFill="1" applyBorder="1" applyAlignment="1">
      <alignment horizontal="center" vertical="center"/>
    </xf>
    <xf numFmtId="181" fontId="6" fillId="22" borderId="2" xfId="1" applyNumberFormat="1" applyFont="1" applyFill="1" applyBorder="1" applyAlignment="1">
      <alignment horizontal="left" vertical="center"/>
    </xf>
    <xf numFmtId="3" fontId="27" fillId="14" borderId="2" xfId="1" applyNumberFormat="1" applyFont="1" applyFill="1" applyBorder="1" applyAlignment="1">
      <alignment horizontal="center" vertical="center"/>
    </xf>
    <xf numFmtId="3" fontId="27" fillId="14" borderId="3" xfId="1" applyNumberFormat="1" applyFont="1" applyFill="1" applyBorder="1" applyAlignment="1">
      <alignment horizontal="center" vertical="center"/>
    </xf>
    <xf numFmtId="3" fontId="27" fillId="14" borderId="4" xfId="1" applyNumberFormat="1" applyFont="1" applyFill="1" applyBorder="1" applyAlignment="1">
      <alignment horizontal="center" vertical="center"/>
    </xf>
    <xf numFmtId="179" fontId="6" fillId="0" borderId="1" xfId="1" applyNumberFormat="1" applyFont="1" applyBorder="1">
      <alignment vertical="center"/>
    </xf>
    <xf numFmtId="185" fontId="1" fillId="0" borderId="1" xfId="1" applyNumberFormat="1" applyBorder="1" applyAlignment="1">
      <alignment horizontal="center" vertical="center"/>
    </xf>
    <xf numFmtId="0" fontId="8" fillId="21" borderId="1" xfId="1" applyFont="1" applyFill="1" applyBorder="1" applyAlignment="1">
      <alignment horizontal="center" vertical="center"/>
    </xf>
    <xf numFmtId="0" fontId="19" fillId="21" borderId="1" xfId="1" applyFont="1" applyFill="1" applyBorder="1">
      <alignment vertical="center"/>
    </xf>
    <xf numFmtId="181" fontId="19" fillId="21" borderId="1" xfId="1" applyNumberFormat="1" applyFont="1" applyFill="1" applyBorder="1" applyAlignment="1">
      <alignment horizontal="center" vertical="center"/>
    </xf>
    <xf numFmtId="181" fontId="19" fillId="0" borderId="2" xfId="1" applyNumberFormat="1" applyFont="1" applyBorder="1" applyAlignment="1">
      <alignment horizontal="left" vertical="center"/>
    </xf>
    <xf numFmtId="0" fontId="68" fillId="21" borderId="1" xfId="1" applyFont="1" applyFill="1" applyBorder="1" applyAlignment="1">
      <alignment horizontal="center" vertical="center"/>
    </xf>
    <xf numFmtId="181" fontId="1" fillId="0" borderId="2" xfId="1" applyNumberFormat="1" applyBorder="1" applyAlignment="1">
      <alignment horizontal="left"/>
    </xf>
    <xf numFmtId="0" fontId="9" fillId="21" borderId="2" xfId="1" applyFont="1" applyFill="1" applyBorder="1">
      <alignment vertical="center"/>
    </xf>
    <xf numFmtId="0" fontId="19" fillId="22" borderId="1" xfId="1" applyFont="1" applyFill="1" applyBorder="1" applyAlignment="1">
      <alignment horizontal="center" vertical="center"/>
    </xf>
    <xf numFmtId="0" fontId="9" fillId="22" borderId="2" xfId="1" applyFont="1" applyFill="1" applyBorder="1">
      <alignment vertical="center"/>
    </xf>
    <xf numFmtId="0" fontId="19" fillId="22" borderId="1" xfId="1" applyFont="1" applyFill="1" applyBorder="1">
      <alignment vertical="center"/>
    </xf>
    <xf numFmtId="181" fontId="19" fillId="22" borderId="1" xfId="1" applyNumberFormat="1" applyFont="1" applyFill="1" applyBorder="1" applyAlignment="1">
      <alignment horizontal="center" vertical="center"/>
    </xf>
    <xf numFmtId="185" fontId="1" fillId="22" borderId="1" xfId="1" applyNumberFormat="1" applyFill="1" applyBorder="1" applyAlignment="1">
      <alignment horizontal="center" vertical="center"/>
    </xf>
    <xf numFmtId="181" fontId="19" fillId="22" borderId="2" xfId="1" applyNumberFormat="1" applyFont="1" applyFill="1" applyBorder="1" applyAlignment="1">
      <alignment horizontal="left" vertical="center"/>
    </xf>
    <xf numFmtId="184" fontId="6" fillId="22" borderId="1" xfId="1" applyNumberFormat="1" applyFont="1" applyFill="1" applyBorder="1">
      <alignment vertical="center"/>
    </xf>
    <xf numFmtId="181" fontId="51" fillId="27" borderId="1" xfId="1" applyNumberFormat="1" applyFont="1" applyFill="1" applyBorder="1" applyAlignment="1">
      <alignment horizontal="center" vertical="center"/>
    </xf>
    <xf numFmtId="181" fontId="51" fillId="0" borderId="1" xfId="1" applyNumberFormat="1" applyFont="1" applyBorder="1">
      <alignment vertical="center"/>
    </xf>
    <xf numFmtId="49" fontId="1" fillId="21" borderId="1" xfId="1" applyNumberFormat="1" applyFill="1" applyBorder="1" applyAlignment="1">
      <alignment vertical="center" shrinkToFit="1"/>
    </xf>
    <xf numFmtId="181" fontId="1" fillId="0" borderId="1" xfId="1" applyNumberFormat="1" applyBorder="1" applyAlignment="1">
      <alignment horizontal="left"/>
    </xf>
    <xf numFmtId="0" fontId="9" fillId="21" borderId="1" xfId="1" applyFont="1" applyFill="1" applyBorder="1" applyAlignment="1">
      <alignment horizontal="left" vertical="center"/>
    </xf>
    <xf numFmtId="49" fontId="1" fillId="0" borderId="1" xfId="1" applyNumberFormat="1" applyBorder="1" applyAlignment="1">
      <alignment vertical="center" shrinkToFit="1"/>
    </xf>
    <xf numFmtId="0" fontId="95" fillId="21" borderId="1" xfId="1" applyFont="1" applyFill="1" applyBorder="1">
      <alignment vertical="center"/>
    </xf>
    <xf numFmtId="0" fontId="6" fillId="21" borderId="1" xfId="1" applyFont="1" applyFill="1" applyBorder="1" applyAlignment="1">
      <alignment vertical="center" wrapText="1"/>
    </xf>
    <xf numFmtId="0" fontId="19" fillId="21" borderId="1" xfId="2" applyFont="1" applyFill="1" applyBorder="1" applyAlignment="1">
      <alignment horizontal="left" vertical="center"/>
    </xf>
    <xf numFmtId="49" fontId="6" fillId="21" borderId="1" xfId="1" applyNumberFormat="1" applyFont="1" applyFill="1" applyBorder="1" applyAlignment="1">
      <alignment horizontal="left" vertical="center" wrapText="1"/>
    </xf>
    <xf numFmtId="184" fontId="6" fillId="26" borderId="1" xfId="1" applyNumberFormat="1" applyFont="1" applyFill="1" applyBorder="1">
      <alignment vertical="center"/>
    </xf>
    <xf numFmtId="179" fontId="1" fillId="3" borderId="1" xfId="2" applyNumberFormat="1" applyFont="1" applyFill="1" applyBorder="1" applyAlignment="1">
      <alignment horizontal="right" vertical="center"/>
    </xf>
    <xf numFmtId="0" fontId="8" fillId="0" borderId="7" xfId="1" applyFont="1" applyBorder="1" applyAlignment="1">
      <alignment horizontal="left" vertical="center"/>
    </xf>
    <xf numFmtId="0" fontId="9" fillId="0" borderId="7" xfId="1" applyFont="1" applyBorder="1" applyAlignment="1">
      <alignment horizontal="left" vertical="center"/>
    </xf>
    <xf numFmtId="0" fontId="6" fillId="0" borderId="7" xfId="1" applyFont="1" applyBorder="1">
      <alignment vertical="center"/>
    </xf>
    <xf numFmtId="0" fontId="1" fillId="3" borderId="7" xfId="1" applyFill="1" applyBorder="1">
      <alignment vertical="center"/>
    </xf>
    <xf numFmtId="49" fontId="46" fillId="0" borderId="1" xfId="1" applyNumberFormat="1" applyFont="1" applyBorder="1">
      <alignment vertical="center"/>
    </xf>
    <xf numFmtId="0" fontId="6" fillId="0" borderId="1" xfId="1" applyFont="1" applyBorder="1" applyAlignment="1">
      <alignment horizontal="center" vertical="center" wrapText="1"/>
    </xf>
    <xf numFmtId="184" fontId="7" fillId="0" borderId="1" xfId="1" applyNumberFormat="1" applyFont="1" applyBorder="1" applyAlignment="1">
      <alignment horizontal="right" vertical="center"/>
    </xf>
    <xf numFmtId="38" fontId="25" fillId="0" borderId="1" xfId="1" applyNumberFormat="1" applyFont="1" applyBorder="1" applyAlignment="1">
      <alignment horizontal="right" vertical="center"/>
    </xf>
    <xf numFmtId="0" fontId="6" fillId="3" borderId="7" xfId="1" applyFont="1" applyFill="1" applyBorder="1">
      <alignment vertical="center"/>
    </xf>
    <xf numFmtId="3" fontId="9" fillId="3" borderId="1" xfId="1" applyNumberFormat="1" applyFont="1" applyFill="1" applyBorder="1" applyAlignment="1">
      <alignment horizontal="center" vertical="center"/>
    </xf>
    <xf numFmtId="0" fontId="9" fillId="3" borderId="7" xfId="1" applyFont="1" applyFill="1" applyBorder="1">
      <alignment vertical="center"/>
    </xf>
    <xf numFmtId="179" fontId="25" fillId="3" borderId="1" xfId="1" applyNumberFormat="1" applyFont="1" applyFill="1" applyBorder="1" applyAlignment="1">
      <alignment horizontal="right" vertical="center"/>
    </xf>
    <xf numFmtId="38" fontId="25" fillId="3" borderId="1" xfId="1" applyNumberFormat="1" applyFont="1" applyFill="1" applyBorder="1">
      <alignment vertical="center"/>
    </xf>
    <xf numFmtId="0" fontId="6" fillId="0" borderId="12" xfId="1" applyFont="1" applyBorder="1" applyAlignment="1">
      <alignment horizontal="left" vertical="center"/>
    </xf>
    <xf numFmtId="38" fontId="1" fillId="3" borderId="8" xfId="1" applyNumberFormat="1" applyFill="1" applyBorder="1">
      <alignment vertical="center"/>
    </xf>
    <xf numFmtId="177" fontId="1" fillId="3" borderId="0" xfId="1" applyNumberFormat="1" applyFill="1" applyAlignment="1">
      <alignment horizontal="center" vertical="center"/>
    </xf>
    <xf numFmtId="0" fontId="7" fillId="0" borderId="1" xfId="1" applyFont="1" applyBorder="1" applyAlignment="1">
      <alignment horizontal="right" vertical="center"/>
    </xf>
    <xf numFmtId="56" fontId="32" fillId="4" borderId="1" xfId="1" applyNumberFormat="1" applyFont="1" applyFill="1" applyBorder="1" applyAlignment="1">
      <alignment horizontal="center" vertical="center" shrinkToFit="1"/>
    </xf>
    <xf numFmtId="56" fontId="6" fillId="4" borderId="1" xfId="1" applyNumberFormat="1" applyFont="1" applyFill="1" applyBorder="1" applyAlignment="1">
      <alignment horizontal="left" vertical="center" shrinkToFit="1"/>
    </xf>
    <xf numFmtId="0" fontId="32" fillId="4" borderId="1" xfId="1" applyFont="1" applyFill="1" applyBorder="1" applyAlignment="1">
      <alignment horizontal="right" vertical="center" shrinkToFit="1"/>
    </xf>
    <xf numFmtId="0" fontId="7" fillId="4" borderId="1" xfId="1" applyFont="1" applyFill="1" applyBorder="1" applyAlignment="1">
      <alignment horizontal="right" vertical="center"/>
    </xf>
    <xf numFmtId="56" fontId="32" fillId="4" borderId="1" xfId="1" applyNumberFormat="1" applyFont="1" applyFill="1" applyBorder="1" applyAlignment="1">
      <alignment horizontal="left" vertical="center" shrinkToFit="1"/>
    </xf>
    <xf numFmtId="177" fontId="18" fillId="3" borderId="1" xfId="1" applyNumberFormat="1" applyFont="1" applyFill="1" applyBorder="1" applyAlignment="1">
      <alignment horizontal="center" vertical="center"/>
    </xf>
    <xf numFmtId="0" fontId="18" fillId="4" borderId="1" xfId="1" applyFont="1" applyFill="1" applyBorder="1" applyAlignment="1">
      <alignment horizontal="center" vertical="center"/>
    </xf>
    <xf numFmtId="0" fontId="1" fillId="0" borderId="5" xfId="1" applyBorder="1" applyAlignment="1">
      <alignment horizontal="right" vertical="center"/>
    </xf>
    <xf numFmtId="0" fontId="1" fillId="3" borderId="3" xfId="1" applyFill="1" applyBorder="1">
      <alignment vertical="center"/>
    </xf>
    <xf numFmtId="49" fontId="6" fillId="0" borderId="1" xfId="1" applyNumberFormat="1" applyFont="1" applyBorder="1" applyAlignment="1">
      <alignment horizontal="left" vertical="center" wrapText="1"/>
    </xf>
    <xf numFmtId="56" fontId="7" fillId="0" borderId="1" xfId="1" applyNumberFormat="1" applyFont="1" applyBorder="1" applyAlignment="1">
      <alignment horizontal="left" vertical="center"/>
    </xf>
    <xf numFmtId="176" fontId="7" fillId="4" borderId="1" xfId="1" applyNumberFormat="1" applyFont="1" applyFill="1" applyBorder="1" applyAlignment="1">
      <alignment horizontal="center" vertical="center"/>
    </xf>
    <xf numFmtId="0" fontId="1" fillId="18" borderId="0" xfId="1" applyFill="1" applyAlignment="1">
      <alignment horizontal="center" vertical="center"/>
    </xf>
    <xf numFmtId="0" fontId="1" fillId="9" borderId="1" xfId="1" applyFill="1" applyBorder="1">
      <alignment vertical="center"/>
    </xf>
    <xf numFmtId="181" fontId="1" fillId="9" borderId="1" xfId="1" applyNumberFormat="1" applyFill="1" applyBorder="1">
      <alignment vertical="center"/>
    </xf>
    <xf numFmtId="0" fontId="1" fillId="9" borderId="2" xfId="1" applyFill="1" applyBorder="1" applyAlignment="1">
      <alignment horizontal="center" vertical="center"/>
    </xf>
    <xf numFmtId="0" fontId="6" fillId="9" borderId="1" xfId="1" applyFont="1" applyFill="1" applyBorder="1" applyAlignment="1">
      <alignment horizontal="left" vertical="center"/>
    </xf>
    <xf numFmtId="185" fontId="6" fillId="0" borderId="1" xfId="1" applyNumberFormat="1" applyFont="1" applyBorder="1" applyAlignment="1">
      <alignment horizontal="center" vertical="center"/>
    </xf>
    <xf numFmtId="0" fontId="7" fillId="0" borderId="18" xfId="1" applyFont="1" applyBorder="1" applyAlignment="1">
      <alignment vertical="center" shrinkToFit="1"/>
    </xf>
    <xf numFmtId="0" fontId="37" fillId="0" borderId="5" xfId="1" applyFont="1" applyBorder="1" applyAlignment="1">
      <alignment horizontal="left" vertical="center"/>
    </xf>
    <xf numFmtId="0" fontId="1" fillId="0" borderId="5" xfId="1" applyBorder="1" applyAlignment="1">
      <alignment horizontal="left" vertical="center"/>
    </xf>
    <xf numFmtId="0" fontId="9" fillId="0" borderId="5" xfId="1" applyFont="1" applyBorder="1">
      <alignment vertical="center"/>
    </xf>
    <xf numFmtId="0" fontId="9" fillId="0" borderId="5" xfId="1" applyFont="1" applyBorder="1" applyAlignment="1">
      <alignment horizontal="center" vertical="center"/>
    </xf>
    <xf numFmtId="181" fontId="1" fillId="0" borderId="5" xfId="1" applyNumberFormat="1" applyBorder="1" applyAlignment="1">
      <alignment horizontal="center" vertical="center"/>
    </xf>
    <xf numFmtId="181" fontId="48" fillId="0" borderId="1" xfId="1" applyNumberFormat="1" applyFont="1" applyBorder="1" applyAlignment="1">
      <alignment horizontal="center" vertical="center"/>
    </xf>
    <xf numFmtId="0" fontId="6" fillId="13" borderId="0" xfId="1" applyFont="1" applyFill="1" applyAlignment="1">
      <alignment horizontal="center" vertical="center"/>
    </xf>
    <xf numFmtId="49" fontId="6" fillId="4" borderId="1" xfId="1" applyNumberFormat="1" applyFont="1" applyFill="1" applyBorder="1" applyAlignment="1">
      <alignment horizontal="left" vertical="center"/>
    </xf>
    <xf numFmtId="3" fontId="6" fillId="6" borderId="2" xfId="1" applyNumberFormat="1" applyFont="1" applyFill="1" applyBorder="1" applyAlignment="1">
      <alignment horizontal="center" vertical="center"/>
    </xf>
    <xf numFmtId="0" fontId="1" fillId="13" borderId="10" xfId="1" applyFill="1" applyBorder="1" applyAlignment="1">
      <alignment horizontal="center" vertical="center"/>
    </xf>
    <xf numFmtId="180" fontId="1" fillId="0" borderId="1" xfId="1" applyNumberFormat="1" applyBorder="1">
      <alignment vertical="center"/>
    </xf>
    <xf numFmtId="0" fontId="108" fillId="0" borderId="1" xfId="1" applyFont="1" applyBorder="1">
      <alignment vertical="center"/>
    </xf>
    <xf numFmtId="0" fontId="24" fillId="0" borderId="1" xfId="1" applyFont="1" applyBorder="1" applyAlignment="1">
      <alignment horizontal="left" vertical="center"/>
    </xf>
    <xf numFmtId="0" fontId="24" fillId="6" borderId="1" xfId="1" applyFont="1" applyFill="1" applyBorder="1" applyAlignment="1">
      <alignment vertical="center" wrapText="1"/>
    </xf>
    <xf numFmtId="0" fontId="9" fillId="0" borderId="7" xfId="2" applyBorder="1"/>
    <xf numFmtId="181" fontId="64" fillId="0" borderId="7" xfId="1" applyNumberFormat="1" applyFont="1" applyBorder="1" applyAlignment="1">
      <alignment horizontal="center" vertical="center"/>
    </xf>
    <xf numFmtId="0" fontId="9" fillId="0" borderId="2" xfId="2" applyBorder="1" applyAlignment="1">
      <alignment horizontal="left" vertical="center"/>
    </xf>
    <xf numFmtId="181" fontId="18" fillId="9" borderId="18" xfId="1" applyNumberFormat="1" applyFont="1" applyFill="1" applyBorder="1" applyAlignment="1">
      <alignment horizontal="center" vertical="center"/>
    </xf>
    <xf numFmtId="3" fontId="7" fillId="9" borderId="18" xfId="1" applyNumberFormat="1" applyFont="1" applyFill="1" applyBorder="1" applyAlignment="1">
      <alignment horizontal="center" vertical="center"/>
    </xf>
    <xf numFmtId="0" fontId="25" fillId="9" borderId="18" xfId="1" applyFont="1" applyFill="1" applyBorder="1">
      <alignment vertical="center"/>
    </xf>
    <xf numFmtId="0" fontId="25" fillId="9" borderId="18" xfId="1" applyFont="1" applyFill="1" applyBorder="1" applyAlignment="1">
      <alignment horizontal="center" vertical="center"/>
    </xf>
    <xf numFmtId="181" fontId="7" fillId="9" borderId="18" xfId="1" applyNumberFormat="1" applyFont="1" applyFill="1" applyBorder="1" applyAlignment="1">
      <alignment horizontal="center" vertical="center"/>
    </xf>
    <xf numFmtId="181" fontId="7" fillId="9" borderId="18" xfId="1" applyNumberFormat="1" applyFont="1" applyFill="1" applyBorder="1">
      <alignment vertical="center"/>
    </xf>
    <xf numFmtId="0" fontId="7" fillId="9" borderId="18" xfId="1" applyFont="1" applyFill="1" applyBorder="1" applyAlignment="1">
      <alignment horizontal="left" vertical="center"/>
    </xf>
    <xf numFmtId="0" fontId="9" fillId="0" borderId="18" xfId="1" applyFont="1" applyBorder="1">
      <alignment vertical="center"/>
    </xf>
    <xf numFmtId="0" fontId="9" fillId="0" borderId="18" xfId="1" applyFont="1" applyBorder="1" applyAlignment="1">
      <alignment horizontal="center" vertical="center"/>
    </xf>
    <xf numFmtId="181" fontId="6" fillId="4" borderId="18" xfId="1" applyNumberFormat="1" applyFont="1" applyFill="1" applyBorder="1" applyAlignment="1">
      <alignment horizontal="center" vertical="center"/>
    </xf>
    <xf numFmtId="181" fontId="6" fillId="0" borderId="18" xfId="1" applyNumberFormat="1" applyFont="1" applyBorder="1">
      <alignment vertical="center"/>
    </xf>
    <xf numFmtId="0" fontId="6" fillId="0" borderId="18" xfId="1" applyFont="1" applyBorder="1" applyAlignment="1">
      <alignment horizontal="left" vertical="center"/>
    </xf>
    <xf numFmtId="3" fontId="7" fillId="0" borderId="18" xfId="1" applyNumberFormat="1" applyFont="1" applyBorder="1" applyAlignment="1">
      <alignment horizontal="center" vertical="center"/>
    </xf>
    <xf numFmtId="0" fontId="25" fillId="0" borderId="18" xfId="1" applyFont="1" applyBorder="1">
      <alignment vertical="center"/>
    </xf>
    <xf numFmtId="0" fontId="25" fillId="0" borderId="18" xfId="1" applyFont="1" applyBorder="1" applyAlignment="1">
      <alignment horizontal="center" vertical="center"/>
    </xf>
    <xf numFmtId="181" fontId="7" fillId="0" borderId="18" xfId="1" applyNumberFormat="1" applyFont="1" applyBorder="1" applyAlignment="1">
      <alignment horizontal="center" vertical="center"/>
    </xf>
    <xf numFmtId="181" fontId="7" fillId="0" borderId="18" xfId="1" applyNumberFormat="1" applyFont="1" applyBorder="1">
      <alignment vertical="center"/>
    </xf>
    <xf numFmtId="0" fontId="7" fillId="0" borderId="18" xfId="1" applyFont="1" applyBorder="1" applyAlignment="1">
      <alignment horizontal="left" vertical="center"/>
    </xf>
    <xf numFmtId="0" fontId="109" fillId="0" borderId="7" xfId="1" applyFont="1" applyBorder="1" applyAlignment="1"/>
    <xf numFmtId="0" fontId="109" fillId="0" borderId="7" xfId="1" applyFont="1" applyBorder="1" applyAlignment="1">
      <alignment horizontal="center"/>
    </xf>
    <xf numFmtId="0" fontId="7" fillId="0" borderId="7" xfId="1" applyFont="1" applyBorder="1" applyAlignment="1">
      <alignment horizontal="center" vertical="center"/>
    </xf>
    <xf numFmtId="0" fontId="1" fillId="0" borderId="12" xfId="1" applyBorder="1">
      <alignment vertical="center"/>
    </xf>
    <xf numFmtId="0" fontId="9" fillId="29" borderId="1" xfId="2" applyFill="1" applyBorder="1" applyAlignment="1">
      <alignment horizontal="right" vertical="center"/>
    </xf>
    <xf numFmtId="0" fontId="9" fillId="29" borderId="1" xfId="2" applyFill="1" applyBorder="1" applyAlignment="1">
      <alignment vertical="center"/>
    </xf>
    <xf numFmtId="5" fontId="8" fillId="29" borderId="2" xfId="1" applyNumberFormat="1" applyFont="1" applyFill="1" applyBorder="1">
      <alignment vertical="center"/>
    </xf>
    <xf numFmtId="5" fontId="8" fillId="0" borderId="2" xfId="1" applyNumberFormat="1" applyFont="1" applyBorder="1">
      <alignment vertical="center"/>
    </xf>
    <xf numFmtId="3" fontId="68" fillId="21" borderId="1" xfId="1" applyNumberFormat="1" applyFont="1" applyFill="1" applyBorder="1" applyAlignment="1">
      <alignment horizontal="center" vertical="center"/>
    </xf>
    <xf numFmtId="179" fontId="64" fillId="0" borderId="18" xfId="1" applyNumberFormat="1" applyFont="1" applyBorder="1">
      <alignment vertical="center"/>
    </xf>
    <xf numFmtId="181" fontId="67" fillId="0" borderId="18" xfId="1" applyNumberFormat="1" applyFont="1" applyBorder="1" applyAlignment="1">
      <alignment horizontal="right" vertical="center"/>
    </xf>
    <xf numFmtId="0" fontId="76" fillId="0" borderId="1" xfId="2" applyFont="1" applyBorder="1" applyAlignment="1">
      <alignment vertical="center"/>
    </xf>
    <xf numFmtId="0" fontId="76" fillId="0" borderId="1" xfId="1" applyFont="1" applyBorder="1">
      <alignment vertical="center"/>
    </xf>
    <xf numFmtId="0" fontId="110" fillId="9" borderId="1" xfId="1" applyFont="1" applyFill="1" applyBorder="1" applyAlignment="1">
      <alignment horizontal="left" vertical="center"/>
    </xf>
    <xf numFmtId="0" fontId="111" fillId="0" borderId="1" xfId="1" applyFont="1" applyBorder="1" applyAlignment="1">
      <alignment horizontal="center" vertical="center"/>
    </xf>
    <xf numFmtId="38" fontId="1" fillId="0" borderId="4" xfId="1" applyNumberFormat="1" applyBorder="1">
      <alignment vertical="center"/>
    </xf>
    <xf numFmtId="3" fontId="35" fillId="7" borderId="2" xfId="1" applyNumberFormat="1" applyFont="1" applyFill="1" applyBorder="1" applyAlignment="1">
      <alignment horizontal="center" vertical="center"/>
    </xf>
    <xf numFmtId="3" fontId="35" fillId="7" borderId="3" xfId="1" applyNumberFormat="1" applyFont="1" applyFill="1" applyBorder="1" applyAlignment="1">
      <alignment horizontal="center" vertical="center"/>
    </xf>
    <xf numFmtId="3" fontId="35" fillId="7" borderId="4" xfId="1" applyNumberFormat="1" applyFont="1" applyFill="1" applyBorder="1" applyAlignment="1">
      <alignment horizontal="center" vertical="center"/>
    </xf>
    <xf numFmtId="0" fontId="76" fillId="0" borderId="1" xfId="2" applyFont="1" applyBorder="1" applyAlignment="1">
      <alignment horizontal="left" vertical="center"/>
    </xf>
    <xf numFmtId="3" fontId="22" fillId="9" borderId="1" xfId="1" applyNumberFormat="1" applyFont="1" applyFill="1" applyBorder="1" applyAlignment="1">
      <alignment horizontal="center" vertical="center"/>
    </xf>
    <xf numFmtId="0" fontId="26" fillId="9" borderId="1" xfId="2" applyFont="1" applyFill="1" applyBorder="1" applyAlignment="1">
      <alignment horizontal="left" vertical="center" wrapText="1"/>
    </xf>
    <xf numFmtId="0" fontId="76" fillId="4" borderId="1" xfId="2" applyFont="1" applyFill="1" applyBorder="1" applyAlignment="1">
      <alignment horizontal="left" vertical="center"/>
    </xf>
    <xf numFmtId="0" fontId="19" fillId="0" borderId="2" xfId="2" applyFont="1" applyBorder="1" applyAlignment="1">
      <alignment horizontal="left" vertical="center"/>
    </xf>
    <xf numFmtId="0" fontId="6" fillId="6" borderId="1" xfId="1" applyFont="1" applyFill="1" applyBorder="1" applyAlignment="1">
      <alignment horizontal="right" vertical="center"/>
    </xf>
    <xf numFmtId="38" fontId="6" fillId="6" borderId="1" xfId="1" applyNumberFormat="1" applyFont="1" applyFill="1" applyBorder="1">
      <alignment vertical="center"/>
    </xf>
    <xf numFmtId="181" fontId="51" fillId="27" borderId="2" xfId="1" applyNumberFormat="1" applyFont="1" applyFill="1" applyBorder="1" applyAlignment="1">
      <alignment horizontal="center" vertical="center"/>
    </xf>
    <xf numFmtId="0" fontId="112" fillId="0" borderId="1" xfId="1" applyFont="1" applyBorder="1" applyAlignment="1">
      <alignment horizontal="left" vertical="center" wrapText="1"/>
    </xf>
    <xf numFmtId="0" fontId="84" fillId="6" borderId="1" xfId="1" applyFont="1" applyFill="1" applyBorder="1" applyAlignment="1">
      <alignment horizontal="left" vertical="center"/>
    </xf>
    <xf numFmtId="0" fontId="1" fillId="0" borderId="4" xfId="1" applyBorder="1" applyAlignment="1">
      <alignment horizontal="left" vertical="center"/>
    </xf>
    <xf numFmtId="0" fontId="84" fillId="0" borderId="4" xfId="1" applyFont="1" applyBorder="1" applyAlignment="1">
      <alignment horizontal="left" vertical="center"/>
    </xf>
    <xf numFmtId="184" fontId="84" fillId="3" borderId="1" xfId="1" applyNumberFormat="1" applyFont="1" applyFill="1" applyBorder="1" applyAlignment="1">
      <alignment horizontal="right" vertical="center"/>
    </xf>
    <xf numFmtId="0" fontId="82" fillId="0" borderId="1" xfId="1" applyFont="1" applyBorder="1">
      <alignment vertical="center"/>
    </xf>
    <xf numFmtId="184" fontId="84" fillId="3" borderId="1" xfId="1" applyNumberFormat="1" applyFont="1" applyFill="1" applyBorder="1">
      <alignment vertical="center"/>
    </xf>
    <xf numFmtId="0" fontId="114" fillId="3" borderId="1" xfId="1" applyFont="1" applyFill="1" applyBorder="1">
      <alignment vertical="center"/>
    </xf>
    <xf numFmtId="0" fontId="115" fillId="0" borderId="0" xfId="1" applyFont="1">
      <alignment vertical="center"/>
    </xf>
    <xf numFmtId="3" fontId="6" fillId="9" borderId="1" xfId="1" applyNumberFormat="1" applyFont="1" applyFill="1" applyBorder="1" applyAlignment="1">
      <alignment horizontal="center" vertical="center"/>
    </xf>
    <xf numFmtId="0" fontId="116" fillId="9" borderId="1" xfId="1" applyFont="1" applyFill="1" applyBorder="1">
      <alignment vertical="center"/>
    </xf>
    <xf numFmtId="0" fontId="115" fillId="9" borderId="1" xfId="1" applyFont="1" applyFill="1" applyBorder="1">
      <alignment vertical="center"/>
    </xf>
    <xf numFmtId="0" fontId="115" fillId="0" borderId="1" xfId="1" applyFont="1" applyBorder="1">
      <alignment vertical="center"/>
    </xf>
    <xf numFmtId="0" fontId="118" fillId="0" borderId="1" xfId="1" applyFont="1" applyBorder="1">
      <alignment vertical="center"/>
    </xf>
    <xf numFmtId="0" fontId="82" fillId="3" borderId="1" xfId="1" applyFont="1" applyFill="1" applyBorder="1">
      <alignment vertical="center"/>
    </xf>
    <xf numFmtId="0" fontId="84" fillId="0" borderId="1" xfId="1" applyFont="1" applyBorder="1" applyAlignment="1">
      <alignment horizontal="right" vertical="center"/>
    </xf>
    <xf numFmtId="184" fontId="6" fillId="9" borderId="1" xfId="1" applyNumberFormat="1" applyFont="1" applyFill="1" applyBorder="1" applyAlignment="1">
      <alignment horizontal="right" vertical="center"/>
    </xf>
    <xf numFmtId="0" fontId="1" fillId="9" borderId="1" xfId="1" applyFill="1" applyBorder="1" applyAlignment="1">
      <alignment horizontal="right" vertical="center"/>
    </xf>
    <xf numFmtId="3" fontId="6" fillId="4" borderId="1" xfId="1" applyNumberFormat="1" applyFont="1" applyFill="1" applyBorder="1" applyAlignment="1">
      <alignment horizontal="center" vertical="center"/>
    </xf>
    <xf numFmtId="184" fontId="6" fillId="4" borderId="1" xfId="1" applyNumberFormat="1" applyFont="1" applyFill="1" applyBorder="1" applyAlignment="1">
      <alignment horizontal="right" vertical="center"/>
    </xf>
    <xf numFmtId="181" fontId="7" fillId="4" borderId="1" xfId="1" applyNumberFormat="1" applyFont="1" applyFill="1" applyBorder="1">
      <alignment vertical="center"/>
    </xf>
    <xf numFmtId="0" fontId="6" fillId="4" borderId="1" xfId="1" applyFont="1" applyFill="1" applyBorder="1">
      <alignment vertical="center"/>
    </xf>
    <xf numFmtId="184" fontId="9" fillId="0" borderId="1" xfId="1" applyNumberFormat="1" applyFont="1" applyBorder="1" applyAlignment="1">
      <alignment horizontal="center" vertical="center"/>
    </xf>
    <xf numFmtId="179" fontId="1" fillId="0" borderId="7" xfId="2" applyNumberFormat="1" applyFont="1" applyBorder="1" applyAlignment="1">
      <alignment horizontal="center" vertical="center"/>
    </xf>
    <xf numFmtId="179" fontId="1" fillId="0" borderId="1" xfId="2" applyNumberFormat="1" applyFont="1" applyBorder="1" applyAlignment="1">
      <alignment horizontal="center" vertical="center"/>
    </xf>
    <xf numFmtId="181" fontId="1" fillId="4" borderId="2" xfId="1" applyNumberFormat="1" applyFill="1" applyBorder="1">
      <alignment vertical="center"/>
    </xf>
    <xf numFmtId="0" fontId="1" fillId="0" borderId="9" xfId="1" applyBorder="1">
      <alignment vertical="center"/>
    </xf>
    <xf numFmtId="181" fontId="1" fillId="3" borderId="2" xfId="1" applyNumberFormat="1" applyFill="1" applyBorder="1">
      <alignment vertical="center"/>
    </xf>
    <xf numFmtId="0" fontId="79" fillId="0" borderId="0" xfId="1" applyFont="1">
      <alignment vertical="center"/>
    </xf>
    <xf numFmtId="3" fontId="27" fillId="13" borderId="2" xfId="1" applyNumberFormat="1" applyFont="1" applyFill="1" applyBorder="1" applyAlignment="1">
      <alignment horizontal="center" vertical="center"/>
    </xf>
    <xf numFmtId="0" fontId="1" fillId="6" borderId="0" xfId="1" applyFill="1" applyAlignment="1">
      <alignment horizontal="center" vertical="center"/>
    </xf>
    <xf numFmtId="3" fontId="27" fillId="41" borderId="2" xfId="1" applyNumberFormat="1" applyFont="1" applyFill="1" applyBorder="1" applyAlignment="1">
      <alignment horizontal="center" vertical="center"/>
    </xf>
    <xf numFmtId="3" fontId="27" fillId="13" borderId="3" xfId="1" applyNumberFormat="1" applyFont="1" applyFill="1" applyBorder="1" applyAlignment="1">
      <alignment horizontal="center" vertical="center"/>
    </xf>
    <xf numFmtId="3" fontId="27" fillId="13" borderId="4" xfId="1" applyNumberFormat="1" applyFont="1" applyFill="1" applyBorder="1" applyAlignment="1">
      <alignment horizontal="center" vertical="center"/>
    </xf>
    <xf numFmtId="0" fontId="8" fillId="9" borderId="1" xfId="1" applyFont="1" applyFill="1" applyBorder="1" applyAlignment="1">
      <alignment horizontal="center" vertical="center"/>
    </xf>
    <xf numFmtId="0" fontId="33" fillId="9" borderId="1" xfId="1" applyFont="1" applyFill="1" applyBorder="1" applyAlignment="1">
      <alignment horizontal="left" vertical="center"/>
    </xf>
    <xf numFmtId="0" fontId="24" fillId="9" borderId="1" xfId="1" applyFont="1" applyFill="1" applyBorder="1" applyAlignment="1">
      <alignment horizontal="left" vertical="center"/>
    </xf>
    <xf numFmtId="0" fontId="67" fillId="6" borderId="31" xfId="1" applyFont="1" applyFill="1" applyBorder="1" applyAlignment="1">
      <alignment horizontal="center" vertical="center"/>
    </xf>
    <xf numFmtId="179" fontId="64" fillId="0" borderId="31" xfId="1" applyNumberFormat="1" applyFont="1" applyBorder="1" applyAlignment="1">
      <alignment horizontal="center" vertical="center"/>
    </xf>
    <xf numFmtId="181" fontId="67" fillId="0" borderId="31" xfId="1" applyNumberFormat="1" applyFont="1" applyBorder="1" applyAlignment="1">
      <alignment horizontal="center" vertical="center"/>
    </xf>
    <xf numFmtId="0" fontId="64" fillId="0" borderId="31" xfId="1" applyFont="1" applyBorder="1">
      <alignment vertical="center"/>
    </xf>
    <xf numFmtId="3" fontId="1" fillId="6" borderId="4" xfId="1" applyNumberFormat="1" applyFill="1" applyBorder="1" applyAlignment="1">
      <alignment horizontal="left" vertical="center"/>
    </xf>
    <xf numFmtId="181" fontId="27" fillId="41" borderId="1" xfId="1" applyNumberFormat="1" applyFont="1" applyFill="1" applyBorder="1" applyAlignment="1">
      <alignment horizontal="center" vertical="center"/>
    </xf>
    <xf numFmtId="184" fontId="1" fillId="3" borderId="1" xfId="1" applyNumberFormat="1" applyFill="1" applyBorder="1" applyAlignment="1">
      <alignment horizontal="right" vertical="center"/>
    </xf>
    <xf numFmtId="0" fontId="7" fillId="9" borderId="2" xfId="1" applyFont="1" applyFill="1" applyBorder="1" applyAlignment="1">
      <alignment horizontal="right" vertical="center"/>
    </xf>
    <xf numFmtId="181" fontId="6" fillId="0" borderId="2" xfId="1" applyNumberFormat="1" applyFont="1" applyBorder="1">
      <alignment vertical="center"/>
    </xf>
    <xf numFmtId="56" fontId="1" fillId="6" borderId="0" xfId="1" applyNumberFormat="1" applyFill="1" applyAlignment="1">
      <alignment horizontal="center" vertical="center"/>
    </xf>
    <xf numFmtId="3" fontId="18" fillId="3" borderId="1" xfId="1" applyNumberFormat="1" applyFont="1" applyFill="1" applyBorder="1" applyAlignment="1">
      <alignment horizontal="center" vertical="center"/>
    </xf>
    <xf numFmtId="0" fontId="6" fillId="0" borderId="1" xfId="2" applyFont="1" applyBorder="1" applyAlignment="1">
      <alignment horizontal="left" vertical="center"/>
    </xf>
    <xf numFmtId="3" fontId="6" fillId="0" borderId="1" xfId="1" applyNumberFormat="1" applyFont="1" applyBorder="1" applyAlignment="1">
      <alignment horizontal="center" vertical="center" shrinkToFit="1"/>
    </xf>
    <xf numFmtId="176" fontId="6" fillId="0" borderId="16" xfId="1" applyNumberFormat="1" applyFont="1" applyBorder="1" applyAlignment="1">
      <alignment horizontal="center" vertical="center"/>
    </xf>
    <xf numFmtId="177" fontId="6" fillId="0" borderId="0" xfId="1" applyNumberFormat="1" applyFont="1" applyAlignment="1">
      <alignment horizontal="center" vertical="center"/>
    </xf>
    <xf numFmtId="3" fontId="1" fillId="0" borderId="2" xfId="1" applyNumberFormat="1" applyBorder="1" applyAlignment="1">
      <alignment horizontal="center" vertical="center"/>
    </xf>
    <xf numFmtId="3" fontId="1" fillId="0" borderId="3" xfId="1" applyNumberFormat="1" applyBorder="1" applyAlignment="1">
      <alignment horizontal="center" vertical="center"/>
    </xf>
    <xf numFmtId="3" fontId="1" fillId="0" borderId="4" xfId="1" applyNumberFormat="1" applyBorder="1" applyAlignment="1">
      <alignment horizontal="center" vertical="center"/>
    </xf>
    <xf numFmtId="0" fontId="1" fillId="3" borderId="1" xfId="1" applyFill="1" applyBorder="1" applyAlignment="1">
      <alignment horizontal="left" vertical="center"/>
    </xf>
    <xf numFmtId="0" fontId="18" fillId="3" borderId="1" xfId="1" applyFont="1" applyFill="1" applyBorder="1" applyAlignment="1">
      <alignment horizontal="center" vertical="center" wrapText="1"/>
    </xf>
    <xf numFmtId="0" fontId="74" fillId="3" borderId="1" xfId="1" applyFont="1" applyFill="1" applyBorder="1" applyAlignment="1">
      <alignment horizontal="center" vertical="center"/>
    </xf>
    <xf numFmtId="0" fontId="6" fillId="3" borderId="1" xfId="1" applyFont="1" applyFill="1" applyBorder="1" applyAlignment="1">
      <alignment horizontal="left" vertical="center" shrinkToFit="1"/>
    </xf>
    <xf numFmtId="38" fontId="9" fillId="4" borderId="1" xfId="1" applyNumberFormat="1" applyFont="1" applyFill="1" applyBorder="1" applyAlignment="1">
      <alignment horizontal="right" vertical="center"/>
    </xf>
    <xf numFmtId="0" fontId="6" fillId="4" borderId="1" xfId="1" applyFont="1" applyFill="1" applyBorder="1" applyAlignment="1">
      <alignment horizontal="left" vertical="center" shrinkToFit="1"/>
    </xf>
    <xf numFmtId="184" fontId="7" fillId="4" borderId="1" xfId="1" applyNumberFormat="1" applyFont="1" applyFill="1" applyBorder="1" applyAlignment="1">
      <alignment horizontal="center" vertical="center"/>
    </xf>
    <xf numFmtId="56" fontId="1" fillId="0" borderId="1" xfId="1" applyNumberFormat="1" applyBorder="1" applyAlignment="1">
      <alignment horizontal="left" vertical="center"/>
    </xf>
    <xf numFmtId="56" fontId="6" fillId="0" borderId="1" xfId="1" applyNumberFormat="1" applyFont="1" applyBorder="1" applyAlignment="1">
      <alignment horizontal="left" vertical="center"/>
    </xf>
    <xf numFmtId="181" fontId="69" fillId="21" borderId="1" xfId="1" applyNumberFormat="1" applyFont="1" applyFill="1" applyBorder="1" applyAlignment="1">
      <alignment horizontal="center" vertical="center"/>
    </xf>
    <xf numFmtId="0" fontId="1" fillId="21" borderId="2" xfId="1" applyFill="1" applyBorder="1" applyAlignment="1">
      <alignment horizontal="center" vertical="center"/>
    </xf>
    <xf numFmtId="179" fontId="64" fillId="18" borderId="18" xfId="1" applyNumberFormat="1" applyFont="1" applyFill="1" applyBorder="1" applyAlignment="1">
      <alignment horizontal="center" vertical="center"/>
    </xf>
    <xf numFmtId="180" fontId="1" fillId="18" borderId="1" xfId="1" applyNumberFormat="1" applyFill="1" applyBorder="1" applyAlignment="1">
      <alignment horizontal="center" vertical="center"/>
    </xf>
    <xf numFmtId="38" fontId="8" fillId="18" borderId="1" xfId="1" applyNumberFormat="1" applyFont="1" applyFill="1" applyBorder="1" applyAlignment="1">
      <alignment horizontal="center" vertical="center"/>
    </xf>
    <xf numFmtId="38" fontId="6" fillId="18" borderId="1" xfId="1" applyNumberFormat="1" applyFont="1" applyFill="1" applyBorder="1" applyAlignment="1">
      <alignment horizontal="right" vertical="center"/>
    </xf>
    <xf numFmtId="38" fontId="6" fillId="18" borderId="1" xfId="1" applyNumberFormat="1" applyFont="1" applyFill="1" applyBorder="1" applyAlignment="1">
      <alignment horizontal="center" vertical="center"/>
    </xf>
    <xf numFmtId="38" fontId="7" fillId="5" borderId="1" xfId="1" applyNumberFormat="1" applyFont="1" applyFill="1" applyBorder="1" applyAlignment="1">
      <alignment horizontal="center" vertical="center"/>
    </xf>
    <xf numFmtId="38" fontId="7" fillId="5" borderId="4" xfId="1" applyNumberFormat="1" applyFont="1" applyFill="1" applyBorder="1" applyAlignment="1">
      <alignment horizontal="center" vertical="center"/>
    </xf>
    <xf numFmtId="38" fontId="7" fillId="0" borderId="1" xfId="1" applyNumberFormat="1" applyFont="1" applyBorder="1" applyAlignment="1">
      <alignment horizontal="center" vertical="center"/>
    </xf>
    <xf numFmtId="0" fontId="7" fillId="0" borderId="0" xfId="1" applyFont="1" applyAlignment="1">
      <alignment vertical="center" shrinkToFit="1"/>
    </xf>
    <xf numFmtId="0" fontId="19" fillId="7" borderId="1" xfId="1" applyFont="1" applyFill="1" applyBorder="1" applyAlignment="1">
      <alignment horizontal="center" vertical="center"/>
    </xf>
    <xf numFmtId="0" fontId="8" fillId="7" borderId="1" xfId="1" applyFont="1" applyFill="1" applyBorder="1" applyAlignment="1">
      <alignment horizontal="center" vertical="center"/>
    </xf>
    <xf numFmtId="0" fontId="9" fillId="7" borderId="1" xfId="1" applyFont="1" applyFill="1" applyBorder="1" applyAlignment="1">
      <alignment horizontal="left" vertical="center"/>
    </xf>
    <xf numFmtId="0" fontId="9" fillId="7" borderId="1" xfId="2" applyFill="1" applyBorder="1" applyAlignment="1">
      <alignment vertical="center"/>
    </xf>
    <xf numFmtId="181" fontId="19" fillId="7" borderId="1" xfId="1" applyNumberFormat="1" applyFont="1" applyFill="1" applyBorder="1" applyAlignment="1">
      <alignment horizontal="center" vertical="center"/>
    </xf>
    <xf numFmtId="0" fontId="9" fillId="18" borderId="1" xfId="2" applyFill="1" applyBorder="1" applyAlignment="1">
      <alignment vertical="center"/>
    </xf>
    <xf numFmtId="181" fontId="9" fillId="0" borderId="1" xfId="1" applyNumberFormat="1" applyFont="1" applyBorder="1" applyAlignment="1">
      <alignment horizontal="center"/>
    </xf>
    <xf numFmtId="181" fontId="9" fillId="18" borderId="1" xfId="1" applyNumberFormat="1" applyFont="1" applyFill="1" applyBorder="1" applyAlignment="1">
      <alignment horizontal="center" vertical="center"/>
    </xf>
    <xf numFmtId="181" fontId="6" fillId="0" borderId="18" xfId="1" applyNumberFormat="1" applyFont="1" applyBorder="1" applyAlignment="1">
      <alignment horizontal="center" vertical="center"/>
    </xf>
    <xf numFmtId="0" fontId="68" fillId="28" borderId="1" xfId="1" applyFont="1" applyFill="1" applyBorder="1" applyAlignment="1">
      <alignment horizontal="center" vertical="center"/>
    </xf>
    <xf numFmtId="0" fontId="9" fillId="28" borderId="1" xfId="2" applyFill="1" applyBorder="1" applyAlignment="1">
      <alignment horizontal="left" vertical="center"/>
    </xf>
    <xf numFmtId="0" fontId="9" fillId="28" borderId="1" xfId="2" applyFill="1" applyBorder="1" applyAlignment="1">
      <alignment horizontal="center" vertical="center"/>
    </xf>
    <xf numFmtId="0" fontId="9" fillId="28" borderId="1" xfId="2" applyFill="1" applyBorder="1" applyAlignment="1">
      <alignment vertical="center"/>
    </xf>
    <xf numFmtId="181" fontId="1" fillId="28" borderId="1" xfId="1" applyNumberFormat="1" applyFill="1" applyBorder="1" applyAlignment="1"/>
    <xf numFmtId="0" fontId="66" fillId="28" borderId="0" xfId="1" applyFont="1" applyFill="1">
      <alignment vertical="center"/>
    </xf>
    <xf numFmtId="0" fontId="1" fillId="3" borderId="4" xfId="1" applyFill="1" applyBorder="1" applyAlignment="1">
      <alignment horizontal="left" vertical="center"/>
    </xf>
    <xf numFmtId="0" fontId="19" fillId="0" borderId="2" xfId="1" applyFont="1" applyBorder="1">
      <alignment vertical="center"/>
    </xf>
    <xf numFmtId="38" fontId="1" fillId="18" borderId="1" xfId="1" applyNumberFormat="1" applyFill="1" applyBorder="1" applyAlignment="1">
      <alignment horizontal="center" vertical="center"/>
    </xf>
    <xf numFmtId="38" fontId="1" fillId="0" borderId="1" xfId="1" applyNumberFormat="1" applyBorder="1" applyAlignment="1"/>
    <xf numFmtId="184" fontId="7" fillId="0" borderId="1" xfId="1" applyNumberFormat="1" applyFont="1" applyBorder="1" applyAlignment="1">
      <alignment horizontal="center" vertical="center"/>
    </xf>
    <xf numFmtId="0" fontId="25" fillId="4" borderId="1" xfId="1" applyFont="1" applyFill="1" applyBorder="1" applyAlignment="1">
      <alignment horizontal="center" vertical="center"/>
    </xf>
    <xf numFmtId="0" fontId="1" fillId="15" borderId="0" xfId="1" applyFill="1">
      <alignment vertical="center"/>
    </xf>
    <xf numFmtId="0" fontId="119" fillId="0" borderId="0" xfId="1" applyFont="1">
      <alignment vertical="center"/>
    </xf>
    <xf numFmtId="0" fontId="1" fillId="26" borderId="0" xfId="1" applyFill="1">
      <alignment vertical="center"/>
    </xf>
    <xf numFmtId="0" fontId="120" fillId="0" borderId="0" xfId="1" applyFont="1">
      <alignment vertical="center"/>
    </xf>
    <xf numFmtId="38" fontId="1" fillId="7" borderId="1" xfId="1" applyNumberFormat="1" applyFill="1" applyBorder="1">
      <alignment vertical="center"/>
    </xf>
    <xf numFmtId="0" fontId="1" fillId="7" borderId="1" xfId="1" applyFill="1" applyBorder="1">
      <alignment vertical="center"/>
    </xf>
    <xf numFmtId="0" fontId="121" fillId="0" borderId="1" xfId="1" applyFont="1" applyBorder="1" applyAlignment="1">
      <alignment horizontal="left" vertical="center"/>
    </xf>
    <xf numFmtId="184" fontId="25" fillId="4" borderId="1" xfId="1" applyNumberFormat="1" applyFont="1" applyFill="1" applyBorder="1" applyAlignment="1">
      <alignment horizontal="center" vertical="center"/>
    </xf>
    <xf numFmtId="0" fontId="7" fillId="4" borderId="1" xfId="1" applyFont="1" applyFill="1" applyBorder="1">
      <alignment vertical="center"/>
    </xf>
    <xf numFmtId="0" fontId="122" fillId="0" borderId="18" xfId="1" applyFont="1" applyBorder="1" applyAlignment="1">
      <alignment horizontal="center" vertical="center"/>
    </xf>
    <xf numFmtId="0" fontId="123" fillId="7" borderId="1" xfId="1" applyFont="1" applyFill="1" applyBorder="1" applyAlignment="1">
      <alignment horizontal="center" vertical="center" shrinkToFit="1"/>
    </xf>
    <xf numFmtId="0" fontId="7" fillId="4" borderId="10" xfId="1" applyFont="1" applyFill="1" applyBorder="1" applyAlignment="1">
      <alignment horizontal="center" vertical="center"/>
    </xf>
    <xf numFmtId="0" fontId="6" fillId="4" borderId="1" xfId="1" applyFont="1" applyFill="1" applyBorder="1" applyAlignment="1">
      <alignment horizontal="left" vertical="center"/>
    </xf>
    <xf numFmtId="180" fontId="6" fillId="4" borderId="1" xfId="2" applyNumberFormat="1" applyFont="1" applyFill="1" applyBorder="1" applyAlignment="1">
      <alignment horizontal="center" vertical="center"/>
    </xf>
    <xf numFmtId="38" fontId="6" fillId="4" borderId="1" xfId="1" applyNumberFormat="1" applyFont="1" applyFill="1" applyBorder="1" applyAlignment="1">
      <alignment horizontal="right" vertical="center"/>
    </xf>
    <xf numFmtId="38" fontId="9" fillId="4" borderId="1" xfId="1" applyNumberFormat="1" applyFont="1" applyFill="1" applyBorder="1">
      <alignment vertical="center"/>
    </xf>
    <xf numFmtId="0" fontId="6" fillId="4" borderId="2" xfId="1" applyFont="1" applyFill="1" applyBorder="1" applyAlignment="1">
      <alignment horizontal="center" vertical="center"/>
    </xf>
    <xf numFmtId="0" fontId="6" fillId="4" borderId="9" xfId="1" applyFont="1" applyFill="1" applyBorder="1" applyAlignment="1">
      <alignment horizontal="left" vertical="center"/>
    </xf>
    <xf numFmtId="180" fontId="6" fillId="4" borderId="7" xfId="2" applyNumberFormat="1" applyFont="1" applyFill="1" applyBorder="1" applyAlignment="1">
      <alignment horizontal="center" vertical="center"/>
    </xf>
    <xf numFmtId="38" fontId="6" fillId="4" borderId="8" xfId="1" applyNumberFormat="1" applyFont="1" applyFill="1" applyBorder="1" applyAlignment="1">
      <alignment horizontal="right" vertical="center"/>
    </xf>
    <xf numFmtId="0" fontId="6" fillId="4" borderId="7" xfId="1" applyFont="1" applyFill="1" applyBorder="1" applyAlignment="1">
      <alignment horizontal="left" vertical="center"/>
    </xf>
    <xf numFmtId="0" fontId="71" fillId="4" borderId="1" xfId="6" applyFill="1" applyBorder="1" applyAlignment="1">
      <alignment horizontal="left" vertical="center"/>
    </xf>
    <xf numFmtId="180" fontId="6" fillId="0" borderId="1" xfId="1" applyNumberFormat="1" applyFont="1" applyBorder="1" applyAlignment="1">
      <alignment horizontal="center" vertical="center"/>
    </xf>
    <xf numFmtId="181" fontId="1" fillId="0" borderId="22" xfId="1" applyNumberFormat="1" applyBorder="1">
      <alignment vertical="center"/>
    </xf>
    <xf numFmtId="3" fontId="1" fillId="0" borderId="51" xfId="1" applyNumberFormat="1" applyBorder="1" applyAlignment="1">
      <alignment horizontal="center" vertical="center"/>
    </xf>
    <xf numFmtId="181" fontId="68" fillId="0" borderId="13" xfId="1" applyNumberFormat="1" applyFont="1" applyBorder="1" applyAlignment="1">
      <alignment horizontal="center" vertical="center"/>
    </xf>
    <xf numFmtId="0" fontId="68" fillId="0" borderId="5" xfId="1" applyFont="1" applyBorder="1" applyAlignment="1">
      <alignment horizontal="center" vertical="center"/>
    </xf>
    <xf numFmtId="3" fontId="68" fillId="0" borderId="5" xfId="1" applyNumberFormat="1" applyFont="1" applyBorder="1" applyAlignment="1">
      <alignment horizontal="center" vertical="center"/>
    </xf>
    <xf numFmtId="0" fontId="19" fillId="0" borderId="5" xfId="1" applyFont="1" applyBorder="1" applyAlignment="1">
      <alignment horizontal="center" vertical="center"/>
    </xf>
    <xf numFmtId="0" fontId="68" fillId="0" borderId="6" xfId="1" applyFont="1" applyBorder="1" applyAlignment="1">
      <alignment horizontal="center" vertical="center"/>
    </xf>
    <xf numFmtId="3" fontId="68" fillId="0" borderId="6" xfId="1" applyNumberFormat="1" applyFont="1" applyBorder="1" applyAlignment="1">
      <alignment horizontal="center" vertical="center"/>
    </xf>
    <xf numFmtId="0" fontId="19" fillId="0" borderId="6" xfId="1" applyFont="1" applyBorder="1" applyAlignment="1">
      <alignment horizontal="center" vertical="center"/>
    </xf>
    <xf numFmtId="0" fontId="68" fillId="0" borderId="7" xfId="1" applyFont="1" applyBorder="1" applyAlignment="1">
      <alignment horizontal="center" vertical="center"/>
    </xf>
    <xf numFmtId="3" fontId="68" fillId="0" borderId="7" xfId="1" applyNumberFormat="1" applyFont="1" applyBorder="1" applyAlignment="1">
      <alignment horizontal="center" vertical="center"/>
    </xf>
    <xf numFmtId="0" fontId="19" fillId="0" borderId="7" xfId="1" applyFont="1" applyBorder="1" applyAlignment="1">
      <alignment horizontal="center" vertical="center"/>
    </xf>
    <xf numFmtId="0" fontId="22" fillId="0" borderId="1" xfId="1" applyFont="1" applyBorder="1">
      <alignment vertical="center"/>
    </xf>
    <xf numFmtId="0" fontId="104" fillId="2" borderId="1" xfId="1" applyFont="1" applyFill="1" applyBorder="1" applyAlignment="1">
      <alignment horizontal="center" vertical="center"/>
    </xf>
    <xf numFmtId="0" fontId="6" fillId="0" borderId="1" xfId="1" applyFont="1" applyBorder="1" applyAlignment="1">
      <alignment vertical="center" shrinkToFit="1"/>
    </xf>
    <xf numFmtId="3" fontId="55" fillId="0" borderId="1" xfId="1" applyNumberFormat="1" applyFont="1" applyBorder="1" applyAlignment="1">
      <alignment horizontal="center" vertical="center"/>
    </xf>
    <xf numFmtId="3" fontId="6" fillId="0" borderId="5" xfId="1" applyNumberFormat="1" applyFont="1" applyBorder="1" applyAlignment="1">
      <alignment horizontal="center" vertical="center"/>
    </xf>
    <xf numFmtId="0" fontId="6" fillId="0" borderId="5" xfId="1" applyFont="1" applyBorder="1" applyAlignment="1">
      <alignment horizontal="right" vertical="center"/>
    </xf>
    <xf numFmtId="181" fontId="6" fillId="0" borderId="5" xfId="1" applyNumberFormat="1" applyFont="1" applyBorder="1" applyAlignment="1">
      <alignment horizontal="right" vertical="center"/>
    </xf>
    <xf numFmtId="3" fontId="1" fillId="0" borderId="1" xfId="1" applyNumberFormat="1" applyBorder="1" applyAlignment="1">
      <alignment horizontal="center" vertical="center" wrapText="1"/>
    </xf>
    <xf numFmtId="3" fontId="1" fillId="3" borderId="1" xfId="1" applyNumberFormat="1" applyFill="1" applyBorder="1" applyAlignment="1">
      <alignment horizontal="center" vertical="center" wrapText="1"/>
    </xf>
    <xf numFmtId="3" fontId="1" fillId="3" borderId="1" xfId="1" applyNumberFormat="1" applyFill="1" applyBorder="1">
      <alignment vertical="center"/>
    </xf>
    <xf numFmtId="176" fontId="1" fillId="4" borderId="1" xfId="1" applyNumberFormat="1" applyFill="1" applyBorder="1">
      <alignment vertical="center"/>
    </xf>
    <xf numFmtId="3" fontId="6" fillId="3" borderId="5" xfId="1" applyNumberFormat="1" applyFont="1" applyFill="1" applyBorder="1" applyAlignment="1">
      <alignment horizontal="center" vertical="center"/>
    </xf>
    <xf numFmtId="0" fontId="6" fillId="3" borderId="5" xfId="1" applyFont="1" applyFill="1" applyBorder="1">
      <alignment vertical="center"/>
    </xf>
    <xf numFmtId="0" fontId="6" fillId="3" borderId="5" xfId="1" applyFont="1" applyFill="1" applyBorder="1" applyAlignment="1">
      <alignment horizontal="right" vertical="center"/>
    </xf>
    <xf numFmtId="181" fontId="6" fillId="3" borderId="5" xfId="1" applyNumberFormat="1" applyFont="1" applyFill="1" applyBorder="1" applyAlignment="1">
      <alignment horizontal="right" vertical="center"/>
    </xf>
    <xf numFmtId="0" fontId="6" fillId="3" borderId="13" xfId="1" applyFont="1" applyFill="1" applyBorder="1" applyAlignment="1">
      <alignment horizontal="center" vertical="center"/>
    </xf>
    <xf numFmtId="0" fontId="6" fillId="3" borderId="5" xfId="1" applyFont="1" applyFill="1" applyBorder="1" applyAlignment="1">
      <alignment horizontal="left" vertical="center"/>
    </xf>
    <xf numFmtId="0" fontId="1" fillId="3" borderId="5" xfId="1" applyFill="1" applyBorder="1" applyAlignment="1">
      <alignment horizontal="center" vertical="center"/>
    </xf>
    <xf numFmtId="176" fontId="1" fillId="3" borderId="5" xfId="1" applyNumberFormat="1" applyFill="1" applyBorder="1" applyAlignment="1">
      <alignment horizontal="center" vertical="center"/>
    </xf>
    <xf numFmtId="176" fontId="7" fillId="3" borderId="5" xfId="1" applyNumberFormat="1" applyFont="1" applyFill="1" applyBorder="1" applyAlignment="1">
      <alignment horizontal="center" vertical="center"/>
    </xf>
    <xf numFmtId="177" fontId="1" fillId="3" borderId="5" xfId="1" applyNumberFormat="1" applyFill="1" applyBorder="1" applyAlignment="1">
      <alignment horizontal="center" vertical="center"/>
    </xf>
    <xf numFmtId="0" fontId="1" fillId="0" borderId="1" xfId="1" applyBorder="1" applyAlignment="1">
      <alignment horizontal="left" vertical="center"/>
    </xf>
    <xf numFmtId="0" fontId="1" fillId="0" borderId="9" xfId="1" applyBorder="1" applyAlignment="1"/>
    <xf numFmtId="0" fontId="1" fillId="0" borderId="1" xfId="1" applyBorder="1" applyAlignment="1">
      <alignment horizontal="left" vertical="top" wrapText="1"/>
    </xf>
    <xf numFmtId="181" fontId="1" fillId="0" borderId="0" xfId="1" applyNumberFormat="1" applyAlignment="1">
      <alignment horizontal="right"/>
    </xf>
    <xf numFmtId="179" fontId="1" fillId="0" borderId="5" xfId="1" applyNumberFormat="1" applyBorder="1" applyAlignment="1">
      <alignment horizontal="right" vertical="center"/>
    </xf>
    <xf numFmtId="181" fontId="1" fillId="0" borderId="13" xfId="1" applyNumberFormat="1" applyBorder="1" applyAlignment="1">
      <alignment horizontal="center" vertical="center"/>
    </xf>
    <xf numFmtId="0" fontId="1" fillId="0" borderId="52" xfId="1" applyBorder="1" applyAlignment="1">
      <alignment horizontal="center" vertical="center"/>
    </xf>
    <xf numFmtId="0" fontId="1" fillId="0" borderId="53" xfId="1" applyBorder="1" applyAlignment="1">
      <alignment horizontal="center" vertical="center"/>
    </xf>
    <xf numFmtId="0" fontId="18" fillId="3" borderId="53" xfId="1" applyFont="1" applyFill="1" applyBorder="1" applyAlignment="1">
      <alignment horizontal="center" vertical="center"/>
    </xf>
    <xf numFmtId="0" fontId="1" fillId="3" borderId="53" xfId="1" applyFill="1" applyBorder="1" applyAlignment="1">
      <alignment horizontal="center" vertical="center"/>
    </xf>
    <xf numFmtId="178" fontId="1" fillId="3" borderId="1" xfId="1" applyNumberFormat="1" applyFill="1" applyBorder="1">
      <alignment vertical="center"/>
    </xf>
    <xf numFmtId="0" fontId="18" fillId="0" borderId="53" xfId="1" applyFont="1" applyBorder="1" applyAlignment="1">
      <alignment horizontal="center" vertical="center"/>
    </xf>
    <xf numFmtId="178" fontId="1" fillId="0" borderId="5" xfId="1" applyNumberFormat="1" applyBorder="1">
      <alignment vertical="center"/>
    </xf>
    <xf numFmtId="0" fontId="1" fillId="0" borderId="5" xfId="1" applyBorder="1" applyAlignment="1">
      <alignment vertical="center" textRotation="255"/>
    </xf>
    <xf numFmtId="0" fontId="1" fillId="3" borderId="7" xfId="1" applyFill="1" applyBorder="1" applyAlignment="1">
      <alignment horizontal="center" vertical="center"/>
    </xf>
    <xf numFmtId="0" fontId="1" fillId="3" borderId="1" xfId="1" applyFill="1" applyBorder="1" applyAlignment="1">
      <alignment vertical="center" textRotation="255"/>
    </xf>
    <xf numFmtId="56" fontId="1" fillId="3" borderId="5" xfId="1" applyNumberFormat="1" applyFill="1" applyBorder="1" applyAlignment="1">
      <alignment horizontal="center" vertical="center"/>
    </xf>
    <xf numFmtId="0" fontId="1" fillId="3" borderId="5" xfId="1" applyFill="1" applyBorder="1">
      <alignment vertical="center"/>
    </xf>
    <xf numFmtId="0" fontId="1" fillId="3" borderId="5" xfId="1" applyFill="1" applyBorder="1" applyAlignment="1">
      <alignment horizontal="right" vertical="center"/>
    </xf>
    <xf numFmtId="178" fontId="1" fillId="3" borderId="5" xfId="1" applyNumberFormat="1" applyFill="1" applyBorder="1">
      <alignment vertical="center"/>
    </xf>
    <xf numFmtId="178" fontId="1" fillId="4" borderId="1" xfId="1" applyNumberFormat="1" applyFill="1" applyBorder="1">
      <alignment vertical="center"/>
    </xf>
    <xf numFmtId="179" fontId="1" fillId="0" borderId="0" xfId="1" applyNumberFormat="1" applyAlignment="1">
      <alignment horizontal="center" vertical="center"/>
    </xf>
    <xf numFmtId="0" fontId="1" fillId="0" borderId="5" xfId="1" applyBorder="1" applyAlignment="1">
      <alignment horizontal="center" vertical="center" textRotation="255"/>
    </xf>
    <xf numFmtId="0" fontId="1" fillId="0" borderId="6" xfId="1" applyBorder="1" applyAlignment="1">
      <alignment horizontal="center" vertical="center" textRotation="255"/>
    </xf>
    <xf numFmtId="0" fontId="1" fillId="0" borderId="7" xfId="1" applyBorder="1" applyAlignment="1">
      <alignment horizontal="center" vertical="center" textRotation="255"/>
    </xf>
    <xf numFmtId="179" fontId="1" fillId="9" borderId="1" xfId="1" applyNumberFormat="1" applyFill="1" applyBorder="1" applyAlignment="1">
      <alignment horizontal="center" vertical="center"/>
    </xf>
    <xf numFmtId="0" fontId="1" fillId="9" borderId="49" xfId="1" applyFill="1" applyBorder="1" applyAlignment="1">
      <alignment horizontal="center" vertical="center"/>
    </xf>
    <xf numFmtId="0" fontId="1" fillId="0" borderId="1" xfId="1" applyBorder="1" applyAlignment="1">
      <alignment horizontal="center" vertical="center"/>
    </xf>
    <xf numFmtId="179" fontId="1" fillId="6" borderId="1" xfId="1" applyNumberFormat="1" applyFill="1" applyBorder="1" applyAlignment="1">
      <alignment horizontal="center" vertical="center"/>
    </xf>
    <xf numFmtId="0" fontId="1" fillId="0" borderId="5" xfId="1" applyBorder="1" applyAlignment="1">
      <alignment horizontal="center" vertical="center" wrapText="1"/>
    </xf>
    <xf numFmtId="178" fontId="7" fillId="0" borderId="1" xfId="1" applyNumberFormat="1" applyFont="1" applyBorder="1">
      <alignment vertical="center"/>
    </xf>
    <xf numFmtId="181" fontId="1" fillId="0" borderId="2" xfId="1" applyNumberFormat="1" applyBorder="1" applyAlignment="1">
      <alignment horizontal="center"/>
    </xf>
    <xf numFmtId="179" fontId="1" fillId="21" borderId="1" xfId="1" applyNumberFormat="1" applyFill="1" applyBorder="1" applyAlignment="1">
      <alignment horizontal="center" vertical="center"/>
    </xf>
    <xf numFmtId="181" fontId="35" fillId="4" borderId="1" xfId="1" applyNumberFormat="1" applyFont="1" applyFill="1" applyBorder="1">
      <alignment vertical="center"/>
    </xf>
    <xf numFmtId="0" fontId="10" fillId="4" borderId="1" xfId="1" applyFont="1" applyFill="1" applyBorder="1" applyAlignment="1">
      <alignment horizontal="left" vertical="center" shrinkToFit="1"/>
    </xf>
    <xf numFmtId="0" fontId="6" fillId="9" borderId="49" xfId="1" applyFont="1" applyFill="1" applyBorder="1" applyAlignment="1">
      <alignment horizontal="center" vertical="center"/>
    </xf>
    <xf numFmtId="0" fontId="1" fillId="3" borderId="1" xfId="1" applyFill="1" applyBorder="1" applyAlignment="1">
      <alignment horizontal="center" vertical="center"/>
    </xf>
    <xf numFmtId="179" fontId="1" fillId="3" borderId="1" xfId="1" applyNumberFormat="1" applyFill="1" applyBorder="1" applyAlignment="1">
      <alignment horizontal="center" vertical="center"/>
    </xf>
    <xf numFmtId="0" fontId="1" fillId="3" borderId="49" xfId="1" applyFill="1" applyBorder="1" applyAlignment="1">
      <alignment horizontal="center" vertical="center"/>
    </xf>
    <xf numFmtId="179" fontId="1" fillId="3" borderId="0" xfId="1" applyNumberFormat="1" applyFill="1" applyAlignment="1">
      <alignment horizontal="center" vertical="center"/>
    </xf>
    <xf numFmtId="0" fontId="1" fillId="3" borderId="0" xfId="1" applyFill="1" applyAlignment="1">
      <alignment horizontal="right"/>
    </xf>
    <xf numFmtId="0" fontId="1" fillId="3" borderId="0" xfId="1" applyFill="1" applyAlignment="1">
      <alignment horizontal="right" vertical="center"/>
    </xf>
    <xf numFmtId="178" fontId="1" fillId="3" borderId="0" xfId="1" applyNumberFormat="1" applyFill="1">
      <alignment vertical="center"/>
    </xf>
    <xf numFmtId="178" fontId="1" fillId="3" borderId="0" xfId="1" applyNumberFormat="1" applyFill="1" applyAlignment="1">
      <alignment horizontal="center" vertical="center"/>
    </xf>
    <xf numFmtId="0" fontId="18" fillId="0" borderId="4" xfId="1" applyFont="1" applyBorder="1" applyAlignment="1">
      <alignment horizontal="center" vertical="center"/>
    </xf>
    <xf numFmtId="56" fontId="1" fillId="3" borderId="1" xfId="1" applyNumberFormat="1" applyFill="1" applyBorder="1" applyAlignment="1">
      <alignment horizontal="right" vertical="center"/>
    </xf>
    <xf numFmtId="0" fontId="7" fillId="0" borderId="0" xfId="1" applyFont="1" applyAlignment="1">
      <alignment horizontal="right" vertical="center"/>
    </xf>
    <xf numFmtId="0" fontId="5" fillId="0" borderId="0" xfId="1" applyFont="1">
      <alignment vertical="center"/>
    </xf>
    <xf numFmtId="0" fontId="8" fillId="0" borderId="0" xfId="1" applyFont="1" applyAlignment="1">
      <alignment horizontal="center" vertical="center"/>
    </xf>
    <xf numFmtId="181" fontId="8" fillId="0" borderId="0" xfId="1" applyNumberFormat="1" applyFont="1" applyAlignment="1">
      <alignment vertical="center" wrapText="1"/>
    </xf>
    <xf numFmtId="181" fontId="5" fillId="0" borderId="0" xfId="1" applyNumberFormat="1" applyFont="1" applyAlignment="1">
      <alignment vertical="center" wrapText="1"/>
    </xf>
    <xf numFmtId="3" fontId="25" fillId="3" borderId="1" xfId="1" applyNumberFormat="1" applyFont="1" applyFill="1" applyBorder="1" applyAlignment="1">
      <alignment horizontal="center" vertical="center"/>
    </xf>
    <xf numFmtId="0" fontId="19" fillId="3" borderId="1" xfId="1" applyFont="1" applyFill="1" applyBorder="1" applyAlignment="1">
      <alignment horizontal="left" vertical="center"/>
    </xf>
    <xf numFmtId="0" fontId="19" fillId="3" borderId="1" xfId="1" applyFont="1" applyFill="1" applyBorder="1" applyAlignment="1">
      <alignment horizontal="right" vertical="center"/>
    </xf>
    <xf numFmtId="56" fontId="19" fillId="3" borderId="1" xfId="1" applyNumberFormat="1" applyFont="1" applyFill="1" applyBorder="1" applyAlignment="1">
      <alignment horizontal="center" vertical="center"/>
    </xf>
    <xf numFmtId="176" fontId="19" fillId="3" borderId="1" xfId="1" applyNumberFormat="1" applyFont="1" applyFill="1" applyBorder="1" applyAlignment="1">
      <alignment horizontal="center" vertical="center"/>
    </xf>
    <xf numFmtId="177" fontId="19" fillId="3" borderId="2" xfId="1" applyNumberFormat="1" applyFont="1" applyFill="1" applyBorder="1" applyAlignment="1">
      <alignment horizontal="center" vertical="center"/>
    </xf>
    <xf numFmtId="0" fontId="19" fillId="3" borderId="0" xfId="1" applyFont="1" applyFill="1" applyAlignment="1">
      <alignment horizontal="center" vertical="center"/>
    </xf>
    <xf numFmtId="0" fontId="46" fillId="0" borderId="1" xfId="1" applyFont="1" applyBorder="1" applyAlignment="1">
      <alignment horizontal="center" vertical="center"/>
    </xf>
    <xf numFmtId="0" fontId="8" fillId="0" borderId="5" xfId="1" applyFont="1" applyBorder="1" applyAlignment="1">
      <alignment horizontal="center" vertical="center"/>
    </xf>
    <xf numFmtId="56" fontId="8" fillId="0" borderId="1" xfId="1" applyNumberFormat="1" applyFont="1" applyBorder="1" applyAlignment="1">
      <alignment horizontal="center" vertical="center"/>
    </xf>
    <xf numFmtId="176" fontId="8" fillId="0" borderId="1" xfId="1" applyNumberFormat="1" applyFont="1" applyBorder="1" applyAlignment="1">
      <alignment horizontal="center" vertical="center"/>
    </xf>
    <xf numFmtId="177" fontId="8" fillId="0" borderId="2" xfId="1" applyNumberFormat="1" applyFont="1" applyBorder="1" applyAlignment="1">
      <alignment horizontal="center" vertical="center"/>
    </xf>
    <xf numFmtId="0" fontId="8" fillId="0" borderId="7" xfId="1" applyFont="1" applyBorder="1" applyAlignment="1">
      <alignment horizontal="center" vertical="center"/>
    </xf>
    <xf numFmtId="3" fontId="25" fillId="0" borderId="5" xfId="1" applyNumberFormat="1" applyFont="1" applyBorder="1" applyAlignment="1">
      <alignment horizontal="center" vertical="center"/>
    </xf>
    <xf numFmtId="3" fontId="25" fillId="0" borderId="6" xfId="1" applyNumberFormat="1" applyFont="1" applyBorder="1" applyAlignment="1">
      <alignment horizontal="center" vertical="center"/>
    </xf>
    <xf numFmtId="3" fontId="25" fillId="0" borderId="7" xfId="1" applyNumberFormat="1" applyFont="1" applyBorder="1" applyAlignment="1">
      <alignment horizontal="center" vertical="center"/>
    </xf>
    <xf numFmtId="3" fontId="25" fillId="0" borderId="7" xfId="1" applyNumberFormat="1" applyFont="1" applyBorder="1" applyAlignment="1">
      <alignment horizontal="center" vertical="center"/>
    </xf>
    <xf numFmtId="0" fontId="8" fillId="0" borderId="1" xfId="1" applyFont="1" applyBorder="1" applyAlignment="1">
      <alignment horizontal="center" vertical="center" wrapText="1"/>
    </xf>
    <xf numFmtId="56" fontId="25" fillId="0" borderId="1" xfId="1" applyNumberFormat="1" applyFont="1" applyBorder="1" applyAlignment="1">
      <alignment horizontal="center" vertical="center"/>
    </xf>
    <xf numFmtId="56" fontId="25" fillId="6" borderId="1" xfId="1" applyNumberFormat="1" applyFont="1" applyFill="1" applyBorder="1" applyAlignment="1">
      <alignment horizontal="center" vertical="center"/>
    </xf>
    <xf numFmtId="38" fontId="19" fillId="6" borderId="1" xfId="1" applyNumberFormat="1" applyFont="1" applyFill="1" applyBorder="1" applyAlignment="1">
      <alignment horizontal="right" vertical="center"/>
    </xf>
    <xf numFmtId="0" fontId="8" fillId="6" borderId="2" xfId="1" applyFont="1" applyFill="1" applyBorder="1" applyAlignment="1">
      <alignment horizontal="center" vertical="center"/>
    </xf>
    <xf numFmtId="56" fontId="8" fillId="6" borderId="1" xfId="1" applyNumberFormat="1" applyFont="1" applyFill="1" applyBorder="1" applyAlignment="1">
      <alignment horizontal="center" vertical="center" wrapText="1"/>
    </xf>
    <xf numFmtId="176" fontId="19" fillId="6" borderId="1" xfId="1" applyNumberFormat="1" applyFont="1" applyFill="1" applyBorder="1" applyAlignment="1">
      <alignment horizontal="center" vertical="center"/>
    </xf>
    <xf numFmtId="56" fontId="19" fillId="6" borderId="1" xfId="1" applyNumberFormat="1" applyFont="1" applyFill="1" applyBorder="1" applyAlignment="1">
      <alignment horizontal="center" vertical="center"/>
    </xf>
    <xf numFmtId="176" fontId="9" fillId="6" borderId="1" xfId="1" applyNumberFormat="1" applyFont="1" applyFill="1" applyBorder="1" applyAlignment="1">
      <alignment horizontal="center" vertical="center"/>
    </xf>
    <xf numFmtId="177" fontId="19" fillId="6" borderId="1" xfId="1" applyNumberFormat="1" applyFont="1" applyFill="1" applyBorder="1" applyAlignment="1">
      <alignment horizontal="center" vertical="center"/>
    </xf>
    <xf numFmtId="0" fontId="19" fillId="6" borderId="0" xfId="1" applyFont="1" applyFill="1">
      <alignment vertical="center"/>
    </xf>
    <xf numFmtId="3" fontId="18" fillId="0" borderId="5" xfId="1" applyNumberFormat="1" applyFont="1" applyBorder="1" applyAlignment="1">
      <alignment horizontal="center" vertical="center"/>
    </xf>
    <xf numFmtId="56" fontId="124" fillId="0" borderId="1" xfId="1" applyNumberFormat="1" applyFont="1" applyBorder="1" applyAlignment="1">
      <alignment horizontal="center" vertical="center"/>
    </xf>
    <xf numFmtId="3" fontId="18" fillId="0" borderId="7" xfId="1" applyNumberFormat="1" applyFont="1" applyBorder="1" applyAlignment="1">
      <alignment horizontal="center" vertical="center"/>
    </xf>
    <xf numFmtId="0" fontId="18" fillId="0" borderId="5" xfId="1" applyFont="1" applyBorder="1" applyAlignment="1">
      <alignment horizontal="center" vertical="center" shrinkToFit="1"/>
    </xf>
    <xf numFmtId="0" fontId="18" fillId="0" borderId="7" xfId="1" applyFont="1" applyBorder="1" applyAlignment="1">
      <alignment horizontal="center" vertical="center" shrinkToFit="1"/>
    </xf>
    <xf numFmtId="56" fontId="124" fillId="0" borderId="0" xfId="1" applyNumberFormat="1" applyFont="1" applyAlignment="1">
      <alignment horizontal="center" vertical="center"/>
    </xf>
    <xf numFmtId="0" fontId="18" fillId="3" borderId="5" xfId="1" applyFont="1" applyFill="1" applyBorder="1" applyAlignment="1">
      <alignment horizontal="center" vertical="center" shrinkToFit="1"/>
    </xf>
    <xf numFmtId="0" fontId="18" fillId="3" borderId="6" xfId="1" applyFont="1" applyFill="1" applyBorder="1" applyAlignment="1">
      <alignment horizontal="center" vertical="center" shrinkToFit="1"/>
    </xf>
    <xf numFmtId="0" fontId="18" fillId="3" borderId="7" xfId="1" applyFont="1" applyFill="1" applyBorder="1" applyAlignment="1">
      <alignment horizontal="center" vertical="center" shrinkToFit="1"/>
    </xf>
    <xf numFmtId="3" fontId="35" fillId="0" borderId="1" xfId="1" applyNumberFormat="1" applyFont="1" applyBorder="1">
      <alignment vertical="center"/>
    </xf>
    <xf numFmtId="0" fontId="18" fillId="4" borderId="5" xfId="1" applyFont="1" applyFill="1" applyBorder="1" applyAlignment="1">
      <alignment horizontal="center" vertical="center" shrinkToFit="1"/>
    </xf>
    <xf numFmtId="56" fontId="18" fillId="4" borderId="1" xfId="1" applyNumberFormat="1" applyFont="1" applyFill="1" applyBorder="1" applyAlignment="1">
      <alignment horizontal="center" vertical="center"/>
    </xf>
    <xf numFmtId="0" fontId="18" fillId="4" borderId="7" xfId="1" applyFont="1" applyFill="1" applyBorder="1" applyAlignment="1">
      <alignment horizontal="center" vertical="center" shrinkToFit="1"/>
    </xf>
    <xf numFmtId="56" fontId="35" fillId="4" borderId="1" xfId="1" applyNumberFormat="1" applyFont="1" applyFill="1" applyBorder="1" applyAlignment="1">
      <alignment horizontal="center" vertical="center"/>
    </xf>
    <xf numFmtId="49" fontId="8" fillId="4" borderId="1" xfId="1" applyNumberFormat="1" applyFont="1" applyFill="1" applyBorder="1" applyAlignment="1">
      <alignment horizontal="left" vertical="center"/>
    </xf>
    <xf numFmtId="0" fontId="18" fillId="4" borderId="6" xfId="1" applyFont="1" applyFill="1" applyBorder="1" applyAlignment="1">
      <alignment horizontal="center" vertical="center" shrinkToFit="1"/>
    </xf>
    <xf numFmtId="177" fontId="44" fillId="4" borderId="1" xfId="1" applyNumberFormat="1" applyFont="1" applyFill="1" applyBorder="1" applyAlignment="1">
      <alignment horizontal="center" vertical="center"/>
    </xf>
    <xf numFmtId="3" fontId="26" fillId="0" borderId="1" xfId="1" applyNumberFormat="1" applyFont="1" applyBorder="1" applyAlignment="1">
      <alignment horizontal="center" vertical="center"/>
    </xf>
    <xf numFmtId="0" fontId="25" fillId="0" borderId="5" xfId="1" applyFont="1" applyBorder="1" applyAlignment="1">
      <alignment horizontal="center" vertical="center"/>
    </xf>
    <xf numFmtId="0" fontId="25" fillId="0" borderId="6" xfId="1" applyFont="1" applyBorder="1" applyAlignment="1">
      <alignment horizontal="center" vertical="center"/>
    </xf>
    <xf numFmtId="0" fontId="25" fillId="0" borderId="7" xfId="1" applyFont="1" applyBorder="1" applyAlignment="1">
      <alignment horizontal="center" vertical="center"/>
    </xf>
    <xf numFmtId="3" fontId="19" fillId="0" borderId="6" xfId="1" applyNumberFormat="1" applyFont="1" applyBorder="1" applyAlignment="1">
      <alignment horizontal="center" vertical="center"/>
    </xf>
    <xf numFmtId="3" fontId="19" fillId="0" borderId="7" xfId="1" applyNumberFormat="1" applyFont="1" applyBorder="1" applyAlignment="1">
      <alignment horizontal="center" vertical="center"/>
    </xf>
    <xf numFmtId="3" fontId="89" fillId="0" borderId="5" xfId="1" applyNumberFormat="1" applyFont="1" applyBorder="1" applyAlignment="1">
      <alignment horizontal="center" vertical="center" wrapText="1"/>
    </xf>
    <xf numFmtId="0" fontId="89" fillId="0" borderId="5" xfId="1" applyFont="1" applyBorder="1" applyAlignment="1">
      <alignment horizontal="center" vertical="center" wrapText="1"/>
    </xf>
    <xf numFmtId="56" fontId="89" fillId="0" borderId="1" xfId="1" applyNumberFormat="1" applyFont="1" applyBorder="1" applyAlignment="1">
      <alignment horizontal="center" vertical="center"/>
    </xf>
    <xf numFmtId="177" fontId="8" fillId="0" borderId="1" xfId="1" applyNumberFormat="1" applyFont="1" applyBorder="1" applyAlignment="1">
      <alignment horizontal="center" vertical="center"/>
    </xf>
    <xf numFmtId="0" fontId="8" fillId="0" borderId="0" xfId="1" applyFont="1">
      <alignment vertical="center"/>
    </xf>
    <xf numFmtId="3" fontId="89" fillId="0" borderId="7" xfId="1" applyNumberFormat="1" applyFont="1" applyBorder="1" applyAlignment="1">
      <alignment horizontal="center" vertical="center" wrapText="1"/>
    </xf>
    <xf numFmtId="0" fontId="89" fillId="0" borderId="7" xfId="1" applyFont="1" applyBorder="1" applyAlignment="1">
      <alignment horizontal="center" vertical="center" wrapText="1"/>
    </xf>
    <xf numFmtId="3" fontId="5" fillId="6" borderId="5" xfId="1" applyNumberFormat="1" applyFont="1" applyFill="1" applyBorder="1" applyAlignment="1">
      <alignment horizontal="center" vertical="center"/>
    </xf>
    <xf numFmtId="3" fontId="5" fillId="6" borderId="6" xfId="1" applyNumberFormat="1" applyFont="1" applyFill="1" applyBorder="1" applyAlignment="1">
      <alignment horizontal="center" vertical="center"/>
    </xf>
    <xf numFmtId="3" fontId="5" fillId="6" borderId="7" xfId="1" applyNumberFormat="1" applyFont="1" applyFill="1" applyBorder="1" applyAlignment="1">
      <alignment horizontal="center" vertical="center"/>
    </xf>
    <xf numFmtId="0" fontId="25" fillId="3" borderId="5" xfId="1" applyFont="1" applyFill="1" applyBorder="1" applyAlignment="1">
      <alignment horizontal="center" vertical="center"/>
    </xf>
    <xf numFmtId="0" fontId="8" fillId="3" borderId="1" xfId="1" applyFont="1" applyFill="1" applyBorder="1" applyAlignment="1">
      <alignment horizontal="center" vertical="center" wrapText="1"/>
    </xf>
    <xf numFmtId="0" fontId="25" fillId="3" borderId="7" xfId="1" applyFont="1" applyFill="1" applyBorder="1" applyAlignment="1">
      <alignment horizontal="center" vertical="center"/>
    </xf>
    <xf numFmtId="181" fontId="1" fillId="0" borderId="5" xfId="1" applyNumberFormat="1" applyBorder="1" applyAlignment="1">
      <alignment horizontal="right" vertical="center"/>
    </xf>
    <xf numFmtId="3" fontId="25" fillId="3" borderId="5" xfId="1" applyNumberFormat="1" applyFont="1" applyFill="1" applyBorder="1" applyAlignment="1">
      <alignment horizontal="center" vertical="center"/>
    </xf>
    <xf numFmtId="3" fontId="25" fillId="3" borderId="6" xfId="1" applyNumberFormat="1" applyFont="1" applyFill="1" applyBorder="1" applyAlignment="1">
      <alignment horizontal="center" vertical="center"/>
    </xf>
    <xf numFmtId="3" fontId="25" fillId="3" borderId="7" xfId="1" applyNumberFormat="1" applyFont="1" applyFill="1" applyBorder="1" applyAlignment="1">
      <alignment horizontal="center" vertical="center"/>
    </xf>
    <xf numFmtId="0" fontId="25" fillId="3" borderId="1" xfId="1" applyFont="1" applyFill="1" applyBorder="1" applyAlignment="1">
      <alignment horizontal="center" vertical="center"/>
    </xf>
    <xf numFmtId="3" fontId="26" fillId="0" borderId="5" xfId="1" applyNumberFormat="1" applyFont="1" applyBorder="1" applyAlignment="1">
      <alignment horizontal="center" vertical="center"/>
    </xf>
    <xf numFmtId="3" fontId="26" fillId="0" borderId="7" xfId="1" applyNumberFormat="1" applyFont="1" applyBorder="1" applyAlignment="1">
      <alignment horizontal="center" vertical="center"/>
    </xf>
    <xf numFmtId="56" fontId="26" fillId="0" borderId="1" xfId="1" applyNumberFormat="1" applyFont="1" applyBorder="1" applyAlignment="1">
      <alignment horizontal="center" vertical="center"/>
    </xf>
    <xf numFmtId="3" fontId="26" fillId="0" borderId="6" xfId="1" applyNumberFormat="1" applyFont="1" applyBorder="1" applyAlignment="1">
      <alignment horizontal="center" vertical="center"/>
    </xf>
    <xf numFmtId="0" fontId="116" fillId="0" borderId="1" xfId="1" applyFont="1" applyBorder="1" applyAlignment="1">
      <alignment horizontal="left" vertical="center" wrapText="1"/>
    </xf>
    <xf numFmtId="0" fontId="116" fillId="0" borderId="1" xfId="1" applyFont="1" applyBorder="1" applyAlignment="1">
      <alignment horizontal="left" vertical="center"/>
    </xf>
    <xf numFmtId="38" fontId="51" fillId="0" borderId="0" xfId="1" applyNumberFormat="1" applyFont="1">
      <alignment vertical="center"/>
    </xf>
    <xf numFmtId="3" fontId="54" fillId="3" borderId="1" xfId="1" applyNumberFormat="1" applyFont="1" applyFill="1" applyBorder="1" applyAlignment="1">
      <alignment horizontal="center" vertical="center"/>
    </xf>
    <xf numFmtId="179" fontId="19" fillId="3" borderId="1" xfId="1" applyNumberFormat="1" applyFont="1" applyFill="1" applyBorder="1" applyAlignment="1">
      <alignment horizontal="center" vertical="center"/>
    </xf>
    <xf numFmtId="181" fontId="9" fillId="3" borderId="1" xfId="2" applyNumberFormat="1" applyFill="1" applyBorder="1" applyAlignment="1">
      <alignment vertical="center"/>
    </xf>
    <xf numFmtId="181" fontId="19" fillId="3" borderId="1" xfId="1" applyNumberFormat="1" applyFont="1" applyFill="1" applyBorder="1">
      <alignment vertical="center"/>
    </xf>
    <xf numFmtId="3" fontId="1" fillId="3" borderId="6" xfId="1" applyNumberFormat="1" applyFill="1" applyBorder="1" applyAlignment="1">
      <alignment horizontal="center" vertical="center"/>
    </xf>
    <xf numFmtId="181" fontId="1" fillId="3" borderId="1" xfId="1" applyNumberFormat="1" applyFill="1" applyBorder="1" applyAlignment="1">
      <alignment horizontal="center"/>
    </xf>
    <xf numFmtId="3" fontId="125" fillId="3" borderId="1" xfId="1" applyNumberFormat="1" applyFont="1" applyFill="1" applyBorder="1" applyAlignment="1">
      <alignment horizontal="left" vertical="center"/>
    </xf>
    <xf numFmtId="0" fontId="18" fillId="3" borderId="1" xfId="1" applyFont="1" applyFill="1" applyBorder="1">
      <alignment vertical="center"/>
    </xf>
    <xf numFmtId="38" fontId="9" fillId="0" borderId="1" xfId="2" applyNumberFormat="1" applyBorder="1" applyAlignment="1">
      <alignment vertical="center"/>
    </xf>
    <xf numFmtId="38" fontId="19" fillId="0" borderId="1" xfId="1" applyNumberFormat="1" applyFont="1" applyBorder="1">
      <alignment vertical="center"/>
    </xf>
    <xf numFmtId="179" fontId="9" fillId="0" borderId="1" xfId="2" applyNumberFormat="1" applyBorder="1" applyAlignment="1">
      <alignment horizontal="center" vertical="center"/>
    </xf>
    <xf numFmtId="3" fontId="19" fillId="3" borderId="5" xfId="1" applyNumberFormat="1" applyFont="1" applyFill="1" applyBorder="1" applyAlignment="1">
      <alignment horizontal="center" vertical="center"/>
    </xf>
    <xf numFmtId="3" fontId="9" fillId="3" borderId="5" xfId="1" applyNumberFormat="1" applyFont="1" applyFill="1" applyBorder="1" applyAlignment="1">
      <alignment horizontal="center" vertical="center"/>
    </xf>
    <xf numFmtId="179" fontId="19" fillId="3" borderId="5" xfId="1" applyNumberFormat="1" applyFont="1" applyFill="1" applyBorder="1" applyAlignment="1">
      <alignment horizontal="center" vertical="center"/>
    </xf>
    <xf numFmtId="181" fontId="25" fillId="0" borderId="13" xfId="1" applyNumberFormat="1" applyFont="1" applyBorder="1" applyAlignment="1">
      <alignment horizontal="left" vertical="center" wrapText="1"/>
    </xf>
    <xf numFmtId="181" fontId="25" fillId="0" borderId="15" xfId="1" applyNumberFormat="1" applyFont="1" applyBorder="1" applyAlignment="1">
      <alignment horizontal="left" vertical="center" wrapText="1"/>
    </xf>
    <xf numFmtId="181" fontId="25" fillId="0" borderId="16" xfId="1" applyNumberFormat="1" applyFont="1" applyBorder="1" applyAlignment="1">
      <alignment horizontal="left" vertical="center" wrapText="1"/>
    </xf>
    <xf numFmtId="181" fontId="25" fillId="0" borderId="10" xfId="1" applyNumberFormat="1" applyFont="1" applyBorder="1" applyAlignment="1">
      <alignment horizontal="left" vertical="center" wrapText="1"/>
    </xf>
    <xf numFmtId="181" fontId="25" fillId="0" borderId="12" xfId="1" applyNumberFormat="1" applyFont="1" applyBorder="1" applyAlignment="1">
      <alignment horizontal="left" vertical="center" wrapText="1"/>
    </xf>
    <xf numFmtId="181" fontId="25" fillId="0" borderId="9" xfId="1" applyNumberFormat="1" applyFont="1" applyBorder="1" applyAlignment="1">
      <alignment horizontal="left" vertical="center" wrapText="1"/>
    </xf>
    <xf numFmtId="0" fontId="8" fillId="0" borderId="5" xfId="1" applyFont="1" applyBorder="1" applyAlignment="1">
      <alignment horizontal="center" vertical="center" wrapText="1"/>
    </xf>
    <xf numFmtId="0" fontId="8" fillId="0" borderId="6" xfId="1" applyFont="1" applyBorder="1" applyAlignment="1">
      <alignment horizontal="center" vertical="center"/>
    </xf>
    <xf numFmtId="0" fontId="26" fillId="3" borderId="1" xfId="1" applyFont="1" applyFill="1" applyBorder="1" applyAlignment="1">
      <alignment horizontal="center" vertical="center"/>
    </xf>
    <xf numFmtId="177" fontId="8" fillId="3" borderId="1" xfId="1" applyNumberFormat="1" applyFont="1" applyFill="1" applyBorder="1" applyAlignment="1">
      <alignment horizontal="center" vertical="center"/>
    </xf>
    <xf numFmtId="0" fontId="8" fillId="3" borderId="0" xfId="1" applyFont="1" applyFill="1" applyAlignment="1">
      <alignment horizontal="center" vertical="center"/>
    </xf>
    <xf numFmtId="181" fontId="1" fillId="3" borderId="2" xfId="1" applyNumberFormat="1" applyFill="1" applyBorder="1" applyAlignment="1"/>
    <xf numFmtId="0" fontId="43" fillId="0" borderId="3" xfId="1" applyFont="1" applyBorder="1">
      <alignment vertical="center"/>
    </xf>
    <xf numFmtId="187" fontId="1" fillId="0" borderId="1" xfId="1" applyNumberFormat="1" applyBorder="1" applyAlignment="1">
      <alignment horizontal="right" vertical="center"/>
    </xf>
    <xf numFmtId="0" fontId="43" fillId="0" borderId="4" xfId="1" applyFont="1" applyBorder="1">
      <alignment vertical="center"/>
    </xf>
    <xf numFmtId="0" fontId="126" fillId="0" borderId="0" xfId="1" applyFont="1">
      <alignment vertical="center"/>
    </xf>
    <xf numFmtId="0" fontId="26" fillId="3" borderId="5" xfId="1" applyFont="1" applyFill="1" applyBorder="1" applyAlignment="1">
      <alignment horizontal="center" vertical="center"/>
    </xf>
    <xf numFmtId="0" fontId="26" fillId="3" borderId="6" xfId="1" applyFont="1" applyFill="1" applyBorder="1" applyAlignment="1">
      <alignment horizontal="center" vertical="center"/>
    </xf>
    <xf numFmtId="0" fontId="26" fillId="3" borderId="7" xfId="1" applyFont="1" applyFill="1" applyBorder="1" applyAlignment="1">
      <alignment horizontal="center" vertical="center"/>
    </xf>
    <xf numFmtId="181" fontId="5" fillId="0" borderId="13" xfId="1" applyNumberFormat="1" applyFont="1" applyBorder="1" applyAlignment="1">
      <alignment horizontal="left" vertical="center" wrapText="1"/>
    </xf>
    <xf numFmtId="181" fontId="5" fillId="0" borderId="15" xfId="1" applyNumberFormat="1" applyFont="1" applyBorder="1" applyAlignment="1">
      <alignment horizontal="left" vertical="center" wrapText="1"/>
    </xf>
    <xf numFmtId="181" fontId="5" fillId="0" borderId="16" xfId="1" applyNumberFormat="1" applyFont="1" applyBorder="1" applyAlignment="1">
      <alignment horizontal="left" vertical="center" wrapText="1"/>
    </xf>
    <xf numFmtId="181" fontId="5" fillId="0" borderId="10" xfId="1" applyNumberFormat="1" applyFont="1" applyBorder="1" applyAlignment="1">
      <alignment horizontal="left" vertical="center" wrapText="1"/>
    </xf>
    <xf numFmtId="181" fontId="5" fillId="0" borderId="12" xfId="1" applyNumberFormat="1" applyFont="1" applyBorder="1" applyAlignment="1">
      <alignment horizontal="left" vertical="center" wrapText="1"/>
    </xf>
    <xf numFmtId="181" fontId="5" fillId="0" borderId="9" xfId="1" applyNumberFormat="1" applyFont="1" applyBorder="1" applyAlignment="1">
      <alignment horizontal="left" vertical="center" wrapText="1"/>
    </xf>
    <xf numFmtId="0" fontId="5" fillId="0" borderId="0" xfId="1" applyFont="1" applyAlignment="1">
      <alignment horizontal="center" vertical="center"/>
    </xf>
    <xf numFmtId="181" fontId="5" fillId="0" borderId="0" xfId="1" applyNumberFormat="1" applyFont="1" applyAlignment="1">
      <alignment horizontal="left" vertical="center" wrapText="1"/>
    </xf>
    <xf numFmtId="181" fontId="5" fillId="0" borderId="1" xfId="1" applyNumberFormat="1" applyFont="1" applyBorder="1" applyAlignment="1">
      <alignment horizontal="right" vertical="center" wrapText="1"/>
    </xf>
    <xf numFmtId="0" fontId="25" fillId="3" borderId="5" xfId="1" applyFont="1" applyFill="1" applyBorder="1" applyAlignment="1">
      <alignment horizontal="center" vertical="center" wrapText="1"/>
    </xf>
    <xf numFmtId="0" fontId="25" fillId="3" borderId="6" xfId="1" applyFont="1" applyFill="1" applyBorder="1" applyAlignment="1">
      <alignment horizontal="center" vertical="center"/>
    </xf>
    <xf numFmtId="3" fontId="8" fillId="0" borderId="5" xfId="1" applyNumberFormat="1" applyFont="1" applyBorder="1" applyAlignment="1">
      <alignment horizontal="center" vertical="center"/>
    </xf>
    <xf numFmtId="3" fontId="8" fillId="0" borderId="6" xfId="1" applyNumberFormat="1" applyFont="1" applyBorder="1" applyAlignment="1">
      <alignment horizontal="center" vertical="center"/>
    </xf>
    <xf numFmtId="3" fontId="8" fillId="0" borderId="7" xfId="1" applyNumberFormat="1" applyFont="1" applyBorder="1" applyAlignment="1">
      <alignment horizontal="center" vertical="center"/>
    </xf>
    <xf numFmtId="3" fontId="8" fillId="3" borderId="5" xfId="1" applyNumberFormat="1" applyFont="1" applyFill="1" applyBorder="1" applyAlignment="1">
      <alignment horizontal="center" vertical="center"/>
    </xf>
    <xf numFmtId="3" fontId="8" fillId="3" borderId="7" xfId="1" applyNumberFormat="1" applyFont="1" applyFill="1" applyBorder="1" applyAlignment="1">
      <alignment horizontal="center" vertical="center"/>
    </xf>
  </cellXfs>
  <cellStyles count="8">
    <cellStyle name="ハイパーリンク" xfId="3" builtinId="8"/>
    <cellStyle name="ハイパーリンク 2" xfId="4" xr:uid="{8E17A3B0-514E-429D-82E1-03D00DFF05B2}"/>
    <cellStyle name="ハイパーリンク 3" xfId="6" xr:uid="{F9297581-82C3-464A-B927-EB0DE7F3DB65}"/>
    <cellStyle name="桁区切り 2" xfId="7" xr:uid="{BFD887DD-847C-487A-B96F-393269E51972}"/>
    <cellStyle name="標準" xfId="0" builtinId="0"/>
    <cellStyle name="標準 2" xfId="1" xr:uid="{4609B6F9-1BFF-4EA3-AD64-8F4E1537769A}"/>
    <cellStyle name="標準 3" xfId="5" xr:uid="{20020EFF-E227-40E5-9BA4-488E2753BD47}"/>
    <cellStyle name="標準_発注管理表" xfId="2" xr:uid="{29E5814C-614E-45BF-989D-9EBF601C83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170" Type="http://schemas.openxmlformats.org/officeDocument/2006/relationships/worksheet" Target="worksheets/sheet170.xml"/><Relationship Id="rId226" Type="http://schemas.openxmlformats.org/officeDocument/2006/relationships/worksheet" Target="worksheets/sheet22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58" Type="http://schemas.openxmlformats.org/officeDocument/2006/relationships/worksheet" Target="worksheets/sheet258.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248" Type="http://schemas.openxmlformats.org/officeDocument/2006/relationships/worksheet" Target="worksheets/sheet248.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worksheet" Target="worksheets/sheet250.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theme" Target="theme/theme1.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styles" Target="styles.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sharedStrings" Target="sharedStrings.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calcChain" Target="calcChain.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4.bin"/><Relationship Id="rId1" Type="http://schemas.openxmlformats.org/officeDocument/2006/relationships/hyperlink" Target="https://www.monotaro.com/p/2220/4106/?t.mpn=cxsl10-80-y59a-xb11" TargetMode="External"/><Relationship Id="rId4" Type="http://schemas.openxmlformats.org/officeDocument/2006/relationships/comments" Target="../comments1.xm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49.bin"/><Relationship Id="rId1" Type="http://schemas.openxmlformats.org/officeDocument/2006/relationships/hyperlink" Target="https://www.monotaro.com/p/5082/3272/?t.q=ARP20-02G-3" TargetMode="External"/></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66.bin"/><Relationship Id="rId1" Type="http://schemas.openxmlformats.org/officeDocument/2006/relationships/hyperlink" Target="https://www.monotaro.com/p/5183/9426/?t.mpn=cdj2b16-200z-m9ns-b" TargetMode="External"/><Relationship Id="rId4" Type="http://schemas.openxmlformats.org/officeDocument/2006/relationships/comments" Target="../comments2.xml"/></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9.xml.rels><?xml version="1.0" encoding="UTF-8" standalone="yes"?>
<Relationships xmlns="http://schemas.openxmlformats.org/package/2006/relationships"><Relationship Id="rId2" Type="http://schemas.openxmlformats.org/officeDocument/2006/relationships/printerSettings" Target="../printerSettings/printerSettings77.bin"/><Relationship Id="rId1" Type="http://schemas.openxmlformats.org/officeDocument/2006/relationships/hyperlink" Target="https://axel.as-1.co.jp/asone/d/5-079-04/" TargetMode="External"/></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8.xml.rels><?xml version="1.0" encoding="UTF-8" standalone="yes"?>
<Relationships xmlns="http://schemas.openxmlformats.org/package/2006/relationships"><Relationship Id="rId3" Type="http://schemas.openxmlformats.org/officeDocument/2006/relationships/hyperlink" Target="https://www.monotaro.com/p/3817/5593/?t.mpn=bed21531j" TargetMode="External"/><Relationship Id="rId7" Type="http://schemas.openxmlformats.org/officeDocument/2006/relationships/printerSettings" Target="../printerSettings/printerSettings86.bin"/><Relationship Id="rId2" Type="http://schemas.openxmlformats.org/officeDocument/2006/relationships/hyperlink" Target="https://www.monotaro.com/p/5086/7154/?t.mpn=bdr-342" TargetMode="External"/><Relationship Id="rId1" Type="http://schemas.openxmlformats.org/officeDocument/2006/relationships/hyperlink" Target="https://www.monotaro.com/p/3272/8062/?t.q=%83_%83N%83g%83z%81%5B%83X%81%40%83A%83%8B%83%7E%83%5E%83C%83v" TargetMode="External"/><Relationship Id="rId6" Type="http://schemas.openxmlformats.org/officeDocument/2006/relationships/hyperlink" Target="https://www.monotaro.com/p/6040/7365/?t.mpn=sfa-101pn20" TargetMode="External"/><Relationship Id="rId5" Type="http://schemas.openxmlformats.org/officeDocument/2006/relationships/hyperlink" Target="https://www.monotaro.com/p/6047/8424/?t.mpn=sy2s-05b" TargetMode="External"/><Relationship Id="rId4" Type="http://schemas.openxmlformats.org/officeDocument/2006/relationships/hyperlink" Target="https://www.monotaro.com/p/6040/5545/?t.q=RY2S-ULDC24" TargetMode="External"/></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8.xml.rels><?xml version="1.0" encoding="UTF-8" standalone="yes"?>
<Relationships xmlns="http://schemas.openxmlformats.org/package/2006/relationships"><Relationship Id="rId2" Type="http://schemas.openxmlformats.org/officeDocument/2006/relationships/printerSettings" Target="../printerSettings/printerSettings95.bin"/><Relationship Id="rId1" Type="http://schemas.openxmlformats.org/officeDocument/2006/relationships/hyperlink" Target="https://www.monotaro.com/p/3315/5936/?t.mpn=vrmc6" TargetMode="External"/></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9.xml.rels><?xml version="1.0" encoding="UTF-8" standalone="yes"?>
<Relationships xmlns="http://schemas.openxmlformats.org/package/2006/relationships"><Relationship Id="rId8" Type="http://schemas.openxmlformats.org/officeDocument/2006/relationships/hyperlink" Target="https://www.monotaro.com/p/2861/4898/" TargetMode="External"/><Relationship Id="rId13" Type="http://schemas.openxmlformats.org/officeDocument/2006/relationships/hyperlink" Target="https://www.monotaro.com/p/3473/4393/?t.mpn=dj-32" TargetMode="External"/><Relationship Id="rId18" Type="http://schemas.openxmlformats.org/officeDocument/2006/relationships/printerSettings" Target="../printerSettings/printerSettings106.bin"/><Relationship Id="rId3" Type="http://schemas.openxmlformats.org/officeDocument/2006/relationships/hyperlink" Target="https://www.monotaro.com/p/2181/5832/?t.mpn=ise30a-01-a-l" TargetMode="External"/><Relationship Id="rId7" Type="http://schemas.openxmlformats.org/officeDocument/2006/relationships/hyperlink" Target="https://www.monotaro.com/p/4014/3415/" TargetMode="External"/><Relationship Id="rId12" Type="http://schemas.openxmlformats.org/officeDocument/2006/relationships/hyperlink" Target="https://www.monotaro.com/p/3473/4375/?t.mpn=dj-16" TargetMode="External"/><Relationship Id="rId17" Type="http://schemas.openxmlformats.org/officeDocument/2006/relationships/hyperlink" Target="https://www.monotaro.com/p/0671/6815/" TargetMode="External"/><Relationship Id="rId2" Type="http://schemas.openxmlformats.org/officeDocument/2006/relationships/hyperlink" Target="https://www.monotaro.com/p/3167/3257/?t.mpn=zx1101-j15lz-el" TargetMode="External"/><Relationship Id="rId16" Type="http://schemas.openxmlformats.org/officeDocument/2006/relationships/hyperlink" Target="https://www.monotaro.com/p/0671/6806/" TargetMode="External"/><Relationship Id="rId20" Type="http://schemas.openxmlformats.org/officeDocument/2006/relationships/comments" Target="../comments3.xml"/><Relationship Id="rId1" Type="http://schemas.openxmlformats.org/officeDocument/2006/relationships/hyperlink" Target="https://www.monotaro.com/p/2181/5832/?t.mpn=ise30a-01-a-l" TargetMode="External"/><Relationship Id="rId6" Type="http://schemas.openxmlformats.org/officeDocument/2006/relationships/hyperlink" Target="https://www.amazon.co.jp/s?k=CRIMPFOX-6&amp;__mk_ja_JP=%E3%82%AB%E3%82%BF%E3%82%AB%E3%83%8A&amp;crid=OR1ZW4A4452D&amp;sprefix=crimpfox-6%2Caps%2C366&amp;ref=nb_sb_noss" TargetMode="External"/><Relationship Id="rId11" Type="http://schemas.openxmlformats.org/officeDocument/2006/relationships/hyperlink" Target="https://www.monotaro.com/p/6040/7365/?t.mpn=sfa-101pn20" TargetMode="External"/><Relationship Id="rId5" Type="http://schemas.openxmlformats.org/officeDocument/2006/relationships/hyperlink" Target="https://www.monotaro.com/p/3817/5593/?t.mpn=bed21531j" TargetMode="External"/><Relationship Id="rId15" Type="http://schemas.openxmlformats.org/officeDocument/2006/relationships/hyperlink" Target="https://www.monotaro.com/p/6047/8424/?t.mpn=sy2s-05b" TargetMode="External"/><Relationship Id="rId10" Type="http://schemas.openxmlformats.org/officeDocument/2006/relationships/hyperlink" Target="https://www.monotaro.com/p/6047/8424/?t.mpn=sy2s-05b" TargetMode="External"/><Relationship Id="rId19" Type="http://schemas.openxmlformats.org/officeDocument/2006/relationships/vmlDrawing" Target="../drawings/vmlDrawing3.vml"/><Relationship Id="rId4" Type="http://schemas.openxmlformats.org/officeDocument/2006/relationships/hyperlink" Target="https://www.monotaro.com/p/6111/6816/?t.q=c-30-sg-30x90a-ep-ul" TargetMode="External"/><Relationship Id="rId9" Type="http://schemas.openxmlformats.org/officeDocument/2006/relationships/hyperlink" Target="https://www.monotaro.com/p/6040/5545/?t.q=RY2S-ULDC24" TargetMode="External"/><Relationship Id="rId14" Type="http://schemas.openxmlformats.org/officeDocument/2006/relationships/hyperlink" Target="https://www.monotaro.com/p/6040/5545/?t.q=RY2S-ULDC24" TargetMode="External"/></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11.xml.rels><?xml version="1.0" encoding="UTF-8" standalone="yes"?>
<Relationships xmlns="http://schemas.openxmlformats.org/package/2006/relationships"><Relationship Id="rId3" Type="http://schemas.openxmlformats.org/officeDocument/2006/relationships/printerSettings" Target="../printerSettings/printerSettings108.bin"/><Relationship Id="rId2" Type="http://schemas.openxmlformats.org/officeDocument/2006/relationships/hyperlink" Target="https://www.monotaro.com/p/0858/0677/?t.mpn=37103-3101" TargetMode="External"/><Relationship Id="rId1" Type="http://schemas.openxmlformats.org/officeDocument/2006/relationships/hyperlink" Target="https://www.monotaro.com/p/3992/0728/?t.mpn=ise20-n-m-m5-l" TargetMode="External"/></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21.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hyperlink" Target="https://www.monotaro.com/p/0858/0695/" TargetMode="External"/><Relationship Id="rId1" Type="http://schemas.openxmlformats.org/officeDocument/2006/relationships/hyperlink" Target="https://www.monotaro.com/p/0858/0677/" TargetMode="External"/></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8.xml.rels><?xml version="1.0" encoding="UTF-8" standalone="yes"?>
<Relationships xmlns="http://schemas.openxmlformats.org/package/2006/relationships"><Relationship Id="rId2" Type="http://schemas.openxmlformats.org/officeDocument/2006/relationships/printerSettings" Target="../printerSettings/printerSettings124.bin"/><Relationship Id="rId1" Type="http://schemas.openxmlformats.org/officeDocument/2006/relationships/hyperlink" Target="https://www.monotaro.com/p/3507/2247/?t.mpn=tht-25.0b" TargetMode="External"/></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5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45.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62.xml.rels><?xml version="1.0" encoding="UTF-8" standalone="yes"?>
<Relationships xmlns="http://schemas.openxmlformats.org/package/2006/relationships"><Relationship Id="rId2" Type="http://schemas.openxmlformats.org/officeDocument/2006/relationships/printerSettings" Target="../printerSettings/printerSettings157.bin"/><Relationship Id="rId1" Type="http://schemas.openxmlformats.org/officeDocument/2006/relationships/hyperlink" Target="https://www.monotaro.com/p/2220/4106/?t.mpn=cxsl10-80-y59a-xb11" TargetMode="External"/></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185.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186.xml.rels><?xml version="1.0" encoding="UTF-8" standalone="yes"?>
<Relationships xmlns="http://schemas.openxmlformats.org/package/2006/relationships"><Relationship Id="rId1" Type="http://schemas.openxmlformats.org/officeDocument/2006/relationships/printerSettings" Target="../printerSettings/printerSettings181.bin"/></Relationships>
</file>

<file path=xl/worksheets/_rels/sheet187.xml.rels><?xml version="1.0" encoding="UTF-8" standalone="yes"?>
<Relationships xmlns="http://schemas.openxmlformats.org/package/2006/relationships"><Relationship Id="rId1" Type="http://schemas.openxmlformats.org/officeDocument/2006/relationships/printerSettings" Target="../printerSettings/printerSettings182.bin"/></Relationships>
</file>

<file path=xl/worksheets/_rels/sheet188.xml.rels><?xml version="1.0" encoding="UTF-8" standalone="yes"?>
<Relationships xmlns="http://schemas.openxmlformats.org/package/2006/relationships"><Relationship Id="rId1" Type="http://schemas.openxmlformats.org/officeDocument/2006/relationships/printerSettings" Target="../printerSettings/printerSettings183.bin"/></Relationships>
</file>

<file path=xl/worksheets/_rels/sheet189.xml.rels><?xml version="1.0" encoding="UTF-8" standalone="yes"?>
<Relationships xmlns="http://schemas.openxmlformats.org/package/2006/relationships"><Relationship Id="rId1" Type="http://schemas.openxmlformats.org/officeDocument/2006/relationships/printerSettings" Target="../printerSettings/printerSettings184.bin"/></Relationships>
</file>

<file path=xl/worksheets/_rels/sheet190.xml.rels><?xml version="1.0" encoding="UTF-8" standalone="yes"?>
<Relationships xmlns="http://schemas.openxmlformats.org/package/2006/relationships"><Relationship Id="rId1" Type="http://schemas.openxmlformats.org/officeDocument/2006/relationships/printerSettings" Target="../printerSettings/printerSettings185.bin"/></Relationships>
</file>

<file path=xl/worksheets/_rels/sheet191.xml.rels><?xml version="1.0" encoding="UTF-8" standalone="yes"?>
<Relationships xmlns="http://schemas.openxmlformats.org/package/2006/relationships"><Relationship Id="rId1" Type="http://schemas.openxmlformats.org/officeDocument/2006/relationships/printerSettings" Target="../printerSettings/printerSettings186.bin"/></Relationships>
</file>

<file path=xl/worksheets/_rels/sheet192.xml.rels><?xml version="1.0" encoding="UTF-8" standalone="yes"?>
<Relationships xmlns="http://schemas.openxmlformats.org/package/2006/relationships"><Relationship Id="rId1" Type="http://schemas.openxmlformats.org/officeDocument/2006/relationships/printerSettings" Target="../printerSettings/printerSettings187.bin"/></Relationships>
</file>

<file path=xl/worksheets/_rels/sheet193.xml.rels><?xml version="1.0" encoding="UTF-8" standalone="yes"?>
<Relationships xmlns="http://schemas.openxmlformats.org/package/2006/relationships"><Relationship Id="rId1" Type="http://schemas.openxmlformats.org/officeDocument/2006/relationships/printerSettings" Target="../printerSettings/printerSettings188.bin"/></Relationships>
</file>

<file path=xl/worksheets/_rels/sheet194.xml.rels><?xml version="1.0" encoding="UTF-8" standalone="yes"?>
<Relationships xmlns="http://schemas.openxmlformats.org/package/2006/relationships"><Relationship Id="rId1" Type="http://schemas.openxmlformats.org/officeDocument/2006/relationships/printerSettings" Target="../printerSettings/printerSettings189.bin"/></Relationships>
</file>

<file path=xl/worksheets/_rels/sheet195.xml.rels><?xml version="1.0" encoding="UTF-8" standalone="yes"?>
<Relationships xmlns="http://schemas.openxmlformats.org/package/2006/relationships"><Relationship Id="rId1" Type="http://schemas.openxmlformats.org/officeDocument/2006/relationships/printerSettings" Target="../printerSettings/printerSettings190.bin"/></Relationships>
</file>

<file path=xl/worksheets/_rels/sheet196.xml.rels><?xml version="1.0" encoding="UTF-8" standalone="yes"?>
<Relationships xmlns="http://schemas.openxmlformats.org/package/2006/relationships"><Relationship Id="rId1" Type="http://schemas.openxmlformats.org/officeDocument/2006/relationships/printerSettings" Target="../printerSettings/printerSettings191.bin"/></Relationships>
</file>

<file path=xl/worksheets/_rels/sheet197.xml.rels><?xml version="1.0" encoding="UTF-8" standalone="yes"?>
<Relationships xmlns="http://schemas.openxmlformats.org/package/2006/relationships"><Relationship Id="rId1" Type="http://schemas.openxmlformats.org/officeDocument/2006/relationships/printerSettings" Target="../printerSettings/printerSettings192.bin"/></Relationships>
</file>

<file path=xl/worksheets/_rels/sheet198.xml.rels><?xml version="1.0" encoding="UTF-8" standalone="yes"?>
<Relationships xmlns="http://schemas.openxmlformats.org/package/2006/relationships"><Relationship Id="rId1" Type="http://schemas.openxmlformats.org/officeDocument/2006/relationships/printerSettings" Target="../printerSettings/printerSettings193.bin"/></Relationships>
</file>

<file path=xl/worksheets/_rels/sheet199.xml.rels><?xml version="1.0" encoding="UTF-8" standalone="yes"?>
<Relationships xmlns="http://schemas.openxmlformats.org/package/2006/relationships"><Relationship Id="rId1" Type="http://schemas.openxmlformats.org/officeDocument/2006/relationships/printerSettings" Target="../printerSettings/printerSettings194.bin"/></Relationships>
</file>

<file path=xl/worksheets/_rels/sheet200.xml.rels><?xml version="1.0" encoding="UTF-8" standalone="yes"?>
<Relationships xmlns="http://schemas.openxmlformats.org/package/2006/relationships"><Relationship Id="rId1" Type="http://schemas.openxmlformats.org/officeDocument/2006/relationships/printerSettings" Target="../printerSettings/printerSettings195.bin"/></Relationships>
</file>

<file path=xl/worksheets/_rels/sheet201.xml.rels><?xml version="1.0" encoding="UTF-8" standalone="yes"?>
<Relationships xmlns="http://schemas.openxmlformats.org/package/2006/relationships"><Relationship Id="rId1" Type="http://schemas.openxmlformats.org/officeDocument/2006/relationships/printerSettings" Target="../printerSettings/printerSettings196.bin"/></Relationships>
</file>

<file path=xl/worksheets/_rels/sheet202.xml.rels><?xml version="1.0" encoding="UTF-8" standalone="yes"?>
<Relationships xmlns="http://schemas.openxmlformats.org/package/2006/relationships"><Relationship Id="rId1" Type="http://schemas.openxmlformats.org/officeDocument/2006/relationships/printerSettings" Target="../printerSettings/printerSettings197.bin"/></Relationships>
</file>

<file path=xl/worksheets/_rels/sheet203.xml.rels><?xml version="1.0" encoding="UTF-8" standalone="yes"?>
<Relationships xmlns="http://schemas.openxmlformats.org/package/2006/relationships"><Relationship Id="rId2" Type="http://schemas.openxmlformats.org/officeDocument/2006/relationships/printerSettings" Target="../printerSettings/printerSettings198.bin"/><Relationship Id="rId1" Type="http://schemas.openxmlformats.org/officeDocument/2006/relationships/hyperlink" Target="https://www.monotaro.com/p/3992/0728/?t.mpn=ise20-n-m-m5-l" TargetMode="External"/></Relationships>
</file>

<file path=xl/worksheets/_rels/sheet204.xml.rels><?xml version="1.0" encoding="UTF-8" standalone="yes"?>
<Relationships xmlns="http://schemas.openxmlformats.org/package/2006/relationships"><Relationship Id="rId1" Type="http://schemas.openxmlformats.org/officeDocument/2006/relationships/printerSettings" Target="../printerSettings/printerSettings199.bin"/></Relationships>
</file>

<file path=xl/worksheets/_rels/sheet206.xml.rels><?xml version="1.0" encoding="UTF-8" standalone="yes"?>
<Relationships xmlns="http://schemas.openxmlformats.org/package/2006/relationships"><Relationship Id="rId1" Type="http://schemas.openxmlformats.org/officeDocument/2006/relationships/printerSettings" Target="../printerSettings/printerSettings200.bin"/></Relationships>
</file>

<file path=xl/worksheets/_rels/sheet207.xml.rels><?xml version="1.0" encoding="UTF-8" standalone="yes"?>
<Relationships xmlns="http://schemas.openxmlformats.org/package/2006/relationships"><Relationship Id="rId1" Type="http://schemas.openxmlformats.org/officeDocument/2006/relationships/printerSettings" Target="../printerSettings/printerSettings201.bin"/></Relationships>
</file>

<file path=xl/worksheets/_rels/sheet209.xml.rels><?xml version="1.0" encoding="UTF-8" standalone="yes"?>
<Relationships xmlns="http://schemas.openxmlformats.org/package/2006/relationships"><Relationship Id="rId1" Type="http://schemas.openxmlformats.org/officeDocument/2006/relationships/printerSettings" Target="../printerSettings/printerSettings202.bin"/></Relationships>
</file>

<file path=xl/worksheets/_rels/sheet210.xml.rels><?xml version="1.0" encoding="UTF-8" standalone="yes"?>
<Relationships xmlns="http://schemas.openxmlformats.org/package/2006/relationships"><Relationship Id="rId1" Type="http://schemas.openxmlformats.org/officeDocument/2006/relationships/printerSettings" Target="../printerSettings/printerSettings203.bin"/></Relationships>
</file>

<file path=xl/worksheets/_rels/sheet211.xml.rels><?xml version="1.0" encoding="UTF-8" standalone="yes"?>
<Relationships xmlns="http://schemas.openxmlformats.org/package/2006/relationships"><Relationship Id="rId1" Type="http://schemas.openxmlformats.org/officeDocument/2006/relationships/printerSettings" Target="../printerSettings/printerSettings204.bin"/></Relationships>
</file>

<file path=xl/worksheets/_rels/sheet212.xml.rels><?xml version="1.0" encoding="UTF-8" standalone="yes"?>
<Relationships xmlns="http://schemas.openxmlformats.org/package/2006/relationships"><Relationship Id="rId1" Type="http://schemas.openxmlformats.org/officeDocument/2006/relationships/printerSettings" Target="../printerSettings/printerSettings205.bin"/></Relationships>
</file>

<file path=xl/worksheets/_rels/sheet213.xml.rels><?xml version="1.0" encoding="UTF-8" standalone="yes"?>
<Relationships xmlns="http://schemas.openxmlformats.org/package/2006/relationships"><Relationship Id="rId1" Type="http://schemas.openxmlformats.org/officeDocument/2006/relationships/printerSettings" Target="../printerSettings/printerSettings206.bin"/></Relationships>
</file>

<file path=xl/worksheets/_rels/sheet214.xml.rels><?xml version="1.0" encoding="UTF-8" standalone="yes"?>
<Relationships xmlns="http://schemas.openxmlformats.org/package/2006/relationships"><Relationship Id="rId1" Type="http://schemas.openxmlformats.org/officeDocument/2006/relationships/printerSettings" Target="../printerSettings/printerSettings207.bin"/></Relationships>
</file>

<file path=xl/worksheets/_rels/sheet215.xml.rels><?xml version="1.0" encoding="UTF-8" standalone="yes"?>
<Relationships xmlns="http://schemas.openxmlformats.org/package/2006/relationships"><Relationship Id="rId1" Type="http://schemas.openxmlformats.org/officeDocument/2006/relationships/printerSettings" Target="../printerSettings/printerSettings208.bin"/></Relationships>
</file>

<file path=xl/worksheets/_rels/sheet216.xml.rels><?xml version="1.0" encoding="UTF-8" standalone="yes"?>
<Relationships xmlns="http://schemas.openxmlformats.org/package/2006/relationships"><Relationship Id="rId1" Type="http://schemas.openxmlformats.org/officeDocument/2006/relationships/printerSettings" Target="../printerSettings/printerSettings209.bin"/></Relationships>
</file>

<file path=xl/worksheets/_rels/sheet217.xml.rels><?xml version="1.0" encoding="UTF-8" standalone="yes"?>
<Relationships xmlns="http://schemas.openxmlformats.org/package/2006/relationships"><Relationship Id="rId1" Type="http://schemas.openxmlformats.org/officeDocument/2006/relationships/printerSettings" Target="../printerSettings/printerSettings210.bin"/></Relationships>
</file>

<file path=xl/worksheets/_rels/sheet218.xml.rels><?xml version="1.0" encoding="UTF-8" standalone="yes"?>
<Relationships xmlns="http://schemas.openxmlformats.org/package/2006/relationships"><Relationship Id="rId1" Type="http://schemas.openxmlformats.org/officeDocument/2006/relationships/printerSettings" Target="../printerSettings/printerSettings211.bin"/></Relationships>
</file>

<file path=xl/worksheets/_rels/sheet219.xml.rels><?xml version="1.0" encoding="UTF-8" standalone="yes"?>
<Relationships xmlns="http://schemas.openxmlformats.org/package/2006/relationships"><Relationship Id="rId1" Type="http://schemas.openxmlformats.org/officeDocument/2006/relationships/printerSettings" Target="../printerSettings/printerSettings212.bin"/></Relationships>
</file>

<file path=xl/worksheets/_rels/sheet220.xml.rels><?xml version="1.0" encoding="UTF-8" standalone="yes"?>
<Relationships xmlns="http://schemas.openxmlformats.org/package/2006/relationships"><Relationship Id="rId1" Type="http://schemas.openxmlformats.org/officeDocument/2006/relationships/printerSettings" Target="../printerSettings/printerSettings213.bin"/></Relationships>
</file>

<file path=xl/worksheets/_rels/sheet221.xml.rels><?xml version="1.0" encoding="UTF-8" standalone="yes"?>
<Relationships xmlns="http://schemas.openxmlformats.org/package/2006/relationships"><Relationship Id="rId1" Type="http://schemas.openxmlformats.org/officeDocument/2006/relationships/printerSettings" Target="../printerSettings/printerSettings214.bin"/></Relationships>
</file>

<file path=xl/worksheets/_rels/sheet222.xml.rels><?xml version="1.0" encoding="UTF-8" standalone="yes"?>
<Relationships xmlns="http://schemas.openxmlformats.org/package/2006/relationships"><Relationship Id="rId1" Type="http://schemas.openxmlformats.org/officeDocument/2006/relationships/printerSettings" Target="../printerSettings/printerSettings215.bin"/></Relationships>
</file>

<file path=xl/worksheets/_rels/sheet223.xml.rels><?xml version="1.0" encoding="UTF-8" standalone="yes"?>
<Relationships xmlns="http://schemas.openxmlformats.org/package/2006/relationships"><Relationship Id="rId1" Type="http://schemas.openxmlformats.org/officeDocument/2006/relationships/printerSettings" Target="../printerSettings/printerSettings216.bin"/></Relationships>
</file>

<file path=xl/worksheets/_rels/sheet224.xml.rels><?xml version="1.0" encoding="UTF-8" standalone="yes"?>
<Relationships xmlns="http://schemas.openxmlformats.org/package/2006/relationships"><Relationship Id="rId1" Type="http://schemas.openxmlformats.org/officeDocument/2006/relationships/printerSettings" Target="../printerSettings/printerSettings217.bin"/></Relationships>
</file>

<file path=xl/worksheets/_rels/sheet225.xml.rels><?xml version="1.0" encoding="UTF-8" standalone="yes"?>
<Relationships xmlns="http://schemas.openxmlformats.org/package/2006/relationships"><Relationship Id="rId1" Type="http://schemas.openxmlformats.org/officeDocument/2006/relationships/printerSettings" Target="../printerSettings/printerSettings218.bin"/></Relationships>
</file>

<file path=xl/worksheets/_rels/sheet226.xml.rels><?xml version="1.0" encoding="UTF-8" standalone="yes"?>
<Relationships xmlns="http://schemas.openxmlformats.org/package/2006/relationships"><Relationship Id="rId1" Type="http://schemas.openxmlformats.org/officeDocument/2006/relationships/printerSettings" Target="../printerSettings/printerSettings219.bin"/></Relationships>
</file>

<file path=xl/worksheets/_rels/sheet227.xml.rels><?xml version="1.0" encoding="UTF-8" standalone="yes"?>
<Relationships xmlns="http://schemas.openxmlformats.org/package/2006/relationships"><Relationship Id="rId1" Type="http://schemas.openxmlformats.org/officeDocument/2006/relationships/printerSettings" Target="../printerSettings/printerSettings220.bin"/></Relationships>
</file>

<file path=xl/worksheets/_rels/sheet228.xml.rels><?xml version="1.0" encoding="UTF-8" standalone="yes"?>
<Relationships xmlns="http://schemas.openxmlformats.org/package/2006/relationships"><Relationship Id="rId1" Type="http://schemas.openxmlformats.org/officeDocument/2006/relationships/printerSettings" Target="../printerSettings/printerSettings221.bin"/></Relationships>
</file>

<file path=xl/worksheets/_rels/sheet229.xml.rels><?xml version="1.0" encoding="UTF-8" standalone="yes"?>
<Relationships xmlns="http://schemas.openxmlformats.org/package/2006/relationships"><Relationship Id="rId1" Type="http://schemas.openxmlformats.org/officeDocument/2006/relationships/printerSettings" Target="../printerSettings/printerSettings222.bin"/></Relationships>
</file>

<file path=xl/worksheets/_rels/sheet230.xml.rels><?xml version="1.0" encoding="UTF-8" standalone="yes"?>
<Relationships xmlns="http://schemas.openxmlformats.org/package/2006/relationships"><Relationship Id="rId1" Type="http://schemas.openxmlformats.org/officeDocument/2006/relationships/printerSettings" Target="../printerSettings/printerSettings223.bin"/></Relationships>
</file>

<file path=xl/worksheets/_rels/sheet231.xml.rels><?xml version="1.0" encoding="UTF-8" standalone="yes"?>
<Relationships xmlns="http://schemas.openxmlformats.org/package/2006/relationships"><Relationship Id="rId1" Type="http://schemas.openxmlformats.org/officeDocument/2006/relationships/printerSettings" Target="../printerSettings/printerSettings224.bin"/></Relationships>
</file>

<file path=xl/worksheets/_rels/sheet232.xml.rels><?xml version="1.0" encoding="UTF-8" standalone="yes"?>
<Relationships xmlns="http://schemas.openxmlformats.org/package/2006/relationships"><Relationship Id="rId1" Type="http://schemas.openxmlformats.org/officeDocument/2006/relationships/printerSettings" Target="../printerSettings/printerSettings225.bin"/></Relationships>
</file>

<file path=xl/worksheets/_rels/sheet233.xml.rels><?xml version="1.0" encoding="UTF-8" standalone="yes"?>
<Relationships xmlns="http://schemas.openxmlformats.org/package/2006/relationships"><Relationship Id="rId2" Type="http://schemas.openxmlformats.org/officeDocument/2006/relationships/printerSettings" Target="../printerSettings/printerSettings226.bin"/><Relationship Id="rId1" Type="http://schemas.openxmlformats.org/officeDocument/2006/relationships/hyperlink" Target="https://www.monotaro.com/p/5183/9426/?t.mpn=cdj2b16-200z-m9ns-b" TargetMode="External"/></Relationships>
</file>

<file path=xl/worksheets/_rels/sheet234.xml.rels><?xml version="1.0" encoding="UTF-8" standalone="yes"?>
<Relationships xmlns="http://schemas.openxmlformats.org/package/2006/relationships"><Relationship Id="rId1" Type="http://schemas.openxmlformats.org/officeDocument/2006/relationships/printerSettings" Target="../printerSettings/printerSettings227.bin"/></Relationships>
</file>

<file path=xl/worksheets/_rels/sheet235.xml.rels><?xml version="1.0" encoding="UTF-8" standalone="yes"?>
<Relationships xmlns="http://schemas.openxmlformats.org/package/2006/relationships"><Relationship Id="rId1" Type="http://schemas.openxmlformats.org/officeDocument/2006/relationships/printerSettings" Target="../printerSettings/printerSettings228.bin"/></Relationships>
</file>

<file path=xl/worksheets/_rels/sheet236.xml.rels><?xml version="1.0" encoding="UTF-8" standalone="yes"?>
<Relationships xmlns="http://schemas.openxmlformats.org/package/2006/relationships"><Relationship Id="rId1" Type="http://schemas.openxmlformats.org/officeDocument/2006/relationships/printerSettings" Target="../printerSettings/printerSettings229.bin"/></Relationships>
</file>

<file path=xl/worksheets/_rels/sheet237.xml.rels><?xml version="1.0" encoding="UTF-8" standalone="yes"?>
<Relationships xmlns="http://schemas.openxmlformats.org/package/2006/relationships"><Relationship Id="rId1" Type="http://schemas.openxmlformats.org/officeDocument/2006/relationships/printerSettings" Target="../printerSettings/printerSettings230.bin"/></Relationships>
</file>

<file path=xl/worksheets/_rels/sheet238.xml.rels><?xml version="1.0" encoding="UTF-8" standalone="yes"?>
<Relationships xmlns="http://schemas.openxmlformats.org/package/2006/relationships"><Relationship Id="rId1" Type="http://schemas.openxmlformats.org/officeDocument/2006/relationships/printerSettings" Target="../printerSettings/printerSettings231.bin"/></Relationships>
</file>

<file path=xl/worksheets/_rels/sheet239.xml.rels><?xml version="1.0" encoding="UTF-8" standalone="yes"?>
<Relationships xmlns="http://schemas.openxmlformats.org/package/2006/relationships"><Relationship Id="rId1" Type="http://schemas.openxmlformats.org/officeDocument/2006/relationships/printerSettings" Target="../printerSettings/printerSettings232.bin"/></Relationships>
</file>

<file path=xl/worksheets/_rels/sheet241.xml.rels><?xml version="1.0" encoding="UTF-8" standalone="yes"?>
<Relationships xmlns="http://schemas.openxmlformats.org/package/2006/relationships"><Relationship Id="rId1" Type="http://schemas.openxmlformats.org/officeDocument/2006/relationships/printerSettings" Target="../printerSettings/printerSettings233.bin"/></Relationships>
</file>

<file path=xl/worksheets/_rels/sheet243.xml.rels><?xml version="1.0" encoding="UTF-8" standalone="yes"?>
<Relationships xmlns="http://schemas.openxmlformats.org/package/2006/relationships"><Relationship Id="rId1" Type="http://schemas.openxmlformats.org/officeDocument/2006/relationships/printerSettings" Target="../printerSettings/printerSettings234.bin"/></Relationships>
</file>

<file path=xl/worksheets/_rels/sheet244.xml.rels><?xml version="1.0" encoding="UTF-8" standalone="yes"?>
<Relationships xmlns="http://schemas.openxmlformats.org/package/2006/relationships"><Relationship Id="rId1" Type="http://schemas.openxmlformats.org/officeDocument/2006/relationships/printerSettings" Target="../printerSettings/printerSettings235.bin"/></Relationships>
</file>

<file path=xl/worksheets/_rels/sheet245.xml.rels><?xml version="1.0" encoding="UTF-8" standalone="yes"?>
<Relationships xmlns="http://schemas.openxmlformats.org/package/2006/relationships"><Relationship Id="rId1" Type="http://schemas.openxmlformats.org/officeDocument/2006/relationships/printerSettings" Target="../printerSettings/printerSettings236.bin"/></Relationships>
</file>

<file path=xl/worksheets/_rels/sheet246.xml.rels><?xml version="1.0" encoding="UTF-8" standalone="yes"?>
<Relationships xmlns="http://schemas.openxmlformats.org/package/2006/relationships"><Relationship Id="rId1" Type="http://schemas.openxmlformats.org/officeDocument/2006/relationships/printerSettings" Target="../printerSettings/printerSettings237.bin"/></Relationships>
</file>

<file path=xl/worksheets/_rels/sheet248.xml.rels><?xml version="1.0" encoding="UTF-8" standalone="yes"?>
<Relationships xmlns="http://schemas.openxmlformats.org/package/2006/relationships"><Relationship Id="rId1" Type="http://schemas.openxmlformats.org/officeDocument/2006/relationships/printerSettings" Target="../printerSettings/printerSettings238.bin"/></Relationships>
</file>

<file path=xl/worksheets/_rels/sheet250.xml.rels><?xml version="1.0" encoding="UTF-8" standalone="yes"?>
<Relationships xmlns="http://schemas.openxmlformats.org/package/2006/relationships"><Relationship Id="rId1" Type="http://schemas.openxmlformats.org/officeDocument/2006/relationships/printerSettings" Target="../printerSettings/printerSettings239.bin"/></Relationships>
</file>

<file path=xl/worksheets/_rels/sheet252.xml.rels><?xml version="1.0" encoding="UTF-8" standalone="yes"?>
<Relationships xmlns="http://schemas.openxmlformats.org/package/2006/relationships"><Relationship Id="rId1" Type="http://schemas.openxmlformats.org/officeDocument/2006/relationships/printerSettings" Target="../printerSettings/printerSettings240.bin"/></Relationships>
</file>

<file path=xl/worksheets/_rels/sheet254.xml.rels><?xml version="1.0" encoding="UTF-8" standalone="yes"?>
<Relationships xmlns="http://schemas.openxmlformats.org/package/2006/relationships"><Relationship Id="rId1" Type="http://schemas.openxmlformats.org/officeDocument/2006/relationships/printerSettings" Target="../printerSettings/printerSettings241.bin"/></Relationships>
</file>

<file path=xl/worksheets/_rels/sheet256.xml.rels><?xml version="1.0" encoding="UTF-8" standalone="yes"?>
<Relationships xmlns="http://schemas.openxmlformats.org/package/2006/relationships"><Relationship Id="rId1" Type="http://schemas.openxmlformats.org/officeDocument/2006/relationships/printerSettings" Target="../printerSettings/printerSettings242.bin"/></Relationships>
</file>

<file path=xl/worksheets/_rels/sheet257.xml.rels><?xml version="1.0" encoding="UTF-8" standalone="yes"?>
<Relationships xmlns="http://schemas.openxmlformats.org/package/2006/relationships"><Relationship Id="rId1" Type="http://schemas.openxmlformats.org/officeDocument/2006/relationships/printerSettings" Target="../printerSettings/printerSettings243.bin"/></Relationships>
</file>

<file path=xl/worksheets/_rels/sheet258.xml.rels><?xml version="1.0" encoding="UTF-8" standalone="yes"?>
<Relationships xmlns="http://schemas.openxmlformats.org/package/2006/relationships"><Relationship Id="rId1" Type="http://schemas.openxmlformats.org/officeDocument/2006/relationships/printerSettings" Target="../printerSettings/printerSettings244.bin"/></Relationships>
</file>

<file path=xl/worksheets/_rels/sheet259.xml.rels><?xml version="1.0" encoding="UTF-8" standalone="yes"?>
<Relationships xmlns="http://schemas.openxmlformats.org/package/2006/relationships"><Relationship Id="rId1" Type="http://schemas.openxmlformats.org/officeDocument/2006/relationships/printerSettings" Target="../printerSettings/printerSettings245.bin"/></Relationships>
</file>

<file path=xl/worksheets/_rels/sheet260.xml.rels><?xml version="1.0" encoding="UTF-8" standalone="yes"?>
<Relationships xmlns="http://schemas.openxmlformats.org/package/2006/relationships"><Relationship Id="rId1" Type="http://schemas.openxmlformats.org/officeDocument/2006/relationships/printerSettings" Target="../printerSettings/printerSettings246.bin"/></Relationships>
</file>

<file path=xl/worksheets/_rels/sheet262.xml.rels><?xml version="1.0" encoding="UTF-8" standalone="yes"?>
<Relationships xmlns="http://schemas.openxmlformats.org/package/2006/relationships"><Relationship Id="rId1" Type="http://schemas.openxmlformats.org/officeDocument/2006/relationships/printerSettings" Target="../printerSettings/printerSettings2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3BD26-EE67-4C45-8C4F-7F8024034180}">
  <dimension ref="B2:Q234"/>
  <sheetViews>
    <sheetView zoomScaleNormal="100" workbookViewId="0">
      <pane xSplit="10" ySplit="8" topLeftCell="Q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9" customWidth="1"/>
    <col min="3" max="4" width="20.625" style="3" customWidth="1"/>
    <col min="5" max="5" width="63.5" style="3" customWidth="1"/>
    <col min="6" max="6" width="6.25" style="3" customWidth="1"/>
    <col min="7" max="8" width="9.875" style="3" bestFit="1" customWidth="1"/>
    <col min="9" max="9" width="5.75" style="11" customWidth="1"/>
    <col min="10" max="10" width="65.625" style="3" customWidth="1"/>
    <col min="11" max="11" width="35.625" style="8" customWidth="1"/>
    <col min="12" max="12" width="35.625" style="9" customWidth="1"/>
    <col min="13" max="13" width="13.75" style="10" customWidth="1"/>
    <col min="14" max="14" width="6.375" style="3" customWidth="1"/>
    <col min="15" max="15" width="13.625" style="11" customWidth="1"/>
    <col min="16" max="16" width="19.125" style="12" customWidth="1"/>
    <col min="17" max="17" width="15.625" style="13" customWidth="1"/>
    <col min="18" max="16384" width="9" style="3"/>
  </cols>
  <sheetData>
    <row r="2" spans="2:17" ht="20.100000000000001" customHeight="1">
      <c r="B2" s="1" t="s">
        <v>0</v>
      </c>
      <c r="C2" s="1"/>
      <c r="D2" s="1"/>
      <c r="E2" s="2" t="s">
        <v>1</v>
      </c>
      <c r="G2" s="4" t="s">
        <v>2</v>
      </c>
      <c r="H2" s="5"/>
      <c r="I2" s="6"/>
      <c r="J2" s="7">
        <f>SUM(H:H)</f>
        <v>1649579</v>
      </c>
    </row>
    <row r="3" spans="2:17" ht="20.100000000000001" customHeight="1">
      <c r="B3" s="1" t="s">
        <v>3</v>
      </c>
      <c r="C3" s="1"/>
      <c r="D3" s="1"/>
      <c r="E3" s="14" t="s">
        <v>4</v>
      </c>
    </row>
    <row r="4" spans="2:17" ht="20.100000000000001" customHeight="1">
      <c r="B4" s="1" t="s">
        <v>5</v>
      </c>
      <c r="C4" s="1"/>
      <c r="D4" s="1"/>
      <c r="E4" s="14">
        <v>191374</v>
      </c>
    </row>
    <row r="5" spans="2:17" ht="20.100000000000001" customHeight="1">
      <c r="B5" s="1" t="s">
        <v>6</v>
      </c>
      <c r="C5" s="1"/>
      <c r="D5" s="1"/>
      <c r="E5" s="15" t="s">
        <v>7</v>
      </c>
    </row>
    <row r="6" spans="2:17" ht="20.100000000000001" customHeight="1">
      <c r="B6" s="1" t="s">
        <v>8</v>
      </c>
      <c r="C6" s="1"/>
      <c r="D6" s="1"/>
      <c r="E6" s="15">
        <v>44589</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20" t="s">
        <v>23</v>
      </c>
      <c r="Q8" s="21" t="s">
        <v>24</v>
      </c>
    </row>
    <row r="9" spans="2:17" s="9" customFormat="1" ht="19.7" customHeight="1">
      <c r="B9" s="22">
        <v>1</v>
      </c>
      <c r="C9" s="22" t="s">
        <v>25</v>
      </c>
      <c r="D9" s="22" t="s">
        <v>25</v>
      </c>
      <c r="E9" s="23" t="s">
        <v>26</v>
      </c>
      <c r="F9" s="24">
        <v>1</v>
      </c>
      <c r="G9" s="25">
        <v>755000</v>
      </c>
      <c r="H9" s="26">
        <f t="shared" ref="H9" si="0">F9*G9</f>
        <v>755000</v>
      </c>
      <c r="I9" s="27"/>
      <c r="J9" s="28" t="s">
        <v>27</v>
      </c>
      <c r="K9" s="29" t="s">
        <v>28</v>
      </c>
      <c r="L9" s="27" t="s">
        <v>29</v>
      </c>
      <c r="M9" s="30">
        <v>44495</v>
      </c>
      <c r="N9" s="22"/>
      <c r="O9" s="31"/>
      <c r="P9" s="32">
        <v>44557</v>
      </c>
      <c r="Q9" s="33">
        <v>44557</v>
      </c>
    </row>
    <row r="10" spans="2:17" s="9" customFormat="1" ht="19.7" customHeight="1">
      <c r="B10" s="34"/>
      <c r="C10" s="34"/>
      <c r="D10" s="34"/>
      <c r="E10" s="35" t="s">
        <v>30</v>
      </c>
      <c r="F10" s="36"/>
      <c r="G10" s="37"/>
      <c r="H10" s="38"/>
      <c r="I10" s="34"/>
      <c r="J10" s="39"/>
      <c r="K10" s="40"/>
      <c r="L10" s="34"/>
      <c r="M10" s="34"/>
      <c r="N10" s="34"/>
      <c r="O10" s="34"/>
      <c r="P10" s="41"/>
      <c r="Q10" s="34"/>
    </row>
    <row r="11" spans="2:17" s="9" customFormat="1" ht="19.7" customHeight="1">
      <c r="B11" s="42"/>
      <c r="C11" s="42"/>
      <c r="D11" s="42"/>
      <c r="E11" s="43" t="s">
        <v>31</v>
      </c>
      <c r="F11" s="44"/>
      <c r="G11" s="45"/>
      <c r="H11" s="46"/>
      <c r="I11" s="42"/>
      <c r="J11" s="47"/>
      <c r="K11" s="48"/>
      <c r="L11" s="42"/>
      <c r="M11" s="42"/>
      <c r="N11" s="42"/>
      <c r="O11" s="42"/>
      <c r="P11" s="49"/>
      <c r="Q11" s="42"/>
    </row>
    <row r="12" spans="2:17" s="9" customFormat="1" ht="19.7" customHeight="1">
      <c r="B12" s="16">
        <v>1</v>
      </c>
      <c r="C12" s="16" t="s">
        <v>25</v>
      </c>
      <c r="D12" s="16" t="s">
        <v>25</v>
      </c>
      <c r="E12" s="50" t="s">
        <v>32</v>
      </c>
      <c r="F12" s="51">
        <v>1</v>
      </c>
      <c r="G12" s="52">
        <v>14000</v>
      </c>
      <c r="H12" s="53">
        <f t="shared" ref="H12:H75" si="1">F12*G12</f>
        <v>14000</v>
      </c>
      <c r="I12" s="18"/>
      <c r="J12" s="54"/>
      <c r="K12" s="55" t="s">
        <v>33</v>
      </c>
      <c r="L12" s="17" t="s">
        <v>29</v>
      </c>
      <c r="M12" s="19">
        <v>44495</v>
      </c>
      <c r="N12" s="16"/>
      <c r="O12" s="56"/>
      <c r="P12" s="57">
        <v>44557</v>
      </c>
      <c r="Q12" s="21">
        <v>44557</v>
      </c>
    </row>
    <row r="13" spans="2:17" s="9" customFormat="1" ht="19.7" customHeight="1">
      <c r="B13" s="16">
        <v>1</v>
      </c>
      <c r="C13" s="16" t="s">
        <v>25</v>
      </c>
      <c r="D13" s="16" t="s">
        <v>25</v>
      </c>
      <c r="E13" s="50" t="s">
        <v>34</v>
      </c>
      <c r="F13" s="51">
        <v>1</v>
      </c>
      <c r="G13" s="52">
        <v>14000</v>
      </c>
      <c r="H13" s="53">
        <f t="shared" si="1"/>
        <v>14000</v>
      </c>
      <c r="I13" s="18"/>
      <c r="J13" s="54"/>
      <c r="K13" s="55" t="s">
        <v>33</v>
      </c>
      <c r="L13" s="17" t="s">
        <v>29</v>
      </c>
      <c r="M13" s="19">
        <v>44495</v>
      </c>
      <c r="N13" s="16"/>
      <c r="O13" s="56"/>
      <c r="P13" s="57">
        <v>44557</v>
      </c>
      <c r="Q13" s="21">
        <v>44557</v>
      </c>
    </row>
    <row r="14" spans="2:17" s="9" customFormat="1" ht="19.7" customHeight="1">
      <c r="B14" s="16">
        <v>1</v>
      </c>
      <c r="C14" s="16" t="s">
        <v>35</v>
      </c>
      <c r="D14" s="16" t="s">
        <v>35</v>
      </c>
      <c r="E14" s="50" t="s">
        <v>36</v>
      </c>
      <c r="F14" s="51">
        <v>1</v>
      </c>
      <c r="G14" s="52">
        <v>14000</v>
      </c>
      <c r="H14" s="53">
        <f t="shared" si="1"/>
        <v>14000</v>
      </c>
      <c r="I14" s="18"/>
      <c r="J14" s="54"/>
      <c r="K14" s="55" t="s">
        <v>33</v>
      </c>
      <c r="L14" s="17" t="s">
        <v>29</v>
      </c>
      <c r="M14" s="19">
        <v>44495</v>
      </c>
      <c r="N14" s="16"/>
      <c r="O14" s="56"/>
      <c r="P14" s="57">
        <v>44557</v>
      </c>
      <c r="Q14" s="21">
        <v>44557</v>
      </c>
    </row>
    <row r="15" spans="2:17" s="9" customFormat="1" ht="19.7" customHeight="1">
      <c r="B15" s="16">
        <v>1</v>
      </c>
      <c r="C15" s="16" t="s">
        <v>35</v>
      </c>
      <c r="D15" s="16" t="s">
        <v>35</v>
      </c>
      <c r="E15" s="50" t="s">
        <v>37</v>
      </c>
      <c r="F15" s="51">
        <v>1</v>
      </c>
      <c r="G15" s="52">
        <v>14000</v>
      </c>
      <c r="H15" s="53">
        <f t="shared" si="1"/>
        <v>14000</v>
      </c>
      <c r="I15" s="18"/>
      <c r="J15" s="54"/>
      <c r="K15" s="55" t="s">
        <v>33</v>
      </c>
      <c r="L15" s="17" t="s">
        <v>29</v>
      </c>
      <c r="M15" s="19">
        <v>44495</v>
      </c>
      <c r="N15" s="16"/>
      <c r="O15" s="56"/>
      <c r="P15" s="57">
        <v>44557</v>
      </c>
      <c r="Q15" s="21">
        <v>44557</v>
      </c>
    </row>
    <row r="16" spans="2:17" s="9" customFormat="1" ht="19.7" customHeight="1">
      <c r="B16" s="16">
        <v>1</v>
      </c>
      <c r="C16" s="16" t="s">
        <v>35</v>
      </c>
      <c r="D16" s="16" t="s">
        <v>35</v>
      </c>
      <c r="E16" s="58" t="s">
        <v>38</v>
      </c>
      <c r="F16" s="51">
        <v>1</v>
      </c>
      <c r="G16" s="52">
        <v>31500</v>
      </c>
      <c r="H16" s="53">
        <f t="shared" si="1"/>
        <v>31500</v>
      </c>
      <c r="I16" s="18"/>
      <c r="J16" s="54"/>
      <c r="K16" s="55" t="s">
        <v>33</v>
      </c>
      <c r="L16" s="17" t="s">
        <v>29</v>
      </c>
      <c r="M16" s="19">
        <v>44495</v>
      </c>
      <c r="N16" s="16"/>
      <c r="O16" s="56"/>
      <c r="P16" s="57">
        <v>44557</v>
      </c>
      <c r="Q16" s="21">
        <v>44557</v>
      </c>
    </row>
    <row r="17" spans="2:17" s="9" customFormat="1" ht="19.7" customHeight="1">
      <c r="B17" s="59">
        <v>1</v>
      </c>
      <c r="C17" s="16" t="s">
        <v>35</v>
      </c>
      <c r="D17" s="16" t="s">
        <v>35</v>
      </c>
      <c r="E17" s="58" t="s">
        <v>39</v>
      </c>
      <c r="F17" s="60">
        <v>1</v>
      </c>
      <c r="G17" s="52">
        <v>12000</v>
      </c>
      <c r="H17" s="53">
        <f t="shared" si="1"/>
        <v>12000</v>
      </c>
      <c r="I17" s="61"/>
      <c r="J17" s="62"/>
      <c r="K17" s="55" t="s">
        <v>33</v>
      </c>
      <c r="L17" s="17" t="s">
        <v>29</v>
      </c>
      <c r="M17" s="19">
        <v>44495</v>
      </c>
      <c r="N17" s="16"/>
      <c r="O17" s="56"/>
      <c r="P17" s="57">
        <v>44557</v>
      </c>
      <c r="Q17" s="21">
        <v>44557</v>
      </c>
    </row>
    <row r="18" spans="2:17" s="9" customFormat="1" ht="19.7" customHeight="1">
      <c r="B18" s="59">
        <v>1</v>
      </c>
      <c r="C18" s="16" t="s">
        <v>35</v>
      </c>
      <c r="D18" s="16" t="s">
        <v>35</v>
      </c>
      <c r="E18" s="50" t="s">
        <v>40</v>
      </c>
      <c r="F18" s="60">
        <v>1</v>
      </c>
      <c r="G18" s="52">
        <v>-85500</v>
      </c>
      <c r="H18" s="53">
        <f t="shared" si="1"/>
        <v>-85500</v>
      </c>
      <c r="I18" s="61"/>
      <c r="J18" s="62"/>
      <c r="K18" s="55" t="s">
        <v>33</v>
      </c>
      <c r="L18" s="17" t="s">
        <v>29</v>
      </c>
      <c r="M18" s="19">
        <v>44495</v>
      </c>
      <c r="N18" s="16"/>
      <c r="O18" s="56"/>
      <c r="P18" s="57">
        <v>44557</v>
      </c>
      <c r="Q18" s="21">
        <v>44557</v>
      </c>
    </row>
    <row r="19" spans="2:17" s="9" customFormat="1" ht="19.7" customHeight="1">
      <c r="B19" s="59"/>
      <c r="C19" s="59"/>
      <c r="D19" s="59"/>
      <c r="E19" s="50"/>
      <c r="F19" s="60"/>
      <c r="G19" s="63">
        <v>0</v>
      </c>
      <c r="H19" s="53">
        <f t="shared" si="1"/>
        <v>0</v>
      </c>
      <c r="I19" s="61"/>
      <c r="J19" s="62"/>
      <c r="K19" s="62"/>
      <c r="L19" s="64"/>
      <c r="M19" s="19"/>
      <c r="N19" s="16"/>
      <c r="O19" s="56"/>
      <c r="P19" s="57"/>
      <c r="Q19" s="21"/>
    </row>
    <row r="20" spans="2:17" s="9" customFormat="1" ht="19.7" customHeight="1">
      <c r="B20" s="59"/>
      <c r="C20" s="59"/>
      <c r="D20" s="59"/>
      <c r="E20" s="50"/>
      <c r="F20" s="60"/>
      <c r="G20" s="63">
        <v>0</v>
      </c>
      <c r="H20" s="53">
        <f t="shared" si="1"/>
        <v>0</v>
      </c>
      <c r="I20" s="61"/>
      <c r="J20" s="62"/>
      <c r="K20" s="62"/>
      <c r="L20" s="64"/>
      <c r="M20" s="19"/>
      <c r="N20" s="16"/>
      <c r="O20" s="56"/>
      <c r="P20" s="57"/>
      <c r="Q20" s="21"/>
    </row>
    <row r="21" spans="2:17" s="75" customFormat="1" ht="19.7" customHeight="1">
      <c r="B21" s="65">
        <v>23</v>
      </c>
      <c r="C21" s="65" t="s">
        <v>41</v>
      </c>
      <c r="D21" s="65" t="s">
        <v>41</v>
      </c>
      <c r="E21" s="66" t="s">
        <v>42</v>
      </c>
      <c r="F21" s="67">
        <v>1</v>
      </c>
      <c r="G21" s="63">
        <v>68000</v>
      </c>
      <c r="H21" s="68">
        <f t="shared" si="1"/>
        <v>68000</v>
      </c>
      <c r="I21" s="69"/>
      <c r="J21" s="70" t="s">
        <v>43</v>
      </c>
      <c r="K21" s="71" t="s">
        <v>44</v>
      </c>
      <c r="L21" s="72" t="s">
        <v>45</v>
      </c>
      <c r="M21" s="20"/>
      <c r="N21" s="73"/>
      <c r="O21" s="57"/>
      <c r="P21" s="57">
        <v>44496</v>
      </c>
      <c r="Q21" s="74"/>
    </row>
    <row r="22" spans="2:17" s="75" customFormat="1" ht="19.7" customHeight="1">
      <c r="B22" s="65">
        <v>23</v>
      </c>
      <c r="C22" s="65" t="s">
        <v>41</v>
      </c>
      <c r="D22" s="65" t="s">
        <v>41</v>
      </c>
      <c r="E22" s="66" t="s">
        <v>46</v>
      </c>
      <c r="F22" s="67">
        <v>1</v>
      </c>
      <c r="G22" s="63">
        <v>47800</v>
      </c>
      <c r="H22" s="68">
        <f t="shared" si="1"/>
        <v>47800</v>
      </c>
      <c r="I22" s="69"/>
      <c r="J22" s="70" t="s">
        <v>47</v>
      </c>
      <c r="K22" s="71" t="s">
        <v>44</v>
      </c>
      <c r="L22" s="72" t="s">
        <v>45</v>
      </c>
      <c r="M22" s="20"/>
      <c r="N22" s="73"/>
      <c r="O22" s="57"/>
      <c r="P22" s="57">
        <v>44496</v>
      </c>
      <c r="Q22" s="74"/>
    </row>
    <row r="23" spans="2:17" s="75" customFormat="1" ht="19.7" customHeight="1">
      <c r="B23" s="65">
        <v>23</v>
      </c>
      <c r="C23" s="65" t="s">
        <v>41</v>
      </c>
      <c r="D23" s="65" t="s">
        <v>41</v>
      </c>
      <c r="E23" s="66" t="s">
        <v>48</v>
      </c>
      <c r="F23" s="67">
        <v>1</v>
      </c>
      <c r="G23" s="63">
        <v>4200</v>
      </c>
      <c r="H23" s="68">
        <f t="shared" si="1"/>
        <v>4200</v>
      </c>
      <c r="I23" s="69"/>
      <c r="J23" s="70" t="s">
        <v>49</v>
      </c>
      <c r="K23" s="71" t="s">
        <v>44</v>
      </c>
      <c r="L23" s="72" t="s">
        <v>45</v>
      </c>
      <c r="M23" s="20"/>
      <c r="N23" s="73"/>
      <c r="O23" s="57"/>
      <c r="P23" s="57">
        <v>44496</v>
      </c>
      <c r="Q23" s="74"/>
    </row>
    <row r="24" spans="2:17" s="75" customFormat="1" ht="19.7" customHeight="1">
      <c r="B24" s="65">
        <v>23</v>
      </c>
      <c r="C24" s="65" t="s">
        <v>41</v>
      </c>
      <c r="D24" s="65" t="s">
        <v>41</v>
      </c>
      <c r="E24" s="66" t="s">
        <v>50</v>
      </c>
      <c r="F24" s="67">
        <v>1</v>
      </c>
      <c r="G24" s="63">
        <v>34800</v>
      </c>
      <c r="H24" s="68">
        <f t="shared" si="1"/>
        <v>34800</v>
      </c>
      <c r="I24" s="69"/>
      <c r="J24" s="70" t="s">
        <v>51</v>
      </c>
      <c r="K24" s="71" t="s">
        <v>44</v>
      </c>
      <c r="L24" s="72" t="s">
        <v>45</v>
      </c>
      <c r="M24" s="20"/>
      <c r="N24" s="73"/>
      <c r="O24" s="57"/>
      <c r="P24" s="57">
        <v>44496</v>
      </c>
      <c r="Q24" s="74"/>
    </row>
    <row r="25" spans="2:17" s="75" customFormat="1" ht="19.7" customHeight="1">
      <c r="B25" s="65">
        <v>23</v>
      </c>
      <c r="C25" s="65" t="s">
        <v>41</v>
      </c>
      <c r="D25" s="65" t="s">
        <v>41</v>
      </c>
      <c r="E25" s="66" t="s">
        <v>52</v>
      </c>
      <c r="F25" s="67">
        <v>1</v>
      </c>
      <c r="G25" s="63">
        <v>900</v>
      </c>
      <c r="H25" s="68">
        <f t="shared" si="1"/>
        <v>900</v>
      </c>
      <c r="I25" s="69"/>
      <c r="J25" s="70" t="s">
        <v>53</v>
      </c>
      <c r="K25" s="71" t="s">
        <v>44</v>
      </c>
      <c r="L25" s="72" t="s">
        <v>45</v>
      </c>
      <c r="M25" s="20"/>
      <c r="N25" s="73"/>
      <c r="O25" s="57"/>
      <c r="P25" s="57">
        <v>44496</v>
      </c>
      <c r="Q25" s="74"/>
    </row>
    <row r="26" spans="2:17" s="75" customFormat="1" ht="19.7" customHeight="1">
      <c r="B26" s="65"/>
      <c r="C26" s="65"/>
      <c r="D26" s="65"/>
      <c r="E26" s="66"/>
      <c r="F26" s="67"/>
      <c r="G26" s="63">
        <v>0</v>
      </c>
      <c r="H26" s="68">
        <f t="shared" si="1"/>
        <v>0</v>
      </c>
      <c r="I26" s="69"/>
      <c r="J26" s="70"/>
      <c r="K26" s="70"/>
      <c r="L26" s="72"/>
      <c r="M26" s="20"/>
      <c r="N26" s="73"/>
      <c r="O26" s="57"/>
      <c r="P26" s="57"/>
      <c r="Q26" s="74"/>
    </row>
    <row r="27" spans="2:17" s="75" customFormat="1" ht="19.7" customHeight="1">
      <c r="B27" s="65"/>
      <c r="C27" s="65"/>
      <c r="D27" s="65"/>
      <c r="E27" s="66"/>
      <c r="F27" s="67"/>
      <c r="G27" s="63">
        <v>0</v>
      </c>
      <c r="H27" s="68">
        <f t="shared" si="1"/>
        <v>0</v>
      </c>
      <c r="I27" s="69"/>
      <c r="J27" s="70"/>
      <c r="K27" s="70"/>
      <c r="L27" s="72"/>
      <c r="M27" s="20"/>
      <c r="N27" s="73"/>
      <c r="O27" s="57"/>
      <c r="P27" s="57"/>
      <c r="Q27" s="74"/>
    </row>
    <row r="28" spans="2:17" s="75" customFormat="1" ht="19.7" customHeight="1">
      <c r="B28" s="65">
        <v>18</v>
      </c>
      <c r="C28" s="65" t="s">
        <v>54</v>
      </c>
      <c r="D28" s="65" t="s">
        <v>55</v>
      </c>
      <c r="E28" s="66" t="s">
        <v>56</v>
      </c>
      <c r="F28" s="67">
        <v>1</v>
      </c>
      <c r="G28" s="63">
        <v>5000</v>
      </c>
      <c r="H28" s="68">
        <f t="shared" si="1"/>
        <v>5000</v>
      </c>
      <c r="I28" s="69"/>
      <c r="J28" s="70" t="s">
        <v>57</v>
      </c>
      <c r="K28" s="71" t="s">
        <v>58</v>
      </c>
      <c r="L28" s="72" t="s">
        <v>59</v>
      </c>
      <c r="M28" s="20"/>
      <c r="N28" s="73"/>
      <c r="O28" s="57"/>
      <c r="P28" s="57">
        <v>44539</v>
      </c>
      <c r="Q28" s="74">
        <v>44550</v>
      </c>
    </row>
    <row r="29" spans="2:17" s="75" customFormat="1" ht="19.7" customHeight="1">
      <c r="B29" s="65">
        <v>18</v>
      </c>
      <c r="C29" s="65" t="s">
        <v>54</v>
      </c>
      <c r="D29" s="65" t="s">
        <v>55</v>
      </c>
      <c r="E29" s="66" t="s">
        <v>60</v>
      </c>
      <c r="F29" s="67">
        <v>1</v>
      </c>
      <c r="G29" s="63">
        <v>110</v>
      </c>
      <c r="H29" s="68">
        <f t="shared" si="1"/>
        <v>110</v>
      </c>
      <c r="I29" s="69"/>
      <c r="J29" s="70" t="s">
        <v>61</v>
      </c>
      <c r="K29" s="71" t="s">
        <v>58</v>
      </c>
      <c r="L29" s="72" t="s">
        <v>59</v>
      </c>
      <c r="M29" s="20"/>
      <c r="N29" s="73"/>
      <c r="O29" s="57"/>
      <c r="P29" s="57">
        <v>44539</v>
      </c>
      <c r="Q29" s="74">
        <v>44550</v>
      </c>
    </row>
    <row r="30" spans="2:17" s="75" customFormat="1" ht="19.7" customHeight="1">
      <c r="B30" s="65">
        <v>18</v>
      </c>
      <c r="C30" s="65" t="s">
        <v>54</v>
      </c>
      <c r="D30" s="65" t="s">
        <v>55</v>
      </c>
      <c r="E30" s="66" t="s">
        <v>62</v>
      </c>
      <c r="F30" s="67">
        <v>1</v>
      </c>
      <c r="G30" s="63">
        <v>2200</v>
      </c>
      <c r="H30" s="68">
        <f t="shared" si="1"/>
        <v>2200</v>
      </c>
      <c r="I30" s="69"/>
      <c r="J30" s="70" t="s">
        <v>63</v>
      </c>
      <c r="K30" s="71" t="s">
        <v>58</v>
      </c>
      <c r="L30" s="72" t="s">
        <v>59</v>
      </c>
      <c r="M30" s="20"/>
      <c r="N30" s="73"/>
      <c r="O30" s="57"/>
      <c r="P30" s="57">
        <v>44539</v>
      </c>
      <c r="Q30" s="74">
        <v>44550</v>
      </c>
    </row>
    <row r="31" spans="2:17" s="75" customFormat="1" ht="19.7" customHeight="1">
      <c r="B31" s="65">
        <v>18</v>
      </c>
      <c r="C31" s="65" t="s">
        <v>64</v>
      </c>
      <c r="D31" s="65" t="s">
        <v>55</v>
      </c>
      <c r="E31" s="66" t="s">
        <v>65</v>
      </c>
      <c r="F31" s="67">
        <v>1</v>
      </c>
      <c r="G31" s="63">
        <v>1700</v>
      </c>
      <c r="H31" s="68">
        <f t="shared" si="1"/>
        <v>1700</v>
      </c>
      <c r="I31" s="69"/>
      <c r="J31" s="70" t="s">
        <v>66</v>
      </c>
      <c r="K31" s="71" t="s">
        <v>58</v>
      </c>
      <c r="L31" s="72" t="s">
        <v>59</v>
      </c>
      <c r="M31" s="20"/>
      <c r="N31" s="73"/>
      <c r="O31" s="57"/>
      <c r="P31" s="57">
        <v>44539</v>
      </c>
      <c r="Q31" s="74">
        <v>44538</v>
      </c>
    </row>
    <row r="32" spans="2:17" s="75" customFormat="1" ht="19.7" customHeight="1">
      <c r="B32" s="65">
        <v>18</v>
      </c>
      <c r="C32" s="65" t="s">
        <v>64</v>
      </c>
      <c r="D32" s="65" t="s">
        <v>55</v>
      </c>
      <c r="E32" s="66" t="s">
        <v>62</v>
      </c>
      <c r="F32" s="67">
        <v>1</v>
      </c>
      <c r="G32" s="63">
        <v>2200</v>
      </c>
      <c r="H32" s="68">
        <f t="shared" si="1"/>
        <v>2200</v>
      </c>
      <c r="I32" s="69"/>
      <c r="J32" s="70" t="s">
        <v>67</v>
      </c>
      <c r="K32" s="71" t="s">
        <v>58</v>
      </c>
      <c r="L32" s="72" t="s">
        <v>59</v>
      </c>
      <c r="M32" s="20"/>
      <c r="N32" s="73"/>
      <c r="O32" s="57"/>
      <c r="P32" s="57">
        <v>44539</v>
      </c>
      <c r="Q32" s="74"/>
    </row>
    <row r="33" spans="2:17" s="75" customFormat="1" ht="19.7" customHeight="1">
      <c r="B33" s="65"/>
      <c r="C33" s="65"/>
      <c r="D33" s="65"/>
      <c r="E33" s="66"/>
      <c r="F33" s="67"/>
      <c r="G33" s="63">
        <v>0</v>
      </c>
      <c r="H33" s="68">
        <f t="shared" si="1"/>
        <v>0</v>
      </c>
      <c r="I33" s="69"/>
      <c r="J33" s="70"/>
      <c r="K33" s="70"/>
      <c r="L33" s="72"/>
      <c r="M33" s="20"/>
      <c r="N33" s="73"/>
      <c r="O33" s="57"/>
      <c r="P33" s="57"/>
      <c r="Q33" s="74"/>
    </row>
    <row r="34" spans="2:17" s="75" customFormat="1" ht="19.7" customHeight="1">
      <c r="B34" s="65"/>
      <c r="C34" s="65"/>
      <c r="D34" s="65"/>
      <c r="E34" s="66"/>
      <c r="F34" s="67"/>
      <c r="G34" s="63">
        <v>0</v>
      </c>
      <c r="H34" s="68">
        <f t="shared" si="1"/>
        <v>0</v>
      </c>
      <c r="I34" s="69"/>
      <c r="J34" s="70"/>
      <c r="K34" s="70"/>
      <c r="L34" s="72"/>
      <c r="M34" s="20"/>
      <c r="N34" s="73"/>
      <c r="O34" s="57"/>
      <c r="P34" s="57"/>
      <c r="Q34" s="74"/>
    </row>
    <row r="35" spans="2:17" s="75" customFormat="1" ht="19.7" customHeight="1">
      <c r="B35" s="65">
        <v>18</v>
      </c>
      <c r="C35" s="65" t="s">
        <v>68</v>
      </c>
      <c r="D35" s="65" t="s">
        <v>69</v>
      </c>
      <c r="E35" s="66" t="s">
        <v>70</v>
      </c>
      <c r="F35" s="67">
        <v>1</v>
      </c>
      <c r="G35" s="76">
        <v>76500</v>
      </c>
      <c r="H35" s="77">
        <f t="shared" si="1"/>
        <v>76500</v>
      </c>
      <c r="I35" s="69"/>
      <c r="J35" s="70" t="s">
        <v>71</v>
      </c>
      <c r="K35" s="71" t="s">
        <v>72</v>
      </c>
      <c r="L35" s="72" t="s">
        <v>73</v>
      </c>
      <c r="M35" s="20"/>
      <c r="N35" s="73"/>
      <c r="O35" s="57"/>
      <c r="P35" s="57">
        <v>44540</v>
      </c>
      <c r="Q35" s="74">
        <v>44536</v>
      </c>
    </row>
    <row r="36" spans="2:17" s="75" customFormat="1" ht="19.7" customHeight="1">
      <c r="B36" s="65">
        <v>18</v>
      </c>
      <c r="C36" s="65" t="s">
        <v>68</v>
      </c>
      <c r="D36" s="65" t="s">
        <v>69</v>
      </c>
      <c r="E36" s="66" t="s">
        <v>74</v>
      </c>
      <c r="F36" s="67">
        <v>1</v>
      </c>
      <c r="G36" s="76">
        <v>1600</v>
      </c>
      <c r="H36" s="77">
        <f t="shared" si="1"/>
        <v>1600</v>
      </c>
      <c r="I36" s="69"/>
      <c r="J36" s="70" t="s">
        <v>75</v>
      </c>
      <c r="K36" s="71" t="s">
        <v>72</v>
      </c>
      <c r="L36" s="72" t="s">
        <v>73</v>
      </c>
      <c r="M36" s="20"/>
      <c r="N36" s="73"/>
      <c r="O36" s="57"/>
      <c r="P36" s="57">
        <v>44540</v>
      </c>
      <c r="Q36" s="74">
        <v>44536</v>
      </c>
    </row>
    <row r="37" spans="2:17" s="75" customFormat="1" ht="19.7" customHeight="1">
      <c r="B37" s="65">
        <v>18</v>
      </c>
      <c r="C37" s="65" t="s">
        <v>68</v>
      </c>
      <c r="D37" s="65" t="s">
        <v>69</v>
      </c>
      <c r="E37" s="66" t="s">
        <v>76</v>
      </c>
      <c r="F37" s="67">
        <v>1</v>
      </c>
      <c r="G37" s="76">
        <v>7520</v>
      </c>
      <c r="H37" s="77">
        <f t="shared" si="1"/>
        <v>7520</v>
      </c>
      <c r="I37" s="69"/>
      <c r="J37" s="70" t="s">
        <v>77</v>
      </c>
      <c r="K37" s="71" t="s">
        <v>72</v>
      </c>
      <c r="L37" s="72" t="s">
        <v>78</v>
      </c>
      <c r="M37" s="20"/>
      <c r="N37" s="73"/>
      <c r="O37" s="57"/>
      <c r="P37" s="57">
        <v>44540</v>
      </c>
      <c r="Q37" s="74">
        <v>44536</v>
      </c>
    </row>
    <row r="38" spans="2:17" s="75" customFormat="1" ht="19.7" customHeight="1">
      <c r="B38" s="65"/>
      <c r="C38" s="65"/>
      <c r="D38" s="65"/>
      <c r="E38" s="78"/>
      <c r="F38" s="79"/>
      <c r="G38" s="76"/>
      <c r="H38" s="77">
        <f t="shared" si="1"/>
        <v>0</v>
      </c>
      <c r="I38" s="69"/>
      <c r="J38" s="80"/>
      <c r="K38" s="71"/>
      <c r="L38" s="72"/>
      <c r="M38" s="20"/>
      <c r="N38" s="73"/>
      <c r="O38" s="57"/>
      <c r="P38" s="57"/>
      <c r="Q38" s="74"/>
    </row>
    <row r="39" spans="2:17" s="75" customFormat="1" ht="19.7" customHeight="1">
      <c r="B39" s="65"/>
      <c r="C39" s="72"/>
      <c r="D39" s="72"/>
      <c r="E39" s="81"/>
      <c r="F39" s="82"/>
      <c r="G39" s="76"/>
      <c r="H39" s="77">
        <f t="shared" si="1"/>
        <v>0</v>
      </c>
      <c r="I39" s="69"/>
      <c r="J39" s="80"/>
      <c r="K39" s="71"/>
      <c r="L39" s="72"/>
      <c r="M39" s="20"/>
      <c r="N39" s="73"/>
      <c r="O39" s="57"/>
      <c r="P39" s="57"/>
      <c r="Q39" s="74"/>
    </row>
    <row r="40" spans="2:17" s="75" customFormat="1" ht="19.7" customHeight="1">
      <c r="B40" s="65">
        <v>24</v>
      </c>
      <c r="C40" s="72" t="s">
        <v>79</v>
      </c>
      <c r="D40" s="72" t="s">
        <v>80</v>
      </c>
      <c r="E40" s="81" t="s">
        <v>81</v>
      </c>
      <c r="F40" s="82">
        <v>1</v>
      </c>
      <c r="G40" s="76">
        <v>1010</v>
      </c>
      <c r="H40" s="77">
        <f t="shared" si="1"/>
        <v>1010</v>
      </c>
      <c r="I40" s="69"/>
      <c r="J40" s="80" t="s">
        <v>82</v>
      </c>
      <c r="K40" s="71" t="s">
        <v>83</v>
      </c>
      <c r="L40" s="72" t="s">
        <v>84</v>
      </c>
      <c r="M40" s="20"/>
      <c r="N40" s="73"/>
      <c r="O40" s="57"/>
      <c r="P40" s="57"/>
      <c r="Q40" s="74"/>
    </row>
    <row r="41" spans="2:17" s="75" customFormat="1" ht="19.7" customHeight="1">
      <c r="B41" s="65">
        <v>24</v>
      </c>
      <c r="C41" s="72" t="s">
        <v>79</v>
      </c>
      <c r="D41" s="72" t="s">
        <v>80</v>
      </c>
      <c r="E41" s="81" t="s">
        <v>85</v>
      </c>
      <c r="F41" s="82">
        <v>1</v>
      </c>
      <c r="G41" s="76">
        <v>900</v>
      </c>
      <c r="H41" s="77">
        <f t="shared" si="1"/>
        <v>900</v>
      </c>
      <c r="I41" s="69"/>
      <c r="J41" s="80" t="s">
        <v>86</v>
      </c>
      <c r="K41" s="71" t="s">
        <v>83</v>
      </c>
      <c r="L41" s="72" t="s">
        <v>84</v>
      </c>
      <c r="M41" s="20"/>
      <c r="N41" s="73"/>
      <c r="O41" s="57"/>
      <c r="P41" s="57"/>
      <c r="Q41" s="74"/>
    </row>
    <row r="42" spans="2:17" s="75" customFormat="1" ht="19.7" customHeight="1">
      <c r="B42" s="65">
        <v>24</v>
      </c>
      <c r="C42" s="72" t="s">
        <v>87</v>
      </c>
      <c r="D42" s="72" t="s">
        <v>80</v>
      </c>
      <c r="E42" s="70" t="s">
        <v>88</v>
      </c>
      <c r="F42" s="83">
        <v>2</v>
      </c>
      <c r="G42" s="76">
        <v>1290</v>
      </c>
      <c r="H42" s="84">
        <f t="shared" si="1"/>
        <v>2580</v>
      </c>
      <c r="I42" s="69"/>
      <c r="J42" s="70" t="s">
        <v>89</v>
      </c>
      <c r="K42" s="71" t="s">
        <v>90</v>
      </c>
      <c r="L42" s="72" t="s">
        <v>91</v>
      </c>
      <c r="M42" s="20"/>
      <c r="N42" s="73"/>
      <c r="O42" s="57"/>
      <c r="P42" s="57">
        <v>44539</v>
      </c>
      <c r="Q42" s="74">
        <v>44538</v>
      </c>
    </row>
    <row r="43" spans="2:17" s="75" customFormat="1" ht="19.7" customHeight="1">
      <c r="B43" s="65">
        <v>24</v>
      </c>
      <c r="C43" s="72" t="s">
        <v>87</v>
      </c>
      <c r="D43" s="72" t="s">
        <v>80</v>
      </c>
      <c r="E43" s="70" t="s">
        <v>92</v>
      </c>
      <c r="F43" s="83">
        <v>2</v>
      </c>
      <c r="G43" s="76">
        <v>250</v>
      </c>
      <c r="H43" s="84">
        <f t="shared" si="1"/>
        <v>500</v>
      </c>
      <c r="I43" s="69"/>
      <c r="J43" s="70" t="s">
        <v>93</v>
      </c>
      <c r="K43" s="71" t="s">
        <v>90</v>
      </c>
      <c r="L43" s="72" t="s">
        <v>91</v>
      </c>
      <c r="M43" s="20"/>
      <c r="N43" s="73"/>
      <c r="O43" s="57"/>
      <c r="P43" s="57"/>
      <c r="Q43" s="74"/>
    </row>
    <row r="44" spans="2:17" s="75" customFormat="1" ht="19.7" customHeight="1">
      <c r="B44" s="65">
        <v>24</v>
      </c>
      <c r="C44" s="72" t="s">
        <v>87</v>
      </c>
      <c r="D44" s="72" t="s">
        <v>80</v>
      </c>
      <c r="E44" s="70" t="s">
        <v>94</v>
      </c>
      <c r="F44" s="83">
        <v>2</v>
      </c>
      <c r="G44" s="76">
        <v>30</v>
      </c>
      <c r="H44" s="84">
        <f t="shared" si="1"/>
        <v>60</v>
      </c>
      <c r="I44" s="69"/>
      <c r="J44" s="70" t="s">
        <v>95</v>
      </c>
      <c r="K44" s="71" t="s">
        <v>90</v>
      </c>
      <c r="L44" s="72" t="s">
        <v>91</v>
      </c>
      <c r="M44" s="20"/>
      <c r="N44" s="73"/>
      <c r="O44" s="57"/>
      <c r="P44" s="57">
        <v>44539</v>
      </c>
      <c r="Q44" s="74">
        <v>44538</v>
      </c>
    </row>
    <row r="45" spans="2:17" s="75" customFormat="1" ht="19.7" customHeight="1">
      <c r="B45" s="65">
        <v>18</v>
      </c>
      <c r="C45" s="65" t="s">
        <v>96</v>
      </c>
      <c r="D45" s="72" t="s">
        <v>80</v>
      </c>
      <c r="E45" s="66" t="s">
        <v>97</v>
      </c>
      <c r="F45" s="67">
        <v>1</v>
      </c>
      <c r="G45" s="76">
        <v>3840</v>
      </c>
      <c r="H45" s="85">
        <f t="shared" si="1"/>
        <v>3840</v>
      </c>
      <c r="I45" s="69"/>
      <c r="J45" s="70" t="s">
        <v>98</v>
      </c>
      <c r="K45" s="70"/>
      <c r="L45" s="72" t="s">
        <v>99</v>
      </c>
      <c r="M45" s="20"/>
      <c r="N45" s="73"/>
      <c r="O45" s="57"/>
      <c r="P45" s="57">
        <v>44539</v>
      </c>
      <c r="Q45" s="74">
        <v>44538</v>
      </c>
    </row>
    <row r="46" spans="2:17" s="75" customFormat="1" ht="19.7" customHeight="1">
      <c r="B46" s="65"/>
      <c r="C46" s="73"/>
      <c r="D46" s="73"/>
      <c r="E46" s="66"/>
      <c r="F46" s="67"/>
      <c r="G46" s="63"/>
      <c r="H46" s="68">
        <f t="shared" si="1"/>
        <v>0</v>
      </c>
      <c r="I46" s="69"/>
      <c r="J46" s="70"/>
      <c r="K46" s="70"/>
      <c r="L46" s="72"/>
      <c r="M46" s="20"/>
      <c r="N46" s="73"/>
      <c r="O46" s="57"/>
      <c r="P46" s="86"/>
      <c r="Q46" s="74"/>
    </row>
    <row r="47" spans="2:17" s="75" customFormat="1" ht="19.7" customHeight="1">
      <c r="B47" s="65"/>
      <c r="C47" s="73"/>
      <c r="D47" s="73"/>
      <c r="E47" s="66"/>
      <c r="F47" s="67"/>
      <c r="G47" s="63"/>
      <c r="H47" s="68">
        <f t="shared" si="1"/>
        <v>0</v>
      </c>
      <c r="I47" s="69"/>
      <c r="J47" s="70"/>
      <c r="K47" s="70"/>
      <c r="L47" s="72"/>
      <c r="M47" s="20"/>
      <c r="N47" s="73"/>
      <c r="O47" s="57"/>
      <c r="P47" s="86"/>
      <c r="Q47" s="74"/>
    </row>
    <row r="48" spans="2:17" s="75" customFormat="1" ht="19.7" customHeight="1">
      <c r="B48" s="65">
        <v>18</v>
      </c>
      <c r="C48" s="73" t="s">
        <v>100</v>
      </c>
      <c r="D48" s="73" t="s">
        <v>100</v>
      </c>
      <c r="E48" s="66" t="s">
        <v>101</v>
      </c>
      <c r="F48" s="87">
        <v>1</v>
      </c>
      <c r="G48" s="63">
        <v>2390</v>
      </c>
      <c r="H48" s="68">
        <f t="shared" si="1"/>
        <v>2390</v>
      </c>
      <c r="I48" s="69"/>
      <c r="J48" s="70" t="s">
        <v>102</v>
      </c>
      <c r="K48" s="70"/>
      <c r="L48" s="72" t="s">
        <v>103</v>
      </c>
      <c r="M48" s="20">
        <v>44498</v>
      </c>
      <c r="N48" s="73"/>
      <c r="O48" s="57"/>
      <c r="P48" s="57">
        <v>44525</v>
      </c>
      <c r="Q48" s="74">
        <v>44525</v>
      </c>
    </row>
    <row r="49" spans="2:17" s="75" customFormat="1" ht="19.7" customHeight="1">
      <c r="B49" s="65">
        <v>23</v>
      </c>
      <c r="C49" s="73" t="s">
        <v>100</v>
      </c>
      <c r="D49" s="73" t="s">
        <v>100</v>
      </c>
      <c r="E49" s="66" t="s">
        <v>104</v>
      </c>
      <c r="F49" s="87">
        <v>2</v>
      </c>
      <c r="G49" s="63">
        <v>280</v>
      </c>
      <c r="H49" s="68">
        <f t="shared" si="1"/>
        <v>560</v>
      </c>
      <c r="I49" s="69"/>
      <c r="J49" s="70" t="s">
        <v>105</v>
      </c>
      <c r="K49" s="70"/>
      <c r="L49" s="72" t="s">
        <v>106</v>
      </c>
      <c r="M49" s="20">
        <v>44498</v>
      </c>
      <c r="N49" s="73"/>
      <c r="O49" s="57"/>
      <c r="P49" s="57">
        <v>44525</v>
      </c>
      <c r="Q49" s="74">
        <v>44525</v>
      </c>
    </row>
    <row r="50" spans="2:17" s="75" customFormat="1" ht="19.7" customHeight="1">
      <c r="B50" s="65">
        <v>23</v>
      </c>
      <c r="C50" s="73" t="s">
        <v>100</v>
      </c>
      <c r="D50" s="73" t="s">
        <v>100</v>
      </c>
      <c r="E50" s="66" t="s">
        <v>107</v>
      </c>
      <c r="F50" s="87">
        <v>1</v>
      </c>
      <c r="G50" s="63">
        <v>5300</v>
      </c>
      <c r="H50" s="68">
        <f t="shared" si="1"/>
        <v>5300</v>
      </c>
      <c r="I50" s="69"/>
      <c r="J50" s="70" t="s">
        <v>108</v>
      </c>
      <c r="K50" s="70"/>
      <c r="L50" s="72" t="s">
        <v>106</v>
      </c>
      <c r="M50" s="20">
        <v>44498</v>
      </c>
      <c r="N50" s="73"/>
      <c r="O50" s="57"/>
      <c r="P50" s="57">
        <v>44525</v>
      </c>
      <c r="Q50" s="74">
        <v>44525</v>
      </c>
    </row>
    <row r="51" spans="2:17" s="75" customFormat="1" ht="19.7" customHeight="1">
      <c r="B51" s="65">
        <v>23</v>
      </c>
      <c r="C51" s="73" t="s">
        <v>100</v>
      </c>
      <c r="D51" s="73" t="s">
        <v>100</v>
      </c>
      <c r="E51" s="66" t="s">
        <v>109</v>
      </c>
      <c r="F51" s="87">
        <v>1</v>
      </c>
      <c r="G51" s="63">
        <v>2830</v>
      </c>
      <c r="H51" s="68">
        <f t="shared" si="1"/>
        <v>2830</v>
      </c>
      <c r="I51" s="69"/>
      <c r="J51" s="70" t="s">
        <v>110</v>
      </c>
      <c r="K51" s="70"/>
      <c r="L51" s="72" t="s">
        <v>106</v>
      </c>
      <c r="M51" s="20">
        <v>44498</v>
      </c>
      <c r="N51" s="73"/>
      <c r="O51" s="57"/>
      <c r="P51" s="57">
        <v>44525</v>
      </c>
      <c r="Q51" s="74">
        <v>44525</v>
      </c>
    </row>
    <row r="52" spans="2:17" s="75" customFormat="1" ht="19.7" customHeight="1">
      <c r="B52" s="65">
        <v>23</v>
      </c>
      <c r="C52" s="73" t="s">
        <v>100</v>
      </c>
      <c r="D52" s="73" t="s">
        <v>100</v>
      </c>
      <c r="E52" s="66" t="s">
        <v>111</v>
      </c>
      <c r="F52" s="87">
        <v>1</v>
      </c>
      <c r="G52" s="63">
        <v>1990</v>
      </c>
      <c r="H52" s="68">
        <f t="shared" si="1"/>
        <v>1990</v>
      </c>
      <c r="I52" s="69"/>
      <c r="J52" s="70" t="s">
        <v>112</v>
      </c>
      <c r="K52" s="70"/>
      <c r="L52" s="72" t="s">
        <v>106</v>
      </c>
      <c r="M52" s="20">
        <v>44498</v>
      </c>
      <c r="N52" s="73"/>
      <c r="O52" s="57"/>
      <c r="P52" s="57">
        <v>44525</v>
      </c>
      <c r="Q52" s="74">
        <v>44525</v>
      </c>
    </row>
    <row r="53" spans="2:17" s="75" customFormat="1" ht="19.7" customHeight="1">
      <c r="B53" s="65">
        <v>23</v>
      </c>
      <c r="C53" s="65" t="s">
        <v>113</v>
      </c>
      <c r="D53" s="73" t="s">
        <v>100</v>
      </c>
      <c r="E53" s="66" t="s">
        <v>114</v>
      </c>
      <c r="F53" s="87">
        <v>10</v>
      </c>
      <c r="G53" s="63">
        <v>43</v>
      </c>
      <c r="H53" s="68">
        <f t="shared" si="1"/>
        <v>430</v>
      </c>
      <c r="I53" s="69"/>
      <c r="J53" s="70" t="s">
        <v>115</v>
      </c>
      <c r="K53" s="70"/>
      <c r="L53" s="72" t="s">
        <v>106</v>
      </c>
      <c r="M53" s="20">
        <v>44498</v>
      </c>
      <c r="N53" s="73"/>
      <c r="O53" s="57"/>
      <c r="P53" s="57">
        <v>44525</v>
      </c>
      <c r="Q53" s="74">
        <v>44525</v>
      </c>
    </row>
    <row r="54" spans="2:17" s="75" customFormat="1" ht="19.7" customHeight="1">
      <c r="B54" s="65">
        <v>23</v>
      </c>
      <c r="C54" s="73" t="s">
        <v>100</v>
      </c>
      <c r="D54" s="73" t="s">
        <v>100</v>
      </c>
      <c r="E54" s="66" t="s">
        <v>116</v>
      </c>
      <c r="F54" s="87">
        <v>2</v>
      </c>
      <c r="G54" s="63">
        <v>1150</v>
      </c>
      <c r="H54" s="68">
        <f t="shared" si="1"/>
        <v>2300</v>
      </c>
      <c r="I54" s="69"/>
      <c r="J54" s="70" t="s">
        <v>117</v>
      </c>
      <c r="K54" s="70"/>
      <c r="L54" s="72" t="s">
        <v>118</v>
      </c>
      <c r="M54" s="20">
        <v>44498</v>
      </c>
      <c r="N54" s="73"/>
      <c r="O54" s="57"/>
      <c r="P54" s="57">
        <v>44525</v>
      </c>
      <c r="Q54" s="74">
        <v>44525</v>
      </c>
    </row>
    <row r="55" spans="2:17" s="75" customFormat="1" ht="19.7" customHeight="1">
      <c r="B55" s="65">
        <v>23</v>
      </c>
      <c r="C55" s="73" t="s">
        <v>100</v>
      </c>
      <c r="D55" s="73" t="s">
        <v>100</v>
      </c>
      <c r="E55" s="66" t="s">
        <v>119</v>
      </c>
      <c r="F55" s="87">
        <v>1</v>
      </c>
      <c r="G55" s="63">
        <v>1970</v>
      </c>
      <c r="H55" s="68">
        <f t="shared" si="1"/>
        <v>1970</v>
      </c>
      <c r="I55" s="69"/>
      <c r="J55" s="70" t="s">
        <v>120</v>
      </c>
      <c r="K55" s="70"/>
      <c r="L55" s="72" t="s">
        <v>121</v>
      </c>
      <c r="M55" s="20">
        <v>44498</v>
      </c>
      <c r="N55" s="73"/>
      <c r="O55" s="57"/>
      <c r="P55" s="57">
        <v>44525</v>
      </c>
      <c r="Q55" s="74">
        <v>44525</v>
      </c>
    </row>
    <row r="56" spans="2:17" s="75" customFormat="1" ht="19.7" customHeight="1">
      <c r="B56" s="65">
        <v>24</v>
      </c>
      <c r="C56" s="73" t="s">
        <v>100</v>
      </c>
      <c r="D56" s="73" t="s">
        <v>100</v>
      </c>
      <c r="E56" s="66" t="s">
        <v>122</v>
      </c>
      <c r="F56" s="87">
        <v>1</v>
      </c>
      <c r="G56" s="63">
        <v>4280</v>
      </c>
      <c r="H56" s="68">
        <f t="shared" si="1"/>
        <v>4280</v>
      </c>
      <c r="I56" s="69"/>
      <c r="J56" s="70" t="s">
        <v>123</v>
      </c>
      <c r="K56" s="70"/>
      <c r="L56" s="72" t="s">
        <v>124</v>
      </c>
      <c r="M56" s="20">
        <v>44498</v>
      </c>
      <c r="N56" s="73"/>
      <c r="O56" s="57"/>
      <c r="P56" s="57">
        <v>44525</v>
      </c>
      <c r="Q56" s="74">
        <v>44525</v>
      </c>
    </row>
    <row r="57" spans="2:17" s="75" customFormat="1" ht="19.7" customHeight="1">
      <c r="B57" s="65">
        <v>23</v>
      </c>
      <c r="C57" s="73" t="s">
        <v>100</v>
      </c>
      <c r="D57" s="73" t="s">
        <v>100</v>
      </c>
      <c r="E57" s="66" t="s">
        <v>125</v>
      </c>
      <c r="F57" s="87">
        <v>1</v>
      </c>
      <c r="G57" s="63">
        <v>3250</v>
      </c>
      <c r="H57" s="68">
        <f t="shared" si="1"/>
        <v>3250</v>
      </c>
      <c r="I57" s="69"/>
      <c r="J57" s="70" t="s">
        <v>126</v>
      </c>
      <c r="K57" s="70"/>
      <c r="L57" s="72" t="s">
        <v>127</v>
      </c>
      <c r="M57" s="20">
        <v>44498</v>
      </c>
      <c r="N57" s="73"/>
      <c r="O57" s="57"/>
      <c r="P57" s="57">
        <v>44525</v>
      </c>
      <c r="Q57" s="74">
        <v>44525</v>
      </c>
    </row>
    <row r="58" spans="2:17" s="75" customFormat="1" ht="19.7" customHeight="1">
      <c r="B58" s="65">
        <v>23</v>
      </c>
      <c r="C58" s="73" t="s">
        <v>100</v>
      </c>
      <c r="D58" s="73" t="s">
        <v>100</v>
      </c>
      <c r="E58" s="66" t="s">
        <v>128</v>
      </c>
      <c r="F58" s="87">
        <v>1</v>
      </c>
      <c r="G58" s="63">
        <v>4580</v>
      </c>
      <c r="H58" s="68">
        <f t="shared" si="1"/>
        <v>4580</v>
      </c>
      <c r="I58" s="69"/>
      <c r="J58" s="70" t="s">
        <v>129</v>
      </c>
      <c r="K58" s="70"/>
      <c r="L58" s="72" t="s">
        <v>130</v>
      </c>
      <c r="M58" s="20">
        <v>44498</v>
      </c>
      <c r="N58" s="73"/>
      <c r="O58" s="57"/>
      <c r="P58" s="57">
        <v>44525</v>
      </c>
      <c r="Q58" s="74">
        <v>44525</v>
      </c>
    </row>
    <row r="59" spans="2:17" s="75" customFormat="1" ht="19.7" customHeight="1">
      <c r="B59" s="65">
        <v>23</v>
      </c>
      <c r="C59" s="73" t="s">
        <v>100</v>
      </c>
      <c r="D59" s="73" t="s">
        <v>100</v>
      </c>
      <c r="E59" s="66" t="s">
        <v>131</v>
      </c>
      <c r="F59" s="87">
        <v>1</v>
      </c>
      <c r="G59" s="63">
        <v>6390</v>
      </c>
      <c r="H59" s="68">
        <f t="shared" si="1"/>
        <v>6390</v>
      </c>
      <c r="I59" s="69"/>
      <c r="J59" s="70" t="s">
        <v>132</v>
      </c>
      <c r="K59" s="70"/>
      <c r="L59" s="72" t="s">
        <v>130</v>
      </c>
      <c r="M59" s="20">
        <v>44498</v>
      </c>
      <c r="N59" s="73"/>
      <c r="O59" s="57"/>
      <c r="P59" s="57">
        <v>44525</v>
      </c>
      <c r="Q59" s="74">
        <v>44525</v>
      </c>
    </row>
    <row r="60" spans="2:17" s="75" customFormat="1" ht="19.7" customHeight="1">
      <c r="B60" s="65">
        <v>18</v>
      </c>
      <c r="C60" s="73" t="s">
        <v>100</v>
      </c>
      <c r="D60" s="73" t="s">
        <v>100</v>
      </c>
      <c r="E60" s="66" t="s">
        <v>133</v>
      </c>
      <c r="F60" s="87">
        <v>1</v>
      </c>
      <c r="G60" s="63">
        <v>2310</v>
      </c>
      <c r="H60" s="68">
        <f t="shared" si="1"/>
        <v>2310</v>
      </c>
      <c r="I60" s="69"/>
      <c r="J60" s="70" t="s">
        <v>134</v>
      </c>
      <c r="K60" s="70"/>
      <c r="L60" s="72" t="s">
        <v>135</v>
      </c>
      <c r="M60" s="20">
        <v>44498</v>
      </c>
      <c r="N60" s="73"/>
      <c r="O60" s="57"/>
      <c r="P60" s="57">
        <v>44525</v>
      </c>
      <c r="Q60" s="74">
        <v>44525</v>
      </c>
    </row>
    <row r="61" spans="2:17" s="75" customFormat="1" ht="19.7" customHeight="1">
      <c r="B61" s="65">
        <v>18</v>
      </c>
      <c r="C61" s="73" t="s">
        <v>100</v>
      </c>
      <c r="D61" s="73" t="s">
        <v>100</v>
      </c>
      <c r="E61" s="66" t="s">
        <v>136</v>
      </c>
      <c r="F61" s="87">
        <v>1</v>
      </c>
      <c r="G61" s="63">
        <v>935</v>
      </c>
      <c r="H61" s="68">
        <f t="shared" si="1"/>
        <v>935</v>
      </c>
      <c r="I61" s="69"/>
      <c r="J61" s="70" t="s">
        <v>137</v>
      </c>
      <c r="K61" s="70"/>
      <c r="L61" s="72" t="s">
        <v>135</v>
      </c>
      <c r="M61" s="20">
        <v>44498</v>
      </c>
      <c r="N61" s="73"/>
      <c r="O61" s="57"/>
      <c r="P61" s="57">
        <v>44525</v>
      </c>
      <c r="Q61" s="74">
        <v>44525</v>
      </c>
    </row>
    <row r="62" spans="2:17" s="75" customFormat="1" ht="19.7" customHeight="1">
      <c r="B62" s="65">
        <v>23</v>
      </c>
      <c r="C62" s="73" t="s">
        <v>100</v>
      </c>
      <c r="D62" s="73" t="s">
        <v>100</v>
      </c>
      <c r="E62" s="88" t="s">
        <v>138</v>
      </c>
      <c r="F62" s="89">
        <v>1</v>
      </c>
      <c r="G62" s="63">
        <v>1536</v>
      </c>
      <c r="H62" s="68">
        <f t="shared" si="1"/>
        <v>1536</v>
      </c>
      <c r="I62" s="90"/>
      <c r="J62" s="91" t="s">
        <v>139</v>
      </c>
      <c r="K62" s="92"/>
      <c r="L62" s="93" t="s">
        <v>140</v>
      </c>
      <c r="M62" s="20">
        <v>44498</v>
      </c>
      <c r="N62" s="73"/>
      <c r="O62" s="57"/>
      <c r="P62" s="57">
        <v>44525</v>
      </c>
      <c r="Q62" s="74">
        <v>44525</v>
      </c>
    </row>
    <row r="63" spans="2:17" s="75" customFormat="1" ht="19.7" customHeight="1">
      <c r="B63" s="65">
        <v>23</v>
      </c>
      <c r="C63" s="73" t="s">
        <v>100</v>
      </c>
      <c r="D63" s="73" t="s">
        <v>100</v>
      </c>
      <c r="E63" s="88" t="s">
        <v>141</v>
      </c>
      <c r="F63" s="89">
        <v>1</v>
      </c>
      <c r="G63" s="63">
        <v>1488</v>
      </c>
      <c r="H63" s="68">
        <f t="shared" si="1"/>
        <v>1488</v>
      </c>
      <c r="I63" s="90"/>
      <c r="J63" s="91" t="s">
        <v>142</v>
      </c>
      <c r="K63" s="92"/>
      <c r="L63" s="93" t="s">
        <v>140</v>
      </c>
      <c r="M63" s="20">
        <v>44498</v>
      </c>
      <c r="N63" s="73"/>
      <c r="O63" s="57"/>
      <c r="P63" s="57">
        <v>44525</v>
      </c>
      <c r="Q63" s="74">
        <v>44525</v>
      </c>
    </row>
    <row r="64" spans="2:17" s="75" customFormat="1" ht="19.7" customHeight="1">
      <c r="B64" s="65">
        <v>23</v>
      </c>
      <c r="C64" s="73" t="s">
        <v>100</v>
      </c>
      <c r="D64" s="73" t="s">
        <v>100</v>
      </c>
      <c r="E64" s="88" t="s">
        <v>143</v>
      </c>
      <c r="F64" s="89">
        <v>1</v>
      </c>
      <c r="G64" s="63">
        <v>1312</v>
      </c>
      <c r="H64" s="68">
        <f t="shared" si="1"/>
        <v>1312</v>
      </c>
      <c r="I64" s="90"/>
      <c r="J64" s="91" t="s">
        <v>144</v>
      </c>
      <c r="K64" s="92"/>
      <c r="L64" s="93" t="s">
        <v>140</v>
      </c>
      <c r="M64" s="20">
        <v>44498</v>
      </c>
      <c r="N64" s="73"/>
      <c r="O64" s="57"/>
      <c r="P64" s="57">
        <v>44525</v>
      </c>
      <c r="Q64" s="74">
        <v>44525</v>
      </c>
    </row>
    <row r="65" spans="2:17" s="75" customFormat="1" ht="19.7" customHeight="1">
      <c r="B65" s="65">
        <v>23</v>
      </c>
      <c r="C65" s="73" t="s">
        <v>100</v>
      </c>
      <c r="D65" s="73" t="s">
        <v>100</v>
      </c>
      <c r="E65" s="88" t="s">
        <v>145</v>
      </c>
      <c r="F65" s="89">
        <v>1</v>
      </c>
      <c r="G65" s="63">
        <v>750</v>
      </c>
      <c r="H65" s="68">
        <f t="shared" si="1"/>
        <v>750</v>
      </c>
      <c r="I65" s="90"/>
      <c r="J65" s="91" t="s">
        <v>146</v>
      </c>
      <c r="K65" s="92"/>
      <c r="L65" s="93" t="s">
        <v>140</v>
      </c>
      <c r="M65" s="20">
        <v>44498</v>
      </c>
      <c r="N65" s="73"/>
      <c r="O65" s="57"/>
      <c r="P65" s="57">
        <v>44525</v>
      </c>
      <c r="Q65" s="74">
        <v>44525</v>
      </c>
    </row>
    <row r="66" spans="2:17" s="75" customFormat="1" ht="19.7" customHeight="1">
      <c r="B66" s="65">
        <v>23</v>
      </c>
      <c r="C66" s="73" t="s">
        <v>100</v>
      </c>
      <c r="D66" s="73" t="s">
        <v>100</v>
      </c>
      <c r="E66" s="88" t="s">
        <v>147</v>
      </c>
      <c r="F66" s="89">
        <v>1</v>
      </c>
      <c r="G66" s="63">
        <v>930</v>
      </c>
      <c r="H66" s="68">
        <f t="shared" si="1"/>
        <v>930</v>
      </c>
      <c r="I66" s="90"/>
      <c r="J66" s="91" t="s">
        <v>148</v>
      </c>
      <c r="K66" s="92"/>
      <c r="L66" s="93" t="s">
        <v>140</v>
      </c>
      <c r="M66" s="20">
        <v>44498</v>
      </c>
      <c r="N66" s="73"/>
      <c r="O66" s="57"/>
      <c r="P66" s="57">
        <v>44525</v>
      </c>
      <c r="Q66" s="74">
        <v>44525</v>
      </c>
    </row>
    <row r="67" spans="2:17" s="75" customFormat="1" ht="19.7" customHeight="1">
      <c r="B67" s="65">
        <v>23</v>
      </c>
      <c r="C67" s="73" t="s">
        <v>149</v>
      </c>
      <c r="D67" s="73" t="s">
        <v>100</v>
      </c>
      <c r="E67" s="94" t="s">
        <v>150</v>
      </c>
      <c r="F67" s="89">
        <v>20</v>
      </c>
      <c r="G67" s="63">
        <v>19</v>
      </c>
      <c r="H67" s="68">
        <f t="shared" si="1"/>
        <v>380</v>
      </c>
      <c r="I67" s="90"/>
      <c r="J67" s="91" t="s">
        <v>151</v>
      </c>
      <c r="K67" s="70"/>
      <c r="L67" s="72" t="s">
        <v>152</v>
      </c>
      <c r="M67" s="20">
        <v>44498</v>
      </c>
      <c r="N67" s="73"/>
      <c r="O67" s="57"/>
      <c r="P67" s="57">
        <v>44525</v>
      </c>
      <c r="Q67" s="74">
        <v>44525</v>
      </c>
    </row>
    <row r="68" spans="2:17" s="75" customFormat="1" ht="19.7" customHeight="1">
      <c r="B68" s="65">
        <v>23</v>
      </c>
      <c r="C68" s="73" t="s">
        <v>100</v>
      </c>
      <c r="D68" s="73" t="s">
        <v>100</v>
      </c>
      <c r="E68" s="94" t="s">
        <v>153</v>
      </c>
      <c r="F68" s="89">
        <v>1</v>
      </c>
      <c r="G68" s="63">
        <v>5140</v>
      </c>
      <c r="H68" s="68">
        <f t="shared" si="1"/>
        <v>5140</v>
      </c>
      <c r="I68" s="90"/>
      <c r="J68" s="91" t="s">
        <v>154</v>
      </c>
      <c r="K68" s="70"/>
      <c r="L68" s="72" t="s">
        <v>152</v>
      </c>
      <c r="M68" s="20">
        <v>44498</v>
      </c>
      <c r="N68" s="73"/>
      <c r="O68" s="57"/>
      <c r="P68" s="57">
        <v>44525</v>
      </c>
      <c r="Q68" s="74">
        <v>44525</v>
      </c>
    </row>
    <row r="69" spans="2:17" s="75" customFormat="1" ht="19.7" customHeight="1">
      <c r="B69" s="65">
        <v>23</v>
      </c>
      <c r="C69" s="73" t="s">
        <v>100</v>
      </c>
      <c r="D69" s="73" t="s">
        <v>100</v>
      </c>
      <c r="E69" s="94" t="s">
        <v>155</v>
      </c>
      <c r="F69" s="89">
        <v>1</v>
      </c>
      <c r="G69" s="63">
        <v>1750</v>
      </c>
      <c r="H69" s="68">
        <f t="shared" si="1"/>
        <v>1750</v>
      </c>
      <c r="I69" s="90"/>
      <c r="J69" s="91" t="s">
        <v>156</v>
      </c>
      <c r="K69" s="70"/>
      <c r="L69" s="72" t="s">
        <v>152</v>
      </c>
      <c r="M69" s="20">
        <v>44498</v>
      </c>
      <c r="N69" s="73"/>
      <c r="O69" s="57"/>
      <c r="P69" s="57">
        <v>44525</v>
      </c>
      <c r="Q69" s="74">
        <v>44525</v>
      </c>
    </row>
    <row r="70" spans="2:17" s="75" customFormat="1" ht="19.7" customHeight="1">
      <c r="B70" s="65">
        <v>23</v>
      </c>
      <c r="C70" s="73" t="s">
        <v>100</v>
      </c>
      <c r="D70" s="73" t="s">
        <v>100</v>
      </c>
      <c r="E70" s="94" t="s">
        <v>157</v>
      </c>
      <c r="F70" s="89">
        <v>1</v>
      </c>
      <c r="G70" s="63">
        <v>2300</v>
      </c>
      <c r="H70" s="68">
        <f t="shared" si="1"/>
        <v>2300</v>
      </c>
      <c r="I70" s="90"/>
      <c r="J70" s="91" t="s">
        <v>158</v>
      </c>
      <c r="K70" s="70"/>
      <c r="L70" s="72" t="s">
        <v>152</v>
      </c>
      <c r="M70" s="20">
        <v>44498</v>
      </c>
      <c r="N70" s="73"/>
      <c r="O70" s="57"/>
      <c r="P70" s="57">
        <v>44525</v>
      </c>
      <c r="Q70" s="74">
        <v>44525</v>
      </c>
    </row>
    <row r="71" spans="2:17" s="75" customFormat="1" ht="19.7" customHeight="1">
      <c r="B71" s="65">
        <v>23</v>
      </c>
      <c r="C71" s="65" t="s">
        <v>159</v>
      </c>
      <c r="D71" s="73" t="s">
        <v>100</v>
      </c>
      <c r="E71" s="94" t="s">
        <v>160</v>
      </c>
      <c r="F71" s="89">
        <v>2</v>
      </c>
      <c r="G71" s="63">
        <v>319</v>
      </c>
      <c r="H71" s="68">
        <f t="shared" si="1"/>
        <v>638</v>
      </c>
      <c r="I71" s="90"/>
      <c r="J71" s="91" t="s">
        <v>161</v>
      </c>
      <c r="K71" s="92"/>
      <c r="L71" s="72" t="s">
        <v>162</v>
      </c>
      <c r="M71" s="20">
        <v>44498</v>
      </c>
      <c r="N71" s="73"/>
      <c r="O71" s="57"/>
      <c r="P71" s="57">
        <v>44525</v>
      </c>
      <c r="Q71" s="74">
        <v>44525</v>
      </c>
    </row>
    <row r="72" spans="2:17" s="75" customFormat="1" ht="19.7" customHeight="1">
      <c r="B72" s="65">
        <v>23</v>
      </c>
      <c r="C72" s="73" t="s">
        <v>100</v>
      </c>
      <c r="D72" s="73" t="s">
        <v>100</v>
      </c>
      <c r="E72" s="94" t="s">
        <v>163</v>
      </c>
      <c r="F72" s="89">
        <v>2</v>
      </c>
      <c r="G72" s="63">
        <v>40</v>
      </c>
      <c r="H72" s="68">
        <f t="shared" si="1"/>
        <v>80</v>
      </c>
      <c r="I72" s="90"/>
      <c r="J72" s="91" t="s">
        <v>164</v>
      </c>
      <c r="K72" s="92"/>
      <c r="L72" s="72" t="s">
        <v>162</v>
      </c>
      <c r="M72" s="20">
        <v>44498</v>
      </c>
      <c r="N72" s="73"/>
      <c r="O72" s="57"/>
      <c r="P72" s="57">
        <v>44525</v>
      </c>
      <c r="Q72" s="74">
        <v>44525</v>
      </c>
    </row>
    <row r="73" spans="2:17" s="75" customFormat="1" ht="19.7" customHeight="1">
      <c r="B73" s="65">
        <v>23</v>
      </c>
      <c r="C73" s="73" t="s">
        <v>100</v>
      </c>
      <c r="D73" s="73" t="s">
        <v>100</v>
      </c>
      <c r="E73" s="94" t="s">
        <v>165</v>
      </c>
      <c r="F73" s="89">
        <v>2</v>
      </c>
      <c r="G73" s="63">
        <v>71</v>
      </c>
      <c r="H73" s="68">
        <f t="shared" si="1"/>
        <v>142</v>
      </c>
      <c r="I73" s="90"/>
      <c r="J73" s="91" t="s">
        <v>166</v>
      </c>
      <c r="K73" s="92"/>
      <c r="L73" s="72" t="s">
        <v>162</v>
      </c>
      <c r="M73" s="20">
        <v>44498</v>
      </c>
      <c r="N73" s="73"/>
      <c r="O73" s="57"/>
      <c r="P73" s="57">
        <v>44525</v>
      </c>
      <c r="Q73" s="74">
        <v>44525</v>
      </c>
    </row>
    <row r="74" spans="2:17" s="75" customFormat="1" ht="19.7" customHeight="1">
      <c r="B74" s="65">
        <v>23</v>
      </c>
      <c r="C74" s="73" t="s">
        <v>100</v>
      </c>
      <c r="D74" s="73" t="s">
        <v>100</v>
      </c>
      <c r="E74" s="94" t="s">
        <v>167</v>
      </c>
      <c r="F74" s="89">
        <v>2</v>
      </c>
      <c r="G74" s="63">
        <v>30</v>
      </c>
      <c r="H74" s="68">
        <f t="shared" si="1"/>
        <v>60</v>
      </c>
      <c r="I74" s="90"/>
      <c r="J74" s="91" t="s">
        <v>168</v>
      </c>
      <c r="K74" s="92"/>
      <c r="L74" s="72" t="s">
        <v>162</v>
      </c>
      <c r="M74" s="20">
        <v>44498</v>
      </c>
      <c r="N74" s="73"/>
      <c r="O74" s="57"/>
      <c r="P74" s="57">
        <v>44525</v>
      </c>
      <c r="Q74" s="74">
        <v>44525</v>
      </c>
    </row>
    <row r="75" spans="2:17" s="75" customFormat="1" ht="19.7" customHeight="1">
      <c r="B75" s="65">
        <v>23</v>
      </c>
      <c r="C75" s="73" t="s">
        <v>100</v>
      </c>
      <c r="D75" s="73" t="s">
        <v>100</v>
      </c>
      <c r="E75" s="88" t="s">
        <v>169</v>
      </c>
      <c r="F75" s="89">
        <v>1</v>
      </c>
      <c r="G75" s="63">
        <v>1010</v>
      </c>
      <c r="H75" s="68">
        <f t="shared" si="1"/>
        <v>1010</v>
      </c>
      <c r="I75" s="90"/>
      <c r="J75" s="91" t="s">
        <v>170</v>
      </c>
      <c r="K75" s="92"/>
      <c r="L75" s="72" t="s">
        <v>162</v>
      </c>
      <c r="M75" s="20">
        <v>44498</v>
      </c>
      <c r="N75" s="73"/>
      <c r="O75" s="57"/>
      <c r="P75" s="57">
        <v>44525</v>
      </c>
      <c r="Q75" s="74">
        <v>44525</v>
      </c>
    </row>
    <row r="76" spans="2:17" s="75" customFormat="1" ht="19.7" customHeight="1">
      <c r="B76" s="65">
        <v>23</v>
      </c>
      <c r="C76" s="73" t="s">
        <v>100</v>
      </c>
      <c r="D76" s="73" t="s">
        <v>100</v>
      </c>
      <c r="E76" s="88" t="s">
        <v>171</v>
      </c>
      <c r="F76" s="89">
        <v>1</v>
      </c>
      <c r="G76" s="63">
        <v>1490</v>
      </c>
      <c r="H76" s="68">
        <f t="shared" ref="H76:H140" si="2">F76*G76</f>
        <v>1490</v>
      </c>
      <c r="I76" s="90"/>
      <c r="J76" s="91" t="s">
        <v>172</v>
      </c>
      <c r="K76" s="92"/>
      <c r="L76" s="72" t="s">
        <v>162</v>
      </c>
      <c r="M76" s="20">
        <v>44498</v>
      </c>
      <c r="N76" s="73"/>
      <c r="O76" s="57"/>
      <c r="P76" s="57">
        <v>44525</v>
      </c>
      <c r="Q76" s="74">
        <v>44525</v>
      </c>
    </row>
    <row r="77" spans="2:17" s="75" customFormat="1" ht="19.7" customHeight="1">
      <c r="B77" s="65">
        <v>23</v>
      </c>
      <c r="C77" s="73" t="s">
        <v>100</v>
      </c>
      <c r="D77" s="73" t="s">
        <v>100</v>
      </c>
      <c r="E77" s="88" t="s">
        <v>173</v>
      </c>
      <c r="F77" s="89">
        <v>1</v>
      </c>
      <c r="G77" s="63">
        <v>1530</v>
      </c>
      <c r="H77" s="68">
        <f t="shared" si="2"/>
        <v>1530</v>
      </c>
      <c r="I77" s="90"/>
      <c r="J77" s="91" t="s">
        <v>172</v>
      </c>
      <c r="K77" s="92"/>
      <c r="L77" s="72" t="s">
        <v>162</v>
      </c>
      <c r="M77" s="20">
        <v>44498</v>
      </c>
      <c r="N77" s="73"/>
      <c r="O77" s="57"/>
      <c r="P77" s="57">
        <v>44525</v>
      </c>
      <c r="Q77" s="74">
        <v>44525</v>
      </c>
    </row>
    <row r="78" spans="2:17" s="75" customFormat="1" ht="19.7" customHeight="1">
      <c r="B78" s="65">
        <v>23</v>
      </c>
      <c r="C78" s="73" t="s">
        <v>100</v>
      </c>
      <c r="D78" s="73" t="s">
        <v>100</v>
      </c>
      <c r="E78" s="88" t="s">
        <v>174</v>
      </c>
      <c r="F78" s="89">
        <v>1</v>
      </c>
      <c r="G78" s="63">
        <v>2000</v>
      </c>
      <c r="H78" s="68">
        <f t="shared" si="2"/>
        <v>2000</v>
      </c>
      <c r="I78" s="90"/>
      <c r="J78" s="91" t="s">
        <v>175</v>
      </c>
      <c r="K78" s="92"/>
      <c r="L78" s="72" t="s">
        <v>162</v>
      </c>
      <c r="M78" s="20">
        <v>44498</v>
      </c>
      <c r="N78" s="73"/>
      <c r="O78" s="57"/>
      <c r="P78" s="57">
        <v>44525</v>
      </c>
      <c r="Q78" s="74">
        <v>44525</v>
      </c>
    </row>
    <row r="79" spans="2:17" s="75" customFormat="1" ht="19.7" customHeight="1">
      <c r="B79" s="65">
        <v>23</v>
      </c>
      <c r="C79" s="73" t="s">
        <v>100</v>
      </c>
      <c r="D79" s="73" t="s">
        <v>100</v>
      </c>
      <c r="E79" s="88" t="s">
        <v>176</v>
      </c>
      <c r="F79" s="89">
        <v>1</v>
      </c>
      <c r="G79" s="63">
        <v>1680</v>
      </c>
      <c r="H79" s="68">
        <f t="shared" si="2"/>
        <v>1680</v>
      </c>
      <c r="I79" s="90"/>
      <c r="J79" s="91" t="s">
        <v>177</v>
      </c>
      <c r="K79" s="92"/>
      <c r="L79" s="72" t="s">
        <v>162</v>
      </c>
      <c r="M79" s="20">
        <v>44498</v>
      </c>
      <c r="N79" s="73"/>
      <c r="O79" s="57"/>
      <c r="P79" s="57">
        <v>44525</v>
      </c>
      <c r="Q79" s="74">
        <v>44525</v>
      </c>
    </row>
    <row r="80" spans="2:17" s="75" customFormat="1" ht="19.7" customHeight="1">
      <c r="B80" s="65">
        <v>23</v>
      </c>
      <c r="C80" s="73" t="s">
        <v>100</v>
      </c>
      <c r="D80" s="65" t="s">
        <v>178</v>
      </c>
      <c r="E80" s="66" t="s">
        <v>179</v>
      </c>
      <c r="F80" s="87">
        <v>2</v>
      </c>
      <c r="G80" s="63">
        <v>1320</v>
      </c>
      <c r="H80" s="68">
        <f t="shared" si="2"/>
        <v>2640</v>
      </c>
      <c r="I80" s="69"/>
      <c r="J80" s="70" t="s">
        <v>180</v>
      </c>
      <c r="K80" s="70"/>
      <c r="L80" s="72" t="s">
        <v>181</v>
      </c>
      <c r="M80" s="20">
        <v>44498</v>
      </c>
      <c r="N80" s="73"/>
      <c r="O80" s="57"/>
      <c r="P80" s="57">
        <v>44525</v>
      </c>
      <c r="Q80" s="74">
        <v>44525</v>
      </c>
    </row>
    <row r="81" spans="2:17" s="75" customFormat="1" ht="19.7" customHeight="1">
      <c r="B81" s="65">
        <v>23</v>
      </c>
      <c r="C81" s="73" t="s">
        <v>100</v>
      </c>
      <c r="D81" s="65" t="s">
        <v>178</v>
      </c>
      <c r="E81" s="66" t="s">
        <v>182</v>
      </c>
      <c r="F81" s="87">
        <v>2</v>
      </c>
      <c r="G81" s="63">
        <v>1320</v>
      </c>
      <c r="H81" s="68">
        <f t="shared" si="2"/>
        <v>2640</v>
      </c>
      <c r="I81" s="69"/>
      <c r="J81" s="70" t="s">
        <v>180</v>
      </c>
      <c r="K81" s="70"/>
      <c r="L81" s="72" t="s">
        <v>181</v>
      </c>
      <c r="M81" s="20">
        <v>44498</v>
      </c>
      <c r="N81" s="73"/>
      <c r="O81" s="57"/>
      <c r="P81" s="57">
        <v>44525</v>
      </c>
      <c r="Q81" s="74">
        <v>44525</v>
      </c>
    </row>
    <row r="82" spans="2:17" s="75" customFormat="1" ht="19.7" customHeight="1">
      <c r="B82" s="65">
        <v>18</v>
      </c>
      <c r="C82" s="73" t="s">
        <v>100</v>
      </c>
      <c r="D82" s="65" t="s">
        <v>178</v>
      </c>
      <c r="E82" s="91" t="s">
        <v>183</v>
      </c>
      <c r="F82" s="95">
        <v>1</v>
      </c>
      <c r="G82" s="63">
        <v>360</v>
      </c>
      <c r="H82" s="68">
        <f t="shared" si="2"/>
        <v>360</v>
      </c>
      <c r="I82" s="69"/>
      <c r="J82" s="70" t="s">
        <v>184</v>
      </c>
      <c r="K82" s="70"/>
      <c r="L82" s="72" t="s">
        <v>185</v>
      </c>
      <c r="M82" s="20">
        <v>44498</v>
      </c>
      <c r="N82" s="73"/>
      <c r="O82" s="57"/>
      <c r="P82" s="57">
        <v>44525</v>
      </c>
      <c r="Q82" s="74">
        <v>44525</v>
      </c>
    </row>
    <row r="83" spans="2:17" s="75" customFormat="1" ht="19.7" customHeight="1">
      <c r="B83" s="65">
        <v>18</v>
      </c>
      <c r="C83" s="73" t="s">
        <v>100</v>
      </c>
      <c r="D83" s="65" t="s">
        <v>178</v>
      </c>
      <c r="E83" s="91" t="s">
        <v>186</v>
      </c>
      <c r="F83" s="95">
        <v>1</v>
      </c>
      <c r="G83" s="63">
        <v>360</v>
      </c>
      <c r="H83" s="68">
        <f t="shared" si="2"/>
        <v>360</v>
      </c>
      <c r="I83" s="69"/>
      <c r="J83" s="70" t="s">
        <v>184</v>
      </c>
      <c r="K83" s="70"/>
      <c r="L83" s="72" t="s">
        <v>185</v>
      </c>
      <c r="M83" s="20">
        <v>44498</v>
      </c>
      <c r="N83" s="73"/>
      <c r="O83" s="57"/>
      <c r="P83" s="57">
        <v>44525</v>
      </c>
      <c r="Q83" s="74">
        <v>44525</v>
      </c>
    </row>
    <row r="84" spans="2:17" s="75" customFormat="1" ht="19.7" customHeight="1">
      <c r="B84" s="65">
        <v>18</v>
      </c>
      <c r="C84" s="73" t="s">
        <v>100</v>
      </c>
      <c r="D84" s="65" t="s">
        <v>178</v>
      </c>
      <c r="E84" s="91" t="s">
        <v>187</v>
      </c>
      <c r="F84" s="95">
        <v>2</v>
      </c>
      <c r="G84" s="63">
        <v>360</v>
      </c>
      <c r="H84" s="68">
        <f t="shared" si="2"/>
        <v>720</v>
      </c>
      <c r="I84" s="69"/>
      <c r="J84" s="70" t="s">
        <v>184</v>
      </c>
      <c r="K84" s="70"/>
      <c r="L84" s="72" t="s">
        <v>185</v>
      </c>
      <c r="M84" s="20">
        <v>44498</v>
      </c>
      <c r="N84" s="73"/>
      <c r="O84" s="57"/>
      <c r="P84" s="57">
        <v>44525</v>
      </c>
      <c r="Q84" s="74">
        <v>44525</v>
      </c>
    </row>
    <row r="85" spans="2:17" s="75" customFormat="1" ht="19.7" customHeight="1">
      <c r="B85" s="65">
        <v>18</v>
      </c>
      <c r="C85" s="73" t="s">
        <v>100</v>
      </c>
      <c r="D85" s="65" t="s">
        <v>178</v>
      </c>
      <c r="E85" s="91" t="s">
        <v>188</v>
      </c>
      <c r="F85" s="95">
        <v>1</v>
      </c>
      <c r="G85" s="63">
        <v>340</v>
      </c>
      <c r="H85" s="68">
        <f t="shared" si="2"/>
        <v>340</v>
      </c>
      <c r="I85" s="69"/>
      <c r="J85" s="70" t="s">
        <v>184</v>
      </c>
      <c r="K85" s="70"/>
      <c r="L85" s="72" t="s">
        <v>185</v>
      </c>
      <c r="M85" s="20">
        <v>44498</v>
      </c>
      <c r="N85" s="73"/>
      <c r="O85" s="57"/>
      <c r="P85" s="57">
        <v>44525</v>
      </c>
      <c r="Q85" s="74">
        <v>44525</v>
      </c>
    </row>
    <row r="86" spans="2:17" s="75" customFormat="1" ht="19.7" customHeight="1">
      <c r="B86" s="65">
        <v>18</v>
      </c>
      <c r="C86" s="73" t="s">
        <v>100</v>
      </c>
      <c r="D86" s="65" t="s">
        <v>178</v>
      </c>
      <c r="E86" s="91" t="s">
        <v>189</v>
      </c>
      <c r="F86" s="95">
        <v>2</v>
      </c>
      <c r="G86" s="63">
        <v>460</v>
      </c>
      <c r="H86" s="68">
        <f t="shared" si="2"/>
        <v>920</v>
      </c>
      <c r="I86" s="69"/>
      <c r="J86" s="70" t="s">
        <v>184</v>
      </c>
      <c r="K86" s="70"/>
      <c r="L86" s="72" t="s">
        <v>185</v>
      </c>
      <c r="M86" s="20">
        <v>44498</v>
      </c>
      <c r="N86" s="73"/>
      <c r="O86" s="57"/>
      <c r="P86" s="57">
        <v>44525</v>
      </c>
      <c r="Q86" s="74">
        <v>44525</v>
      </c>
    </row>
    <row r="87" spans="2:17" s="75" customFormat="1" ht="19.7" customHeight="1">
      <c r="B87" s="65">
        <v>18</v>
      </c>
      <c r="C87" s="73" t="s">
        <v>100</v>
      </c>
      <c r="D87" s="65" t="s">
        <v>178</v>
      </c>
      <c r="E87" s="91" t="s">
        <v>190</v>
      </c>
      <c r="F87" s="95">
        <v>1</v>
      </c>
      <c r="G87" s="63">
        <v>500</v>
      </c>
      <c r="H87" s="68">
        <f t="shared" si="2"/>
        <v>500</v>
      </c>
      <c r="I87" s="69"/>
      <c r="J87" s="70" t="s">
        <v>184</v>
      </c>
      <c r="K87" s="70"/>
      <c r="L87" s="72" t="s">
        <v>185</v>
      </c>
      <c r="M87" s="20">
        <v>44498</v>
      </c>
      <c r="N87" s="73"/>
      <c r="O87" s="57"/>
      <c r="P87" s="57">
        <v>44525</v>
      </c>
      <c r="Q87" s="74">
        <v>44525</v>
      </c>
    </row>
    <row r="88" spans="2:17" s="75" customFormat="1" ht="19.7" customHeight="1">
      <c r="B88" s="65">
        <v>18</v>
      </c>
      <c r="C88" s="73" t="s">
        <v>100</v>
      </c>
      <c r="D88" s="65" t="s">
        <v>178</v>
      </c>
      <c r="E88" s="91" t="s">
        <v>191</v>
      </c>
      <c r="F88" s="95">
        <v>8</v>
      </c>
      <c r="G88" s="63">
        <v>550</v>
      </c>
      <c r="H88" s="68">
        <f t="shared" si="2"/>
        <v>4400</v>
      </c>
      <c r="I88" s="69"/>
      <c r="J88" s="70" t="s">
        <v>184</v>
      </c>
      <c r="K88" s="70"/>
      <c r="L88" s="72" t="s">
        <v>185</v>
      </c>
      <c r="M88" s="20">
        <v>44498</v>
      </c>
      <c r="N88" s="73"/>
      <c r="O88" s="57"/>
      <c r="P88" s="57">
        <v>44525</v>
      </c>
      <c r="Q88" s="74">
        <v>44525</v>
      </c>
    </row>
    <row r="89" spans="2:17" s="75" customFormat="1" ht="19.7" customHeight="1">
      <c r="B89" s="65">
        <v>18</v>
      </c>
      <c r="C89" s="73" t="s">
        <v>100</v>
      </c>
      <c r="D89" s="65" t="s">
        <v>178</v>
      </c>
      <c r="E89" s="91" t="s">
        <v>192</v>
      </c>
      <c r="F89" s="95">
        <v>4</v>
      </c>
      <c r="G89" s="63">
        <v>660</v>
      </c>
      <c r="H89" s="68">
        <f t="shared" si="2"/>
        <v>2640</v>
      </c>
      <c r="I89" s="69"/>
      <c r="J89" s="70" t="s">
        <v>184</v>
      </c>
      <c r="K89" s="70"/>
      <c r="L89" s="72" t="s">
        <v>185</v>
      </c>
      <c r="M89" s="20">
        <v>44498</v>
      </c>
      <c r="N89" s="73"/>
      <c r="O89" s="57"/>
      <c r="P89" s="57">
        <v>44525</v>
      </c>
      <c r="Q89" s="74">
        <v>44525</v>
      </c>
    </row>
    <row r="90" spans="2:17" s="75" customFormat="1" ht="19.7" customHeight="1">
      <c r="B90" s="65">
        <v>18</v>
      </c>
      <c r="C90" s="73" t="s">
        <v>100</v>
      </c>
      <c r="D90" s="65" t="s">
        <v>178</v>
      </c>
      <c r="E90" s="91" t="s">
        <v>193</v>
      </c>
      <c r="F90" s="95">
        <v>2</v>
      </c>
      <c r="G90" s="63">
        <v>360</v>
      </c>
      <c r="H90" s="68">
        <f t="shared" si="2"/>
        <v>720</v>
      </c>
      <c r="I90" s="69"/>
      <c r="J90" s="70" t="s">
        <v>184</v>
      </c>
      <c r="K90" s="70"/>
      <c r="L90" s="72" t="s">
        <v>185</v>
      </c>
      <c r="M90" s="20">
        <v>44498</v>
      </c>
      <c r="N90" s="73"/>
      <c r="O90" s="57"/>
      <c r="P90" s="57">
        <v>44525</v>
      </c>
      <c r="Q90" s="74">
        <v>44525</v>
      </c>
    </row>
    <row r="91" spans="2:17" s="75" customFormat="1" ht="19.7" customHeight="1">
      <c r="B91" s="65">
        <v>18</v>
      </c>
      <c r="C91" s="73" t="s">
        <v>100</v>
      </c>
      <c r="D91" s="65" t="s">
        <v>178</v>
      </c>
      <c r="E91" s="91" t="s">
        <v>194</v>
      </c>
      <c r="F91" s="95">
        <v>2</v>
      </c>
      <c r="G91" s="63">
        <v>740</v>
      </c>
      <c r="H91" s="68">
        <f t="shared" si="2"/>
        <v>1480</v>
      </c>
      <c r="I91" s="69"/>
      <c r="J91" s="70" t="s">
        <v>184</v>
      </c>
      <c r="K91" s="70"/>
      <c r="L91" s="72" t="s">
        <v>185</v>
      </c>
      <c r="M91" s="20">
        <v>44498</v>
      </c>
      <c r="N91" s="73"/>
      <c r="O91" s="57"/>
      <c r="P91" s="57">
        <v>44525</v>
      </c>
      <c r="Q91" s="21">
        <v>44525</v>
      </c>
    </row>
    <row r="92" spans="2:17" s="75" customFormat="1" ht="19.7" customHeight="1">
      <c r="B92" s="65">
        <v>18</v>
      </c>
      <c r="C92" s="73" t="s">
        <v>100</v>
      </c>
      <c r="D92" s="65" t="s">
        <v>178</v>
      </c>
      <c r="E92" s="91" t="s">
        <v>195</v>
      </c>
      <c r="F92" s="95">
        <v>4</v>
      </c>
      <c r="G92" s="63">
        <v>1360</v>
      </c>
      <c r="H92" s="68">
        <f t="shared" si="2"/>
        <v>5440</v>
      </c>
      <c r="I92" s="69"/>
      <c r="J92" s="70" t="s">
        <v>196</v>
      </c>
      <c r="K92" s="70"/>
      <c r="L92" s="72" t="s">
        <v>185</v>
      </c>
      <c r="M92" s="20">
        <v>44498</v>
      </c>
      <c r="N92" s="73"/>
      <c r="O92" s="57"/>
      <c r="P92" s="57">
        <v>44525</v>
      </c>
      <c r="Q92" s="21">
        <v>44525</v>
      </c>
    </row>
    <row r="93" spans="2:17" s="75" customFormat="1" ht="19.7" customHeight="1">
      <c r="B93" s="65">
        <v>18</v>
      </c>
      <c r="C93" s="73" t="s">
        <v>100</v>
      </c>
      <c r="D93" s="65" t="s">
        <v>178</v>
      </c>
      <c r="E93" s="91" t="s">
        <v>197</v>
      </c>
      <c r="F93" s="95">
        <v>2</v>
      </c>
      <c r="G93" s="63">
        <v>800</v>
      </c>
      <c r="H93" s="68">
        <f t="shared" si="2"/>
        <v>1600</v>
      </c>
      <c r="I93" s="69"/>
      <c r="J93" s="70" t="s">
        <v>198</v>
      </c>
      <c r="K93" s="70"/>
      <c r="L93" s="72" t="s">
        <v>185</v>
      </c>
      <c r="M93" s="20">
        <v>44498</v>
      </c>
      <c r="N93" s="73"/>
      <c r="O93" s="57"/>
      <c r="P93" s="57">
        <v>44525</v>
      </c>
      <c r="Q93" s="21">
        <v>44525</v>
      </c>
    </row>
    <row r="94" spans="2:17" s="75" customFormat="1" ht="19.7" customHeight="1">
      <c r="B94" s="65">
        <v>18</v>
      </c>
      <c r="C94" s="73" t="s">
        <v>100</v>
      </c>
      <c r="D94" s="65" t="s">
        <v>178</v>
      </c>
      <c r="E94" s="91" t="s">
        <v>199</v>
      </c>
      <c r="F94" s="95">
        <v>80</v>
      </c>
      <c r="G94" s="63">
        <v>224</v>
      </c>
      <c r="H94" s="68">
        <f t="shared" si="2"/>
        <v>17920</v>
      </c>
      <c r="I94" s="69"/>
      <c r="J94" s="91" t="s">
        <v>200</v>
      </c>
      <c r="K94" s="70"/>
      <c r="L94" s="72" t="s">
        <v>185</v>
      </c>
      <c r="M94" s="20">
        <v>44498</v>
      </c>
      <c r="N94" s="73"/>
      <c r="O94" s="57"/>
      <c r="P94" s="86">
        <v>44546</v>
      </c>
      <c r="Q94" s="21">
        <v>44546</v>
      </c>
    </row>
    <row r="95" spans="2:17" s="75" customFormat="1" ht="19.7" customHeight="1">
      <c r="B95" s="65">
        <v>18</v>
      </c>
      <c r="C95" s="73" t="s">
        <v>100</v>
      </c>
      <c r="D95" s="65" t="s">
        <v>178</v>
      </c>
      <c r="E95" s="91" t="s">
        <v>201</v>
      </c>
      <c r="F95" s="95">
        <v>4</v>
      </c>
      <c r="G95" s="63">
        <v>266</v>
      </c>
      <c r="H95" s="68">
        <f t="shared" si="2"/>
        <v>1064</v>
      </c>
      <c r="I95" s="69"/>
      <c r="J95" s="91" t="s">
        <v>202</v>
      </c>
      <c r="K95" s="70"/>
      <c r="L95" s="72" t="s">
        <v>185</v>
      </c>
      <c r="M95" s="20">
        <v>44498</v>
      </c>
      <c r="N95" s="73"/>
      <c r="O95" s="57"/>
      <c r="P95" s="57">
        <v>44525</v>
      </c>
      <c r="Q95" s="21">
        <v>44525</v>
      </c>
    </row>
    <row r="96" spans="2:17" s="75" customFormat="1" ht="19.7" customHeight="1">
      <c r="B96" s="65">
        <v>18</v>
      </c>
      <c r="C96" s="73" t="s">
        <v>100</v>
      </c>
      <c r="D96" s="65" t="s">
        <v>178</v>
      </c>
      <c r="E96" s="91" t="s">
        <v>203</v>
      </c>
      <c r="F96" s="95">
        <v>4</v>
      </c>
      <c r="G96" s="63">
        <v>200</v>
      </c>
      <c r="H96" s="68">
        <f t="shared" si="2"/>
        <v>800</v>
      </c>
      <c r="I96" s="69"/>
      <c r="J96" s="91" t="s">
        <v>204</v>
      </c>
      <c r="K96" s="70"/>
      <c r="L96" s="72" t="s">
        <v>185</v>
      </c>
      <c r="M96" s="20">
        <v>44498</v>
      </c>
      <c r="N96" s="73"/>
      <c r="O96" s="57"/>
      <c r="P96" s="57">
        <v>44525</v>
      </c>
      <c r="Q96" s="21">
        <v>44525</v>
      </c>
    </row>
    <row r="97" spans="2:17" s="75" customFormat="1" ht="19.7" customHeight="1">
      <c r="B97" s="65">
        <v>18</v>
      </c>
      <c r="C97" s="73" t="s">
        <v>100</v>
      </c>
      <c r="D97" s="65" t="s">
        <v>178</v>
      </c>
      <c r="E97" s="91" t="s">
        <v>205</v>
      </c>
      <c r="F97" s="95">
        <v>4</v>
      </c>
      <c r="G97" s="63">
        <v>260</v>
      </c>
      <c r="H97" s="68">
        <f t="shared" si="2"/>
        <v>1040</v>
      </c>
      <c r="I97" s="69"/>
      <c r="J97" s="91" t="s">
        <v>204</v>
      </c>
      <c r="K97" s="70"/>
      <c r="L97" s="72" t="s">
        <v>185</v>
      </c>
      <c r="M97" s="20">
        <v>44498</v>
      </c>
      <c r="N97" s="73"/>
      <c r="O97" s="57"/>
      <c r="P97" s="57">
        <v>44525</v>
      </c>
      <c r="Q97" s="21">
        <v>44525</v>
      </c>
    </row>
    <row r="98" spans="2:17" s="75" customFormat="1" ht="19.7" customHeight="1">
      <c r="B98" s="65">
        <v>18</v>
      </c>
      <c r="C98" s="73" t="s">
        <v>100</v>
      </c>
      <c r="D98" s="65" t="s">
        <v>178</v>
      </c>
      <c r="E98" s="91" t="s">
        <v>206</v>
      </c>
      <c r="F98" s="95">
        <v>2</v>
      </c>
      <c r="G98" s="63">
        <v>401</v>
      </c>
      <c r="H98" s="68">
        <f t="shared" si="2"/>
        <v>802</v>
      </c>
      <c r="I98" s="69"/>
      <c r="J98" s="91" t="s">
        <v>207</v>
      </c>
      <c r="K98" s="70"/>
      <c r="L98" s="72" t="s">
        <v>185</v>
      </c>
      <c r="M98" s="20">
        <v>44498</v>
      </c>
      <c r="N98" s="73"/>
      <c r="O98" s="57"/>
      <c r="P98" s="57">
        <v>44525</v>
      </c>
      <c r="Q98" s="21">
        <v>44525</v>
      </c>
    </row>
    <row r="99" spans="2:17" s="75" customFormat="1" ht="19.7" customHeight="1">
      <c r="B99" s="65">
        <v>18</v>
      </c>
      <c r="C99" s="73" t="s">
        <v>100</v>
      </c>
      <c r="D99" s="65" t="s">
        <v>178</v>
      </c>
      <c r="E99" s="91" t="s">
        <v>208</v>
      </c>
      <c r="F99" s="95">
        <v>2</v>
      </c>
      <c r="G99" s="63">
        <v>690</v>
      </c>
      <c r="H99" s="68">
        <f t="shared" si="2"/>
        <v>1380</v>
      </c>
      <c r="I99" s="69"/>
      <c r="J99" s="91" t="s">
        <v>209</v>
      </c>
      <c r="K99" s="70"/>
      <c r="L99" s="72" t="s">
        <v>185</v>
      </c>
      <c r="M99" s="20">
        <v>44498</v>
      </c>
      <c r="N99" s="73"/>
      <c r="O99" s="57"/>
      <c r="P99" s="57">
        <v>44525</v>
      </c>
      <c r="Q99" s="21">
        <v>44525</v>
      </c>
    </row>
    <row r="100" spans="2:17" s="75" customFormat="1" ht="19.7" customHeight="1">
      <c r="B100" s="65">
        <v>18</v>
      </c>
      <c r="C100" s="73" t="s">
        <v>100</v>
      </c>
      <c r="D100" s="65" t="s">
        <v>178</v>
      </c>
      <c r="E100" s="66" t="s">
        <v>210</v>
      </c>
      <c r="F100" s="87">
        <v>70</v>
      </c>
      <c r="G100" s="63">
        <v>93</v>
      </c>
      <c r="H100" s="68">
        <f t="shared" si="2"/>
        <v>6510</v>
      </c>
      <c r="I100" s="69"/>
      <c r="J100" s="70" t="s">
        <v>211</v>
      </c>
      <c r="K100" s="70"/>
      <c r="L100" s="72" t="s">
        <v>185</v>
      </c>
      <c r="M100" s="20">
        <v>44498</v>
      </c>
      <c r="N100" s="73"/>
      <c r="O100" s="57"/>
      <c r="P100" s="57">
        <v>44525</v>
      </c>
      <c r="Q100" s="21">
        <v>44525</v>
      </c>
    </row>
    <row r="101" spans="2:17" s="75" customFormat="1" ht="19.7" customHeight="1">
      <c r="B101" s="65">
        <v>18</v>
      </c>
      <c r="C101" s="73" t="s">
        <v>100</v>
      </c>
      <c r="D101" s="65" t="s">
        <v>178</v>
      </c>
      <c r="E101" s="66" t="s">
        <v>212</v>
      </c>
      <c r="F101" s="87">
        <v>2</v>
      </c>
      <c r="G101" s="63">
        <v>1990</v>
      </c>
      <c r="H101" s="68">
        <f t="shared" si="2"/>
        <v>3980</v>
      </c>
      <c r="I101" s="69"/>
      <c r="J101" s="70" t="s">
        <v>213</v>
      </c>
      <c r="K101" s="70"/>
      <c r="L101" s="72" t="s">
        <v>185</v>
      </c>
      <c r="M101" s="20">
        <v>44498</v>
      </c>
      <c r="N101" s="73"/>
      <c r="O101" s="57"/>
      <c r="P101" s="57">
        <v>44525</v>
      </c>
      <c r="Q101" s="21">
        <v>44525</v>
      </c>
    </row>
    <row r="102" spans="2:17" s="75" customFormat="1" ht="19.7" customHeight="1">
      <c r="B102" s="65">
        <v>18</v>
      </c>
      <c r="C102" s="65" t="s">
        <v>214</v>
      </c>
      <c r="D102" s="65" t="s">
        <v>178</v>
      </c>
      <c r="E102" s="66" t="s">
        <v>215</v>
      </c>
      <c r="F102" s="87">
        <v>2</v>
      </c>
      <c r="G102" s="63">
        <v>474</v>
      </c>
      <c r="H102" s="68">
        <f t="shared" si="2"/>
        <v>948</v>
      </c>
      <c r="I102" s="69"/>
      <c r="J102" s="70" t="s">
        <v>216</v>
      </c>
      <c r="K102" s="70"/>
      <c r="L102" s="72" t="s">
        <v>185</v>
      </c>
      <c r="M102" s="20">
        <v>44498</v>
      </c>
      <c r="N102" s="73"/>
      <c r="O102" s="57"/>
      <c r="P102" s="57">
        <v>44525</v>
      </c>
      <c r="Q102" s="21">
        <v>44525</v>
      </c>
    </row>
    <row r="103" spans="2:17" s="75" customFormat="1" ht="19.7" customHeight="1">
      <c r="B103" s="65">
        <v>18</v>
      </c>
      <c r="C103" s="73" t="s">
        <v>100</v>
      </c>
      <c r="D103" s="65" t="s">
        <v>178</v>
      </c>
      <c r="E103" s="66" t="s">
        <v>217</v>
      </c>
      <c r="F103" s="87">
        <v>1</v>
      </c>
      <c r="G103" s="63">
        <v>265</v>
      </c>
      <c r="H103" s="68">
        <f t="shared" si="2"/>
        <v>265</v>
      </c>
      <c r="I103" s="69"/>
      <c r="J103" s="70" t="s">
        <v>218</v>
      </c>
      <c r="K103" s="70"/>
      <c r="L103" s="72" t="s">
        <v>185</v>
      </c>
      <c r="M103" s="20">
        <v>44498</v>
      </c>
      <c r="N103" s="73"/>
      <c r="O103" s="57"/>
      <c r="P103" s="57">
        <v>44525</v>
      </c>
      <c r="Q103" s="21">
        <v>44525</v>
      </c>
    </row>
    <row r="104" spans="2:17" s="75" customFormat="1" ht="19.7" customHeight="1">
      <c r="B104" s="65">
        <v>18</v>
      </c>
      <c r="C104" s="73" t="s">
        <v>100</v>
      </c>
      <c r="D104" s="65" t="s">
        <v>178</v>
      </c>
      <c r="E104" s="66" t="s">
        <v>219</v>
      </c>
      <c r="F104" s="87">
        <v>1</v>
      </c>
      <c r="G104" s="63">
        <v>1745</v>
      </c>
      <c r="H104" s="68">
        <f t="shared" si="2"/>
        <v>1745</v>
      </c>
      <c r="I104" s="69"/>
      <c r="J104" s="70" t="s">
        <v>220</v>
      </c>
      <c r="K104" s="70"/>
      <c r="L104" s="72" t="s">
        <v>185</v>
      </c>
      <c r="M104" s="20">
        <v>44498</v>
      </c>
      <c r="N104" s="73"/>
      <c r="O104" s="57"/>
      <c r="P104" s="57">
        <v>44525</v>
      </c>
      <c r="Q104" s="21">
        <v>44525</v>
      </c>
    </row>
    <row r="105" spans="2:17" s="75" customFormat="1" ht="19.7" customHeight="1">
      <c r="B105" s="65">
        <v>18</v>
      </c>
      <c r="C105" s="73" t="s">
        <v>100</v>
      </c>
      <c r="D105" s="65" t="s">
        <v>178</v>
      </c>
      <c r="E105" s="66" t="s">
        <v>221</v>
      </c>
      <c r="F105" s="87">
        <v>1</v>
      </c>
      <c r="G105" s="63">
        <v>810</v>
      </c>
      <c r="H105" s="68">
        <f t="shared" si="2"/>
        <v>810</v>
      </c>
      <c r="I105" s="69"/>
      <c r="J105" s="70" t="s">
        <v>222</v>
      </c>
      <c r="K105" s="70"/>
      <c r="L105" s="72" t="s">
        <v>185</v>
      </c>
      <c r="M105" s="20">
        <v>44498</v>
      </c>
      <c r="N105" s="73"/>
      <c r="O105" s="57"/>
      <c r="P105" s="57">
        <v>44525</v>
      </c>
      <c r="Q105" s="21">
        <v>44525</v>
      </c>
    </row>
    <row r="106" spans="2:17" s="75" customFormat="1" ht="19.7" customHeight="1">
      <c r="B106" s="65">
        <v>18</v>
      </c>
      <c r="C106" s="73" t="s">
        <v>100</v>
      </c>
      <c r="D106" s="65" t="s">
        <v>178</v>
      </c>
      <c r="E106" s="66" t="s">
        <v>223</v>
      </c>
      <c r="F106" s="87">
        <v>2</v>
      </c>
      <c r="G106" s="63">
        <v>2420</v>
      </c>
      <c r="H106" s="68">
        <f t="shared" si="2"/>
        <v>4840</v>
      </c>
      <c r="I106" s="69"/>
      <c r="J106" s="70" t="s">
        <v>224</v>
      </c>
      <c r="K106" s="70"/>
      <c r="L106" s="72" t="s">
        <v>185</v>
      </c>
      <c r="M106" s="20">
        <v>44498</v>
      </c>
      <c r="N106" s="73"/>
      <c r="O106" s="57"/>
      <c r="P106" s="57">
        <v>44525</v>
      </c>
      <c r="Q106" s="21">
        <v>44525</v>
      </c>
    </row>
    <row r="107" spans="2:17" s="75" customFormat="1" ht="19.7" customHeight="1">
      <c r="B107" s="65">
        <v>18</v>
      </c>
      <c r="C107" s="73" t="s">
        <v>100</v>
      </c>
      <c r="D107" s="65" t="s">
        <v>178</v>
      </c>
      <c r="E107" s="66" t="s">
        <v>225</v>
      </c>
      <c r="F107" s="87">
        <v>2</v>
      </c>
      <c r="G107" s="63">
        <v>2200</v>
      </c>
      <c r="H107" s="68">
        <f t="shared" si="2"/>
        <v>4400</v>
      </c>
      <c r="I107" s="69"/>
      <c r="J107" s="70" t="s">
        <v>226</v>
      </c>
      <c r="K107" s="70"/>
      <c r="L107" s="72" t="s">
        <v>185</v>
      </c>
      <c r="M107" s="20">
        <v>44498</v>
      </c>
      <c r="N107" s="73"/>
      <c r="O107" s="57"/>
      <c r="P107" s="57">
        <v>44525</v>
      </c>
      <c r="Q107" s="21">
        <v>44525</v>
      </c>
    </row>
    <row r="108" spans="2:17" s="75" customFormat="1" ht="19.7" customHeight="1">
      <c r="B108" s="65">
        <v>18</v>
      </c>
      <c r="C108" s="73" t="s">
        <v>100</v>
      </c>
      <c r="D108" s="65" t="s">
        <v>178</v>
      </c>
      <c r="E108" s="66" t="s">
        <v>227</v>
      </c>
      <c r="F108" s="87">
        <v>2</v>
      </c>
      <c r="G108" s="63">
        <v>3140</v>
      </c>
      <c r="H108" s="68">
        <f t="shared" si="2"/>
        <v>6280</v>
      </c>
      <c r="I108" s="69"/>
      <c r="J108" s="70" t="s">
        <v>228</v>
      </c>
      <c r="K108" s="70"/>
      <c r="L108" s="72" t="s">
        <v>185</v>
      </c>
      <c r="M108" s="20">
        <v>44498</v>
      </c>
      <c r="N108" s="73"/>
      <c r="O108" s="57"/>
      <c r="P108" s="57">
        <v>44525</v>
      </c>
      <c r="Q108" s="21">
        <v>44525</v>
      </c>
    </row>
    <row r="109" spans="2:17" s="75" customFormat="1" ht="19.7" customHeight="1">
      <c r="B109" s="65">
        <v>18</v>
      </c>
      <c r="C109" s="73" t="s">
        <v>100</v>
      </c>
      <c r="D109" s="65" t="s">
        <v>178</v>
      </c>
      <c r="E109" s="66" t="s">
        <v>229</v>
      </c>
      <c r="F109" s="87">
        <v>1</v>
      </c>
      <c r="G109" s="63">
        <v>2000</v>
      </c>
      <c r="H109" s="68">
        <f t="shared" si="2"/>
        <v>2000</v>
      </c>
      <c r="I109" s="69"/>
      <c r="J109" s="70" t="s">
        <v>230</v>
      </c>
      <c r="K109" s="70"/>
      <c r="L109" s="72" t="s">
        <v>185</v>
      </c>
      <c r="M109" s="20">
        <v>44498</v>
      </c>
      <c r="N109" s="73"/>
      <c r="O109" s="57"/>
      <c r="P109" s="57">
        <v>44525</v>
      </c>
      <c r="Q109" s="21">
        <v>44525</v>
      </c>
    </row>
    <row r="110" spans="2:17" s="75" customFormat="1" ht="19.7" customHeight="1">
      <c r="B110" s="65">
        <v>18</v>
      </c>
      <c r="C110" s="73" t="s">
        <v>100</v>
      </c>
      <c r="D110" s="65" t="s">
        <v>178</v>
      </c>
      <c r="E110" s="96" t="s">
        <v>231</v>
      </c>
      <c r="F110" s="87">
        <v>2</v>
      </c>
      <c r="G110" s="63">
        <v>2060</v>
      </c>
      <c r="H110" s="68">
        <f t="shared" si="2"/>
        <v>4120</v>
      </c>
      <c r="I110" s="69"/>
      <c r="J110" s="70" t="s">
        <v>232</v>
      </c>
      <c r="K110" s="70"/>
      <c r="L110" s="72" t="s">
        <v>185</v>
      </c>
      <c r="M110" s="20">
        <v>44498</v>
      </c>
      <c r="N110" s="73"/>
      <c r="O110" s="57"/>
      <c r="P110" s="57">
        <v>44525</v>
      </c>
      <c r="Q110" s="21">
        <v>44525</v>
      </c>
    </row>
    <row r="111" spans="2:17" s="75" customFormat="1" ht="19.7" customHeight="1">
      <c r="B111" s="65">
        <v>18</v>
      </c>
      <c r="C111" s="73" t="s">
        <v>100</v>
      </c>
      <c r="D111" s="65" t="s">
        <v>178</v>
      </c>
      <c r="E111" s="66" t="s">
        <v>233</v>
      </c>
      <c r="F111" s="87">
        <v>100</v>
      </c>
      <c r="G111" s="63">
        <v>12</v>
      </c>
      <c r="H111" s="68">
        <f t="shared" si="2"/>
        <v>1200</v>
      </c>
      <c r="I111" s="69"/>
      <c r="J111" s="91" t="s">
        <v>234</v>
      </c>
      <c r="K111" s="70"/>
      <c r="L111" s="72" t="s">
        <v>185</v>
      </c>
      <c r="M111" s="20">
        <v>44498</v>
      </c>
      <c r="N111" s="73"/>
      <c r="O111" s="57"/>
      <c r="P111" s="57">
        <v>44525</v>
      </c>
      <c r="Q111" s="21">
        <v>44525</v>
      </c>
    </row>
    <row r="112" spans="2:17" s="75" customFormat="1" ht="19.7" customHeight="1">
      <c r="B112" s="65">
        <v>18</v>
      </c>
      <c r="C112" s="73" t="s">
        <v>100</v>
      </c>
      <c r="D112" s="65" t="s">
        <v>178</v>
      </c>
      <c r="E112" s="66" t="s">
        <v>235</v>
      </c>
      <c r="F112" s="87">
        <v>100</v>
      </c>
      <c r="G112" s="63">
        <v>12</v>
      </c>
      <c r="H112" s="68">
        <f t="shared" si="2"/>
        <v>1200</v>
      </c>
      <c r="I112" s="69"/>
      <c r="J112" s="91" t="s">
        <v>234</v>
      </c>
      <c r="K112" s="70"/>
      <c r="L112" s="72" t="s">
        <v>236</v>
      </c>
      <c r="M112" s="20">
        <v>44498</v>
      </c>
      <c r="N112" s="73"/>
      <c r="O112" s="57"/>
      <c r="P112" s="57">
        <v>44525</v>
      </c>
      <c r="Q112" s="21">
        <v>44525</v>
      </c>
    </row>
    <row r="113" spans="2:17" s="75" customFormat="1" ht="19.7" customHeight="1">
      <c r="B113" s="65">
        <v>18</v>
      </c>
      <c r="C113" s="73" t="s">
        <v>100</v>
      </c>
      <c r="D113" s="65" t="s">
        <v>178</v>
      </c>
      <c r="E113" s="66" t="s">
        <v>237</v>
      </c>
      <c r="F113" s="87">
        <v>1</v>
      </c>
      <c r="G113" s="63">
        <v>3250</v>
      </c>
      <c r="H113" s="68">
        <f t="shared" si="2"/>
        <v>3250</v>
      </c>
      <c r="I113" s="69"/>
      <c r="J113" s="70" t="s">
        <v>238</v>
      </c>
      <c r="K113" s="70"/>
      <c r="L113" s="72" t="s">
        <v>236</v>
      </c>
      <c r="M113" s="20">
        <v>44498</v>
      </c>
      <c r="N113" s="73"/>
      <c r="O113" s="57"/>
      <c r="P113" s="57">
        <v>44525</v>
      </c>
      <c r="Q113" s="21">
        <v>44525</v>
      </c>
    </row>
    <row r="114" spans="2:17" s="75" customFormat="1" ht="19.7" customHeight="1">
      <c r="B114" s="65">
        <v>18</v>
      </c>
      <c r="C114" s="73" t="s">
        <v>100</v>
      </c>
      <c r="D114" s="65" t="s">
        <v>178</v>
      </c>
      <c r="E114" s="66" t="s">
        <v>239</v>
      </c>
      <c r="F114" s="87">
        <v>2</v>
      </c>
      <c r="G114" s="63">
        <v>3040</v>
      </c>
      <c r="H114" s="68">
        <f t="shared" si="2"/>
        <v>6080</v>
      </c>
      <c r="I114" s="69"/>
      <c r="J114" s="70" t="s">
        <v>240</v>
      </c>
      <c r="K114" s="70"/>
      <c r="L114" s="72" t="s">
        <v>241</v>
      </c>
      <c r="M114" s="20">
        <v>44498</v>
      </c>
      <c r="N114" s="73"/>
      <c r="O114" s="57"/>
      <c r="P114" s="57">
        <v>44525</v>
      </c>
      <c r="Q114" s="21">
        <v>44525</v>
      </c>
    </row>
    <row r="115" spans="2:17" s="75" customFormat="1" ht="19.7" customHeight="1">
      <c r="B115" s="65">
        <v>18</v>
      </c>
      <c r="C115" s="73" t="s">
        <v>100</v>
      </c>
      <c r="D115" s="65" t="s">
        <v>178</v>
      </c>
      <c r="E115" s="66" t="s">
        <v>242</v>
      </c>
      <c r="F115" s="87">
        <v>4</v>
      </c>
      <c r="G115" s="63">
        <v>560</v>
      </c>
      <c r="H115" s="68">
        <f t="shared" si="2"/>
        <v>2240</v>
      </c>
      <c r="I115" s="69"/>
      <c r="J115" s="70" t="s">
        <v>243</v>
      </c>
      <c r="K115" s="70"/>
      <c r="L115" s="72" t="s">
        <v>241</v>
      </c>
      <c r="M115" s="20">
        <v>44498</v>
      </c>
      <c r="N115" s="73"/>
      <c r="O115" s="57"/>
      <c r="P115" s="57">
        <v>44525</v>
      </c>
      <c r="Q115" s="21">
        <v>44525</v>
      </c>
    </row>
    <row r="116" spans="2:17" s="75" customFormat="1" ht="19.7" customHeight="1">
      <c r="B116" s="65">
        <v>18</v>
      </c>
      <c r="C116" s="73" t="s">
        <v>244</v>
      </c>
      <c r="D116" s="65" t="s">
        <v>178</v>
      </c>
      <c r="E116" s="66" t="s">
        <v>245</v>
      </c>
      <c r="F116" s="87">
        <v>2</v>
      </c>
      <c r="G116" s="63">
        <v>2489</v>
      </c>
      <c r="H116" s="68">
        <f t="shared" si="2"/>
        <v>4978</v>
      </c>
      <c r="I116" s="69"/>
      <c r="J116" s="70" t="s">
        <v>246</v>
      </c>
      <c r="K116" s="70"/>
      <c r="L116" s="72" t="s">
        <v>241</v>
      </c>
      <c r="M116" s="20">
        <v>44498</v>
      </c>
      <c r="N116" s="73"/>
      <c r="O116" s="57"/>
      <c r="P116" s="57">
        <v>44525</v>
      </c>
      <c r="Q116" s="21">
        <v>44525</v>
      </c>
    </row>
    <row r="117" spans="2:17" s="75" customFormat="1" ht="19.7" customHeight="1">
      <c r="B117" s="65">
        <v>18</v>
      </c>
      <c r="C117" s="73" t="s">
        <v>100</v>
      </c>
      <c r="D117" s="65" t="s">
        <v>178</v>
      </c>
      <c r="E117" s="66" t="s">
        <v>247</v>
      </c>
      <c r="F117" s="87">
        <v>2</v>
      </c>
      <c r="G117" s="63">
        <v>780</v>
      </c>
      <c r="H117" s="68">
        <f t="shared" si="2"/>
        <v>1560</v>
      </c>
      <c r="I117" s="69"/>
      <c r="J117" s="70" t="s">
        <v>248</v>
      </c>
      <c r="K117" s="70"/>
      <c r="L117" s="72" t="s">
        <v>241</v>
      </c>
      <c r="M117" s="20">
        <v>44498</v>
      </c>
      <c r="N117" s="73"/>
      <c r="O117" s="57"/>
      <c r="P117" s="57">
        <v>44525</v>
      </c>
      <c r="Q117" s="21">
        <v>44525</v>
      </c>
    </row>
    <row r="118" spans="2:17" s="75" customFormat="1" ht="19.7" customHeight="1">
      <c r="B118" s="65">
        <v>18</v>
      </c>
      <c r="C118" s="73" t="s">
        <v>100</v>
      </c>
      <c r="D118" s="65" t="s">
        <v>178</v>
      </c>
      <c r="E118" s="66" t="s">
        <v>249</v>
      </c>
      <c r="F118" s="87">
        <v>2</v>
      </c>
      <c r="G118" s="63">
        <v>780</v>
      </c>
      <c r="H118" s="68">
        <f t="shared" si="2"/>
        <v>1560</v>
      </c>
      <c r="I118" s="69"/>
      <c r="J118" s="70" t="s">
        <v>248</v>
      </c>
      <c r="K118" s="70"/>
      <c r="L118" s="72" t="s">
        <v>241</v>
      </c>
      <c r="M118" s="20">
        <v>44498</v>
      </c>
      <c r="N118" s="73"/>
      <c r="O118" s="57"/>
      <c r="P118" s="57">
        <v>44525</v>
      </c>
      <c r="Q118" s="21">
        <v>44525</v>
      </c>
    </row>
    <row r="119" spans="2:17" s="75" customFormat="1" ht="19.7" customHeight="1">
      <c r="B119" s="65">
        <v>18</v>
      </c>
      <c r="C119" s="73" t="s">
        <v>100</v>
      </c>
      <c r="D119" s="65" t="s">
        <v>178</v>
      </c>
      <c r="E119" s="66" t="s">
        <v>250</v>
      </c>
      <c r="F119" s="87">
        <v>10</v>
      </c>
      <c r="G119" s="63">
        <v>31</v>
      </c>
      <c r="H119" s="68">
        <f t="shared" si="2"/>
        <v>310</v>
      </c>
      <c r="I119" s="69"/>
      <c r="J119" s="70" t="s">
        <v>251</v>
      </c>
      <c r="K119" s="70"/>
      <c r="L119" s="72" t="s">
        <v>241</v>
      </c>
      <c r="M119" s="20">
        <v>44498</v>
      </c>
      <c r="N119" s="73"/>
      <c r="O119" s="57"/>
      <c r="P119" s="57">
        <v>44525</v>
      </c>
      <c r="Q119" s="21">
        <v>44525</v>
      </c>
    </row>
    <row r="120" spans="2:17" s="75" customFormat="1" ht="19.7" customHeight="1">
      <c r="B120" s="65">
        <v>18</v>
      </c>
      <c r="C120" s="73" t="s">
        <v>100</v>
      </c>
      <c r="D120" s="65" t="s">
        <v>178</v>
      </c>
      <c r="E120" s="66" t="s">
        <v>252</v>
      </c>
      <c r="F120" s="87">
        <v>2</v>
      </c>
      <c r="G120" s="63">
        <v>240</v>
      </c>
      <c r="H120" s="68">
        <f t="shared" si="2"/>
        <v>480</v>
      </c>
      <c r="I120" s="69"/>
      <c r="J120" s="70" t="s">
        <v>253</v>
      </c>
      <c r="K120" s="70"/>
      <c r="L120" s="72" t="s">
        <v>254</v>
      </c>
      <c r="M120" s="20">
        <v>44498</v>
      </c>
      <c r="N120" s="73"/>
      <c r="O120" s="57"/>
      <c r="P120" s="57">
        <v>44525</v>
      </c>
      <c r="Q120" s="21">
        <v>44525</v>
      </c>
    </row>
    <row r="121" spans="2:17" s="75" customFormat="1" ht="19.7" customHeight="1">
      <c r="B121" s="65">
        <v>18</v>
      </c>
      <c r="C121" s="65" t="s">
        <v>159</v>
      </c>
      <c r="D121" s="65" t="s">
        <v>178</v>
      </c>
      <c r="E121" s="66" t="s">
        <v>255</v>
      </c>
      <c r="F121" s="87">
        <v>5</v>
      </c>
      <c r="G121" s="63">
        <v>173</v>
      </c>
      <c r="H121" s="68">
        <f t="shared" si="2"/>
        <v>865</v>
      </c>
      <c r="I121" s="69"/>
      <c r="J121" s="70" t="s">
        <v>256</v>
      </c>
      <c r="K121" s="70"/>
      <c r="L121" s="72" t="s">
        <v>254</v>
      </c>
      <c r="M121" s="20">
        <v>44498</v>
      </c>
      <c r="N121" s="73"/>
      <c r="O121" s="57"/>
      <c r="P121" s="57">
        <v>44525</v>
      </c>
      <c r="Q121" s="21">
        <v>44525</v>
      </c>
    </row>
    <row r="122" spans="2:17" s="75" customFormat="1" ht="19.7" customHeight="1">
      <c r="B122" s="65">
        <v>18</v>
      </c>
      <c r="C122" s="73" t="s">
        <v>100</v>
      </c>
      <c r="D122" s="65" t="s">
        <v>178</v>
      </c>
      <c r="E122" s="66" t="s">
        <v>257</v>
      </c>
      <c r="F122" s="87">
        <v>1</v>
      </c>
      <c r="G122" s="63">
        <v>749</v>
      </c>
      <c r="H122" s="68">
        <f t="shared" si="2"/>
        <v>749</v>
      </c>
      <c r="I122" s="69"/>
      <c r="J122" s="70" t="s">
        <v>258</v>
      </c>
      <c r="K122" s="70"/>
      <c r="L122" s="72" t="s">
        <v>254</v>
      </c>
      <c r="M122" s="20">
        <v>44498</v>
      </c>
      <c r="N122" s="73"/>
      <c r="O122" s="57"/>
      <c r="P122" s="57">
        <v>44525</v>
      </c>
      <c r="Q122" s="21">
        <v>44525</v>
      </c>
    </row>
    <row r="123" spans="2:17" s="75" customFormat="1" ht="19.7" customHeight="1">
      <c r="B123" s="65">
        <v>18</v>
      </c>
      <c r="C123" s="73" t="s">
        <v>100</v>
      </c>
      <c r="D123" s="65" t="s">
        <v>178</v>
      </c>
      <c r="E123" s="66" t="s">
        <v>259</v>
      </c>
      <c r="F123" s="87">
        <v>4</v>
      </c>
      <c r="G123" s="63">
        <v>1710</v>
      </c>
      <c r="H123" s="68">
        <f t="shared" si="2"/>
        <v>6840</v>
      </c>
      <c r="I123" s="69"/>
      <c r="J123" s="70" t="s">
        <v>260</v>
      </c>
      <c r="K123" s="70"/>
      <c r="L123" s="72" t="s">
        <v>261</v>
      </c>
      <c r="M123" s="20">
        <v>44498</v>
      </c>
      <c r="N123" s="73"/>
      <c r="O123" s="57"/>
      <c r="P123" s="57">
        <v>44525</v>
      </c>
      <c r="Q123" s="21">
        <v>44525</v>
      </c>
    </row>
    <row r="124" spans="2:17" s="75" customFormat="1" ht="19.7" customHeight="1">
      <c r="B124" s="65">
        <v>18</v>
      </c>
      <c r="C124" s="65" t="s">
        <v>159</v>
      </c>
      <c r="D124" s="65" t="s">
        <v>178</v>
      </c>
      <c r="E124" s="66" t="s">
        <v>262</v>
      </c>
      <c r="F124" s="87">
        <v>10</v>
      </c>
      <c r="G124" s="63">
        <v>165</v>
      </c>
      <c r="H124" s="68">
        <f t="shared" si="2"/>
        <v>1650</v>
      </c>
      <c r="I124" s="69"/>
      <c r="J124" s="70" t="s">
        <v>256</v>
      </c>
      <c r="K124" s="70"/>
      <c r="L124" s="72" t="s">
        <v>261</v>
      </c>
      <c r="M124" s="20">
        <v>44498</v>
      </c>
      <c r="N124" s="73"/>
      <c r="O124" s="57"/>
      <c r="P124" s="57">
        <v>44525</v>
      </c>
      <c r="Q124" s="21">
        <v>44525</v>
      </c>
    </row>
    <row r="125" spans="2:17" s="75" customFormat="1" ht="19.7" customHeight="1">
      <c r="B125" s="65">
        <v>18</v>
      </c>
      <c r="C125" s="65" t="s">
        <v>159</v>
      </c>
      <c r="D125" s="65" t="s">
        <v>178</v>
      </c>
      <c r="E125" s="66" t="s">
        <v>263</v>
      </c>
      <c r="F125" s="87">
        <v>10</v>
      </c>
      <c r="G125" s="63">
        <v>142</v>
      </c>
      <c r="H125" s="68">
        <f t="shared" si="2"/>
        <v>1420</v>
      </c>
      <c r="I125" s="69"/>
      <c r="J125" s="70" t="s">
        <v>256</v>
      </c>
      <c r="K125" s="70"/>
      <c r="L125" s="72" t="s">
        <v>261</v>
      </c>
      <c r="M125" s="20">
        <v>44498</v>
      </c>
      <c r="N125" s="73"/>
      <c r="O125" s="57"/>
      <c r="P125" s="57">
        <v>44525</v>
      </c>
      <c r="Q125" s="21">
        <v>44525</v>
      </c>
    </row>
    <row r="126" spans="2:17" s="75" customFormat="1" ht="19.7" customHeight="1">
      <c r="B126" s="65">
        <v>18</v>
      </c>
      <c r="C126" s="65" t="s">
        <v>100</v>
      </c>
      <c r="D126" s="65" t="s">
        <v>178</v>
      </c>
      <c r="E126" s="66" t="s">
        <v>264</v>
      </c>
      <c r="F126" s="87">
        <v>4</v>
      </c>
      <c r="G126" s="76">
        <v>249</v>
      </c>
      <c r="H126" s="68">
        <f t="shared" si="2"/>
        <v>996</v>
      </c>
      <c r="I126" s="69"/>
      <c r="J126" s="70" t="s">
        <v>265</v>
      </c>
      <c r="K126" s="70"/>
      <c r="L126" s="72" t="s">
        <v>266</v>
      </c>
      <c r="M126" s="20">
        <v>44498</v>
      </c>
      <c r="N126" s="73"/>
      <c r="O126" s="57"/>
      <c r="P126" s="57">
        <v>44525</v>
      </c>
      <c r="Q126" s="21">
        <v>44525</v>
      </c>
    </row>
    <row r="127" spans="2:17" s="75" customFormat="1" ht="19.7" customHeight="1">
      <c r="B127" s="65">
        <v>18</v>
      </c>
      <c r="C127" s="65" t="s">
        <v>267</v>
      </c>
      <c r="D127" s="65" t="s">
        <v>178</v>
      </c>
      <c r="E127" s="66" t="s">
        <v>268</v>
      </c>
      <c r="F127" s="87">
        <v>1</v>
      </c>
      <c r="G127" s="63">
        <v>14834</v>
      </c>
      <c r="H127" s="68">
        <f t="shared" si="2"/>
        <v>14834</v>
      </c>
      <c r="I127" s="69"/>
      <c r="J127" s="70" t="s">
        <v>269</v>
      </c>
      <c r="K127" s="70"/>
      <c r="L127" s="72" t="s">
        <v>270</v>
      </c>
      <c r="M127" s="20">
        <v>44498</v>
      </c>
      <c r="N127" s="73"/>
      <c r="O127" s="57"/>
      <c r="P127" s="57">
        <v>44525</v>
      </c>
      <c r="Q127" s="21">
        <v>44525</v>
      </c>
    </row>
    <row r="128" spans="2:17" s="75" customFormat="1" ht="19.7" customHeight="1">
      <c r="B128" s="65">
        <v>18</v>
      </c>
      <c r="C128" s="65" t="s">
        <v>267</v>
      </c>
      <c r="D128" s="65" t="s">
        <v>178</v>
      </c>
      <c r="E128" s="66" t="s">
        <v>271</v>
      </c>
      <c r="F128" s="87">
        <v>1</v>
      </c>
      <c r="G128" s="63"/>
      <c r="H128" s="68">
        <f t="shared" si="2"/>
        <v>0</v>
      </c>
      <c r="I128" s="69"/>
      <c r="J128" s="70" t="s">
        <v>272</v>
      </c>
      <c r="K128" s="70"/>
      <c r="L128" s="72" t="s">
        <v>270</v>
      </c>
      <c r="M128" s="20"/>
      <c r="N128" s="73"/>
      <c r="O128" s="57"/>
      <c r="P128" s="86"/>
      <c r="Q128" s="21"/>
    </row>
    <row r="129" spans="2:17" s="75" customFormat="1" ht="19.7" customHeight="1">
      <c r="B129" s="65">
        <v>18</v>
      </c>
      <c r="C129" s="73" t="s">
        <v>100</v>
      </c>
      <c r="D129" s="65" t="s">
        <v>178</v>
      </c>
      <c r="E129" s="66" t="s">
        <v>273</v>
      </c>
      <c r="F129" s="87">
        <v>2</v>
      </c>
      <c r="G129" s="63">
        <v>240</v>
      </c>
      <c r="H129" s="68">
        <f t="shared" si="2"/>
        <v>480</v>
      </c>
      <c r="I129" s="69"/>
      <c r="J129" s="70" t="s">
        <v>253</v>
      </c>
      <c r="K129" s="70"/>
      <c r="L129" s="72" t="s">
        <v>270</v>
      </c>
      <c r="M129" s="57">
        <v>44498</v>
      </c>
      <c r="N129" s="73"/>
      <c r="O129" s="57"/>
      <c r="P129" s="57">
        <v>44525</v>
      </c>
      <c r="Q129" s="21">
        <v>44525</v>
      </c>
    </row>
    <row r="130" spans="2:17" s="75" customFormat="1" ht="19.7" customHeight="1">
      <c r="B130" s="65">
        <v>18</v>
      </c>
      <c r="C130" s="65" t="s">
        <v>159</v>
      </c>
      <c r="D130" s="65" t="s">
        <v>178</v>
      </c>
      <c r="E130" s="66" t="s">
        <v>263</v>
      </c>
      <c r="F130" s="87">
        <v>5</v>
      </c>
      <c r="G130" s="63">
        <v>172</v>
      </c>
      <c r="H130" s="68">
        <f t="shared" si="2"/>
        <v>860</v>
      </c>
      <c r="I130" s="69"/>
      <c r="J130" s="70" t="s">
        <v>256</v>
      </c>
      <c r="K130" s="70"/>
      <c r="L130" s="72" t="s">
        <v>270</v>
      </c>
      <c r="M130" s="57">
        <v>44498</v>
      </c>
      <c r="N130" s="73"/>
      <c r="O130" s="57"/>
      <c r="P130" s="57">
        <v>44525</v>
      </c>
      <c r="Q130" s="21">
        <v>44525</v>
      </c>
    </row>
    <row r="131" spans="2:17" s="75" customFormat="1" ht="19.7" customHeight="1">
      <c r="B131" s="65">
        <v>18</v>
      </c>
      <c r="C131" s="73" t="s">
        <v>100</v>
      </c>
      <c r="D131" s="65" t="s">
        <v>178</v>
      </c>
      <c r="E131" s="66" t="s">
        <v>274</v>
      </c>
      <c r="F131" s="87">
        <v>8</v>
      </c>
      <c r="G131" s="63">
        <v>936</v>
      </c>
      <c r="H131" s="68">
        <f t="shared" si="2"/>
        <v>7488</v>
      </c>
      <c r="I131" s="69"/>
      <c r="J131" s="70" t="s">
        <v>275</v>
      </c>
      <c r="K131" s="70"/>
      <c r="L131" s="72" t="s">
        <v>276</v>
      </c>
      <c r="M131" s="57">
        <v>44498</v>
      </c>
      <c r="N131" s="73"/>
      <c r="O131" s="57"/>
      <c r="P131" s="57">
        <v>44525</v>
      </c>
      <c r="Q131" s="21">
        <v>44525</v>
      </c>
    </row>
    <row r="132" spans="2:17" s="75" customFormat="1" ht="19.7" customHeight="1">
      <c r="B132" s="65">
        <v>18</v>
      </c>
      <c r="C132" s="73" t="s">
        <v>100</v>
      </c>
      <c r="D132" s="65" t="s">
        <v>178</v>
      </c>
      <c r="E132" s="91" t="s">
        <v>277</v>
      </c>
      <c r="F132" s="95">
        <v>2</v>
      </c>
      <c r="G132" s="63">
        <v>1980</v>
      </c>
      <c r="H132" s="68">
        <f t="shared" si="2"/>
        <v>3960</v>
      </c>
      <c r="I132" s="72"/>
      <c r="J132" s="70" t="s">
        <v>278</v>
      </c>
      <c r="K132" s="70"/>
      <c r="L132" s="72" t="s">
        <v>276</v>
      </c>
      <c r="M132" s="57">
        <v>44498</v>
      </c>
      <c r="N132" s="73"/>
      <c r="O132" s="57"/>
      <c r="P132" s="57">
        <v>44525</v>
      </c>
      <c r="Q132" s="21">
        <v>44525</v>
      </c>
    </row>
    <row r="133" spans="2:17" s="75" customFormat="1" ht="19.7" customHeight="1">
      <c r="B133" s="65">
        <v>18</v>
      </c>
      <c r="C133" s="73" t="s">
        <v>100</v>
      </c>
      <c r="D133" s="65" t="s">
        <v>178</v>
      </c>
      <c r="E133" s="91" t="s">
        <v>279</v>
      </c>
      <c r="F133" s="95">
        <v>1</v>
      </c>
      <c r="G133" s="63">
        <v>320</v>
      </c>
      <c r="H133" s="68">
        <f t="shared" si="2"/>
        <v>320</v>
      </c>
      <c r="I133" s="72"/>
      <c r="J133" s="70" t="s">
        <v>280</v>
      </c>
      <c r="K133" s="70"/>
      <c r="L133" s="72" t="s">
        <v>276</v>
      </c>
      <c r="M133" s="57">
        <v>44498</v>
      </c>
      <c r="N133" s="73"/>
      <c r="O133" s="57"/>
      <c r="P133" s="57">
        <v>44525</v>
      </c>
      <c r="Q133" s="21">
        <v>44525</v>
      </c>
    </row>
    <row r="134" spans="2:17" s="75" customFormat="1" ht="19.7" customHeight="1">
      <c r="B134" s="65">
        <v>18</v>
      </c>
      <c r="C134" s="73" t="s">
        <v>100</v>
      </c>
      <c r="D134" s="65" t="s">
        <v>178</v>
      </c>
      <c r="E134" s="91" t="s">
        <v>281</v>
      </c>
      <c r="F134" s="95">
        <v>2</v>
      </c>
      <c r="G134" s="63">
        <v>380</v>
      </c>
      <c r="H134" s="68">
        <f t="shared" si="2"/>
        <v>760</v>
      </c>
      <c r="I134" s="72"/>
      <c r="J134" s="70" t="s">
        <v>280</v>
      </c>
      <c r="K134" s="70"/>
      <c r="L134" s="72" t="s">
        <v>276</v>
      </c>
      <c r="M134" s="57">
        <v>44498</v>
      </c>
      <c r="N134" s="73"/>
      <c r="O134" s="57"/>
      <c r="P134" s="57">
        <v>44525</v>
      </c>
      <c r="Q134" s="21">
        <v>44525</v>
      </c>
    </row>
    <row r="135" spans="2:17" s="75" customFormat="1" ht="19.7" customHeight="1">
      <c r="B135" s="65">
        <v>18</v>
      </c>
      <c r="C135" s="73" t="s">
        <v>100</v>
      </c>
      <c r="D135" s="65" t="s">
        <v>178</v>
      </c>
      <c r="E135" s="91" t="s">
        <v>282</v>
      </c>
      <c r="F135" s="95">
        <v>4</v>
      </c>
      <c r="G135" s="63">
        <v>470</v>
      </c>
      <c r="H135" s="68">
        <f t="shared" si="2"/>
        <v>1880</v>
      </c>
      <c r="I135" s="72"/>
      <c r="J135" s="70" t="s">
        <v>280</v>
      </c>
      <c r="K135" s="70"/>
      <c r="L135" s="72" t="s">
        <v>276</v>
      </c>
      <c r="M135" s="57">
        <v>44498</v>
      </c>
      <c r="N135" s="73"/>
      <c r="O135" s="57"/>
      <c r="P135" s="57">
        <v>44525</v>
      </c>
      <c r="Q135" s="21">
        <v>44525</v>
      </c>
    </row>
    <row r="136" spans="2:17" s="75" customFormat="1" ht="19.7" customHeight="1">
      <c r="B136" s="65">
        <v>18</v>
      </c>
      <c r="C136" s="73" t="s">
        <v>100</v>
      </c>
      <c r="D136" s="65" t="s">
        <v>178</v>
      </c>
      <c r="E136" s="91" t="s">
        <v>283</v>
      </c>
      <c r="F136" s="95">
        <v>2</v>
      </c>
      <c r="G136" s="63">
        <v>690</v>
      </c>
      <c r="H136" s="68">
        <f t="shared" si="2"/>
        <v>1380</v>
      </c>
      <c r="I136" s="72"/>
      <c r="J136" s="70" t="s">
        <v>284</v>
      </c>
      <c r="K136" s="70"/>
      <c r="L136" s="72" t="s">
        <v>276</v>
      </c>
      <c r="M136" s="57">
        <v>44498</v>
      </c>
      <c r="N136" s="73"/>
      <c r="O136" s="57"/>
      <c r="P136" s="57">
        <v>44525</v>
      </c>
      <c r="Q136" s="21">
        <v>44525</v>
      </c>
    </row>
    <row r="137" spans="2:17" s="75" customFormat="1" ht="19.7" customHeight="1">
      <c r="B137" s="65">
        <v>18</v>
      </c>
      <c r="C137" s="73" t="s">
        <v>100</v>
      </c>
      <c r="D137" s="65" t="s">
        <v>178</v>
      </c>
      <c r="E137" s="91" t="s">
        <v>285</v>
      </c>
      <c r="F137" s="95">
        <v>2</v>
      </c>
      <c r="G137" s="63">
        <v>1210</v>
      </c>
      <c r="H137" s="68">
        <f t="shared" si="2"/>
        <v>2420</v>
      </c>
      <c r="I137" s="72"/>
      <c r="J137" s="70" t="s">
        <v>284</v>
      </c>
      <c r="K137" s="70"/>
      <c r="L137" s="72" t="s">
        <v>276</v>
      </c>
      <c r="M137" s="57">
        <v>44498</v>
      </c>
      <c r="N137" s="73"/>
      <c r="O137" s="57"/>
      <c r="P137" s="57">
        <v>44525</v>
      </c>
      <c r="Q137" s="21">
        <v>44525</v>
      </c>
    </row>
    <row r="138" spans="2:17" s="75" customFormat="1" ht="19.7" customHeight="1">
      <c r="B138" s="65">
        <v>18</v>
      </c>
      <c r="C138" s="73" t="s">
        <v>100</v>
      </c>
      <c r="D138" s="65" t="s">
        <v>178</v>
      </c>
      <c r="E138" s="91" t="s">
        <v>286</v>
      </c>
      <c r="F138" s="95">
        <v>2</v>
      </c>
      <c r="G138" s="63">
        <v>1720</v>
      </c>
      <c r="H138" s="68">
        <f t="shared" si="2"/>
        <v>3440</v>
      </c>
      <c r="I138" s="72"/>
      <c r="J138" s="70" t="s">
        <v>287</v>
      </c>
      <c r="K138" s="70"/>
      <c r="L138" s="72" t="s">
        <v>276</v>
      </c>
      <c r="M138" s="57">
        <v>44498</v>
      </c>
      <c r="N138" s="73"/>
      <c r="O138" s="57"/>
      <c r="P138" s="57">
        <v>44525</v>
      </c>
      <c r="Q138" s="21">
        <v>44525</v>
      </c>
    </row>
    <row r="139" spans="2:17" s="75" customFormat="1" ht="19.7" customHeight="1">
      <c r="B139" s="65">
        <v>18</v>
      </c>
      <c r="C139" s="73" t="s">
        <v>100</v>
      </c>
      <c r="D139" s="65" t="s">
        <v>178</v>
      </c>
      <c r="E139" s="91" t="s">
        <v>288</v>
      </c>
      <c r="F139" s="95">
        <v>2</v>
      </c>
      <c r="G139" s="63">
        <v>2000</v>
      </c>
      <c r="H139" s="68">
        <f t="shared" si="2"/>
        <v>4000</v>
      </c>
      <c r="I139" s="72"/>
      <c r="J139" s="70" t="s">
        <v>287</v>
      </c>
      <c r="K139" s="70"/>
      <c r="L139" s="72" t="s">
        <v>276</v>
      </c>
      <c r="M139" s="57">
        <v>44498</v>
      </c>
      <c r="N139" s="73"/>
      <c r="O139" s="57"/>
      <c r="P139" s="57">
        <v>44525</v>
      </c>
      <c r="Q139" s="21">
        <v>44525</v>
      </c>
    </row>
    <row r="140" spans="2:17" s="75" customFormat="1" ht="19.7" customHeight="1">
      <c r="B140" s="65">
        <v>18</v>
      </c>
      <c r="C140" s="73" t="s">
        <v>100</v>
      </c>
      <c r="D140" s="65" t="s">
        <v>178</v>
      </c>
      <c r="E140" s="91" t="s">
        <v>289</v>
      </c>
      <c r="F140" s="95">
        <v>4</v>
      </c>
      <c r="G140" s="63">
        <v>2260</v>
      </c>
      <c r="H140" s="68">
        <f t="shared" si="2"/>
        <v>9040</v>
      </c>
      <c r="I140" s="72"/>
      <c r="J140" s="70" t="s">
        <v>287</v>
      </c>
      <c r="K140" s="70"/>
      <c r="L140" s="72" t="s">
        <v>276</v>
      </c>
      <c r="M140" s="57">
        <v>44498</v>
      </c>
      <c r="N140" s="73"/>
      <c r="O140" s="57"/>
      <c r="P140" s="57">
        <v>44525</v>
      </c>
      <c r="Q140" s="21">
        <v>44525</v>
      </c>
    </row>
    <row r="141" spans="2:17" s="75" customFormat="1" ht="19.7" customHeight="1">
      <c r="B141" s="65">
        <v>18</v>
      </c>
      <c r="C141" s="73" t="s">
        <v>100</v>
      </c>
      <c r="D141" s="65" t="s">
        <v>178</v>
      </c>
      <c r="E141" s="91" t="s">
        <v>290</v>
      </c>
      <c r="F141" s="95">
        <v>5</v>
      </c>
      <c r="G141" s="63">
        <v>2300</v>
      </c>
      <c r="H141" s="68">
        <f t="shared" ref="H141:H204" si="3">F141*G141</f>
        <v>11500</v>
      </c>
      <c r="I141" s="72"/>
      <c r="J141" s="70" t="s">
        <v>287</v>
      </c>
      <c r="K141" s="70"/>
      <c r="L141" s="72" t="s">
        <v>276</v>
      </c>
      <c r="M141" s="57">
        <v>44498</v>
      </c>
      <c r="N141" s="73"/>
      <c r="O141" s="57"/>
      <c r="P141" s="57">
        <v>44525</v>
      </c>
      <c r="Q141" s="21">
        <v>44525</v>
      </c>
    </row>
    <row r="142" spans="2:17" s="75" customFormat="1" ht="19.7" customHeight="1">
      <c r="B142" s="65">
        <v>18</v>
      </c>
      <c r="C142" s="73" t="s">
        <v>100</v>
      </c>
      <c r="D142" s="65" t="s">
        <v>178</v>
      </c>
      <c r="E142" s="91" t="s">
        <v>291</v>
      </c>
      <c r="F142" s="95">
        <v>4</v>
      </c>
      <c r="G142" s="63">
        <v>2740</v>
      </c>
      <c r="H142" s="68">
        <f t="shared" si="3"/>
        <v>10960</v>
      </c>
      <c r="I142" s="72"/>
      <c r="J142" s="70" t="s">
        <v>287</v>
      </c>
      <c r="K142" s="70"/>
      <c r="L142" s="72" t="s">
        <v>276</v>
      </c>
      <c r="M142" s="57">
        <v>44498</v>
      </c>
      <c r="N142" s="73"/>
      <c r="O142" s="57"/>
      <c r="P142" s="57">
        <v>44525</v>
      </c>
      <c r="Q142" s="21">
        <v>44525</v>
      </c>
    </row>
    <row r="143" spans="2:17" s="75" customFormat="1" ht="19.7" customHeight="1">
      <c r="B143" s="65">
        <v>18</v>
      </c>
      <c r="C143" s="73" t="s">
        <v>100</v>
      </c>
      <c r="D143" s="65" t="s">
        <v>178</v>
      </c>
      <c r="E143" s="91" t="s">
        <v>199</v>
      </c>
      <c r="F143" s="95">
        <v>30</v>
      </c>
      <c r="G143" s="63">
        <v>224</v>
      </c>
      <c r="H143" s="68">
        <f t="shared" si="3"/>
        <v>6720</v>
      </c>
      <c r="I143" s="72"/>
      <c r="J143" s="91" t="s">
        <v>200</v>
      </c>
      <c r="K143" s="70"/>
      <c r="L143" s="72" t="s">
        <v>276</v>
      </c>
      <c r="M143" s="57">
        <v>44498</v>
      </c>
      <c r="N143" s="73"/>
      <c r="O143" s="57"/>
      <c r="P143" s="86">
        <v>44546</v>
      </c>
      <c r="Q143" s="21">
        <v>44546</v>
      </c>
    </row>
    <row r="144" spans="2:17" s="75" customFormat="1" ht="19.7" customHeight="1">
      <c r="B144" s="65">
        <v>18</v>
      </c>
      <c r="C144" s="73" t="s">
        <v>100</v>
      </c>
      <c r="D144" s="65" t="s">
        <v>178</v>
      </c>
      <c r="E144" s="91" t="s">
        <v>292</v>
      </c>
      <c r="F144" s="95">
        <v>8</v>
      </c>
      <c r="G144" s="63">
        <v>531</v>
      </c>
      <c r="H144" s="68">
        <f t="shared" si="3"/>
        <v>4248</v>
      </c>
      <c r="I144" s="72"/>
      <c r="J144" s="91" t="s">
        <v>200</v>
      </c>
      <c r="K144" s="70"/>
      <c r="L144" s="72" t="s">
        <v>276</v>
      </c>
      <c r="M144" s="57">
        <v>44498</v>
      </c>
      <c r="N144" s="73"/>
      <c r="O144" s="57"/>
      <c r="P144" s="57">
        <v>44525</v>
      </c>
      <c r="Q144" s="21">
        <v>44525</v>
      </c>
    </row>
    <row r="145" spans="2:17" s="75" customFormat="1" ht="19.7" customHeight="1">
      <c r="B145" s="65">
        <v>18</v>
      </c>
      <c r="C145" s="73" t="s">
        <v>100</v>
      </c>
      <c r="D145" s="65" t="s">
        <v>178</v>
      </c>
      <c r="E145" s="91" t="s">
        <v>293</v>
      </c>
      <c r="F145" s="95">
        <v>56</v>
      </c>
      <c r="G145" s="63">
        <v>540</v>
      </c>
      <c r="H145" s="68">
        <f t="shared" si="3"/>
        <v>30240</v>
      </c>
      <c r="I145" s="72"/>
      <c r="J145" s="91" t="s">
        <v>294</v>
      </c>
      <c r="K145" s="70"/>
      <c r="L145" s="72" t="s">
        <v>276</v>
      </c>
      <c r="M145" s="57">
        <v>44498</v>
      </c>
      <c r="N145" s="73"/>
      <c r="O145" s="57"/>
      <c r="P145" s="57">
        <v>44525</v>
      </c>
      <c r="Q145" s="21">
        <v>44525</v>
      </c>
    </row>
    <row r="146" spans="2:17" s="75" customFormat="1" ht="19.7" customHeight="1">
      <c r="B146" s="65">
        <v>18</v>
      </c>
      <c r="C146" s="73" t="s">
        <v>100</v>
      </c>
      <c r="D146" s="65" t="s">
        <v>178</v>
      </c>
      <c r="E146" s="91" t="s">
        <v>295</v>
      </c>
      <c r="F146" s="95">
        <v>20</v>
      </c>
      <c r="G146" s="63">
        <v>25</v>
      </c>
      <c r="H146" s="68">
        <f t="shared" si="3"/>
        <v>500</v>
      </c>
      <c r="I146" s="72"/>
      <c r="J146" s="91" t="s">
        <v>234</v>
      </c>
      <c r="K146" s="70"/>
      <c r="L146" s="72" t="s">
        <v>276</v>
      </c>
      <c r="M146" s="57">
        <v>44498</v>
      </c>
      <c r="N146" s="73"/>
      <c r="O146" s="57"/>
      <c r="P146" s="57">
        <v>44525</v>
      </c>
      <c r="Q146" s="21">
        <v>44525</v>
      </c>
    </row>
    <row r="147" spans="2:17" s="75" customFormat="1" ht="19.7" customHeight="1">
      <c r="B147" s="65">
        <v>18</v>
      </c>
      <c r="C147" s="73" t="s">
        <v>100</v>
      </c>
      <c r="D147" s="65" t="s">
        <v>178</v>
      </c>
      <c r="E147" s="91" t="s">
        <v>296</v>
      </c>
      <c r="F147" s="95">
        <v>10</v>
      </c>
      <c r="G147" s="63">
        <v>72</v>
      </c>
      <c r="H147" s="68">
        <f t="shared" si="3"/>
        <v>720</v>
      </c>
      <c r="I147" s="72"/>
      <c r="J147" s="91" t="s">
        <v>297</v>
      </c>
      <c r="K147" s="70"/>
      <c r="L147" s="72" t="s">
        <v>276</v>
      </c>
      <c r="M147" s="57">
        <v>44498</v>
      </c>
      <c r="N147" s="73"/>
      <c r="O147" s="57"/>
      <c r="P147" s="57">
        <v>44525</v>
      </c>
      <c r="Q147" s="21">
        <v>44525</v>
      </c>
    </row>
    <row r="148" spans="2:17" s="75" customFormat="1" ht="19.7" customHeight="1">
      <c r="B148" s="65">
        <v>18</v>
      </c>
      <c r="C148" s="73" t="s">
        <v>100</v>
      </c>
      <c r="D148" s="65" t="s">
        <v>178</v>
      </c>
      <c r="E148" s="91" t="s">
        <v>298</v>
      </c>
      <c r="F148" s="95">
        <v>8</v>
      </c>
      <c r="G148" s="63">
        <v>230</v>
      </c>
      <c r="H148" s="68">
        <f t="shared" si="3"/>
        <v>1840</v>
      </c>
      <c r="I148" s="72"/>
      <c r="J148" s="91" t="s">
        <v>299</v>
      </c>
      <c r="K148" s="70"/>
      <c r="L148" s="72" t="s">
        <v>276</v>
      </c>
      <c r="M148" s="57">
        <v>44498</v>
      </c>
      <c r="N148" s="73"/>
      <c r="O148" s="57"/>
      <c r="P148" s="57">
        <v>44525</v>
      </c>
      <c r="Q148" s="21">
        <v>44525</v>
      </c>
    </row>
    <row r="149" spans="2:17" s="75" customFormat="1" ht="19.7" customHeight="1">
      <c r="B149" s="65">
        <v>18</v>
      </c>
      <c r="C149" s="73" t="s">
        <v>100</v>
      </c>
      <c r="D149" s="65" t="s">
        <v>178</v>
      </c>
      <c r="E149" s="91" t="s">
        <v>300</v>
      </c>
      <c r="F149" s="95">
        <v>4</v>
      </c>
      <c r="G149" s="63">
        <v>6850</v>
      </c>
      <c r="H149" s="68">
        <f t="shared" si="3"/>
        <v>27400</v>
      </c>
      <c r="I149" s="72"/>
      <c r="J149" s="91" t="s">
        <v>301</v>
      </c>
      <c r="K149" s="70"/>
      <c r="L149" s="72" t="s">
        <v>276</v>
      </c>
      <c r="M149" s="57">
        <v>44498</v>
      </c>
      <c r="N149" s="73"/>
      <c r="O149" s="57"/>
      <c r="P149" s="57">
        <v>44525</v>
      </c>
      <c r="Q149" s="21">
        <v>44525</v>
      </c>
    </row>
    <row r="150" spans="2:17" s="75" customFormat="1" ht="19.7" customHeight="1">
      <c r="B150" s="65">
        <v>18</v>
      </c>
      <c r="C150" s="73" t="s">
        <v>100</v>
      </c>
      <c r="D150" s="65" t="s">
        <v>178</v>
      </c>
      <c r="E150" s="91" t="s">
        <v>302</v>
      </c>
      <c r="F150" s="95">
        <v>4</v>
      </c>
      <c r="G150" s="63">
        <v>33</v>
      </c>
      <c r="H150" s="68">
        <f t="shared" si="3"/>
        <v>132</v>
      </c>
      <c r="I150" s="72"/>
      <c r="J150" s="91" t="s">
        <v>303</v>
      </c>
      <c r="K150" s="70"/>
      <c r="L150" s="72" t="s">
        <v>276</v>
      </c>
      <c r="M150" s="57">
        <v>44498</v>
      </c>
      <c r="N150" s="73"/>
      <c r="O150" s="57"/>
      <c r="P150" s="57">
        <v>44525</v>
      </c>
      <c r="Q150" s="21">
        <v>44525</v>
      </c>
    </row>
    <row r="151" spans="2:17" s="75" customFormat="1" ht="19.7" customHeight="1">
      <c r="B151" s="65">
        <v>18</v>
      </c>
      <c r="C151" s="73" t="s">
        <v>100</v>
      </c>
      <c r="D151" s="65" t="s">
        <v>178</v>
      </c>
      <c r="E151" s="91" t="s">
        <v>304</v>
      </c>
      <c r="F151" s="95">
        <v>2</v>
      </c>
      <c r="G151" s="63">
        <v>6000</v>
      </c>
      <c r="H151" s="68">
        <f t="shared" si="3"/>
        <v>12000</v>
      </c>
      <c r="I151" s="72"/>
      <c r="J151" s="91" t="s">
        <v>305</v>
      </c>
      <c r="K151" s="70"/>
      <c r="L151" s="72" t="s">
        <v>276</v>
      </c>
      <c r="M151" s="57">
        <v>44498</v>
      </c>
      <c r="N151" s="73"/>
      <c r="O151" s="57"/>
      <c r="P151" s="57">
        <v>44525</v>
      </c>
      <c r="Q151" s="21">
        <v>44525</v>
      </c>
    </row>
    <row r="152" spans="2:17" s="75" customFormat="1" ht="19.7" customHeight="1">
      <c r="B152" s="65">
        <v>18</v>
      </c>
      <c r="C152" s="73" t="s">
        <v>100</v>
      </c>
      <c r="D152" s="65" t="s">
        <v>178</v>
      </c>
      <c r="E152" s="91" t="s">
        <v>306</v>
      </c>
      <c r="F152" s="95">
        <v>2</v>
      </c>
      <c r="G152" s="63">
        <v>4240</v>
      </c>
      <c r="H152" s="68">
        <f t="shared" si="3"/>
        <v>8480</v>
      </c>
      <c r="I152" s="69"/>
      <c r="J152" s="91" t="s">
        <v>307</v>
      </c>
      <c r="K152" s="70"/>
      <c r="L152" s="72" t="s">
        <v>276</v>
      </c>
      <c r="M152" s="57">
        <v>44498</v>
      </c>
      <c r="N152" s="73"/>
      <c r="O152" s="57"/>
      <c r="P152" s="57">
        <v>44525</v>
      </c>
      <c r="Q152" s="21">
        <v>44525</v>
      </c>
    </row>
    <row r="153" spans="2:17" s="75" customFormat="1" ht="19.7" customHeight="1">
      <c r="B153" s="65">
        <v>18</v>
      </c>
      <c r="C153" s="73" t="s">
        <v>100</v>
      </c>
      <c r="D153" s="65" t="s">
        <v>178</v>
      </c>
      <c r="E153" s="91" t="s">
        <v>308</v>
      </c>
      <c r="F153" s="95">
        <v>2</v>
      </c>
      <c r="G153" s="63">
        <v>860</v>
      </c>
      <c r="H153" s="68">
        <f t="shared" si="3"/>
        <v>1720</v>
      </c>
      <c r="I153" s="72"/>
      <c r="J153" s="91" t="s">
        <v>309</v>
      </c>
      <c r="K153" s="70"/>
      <c r="L153" s="72" t="s">
        <v>276</v>
      </c>
      <c r="M153" s="57">
        <v>44498</v>
      </c>
      <c r="N153" s="73"/>
      <c r="O153" s="57"/>
      <c r="P153" s="57">
        <v>44525</v>
      </c>
      <c r="Q153" s="21">
        <v>44525</v>
      </c>
    </row>
    <row r="154" spans="2:17" s="75" customFormat="1" ht="19.7" customHeight="1">
      <c r="B154" s="65">
        <v>18</v>
      </c>
      <c r="C154" s="73" t="s">
        <v>100</v>
      </c>
      <c r="D154" s="65" t="s">
        <v>178</v>
      </c>
      <c r="E154" s="91" t="s">
        <v>310</v>
      </c>
      <c r="F154" s="95">
        <v>2</v>
      </c>
      <c r="G154" s="63">
        <v>690</v>
      </c>
      <c r="H154" s="68">
        <f t="shared" si="3"/>
        <v>1380</v>
      </c>
      <c r="I154" s="72"/>
      <c r="J154" s="91" t="s">
        <v>209</v>
      </c>
      <c r="K154" s="70"/>
      <c r="L154" s="72" t="s">
        <v>276</v>
      </c>
      <c r="M154" s="57">
        <v>44498</v>
      </c>
      <c r="N154" s="73"/>
      <c r="O154" s="57"/>
      <c r="P154" s="57">
        <v>44525</v>
      </c>
      <c r="Q154" s="21">
        <v>44525</v>
      </c>
    </row>
    <row r="155" spans="2:17" s="75" customFormat="1" ht="19.7" customHeight="1">
      <c r="B155" s="65">
        <v>18</v>
      </c>
      <c r="C155" s="73" t="s">
        <v>100</v>
      </c>
      <c r="D155" s="65" t="s">
        <v>178</v>
      </c>
      <c r="E155" s="91" t="s">
        <v>208</v>
      </c>
      <c r="F155" s="95">
        <v>2</v>
      </c>
      <c r="G155" s="63">
        <v>690</v>
      </c>
      <c r="H155" s="68">
        <f t="shared" si="3"/>
        <v>1380</v>
      </c>
      <c r="I155" s="72"/>
      <c r="J155" s="91" t="s">
        <v>209</v>
      </c>
      <c r="K155" s="70"/>
      <c r="L155" s="72" t="s">
        <v>276</v>
      </c>
      <c r="M155" s="57">
        <v>44498</v>
      </c>
      <c r="N155" s="73"/>
      <c r="O155" s="57"/>
      <c r="P155" s="57">
        <v>44525</v>
      </c>
      <c r="Q155" s="21">
        <v>44525</v>
      </c>
    </row>
    <row r="156" spans="2:17" s="75" customFormat="1" ht="19.7" customHeight="1">
      <c r="B156" s="65">
        <v>18</v>
      </c>
      <c r="C156" s="73" t="s">
        <v>214</v>
      </c>
      <c r="D156" s="65" t="s">
        <v>178</v>
      </c>
      <c r="E156" s="91" t="s">
        <v>311</v>
      </c>
      <c r="F156" s="95">
        <v>2</v>
      </c>
      <c r="G156" s="63">
        <v>355</v>
      </c>
      <c r="H156" s="68">
        <f t="shared" si="3"/>
        <v>710</v>
      </c>
      <c r="I156" s="69"/>
      <c r="J156" s="91" t="s">
        <v>312</v>
      </c>
      <c r="K156" s="70"/>
      <c r="L156" s="72" t="s">
        <v>276</v>
      </c>
      <c r="M156" s="57">
        <v>44498</v>
      </c>
      <c r="N156" s="73"/>
      <c r="O156" s="57"/>
      <c r="P156" s="57">
        <v>44525</v>
      </c>
      <c r="Q156" s="21">
        <v>44525</v>
      </c>
    </row>
    <row r="157" spans="2:17" s="75" customFormat="1" ht="19.7" customHeight="1">
      <c r="B157" s="65">
        <v>18</v>
      </c>
      <c r="C157" s="73" t="s">
        <v>100</v>
      </c>
      <c r="D157" s="65" t="s">
        <v>178</v>
      </c>
      <c r="E157" s="66" t="s">
        <v>313</v>
      </c>
      <c r="F157" s="87">
        <v>1</v>
      </c>
      <c r="G157" s="63">
        <v>19520</v>
      </c>
      <c r="H157" s="68">
        <f t="shared" si="3"/>
        <v>19520</v>
      </c>
      <c r="I157" s="69"/>
      <c r="J157" s="70" t="s">
        <v>314</v>
      </c>
      <c r="K157" s="70"/>
      <c r="L157" s="72" t="s">
        <v>276</v>
      </c>
      <c r="M157" s="57">
        <v>44498</v>
      </c>
      <c r="N157" s="73"/>
      <c r="O157" s="57"/>
      <c r="P157" s="57">
        <v>44525</v>
      </c>
      <c r="Q157" s="21">
        <v>44525</v>
      </c>
    </row>
    <row r="158" spans="2:17" s="75" customFormat="1" ht="19.7" customHeight="1">
      <c r="B158" s="65">
        <v>18</v>
      </c>
      <c r="C158" s="73" t="s">
        <v>100</v>
      </c>
      <c r="D158" s="65" t="s">
        <v>178</v>
      </c>
      <c r="E158" s="66" t="s">
        <v>315</v>
      </c>
      <c r="F158" s="87">
        <v>4</v>
      </c>
      <c r="G158" s="63">
        <v>3291</v>
      </c>
      <c r="H158" s="68">
        <f t="shared" si="3"/>
        <v>13164</v>
      </c>
      <c r="I158" s="69"/>
      <c r="J158" s="70" t="s">
        <v>316</v>
      </c>
      <c r="K158" s="70"/>
      <c r="L158" s="72" t="s">
        <v>276</v>
      </c>
      <c r="M158" s="57">
        <v>44498</v>
      </c>
      <c r="N158" s="73"/>
      <c r="O158" s="57"/>
      <c r="P158" s="57">
        <v>44525</v>
      </c>
      <c r="Q158" s="21">
        <v>44525</v>
      </c>
    </row>
    <row r="159" spans="2:17" s="75" customFormat="1" ht="19.7" customHeight="1">
      <c r="B159" s="65">
        <v>18</v>
      </c>
      <c r="C159" s="73" t="s">
        <v>214</v>
      </c>
      <c r="D159" s="65" t="s">
        <v>178</v>
      </c>
      <c r="E159" s="66" t="s">
        <v>317</v>
      </c>
      <c r="F159" s="87">
        <v>5</v>
      </c>
      <c r="G159" s="63">
        <v>154</v>
      </c>
      <c r="H159" s="68">
        <f t="shared" si="3"/>
        <v>770</v>
      </c>
      <c r="I159" s="69"/>
      <c r="J159" s="91" t="s">
        <v>312</v>
      </c>
      <c r="K159" s="70"/>
      <c r="L159" s="72" t="s">
        <v>276</v>
      </c>
      <c r="M159" s="57">
        <v>44498</v>
      </c>
      <c r="N159" s="73"/>
      <c r="O159" s="57"/>
      <c r="P159" s="57">
        <v>44525</v>
      </c>
      <c r="Q159" s="21">
        <v>44525</v>
      </c>
    </row>
    <row r="160" spans="2:17" s="75" customFormat="1" ht="19.7" customHeight="1">
      <c r="B160" s="65">
        <v>18</v>
      </c>
      <c r="C160" s="73" t="s">
        <v>100</v>
      </c>
      <c r="D160" s="65" t="s">
        <v>178</v>
      </c>
      <c r="E160" s="66" t="s">
        <v>210</v>
      </c>
      <c r="F160" s="87">
        <v>50</v>
      </c>
      <c r="G160" s="63">
        <v>93</v>
      </c>
      <c r="H160" s="68">
        <f t="shared" si="3"/>
        <v>4650</v>
      </c>
      <c r="I160" s="69"/>
      <c r="J160" s="70" t="s">
        <v>211</v>
      </c>
      <c r="K160" s="70"/>
      <c r="L160" s="72" t="s">
        <v>276</v>
      </c>
      <c r="M160" s="57">
        <v>44498</v>
      </c>
      <c r="N160" s="73"/>
      <c r="O160" s="57"/>
      <c r="P160" s="57">
        <v>44525</v>
      </c>
      <c r="Q160" s="21">
        <v>44525</v>
      </c>
    </row>
    <row r="161" spans="2:17" s="75" customFormat="1" ht="19.7" customHeight="1">
      <c r="B161" s="65">
        <v>18</v>
      </c>
      <c r="C161" s="73" t="s">
        <v>100</v>
      </c>
      <c r="D161" s="65" t="s">
        <v>178</v>
      </c>
      <c r="E161" s="66" t="s">
        <v>233</v>
      </c>
      <c r="F161" s="87">
        <v>50</v>
      </c>
      <c r="G161" s="63">
        <v>32</v>
      </c>
      <c r="H161" s="68">
        <f t="shared" si="3"/>
        <v>1600</v>
      </c>
      <c r="I161" s="69"/>
      <c r="J161" s="91" t="s">
        <v>234</v>
      </c>
      <c r="K161" s="70"/>
      <c r="L161" s="72" t="s">
        <v>276</v>
      </c>
      <c r="M161" s="57">
        <v>44498</v>
      </c>
      <c r="N161" s="73"/>
      <c r="O161" s="57"/>
      <c r="P161" s="57">
        <v>44525</v>
      </c>
      <c r="Q161" s="21">
        <v>44525</v>
      </c>
    </row>
    <row r="162" spans="2:17" s="75" customFormat="1" ht="19.7" customHeight="1">
      <c r="B162" s="65">
        <v>18</v>
      </c>
      <c r="C162" s="73" t="s">
        <v>100</v>
      </c>
      <c r="D162" s="65" t="s">
        <v>178</v>
      </c>
      <c r="E162" s="66" t="s">
        <v>235</v>
      </c>
      <c r="F162" s="87">
        <v>50</v>
      </c>
      <c r="G162" s="63">
        <v>32</v>
      </c>
      <c r="H162" s="68">
        <f t="shared" si="3"/>
        <v>1600</v>
      </c>
      <c r="I162" s="69"/>
      <c r="J162" s="91" t="s">
        <v>234</v>
      </c>
      <c r="K162" s="70"/>
      <c r="L162" s="72" t="s">
        <v>276</v>
      </c>
      <c r="M162" s="57">
        <v>44498</v>
      </c>
      <c r="N162" s="73"/>
      <c r="O162" s="57"/>
      <c r="P162" s="57">
        <v>44525</v>
      </c>
      <c r="Q162" s="21">
        <v>44525</v>
      </c>
    </row>
    <row r="163" spans="2:17" s="75" customFormat="1" ht="19.7" customHeight="1">
      <c r="B163" s="65">
        <v>18</v>
      </c>
      <c r="C163" s="73" t="s">
        <v>100</v>
      </c>
      <c r="D163" s="65" t="s">
        <v>178</v>
      </c>
      <c r="E163" s="66" t="s">
        <v>221</v>
      </c>
      <c r="F163" s="87">
        <v>4</v>
      </c>
      <c r="G163" s="63">
        <v>810</v>
      </c>
      <c r="H163" s="68">
        <f t="shared" si="3"/>
        <v>3240</v>
      </c>
      <c r="I163" s="69"/>
      <c r="J163" s="70" t="s">
        <v>318</v>
      </c>
      <c r="K163" s="70"/>
      <c r="L163" s="72" t="s">
        <v>276</v>
      </c>
      <c r="M163" s="57">
        <v>44498</v>
      </c>
      <c r="N163" s="73"/>
      <c r="O163" s="57"/>
      <c r="P163" s="57">
        <v>44525</v>
      </c>
      <c r="Q163" s="21">
        <v>44525</v>
      </c>
    </row>
    <row r="164" spans="2:17" s="75" customFormat="1" ht="19.7" customHeight="1">
      <c r="B164" s="65">
        <v>18</v>
      </c>
      <c r="C164" s="73" t="s">
        <v>100</v>
      </c>
      <c r="D164" s="65" t="s">
        <v>178</v>
      </c>
      <c r="E164" s="66" t="s">
        <v>319</v>
      </c>
      <c r="F164" s="87">
        <v>4</v>
      </c>
      <c r="G164" s="63">
        <v>3650</v>
      </c>
      <c r="H164" s="68">
        <f t="shared" si="3"/>
        <v>14600</v>
      </c>
      <c r="I164" s="69"/>
      <c r="J164" s="70" t="s">
        <v>320</v>
      </c>
      <c r="K164" s="70"/>
      <c r="L164" s="72" t="s">
        <v>276</v>
      </c>
      <c r="M164" s="57">
        <v>44498</v>
      </c>
      <c r="N164" s="73"/>
      <c r="O164" s="57"/>
      <c r="P164" s="57">
        <v>44525</v>
      </c>
      <c r="Q164" s="21">
        <v>44525</v>
      </c>
    </row>
    <row r="165" spans="2:17" s="75" customFormat="1" ht="19.7" customHeight="1">
      <c r="B165" s="65">
        <v>18</v>
      </c>
      <c r="C165" s="73" t="s">
        <v>100</v>
      </c>
      <c r="D165" s="65" t="s">
        <v>178</v>
      </c>
      <c r="E165" s="66" t="s">
        <v>321</v>
      </c>
      <c r="F165" s="87">
        <v>2</v>
      </c>
      <c r="G165" s="63">
        <v>2090</v>
      </c>
      <c r="H165" s="68">
        <f t="shared" si="3"/>
        <v>4180</v>
      </c>
      <c r="I165" s="69"/>
      <c r="J165" s="70" t="s">
        <v>322</v>
      </c>
      <c r="K165" s="70"/>
      <c r="L165" s="72" t="s">
        <v>276</v>
      </c>
      <c r="M165" s="57">
        <v>44498</v>
      </c>
      <c r="N165" s="73"/>
      <c r="O165" s="57"/>
      <c r="P165" s="57">
        <v>44525</v>
      </c>
      <c r="Q165" s="21">
        <v>44525</v>
      </c>
    </row>
    <row r="166" spans="2:17" s="75" customFormat="1" ht="19.7" customHeight="1">
      <c r="B166" s="65">
        <v>18</v>
      </c>
      <c r="C166" s="73" t="s">
        <v>100</v>
      </c>
      <c r="D166" s="65" t="s">
        <v>178</v>
      </c>
      <c r="E166" s="66" t="s">
        <v>323</v>
      </c>
      <c r="F166" s="87">
        <v>1</v>
      </c>
      <c r="G166" s="63">
        <v>2340</v>
      </c>
      <c r="H166" s="68">
        <f t="shared" si="3"/>
        <v>2340</v>
      </c>
      <c r="I166" s="69"/>
      <c r="J166" s="70" t="s">
        <v>324</v>
      </c>
      <c r="K166" s="70"/>
      <c r="L166" s="72" t="s">
        <v>276</v>
      </c>
      <c r="M166" s="57">
        <v>44498</v>
      </c>
      <c r="N166" s="73"/>
      <c r="O166" s="57"/>
      <c r="P166" s="57">
        <v>44525</v>
      </c>
      <c r="Q166" s="21">
        <v>44525</v>
      </c>
    </row>
    <row r="167" spans="2:17" s="75" customFormat="1" ht="19.7" customHeight="1">
      <c r="B167" s="65">
        <v>18</v>
      </c>
      <c r="C167" s="73" t="s">
        <v>100</v>
      </c>
      <c r="D167" s="65" t="s">
        <v>178</v>
      </c>
      <c r="E167" s="66" t="s">
        <v>325</v>
      </c>
      <c r="F167" s="87">
        <v>1</v>
      </c>
      <c r="G167" s="63">
        <v>2340</v>
      </c>
      <c r="H167" s="68">
        <f t="shared" si="3"/>
        <v>2340</v>
      </c>
      <c r="I167" s="69"/>
      <c r="J167" s="70" t="s">
        <v>326</v>
      </c>
      <c r="K167" s="70"/>
      <c r="L167" s="72" t="s">
        <v>276</v>
      </c>
      <c r="M167" s="57">
        <v>44498</v>
      </c>
      <c r="N167" s="73"/>
      <c r="O167" s="57"/>
      <c r="P167" s="57">
        <v>44525</v>
      </c>
      <c r="Q167" s="21">
        <v>44525</v>
      </c>
    </row>
    <row r="168" spans="2:17" s="75" customFormat="1" ht="19.7" customHeight="1">
      <c r="B168" s="65">
        <v>18</v>
      </c>
      <c r="C168" s="73" t="s">
        <v>100</v>
      </c>
      <c r="D168" s="65" t="s">
        <v>178</v>
      </c>
      <c r="E168" s="66" t="s">
        <v>327</v>
      </c>
      <c r="F168" s="87">
        <v>1</v>
      </c>
      <c r="G168" s="63">
        <v>3650</v>
      </c>
      <c r="H168" s="68">
        <f t="shared" si="3"/>
        <v>3650</v>
      </c>
      <c r="I168" s="69"/>
      <c r="J168" s="70" t="s">
        <v>328</v>
      </c>
      <c r="K168" s="70"/>
      <c r="L168" s="72" t="s">
        <v>276</v>
      </c>
      <c r="M168" s="57">
        <v>44498</v>
      </c>
      <c r="N168" s="73"/>
      <c r="O168" s="57"/>
      <c r="P168" s="57">
        <v>44525</v>
      </c>
      <c r="Q168" s="21">
        <v>44525</v>
      </c>
    </row>
    <row r="169" spans="2:17" s="75" customFormat="1" ht="19.7" customHeight="1">
      <c r="B169" s="65">
        <v>18</v>
      </c>
      <c r="C169" s="73" t="s">
        <v>100</v>
      </c>
      <c r="D169" s="65" t="s">
        <v>178</v>
      </c>
      <c r="E169" s="66" t="s">
        <v>329</v>
      </c>
      <c r="F169" s="87">
        <v>1</v>
      </c>
      <c r="G169" s="63">
        <v>590</v>
      </c>
      <c r="H169" s="68">
        <f t="shared" si="3"/>
        <v>590</v>
      </c>
      <c r="I169" s="69"/>
      <c r="J169" s="70" t="s">
        <v>330</v>
      </c>
      <c r="K169" s="70"/>
      <c r="L169" s="72" t="s">
        <v>276</v>
      </c>
      <c r="M169" s="57">
        <v>44498</v>
      </c>
      <c r="N169" s="73"/>
      <c r="O169" s="57"/>
      <c r="P169" s="57">
        <v>44525</v>
      </c>
      <c r="Q169" s="21">
        <v>44525</v>
      </c>
    </row>
    <row r="170" spans="2:17" s="75" customFormat="1" ht="19.7" customHeight="1">
      <c r="B170" s="65">
        <v>18</v>
      </c>
      <c r="C170" s="73" t="s">
        <v>100</v>
      </c>
      <c r="D170" s="65" t="s">
        <v>178</v>
      </c>
      <c r="E170" s="66" t="s">
        <v>331</v>
      </c>
      <c r="F170" s="87">
        <v>30</v>
      </c>
      <c r="G170" s="63">
        <v>49</v>
      </c>
      <c r="H170" s="68">
        <f t="shared" si="3"/>
        <v>1470</v>
      </c>
      <c r="I170" s="69"/>
      <c r="J170" s="70" t="s">
        <v>332</v>
      </c>
      <c r="K170" s="70"/>
      <c r="L170" s="72" t="s">
        <v>276</v>
      </c>
      <c r="M170" s="57">
        <v>44498</v>
      </c>
      <c r="N170" s="73"/>
      <c r="O170" s="57"/>
      <c r="P170" s="57">
        <v>44525</v>
      </c>
      <c r="Q170" s="21">
        <v>44525</v>
      </c>
    </row>
    <row r="171" spans="2:17" s="75" customFormat="1" ht="19.7" customHeight="1">
      <c r="B171" s="65">
        <v>18</v>
      </c>
      <c r="C171" s="73" t="s">
        <v>100</v>
      </c>
      <c r="D171" s="65" t="s">
        <v>178</v>
      </c>
      <c r="E171" s="66" t="s">
        <v>333</v>
      </c>
      <c r="F171" s="87">
        <v>50</v>
      </c>
      <c r="G171" s="63">
        <v>49</v>
      </c>
      <c r="H171" s="68">
        <f t="shared" si="3"/>
        <v>2450</v>
      </c>
      <c r="I171" s="69"/>
      <c r="J171" s="70" t="s">
        <v>332</v>
      </c>
      <c r="K171" s="70"/>
      <c r="L171" s="72" t="s">
        <v>276</v>
      </c>
      <c r="M171" s="57">
        <v>44498</v>
      </c>
      <c r="N171" s="73"/>
      <c r="O171" s="57"/>
      <c r="P171" s="57">
        <v>44525</v>
      </c>
      <c r="Q171" s="21">
        <v>44525</v>
      </c>
    </row>
    <row r="172" spans="2:17" s="75" customFormat="1" ht="19.7" customHeight="1">
      <c r="B172" s="65">
        <v>18</v>
      </c>
      <c r="C172" s="73" t="s">
        <v>100</v>
      </c>
      <c r="D172" s="65" t="s">
        <v>178</v>
      </c>
      <c r="E172" s="66" t="s">
        <v>334</v>
      </c>
      <c r="F172" s="87">
        <v>100</v>
      </c>
      <c r="G172" s="63">
        <v>49</v>
      </c>
      <c r="H172" s="68">
        <f t="shared" si="3"/>
        <v>4900</v>
      </c>
      <c r="I172" s="69"/>
      <c r="J172" s="70" t="s">
        <v>332</v>
      </c>
      <c r="K172" s="70"/>
      <c r="L172" s="72" t="s">
        <v>276</v>
      </c>
      <c r="M172" s="57">
        <v>44498</v>
      </c>
      <c r="N172" s="73"/>
      <c r="O172" s="57"/>
      <c r="P172" s="57">
        <v>44525</v>
      </c>
      <c r="Q172" s="21">
        <v>44525</v>
      </c>
    </row>
    <row r="173" spans="2:17" s="75" customFormat="1" ht="19.7" customHeight="1">
      <c r="B173" s="65">
        <v>18</v>
      </c>
      <c r="C173" s="73" t="s">
        <v>100</v>
      </c>
      <c r="D173" s="65" t="s">
        <v>178</v>
      </c>
      <c r="E173" s="66" t="s">
        <v>335</v>
      </c>
      <c r="F173" s="87">
        <v>50</v>
      </c>
      <c r="G173" s="63">
        <v>49</v>
      </c>
      <c r="H173" s="68">
        <f t="shared" si="3"/>
        <v>2450</v>
      </c>
      <c r="I173" s="69"/>
      <c r="J173" s="70" t="s">
        <v>332</v>
      </c>
      <c r="K173" s="70"/>
      <c r="L173" s="72" t="s">
        <v>276</v>
      </c>
      <c r="M173" s="57">
        <v>44498</v>
      </c>
      <c r="N173" s="73"/>
      <c r="O173" s="57"/>
      <c r="P173" s="57">
        <v>44525</v>
      </c>
      <c r="Q173" s="21">
        <v>44525</v>
      </c>
    </row>
    <row r="174" spans="2:17" s="75" customFormat="1" ht="19.7" customHeight="1">
      <c r="B174" s="65">
        <v>18</v>
      </c>
      <c r="C174" s="73" t="s">
        <v>100</v>
      </c>
      <c r="D174" s="65" t="s">
        <v>178</v>
      </c>
      <c r="E174" s="66" t="s">
        <v>336</v>
      </c>
      <c r="F174" s="87">
        <v>2</v>
      </c>
      <c r="G174" s="63">
        <v>610</v>
      </c>
      <c r="H174" s="68">
        <f t="shared" si="3"/>
        <v>1220</v>
      </c>
      <c r="I174" s="69"/>
      <c r="J174" s="70" t="s">
        <v>196</v>
      </c>
      <c r="K174" s="70"/>
      <c r="L174" s="72" t="s">
        <v>337</v>
      </c>
      <c r="M174" s="57">
        <v>44498</v>
      </c>
      <c r="N174" s="73"/>
      <c r="O174" s="57"/>
      <c r="P174" s="57">
        <v>44525</v>
      </c>
      <c r="Q174" s="21">
        <v>44525</v>
      </c>
    </row>
    <row r="175" spans="2:17" s="75" customFormat="1" ht="19.7" customHeight="1">
      <c r="B175" s="65">
        <v>18</v>
      </c>
      <c r="C175" s="73" t="s">
        <v>100</v>
      </c>
      <c r="D175" s="65" t="s">
        <v>178</v>
      </c>
      <c r="E175" s="66" t="s">
        <v>338</v>
      </c>
      <c r="F175" s="87">
        <v>4</v>
      </c>
      <c r="G175" s="63">
        <v>260</v>
      </c>
      <c r="H175" s="68">
        <f t="shared" si="3"/>
        <v>1040</v>
      </c>
      <c r="I175" s="69"/>
      <c r="J175" s="70" t="s">
        <v>339</v>
      </c>
      <c r="K175" s="70"/>
      <c r="L175" s="72" t="s">
        <v>337</v>
      </c>
      <c r="M175" s="57">
        <v>44498</v>
      </c>
      <c r="N175" s="73"/>
      <c r="O175" s="57"/>
      <c r="P175" s="57">
        <v>44525</v>
      </c>
      <c r="Q175" s="21">
        <v>44525</v>
      </c>
    </row>
    <row r="176" spans="2:17" s="75" customFormat="1" ht="19.7" customHeight="1">
      <c r="B176" s="65">
        <v>18</v>
      </c>
      <c r="C176" s="73" t="s">
        <v>100</v>
      </c>
      <c r="D176" s="65" t="s">
        <v>178</v>
      </c>
      <c r="E176" s="66" t="s">
        <v>340</v>
      </c>
      <c r="F176" s="87">
        <v>4</v>
      </c>
      <c r="G176" s="63">
        <v>224</v>
      </c>
      <c r="H176" s="68">
        <f t="shared" si="3"/>
        <v>896</v>
      </c>
      <c r="I176" s="69"/>
      <c r="J176" s="70" t="s">
        <v>341</v>
      </c>
      <c r="K176" s="70"/>
      <c r="L176" s="72" t="s">
        <v>337</v>
      </c>
      <c r="M176" s="57">
        <v>44498</v>
      </c>
      <c r="N176" s="73"/>
      <c r="O176" s="57"/>
      <c r="P176" s="86">
        <v>44546</v>
      </c>
      <c r="Q176" s="21">
        <v>44546</v>
      </c>
    </row>
    <row r="177" spans="2:17" s="75" customFormat="1" ht="19.7" customHeight="1">
      <c r="B177" s="65">
        <v>18</v>
      </c>
      <c r="C177" s="73" t="s">
        <v>100</v>
      </c>
      <c r="D177" s="65" t="s">
        <v>178</v>
      </c>
      <c r="E177" s="66" t="s">
        <v>342</v>
      </c>
      <c r="F177" s="87">
        <v>2</v>
      </c>
      <c r="G177" s="63">
        <v>1612</v>
      </c>
      <c r="H177" s="68">
        <f t="shared" si="3"/>
        <v>3224</v>
      </c>
      <c r="I177" s="69"/>
      <c r="J177" s="70" t="s">
        <v>343</v>
      </c>
      <c r="K177" s="70"/>
      <c r="L177" s="72" t="s">
        <v>337</v>
      </c>
      <c r="M177" s="57">
        <v>44498</v>
      </c>
      <c r="N177" s="73"/>
      <c r="O177" s="57"/>
      <c r="P177" s="57">
        <v>44525</v>
      </c>
      <c r="Q177" s="21">
        <v>44525</v>
      </c>
    </row>
    <row r="178" spans="2:17" s="75" customFormat="1" ht="19.7" customHeight="1">
      <c r="B178" s="65">
        <v>18</v>
      </c>
      <c r="C178" s="73" t="s">
        <v>100</v>
      </c>
      <c r="D178" s="65" t="s">
        <v>178</v>
      </c>
      <c r="E178" s="66" t="s">
        <v>344</v>
      </c>
      <c r="F178" s="87">
        <v>2</v>
      </c>
      <c r="G178" s="63">
        <v>219</v>
      </c>
      <c r="H178" s="68">
        <f t="shared" si="3"/>
        <v>438</v>
      </c>
      <c r="I178" s="69"/>
      <c r="J178" s="70" t="s">
        <v>345</v>
      </c>
      <c r="K178" s="70"/>
      <c r="L178" s="72" t="s">
        <v>337</v>
      </c>
      <c r="M178" s="57">
        <v>44498</v>
      </c>
      <c r="N178" s="73"/>
      <c r="O178" s="57"/>
      <c r="P178" s="57">
        <v>44525</v>
      </c>
      <c r="Q178" s="21">
        <v>44525</v>
      </c>
    </row>
    <row r="179" spans="2:17" s="75" customFormat="1" ht="19.7" customHeight="1">
      <c r="B179" s="65">
        <v>18</v>
      </c>
      <c r="C179" s="65" t="s">
        <v>159</v>
      </c>
      <c r="D179" s="65" t="s">
        <v>178</v>
      </c>
      <c r="E179" s="66" t="s">
        <v>346</v>
      </c>
      <c r="F179" s="97">
        <v>2</v>
      </c>
      <c r="G179" s="98">
        <v>1343</v>
      </c>
      <c r="H179" s="68">
        <f t="shared" si="3"/>
        <v>2686</v>
      </c>
      <c r="I179" s="69"/>
      <c r="J179" s="70" t="s">
        <v>256</v>
      </c>
      <c r="K179" s="70"/>
      <c r="L179" s="72" t="s">
        <v>337</v>
      </c>
      <c r="M179" s="57">
        <v>44498</v>
      </c>
      <c r="N179" s="73"/>
      <c r="O179" s="57"/>
      <c r="P179" s="57">
        <v>44525</v>
      </c>
      <c r="Q179" s="21">
        <v>44525</v>
      </c>
    </row>
    <row r="180" spans="2:17" s="75" customFormat="1" ht="19.7" customHeight="1">
      <c r="B180" s="65">
        <v>18</v>
      </c>
      <c r="C180" s="65" t="s">
        <v>159</v>
      </c>
      <c r="D180" s="65" t="s">
        <v>178</v>
      </c>
      <c r="E180" s="66" t="s">
        <v>347</v>
      </c>
      <c r="F180" s="99">
        <v>2</v>
      </c>
      <c r="G180" s="63">
        <v>820</v>
      </c>
      <c r="H180" s="68">
        <f t="shared" si="3"/>
        <v>1640</v>
      </c>
      <c r="I180" s="69"/>
      <c r="J180" s="70" t="s">
        <v>256</v>
      </c>
      <c r="K180" s="70"/>
      <c r="L180" s="72" t="s">
        <v>337</v>
      </c>
      <c r="M180" s="57">
        <v>44498</v>
      </c>
      <c r="N180" s="73"/>
      <c r="O180" s="57"/>
      <c r="P180" s="57">
        <v>44525</v>
      </c>
      <c r="Q180" s="74">
        <v>44525</v>
      </c>
    </row>
    <row r="181" spans="2:17" s="75" customFormat="1" ht="19.7" customHeight="1">
      <c r="B181" s="65">
        <v>24</v>
      </c>
      <c r="C181" s="73" t="s">
        <v>100</v>
      </c>
      <c r="D181" s="65" t="s">
        <v>178</v>
      </c>
      <c r="E181" s="66" t="s">
        <v>348</v>
      </c>
      <c r="F181" s="87">
        <v>1</v>
      </c>
      <c r="G181" s="63">
        <v>15980</v>
      </c>
      <c r="H181" s="68">
        <f t="shared" si="3"/>
        <v>15980</v>
      </c>
      <c r="I181" s="69"/>
      <c r="J181" s="70" t="s">
        <v>349</v>
      </c>
      <c r="K181" s="70"/>
      <c r="L181" s="72" t="s">
        <v>350</v>
      </c>
      <c r="M181" s="57">
        <v>44498</v>
      </c>
      <c r="N181" s="73"/>
      <c r="O181" s="57"/>
      <c r="P181" s="57">
        <v>44525</v>
      </c>
      <c r="Q181" s="74">
        <v>44525</v>
      </c>
    </row>
    <row r="182" spans="2:17" s="75" customFormat="1" ht="19.7" customHeight="1">
      <c r="B182" s="65">
        <v>24</v>
      </c>
      <c r="C182" s="73" t="s">
        <v>100</v>
      </c>
      <c r="D182" s="65" t="s">
        <v>178</v>
      </c>
      <c r="E182" s="66" t="s">
        <v>351</v>
      </c>
      <c r="F182" s="87">
        <v>2</v>
      </c>
      <c r="G182" s="63">
        <v>977</v>
      </c>
      <c r="H182" s="68">
        <f t="shared" si="3"/>
        <v>1954</v>
      </c>
      <c r="I182" s="69"/>
      <c r="J182" s="70" t="s">
        <v>137</v>
      </c>
      <c r="K182" s="70"/>
      <c r="L182" s="72" t="s">
        <v>350</v>
      </c>
      <c r="M182" s="57">
        <v>44498</v>
      </c>
      <c r="N182" s="73"/>
      <c r="O182" s="57"/>
      <c r="P182" s="57">
        <v>44525</v>
      </c>
      <c r="Q182" s="74">
        <v>44525</v>
      </c>
    </row>
    <row r="183" spans="2:17" s="75" customFormat="1" ht="19.7" customHeight="1">
      <c r="B183" s="65">
        <v>24</v>
      </c>
      <c r="C183" s="73" t="s">
        <v>100</v>
      </c>
      <c r="D183" s="65" t="s">
        <v>178</v>
      </c>
      <c r="E183" s="66" t="s">
        <v>352</v>
      </c>
      <c r="F183" s="87">
        <v>1</v>
      </c>
      <c r="G183" s="63">
        <v>977</v>
      </c>
      <c r="H183" s="68">
        <f t="shared" si="3"/>
        <v>977</v>
      </c>
      <c r="I183" s="69"/>
      <c r="J183" s="70" t="s">
        <v>137</v>
      </c>
      <c r="K183" s="70"/>
      <c r="L183" s="72" t="s">
        <v>350</v>
      </c>
      <c r="M183" s="57">
        <v>44498</v>
      </c>
      <c r="N183" s="73"/>
      <c r="O183" s="57"/>
      <c r="P183" s="57">
        <v>44525</v>
      </c>
      <c r="Q183" s="74">
        <v>44525</v>
      </c>
    </row>
    <row r="184" spans="2:17" s="101" customFormat="1" ht="19.7" customHeight="1">
      <c r="B184" s="65">
        <v>24</v>
      </c>
      <c r="C184" s="65" t="s">
        <v>353</v>
      </c>
      <c r="D184" s="65" t="s">
        <v>178</v>
      </c>
      <c r="E184" s="66" t="s">
        <v>354</v>
      </c>
      <c r="F184" s="87">
        <v>3</v>
      </c>
      <c r="G184" s="63">
        <v>251</v>
      </c>
      <c r="H184" s="68">
        <f t="shared" si="3"/>
        <v>753</v>
      </c>
      <c r="I184" s="69"/>
      <c r="J184" s="70" t="s">
        <v>355</v>
      </c>
      <c r="K184" s="70"/>
      <c r="L184" s="72" t="s">
        <v>350</v>
      </c>
      <c r="M184" s="57">
        <v>44498</v>
      </c>
      <c r="N184" s="100"/>
      <c r="O184" s="86"/>
      <c r="P184" s="57">
        <v>44525</v>
      </c>
      <c r="Q184" s="74">
        <v>44525</v>
      </c>
    </row>
    <row r="185" spans="2:17" s="75" customFormat="1" ht="19.7" customHeight="1">
      <c r="B185" s="65">
        <v>24</v>
      </c>
      <c r="C185" s="73" t="s">
        <v>100</v>
      </c>
      <c r="D185" s="65" t="s">
        <v>178</v>
      </c>
      <c r="E185" s="66" t="s">
        <v>356</v>
      </c>
      <c r="F185" s="87">
        <v>1</v>
      </c>
      <c r="G185" s="63">
        <v>4570</v>
      </c>
      <c r="H185" s="68">
        <f t="shared" si="3"/>
        <v>4570</v>
      </c>
      <c r="I185" s="69"/>
      <c r="J185" s="70" t="s">
        <v>357</v>
      </c>
      <c r="K185" s="70"/>
      <c r="L185" s="72" t="s">
        <v>350</v>
      </c>
      <c r="M185" s="57">
        <v>44498</v>
      </c>
      <c r="N185" s="73"/>
      <c r="O185" s="57"/>
      <c r="P185" s="57">
        <v>44525</v>
      </c>
      <c r="Q185" s="74">
        <v>44525</v>
      </c>
    </row>
    <row r="186" spans="2:17" s="75" customFormat="1" ht="19.7" customHeight="1">
      <c r="B186" s="65">
        <v>24</v>
      </c>
      <c r="C186" s="73" t="s">
        <v>100</v>
      </c>
      <c r="D186" s="65" t="s">
        <v>178</v>
      </c>
      <c r="E186" s="66" t="s">
        <v>358</v>
      </c>
      <c r="F186" s="87">
        <v>1</v>
      </c>
      <c r="G186" s="63">
        <v>3600</v>
      </c>
      <c r="H186" s="68">
        <f t="shared" si="3"/>
        <v>3600</v>
      </c>
      <c r="I186" s="69"/>
      <c r="J186" s="70" t="s">
        <v>357</v>
      </c>
      <c r="K186" s="70"/>
      <c r="L186" s="72" t="s">
        <v>350</v>
      </c>
      <c r="M186" s="57">
        <v>44498</v>
      </c>
      <c r="N186" s="73"/>
      <c r="O186" s="57"/>
      <c r="P186" s="57">
        <v>44525</v>
      </c>
      <c r="Q186" s="74">
        <v>44525</v>
      </c>
    </row>
    <row r="187" spans="2:17" s="75" customFormat="1" ht="19.7" customHeight="1">
      <c r="B187" s="65">
        <v>24</v>
      </c>
      <c r="C187" s="73" t="s">
        <v>100</v>
      </c>
      <c r="D187" s="65" t="s">
        <v>178</v>
      </c>
      <c r="E187" s="66" t="s">
        <v>359</v>
      </c>
      <c r="F187" s="87">
        <v>1</v>
      </c>
      <c r="G187" s="63">
        <v>3853</v>
      </c>
      <c r="H187" s="68">
        <f t="shared" si="3"/>
        <v>3853</v>
      </c>
      <c r="I187" s="69"/>
      <c r="J187" s="70" t="s">
        <v>360</v>
      </c>
      <c r="K187" s="70"/>
      <c r="L187" s="72" t="s">
        <v>350</v>
      </c>
      <c r="M187" s="57">
        <v>44498</v>
      </c>
      <c r="N187" s="73"/>
      <c r="O187" s="57"/>
      <c r="P187" s="57">
        <v>44525</v>
      </c>
      <c r="Q187" s="74">
        <v>44525</v>
      </c>
    </row>
    <row r="188" spans="2:17" s="75" customFormat="1" ht="19.7" customHeight="1">
      <c r="B188" s="65">
        <v>24</v>
      </c>
      <c r="C188" s="65" t="s">
        <v>361</v>
      </c>
      <c r="D188" s="65" t="s">
        <v>178</v>
      </c>
      <c r="E188" s="66" t="s">
        <v>362</v>
      </c>
      <c r="F188" s="87">
        <v>10</v>
      </c>
      <c r="G188" s="76">
        <v>998</v>
      </c>
      <c r="H188" s="85">
        <f t="shared" si="3"/>
        <v>9980</v>
      </c>
      <c r="I188" s="69"/>
      <c r="J188" s="70" t="s">
        <v>363</v>
      </c>
      <c r="K188" s="71"/>
      <c r="L188" s="72" t="s">
        <v>350</v>
      </c>
      <c r="M188" s="57">
        <v>44498</v>
      </c>
      <c r="N188" s="73"/>
      <c r="O188" s="57"/>
      <c r="P188" s="57">
        <v>44525</v>
      </c>
      <c r="Q188" s="74">
        <v>44525</v>
      </c>
    </row>
    <row r="189" spans="2:17" s="75" customFormat="1" ht="19.7" customHeight="1">
      <c r="B189" s="65">
        <v>24</v>
      </c>
      <c r="C189" s="65" t="s">
        <v>214</v>
      </c>
      <c r="D189" s="65" t="s">
        <v>178</v>
      </c>
      <c r="E189" s="66" t="s">
        <v>364</v>
      </c>
      <c r="F189" s="87">
        <v>2</v>
      </c>
      <c r="G189" s="63">
        <v>474</v>
      </c>
      <c r="H189" s="68">
        <f t="shared" si="3"/>
        <v>948</v>
      </c>
      <c r="I189" s="69"/>
      <c r="J189" s="70" t="s">
        <v>365</v>
      </c>
      <c r="K189" s="70"/>
      <c r="L189" s="72" t="s">
        <v>350</v>
      </c>
      <c r="M189" s="57">
        <v>44498</v>
      </c>
      <c r="N189" s="73"/>
      <c r="O189" s="57"/>
      <c r="P189" s="57">
        <v>44525</v>
      </c>
      <c r="Q189" s="74">
        <v>44525</v>
      </c>
    </row>
    <row r="190" spans="2:17" s="75" customFormat="1" ht="19.7" customHeight="1">
      <c r="B190" s="65">
        <v>24</v>
      </c>
      <c r="C190" s="73" t="s">
        <v>100</v>
      </c>
      <c r="D190" s="65" t="s">
        <v>178</v>
      </c>
      <c r="E190" s="66" t="s">
        <v>366</v>
      </c>
      <c r="F190" s="87">
        <v>1</v>
      </c>
      <c r="G190" s="63">
        <v>1995</v>
      </c>
      <c r="H190" s="68">
        <f t="shared" si="3"/>
        <v>1995</v>
      </c>
      <c r="I190" s="69"/>
      <c r="J190" s="70" t="s">
        <v>367</v>
      </c>
      <c r="K190" s="70"/>
      <c r="L190" s="72" t="s">
        <v>368</v>
      </c>
      <c r="M190" s="57">
        <v>44498</v>
      </c>
      <c r="N190" s="73"/>
      <c r="O190" s="57"/>
      <c r="P190" s="57">
        <v>44525</v>
      </c>
      <c r="Q190" s="74">
        <v>44525</v>
      </c>
    </row>
    <row r="191" spans="2:17" s="75" customFormat="1" ht="19.7" customHeight="1">
      <c r="B191" s="65">
        <v>24</v>
      </c>
      <c r="C191" s="73" t="s">
        <v>100</v>
      </c>
      <c r="D191" s="65" t="s">
        <v>178</v>
      </c>
      <c r="E191" s="66" t="s">
        <v>369</v>
      </c>
      <c r="F191" s="87">
        <v>1</v>
      </c>
      <c r="G191" s="63">
        <v>1533</v>
      </c>
      <c r="H191" s="68">
        <f t="shared" si="3"/>
        <v>1533</v>
      </c>
      <c r="I191" s="69"/>
      <c r="J191" s="70" t="s">
        <v>367</v>
      </c>
      <c r="K191" s="70"/>
      <c r="L191" s="72" t="s">
        <v>370</v>
      </c>
      <c r="M191" s="57">
        <v>44498</v>
      </c>
      <c r="N191" s="73"/>
      <c r="O191" s="57"/>
      <c r="P191" s="57">
        <v>44525</v>
      </c>
      <c r="Q191" s="74">
        <v>44525</v>
      </c>
    </row>
    <row r="192" spans="2:17" s="75" customFormat="1" ht="19.7" customHeight="1">
      <c r="B192" s="65">
        <v>24</v>
      </c>
      <c r="C192" s="73" t="s">
        <v>100</v>
      </c>
      <c r="D192" s="65" t="s">
        <v>178</v>
      </c>
      <c r="E192" s="66" t="s">
        <v>371</v>
      </c>
      <c r="F192" s="87">
        <v>1</v>
      </c>
      <c r="G192" s="63">
        <v>2485</v>
      </c>
      <c r="H192" s="68">
        <f t="shared" si="3"/>
        <v>2485</v>
      </c>
      <c r="I192" s="69"/>
      <c r="J192" s="70" t="s">
        <v>367</v>
      </c>
      <c r="K192" s="70"/>
      <c r="L192" s="72" t="s">
        <v>372</v>
      </c>
      <c r="M192" s="20">
        <v>44498</v>
      </c>
      <c r="N192" s="73"/>
      <c r="O192" s="57"/>
      <c r="P192" s="57">
        <v>44525</v>
      </c>
      <c r="Q192" s="74">
        <v>44525</v>
      </c>
    </row>
    <row r="193" spans="2:17" s="75" customFormat="1" ht="19.7" customHeight="1">
      <c r="B193" s="65">
        <v>24</v>
      </c>
      <c r="C193" s="100" t="s">
        <v>373</v>
      </c>
      <c r="D193" s="100" t="s">
        <v>178</v>
      </c>
      <c r="E193" s="102" t="s">
        <v>374</v>
      </c>
      <c r="F193" s="103">
        <v>1</v>
      </c>
      <c r="G193" s="104">
        <v>0</v>
      </c>
      <c r="H193" s="105">
        <f t="shared" si="3"/>
        <v>0</v>
      </c>
      <c r="I193" s="106"/>
      <c r="J193" s="71" t="s">
        <v>375</v>
      </c>
      <c r="K193" s="71" t="s">
        <v>376</v>
      </c>
      <c r="L193" s="72" t="s">
        <v>350</v>
      </c>
      <c r="M193" s="20"/>
      <c r="N193" s="73"/>
      <c r="O193" s="57"/>
      <c r="P193" s="57"/>
      <c r="Q193" s="74"/>
    </row>
    <row r="194" spans="2:17" s="75" customFormat="1" ht="19.7" customHeight="1">
      <c r="B194" s="65">
        <v>24</v>
      </c>
      <c r="C194" s="73" t="s">
        <v>100</v>
      </c>
      <c r="D194" s="65" t="s">
        <v>178</v>
      </c>
      <c r="E194" s="66" t="s">
        <v>377</v>
      </c>
      <c r="F194" s="87">
        <v>1</v>
      </c>
      <c r="G194" s="63">
        <v>768</v>
      </c>
      <c r="H194" s="68">
        <f t="shared" si="3"/>
        <v>768</v>
      </c>
      <c r="I194" s="69"/>
      <c r="J194" s="70" t="s">
        <v>378</v>
      </c>
      <c r="K194" s="70"/>
      <c r="L194" s="72" t="s">
        <v>350</v>
      </c>
      <c r="M194" s="20">
        <v>44498</v>
      </c>
      <c r="N194" s="73"/>
      <c r="O194" s="57"/>
      <c r="P194" s="57">
        <v>44525</v>
      </c>
      <c r="Q194" s="74">
        <v>44525</v>
      </c>
    </row>
    <row r="195" spans="2:17" s="75" customFormat="1" ht="19.7" customHeight="1">
      <c r="B195" s="65">
        <v>24</v>
      </c>
      <c r="C195" s="73" t="s">
        <v>100</v>
      </c>
      <c r="D195" s="65" t="s">
        <v>178</v>
      </c>
      <c r="E195" s="66" t="s">
        <v>379</v>
      </c>
      <c r="F195" s="87">
        <v>1</v>
      </c>
      <c r="G195" s="63">
        <v>3470</v>
      </c>
      <c r="H195" s="68">
        <f t="shared" si="3"/>
        <v>3470</v>
      </c>
      <c r="I195" s="69"/>
      <c r="J195" s="70" t="s">
        <v>380</v>
      </c>
      <c r="K195" s="70"/>
      <c r="L195" s="72" t="s">
        <v>78</v>
      </c>
      <c r="M195" s="20">
        <v>44498</v>
      </c>
      <c r="N195" s="73"/>
      <c r="O195" s="57"/>
      <c r="P195" s="57">
        <v>44525</v>
      </c>
      <c r="Q195" s="74">
        <v>44525</v>
      </c>
    </row>
    <row r="196" spans="2:17" s="75" customFormat="1" ht="19.7" customHeight="1">
      <c r="B196" s="65">
        <v>24</v>
      </c>
      <c r="C196" s="65" t="s">
        <v>353</v>
      </c>
      <c r="D196" s="65" t="s">
        <v>178</v>
      </c>
      <c r="E196" s="66" t="s">
        <v>381</v>
      </c>
      <c r="F196" s="87">
        <v>5</v>
      </c>
      <c r="G196" s="63">
        <v>140</v>
      </c>
      <c r="H196" s="68">
        <f t="shared" si="3"/>
        <v>700</v>
      </c>
      <c r="I196" s="69"/>
      <c r="J196" s="70" t="s">
        <v>382</v>
      </c>
      <c r="K196" s="70"/>
      <c r="L196" s="72" t="s">
        <v>78</v>
      </c>
      <c r="M196" s="20">
        <v>44498</v>
      </c>
      <c r="N196" s="73"/>
      <c r="O196" s="57"/>
      <c r="P196" s="57">
        <v>44525</v>
      </c>
      <c r="Q196" s="74">
        <v>44525</v>
      </c>
    </row>
    <row r="197" spans="2:17" s="75" customFormat="1" ht="19.7" customHeight="1">
      <c r="B197" s="65">
        <v>24</v>
      </c>
      <c r="C197" s="73" t="s">
        <v>100</v>
      </c>
      <c r="D197" s="65" t="s">
        <v>178</v>
      </c>
      <c r="E197" s="66" t="s">
        <v>383</v>
      </c>
      <c r="F197" s="87">
        <v>1</v>
      </c>
      <c r="G197" s="63">
        <v>3733</v>
      </c>
      <c r="H197" s="68">
        <f t="shared" si="3"/>
        <v>3733</v>
      </c>
      <c r="I197" s="69"/>
      <c r="J197" s="70" t="s">
        <v>384</v>
      </c>
      <c r="K197" s="70"/>
      <c r="L197" s="72" t="s">
        <v>78</v>
      </c>
      <c r="M197" s="20">
        <v>44498</v>
      </c>
      <c r="N197" s="73"/>
      <c r="O197" s="57"/>
      <c r="P197" s="57">
        <v>44525</v>
      </c>
      <c r="Q197" s="74">
        <v>44525</v>
      </c>
    </row>
    <row r="198" spans="2:17" s="75" customFormat="1" ht="19.7" customHeight="1">
      <c r="B198" s="65">
        <v>24</v>
      </c>
      <c r="C198" s="65" t="s">
        <v>385</v>
      </c>
      <c r="D198" s="65" t="s">
        <v>178</v>
      </c>
      <c r="E198" s="66" t="s">
        <v>386</v>
      </c>
      <c r="F198" s="87">
        <v>1</v>
      </c>
      <c r="G198" s="63">
        <v>4889</v>
      </c>
      <c r="H198" s="68">
        <f t="shared" si="3"/>
        <v>4889</v>
      </c>
      <c r="I198" s="69"/>
      <c r="J198" s="70" t="s">
        <v>387</v>
      </c>
      <c r="K198" s="70"/>
      <c r="L198" s="72" t="s">
        <v>78</v>
      </c>
      <c r="M198" s="20">
        <v>44498</v>
      </c>
      <c r="N198" s="73"/>
      <c r="O198" s="57"/>
      <c r="P198" s="57">
        <v>44525</v>
      </c>
      <c r="Q198" s="74">
        <v>44525</v>
      </c>
    </row>
    <row r="199" spans="2:17" s="75" customFormat="1" ht="19.7" customHeight="1">
      <c r="B199" s="65">
        <v>24</v>
      </c>
      <c r="C199" s="65" t="s">
        <v>385</v>
      </c>
      <c r="D199" s="65" t="s">
        <v>178</v>
      </c>
      <c r="E199" s="66" t="s">
        <v>388</v>
      </c>
      <c r="F199" s="87">
        <v>1</v>
      </c>
      <c r="G199" s="63">
        <v>288</v>
      </c>
      <c r="H199" s="68">
        <f t="shared" si="3"/>
        <v>288</v>
      </c>
      <c r="I199" s="69"/>
      <c r="J199" s="70" t="s">
        <v>389</v>
      </c>
      <c r="K199" s="70"/>
      <c r="L199" s="72" t="s">
        <v>78</v>
      </c>
      <c r="M199" s="20">
        <v>44498</v>
      </c>
      <c r="N199" s="73"/>
      <c r="O199" s="57"/>
      <c r="P199" s="57">
        <v>44525</v>
      </c>
      <c r="Q199" s="74">
        <v>44525</v>
      </c>
    </row>
    <row r="200" spans="2:17" s="75" customFormat="1" ht="19.7" customHeight="1">
      <c r="B200" s="65">
        <v>18</v>
      </c>
      <c r="C200" s="65" t="s">
        <v>178</v>
      </c>
      <c r="D200" s="65" t="s">
        <v>178</v>
      </c>
      <c r="E200" s="66" t="s">
        <v>390</v>
      </c>
      <c r="F200" s="87">
        <v>1</v>
      </c>
      <c r="G200" s="63">
        <v>2910</v>
      </c>
      <c r="H200" s="68">
        <f t="shared" si="3"/>
        <v>2910</v>
      </c>
      <c r="I200" s="69"/>
      <c r="J200" s="70" t="s">
        <v>391</v>
      </c>
      <c r="K200" s="70"/>
      <c r="L200" s="72" t="s">
        <v>99</v>
      </c>
      <c r="M200" s="20">
        <v>44498</v>
      </c>
      <c r="N200" s="73"/>
      <c r="O200" s="57"/>
      <c r="P200" s="57">
        <v>44525</v>
      </c>
      <c r="Q200" s="74">
        <v>44525</v>
      </c>
    </row>
    <row r="201" spans="2:17" s="75" customFormat="1" ht="19.7" customHeight="1">
      <c r="B201" s="65">
        <v>18</v>
      </c>
      <c r="C201" s="65" t="s">
        <v>178</v>
      </c>
      <c r="D201" s="65" t="s">
        <v>178</v>
      </c>
      <c r="E201" s="66" t="s">
        <v>392</v>
      </c>
      <c r="F201" s="87">
        <v>1</v>
      </c>
      <c r="G201" s="63">
        <v>210</v>
      </c>
      <c r="H201" s="68">
        <f t="shared" si="3"/>
        <v>210</v>
      </c>
      <c r="I201" s="69"/>
      <c r="J201" s="70" t="s">
        <v>393</v>
      </c>
      <c r="K201" s="70"/>
      <c r="L201" s="72" t="s">
        <v>99</v>
      </c>
      <c r="M201" s="20">
        <v>44498</v>
      </c>
      <c r="N201" s="73"/>
      <c r="O201" s="57"/>
      <c r="P201" s="57">
        <v>44525</v>
      </c>
      <c r="Q201" s="74">
        <v>44525</v>
      </c>
    </row>
    <row r="202" spans="2:17" s="75" customFormat="1" ht="19.7" customHeight="1">
      <c r="B202" s="65">
        <v>18</v>
      </c>
      <c r="C202" s="65" t="s">
        <v>178</v>
      </c>
      <c r="D202" s="65" t="s">
        <v>178</v>
      </c>
      <c r="E202" s="66" t="s">
        <v>394</v>
      </c>
      <c r="F202" s="87">
        <v>1</v>
      </c>
      <c r="G202" s="63">
        <v>320</v>
      </c>
      <c r="H202" s="68">
        <f t="shared" si="3"/>
        <v>320</v>
      </c>
      <c r="I202" s="69"/>
      <c r="J202" s="70" t="s">
        <v>395</v>
      </c>
      <c r="K202" s="70"/>
      <c r="L202" s="72" t="s">
        <v>99</v>
      </c>
      <c r="M202" s="20">
        <v>44498</v>
      </c>
      <c r="N202" s="73"/>
      <c r="O202" s="57"/>
      <c r="P202" s="57">
        <v>44525</v>
      </c>
      <c r="Q202" s="74">
        <v>44525</v>
      </c>
    </row>
    <row r="203" spans="2:17" s="75" customFormat="1" ht="19.7" customHeight="1">
      <c r="B203" s="65">
        <v>18</v>
      </c>
      <c r="C203" s="65" t="s">
        <v>178</v>
      </c>
      <c r="D203" s="65" t="s">
        <v>178</v>
      </c>
      <c r="E203" s="66" t="s">
        <v>396</v>
      </c>
      <c r="F203" s="87">
        <v>1</v>
      </c>
      <c r="G203" s="63">
        <v>260</v>
      </c>
      <c r="H203" s="68">
        <f t="shared" si="3"/>
        <v>260</v>
      </c>
      <c r="I203" s="69"/>
      <c r="J203" s="70" t="s">
        <v>397</v>
      </c>
      <c r="K203" s="70"/>
      <c r="L203" s="72" t="s">
        <v>99</v>
      </c>
      <c r="M203" s="20">
        <v>44498</v>
      </c>
      <c r="N203" s="73"/>
      <c r="O203" s="57"/>
      <c r="P203" s="57">
        <v>44525</v>
      </c>
      <c r="Q203" s="74">
        <v>44525</v>
      </c>
    </row>
    <row r="204" spans="2:17" s="75" customFormat="1" ht="19.7" customHeight="1">
      <c r="B204" s="65">
        <v>18</v>
      </c>
      <c r="C204" s="65" t="s">
        <v>178</v>
      </c>
      <c r="D204" s="65" t="s">
        <v>178</v>
      </c>
      <c r="E204" s="66" t="s">
        <v>398</v>
      </c>
      <c r="F204" s="87">
        <v>1</v>
      </c>
      <c r="G204" s="63">
        <v>200</v>
      </c>
      <c r="H204" s="68">
        <f t="shared" si="3"/>
        <v>200</v>
      </c>
      <c r="I204" s="69"/>
      <c r="J204" s="70" t="s">
        <v>399</v>
      </c>
      <c r="K204" s="70"/>
      <c r="L204" s="72" t="s">
        <v>99</v>
      </c>
      <c r="M204" s="20">
        <v>44498</v>
      </c>
      <c r="N204" s="73"/>
      <c r="O204" s="57"/>
      <c r="P204" s="57">
        <v>44525</v>
      </c>
      <c r="Q204" s="74">
        <v>44525</v>
      </c>
    </row>
    <row r="205" spans="2:17" s="75" customFormat="1" ht="19.7" customHeight="1">
      <c r="B205" s="65">
        <v>24</v>
      </c>
      <c r="C205" s="65" t="s">
        <v>178</v>
      </c>
      <c r="D205" s="65" t="s">
        <v>178</v>
      </c>
      <c r="E205" s="107" t="s">
        <v>400</v>
      </c>
      <c r="F205" s="87">
        <v>1</v>
      </c>
      <c r="G205" s="63">
        <v>1683</v>
      </c>
      <c r="H205" s="68">
        <f t="shared" ref="H205:H267" si="4">F205*G205</f>
        <v>1683</v>
      </c>
      <c r="I205" s="69"/>
      <c r="J205" s="70" t="s">
        <v>401</v>
      </c>
      <c r="K205" s="70"/>
      <c r="L205" s="72" t="s">
        <v>402</v>
      </c>
      <c r="M205" s="20">
        <v>44498</v>
      </c>
      <c r="N205" s="73"/>
      <c r="O205" s="57"/>
      <c r="P205" s="57">
        <v>44525</v>
      </c>
      <c r="Q205" s="74">
        <v>44525</v>
      </c>
    </row>
    <row r="206" spans="2:17" s="110" customFormat="1" ht="19.7" customHeight="1">
      <c r="B206" s="65">
        <v>24</v>
      </c>
      <c r="C206" s="65" t="s">
        <v>403</v>
      </c>
      <c r="D206" s="65" t="s">
        <v>178</v>
      </c>
      <c r="E206" s="66" t="s">
        <v>404</v>
      </c>
      <c r="F206" s="87">
        <v>1</v>
      </c>
      <c r="G206" s="63">
        <v>195</v>
      </c>
      <c r="H206" s="68">
        <f t="shared" si="4"/>
        <v>195</v>
      </c>
      <c r="I206" s="69"/>
      <c r="J206" s="70" t="s">
        <v>405</v>
      </c>
      <c r="K206" s="70"/>
      <c r="L206" s="72" t="s">
        <v>402</v>
      </c>
      <c r="M206" s="20">
        <v>44498</v>
      </c>
      <c r="N206" s="108"/>
      <c r="O206" s="109"/>
      <c r="P206" s="57">
        <v>44525</v>
      </c>
      <c r="Q206" s="74">
        <v>44525</v>
      </c>
    </row>
    <row r="207" spans="2:17" s="75" customFormat="1" ht="19.7" customHeight="1">
      <c r="B207" s="65"/>
      <c r="C207" s="65"/>
      <c r="D207" s="65"/>
      <c r="E207" s="66"/>
      <c r="F207" s="87"/>
      <c r="G207" s="63">
        <v>0</v>
      </c>
      <c r="H207" s="68">
        <f t="shared" si="4"/>
        <v>0</v>
      </c>
      <c r="I207" s="69"/>
      <c r="J207" s="70"/>
      <c r="K207" s="70"/>
      <c r="L207" s="72"/>
      <c r="M207" s="20"/>
      <c r="N207" s="73"/>
      <c r="O207" s="57"/>
      <c r="P207" s="57"/>
      <c r="Q207" s="74"/>
    </row>
    <row r="208" spans="2:17" s="75" customFormat="1" ht="19.7" customHeight="1">
      <c r="B208" s="65"/>
      <c r="C208" s="65"/>
      <c r="D208" s="65"/>
      <c r="E208" s="66"/>
      <c r="F208" s="87"/>
      <c r="G208" s="63">
        <v>0</v>
      </c>
      <c r="H208" s="68">
        <f t="shared" si="4"/>
        <v>0</v>
      </c>
      <c r="I208" s="69"/>
      <c r="J208" s="70"/>
      <c r="K208" s="70"/>
      <c r="L208" s="72"/>
      <c r="M208" s="20"/>
      <c r="N208" s="73"/>
      <c r="O208" s="57"/>
      <c r="P208" s="57"/>
      <c r="Q208" s="74"/>
    </row>
    <row r="209" spans="2:17" s="75" customFormat="1" ht="19.7" customHeight="1">
      <c r="B209" s="65">
        <v>18</v>
      </c>
      <c r="C209" s="65" t="s">
        <v>406</v>
      </c>
      <c r="D209" s="65" t="s">
        <v>407</v>
      </c>
      <c r="E209" s="66" t="s">
        <v>408</v>
      </c>
      <c r="F209" s="87">
        <v>1</v>
      </c>
      <c r="G209" s="63">
        <v>857</v>
      </c>
      <c r="H209" s="68">
        <f t="shared" si="4"/>
        <v>857</v>
      </c>
      <c r="I209" s="69"/>
      <c r="J209" s="70" t="s">
        <v>409</v>
      </c>
      <c r="K209" s="70"/>
      <c r="L209" s="72" t="s">
        <v>266</v>
      </c>
      <c r="M209" s="20">
        <v>44501</v>
      </c>
      <c r="N209" s="73"/>
      <c r="O209" s="57"/>
      <c r="P209" s="57"/>
      <c r="Q209" s="74">
        <v>44502</v>
      </c>
    </row>
    <row r="210" spans="2:17" s="75" customFormat="1" ht="19.7" customHeight="1">
      <c r="B210" s="65">
        <v>23</v>
      </c>
      <c r="C210" s="72" t="s">
        <v>410</v>
      </c>
      <c r="D210" s="72" t="s">
        <v>411</v>
      </c>
      <c r="E210" s="70" t="s">
        <v>412</v>
      </c>
      <c r="F210" s="111">
        <v>1</v>
      </c>
      <c r="G210" s="76">
        <v>2189</v>
      </c>
      <c r="H210" s="68">
        <f t="shared" si="4"/>
        <v>2189</v>
      </c>
      <c r="I210" s="69"/>
      <c r="J210" s="66" t="s">
        <v>413</v>
      </c>
      <c r="K210" s="70"/>
      <c r="L210" s="72" t="s">
        <v>162</v>
      </c>
      <c r="M210" s="20">
        <v>44501</v>
      </c>
      <c r="N210" s="73"/>
      <c r="O210" s="57"/>
      <c r="P210" s="57"/>
      <c r="Q210" s="74">
        <v>44502</v>
      </c>
    </row>
    <row r="211" spans="2:17" s="75" customFormat="1" ht="19.7" customHeight="1">
      <c r="B211" s="65">
        <v>18</v>
      </c>
      <c r="C211" s="65" t="s">
        <v>267</v>
      </c>
      <c r="D211" s="65" t="s">
        <v>407</v>
      </c>
      <c r="E211" s="66" t="s">
        <v>414</v>
      </c>
      <c r="F211" s="87">
        <v>1</v>
      </c>
      <c r="G211" s="63">
        <v>2090</v>
      </c>
      <c r="H211" s="68">
        <f t="shared" si="4"/>
        <v>2090</v>
      </c>
      <c r="I211" s="69"/>
      <c r="J211" s="70" t="s">
        <v>272</v>
      </c>
      <c r="K211" s="70"/>
      <c r="L211" s="72" t="s">
        <v>270</v>
      </c>
      <c r="M211" s="20">
        <v>44501</v>
      </c>
      <c r="N211" s="73"/>
      <c r="O211" s="57"/>
      <c r="P211" s="86"/>
      <c r="Q211" s="74">
        <v>44502</v>
      </c>
    </row>
    <row r="212" spans="2:17" s="75" customFormat="1" ht="19.7" customHeight="1">
      <c r="B212" s="65"/>
      <c r="C212" s="65"/>
      <c r="D212" s="65"/>
      <c r="E212" s="66"/>
      <c r="F212" s="87"/>
      <c r="G212" s="63">
        <v>0</v>
      </c>
      <c r="H212" s="68">
        <f t="shared" si="4"/>
        <v>0</v>
      </c>
      <c r="I212" s="69"/>
      <c r="J212" s="70"/>
      <c r="K212" s="70"/>
      <c r="L212" s="72"/>
      <c r="M212" s="20"/>
      <c r="N212" s="73"/>
      <c r="O212" s="57"/>
      <c r="P212" s="57"/>
      <c r="Q212" s="74"/>
    </row>
    <row r="213" spans="2:17" s="75" customFormat="1" ht="19.7" customHeight="1">
      <c r="B213" s="65">
        <v>18</v>
      </c>
      <c r="C213" s="65" t="s">
        <v>415</v>
      </c>
      <c r="D213" s="65" t="s">
        <v>415</v>
      </c>
      <c r="E213" s="66" t="s">
        <v>416</v>
      </c>
      <c r="F213" s="87">
        <v>1</v>
      </c>
      <c r="G213" s="76">
        <v>7900</v>
      </c>
      <c r="H213" s="68">
        <f t="shared" si="4"/>
        <v>7900</v>
      </c>
      <c r="I213" s="69"/>
      <c r="J213" s="70" t="s">
        <v>417</v>
      </c>
      <c r="K213" s="70" t="s">
        <v>418</v>
      </c>
      <c r="L213" s="72" t="s">
        <v>337</v>
      </c>
      <c r="M213" s="20">
        <v>44498</v>
      </c>
      <c r="N213" s="73"/>
      <c r="O213" s="57">
        <v>44519</v>
      </c>
      <c r="P213" s="57">
        <v>44518</v>
      </c>
      <c r="Q213" s="74">
        <v>44518</v>
      </c>
    </row>
    <row r="214" spans="2:17" s="75" customFormat="1" ht="19.7" customHeight="1">
      <c r="B214" s="65">
        <v>18</v>
      </c>
      <c r="C214" s="65" t="s">
        <v>415</v>
      </c>
      <c r="D214" s="65" t="s">
        <v>415</v>
      </c>
      <c r="E214" s="66" t="s">
        <v>419</v>
      </c>
      <c r="F214" s="87">
        <v>2</v>
      </c>
      <c r="G214" s="76">
        <v>2900</v>
      </c>
      <c r="H214" s="68">
        <f t="shared" si="4"/>
        <v>5800</v>
      </c>
      <c r="I214" s="69"/>
      <c r="J214" s="70" t="s">
        <v>420</v>
      </c>
      <c r="K214" s="70" t="s">
        <v>418</v>
      </c>
      <c r="L214" s="72" t="s">
        <v>337</v>
      </c>
      <c r="M214" s="20">
        <v>44498</v>
      </c>
      <c r="N214" s="73"/>
      <c r="O214" s="57">
        <v>44519</v>
      </c>
      <c r="P214" s="57">
        <v>44518</v>
      </c>
      <c r="Q214" s="74">
        <v>44518</v>
      </c>
    </row>
    <row r="215" spans="2:17" s="75" customFormat="1" ht="19.7" customHeight="1">
      <c r="B215" s="65">
        <v>23</v>
      </c>
      <c r="C215" s="65" t="s">
        <v>415</v>
      </c>
      <c r="D215" s="65" t="s">
        <v>415</v>
      </c>
      <c r="E215" s="66" t="s">
        <v>421</v>
      </c>
      <c r="F215" s="87">
        <v>1</v>
      </c>
      <c r="G215" s="76">
        <v>8200</v>
      </c>
      <c r="H215" s="68">
        <f t="shared" si="4"/>
        <v>8200</v>
      </c>
      <c r="I215" s="69"/>
      <c r="J215" s="70" t="s">
        <v>422</v>
      </c>
      <c r="K215" s="70" t="s">
        <v>418</v>
      </c>
      <c r="L215" s="72" t="s">
        <v>130</v>
      </c>
      <c r="M215" s="20">
        <v>44498</v>
      </c>
      <c r="N215" s="73"/>
      <c r="O215" s="57">
        <v>44519</v>
      </c>
      <c r="P215" s="57">
        <v>44518</v>
      </c>
      <c r="Q215" s="74">
        <v>44518</v>
      </c>
    </row>
    <row r="216" spans="2:17" s="112" customFormat="1" ht="19.7" customHeight="1">
      <c r="B216" s="65">
        <v>18</v>
      </c>
      <c r="C216" s="65" t="s">
        <v>415</v>
      </c>
      <c r="D216" s="65" t="s">
        <v>415</v>
      </c>
      <c r="E216" s="66" t="s">
        <v>423</v>
      </c>
      <c r="F216" s="87">
        <v>1</v>
      </c>
      <c r="G216" s="76">
        <v>12700</v>
      </c>
      <c r="H216" s="68">
        <f t="shared" si="4"/>
        <v>12700</v>
      </c>
      <c r="I216" s="69"/>
      <c r="J216" s="70" t="s">
        <v>424</v>
      </c>
      <c r="K216" s="70" t="s">
        <v>418</v>
      </c>
      <c r="L216" s="72" t="s">
        <v>181</v>
      </c>
      <c r="M216" s="20">
        <v>44498</v>
      </c>
      <c r="N216" s="65"/>
      <c r="O216" s="57">
        <v>44519</v>
      </c>
      <c r="P216" s="57">
        <v>44518</v>
      </c>
      <c r="Q216" s="74">
        <v>44518</v>
      </c>
    </row>
    <row r="217" spans="2:17" s="112" customFormat="1" ht="19.7" customHeight="1">
      <c r="B217" s="65">
        <v>23</v>
      </c>
      <c r="C217" s="65" t="s">
        <v>415</v>
      </c>
      <c r="D217" s="65" t="s">
        <v>415</v>
      </c>
      <c r="E217" s="66" t="s">
        <v>425</v>
      </c>
      <c r="F217" s="87">
        <v>1</v>
      </c>
      <c r="G217" s="76">
        <v>6500</v>
      </c>
      <c r="H217" s="68">
        <f t="shared" si="4"/>
        <v>6500</v>
      </c>
      <c r="I217" s="69"/>
      <c r="J217" s="70" t="s">
        <v>426</v>
      </c>
      <c r="K217" s="70" t="s">
        <v>418</v>
      </c>
      <c r="L217" s="72" t="s">
        <v>106</v>
      </c>
      <c r="M217" s="20">
        <v>44498</v>
      </c>
      <c r="N217" s="65"/>
      <c r="O217" s="57">
        <v>44519</v>
      </c>
      <c r="P217" s="57">
        <v>44518</v>
      </c>
      <c r="Q217" s="74">
        <v>44518</v>
      </c>
    </row>
    <row r="218" spans="2:17" s="112" customFormat="1" ht="19.7" customHeight="1">
      <c r="B218" s="65"/>
      <c r="C218" s="65"/>
      <c r="D218" s="65"/>
      <c r="E218" s="66"/>
      <c r="F218" s="67"/>
      <c r="G218" s="76"/>
      <c r="H218" s="85">
        <f>F218*G218</f>
        <v>0</v>
      </c>
      <c r="I218" s="69"/>
      <c r="J218" s="70"/>
      <c r="K218" s="70"/>
      <c r="L218" s="72"/>
      <c r="M218" s="113"/>
      <c r="N218" s="65"/>
      <c r="O218" s="114"/>
      <c r="P218" s="114"/>
      <c r="Q218" s="115"/>
    </row>
    <row r="219" spans="2:17" s="112" customFormat="1" ht="19.7" customHeight="1">
      <c r="B219" s="65"/>
      <c r="C219" s="65"/>
      <c r="D219" s="65"/>
      <c r="E219" s="66"/>
      <c r="F219" s="67"/>
      <c r="G219" s="76"/>
      <c r="H219" s="85">
        <f>F219*G219</f>
        <v>0</v>
      </c>
      <c r="I219" s="69"/>
      <c r="J219" s="70"/>
      <c r="K219" s="70"/>
      <c r="L219" s="72"/>
      <c r="M219" s="113"/>
      <c r="N219" s="65"/>
      <c r="O219" s="114"/>
      <c r="P219" s="114"/>
      <c r="Q219" s="115"/>
    </row>
    <row r="220" spans="2:17" s="112" customFormat="1" ht="19.7" customHeight="1">
      <c r="B220" s="65">
        <v>18</v>
      </c>
      <c r="C220" s="65" t="s">
        <v>178</v>
      </c>
      <c r="D220" s="65" t="s">
        <v>178</v>
      </c>
      <c r="E220" s="66" t="s">
        <v>427</v>
      </c>
      <c r="F220" s="67">
        <v>4</v>
      </c>
      <c r="G220" s="76">
        <v>7315</v>
      </c>
      <c r="H220" s="85">
        <f>F220*G220</f>
        <v>29260</v>
      </c>
      <c r="I220" s="69"/>
      <c r="J220" s="70" t="s">
        <v>428</v>
      </c>
      <c r="K220" s="71" t="s">
        <v>429</v>
      </c>
      <c r="L220" s="72" t="s">
        <v>185</v>
      </c>
      <c r="M220" s="113">
        <v>44498</v>
      </c>
      <c r="N220" s="65"/>
      <c r="O220" s="114"/>
      <c r="P220" s="114">
        <v>44525</v>
      </c>
      <c r="Q220" s="115">
        <v>44525</v>
      </c>
    </row>
    <row r="221" spans="2:17" s="75" customFormat="1" ht="19.7" customHeight="1">
      <c r="B221" s="65">
        <v>18</v>
      </c>
      <c r="C221" s="65" t="s">
        <v>178</v>
      </c>
      <c r="D221" s="65" t="s">
        <v>178</v>
      </c>
      <c r="E221" s="116" t="s">
        <v>430</v>
      </c>
      <c r="F221" s="117">
        <v>2</v>
      </c>
      <c r="G221" s="63">
        <v>6818</v>
      </c>
      <c r="H221" s="118">
        <f t="shared" ref="H221:H234" si="5">F221*G221</f>
        <v>13636</v>
      </c>
      <c r="I221" s="90"/>
      <c r="J221" s="119" t="s">
        <v>431</v>
      </c>
      <c r="K221" s="71" t="s">
        <v>429</v>
      </c>
      <c r="L221" s="72" t="s">
        <v>185</v>
      </c>
      <c r="M221" s="113">
        <v>44498</v>
      </c>
      <c r="N221" s="73"/>
      <c r="O221" s="57"/>
      <c r="P221" s="114">
        <v>44525</v>
      </c>
      <c r="Q221" s="74">
        <v>44525</v>
      </c>
    </row>
    <row r="222" spans="2:17" s="75" customFormat="1" ht="19.7" customHeight="1">
      <c r="B222" s="65"/>
      <c r="C222" s="65"/>
      <c r="D222" s="65"/>
      <c r="E222" s="116"/>
      <c r="F222" s="117"/>
      <c r="G222" s="63"/>
      <c r="H222" s="118">
        <f t="shared" si="5"/>
        <v>0</v>
      </c>
      <c r="I222" s="90"/>
      <c r="J222" s="119"/>
      <c r="K222" s="71"/>
      <c r="L222" s="72"/>
      <c r="M222" s="113"/>
      <c r="N222" s="73"/>
      <c r="O222" s="57"/>
      <c r="P222" s="114"/>
      <c r="Q222" s="74"/>
    </row>
    <row r="223" spans="2:17" s="75" customFormat="1" ht="19.7" customHeight="1">
      <c r="B223" s="65"/>
      <c r="C223" s="65"/>
      <c r="D223" s="65"/>
      <c r="E223" s="116"/>
      <c r="F223" s="117"/>
      <c r="G223" s="63"/>
      <c r="H223" s="118">
        <f t="shared" si="5"/>
        <v>0</v>
      </c>
      <c r="I223" s="90"/>
      <c r="J223" s="119"/>
      <c r="K223" s="71"/>
      <c r="L223" s="72"/>
      <c r="M223" s="113"/>
      <c r="N223" s="73"/>
      <c r="O223" s="57"/>
      <c r="P223" s="114"/>
      <c r="Q223" s="74"/>
    </row>
    <row r="224" spans="2:17" s="75" customFormat="1" ht="19.7" customHeight="1">
      <c r="B224" s="65">
        <v>18</v>
      </c>
      <c r="C224" s="73" t="s">
        <v>100</v>
      </c>
      <c r="D224" s="65" t="s">
        <v>178</v>
      </c>
      <c r="E224" s="120" t="s">
        <v>432</v>
      </c>
      <c r="F224" s="95">
        <v>2</v>
      </c>
      <c r="G224" s="63">
        <v>6000</v>
      </c>
      <c r="H224" s="68">
        <f t="shared" si="5"/>
        <v>12000</v>
      </c>
      <c r="I224" s="72"/>
      <c r="J224" s="91" t="s">
        <v>305</v>
      </c>
      <c r="K224" s="71" t="s">
        <v>429</v>
      </c>
      <c r="L224" s="72" t="s">
        <v>276</v>
      </c>
      <c r="M224" s="57">
        <v>44554</v>
      </c>
      <c r="N224" s="73"/>
      <c r="O224" s="57"/>
      <c r="P224" s="57">
        <v>44558</v>
      </c>
      <c r="Q224" s="74">
        <v>44558</v>
      </c>
    </row>
    <row r="225" spans="2:17" s="75" customFormat="1" ht="19.7" customHeight="1">
      <c r="B225" s="65"/>
      <c r="C225" s="65"/>
      <c r="D225" s="65"/>
      <c r="E225" s="92"/>
      <c r="F225" s="117"/>
      <c r="G225" s="63"/>
      <c r="H225" s="118">
        <f t="shared" si="5"/>
        <v>0</v>
      </c>
      <c r="I225" s="90"/>
      <c r="J225" s="119"/>
      <c r="K225" s="71"/>
      <c r="L225" s="72"/>
      <c r="M225" s="113"/>
      <c r="N225" s="73"/>
      <c r="O225" s="57"/>
      <c r="P225" s="114"/>
      <c r="Q225" s="74"/>
    </row>
    <row r="226" spans="2:17" s="75" customFormat="1" ht="19.7" customHeight="1">
      <c r="B226" s="65"/>
      <c r="C226" s="65"/>
      <c r="D226" s="65"/>
      <c r="E226" s="116"/>
      <c r="F226" s="117"/>
      <c r="G226" s="63"/>
      <c r="H226" s="118">
        <f t="shared" si="5"/>
        <v>0</v>
      </c>
      <c r="I226" s="90"/>
      <c r="J226" s="119"/>
      <c r="K226" s="71"/>
      <c r="L226" s="72"/>
      <c r="M226" s="113"/>
      <c r="N226" s="73"/>
      <c r="O226" s="57"/>
      <c r="P226" s="114"/>
      <c r="Q226" s="74"/>
    </row>
    <row r="227" spans="2:17" s="75" customFormat="1" ht="19.7" customHeight="1">
      <c r="B227" s="65">
        <v>18</v>
      </c>
      <c r="C227" s="73" t="s">
        <v>433</v>
      </c>
      <c r="D227" s="65" t="s">
        <v>178</v>
      </c>
      <c r="E227" s="116" t="s">
        <v>434</v>
      </c>
      <c r="F227" s="117">
        <v>1</v>
      </c>
      <c r="G227" s="63">
        <v>651</v>
      </c>
      <c r="H227" s="118">
        <f t="shared" si="5"/>
        <v>651</v>
      </c>
      <c r="I227" s="90"/>
      <c r="J227" s="119" t="s">
        <v>435</v>
      </c>
      <c r="K227" s="71" t="s">
        <v>429</v>
      </c>
      <c r="L227" s="72" t="s">
        <v>266</v>
      </c>
      <c r="M227" s="113">
        <v>44578</v>
      </c>
      <c r="N227" s="73"/>
      <c r="O227" s="57"/>
      <c r="P227" s="114">
        <v>44581</v>
      </c>
      <c r="Q227" s="74"/>
    </row>
    <row r="228" spans="2:17" s="75" customFormat="1" ht="19.7" customHeight="1">
      <c r="B228" s="65"/>
      <c r="C228" s="73"/>
      <c r="D228" s="65"/>
      <c r="E228" s="116"/>
      <c r="F228" s="117"/>
      <c r="G228" s="63"/>
      <c r="H228" s="118"/>
      <c r="I228" s="90"/>
      <c r="J228" s="119"/>
      <c r="K228" s="71"/>
      <c r="L228" s="72"/>
      <c r="M228" s="113"/>
      <c r="N228" s="73"/>
      <c r="O228" s="57"/>
      <c r="P228" s="114"/>
      <c r="Q228" s="74"/>
    </row>
    <row r="229" spans="2:17" s="75" customFormat="1" ht="19.7" customHeight="1">
      <c r="B229" s="65">
        <v>18</v>
      </c>
      <c r="C229" s="65" t="s">
        <v>406</v>
      </c>
      <c r="D229" s="65" t="s">
        <v>407</v>
      </c>
      <c r="E229" s="116" t="s">
        <v>436</v>
      </c>
      <c r="F229" s="117">
        <v>1</v>
      </c>
      <c r="G229" s="63">
        <v>899</v>
      </c>
      <c r="H229" s="118">
        <f t="shared" si="5"/>
        <v>899</v>
      </c>
      <c r="I229" s="90"/>
      <c r="J229" s="70" t="s">
        <v>437</v>
      </c>
      <c r="K229" s="71"/>
      <c r="L229" s="72" t="s">
        <v>266</v>
      </c>
      <c r="M229" s="113">
        <v>44579</v>
      </c>
      <c r="N229" s="73"/>
      <c r="O229" s="57"/>
      <c r="P229" s="114"/>
      <c r="Q229" s="74" t="s">
        <v>438</v>
      </c>
    </row>
    <row r="230" spans="2:17" s="75" customFormat="1" ht="19.7" customHeight="1">
      <c r="B230" s="65">
        <v>18</v>
      </c>
      <c r="C230" s="65" t="s">
        <v>407</v>
      </c>
      <c r="D230" s="65" t="s">
        <v>407</v>
      </c>
      <c r="E230" s="116" t="s">
        <v>62</v>
      </c>
      <c r="F230" s="117">
        <v>0</v>
      </c>
      <c r="G230" s="63">
        <v>550</v>
      </c>
      <c r="H230" s="118">
        <f t="shared" si="5"/>
        <v>0</v>
      </c>
      <c r="I230" s="90"/>
      <c r="J230" s="119" t="s">
        <v>439</v>
      </c>
      <c r="K230" s="71"/>
      <c r="L230" s="72" t="s">
        <v>266</v>
      </c>
      <c r="M230" s="113"/>
      <c r="N230" s="73"/>
      <c r="O230" s="57"/>
      <c r="P230" s="114"/>
      <c r="Q230" s="74"/>
    </row>
    <row r="231" spans="2:17" s="75" customFormat="1" ht="19.7" customHeight="1">
      <c r="B231" s="65"/>
      <c r="C231" s="93"/>
      <c r="D231" s="72"/>
      <c r="E231" s="116"/>
      <c r="F231" s="117"/>
      <c r="G231" s="63"/>
      <c r="H231" s="118">
        <f t="shared" si="5"/>
        <v>0</v>
      </c>
      <c r="I231" s="90"/>
      <c r="J231" s="119"/>
      <c r="K231" s="71"/>
      <c r="L231" s="93"/>
      <c r="M231" s="20"/>
      <c r="N231" s="73"/>
      <c r="O231" s="57"/>
      <c r="P231" s="57"/>
      <c r="Q231" s="74"/>
    </row>
    <row r="232" spans="2:17" s="75" customFormat="1" ht="19.7" customHeight="1">
      <c r="B232" s="65"/>
      <c r="C232" s="73"/>
      <c r="D232" s="65"/>
      <c r="E232" s="91"/>
      <c r="F232" s="91"/>
      <c r="G232" s="63"/>
      <c r="H232" s="118">
        <f t="shared" si="5"/>
        <v>0</v>
      </c>
      <c r="I232" s="72"/>
      <c r="J232" s="91"/>
      <c r="K232" s="70"/>
      <c r="L232" s="72"/>
      <c r="M232" s="20"/>
      <c r="N232" s="73"/>
      <c r="O232" s="57"/>
      <c r="P232" s="57"/>
      <c r="Q232" s="74"/>
    </row>
    <row r="233" spans="2:17" s="75" customFormat="1" ht="19.7" customHeight="1">
      <c r="B233" s="65"/>
      <c r="C233" s="93"/>
      <c r="D233" s="72"/>
      <c r="E233" s="116"/>
      <c r="F233" s="117"/>
      <c r="G233" s="63"/>
      <c r="H233" s="118">
        <f t="shared" si="5"/>
        <v>0</v>
      </c>
      <c r="I233" s="90"/>
      <c r="J233" s="119"/>
      <c r="K233" s="71"/>
      <c r="L233" s="93"/>
      <c r="M233" s="20"/>
      <c r="N233" s="73"/>
      <c r="O233" s="57"/>
      <c r="P233" s="57"/>
      <c r="Q233" s="74"/>
    </row>
    <row r="234" spans="2:17" s="75" customFormat="1" ht="19.7" customHeight="1">
      <c r="B234" s="65"/>
      <c r="C234" s="93"/>
      <c r="D234" s="72"/>
      <c r="E234" s="116"/>
      <c r="F234" s="117"/>
      <c r="G234" s="63"/>
      <c r="H234" s="118">
        <f t="shared" si="5"/>
        <v>0</v>
      </c>
      <c r="I234" s="90"/>
      <c r="J234" s="119"/>
      <c r="K234" s="71"/>
      <c r="L234" s="93"/>
      <c r="M234" s="20"/>
      <c r="N234" s="73"/>
      <c r="O234" s="57"/>
      <c r="P234" s="57"/>
      <c r="Q234" s="74"/>
    </row>
  </sheetData>
  <autoFilter ref="B8:O234" xr:uid="{00000000-0009-0000-0000-000000000000}"/>
  <mergeCells count="21">
    <mergeCell ref="O9:O11"/>
    <mergeCell ref="P9:P11"/>
    <mergeCell ref="Q9:Q11"/>
    <mergeCell ref="I9:I11"/>
    <mergeCell ref="J9:J11"/>
    <mergeCell ref="K9:K11"/>
    <mergeCell ref="L9:L11"/>
    <mergeCell ref="M9:M11"/>
    <mergeCell ref="N9:N11"/>
    <mergeCell ref="B9:B11"/>
    <mergeCell ref="C9:C11"/>
    <mergeCell ref="D9:D11"/>
    <mergeCell ref="F9:F11"/>
    <mergeCell ref="G9:G11"/>
    <mergeCell ref="H9:H11"/>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6CFF3-CCA0-4AD6-97BB-DE5C2CC20F66}">
  <dimension ref="A1:B5"/>
  <sheetViews>
    <sheetView view="pageLayout" zoomScaleNormal="100" workbookViewId="0">
      <selection activeCell="B18" sqref="B18"/>
    </sheetView>
  </sheetViews>
  <sheetFormatPr defaultRowHeight="18.75"/>
  <cols>
    <col min="1" max="1" width="12.125" style="3" bestFit="1" customWidth="1"/>
    <col min="2" max="2" width="57.125" style="3" bestFit="1" customWidth="1"/>
    <col min="3" max="16384" width="9" style="3"/>
  </cols>
  <sheetData>
    <row r="1" spans="1:2" ht="48">
      <c r="A1" s="121" t="s">
        <v>0</v>
      </c>
      <c r="B1" s="122" t="s">
        <v>440</v>
      </c>
    </row>
    <row r="2" spans="1:2" ht="24">
      <c r="A2" s="121" t="s">
        <v>3</v>
      </c>
      <c r="B2" s="123" t="s">
        <v>4</v>
      </c>
    </row>
    <row r="3" spans="1:2" ht="24">
      <c r="A3" s="121" t="s">
        <v>5</v>
      </c>
      <c r="B3" s="123">
        <v>188341</v>
      </c>
    </row>
    <row r="4" spans="1:2" ht="24">
      <c r="A4" s="121" t="s">
        <v>6</v>
      </c>
      <c r="B4" s="124">
        <v>44411</v>
      </c>
    </row>
    <row r="5" spans="1:2" ht="24">
      <c r="A5" s="121" t="s">
        <v>8</v>
      </c>
      <c r="B5" s="124"/>
    </row>
  </sheetData>
  <phoneticPr fontId="3"/>
  <printOptions horizontalCentered="1"/>
  <pageMargins left="0.70866141732283472" right="0.70866141732283472" top="0.74803149606299213" bottom="0.74803149606299213" header="0.31496062992125984" footer="0.31496062992125984"/>
  <pageSetup paperSize="9" scale="125" fitToWidth="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7379D-FD44-451F-B70F-315B230F785C}">
  <dimension ref="B2:Q38"/>
  <sheetViews>
    <sheetView zoomScale="85" zoomScaleNormal="85" zoomScaleSheetLayoutView="70" workbookViewId="0">
      <pane xSplit="10" ySplit="9" topLeftCell="K19" activePane="bottomRight" state="frozen"/>
      <selection pane="topRight" activeCell="K1" sqref="K1"/>
      <selection pane="bottomLeft" activeCell="A9" sqref="A9"/>
      <selection pane="bottomRight" activeCell="Q39" sqref="Q39"/>
    </sheetView>
  </sheetViews>
  <sheetFormatPr defaultRowHeight="18.75"/>
  <cols>
    <col min="1" max="1" width="2.625" style="3" customWidth="1"/>
    <col min="2" max="2" width="16.375" style="9" bestFit="1" customWidth="1"/>
    <col min="3" max="3" width="14.375" style="3" bestFit="1" customWidth="1"/>
    <col min="4" max="4" width="13.125" style="3" bestFit="1" customWidth="1"/>
    <col min="5" max="5" width="40.625" style="3" customWidth="1"/>
    <col min="6" max="6" width="6.25" style="3" customWidth="1"/>
    <col min="7" max="8" width="9.875" style="3" bestFit="1" customWidth="1"/>
    <col min="9" max="9" width="5.75" style="11" customWidth="1"/>
    <col min="10" max="10" width="33.5" style="3" customWidth="1"/>
    <col min="11" max="11" width="26.125" style="3" bestFit="1" customWidth="1"/>
    <col min="12" max="12" width="11" style="9" customWidth="1"/>
    <col min="13" max="13" width="13.75" style="10" customWidth="1"/>
    <col min="14" max="14" width="6.375" style="3" customWidth="1"/>
    <col min="15" max="15" width="16" style="11" bestFit="1" customWidth="1"/>
    <col min="16" max="16" width="14.5" style="126" customWidth="1"/>
    <col min="17" max="17" width="15.625" style="13" customWidth="1"/>
    <col min="18" max="256" width="9" style="3"/>
    <col min="257" max="257" width="2.625" style="3" customWidth="1"/>
    <col min="258" max="258" width="16.375" style="3" bestFit="1"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5.75" style="3" customWidth="1"/>
    <col min="266" max="266" width="33.5" style="3" customWidth="1"/>
    <col min="267" max="267" width="26.125" style="3" bestFit="1" customWidth="1"/>
    <col min="268" max="268" width="11" style="3" customWidth="1"/>
    <col min="269" max="269" width="13.75" style="3" customWidth="1"/>
    <col min="270" max="270" width="6.375" style="3" customWidth="1"/>
    <col min="271" max="271" width="16" style="3" bestFit="1" customWidth="1"/>
    <col min="272" max="272" width="14.5" style="3" customWidth="1"/>
    <col min="273" max="273" width="15.625" style="3" customWidth="1"/>
    <col min="274" max="512" width="9" style="3"/>
    <col min="513" max="513" width="2.625" style="3" customWidth="1"/>
    <col min="514" max="514" width="16.375" style="3" bestFit="1"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5.75" style="3" customWidth="1"/>
    <col min="522" max="522" width="33.5" style="3" customWidth="1"/>
    <col min="523" max="523" width="26.125" style="3" bestFit="1" customWidth="1"/>
    <col min="524" max="524" width="11" style="3" customWidth="1"/>
    <col min="525" max="525" width="13.75" style="3" customWidth="1"/>
    <col min="526" max="526" width="6.375" style="3" customWidth="1"/>
    <col min="527" max="527" width="16" style="3" bestFit="1" customWidth="1"/>
    <col min="528" max="528" width="14.5" style="3" customWidth="1"/>
    <col min="529" max="529" width="15.625" style="3" customWidth="1"/>
    <col min="530" max="768" width="9" style="3"/>
    <col min="769" max="769" width="2.625" style="3" customWidth="1"/>
    <col min="770" max="770" width="16.375" style="3" bestFit="1"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5.75" style="3" customWidth="1"/>
    <col min="778" max="778" width="33.5" style="3" customWidth="1"/>
    <col min="779" max="779" width="26.125" style="3" bestFit="1" customWidth="1"/>
    <col min="780" max="780" width="11" style="3" customWidth="1"/>
    <col min="781" max="781" width="13.75" style="3" customWidth="1"/>
    <col min="782" max="782" width="6.375" style="3" customWidth="1"/>
    <col min="783" max="783" width="16" style="3" bestFit="1" customWidth="1"/>
    <col min="784" max="784" width="14.5" style="3" customWidth="1"/>
    <col min="785" max="785" width="15.625" style="3" customWidth="1"/>
    <col min="786" max="1024" width="9" style="3"/>
    <col min="1025" max="1025" width="2.625" style="3" customWidth="1"/>
    <col min="1026" max="1026" width="16.375" style="3" bestFit="1"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5.75" style="3" customWidth="1"/>
    <col min="1034" max="1034" width="33.5" style="3" customWidth="1"/>
    <col min="1035" max="1035" width="26.125" style="3" bestFit="1" customWidth="1"/>
    <col min="1036" max="1036" width="11" style="3" customWidth="1"/>
    <col min="1037" max="1037" width="13.75" style="3" customWidth="1"/>
    <col min="1038" max="1038" width="6.375" style="3" customWidth="1"/>
    <col min="1039" max="1039" width="16" style="3" bestFit="1" customWidth="1"/>
    <col min="1040" max="1040" width="14.5" style="3" customWidth="1"/>
    <col min="1041" max="1041" width="15.625" style="3" customWidth="1"/>
    <col min="1042" max="1280" width="9" style="3"/>
    <col min="1281" max="1281" width="2.625" style="3" customWidth="1"/>
    <col min="1282" max="1282" width="16.375" style="3" bestFit="1"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5.75" style="3" customWidth="1"/>
    <col min="1290" max="1290" width="33.5" style="3" customWidth="1"/>
    <col min="1291" max="1291" width="26.125" style="3" bestFit="1" customWidth="1"/>
    <col min="1292" max="1292" width="11" style="3" customWidth="1"/>
    <col min="1293" max="1293" width="13.75" style="3" customWidth="1"/>
    <col min="1294" max="1294" width="6.375" style="3" customWidth="1"/>
    <col min="1295" max="1295" width="16" style="3" bestFit="1" customWidth="1"/>
    <col min="1296" max="1296" width="14.5" style="3" customWidth="1"/>
    <col min="1297" max="1297" width="15.625" style="3" customWidth="1"/>
    <col min="1298" max="1536" width="9" style="3"/>
    <col min="1537" max="1537" width="2.625" style="3" customWidth="1"/>
    <col min="1538" max="1538" width="16.375" style="3" bestFit="1"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5.75" style="3" customWidth="1"/>
    <col min="1546" max="1546" width="33.5" style="3" customWidth="1"/>
    <col min="1547" max="1547" width="26.125" style="3" bestFit="1" customWidth="1"/>
    <col min="1548" max="1548" width="11" style="3" customWidth="1"/>
    <col min="1549" max="1549" width="13.75" style="3" customWidth="1"/>
    <col min="1550" max="1550" width="6.375" style="3" customWidth="1"/>
    <col min="1551" max="1551" width="16" style="3" bestFit="1" customWidth="1"/>
    <col min="1552" max="1552" width="14.5" style="3" customWidth="1"/>
    <col min="1553" max="1553" width="15.625" style="3" customWidth="1"/>
    <col min="1554" max="1792" width="9" style="3"/>
    <col min="1793" max="1793" width="2.625" style="3" customWidth="1"/>
    <col min="1794" max="1794" width="16.375" style="3" bestFit="1"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5.75" style="3" customWidth="1"/>
    <col min="1802" max="1802" width="33.5" style="3" customWidth="1"/>
    <col min="1803" max="1803" width="26.125" style="3" bestFit="1" customWidth="1"/>
    <col min="1804" max="1804" width="11" style="3" customWidth="1"/>
    <col min="1805" max="1805" width="13.75" style="3" customWidth="1"/>
    <col min="1806" max="1806" width="6.375" style="3" customWidth="1"/>
    <col min="1807" max="1807" width="16" style="3" bestFit="1" customWidth="1"/>
    <col min="1808" max="1808" width="14.5" style="3" customWidth="1"/>
    <col min="1809" max="1809" width="15.625" style="3" customWidth="1"/>
    <col min="1810" max="2048" width="9" style="3"/>
    <col min="2049" max="2049" width="2.625" style="3" customWidth="1"/>
    <col min="2050" max="2050" width="16.375" style="3" bestFit="1"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5.75" style="3" customWidth="1"/>
    <col min="2058" max="2058" width="33.5" style="3" customWidth="1"/>
    <col min="2059" max="2059" width="26.125" style="3" bestFit="1" customWidth="1"/>
    <col min="2060" max="2060" width="11" style="3" customWidth="1"/>
    <col min="2061" max="2061" width="13.75" style="3" customWidth="1"/>
    <col min="2062" max="2062" width="6.375" style="3" customWidth="1"/>
    <col min="2063" max="2063" width="16" style="3" bestFit="1" customWidth="1"/>
    <col min="2064" max="2064" width="14.5" style="3" customWidth="1"/>
    <col min="2065" max="2065" width="15.625" style="3" customWidth="1"/>
    <col min="2066" max="2304" width="9" style="3"/>
    <col min="2305" max="2305" width="2.625" style="3" customWidth="1"/>
    <col min="2306" max="2306" width="16.375" style="3" bestFit="1"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5.75" style="3" customWidth="1"/>
    <col min="2314" max="2314" width="33.5" style="3" customWidth="1"/>
    <col min="2315" max="2315" width="26.125" style="3" bestFit="1" customWidth="1"/>
    <col min="2316" max="2316" width="11" style="3" customWidth="1"/>
    <col min="2317" max="2317" width="13.75" style="3" customWidth="1"/>
    <col min="2318" max="2318" width="6.375" style="3" customWidth="1"/>
    <col min="2319" max="2319" width="16" style="3" bestFit="1" customWidth="1"/>
    <col min="2320" max="2320" width="14.5" style="3" customWidth="1"/>
    <col min="2321" max="2321" width="15.625" style="3" customWidth="1"/>
    <col min="2322" max="2560" width="9" style="3"/>
    <col min="2561" max="2561" width="2.625" style="3" customWidth="1"/>
    <col min="2562" max="2562" width="16.375" style="3" bestFit="1"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5.75" style="3" customWidth="1"/>
    <col min="2570" max="2570" width="33.5" style="3" customWidth="1"/>
    <col min="2571" max="2571" width="26.125" style="3" bestFit="1" customWidth="1"/>
    <col min="2572" max="2572" width="11" style="3" customWidth="1"/>
    <col min="2573" max="2573" width="13.75" style="3" customWidth="1"/>
    <col min="2574" max="2574" width="6.375" style="3" customWidth="1"/>
    <col min="2575" max="2575" width="16" style="3" bestFit="1" customWidth="1"/>
    <col min="2576" max="2576" width="14.5" style="3" customWidth="1"/>
    <col min="2577" max="2577" width="15.625" style="3" customWidth="1"/>
    <col min="2578" max="2816" width="9" style="3"/>
    <col min="2817" max="2817" width="2.625" style="3" customWidth="1"/>
    <col min="2818" max="2818" width="16.375" style="3" bestFit="1"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5.75" style="3" customWidth="1"/>
    <col min="2826" max="2826" width="33.5" style="3" customWidth="1"/>
    <col min="2827" max="2827" width="26.125" style="3" bestFit="1" customWidth="1"/>
    <col min="2828" max="2828" width="11" style="3" customWidth="1"/>
    <col min="2829" max="2829" width="13.75" style="3" customWidth="1"/>
    <col min="2830" max="2830" width="6.375" style="3" customWidth="1"/>
    <col min="2831" max="2831" width="16" style="3" bestFit="1" customWidth="1"/>
    <col min="2832" max="2832" width="14.5" style="3" customWidth="1"/>
    <col min="2833" max="2833" width="15.625" style="3" customWidth="1"/>
    <col min="2834" max="3072" width="9" style="3"/>
    <col min="3073" max="3073" width="2.625" style="3" customWidth="1"/>
    <col min="3074" max="3074" width="16.375" style="3" bestFit="1"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5.75" style="3" customWidth="1"/>
    <col min="3082" max="3082" width="33.5" style="3" customWidth="1"/>
    <col min="3083" max="3083" width="26.125" style="3" bestFit="1" customWidth="1"/>
    <col min="3084" max="3084" width="11" style="3" customWidth="1"/>
    <col min="3085" max="3085" width="13.75" style="3" customWidth="1"/>
    <col min="3086" max="3086" width="6.375" style="3" customWidth="1"/>
    <col min="3087" max="3087" width="16" style="3" bestFit="1" customWidth="1"/>
    <col min="3088" max="3088" width="14.5" style="3" customWidth="1"/>
    <col min="3089" max="3089" width="15.625" style="3" customWidth="1"/>
    <col min="3090" max="3328" width="9" style="3"/>
    <col min="3329" max="3329" width="2.625" style="3" customWidth="1"/>
    <col min="3330" max="3330" width="16.375" style="3" bestFit="1"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5.75" style="3" customWidth="1"/>
    <col min="3338" max="3338" width="33.5" style="3" customWidth="1"/>
    <col min="3339" max="3339" width="26.125" style="3" bestFit="1" customWidth="1"/>
    <col min="3340" max="3340" width="11" style="3" customWidth="1"/>
    <col min="3341" max="3341" width="13.75" style="3" customWidth="1"/>
    <col min="3342" max="3342" width="6.375" style="3" customWidth="1"/>
    <col min="3343" max="3343" width="16" style="3" bestFit="1" customWidth="1"/>
    <col min="3344" max="3344" width="14.5" style="3" customWidth="1"/>
    <col min="3345" max="3345" width="15.625" style="3" customWidth="1"/>
    <col min="3346" max="3584" width="9" style="3"/>
    <col min="3585" max="3585" width="2.625" style="3" customWidth="1"/>
    <col min="3586" max="3586" width="16.375" style="3" bestFit="1"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5.75" style="3" customWidth="1"/>
    <col min="3594" max="3594" width="33.5" style="3" customWidth="1"/>
    <col min="3595" max="3595" width="26.125" style="3" bestFit="1" customWidth="1"/>
    <col min="3596" max="3596" width="11" style="3" customWidth="1"/>
    <col min="3597" max="3597" width="13.75" style="3" customWidth="1"/>
    <col min="3598" max="3598" width="6.375" style="3" customWidth="1"/>
    <col min="3599" max="3599" width="16" style="3" bestFit="1" customWidth="1"/>
    <col min="3600" max="3600" width="14.5" style="3" customWidth="1"/>
    <col min="3601" max="3601" width="15.625" style="3" customWidth="1"/>
    <col min="3602" max="3840" width="9" style="3"/>
    <col min="3841" max="3841" width="2.625" style="3" customWidth="1"/>
    <col min="3842" max="3842" width="16.375" style="3" bestFit="1"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5.75" style="3" customWidth="1"/>
    <col min="3850" max="3850" width="33.5" style="3" customWidth="1"/>
    <col min="3851" max="3851" width="26.125" style="3" bestFit="1" customWidth="1"/>
    <col min="3852" max="3852" width="11" style="3" customWidth="1"/>
    <col min="3853" max="3853" width="13.75" style="3" customWidth="1"/>
    <col min="3854" max="3854" width="6.375" style="3" customWidth="1"/>
    <col min="3855" max="3855" width="16" style="3" bestFit="1" customWidth="1"/>
    <col min="3856" max="3856" width="14.5" style="3" customWidth="1"/>
    <col min="3857" max="3857" width="15.625" style="3" customWidth="1"/>
    <col min="3858" max="4096" width="9" style="3"/>
    <col min="4097" max="4097" width="2.625" style="3" customWidth="1"/>
    <col min="4098" max="4098" width="16.375" style="3" bestFit="1"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5.75" style="3" customWidth="1"/>
    <col min="4106" max="4106" width="33.5" style="3" customWidth="1"/>
    <col min="4107" max="4107" width="26.125" style="3" bestFit="1" customWidth="1"/>
    <col min="4108" max="4108" width="11" style="3" customWidth="1"/>
    <col min="4109" max="4109" width="13.75" style="3" customWidth="1"/>
    <col min="4110" max="4110" width="6.375" style="3" customWidth="1"/>
    <col min="4111" max="4111" width="16" style="3" bestFit="1" customWidth="1"/>
    <col min="4112" max="4112" width="14.5" style="3" customWidth="1"/>
    <col min="4113" max="4113" width="15.625" style="3" customWidth="1"/>
    <col min="4114" max="4352" width="9" style="3"/>
    <col min="4353" max="4353" width="2.625" style="3" customWidth="1"/>
    <col min="4354" max="4354" width="16.375" style="3" bestFit="1"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5.75" style="3" customWidth="1"/>
    <col min="4362" max="4362" width="33.5" style="3" customWidth="1"/>
    <col min="4363" max="4363" width="26.125" style="3" bestFit="1" customWidth="1"/>
    <col min="4364" max="4364" width="11" style="3" customWidth="1"/>
    <col min="4365" max="4365" width="13.75" style="3" customWidth="1"/>
    <col min="4366" max="4366" width="6.375" style="3" customWidth="1"/>
    <col min="4367" max="4367" width="16" style="3" bestFit="1" customWidth="1"/>
    <col min="4368" max="4368" width="14.5" style="3" customWidth="1"/>
    <col min="4369" max="4369" width="15.625" style="3" customWidth="1"/>
    <col min="4370" max="4608" width="9" style="3"/>
    <col min="4609" max="4609" width="2.625" style="3" customWidth="1"/>
    <col min="4610" max="4610" width="16.375" style="3" bestFit="1"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5.75" style="3" customWidth="1"/>
    <col min="4618" max="4618" width="33.5" style="3" customWidth="1"/>
    <col min="4619" max="4619" width="26.125" style="3" bestFit="1" customWidth="1"/>
    <col min="4620" max="4620" width="11" style="3" customWidth="1"/>
    <col min="4621" max="4621" width="13.75" style="3" customWidth="1"/>
    <col min="4622" max="4622" width="6.375" style="3" customWidth="1"/>
    <col min="4623" max="4623" width="16" style="3" bestFit="1" customWidth="1"/>
    <col min="4624" max="4624" width="14.5" style="3" customWidth="1"/>
    <col min="4625" max="4625" width="15.625" style="3" customWidth="1"/>
    <col min="4626" max="4864" width="9" style="3"/>
    <col min="4865" max="4865" width="2.625" style="3" customWidth="1"/>
    <col min="4866" max="4866" width="16.375" style="3" bestFit="1"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5.75" style="3" customWidth="1"/>
    <col min="4874" max="4874" width="33.5" style="3" customWidth="1"/>
    <col min="4875" max="4875" width="26.125" style="3" bestFit="1" customWidth="1"/>
    <col min="4876" max="4876" width="11" style="3" customWidth="1"/>
    <col min="4877" max="4877" width="13.75" style="3" customWidth="1"/>
    <col min="4878" max="4878" width="6.375" style="3" customWidth="1"/>
    <col min="4879" max="4879" width="16" style="3" bestFit="1" customWidth="1"/>
    <col min="4880" max="4880" width="14.5" style="3" customWidth="1"/>
    <col min="4881" max="4881" width="15.625" style="3" customWidth="1"/>
    <col min="4882" max="5120" width="9" style="3"/>
    <col min="5121" max="5121" width="2.625" style="3" customWidth="1"/>
    <col min="5122" max="5122" width="16.375" style="3" bestFit="1"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5.75" style="3" customWidth="1"/>
    <col min="5130" max="5130" width="33.5" style="3" customWidth="1"/>
    <col min="5131" max="5131" width="26.125" style="3" bestFit="1" customWidth="1"/>
    <col min="5132" max="5132" width="11" style="3" customWidth="1"/>
    <col min="5133" max="5133" width="13.75" style="3" customWidth="1"/>
    <col min="5134" max="5134" width="6.375" style="3" customWidth="1"/>
    <col min="5135" max="5135" width="16" style="3" bestFit="1" customWidth="1"/>
    <col min="5136" max="5136" width="14.5" style="3" customWidth="1"/>
    <col min="5137" max="5137" width="15.625" style="3" customWidth="1"/>
    <col min="5138" max="5376" width="9" style="3"/>
    <col min="5377" max="5377" width="2.625" style="3" customWidth="1"/>
    <col min="5378" max="5378" width="16.375" style="3" bestFit="1"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5.75" style="3" customWidth="1"/>
    <col min="5386" max="5386" width="33.5" style="3" customWidth="1"/>
    <col min="5387" max="5387" width="26.125" style="3" bestFit="1" customWidth="1"/>
    <col min="5388" max="5388" width="11" style="3" customWidth="1"/>
    <col min="5389" max="5389" width="13.75" style="3" customWidth="1"/>
    <col min="5390" max="5390" width="6.375" style="3" customWidth="1"/>
    <col min="5391" max="5391" width="16" style="3" bestFit="1" customWidth="1"/>
    <col min="5392" max="5392" width="14.5" style="3" customWidth="1"/>
    <col min="5393" max="5393" width="15.625" style="3" customWidth="1"/>
    <col min="5394" max="5632" width="9" style="3"/>
    <col min="5633" max="5633" width="2.625" style="3" customWidth="1"/>
    <col min="5634" max="5634" width="16.375" style="3" bestFit="1"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5.75" style="3" customWidth="1"/>
    <col min="5642" max="5642" width="33.5" style="3" customWidth="1"/>
    <col min="5643" max="5643" width="26.125" style="3" bestFit="1" customWidth="1"/>
    <col min="5644" max="5644" width="11" style="3" customWidth="1"/>
    <col min="5645" max="5645" width="13.75" style="3" customWidth="1"/>
    <col min="5646" max="5646" width="6.375" style="3" customWidth="1"/>
    <col min="5647" max="5647" width="16" style="3" bestFit="1" customWidth="1"/>
    <col min="5648" max="5648" width="14.5" style="3" customWidth="1"/>
    <col min="5649" max="5649" width="15.625" style="3" customWidth="1"/>
    <col min="5650" max="5888" width="9" style="3"/>
    <col min="5889" max="5889" width="2.625" style="3" customWidth="1"/>
    <col min="5890" max="5890" width="16.375" style="3" bestFit="1"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5.75" style="3" customWidth="1"/>
    <col min="5898" max="5898" width="33.5" style="3" customWidth="1"/>
    <col min="5899" max="5899" width="26.125" style="3" bestFit="1" customWidth="1"/>
    <col min="5900" max="5900" width="11" style="3" customWidth="1"/>
    <col min="5901" max="5901" width="13.75" style="3" customWidth="1"/>
    <col min="5902" max="5902" width="6.375" style="3" customWidth="1"/>
    <col min="5903" max="5903" width="16" style="3" bestFit="1" customWidth="1"/>
    <col min="5904" max="5904" width="14.5" style="3" customWidth="1"/>
    <col min="5905" max="5905" width="15.625" style="3" customWidth="1"/>
    <col min="5906" max="6144" width="9" style="3"/>
    <col min="6145" max="6145" width="2.625" style="3" customWidth="1"/>
    <col min="6146" max="6146" width="16.375" style="3" bestFit="1"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5.75" style="3" customWidth="1"/>
    <col min="6154" max="6154" width="33.5" style="3" customWidth="1"/>
    <col min="6155" max="6155" width="26.125" style="3" bestFit="1" customWidth="1"/>
    <col min="6156" max="6156" width="11" style="3" customWidth="1"/>
    <col min="6157" max="6157" width="13.75" style="3" customWidth="1"/>
    <col min="6158" max="6158" width="6.375" style="3" customWidth="1"/>
    <col min="6159" max="6159" width="16" style="3" bestFit="1" customWidth="1"/>
    <col min="6160" max="6160" width="14.5" style="3" customWidth="1"/>
    <col min="6161" max="6161" width="15.625" style="3" customWidth="1"/>
    <col min="6162" max="6400" width="9" style="3"/>
    <col min="6401" max="6401" width="2.625" style="3" customWidth="1"/>
    <col min="6402" max="6402" width="16.375" style="3" bestFit="1"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5.75" style="3" customWidth="1"/>
    <col min="6410" max="6410" width="33.5" style="3" customWidth="1"/>
    <col min="6411" max="6411" width="26.125" style="3" bestFit="1" customWidth="1"/>
    <col min="6412" max="6412" width="11" style="3" customWidth="1"/>
    <col min="6413" max="6413" width="13.75" style="3" customWidth="1"/>
    <col min="6414" max="6414" width="6.375" style="3" customWidth="1"/>
    <col min="6415" max="6415" width="16" style="3" bestFit="1" customWidth="1"/>
    <col min="6416" max="6416" width="14.5" style="3" customWidth="1"/>
    <col min="6417" max="6417" width="15.625" style="3" customWidth="1"/>
    <col min="6418" max="6656" width="9" style="3"/>
    <col min="6657" max="6657" width="2.625" style="3" customWidth="1"/>
    <col min="6658" max="6658" width="16.375" style="3" bestFit="1"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5.75" style="3" customWidth="1"/>
    <col min="6666" max="6666" width="33.5" style="3" customWidth="1"/>
    <col min="6667" max="6667" width="26.125" style="3" bestFit="1" customWidth="1"/>
    <col min="6668" max="6668" width="11" style="3" customWidth="1"/>
    <col min="6669" max="6669" width="13.75" style="3" customWidth="1"/>
    <col min="6670" max="6670" width="6.375" style="3" customWidth="1"/>
    <col min="6671" max="6671" width="16" style="3" bestFit="1" customWidth="1"/>
    <col min="6672" max="6672" width="14.5" style="3" customWidth="1"/>
    <col min="6673" max="6673" width="15.625" style="3" customWidth="1"/>
    <col min="6674" max="6912" width="9" style="3"/>
    <col min="6913" max="6913" width="2.625" style="3" customWidth="1"/>
    <col min="6914" max="6914" width="16.375" style="3" bestFit="1"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5.75" style="3" customWidth="1"/>
    <col min="6922" max="6922" width="33.5" style="3" customWidth="1"/>
    <col min="6923" max="6923" width="26.125" style="3" bestFit="1" customWidth="1"/>
    <col min="6924" max="6924" width="11" style="3" customWidth="1"/>
    <col min="6925" max="6925" width="13.75" style="3" customWidth="1"/>
    <col min="6926" max="6926" width="6.375" style="3" customWidth="1"/>
    <col min="6927" max="6927" width="16" style="3" bestFit="1" customWidth="1"/>
    <col min="6928" max="6928" width="14.5" style="3" customWidth="1"/>
    <col min="6929" max="6929" width="15.625" style="3" customWidth="1"/>
    <col min="6930" max="7168" width="9" style="3"/>
    <col min="7169" max="7169" width="2.625" style="3" customWidth="1"/>
    <col min="7170" max="7170" width="16.375" style="3" bestFit="1"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5.75" style="3" customWidth="1"/>
    <col min="7178" max="7178" width="33.5" style="3" customWidth="1"/>
    <col min="7179" max="7179" width="26.125" style="3" bestFit="1" customWidth="1"/>
    <col min="7180" max="7180" width="11" style="3" customWidth="1"/>
    <col min="7181" max="7181" width="13.75" style="3" customWidth="1"/>
    <col min="7182" max="7182" width="6.375" style="3" customWidth="1"/>
    <col min="7183" max="7183" width="16" style="3" bestFit="1" customWidth="1"/>
    <col min="7184" max="7184" width="14.5" style="3" customWidth="1"/>
    <col min="7185" max="7185" width="15.625" style="3" customWidth="1"/>
    <col min="7186" max="7424" width="9" style="3"/>
    <col min="7425" max="7425" width="2.625" style="3" customWidth="1"/>
    <col min="7426" max="7426" width="16.375" style="3" bestFit="1"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5.75" style="3" customWidth="1"/>
    <col min="7434" max="7434" width="33.5" style="3" customWidth="1"/>
    <col min="7435" max="7435" width="26.125" style="3" bestFit="1" customWidth="1"/>
    <col min="7436" max="7436" width="11" style="3" customWidth="1"/>
    <col min="7437" max="7437" width="13.75" style="3" customWidth="1"/>
    <col min="7438" max="7438" width="6.375" style="3" customWidth="1"/>
    <col min="7439" max="7439" width="16" style="3" bestFit="1" customWidth="1"/>
    <col min="7440" max="7440" width="14.5" style="3" customWidth="1"/>
    <col min="7441" max="7441" width="15.625" style="3" customWidth="1"/>
    <col min="7442" max="7680" width="9" style="3"/>
    <col min="7681" max="7681" width="2.625" style="3" customWidth="1"/>
    <col min="7682" max="7682" width="16.375" style="3" bestFit="1"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5.75" style="3" customWidth="1"/>
    <col min="7690" max="7690" width="33.5" style="3" customWidth="1"/>
    <col min="7691" max="7691" width="26.125" style="3" bestFit="1" customWidth="1"/>
    <col min="7692" max="7692" width="11" style="3" customWidth="1"/>
    <col min="7693" max="7693" width="13.75" style="3" customWidth="1"/>
    <col min="7694" max="7694" width="6.375" style="3" customWidth="1"/>
    <col min="7695" max="7695" width="16" style="3" bestFit="1" customWidth="1"/>
    <col min="7696" max="7696" width="14.5" style="3" customWidth="1"/>
    <col min="7697" max="7697" width="15.625" style="3" customWidth="1"/>
    <col min="7698" max="7936" width="9" style="3"/>
    <col min="7937" max="7937" width="2.625" style="3" customWidth="1"/>
    <col min="7938" max="7938" width="16.375" style="3" bestFit="1"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5.75" style="3" customWidth="1"/>
    <col min="7946" max="7946" width="33.5" style="3" customWidth="1"/>
    <col min="7947" max="7947" width="26.125" style="3" bestFit="1" customWidth="1"/>
    <col min="7948" max="7948" width="11" style="3" customWidth="1"/>
    <col min="7949" max="7949" width="13.75" style="3" customWidth="1"/>
    <col min="7950" max="7950" width="6.375" style="3" customWidth="1"/>
    <col min="7951" max="7951" width="16" style="3" bestFit="1" customWidth="1"/>
    <col min="7952" max="7952" width="14.5" style="3" customWidth="1"/>
    <col min="7953" max="7953" width="15.625" style="3" customWidth="1"/>
    <col min="7954" max="8192" width="9" style="3"/>
    <col min="8193" max="8193" width="2.625" style="3" customWidth="1"/>
    <col min="8194" max="8194" width="16.375" style="3" bestFit="1"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5.75" style="3" customWidth="1"/>
    <col min="8202" max="8202" width="33.5" style="3" customWidth="1"/>
    <col min="8203" max="8203" width="26.125" style="3" bestFit="1" customWidth="1"/>
    <col min="8204" max="8204" width="11" style="3" customWidth="1"/>
    <col min="8205" max="8205" width="13.75" style="3" customWidth="1"/>
    <col min="8206" max="8206" width="6.375" style="3" customWidth="1"/>
    <col min="8207" max="8207" width="16" style="3" bestFit="1" customWidth="1"/>
    <col min="8208" max="8208" width="14.5" style="3" customWidth="1"/>
    <col min="8209" max="8209" width="15.625" style="3" customWidth="1"/>
    <col min="8210" max="8448" width="9" style="3"/>
    <col min="8449" max="8449" width="2.625" style="3" customWidth="1"/>
    <col min="8450" max="8450" width="16.375" style="3" bestFit="1"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5.75" style="3" customWidth="1"/>
    <col min="8458" max="8458" width="33.5" style="3" customWidth="1"/>
    <col min="8459" max="8459" width="26.125" style="3" bestFit="1" customWidth="1"/>
    <col min="8460" max="8460" width="11" style="3" customWidth="1"/>
    <col min="8461" max="8461" width="13.75" style="3" customWidth="1"/>
    <col min="8462" max="8462" width="6.375" style="3" customWidth="1"/>
    <col min="8463" max="8463" width="16" style="3" bestFit="1" customWidth="1"/>
    <col min="8464" max="8464" width="14.5" style="3" customWidth="1"/>
    <col min="8465" max="8465" width="15.625" style="3" customWidth="1"/>
    <col min="8466" max="8704" width="9" style="3"/>
    <col min="8705" max="8705" width="2.625" style="3" customWidth="1"/>
    <col min="8706" max="8706" width="16.375" style="3" bestFit="1"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5.75" style="3" customWidth="1"/>
    <col min="8714" max="8714" width="33.5" style="3" customWidth="1"/>
    <col min="8715" max="8715" width="26.125" style="3" bestFit="1" customWidth="1"/>
    <col min="8716" max="8716" width="11" style="3" customWidth="1"/>
    <col min="8717" max="8717" width="13.75" style="3" customWidth="1"/>
    <col min="8718" max="8718" width="6.375" style="3" customWidth="1"/>
    <col min="8719" max="8719" width="16" style="3" bestFit="1" customWidth="1"/>
    <col min="8720" max="8720" width="14.5" style="3" customWidth="1"/>
    <col min="8721" max="8721" width="15.625" style="3" customWidth="1"/>
    <col min="8722" max="8960" width="9" style="3"/>
    <col min="8961" max="8961" width="2.625" style="3" customWidth="1"/>
    <col min="8962" max="8962" width="16.375" style="3" bestFit="1"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5.75" style="3" customWidth="1"/>
    <col min="8970" max="8970" width="33.5" style="3" customWidth="1"/>
    <col min="8971" max="8971" width="26.125" style="3" bestFit="1" customWidth="1"/>
    <col min="8972" max="8972" width="11" style="3" customWidth="1"/>
    <col min="8973" max="8973" width="13.75" style="3" customWidth="1"/>
    <col min="8974" max="8974" width="6.375" style="3" customWidth="1"/>
    <col min="8975" max="8975" width="16" style="3" bestFit="1" customWidth="1"/>
    <col min="8976" max="8976" width="14.5" style="3" customWidth="1"/>
    <col min="8977" max="8977" width="15.625" style="3" customWidth="1"/>
    <col min="8978" max="9216" width="9" style="3"/>
    <col min="9217" max="9217" width="2.625" style="3" customWidth="1"/>
    <col min="9218" max="9218" width="16.375" style="3" bestFit="1"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5.75" style="3" customWidth="1"/>
    <col min="9226" max="9226" width="33.5" style="3" customWidth="1"/>
    <col min="9227" max="9227" width="26.125" style="3" bestFit="1" customWidth="1"/>
    <col min="9228" max="9228" width="11" style="3" customWidth="1"/>
    <col min="9229" max="9229" width="13.75" style="3" customWidth="1"/>
    <col min="9230" max="9230" width="6.375" style="3" customWidth="1"/>
    <col min="9231" max="9231" width="16" style="3" bestFit="1" customWidth="1"/>
    <col min="9232" max="9232" width="14.5" style="3" customWidth="1"/>
    <col min="9233" max="9233" width="15.625" style="3" customWidth="1"/>
    <col min="9234" max="9472" width="9" style="3"/>
    <col min="9473" max="9473" width="2.625" style="3" customWidth="1"/>
    <col min="9474" max="9474" width="16.375" style="3" bestFit="1"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5.75" style="3" customWidth="1"/>
    <col min="9482" max="9482" width="33.5" style="3" customWidth="1"/>
    <col min="9483" max="9483" width="26.125" style="3" bestFit="1" customWidth="1"/>
    <col min="9484" max="9484" width="11" style="3" customWidth="1"/>
    <col min="9485" max="9485" width="13.75" style="3" customWidth="1"/>
    <col min="9486" max="9486" width="6.375" style="3" customWidth="1"/>
    <col min="9487" max="9487" width="16" style="3" bestFit="1" customWidth="1"/>
    <col min="9488" max="9488" width="14.5" style="3" customWidth="1"/>
    <col min="9489" max="9489" width="15.625" style="3" customWidth="1"/>
    <col min="9490" max="9728" width="9" style="3"/>
    <col min="9729" max="9729" width="2.625" style="3" customWidth="1"/>
    <col min="9730" max="9730" width="16.375" style="3" bestFit="1"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5.75" style="3" customWidth="1"/>
    <col min="9738" max="9738" width="33.5" style="3" customWidth="1"/>
    <col min="9739" max="9739" width="26.125" style="3" bestFit="1" customWidth="1"/>
    <col min="9740" max="9740" width="11" style="3" customWidth="1"/>
    <col min="9741" max="9741" width="13.75" style="3" customWidth="1"/>
    <col min="9742" max="9742" width="6.375" style="3" customWidth="1"/>
    <col min="9743" max="9743" width="16" style="3" bestFit="1" customWidth="1"/>
    <col min="9744" max="9744" width="14.5" style="3" customWidth="1"/>
    <col min="9745" max="9745" width="15.625" style="3" customWidth="1"/>
    <col min="9746" max="9984" width="9" style="3"/>
    <col min="9985" max="9985" width="2.625" style="3" customWidth="1"/>
    <col min="9986" max="9986" width="16.375" style="3" bestFit="1"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5.75" style="3" customWidth="1"/>
    <col min="9994" max="9994" width="33.5" style="3" customWidth="1"/>
    <col min="9995" max="9995" width="26.125" style="3" bestFit="1" customWidth="1"/>
    <col min="9996" max="9996" width="11" style="3" customWidth="1"/>
    <col min="9997" max="9997" width="13.75" style="3" customWidth="1"/>
    <col min="9998" max="9998" width="6.375" style="3" customWidth="1"/>
    <col min="9999" max="9999" width="16" style="3" bestFit="1" customWidth="1"/>
    <col min="10000" max="10000" width="14.5" style="3" customWidth="1"/>
    <col min="10001" max="10001" width="15.625" style="3" customWidth="1"/>
    <col min="10002" max="10240" width="9" style="3"/>
    <col min="10241" max="10241" width="2.625" style="3" customWidth="1"/>
    <col min="10242" max="10242" width="16.375" style="3" bestFit="1"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5.75" style="3" customWidth="1"/>
    <col min="10250" max="10250" width="33.5" style="3" customWidth="1"/>
    <col min="10251" max="10251" width="26.125" style="3" bestFit="1" customWidth="1"/>
    <col min="10252" max="10252" width="11" style="3" customWidth="1"/>
    <col min="10253" max="10253" width="13.75" style="3" customWidth="1"/>
    <col min="10254" max="10254" width="6.375" style="3" customWidth="1"/>
    <col min="10255" max="10255" width="16" style="3" bestFit="1" customWidth="1"/>
    <col min="10256" max="10256" width="14.5" style="3" customWidth="1"/>
    <col min="10257" max="10257" width="15.625" style="3" customWidth="1"/>
    <col min="10258" max="10496" width="9" style="3"/>
    <col min="10497" max="10497" width="2.625" style="3" customWidth="1"/>
    <col min="10498" max="10498" width="16.375" style="3" bestFit="1"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5.75" style="3" customWidth="1"/>
    <col min="10506" max="10506" width="33.5" style="3" customWidth="1"/>
    <col min="10507" max="10507" width="26.125" style="3" bestFit="1" customWidth="1"/>
    <col min="10508" max="10508" width="11" style="3" customWidth="1"/>
    <col min="10509" max="10509" width="13.75" style="3" customWidth="1"/>
    <col min="10510" max="10510" width="6.375" style="3" customWidth="1"/>
    <col min="10511" max="10511" width="16" style="3" bestFit="1" customWidth="1"/>
    <col min="10512" max="10512" width="14.5" style="3" customWidth="1"/>
    <col min="10513" max="10513" width="15.625" style="3" customWidth="1"/>
    <col min="10514" max="10752" width="9" style="3"/>
    <col min="10753" max="10753" width="2.625" style="3" customWidth="1"/>
    <col min="10754" max="10754" width="16.375" style="3" bestFit="1"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5.75" style="3" customWidth="1"/>
    <col min="10762" max="10762" width="33.5" style="3" customWidth="1"/>
    <col min="10763" max="10763" width="26.125" style="3" bestFit="1" customWidth="1"/>
    <col min="10764" max="10764" width="11" style="3" customWidth="1"/>
    <col min="10765" max="10765" width="13.75" style="3" customWidth="1"/>
    <col min="10766" max="10766" width="6.375" style="3" customWidth="1"/>
    <col min="10767" max="10767" width="16" style="3" bestFit="1" customWidth="1"/>
    <col min="10768" max="10768" width="14.5" style="3" customWidth="1"/>
    <col min="10769" max="10769" width="15.625" style="3" customWidth="1"/>
    <col min="10770" max="11008" width="9" style="3"/>
    <col min="11009" max="11009" width="2.625" style="3" customWidth="1"/>
    <col min="11010" max="11010" width="16.375" style="3" bestFit="1"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5.75" style="3" customWidth="1"/>
    <col min="11018" max="11018" width="33.5" style="3" customWidth="1"/>
    <col min="11019" max="11019" width="26.125" style="3" bestFit="1" customWidth="1"/>
    <col min="11020" max="11020" width="11" style="3" customWidth="1"/>
    <col min="11021" max="11021" width="13.75" style="3" customWidth="1"/>
    <col min="11022" max="11022" width="6.375" style="3" customWidth="1"/>
    <col min="11023" max="11023" width="16" style="3" bestFit="1" customWidth="1"/>
    <col min="11024" max="11024" width="14.5" style="3" customWidth="1"/>
    <col min="11025" max="11025" width="15.625" style="3" customWidth="1"/>
    <col min="11026" max="11264" width="9" style="3"/>
    <col min="11265" max="11265" width="2.625" style="3" customWidth="1"/>
    <col min="11266" max="11266" width="16.375" style="3" bestFit="1"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5.75" style="3" customWidth="1"/>
    <col min="11274" max="11274" width="33.5" style="3" customWidth="1"/>
    <col min="11275" max="11275" width="26.125" style="3" bestFit="1" customWidth="1"/>
    <col min="11276" max="11276" width="11" style="3" customWidth="1"/>
    <col min="11277" max="11277" width="13.75" style="3" customWidth="1"/>
    <col min="11278" max="11278" width="6.375" style="3" customWidth="1"/>
    <col min="11279" max="11279" width="16" style="3" bestFit="1" customWidth="1"/>
    <col min="11280" max="11280" width="14.5" style="3" customWidth="1"/>
    <col min="11281" max="11281" width="15.625" style="3" customWidth="1"/>
    <col min="11282" max="11520" width="9" style="3"/>
    <col min="11521" max="11521" width="2.625" style="3" customWidth="1"/>
    <col min="11522" max="11522" width="16.375" style="3" bestFit="1"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5.75" style="3" customWidth="1"/>
    <col min="11530" max="11530" width="33.5" style="3" customWidth="1"/>
    <col min="11531" max="11531" width="26.125" style="3" bestFit="1" customWidth="1"/>
    <col min="11532" max="11532" width="11" style="3" customWidth="1"/>
    <col min="11533" max="11533" width="13.75" style="3" customWidth="1"/>
    <col min="11534" max="11534" width="6.375" style="3" customWidth="1"/>
    <col min="11535" max="11535" width="16" style="3" bestFit="1" customWidth="1"/>
    <col min="11536" max="11536" width="14.5" style="3" customWidth="1"/>
    <col min="11537" max="11537" width="15.625" style="3" customWidth="1"/>
    <col min="11538" max="11776" width="9" style="3"/>
    <col min="11777" max="11777" width="2.625" style="3" customWidth="1"/>
    <col min="11778" max="11778" width="16.375" style="3" bestFit="1"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5.75" style="3" customWidth="1"/>
    <col min="11786" max="11786" width="33.5" style="3" customWidth="1"/>
    <col min="11787" max="11787" width="26.125" style="3" bestFit="1" customWidth="1"/>
    <col min="11788" max="11788" width="11" style="3" customWidth="1"/>
    <col min="11789" max="11789" width="13.75" style="3" customWidth="1"/>
    <col min="11790" max="11790" width="6.375" style="3" customWidth="1"/>
    <col min="11791" max="11791" width="16" style="3" bestFit="1" customWidth="1"/>
    <col min="11792" max="11792" width="14.5" style="3" customWidth="1"/>
    <col min="11793" max="11793" width="15.625" style="3" customWidth="1"/>
    <col min="11794" max="12032" width="9" style="3"/>
    <col min="12033" max="12033" width="2.625" style="3" customWidth="1"/>
    <col min="12034" max="12034" width="16.375" style="3" bestFit="1"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5.75" style="3" customWidth="1"/>
    <col min="12042" max="12042" width="33.5" style="3" customWidth="1"/>
    <col min="12043" max="12043" width="26.125" style="3" bestFit="1" customWidth="1"/>
    <col min="12044" max="12044" width="11" style="3" customWidth="1"/>
    <col min="12045" max="12045" width="13.75" style="3" customWidth="1"/>
    <col min="12046" max="12046" width="6.375" style="3" customWidth="1"/>
    <col min="12047" max="12047" width="16" style="3" bestFit="1" customWidth="1"/>
    <col min="12048" max="12048" width="14.5" style="3" customWidth="1"/>
    <col min="12049" max="12049" width="15.625" style="3" customWidth="1"/>
    <col min="12050" max="12288" width="9" style="3"/>
    <col min="12289" max="12289" width="2.625" style="3" customWidth="1"/>
    <col min="12290" max="12290" width="16.375" style="3" bestFit="1"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5.75" style="3" customWidth="1"/>
    <col min="12298" max="12298" width="33.5" style="3" customWidth="1"/>
    <col min="12299" max="12299" width="26.125" style="3" bestFit="1" customWidth="1"/>
    <col min="12300" max="12300" width="11" style="3" customWidth="1"/>
    <col min="12301" max="12301" width="13.75" style="3" customWidth="1"/>
    <col min="12302" max="12302" width="6.375" style="3" customWidth="1"/>
    <col min="12303" max="12303" width="16" style="3" bestFit="1" customWidth="1"/>
    <col min="12304" max="12304" width="14.5" style="3" customWidth="1"/>
    <col min="12305" max="12305" width="15.625" style="3" customWidth="1"/>
    <col min="12306" max="12544" width="9" style="3"/>
    <col min="12545" max="12545" width="2.625" style="3" customWidth="1"/>
    <col min="12546" max="12546" width="16.375" style="3" bestFit="1"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5.75" style="3" customWidth="1"/>
    <col min="12554" max="12554" width="33.5" style="3" customWidth="1"/>
    <col min="12555" max="12555" width="26.125" style="3" bestFit="1" customWidth="1"/>
    <col min="12556" max="12556" width="11" style="3" customWidth="1"/>
    <col min="12557" max="12557" width="13.75" style="3" customWidth="1"/>
    <col min="12558" max="12558" width="6.375" style="3" customWidth="1"/>
    <col min="12559" max="12559" width="16" style="3" bestFit="1" customWidth="1"/>
    <col min="12560" max="12560" width="14.5" style="3" customWidth="1"/>
    <col min="12561" max="12561" width="15.625" style="3" customWidth="1"/>
    <col min="12562" max="12800" width="9" style="3"/>
    <col min="12801" max="12801" width="2.625" style="3" customWidth="1"/>
    <col min="12802" max="12802" width="16.375" style="3" bestFit="1"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5.75" style="3" customWidth="1"/>
    <col min="12810" max="12810" width="33.5" style="3" customWidth="1"/>
    <col min="12811" max="12811" width="26.125" style="3" bestFit="1" customWidth="1"/>
    <col min="12812" max="12812" width="11" style="3" customWidth="1"/>
    <col min="12813" max="12813" width="13.75" style="3" customWidth="1"/>
    <col min="12814" max="12814" width="6.375" style="3" customWidth="1"/>
    <col min="12815" max="12815" width="16" style="3" bestFit="1" customWidth="1"/>
    <col min="12816" max="12816" width="14.5" style="3" customWidth="1"/>
    <col min="12817" max="12817" width="15.625" style="3" customWidth="1"/>
    <col min="12818" max="13056" width="9" style="3"/>
    <col min="13057" max="13057" width="2.625" style="3" customWidth="1"/>
    <col min="13058" max="13058" width="16.375" style="3" bestFit="1"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5.75" style="3" customWidth="1"/>
    <col min="13066" max="13066" width="33.5" style="3" customWidth="1"/>
    <col min="13067" max="13067" width="26.125" style="3" bestFit="1" customWidth="1"/>
    <col min="13068" max="13068" width="11" style="3" customWidth="1"/>
    <col min="13069" max="13069" width="13.75" style="3" customWidth="1"/>
    <col min="13070" max="13070" width="6.375" style="3" customWidth="1"/>
    <col min="13071" max="13071" width="16" style="3" bestFit="1" customWidth="1"/>
    <col min="13072" max="13072" width="14.5" style="3" customWidth="1"/>
    <col min="13073" max="13073" width="15.625" style="3" customWidth="1"/>
    <col min="13074" max="13312" width="9" style="3"/>
    <col min="13313" max="13313" width="2.625" style="3" customWidth="1"/>
    <col min="13314" max="13314" width="16.375" style="3" bestFit="1"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5.75" style="3" customWidth="1"/>
    <col min="13322" max="13322" width="33.5" style="3" customWidth="1"/>
    <col min="13323" max="13323" width="26.125" style="3" bestFit="1" customWidth="1"/>
    <col min="13324" max="13324" width="11" style="3" customWidth="1"/>
    <col min="13325" max="13325" width="13.75" style="3" customWidth="1"/>
    <col min="13326" max="13326" width="6.375" style="3" customWidth="1"/>
    <col min="13327" max="13327" width="16" style="3" bestFit="1" customWidth="1"/>
    <col min="13328" max="13328" width="14.5" style="3" customWidth="1"/>
    <col min="13329" max="13329" width="15.625" style="3" customWidth="1"/>
    <col min="13330" max="13568" width="9" style="3"/>
    <col min="13569" max="13569" width="2.625" style="3" customWidth="1"/>
    <col min="13570" max="13570" width="16.375" style="3" bestFit="1"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5.75" style="3" customWidth="1"/>
    <col min="13578" max="13578" width="33.5" style="3" customWidth="1"/>
    <col min="13579" max="13579" width="26.125" style="3" bestFit="1" customWidth="1"/>
    <col min="13580" max="13580" width="11" style="3" customWidth="1"/>
    <col min="13581" max="13581" width="13.75" style="3" customWidth="1"/>
    <col min="13582" max="13582" width="6.375" style="3" customWidth="1"/>
    <col min="13583" max="13583" width="16" style="3" bestFit="1" customWidth="1"/>
    <col min="13584" max="13584" width="14.5" style="3" customWidth="1"/>
    <col min="13585" max="13585" width="15.625" style="3" customWidth="1"/>
    <col min="13586" max="13824" width="9" style="3"/>
    <col min="13825" max="13825" width="2.625" style="3" customWidth="1"/>
    <col min="13826" max="13826" width="16.375" style="3" bestFit="1"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5.75" style="3" customWidth="1"/>
    <col min="13834" max="13834" width="33.5" style="3" customWidth="1"/>
    <col min="13835" max="13835" width="26.125" style="3" bestFit="1" customWidth="1"/>
    <col min="13836" max="13836" width="11" style="3" customWidth="1"/>
    <col min="13837" max="13837" width="13.75" style="3" customWidth="1"/>
    <col min="13838" max="13838" width="6.375" style="3" customWidth="1"/>
    <col min="13839" max="13839" width="16" style="3" bestFit="1" customWidth="1"/>
    <col min="13840" max="13840" width="14.5" style="3" customWidth="1"/>
    <col min="13841" max="13841" width="15.625" style="3" customWidth="1"/>
    <col min="13842" max="14080" width="9" style="3"/>
    <col min="14081" max="14081" width="2.625" style="3" customWidth="1"/>
    <col min="14082" max="14082" width="16.375" style="3" bestFit="1"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5.75" style="3" customWidth="1"/>
    <col min="14090" max="14090" width="33.5" style="3" customWidth="1"/>
    <col min="14091" max="14091" width="26.125" style="3" bestFit="1" customWidth="1"/>
    <col min="14092" max="14092" width="11" style="3" customWidth="1"/>
    <col min="14093" max="14093" width="13.75" style="3" customWidth="1"/>
    <col min="14094" max="14094" width="6.375" style="3" customWidth="1"/>
    <col min="14095" max="14095" width="16" style="3" bestFit="1" customWidth="1"/>
    <col min="14096" max="14096" width="14.5" style="3" customWidth="1"/>
    <col min="14097" max="14097" width="15.625" style="3" customWidth="1"/>
    <col min="14098" max="14336" width="9" style="3"/>
    <col min="14337" max="14337" width="2.625" style="3" customWidth="1"/>
    <col min="14338" max="14338" width="16.375" style="3" bestFit="1"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5.75" style="3" customWidth="1"/>
    <col min="14346" max="14346" width="33.5" style="3" customWidth="1"/>
    <col min="14347" max="14347" width="26.125" style="3" bestFit="1" customWidth="1"/>
    <col min="14348" max="14348" width="11" style="3" customWidth="1"/>
    <col min="14349" max="14349" width="13.75" style="3" customWidth="1"/>
    <col min="14350" max="14350" width="6.375" style="3" customWidth="1"/>
    <col min="14351" max="14351" width="16" style="3" bestFit="1" customWidth="1"/>
    <col min="14352" max="14352" width="14.5" style="3" customWidth="1"/>
    <col min="14353" max="14353" width="15.625" style="3" customWidth="1"/>
    <col min="14354" max="14592" width="9" style="3"/>
    <col min="14593" max="14593" width="2.625" style="3" customWidth="1"/>
    <col min="14594" max="14594" width="16.375" style="3" bestFit="1"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5.75" style="3" customWidth="1"/>
    <col min="14602" max="14602" width="33.5" style="3" customWidth="1"/>
    <col min="14603" max="14603" width="26.125" style="3" bestFit="1" customWidth="1"/>
    <col min="14604" max="14604" width="11" style="3" customWidth="1"/>
    <col min="14605" max="14605" width="13.75" style="3" customWidth="1"/>
    <col min="14606" max="14606" width="6.375" style="3" customWidth="1"/>
    <col min="14607" max="14607" width="16" style="3" bestFit="1" customWidth="1"/>
    <col min="14608" max="14608" width="14.5" style="3" customWidth="1"/>
    <col min="14609" max="14609" width="15.625" style="3" customWidth="1"/>
    <col min="14610" max="14848" width="9" style="3"/>
    <col min="14849" max="14849" width="2.625" style="3" customWidth="1"/>
    <col min="14850" max="14850" width="16.375" style="3" bestFit="1"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5.75" style="3" customWidth="1"/>
    <col min="14858" max="14858" width="33.5" style="3" customWidth="1"/>
    <col min="14859" max="14859" width="26.125" style="3" bestFit="1" customWidth="1"/>
    <col min="14860" max="14860" width="11" style="3" customWidth="1"/>
    <col min="14861" max="14861" width="13.75" style="3" customWidth="1"/>
    <col min="14862" max="14862" width="6.375" style="3" customWidth="1"/>
    <col min="14863" max="14863" width="16" style="3" bestFit="1" customWidth="1"/>
    <col min="14864" max="14864" width="14.5" style="3" customWidth="1"/>
    <col min="14865" max="14865" width="15.625" style="3" customWidth="1"/>
    <col min="14866" max="15104" width="9" style="3"/>
    <col min="15105" max="15105" width="2.625" style="3" customWidth="1"/>
    <col min="15106" max="15106" width="16.375" style="3" bestFit="1"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5.75" style="3" customWidth="1"/>
    <col min="15114" max="15114" width="33.5" style="3" customWidth="1"/>
    <col min="15115" max="15115" width="26.125" style="3" bestFit="1" customWidth="1"/>
    <col min="15116" max="15116" width="11" style="3" customWidth="1"/>
    <col min="15117" max="15117" width="13.75" style="3" customWidth="1"/>
    <col min="15118" max="15118" width="6.375" style="3" customWidth="1"/>
    <col min="15119" max="15119" width="16" style="3" bestFit="1" customWidth="1"/>
    <col min="15120" max="15120" width="14.5" style="3" customWidth="1"/>
    <col min="15121" max="15121" width="15.625" style="3" customWidth="1"/>
    <col min="15122" max="15360" width="9" style="3"/>
    <col min="15361" max="15361" width="2.625" style="3" customWidth="1"/>
    <col min="15362" max="15362" width="16.375" style="3" bestFit="1"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5.75" style="3" customWidth="1"/>
    <col min="15370" max="15370" width="33.5" style="3" customWidth="1"/>
    <col min="15371" max="15371" width="26.125" style="3" bestFit="1" customWidth="1"/>
    <col min="15372" max="15372" width="11" style="3" customWidth="1"/>
    <col min="15373" max="15373" width="13.75" style="3" customWidth="1"/>
    <col min="15374" max="15374" width="6.375" style="3" customWidth="1"/>
    <col min="15375" max="15375" width="16" style="3" bestFit="1" customWidth="1"/>
    <col min="15376" max="15376" width="14.5" style="3" customWidth="1"/>
    <col min="15377" max="15377" width="15.625" style="3" customWidth="1"/>
    <col min="15378" max="15616" width="9" style="3"/>
    <col min="15617" max="15617" width="2.625" style="3" customWidth="1"/>
    <col min="15618" max="15618" width="16.375" style="3" bestFit="1"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5.75" style="3" customWidth="1"/>
    <col min="15626" max="15626" width="33.5" style="3" customWidth="1"/>
    <col min="15627" max="15627" width="26.125" style="3" bestFit="1" customWidth="1"/>
    <col min="15628" max="15628" width="11" style="3" customWidth="1"/>
    <col min="15629" max="15629" width="13.75" style="3" customWidth="1"/>
    <col min="15630" max="15630" width="6.375" style="3" customWidth="1"/>
    <col min="15631" max="15631" width="16" style="3" bestFit="1" customWidth="1"/>
    <col min="15632" max="15632" width="14.5" style="3" customWidth="1"/>
    <col min="15633" max="15633" width="15.625" style="3" customWidth="1"/>
    <col min="15634" max="15872" width="9" style="3"/>
    <col min="15873" max="15873" width="2.625" style="3" customWidth="1"/>
    <col min="15874" max="15874" width="16.375" style="3" bestFit="1"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5.75" style="3" customWidth="1"/>
    <col min="15882" max="15882" width="33.5" style="3" customWidth="1"/>
    <col min="15883" max="15883" width="26.125" style="3" bestFit="1" customWidth="1"/>
    <col min="15884" max="15884" width="11" style="3" customWidth="1"/>
    <col min="15885" max="15885" width="13.75" style="3" customWidth="1"/>
    <col min="15886" max="15886" width="6.375" style="3" customWidth="1"/>
    <col min="15887" max="15887" width="16" style="3" bestFit="1" customWidth="1"/>
    <col min="15888" max="15888" width="14.5" style="3" customWidth="1"/>
    <col min="15889" max="15889" width="15.625" style="3" customWidth="1"/>
    <col min="15890" max="16128" width="9" style="3"/>
    <col min="16129" max="16129" width="2.625" style="3" customWidth="1"/>
    <col min="16130" max="16130" width="16.375" style="3" bestFit="1"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5.75" style="3" customWidth="1"/>
    <col min="16138" max="16138" width="33.5" style="3" customWidth="1"/>
    <col min="16139" max="16139" width="26.125" style="3" bestFit="1" customWidth="1"/>
    <col min="16140" max="16140" width="11" style="3" customWidth="1"/>
    <col min="16141" max="16141" width="13.75" style="3" customWidth="1"/>
    <col min="16142" max="16142" width="6.375" style="3" customWidth="1"/>
    <col min="16143" max="16143" width="16" style="3" bestFit="1" customWidth="1"/>
    <col min="16144" max="16144" width="14.5" style="3" customWidth="1"/>
    <col min="16145" max="16145" width="15.625" style="3" customWidth="1"/>
    <col min="16146" max="16384" width="9" style="3"/>
  </cols>
  <sheetData>
    <row r="2" spans="2:17" ht="20.100000000000001" customHeight="1">
      <c r="B2" s="1" t="s">
        <v>0</v>
      </c>
      <c r="C2" s="1"/>
      <c r="D2" s="1"/>
      <c r="E2" s="2" t="s">
        <v>441</v>
      </c>
      <c r="G2" s="4" t="s">
        <v>2</v>
      </c>
      <c r="H2" s="5"/>
      <c r="I2" s="6"/>
      <c r="J2" s="125">
        <f>SUM(H:H)</f>
        <v>845204</v>
      </c>
    </row>
    <row r="3" spans="2:17" ht="20.100000000000001" customHeight="1">
      <c r="B3" s="1" t="s">
        <v>3</v>
      </c>
      <c r="C3" s="1"/>
      <c r="D3" s="1"/>
      <c r="E3" s="14" t="s">
        <v>442</v>
      </c>
    </row>
    <row r="4" spans="2:17" ht="20.100000000000001" customHeight="1">
      <c r="B4" s="1" t="s">
        <v>5</v>
      </c>
      <c r="C4" s="1"/>
      <c r="D4" s="1"/>
      <c r="E4" s="14">
        <v>191475</v>
      </c>
      <c r="J4" s="127"/>
      <c r="K4" s="128"/>
    </row>
    <row r="5" spans="2:17" ht="20.100000000000001" customHeight="1">
      <c r="B5" s="1" t="s">
        <v>6</v>
      </c>
      <c r="C5" s="1"/>
      <c r="D5" s="1"/>
      <c r="E5" s="15">
        <v>44554</v>
      </c>
      <c r="J5" s="127"/>
      <c r="K5" s="128"/>
    </row>
    <row r="6" spans="2:17" ht="20.100000000000001" customHeight="1">
      <c r="B6" s="1" t="s">
        <v>8</v>
      </c>
      <c r="C6" s="1"/>
      <c r="D6" s="1"/>
      <c r="E6" s="15">
        <v>44215</v>
      </c>
      <c r="J6" s="127"/>
      <c r="K6" s="128"/>
    </row>
    <row r="7" spans="2:17" ht="20.100000000000001" customHeight="1">
      <c r="B7" s="129"/>
      <c r="C7" s="129"/>
      <c r="D7" s="129"/>
      <c r="E7" s="130"/>
      <c r="J7" s="127"/>
      <c r="K7" s="128"/>
      <c r="L7" s="131"/>
    </row>
    <row r="9" spans="2:17" s="9" customFormat="1" ht="19.7" customHeight="1">
      <c r="B9" s="16" t="s">
        <v>9</v>
      </c>
      <c r="C9" s="16" t="s">
        <v>10</v>
      </c>
      <c r="D9" s="16" t="s">
        <v>11</v>
      </c>
      <c r="E9" s="17" t="s">
        <v>12</v>
      </c>
      <c r="F9" s="54" t="s">
        <v>13</v>
      </c>
      <c r="G9" s="17" t="s">
        <v>14</v>
      </c>
      <c r="H9" s="18" t="s">
        <v>15</v>
      </c>
      <c r="I9" s="18" t="s">
        <v>16</v>
      </c>
      <c r="J9" s="17" t="s">
        <v>17</v>
      </c>
      <c r="K9" s="17" t="s">
        <v>18</v>
      </c>
      <c r="L9" s="17" t="s">
        <v>19</v>
      </c>
      <c r="M9" s="19" t="s">
        <v>20</v>
      </c>
      <c r="N9" s="16" t="s">
        <v>21</v>
      </c>
      <c r="O9" s="17" t="s">
        <v>22</v>
      </c>
      <c r="P9" s="19" t="s">
        <v>23</v>
      </c>
      <c r="Q9" s="21" t="s">
        <v>24</v>
      </c>
    </row>
    <row r="10" spans="2:17" s="75" customFormat="1" ht="19.7" customHeight="1">
      <c r="B10" s="73">
        <v>1</v>
      </c>
      <c r="C10" s="73" t="s">
        <v>35</v>
      </c>
      <c r="D10" s="73" t="s">
        <v>35</v>
      </c>
      <c r="E10" s="132" t="s">
        <v>443</v>
      </c>
      <c r="F10" s="91">
        <v>1</v>
      </c>
      <c r="G10" s="133">
        <v>655000</v>
      </c>
      <c r="H10" s="134">
        <f t="shared" ref="H10:H15" si="0">F10*G10</f>
        <v>655000</v>
      </c>
      <c r="I10" s="90"/>
      <c r="J10" s="135" t="s">
        <v>444</v>
      </c>
      <c r="K10" s="136"/>
      <c r="L10" s="93"/>
      <c r="M10" s="20">
        <v>44495</v>
      </c>
      <c r="N10" s="73"/>
      <c r="O10" s="114">
        <v>44554</v>
      </c>
      <c r="P10" s="20"/>
      <c r="Q10" s="74">
        <v>44554</v>
      </c>
    </row>
    <row r="11" spans="2:17" s="75" customFormat="1" ht="19.7" customHeight="1">
      <c r="B11" s="73">
        <v>1</v>
      </c>
      <c r="C11" s="73" t="s">
        <v>35</v>
      </c>
      <c r="D11" s="73" t="s">
        <v>35</v>
      </c>
      <c r="E11" s="132" t="s">
        <v>445</v>
      </c>
      <c r="F11" s="91">
        <v>1</v>
      </c>
      <c r="G11" s="133">
        <v>24500</v>
      </c>
      <c r="H11" s="134">
        <f t="shared" si="0"/>
        <v>24500</v>
      </c>
      <c r="I11" s="90"/>
      <c r="J11" s="137"/>
      <c r="K11" s="138"/>
      <c r="L11" s="93"/>
      <c r="M11" s="20">
        <v>44495</v>
      </c>
      <c r="N11" s="73"/>
      <c r="O11" s="114">
        <v>44554</v>
      </c>
      <c r="P11" s="20"/>
      <c r="Q11" s="74">
        <v>44554</v>
      </c>
    </row>
    <row r="12" spans="2:17" s="75" customFormat="1" ht="19.7" customHeight="1">
      <c r="B12" s="73">
        <v>2</v>
      </c>
      <c r="C12" s="73" t="s">
        <v>35</v>
      </c>
      <c r="D12" s="73" t="s">
        <v>35</v>
      </c>
      <c r="E12" s="139" t="s">
        <v>446</v>
      </c>
      <c r="F12" s="91">
        <v>1</v>
      </c>
      <c r="G12" s="133">
        <v>31500</v>
      </c>
      <c r="H12" s="134">
        <f t="shared" si="0"/>
        <v>31500</v>
      </c>
      <c r="I12" s="90"/>
      <c r="J12" s="137"/>
      <c r="K12" s="138"/>
      <c r="L12" s="93"/>
      <c r="M12" s="20">
        <v>44495</v>
      </c>
      <c r="N12" s="73"/>
      <c r="O12" s="114">
        <v>44554</v>
      </c>
      <c r="P12" s="20"/>
      <c r="Q12" s="74">
        <v>44554</v>
      </c>
    </row>
    <row r="13" spans="2:17" s="75" customFormat="1" ht="19.7" customHeight="1">
      <c r="B13" s="73">
        <v>3</v>
      </c>
      <c r="C13" s="73" t="s">
        <v>35</v>
      </c>
      <c r="D13" s="73" t="s">
        <v>35</v>
      </c>
      <c r="E13" s="139" t="s">
        <v>447</v>
      </c>
      <c r="F13" s="91">
        <v>1</v>
      </c>
      <c r="G13" s="133">
        <v>14000</v>
      </c>
      <c r="H13" s="134">
        <f t="shared" si="0"/>
        <v>14000</v>
      </c>
      <c r="I13" s="90"/>
      <c r="J13" s="137"/>
      <c r="K13" s="138"/>
      <c r="L13" s="93"/>
      <c r="M13" s="20">
        <v>44495</v>
      </c>
      <c r="N13" s="73"/>
      <c r="O13" s="114">
        <v>44554</v>
      </c>
      <c r="P13" s="20"/>
      <c r="Q13" s="74">
        <v>44554</v>
      </c>
    </row>
    <row r="14" spans="2:17" s="75" customFormat="1" ht="19.7" customHeight="1">
      <c r="B14" s="73">
        <v>4</v>
      </c>
      <c r="C14" s="73" t="s">
        <v>35</v>
      </c>
      <c r="D14" s="73" t="s">
        <v>35</v>
      </c>
      <c r="E14" s="139" t="s">
        <v>448</v>
      </c>
      <c r="F14" s="91">
        <v>1</v>
      </c>
      <c r="G14" s="133">
        <v>38000</v>
      </c>
      <c r="H14" s="134">
        <f t="shared" si="0"/>
        <v>38000</v>
      </c>
      <c r="I14" s="90"/>
      <c r="J14" s="137"/>
      <c r="K14" s="138"/>
      <c r="L14" s="93"/>
      <c r="M14" s="20">
        <v>44495</v>
      </c>
      <c r="N14" s="73"/>
      <c r="O14" s="114">
        <v>44554</v>
      </c>
      <c r="P14" s="20"/>
      <c r="Q14" s="74">
        <v>44554</v>
      </c>
    </row>
    <row r="15" spans="2:17" s="75" customFormat="1" ht="19.7" customHeight="1">
      <c r="B15" s="73">
        <v>1</v>
      </c>
      <c r="C15" s="73" t="s">
        <v>35</v>
      </c>
      <c r="D15" s="73" t="s">
        <v>35</v>
      </c>
      <c r="E15" s="140" t="s">
        <v>39</v>
      </c>
      <c r="F15" s="141">
        <v>1</v>
      </c>
      <c r="G15" s="142">
        <v>12000</v>
      </c>
      <c r="H15" s="134">
        <f t="shared" si="0"/>
        <v>12000</v>
      </c>
      <c r="I15" s="90"/>
      <c r="J15" s="143"/>
      <c r="K15" s="144"/>
      <c r="L15" s="73"/>
      <c r="M15" s="20">
        <v>44495</v>
      </c>
      <c r="N15" s="73"/>
      <c r="O15" s="114">
        <v>44554</v>
      </c>
      <c r="P15" s="20"/>
      <c r="Q15" s="74"/>
    </row>
    <row r="16" spans="2:17" s="9" customFormat="1" ht="19.7" customHeight="1">
      <c r="B16" s="16"/>
      <c r="C16" s="16"/>
      <c r="D16" s="16"/>
      <c r="E16" s="145"/>
      <c r="F16" s="54"/>
      <c r="G16" s="52"/>
      <c r="H16" s="134"/>
      <c r="I16" s="18"/>
      <c r="J16" s="54"/>
      <c r="K16" s="146"/>
      <c r="L16" s="16"/>
      <c r="M16" s="20"/>
      <c r="N16" s="73"/>
      <c r="O16" s="114"/>
      <c r="P16" s="56"/>
      <c r="Q16" s="19"/>
    </row>
    <row r="17" spans="2:17" s="9" customFormat="1" ht="19.7" customHeight="1">
      <c r="B17" s="73">
        <v>11</v>
      </c>
      <c r="C17" s="147" t="s">
        <v>449</v>
      </c>
      <c r="D17" s="147" t="s">
        <v>55</v>
      </c>
      <c r="E17" s="148" t="s">
        <v>450</v>
      </c>
      <c r="F17" s="148">
        <v>0</v>
      </c>
      <c r="G17" s="148">
        <v>7166</v>
      </c>
      <c r="H17" s="149">
        <f>F17*G17</f>
        <v>0</v>
      </c>
      <c r="I17" s="150"/>
      <c r="J17" s="148" t="s">
        <v>451</v>
      </c>
      <c r="K17" s="151" t="s">
        <v>452</v>
      </c>
      <c r="L17" s="16"/>
      <c r="M17" s="20">
        <v>44495</v>
      </c>
      <c r="N17" s="73"/>
      <c r="O17" s="114">
        <v>44554</v>
      </c>
      <c r="P17" s="152" t="s">
        <v>453</v>
      </c>
      <c r="Q17" s="21"/>
    </row>
    <row r="18" spans="2:17" s="75" customFormat="1" ht="19.7" customHeight="1">
      <c r="B18" s="73">
        <v>11</v>
      </c>
      <c r="C18" s="73" t="s">
        <v>454</v>
      </c>
      <c r="D18" s="73" t="s">
        <v>454</v>
      </c>
      <c r="E18" s="153" t="s">
        <v>455</v>
      </c>
      <c r="F18" s="154">
        <v>1</v>
      </c>
      <c r="G18" s="155">
        <v>11300</v>
      </c>
      <c r="H18" s="134">
        <f t="shared" ref="H18:H24" si="1">F18*G18</f>
        <v>11300</v>
      </c>
      <c r="I18" s="69"/>
      <c r="J18" s="153" t="s">
        <v>456</v>
      </c>
      <c r="K18" s="151"/>
      <c r="L18" s="73"/>
      <c r="M18" s="20">
        <v>44495</v>
      </c>
      <c r="N18" s="73"/>
      <c r="O18" s="114">
        <v>44554</v>
      </c>
      <c r="P18" s="20">
        <v>44519</v>
      </c>
      <c r="Q18" s="74">
        <v>44518</v>
      </c>
    </row>
    <row r="19" spans="2:17" s="75" customFormat="1" ht="19.7" customHeight="1">
      <c r="B19" s="73">
        <v>11</v>
      </c>
      <c r="C19" s="73" t="s">
        <v>454</v>
      </c>
      <c r="D19" s="73" t="s">
        <v>454</v>
      </c>
      <c r="E19" s="153" t="s">
        <v>457</v>
      </c>
      <c r="F19" s="91">
        <v>1</v>
      </c>
      <c r="G19" s="154">
        <v>4700</v>
      </c>
      <c r="H19" s="134">
        <f t="shared" si="1"/>
        <v>4700</v>
      </c>
      <c r="I19" s="90"/>
      <c r="J19" s="91" t="s">
        <v>458</v>
      </c>
      <c r="K19" s="151"/>
      <c r="L19" s="93"/>
      <c r="M19" s="20">
        <v>44495</v>
      </c>
      <c r="N19" s="73"/>
      <c r="O19" s="114">
        <v>44554</v>
      </c>
      <c r="P19" s="20">
        <v>44519</v>
      </c>
      <c r="Q19" s="74">
        <v>44518</v>
      </c>
    </row>
    <row r="20" spans="2:17" s="75" customFormat="1" ht="19.7" customHeight="1">
      <c r="B20" s="73">
        <v>11</v>
      </c>
      <c r="C20" s="73" t="s">
        <v>454</v>
      </c>
      <c r="D20" s="73" t="s">
        <v>454</v>
      </c>
      <c r="E20" s="141" t="s">
        <v>459</v>
      </c>
      <c r="F20" s="141">
        <v>1</v>
      </c>
      <c r="G20" s="156">
        <v>8400</v>
      </c>
      <c r="H20" s="134">
        <f t="shared" si="1"/>
        <v>8400</v>
      </c>
      <c r="I20" s="157"/>
      <c r="J20" s="141" t="s">
        <v>460</v>
      </c>
      <c r="K20" s="151"/>
      <c r="L20" s="93"/>
      <c r="M20" s="20">
        <v>44495</v>
      </c>
      <c r="N20" s="73"/>
      <c r="O20" s="114">
        <v>44554</v>
      </c>
      <c r="P20" s="20">
        <v>44519</v>
      </c>
      <c r="Q20" s="74">
        <v>44518</v>
      </c>
    </row>
    <row r="21" spans="2:17" s="75" customFormat="1" ht="19.7" customHeight="1">
      <c r="B21" s="73">
        <v>11</v>
      </c>
      <c r="C21" s="73" t="s">
        <v>454</v>
      </c>
      <c r="D21" s="73" t="s">
        <v>454</v>
      </c>
      <c r="E21" s="141" t="s">
        <v>461</v>
      </c>
      <c r="F21" s="141">
        <v>1</v>
      </c>
      <c r="G21" s="156">
        <v>4700</v>
      </c>
      <c r="H21" s="134">
        <f t="shared" si="1"/>
        <v>4700</v>
      </c>
      <c r="I21" s="157"/>
      <c r="J21" s="141" t="s">
        <v>462</v>
      </c>
      <c r="K21" s="151"/>
      <c r="L21" s="93"/>
      <c r="M21" s="20">
        <v>44495</v>
      </c>
      <c r="N21" s="73"/>
      <c r="O21" s="114">
        <v>44554</v>
      </c>
      <c r="P21" s="20">
        <v>44519</v>
      </c>
      <c r="Q21" s="74">
        <v>44518</v>
      </c>
    </row>
    <row r="22" spans="2:17" s="75" customFormat="1" ht="19.7" customHeight="1">
      <c r="B22" s="73">
        <v>11</v>
      </c>
      <c r="C22" s="73" t="s">
        <v>454</v>
      </c>
      <c r="D22" s="73" t="s">
        <v>454</v>
      </c>
      <c r="E22" s="153" t="s">
        <v>463</v>
      </c>
      <c r="F22" s="91">
        <v>1</v>
      </c>
      <c r="G22" s="154">
        <v>6200</v>
      </c>
      <c r="H22" s="134">
        <f t="shared" si="1"/>
        <v>6200</v>
      </c>
      <c r="I22" s="90"/>
      <c r="J22" s="91" t="s">
        <v>464</v>
      </c>
      <c r="K22" s="151"/>
      <c r="L22" s="93"/>
      <c r="M22" s="20">
        <v>44495</v>
      </c>
      <c r="N22" s="73"/>
      <c r="O22" s="114">
        <v>44554</v>
      </c>
      <c r="P22" s="20">
        <v>44519</v>
      </c>
      <c r="Q22" s="74">
        <v>44518</v>
      </c>
    </row>
    <row r="23" spans="2:17" s="75" customFormat="1" ht="19.7" customHeight="1">
      <c r="B23" s="73">
        <v>10</v>
      </c>
      <c r="C23" s="73" t="s">
        <v>454</v>
      </c>
      <c r="D23" s="73" t="s">
        <v>454</v>
      </c>
      <c r="E23" s="158" t="s">
        <v>465</v>
      </c>
      <c r="F23" s="91">
        <v>1</v>
      </c>
      <c r="G23" s="159">
        <v>9900</v>
      </c>
      <c r="H23" s="134">
        <f t="shared" si="1"/>
        <v>9900</v>
      </c>
      <c r="I23" s="90"/>
      <c r="J23" s="91" t="s">
        <v>466</v>
      </c>
      <c r="K23" s="151"/>
      <c r="L23" s="93"/>
      <c r="M23" s="20">
        <v>44495</v>
      </c>
      <c r="N23" s="73"/>
      <c r="O23" s="114">
        <v>44554</v>
      </c>
      <c r="P23" s="20">
        <v>44519</v>
      </c>
      <c r="Q23" s="74">
        <v>44518</v>
      </c>
    </row>
    <row r="24" spans="2:17" s="75" customFormat="1" ht="19.7" customHeight="1">
      <c r="B24" s="73">
        <v>10</v>
      </c>
      <c r="C24" s="73" t="s">
        <v>454</v>
      </c>
      <c r="D24" s="73" t="s">
        <v>454</v>
      </c>
      <c r="E24" s="160" t="s">
        <v>467</v>
      </c>
      <c r="F24" s="161">
        <v>1</v>
      </c>
      <c r="G24" s="162">
        <v>4000</v>
      </c>
      <c r="H24" s="134">
        <f t="shared" si="1"/>
        <v>4000</v>
      </c>
      <c r="I24" s="90"/>
      <c r="J24" s="91" t="s">
        <v>468</v>
      </c>
      <c r="K24" s="151"/>
      <c r="L24" s="73"/>
      <c r="M24" s="20">
        <v>44495</v>
      </c>
      <c r="N24" s="73"/>
      <c r="O24" s="114">
        <v>44554</v>
      </c>
      <c r="P24" s="20">
        <v>44519</v>
      </c>
      <c r="Q24" s="74">
        <v>44518</v>
      </c>
    </row>
    <row r="25" spans="2:17" s="9" customFormat="1" ht="19.7" customHeight="1">
      <c r="B25" s="73">
        <v>11</v>
      </c>
      <c r="C25" s="163" t="s">
        <v>178</v>
      </c>
      <c r="D25" s="163" t="s">
        <v>178</v>
      </c>
      <c r="E25" s="54" t="s">
        <v>469</v>
      </c>
      <c r="F25" s="54">
        <v>1</v>
      </c>
      <c r="G25" s="54">
        <v>240</v>
      </c>
      <c r="H25" s="54">
        <v>240</v>
      </c>
      <c r="I25" s="164"/>
      <c r="J25" s="54" t="s">
        <v>470</v>
      </c>
      <c r="K25" s="165" t="s">
        <v>471</v>
      </c>
      <c r="L25" s="17"/>
      <c r="M25" s="20">
        <v>44495</v>
      </c>
      <c r="N25" s="16"/>
      <c r="O25" s="19">
        <v>44497</v>
      </c>
      <c r="P25" s="19"/>
      <c r="Q25" s="21">
        <v>44497</v>
      </c>
    </row>
    <row r="26" spans="2:17" s="9" customFormat="1" ht="19.7" customHeight="1">
      <c r="B26" s="73">
        <v>11</v>
      </c>
      <c r="C26" s="163" t="s">
        <v>178</v>
      </c>
      <c r="D26" s="163" t="s">
        <v>178</v>
      </c>
      <c r="E26" s="54" t="s">
        <v>472</v>
      </c>
      <c r="F26" s="54">
        <v>1</v>
      </c>
      <c r="G26" s="54">
        <v>235</v>
      </c>
      <c r="H26" s="54">
        <v>235</v>
      </c>
      <c r="I26" s="164"/>
      <c r="J26" s="54" t="s">
        <v>473</v>
      </c>
      <c r="K26" s="165" t="s">
        <v>471</v>
      </c>
      <c r="L26" s="17"/>
      <c r="M26" s="20">
        <v>44495</v>
      </c>
      <c r="N26" s="16"/>
      <c r="O26" s="19">
        <v>44497</v>
      </c>
      <c r="P26" s="19"/>
      <c r="Q26" s="21">
        <v>44497</v>
      </c>
    </row>
    <row r="27" spans="2:17" s="9" customFormat="1" ht="19.7" customHeight="1">
      <c r="B27" s="73">
        <v>11</v>
      </c>
      <c r="C27" s="16" t="s">
        <v>178</v>
      </c>
      <c r="D27" s="16" t="s">
        <v>178</v>
      </c>
      <c r="E27" s="54" t="s">
        <v>165</v>
      </c>
      <c r="F27" s="54">
        <v>2</v>
      </c>
      <c r="G27" s="54">
        <v>71</v>
      </c>
      <c r="H27" s="54">
        <v>142</v>
      </c>
      <c r="I27" s="17"/>
      <c r="J27" s="54" t="s">
        <v>474</v>
      </c>
      <c r="K27" s="165" t="s">
        <v>471</v>
      </c>
      <c r="L27" s="17"/>
      <c r="M27" s="20">
        <v>44495</v>
      </c>
      <c r="N27" s="16"/>
      <c r="O27" s="19">
        <v>44497</v>
      </c>
      <c r="P27" s="19"/>
      <c r="Q27" s="21">
        <v>44497</v>
      </c>
    </row>
    <row r="28" spans="2:17" s="9" customFormat="1" ht="19.7" customHeight="1">
      <c r="B28" s="73">
        <v>11</v>
      </c>
      <c r="C28" s="16" t="s">
        <v>178</v>
      </c>
      <c r="D28" s="16" t="s">
        <v>178</v>
      </c>
      <c r="E28" s="54" t="s">
        <v>475</v>
      </c>
      <c r="F28" s="54">
        <v>2</v>
      </c>
      <c r="G28" s="54">
        <v>30</v>
      </c>
      <c r="H28" s="54">
        <v>60</v>
      </c>
      <c r="I28" s="17"/>
      <c r="J28" s="54" t="s">
        <v>476</v>
      </c>
      <c r="K28" s="165" t="s">
        <v>471</v>
      </c>
      <c r="L28" s="17"/>
      <c r="M28" s="20">
        <v>44495</v>
      </c>
      <c r="N28" s="16"/>
      <c r="O28" s="19">
        <v>44497</v>
      </c>
      <c r="P28" s="19"/>
      <c r="Q28" s="21">
        <v>44497</v>
      </c>
    </row>
    <row r="29" spans="2:17" s="9" customFormat="1" ht="19.7" customHeight="1">
      <c r="B29" s="73">
        <v>11</v>
      </c>
      <c r="C29" s="16" t="s">
        <v>178</v>
      </c>
      <c r="D29" s="16" t="s">
        <v>178</v>
      </c>
      <c r="E29" s="54" t="s">
        <v>477</v>
      </c>
      <c r="F29" s="54">
        <v>1</v>
      </c>
      <c r="G29" s="54">
        <v>5220</v>
      </c>
      <c r="H29" s="54">
        <v>5220</v>
      </c>
      <c r="I29" s="17"/>
      <c r="J29" s="54" t="s">
        <v>478</v>
      </c>
      <c r="K29" s="165" t="s">
        <v>471</v>
      </c>
      <c r="L29" s="17"/>
      <c r="M29" s="20">
        <v>44495</v>
      </c>
      <c r="N29" s="16"/>
      <c r="O29" s="19">
        <v>44497</v>
      </c>
      <c r="P29" s="19"/>
      <c r="Q29" s="21">
        <v>44497</v>
      </c>
    </row>
    <row r="30" spans="2:17" s="9" customFormat="1" ht="19.7" customHeight="1">
      <c r="B30" s="73">
        <v>11</v>
      </c>
      <c r="C30" s="16" t="s">
        <v>178</v>
      </c>
      <c r="D30" s="16" t="s">
        <v>178</v>
      </c>
      <c r="E30" s="54" t="s">
        <v>479</v>
      </c>
      <c r="F30" s="54">
        <v>1</v>
      </c>
      <c r="G30" s="54">
        <v>861</v>
      </c>
      <c r="H30" s="54">
        <v>861</v>
      </c>
      <c r="I30" s="17"/>
      <c r="J30" s="54" t="s">
        <v>480</v>
      </c>
      <c r="K30" s="165" t="s">
        <v>471</v>
      </c>
      <c r="L30" s="17"/>
      <c r="M30" s="20">
        <v>44495</v>
      </c>
      <c r="N30" s="16"/>
      <c r="O30" s="19">
        <v>44497</v>
      </c>
      <c r="P30" s="19"/>
      <c r="Q30" s="21">
        <v>44497</v>
      </c>
    </row>
    <row r="31" spans="2:17" s="9" customFormat="1" ht="19.7" customHeight="1">
      <c r="B31" s="73">
        <v>11</v>
      </c>
      <c r="C31" s="16" t="s">
        <v>178</v>
      </c>
      <c r="D31" s="16" t="s">
        <v>178</v>
      </c>
      <c r="E31" s="54" t="s">
        <v>481</v>
      </c>
      <c r="F31" s="54">
        <v>1</v>
      </c>
      <c r="G31" s="54">
        <v>4570</v>
      </c>
      <c r="H31" s="54">
        <v>4570</v>
      </c>
      <c r="I31" s="17"/>
      <c r="J31" s="54" t="s">
        <v>482</v>
      </c>
      <c r="K31" s="165" t="s">
        <v>471</v>
      </c>
      <c r="L31" s="17"/>
      <c r="M31" s="20">
        <v>44495</v>
      </c>
      <c r="N31" s="16"/>
      <c r="O31" s="19">
        <v>44497</v>
      </c>
      <c r="P31" s="19"/>
      <c r="Q31" s="21">
        <v>44497</v>
      </c>
    </row>
    <row r="32" spans="2:17" s="9" customFormat="1" ht="19.7" customHeight="1">
      <c r="B32" s="73">
        <v>11</v>
      </c>
      <c r="C32" s="16" t="s">
        <v>178</v>
      </c>
      <c r="D32" s="16" t="s">
        <v>178</v>
      </c>
      <c r="E32" s="54" t="s">
        <v>483</v>
      </c>
      <c r="F32" s="54">
        <v>1</v>
      </c>
      <c r="G32" s="54">
        <v>3853</v>
      </c>
      <c r="H32" s="54">
        <v>3853</v>
      </c>
      <c r="I32" s="17"/>
      <c r="J32" s="54" t="s">
        <v>484</v>
      </c>
      <c r="K32" s="165" t="s">
        <v>471</v>
      </c>
      <c r="L32" s="17"/>
      <c r="M32" s="20">
        <v>44495</v>
      </c>
      <c r="N32" s="16"/>
      <c r="O32" s="19">
        <v>44497</v>
      </c>
      <c r="P32" s="19"/>
      <c r="Q32" s="21">
        <v>44497</v>
      </c>
    </row>
    <row r="33" spans="2:17" s="9" customFormat="1" ht="19.7" customHeight="1">
      <c r="B33" s="73">
        <v>11</v>
      </c>
      <c r="C33" s="16" t="s">
        <v>178</v>
      </c>
      <c r="D33" s="16" t="s">
        <v>178</v>
      </c>
      <c r="E33" s="54" t="s">
        <v>485</v>
      </c>
      <c r="F33" s="54">
        <v>1</v>
      </c>
      <c r="G33" s="54">
        <v>1360</v>
      </c>
      <c r="H33" s="54">
        <v>1360</v>
      </c>
      <c r="I33" s="166"/>
      <c r="J33" s="54" t="s">
        <v>486</v>
      </c>
      <c r="K33" s="165" t="s">
        <v>471</v>
      </c>
      <c r="L33" s="17"/>
      <c r="M33" s="20">
        <v>44495</v>
      </c>
      <c r="N33" s="19"/>
      <c r="O33" s="19">
        <v>44497</v>
      </c>
      <c r="P33" s="19"/>
      <c r="Q33" s="21">
        <v>44497</v>
      </c>
    </row>
    <row r="34" spans="2:17" s="9" customFormat="1" ht="19.7" customHeight="1">
      <c r="B34" s="73">
        <v>10</v>
      </c>
      <c r="C34" s="16" t="s">
        <v>178</v>
      </c>
      <c r="D34" s="16" t="s">
        <v>178</v>
      </c>
      <c r="E34" s="54" t="s">
        <v>487</v>
      </c>
      <c r="F34" s="54">
        <v>1</v>
      </c>
      <c r="G34" s="54">
        <v>810</v>
      </c>
      <c r="H34" s="54">
        <v>810</v>
      </c>
      <c r="I34" s="17"/>
      <c r="J34" s="54" t="s">
        <v>488</v>
      </c>
      <c r="K34" s="165" t="s">
        <v>471</v>
      </c>
      <c r="L34" s="17"/>
      <c r="M34" s="20">
        <v>44495</v>
      </c>
      <c r="N34" s="19"/>
      <c r="O34" s="19">
        <v>44497</v>
      </c>
      <c r="P34" s="19"/>
      <c r="Q34" s="21">
        <v>44497</v>
      </c>
    </row>
    <row r="35" spans="2:17" s="9" customFormat="1" ht="19.7" customHeight="1">
      <c r="B35" s="73">
        <v>10</v>
      </c>
      <c r="C35" s="16" t="s">
        <v>178</v>
      </c>
      <c r="D35" s="16" t="s">
        <v>178</v>
      </c>
      <c r="E35" s="54" t="s">
        <v>489</v>
      </c>
      <c r="F35" s="54">
        <v>1</v>
      </c>
      <c r="G35" s="54">
        <v>168</v>
      </c>
      <c r="H35" s="54">
        <v>168</v>
      </c>
      <c r="I35" s="17"/>
      <c r="J35" s="54" t="s">
        <v>490</v>
      </c>
      <c r="K35" s="165" t="s">
        <v>471</v>
      </c>
      <c r="L35" s="16"/>
      <c r="M35" s="20">
        <v>44495</v>
      </c>
      <c r="N35" s="16"/>
      <c r="O35" s="19">
        <v>44497</v>
      </c>
      <c r="P35" s="19"/>
      <c r="Q35" s="21">
        <v>44497</v>
      </c>
    </row>
    <row r="36" spans="2:17" s="9" customFormat="1" ht="19.7" customHeight="1">
      <c r="B36" s="73">
        <v>11</v>
      </c>
      <c r="C36" s="16" t="s">
        <v>178</v>
      </c>
      <c r="D36" s="16" t="s">
        <v>178</v>
      </c>
      <c r="E36" s="54" t="s">
        <v>491</v>
      </c>
      <c r="F36" s="54">
        <v>8</v>
      </c>
      <c r="G36" s="54">
        <v>240</v>
      </c>
      <c r="H36" s="54">
        <v>1920</v>
      </c>
      <c r="I36" s="17"/>
      <c r="J36" s="54" t="s">
        <v>470</v>
      </c>
      <c r="K36" s="165" t="s">
        <v>471</v>
      </c>
      <c r="L36" s="16"/>
      <c r="M36" s="20">
        <v>44495</v>
      </c>
      <c r="N36" s="16"/>
      <c r="O36" s="19">
        <v>44497</v>
      </c>
      <c r="P36" s="19"/>
      <c r="Q36" s="21">
        <v>44497</v>
      </c>
    </row>
    <row r="37" spans="2:17" s="9" customFormat="1" ht="19.7" customHeight="1">
      <c r="B37" s="73"/>
      <c r="C37" s="16"/>
      <c r="D37" s="16"/>
      <c r="E37" s="54"/>
      <c r="F37" s="54"/>
      <c r="G37" s="54"/>
      <c r="H37" s="54"/>
      <c r="I37" s="17"/>
      <c r="J37" s="54"/>
      <c r="K37" s="165"/>
      <c r="L37" s="16"/>
      <c r="M37" s="20"/>
      <c r="N37" s="16"/>
      <c r="O37" s="19"/>
      <c r="P37" s="19"/>
      <c r="Q37" s="21"/>
    </row>
    <row r="38" spans="2:17" s="9" customFormat="1" ht="19.7" customHeight="1">
      <c r="B38" s="73">
        <v>11</v>
      </c>
      <c r="C38" s="16" t="s">
        <v>492</v>
      </c>
      <c r="D38" s="16" t="s">
        <v>492</v>
      </c>
      <c r="E38" s="54" t="s">
        <v>493</v>
      </c>
      <c r="F38" s="54">
        <v>1</v>
      </c>
      <c r="G38" s="54">
        <v>1565</v>
      </c>
      <c r="H38" s="54">
        <v>1565</v>
      </c>
      <c r="I38" s="17"/>
      <c r="J38" s="54" t="s">
        <v>494</v>
      </c>
      <c r="K38" s="165" t="s">
        <v>471</v>
      </c>
      <c r="L38" s="16"/>
      <c r="M38" s="20">
        <v>44566</v>
      </c>
      <c r="N38" s="16"/>
      <c r="O38" s="19"/>
      <c r="P38" s="19"/>
      <c r="Q38" s="21">
        <v>44566</v>
      </c>
    </row>
  </sheetData>
  <autoFilter ref="B9:O36" xr:uid="{C6B35F09-1BF6-4832-B905-581CC5145330}"/>
  <mergeCells count="8">
    <mergeCell ref="J10:J15"/>
    <mergeCell ref="K10:K15"/>
    <mergeCell ref="B2:D2"/>
    <mergeCell ref="G2:I2"/>
    <mergeCell ref="B3:D3"/>
    <mergeCell ref="B4:D4"/>
    <mergeCell ref="B5:D5"/>
    <mergeCell ref="B6:D6"/>
  </mergeCells>
  <phoneticPr fontId="3"/>
  <dataValidations count="1">
    <dataValidation imeMode="hiragana" allowBlank="1" showInputMessage="1" showErrorMessage="1" sqref="J22:J24 JF22:JF24 TB22:TB24 ACX22:ACX24 AMT22:AMT24 AWP22:AWP24 BGL22:BGL24 BQH22:BQH24 CAD22:CAD24 CJZ22:CJZ24 CTV22:CTV24 DDR22:DDR24 DNN22:DNN24 DXJ22:DXJ24 EHF22:EHF24 ERB22:ERB24 FAX22:FAX24 FKT22:FKT24 FUP22:FUP24 GEL22:GEL24 GOH22:GOH24 GYD22:GYD24 HHZ22:HHZ24 HRV22:HRV24 IBR22:IBR24 ILN22:ILN24 IVJ22:IVJ24 JFF22:JFF24 JPB22:JPB24 JYX22:JYX24 KIT22:KIT24 KSP22:KSP24 LCL22:LCL24 LMH22:LMH24 LWD22:LWD24 MFZ22:MFZ24 MPV22:MPV24 MZR22:MZR24 NJN22:NJN24 NTJ22:NTJ24 ODF22:ODF24 ONB22:ONB24 OWX22:OWX24 PGT22:PGT24 PQP22:PQP24 QAL22:QAL24 QKH22:QKH24 QUD22:QUD24 RDZ22:RDZ24 RNV22:RNV24 RXR22:RXR24 SHN22:SHN24 SRJ22:SRJ24 TBF22:TBF24 TLB22:TLB24 TUX22:TUX24 UET22:UET24 UOP22:UOP24 UYL22:UYL24 VIH22:VIH24 VSD22:VSD24 WBZ22:WBZ24 WLV22:WLV24 WVR22:WVR24 J65558:J65560 JF65558:JF65560 TB65558:TB65560 ACX65558:ACX65560 AMT65558:AMT65560 AWP65558:AWP65560 BGL65558:BGL65560 BQH65558:BQH65560 CAD65558:CAD65560 CJZ65558:CJZ65560 CTV65558:CTV65560 DDR65558:DDR65560 DNN65558:DNN65560 DXJ65558:DXJ65560 EHF65558:EHF65560 ERB65558:ERB65560 FAX65558:FAX65560 FKT65558:FKT65560 FUP65558:FUP65560 GEL65558:GEL65560 GOH65558:GOH65560 GYD65558:GYD65560 HHZ65558:HHZ65560 HRV65558:HRV65560 IBR65558:IBR65560 ILN65558:ILN65560 IVJ65558:IVJ65560 JFF65558:JFF65560 JPB65558:JPB65560 JYX65558:JYX65560 KIT65558:KIT65560 KSP65558:KSP65560 LCL65558:LCL65560 LMH65558:LMH65560 LWD65558:LWD65560 MFZ65558:MFZ65560 MPV65558:MPV65560 MZR65558:MZR65560 NJN65558:NJN65560 NTJ65558:NTJ65560 ODF65558:ODF65560 ONB65558:ONB65560 OWX65558:OWX65560 PGT65558:PGT65560 PQP65558:PQP65560 QAL65558:QAL65560 QKH65558:QKH65560 QUD65558:QUD65560 RDZ65558:RDZ65560 RNV65558:RNV65560 RXR65558:RXR65560 SHN65558:SHN65560 SRJ65558:SRJ65560 TBF65558:TBF65560 TLB65558:TLB65560 TUX65558:TUX65560 UET65558:UET65560 UOP65558:UOP65560 UYL65558:UYL65560 VIH65558:VIH65560 VSD65558:VSD65560 WBZ65558:WBZ65560 WLV65558:WLV65560 WVR65558:WVR65560 J131094:J131096 JF131094:JF131096 TB131094:TB131096 ACX131094:ACX131096 AMT131094:AMT131096 AWP131094:AWP131096 BGL131094:BGL131096 BQH131094:BQH131096 CAD131094:CAD131096 CJZ131094:CJZ131096 CTV131094:CTV131096 DDR131094:DDR131096 DNN131094:DNN131096 DXJ131094:DXJ131096 EHF131094:EHF131096 ERB131094:ERB131096 FAX131094:FAX131096 FKT131094:FKT131096 FUP131094:FUP131096 GEL131094:GEL131096 GOH131094:GOH131096 GYD131094:GYD131096 HHZ131094:HHZ131096 HRV131094:HRV131096 IBR131094:IBR131096 ILN131094:ILN131096 IVJ131094:IVJ131096 JFF131094:JFF131096 JPB131094:JPB131096 JYX131094:JYX131096 KIT131094:KIT131096 KSP131094:KSP131096 LCL131094:LCL131096 LMH131094:LMH131096 LWD131094:LWD131096 MFZ131094:MFZ131096 MPV131094:MPV131096 MZR131094:MZR131096 NJN131094:NJN131096 NTJ131094:NTJ131096 ODF131094:ODF131096 ONB131094:ONB131096 OWX131094:OWX131096 PGT131094:PGT131096 PQP131094:PQP131096 QAL131094:QAL131096 QKH131094:QKH131096 QUD131094:QUD131096 RDZ131094:RDZ131096 RNV131094:RNV131096 RXR131094:RXR131096 SHN131094:SHN131096 SRJ131094:SRJ131096 TBF131094:TBF131096 TLB131094:TLB131096 TUX131094:TUX131096 UET131094:UET131096 UOP131094:UOP131096 UYL131094:UYL131096 VIH131094:VIH131096 VSD131094:VSD131096 WBZ131094:WBZ131096 WLV131094:WLV131096 WVR131094:WVR131096 J196630:J196632 JF196630:JF196632 TB196630:TB196632 ACX196630:ACX196632 AMT196630:AMT196632 AWP196630:AWP196632 BGL196630:BGL196632 BQH196630:BQH196632 CAD196630:CAD196632 CJZ196630:CJZ196632 CTV196630:CTV196632 DDR196630:DDR196632 DNN196630:DNN196632 DXJ196630:DXJ196632 EHF196630:EHF196632 ERB196630:ERB196632 FAX196630:FAX196632 FKT196630:FKT196632 FUP196630:FUP196632 GEL196630:GEL196632 GOH196630:GOH196632 GYD196630:GYD196632 HHZ196630:HHZ196632 HRV196630:HRV196632 IBR196630:IBR196632 ILN196630:ILN196632 IVJ196630:IVJ196632 JFF196630:JFF196632 JPB196630:JPB196632 JYX196630:JYX196632 KIT196630:KIT196632 KSP196630:KSP196632 LCL196630:LCL196632 LMH196630:LMH196632 LWD196630:LWD196632 MFZ196630:MFZ196632 MPV196630:MPV196632 MZR196630:MZR196632 NJN196630:NJN196632 NTJ196630:NTJ196632 ODF196630:ODF196632 ONB196630:ONB196632 OWX196630:OWX196632 PGT196630:PGT196632 PQP196630:PQP196632 QAL196630:QAL196632 QKH196630:QKH196632 QUD196630:QUD196632 RDZ196630:RDZ196632 RNV196630:RNV196632 RXR196630:RXR196632 SHN196630:SHN196632 SRJ196630:SRJ196632 TBF196630:TBF196632 TLB196630:TLB196632 TUX196630:TUX196632 UET196630:UET196632 UOP196630:UOP196632 UYL196630:UYL196632 VIH196630:VIH196632 VSD196630:VSD196632 WBZ196630:WBZ196632 WLV196630:WLV196632 WVR196630:WVR196632 J262166:J262168 JF262166:JF262168 TB262166:TB262168 ACX262166:ACX262168 AMT262166:AMT262168 AWP262166:AWP262168 BGL262166:BGL262168 BQH262166:BQH262168 CAD262166:CAD262168 CJZ262166:CJZ262168 CTV262166:CTV262168 DDR262166:DDR262168 DNN262166:DNN262168 DXJ262166:DXJ262168 EHF262166:EHF262168 ERB262166:ERB262168 FAX262166:FAX262168 FKT262166:FKT262168 FUP262166:FUP262168 GEL262166:GEL262168 GOH262166:GOH262168 GYD262166:GYD262168 HHZ262166:HHZ262168 HRV262166:HRV262168 IBR262166:IBR262168 ILN262166:ILN262168 IVJ262166:IVJ262168 JFF262166:JFF262168 JPB262166:JPB262168 JYX262166:JYX262168 KIT262166:KIT262168 KSP262166:KSP262168 LCL262166:LCL262168 LMH262166:LMH262168 LWD262166:LWD262168 MFZ262166:MFZ262168 MPV262166:MPV262168 MZR262166:MZR262168 NJN262166:NJN262168 NTJ262166:NTJ262168 ODF262166:ODF262168 ONB262166:ONB262168 OWX262166:OWX262168 PGT262166:PGT262168 PQP262166:PQP262168 QAL262166:QAL262168 QKH262166:QKH262168 QUD262166:QUD262168 RDZ262166:RDZ262168 RNV262166:RNV262168 RXR262166:RXR262168 SHN262166:SHN262168 SRJ262166:SRJ262168 TBF262166:TBF262168 TLB262166:TLB262168 TUX262166:TUX262168 UET262166:UET262168 UOP262166:UOP262168 UYL262166:UYL262168 VIH262166:VIH262168 VSD262166:VSD262168 WBZ262166:WBZ262168 WLV262166:WLV262168 WVR262166:WVR262168 J327702:J327704 JF327702:JF327704 TB327702:TB327704 ACX327702:ACX327704 AMT327702:AMT327704 AWP327702:AWP327704 BGL327702:BGL327704 BQH327702:BQH327704 CAD327702:CAD327704 CJZ327702:CJZ327704 CTV327702:CTV327704 DDR327702:DDR327704 DNN327702:DNN327704 DXJ327702:DXJ327704 EHF327702:EHF327704 ERB327702:ERB327704 FAX327702:FAX327704 FKT327702:FKT327704 FUP327702:FUP327704 GEL327702:GEL327704 GOH327702:GOH327704 GYD327702:GYD327704 HHZ327702:HHZ327704 HRV327702:HRV327704 IBR327702:IBR327704 ILN327702:ILN327704 IVJ327702:IVJ327704 JFF327702:JFF327704 JPB327702:JPB327704 JYX327702:JYX327704 KIT327702:KIT327704 KSP327702:KSP327704 LCL327702:LCL327704 LMH327702:LMH327704 LWD327702:LWD327704 MFZ327702:MFZ327704 MPV327702:MPV327704 MZR327702:MZR327704 NJN327702:NJN327704 NTJ327702:NTJ327704 ODF327702:ODF327704 ONB327702:ONB327704 OWX327702:OWX327704 PGT327702:PGT327704 PQP327702:PQP327704 QAL327702:QAL327704 QKH327702:QKH327704 QUD327702:QUD327704 RDZ327702:RDZ327704 RNV327702:RNV327704 RXR327702:RXR327704 SHN327702:SHN327704 SRJ327702:SRJ327704 TBF327702:TBF327704 TLB327702:TLB327704 TUX327702:TUX327704 UET327702:UET327704 UOP327702:UOP327704 UYL327702:UYL327704 VIH327702:VIH327704 VSD327702:VSD327704 WBZ327702:WBZ327704 WLV327702:WLV327704 WVR327702:WVR327704 J393238:J393240 JF393238:JF393240 TB393238:TB393240 ACX393238:ACX393240 AMT393238:AMT393240 AWP393238:AWP393240 BGL393238:BGL393240 BQH393238:BQH393240 CAD393238:CAD393240 CJZ393238:CJZ393240 CTV393238:CTV393240 DDR393238:DDR393240 DNN393238:DNN393240 DXJ393238:DXJ393240 EHF393238:EHF393240 ERB393238:ERB393240 FAX393238:FAX393240 FKT393238:FKT393240 FUP393238:FUP393240 GEL393238:GEL393240 GOH393238:GOH393240 GYD393238:GYD393240 HHZ393238:HHZ393240 HRV393238:HRV393240 IBR393238:IBR393240 ILN393238:ILN393240 IVJ393238:IVJ393240 JFF393238:JFF393240 JPB393238:JPB393240 JYX393238:JYX393240 KIT393238:KIT393240 KSP393238:KSP393240 LCL393238:LCL393240 LMH393238:LMH393240 LWD393238:LWD393240 MFZ393238:MFZ393240 MPV393238:MPV393240 MZR393238:MZR393240 NJN393238:NJN393240 NTJ393238:NTJ393240 ODF393238:ODF393240 ONB393238:ONB393240 OWX393238:OWX393240 PGT393238:PGT393240 PQP393238:PQP393240 QAL393238:QAL393240 QKH393238:QKH393240 QUD393238:QUD393240 RDZ393238:RDZ393240 RNV393238:RNV393240 RXR393238:RXR393240 SHN393238:SHN393240 SRJ393238:SRJ393240 TBF393238:TBF393240 TLB393238:TLB393240 TUX393238:TUX393240 UET393238:UET393240 UOP393238:UOP393240 UYL393238:UYL393240 VIH393238:VIH393240 VSD393238:VSD393240 WBZ393238:WBZ393240 WLV393238:WLV393240 WVR393238:WVR393240 J458774:J458776 JF458774:JF458776 TB458774:TB458776 ACX458774:ACX458776 AMT458774:AMT458776 AWP458774:AWP458776 BGL458774:BGL458776 BQH458774:BQH458776 CAD458774:CAD458776 CJZ458774:CJZ458776 CTV458774:CTV458776 DDR458774:DDR458776 DNN458774:DNN458776 DXJ458774:DXJ458776 EHF458774:EHF458776 ERB458774:ERB458776 FAX458774:FAX458776 FKT458774:FKT458776 FUP458774:FUP458776 GEL458774:GEL458776 GOH458774:GOH458776 GYD458774:GYD458776 HHZ458774:HHZ458776 HRV458774:HRV458776 IBR458774:IBR458776 ILN458774:ILN458776 IVJ458774:IVJ458776 JFF458774:JFF458776 JPB458774:JPB458776 JYX458774:JYX458776 KIT458774:KIT458776 KSP458774:KSP458776 LCL458774:LCL458776 LMH458774:LMH458776 LWD458774:LWD458776 MFZ458774:MFZ458776 MPV458774:MPV458776 MZR458774:MZR458776 NJN458774:NJN458776 NTJ458774:NTJ458776 ODF458774:ODF458776 ONB458774:ONB458776 OWX458774:OWX458776 PGT458774:PGT458776 PQP458774:PQP458776 QAL458774:QAL458776 QKH458774:QKH458776 QUD458774:QUD458776 RDZ458774:RDZ458776 RNV458774:RNV458776 RXR458774:RXR458776 SHN458774:SHN458776 SRJ458774:SRJ458776 TBF458774:TBF458776 TLB458774:TLB458776 TUX458774:TUX458776 UET458774:UET458776 UOP458774:UOP458776 UYL458774:UYL458776 VIH458774:VIH458776 VSD458774:VSD458776 WBZ458774:WBZ458776 WLV458774:WLV458776 WVR458774:WVR458776 J524310:J524312 JF524310:JF524312 TB524310:TB524312 ACX524310:ACX524312 AMT524310:AMT524312 AWP524310:AWP524312 BGL524310:BGL524312 BQH524310:BQH524312 CAD524310:CAD524312 CJZ524310:CJZ524312 CTV524310:CTV524312 DDR524310:DDR524312 DNN524310:DNN524312 DXJ524310:DXJ524312 EHF524310:EHF524312 ERB524310:ERB524312 FAX524310:FAX524312 FKT524310:FKT524312 FUP524310:FUP524312 GEL524310:GEL524312 GOH524310:GOH524312 GYD524310:GYD524312 HHZ524310:HHZ524312 HRV524310:HRV524312 IBR524310:IBR524312 ILN524310:ILN524312 IVJ524310:IVJ524312 JFF524310:JFF524312 JPB524310:JPB524312 JYX524310:JYX524312 KIT524310:KIT524312 KSP524310:KSP524312 LCL524310:LCL524312 LMH524310:LMH524312 LWD524310:LWD524312 MFZ524310:MFZ524312 MPV524310:MPV524312 MZR524310:MZR524312 NJN524310:NJN524312 NTJ524310:NTJ524312 ODF524310:ODF524312 ONB524310:ONB524312 OWX524310:OWX524312 PGT524310:PGT524312 PQP524310:PQP524312 QAL524310:QAL524312 QKH524310:QKH524312 QUD524310:QUD524312 RDZ524310:RDZ524312 RNV524310:RNV524312 RXR524310:RXR524312 SHN524310:SHN524312 SRJ524310:SRJ524312 TBF524310:TBF524312 TLB524310:TLB524312 TUX524310:TUX524312 UET524310:UET524312 UOP524310:UOP524312 UYL524310:UYL524312 VIH524310:VIH524312 VSD524310:VSD524312 WBZ524310:WBZ524312 WLV524310:WLV524312 WVR524310:WVR524312 J589846:J589848 JF589846:JF589848 TB589846:TB589848 ACX589846:ACX589848 AMT589846:AMT589848 AWP589846:AWP589848 BGL589846:BGL589848 BQH589846:BQH589848 CAD589846:CAD589848 CJZ589846:CJZ589848 CTV589846:CTV589848 DDR589846:DDR589848 DNN589846:DNN589848 DXJ589846:DXJ589848 EHF589846:EHF589848 ERB589846:ERB589848 FAX589846:FAX589848 FKT589846:FKT589848 FUP589846:FUP589848 GEL589846:GEL589848 GOH589846:GOH589848 GYD589846:GYD589848 HHZ589846:HHZ589848 HRV589846:HRV589848 IBR589846:IBR589848 ILN589846:ILN589848 IVJ589846:IVJ589848 JFF589846:JFF589848 JPB589846:JPB589848 JYX589846:JYX589848 KIT589846:KIT589848 KSP589846:KSP589848 LCL589846:LCL589848 LMH589846:LMH589848 LWD589846:LWD589848 MFZ589846:MFZ589848 MPV589846:MPV589848 MZR589846:MZR589848 NJN589846:NJN589848 NTJ589846:NTJ589848 ODF589846:ODF589848 ONB589846:ONB589848 OWX589846:OWX589848 PGT589846:PGT589848 PQP589846:PQP589848 QAL589846:QAL589848 QKH589846:QKH589848 QUD589846:QUD589848 RDZ589846:RDZ589848 RNV589846:RNV589848 RXR589846:RXR589848 SHN589846:SHN589848 SRJ589846:SRJ589848 TBF589846:TBF589848 TLB589846:TLB589848 TUX589846:TUX589848 UET589846:UET589848 UOP589846:UOP589848 UYL589846:UYL589848 VIH589846:VIH589848 VSD589846:VSD589848 WBZ589846:WBZ589848 WLV589846:WLV589848 WVR589846:WVR589848 J655382:J655384 JF655382:JF655384 TB655382:TB655384 ACX655382:ACX655384 AMT655382:AMT655384 AWP655382:AWP655384 BGL655382:BGL655384 BQH655382:BQH655384 CAD655382:CAD655384 CJZ655382:CJZ655384 CTV655382:CTV655384 DDR655382:DDR655384 DNN655382:DNN655384 DXJ655382:DXJ655384 EHF655382:EHF655384 ERB655382:ERB655384 FAX655382:FAX655384 FKT655382:FKT655384 FUP655382:FUP655384 GEL655382:GEL655384 GOH655382:GOH655384 GYD655382:GYD655384 HHZ655382:HHZ655384 HRV655382:HRV655384 IBR655382:IBR655384 ILN655382:ILN655384 IVJ655382:IVJ655384 JFF655382:JFF655384 JPB655382:JPB655384 JYX655382:JYX655384 KIT655382:KIT655384 KSP655382:KSP655384 LCL655382:LCL655384 LMH655382:LMH655384 LWD655382:LWD655384 MFZ655382:MFZ655384 MPV655382:MPV655384 MZR655382:MZR655384 NJN655382:NJN655384 NTJ655382:NTJ655384 ODF655382:ODF655384 ONB655382:ONB655384 OWX655382:OWX655384 PGT655382:PGT655384 PQP655382:PQP655384 QAL655382:QAL655384 QKH655382:QKH655384 QUD655382:QUD655384 RDZ655382:RDZ655384 RNV655382:RNV655384 RXR655382:RXR655384 SHN655382:SHN655384 SRJ655382:SRJ655384 TBF655382:TBF655384 TLB655382:TLB655384 TUX655382:TUX655384 UET655382:UET655384 UOP655382:UOP655384 UYL655382:UYL655384 VIH655382:VIH655384 VSD655382:VSD655384 WBZ655382:WBZ655384 WLV655382:WLV655384 WVR655382:WVR655384 J720918:J720920 JF720918:JF720920 TB720918:TB720920 ACX720918:ACX720920 AMT720918:AMT720920 AWP720918:AWP720920 BGL720918:BGL720920 BQH720918:BQH720920 CAD720918:CAD720920 CJZ720918:CJZ720920 CTV720918:CTV720920 DDR720918:DDR720920 DNN720918:DNN720920 DXJ720918:DXJ720920 EHF720918:EHF720920 ERB720918:ERB720920 FAX720918:FAX720920 FKT720918:FKT720920 FUP720918:FUP720920 GEL720918:GEL720920 GOH720918:GOH720920 GYD720918:GYD720920 HHZ720918:HHZ720920 HRV720918:HRV720920 IBR720918:IBR720920 ILN720918:ILN720920 IVJ720918:IVJ720920 JFF720918:JFF720920 JPB720918:JPB720920 JYX720918:JYX720920 KIT720918:KIT720920 KSP720918:KSP720920 LCL720918:LCL720920 LMH720918:LMH720920 LWD720918:LWD720920 MFZ720918:MFZ720920 MPV720918:MPV720920 MZR720918:MZR720920 NJN720918:NJN720920 NTJ720918:NTJ720920 ODF720918:ODF720920 ONB720918:ONB720920 OWX720918:OWX720920 PGT720918:PGT720920 PQP720918:PQP720920 QAL720918:QAL720920 QKH720918:QKH720920 QUD720918:QUD720920 RDZ720918:RDZ720920 RNV720918:RNV720920 RXR720918:RXR720920 SHN720918:SHN720920 SRJ720918:SRJ720920 TBF720918:TBF720920 TLB720918:TLB720920 TUX720918:TUX720920 UET720918:UET720920 UOP720918:UOP720920 UYL720918:UYL720920 VIH720918:VIH720920 VSD720918:VSD720920 WBZ720918:WBZ720920 WLV720918:WLV720920 WVR720918:WVR720920 J786454:J786456 JF786454:JF786456 TB786454:TB786456 ACX786454:ACX786456 AMT786454:AMT786456 AWP786454:AWP786456 BGL786454:BGL786456 BQH786454:BQH786456 CAD786454:CAD786456 CJZ786454:CJZ786456 CTV786454:CTV786456 DDR786454:DDR786456 DNN786454:DNN786456 DXJ786454:DXJ786456 EHF786454:EHF786456 ERB786454:ERB786456 FAX786454:FAX786456 FKT786454:FKT786456 FUP786454:FUP786456 GEL786454:GEL786456 GOH786454:GOH786456 GYD786454:GYD786456 HHZ786454:HHZ786456 HRV786454:HRV786456 IBR786454:IBR786456 ILN786454:ILN786456 IVJ786454:IVJ786456 JFF786454:JFF786456 JPB786454:JPB786456 JYX786454:JYX786456 KIT786454:KIT786456 KSP786454:KSP786456 LCL786454:LCL786456 LMH786454:LMH786456 LWD786454:LWD786456 MFZ786454:MFZ786456 MPV786454:MPV786456 MZR786454:MZR786456 NJN786454:NJN786456 NTJ786454:NTJ786456 ODF786454:ODF786456 ONB786454:ONB786456 OWX786454:OWX786456 PGT786454:PGT786456 PQP786454:PQP786456 QAL786454:QAL786456 QKH786454:QKH786456 QUD786454:QUD786456 RDZ786454:RDZ786456 RNV786454:RNV786456 RXR786454:RXR786456 SHN786454:SHN786456 SRJ786454:SRJ786456 TBF786454:TBF786456 TLB786454:TLB786456 TUX786454:TUX786456 UET786454:UET786456 UOP786454:UOP786456 UYL786454:UYL786456 VIH786454:VIH786456 VSD786454:VSD786456 WBZ786454:WBZ786456 WLV786454:WLV786456 WVR786454:WVR786456 J851990:J851992 JF851990:JF851992 TB851990:TB851992 ACX851990:ACX851992 AMT851990:AMT851992 AWP851990:AWP851992 BGL851990:BGL851992 BQH851990:BQH851992 CAD851990:CAD851992 CJZ851990:CJZ851992 CTV851990:CTV851992 DDR851990:DDR851992 DNN851990:DNN851992 DXJ851990:DXJ851992 EHF851990:EHF851992 ERB851990:ERB851992 FAX851990:FAX851992 FKT851990:FKT851992 FUP851990:FUP851992 GEL851990:GEL851992 GOH851990:GOH851992 GYD851990:GYD851992 HHZ851990:HHZ851992 HRV851990:HRV851992 IBR851990:IBR851992 ILN851990:ILN851992 IVJ851990:IVJ851992 JFF851990:JFF851992 JPB851990:JPB851992 JYX851990:JYX851992 KIT851990:KIT851992 KSP851990:KSP851992 LCL851990:LCL851992 LMH851990:LMH851992 LWD851990:LWD851992 MFZ851990:MFZ851992 MPV851990:MPV851992 MZR851990:MZR851992 NJN851990:NJN851992 NTJ851990:NTJ851992 ODF851990:ODF851992 ONB851990:ONB851992 OWX851990:OWX851992 PGT851990:PGT851992 PQP851990:PQP851992 QAL851990:QAL851992 QKH851990:QKH851992 QUD851990:QUD851992 RDZ851990:RDZ851992 RNV851990:RNV851992 RXR851990:RXR851992 SHN851990:SHN851992 SRJ851990:SRJ851992 TBF851990:TBF851992 TLB851990:TLB851992 TUX851990:TUX851992 UET851990:UET851992 UOP851990:UOP851992 UYL851990:UYL851992 VIH851990:VIH851992 VSD851990:VSD851992 WBZ851990:WBZ851992 WLV851990:WLV851992 WVR851990:WVR851992 J917526:J917528 JF917526:JF917528 TB917526:TB917528 ACX917526:ACX917528 AMT917526:AMT917528 AWP917526:AWP917528 BGL917526:BGL917528 BQH917526:BQH917528 CAD917526:CAD917528 CJZ917526:CJZ917528 CTV917526:CTV917528 DDR917526:DDR917528 DNN917526:DNN917528 DXJ917526:DXJ917528 EHF917526:EHF917528 ERB917526:ERB917528 FAX917526:FAX917528 FKT917526:FKT917528 FUP917526:FUP917528 GEL917526:GEL917528 GOH917526:GOH917528 GYD917526:GYD917528 HHZ917526:HHZ917528 HRV917526:HRV917528 IBR917526:IBR917528 ILN917526:ILN917528 IVJ917526:IVJ917528 JFF917526:JFF917528 JPB917526:JPB917528 JYX917526:JYX917528 KIT917526:KIT917528 KSP917526:KSP917528 LCL917526:LCL917528 LMH917526:LMH917528 LWD917526:LWD917528 MFZ917526:MFZ917528 MPV917526:MPV917528 MZR917526:MZR917528 NJN917526:NJN917528 NTJ917526:NTJ917528 ODF917526:ODF917528 ONB917526:ONB917528 OWX917526:OWX917528 PGT917526:PGT917528 PQP917526:PQP917528 QAL917526:QAL917528 QKH917526:QKH917528 QUD917526:QUD917528 RDZ917526:RDZ917528 RNV917526:RNV917528 RXR917526:RXR917528 SHN917526:SHN917528 SRJ917526:SRJ917528 TBF917526:TBF917528 TLB917526:TLB917528 TUX917526:TUX917528 UET917526:UET917528 UOP917526:UOP917528 UYL917526:UYL917528 VIH917526:VIH917528 VSD917526:VSD917528 WBZ917526:WBZ917528 WLV917526:WLV917528 WVR917526:WVR917528 J983062:J983064 JF983062:JF983064 TB983062:TB983064 ACX983062:ACX983064 AMT983062:AMT983064 AWP983062:AWP983064 BGL983062:BGL983064 BQH983062:BQH983064 CAD983062:CAD983064 CJZ983062:CJZ983064 CTV983062:CTV983064 DDR983062:DDR983064 DNN983062:DNN983064 DXJ983062:DXJ983064 EHF983062:EHF983064 ERB983062:ERB983064 FAX983062:FAX983064 FKT983062:FKT983064 FUP983062:FUP983064 GEL983062:GEL983064 GOH983062:GOH983064 GYD983062:GYD983064 HHZ983062:HHZ983064 HRV983062:HRV983064 IBR983062:IBR983064 ILN983062:ILN983064 IVJ983062:IVJ983064 JFF983062:JFF983064 JPB983062:JPB983064 JYX983062:JYX983064 KIT983062:KIT983064 KSP983062:KSP983064 LCL983062:LCL983064 LMH983062:LMH983064 LWD983062:LWD983064 MFZ983062:MFZ983064 MPV983062:MPV983064 MZR983062:MZR983064 NJN983062:NJN983064 NTJ983062:NTJ983064 ODF983062:ODF983064 ONB983062:ONB983064 OWX983062:OWX983064 PGT983062:PGT983064 PQP983062:PQP983064 QAL983062:QAL983064 QKH983062:QKH983064 QUD983062:QUD983064 RDZ983062:RDZ983064 RNV983062:RNV983064 RXR983062:RXR983064 SHN983062:SHN983064 SRJ983062:SRJ983064 TBF983062:TBF983064 TLB983062:TLB983064 TUX983062:TUX983064 UET983062:UET983064 UOP983062:UOP983064 UYL983062:UYL983064 VIH983062:VIH983064 VSD983062:VSD983064 WBZ983062:WBZ983064 WLV983062:WLV983064 WVR983062:WVR983064 J32 JF32 TB32 ACX32 AMT32 AWP32 BGL32 BQH32 CAD32 CJZ32 CTV32 DDR32 DNN32 DXJ32 EHF32 ERB32 FAX32 FKT32 FUP32 GEL32 GOH32 GYD32 HHZ32 HRV32 IBR32 ILN32 IVJ32 JFF32 JPB32 JYX32 KIT32 KSP32 LCL32 LMH32 LWD32 MFZ32 MPV32 MZR32 NJN32 NTJ32 ODF32 ONB32 OWX32 PGT32 PQP32 QAL32 QKH32 QUD32 RDZ32 RNV32 RXR32 SHN32 SRJ32 TBF32 TLB32 TUX32 UET32 UOP32 UYL32 VIH32 VSD32 WBZ32 WLV32 WVR32 J65568 JF65568 TB65568 ACX65568 AMT65568 AWP65568 BGL65568 BQH65568 CAD65568 CJZ65568 CTV65568 DDR65568 DNN65568 DXJ65568 EHF65568 ERB65568 FAX65568 FKT65568 FUP65568 GEL65568 GOH65568 GYD65568 HHZ65568 HRV65568 IBR65568 ILN65568 IVJ65568 JFF65568 JPB65568 JYX65568 KIT65568 KSP65568 LCL65568 LMH65568 LWD65568 MFZ65568 MPV65568 MZR65568 NJN65568 NTJ65568 ODF65568 ONB65568 OWX65568 PGT65568 PQP65568 QAL65568 QKH65568 QUD65568 RDZ65568 RNV65568 RXR65568 SHN65568 SRJ65568 TBF65568 TLB65568 TUX65568 UET65568 UOP65568 UYL65568 VIH65568 VSD65568 WBZ65568 WLV65568 WVR65568 J131104 JF131104 TB131104 ACX131104 AMT131104 AWP131104 BGL131104 BQH131104 CAD131104 CJZ131104 CTV131104 DDR131104 DNN131104 DXJ131104 EHF131104 ERB131104 FAX131104 FKT131104 FUP131104 GEL131104 GOH131104 GYD131104 HHZ131104 HRV131104 IBR131104 ILN131104 IVJ131104 JFF131104 JPB131104 JYX131104 KIT131104 KSP131104 LCL131104 LMH131104 LWD131104 MFZ131104 MPV131104 MZR131104 NJN131104 NTJ131104 ODF131104 ONB131104 OWX131104 PGT131104 PQP131104 QAL131104 QKH131104 QUD131104 RDZ131104 RNV131104 RXR131104 SHN131104 SRJ131104 TBF131104 TLB131104 TUX131104 UET131104 UOP131104 UYL131104 VIH131104 VSD131104 WBZ131104 WLV131104 WVR131104 J196640 JF196640 TB196640 ACX196640 AMT196640 AWP196640 BGL196640 BQH196640 CAD196640 CJZ196640 CTV196640 DDR196640 DNN196640 DXJ196640 EHF196640 ERB196640 FAX196640 FKT196640 FUP196640 GEL196640 GOH196640 GYD196640 HHZ196640 HRV196640 IBR196640 ILN196640 IVJ196640 JFF196640 JPB196640 JYX196640 KIT196640 KSP196640 LCL196640 LMH196640 LWD196640 MFZ196640 MPV196640 MZR196640 NJN196640 NTJ196640 ODF196640 ONB196640 OWX196640 PGT196640 PQP196640 QAL196640 QKH196640 QUD196640 RDZ196640 RNV196640 RXR196640 SHN196640 SRJ196640 TBF196640 TLB196640 TUX196640 UET196640 UOP196640 UYL196640 VIH196640 VSD196640 WBZ196640 WLV196640 WVR196640 J262176 JF262176 TB262176 ACX262176 AMT262176 AWP262176 BGL262176 BQH262176 CAD262176 CJZ262176 CTV262176 DDR262176 DNN262176 DXJ262176 EHF262176 ERB262176 FAX262176 FKT262176 FUP262176 GEL262176 GOH262176 GYD262176 HHZ262176 HRV262176 IBR262176 ILN262176 IVJ262176 JFF262176 JPB262176 JYX262176 KIT262176 KSP262176 LCL262176 LMH262176 LWD262176 MFZ262176 MPV262176 MZR262176 NJN262176 NTJ262176 ODF262176 ONB262176 OWX262176 PGT262176 PQP262176 QAL262176 QKH262176 QUD262176 RDZ262176 RNV262176 RXR262176 SHN262176 SRJ262176 TBF262176 TLB262176 TUX262176 UET262176 UOP262176 UYL262176 VIH262176 VSD262176 WBZ262176 WLV262176 WVR262176 J327712 JF327712 TB327712 ACX327712 AMT327712 AWP327712 BGL327712 BQH327712 CAD327712 CJZ327712 CTV327712 DDR327712 DNN327712 DXJ327712 EHF327712 ERB327712 FAX327712 FKT327712 FUP327712 GEL327712 GOH327712 GYD327712 HHZ327712 HRV327712 IBR327712 ILN327712 IVJ327712 JFF327712 JPB327712 JYX327712 KIT327712 KSP327712 LCL327712 LMH327712 LWD327712 MFZ327712 MPV327712 MZR327712 NJN327712 NTJ327712 ODF327712 ONB327712 OWX327712 PGT327712 PQP327712 QAL327712 QKH327712 QUD327712 RDZ327712 RNV327712 RXR327712 SHN327712 SRJ327712 TBF327712 TLB327712 TUX327712 UET327712 UOP327712 UYL327712 VIH327712 VSD327712 WBZ327712 WLV327712 WVR327712 J393248 JF393248 TB393248 ACX393248 AMT393248 AWP393248 BGL393248 BQH393248 CAD393248 CJZ393248 CTV393248 DDR393248 DNN393248 DXJ393248 EHF393248 ERB393248 FAX393248 FKT393248 FUP393248 GEL393248 GOH393248 GYD393248 HHZ393248 HRV393248 IBR393248 ILN393248 IVJ393248 JFF393248 JPB393248 JYX393248 KIT393248 KSP393248 LCL393248 LMH393248 LWD393248 MFZ393248 MPV393248 MZR393248 NJN393248 NTJ393248 ODF393248 ONB393248 OWX393248 PGT393248 PQP393248 QAL393248 QKH393248 QUD393248 RDZ393248 RNV393248 RXR393248 SHN393248 SRJ393248 TBF393248 TLB393248 TUX393248 UET393248 UOP393248 UYL393248 VIH393248 VSD393248 WBZ393248 WLV393248 WVR393248 J458784 JF458784 TB458784 ACX458784 AMT458784 AWP458784 BGL458784 BQH458784 CAD458784 CJZ458784 CTV458784 DDR458784 DNN458784 DXJ458784 EHF458784 ERB458784 FAX458784 FKT458784 FUP458784 GEL458784 GOH458784 GYD458784 HHZ458784 HRV458784 IBR458784 ILN458784 IVJ458784 JFF458784 JPB458784 JYX458784 KIT458784 KSP458784 LCL458784 LMH458784 LWD458784 MFZ458784 MPV458784 MZR458784 NJN458784 NTJ458784 ODF458784 ONB458784 OWX458784 PGT458784 PQP458784 QAL458784 QKH458784 QUD458784 RDZ458784 RNV458784 RXR458784 SHN458784 SRJ458784 TBF458784 TLB458784 TUX458784 UET458784 UOP458784 UYL458784 VIH458784 VSD458784 WBZ458784 WLV458784 WVR458784 J524320 JF524320 TB524320 ACX524320 AMT524320 AWP524320 BGL524320 BQH524320 CAD524320 CJZ524320 CTV524320 DDR524320 DNN524320 DXJ524320 EHF524320 ERB524320 FAX524320 FKT524320 FUP524320 GEL524320 GOH524320 GYD524320 HHZ524320 HRV524320 IBR524320 ILN524320 IVJ524320 JFF524320 JPB524320 JYX524320 KIT524320 KSP524320 LCL524320 LMH524320 LWD524320 MFZ524320 MPV524320 MZR524320 NJN524320 NTJ524320 ODF524320 ONB524320 OWX524320 PGT524320 PQP524320 QAL524320 QKH524320 QUD524320 RDZ524320 RNV524320 RXR524320 SHN524320 SRJ524320 TBF524320 TLB524320 TUX524320 UET524320 UOP524320 UYL524320 VIH524320 VSD524320 WBZ524320 WLV524320 WVR524320 J589856 JF589856 TB589856 ACX589856 AMT589856 AWP589856 BGL589856 BQH589856 CAD589856 CJZ589856 CTV589856 DDR589856 DNN589856 DXJ589856 EHF589856 ERB589856 FAX589856 FKT589856 FUP589856 GEL589856 GOH589856 GYD589856 HHZ589856 HRV589856 IBR589856 ILN589856 IVJ589856 JFF589856 JPB589856 JYX589856 KIT589856 KSP589856 LCL589856 LMH589856 LWD589856 MFZ589856 MPV589856 MZR589856 NJN589856 NTJ589856 ODF589856 ONB589856 OWX589856 PGT589856 PQP589856 QAL589856 QKH589856 QUD589856 RDZ589856 RNV589856 RXR589856 SHN589856 SRJ589856 TBF589856 TLB589856 TUX589856 UET589856 UOP589856 UYL589856 VIH589856 VSD589856 WBZ589856 WLV589856 WVR589856 J655392 JF655392 TB655392 ACX655392 AMT655392 AWP655392 BGL655392 BQH655392 CAD655392 CJZ655392 CTV655392 DDR655392 DNN655392 DXJ655392 EHF655392 ERB655392 FAX655392 FKT655392 FUP655392 GEL655392 GOH655392 GYD655392 HHZ655392 HRV655392 IBR655392 ILN655392 IVJ655392 JFF655392 JPB655392 JYX655392 KIT655392 KSP655392 LCL655392 LMH655392 LWD655392 MFZ655392 MPV655392 MZR655392 NJN655392 NTJ655392 ODF655392 ONB655392 OWX655392 PGT655392 PQP655392 QAL655392 QKH655392 QUD655392 RDZ655392 RNV655392 RXR655392 SHN655392 SRJ655392 TBF655392 TLB655392 TUX655392 UET655392 UOP655392 UYL655392 VIH655392 VSD655392 WBZ655392 WLV655392 WVR655392 J720928 JF720928 TB720928 ACX720928 AMT720928 AWP720928 BGL720928 BQH720928 CAD720928 CJZ720928 CTV720928 DDR720928 DNN720928 DXJ720928 EHF720928 ERB720928 FAX720928 FKT720928 FUP720928 GEL720928 GOH720928 GYD720928 HHZ720928 HRV720928 IBR720928 ILN720928 IVJ720928 JFF720928 JPB720928 JYX720928 KIT720928 KSP720928 LCL720928 LMH720928 LWD720928 MFZ720928 MPV720928 MZR720928 NJN720928 NTJ720928 ODF720928 ONB720928 OWX720928 PGT720928 PQP720928 QAL720928 QKH720928 QUD720928 RDZ720928 RNV720928 RXR720928 SHN720928 SRJ720928 TBF720928 TLB720928 TUX720928 UET720928 UOP720928 UYL720928 VIH720928 VSD720928 WBZ720928 WLV720928 WVR720928 J786464 JF786464 TB786464 ACX786464 AMT786464 AWP786464 BGL786464 BQH786464 CAD786464 CJZ786464 CTV786464 DDR786464 DNN786464 DXJ786464 EHF786464 ERB786464 FAX786464 FKT786464 FUP786464 GEL786464 GOH786464 GYD786464 HHZ786464 HRV786464 IBR786464 ILN786464 IVJ786464 JFF786464 JPB786464 JYX786464 KIT786464 KSP786464 LCL786464 LMH786464 LWD786464 MFZ786464 MPV786464 MZR786464 NJN786464 NTJ786464 ODF786464 ONB786464 OWX786464 PGT786464 PQP786464 QAL786464 QKH786464 QUD786464 RDZ786464 RNV786464 RXR786464 SHN786464 SRJ786464 TBF786464 TLB786464 TUX786464 UET786464 UOP786464 UYL786464 VIH786464 VSD786464 WBZ786464 WLV786464 WVR786464 J852000 JF852000 TB852000 ACX852000 AMT852000 AWP852000 BGL852000 BQH852000 CAD852000 CJZ852000 CTV852000 DDR852000 DNN852000 DXJ852000 EHF852000 ERB852000 FAX852000 FKT852000 FUP852000 GEL852000 GOH852000 GYD852000 HHZ852000 HRV852000 IBR852000 ILN852000 IVJ852000 JFF852000 JPB852000 JYX852000 KIT852000 KSP852000 LCL852000 LMH852000 LWD852000 MFZ852000 MPV852000 MZR852000 NJN852000 NTJ852000 ODF852000 ONB852000 OWX852000 PGT852000 PQP852000 QAL852000 QKH852000 QUD852000 RDZ852000 RNV852000 RXR852000 SHN852000 SRJ852000 TBF852000 TLB852000 TUX852000 UET852000 UOP852000 UYL852000 VIH852000 VSD852000 WBZ852000 WLV852000 WVR852000 J917536 JF917536 TB917536 ACX917536 AMT917536 AWP917536 BGL917536 BQH917536 CAD917536 CJZ917536 CTV917536 DDR917536 DNN917536 DXJ917536 EHF917536 ERB917536 FAX917536 FKT917536 FUP917536 GEL917536 GOH917536 GYD917536 HHZ917536 HRV917536 IBR917536 ILN917536 IVJ917536 JFF917536 JPB917536 JYX917536 KIT917536 KSP917536 LCL917536 LMH917536 LWD917536 MFZ917536 MPV917536 MZR917536 NJN917536 NTJ917536 ODF917536 ONB917536 OWX917536 PGT917536 PQP917536 QAL917536 QKH917536 QUD917536 RDZ917536 RNV917536 RXR917536 SHN917536 SRJ917536 TBF917536 TLB917536 TUX917536 UET917536 UOP917536 UYL917536 VIH917536 VSD917536 WBZ917536 WLV917536 WVR917536 J983072 JF983072 TB983072 ACX983072 AMT983072 AWP983072 BGL983072 BQH983072 CAD983072 CJZ983072 CTV983072 DDR983072 DNN983072 DXJ983072 EHF983072 ERB983072 FAX983072 FKT983072 FUP983072 GEL983072 GOH983072 GYD983072 HHZ983072 HRV983072 IBR983072 ILN983072 IVJ983072 JFF983072 JPB983072 JYX983072 KIT983072 KSP983072 LCL983072 LMH983072 LWD983072 MFZ983072 MPV983072 MZR983072 NJN983072 NTJ983072 ODF983072 ONB983072 OWX983072 PGT983072 PQP983072 QAL983072 QKH983072 QUD983072 RDZ983072 RNV983072 RXR983072 SHN983072 SRJ983072 TBF983072 TLB983072 TUX983072 UET983072 UOP983072 UYL983072 VIH983072 VSD983072 WBZ983072 WLV983072 WVR983072 J20 JF20 TB20 ACX20 AMT20 AWP20 BGL20 BQH20 CAD20 CJZ20 CTV20 DDR20 DNN20 DXJ20 EHF20 ERB20 FAX20 FKT20 FUP20 GEL20 GOH20 GYD20 HHZ20 HRV20 IBR20 ILN20 IVJ20 JFF20 JPB20 JYX20 KIT20 KSP20 LCL20 LMH20 LWD20 MFZ20 MPV20 MZR20 NJN20 NTJ20 ODF20 ONB20 OWX20 PGT20 PQP20 QAL20 QKH20 QUD20 RDZ20 RNV20 RXR20 SHN20 SRJ20 TBF20 TLB20 TUX20 UET20 UOP20 UYL20 VIH20 VSD20 WBZ20 WLV20 WVR20 J65556 JF65556 TB65556 ACX65556 AMT65556 AWP65556 BGL65556 BQH65556 CAD65556 CJZ65556 CTV65556 DDR65556 DNN65556 DXJ65556 EHF65556 ERB65556 FAX65556 FKT65556 FUP65556 GEL65556 GOH65556 GYD65556 HHZ65556 HRV65556 IBR65556 ILN65556 IVJ65556 JFF65556 JPB65556 JYX65556 KIT65556 KSP65556 LCL65556 LMH65556 LWD65556 MFZ65556 MPV65556 MZR65556 NJN65556 NTJ65556 ODF65556 ONB65556 OWX65556 PGT65556 PQP65556 QAL65556 QKH65556 QUD65556 RDZ65556 RNV65556 RXR65556 SHN65556 SRJ65556 TBF65556 TLB65556 TUX65556 UET65556 UOP65556 UYL65556 VIH65556 VSD65556 WBZ65556 WLV65556 WVR65556 J131092 JF131092 TB131092 ACX131092 AMT131092 AWP131092 BGL131092 BQH131092 CAD131092 CJZ131092 CTV131092 DDR131092 DNN131092 DXJ131092 EHF131092 ERB131092 FAX131092 FKT131092 FUP131092 GEL131092 GOH131092 GYD131092 HHZ131092 HRV131092 IBR131092 ILN131092 IVJ131092 JFF131092 JPB131092 JYX131092 KIT131092 KSP131092 LCL131092 LMH131092 LWD131092 MFZ131092 MPV131092 MZR131092 NJN131092 NTJ131092 ODF131092 ONB131092 OWX131092 PGT131092 PQP131092 QAL131092 QKH131092 QUD131092 RDZ131092 RNV131092 RXR131092 SHN131092 SRJ131092 TBF131092 TLB131092 TUX131092 UET131092 UOP131092 UYL131092 VIH131092 VSD131092 WBZ131092 WLV131092 WVR131092 J196628 JF196628 TB196628 ACX196628 AMT196628 AWP196628 BGL196628 BQH196628 CAD196628 CJZ196628 CTV196628 DDR196628 DNN196628 DXJ196628 EHF196628 ERB196628 FAX196628 FKT196628 FUP196628 GEL196628 GOH196628 GYD196628 HHZ196628 HRV196628 IBR196628 ILN196628 IVJ196628 JFF196628 JPB196628 JYX196628 KIT196628 KSP196628 LCL196628 LMH196628 LWD196628 MFZ196628 MPV196628 MZR196628 NJN196628 NTJ196628 ODF196628 ONB196628 OWX196628 PGT196628 PQP196628 QAL196628 QKH196628 QUD196628 RDZ196628 RNV196628 RXR196628 SHN196628 SRJ196628 TBF196628 TLB196628 TUX196628 UET196628 UOP196628 UYL196628 VIH196628 VSD196628 WBZ196628 WLV196628 WVR196628 J262164 JF262164 TB262164 ACX262164 AMT262164 AWP262164 BGL262164 BQH262164 CAD262164 CJZ262164 CTV262164 DDR262164 DNN262164 DXJ262164 EHF262164 ERB262164 FAX262164 FKT262164 FUP262164 GEL262164 GOH262164 GYD262164 HHZ262164 HRV262164 IBR262164 ILN262164 IVJ262164 JFF262164 JPB262164 JYX262164 KIT262164 KSP262164 LCL262164 LMH262164 LWD262164 MFZ262164 MPV262164 MZR262164 NJN262164 NTJ262164 ODF262164 ONB262164 OWX262164 PGT262164 PQP262164 QAL262164 QKH262164 QUD262164 RDZ262164 RNV262164 RXR262164 SHN262164 SRJ262164 TBF262164 TLB262164 TUX262164 UET262164 UOP262164 UYL262164 VIH262164 VSD262164 WBZ262164 WLV262164 WVR262164 J327700 JF327700 TB327700 ACX327700 AMT327700 AWP327700 BGL327700 BQH327700 CAD327700 CJZ327700 CTV327700 DDR327700 DNN327700 DXJ327700 EHF327700 ERB327700 FAX327700 FKT327700 FUP327700 GEL327700 GOH327700 GYD327700 HHZ327700 HRV327700 IBR327700 ILN327700 IVJ327700 JFF327700 JPB327700 JYX327700 KIT327700 KSP327700 LCL327700 LMH327700 LWD327700 MFZ327700 MPV327700 MZR327700 NJN327700 NTJ327700 ODF327700 ONB327700 OWX327700 PGT327700 PQP327700 QAL327700 QKH327700 QUD327700 RDZ327700 RNV327700 RXR327700 SHN327700 SRJ327700 TBF327700 TLB327700 TUX327700 UET327700 UOP327700 UYL327700 VIH327700 VSD327700 WBZ327700 WLV327700 WVR327700 J393236 JF393236 TB393236 ACX393236 AMT393236 AWP393236 BGL393236 BQH393236 CAD393236 CJZ393236 CTV393236 DDR393236 DNN393236 DXJ393236 EHF393236 ERB393236 FAX393236 FKT393236 FUP393236 GEL393236 GOH393236 GYD393236 HHZ393236 HRV393236 IBR393236 ILN393236 IVJ393236 JFF393236 JPB393236 JYX393236 KIT393236 KSP393236 LCL393236 LMH393236 LWD393236 MFZ393236 MPV393236 MZR393236 NJN393236 NTJ393236 ODF393236 ONB393236 OWX393236 PGT393236 PQP393236 QAL393236 QKH393236 QUD393236 RDZ393236 RNV393236 RXR393236 SHN393236 SRJ393236 TBF393236 TLB393236 TUX393236 UET393236 UOP393236 UYL393236 VIH393236 VSD393236 WBZ393236 WLV393236 WVR393236 J458772 JF458772 TB458772 ACX458772 AMT458772 AWP458772 BGL458772 BQH458772 CAD458772 CJZ458772 CTV458772 DDR458772 DNN458772 DXJ458772 EHF458772 ERB458772 FAX458772 FKT458772 FUP458772 GEL458772 GOH458772 GYD458772 HHZ458772 HRV458772 IBR458772 ILN458772 IVJ458772 JFF458772 JPB458772 JYX458772 KIT458772 KSP458772 LCL458772 LMH458772 LWD458772 MFZ458772 MPV458772 MZR458772 NJN458772 NTJ458772 ODF458772 ONB458772 OWX458772 PGT458772 PQP458772 QAL458772 QKH458772 QUD458772 RDZ458772 RNV458772 RXR458772 SHN458772 SRJ458772 TBF458772 TLB458772 TUX458772 UET458772 UOP458772 UYL458772 VIH458772 VSD458772 WBZ458772 WLV458772 WVR458772 J524308 JF524308 TB524308 ACX524308 AMT524308 AWP524308 BGL524308 BQH524308 CAD524308 CJZ524308 CTV524308 DDR524308 DNN524308 DXJ524308 EHF524308 ERB524308 FAX524308 FKT524308 FUP524308 GEL524308 GOH524308 GYD524308 HHZ524308 HRV524308 IBR524308 ILN524308 IVJ524308 JFF524308 JPB524308 JYX524308 KIT524308 KSP524308 LCL524308 LMH524308 LWD524308 MFZ524308 MPV524308 MZR524308 NJN524308 NTJ524308 ODF524308 ONB524308 OWX524308 PGT524308 PQP524308 QAL524308 QKH524308 QUD524308 RDZ524308 RNV524308 RXR524308 SHN524308 SRJ524308 TBF524308 TLB524308 TUX524308 UET524308 UOP524308 UYL524308 VIH524308 VSD524308 WBZ524308 WLV524308 WVR524308 J589844 JF589844 TB589844 ACX589844 AMT589844 AWP589844 BGL589844 BQH589844 CAD589844 CJZ589844 CTV589844 DDR589844 DNN589844 DXJ589844 EHF589844 ERB589844 FAX589844 FKT589844 FUP589844 GEL589844 GOH589844 GYD589844 HHZ589844 HRV589844 IBR589844 ILN589844 IVJ589844 JFF589844 JPB589844 JYX589844 KIT589844 KSP589844 LCL589844 LMH589844 LWD589844 MFZ589844 MPV589844 MZR589844 NJN589844 NTJ589844 ODF589844 ONB589844 OWX589844 PGT589844 PQP589844 QAL589844 QKH589844 QUD589844 RDZ589844 RNV589844 RXR589844 SHN589844 SRJ589844 TBF589844 TLB589844 TUX589844 UET589844 UOP589844 UYL589844 VIH589844 VSD589844 WBZ589844 WLV589844 WVR589844 J655380 JF655380 TB655380 ACX655380 AMT655380 AWP655380 BGL655380 BQH655380 CAD655380 CJZ655380 CTV655380 DDR655380 DNN655380 DXJ655380 EHF655380 ERB655380 FAX655380 FKT655380 FUP655380 GEL655380 GOH655380 GYD655380 HHZ655380 HRV655380 IBR655380 ILN655380 IVJ655380 JFF655380 JPB655380 JYX655380 KIT655380 KSP655380 LCL655380 LMH655380 LWD655380 MFZ655380 MPV655380 MZR655380 NJN655380 NTJ655380 ODF655380 ONB655380 OWX655380 PGT655380 PQP655380 QAL655380 QKH655380 QUD655380 RDZ655380 RNV655380 RXR655380 SHN655380 SRJ655380 TBF655380 TLB655380 TUX655380 UET655380 UOP655380 UYL655380 VIH655380 VSD655380 WBZ655380 WLV655380 WVR655380 J720916 JF720916 TB720916 ACX720916 AMT720916 AWP720916 BGL720916 BQH720916 CAD720916 CJZ720916 CTV720916 DDR720916 DNN720916 DXJ720916 EHF720916 ERB720916 FAX720916 FKT720916 FUP720916 GEL720916 GOH720916 GYD720916 HHZ720916 HRV720916 IBR720916 ILN720916 IVJ720916 JFF720916 JPB720916 JYX720916 KIT720916 KSP720916 LCL720916 LMH720916 LWD720916 MFZ720916 MPV720916 MZR720916 NJN720916 NTJ720916 ODF720916 ONB720916 OWX720916 PGT720916 PQP720916 QAL720916 QKH720916 QUD720916 RDZ720916 RNV720916 RXR720916 SHN720916 SRJ720916 TBF720916 TLB720916 TUX720916 UET720916 UOP720916 UYL720916 VIH720916 VSD720916 WBZ720916 WLV720916 WVR720916 J786452 JF786452 TB786452 ACX786452 AMT786452 AWP786452 BGL786452 BQH786452 CAD786452 CJZ786452 CTV786452 DDR786452 DNN786452 DXJ786452 EHF786452 ERB786452 FAX786452 FKT786452 FUP786452 GEL786452 GOH786452 GYD786452 HHZ786452 HRV786452 IBR786452 ILN786452 IVJ786452 JFF786452 JPB786452 JYX786452 KIT786452 KSP786452 LCL786452 LMH786452 LWD786452 MFZ786452 MPV786452 MZR786452 NJN786452 NTJ786452 ODF786452 ONB786452 OWX786452 PGT786452 PQP786452 QAL786452 QKH786452 QUD786452 RDZ786452 RNV786452 RXR786452 SHN786452 SRJ786452 TBF786452 TLB786452 TUX786452 UET786452 UOP786452 UYL786452 VIH786452 VSD786452 WBZ786452 WLV786452 WVR786452 J851988 JF851988 TB851988 ACX851988 AMT851988 AWP851988 BGL851988 BQH851988 CAD851988 CJZ851988 CTV851988 DDR851988 DNN851988 DXJ851988 EHF851988 ERB851988 FAX851988 FKT851988 FUP851988 GEL851988 GOH851988 GYD851988 HHZ851988 HRV851988 IBR851988 ILN851988 IVJ851988 JFF851988 JPB851988 JYX851988 KIT851988 KSP851988 LCL851988 LMH851988 LWD851988 MFZ851988 MPV851988 MZR851988 NJN851988 NTJ851988 ODF851988 ONB851988 OWX851988 PGT851988 PQP851988 QAL851988 QKH851988 QUD851988 RDZ851988 RNV851988 RXR851988 SHN851988 SRJ851988 TBF851988 TLB851988 TUX851988 UET851988 UOP851988 UYL851988 VIH851988 VSD851988 WBZ851988 WLV851988 WVR851988 J917524 JF917524 TB917524 ACX917524 AMT917524 AWP917524 BGL917524 BQH917524 CAD917524 CJZ917524 CTV917524 DDR917524 DNN917524 DXJ917524 EHF917524 ERB917524 FAX917524 FKT917524 FUP917524 GEL917524 GOH917524 GYD917524 HHZ917524 HRV917524 IBR917524 ILN917524 IVJ917524 JFF917524 JPB917524 JYX917524 KIT917524 KSP917524 LCL917524 LMH917524 LWD917524 MFZ917524 MPV917524 MZR917524 NJN917524 NTJ917524 ODF917524 ONB917524 OWX917524 PGT917524 PQP917524 QAL917524 QKH917524 QUD917524 RDZ917524 RNV917524 RXR917524 SHN917524 SRJ917524 TBF917524 TLB917524 TUX917524 UET917524 UOP917524 UYL917524 VIH917524 VSD917524 WBZ917524 WLV917524 WVR917524 J983060 JF983060 TB983060 ACX983060 AMT983060 AWP983060 BGL983060 BQH983060 CAD983060 CJZ983060 CTV983060 DDR983060 DNN983060 DXJ983060 EHF983060 ERB983060 FAX983060 FKT983060 FUP983060 GEL983060 GOH983060 GYD983060 HHZ983060 HRV983060 IBR983060 ILN983060 IVJ983060 JFF983060 JPB983060 JYX983060 KIT983060 KSP983060 LCL983060 LMH983060 LWD983060 MFZ983060 MPV983060 MZR983060 NJN983060 NTJ983060 ODF983060 ONB983060 OWX983060 PGT983060 PQP983060 QAL983060 QKH983060 QUD983060 RDZ983060 RNV983060 RXR983060 SHN983060 SRJ983060 TBF983060 TLB983060 TUX983060 UET983060 UOP983060 UYL983060 VIH983060 VSD983060 WBZ983060 WLV983060 WVR983060" xr:uid="{21EBE8F3-F94A-48D2-9647-C385A9C43299}"/>
  </dataValidations>
  <pageMargins left="0.2" right="0.2" top="0.36" bottom="0.41" header="0.3" footer="0.3"/>
  <pageSetup paperSize="9" scale="7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B38B-5579-419A-B043-B02F24C52D0A}">
  <dimension ref="A1:G14"/>
  <sheetViews>
    <sheetView workbookViewId="0">
      <selection activeCell="F6" sqref="F6:F12"/>
    </sheetView>
  </sheetViews>
  <sheetFormatPr defaultRowHeight="19.5"/>
  <cols>
    <col min="1" max="1" width="6.75" style="167" customWidth="1"/>
    <col min="2" max="2" width="6.375" style="167" bestFit="1" customWidth="1"/>
    <col min="3" max="3" width="12.5" style="167" bestFit="1" customWidth="1"/>
    <col min="4" max="4" width="25.625" style="167" bestFit="1" customWidth="1"/>
    <col min="5" max="5" width="5.875" style="167" bestFit="1" customWidth="1"/>
    <col min="6" max="6" width="24.75" style="167" customWidth="1"/>
    <col min="7" max="7" width="15.875" style="167" bestFit="1" customWidth="1"/>
    <col min="8" max="256" width="9" style="167"/>
    <col min="257" max="257" width="6.75" style="167" customWidth="1"/>
    <col min="258" max="258" width="6.375" style="167" bestFit="1" customWidth="1"/>
    <col min="259" max="259" width="12.5" style="167" bestFit="1" customWidth="1"/>
    <col min="260" max="260" width="25.625" style="167" bestFit="1" customWidth="1"/>
    <col min="261" max="261" width="5.875" style="167" bestFit="1" customWidth="1"/>
    <col min="262" max="262" width="24.75" style="167" customWidth="1"/>
    <col min="263" max="263" width="15.875" style="167" bestFit="1" customWidth="1"/>
    <col min="264" max="512" width="9" style="167"/>
    <col min="513" max="513" width="6.75" style="167" customWidth="1"/>
    <col min="514" max="514" width="6.375" style="167" bestFit="1" customWidth="1"/>
    <col min="515" max="515" width="12.5" style="167" bestFit="1" customWidth="1"/>
    <col min="516" max="516" width="25.625" style="167" bestFit="1" customWidth="1"/>
    <col min="517" max="517" width="5.875" style="167" bestFit="1" customWidth="1"/>
    <col min="518" max="518" width="24.75" style="167" customWidth="1"/>
    <col min="519" max="519" width="15.875" style="167" bestFit="1" customWidth="1"/>
    <col min="520" max="768" width="9" style="167"/>
    <col min="769" max="769" width="6.75" style="167" customWidth="1"/>
    <col min="770" max="770" width="6.375" style="167" bestFit="1" customWidth="1"/>
    <col min="771" max="771" width="12.5" style="167" bestFit="1" customWidth="1"/>
    <col min="772" max="772" width="25.625" style="167" bestFit="1" customWidth="1"/>
    <col min="773" max="773" width="5.875" style="167" bestFit="1" customWidth="1"/>
    <col min="774" max="774" width="24.75" style="167" customWidth="1"/>
    <col min="775" max="775" width="15.875" style="167" bestFit="1" customWidth="1"/>
    <col min="776" max="1024" width="9" style="167"/>
    <col min="1025" max="1025" width="6.75" style="167" customWidth="1"/>
    <col min="1026" max="1026" width="6.375" style="167" bestFit="1" customWidth="1"/>
    <col min="1027" max="1027" width="12.5" style="167" bestFit="1" customWidth="1"/>
    <col min="1028" max="1028" width="25.625" style="167" bestFit="1" customWidth="1"/>
    <col min="1029" max="1029" width="5.875" style="167" bestFit="1" customWidth="1"/>
    <col min="1030" max="1030" width="24.75" style="167" customWidth="1"/>
    <col min="1031" max="1031" width="15.875" style="167" bestFit="1" customWidth="1"/>
    <col min="1032" max="1280" width="9" style="167"/>
    <col min="1281" max="1281" width="6.75" style="167" customWidth="1"/>
    <col min="1282" max="1282" width="6.375" style="167" bestFit="1" customWidth="1"/>
    <col min="1283" max="1283" width="12.5" style="167" bestFit="1" customWidth="1"/>
    <col min="1284" max="1284" width="25.625" style="167" bestFit="1" customWidth="1"/>
    <col min="1285" max="1285" width="5.875" style="167" bestFit="1" customWidth="1"/>
    <col min="1286" max="1286" width="24.75" style="167" customWidth="1"/>
    <col min="1287" max="1287" width="15.875" style="167" bestFit="1" customWidth="1"/>
    <col min="1288" max="1536" width="9" style="167"/>
    <col min="1537" max="1537" width="6.75" style="167" customWidth="1"/>
    <col min="1538" max="1538" width="6.375" style="167" bestFit="1" customWidth="1"/>
    <col min="1539" max="1539" width="12.5" style="167" bestFit="1" customWidth="1"/>
    <col min="1540" max="1540" width="25.625" style="167" bestFit="1" customWidth="1"/>
    <col min="1541" max="1541" width="5.875" style="167" bestFit="1" customWidth="1"/>
    <col min="1542" max="1542" width="24.75" style="167" customWidth="1"/>
    <col min="1543" max="1543" width="15.875" style="167" bestFit="1" customWidth="1"/>
    <col min="1544" max="1792" width="9" style="167"/>
    <col min="1793" max="1793" width="6.75" style="167" customWidth="1"/>
    <col min="1794" max="1794" width="6.375" style="167" bestFit="1" customWidth="1"/>
    <col min="1795" max="1795" width="12.5" style="167" bestFit="1" customWidth="1"/>
    <col min="1796" max="1796" width="25.625" style="167" bestFit="1" customWidth="1"/>
    <col min="1797" max="1797" width="5.875" style="167" bestFit="1" customWidth="1"/>
    <col min="1798" max="1798" width="24.75" style="167" customWidth="1"/>
    <col min="1799" max="1799" width="15.875" style="167" bestFit="1" customWidth="1"/>
    <col min="1800" max="2048" width="9" style="167"/>
    <col min="2049" max="2049" width="6.75" style="167" customWidth="1"/>
    <col min="2050" max="2050" width="6.375" style="167" bestFit="1" customWidth="1"/>
    <col min="2051" max="2051" width="12.5" style="167" bestFit="1" customWidth="1"/>
    <col min="2052" max="2052" width="25.625" style="167" bestFit="1" customWidth="1"/>
    <col min="2053" max="2053" width="5.875" style="167" bestFit="1" customWidth="1"/>
    <col min="2054" max="2054" width="24.75" style="167" customWidth="1"/>
    <col min="2055" max="2055" width="15.875" style="167" bestFit="1" customWidth="1"/>
    <col min="2056" max="2304" width="9" style="167"/>
    <col min="2305" max="2305" width="6.75" style="167" customWidth="1"/>
    <col min="2306" max="2306" width="6.375" style="167" bestFit="1" customWidth="1"/>
    <col min="2307" max="2307" width="12.5" style="167" bestFit="1" customWidth="1"/>
    <col min="2308" max="2308" width="25.625" style="167" bestFit="1" customWidth="1"/>
    <col min="2309" max="2309" width="5.875" style="167" bestFit="1" customWidth="1"/>
    <col min="2310" max="2310" width="24.75" style="167" customWidth="1"/>
    <col min="2311" max="2311" width="15.875" style="167" bestFit="1" customWidth="1"/>
    <col min="2312" max="2560" width="9" style="167"/>
    <col min="2561" max="2561" width="6.75" style="167" customWidth="1"/>
    <col min="2562" max="2562" width="6.375" style="167" bestFit="1" customWidth="1"/>
    <col min="2563" max="2563" width="12.5" style="167" bestFit="1" customWidth="1"/>
    <col min="2564" max="2564" width="25.625" style="167" bestFit="1" customWidth="1"/>
    <col min="2565" max="2565" width="5.875" style="167" bestFit="1" customWidth="1"/>
    <col min="2566" max="2566" width="24.75" style="167" customWidth="1"/>
    <col min="2567" max="2567" width="15.875" style="167" bestFit="1" customWidth="1"/>
    <col min="2568" max="2816" width="9" style="167"/>
    <col min="2817" max="2817" width="6.75" style="167" customWidth="1"/>
    <col min="2818" max="2818" width="6.375" style="167" bestFit="1" customWidth="1"/>
    <col min="2819" max="2819" width="12.5" style="167" bestFit="1" customWidth="1"/>
    <col min="2820" max="2820" width="25.625" style="167" bestFit="1" customWidth="1"/>
    <col min="2821" max="2821" width="5.875" style="167" bestFit="1" customWidth="1"/>
    <col min="2822" max="2822" width="24.75" style="167" customWidth="1"/>
    <col min="2823" max="2823" width="15.875" style="167" bestFit="1" customWidth="1"/>
    <col min="2824" max="3072" width="9" style="167"/>
    <col min="3073" max="3073" width="6.75" style="167" customWidth="1"/>
    <col min="3074" max="3074" width="6.375" style="167" bestFit="1" customWidth="1"/>
    <col min="3075" max="3075" width="12.5" style="167" bestFit="1" customWidth="1"/>
    <col min="3076" max="3076" width="25.625" style="167" bestFit="1" customWidth="1"/>
    <col min="3077" max="3077" width="5.875" style="167" bestFit="1" customWidth="1"/>
    <col min="3078" max="3078" width="24.75" style="167" customWidth="1"/>
    <col min="3079" max="3079" width="15.875" style="167" bestFit="1" customWidth="1"/>
    <col min="3080" max="3328" width="9" style="167"/>
    <col min="3329" max="3329" width="6.75" style="167" customWidth="1"/>
    <col min="3330" max="3330" width="6.375" style="167" bestFit="1" customWidth="1"/>
    <col min="3331" max="3331" width="12.5" style="167" bestFit="1" customWidth="1"/>
    <col min="3332" max="3332" width="25.625" style="167" bestFit="1" customWidth="1"/>
    <col min="3333" max="3333" width="5.875" style="167" bestFit="1" customWidth="1"/>
    <col min="3334" max="3334" width="24.75" style="167" customWidth="1"/>
    <col min="3335" max="3335" width="15.875" style="167" bestFit="1" customWidth="1"/>
    <col min="3336" max="3584" width="9" style="167"/>
    <col min="3585" max="3585" width="6.75" style="167" customWidth="1"/>
    <col min="3586" max="3586" width="6.375" style="167" bestFit="1" customWidth="1"/>
    <col min="3587" max="3587" width="12.5" style="167" bestFit="1" customWidth="1"/>
    <col min="3588" max="3588" width="25.625" style="167" bestFit="1" customWidth="1"/>
    <col min="3589" max="3589" width="5.875" style="167" bestFit="1" customWidth="1"/>
    <col min="3590" max="3590" width="24.75" style="167" customWidth="1"/>
    <col min="3591" max="3591" width="15.875" style="167" bestFit="1" customWidth="1"/>
    <col min="3592" max="3840" width="9" style="167"/>
    <col min="3841" max="3841" width="6.75" style="167" customWidth="1"/>
    <col min="3842" max="3842" width="6.375" style="167" bestFit="1" customWidth="1"/>
    <col min="3843" max="3843" width="12.5" style="167" bestFit="1" customWidth="1"/>
    <col min="3844" max="3844" width="25.625" style="167" bestFit="1" customWidth="1"/>
    <col min="3845" max="3845" width="5.875" style="167" bestFit="1" customWidth="1"/>
    <col min="3846" max="3846" width="24.75" style="167" customWidth="1"/>
    <col min="3847" max="3847" width="15.875" style="167" bestFit="1" customWidth="1"/>
    <col min="3848" max="4096" width="9" style="167"/>
    <col min="4097" max="4097" width="6.75" style="167" customWidth="1"/>
    <col min="4098" max="4098" width="6.375" style="167" bestFit="1" customWidth="1"/>
    <col min="4099" max="4099" width="12.5" style="167" bestFit="1" customWidth="1"/>
    <col min="4100" max="4100" width="25.625" style="167" bestFit="1" customWidth="1"/>
    <col min="4101" max="4101" width="5.875" style="167" bestFit="1" customWidth="1"/>
    <col min="4102" max="4102" width="24.75" style="167" customWidth="1"/>
    <col min="4103" max="4103" width="15.875" style="167" bestFit="1" customWidth="1"/>
    <col min="4104" max="4352" width="9" style="167"/>
    <col min="4353" max="4353" width="6.75" style="167" customWidth="1"/>
    <col min="4354" max="4354" width="6.375" style="167" bestFit="1" customWidth="1"/>
    <col min="4355" max="4355" width="12.5" style="167" bestFit="1" customWidth="1"/>
    <col min="4356" max="4356" width="25.625" style="167" bestFit="1" customWidth="1"/>
    <col min="4357" max="4357" width="5.875" style="167" bestFit="1" customWidth="1"/>
    <col min="4358" max="4358" width="24.75" style="167" customWidth="1"/>
    <col min="4359" max="4359" width="15.875" style="167" bestFit="1" customWidth="1"/>
    <col min="4360" max="4608" width="9" style="167"/>
    <col min="4609" max="4609" width="6.75" style="167" customWidth="1"/>
    <col min="4610" max="4610" width="6.375" style="167" bestFit="1" customWidth="1"/>
    <col min="4611" max="4611" width="12.5" style="167" bestFit="1" customWidth="1"/>
    <col min="4612" max="4612" width="25.625" style="167" bestFit="1" customWidth="1"/>
    <col min="4613" max="4613" width="5.875" style="167" bestFit="1" customWidth="1"/>
    <col min="4614" max="4614" width="24.75" style="167" customWidth="1"/>
    <col min="4615" max="4615" width="15.875" style="167" bestFit="1" customWidth="1"/>
    <col min="4616" max="4864" width="9" style="167"/>
    <col min="4865" max="4865" width="6.75" style="167" customWidth="1"/>
    <col min="4866" max="4866" width="6.375" style="167" bestFit="1" customWidth="1"/>
    <col min="4867" max="4867" width="12.5" style="167" bestFit="1" customWidth="1"/>
    <col min="4868" max="4868" width="25.625" style="167" bestFit="1" customWidth="1"/>
    <col min="4869" max="4869" width="5.875" style="167" bestFit="1" customWidth="1"/>
    <col min="4870" max="4870" width="24.75" style="167" customWidth="1"/>
    <col min="4871" max="4871" width="15.875" style="167" bestFit="1" customWidth="1"/>
    <col min="4872" max="5120" width="9" style="167"/>
    <col min="5121" max="5121" width="6.75" style="167" customWidth="1"/>
    <col min="5122" max="5122" width="6.375" style="167" bestFit="1" customWidth="1"/>
    <col min="5123" max="5123" width="12.5" style="167" bestFit="1" customWidth="1"/>
    <col min="5124" max="5124" width="25.625" style="167" bestFit="1" customWidth="1"/>
    <col min="5125" max="5125" width="5.875" style="167" bestFit="1" customWidth="1"/>
    <col min="5126" max="5126" width="24.75" style="167" customWidth="1"/>
    <col min="5127" max="5127" width="15.875" style="167" bestFit="1" customWidth="1"/>
    <col min="5128" max="5376" width="9" style="167"/>
    <col min="5377" max="5377" width="6.75" style="167" customWidth="1"/>
    <col min="5378" max="5378" width="6.375" style="167" bestFit="1" customWidth="1"/>
    <col min="5379" max="5379" width="12.5" style="167" bestFit="1" customWidth="1"/>
    <col min="5380" max="5380" width="25.625" style="167" bestFit="1" customWidth="1"/>
    <col min="5381" max="5381" width="5.875" style="167" bestFit="1" customWidth="1"/>
    <col min="5382" max="5382" width="24.75" style="167" customWidth="1"/>
    <col min="5383" max="5383" width="15.875" style="167" bestFit="1" customWidth="1"/>
    <col min="5384" max="5632" width="9" style="167"/>
    <col min="5633" max="5633" width="6.75" style="167" customWidth="1"/>
    <col min="5634" max="5634" width="6.375" style="167" bestFit="1" customWidth="1"/>
    <col min="5635" max="5635" width="12.5" style="167" bestFit="1" customWidth="1"/>
    <col min="5636" max="5636" width="25.625" style="167" bestFit="1" customWidth="1"/>
    <col min="5637" max="5637" width="5.875" style="167" bestFit="1" customWidth="1"/>
    <col min="5638" max="5638" width="24.75" style="167" customWidth="1"/>
    <col min="5639" max="5639" width="15.875" style="167" bestFit="1" customWidth="1"/>
    <col min="5640" max="5888" width="9" style="167"/>
    <col min="5889" max="5889" width="6.75" style="167" customWidth="1"/>
    <col min="5890" max="5890" width="6.375" style="167" bestFit="1" customWidth="1"/>
    <col min="5891" max="5891" width="12.5" style="167" bestFit="1" customWidth="1"/>
    <col min="5892" max="5892" width="25.625" style="167" bestFit="1" customWidth="1"/>
    <col min="5893" max="5893" width="5.875" style="167" bestFit="1" customWidth="1"/>
    <col min="5894" max="5894" width="24.75" style="167" customWidth="1"/>
    <col min="5895" max="5895" width="15.875" style="167" bestFit="1" customWidth="1"/>
    <col min="5896" max="6144" width="9" style="167"/>
    <col min="6145" max="6145" width="6.75" style="167" customWidth="1"/>
    <col min="6146" max="6146" width="6.375" style="167" bestFit="1" customWidth="1"/>
    <col min="6147" max="6147" width="12.5" style="167" bestFit="1" customWidth="1"/>
    <col min="6148" max="6148" width="25.625" style="167" bestFit="1" customWidth="1"/>
    <col min="6149" max="6149" width="5.875" style="167" bestFit="1" customWidth="1"/>
    <col min="6150" max="6150" width="24.75" style="167" customWidth="1"/>
    <col min="6151" max="6151" width="15.875" style="167" bestFit="1" customWidth="1"/>
    <col min="6152" max="6400" width="9" style="167"/>
    <col min="6401" max="6401" width="6.75" style="167" customWidth="1"/>
    <col min="6402" max="6402" width="6.375" style="167" bestFit="1" customWidth="1"/>
    <col min="6403" max="6403" width="12.5" style="167" bestFit="1" customWidth="1"/>
    <col min="6404" max="6404" width="25.625" style="167" bestFit="1" customWidth="1"/>
    <col min="6405" max="6405" width="5.875" style="167" bestFit="1" customWidth="1"/>
    <col min="6406" max="6406" width="24.75" style="167" customWidth="1"/>
    <col min="6407" max="6407" width="15.875" style="167" bestFit="1" customWidth="1"/>
    <col min="6408" max="6656" width="9" style="167"/>
    <col min="6657" max="6657" width="6.75" style="167" customWidth="1"/>
    <col min="6658" max="6658" width="6.375" style="167" bestFit="1" customWidth="1"/>
    <col min="6659" max="6659" width="12.5" style="167" bestFit="1" customWidth="1"/>
    <col min="6660" max="6660" width="25.625" style="167" bestFit="1" customWidth="1"/>
    <col min="6661" max="6661" width="5.875" style="167" bestFit="1" customWidth="1"/>
    <col min="6662" max="6662" width="24.75" style="167" customWidth="1"/>
    <col min="6663" max="6663" width="15.875" style="167" bestFit="1" customWidth="1"/>
    <col min="6664" max="6912" width="9" style="167"/>
    <col min="6913" max="6913" width="6.75" style="167" customWidth="1"/>
    <col min="6914" max="6914" width="6.375" style="167" bestFit="1" customWidth="1"/>
    <col min="6915" max="6915" width="12.5" style="167" bestFit="1" customWidth="1"/>
    <col min="6916" max="6916" width="25.625" style="167" bestFit="1" customWidth="1"/>
    <col min="6917" max="6917" width="5.875" style="167" bestFit="1" customWidth="1"/>
    <col min="6918" max="6918" width="24.75" style="167" customWidth="1"/>
    <col min="6919" max="6919" width="15.875" style="167" bestFit="1" customWidth="1"/>
    <col min="6920" max="7168" width="9" style="167"/>
    <col min="7169" max="7169" width="6.75" style="167" customWidth="1"/>
    <col min="7170" max="7170" width="6.375" style="167" bestFit="1" customWidth="1"/>
    <col min="7171" max="7171" width="12.5" style="167" bestFit="1" customWidth="1"/>
    <col min="7172" max="7172" width="25.625" style="167" bestFit="1" customWidth="1"/>
    <col min="7173" max="7173" width="5.875" style="167" bestFit="1" customWidth="1"/>
    <col min="7174" max="7174" width="24.75" style="167" customWidth="1"/>
    <col min="7175" max="7175" width="15.875" style="167" bestFit="1" customWidth="1"/>
    <col min="7176" max="7424" width="9" style="167"/>
    <col min="7425" max="7425" width="6.75" style="167" customWidth="1"/>
    <col min="7426" max="7426" width="6.375" style="167" bestFit="1" customWidth="1"/>
    <col min="7427" max="7427" width="12.5" style="167" bestFit="1" customWidth="1"/>
    <col min="7428" max="7428" width="25.625" style="167" bestFit="1" customWidth="1"/>
    <col min="7429" max="7429" width="5.875" style="167" bestFit="1" customWidth="1"/>
    <col min="7430" max="7430" width="24.75" style="167" customWidth="1"/>
    <col min="7431" max="7431" width="15.875" style="167" bestFit="1" customWidth="1"/>
    <col min="7432" max="7680" width="9" style="167"/>
    <col min="7681" max="7681" width="6.75" style="167" customWidth="1"/>
    <col min="7682" max="7682" width="6.375" style="167" bestFit="1" customWidth="1"/>
    <col min="7683" max="7683" width="12.5" style="167" bestFit="1" customWidth="1"/>
    <col min="7684" max="7684" width="25.625" style="167" bestFit="1" customWidth="1"/>
    <col min="7685" max="7685" width="5.875" style="167" bestFit="1" customWidth="1"/>
    <col min="7686" max="7686" width="24.75" style="167" customWidth="1"/>
    <col min="7687" max="7687" width="15.875" style="167" bestFit="1" customWidth="1"/>
    <col min="7688" max="7936" width="9" style="167"/>
    <col min="7937" max="7937" width="6.75" style="167" customWidth="1"/>
    <col min="7938" max="7938" width="6.375" style="167" bestFit="1" customWidth="1"/>
    <col min="7939" max="7939" width="12.5" style="167" bestFit="1" customWidth="1"/>
    <col min="7940" max="7940" width="25.625" style="167" bestFit="1" customWidth="1"/>
    <col min="7941" max="7941" width="5.875" style="167" bestFit="1" customWidth="1"/>
    <col min="7942" max="7942" width="24.75" style="167" customWidth="1"/>
    <col min="7943" max="7943" width="15.875" style="167" bestFit="1" customWidth="1"/>
    <col min="7944" max="8192" width="9" style="167"/>
    <col min="8193" max="8193" width="6.75" style="167" customWidth="1"/>
    <col min="8194" max="8194" width="6.375" style="167" bestFit="1" customWidth="1"/>
    <col min="8195" max="8195" width="12.5" style="167" bestFit="1" customWidth="1"/>
    <col min="8196" max="8196" width="25.625" style="167" bestFit="1" customWidth="1"/>
    <col min="8197" max="8197" width="5.875" style="167" bestFit="1" customWidth="1"/>
    <col min="8198" max="8198" width="24.75" style="167" customWidth="1"/>
    <col min="8199" max="8199" width="15.875" style="167" bestFit="1" customWidth="1"/>
    <col min="8200" max="8448" width="9" style="167"/>
    <col min="8449" max="8449" width="6.75" style="167" customWidth="1"/>
    <col min="8450" max="8450" width="6.375" style="167" bestFit="1" customWidth="1"/>
    <col min="8451" max="8451" width="12.5" style="167" bestFit="1" customWidth="1"/>
    <col min="8452" max="8452" width="25.625" style="167" bestFit="1" customWidth="1"/>
    <col min="8453" max="8453" width="5.875" style="167" bestFit="1" customWidth="1"/>
    <col min="8454" max="8454" width="24.75" style="167" customWidth="1"/>
    <col min="8455" max="8455" width="15.875" style="167" bestFit="1" customWidth="1"/>
    <col min="8456" max="8704" width="9" style="167"/>
    <col min="8705" max="8705" width="6.75" style="167" customWidth="1"/>
    <col min="8706" max="8706" width="6.375" style="167" bestFit="1" customWidth="1"/>
    <col min="8707" max="8707" width="12.5" style="167" bestFit="1" customWidth="1"/>
    <col min="8708" max="8708" width="25.625" style="167" bestFit="1" customWidth="1"/>
    <col min="8709" max="8709" width="5.875" style="167" bestFit="1" customWidth="1"/>
    <col min="8710" max="8710" width="24.75" style="167" customWidth="1"/>
    <col min="8711" max="8711" width="15.875" style="167" bestFit="1" customWidth="1"/>
    <col min="8712" max="8960" width="9" style="167"/>
    <col min="8961" max="8961" width="6.75" style="167" customWidth="1"/>
    <col min="8962" max="8962" width="6.375" style="167" bestFit="1" customWidth="1"/>
    <col min="8963" max="8963" width="12.5" style="167" bestFit="1" customWidth="1"/>
    <col min="8964" max="8964" width="25.625" style="167" bestFit="1" customWidth="1"/>
    <col min="8965" max="8965" width="5.875" style="167" bestFit="1" customWidth="1"/>
    <col min="8966" max="8966" width="24.75" style="167" customWidth="1"/>
    <col min="8967" max="8967" width="15.875" style="167" bestFit="1" customWidth="1"/>
    <col min="8968" max="9216" width="9" style="167"/>
    <col min="9217" max="9217" width="6.75" style="167" customWidth="1"/>
    <col min="9218" max="9218" width="6.375" style="167" bestFit="1" customWidth="1"/>
    <col min="9219" max="9219" width="12.5" style="167" bestFit="1" customWidth="1"/>
    <col min="9220" max="9220" width="25.625" style="167" bestFit="1" customWidth="1"/>
    <col min="9221" max="9221" width="5.875" style="167" bestFit="1" customWidth="1"/>
    <col min="9222" max="9222" width="24.75" style="167" customWidth="1"/>
    <col min="9223" max="9223" width="15.875" style="167" bestFit="1" customWidth="1"/>
    <col min="9224" max="9472" width="9" style="167"/>
    <col min="9473" max="9473" width="6.75" style="167" customWidth="1"/>
    <col min="9474" max="9474" width="6.375" style="167" bestFit="1" customWidth="1"/>
    <col min="9475" max="9475" width="12.5" style="167" bestFit="1" customWidth="1"/>
    <col min="9476" max="9476" width="25.625" style="167" bestFit="1" customWidth="1"/>
    <col min="9477" max="9477" width="5.875" style="167" bestFit="1" customWidth="1"/>
    <col min="9478" max="9478" width="24.75" style="167" customWidth="1"/>
    <col min="9479" max="9479" width="15.875" style="167" bestFit="1" customWidth="1"/>
    <col min="9480" max="9728" width="9" style="167"/>
    <col min="9729" max="9729" width="6.75" style="167" customWidth="1"/>
    <col min="9730" max="9730" width="6.375" style="167" bestFit="1" customWidth="1"/>
    <col min="9731" max="9731" width="12.5" style="167" bestFit="1" customWidth="1"/>
    <col min="9732" max="9732" width="25.625" style="167" bestFit="1" customWidth="1"/>
    <col min="9733" max="9733" width="5.875" style="167" bestFit="1" customWidth="1"/>
    <col min="9734" max="9734" width="24.75" style="167" customWidth="1"/>
    <col min="9735" max="9735" width="15.875" style="167" bestFit="1" customWidth="1"/>
    <col min="9736" max="9984" width="9" style="167"/>
    <col min="9985" max="9985" width="6.75" style="167" customWidth="1"/>
    <col min="9986" max="9986" width="6.375" style="167" bestFit="1" customWidth="1"/>
    <col min="9987" max="9987" width="12.5" style="167" bestFit="1" customWidth="1"/>
    <col min="9988" max="9988" width="25.625" style="167" bestFit="1" customWidth="1"/>
    <col min="9989" max="9989" width="5.875" style="167" bestFit="1" customWidth="1"/>
    <col min="9990" max="9990" width="24.75" style="167" customWidth="1"/>
    <col min="9991" max="9991" width="15.875" style="167" bestFit="1" customWidth="1"/>
    <col min="9992" max="10240" width="9" style="167"/>
    <col min="10241" max="10241" width="6.75" style="167" customWidth="1"/>
    <col min="10242" max="10242" width="6.375" style="167" bestFit="1" customWidth="1"/>
    <col min="10243" max="10243" width="12.5" style="167" bestFit="1" customWidth="1"/>
    <col min="10244" max="10244" width="25.625" style="167" bestFit="1" customWidth="1"/>
    <col min="10245" max="10245" width="5.875" style="167" bestFit="1" customWidth="1"/>
    <col min="10246" max="10246" width="24.75" style="167" customWidth="1"/>
    <col min="10247" max="10247" width="15.875" style="167" bestFit="1" customWidth="1"/>
    <col min="10248" max="10496" width="9" style="167"/>
    <col min="10497" max="10497" width="6.75" style="167" customWidth="1"/>
    <col min="10498" max="10498" width="6.375" style="167" bestFit="1" customWidth="1"/>
    <col min="10499" max="10499" width="12.5" style="167" bestFit="1" customWidth="1"/>
    <col min="10500" max="10500" width="25.625" style="167" bestFit="1" customWidth="1"/>
    <col min="10501" max="10501" width="5.875" style="167" bestFit="1" customWidth="1"/>
    <col min="10502" max="10502" width="24.75" style="167" customWidth="1"/>
    <col min="10503" max="10503" width="15.875" style="167" bestFit="1" customWidth="1"/>
    <col min="10504" max="10752" width="9" style="167"/>
    <col min="10753" max="10753" width="6.75" style="167" customWidth="1"/>
    <col min="10754" max="10754" width="6.375" style="167" bestFit="1" customWidth="1"/>
    <col min="10755" max="10755" width="12.5" style="167" bestFit="1" customWidth="1"/>
    <col min="10756" max="10756" width="25.625" style="167" bestFit="1" customWidth="1"/>
    <col min="10757" max="10757" width="5.875" style="167" bestFit="1" customWidth="1"/>
    <col min="10758" max="10758" width="24.75" style="167" customWidth="1"/>
    <col min="10759" max="10759" width="15.875" style="167" bestFit="1" customWidth="1"/>
    <col min="10760" max="11008" width="9" style="167"/>
    <col min="11009" max="11009" width="6.75" style="167" customWidth="1"/>
    <col min="11010" max="11010" width="6.375" style="167" bestFit="1" customWidth="1"/>
    <col min="11011" max="11011" width="12.5" style="167" bestFit="1" customWidth="1"/>
    <col min="11012" max="11012" width="25.625" style="167" bestFit="1" customWidth="1"/>
    <col min="11013" max="11013" width="5.875" style="167" bestFit="1" customWidth="1"/>
    <col min="11014" max="11014" width="24.75" style="167" customWidth="1"/>
    <col min="11015" max="11015" width="15.875" style="167" bestFit="1" customWidth="1"/>
    <col min="11016" max="11264" width="9" style="167"/>
    <col min="11265" max="11265" width="6.75" style="167" customWidth="1"/>
    <col min="11266" max="11266" width="6.375" style="167" bestFit="1" customWidth="1"/>
    <col min="11267" max="11267" width="12.5" style="167" bestFit="1" customWidth="1"/>
    <col min="11268" max="11268" width="25.625" style="167" bestFit="1" customWidth="1"/>
    <col min="11269" max="11269" width="5.875" style="167" bestFit="1" customWidth="1"/>
    <col min="11270" max="11270" width="24.75" style="167" customWidth="1"/>
    <col min="11271" max="11271" width="15.875" style="167" bestFit="1" customWidth="1"/>
    <col min="11272" max="11520" width="9" style="167"/>
    <col min="11521" max="11521" width="6.75" style="167" customWidth="1"/>
    <col min="11522" max="11522" width="6.375" style="167" bestFit="1" customWidth="1"/>
    <col min="11523" max="11523" width="12.5" style="167" bestFit="1" customWidth="1"/>
    <col min="11524" max="11524" width="25.625" style="167" bestFit="1" customWidth="1"/>
    <col min="11525" max="11525" width="5.875" style="167" bestFit="1" customWidth="1"/>
    <col min="11526" max="11526" width="24.75" style="167" customWidth="1"/>
    <col min="11527" max="11527" width="15.875" style="167" bestFit="1" customWidth="1"/>
    <col min="11528" max="11776" width="9" style="167"/>
    <col min="11777" max="11777" width="6.75" style="167" customWidth="1"/>
    <col min="11778" max="11778" width="6.375" style="167" bestFit="1" customWidth="1"/>
    <col min="11779" max="11779" width="12.5" style="167" bestFit="1" customWidth="1"/>
    <col min="11780" max="11780" width="25.625" style="167" bestFit="1" customWidth="1"/>
    <col min="11781" max="11781" width="5.875" style="167" bestFit="1" customWidth="1"/>
    <col min="11782" max="11782" width="24.75" style="167" customWidth="1"/>
    <col min="11783" max="11783" width="15.875" style="167" bestFit="1" customWidth="1"/>
    <col min="11784" max="12032" width="9" style="167"/>
    <col min="12033" max="12033" width="6.75" style="167" customWidth="1"/>
    <col min="12034" max="12034" width="6.375" style="167" bestFit="1" customWidth="1"/>
    <col min="12035" max="12035" width="12.5" style="167" bestFit="1" customWidth="1"/>
    <col min="12036" max="12036" width="25.625" style="167" bestFit="1" customWidth="1"/>
    <col min="12037" max="12037" width="5.875" style="167" bestFit="1" customWidth="1"/>
    <col min="12038" max="12038" width="24.75" style="167" customWidth="1"/>
    <col min="12039" max="12039" width="15.875" style="167" bestFit="1" customWidth="1"/>
    <col min="12040" max="12288" width="9" style="167"/>
    <col min="12289" max="12289" width="6.75" style="167" customWidth="1"/>
    <col min="12290" max="12290" width="6.375" style="167" bestFit="1" customWidth="1"/>
    <col min="12291" max="12291" width="12.5" style="167" bestFit="1" customWidth="1"/>
    <col min="12292" max="12292" width="25.625" style="167" bestFit="1" customWidth="1"/>
    <col min="12293" max="12293" width="5.875" style="167" bestFit="1" customWidth="1"/>
    <col min="12294" max="12294" width="24.75" style="167" customWidth="1"/>
    <col min="12295" max="12295" width="15.875" style="167" bestFit="1" customWidth="1"/>
    <col min="12296" max="12544" width="9" style="167"/>
    <col min="12545" max="12545" width="6.75" style="167" customWidth="1"/>
    <col min="12546" max="12546" width="6.375" style="167" bestFit="1" customWidth="1"/>
    <col min="12547" max="12547" width="12.5" style="167" bestFit="1" customWidth="1"/>
    <col min="12548" max="12548" width="25.625" style="167" bestFit="1" customWidth="1"/>
    <col min="12549" max="12549" width="5.875" style="167" bestFit="1" customWidth="1"/>
    <col min="12550" max="12550" width="24.75" style="167" customWidth="1"/>
    <col min="12551" max="12551" width="15.875" style="167" bestFit="1" customWidth="1"/>
    <col min="12552" max="12800" width="9" style="167"/>
    <col min="12801" max="12801" width="6.75" style="167" customWidth="1"/>
    <col min="12802" max="12802" width="6.375" style="167" bestFit="1" customWidth="1"/>
    <col min="12803" max="12803" width="12.5" style="167" bestFit="1" customWidth="1"/>
    <col min="12804" max="12804" width="25.625" style="167" bestFit="1" customWidth="1"/>
    <col min="12805" max="12805" width="5.875" style="167" bestFit="1" customWidth="1"/>
    <col min="12806" max="12806" width="24.75" style="167" customWidth="1"/>
    <col min="12807" max="12807" width="15.875" style="167" bestFit="1" customWidth="1"/>
    <col min="12808" max="13056" width="9" style="167"/>
    <col min="13057" max="13057" width="6.75" style="167" customWidth="1"/>
    <col min="13058" max="13058" width="6.375" style="167" bestFit="1" customWidth="1"/>
    <col min="13059" max="13059" width="12.5" style="167" bestFit="1" customWidth="1"/>
    <col min="13060" max="13060" width="25.625" style="167" bestFit="1" customWidth="1"/>
    <col min="13061" max="13061" width="5.875" style="167" bestFit="1" customWidth="1"/>
    <col min="13062" max="13062" width="24.75" style="167" customWidth="1"/>
    <col min="13063" max="13063" width="15.875" style="167" bestFit="1" customWidth="1"/>
    <col min="13064" max="13312" width="9" style="167"/>
    <col min="13313" max="13313" width="6.75" style="167" customWidth="1"/>
    <col min="13314" max="13314" width="6.375" style="167" bestFit="1" customWidth="1"/>
    <col min="13315" max="13315" width="12.5" style="167" bestFit="1" customWidth="1"/>
    <col min="13316" max="13316" width="25.625" style="167" bestFit="1" customWidth="1"/>
    <col min="13317" max="13317" width="5.875" style="167" bestFit="1" customWidth="1"/>
    <col min="13318" max="13318" width="24.75" style="167" customWidth="1"/>
    <col min="13319" max="13319" width="15.875" style="167" bestFit="1" customWidth="1"/>
    <col min="13320" max="13568" width="9" style="167"/>
    <col min="13569" max="13569" width="6.75" style="167" customWidth="1"/>
    <col min="13570" max="13570" width="6.375" style="167" bestFit="1" customWidth="1"/>
    <col min="13571" max="13571" width="12.5" style="167" bestFit="1" customWidth="1"/>
    <col min="13572" max="13572" width="25.625" style="167" bestFit="1" customWidth="1"/>
    <col min="13573" max="13573" width="5.875" style="167" bestFit="1" customWidth="1"/>
    <col min="13574" max="13574" width="24.75" style="167" customWidth="1"/>
    <col min="13575" max="13575" width="15.875" style="167" bestFit="1" customWidth="1"/>
    <col min="13576" max="13824" width="9" style="167"/>
    <col min="13825" max="13825" width="6.75" style="167" customWidth="1"/>
    <col min="13826" max="13826" width="6.375" style="167" bestFit="1" customWidth="1"/>
    <col min="13827" max="13827" width="12.5" style="167" bestFit="1" customWidth="1"/>
    <col min="13828" max="13828" width="25.625" style="167" bestFit="1" customWidth="1"/>
    <col min="13829" max="13829" width="5.875" style="167" bestFit="1" customWidth="1"/>
    <col min="13830" max="13830" width="24.75" style="167" customWidth="1"/>
    <col min="13831" max="13831" width="15.875" style="167" bestFit="1" customWidth="1"/>
    <col min="13832" max="14080" width="9" style="167"/>
    <col min="14081" max="14081" width="6.75" style="167" customWidth="1"/>
    <col min="14082" max="14082" width="6.375" style="167" bestFit="1" customWidth="1"/>
    <col min="14083" max="14083" width="12.5" style="167" bestFit="1" customWidth="1"/>
    <col min="14084" max="14084" width="25.625" style="167" bestFit="1" customWidth="1"/>
    <col min="14085" max="14085" width="5.875" style="167" bestFit="1" customWidth="1"/>
    <col min="14086" max="14086" width="24.75" style="167" customWidth="1"/>
    <col min="14087" max="14087" width="15.875" style="167" bestFit="1" customWidth="1"/>
    <col min="14088" max="14336" width="9" style="167"/>
    <col min="14337" max="14337" width="6.75" style="167" customWidth="1"/>
    <col min="14338" max="14338" width="6.375" style="167" bestFit="1" customWidth="1"/>
    <col min="14339" max="14339" width="12.5" style="167" bestFit="1" customWidth="1"/>
    <col min="14340" max="14340" width="25.625" style="167" bestFit="1" customWidth="1"/>
    <col min="14341" max="14341" width="5.875" style="167" bestFit="1" customWidth="1"/>
    <col min="14342" max="14342" width="24.75" style="167" customWidth="1"/>
    <col min="14343" max="14343" width="15.875" style="167" bestFit="1" customWidth="1"/>
    <col min="14344" max="14592" width="9" style="167"/>
    <col min="14593" max="14593" width="6.75" style="167" customWidth="1"/>
    <col min="14594" max="14594" width="6.375" style="167" bestFit="1" customWidth="1"/>
    <col min="14595" max="14595" width="12.5" style="167" bestFit="1" customWidth="1"/>
    <col min="14596" max="14596" width="25.625" style="167" bestFit="1" customWidth="1"/>
    <col min="14597" max="14597" width="5.875" style="167" bestFit="1" customWidth="1"/>
    <col min="14598" max="14598" width="24.75" style="167" customWidth="1"/>
    <col min="14599" max="14599" width="15.875" style="167" bestFit="1" customWidth="1"/>
    <col min="14600" max="14848" width="9" style="167"/>
    <col min="14849" max="14849" width="6.75" style="167" customWidth="1"/>
    <col min="14850" max="14850" width="6.375" style="167" bestFit="1" customWidth="1"/>
    <col min="14851" max="14851" width="12.5" style="167" bestFit="1" customWidth="1"/>
    <col min="14852" max="14852" width="25.625" style="167" bestFit="1" customWidth="1"/>
    <col min="14853" max="14853" width="5.875" style="167" bestFit="1" customWidth="1"/>
    <col min="14854" max="14854" width="24.75" style="167" customWidth="1"/>
    <col min="14855" max="14855" width="15.875" style="167" bestFit="1" customWidth="1"/>
    <col min="14856" max="15104" width="9" style="167"/>
    <col min="15105" max="15105" width="6.75" style="167" customWidth="1"/>
    <col min="15106" max="15106" width="6.375" style="167" bestFit="1" customWidth="1"/>
    <col min="15107" max="15107" width="12.5" style="167" bestFit="1" customWidth="1"/>
    <col min="15108" max="15108" width="25.625" style="167" bestFit="1" customWidth="1"/>
    <col min="15109" max="15109" width="5.875" style="167" bestFit="1" customWidth="1"/>
    <col min="15110" max="15110" width="24.75" style="167" customWidth="1"/>
    <col min="15111" max="15111" width="15.875" style="167" bestFit="1" customWidth="1"/>
    <col min="15112" max="15360" width="9" style="167"/>
    <col min="15361" max="15361" width="6.75" style="167" customWidth="1"/>
    <col min="15362" max="15362" width="6.375" style="167" bestFit="1" customWidth="1"/>
    <col min="15363" max="15363" width="12.5" style="167" bestFit="1" customWidth="1"/>
    <col min="15364" max="15364" width="25.625" style="167" bestFit="1" customWidth="1"/>
    <col min="15365" max="15365" width="5.875" style="167" bestFit="1" customWidth="1"/>
    <col min="15366" max="15366" width="24.75" style="167" customWidth="1"/>
    <col min="15367" max="15367" width="15.875" style="167" bestFit="1" customWidth="1"/>
    <col min="15368" max="15616" width="9" style="167"/>
    <col min="15617" max="15617" width="6.75" style="167" customWidth="1"/>
    <col min="15618" max="15618" width="6.375" style="167" bestFit="1" customWidth="1"/>
    <col min="15619" max="15619" width="12.5" style="167" bestFit="1" customWidth="1"/>
    <col min="15620" max="15620" width="25.625" style="167" bestFit="1" customWidth="1"/>
    <col min="15621" max="15621" width="5.875" style="167" bestFit="1" customWidth="1"/>
    <col min="15622" max="15622" width="24.75" style="167" customWidth="1"/>
    <col min="15623" max="15623" width="15.875" style="167" bestFit="1" customWidth="1"/>
    <col min="15624" max="15872" width="9" style="167"/>
    <col min="15873" max="15873" width="6.75" style="167" customWidth="1"/>
    <col min="15874" max="15874" width="6.375" style="167" bestFit="1" customWidth="1"/>
    <col min="15875" max="15875" width="12.5" style="167" bestFit="1" customWidth="1"/>
    <col min="15876" max="15876" width="25.625" style="167" bestFit="1" customWidth="1"/>
    <col min="15877" max="15877" width="5.875" style="167" bestFit="1" customWidth="1"/>
    <col min="15878" max="15878" width="24.75" style="167" customWidth="1"/>
    <col min="15879" max="15879" width="15.875" style="167" bestFit="1" customWidth="1"/>
    <col min="15880" max="16128" width="9" style="167"/>
    <col min="16129" max="16129" width="6.75" style="167" customWidth="1"/>
    <col min="16130" max="16130" width="6.375" style="167" bestFit="1" customWidth="1"/>
    <col min="16131" max="16131" width="12.5" style="167" bestFit="1" customWidth="1"/>
    <col min="16132" max="16132" width="25.625" style="167" bestFit="1" customWidth="1"/>
    <col min="16133" max="16133" width="5.875" style="167" bestFit="1" customWidth="1"/>
    <col min="16134" max="16134" width="24.75" style="167" customWidth="1"/>
    <col min="16135" max="16135" width="15.875" style="167" bestFit="1" customWidth="1"/>
    <col min="16136" max="16384" width="9" style="167"/>
  </cols>
  <sheetData>
    <row r="1" spans="1:7">
      <c r="F1" s="168" t="s">
        <v>495</v>
      </c>
      <c r="G1" s="168"/>
    </row>
    <row r="2" spans="1:7" ht="24">
      <c r="A2" s="169" t="s">
        <v>496</v>
      </c>
      <c r="E2" s="168"/>
      <c r="G2" s="168"/>
    </row>
    <row r="5" spans="1:7">
      <c r="B5" s="170" t="s">
        <v>497</v>
      </c>
      <c r="C5" s="170" t="s">
        <v>498</v>
      </c>
      <c r="D5" s="170" t="s">
        <v>499</v>
      </c>
      <c r="E5" s="170" t="s">
        <v>500</v>
      </c>
      <c r="F5" s="170" t="s">
        <v>501</v>
      </c>
    </row>
    <row r="6" spans="1:7" ht="20.100000000000001" customHeight="1">
      <c r="A6" s="171"/>
      <c r="B6" s="172">
        <v>1</v>
      </c>
      <c r="C6" s="173" t="s">
        <v>455</v>
      </c>
      <c r="D6" s="173" t="s">
        <v>456</v>
      </c>
      <c r="E6" s="174">
        <v>1</v>
      </c>
      <c r="F6" s="175" t="s">
        <v>502</v>
      </c>
    </row>
    <row r="7" spans="1:7" ht="20.100000000000001" customHeight="1">
      <c r="A7" s="171"/>
      <c r="B7" s="172">
        <v>2</v>
      </c>
      <c r="C7" s="173" t="s">
        <v>457</v>
      </c>
      <c r="D7" s="54" t="s">
        <v>458</v>
      </c>
      <c r="E7" s="18">
        <v>1</v>
      </c>
      <c r="F7" s="176"/>
    </row>
    <row r="8" spans="1:7" ht="20.100000000000001" customHeight="1">
      <c r="A8" s="171"/>
      <c r="B8" s="172">
        <v>3</v>
      </c>
      <c r="C8" s="173" t="s">
        <v>463</v>
      </c>
      <c r="D8" s="54" t="s">
        <v>464</v>
      </c>
      <c r="E8" s="18">
        <v>1</v>
      </c>
      <c r="F8" s="176"/>
    </row>
    <row r="9" spans="1:7" ht="20.100000000000001" customHeight="1">
      <c r="B9" s="172">
        <v>4</v>
      </c>
      <c r="C9" s="177" t="s">
        <v>461</v>
      </c>
      <c r="D9" s="177" t="s">
        <v>462</v>
      </c>
      <c r="E9" s="18">
        <v>1</v>
      </c>
      <c r="F9" s="176"/>
    </row>
    <row r="10" spans="1:7" ht="20.100000000000001" customHeight="1">
      <c r="B10" s="172">
        <v>5</v>
      </c>
      <c r="C10" s="178" t="s">
        <v>465</v>
      </c>
      <c r="D10" s="54" t="s">
        <v>466</v>
      </c>
      <c r="E10" s="18">
        <v>1</v>
      </c>
      <c r="F10" s="176"/>
    </row>
    <row r="11" spans="1:7" ht="20.100000000000001" customHeight="1">
      <c r="B11" s="172">
        <v>6</v>
      </c>
      <c r="C11" s="178" t="s">
        <v>503</v>
      </c>
      <c r="D11" s="54" t="s">
        <v>504</v>
      </c>
      <c r="E11" s="18">
        <v>1</v>
      </c>
      <c r="F11" s="176"/>
    </row>
    <row r="12" spans="1:7" ht="20.100000000000001" customHeight="1">
      <c r="B12" s="179">
        <v>7</v>
      </c>
      <c r="C12" s="177" t="s">
        <v>459</v>
      </c>
      <c r="D12" s="177" t="s">
        <v>460</v>
      </c>
      <c r="E12" s="18">
        <v>1</v>
      </c>
      <c r="F12" s="180"/>
    </row>
    <row r="13" spans="1:7" ht="20.100000000000001" customHeight="1"/>
    <row r="14" spans="1:7" ht="20.100000000000001" customHeight="1"/>
  </sheetData>
  <mergeCells count="1">
    <mergeCell ref="F6:F12"/>
  </mergeCells>
  <phoneticPr fontId="3"/>
  <dataValidations count="1">
    <dataValidation imeMode="hiragana" allowBlank="1" showInputMessage="1" showErrorMessage="1" sqref="D8 IZ8 SV8 ACR8 AMN8 AWJ8 BGF8 BQB8 BZX8 CJT8 CTP8 DDL8 DNH8 DXD8 EGZ8 EQV8 FAR8 FKN8 FUJ8 GEF8 GOB8 GXX8 HHT8 HRP8 IBL8 ILH8 IVD8 JEZ8 JOV8 JYR8 KIN8 KSJ8 LCF8 LMB8 LVX8 MFT8 MPP8 MZL8 NJH8 NTD8 OCZ8 OMV8 OWR8 PGN8 PQJ8 QAF8 QKB8 QTX8 RDT8 RNP8 RXL8 SHH8 SRD8 TAZ8 TKV8 TUR8 UEN8 UOJ8 UYF8 VIB8 VRX8 WBT8 WLP8 WVL8 D65544 IZ65544 SV65544 ACR65544 AMN65544 AWJ65544 BGF65544 BQB65544 BZX65544 CJT65544 CTP65544 DDL65544 DNH65544 DXD65544 EGZ65544 EQV65544 FAR65544 FKN65544 FUJ65544 GEF65544 GOB65544 GXX65544 HHT65544 HRP65544 IBL65544 ILH65544 IVD65544 JEZ65544 JOV65544 JYR65544 KIN65544 KSJ65544 LCF65544 LMB65544 LVX65544 MFT65544 MPP65544 MZL65544 NJH65544 NTD65544 OCZ65544 OMV65544 OWR65544 PGN65544 PQJ65544 QAF65544 QKB65544 QTX65544 RDT65544 RNP65544 RXL65544 SHH65544 SRD65544 TAZ65544 TKV65544 TUR65544 UEN65544 UOJ65544 UYF65544 VIB65544 VRX65544 WBT65544 WLP65544 WVL65544 D131080 IZ131080 SV131080 ACR131080 AMN131080 AWJ131080 BGF131080 BQB131080 BZX131080 CJT131080 CTP131080 DDL131080 DNH131080 DXD131080 EGZ131080 EQV131080 FAR131080 FKN131080 FUJ131080 GEF131080 GOB131080 GXX131080 HHT131080 HRP131080 IBL131080 ILH131080 IVD131080 JEZ131080 JOV131080 JYR131080 KIN131080 KSJ131080 LCF131080 LMB131080 LVX131080 MFT131080 MPP131080 MZL131080 NJH131080 NTD131080 OCZ131080 OMV131080 OWR131080 PGN131080 PQJ131080 QAF131080 QKB131080 QTX131080 RDT131080 RNP131080 RXL131080 SHH131080 SRD131080 TAZ131080 TKV131080 TUR131080 UEN131080 UOJ131080 UYF131080 VIB131080 VRX131080 WBT131080 WLP131080 WVL131080 D196616 IZ196616 SV196616 ACR196616 AMN196616 AWJ196616 BGF196616 BQB196616 BZX196616 CJT196616 CTP196616 DDL196616 DNH196616 DXD196616 EGZ196616 EQV196616 FAR196616 FKN196616 FUJ196616 GEF196616 GOB196616 GXX196616 HHT196616 HRP196616 IBL196616 ILH196616 IVD196616 JEZ196616 JOV196616 JYR196616 KIN196616 KSJ196616 LCF196616 LMB196616 LVX196616 MFT196616 MPP196616 MZL196616 NJH196616 NTD196616 OCZ196616 OMV196616 OWR196616 PGN196616 PQJ196616 QAF196616 QKB196616 QTX196616 RDT196616 RNP196616 RXL196616 SHH196616 SRD196616 TAZ196616 TKV196616 TUR196616 UEN196616 UOJ196616 UYF196616 VIB196616 VRX196616 WBT196616 WLP196616 WVL196616 D262152 IZ262152 SV262152 ACR262152 AMN262152 AWJ262152 BGF262152 BQB262152 BZX262152 CJT262152 CTP262152 DDL262152 DNH262152 DXD262152 EGZ262152 EQV262152 FAR262152 FKN262152 FUJ262152 GEF262152 GOB262152 GXX262152 HHT262152 HRP262152 IBL262152 ILH262152 IVD262152 JEZ262152 JOV262152 JYR262152 KIN262152 KSJ262152 LCF262152 LMB262152 LVX262152 MFT262152 MPP262152 MZL262152 NJH262152 NTD262152 OCZ262152 OMV262152 OWR262152 PGN262152 PQJ262152 QAF262152 QKB262152 QTX262152 RDT262152 RNP262152 RXL262152 SHH262152 SRD262152 TAZ262152 TKV262152 TUR262152 UEN262152 UOJ262152 UYF262152 VIB262152 VRX262152 WBT262152 WLP262152 WVL262152 D327688 IZ327688 SV327688 ACR327688 AMN327688 AWJ327688 BGF327688 BQB327688 BZX327688 CJT327688 CTP327688 DDL327688 DNH327688 DXD327688 EGZ327688 EQV327688 FAR327688 FKN327688 FUJ327688 GEF327688 GOB327688 GXX327688 HHT327688 HRP327688 IBL327688 ILH327688 IVD327688 JEZ327688 JOV327688 JYR327688 KIN327688 KSJ327688 LCF327688 LMB327688 LVX327688 MFT327688 MPP327688 MZL327688 NJH327688 NTD327688 OCZ327688 OMV327688 OWR327688 PGN327688 PQJ327688 QAF327688 QKB327688 QTX327688 RDT327688 RNP327688 RXL327688 SHH327688 SRD327688 TAZ327688 TKV327688 TUR327688 UEN327688 UOJ327688 UYF327688 VIB327688 VRX327688 WBT327688 WLP327688 WVL327688 D393224 IZ393224 SV393224 ACR393224 AMN393224 AWJ393224 BGF393224 BQB393224 BZX393224 CJT393224 CTP393224 DDL393224 DNH393224 DXD393224 EGZ393224 EQV393224 FAR393224 FKN393224 FUJ393224 GEF393224 GOB393224 GXX393224 HHT393224 HRP393224 IBL393224 ILH393224 IVD393224 JEZ393224 JOV393224 JYR393224 KIN393224 KSJ393224 LCF393224 LMB393224 LVX393224 MFT393224 MPP393224 MZL393224 NJH393224 NTD393224 OCZ393224 OMV393224 OWR393224 PGN393224 PQJ393224 QAF393224 QKB393224 QTX393224 RDT393224 RNP393224 RXL393224 SHH393224 SRD393224 TAZ393224 TKV393224 TUR393224 UEN393224 UOJ393224 UYF393224 VIB393224 VRX393224 WBT393224 WLP393224 WVL393224 D458760 IZ458760 SV458760 ACR458760 AMN458760 AWJ458760 BGF458760 BQB458760 BZX458760 CJT458760 CTP458760 DDL458760 DNH458760 DXD458760 EGZ458760 EQV458760 FAR458760 FKN458760 FUJ458760 GEF458760 GOB458760 GXX458760 HHT458760 HRP458760 IBL458760 ILH458760 IVD458760 JEZ458760 JOV458760 JYR458760 KIN458760 KSJ458760 LCF458760 LMB458760 LVX458760 MFT458760 MPP458760 MZL458760 NJH458760 NTD458760 OCZ458760 OMV458760 OWR458760 PGN458760 PQJ458760 QAF458760 QKB458760 QTX458760 RDT458760 RNP458760 RXL458760 SHH458760 SRD458760 TAZ458760 TKV458760 TUR458760 UEN458760 UOJ458760 UYF458760 VIB458760 VRX458760 WBT458760 WLP458760 WVL458760 D524296 IZ524296 SV524296 ACR524296 AMN524296 AWJ524296 BGF524296 BQB524296 BZX524296 CJT524296 CTP524296 DDL524296 DNH524296 DXD524296 EGZ524296 EQV524296 FAR524296 FKN524296 FUJ524296 GEF524296 GOB524296 GXX524296 HHT524296 HRP524296 IBL524296 ILH524296 IVD524296 JEZ524296 JOV524296 JYR524296 KIN524296 KSJ524296 LCF524296 LMB524296 LVX524296 MFT524296 MPP524296 MZL524296 NJH524296 NTD524296 OCZ524296 OMV524296 OWR524296 PGN524296 PQJ524296 QAF524296 QKB524296 QTX524296 RDT524296 RNP524296 RXL524296 SHH524296 SRD524296 TAZ524296 TKV524296 TUR524296 UEN524296 UOJ524296 UYF524296 VIB524296 VRX524296 WBT524296 WLP524296 WVL524296 D589832 IZ589832 SV589832 ACR589832 AMN589832 AWJ589832 BGF589832 BQB589832 BZX589832 CJT589832 CTP589832 DDL589832 DNH589832 DXD589832 EGZ589832 EQV589832 FAR589832 FKN589832 FUJ589832 GEF589832 GOB589832 GXX589832 HHT589832 HRP589832 IBL589832 ILH589832 IVD589832 JEZ589832 JOV589832 JYR589832 KIN589832 KSJ589832 LCF589832 LMB589832 LVX589832 MFT589832 MPP589832 MZL589832 NJH589832 NTD589832 OCZ589832 OMV589832 OWR589832 PGN589832 PQJ589832 QAF589832 QKB589832 QTX589832 RDT589832 RNP589832 RXL589832 SHH589832 SRD589832 TAZ589832 TKV589832 TUR589832 UEN589832 UOJ589832 UYF589832 VIB589832 VRX589832 WBT589832 WLP589832 WVL589832 D655368 IZ655368 SV655368 ACR655368 AMN655368 AWJ655368 BGF655368 BQB655368 BZX655368 CJT655368 CTP655368 DDL655368 DNH655368 DXD655368 EGZ655368 EQV655368 FAR655368 FKN655368 FUJ655368 GEF655368 GOB655368 GXX655368 HHT655368 HRP655368 IBL655368 ILH655368 IVD655368 JEZ655368 JOV655368 JYR655368 KIN655368 KSJ655368 LCF655368 LMB655368 LVX655368 MFT655368 MPP655368 MZL655368 NJH655368 NTD655368 OCZ655368 OMV655368 OWR655368 PGN655368 PQJ655368 QAF655368 QKB655368 QTX655368 RDT655368 RNP655368 RXL655368 SHH655368 SRD655368 TAZ655368 TKV655368 TUR655368 UEN655368 UOJ655368 UYF655368 VIB655368 VRX655368 WBT655368 WLP655368 WVL655368 D720904 IZ720904 SV720904 ACR720904 AMN720904 AWJ720904 BGF720904 BQB720904 BZX720904 CJT720904 CTP720904 DDL720904 DNH720904 DXD720904 EGZ720904 EQV720904 FAR720904 FKN720904 FUJ720904 GEF720904 GOB720904 GXX720904 HHT720904 HRP720904 IBL720904 ILH720904 IVD720904 JEZ720904 JOV720904 JYR720904 KIN720904 KSJ720904 LCF720904 LMB720904 LVX720904 MFT720904 MPP720904 MZL720904 NJH720904 NTD720904 OCZ720904 OMV720904 OWR720904 PGN720904 PQJ720904 QAF720904 QKB720904 QTX720904 RDT720904 RNP720904 RXL720904 SHH720904 SRD720904 TAZ720904 TKV720904 TUR720904 UEN720904 UOJ720904 UYF720904 VIB720904 VRX720904 WBT720904 WLP720904 WVL720904 D786440 IZ786440 SV786440 ACR786440 AMN786440 AWJ786440 BGF786440 BQB786440 BZX786440 CJT786440 CTP786440 DDL786440 DNH786440 DXD786440 EGZ786440 EQV786440 FAR786440 FKN786440 FUJ786440 GEF786440 GOB786440 GXX786440 HHT786440 HRP786440 IBL786440 ILH786440 IVD786440 JEZ786440 JOV786440 JYR786440 KIN786440 KSJ786440 LCF786440 LMB786440 LVX786440 MFT786440 MPP786440 MZL786440 NJH786440 NTD786440 OCZ786440 OMV786440 OWR786440 PGN786440 PQJ786440 QAF786440 QKB786440 QTX786440 RDT786440 RNP786440 RXL786440 SHH786440 SRD786440 TAZ786440 TKV786440 TUR786440 UEN786440 UOJ786440 UYF786440 VIB786440 VRX786440 WBT786440 WLP786440 WVL786440 D851976 IZ851976 SV851976 ACR851976 AMN851976 AWJ851976 BGF851976 BQB851976 BZX851976 CJT851976 CTP851976 DDL851976 DNH851976 DXD851976 EGZ851976 EQV851976 FAR851976 FKN851976 FUJ851976 GEF851976 GOB851976 GXX851976 HHT851976 HRP851976 IBL851976 ILH851976 IVD851976 JEZ851976 JOV851976 JYR851976 KIN851976 KSJ851976 LCF851976 LMB851976 LVX851976 MFT851976 MPP851976 MZL851976 NJH851976 NTD851976 OCZ851976 OMV851976 OWR851976 PGN851976 PQJ851976 QAF851976 QKB851976 QTX851976 RDT851976 RNP851976 RXL851976 SHH851976 SRD851976 TAZ851976 TKV851976 TUR851976 UEN851976 UOJ851976 UYF851976 VIB851976 VRX851976 WBT851976 WLP851976 WVL851976 D917512 IZ917512 SV917512 ACR917512 AMN917512 AWJ917512 BGF917512 BQB917512 BZX917512 CJT917512 CTP917512 DDL917512 DNH917512 DXD917512 EGZ917512 EQV917512 FAR917512 FKN917512 FUJ917512 GEF917512 GOB917512 GXX917512 HHT917512 HRP917512 IBL917512 ILH917512 IVD917512 JEZ917512 JOV917512 JYR917512 KIN917512 KSJ917512 LCF917512 LMB917512 LVX917512 MFT917512 MPP917512 MZL917512 NJH917512 NTD917512 OCZ917512 OMV917512 OWR917512 PGN917512 PQJ917512 QAF917512 QKB917512 QTX917512 RDT917512 RNP917512 RXL917512 SHH917512 SRD917512 TAZ917512 TKV917512 TUR917512 UEN917512 UOJ917512 UYF917512 VIB917512 VRX917512 WBT917512 WLP917512 WVL917512 D983048 IZ983048 SV983048 ACR983048 AMN983048 AWJ983048 BGF983048 BQB983048 BZX983048 CJT983048 CTP983048 DDL983048 DNH983048 DXD983048 EGZ983048 EQV983048 FAR983048 FKN983048 FUJ983048 GEF983048 GOB983048 GXX983048 HHT983048 HRP983048 IBL983048 ILH983048 IVD983048 JEZ983048 JOV983048 JYR983048 KIN983048 KSJ983048 LCF983048 LMB983048 LVX983048 MFT983048 MPP983048 MZL983048 NJH983048 NTD983048 OCZ983048 OMV983048 OWR983048 PGN983048 PQJ983048 QAF983048 QKB983048 QTX983048 RDT983048 RNP983048 RXL983048 SHH983048 SRD983048 TAZ983048 TKV983048 TUR983048 UEN983048 UOJ983048 UYF983048 VIB983048 VRX983048 WBT983048 WLP983048 WVL983048 D12 IZ12 SV12 ACR12 AMN12 AWJ12 BGF12 BQB12 BZX12 CJT12 CTP12 DDL12 DNH12 DXD12 EGZ12 EQV12 FAR12 FKN12 FUJ12 GEF12 GOB12 GXX12 HHT12 HRP12 IBL12 ILH12 IVD12 JEZ12 JOV12 JYR12 KIN12 KSJ12 LCF12 LMB12 LVX12 MFT12 MPP12 MZL12 NJH12 NTD12 OCZ12 OMV12 OWR12 PGN12 PQJ12 QAF12 QKB12 QTX12 RDT12 RNP12 RXL12 SHH12 SRD12 TAZ12 TKV12 TUR12 UEN12 UOJ12 UYF12 VIB12 VRX12 WBT12 WLP12 WVL12 D65548 IZ65548 SV65548 ACR65548 AMN65548 AWJ65548 BGF65548 BQB65548 BZX65548 CJT65548 CTP65548 DDL65548 DNH65548 DXD65548 EGZ65548 EQV65548 FAR65548 FKN65548 FUJ65548 GEF65548 GOB65548 GXX65548 HHT65548 HRP65548 IBL65548 ILH65548 IVD65548 JEZ65548 JOV65548 JYR65548 KIN65548 KSJ65548 LCF65548 LMB65548 LVX65548 MFT65548 MPP65548 MZL65548 NJH65548 NTD65548 OCZ65548 OMV65548 OWR65548 PGN65548 PQJ65548 QAF65548 QKB65548 QTX65548 RDT65548 RNP65548 RXL65548 SHH65548 SRD65548 TAZ65548 TKV65548 TUR65548 UEN65548 UOJ65548 UYF65548 VIB65548 VRX65548 WBT65548 WLP65548 WVL65548 D131084 IZ131084 SV131084 ACR131084 AMN131084 AWJ131084 BGF131084 BQB131084 BZX131084 CJT131084 CTP131084 DDL131084 DNH131084 DXD131084 EGZ131084 EQV131084 FAR131084 FKN131084 FUJ131084 GEF131084 GOB131084 GXX131084 HHT131084 HRP131084 IBL131084 ILH131084 IVD131084 JEZ131084 JOV131084 JYR131084 KIN131084 KSJ131084 LCF131084 LMB131084 LVX131084 MFT131084 MPP131084 MZL131084 NJH131084 NTD131084 OCZ131084 OMV131084 OWR131084 PGN131084 PQJ131084 QAF131084 QKB131084 QTX131084 RDT131084 RNP131084 RXL131084 SHH131084 SRD131084 TAZ131084 TKV131084 TUR131084 UEN131084 UOJ131084 UYF131084 VIB131084 VRX131084 WBT131084 WLP131084 WVL131084 D196620 IZ196620 SV196620 ACR196620 AMN196620 AWJ196620 BGF196620 BQB196620 BZX196620 CJT196620 CTP196620 DDL196620 DNH196620 DXD196620 EGZ196620 EQV196620 FAR196620 FKN196620 FUJ196620 GEF196620 GOB196620 GXX196620 HHT196620 HRP196620 IBL196620 ILH196620 IVD196620 JEZ196620 JOV196620 JYR196620 KIN196620 KSJ196620 LCF196620 LMB196620 LVX196620 MFT196620 MPP196620 MZL196620 NJH196620 NTD196620 OCZ196620 OMV196620 OWR196620 PGN196620 PQJ196620 QAF196620 QKB196620 QTX196620 RDT196620 RNP196620 RXL196620 SHH196620 SRD196620 TAZ196620 TKV196620 TUR196620 UEN196620 UOJ196620 UYF196620 VIB196620 VRX196620 WBT196620 WLP196620 WVL196620 D262156 IZ262156 SV262156 ACR262156 AMN262156 AWJ262156 BGF262156 BQB262156 BZX262156 CJT262156 CTP262156 DDL262156 DNH262156 DXD262156 EGZ262156 EQV262156 FAR262156 FKN262156 FUJ262156 GEF262156 GOB262156 GXX262156 HHT262156 HRP262156 IBL262156 ILH262156 IVD262156 JEZ262156 JOV262156 JYR262156 KIN262156 KSJ262156 LCF262156 LMB262156 LVX262156 MFT262156 MPP262156 MZL262156 NJH262156 NTD262156 OCZ262156 OMV262156 OWR262156 PGN262156 PQJ262156 QAF262156 QKB262156 QTX262156 RDT262156 RNP262156 RXL262156 SHH262156 SRD262156 TAZ262156 TKV262156 TUR262156 UEN262156 UOJ262156 UYF262156 VIB262156 VRX262156 WBT262156 WLP262156 WVL262156 D327692 IZ327692 SV327692 ACR327692 AMN327692 AWJ327692 BGF327692 BQB327692 BZX327692 CJT327692 CTP327692 DDL327692 DNH327692 DXD327692 EGZ327692 EQV327692 FAR327692 FKN327692 FUJ327692 GEF327692 GOB327692 GXX327692 HHT327692 HRP327692 IBL327692 ILH327692 IVD327692 JEZ327692 JOV327692 JYR327692 KIN327692 KSJ327692 LCF327692 LMB327692 LVX327692 MFT327692 MPP327692 MZL327692 NJH327692 NTD327692 OCZ327692 OMV327692 OWR327692 PGN327692 PQJ327692 QAF327692 QKB327692 QTX327692 RDT327692 RNP327692 RXL327692 SHH327692 SRD327692 TAZ327692 TKV327692 TUR327692 UEN327692 UOJ327692 UYF327692 VIB327692 VRX327692 WBT327692 WLP327692 WVL327692 D393228 IZ393228 SV393228 ACR393228 AMN393228 AWJ393228 BGF393228 BQB393228 BZX393228 CJT393228 CTP393228 DDL393228 DNH393228 DXD393228 EGZ393228 EQV393228 FAR393228 FKN393228 FUJ393228 GEF393228 GOB393228 GXX393228 HHT393228 HRP393228 IBL393228 ILH393228 IVD393228 JEZ393228 JOV393228 JYR393228 KIN393228 KSJ393228 LCF393228 LMB393228 LVX393228 MFT393228 MPP393228 MZL393228 NJH393228 NTD393228 OCZ393228 OMV393228 OWR393228 PGN393228 PQJ393228 QAF393228 QKB393228 QTX393228 RDT393228 RNP393228 RXL393228 SHH393228 SRD393228 TAZ393228 TKV393228 TUR393228 UEN393228 UOJ393228 UYF393228 VIB393228 VRX393228 WBT393228 WLP393228 WVL393228 D458764 IZ458764 SV458764 ACR458764 AMN458764 AWJ458764 BGF458764 BQB458764 BZX458764 CJT458764 CTP458764 DDL458764 DNH458764 DXD458764 EGZ458764 EQV458764 FAR458764 FKN458764 FUJ458764 GEF458764 GOB458764 GXX458764 HHT458764 HRP458764 IBL458764 ILH458764 IVD458764 JEZ458764 JOV458764 JYR458764 KIN458764 KSJ458764 LCF458764 LMB458764 LVX458764 MFT458764 MPP458764 MZL458764 NJH458764 NTD458764 OCZ458764 OMV458764 OWR458764 PGN458764 PQJ458764 QAF458764 QKB458764 QTX458764 RDT458764 RNP458764 RXL458764 SHH458764 SRD458764 TAZ458764 TKV458764 TUR458764 UEN458764 UOJ458764 UYF458764 VIB458764 VRX458764 WBT458764 WLP458764 WVL458764 D524300 IZ524300 SV524300 ACR524300 AMN524300 AWJ524300 BGF524300 BQB524300 BZX524300 CJT524300 CTP524300 DDL524300 DNH524300 DXD524300 EGZ524300 EQV524300 FAR524300 FKN524300 FUJ524300 GEF524300 GOB524300 GXX524300 HHT524300 HRP524300 IBL524300 ILH524300 IVD524300 JEZ524300 JOV524300 JYR524300 KIN524300 KSJ524300 LCF524300 LMB524300 LVX524300 MFT524300 MPP524300 MZL524300 NJH524300 NTD524300 OCZ524300 OMV524300 OWR524300 PGN524300 PQJ524300 QAF524300 QKB524300 QTX524300 RDT524300 RNP524300 RXL524300 SHH524300 SRD524300 TAZ524300 TKV524300 TUR524300 UEN524300 UOJ524300 UYF524300 VIB524300 VRX524300 WBT524300 WLP524300 WVL524300 D589836 IZ589836 SV589836 ACR589836 AMN589836 AWJ589836 BGF589836 BQB589836 BZX589836 CJT589836 CTP589836 DDL589836 DNH589836 DXD589836 EGZ589836 EQV589836 FAR589836 FKN589836 FUJ589836 GEF589836 GOB589836 GXX589836 HHT589836 HRP589836 IBL589836 ILH589836 IVD589836 JEZ589836 JOV589836 JYR589836 KIN589836 KSJ589836 LCF589836 LMB589836 LVX589836 MFT589836 MPP589836 MZL589836 NJH589836 NTD589836 OCZ589836 OMV589836 OWR589836 PGN589836 PQJ589836 QAF589836 QKB589836 QTX589836 RDT589836 RNP589836 RXL589836 SHH589836 SRD589836 TAZ589836 TKV589836 TUR589836 UEN589836 UOJ589836 UYF589836 VIB589836 VRX589836 WBT589836 WLP589836 WVL589836 D655372 IZ655372 SV655372 ACR655372 AMN655372 AWJ655372 BGF655372 BQB655372 BZX655372 CJT655372 CTP655372 DDL655372 DNH655372 DXD655372 EGZ655372 EQV655372 FAR655372 FKN655372 FUJ655372 GEF655372 GOB655372 GXX655372 HHT655372 HRP655372 IBL655372 ILH655372 IVD655372 JEZ655372 JOV655372 JYR655372 KIN655372 KSJ655372 LCF655372 LMB655372 LVX655372 MFT655372 MPP655372 MZL655372 NJH655372 NTD655372 OCZ655372 OMV655372 OWR655372 PGN655372 PQJ655372 QAF655372 QKB655372 QTX655372 RDT655372 RNP655372 RXL655372 SHH655372 SRD655372 TAZ655372 TKV655372 TUR655372 UEN655372 UOJ655372 UYF655372 VIB655372 VRX655372 WBT655372 WLP655372 WVL655372 D720908 IZ720908 SV720908 ACR720908 AMN720908 AWJ720908 BGF720908 BQB720908 BZX720908 CJT720908 CTP720908 DDL720908 DNH720908 DXD720908 EGZ720908 EQV720908 FAR720908 FKN720908 FUJ720908 GEF720908 GOB720908 GXX720908 HHT720908 HRP720908 IBL720908 ILH720908 IVD720908 JEZ720908 JOV720908 JYR720908 KIN720908 KSJ720908 LCF720908 LMB720908 LVX720908 MFT720908 MPP720908 MZL720908 NJH720908 NTD720908 OCZ720908 OMV720908 OWR720908 PGN720908 PQJ720908 QAF720908 QKB720908 QTX720908 RDT720908 RNP720908 RXL720908 SHH720908 SRD720908 TAZ720908 TKV720908 TUR720908 UEN720908 UOJ720908 UYF720908 VIB720908 VRX720908 WBT720908 WLP720908 WVL720908 D786444 IZ786444 SV786444 ACR786444 AMN786444 AWJ786444 BGF786444 BQB786444 BZX786444 CJT786444 CTP786444 DDL786444 DNH786444 DXD786444 EGZ786444 EQV786444 FAR786444 FKN786444 FUJ786444 GEF786444 GOB786444 GXX786444 HHT786444 HRP786444 IBL786444 ILH786444 IVD786444 JEZ786444 JOV786444 JYR786444 KIN786444 KSJ786444 LCF786444 LMB786444 LVX786444 MFT786444 MPP786444 MZL786444 NJH786444 NTD786444 OCZ786444 OMV786444 OWR786444 PGN786444 PQJ786444 QAF786444 QKB786444 QTX786444 RDT786444 RNP786444 RXL786444 SHH786444 SRD786444 TAZ786444 TKV786444 TUR786444 UEN786444 UOJ786444 UYF786444 VIB786444 VRX786444 WBT786444 WLP786444 WVL786444 D851980 IZ851980 SV851980 ACR851980 AMN851980 AWJ851980 BGF851980 BQB851980 BZX851980 CJT851980 CTP851980 DDL851980 DNH851980 DXD851980 EGZ851980 EQV851980 FAR851980 FKN851980 FUJ851980 GEF851980 GOB851980 GXX851980 HHT851980 HRP851980 IBL851980 ILH851980 IVD851980 JEZ851980 JOV851980 JYR851980 KIN851980 KSJ851980 LCF851980 LMB851980 LVX851980 MFT851980 MPP851980 MZL851980 NJH851980 NTD851980 OCZ851980 OMV851980 OWR851980 PGN851980 PQJ851980 QAF851980 QKB851980 QTX851980 RDT851980 RNP851980 RXL851980 SHH851980 SRD851980 TAZ851980 TKV851980 TUR851980 UEN851980 UOJ851980 UYF851980 VIB851980 VRX851980 WBT851980 WLP851980 WVL851980 D917516 IZ917516 SV917516 ACR917516 AMN917516 AWJ917516 BGF917516 BQB917516 BZX917516 CJT917516 CTP917516 DDL917516 DNH917516 DXD917516 EGZ917516 EQV917516 FAR917516 FKN917516 FUJ917516 GEF917516 GOB917516 GXX917516 HHT917516 HRP917516 IBL917516 ILH917516 IVD917516 JEZ917516 JOV917516 JYR917516 KIN917516 KSJ917516 LCF917516 LMB917516 LVX917516 MFT917516 MPP917516 MZL917516 NJH917516 NTD917516 OCZ917516 OMV917516 OWR917516 PGN917516 PQJ917516 QAF917516 QKB917516 QTX917516 RDT917516 RNP917516 RXL917516 SHH917516 SRD917516 TAZ917516 TKV917516 TUR917516 UEN917516 UOJ917516 UYF917516 VIB917516 VRX917516 WBT917516 WLP917516 WVL917516 D983052 IZ983052 SV983052 ACR983052 AMN983052 AWJ983052 BGF983052 BQB983052 BZX983052 CJT983052 CTP983052 DDL983052 DNH983052 DXD983052 EGZ983052 EQV983052 FAR983052 FKN983052 FUJ983052 GEF983052 GOB983052 GXX983052 HHT983052 HRP983052 IBL983052 ILH983052 IVD983052 JEZ983052 JOV983052 JYR983052 KIN983052 KSJ983052 LCF983052 LMB983052 LVX983052 MFT983052 MPP983052 MZL983052 NJH983052 NTD983052 OCZ983052 OMV983052 OWR983052 PGN983052 PQJ983052 QAF983052 QKB983052 QTX983052 RDT983052 RNP983052 RXL983052 SHH983052 SRD983052 TAZ983052 TKV983052 TUR983052 UEN983052 UOJ983052 UYF983052 VIB983052 VRX983052 WBT983052 WLP983052 WVL983052" xr:uid="{67B2FFD9-F113-4CEE-986F-B26C9AC86E58}"/>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17E8B-4C72-45BE-AD84-3FE186306600}">
  <dimension ref="B2:Q67"/>
  <sheetViews>
    <sheetView zoomScale="85" zoomScaleNormal="85" workbookViewId="0">
      <pane ySplit="8" topLeftCell="A9" activePane="bottomLeft" state="frozen"/>
      <selection pane="bottomLeft" activeCell="E7" sqref="E7"/>
    </sheetView>
  </sheetViews>
  <sheetFormatPr defaultRowHeight="18.75"/>
  <cols>
    <col min="1" max="1" width="2.625" style="3" customWidth="1"/>
    <col min="2" max="2" width="5.125" style="9" customWidth="1"/>
    <col min="3" max="3" width="20.625" style="3" customWidth="1"/>
    <col min="4" max="4" width="20.75" style="3" customWidth="1"/>
    <col min="5" max="5" width="75.75" style="3" customWidth="1"/>
    <col min="6" max="6" width="6.25" style="181" customWidth="1"/>
    <col min="7" max="8" width="11.625" style="3" customWidth="1"/>
    <col min="9" max="9" width="5.75" style="11" customWidth="1"/>
    <col min="10" max="10" width="45.75" style="3" customWidth="1"/>
    <col min="11" max="11" width="35.75" style="3" customWidth="1"/>
    <col min="12" max="12" width="55.75" style="9" customWidth="1"/>
    <col min="13" max="13" width="13.75" style="9" customWidth="1"/>
    <col min="14" max="14" width="6.375" style="3" customWidth="1"/>
    <col min="15" max="15" width="13.25" style="11" customWidth="1"/>
    <col min="16" max="16" width="14.5" style="182" customWidth="1"/>
    <col min="17" max="17" width="15.625" style="13" customWidth="1"/>
    <col min="18" max="256" width="9" style="3"/>
    <col min="257" max="257" width="2.625" style="3" customWidth="1"/>
    <col min="258" max="258" width="5.125" style="3" customWidth="1"/>
    <col min="259" max="259" width="20.625" style="3" customWidth="1"/>
    <col min="260" max="260" width="20.75" style="3" customWidth="1"/>
    <col min="261" max="261" width="75.75" style="3" customWidth="1"/>
    <col min="262" max="262" width="6.25" style="3" customWidth="1"/>
    <col min="263" max="264" width="11.625" style="3" customWidth="1"/>
    <col min="265" max="265" width="5.75" style="3" customWidth="1"/>
    <col min="266" max="266" width="45.75" style="3" customWidth="1"/>
    <col min="267" max="267" width="35.75" style="3" customWidth="1"/>
    <col min="268" max="268" width="55.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20.625" style="3" customWidth="1"/>
    <col min="516" max="516" width="20.75" style="3" customWidth="1"/>
    <col min="517" max="517" width="75.75" style="3" customWidth="1"/>
    <col min="518" max="518" width="6.25" style="3" customWidth="1"/>
    <col min="519" max="520" width="11.625" style="3" customWidth="1"/>
    <col min="521" max="521" width="5.75" style="3" customWidth="1"/>
    <col min="522" max="522" width="45.75" style="3" customWidth="1"/>
    <col min="523" max="523" width="35.75" style="3" customWidth="1"/>
    <col min="524" max="524" width="55.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20.625" style="3" customWidth="1"/>
    <col min="772" max="772" width="20.75" style="3" customWidth="1"/>
    <col min="773" max="773" width="75.75" style="3" customWidth="1"/>
    <col min="774" max="774" width="6.25" style="3" customWidth="1"/>
    <col min="775" max="776" width="11.625" style="3" customWidth="1"/>
    <col min="777" max="777" width="5.75" style="3" customWidth="1"/>
    <col min="778" max="778" width="45.75" style="3" customWidth="1"/>
    <col min="779" max="779" width="35.75" style="3" customWidth="1"/>
    <col min="780" max="780" width="55.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20.625" style="3" customWidth="1"/>
    <col min="1028" max="1028" width="20.75" style="3" customWidth="1"/>
    <col min="1029" max="1029" width="75.75" style="3" customWidth="1"/>
    <col min="1030" max="1030" width="6.25" style="3" customWidth="1"/>
    <col min="1031" max="1032" width="11.625" style="3" customWidth="1"/>
    <col min="1033" max="1033" width="5.75" style="3" customWidth="1"/>
    <col min="1034" max="1034" width="45.75" style="3" customWidth="1"/>
    <col min="1035" max="1035" width="35.75" style="3" customWidth="1"/>
    <col min="1036" max="1036" width="55.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20.625" style="3" customWidth="1"/>
    <col min="1284" max="1284" width="20.75" style="3" customWidth="1"/>
    <col min="1285" max="1285" width="75.75" style="3" customWidth="1"/>
    <col min="1286" max="1286" width="6.25" style="3" customWidth="1"/>
    <col min="1287" max="1288" width="11.625" style="3" customWidth="1"/>
    <col min="1289" max="1289" width="5.75" style="3" customWidth="1"/>
    <col min="1290" max="1290" width="45.75" style="3" customWidth="1"/>
    <col min="1291" max="1291" width="35.75" style="3" customWidth="1"/>
    <col min="1292" max="1292" width="55.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20.625" style="3" customWidth="1"/>
    <col min="1540" max="1540" width="20.75" style="3" customWidth="1"/>
    <col min="1541" max="1541" width="75.75" style="3" customWidth="1"/>
    <col min="1542" max="1542" width="6.25" style="3" customWidth="1"/>
    <col min="1543" max="1544" width="11.625" style="3" customWidth="1"/>
    <col min="1545" max="1545" width="5.75" style="3" customWidth="1"/>
    <col min="1546" max="1546" width="45.75" style="3" customWidth="1"/>
    <col min="1547" max="1547" width="35.75" style="3" customWidth="1"/>
    <col min="1548" max="1548" width="55.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20.625" style="3" customWidth="1"/>
    <col min="1796" max="1796" width="20.75" style="3" customWidth="1"/>
    <col min="1797" max="1797" width="75.75" style="3" customWidth="1"/>
    <col min="1798" max="1798" width="6.25" style="3" customWidth="1"/>
    <col min="1799" max="1800" width="11.625" style="3" customWidth="1"/>
    <col min="1801" max="1801" width="5.75" style="3" customWidth="1"/>
    <col min="1802" max="1802" width="45.75" style="3" customWidth="1"/>
    <col min="1803" max="1803" width="35.75" style="3" customWidth="1"/>
    <col min="1804" max="1804" width="55.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20.625" style="3" customWidth="1"/>
    <col min="2052" max="2052" width="20.75" style="3" customWidth="1"/>
    <col min="2053" max="2053" width="75.75" style="3" customWidth="1"/>
    <col min="2054" max="2054" width="6.25" style="3" customWidth="1"/>
    <col min="2055" max="2056" width="11.625" style="3" customWidth="1"/>
    <col min="2057" max="2057" width="5.75" style="3" customWidth="1"/>
    <col min="2058" max="2058" width="45.75" style="3" customWidth="1"/>
    <col min="2059" max="2059" width="35.75" style="3" customWidth="1"/>
    <col min="2060" max="2060" width="55.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20.625" style="3" customWidth="1"/>
    <col min="2308" max="2308" width="20.75" style="3" customWidth="1"/>
    <col min="2309" max="2309" width="75.75" style="3" customWidth="1"/>
    <col min="2310" max="2310" width="6.25" style="3" customWidth="1"/>
    <col min="2311" max="2312" width="11.625" style="3" customWidth="1"/>
    <col min="2313" max="2313" width="5.75" style="3" customWidth="1"/>
    <col min="2314" max="2314" width="45.75" style="3" customWidth="1"/>
    <col min="2315" max="2315" width="35.75" style="3" customWidth="1"/>
    <col min="2316" max="2316" width="55.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20.625" style="3" customWidth="1"/>
    <col min="2564" max="2564" width="20.75" style="3" customWidth="1"/>
    <col min="2565" max="2565" width="75.75" style="3" customWidth="1"/>
    <col min="2566" max="2566" width="6.25" style="3" customWidth="1"/>
    <col min="2567" max="2568" width="11.625" style="3" customWidth="1"/>
    <col min="2569" max="2569" width="5.75" style="3" customWidth="1"/>
    <col min="2570" max="2570" width="45.75" style="3" customWidth="1"/>
    <col min="2571" max="2571" width="35.75" style="3" customWidth="1"/>
    <col min="2572" max="2572" width="55.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20.625" style="3" customWidth="1"/>
    <col min="2820" max="2820" width="20.75" style="3" customWidth="1"/>
    <col min="2821" max="2821" width="75.75" style="3" customWidth="1"/>
    <col min="2822" max="2822" width="6.25" style="3" customWidth="1"/>
    <col min="2823" max="2824" width="11.625" style="3" customWidth="1"/>
    <col min="2825" max="2825" width="5.75" style="3" customWidth="1"/>
    <col min="2826" max="2826" width="45.75" style="3" customWidth="1"/>
    <col min="2827" max="2827" width="35.75" style="3" customWidth="1"/>
    <col min="2828" max="2828" width="55.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20.625" style="3" customWidth="1"/>
    <col min="3076" max="3076" width="20.75" style="3" customWidth="1"/>
    <col min="3077" max="3077" width="75.75" style="3" customWidth="1"/>
    <col min="3078" max="3078" width="6.25" style="3" customWidth="1"/>
    <col min="3079" max="3080" width="11.625" style="3" customWidth="1"/>
    <col min="3081" max="3081" width="5.75" style="3" customWidth="1"/>
    <col min="3082" max="3082" width="45.75" style="3" customWidth="1"/>
    <col min="3083" max="3083" width="35.75" style="3" customWidth="1"/>
    <col min="3084" max="3084" width="55.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20.625" style="3" customWidth="1"/>
    <col min="3332" max="3332" width="20.75" style="3" customWidth="1"/>
    <col min="3333" max="3333" width="75.75" style="3" customWidth="1"/>
    <col min="3334" max="3334" width="6.25" style="3" customWidth="1"/>
    <col min="3335" max="3336" width="11.625" style="3" customWidth="1"/>
    <col min="3337" max="3337" width="5.75" style="3" customWidth="1"/>
    <col min="3338" max="3338" width="45.75" style="3" customWidth="1"/>
    <col min="3339" max="3339" width="35.75" style="3" customWidth="1"/>
    <col min="3340" max="3340" width="55.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20.625" style="3" customWidth="1"/>
    <col min="3588" max="3588" width="20.75" style="3" customWidth="1"/>
    <col min="3589" max="3589" width="75.75" style="3" customWidth="1"/>
    <col min="3590" max="3590" width="6.25" style="3" customWidth="1"/>
    <col min="3591" max="3592" width="11.625" style="3" customWidth="1"/>
    <col min="3593" max="3593" width="5.75" style="3" customWidth="1"/>
    <col min="3594" max="3594" width="45.75" style="3" customWidth="1"/>
    <col min="3595" max="3595" width="35.75" style="3" customWidth="1"/>
    <col min="3596" max="3596" width="55.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20.625" style="3" customWidth="1"/>
    <col min="3844" max="3844" width="20.75" style="3" customWidth="1"/>
    <col min="3845" max="3845" width="75.75" style="3" customWidth="1"/>
    <col min="3846" max="3846" width="6.25" style="3" customWidth="1"/>
    <col min="3847" max="3848" width="11.625" style="3" customWidth="1"/>
    <col min="3849" max="3849" width="5.75" style="3" customWidth="1"/>
    <col min="3850" max="3850" width="45.75" style="3" customWidth="1"/>
    <col min="3851" max="3851" width="35.75" style="3" customWidth="1"/>
    <col min="3852" max="3852" width="55.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20.625" style="3" customWidth="1"/>
    <col min="4100" max="4100" width="20.75" style="3" customWidth="1"/>
    <col min="4101" max="4101" width="75.75" style="3" customWidth="1"/>
    <col min="4102" max="4102" width="6.25" style="3" customWidth="1"/>
    <col min="4103" max="4104" width="11.625" style="3" customWidth="1"/>
    <col min="4105" max="4105" width="5.75" style="3" customWidth="1"/>
    <col min="4106" max="4106" width="45.75" style="3" customWidth="1"/>
    <col min="4107" max="4107" width="35.75" style="3" customWidth="1"/>
    <col min="4108" max="4108" width="55.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20.625" style="3" customWidth="1"/>
    <col min="4356" max="4356" width="20.75" style="3" customWidth="1"/>
    <col min="4357" max="4357" width="75.75" style="3" customWidth="1"/>
    <col min="4358" max="4358" width="6.25" style="3" customWidth="1"/>
    <col min="4359" max="4360" width="11.625" style="3" customWidth="1"/>
    <col min="4361" max="4361" width="5.75" style="3" customWidth="1"/>
    <col min="4362" max="4362" width="45.75" style="3" customWidth="1"/>
    <col min="4363" max="4363" width="35.75" style="3" customWidth="1"/>
    <col min="4364" max="4364" width="55.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20.625" style="3" customWidth="1"/>
    <col min="4612" max="4612" width="20.75" style="3" customWidth="1"/>
    <col min="4613" max="4613" width="75.75" style="3" customWidth="1"/>
    <col min="4614" max="4614" width="6.25" style="3" customWidth="1"/>
    <col min="4615" max="4616" width="11.625" style="3" customWidth="1"/>
    <col min="4617" max="4617" width="5.75" style="3" customWidth="1"/>
    <col min="4618" max="4618" width="45.75" style="3" customWidth="1"/>
    <col min="4619" max="4619" width="35.75" style="3" customWidth="1"/>
    <col min="4620" max="4620" width="55.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20.625" style="3" customWidth="1"/>
    <col min="4868" max="4868" width="20.75" style="3" customWidth="1"/>
    <col min="4869" max="4869" width="75.75" style="3" customWidth="1"/>
    <col min="4870" max="4870" width="6.25" style="3" customWidth="1"/>
    <col min="4871" max="4872" width="11.625" style="3" customWidth="1"/>
    <col min="4873" max="4873" width="5.75" style="3" customWidth="1"/>
    <col min="4874" max="4874" width="45.75" style="3" customWidth="1"/>
    <col min="4875" max="4875" width="35.75" style="3" customWidth="1"/>
    <col min="4876" max="4876" width="55.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20.625" style="3" customWidth="1"/>
    <col min="5124" max="5124" width="20.75" style="3" customWidth="1"/>
    <col min="5125" max="5125" width="75.75" style="3" customWidth="1"/>
    <col min="5126" max="5126" width="6.25" style="3" customWidth="1"/>
    <col min="5127" max="5128" width="11.625" style="3" customWidth="1"/>
    <col min="5129" max="5129" width="5.75" style="3" customWidth="1"/>
    <col min="5130" max="5130" width="45.75" style="3" customWidth="1"/>
    <col min="5131" max="5131" width="35.75" style="3" customWidth="1"/>
    <col min="5132" max="5132" width="55.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20.625" style="3" customWidth="1"/>
    <col min="5380" max="5380" width="20.75" style="3" customWidth="1"/>
    <col min="5381" max="5381" width="75.75" style="3" customWidth="1"/>
    <col min="5382" max="5382" width="6.25" style="3" customWidth="1"/>
    <col min="5383" max="5384" width="11.625" style="3" customWidth="1"/>
    <col min="5385" max="5385" width="5.75" style="3" customWidth="1"/>
    <col min="5386" max="5386" width="45.75" style="3" customWidth="1"/>
    <col min="5387" max="5387" width="35.75" style="3" customWidth="1"/>
    <col min="5388" max="5388" width="55.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20.625" style="3" customWidth="1"/>
    <col min="5636" max="5636" width="20.75" style="3" customWidth="1"/>
    <col min="5637" max="5637" width="75.75" style="3" customWidth="1"/>
    <col min="5638" max="5638" width="6.25" style="3" customWidth="1"/>
    <col min="5639" max="5640" width="11.625" style="3" customWidth="1"/>
    <col min="5641" max="5641" width="5.75" style="3" customWidth="1"/>
    <col min="5642" max="5642" width="45.75" style="3" customWidth="1"/>
    <col min="5643" max="5643" width="35.75" style="3" customWidth="1"/>
    <col min="5644" max="5644" width="55.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20.625" style="3" customWidth="1"/>
    <col min="5892" max="5892" width="20.75" style="3" customWidth="1"/>
    <col min="5893" max="5893" width="75.75" style="3" customWidth="1"/>
    <col min="5894" max="5894" width="6.25" style="3" customWidth="1"/>
    <col min="5895" max="5896" width="11.625" style="3" customWidth="1"/>
    <col min="5897" max="5897" width="5.75" style="3" customWidth="1"/>
    <col min="5898" max="5898" width="45.75" style="3" customWidth="1"/>
    <col min="5899" max="5899" width="35.75" style="3" customWidth="1"/>
    <col min="5900" max="5900" width="55.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20.625" style="3" customWidth="1"/>
    <col min="6148" max="6148" width="20.75" style="3" customWidth="1"/>
    <col min="6149" max="6149" width="75.75" style="3" customWidth="1"/>
    <col min="6150" max="6150" width="6.25" style="3" customWidth="1"/>
    <col min="6151" max="6152" width="11.625" style="3" customWidth="1"/>
    <col min="6153" max="6153" width="5.75" style="3" customWidth="1"/>
    <col min="6154" max="6154" width="45.75" style="3" customWidth="1"/>
    <col min="6155" max="6155" width="35.75" style="3" customWidth="1"/>
    <col min="6156" max="6156" width="55.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20.625" style="3" customWidth="1"/>
    <col min="6404" max="6404" width="20.75" style="3" customWidth="1"/>
    <col min="6405" max="6405" width="75.75" style="3" customWidth="1"/>
    <col min="6406" max="6406" width="6.25" style="3" customWidth="1"/>
    <col min="6407" max="6408" width="11.625" style="3" customWidth="1"/>
    <col min="6409" max="6409" width="5.75" style="3" customWidth="1"/>
    <col min="6410" max="6410" width="45.75" style="3" customWidth="1"/>
    <col min="6411" max="6411" width="35.75" style="3" customWidth="1"/>
    <col min="6412" max="6412" width="55.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20.625" style="3" customWidth="1"/>
    <col min="6660" max="6660" width="20.75" style="3" customWidth="1"/>
    <col min="6661" max="6661" width="75.75" style="3" customWidth="1"/>
    <col min="6662" max="6662" width="6.25" style="3" customWidth="1"/>
    <col min="6663" max="6664" width="11.625" style="3" customWidth="1"/>
    <col min="6665" max="6665" width="5.75" style="3" customWidth="1"/>
    <col min="6666" max="6666" width="45.75" style="3" customWidth="1"/>
    <col min="6667" max="6667" width="35.75" style="3" customWidth="1"/>
    <col min="6668" max="6668" width="55.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20.625" style="3" customWidth="1"/>
    <col min="6916" max="6916" width="20.75" style="3" customWidth="1"/>
    <col min="6917" max="6917" width="75.75" style="3" customWidth="1"/>
    <col min="6918" max="6918" width="6.25" style="3" customWidth="1"/>
    <col min="6919" max="6920" width="11.625" style="3" customWidth="1"/>
    <col min="6921" max="6921" width="5.75" style="3" customWidth="1"/>
    <col min="6922" max="6922" width="45.75" style="3" customWidth="1"/>
    <col min="6923" max="6923" width="35.75" style="3" customWidth="1"/>
    <col min="6924" max="6924" width="55.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20.625" style="3" customWidth="1"/>
    <col min="7172" max="7172" width="20.75" style="3" customWidth="1"/>
    <col min="7173" max="7173" width="75.75" style="3" customWidth="1"/>
    <col min="7174" max="7174" width="6.25" style="3" customWidth="1"/>
    <col min="7175" max="7176" width="11.625" style="3" customWidth="1"/>
    <col min="7177" max="7177" width="5.75" style="3" customWidth="1"/>
    <col min="7178" max="7178" width="45.75" style="3" customWidth="1"/>
    <col min="7179" max="7179" width="35.75" style="3" customWidth="1"/>
    <col min="7180" max="7180" width="55.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20.625" style="3" customWidth="1"/>
    <col min="7428" max="7428" width="20.75" style="3" customWidth="1"/>
    <col min="7429" max="7429" width="75.75" style="3" customWidth="1"/>
    <col min="7430" max="7430" width="6.25" style="3" customWidth="1"/>
    <col min="7431" max="7432" width="11.625" style="3" customWidth="1"/>
    <col min="7433" max="7433" width="5.75" style="3" customWidth="1"/>
    <col min="7434" max="7434" width="45.75" style="3" customWidth="1"/>
    <col min="7435" max="7435" width="35.75" style="3" customWidth="1"/>
    <col min="7436" max="7436" width="55.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20.625" style="3" customWidth="1"/>
    <col min="7684" max="7684" width="20.75" style="3" customWidth="1"/>
    <col min="7685" max="7685" width="75.75" style="3" customWidth="1"/>
    <col min="7686" max="7686" width="6.25" style="3" customWidth="1"/>
    <col min="7687" max="7688" width="11.625" style="3" customWidth="1"/>
    <col min="7689" max="7689" width="5.75" style="3" customWidth="1"/>
    <col min="7690" max="7690" width="45.75" style="3" customWidth="1"/>
    <col min="7691" max="7691" width="35.75" style="3" customWidth="1"/>
    <col min="7692" max="7692" width="55.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20.625" style="3" customWidth="1"/>
    <col min="7940" max="7940" width="20.75" style="3" customWidth="1"/>
    <col min="7941" max="7941" width="75.75" style="3" customWidth="1"/>
    <col min="7942" max="7942" width="6.25" style="3" customWidth="1"/>
    <col min="7943" max="7944" width="11.625" style="3" customWidth="1"/>
    <col min="7945" max="7945" width="5.75" style="3" customWidth="1"/>
    <col min="7946" max="7946" width="45.75" style="3" customWidth="1"/>
    <col min="7947" max="7947" width="35.75" style="3" customWidth="1"/>
    <col min="7948" max="7948" width="55.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20.625" style="3" customWidth="1"/>
    <col min="8196" max="8196" width="20.75" style="3" customWidth="1"/>
    <col min="8197" max="8197" width="75.75" style="3" customWidth="1"/>
    <col min="8198" max="8198" width="6.25" style="3" customWidth="1"/>
    <col min="8199" max="8200" width="11.625" style="3" customWidth="1"/>
    <col min="8201" max="8201" width="5.75" style="3" customWidth="1"/>
    <col min="8202" max="8202" width="45.75" style="3" customWidth="1"/>
    <col min="8203" max="8203" width="35.75" style="3" customWidth="1"/>
    <col min="8204" max="8204" width="55.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20.625" style="3" customWidth="1"/>
    <col min="8452" max="8452" width="20.75" style="3" customWidth="1"/>
    <col min="8453" max="8453" width="75.75" style="3" customWidth="1"/>
    <col min="8454" max="8454" width="6.25" style="3" customWidth="1"/>
    <col min="8455" max="8456" width="11.625" style="3" customWidth="1"/>
    <col min="8457" max="8457" width="5.75" style="3" customWidth="1"/>
    <col min="8458" max="8458" width="45.75" style="3" customWidth="1"/>
    <col min="8459" max="8459" width="35.75" style="3" customWidth="1"/>
    <col min="8460" max="8460" width="55.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20.625" style="3" customWidth="1"/>
    <col min="8708" max="8708" width="20.75" style="3" customWidth="1"/>
    <col min="8709" max="8709" width="75.75" style="3" customWidth="1"/>
    <col min="8710" max="8710" width="6.25" style="3" customWidth="1"/>
    <col min="8711" max="8712" width="11.625" style="3" customWidth="1"/>
    <col min="8713" max="8713" width="5.75" style="3" customWidth="1"/>
    <col min="8714" max="8714" width="45.75" style="3" customWidth="1"/>
    <col min="8715" max="8715" width="35.75" style="3" customWidth="1"/>
    <col min="8716" max="8716" width="55.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20.625" style="3" customWidth="1"/>
    <col min="8964" max="8964" width="20.75" style="3" customWidth="1"/>
    <col min="8965" max="8965" width="75.75" style="3" customWidth="1"/>
    <col min="8966" max="8966" width="6.25" style="3" customWidth="1"/>
    <col min="8967" max="8968" width="11.625" style="3" customWidth="1"/>
    <col min="8969" max="8969" width="5.75" style="3" customWidth="1"/>
    <col min="8970" max="8970" width="45.75" style="3" customWidth="1"/>
    <col min="8971" max="8971" width="35.75" style="3" customWidth="1"/>
    <col min="8972" max="8972" width="55.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20.625" style="3" customWidth="1"/>
    <col min="9220" max="9220" width="20.75" style="3" customWidth="1"/>
    <col min="9221" max="9221" width="75.75" style="3" customWidth="1"/>
    <col min="9222" max="9222" width="6.25" style="3" customWidth="1"/>
    <col min="9223" max="9224" width="11.625" style="3" customWidth="1"/>
    <col min="9225" max="9225" width="5.75" style="3" customWidth="1"/>
    <col min="9226" max="9226" width="45.75" style="3" customWidth="1"/>
    <col min="9227" max="9227" width="35.75" style="3" customWidth="1"/>
    <col min="9228" max="9228" width="55.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20.625" style="3" customWidth="1"/>
    <col min="9476" max="9476" width="20.75" style="3" customWidth="1"/>
    <col min="9477" max="9477" width="75.75" style="3" customWidth="1"/>
    <col min="9478" max="9478" width="6.25" style="3" customWidth="1"/>
    <col min="9479" max="9480" width="11.625" style="3" customWidth="1"/>
    <col min="9481" max="9481" width="5.75" style="3" customWidth="1"/>
    <col min="9482" max="9482" width="45.75" style="3" customWidth="1"/>
    <col min="9483" max="9483" width="35.75" style="3" customWidth="1"/>
    <col min="9484" max="9484" width="55.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20.625" style="3" customWidth="1"/>
    <col min="9732" max="9732" width="20.75" style="3" customWidth="1"/>
    <col min="9733" max="9733" width="75.75" style="3" customWidth="1"/>
    <col min="9734" max="9734" width="6.25" style="3" customWidth="1"/>
    <col min="9735" max="9736" width="11.625" style="3" customWidth="1"/>
    <col min="9737" max="9737" width="5.75" style="3" customWidth="1"/>
    <col min="9738" max="9738" width="45.75" style="3" customWidth="1"/>
    <col min="9739" max="9739" width="35.75" style="3" customWidth="1"/>
    <col min="9740" max="9740" width="55.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20.625" style="3" customWidth="1"/>
    <col min="9988" max="9988" width="20.75" style="3" customWidth="1"/>
    <col min="9989" max="9989" width="75.75" style="3" customWidth="1"/>
    <col min="9990" max="9990" width="6.25" style="3" customWidth="1"/>
    <col min="9991" max="9992" width="11.625" style="3" customWidth="1"/>
    <col min="9993" max="9993" width="5.75" style="3" customWidth="1"/>
    <col min="9994" max="9994" width="45.75" style="3" customWidth="1"/>
    <col min="9995" max="9995" width="35.75" style="3" customWidth="1"/>
    <col min="9996" max="9996" width="55.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20.625" style="3" customWidth="1"/>
    <col min="10244" max="10244" width="20.75" style="3" customWidth="1"/>
    <col min="10245" max="10245" width="75.75" style="3" customWidth="1"/>
    <col min="10246" max="10246" width="6.25" style="3" customWidth="1"/>
    <col min="10247" max="10248" width="11.625" style="3" customWidth="1"/>
    <col min="10249" max="10249" width="5.75" style="3" customWidth="1"/>
    <col min="10250" max="10250" width="45.75" style="3" customWidth="1"/>
    <col min="10251" max="10251" width="35.75" style="3" customWidth="1"/>
    <col min="10252" max="10252" width="55.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20.625" style="3" customWidth="1"/>
    <col min="10500" max="10500" width="20.75" style="3" customWidth="1"/>
    <col min="10501" max="10501" width="75.75" style="3" customWidth="1"/>
    <col min="10502" max="10502" width="6.25" style="3" customWidth="1"/>
    <col min="10503" max="10504" width="11.625" style="3" customWidth="1"/>
    <col min="10505" max="10505" width="5.75" style="3" customWidth="1"/>
    <col min="10506" max="10506" width="45.75" style="3" customWidth="1"/>
    <col min="10507" max="10507" width="35.75" style="3" customWidth="1"/>
    <col min="10508" max="10508" width="55.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20.625" style="3" customWidth="1"/>
    <col min="10756" max="10756" width="20.75" style="3" customWidth="1"/>
    <col min="10757" max="10757" width="75.75" style="3" customWidth="1"/>
    <col min="10758" max="10758" width="6.25" style="3" customWidth="1"/>
    <col min="10759" max="10760" width="11.625" style="3" customWidth="1"/>
    <col min="10761" max="10761" width="5.75" style="3" customWidth="1"/>
    <col min="10762" max="10762" width="45.75" style="3" customWidth="1"/>
    <col min="10763" max="10763" width="35.75" style="3" customWidth="1"/>
    <col min="10764" max="10764" width="55.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20.625" style="3" customWidth="1"/>
    <col min="11012" max="11012" width="20.75" style="3" customWidth="1"/>
    <col min="11013" max="11013" width="75.75" style="3" customWidth="1"/>
    <col min="11014" max="11014" width="6.25" style="3" customWidth="1"/>
    <col min="11015" max="11016" width="11.625" style="3" customWidth="1"/>
    <col min="11017" max="11017" width="5.75" style="3" customWidth="1"/>
    <col min="11018" max="11018" width="45.75" style="3" customWidth="1"/>
    <col min="11019" max="11019" width="35.75" style="3" customWidth="1"/>
    <col min="11020" max="11020" width="55.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20.625" style="3" customWidth="1"/>
    <col min="11268" max="11268" width="20.75" style="3" customWidth="1"/>
    <col min="11269" max="11269" width="75.75" style="3" customWidth="1"/>
    <col min="11270" max="11270" width="6.25" style="3" customWidth="1"/>
    <col min="11271" max="11272" width="11.625" style="3" customWidth="1"/>
    <col min="11273" max="11273" width="5.75" style="3" customWidth="1"/>
    <col min="11274" max="11274" width="45.75" style="3" customWidth="1"/>
    <col min="11275" max="11275" width="35.75" style="3" customWidth="1"/>
    <col min="11276" max="11276" width="55.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20.625" style="3" customWidth="1"/>
    <col min="11524" max="11524" width="20.75" style="3" customWidth="1"/>
    <col min="11525" max="11525" width="75.75" style="3" customWidth="1"/>
    <col min="11526" max="11526" width="6.25" style="3" customWidth="1"/>
    <col min="11527" max="11528" width="11.625" style="3" customWidth="1"/>
    <col min="11529" max="11529" width="5.75" style="3" customWidth="1"/>
    <col min="11530" max="11530" width="45.75" style="3" customWidth="1"/>
    <col min="11531" max="11531" width="35.75" style="3" customWidth="1"/>
    <col min="11532" max="11532" width="55.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20.625" style="3" customWidth="1"/>
    <col min="11780" max="11780" width="20.75" style="3" customWidth="1"/>
    <col min="11781" max="11781" width="75.75" style="3" customWidth="1"/>
    <col min="11782" max="11782" width="6.25" style="3" customWidth="1"/>
    <col min="11783" max="11784" width="11.625" style="3" customWidth="1"/>
    <col min="11785" max="11785" width="5.75" style="3" customWidth="1"/>
    <col min="11786" max="11786" width="45.75" style="3" customWidth="1"/>
    <col min="11787" max="11787" width="35.75" style="3" customWidth="1"/>
    <col min="11788" max="11788" width="55.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20.625" style="3" customWidth="1"/>
    <col min="12036" max="12036" width="20.75" style="3" customWidth="1"/>
    <col min="12037" max="12037" width="75.75" style="3" customWidth="1"/>
    <col min="12038" max="12038" width="6.25" style="3" customWidth="1"/>
    <col min="12039" max="12040" width="11.625" style="3" customWidth="1"/>
    <col min="12041" max="12041" width="5.75" style="3" customWidth="1"/>
    <col min="12042" max="12042" width="45.75" style="3" customWidth="1"/>
    <col min="12043" max="12043" width="35.75" style="3" customWidth="1"/>
    <col min="12044" max="12044" width="55.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20.625" style="3" customWidth="1"/>
    <col min="12292" max="12292" width="20.75" style="3" customWidth="1"/>
    <col min="12293" max="12293" width="75.75" style="3" customWidth="1"/>
    <col min="12294" max="12294" width="6.25" style="3" customWidth="1"/>
    <col min="12295" max="12296" width="11.625" style="3" customWidth="1"/>
    <col min="12297" max="12297" width="5.75" style="3" customWidth="1"/>
    <col min="12298" max="12298" width="45.75" style="3" customWidth="1"/>
    <col min="12299" max="12299" width="35.75" style="3" customWidth="1"/>
    <col min="12300" max="12300" width="55.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20.625" style="3" customWidth="1"/>
    <col min="12548" max="12548" width="20.75" style="3" customWidth="1"/>
    <col min="12549" max="12549" width="75.75" style="3" customWidth="1"/>
    <col min="12550" max="12550" width="6.25" style="3" customWidth="1"/>
    <col min="12551" max="12552" width="11.625" style="3" customWidth="1"/>
    <col min="12553" max="12553" width="5.75" style="3" customWidth="1"/>
    <col min="12554" max="12554" width="45.75" style="3" customWidth="1"/>
    <col min="12555" max="12555" width="35.75" style="3" customWidth="1"/>
    <col min="12556" max="12556" width="55.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20.625" style="3" customWidth="1"/>
    <col min="12804" max="12804" width="20.75" style="3" customWidth="1"/>
    <col min="12805" max="12805" width="75.75" style="3" customWidth="1"/>
    <col min="12806" max="12806" width="6.25" style="3" customWidth="1"/>
    <col min="12807" max="12808" width="11.625" style="3" customWidth="1"/>
    <col min="12809" max="12809" width="5.75" style="3" customWidth="1"/>
    <col min="12810" max="12810" width="45.75" style="3" customWidth="1"/>
    <col min="12811" max="12811" width="35.75" style="3" customWidth="1"/>
    <col min="12812" max="12812" width="55.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20.625" style="3" customWidth="1"/>
    <col min="13060" max="13060" width="20.75" style="3" customWidth="1"/>
    <col min="13061" max="13061" width="75.75" style="3" customWidth="1"/>
    <col min="13062" max="13062" width="6.25" style="3" customWidth="1"/>
    <col min="13063" max="13064" width="11.625" style="3" customWidth="1"/>
    <col min="13065" max="13065" width="5.75" style="3" customWidth="1"/>
    <col min="13066" max="13066" width="45.75" style="3" customWidth="1"/>
    <col min="13067" max="13067" width="35.75" style="3" customWidth="1"/>
    <col min="13068" max="13068" width="55.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20.625" style="3" customWidth="1"/>
    <col min="13316" max="13316" width="20.75" style="3" customWidth="1"/>
    <col min="13317" max="13317" width="75.75" style="3" customWidth="1"/>
    <col min="13318" max="13318" width="6.25" style="3" customWidth="1"/>
    <col min="13319" max="13320" width="11.625" style="3" customWidth="1"/>
    <col min="13321" max="13321" width="5.75" style="3" customWidth="1"/>
    <col min="13322" max="13322" width="45.75" style="3" customWidth="1"/>
    <col min="13323" max="13323" width="35.75" style="3" customWidth="1"/>
    <col min="13324" max="13324" width="55.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20.625" style="3" customWidth="1"/>
    <col min="13572" max="13572" width="20.75" style="3" customWidth="1"/>
    <col min="13573" max="13573" width="75.75" style="3" customWidth="1"/>
    <col min="13574" max="13574" width="6.25" style="3" customWidth="1"/>
    <col min="13575" max="13576" width="11.625" style="3" customWidth="1"/>
    <col min="13577" max="13577" width="5.75" style="3" customWidth="1"/>
    <col min="13578" max="13578" width="45.75" style="3" customWidth="1"/>
    <col min="13579" max="13579" width="35.75" style="3" customWidth="1"/>
    <col min="13580" max="13580" width="55.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20.625" style="3" customWidth="1"/>
    <col min="13828" max="13828" width="20.75" style="3" customWidth="1"/>
    <col min="13829" max="13829" width="75.75" style="3" customWidth="1"/>
    <col min="13830" max="13830" width="6.25" style="3" customWidth="1"/>
    <col min="13831" max="13832" width="11.625" style="3" customWidth="1"/>
    <col min="13833" max="13833" width="5.75" style="3" customWidth="1"/>
    <col min="13834" max="13834" width="45.75" style="3" customWidth="1"/>
    <col min="13835" max="13835" width="35.75" style="3" customWidth="1"/>
    <col min="13836" max="13836" width="55.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20.625" style="3" customWidth="1"/>
    <col min="14084" max="14084" width="20.75" style="3" customWidth="1"/>
    <col min="14085" max="14085" width="75.75" style="3" customWidth="1"/>
    <col min="14086" max="14086" width="6.25" style="3" customWidth="1"/>
    <col min="14087" max="14088" width="11.625" style="3" customWidth="1"/>
    <col min="14089" max="14089" width="5.75" style="3" customWidth="1"/>
    <col min="14090" max="14090" width="45.75" style="3" customWidth="1"/>
    <col min="14091" max="14091" width="35.75" style="3" customWidth="1"/>
    <col min="14092" max="14092" width="55.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20.625" style="3" customWidth="1"/>
    <col min="14340" max="14340" width="20.75" style="3" customWidth="1"/>
    <col min="14341" max="14341" width="75.75" style="3" customWidth="1"/>
    <col min="14342" max="14342" width="6.25" style="3" customWidth="1"/>
    <col min="14343" max="14344" width="11.625" style="3" customWidth="1"/>
    <col min="14345" max="14345" width="5.75" style="3" customWidth="1"/>
    <col min="14346" max="14346" width="45.75" style="3" customWidth="1"/>
    <col min="14347" max="14347" width="35.75" style="3" customWidth="1"/>
    <col min="14348" max="14348" width="55.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20.625" style="3" customWidth="1"/>
    <col min="14596" max="14596" width="20.75" style="3" customWidth="1"/>
    <col min="14597" max="14597" width="75.75" style="3" customWidth="1"/>
    <col min="14598" max="14598" width="6.25" style="3" customWidth="1"/>
    <col min="14599" max="14600" width="11.625" style="3" customWidth="1"/>
    <col min="14601" max="14601" width="5.75" style="3" customWidth="1"/>
    <col min="14602" max="14602" width="45.75" style="3" customWidth="1"/>
    <col min="14603" max="14603" width="35.75" style="3" customWidth="1"/>
    <col min="14604" max="14604" width="55.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20.625" style="3" customWidth="1"/>
    <col min="14852" max="14852" width="20.75" style="3" customWidth="1"/>
    <col min="14853" max="14853" width="75.75" style="3" customWidth="1"/>
    <col min="14854" max="14854" width="6.25" style="3" customWidth="1"/>
    <col min="14855" max="14856" width="11.625" style="3" customWidth="1"/>
    <col min="14857" max="14857" width="5.75" style="3" customWidth="1"/>
    <col min="14858" max="14858" width="45.75" style="3" customWidth="1"/>
    <col min="14859" max="14859" width="35.75" style="3" customWidth="1"/>
    <col min="14860" max="14860" width="55.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20.625" style="3" customWidth="1"/>
    <col min="15108" max="15108" width="20.75" style="3" customWidth="1"/>
    <col min="15109" max="15109" width="75.75" style="3" customWidth="1"/>
    <col min="15110" max="15110" width="6.25" style="3" customWidth="1"/>
    <col min="15111" max="15112" width="11.625" style="3" customWidth="1"/>
    <col min="15113" max="15113" width="5.75" style="3" customWidth="1"/>
    <col min="15114" max="15114" width="45.75" style="3" customWidth="1"/>
    <col min="15115" max="15115" width="35.75" style="3" customWidth="1"/>
    <col min="15116" max="15116" width="55.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20.625" style="3" customWidth="1"/>
    <col min="15364" max="15364" width="20.75" style="3" customWidth="1"/>
    <col min="15365" max="15365" width="75.75" style="3" customWidth="1"/>
    <col min="15366" max="15366" width="6.25" style="3" customWidth="1"/>
    <col min="15367" max="15368" width="11.625" style="3" customWidth="1"/>
    <col min="15369" max="15369" width="5.75" style="3" customWidth="1"/>
    <col min="15370" max="15370" width="45.75" style="3" customWidth="1"/>
    <col min="15371" max="15371" width="35.75" style="3" customWidth="1"/>
    <col min="15372" max="15372" width="55.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20.625" style="3" customWidth="1"/>
    <col min="15620" max="15620" width="20.75" style="3" customWidth="1"/>
    <col min="15621" max="15621" width="75.75" style="3" customWidth="1"/>
    <col min="15622" max="15622" width="6.25" style="3" customWidth="1"/>
    <col min="15623" max="15624" width="11.625" style="3" customWidth="1"/>
    <col min="15625" max="15625" width="5.75" style="3" customWidth="1"/>
    <col min="15626" max="15626" width="45.75" style="3" customWidth="1"/>
    <col min="15627" max="15627" width="35.75" style="3" customWidth="1"/>
    <col min="15628" max="15628" width="55.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20.625" style="3" customWidth="1"/>
    <col min="15876" max="15876" width="20.75" style="3" customWidth="1"/>
    <col min="15877" max="15877" width="75.75" style="3" customWidth="1"/>
    <col min="15878" max="15878" width="6.25" style="3" customWidth="1"/>
    <col min="15879" max="15880" width="11.625" style="3" customWidth="1"/>
    <col min="15881" max="15881" width="5.75" style="3" customWidth="1"/>
    <col min="15882" max="15882" width="45.75" style="3" customWidth="1"/>
    <col min="15883" max="15883" width="35.75" style="3" customWidth="1"/>
    <col min="15884" max="15884" width="55.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20.625" style="3" customWidth="1"/>
    <col min="16132" max="16132" width="20.75" style="3" customWidth="1"/>
    <col min="16133" max="16133" width="75.75" style="3" customWidth="1"/>
    <col min="16134" max="16134" width="6.25" style="3" customWidth="1"/>
    <col min="16135" max="16136" width="11.625" style="3" customWidth="1"/>
    <col min="16137" max="16137" width="5.75" style="3" customWidth="1"/>
    <col min="16138" max="16138" width="45.75" style="3" customWidth="1"/>
    <col min="16139" max="16139" width="35.75" style="3" customWidth="1"/>
    <col min="16140" max="16140" width="55.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505</v>
      </c>
      <c r="G2" s="4" t="s">
        <v>2</v>
      </c>
      <c r="H2" s="5"/>
      <c r="I2" s="6"/>
      <c r="J2" s="125">
        <f>SUM(H:H)</f>
        <v>115270</v>
      </c>
    </row>
    <row r="3" spans="2:17" ht="20.100000000000001" customHeight="1">
      <c r="B3" s="1" t="s">
        <v>3</v>
      </c>
      <c r="C3" s="1"/>
      <c r="D3" s="1"/>
      <c r="E3" s="14" t="s">
        <v>506</v>
      </c>
    </row>
    <row r="4" spans="2:17" ht="20.100000000000001" customHeight="1">
      <c r="B4" s="1" t="s">
        <v>5</v>
      </c>
      <c r="C4" s="1"/>
      <c r="D4" s="1"/>
      <c r="E4" s="2">
        <v>191796</v>
      </c>
    </row>
    <row r="5" spans="2:17" ht="20.100000000000001" customHeight="1">
      <c r="B5" s="1" t="s">
        <v>6</v>
      </c>
      <c r="C5" s="1"/>
      <c r="D5" s="1"/>
      <c r="E5" s="15">
        <v>44530</v>
      </c>
    </row>
    <row r="6" spans="2:17" ht="20.100000000000001" customHeight="1">
      <c r="B6" s="1" t="s">
        <v>8</v>
      </c>
      <c r="C6" s="1"/>
      <c r="D6" s="1"/>
      <c r="E6" s="15">
        <v>44575</v>
      </c>
    </row>
    <row r="8" spans="2:17" s="9" customFormat="1" ht="19.7" customHeight="1">
      <c r="B8" s="16" t="s">
        <v>9</v>
      </c>
      <c r="C8" s="16" t="s">
        <v>10</v>
      </c>
      <c r="D8" s="16" t="s">
        <v>11</v>
      </c>
      <c r="E8" s="17" t="s">
        <v>12</v>
      </c>
      <c r="F8" s="183" t="s">
        <v>13</v>
      </c>
      <c r="G8" s="17" t="s">
        <v>14</v>
      </c>
      <c r="H8" s="18" t="s">
        <v>15</v>
      </c>
      <c r="I8" s="18" t="s">
        <v>16</v>
      </c>
      <c r="J8" s="17"/>
      <c r="K8" s="17" t="s">
        <v>18</v>
      </c>
      <c r="L8" s="17" t="s">
        <v>19</v>
      </c>
      <c r="M8" s="16" t="s">
        <v>20</v>
      </c>
      <c r="N8" s="16" t="s">
        <v>21</v>
      </c>
      <c r="O8" s="17" t="s">
        <v>22</v>
      </c>
      <c r="P8" s="184" t="s">
        <v>23</v>
      </c>
      <c r="Q8" s="21" t="s">
        <v>24</v>
      </c>
    </row>
    <row r="9" spans="2:17" s="9" customFormat="1" ht="19.7" customHeight="1">
      <c r="B9" s="16">
        <v>1</v>
      </c>
      <c r="C9" s="16" t="s">
        <v>25</v>
      </c>
      <c r="D9" s="16" t="s">
        <v>25</v>
      </c>
      <c r="E9" s="145" t="s">
        <v>507</v>
      </c>
      <c r="F9" s="185">
        <v>1</v>
      </c>
      <c r="G9" s="76">
        <v>5000</v>
      </c>
      <c r="H9" s="159">
        <f>F9*G9</f>
        <v>5000</v>
      </c>
      <c r="I9" s="18"/>
      <c r="J9" s="55" t="s">
        <v>508</v>
      </c>
      <c r="K9" s="55"/>
      <c r="L9" s="17"/>
      <c r="M9" s="19">
        <v>44509</v>
      </c>
      <c r="N9" s="16"/>
      <c r="O9" s="56">
        <v>44526</v>
      </c>
      <c r="P9" s="184"/>
      <c r="Q9" s="21">
        <v>44554</v>
      </c>
    </row>
    <row r="10" spans="2:17" s="9" customFormat="1" ht="19.7" customHeight="1">
      <c r="B10" s="16">
        <v>1</v>
      </c>
      <c r="C10" s="16" t="s">
        <v>25</v>
      </c>
      <c r="D10" s="16" t="s">
        <v>25</v>
      </c>
      <c r="E10" s="145" t="s">
        <v>509</v>
      </c>
      <c r="F10" s="185">
        <v>4</v>
      </c>
      <c r="G10" s="76">
        <v>10000</v>
      </c>
      <c r="H10" s="159">
        <f t="shared" ref="H10:H37" si="0">F10*G10</f>
        <v>40000</v>
      </c>
      <c r="I10" s="18"/>
      <c r="J10" s="55" t="s">
        <v>508</v>
      </c>
      <c r="K10" s="146"/>
      <c r="L10" s="17"/>
      <c r="M10" s="19">
        <v>44509</v>
      </c>
      <c r="N10" s="16"/>
      <c r="O10" s="56">
        <v>44526</v>
      </c>
      <c r="P10" s="184"/>
      <c r="Q10" s="21">
        <v>44554</v>
      </c>
    </row>
    <row r="11" spans="2:17" s="9" customFormat="1" ht="19.7" customHeight="1">
      <c r="B11" s="16">
        <v>1</v>
      </c>
      <c r="C11" s="16" t="s">
        <v>25</v>
      </c>
      <c r="D11" s="16" t="s">
        <v>25</v>
      </c>
      <c r="E11" s="145" t="s">
        <v>510</v>
      </c>
      <c r="F11" s="185">
        <v>1</v>
      </c>
      <c r="G11" s="76">
        <v>5000</v>
      </c>
      <c r="H11" s="159">
        <f t="shared" si="0"/>
        <v>5000</v>
      </c>
      <c r="I11" s="18"/>
      <c r="J11" s="55" t="s">
        <v>508</v>
      </c>
      <c r="K11" s="146"/>
      <c r="L11" s="17"/>
      <c r="M11" s="19">
        <v>44509</v>
      </c>
      <c r="N11" s="16"/>
      <c r="O11" s="56">
        <v>44526</v>
      </c>
      <c r="P11" s="184"/>
      <c r="Q11" s="21">
        <v>44554</v>
      </c>
    </row>
    <row r="12" spans="2:17" s="9" customFormat="1" ht="19.7" customHeight="1">
      <c r="B12" s="16">
        <v>1</v>
      </c>
      <c r="C12" s="186" t="s">
        <v>25</v>
      </c>
      <c r="D12" s="186" t="s">
        <v>25</v>
      </c>
      <c r="E12" s="187" t="s">
        <v>511</v>
      </c>
      <c r="F12" s="188"/>
      <c r="G12" s="189"/>
      <c r="H12" s="159">
        <f>F12*G12</f>
        <v>0</v>
      </c>
      <c r="I12" s="190"/>
      <c r="J12" s="55" t="s">
        <v>508</v>
      </c>
      <c r="K12" s="170"/>
      <c r="L12" s="170"/>
      <c r="M12" s="19">
        <v>44509</v>
      </c>
      <c r="N12" s="16"/>
      <c r="O12" s="56">
        <v>44526</v>
      </c>
      <c r="P12" s="191"/>
      <c r="Q12" s="21">
        <v>44554</v>
      </c>
    </row>
    <row r="13" spans="2:17" s="9" customFormat="1" ht="19.7" customHeight="1">
      <c r="B13" s="16">
        <v>1</v>
      </c>
      <c r="C13" s="16" t="s">
        <v>25</v>
      </c>
      <c r="D13" s="16" t="s">
        <v>25</v>
      </c>
      <c r="E13" s="145" t="s">
        <v>512</v>
      </c>
      <c r="F13" s="185">
        <v>1</v>
      </c>
      <c r="G13" s="52">
        <v>4500</v>
      </c>
      <c r="H13" s="159">
        <f>F13*G13</f>
        <v>4500</v>
      </c>
      <c r="I13" s="18"/>
      <c r="J13" s="55" t="s">
        <v>508</v>
      </c>
      <c r="K13" s="146"/>
      <c r="L13" s="17"/>
      <c r="M13" s="19">
        <v>44509</v>
      </c>
      <c r="N13" s="16"/>
      <c r="O13" s="56">
        <v>44526</v>
      </c>
      <c r="P13" s="184"/>
      <c r="Q13" s="21">
        <v>44554</v>
      </c>
    </row>
    <row r="14" spans="2:17" s="9" customFormat="1" ht="19.7" customHeight="1">
      <c r="B14" s="16">
        <v>1</v>
      </c>
      <c r="C14" s="16" t="s">
        <v>25</v>
      </c>
      <c r="D14" s="16" t="s">
        <v>25</v>
      </c>
      <c r="E14" s="145" t="s">
        <v>513</v>
      </c>
      <c r="F14" s="185">
        <v>1</v>
      </c>
      <c r="G14" s="52">
        <v>1400</v>
      </c>
      <c r="H14" s="159">
        <f t="shared" si="0"/>
        <v>1400</v>
      </c>
      <c r="I14" s="18"/>
      <c r="J14" s="55" t="s">
        <v>508</v>
      </c>
      <c r="K14" s="146"/>
      <c r="L14" s="17"/>
      <c r="M14" s="19">
        <v>44509</v>
      </c>
      <c r="N14" s="16"/>
      <c r="O14" s="56">
        <v>44526</v>
      </c>
      <c r="P14" s="184"/>
      <c r="Q14" s="21">
        <v>44554</v>
      </c>
    </row>
    <row r="15" spans="2:17" s="9" customFormat="1" ht="19.7" customHeight="1">
      <c r="B15" s="16">
        <v>1</v>
      </c>
      <c r="C15" s="16" t="s">
        <v>25</v>
      </c>
      <c r="D15" s="16" t="s">
        <v>25</v>
      </c>
      <c r="E15" s="50" t="s">
        <v>514</v>
      </c>
      <c r="F15" s="192">
        <v>1</v>
      </c>
      <c r="G15" s="52">
        <v>1100</v>
      </c>
      <c r="H15" s="53">
        <f t="shared" si="0"/>
        <v>1100</v>
      </c>
      <c r="I15" s="61"/>
      <c r="J15" s="55" t="s">
        <v>508</v>
      </c>
      <c r="K15" s="62"/>
      <c r="L15" s="17"/>
      <c r="M15" s="19">
        <v>44509</v>
      </c>
      <c r="N15" s="16"/>
      <c r="O15" s="56">
        <v>44526</v>
      </c>
      <c r="P15" s="184"/>
      <c r="Q15" s="21">
        <v>44554</v>
      </c>
    </row>
    <row r="16" spans="2:17" s="9" customFormat="1" ht="19.7" customHeight="1">
      <c r="B16" s="16">
        <v>1</v>
      </c>
      <c r="C16" s="16" t="s">
        <v>25</v>
      </c>
      <c r="D16" s="16" t="s">
        <v>25</v>
      </c>
      <c r="E16" s="50" t="s">
        <v>515</v>
      </c>
      <c r="F16" s="192">
        <v>1</v>
      </c>
      <c r="G16" s="52">
        <v>280</v>
      </c>
      <c r="H16" s="53">
        <f t="shared" si="0"/>
        <v>280</v>
      </c>
      <c r="I16" s="61"/>
      <c r="J16" s="55" t="s">
        <v>508</v>
      </c>
      <c r="K16" s="55"/>
      <c r="L16" s="17"/>
      <c r="M16" s="19">
        <v>44509</v>
      </c>
      <c r="N16" s="16"/>
      <c r="O16" s="56">
        <v>44526</v>
      </c>
      <c r="P16" s="184"/>
      <c r="Q16" s="21">
        <v>44554</v>
      </c>
    </row>
    <row r="17" spans="2:17" s="9" customFormat="1" ht="19.7" customHeight="1">
      <c r="B17" s="16">
        <v>1</v>
      </c>
      <c r="C17" s="16" t="s">
        <v>25</v>
      </c>
      <c r="D17" s="16" t="s">
        <v>25</v>
      </c>
      <c r="E17" s="50" t="s">
        <v>516</v>
      </c>
      <c r="F17" s="192">
        <v>1</v>
      </c>
      <c r="G17" s="52">
        <v>170</v>
      </c>
      <c r="H17" s="53">
        <f t="shared" si="0"/>
        <v>170</v>
      </c>
      <c r="I17" s="61"/>
      <c r="J17" s="55" t="s">
        <v>508</v>
      </c>
      <c r="K17" s="55"/>
      <c r="L17" s="17"/>
      <c r="M17" s="19">
        <v>44509</v>
      </c>
      <c r="N17" s="16"/>
      <c r="O17" s="56">
        <v>44526</v>
      </c>
      <c r="P17" s="184"/>
      <c r="Q17" s="21">
        <v>44554</v>
      </c>
    </row>
    <row r="18" spans="2:17" s="9" customFormat="1" ht="19.7" customHeight="1">
      <c r="B18" s="16">
        <v>1</v>
      </c>
      <c r="C18" s="16" t="s">
        <v>25</v>
      </c>
      <c r="D18" s="16" t="s">
        <v>25</v>
      </c>
      <c r="E18" s="50" t="s">
        <v>517</v>
      </c>
      <c r="F18" s="192">
        <v>1</v>
      </c>
      <c r="G18" s="52">
        <v>30</v>
      </c>
      <c r="H18" s="53">
        <f t="shared" si="0"/>
        <v>30</v>
      </c>
      <c r="I18" s="61"/>
      <c r="J18" s="55" t="s">
        <v>508</v>
      </c>
      <c r="K18" s="55"/>
      <c r="L18" s="17"/>
      <c r="M18" s="19">
        <v>44509</v>
      </c>
      <c r="N18" s="16"/>
      <c r="O18" s="56">
        <v>44526</v>
      </c>
      <c r="P18" s="184"/>
      <c r="Q18" s="21">
        <v>44554</v>
      </c>
    </row>
    <row r="19" spans="2:17" s="9" customFormat="1" ht="19.7" customHeight="1">
      <c r="B19" s="16">
        <v>1</v>
      </c>
      <c r="C19" s="16" t="s">
        <v>25</v>
      </c>
      <c r="D19" s="16" t="s">
        <v>25</v>
      </c>
      <c r="E19" s="50" t="s">
        <v>518</v>
      </c>
      <c r="F19" s="192">
        <v>1</v>
      </c>
      <c r="G19" s="52">
        <v>31500</v>
      </c>
      <c r="H19" s="53">
        <f t="shared" si="0"/>
        <v>31500</v>
      </c>
      <c r="I19" s="61"/>
      <c r="J19" s="55" t="s">
        <v>508</v>
      </c>
      <c r="K19" s="55"/>
      <c r="L19" s="17"/>
      <c r="M19" s="19">
        <v>44509</v>
      </c>
      <c r="N19" s="16"/>
      <c r="O19" s="56">
        <v>44526</v>
      </c>
      <c r="P19" s="184"/>
      <c r="Q19" s="21">
        <v>44554</v>
      </c>
    </row>
    <row r="20" spans="2:17" s="9" customFormat="1" ht="19.7" customHeight="1">
      <c r="B20" s="16">
        <v>1</v>
      </c>
      <c r="C20" s="16" t="s">
        <v>25</v>
      </c>
      <c r="D20" s="16" t="s">
        <v>25</v>
      </c>
      <c r="E20" s="66" t="s">
        <v>519</v>
      </c>
      <c r="F20" s="193">
        <v>1</v>
      </c>
      <c r="G20" s="76">
        <v>50</v>
      </c>
      <c r="H20" s="76">
        <f>F20*G20</f>
        <v>50</v>
      </c>
      <c r="I20" s="194"/>
      <c r="J20" s="55" t="s">
        <v>508</v>
      </c>
      <c r="K20" s="93"/>
      <c r="L20" s="17"/>
      <c r="M20" s="19">
        <v>44509</v>
      </c>
      <c r="N20" s="16"/>
      <c r="O20" s="56">
        <v>44526</v>
      </c>
      <c r="P20" s="184"/>
      <c r="Q20" s="21">
        <v>44554</v>
      </c>
    </row>
    <row r="21" spans="2:17" s="9" customFormat="1" ht="19.7" customHeight="1">
      <c r="B21" s="16"/>
      <c r="C21" s="16"/>
      <c r="D21" s="16"/>
      <c r="E21" s="66"/>
      <c r="F21" s="193"/>
      <c r="G21" s="76"/>
      <c r="H21" s="159">
        <f t="shared" si="0"/>
        <v>0</v>
      </c>
      <c r="I21" s="195"/>
      <c r="J21" s="196"/>
      <c r="K21" s="93"/>
      <c r="L21" s="17"/>
      <c r="M21" s="16"/>
      <c r="N21" s="16"/>
      <c r="O21" s="17"/>
      <c r="P21" s="184"/>
      <c r="Q21" s="21"/>
    </row>
    <row r="22" spans="2:17" s="9" customFormat="1" ht="20.25" customHeight="1">
      <c r="B22" s="16"/>
      <c r="C22" s="16"/>
      <c r="D22" s="16"/>
      <c r="E22" s="66"/>
      <c r="F22" s="193"/>
      <c r="G22" s="76"/>
      <c r="H22" s="159">
        <f t="shared" si="0"/>
        <v>0</v>
      </c>
      <c r="I22" s="195"/>
      <c r="J22" s="196"/>
      <c r="K22" s="93"/>
      <c r="L22" s="17"/>
      <c r="M22" s="16"/>
      <c r="N22" s="16"/>
      <c r="O22" s="17"/>
      <c r="P22" s="184"/>
      <c r="Q22" s="21"/>
    </row>
    <row r="23" spans="2:17" s="75" customFormat="1" ht="19.7" customHeight="1">
      <c r="B23" s="73">
        <v>4</v>
      </c>
      <c r="C23" s="73" t="s">
        <v>178</v>
      </c>
      <c r="D23" s="73" t="s">
        <v>178</v>
      </c>
      <c r="E23" s="88" t="s">
        <v>520</v>
      </c>
      <c r="F23" s="197">
        <v>1</v>
      </c>
      <c r="G23" s="76">
        <v>376</v>
      </c>
      <c r="H23" s="159">
        <f>F23*G23</f>
        <v>376</v>
      </c>
      <c r="I23" s="90"/>
      <c r="J23" s="70"/>
      <c r="K23" s="71"/>
      <c r="L23" s="93" t="s">
        <v>521</v>
      </c>
      <c r="M23" s="19">
        <v>44515</v>
      </c>
      <c r="N23" s="73"/>
      <c r="O23" s="93"/>
      <c r="P23" s="56">
        <v>44522</v>
      </c>
      <c r="Q23" s="74">
        <v>44522</v>
      </c>
    </row>
    <row r="24" spans="2:17" s="75" customFormat="1" ht="19.7" customHeight="1">
      <c r="B24" s="73">
        <v>4</v>
      </c>
      <c r="C24" s="73" t="s">
        <v>178</v>
      </c>
      <c r="D24" s="73" t="s">
        <v>178</v>
      </c>
      <c r="E24" s="66" t="s">
        <v>522</v>
      </c>
      <c r="F24" s="111">
        <v>1</v>
      </c>
      <c r="G24" s="63">
        <v>0</v>
      </c>
      <c r="H24" s="68">
        <f>F24*G24</f>
        <v>0</v>
      </c>
      <c r="I24" s="69"/>
      <c r="J24" s="70" t="s">
        <v>523</v>
      </c>
      <c r="K24" s="71" t="s">
        <v>524</v>
      </c>
      <c r="L24" s="93" t="s">
        <v>521</v>
      </c>
      <c r="M24" s="73"/>
      <c r="N24" s="73"/>
      <c r="O24" s="93"/>
      <c r="P24" s="198"/>
      <c r="Q24" s="74"/>
    </row>
    <row r="25" spans="2:17" s="75" customFormat="1" ht="19.7" customHeight="1">
      <c r="B25" s="73">
        <v>4</v>
      </c>
      <c r="C25" s="73" t="s">
        <v>178</v>
      </c>
      <c r="D25" s="73" t="s">
        <v>178</v>
      </c>
      <c r="E25" s="88" t="s">
        <v>525</v>
      </c>
      <c r="F25" s="197">
        <v>1</v>
      </c>
      <c r="G25" s="76">
        <v>296</v>
      </c>
      <c r="H25" s="159">
        <f t="shared" ref="H25:H32" si="1">F25*G25</f>
        <v>296</v>
      </c>
      <c r="I25" s="90"/>
      <c r="J25" s="70" t="s">
        <v>526</v>
      </c>
      <c r="K25" s="92"/>
      <c r="L25" s="93" t="s">
        <v>521</v>
      </c>
      <c r="M25" s="19">
        <v>44515</v>
      </c>
      <c r="N25" s="73"/>
      <c r="O25" s="93"/>
      <c r="P25" s="56">
        <v>44522</v>
      </c>
      <c r="Q25" s="74">
        <v>44522</v>
      </c>
    </row>
    <row r="26" spans="2:17" s="75" customFormat="1" ht="19.7" customHeight="1">
      <c r="B26" s="73">
        <v>4</v>
      </c>
      <c r="C26" s="73" t="s">
        <v>178</v>
      </c>
      <c r="D26" s="73" t="s">
        <v>178</v>
      </c>
      <c r="E26" s="66" t="s">
        <v>527</v>
      </c>
      <c r="F26" s="111">
        <v>1</v>
      </c>
      <c r="G26" s="63">
        <v>0</v>
      </c>
      <c r="H26" s="68">
        <f t="shared" si="1"/>
        <v>0</v>
      </c>
      <c r="I26" s="69"/>
      <c r="J26" s="70" t="s">
        <v>528</v>
      </c>
      <c r="K26" s="71" t="s">
        <v>524</v>
      </c>
      <c r="L26" s="93" t="s">
        <v>521</v>
      </c>
      <c r="M26" s="73"/>
      <c r="N26" s="73"/>
      <c r="O26" s="93"/>
      <c r="P26" s="198"/>
      <c r="Q26" s="74"/>
    </row>
    <row r="27" spans="2:17" s="75" customFormat="1" ht="19.7" customHeight="1">
      <c r="B27" s="73">
        <v>4</v>
      </c>
      <c r="C27" s="73" t="s">
        <v>178</v>
      </c>
      <c r="D27" s="73" t="s">
        <v>178</v>
      </c>
      <c r="E27" s="88" t="s">
        <v>377</v>
      </c>
      <c r="F27" s="197">
        <v>1</v>
      </c>
      <c r="G27" s="63">
        <v>768</v>
      </c>
      <c r="H27" s="159">
        <f>F27*G27</f>
        <v>768</v>
      </c>
      <c r="I27" s="90"/>
      <c r="J27" s="70" t="s">
        <v>529</v>
      </c>
      <c r="K27" s="92"/>
      <c r="L27" s="93" t="s">
        <v>521</v>
      </c>
      <c r="M27" s="19">
        <v>44515</v>
      </c>
      <c r="N27" s="73"/>
      <c r="O27" s="93"/>
      <c r="P27" s="56">
        <v>44522</v>
      </c>
      <c r="Q27" s="74">
        <v>44522</v>
      </c>
    </row>
    <row r="28" spans="2:17" s="75" customFormat="1" ht="19.7" customHeight="1">
      <c r="B28" s="73"/>
      <c r="C28" s="73"/>
      <c r="D28" s="73"/>
      <c r="E28" s="88"/>
      <c r="F28" s="197"/>
      <c r="G28" s="63"/>
      <c r="H28" s="159">
        <f t="shared" si="1"/>
        <v>0</v>
      </c>
      <c r="I28" s="90"/>
      <c r="J28" s="70"/>
      <c r="K28" s="70"/>
      <c r="L28" s="93"/>
      <c r="M28" s="73"/>
      <c r="N28" s="73"/>
      <c r="O28" s="93"/>
      <c r="P28" s="198"/>
      <c r="Q28" s="74"/>
    </row>
    <row r="29" spans="2:17" s="75" customFormat="1" ht="19.7" customHeight="1">
      <c r="B29" s="73"/>
      <c r="C29" s="73"/>
      <c r="D29" s="73"/>
      <c r="E29" s="66"/>
      <c r="F29" s="111"/>
      <c r="G29" s="63"/>
      <c r="H29" s="68">
        <f t="shared" si="1"/>
        <v>0</v>
      </c>
      <c r="I29" s="69"/>
      <c r="J29" s="70"/>
      <c r="K29" s="70"/>
      <c r="L29" s="93"/>
      <c r="M29" s="73"/>
      <c r="N29" s="73"/>
      <c r="O29" s="93"/>
      <c r="P29" s="198"/>
      <c r="Q29" s="74"/>
    </row>
    <row r="30" spans="2:17" s="75" customFormat="1" ht="19.7" customHeight="1">
      <c r="B30" s="73">
        <v>5</v>
      </c>
      <c r="C30" s="73" t="s">
        <v>415</v>
      </c>
      <c r="D30" s="73" t="s">
        <v>415</v>
      </c>
      <c r="E30" s="66" t="s">
        <v>530</v>
      </c>
      <c r="F30" s="111">
        <v>1</v>
      </c>
      <c r="G30" s="63">
        <v>11700</v>
      </c>
      <c r="H30" s="68">
        <f t="shared" si="1"/>
        <v>11700</v>
      </c>
      <c r="I30" s="69"/>
      <c r="J30" s="70" t="s">
        <v>531</v>
      </c>
      <c r="K30" s="71" t="s">
        <v>532</v>
      </c>
      <c r="L30" s="72" t="s">
        <v>533</v>
      </c>
      <c r="M30" s="19">
        <v>44515</v>
      </c>
      <c r="N30" s="73"/>
      <c r="O30" s="93"/>
      <c r="P30" s="56">
        <v>44530</v>
      </c>
      <c r="Q30" s="74">
        <v>44895</v>
      </c>
    </row>
    <row r="31" spans="2:17" s="75" customFormat="1" ht="19.7" customHeight="1">
      <c r="B31" s="73">
        <v>4</v>
      </c>
      <c r="C31" s="73" t="s">
        <v>415</v>
      </c>
      <c r="D31" s="73" t="s">
        <v>415</v>
      </c>
      <c r="E31" s="66" t="s">
        <v>534</v>
      </c>
      <c r="F31" s="111">
        <v>1</v>
      </c>
      <c r="G31" s="63">
        <v>6400</v>
      </c>
      <c r="H31" s="68">
        <f t="shared" si="1"/>
        <v>6400</v>
      </c>
      <c r="I31" s="69"/>
      <c r="J31" s="70" t="s">
        <v>535</v>
      </c>
      <c r="K31" s="71" t="s">
        <v>532</v>
      </c>
      <c r="L31" s="72" t="s">
        <v>130</v>
      </c>
      <c r="M31" s="19">
        <v>44515</v>
      </c>
      <c r="N31" s="73"/>
      <c r="O31" s="93"/>
      <c r="P31" s="56">
        <v>44530</v>
      </c>
      <c r="Q31" s="74">
        <v>44895</v>
      </c>
    </row>
    <row r="32" spans="2:17" s="75" customFormat="1" ht="19.7" customHeight="1">
      <c r="B32" s="73">
        <v>4</v>
      </c>
      <c r="C32" s="73" t="s">
        <v>415</v>
      </c>
      <c r="D32" s="73" t="s">
        <v>415</v>
      </c>
      <c r="E32" s="66" t="s">
        <v>536</v>
      </c>
      <c r="F32" s="111">
        <v>1</v>
      </c>
      <c r="G32" s="63">
        <v>6700</v>
      </c>
      <c r="H32" s="68">
        <f t="shared" si="1"/>
        <v>6700</v>
      </c>
      <c r="I32" s="69"/>
      <c r="J32" s="70" t="s">
        <v>537</v>
      </c>
      <c r="K32" s="71" t="s">
        <v>532</v>
      </c>
      <c r="L32" s="72" t="s">
        <v>130</v>
      </c>
      <c r="M32" s="19">
        <v>44515</v>
      </c>
      <c r="N32" s="73"/>
      <c r="O32" s="93"/>
      <c r="P32" s="56">
        <v>44530</v>
      </c>
      <c r="Q32" s="74">
        <v>44895</v>
      </c>
    </row>
    <row r="33" spans="2:17" s="75" customFormat="1" ht="19.7" customHeight="1">
      <c r="B33" s="73"/>
      <c r="C33" s="73"/>
      <c r="D33" s="73"/>
      <c r="E33" s="66"/>
      <c r="F33" s="193"/>
      <c r="G33" s="76"/>
      <c r="H33" s="159">
        <f t="shared" si="0"/>
        <v>0</v>
      </c>
      <c r="I33" s="195"/>
      <c r="J33" s="80"/>
      <c r="K33" s="93"/>
      <c r="L33" s="93"/>
      <c r="M33" s="73"/>
      <c r="N33" s="73"/>
      <c r="O33" s="93"/>
      <c r="P33" s="198"/>
      <c r="Q33" s="74"/>
    </row>
    <row r="34" spans="2:17" s="75" customFormat="1" ht="19.7" customHeight="1">
      <c r="B34" s="73"/>
      <c r="C34" s="73"/>
      <c r="D34" s="73"/>
      <c r="E34" s="66"/>
      <c r="F34" s="193"/>
      <c r="G34" s="76"/>
      <c r="H34" s="159">
        <f t="shared" si="0"/>
        <v>0</v>
      </c>
      <c r="I34" s="195"/>
      <c r="J34" s="80"/>
      <c r="K34" s="93"/>
      <c r="L34" s="93"/>
      <c r="M34" s="73"/>
      <c r="N34" s="73"/>
      <c r="O34" s="93"/>
      <c r="P34" s="198"/>
      <c r="Q34" s="74"/>
    </row>
    <row r="35" spans="2:17" s="75" customFormat="1" ht="19.7" customHeight="1">
      <c r="B35" s="73"/>
      <c r="C35" s="73"/>
      <c r="D35" s="73"/>
      <c r="E35" s="66"/>
      <c r="F35" s="193"/>
      <c r="G35" s="76"/>
      <c r="H35" s="159">
        <f t="shared" si="0"/>
        <v>0</v>
      </c>
      <c r="I35" s="195"/>
      <c r="J35" s="80"/>
      <c r="K35" s="93"/>
      <c r="L35" s="93"/>
      <c r="M35" s="73"/>
      <c r="N35" s="73"/>
      <c r="O35" s="93"/>
      <c r="P35" s="198"/>
      <c r="Q35" s="74"/>
    </row>
    <row r="36" spans="2:17" s="9" customFormat="1" ht="19.7" customHeight="1">
      <c r="B36" s="16"/>
      <c r="C36" s="16"/>
      <c r="D36" s="16"/>
      <c r="E36" s="66"/>
      <c r="F36" s="193"/>
      <c r="G36" s="76"/>
      <c r="H36" s="159">
        <f t="shared" si="0"/>
        <v>0</v>
      </c>
      <c r="I36" s="195"/>
      <c r="J36" s="80"/>
      <c r="K36" s="93"/>
      <c r="L36" s="17"/>
      <c r="M36" s="16"/>
      <c r="N36" s="16"/>
      <c r="O36" s="17"/>
      <c r="P36" s="184"/>
      <c r="Q36" s="21"/>
    </row>
    <row r="37" spans="2:17" s="9" customFormat="1" ht="19.7" customHeight="1">
      <c r="B37" s="16"/>
      <c r="C37" s="16"/>
      <c r="D37" s="16"/>
      <c r="E37" s="66"/>
      <c r="F37" s="193"/>
      <c r="G37" s="76"/>
      <c r="H37" s="159">
        <f t="shared" si="0"/>
        <v>0</v>
      </c>
      <c r="I37" s="195"/>
      <c r="J37" s="80"/>
      <c r="K37" s="93"/>
      <c r="L37" s="17"/>
      <c r="M37" s="16"/>
      <c r="N37" s="16"/>
      <c r="O37" s="17"/>
      <c r="P37" s="184"/>
      <c r="Q37" s="21"/>
    </row>
    <row r="41" spans="2:17">
      <c r="M41" s="199"/>
    </row>
    <row r="43" spans="2:17">
      <c r="M43" s="199"/>
    </row>
    <row r="45" spans="2:17">
      <c r="H45" s="200"/>
    </row>
    <row r="46" spans="2:17">
      <c r="H46" s="200"/>
    </row>
    <row r="47" spans="2:17">
      <c r="H47" s="200"/>
    </row>
    <row r="48" spans="2:17">
      <c r="H48" s="200"/>
    </row>
    <row r="49" spans="8:8">
      <c r="H49" s="200"/>
    </row>
    <row r="50" spans="8:8">
      <c r="H50" s="200"/>
    </row>
    <row r="51" spans="8:8">
      <c r="H51" s="200"/>
    </row>
    <row r="52" spans="8:8">
      <c r="H52" s="200"/>
    </row>
    <row r="53" spans="8:8">
      <c r="H53" s="200"/>
    </row>
    <row r="54" spans="8:8">
      <c r="H54" s="200"/>
    </row>
    <row r="55" spans="8:8">
      <c r="H55" s="200"/>
    </row>
    <row r="56" spans="8:8">
      <c r="H56" s="201"/>
    </row>
    <row r="57" spans="8:8">
      <c r="H57" s="200"/>
    </row>
    <row r="58" spans="8:8">
      <c r="H58" s="200"/>
    </row>
    <row r="59" spans="8:8">
      <c r="H59" s="200"/>
    </row>
    <row r="60" spans="8:8">
      <c r="H60" s="200"/>
    </row>
    <row r="61" spans="8:8">
      <c r="H61" s="200"/>
    </row>
    <row r="62" spans="8:8">
      <c r="H62" s="200"/>
    </row>
    <row r="63" spans="8:8">
      <c r="H63" s="200"/>
    </row>
    <row r="64" spans="8:8">
      <c r="H64" s="200"/>
    </row>
    <row r="65" spans="8:8">
      <c r="H65" s="200"/>
    </row>
    <row r="67" spans="8:8">
      <c r="H67" s="200"/>
    </row>
  </sheetData>
  <autoFilter ref="B8:O37" xr:uid="{93AAC3E9-3425-4E0C-B92E-34DB354C3EFE}"/>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0191C-59E4-4F32-A113-9DAAB4502322}">
  <dimension ref="B2:Q25"/>
  <sheetViews>
    <sheetView zoomScale="90" zoomScaleNormal="90" workbookViewId="0">
      <pane xSplit="10" ySplit="8" topLeftCell="N9" activePane="bottomRight" state="frozen"/>
      <selection pane="topRight" activeCell="K1" sqref="K1"/>
      <selection pane="bottomLeft" activeCell="A9" sqref="A9"/>
      <selection pane="bottomRight" activeCell="E8" sqref="E8"/>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33.75" style="8" bestFit="1"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33.75" style="3" bestFit="1"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33.75" style="3" bestFit="1"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33.75" style="3" bestFit="1"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33.75" style="3" bestFit="1"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33.75" style="3" bestFit="1"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33.75" style="3" bestFit="1"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33.75" style="3" bestFit="1"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33.75" style="3" bestFit="1"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33.75" style="3" bestFit="1"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33.75" style="3" bestFit="1"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33.75" style="3" bestFit="1"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33.75" style="3" bestFit="1"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33.75" style="3" bestFit="1"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33.75" style="3" bestFit="1"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33.75" style="3" bestFit="1"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33.75" style="3" bestFit="1"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33.75" style="3" bestFit="1"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33.75" style="3" bestFit="1"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33.75" style="3" bestFit="1"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33.75" style="3" bestFit="1"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33.75" style="3" bestFit="1"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33.75" style="3" bestFit="1"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33.75" style="3" bestFit="1"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33.75" style="3" bestFit="1"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33.75" style="3" bestFit="1"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33.75" style="3" bestFit="1"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33.75" style="3" bestFit="1"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33.75" style="3" bestFit="1"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33.75" style="3" bestFit="1"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33.75" style="3" bestFit="1"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33.75" style="3" bestFit="1"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33.75" style="3" bestFit="1"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33.75" style="3" bestFit="1"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33.75" style="3" bestFit="1"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33.75" style="3" bestFit="1"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33.75" style="3" bestFit="1"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33.75" style="3" bestFit="1"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33.75" style="3" bestFit="1"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33.75" style="3" bestFit="1"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33.75" style="3" bestFit="1"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33.75" style="3" bestFit="1"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33.75" style="3" bestFit="1"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33.75" style="3" bestFit="1"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33.75" style="3" bestFit="1"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33.75" style="3" bestFit="1"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33.75" style="3" bestFit="1"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33.75" style="3" bestFit="1"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33.75" style="3" bestFit="1"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33.75" style="3" bestFit="1"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33.75" style="3" bestFit="1"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33.75" style="3" bestFit="1"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33.75" style="3" bestFit="1"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33.75" style="3" bestFit="1"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33.75" style="3" bestFit="1"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33.75" style="3" bestFit="1"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33.75" style="3" bestFit="1"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33.75" style="3" bestFit="1"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33.75" style="3" bestFit="1"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33.75" style="3" bestFit="1"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33.75" style="3" bestFit="1"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33.75" style="3" bestFit="1"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33.75" style="3" bestFit="1"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33.75" style="3" bestFit="1"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538</v>
      </c>
      <c r="G2" s="4" t="s">
        <v>2</v>
      </c>
      <c r="H2" s="5"/>
      <c r="I2" s="6"/>
      <c r="J2" s="125">
        <f>SUM(H:H)</f>
        <v>25370</v>
      </c>
    </row>
    <row r="3" spans="2:17" ht="20.100000000000001" customHeight="1">
      <c r="B3" s="1" t="s">
        <v>3</v>
      </c>
      <c r="C3" s="1"/>
      <c r="D3" s="1"/>
      <c r="E3" s="14" t="s">
        <v>539</v>
      </c>
    </row>
    <row r="4" spans="2:17" ht="20.100000000000001" customHeight="1">
      <c r="B4" s="1" t="s">
        <v>5</v>
      </c>
      <c r="C4" s="1"/>
      <c r="D4" s="1"/>
      <c r="E4" s="14">
        <v>192566</v>
      </c>
    </row>
    <row r="5" spans="2:17" ht="20.100000000000001" customHeight="1">
      <c r="B5" s="1" t="s">
        <v>6</v>
      </c>
      <c r="C5" s="1"/>
      <c r="D5" s="1"/>
      <c r="E5" s="15">
        <v>44554</v>
      </c>
    </row>
    <row r="6" spans="2:17" ht="20.100000000000001" customHeight="1">
      <c r="B6" s="1" t="s">
        <v>8</v>
      </c>
      <c r="C6" s="1"/>
      <c r="D6" s="1"/>
      <c r="E6" s="15">
        <v>44586</v>
      </c>
    </row>
    <row r="8" spans="2:17" s="9" customFormat="1" ht="19.899999999999999"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899999999999999" customHeight="1">
      <c r="B9" s="16"/>
      <c r="C9" s="16"/>
      <c r="D9" s="16"/>
      <c r="E9" s="145"/>
      <c r="F9" s="17"/>
      <c r="G9" s="52">
        <v>0</v>
      </c>
      <c r="H9" s="52">
        <f>F9*G9</f>
        <v>0</v>
      </c>
      <c r="I9" s="18"/>
      <c r="J9" s="146"/>
      <c r="K9" s="146"/>
      <c r="L9" s="17"/>
      <c r="M9" s="19"/>
      <c r="N9" s="16"/>
      <c r="O9" s="17"/>
      <c r="P9" s="19"/>
      <c r="Q9" s="21"/>
    </row>
    <row r="10" spans="2:17" s="205" customFormat="1" ht="19.7" customHeight="1">
      <c r="B10" s="59">
        <v>3</v>
      </c>
      <c r="C10" s="59" t="s">
        <v>178</v>
      </c>
      <c r="D10" s="59" t="s">
        <v>178</v>
      </c>
      <c r="E10" s="202" t="s">
        <v>540</v>
      </c>
      <c r="F10" s="64">
        <v>1</v>
      </c>
      <c r="G10" s="203">
        <v>4120</v>
      </c>
      <c r="H10" s="203">
        <f t="shared" ref="H10:H24" si="0">F10*G10</f>
        <v>4120</v>
      </c>
      <c r="I10" s="61"/>
      <c r="J10" s="50" t="s">
        <v>541</v>
      </c>
      <c r="K10" s="62" t="s">
        <v>542</v>
      </c>
      <c r="L10" s="64"/>
      <c r="M10" s="204">
        <v>44533</v>
      </c>
      <c r="N10" s="59"/>
      <c r="O10" s="64"/>
      <c r="P10" s="204">
        <v>44546</v>
      </c>
      <c r="Q10" s="204">
        <v>44546</v>
      </c>
    </row>
    <row r="11" spans="2:17" s="205" customFormat="1" ht="19.7" customHeight="1">
      <c r="B11" s="59">
        <v>3</v>
      </c>
      <c r="C11" s="59" t="s">
        <v>178</v>
      </c>
      <c r="D11" s="59" t="s">
        <v>178</v>
      </c>
      <c r="E11" s="202" t="s">
        <v>543</v>
      </c>
      <c r="F11" s="64">
        <v>1</v>
      </c>
      <c r="G11" s="203">
        <v>1790</v>
      </c>
      <c r="H11" s="203">
        <f t="shared" si="0"/>
        <v>1790</v>
      </c>
      <c r="I11" s="61"/>
      <c r="J11" s="50" t="s">
        <v>544</v>
      </c>
      <c r="K11" s="62" t="s">
        <v>542</v>
      </c>
      <c r="L11" s="64"/>
      <c r="M11" s="204">
        <v>44533</v>
      </c>
      <c r="N11" s="59"/>
      <c r="O11" s="64"/>
      <c r="P11" s="204">
        <v>44546</v>
      </c>
      <c r="Q11" s="204">
        <v>44546</v>
      </c>
    </row>
    <row r="12" spans="2:17" s="205" customFormat="1" ht="19.7" customHeight="1">
      <c r="B12" s="59">
        <v>3</v>
      </c>
      <c r="C12" s="59" t="s">
        <v>178</v>
      </c>
      <c r="D12" s="59" t="s">
        <v>178</v>
      </c>
      <c r="E12" s="202" t="s">
        <v>545</v>
      </c>
      <c r="F12" s="64">
        <v>1</v>
      </c>
      <c r="G12" s="203">
        <v>2230</v>
      </c>
      <c r="H12" s="203">
        <f t="shared" si="0"/>
        <v>2230</v>
      </c>
      <c r="I12" s="61"/>
      <c r="J12" s="50" t="s">
        <v>546</v>
      </c>
      <c r="K12" s="62" t="s">
        <v>542</v>
      </c>
      <c r="L12" s="64"/>
      <c r="M12" s="204">
        <v>44533</v>
      </c>
      <c r="N12" s="59"/>
      <c r="O12" s="64"/>
      <c r="P12" s="204">
        <v>44546</v>
      </c>
      <c r="Q12" s="204">
        <v>44546</v>
      </c>
    </row>
    <row r="13" spans="2:17" s="205" customFormat="1" ht="19.7" customHeight="1">
      <c r="B13" s="59">
        <v>3</v>
      </c>
      <c r="C13" s="59" t="s">
        <v>178</v>
      </c>
      <c r="D13" s="59" t="s">
        <v>178</v>
      </c>
      <c r="E13" s="202" t="s">
        <v>547</v>
      </c>
      <c r="F13" s="64">
        <v>1</v>
      </c>
      <c r="G13" s="203">
        <v>1790</v>
      </c>
      <c r="H13" s="203">
        <f t="shared" si="0"/>
        <v>1790</v>
      </c>
      <c r="I13" s="61"/>
      <c r="J13" s="50" t="s">
        <v>548</v>
      </c>
      <c r="K13" s="62" t="s">
        <v>542</v>
      </c>
      <c r="L13" s="64"/>
      <c r="M13" s="204">
        <v>44533</v>
      </c>
      <c r="N13" s="59"/>
      <c r="O13" s="64"/>
      <c r="P13" s="204">
        <v>44546</v>
      </c>
      <c r="Q13" s="204">
        <v>44546</v>
      </c>
    </row>
    <row r="14" spans="2:17" s="205" customFormat="1" ht="19.7" customHeight="1">
      <c r="B14" s="59">
        <v>3</v>
      </c>
      <c r="C14" s="59" t="s">
        <v>178</v>
      </c>
      <c r="D14" s="59" t="s">
        <v>178</v>
      </c>
      <c r="E14" s="202" t="s">
        <v>549</v>
      </c>
      <c r="F14" s="64">
        <v>1</v>
      </c>
      <c r="G14" s="203">
        <v>7563</v>
      </c>
      <c r="H14" s="203">
        <f t="shared" si="0"/>
        <v>7563</v>
      </c>
      <c r="I14" s="61"/>
      <c r="J14" s="50" t="s">
        <v>550</v>
      </c>
      <c r="K14" s="62" t="s">
        <v>542</v>
      </c>
      <c r="L14" s="64"/>
      <c r="M14" s="204">
        <v>44533</v>
      </c>
      <c r="N14" s="59"/>
      <c r="O14" s="64"/>
      <c r="P14" s="204">
        <v>44546</v>
      </c>
      <c r="Q14" s="204">
        <v>44546</v>
      </c>
    </row>
    <row r="15" spans="2:17" s="205" customFormat="1" ht="19.7" customHeight="1">
      <c r="B15" s="59">
        <v>3</v>
      </c>
      <c r="C15" s="59" t="s">
        <v>178</v>
      </c>
      <c r="D15" s="59" t="s">
        <v>178</v>
      </c>
      <c r="E15" s="202" t="s">
        <v>551</v>
      </c>
      <c r="F15" s="64">
        <v>1</v>
      </c>
      <c r="G15" s="203">
        <v>3876</v>
      </c>
      <c r="H15" s="203">
        <f t="shared" si="0"/>
        <v>3876</v>
      </c>
      <c r="I15" s="61"/>
      <c r="J15" s="50" t="s">
        <v>552</v>
      </c>
      <c r="K15" s="62" t="s">
        <v>542</v>
      </c>
      <c r="L15" s="64"/>
      <c r="M15" s="204">
        <v>44533</v>
      </c>
      <c r="N15" s="59"/>
      <c r="O15" s="64"/>
      <c r="P15" s="204">
        <v>44546</v>
      </c>
      <c r="Q15" s="204">
        <v>44546</v>
      </c>
    </row>
    <row r="16" spans="2:17" s="205" customFormat="1" ht="19.7" customHeight="1">
      <c r="B16" s="59">
        <v>3</v>
      </c>
      <c r="C16" s="59" t="s">
        <v>113</v>
      </c>
      <c r="D16" s="59" t="s">
        <v>178</v>
      </c>
      <c r="E16" s="202" t="s">
        <v>553</v>
      </c>
      <c r="F16" s="64">
        <v>2</v>
      </c>
      <c r="G16" s="203">
        <v>147</v>
      </c>
      <c r="H16" s="203">
        <f t="shared" si="0"/>
        <v>294</v>
      </c>
      <c r="I16" s="61"/>
      <c r="J16" s="50" t="s">
        <v>554</v>
      </c>
      <c r="K16" s="62" t="s">
        <v>542</v>
      </c>
      <c r="L16" s="64"/>
      <c r="M16" s="204">
        <v>44533</v>
      </c>
      <c r="N16" s="59"/>
      <c r="O16" s="64"/>
      <c r="P16" s="204">
        <v>44546</v>
      </c>
      <c r="Q16" s="204">
        <v>44546</v>
      </c>
    </row>
    <row r="17" spans="2:17" s="205" customFormat="1" ht="19.7" customHeight="1">
      <c r="B17" s="59">
        <v>3</v>
      </c>
      <c r="C17" s="59" t="s">
        <v>178</v>
      </c>
      <c r="D17" s="59" t="s">
        <v>178</v>
      </c>
      <c r="E17" s="202" t="s">
        <v>555</v>
      </c>
      <c r="F17" s="64">
        <v>2</v>
      </c>
      <c r="G17" s="203">
        <v>680</v>
      </c>
      <c r="H17" s="203">
        <f t="shared" si="0"/>
        <v>1360</v>
      </c>
      <c r="I17" s="61"/>
      <c r="J17" s="50" t="s">
        <v>556</v>
      </c>
      <c r="K17" s="62" t="s">
        <v>542</v>
      </c>
      <c r="L17" s="64"/>
      <c r="M17" s="204">
        <v>44533</v>
      </c>
      <c r="N17" s="59"/>
      <c r="O17" s="64"/>
      <c r="P17" s="204">
        <v>44546</v>
      </c>
      <c r="Q17" s="204">
        <v>44546</v>
      </c>
    </row>
    <row r="18" spans="2:17" s="205" customFormat="1" ht="19.899999999999999" customHeight="1">
      <c r="B18" s="59">
        <v>4</v>
      </c>
      <c r="C18" s="59" t="s">
        <v>178</v>
      </c>
      <c r="D18" s="59" t="s">
        <v>178</v>
      </c>
      <c r="E18" s="202" t="s">
        <v>557</v>
      </c>
      <c r="F18" s="64">
        <v>1</v>
      </c>
      <c r="G18" s="203">
        <v>1234</v>
      </c>
      <c r="H18" s="203">
        <f>F18*G18</f>
        <v>1234</v>
      </c>
      <c r="I18" s="61"/>
      <c r="J18" s="50" t="s">
        <v>558</v>
      </c>
      <c r="K18" s="62" t="s">
        <v>542</v>
      </c>
      <c r="L18" s="64"/>
      <c r="M18" s="204">
        <v>44533</v>
      </c>
      <c r="N18" s="59"/>
      <c r="O18" s="64"/>
      <c r="P18" s="204">
        <v>44546</v>
      </c>
      <c r="Q18" s="204">
        <v>44546</v>
      </c>
    </row>
    <row r="19" spans="2:17" s="205" customFormat="1" ht="19.899999999999999" customHeight="1">
      <c r="B19" s="59">
        <v>4</v>
      </c>
      <c r="C19" s="59" t="s">
        <v>178</v>
      </c>
      <c r="D19" s="59" t="s">
        <v>178</v>
      </c>
      <c r="E19" s="202" t="s">
        <v>559</v>
      </c>
      <c r="F19" s="64">
        <v>1</v>
      </c>
      <c r="G19" s="203">
        <v>713</v>
      </c>
      <c r="H19" s="203">
        <f>F19*G19</f>
        <v>713</v>
      </c>
      <c r="I19" s="61"/>
      <c r="J19" s="50" t="s">
        <v>560</v>
      </c>
      <c r="K19" s="62" t="s">
        <v>542</v>
      </c>
      <c r="L19" s="64"/>
      <c r="M19" s="204">
        <v>44533</v>
      </c>
      <c r="N19" s="59"/>
      <c r="O19" s="64"/>
      <c r="P19" s="204">
        <v>44546</v>
      </c>
      <c r="Q19" s="204">
        <v>44546</v>
      </c>
    </row>
    <row r="20" spans="2:17" s="205" customFormat="1" ht="19.899999999999999" customHeight="1">
      <c r="B20" s="59"/>
      <c r="C20" s="59"/>
      <c r="D20" s="59"/>
      <c r="E20" s="202"/>
      <c r="F20" s="64"/>
      <c r="G20" s="203">
        <v>0</v>
      </c>
      <c r="H20" s="203">
        <f>F20*G20</f>
        <v>0</v>
      </c>
      <c r="I20" s="61"/>
      <c r="J20" s="50"/>
      <c r="K20" s="62"/>
      <c r="L20" s="64"/>
      <c r="M20" s="204"/>
      <c r="N20" s="59"/>
      <c r="O20" s="64"/>
      <c r="P20" s="204"/>
      <c r="Q20" s="206"/>
    </row>
    <row r="21" spans="2:17" s="205" customFormat="1" ht="19.899999999999999" customHeight="1">
      <c r="B21" s="59">
        <v>3</v>
      </c>
      <c r="C21" s="59" t="s">
        <v>178</v>
      </c>
      <c r="D21" s="59" t="s">
        <v>178</v>
      </c>
      <c r="E21" s="202" t="s">
        <v>561</v>
      </c>
      <c r="F21" s="64">
        <v>2</v>
      </c>
      <c r="G21" s="203">
        <v>200</v>
      </c>
      <c r="H21" s="203">
        <f t="shared" si="0"/>
        <v>400</v>
      </c>
      <c r="I21" s="61"/>
      <c r="J21" s="50" t="s">
        <v>562</v>
      </c>
      <c r="K21" s="62" t="s">
        <v>542</v>
      </c>
      <c r="L21" s="64"/>
      <c r="M21" s="204">
        <v>44533</v>
      </c>
      <c r="N21" s="59"/>
      <c r="O21" s="64"/>
      <c r="P21" s="204">
        <v>44546</v>
      </c>
      <c r="Q21" s="206">
        <v>44546</v>
      </c>
    </row>
    <row r="22" spans="2:17" s="9" customFormat="1" ht="19.899999999999999" customHeight="1">
      <c r="B22" s="16"/>
      <c r="C22" s="16"/>
      <c r="D22" s="16"/>
      <c r="E22" s="145"/>
      <c r="F22" s="17"/>
      <c r="G22" s="52">
        <v>0</v>
      </c>
      <c r="H22" s="52">
        <f>F22*G22</f>
        <v>0</v>
      </c>
      <c r="I22" s="18"/>
      <c r="J22" s="54"/>
      <c r="K22" s="146"/>
      <c r="L22" s="17"/>
      <c r="M22" s="19"/>
      <c r="N22" s="16"/>
      <c r="O22" s="17"/>
      <c r="P22" s="19"/>
      <c r="Q22" s="21"/>
    </row>
    <row r="23" spans="2:17" ht="21" customHeight="1">
      <c r="B23" s="16"/>
      <c r="C23" s="16"/>
      <c r="D23" s="16"/>
      <c r="E23" s="145"/>
      <c r="F23" s="17"/>
      <c r="G23" s="52">
        <v>0</v>
      </c>
      <c r="H23" s="52">
        <f>F23*G23</f>
        <v>0</v>
      </c>
      <c r="I23" s="18"/>
      <c r="J23" s="54"/>
      <c r="K23" s="146"/>
      <c r="L23" s="17"/>
      <c r="M23" s="19"/>
      <c r="N23" s="16"/>
      <c r="O23" s="17"/>
      <c r="P23" s="19"/>
      <c r="Q23" s="21"/>
    </row>
    <row r="24" spans="2:17" s="9" customFormat="1" ht="19.899999999999999" customHeight="1">
      <c r="B24" s="16"/>
      <c r="C24" s="16"/>
      <c r="D24" s="16"/>
      <c r="E24" s="145"/>
      <c r="F24" s="17"/>
      <c r="G24" s="52">
        <v>0</v>
      </c>
      <c r="H24" s="52">
        <f t="shared" si="0"/>
        <v>0</v>
      </c>
      <c r="I24" s="18"/>
      <c r="J24" s="54"/>
      <c r="K24" s="146"/>
      <c r="L24" s="17"/>
      <c r="M24" s="19"/>
      <c r="N24" s="16"/>
      <c r="O24" s="17"/>
      <c r="P24" s="19"/>
      <c r="Q24" s="21"/>
    </row>
    <row r="25" spans="2:17" ht="21" customHeight="1">
      <c r="B25" s="16"/>
      <c r="C25" s="16"/>
      <c r="D25" s="16"/>
      <c r="E25" s="145"/>
      <c r="F25" s="17"/>
      <c r="G25" s="52">
        <v>0</v>
      </c>
      <c r="H25" s="52">
        <f>F25*G25</f>
        <v>0</v>
      </c>
      <c r="I25" s="18"/>
      <c r="J25" s="54"/>
      <c r="K25" s="146"/>
      <c r="L25" s="17"/>
      <c r="M25" s="19"/>
      <c r="N25" s="16"/>
      <c r="O25" s="17"/>
      <c r="P25" s="19"/>
      <c r="Q25" s="21"/>
    </row>
  </sheetData>
  <autoFilter ref="B8:O19" xr:uid="{57EF257A-B1F4-4E62-B4FB-57EE4303D2DA}"/>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E9A68-F037-421F-89A9-F13A55E676A0}">
  <dimension ref="B2:Q31"/>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563</v>
      </c>
      <c r="G2" s="4" t="s">
        <v>2</v>
      </c>
      <c r="H2" s="5"/>
      <c r="I2" s="6"/>
      <c r="J2" s="125">
        <f>SUM(H:H)</f>
        <v>38774</v>
      </c>
    </row>
    <row r="3" spans="2:17" ht="20.100000000000001" customHeight="1">
      <c r="B3" s="1" t="s">
        <v>3</v>
      </c>
      <c r="C3" s="1"/>
      <c r="D3" s="1"/>
      <c r="E3" s="14" t="s">
        <v>539</v>
      </c>
    </row>
    <row r="4" spans="2:17" ht="20.100000000000001" customHeight="1">
      <c r="B4" s="1" t="s">
        <v>5</v>
      </c>
      <c r="C4" s="1"/>
      <c r="D4" s="1"/>
      <c r="E4" s="14">
        <v>192619</v>
      </c>
    </row>
    <row r="5" spans="2:17" ht="20.100000000000001" customHeight="1">
      <c r="B5" s="1" t="s">
        <v>6</v>
      </c>
      <c r="C5" s="1"/>
      <c r="D5" s="1"/>
      <c r="E5" s="15">
        <v>44551</v>
      </c>
    </row>
    <row r="6" spans="2:17" ht="20.100000000000001" customHeight="1">
      <c r="B6" s="1" t="s">
        <v>8</v>
      </c>
      <c r="C6" s="1"/>
      <c r="D6" s="1"/>
      <c r="E6" s="15">
        <v>44579</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52">
        <v>0</v>
      </c>
      <c r="H9" s="52">
        <f t="shared" ref="H9:H30" si="0">F9*G9</f>
        <v>0</v>
      </c>
      <c r="I9" s="18"/>
      <c r="J9" s="146"/>
      <c r="K9" s="146"/>
      <c r="L9" s="17"/>
      <c r="M9" s="19"/>
      <c r="N9" s="16"/>
      <c r="O9" s="17"/>
      <c r="P9" s="19"/>
      <c r="Q9" s="21"/>
    </row>
    <row r="10" spans="2:17" s="205" customFormat="1" ht="19.7" customHeight="1">
      <c r="B10" s="59">
        <v>8</v>
      </c>
      <c r="C10" s="59" t="s">
        <v>564</v>
      </c>
      <c r="D10" s="59" t="s">
        <v>178</v>
      </c>
      <c r="E10" s="202" t="s">
        <v>565</v>
      </c>
      <c r="F10" s="64">
        <v>1</v>
      </c>
      <c r="G10" s="203">
        <v>2394</v>
      </c>
      <c r="H10" s="203">
        <f t="shared" si="0"/>
        <v>2394</v>
      </c>
      <c r="I10" s="61"/>
      <c r="J10" s="50" t="s">
        <v>566</v>
      </c>
      <c r="K10" s="62" t="s">
        <v>567</v>
      </c>
      <c r="L10" s="64"/>
      <c r="M10" s="204">
        <v>44533</v>
      </c>
      <c r="N10" s="59"/>
      <c r="O10" s="64"/>
      <c r="P10" s="204">
        <v>44551</v>
      </c>
      <c r="Q10" s="206">
        <v>44551</v>
      </c>
    </row>
    <row r="11" spans="2:17" s="205" customFormat="1" ht="19.7" customHeight="1">
      <c r="B11" s="59">
        <v>8</v>
      </c>
      <c r="C11" s="59" t="s">
        <v>178</v>
      </c>
      <c r="D11" s="59" t="s">
        <v>178</v>
      </c>
      <c r="E11" s="202" t="s">
        <v>568</v>
      </c>
      <c r="F11" s="64">
        <v>1</v>
      </c>
      <c r="G11" s="203">
        <v>4182</v>
      </c>
      <c r="H11" s="203">
        <f t="shared" si="0"/>
        <v>4182</v>
      </c>
      <c r="I11" s="61"/>
      <c r="J11" s="50" t="s">
        <v>569</v>
      </c>
      <c r="K11" s="62" t="s">
        <v>567</v>
      </c>
      <c r="L11" s="64"/>
      <c r="M11" s="204">
        <v>44533</v>
      </c>
      <c r="N11" s="59"/>
      <c r="O11" s="64"/>
      <c r="P11" s="204">
        <v>44551</v>
      </c>
      <c r="Q11" s="206">
        <v>44551</v>
      </c>
    </row>
    <row r="12" spans="2:17" s="205" customFormat="1" ht="19.7" customHeight="1">
      <c r="B12" s="59">
        <v>8</v>
      </c>
      <c r="C12" s="59" t="s">
        <v>178</v>
      </c>
      <c r="D12" s="59" t="s">
        <v>178</v>
      </c>
      <c r="E12" s="202" t="s">
        <v>570</v>
      </c>
      <c r="F12" s="64">
        <v>1</v>
      </c>
      <c r="G12" s="203">
        <v>1275</v>
      </c>
      <c r="H12" s="203">
        <f t="shared" si="0"/>
        <v>1275</v>
      </c>
      <c r="I12" s="61"/>
      <c r="J12" s="50" t="s">
        <v>571</v>
      </c>
      <c r="K12" s="62" t="s">
        <v>567</v>
      </c>
      <c r="L12" s="64"/>
      <c r="M12" s="204">
        <v>44533</v>
      </c>
      <c r="N12" s="59"/>
      <c r="O12" s="64"/>
      <c r="P12" s="204">
        <v>44551</v>
      </c>
      <c r="Q12" s="206">
        <v>44551</v>
      </c>
    </row>
    <row r="13" spans="2:17" s="205" customFormat="1" ht="19.7" customHeight="1">
      <c r="B13" s="59">
        <v>8</v>
      </c>
      <c r="C13" s="59" t="s">
        <v>178</v>
      </c>
      <c r="D13" s="59" t="s">
        <v>178</v>
      </c>
      <c r="E13" s="202" t="s">
        <v>572</v>
      </c>
      <c r="F13" s="64">
        <v>1</v>
      </c>
      <c r="G13" s="203">
        <v>94</v>
      </c>
      <c r="H13" s="203">
        <f t="shared" si="0"/>
        <v>94</v>
      </c>
      <c r="I13" s="61"/>
      <c r="J13" s="50" t="s">
        <v>573</v>
      </c>
      <c r="K13" s="62" t="s">
        <v>567</v>
      </c>
      <c r="L13" s="64"/>
      <c r="M13" s="204">
        <v>44533</v>
      </c>
      <c r="N13" s="59"/>
      <c r="O13" s="64"/>
      <c r="P13" s="204">
        <v>44551</v>
      </c>
      <c r="Q13" s="206">
        <v>44551</v>
      </c>
    </row>
    <row r="14" spans="2:17" s="205" customFormat="1" ht="19.7" customHeight="1">
      <c r="B14" s="59">
        <v>8</v>
      </c>
      <c r="C14" s="59" t="s">
        <v>178</v>
      </c>
      <c r="D14" s="59" t="s">
        <v>178</v>
      </c>
      <c r="E14" s="202" t="s">
        <v>574</v>
      </c>
      <c r="F14" s="64">
        <v>100</v>
      </c>
      <c r="G14" s="203">
        <v>12</v>
      </c>
      <c r="H14" s="203">
        <f t="shared" si="0"/>
        <v>1200</v>
      </c>
      <c r="I14" s="61"/>
      <c r="J14" s="50" t="s">
        <v>575</v>
      </c>
      <c r="K14" s="62" t="s">
        <v>567</v>
      </c>
      <c r="L14" s="64"/>
      <c r="M14" s="204">
        <v>44533</v>
      </c>
      <c r="N14" s="59"/>
      <c r="O14" s="64"/>
      <c r="P14" s="204">
        <v>44551</v>
      </c>
      <c r="Q14" s="206">
        <v>44551</v>
      </c>
    </row>
    <row r="15" spans="2:17" s="205" customFormat="1" ht="19.7" customHeight="1">
      <c r="B15" s="59">
        <v>8</v>
      </c>
      <c r="C15" s="59" t="s">
        <v>178</v>
      </c>
      <c r="D15" s="59" t="s">
        <v>178</v>
      </c>
      <c r="E15" s="202" t="s">
        <v>576</v>
      </c>
      <c r="F15" s="64">
        <v>1</v>
      </c>
      <c r="G15" s="203">
        <v>960</v>
      </c>
      <c r="H15" s="203">
        <f t="shared" si="0"/>
        <v>960</v>
      </c>
      <c r="I15" s="61"/>
      <c r="J15" s="50" t="s">
        <v>117</v>
      </c>
      <c r="K15" s="62" t="s">
        <v>567</v>
      </c>
      <c r="L15" s="64"/>
      <c r="M15" s="204">
        <v>44533</v>
      </c>
      <c r="N15" s="59"/>
      <c r="O15" s="64"/>
      <c r="P15" s="204">
        <v>44551</v>
      </c>
      <c r="Q15" s="206">
        <v>44551</v>
      </c>
    </row>
    <row r="16" spans="2:17" s="205" customFormat="1" ht="19.7" customHeight="1">
      <c r="B16" s="59">
        <v>8</v>
      </c>
      <c r="C16" s="59" t="s">
        <v>178</v>
      </c>
      <c r="D16" s="59" t="s">
        <v>178</v>
      </c>
      <c r="E16" s="202" t="s">
        <v>577</v>
      </c>
      <c r="F16" s="64">
        <v>1</v>
      </c>
      <c r="G16" s="203">
        <v>13661</v>
      </c>
      <c r="H16" s="203">
        <f t="shared" si="0"/>
        <v>13661</v>
      </c>
      <c r="I16" s="61"/>
      <c r="J16" s="202" t="s">
        <v>578</v>
      </c>
      <c r="K16" s="62" t="s">
        <v>567</v>
      </c>
      <c r="L16" s="64"/>
      <c r="M16" s="204">
        <v>44533</v>
      </c>
      <c r="N16" s="59"/>
      <c r="O16" s="64"/>
      <c r="P16" s="204">
        <v>44551</v>
      </c>
      <c r="Q16" s="206">
        <v>44551</v>
      </c>
    </row>
    <row r="17" spans="2:17" s="205" customFormat="1" ht="19.7" customHeight="1">
      <c r="B17" s="59">
        <v>8</v>
      </c>
      <c r="C17" s="59" t="s">
        <v>178</v>
      </c>
      <c r="D17" s="59" t="s">
        <v>178</v>
      </c>
      <c r="E17" s="202" t="s">
        <v>579</v>
      </c>
      <c r="F17" s="64">
        <v>2</v>
      </c>
      <c r="G17" s="203">
        <v>2184</v>
      </c>
      <c r="H17" s="203">
        <f t="shared" si="0"/>
        <v>4368</v>
      </c>
      <c r="I17" s="61"/>
      <c r="J17" s="202" t="s">
        <v>580</v>
      </c>
      <c r="K17" s="62" t="s">
        <v>567</v>
      </c>
      <c r="L17" s="64"/>
      <c r="M17" s="204">
        <v>44533</v>
      </c>
      <c r="N17" s="59"/>
      <c r="O17" s="64"/>
      <c r="P17" s="204">
        <v>44551</v>
      </c>
      <c r="Q17" s="206">
        <v>44551</v>
      </c>
    </row>
    <row r="18" spans="2:17" s="205" customFormat="1" ht="19.7" customHeight="1">
      <c r="B18" s="59">
        <v>8</v>
      </c>
      <c r="C18" s="59" t="s">
        <v>178</v>
      </c>
      <c r="D18" s="59" t="s">
        <v>178</v>
      </c>
      <c r="E18" s="50" t="s">
        <v>581</v>
      </c>
      <c r="F18" s="64">
        <v>1</v>
      </c>
      <c r="G18" s="203">
        <v>2050</v>
      </c>
      <c r="H18" s="203">
        <f t="shared" si="0"/>
        <v>2050</v>
      </c>
      <c r="I18" s="61"/>
      <c r="J18" s="50" t="s">
        <v>582</v>
      </c>
      <c r="K18" s="62" t="s">
        <v>567</v>
      </c>
      <c r="L18" s="64"/>
      <c r="M18" s="204">
        <v>44533</v>
      </c>
      <c r="N18" s="59"/>
      <c r="O18" s="64"/>
      <c r="P18" s="204">
        <v>44551</v>
      </c>
      <c r="Q18" s="206">
        <v>44551</v>
      </c>
    </row>
    <row r="19" spans="2:17" s="205" customFormat="1" ht="19.7" customHeight="1">
      <c r="B19" s="59">
        <v>8</v>
      </c>
      <c r="C19" s="59" t="s">
        <v>178</v>
      </c>
      <c r="D19" s="59" t="s">
        <v>178</v>
      </c>
      <c r="E19" s="50" t="s">
        <v>583</v>
      </c>
      <c r="F19" s="64">
        <v>1</v>
      </c>
      <c r="G19" s="203">
        <v>1810</v>
      </c>
      <c r="H19" s="203">
        <f t="shared" si="0"/>
        <v>1810</v>
      </c>
      <c r="I19" s="61"/>
      <c r="J19" s="50" t="s">
        <v>584</v>
      </c>
      <c r="K19" s="62" t="s">
        <v>567</v>
      </c>
      <c r="L19" s="64"/>
      <c r="M19" s="204">
        <v>44533</v>
      </c>
      <c r="N19" s="59"/>
      <c r="O19" s="64"/>
      <c r="P19" s="204">
        <v>44551</v>
      </c>
      <c r="Q19" s="206">
        <v>44551</v>
      </c>
    </row>
    <row r="20" spans="2:17" s="205" customFormat="1" ht="19.7" customHeight="1">
      <c r="B20" s="59">
        <v>8</v>
      </c>
      <c r="C20" s="59" t="s">
        <v>178</v>
      </c>
      <c r="D20" s="59" t="s">
        <v>178</v>
      </c>
      <c r="E20" s="50" t="s">
        <v>585</v>
      </c>
      <c r="F20" s="64">
        <v>1</v>
      </c>
      <c r="G20" s="203">
        <v>1810</v>
      </c>
      <c r="H20" s="203">
        <f t="shared" si="0"/>
        <v>1810</v>
      </c>
      <c r="I20" s="61"/>
      <c r="J20" s="50" t="s">
        <v>586</v>
      </c>
      <c r="K20" s="62" t="s">
        <v>567</v>
      </c>
      <c r="L20" s="64"/>
      <c r="M20" s="204">
        <v>44533</v>
      </c>
      <c r="N20" s="59"/>
      <c r="O20" s="64"/>
      <c r="P20" s="204">
        <v>44551</v>
      </c>
      <c r="Q20" s="206">
        <v>44551</v>
      </c>
    </row>
    <row r="21" spans="2:17" s="205" customFormat="1" ht="19.7" customHeight="1">
      <c r="B21" s="59">
        <v>8</v>
      </c>
      <c r="C21" s="59" t="s">
        <v>178</v>
      </c>
      <c r="D21" s="59" t="s">
        <v>178</v>
      </c>
      <c r="E21" s="202" t="s">
        <v>587</v>
      </c>
      <c r="F21" s="64">
        <v>1</v>
      </c>
      <c r="G21" s="203">
        <v>830</v>
      </c>
      <c r="H21" s="203">
        <f t="shared" si="0"/>
        <v>830</v>
      </c>
      <c r="I21" s="61"/>
      <c r="J21" s="50" t="s">
        <v>588</v>
      </c>
      <c r="K21" s="62" t="s">
        <v>567</v>
      </c>
      <c r="L21" s="64"/>
      <c r="M21" s="204">
        <v>44533</v>
      </c>
      <c r="N21" s="59"/>
      <c r="O21" s="64"/>
      <c r="P21" s="204">
        <v>44551</v>
      </c>
      <c r="Q21" s="206">
        <v>44551</v>
      </c>
    </row>
    <row r="22" spans="2:17" s="205" customFormat="1" ht="19.7" customHeight="1">
      <c r="B22" s="59">
        <v>8</v>
      </c>
      <c r="C22" s="59" t="s">
        <v>589</v>
      </c>
      <c r="D22" s="59" t="s">
        <v>178</v>
      </c>
      <c r="E22" s="202" t="s">
        <v>590</v>
      </c>
      <c r="F22" s="207">
        <v>0</v>
      </c>
      <c r="G22" s="203">
        <v>516</v>
      </c>
      <c r="H22" s="203">
        <f t="shared" si="0"/>
        <v>0</v>
      </c>
      <c r="I22" s="61"/>
      <c r="J22" s="50" t="s">
        <v>591</v>
      </c>
      <c r="K22" s="207" t="s">
        <v>592</v>
      </c>
      <c r="L22" s="64"/>
      <c r="M22" s="204"/>
      <c r="N22" s="59"/>
      <c r="O22" s="64"/>
      <c r="P22" s="204"/>
      <c r="Q22" s="206"/>
    </row>
    <row r="23" spans="2:17" s="205" customFormat="1" ht="19.7" customHeight="1">
      <c r="B23" s="59">
        <v>8</v>
      </c>
      <c r="C23" s="59" t="s">
        <v>178</v>
      </c>
      <c r="D23" s="59" t="s">
        <v>178</v>
      </c>
      <c r="E23" s="202" t="s">
        <v>593</v>
      </c>
      <c r="F23" s="64">
        <v>1</v>
      </c>
      <c r="G23" s="203">
        <v>2040</v>
      </c>
      <c r="H23" s="203">
        <f t="shared" si="0"/>
        <v>2040</v>
      </c>
      <c r="I23" s="61"/>
      <c r="J23" s="50" t="s">
        <v>594</v>
      </c>
      <c r="K23" s="62" t="s">
        <v>567</v>
      </c>
      <c r="L23" s="64"/>
      <c r="M23" s="204">
        <v>44533</v>
      </c>
      <c r="N23" s="59"/>
      <c r="O23" s="64"/>
      <c r="P23" s="204">
        <v>44551</v>
      </c>
      <c r="Q23" s="206">
        <v>44551</v>
      </c>
    </row>
    <row r="24" spans="2:17" s="205" customFormat="1" ht="19.7" customHeight="1">
      <c r="B24" s="59">
        <v>8</v>
      </c>
      <c r="C24" s="59" t="s">
        <v>178</v>
      </c>
      <c r="D24" s="59" t="s">
        <v>178</v>
      </c>
      <c r="E24" s="202" t="s">
        <v>595</v>
      </c>
      <c r="F24" s="64">
        <v>1</v>
      </c>
      <c r="G24" s="203">
        <v>2100</v>
      </c>
      <c r="H24" s="203">
        <f t="shared" si="0"/>
        <v>2100</v>
      </c>
      <c r="I24" s="61"/>
      <c r="J24" s="50" t="s">
        <v>596</v>
      </c>
      <c r="K24" s="62" t="s">
        <v>567</v>
      </c>
      <c r="L24" s="64"/>
      <c r="M24" s="204">
        <v>44533</v>
      </c>
      <c r="N24" s="59"/>
      <c r="O24" s="64"/>
      <c r="P24" s="204">
        <v>44551</v>
      </c>
      <c r="Q24" s="206">
        <v>44551</v>
      </c>
    </row>
    <row r="25" spans="2:17" s="205" customFormat="1" ht="19.7" customHeight="1">
      <c r="B25" s="59">
        <v>8</v>
      </c>
      <c r="C25" s="59" t="s">
        <v>597</v>
      </c>
      <c r="D25" s="59" t="s">
        <v>178</v>
      </c>
      <c r="E25" s="202" t="s">
        <v>598</v>
      </c>
      <c r="F25" s="207">
        <v>0</v>
      </c>
      <c r="G25" s="203">
        <v>998</v>
      </c>
      <c r="H25" s="203">
        <f t="shared" si="0"/>
        <v>0</v>
      </c>
      <c r="I25" s="61"/>
      <c r="J25" s="50" t="s">
        <v>599</v>
      </c>
      <c r="K25" s="207" t="s">
        <v>592</v>
      </c>
      <c r="L25" s="64"/>
      <c r="M25" s="204"/>
      <c r="N25" s="59"/>
      <c r="O25" s="64"/>
      <c r="P25" s="204"/>
      <c r="Q25" s="206"/>
    </row>
    <row r="26" spans="2:17" s="205" customFormat="1" ht="19.7" customHeight="1">
      <c r="B26" s="59">
        <v>8</v>
      </c>
      <c r="C26" s="59" t="s">
        <v>597</v>
      </c>
      <c r="D26" s="59" t="s">
        <v>178</v>
      </c>
      <c r="E26" s="202" t="s">
        <v>600</v>
      </c>
      <c r="F26" s="207">
        <v>0</v>
      </c>
      <c r="G26" s="203">
        <v>758</v>
      </c>
      <c r="H26" s="203">
        <f t="shared" si="0"/>
        <v>0</v>
      </c>
      <c r="I26" s="61"/>
      <c r="J26" s="50" t="s">
        <v>599</v>
      </c>
      <c r="K26" s="207" t="s">
        <v>592</v>
      </c>
      <c r="L26" s="64"/>
      <c r="M26" s="204"/>
      <c r="N26" s="59"/>
      <c r="O26" s="64"/>
      <c r="P26" s="204"/>
      <c r="Q26" s="206"/>
    </row>
    <row r="27" spans="2:17" s="9" customFormat="1" ht="19.7" customHeight="1">
      <c r="B27" s="16"/>
      <c r="C27" s="16"/>
      <c r="D27" s="16"/>
      <c r="E27" s="145"/>
      <c r="F27" s="17"/>
      <c r="G27" s="52">
        <v>0</v>
      </c>
      <c r="H27" s="52">
        <f t="shared" si="0"/>
        <v>0</v>
      </c>
      <c r="I27" s="18"/>
      <c r="J27" s="54"/>
      <c r="K27" s="17"/>
      <c r="L27" s="17"/>
      <c r="M27" s="19"/>
      <c r="N27" s="16"/>
      <c r="O27" s="17"/>
      <c r="P27" s="19"/>
      <c r="Q27" s="21"/>
    </row>
    <row r="28" spans="2:17" s="9" customFormat="1" ht="19.7" customHeight="1">
      <c r="B28" s="16"/>
      <c r="C28" s="16"/>
      <c r="D28" s="16"/>
      <c r="E28" s="145"/>
      <c r="F28" s="17"/>
      <c r="G28" s="52">
        <v>0</v>
      </c>
      <c r="H28" s="52">
        <f t="shared" si="0"/>
        <v>0</v>
      </c>
      <c r="I28" s="18"/>
      <c r="J28" s="54"/>
      <c r="K28" s="17"/>
      <c r="L28" s="17"/>
      <c r="M28" s="19"/>
      <c r="N28" s="16"/>
      <c r="O28" s="17"/>
      <c r="P28" s="19"/>
      <c r="Q28" s="21"/>
    </row>
    <row r="29" spans="2:17" s="9" customFormat="1" ht="19.7" customHeight="1">
      <c r="B29" s="16"/>
      <c r="C29" s="16"/>
      <c r="D29" s="16"/>
      <c r="E29" s="145"/>
      <c r="F29" s="17"/>
      <c r="G29" s="52">
        <v>0</v>
      </c>
      <c r="H29" s="52">
        <f t="shared" si="0"/>
        <v>0</v>
      </c>
      <c r="I29" s="18"/>
      <c r="J29" s="54"/>
      <c r="K29" s="17"/>
      <c r="L29" s="17"/>
      <c r="M29" s="19"/>
      <c r="N29" s="16"/>
      <c r="O29" s="17"/>
      <c r="P29" s="19"/>
      <c r="Q29" s="21"/>
    </row>
    <row r="30" spans="2:17" s="9" customFormat="1" ht="19.7" customHeight="1">
      <c r="B30" s="16"/>
      <c r="C30" s="16"/>
      <c r="D30" s="16"/>
      <c r="E30" s="145"/>
      <c r="F30" s="17"/>
      <c r="G30" s="52">
        <v>0</v>
      </c>
      <c r="H30" s="52">
        <f t="shared" si="0"/>
        <v>0</v>
      </c>
      <c r="I30" s="18"/>
      <c r="J30" s="54"/>
      <c r="K30" s="17"/>
      <c r="L30" s="17"/>
      <c r="M30" s="19"/>
      <c r="N30" s="16"/>
      <c r="O30" s="17"/>
      <c r="P30" s="19"/>
      <c r="Q30" s="21"/>
    </row>
    <row r="31" spans="2:17">
      <c r="G31" s="11"/>
      <c r="H31" s="11"/>
    </row>
  </sheetData>
  <autoFilter ref="B8:O30" xr:uid="{FA98120E-6EBA-491A-9BB4-8DF32C6BC133}"/>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23204-D3AC-4C72-B48C-9B4E1E788F08}">
  <dimension ref="B2:Q92"/>
  <sheetViews>
    <sheetView zoomScale="85" zoomScaleNormal="85" workbookViewId="0">
      <selection activeCell="Q31" sqref="Q31:Q32"/>
    </sheetView>
  </sheetViews>
  <sheetFormatPr defaultRowHeight="13.5"/>
  <cols>
    <col min="1" max="1" width="2.625" style="210" customWidth="1"/>
    <col min="2" max="2" width="12.125" style="215" customWidth="1"/>
    <col min="3" max="3" width="10.625" style="210" customWidth="1"/>
    <col min="4" max="4" width="10.375" style="210" customWidth="1"/>
    <col min="5" max="5" width="54" style="215" customWidth="1"/>
    <col min="6" max="6" width="7.125" style="210" customWidth="1"/>
    <col min="7" max="7" width="7.75" style="210" customWidth="1"/>
    <col min="8" max="8" width="9.25" style="210" bestFit="1" customWidth="1"/>
    <col min="9" max="9" width="11" style="216" customWidth="1"/>
    <col min="10" max="10" width="36.5" style="215" bestFit="1" customWidth="1"/>
    <col min="11" max="11" width="17.25" style="215" customWidth="1"/>
    <col min="12" max="12" width="13.5" style="215" bestFit="1" customWidth="1"/>
    <col min="13" max="13" width="13.75" style="215" customWidth="1"/>
    <col min="14" max="14" width="14.625" style="210" bestFit="1" customWidth="1"/>
    <col min="15" max="15" width="13.25" style="216" customWidth="1"/>
    <col min="16" max="16" width="14.5" style="217" customWidth="1"/>
    <col min="17" max="17" width="15.625" style="217" customWidth="1"/>
    <col min="18" max="256" width="9" style="210"/>
    <col min="257" max="257" width="2.625" style="210" customWidth="1"/>
    <col min="258" max="258" width="12.125" style="210" customWidth="1"/>
    <col min="259" max="259" width="10.625" style="210" customWidth="1"/>
    <col min="260" max="260" width="10.375" style="210" customWidth="1"/>
    <col min="261" max="261" width="54" style="210" customWidth="1"/>
    <col min="262" max="262" width="7.125" style="210" customWidth="1"/>
    <col min="263" max="263" width="7.75" style="210" customWidth="1"/>
    <col min="264" max="264" width="9.25" style="210" bestFit="1" customWidth="1"/>
    <col min="265" max="265" width="11" style="210" customWidth="1"/>
    <col min="266" max="266" width="29.625" style="210" customWidth="1"/>
    <col min="267" max="267" width="12.5" style="210" bestFit="1" customWidth="1"/>
    <col min="268" max="268" width="13.5" style="210" bestFit="1" customWidth="1"/>
    <col min="269" max="269" width="13.75" style="210" customWidth="1"/>
    <col min="270" max="270" width="14.625" style="210" bestFit="1" customWidth="1"/>
    <col min="271" max="271" width="13.25" style="210" customWidth="1"/>
    <col min="272" max="272" width="14.5" style="210" customWidth="1"/>
    <col min="273" max="273" width="15.625" style="210" customWidth="1"/>
    <col min="274" max="512" width="9" style="210"/>
    <col min="513" max="513" width="2.625" style="210" customWidth="1"/>
    <col min="514" max="514" width="12.125" style="210" customWidth="1"/>
    <col min="515" max="515" width="10.625" style="210" customWidth="1"/>
    <col min="516" max="516" width="10.375" style="210" customWidth="1"/>
    <col min="517" max="517" width="54" style="210" customWidth="1"/>
    <col min="518" max="518" width="7.125" style="210" customWidth="1"/>
    <col min="519" max="519" width="7.75" style="210" customWidth="1"/>
    <col min="520" max="520" width="9.25" style="210" bestFit="1" customWidth="1"/>
    <col min="521" max="521" width="11" style="210" customWidth="1"/>
    <col min="522" max="522" width="29.625" style="210" customWidth="1"/>
    <col min="523" max="523" width="12.5" style="210" bestFit="1" customWidth="1"/>
    <col min="524" max="524" width="13.5" style="210" bestFit="1" customWidth="1"/>
    <col min="525" max="525" width="13.75" style="210" customWidth="1"/>
    <col min="526" max="526" width="14.625" style="210" bestFit="1" customWidth="1"/>
    <col min="527" max="527" width="13.25" style="210" customWidth="1"/>
    <col min="528" max="528" width="14.5" style="210" customWidth="1"/>
    <col min="529" max="529" width="15.625" style="210" customWidth="1"/>
    <col min="530" max="768" width="9" style="210"/>
    <col min="769" max="769" width="2.625" style="210" customWidth="1"/>
    <col min="770" max="770" width="12.125" style="210" customWidth="1"/>
    <col min="771" max="771" width="10.625" style="210" customWidth="1"/>
    <col min="772" max="772" width="10.375" style="210" customWidth="1"/>
    <col min="773" max="773" width="54" style="210" customWidth="1"/>
    <col min="774" max="774" width="7.125" style="210" customWidth="1"/>
    <col min="775" max="775" width="7.75" style="210" customWidth="1"/>
    <col min="776" max="776" width="9.25" style="210" bestFit="1" customWidth="1"/>
    <col min="777" max="777" width="11" style="210" customWidth="1"/>
    <col min="778" max="778" width="29.625" style="210" customWidth="1"/>
    <col min="779" max="779" width="12.5" style="210" bestFit="1" customWidth="1"/>
    <col min="780" max="780" width="13.5" style="210" bestFit="1" customWidth="1"/>
    <col min="781" max="781" width="13.75" style="210" customWidth="1"/>
    <col min="782" max="782" width="14.625" style="210" bestFit="1" customWidth="1"/>
    <col min="783" max="783" width="13.25" style="210" customWidth="1"/>
    <col min="784" max="784" width="14.5" style="210" customWidth="1"/>
    <col min="785" max="785" width="15.625" style="210" customWidth="1"/>
    <col min="786" max="1024" width="9" style="210"/>
    <col min="1025" max="1025" width="2.625" style="210" customWidth="1"/>
    <col min="1026" max="1026" width="12.125" style="210" customWidth="1"/>
    <col min="1027" max="1027" width="10.625" style="210" customWidth="1"/>
    <col min="1028" max="1028" width="10.375" style="210" customWidth="1"/>
    <col min="1029" max="1029" width="54" style="210" customWidth="1"/>
    <col min="1030" max="1030" width="7.125" style="210" customWidth="1"/>
    <col min="1031" max="1031" width="7.75" style="210" customWidth="1"/>
    <col min="1032" max="1032" width="9.25" style="210" bestFit="1" customWidth="1"/>
    <col min="1033" max="1033" width="11" style="210" customWidth="1"/>
    <col min="1034" max="1034" width="29.625" style="210" customWidth="1"/>
    <col min="1035" max="1035" width="12.5" style="210" bestFit="1" customWidth="1"/>
    <col min="1036" max="1036" width="13.5" style="210" bestFit="1" customWidth="1"/>
    <col min="1037" max="1037" width="13.75" style="210" customWidth="1"/>
    <col min="1038" max="1038" width="14.625" style="210" bestFit="1" customWidth="1"/>
    <col min="1039" max="1039" width="13.25" style="210" customWidth="1"/>
    <col min="1040" max="1040" width="14.5" style="210" customWidth="1"/>
    <col min="1041" max="1041" width="15.625" style="210" customWidth="1"/>
    <col min="1042" max="1280" width="9" style="210"/>
    <col min="1281" max="1281" width="2.625" style="210" customWidth="1"/>
    <col min="1282" max="1282" width="12.125" style="210" customWidth="1"/>
    <col min="1283" max="1283" width="10.625" style="210" customWidth="1"/>
    <col min="1284" max="1284" width="10.375" style="210" customWidth="1"/>
    <col min="1285" max="1285" width="54" style="210" customWidth="1"/>
    <col min="1286" max="1286" width="7.125" style="210" customWidth="1"/>
    <col min="1287" max="1287" width="7.75" style="210" customWidth="1"/>
    <col min="1288" max="1288" width="9.25" style="210" bestFit="1" customWidth="1"/>
    <col min="1289" max="1289" width="11" style="210" customWidth="1"/>
    <col min="1290" max="1290" width="29.625" style="210" customWidth="1"/>
    <col min="1291" max="1291" width="12.5" style="210" bestFit="1" customWidth="1"/>
    <col min="1292" max="1292" width="13.5" style="210" bestFit="1" customWidth="1"/>
    <col min="1293" max="1293" width="13.75" style="210" customWidth="1"/>
    <col min="1294" max="1294" width="14.625" style="210" bestFit="1" customWidth="1"/>
    <col min="1295" max="1295" width="13.25" style="210" customWidth="1"/>
    <col min="1296" max="1296" width="14.5" style="210" customWidth="1"/>
    <col min="1297" max="1297" width="15.625" style="210" customWidth="1"/>
    <col min="1298" max="1536" width="9" style="210"/>
    <col min="1537" max="1537" width="2.625" style="210" customWidth="1"/>
    <col min="1538" max="1538" width="12.125" style="210" customWidth="1"/>
    <col min="1539" max="1539" width="10.625" style="210" customWidth="1"/>
    <col min="1540" max="1540" width="10.375" style="210" customWidth="1"/>
    <col min="1541" max="1541" width="54" style="210" customWidth="1"/>
    <col min="1542" max="1542" width="7.125" style="210" customWidth="1"/>
    <col min="1543" max="1543" width="7.75" style="210" customWidth="1"/>
    <col min="1544" max="1544" width="9.25" style="210" bestFit="1" customWidth="1"/>
    <col min="1545" max="1545" width="11" style="210" customWidth="1"/>
    <col min="1546" max="1546" width="29.625" style="210" customWidth="1"/>
    <col min="1547" max="1547" width="12.5" style="210" bestFit="1" customWidth="1"/>
    <col min="1548" max="1548" width="13.5" style="210" bestFit="1" customWidth="1"/>
    <col min="1549" max="1549" width="13.75" style="210" customWidth="1"/>
    <col min="1550" max="1550" width="14.625" style="210" bestFit="1" customWidth="1"/>
    <col min="1551" max="1551" width="13.25" style="210" customWidth="1"/>
    <col min="1552" max="1552" width="14.5" style="210" customWidth="1"/>
    <col min="1553" max="1553" width="15.625" style="210" customWidth="1"/>
    <col min="1554" max="1792" width="9" style="210"/>
    <col min="1793" max="1793" width="2.625" style="210" customWidth="1"/>
    <col min="1794" max="1794" width="12.125" style="210" customWidth="1"/>
    <col min="1795" max="1795" width="10.625" style="210" customWidth="1"/>
    <col min="1796" max="1796" width="10.375" style="210" customWidth="1"/>
    <col min="1797" max="1797" width="54" style="210" customWidth="1"/>
    <col min="1798" max="1798" width="7.125" style="210" customWidth="1"/>
    <col min="1799" max="1799" width="7.75" style="210" customWidth="1"/>
    <col min="1800" max="1800" width="9.25" style="210" bestFit="1" customWidth="1"/>
    <col min="1801" max="1801" width="11" style="210" customWidth="1"/>
    <col min="1802" max="1802" width="29.625" style="210" customWidth="1"/>
    <col min="1803" max="1803" width="12.5" style="210" bestFit="1" customWidth="1"/>
    <col min="1804" max="1804" width="13.5" style="210" bestFit="1" customWidth="1"/>
    <col min="1805" max="1805" width="13.75" style="210" customWidth="1"/>
    <col min="1806" max="1806" width="14.625" style="210" bestFit="1" customWidth="1"/>
    <col min="1807" max="1807" width="13.25" style="210" customWidth="1"/>
    <col min="1808" max="1808" width="14.5" style="210" customWidth="1"/>
    <col min="1809" max="1809" width="15.625" style="210" customWidth="1"/>
    <col min="1810" max="2048" width="9" style="210"/>
    <col min="2049" max="2049" width="2.625" style="210" customWidth="1"/>
    <col min="2050" max="2050" width="12.125" style="210" customWidth="1"/>
    <col min="2051" max="2051" width="10.625" style="210" customWidth="1"/>
    <col min="2052" max="2052" width="10.375" style="210" customWidth="1"/>
    <col min="2053" max="2053" width="54" style="210" customWidth="1"/>
    <col min="2054" max="2054" width="7.125" style="210" customWidth="1"/>
    <col min="2055" max="2055" width="7.75" style="210" customWidth="1"/>
    <col min="2056" max="2056" width="9.25" style="210" bestFit="1" customWidth="1"/>
    <col min="2057" max="2057" width="11" style="210" customWidth="1"/>
    <col min="2058" max="2058" width="29.625" style="210" customWidth="1"/>
    <col min="2059" max="2059" width="12.5" style="210" bestFit="1" customWidth="1"/>
    <col min="2060" max="2060" width="13.5" style="210" bestFit="1" customWidth="1"/>
    <col min="2061" max="2061" width="13.75" style="210" customWidth="1"/>
    <col min="2062" max="2062" width="14.625" style="210" bestFit="1" customWidth="1"/>
    <col min="2063" max="2063" width="13.25" style="210" customWidth="1"/>
    <col min="2064" max="2064" width="14.5" style="210" customWidth="1"/>
    <col min="2065" max="2065" width="15.625" style="210" customWidth="1"/>
    <col min="2066" max="2304" width="9" style="210"/>
    <col min="2305" max="2305" width="2.625" style="210" customWidth="1"/>
    <col min="2306" max="2306" width="12.125" style="210" customWidth="1"/>
    <col min="2307" max="2307" width="10.625" style="210" customWidth="1"/>
    <col min="2308" max="2308" width="10.375" style="210" customWidth="1"/>
    <col min="2309" max="2309" width="54" style="210" customWidth="1"/>
    <col min="2310" max="2310" width="7.125" style="210" customWidth="1"/>
    <col min="2311" max="2311" width="7.75" style="210" customWidth="1"/>
    <col min="2312" max="2312" width="9.25" style="210" bestFit="1" customWidth="1"/>
    <col min="2313" max="2313" width="11" style="210" customWidth="1"/>
    <col min="2314" max="2314" width="29.625" style="210" customWidth="1"/>
    <col min="2315" max="2315" width="12.5" style="210" bestFit="1" customWidth="1"/>
    <col min="2316" max="2316" width="13.5" style="210" bestFit="1" customWidth="1"/>
    <col min="2317" max="2317" width="13.75" style="210" customWidth="1"/>
    <col min="2318" max="2318" width="14.625" style="210" bestFit="1" customWidth="1"/>
    <col min="2319" max="2319" width="13.25" style="210" customWidth="1"/>
    <col min="2320" max="2320" width="14.5" style="210" customWidth="1"/>
    <col min="2321" max="2321" width="15.625" style="210" customWidth="1"/>
    <col min="2322" max="2560" width="9" style="210"/>
    <col min="2561" max="2561" width="2.625" style="210" customWidth="1"/>
    <col min="2562" max="2562" width="12.125" style="210" customWidth="1"/>
    <col min="2563" max="2563" width="10.625" style="210" customWidth="1"/>
    <col min="2564" max="2564" width="10.375" style="210" customWidth="1"/>
    <col min="2565" max="2565" width="54" style="210" customWidth="1"/>
    <col min="2566" max="2566" width="7.125" style="210" customWidth="1"/>
    <col min="2567" max="2567" width="7.75" style="210" customWidth="1"/>
    <col min="2568" max="2568" width="9.25" style="210" bestFit="1" customWidth="1"/>
    <col min="2569" max="2569" width="11" style="210" customWidth="1"/>
    <col min="2570" max="2570" width="29.625" style="210" customWidth="1"/>
    <col min="2571" max="2571" width="12.5" style="210" bestFit="1" customWidth="1"/>
    <col min="2572" max="2572" width="13.5" style="210" bestFit="1" customWidth="1"/>
    <col min="2573" max="2573" width="13.75" style="210" customWidth="1"/>
    <col min="2574" max="2574" width="14.625" style="210" bestFit="1" customWidth="1"/>
    <col min="2575" max="2575" width="13.25" style="210" customWidth="1"/>
    <col min="2576" max="2576" width="14.5" style="210" customWidth="1"/>
    <col min="2577" max="2577" width="15.625" style="210" customWidth="1"/>
    <col min="2578" max="2816" width="9" style="210"/>
    <col min="2817" max="2817" width="2.625" style="210" customWidth="1"/>
    <col min="2818" max="2818" width="12.125" style="210" customWidth="1"/>
    <col min="2819" max="2819" width="10.625" style="210" customWidth="1"/>
    <col min="2820" max="2820" width="10.375" style="210" customWidth="1"/>
    <col min="2821" max="2821" width="54" style="210" customWidth="1"/>
    <col min="2822" max="2822" width="7.125" style="210" customWidth="1"/>
    <col min="2823" max="2823" width="7.75" style="210" customWidth="1"/>
    <col min="2824" max="2824" width="9.25" style="210" bestFit="1" customWidth="1"/>
    <col min="2825" max="2825" width="11" style="210" customWidth="1"/>
    <col min="2826" max="2826" width="29.625" style="210" customWidth="1"/>
    <col min="2827" max="2827" width="12.5" style="210" bestFit="1" customWidth="1"/>
    <col min="2828" max="2828" width="13.5" style="210" bestFit="1" customWidth="1"/>
    <col min="2829" max="2829" width="13.75" style="210" customWidth="1"/>
    <col min="2830" max="2830" width="14.625" style="210" bestFit="1" customWidth="1"/>
    <col min="2831" max="2831" width="13.25" style="210" customWidth="1"/>
    <col min="2832" max="2832" width="14.5" style="210" customWidth="1"/>
    <col min="2833" max="2833" width="15.625" style="210" customWidth="1"/>
    <col min="2834" max="3072" width="9" style="210"/>
    <col min="3073" max="3073" width="2.625" style="210" customWidth="1"/>
    <col min="3074" max="3074" width="12.125" style="210" customWidth="1"/>
    <col min="3075" max="3075" width="10.625" style="210" customWidth="1"/>
    <col min="3076" max="3076" width="10.375" style="210" customWidth="1"/>
    <col min="3077" max="3077" width="54" style="210" customWidth="1"/>
    <col min="3078" max="3078" width="7.125" style="210" customWidth="1"/>
    <col min="3079" max="3079" width="7.75" style="210" customWidth="1"/>
    <col min="3080" max="3080" width="9.25" style="210" bestFit="1" customWidth="1"/>
    <col min="3081" max="3081" width="11" style="210" customWidth="1"/>
    <col min="3082" max="3082" width="29.625" style="210" customWidth="1"/>
    <col min="3083" max="3083" width="12.5" style="210" bestFit="1" customWidth="1"/>
    <col min="3084" max="3084" width="13.5" style="210" bestFit="1" customWidth="1"/>
    <col min="3085" max="3085" width="13.75" style="210" customWidth="1"/>
    <col min="3086" max="3086" width="14.625" style="210" bestFit="1" customWidth="1"/>
    <col min="3087" max="3087" width="13.25" style="210" customWidth="1"/>
    <col min="3088" max="3088" width="14.5" style="210" customWidth="1"/>
    <col min="3089" max="3089" width="15.625" style="210" customWidth="1"/>
    <col min="3090" max="3328" width="9" style="210"/>
    <col min="3329" max="3329" width="2.625" style="210" customWidth="1"/>
    <col min="3330" max="3330" width="12.125" style="210" customWidth="1"/>
    <col min="3331" max="3331" width="10.625" style="210" customWidth="1"/>
    <col min="3332" max="3332" width="10.375" style="210" customWidth="1"/>
    <col min="3333" max="3333" width="54" style="210" customWidth="1"/>
    <col min="3334" max="3334" width="7.125" style="210" customWidth="1"/>
    <col min="3335" max="3335" width="7.75" style="210" customWidth="1"/>
    <col min="3336" max="3336" width="9.25" style="210" bestFit="1" customWidth="1"/>
    <col min="3337" max="3337" width="11" style="210" customWidth="1"/>
    <col min="3338" max="3338" width="29.625" style="210" customWidth="1"/>
    <col min="3339" max="3339" width="12.5" style="210" bestFit="1" customWidth="1"/>
    <col min="3340" max="3340" width="13.5" style="210" bestFit="1" customWidth="1"/>
    <col min="3341" max="3341" width="13.75" style="210" customWidth="1"/>
    <col min="3342" max="3342" width="14.625" style="210" bestFit="1" customWidth="1"/>
    <col min="3343" max="3343" width="13.25" style="210" customWidth="1"/>
    <col min="3344" max="3344" width="14.5" style="210" customWidth="1"/>
    <col min="3345" max="3345" width="15.625" style="210" customWidth="1"/>
    <col min="3346" max="3584" width="9" style="210"/>
    <col min="3585" max="3585" width="2.625" style="210" customWidth="1"/>
    <col min="3586" max="3586" width="12.125" style="210" customWidth="1"/>
    <col min="3587" max="3587" width="10.625" style="210" customWidth="1"/>
    <col min="3588" max="3588" width="10.375" style="210" customWidth="1"/>
    <col min="3589" max="3589" width="54" style="210" customWidth="1"/>
    <col min="3590" max="3590" width="7.125" style="210" customWidth="1"/>
    <col min="3591" max="3591" width="7.75" style="210" customWidth="1"/>
    <col min="3592" max="3592" width="9.25" style="210" bestFit="1" customWidth="1"/>
    <col min="3593" max="3593" width="11" style="210" customWidth="1"/>
    <col min="3594" max="3594" width="29.625" style="210" customWidth="1"/>
    <col min="3595" max="3595" width="12.5" style="210" bestFit="1" customWidth="1"/>
    <col min="3596" max="3596" width="13.5" style="210" bestFit="1" customWidth="1"/>
    <col min="3597" max="3597" width="13.75" style="210" customWidth="1"/>
    <col min="3598" max="3598" width="14.625" style="210" bestFit="1" customWidth="1"/>
    <col min="3599" max="3599" width="13.25" style="210" customWidth="1"/>
    <col min="3600" max="3600" width="14.5" style="210" customWidth="1"/>
    <col min="3601" max="3601" width="15.625" style="210" customWidth="1"/>
    <col min="3602" max="3840" width="9" style="210"/>
    <col min="3841" max="3841" width="2.625" style="210" customWidth="1"/>
    <col min="3842" max="3842" width="12.125" style="210" customWidth="1"/>
    <col min="3843" max="3843" width="10.625" style="210" customWidth="1"/>
    <col min="3844" max="3844" width="10.375" style="210" customWidth="1"/>
    <col min="3845" max="3845" width="54" style="210" customWidth="1"/>
    <col min="3846" max="3846" width="7.125" style="210" customWidth="1"/>
    <col min="3847" max="3847" width="7.75" style="210" customWidth="1"/>
    <col min="3848" max="3848" width="9.25" style="210" bestFit="1" customWidth="1"/>
    <col min="3849" max="3849" width="11" style="210" customWidth="1"/>
    <col min="3850" max="3850" width="29.625" style="210" customWidth="1"/>
    <col min="3851" max="3851" width="12.5" style="210" bestFit="1" customWidth="1"/>
    <col min="3852" max="3852" width="13.5" style="210" bestFit="1" customWidth="1"/>
    <col min="3853" max="3853" width="13.75" style="210" customWidth="1"/>
    <col min="3854" max="3854" width="14.625" style="210" bestFit="1" customWidth="1"/>
    <col min="3855" max="3855" width="13.25" style="210" customWidth="1"/>
    <col min="3856" max="3856" width="14.5" style="210" customWidth="1"/>
    <col min="3857" max="3857" width="15.625" style="210" customWidth="1"/>
    <col min="3858" max="4096" width="9" style="210"/>
    <col min="4097" max="4097" width="2.625" style="210" customWidth="1"/>
    <col min="4098" max="4098" width="12.125" style="210" customWidth="1"/>
    <col min="4099" max="4099" width="10.625" style="210" customWidth="1"/>
    <col min="4100" max="4100" width="10.375" style="210" customWidth="1"/>
    <col min="4101" max="4101" width="54" style="210" customWidth="1"/>
    <col min="4102" max="4102" width="7.125" style="210" customWidth="1"/>
    <col min="4103" max="4103" width="7.75" style="210" customWidth="1"/>
    <col min="4104" max="4104" width="9.25" style="210" bestFit="1" customWidth="1"/>
    <col min="4105" max="4105" width="11" style="210" customWidth="1"/>
    <col min="4106" max="4106" width="29.625" style="210" customWidth="1"/>
    <col min="4107" max="4107" width="12.5" style="210" bestFit="1" customWidth="1"/>
    <col min="4108" max="4108" width="13.5" style="210" bestFit="1" customWidth="1"/>
    <col min="4109" max="4109" width="13.75" style="210" customWidth="1"/>
    <col min="4110" max="4110" width="14.625" style="210" bestFit="1" customWidth="1"/>
    <col min="4111" max="4111" width="13.25" style="210" customWidth="1"/>
    <col min="4112" max="4112" width="14.5" style="210" customWidth="1"/>
    <col min="4113" max="4113" width="15.625" style="210" customWidth="1"/>
    <col min="4114" max="4352" width="9" style="210"/>
    <col min="4353" max="4353" width="2.625" style="210" customWidth="1"/>
    <col min="4354" max="4354" width="12.125" style="210" customWidth="1"/>
    <col min="4355" max="4355" width="10.625" style="210" customWidth="1"/>
    <col min="4356" max="4356" width="10.375" style="210" customWidth="1"/>
    <col min="4357" max="4357" width="54" style="210" customWidth="1"/>
    <col min="4358" max="4358" width="7.125" style="210" customWidth="1"/>
    <col min="4359" max="4359" width="7.75" style="210" customWidth="1"/>
    <col min="4360" max="4360" width="9.25" style="210" bestFit="1" customWidth="1"/>
    <col min="4361" max="4361" width="11" style="210" customWidth="1"/>
    <col min="4362" max="4362" width="29.625" style="210" customWidth="1"/>
    <col min="4363" max="4363" width="12.5" style="210" bestFit="1" customWidth="1"/>
    <col min="4364" max="4364" width="13.5" style="210" bestFit="1" customWidth="1"/>
    <col min="4365" max="4365" width="13.75" style="210" customWidth="1"/>
    <col min="4366" max="4366" width="14.625" style="210" bestFit="1" customWidth="1"/>
    <col min="4367" max="4367" width="13.25" style="210" customWidth="1"/>
    <col min="4368" max="4368" width="14.5" style="210" customWidth="1"/>
    <col min="4369" max="4369" width="15.625" style="210" customWidth="1"/>
    <col min="4370" max="4608" width="9" style="210"/>
    <col min="4609" max="4609" width="2.625" style="210" customWidth="1"/>
    <col min="4610" max="4610" width="12.125" style="210" customWidth="1"/>
    <col min="4611" max="4611" width="10.625" style="210" customWidth="1"/>
    <col min="4612" max="4612" width="10.375" style="210" customWidth="1"/>
    <col min="4613" max="4613" width="54" style="210" customWidth="1"/>
    <col min="4614" max="4614" width="7.125" style="210" customWidth="1"/>
    <col min="4615" max="4615" width="7.75" style="210" customWidth="1"/>
    <col min="4616" max="4616" width="9.25" style="210" bestFit="1" customWidth="1"/>
    <col min="4617" max="4617" width="11" style="210" customWidth="1"/>
    <col min="4618" max="4618" width="29.625" style="210" customWidth="1"/>
    <col min="4619" max="4619" width="12.5" style="210" bestFit="1" customWidth="1"/>
    <col min="4620" max="4620" width="13.5" style="210" bestFit="1" customWidth="1"/>
    <col min="4621" max="4621" width="13.75" style="210" customWidth="1"/>
    <col min="4622" max="4622" width="14.625" style="210" bestFit="1" customWidth="1"/>
    <col min="4623" max="4623" width="13.25" style="210" customWidth="1"/>
    <col min="4624" max="4624" width="14.5" style="210" customWidth="1"/>
    <col min="4625" max="4625" width="15.625" style="210" customWidth="1"/>
    <col min="4626" max="4864" width="9" style="210"/>
    <col min="4865" max="4865" width="2.625" style="210" customWidth="1"/>
    <col min="4866" max="4866" width="12.125" style="210" customWidth="1"/>
    <col min="4867" max="4867" width="10.625" style="210" customWidth="1"/>
    <col min="4868" max="4868" width="10.375" style="210" customWidth="1"/>
    <col min="4869" max="4869" width="54" style="210" customWidth="1"/>
    <col min="4870" max="4870" width="7.125" style="210" customWidth="1"/>
    <col min="4871" max="4871" width="7.75" style="210" customWidth="1"/>
    <col min="4872" max="4872" width="9.25" style="210" bestFit="1" customWidth="1"/>
    <col min="4873" max="4873" width="11" style="210" customWidth="1"/>
    <col min="4874" max="4874" width="29.625" style="210" customWidth="1"/>
    <col min="4875" max="4875" width="12.5" style="210" bestFit="1" customWidth="1"/>
    <col min="4876" max="4876" width="13.5" style="210" bestFit="1" customWidth="1"/>
    <col min="4877" max="4877" width="13.75" style="210" customWidth="1"/>
    <col min="4878" max="4878" width="14.625" style="210" bestFit="1" customWidth="1"/>
    <col min="4879" max="4879" width="13.25" style="210" customWidth="1"/>
    <col min="4880" max="4880" width="14.5" style="210" customWidth="1"/>
    <col min="4881" max="4881" width="15.625" style="210" customWidth="1"/>
    <col min="4882" max="5120" width="9" style="210"/>
    <col min="5121" max="5121" width="2.625" style="210" customWidth="1"/>
    <col min="5122" max="5122" width="12.125" style="210" customWidth="1"/>
    <col min="5123" max="5123" width="10.625" style="210" customWidth="1"/>
    <col min="5124" max="5124" width="10.375" style="210" customWidth="1"/>
    <col min="5125" max="5125" width="54" style="210" customWidth="1"/>
    <col min="5126" max="5126" width="7.125" style="210" customWidth="1"/>
    <col min="5127" max="5127" width="7.75" style="210" customWidth="1"/>
    <col min="5128" max="5128" width="9.25" style="210" bestFit="1" customWidth="1"/>
    <col min="5129" max="5129" width="11" style="210" customWidth="1"/>
    <col min="5130" max="5130" width="29.625" style="210" customWidth="1"/>
    <col min="5131" max="5131" width="12.5" style="210" bestFit="1" customWidth="1"/>
    <col min="5132" max="5132" width="13.5" style="210" bestFit="1" customWidth="1"/>
    <col min="5133" max="5133" width="13.75" style="210" customWidth="1"/>
    <col min="5134" max="5134" width="14.625" style="210" bestFit="1" customWidth="1"/>
    <col min="5135" max="5135" width="13.25" style="210" customWidth="1"/>
    <col min="5136" max="5136" width="14.5" style="210" customWidth="1"/>
    <col min="5137" max="5137" width="15.625" style="210" customWidth="1"/>
    <col min="5138" max="5376" width="9" style="210"/>
    <col min="5377" max="5377" width="2.625" style="210" customWidth="1"/>
    <col min="5378" max="5378" width="12.125" style="210" customWidth="1"/>
    <col min="5379" max="5379" width="10.625" style="210" customWidth="1"/>
    <col min="5380" max="5380" width="10.375" style="210" customWidth="1"/>
    <col min="5381" max="5381" width="54" style="210" customWidth="1"/>
    <col min="5382" max="5382" width="7.125" style="210" customWidth="1"/>
    <col min="5383" max="5383" width="7.75" style="210" customWidth="1"/>
    <col min="5384" max="5384" width="9.25" style="210" bestFit="1" customWidth="1"/>
    <col min="5385" max="5385" width="11" style="210" customWidth="1"/>
    <col min="5386" max="5386" width="29.625" style="210" customWidth="1"/>
    <col min="5387" max="5387" width="12.5" style="210" bestFit="1" customWidth="1"/>
    <col min="5388" max="5388" width="13.5" style="210" bestFit="1" customWidth="1"/>
    <col min="5389" max="5389" width="13.75" style="210" customWidth="1"/>
    <col min="5390" max="5390" width="14.625" style="210" bestFit="1" customWidth="1"/>
    <col min="5391" max="5391" width="13.25" style="210" customWidth="1"/>
    <col min="5392" max="5392" width="14.5" style="210" customWidth="1"/>
    <col min="5393" max="5393" width="15.625" style="210" customWidth="1"/>
    <col min="5394" max="5632" width="9" style="210"/>
    <col min="5633" max="5633" width="2.625" style="210" customWidth="1"/>
    <col min="5634" max="5634" width="12.125" style="210" customWidth="1"/>
    <col min="5635" max="5635" width="10.625" style="210" customWidth="1"/>
    <col min="5636" max="5636" width="10.375" style="210" customWidth="1"/>
    <col min="5637" max="5637" width="54" style="210" customWidth="1"/>
    <col min="5638" max="5638" width="7.125" style="210" customWidth="1"/>
    <col min="5639" max="5639" width="7.75" style="210" customWidth="1"/>
    <col min="5640" max="5640" width="9.25" style="210" bestFit="1" customWidth="1"/>
    <col min="5641" max="5641" width="11" style="210" customWidth="1"/>
    <col min="5642" max="5642" width="29.625" style="210" customWidth="1"/>
    <col min="5643" max="5643" width="12.5" style="210" bestFit="1" customWidth="1"/>
    <col min="5644" max="5644" width="13.5" style="210" bestFit="1" customWidth="1"/>
    <col min="5645" max="5645" width="13.75" style="210" customWidth="1"/>
    <col min="5646" max="5646" width="14.625" style="210" bestFit="1" customWidth="1"/>
    <col min="5647" max="5647" width="13.25" style="210" customWidth="1"/>
    <col min="5648" max="5648" width="14.5" style="210" customWidth="1"/>
    <col min="5649" max="5649" width="15.625" style="210" customWidth="1"/>
    <col min="5650" max="5888" width="9" style="210"/>
    <col min="5889" max="5889" width="2.625" style="210" customWidth="1"/>
    <col min="5890" max="5890" width="12.125" style="210" customWidth="1"/>
    <col min="5891" max="5891" width="10.625" style="210" customWidth="1"/>
    <col min="5892" max="5892" width="10.375" style="210" customWidth="1"/>
    <col min="5893" max="5893" width="54" style="210" customWidth="1"/>
    <col min="5894" max="5894" width="7.125" style="210" customWidth="1"/>
    <col min="5895" max="5895" width="7.75" style="210" customWidth="1"/>
    <col min="5896" max="5896" width="9.25" style="210" bestFit="1" customWidth="1"/>
    <col min="5897" max="5897" width="11" style="210" customWidth="1"/>
    <col min="5898" max="5898" width="29.625" style="210" customWidth="1"/>
    <col min="5899" max="5899" width="12.5" style="210" bestFit="1" customWidth="1"/>
    <col min="5900" max="5900" width="13.5" style="210" bestFit="1" customWidth="1"/>
    <col min="5901" max="5901" width="13.75" style="210" customWidth="1"/>
    <col min="5902" max="5902" width="14.625" style="210" bestFit="1" customWidth="1"/>
    <col min="5903" max="5903" width="13.25" style="210" customWidth="1"/>
    <col min="5904" max="5904" width="14.5" style="210" customWidth="1"/>
    <col min="5905" max="5905" width="15.625" style="210" customWidth="1"/>
    <col min="5906" max="6144" width="9" style="210"/>
    <col min="6145" max="6145" width="2.625" style="210" customWidth="1"/>
    <col min="6146" max="6146" width="12.125" style="210" customWidth="1"/>
    <col min="6147" max="6147" width="10.625" style="210" customWidth="1"/>
    <col min="6148" max="6148" width="10.375" style="210" customWidth="1"/>
    <col min="6149" max="6149" width="54" style="210" customWidth="1"/>
    <col min="6150" max="6150" width="7.125" style="210" customWidth="1"/>
    <col min="6151" max="6151" width="7.75" style="210" customWidth="1"/>
    <col min="6152" max="6152" width="9.25" style="210" bestFit="1" customWidth="1"/>
    <col min="6153" max="6153" width="11" style="210" customWidth="1"/>
    <col min="6154" max="6154" width="29.625" style="210" customWidth="1"/>
    <col min="6155" max="6155" width="12.5" style="210" bestFit="1" customWidth="1"/>
    <col min="6156" max="6156" width="13.5" style="210" bestFit="1" customWidth="1"/>
    <col min="6157" max="6157" width="13.75" style="210" customWidth="1"/>
    <col min="6158" max="6158" width="14.625" style="210" bestFit="1" customWidth="1"/>
    <col min="6159" max="6159" width="13.25" style="210" customWidth="1"/>
    <col min="6160" max="6160" width="14.5" style="210" customWidth="1"/>
    <col min="6161" max="6161" width="15.625" style="210" customWidth="1"/>
    <col min="6162" max="6400" width="9" style="210"/>
    <col min="6401" max="6401" width="2.625" style="210" customWidth="1"/>
    <col min="6402" max="6402" width="12.125" style="210" customWidth="1"/>
    <col min="6403" max="6403" width="10.625" style="210" customWidth="1"/>
    <col min="6404" max="6404" width="10.375" style="210" customWidth="1"/>
    <col min="6405" max="6405" width="54" style="210" customWidth="1"/>
    <col min="6406" max="6406" width="7.125" style="210" customWidth="1"/>
    <col min="6407" max="6407" width="7.75" style="210" customWidth="1"/>
    <col min="6408" max="6408" width="9.25" style="210" bestFit="1" customWidth="1"/>
    <col min="6409" max="6409" width="11" style="210" customWidth="1"/>
    <col min="6410" max="6410" width="29.625" style="210" customWidth="1"/>
    <col min="6411" max="6411" width="12.5" style="210" bestFit="1" customWidth="1"/>
    <col min="6412" max="6412" width="13.5" style="210" bestFit="1" customWidth="1"/>
    <col min="6413" max="6413" width="13.75" style="210" customWidth="1"/>
    <col min="6414" max="6414" width="14.625" style="210" bestFit="1" customWidth="1"/>
    <col min="6415" max="6415" width="13.25" style="210" customWidth="1"/>
    <col min="6416" max="6416" width="14.5" style="210" customWidth="1"/>
    <col min="6417" max="6417" width="15.625" style="210" customWidth="1"/>
    <col min="6418" max="6656" width="9" style="210"/>
    <col min="6657" max="6657" width="2.625" style="210" customWidth="1"/>
    <col min="6658" max="6658" width="12.125" style="210" customWidth="1"/>
    <col min="6659" max="6659" width="10.625" style="210" customWidth="1"/>
    <col min="6660" max="6660" width="10.375" style="210" customWidth="1"/>
    <col min="6661" max="6661" width="54" style="210" customWidth="1"/>
    <col min="6662" max="6662" width="7.125" style="210" customWidth="1"/>
    <col min="6663" max="6663" width="7.75" style="210" customWidth="1"/>
    <col min="6664" max="6664" width="9.25" style="210" bestFit="1" customWidth="1"/>
    <col min="6665" max="6665" width="11" style="210" customWidth="1"/>
    <col min="6666" max="6666" width="29.625" style="210" customWidth="1"/>
    <col min="6667" max="6667" width="12.5" style="210" bestFit="1" customWidth="1"/>
    <col min="6668" max="6668" width="13.5" style="210" bestFit="1" customWidth="1"/>
    <col min="6669" max="6669" width="13.75" style="210" customWidth="1"/>
    <col min="6670" max="6670" width="14.625" style="210" bestFit="1" customWidth="1"/>
    <col min="6671" max="6671" width="13.25" style="210" customWidth="1"/>
    <col min="6672" max="6672" width="14.5" style="210" customWidth="1"/>
    <col min="6673" max="6673" width="15.625" style="210" customWidth="1"/>
    <col min="6674" max="6912" width="9" style="210"/>
    <col min="6913" max="6913" width="2.625" style="210" customWidth="1"/>
    <col min="6914" max="6914" width="12.125" style="210" customWidth="1"/>
    <col min="6915" max="6915" width="10.625" style="210" customWidth="1"/>
    <col min="6916" max="6916" width="10.375" style="210" customWidth="1"/>
    <col min="6917" max="6917" width="54" style="210" customWidth="1"/>
    <col min="6918" max="6918" width="7.125" style="210" customWidth="1"/>
    <col min="6919" max="6919" width="7.75" style="210" customWidth="1"/>
    <col min="6920" max="6920" width="9.25" style="210" bestFit="1" customWidth="1"/>
    <col min="6921" max="6921" width="11" style="210" customWidth="1"/>
    <col min="6922" max="6922" width="29.625" style="210" customWidth="1"/>
    <col min="6923" max="6923" width="12.5" style="210" bestFit="1" customWidth="1"/>
    <col min="6924" max="6924" width="13.5" style="210" bestFit="1" customWidth="1"/>
    <col min="6925" max="6925" width="13.75" style="210" customWidth="1"/>
    <col min="6926" max="6926" width="14.625" style="210" bestFit="1" customWidth="1"/>
    <col min="6927" max="6927" width="13.25" style="210" customWidth="1"/>
    <col min="6928" max="6928" width="14.5" style="210" customWidth="1"/>
    <col min="6929" max="6929" width="15.625" style="210" customWidth="1"/>
    <col min="6930" max="7168" width="9" style="210"/>
    <col min="7169" max="7169" width="2.625" style="210" customWidth="1"/>
    <col min="7170" max="7170" width="12.125" style="210" customWidth="1"/>
    <col min="7171" max="7171" width="10.625" style="210" customWidth="1"/>
    <col min="7172" max="7172" width="10.375" style="210" customWidth="1"/>
    <col min="7173" max="7173" width="54" style="210" customWidth="1"/>
    <col min="7174" max="7174" width="7.125" style="210" customWidth="1"/>
    <col min="7175" max="7175" width="7.75" style="210" customWidth="1"/>
    <col min="7176" max="7176" width="9.25" style="210" bestFit="1" customWidth="1"/>
    <col min="7177" max="7177" width="11" style="210" customWidth="1"/>
    <col min="7178" max="7178" width="29.625" style="210" customWidth="1"/>
    <col min="7179" max="7179" width="12.5" style="210" bestFit="1" customWidth="1"/>
    <col min="7180" max="7180" width="13.5" style="210" bestFit="1" customWidth="1"/>
    <col min="7181" max="7181" width="13.75" style="210" customWidth="1"/>
    <col min="7182" max="7182" width="14.625" style="210" bestFit="1" customWidth="1"/>
    <col min="7183" max="7183" width="13.25" style="210" customWidth="1"/>
    <col min="7184" max="7184" width="14.5" style="210" customWidth="1"/>
    <col min="7185" max="7185" width="15.625" style="210" customWidth="1"/>
    <col min="7186" max="7424" width="9" style="210"/>
    <col min="7425" max="7425" width="2.625" style="210" customWidth="1"/>
    <col min="7426" max="7426" width="12.125" style="210" customWidth="1"/>
    <col min="7427" max="7427" width="10.625" style="210" customWidth="1"/>
    <col min="7428" max="7428" width="10.375" style="210" customWidth="1"/>
    <col min="7429" max="7429" width="54" style="210" customWidth="1"/>
    <col min="7430" max="7430" width="7.125" style="210" customWidth="1"/>
    <col min="7431" max="7431" width="7.75" style="210" customWidth="1"/>
    <col min="7432" max="7432" width="9.25" style="210" bestFit="1" customWidth="1"/>
    <col min="7433" max="7433" width="11" style="210" customWidth="1"/>
    <col min="7434" max="7434" width="29.625" style="210" customWidth="1"/>
    <col min="7435" max="7435" width="12.5" style="210" bestFit="1" customWidth="1"/>
    <col min="7436" max="7436" width="13.5" style="210" bestFit="1" customWidth="1"/>
    <col min="7437" max="7437" width="13.75" style="210" customWidth="1"/>
    <col min="7438" max="7438" width="14.625" style="210" bestFit="1" customWidth="1"/>
    <col min="7439" max="7439" width="13.25" style="210" customWidth="1"/>
    <col min="7440" max="7440" width="14.5" style="210" customWidth="1"/>
    <col min="7441" max="7441" width="15.625" style="210" customWidth="1"/>
    <col min="7442" max="7680" width="9" style="210"/>
    <col min="7681" max="7681" width="2.625" style="210" customWidth="1"/>
    <col min="7682" max="7682" width="12.125" style="210" customWidth="1"/>
    <col min="7683" max="7683" width="10.625" style="210" customWidth="1"/>
    <col min="7684" max="7684" width="10.375" style="210" customWidth="1"/>
    <col min="7685" max="7685" width="54" style="210" customWidth="1"/>
    <col min="7686" max="7686" width="7.125" style="210" customWidth="1"/>
    <col min="7687" max="7687" width="7.75" style="210" customWidth="1"/>
    <col min="7688" max="7688" width="9.25" style="210" bestFit="1" customWidth="1"/>
    <col min="7689" max="7689" width="11" style="210" customWidth="1"/>
    <col min="7690" max="7690" width="29.625" style="210" customWidth="1"/>
    <col min="7691" max="7691" width="12.5" style="210" bestFit="1" customWidth="1"/>
    <col min="7692" max="7692" width="13.5" style="210" bestFit="1" customWidth="1"/>
    <col min="7693" max="7693" width="13.75" style="210" customWidth="1"/>
    <col min="7694" max="7694" width="14.625" style="210" bestFit="1" customWidth="1"/>
    <col min="7695" max="7695" width="13.25" style="210" customWidth="1"/>
    <col min="7696" max="7696" width="14.5" style="210" customWidth="1"/>
    <col min="7697" max="7697" width="15.625" style="210" customWidth="1"/>
    <col min="7698" max="7936" width="9" style="210"/>
    <col min="7937" max="7937" width="2.625" style="210" customWidth="1"/>
    <col min="7938" max="7938" width="12.125" style="210" customWidth="1"/>
    <col min="7939" max="7939" width="10.625" style="210" customWidth="1"/>
    <col min="7940" max="7940" width="10.375" style="210" customWidth="1"/>
    <col min="7941" max="7941" width="54" style="210" customWidth="1"/>
    <col min="7942" max="7942" width="7.125" style="210" customWidth="1"/>
    <col min="7943" max="7943" width="7.75" style="210" customWidth="1"/>
    <col min="7944" max="7944" width="9.25" style="210" bestFit="1" customWidth="1"/>
    <col min="7945" max="7945" width="11" style="210" customWidth="1"/>
    <col min="7946" max="7946" width="29.625" style="210" customWidth="1"/>
    <col min="7947" max="7947" width="12.5" style="210" bestFit="1" customWidth="1"/>
    <col min="7948" max="7948" width="13.5" style="210" bestFit="1" customWidth="1"/>
    <col min="7949" max="7949" width="13.75" style="210" customWidth="1"/>
    <col min="7950" max="7950" width="14.625" style="210" bestFit="1" customWidth="1"/>
    <col min="7951" max="7951" width="13.25" style="210" customWidth="1"/>
    <col min="7952" max="7952" width="14.5" style="210" customWidth="1"/>
    <col min="7953" max="7953" width="15.625" style="210" customWidth="1"/>
    <col min="7954" max="8192" width="9" style="210"/>
    <col min="8193" max="8193" width="2.625" style="210" customWidth="1"/>
    <col min="8194" max="8194" width="12.125" style="210" customWidth="1"/>
    <col min="8195" max="8195" width="10.625" style="210" customWidth="1"/>
    <col min="8196" max="8196" width="10.375" style="210" customWidth="1"/>
    <col min="8197" max="8197" width="54" style="210" customWidth="1"/>
    <col min="8198" max="8198" width="7.125" style="210" customWidth="1"/>
    <col min="8199" max="8199" width="7.75" style="210" customWidth="1"/>
    <col min="8200" max="8200" width="9.25" style="210" bestFit="1" customWidth="1"/>
    <col min="8201" max="8201" width="11" style="210" customWidth="1"/>
    <col min="8202" max="8202" width="29.625" style="210" customWidth="1"/>
    <col min="8203" max="8203" width="12.5" style="210" bestFit="1" customWidth="1"/>
    <col min="8204" max="8204" width="13.5" style="210" bestFit="1" customWidth="1"/>
    <col min="8205" max="8205" width="13.75" style="210" customWidth="1"/>
    <col min="8206" max="8206" width="14.625" style="210" bestFit="1" customWidth="1"/>
    <col min="8207" max="8207" width="13.25" style="210" customWidth="1"/>
    <col min="8208" max="8208" width="14.5" style="210" customWidth="1"/>
    <col min="8209" max="8209" width="15.625" style="210" customWidth="1"/>
    <col min="8210" max="8448" width="9" style="210"/>
    <col min="8449" max="8449" width="2.625" style="210" customWidth="1"/>
    <col min="8450" max="8450" width="12.125" style="210" customWidth="1"/>
    <col min="8451" max="8451" width="10.625" style="210" customWidth="1"/>
    <col min="8452" max="8452" width="10.375" style="210" customWidth="1"/>
    <col min="8453" max="8453" width="54" style="210" customWidth="1"/>
    <col min="8454" max="8454" width="7.125" style="210" customWidth="1"/>
    <col min="8455" max="8455" width="7.75" style="210" customWidth="1"/>
    <col min="8456" max="8456" width="9.25" style="210" bestFit="1" customWidth="1"/>
    <col min="8457" max="8457" width="11" style="210" customWidth="1"/>
    <col min="8458" max="8458" width="29.625" style="210" customWidth="1"/>
    <col min="8459" max="8459" width="12.5" style="210" bestFit="1" customWidth="1"/>
    <col min="8460" max="8460" width="13.5" style="210" bestFit="1" customWidth="1"/>
    <col min="8461" max="8461" width="13.75" style="210" customWidth="1"/>
    <col min="8462" max="8462" width="14.625" style="210" bestFit="1" customWidth="1"/>
    <col min="8463" max="8463" width="13.25" style="210" customWidth="1"/>
    <col min="8464" max="8464" width="14.5" style="210" customWidth="1"/>
    <col min="8465" max="8465" width="15.625" style="210" customWidth="1"/>
    <col min="8466" max="8704" width="9" style="210"/>
    <col min="8705" max="8705" width="2.625" style="210" customWidth="1"/>
    <col min="8706" max="8706" width="12.125" style="210" customWidth="1"/>
    <col min="8707" max="8707" width="10.625" style="210" customWidth="1"/>
    <col min="8708" max="8708" width="10.375" style="210" customWidth="1"/>
    <col min="8709" max="8709" width="54" style="210" customWidth="1"/>
    <col min="8710" max="8710" width="7.125" style="210" customWidth="1"/>
    <col min="8711" max="8711" width="7.75" style="210" customWidth="1"/>
    <col min="8712" max="8712" width="9.25" style="210" bestFit="1" customWidth="1"/>
    <col min="8713" max="8713" width="11" style="210" customWidth="1"/>
    <col min="8714" max="8714" width="29.625" style="210" customWidth="1"/>
    <col min="8715" max="8715" width="12.5" style="210" bestFit="1" customWidth="1"/>
    <col min="8716" max="8716" width="13.5" style="210" bestFit="1" customWidth="1"/>
    <col min="8717" max="8717" width="13.75" style="210" customWidth="1"/>
    <col min="8718" max="8718" width="14.625" style="210" bestFit="1" customWidth="1"/>
    <col min="8719" max="8719" width="13.25" style="210" customWidth="1"/>
    <col min="8720" max="8720" width="14.5" style="210" customWidth="1"/>
    <col min="8721" max="8721" width="15.625" style="210" customWidth="1"/>
    <col min="8722" max="8960" width="9" style="210"/>
    <col min="8961" max="8961" width="2.625" style="210" customWidth="1"/>
    <col min="8962" max="8962" width="12.125" style="210" customWidth="1"/>
    <col min="8963" max="8963" width="10.625" style="210" customWidth="1"/>
    <col min="8964" max="8964" width="10.375" style="210" customWidth="1"/>
    <col min="8965" max="8965" width="54" style="210" customWidth="1"/>
    <col min="8966" max="8966" width="7.125" style="210" customWidth="1"/>
    <col min="8967" max="8967" width="7.75" style="210" customWidth="1"/>
    <col min="8968" max="8968" width="9.25" style="210" bestFit="1" customWidth="1"/>
    <col min="8969" max="8969" width="11" style="210" customWidth="1"/>
    <col min="8970" max="8970" width="29.625" style="210" customWidth="1"/>
    <col min="8971" max="8971" width="12.5" style="210" bestFit="1" customWidth="1"/>
    <col min="8972" max="8972" width="13.5" style="210" bestFit="1" customWidth="1"/>
    <col min="8973" max="8973" width="13.75" style="210" customWidth="1"/>
    <col min="8974" max="8974" width="14.625" style="210" bestFit="1" customWidth="1"/>
    <col min="8975" max="8975" width="13.25" style="210" customWidth="1"/>
    <col min="8976" max="8976" width="14.5" style="210" customWidth="1"/>
    <col min="8977" max="8977" width="15.625" style="210" customWidth="1"/>
    <col min="8978" max="9216" width="9" style="210"/>
    <col min="9217" max="9217" width="2.625" style="210" customWidth="1"/>
    <col min="9218" max="9218" width="12.125" style="210" customWidth="1"/>
    <col min="9219" max="9219" width="10.625" style="210" customWidth="1"/>
    <col min="9220" max="9220" width="10.375" style="210" customWidth="1"/>
    <col min="9221" max="9221" width="54" style="210" customWidth="1"/>
    <col min="9222" max="9222" width="7.125" style="210" customWidth="1"/>
    <col min="9223" max="9223" width="7.75" style="210" customWidth="1"/>
    <col min="9224" max="9224" width="9.25" style="210" bestFit="1" customWidth="1"/>
    <col min="9225" max="9225" width="11" style="210" customWidth="1"/>
    <col min="9226" max="9226" width="29.625" style="210" customWidth="1"/>
    <col min="9227" max="9227" width="12.5" style="210" bestFit="1" customWidth="1"/>
    <col min="9228" max="9228" width="13.5" style="210" bestFit="1" customWidth="1"/>
    <col min="9229" max="9229" width="13.75" style="210" customWidth="1"/>
    <col min="9230" max="9230" width="14.625" style="210" bestFit="1" customWidth="1"/>
    <col min="9231" max="9231" width="13.25" style="210" customWidth="1"/>
    <col min="9232" max="9232" width="14.5" style="210" customWidth="1"/>
    <col min="9233" max="9233" width="15.625" style="210" customWidth="1"/>
    <col min="9234" max="9472" width="9" style="210"/>
    <col min="9473" max="9473" width="2.625" style="210" customWidth="1"/>
    <col min="9474" max="9474" width="12.125" style="210" customWidth="1"/>
    <col min="9475" max="9475" width="10.625" style="210" customWidth="1"/>
    <col min="9476" max="9476" width="10.375" style="210" customWidth="1"/>
    <col min="9477" max="9477" width="54" style="210" customWidth="1"/>
    <col min="9478" max="9478" width="7.125" style="210" customWidth="1"/>
    <col min="9479" max="9479" width="7.75" style="210" customWidth="1"/>
    <col min="9480" max="9480" width="9.25" style="210" bestFit="1" customWidth="1"/>
    <col min="9481" max="9481" width="11" style="210" customWidth="1"/>
    <col min="9482" max="9482" width="29.625" style="210" customWidth="1"/>
    <col min="9483" max="9483" width="12.5" style="210" bestFit="1" customWidth="1"/>
    <col min="9484" max="9484" width="13.5" style="210" bestFit="1" customWidth="1"/>
    <col min="9485" max="9485" width="13.75" style="210" customWidth="1"/>
    <col min="9486" max="9486" width="14.625" style="210" bestFit="1" customWidth="1"/>
    <col min="9487" max="9487" width="13.25" style="210" customWidth="1"/>
    <col min="9488" max="9488" width="14.5" style="210" customWidth="1"/>
    <col min="9489" max="9489" width="15.625" style="210" customWidth="1"/>
    <col min="9490" max="9728" width="9" style="210"/>
    <col min="9729" max="9729" width="2.625" style="210" customWidth="1"/>
    <col min="9730" max="9730" width="12.125" style="210" customWidth="1"/>
    <col min="9731" max="9731" width="10.625" style="210" customWidth="1"/>
    <col min="9732" max="9732" width="10.375" style="210" customWidth="1"/>
    <col min="9733" max="9733" width="54" style="210" customWidth="1"/>
    <col min="9734" max="9734" width="7.125" style="210" customWidth="1"/>
    <col min="9735" max="9735" width="7.75" style="210" customWidth="1"/>
    <col min="9736" max="9736" width="9.25" style="210" bestFit="1" customWidth="1"/>
    <col min="9737" max="9737" width="11" style="210" customWidth="1"/>
    <col min="9738" max="9738" width="29.625" style="210" customWidth="1"/>
    <col min="9739" max="9739" width="12.5" style="210" bestFit="1" customWidth="1"/>
    <col min="9740" max="9740" width="13.5" style="210" bestFit="1" customWidth="1"/>
    <col min="9741" max="9741" width="13.75" style="210" customWidth="1"/>
    <col min="9742" max="9742" width="14.625" style="210" bestFit="1" customWidth="1"/>
    <col min="9743" max="9743" width="13.25" style="210" customWidth="1"/>
    <col min="9744" max="9744" width="14.5" style="210" customWidth="1"/>
    <col min="9745" max="9745" width="15.625" style="210" customWidth="1"/>
    <col min="9746" max="9984" width="9" style="210"/>
    <col min="9985" max="9985" width="2.625" style="210" customWidth="1"/>
    <col min="9986" max="9986" width="12.125" style="210" customWidth="1"/>
    <col min="9987" max="9987" width="10.625" style="210" customWidth="1"/>
    <col min="9988" max="9988" width="10.375" style="210" customWidth="1"/>
    <col min="9989" max="9989" width="54" style="210" customWidth="1"/>
    <col min="9990" max="9990" width="7.125" style="210" customWidth="1"/>
    <col min="9991" max="9991" width="7.75" style="210" customWidth="1"/>
    <col min="9992" max="9992" width="9.25" style="210" bestFit="1" customWidth="1"/>
    <col min="9993" max="9993" width="11" style="210" customWidth="1"/>
    <col min="9994" max="9994" width="29.625" style="210" customWidth="1"/>
    <col min="9995" max="9995" width="12.5" style="210" bestFit="1" customWidth="1"/>
    <col min="9996" max="9996" width="13.5" style="210" bestFit="1" customWidth="1"/>
    <col min="9997" max="9997" width="13.75" style="210" customWidth="1"/>
    <col min="9998" max="9998" width="14.625" style="210" bestFit="1" customWidth="1"/>
    <col min="9999" max="9999" width="13.25" style="210" customWidth="1"/>
    <col min="10000" max="10000" width="14.5" style="210" customWidth="1"/>
    <col min="10001" max="10001" width="15.625" style="210" customWidth="1"/>
    <col min="10002" max="10240" width="9" style="210"/>
    <col min="10241" max="10241" width="2.625" style="210" customWidth="1"/>
    <col min="10242" max="10242" width="12.125" style="210" customWidth="1"/>
    <col min="10243" max="10243" width="10.625" style="210" customWidth="1"/>
    <col min="10244" max="10244" width="10.375" style="210" customWidth="1"/>
    <col min="10245" max="10245" width="54" style="210" customWidth="1"/>
    <col min="10246" max="10246" width="7.125" style="210" customWidth="1"/>
    <col min="10247" max="10247" width="7.75" style="210" customWidth="1"/>
    <col min="10248" max="10248" width="9.25" style="210" bestFit="1" customWidth="1"/>
    <col min="10249" max="10249" width="11" style="210" customWidth="1"/>
    <col min="10250" max="10250" width="29.625" style="210" customWidth="1"/>
    <col min="10251" max="10251" width="12.5" style="210" bestFit="1" customWidth="1"/>
    <col min="10252" max="10252" width="13.5" style="210" bestFit="1" customWidth="1"/>
    <col min="10253" max="10253" width="13.75" style="210" customWidth="1"/>
    <col min="10254" max="10254" width="14.625" style="210" bestFit="1" customWidth="1"/>
    <col min="10255" max="10255" width="13.25" style="210" customWidth="1"/>
    <col min="10256" max="10256" width="14.5" style="210" customWidth="1"/>
    <col min="10257" max="10257" width="15.625" style="210" customWidth="1"/>
    <col min="10258" max="10496" width="9" style="210"/>
    <col min="10497" max="10497" width="2.625" style="210" customWidth="1"/>
    <col min="10498" max="10498" width="12.125" style="210" customWidth="1"/>
    <col min="10499" max="10499" width="10.625" style="210" customWidth="1"/>
    <col min="10500" max="10500" width="10.375" style="210" customWidth="1"/>
    <col min="10501" max="10501" width="54" style="210" customWidth="1"/>
    <col min="10502" max="10502" width="7.125" style="210" customWidth="1"/>
    <col min="10503" max="10503" width="7.75" style="210" customWidth="1"/>
    <col min="10504" max="10504" width="9.25" style="210" bestFit="1" customWidth="1"/>
    <col min="10505" max="10505" width="11" style="210" customWidth="1"/>
    <col min="10506" max="10506" width="29.625" style="210" customWidth="1"/>
    <col min="10507" max="10507" width="12.5" style="210" bestFit="1" customWidth="1"/>
    <col min="10508" max="10508" width="13.5" style="210" bestFit="1" customWidth="1"/>
    <col min="10509" max="10509" width="13.75" style="210" customWidth="1"/>
    <col min="10510" max="10510" width="14.625" style="210" bestFit="1" customWidth="1"/>
    <col min="10511" max="10511" width="13.25" style="210" customWidth="1"/>
    <col min="10512" max="10512" width="14.5" style="210" customWidth="1"/>
    <col min="10513" max="10513" width="15.625" style="210" customWidth="1"/>
    <col min="10514" max="10752" width="9" style="210"/>
    <col min="10753" max="10753" width="2.625" style="210" customWidth="1"/>
    <col min="10754" max="10754" width="12.125" style="210" customWidth="1"/>
    <col min="10755" max="10755" width="10.625" style="210" customWidth="1"/>
    <col min="10756" max="10756" width="10.375" style="210" customWidth="1"/>
    <col min="10757" max="10757" width="54" style="210" customWidth="1"/>
    <col min="10758" max="10758" width="7.125" style="210" customWidth="1"/>
    <col min="10759" max="10759" width="7.75" style="210" customWidth="1"/>
    <col min="10760" max="10760" width="9.25" style="210" bestFit="1" customWidth="1"/>
    <col min="10761" max="10761" width="11" style="210" customWidth="1"/>
    <col min="10762" max="10762" width="29.625" style="210" customWidth="1"/>
    <col min="10763" max="10763" width="12.5" style="210" bestFit="1" customWidth="1"/>
    <col min="10764" max="10764" width="13.5" style="210" bestFit="1" customWidth="1"/>
    <col min="10765" max="10765" width="13.75" style="210" customWidth="1"/>
    <col min="10766" max="10766" width="14.625" style="210" bestFit="1" customWidth="1"/>
    <col min="10767" max="10767" width="13.25" style="210" customWidth="1"/>
    <col min="10768" max="10768" width="14.5" style="210" customWidth="1"/>
    <col min="10769" max="10769" width="15.625" style="210" customWidth="1"/>
    <col min="10770" max="11008" width="9" style="210"/>
    <col min="11009" max="11009" width="2.625" style="210" customWidth="1"/>
    <col min="11010" max="11010" width="12.125" style="210" customWidth="1"/>
    <col min="11011" max="11011" width="10.625" style="210" customWidth="1"/>
    <col min="11012" max="11012" width="10.375" style="210" customWidth="1"/>
    <col min="11013" max="11013" width="54" style="210" customWidth="1"/>
    <col min="11014" max="11014" width="7.125" style="210" customWidth="1"/>
    <col min="11015" max="11015" width="7.75" style="210" customWidth="1"/>
    <col min="11016" max="11016" width="9.25" style="210" bestFit="1" customWidth="1"/>
    <col min="11017" max="11017" width="11" style="210" customWidth="1"/>
    <col min="11018" max="11018" width="29.625" style="210" customWidth="1"/>
    <col min="11019" max="11019" width="12.5" style="210" bestFit="1" customWidth="1"/>
    <col min="11020" max="11020" width="13.5" style="210" bestFit="1" customWidth="1"/>
    <col min="11021" max="11021" width="13.75" style="210" customWidth="1"/>
    <col min="11022" max="11022" width="14.625" style="210" bestFit="1" customWidth="1"/>
    <col min="11023" max="11023" width="13.25" style="210" customWidth="1"/>
    <col min="11024" max="11024" width="14.5" style="210" customWidth="1"/>
    <col min="11025" max="11025" width="15.625" style="210" customWidth="1"/>
    <col min="11026" max="11264" width="9" style="210"/>
    <col min="11265" max="11265" width="2.625" style="210" customWidth="1"/>
    <col min="11266" max="11266" width="12.125" style="210" customWidth="1"/>
    <col min="11267" max="11267" width="10.625" style="210" customWidth="1"/>
    <col min="11268" max="11268" width="10.375" style="210" customWidth="1"/>
    <col min="11269" max="11269" width="54" style="210" customWidth="1"/>
    <col min="11270" max="11270" width="7.125" style="210" customWidth="1"/>
    <col min="11271" max="11271" width="7.75" style="210" customWidth="1"/>
    <col min="11272" max="11272" width="9.25" style="210" bestFit="1" customWidth="1"/>
    <col min="11273" max="11273" width="11" style="210" customWidth="1"/>
    <col min="11274" max="11274" width="29.625" style="210" customWidth="1"/>
    <col min="11275" max="11275" width="12.5" style="210" bestFit="1" customWidth="1"/>
    <col min="11276" max="11276" width="13.5" style="210" bestFit="1" customWidth="1"/>
    <col min="11277" max="11277" width="13.75" style="210" customWidth="1"/>
    <col min="11278" max="11278" width="14.625" style="210" bestFit="1" customWidth="1"/>
    <col min="11279" max="11279" width="13.25" style="210" customWidth="1"/>
    <col min="11280" max="11280" width="14.5" style="210" customWidth="1"/>
    <col min="11281" max="11281" width="15.625" style="210" customWidth="1"/>
    <col min="11282" max="11520" width="9" style="210"/>
    <col min="11521" max="11521" width="2.625" style="210" customWidth="1"/>
    <col min="11522" max="11522" width="12.125" style="210" customWidth="1"/>
    <col min="11523" max="11523" width="10.625" style="210" customWidth="1"/>
    <col min="11524" max="11524" width="10.375" style="210" customWidth="1"/>
    <col min="11525" max="11525" width="54" style="210" customWidth="1"/>
    <col min="11526" max="11526" width="7.125" style="210" customWidth="1"/>
    <col min="11527" max="11527" width="7.75" style="210" customWidth="1"/>
    <col min="11528" max="11528" width="9.25" style="210" bestFit="1" customWidth="1"/>
    <col min="11529" max="11529" width="11" style="210" customWidth="1"/>
    <col min="11530" max="11530" width="29.625" style="210" customWidth="1"/>
    <col min="11531" max="11531" width="12.5" style="210" bestFit="1" customWidth="1"/>
    <col min="11532" max="11532" width="13.5" style="210" bestFit="1" customWidth="1"/>
    <col min="11533" max="11533" width="13.75" style="210" customWidth="1"/>
    <col min="11534" max="11534" width="14.625" style="210" bestFit="1" customWidth="1"/>
    <col min="11535" max="11535" width="13.25" style="210" customWidth="1"/>
    <col min="11536" max="11536" width="14.5" style="210" customWidth="1"/>
    <col min="11537" max="11537" width="15.625" style="210" customWidth="1"/>
    <col min="11538" max="11776" width="9" style="210"/>
    <col min="11777" max="11777" width="2.625" style="210" customWidth="1"/>
    <col min="11778" max="11778" width="12.125" style="210" customWidth="1"/>
    <col min="11779" max="11779" width="10.625" style="210" customWidth="1"/>
    <col min="11780" max="11780" width="10.375" style="210" customWidth="1"/>
    <col min="11781" max="11781" width="54" style="210" customWidth="1"/>
    <col min="11782" max="11782" width="7.125" style="210" customWidth="1"/>
    <col min="11783" max="11783" width="7.75" style="210" customWidth="1"/>
    <col min="11784" max="11784" width="9.25" style="210" bestFit="1" customWidth="1"/>
    <col min="11785" max="11785" width="11" style="210" customWidth="1"/>
    <col min="11786" max="11786" width="29.625" style="210" customWidth="1"/>
    <col min="11787" max="11787" width="12.5" style="210" bestFit="1" customWidth="1"/>
    <col min="11788" max="11788" width="13.5" style="210" bestFit="1" customWidth="1"/>
    <col min="11789" max="11789" width="13.75" style="210" customWidth="1"/>
    <col min="11790" max="11790" width="14.625" style="210" bestFit="1" customWidth="1"/>
    <col min="11791" max="11791" width="13.25" style="210" customWidth="1"/>
    <col min="11792" max="11792" width="14.5" style="210" customWidth="1"/>
    <col min="11793" max="11793" width="15.625" style="210" customWidth="1"/>
    <col min="11794" max="12032" width="9" style="210"/>
    <col min="12033" max="12033" width="2.625" style="210" customWidth="1"/>
    <col min="12034" max="12034" width="12.125" style="210" customWidth="1"/>
    <col min="12035" max="12035" width="10.625" style="210" customWidth="1"/>
    <col min="12036" max="12036" width="10.375" style="210" customWidth="1"/>
    <col min="12037" max="12037" width="54" style="210" customWidth="1"/>
    <col min="12038" max="12038" width="7.125" style="210" customWidth="1"/>
    <col min="12039" max="12039" width="7.75" style="210" customWidth="1"/>
    <col min="12040" max="12040" width="9.25" style="210" bestFit="1" customWidth="1"/>
    <col min="12041" max="12041" width="11" style="210" customWidth="1"/>
    <col min="12042" max="12042" width="29.625" style="210" customWidth="1"/>
    <col min="12043" max="12043" width="12.5" style="210" bestFit="1" customWidth="1"/>
    <col min="12044" max="12044" width="13.5" style="210" bestFit="1" customWidth="1"/>
    <col min="12045" max="12045" width="13.75" style="210" customWidth="1"/>
    <col min="12046" max="12046" width="14.625" style="210" bestFit="1" customWidth="1"/>
    <col min="12047" max="12047" width="13.25" style="210" customWidth="1"/>
    <col min="12048" max="12048" width="14.5" style="210" customWidth="1"/>
    <col min="12049" max="12049" width="15.625" style="210" customWidth="1"/>
    <col min="12050" max="12288" width="9" style="210"/>
    <col min="12289" max="12289" width="2.625" style="210" customWidth="1"/>
    <col min="12290" max="12290" width="12.125" style="210" customWidth="1"/>
    <col min="12291" max="12291" width="10.625" style="210" customWidth="1"/>
    <col min="12292" max="12292" width="10.375" style="210" customWidth="1"/>
    <col min="12293" max="12293" width="54" style="210" customWidth="1"/>
    <col min="12294" max="12294" width="7.125" style="210" customWidth="1"/>
    <col min="12295" max="12295" width="7.75" style="210" customWidth="1"/>
    <col min="12296" max="12296" width="9.25" style="210" bestFit="1" customWidth="1"/>
    <col min="12297" max="12297" width="11" style="210" customWidth="1"/>
    <col min="12298" max="12298" width="29.625" style="210" customWidth="1"/>
    <col min="12299" max="12299" width="12.5" style="210" bestFit="1" customWidth="1"/>
    <col min="12300" max="12300" width="13.5" style="210" bestFit="1" customWidth="1"/>
    <col min="12301" max="12301" width="13.75" style="210" customWidth="1"/>
    <col min="12302" max="12302" width="14.625" style="210" bestFit="1" customWidth="1"/>
    <col min="12303" max="12303" width="13.25" style="210" customWidth="1"/>
    <col min="12304" max="12304" width="14.5" style="210" customWidth="1"/>
    <col min="12305" max="12305" width="15.625" style="210" customWidth="1"/>
    <col min="12306" max="12544" width="9" style="210"/>
    <col min="12545" max="12545" width="2.625" style="210" customWidth="1"/>
    <col min="12546" max="12546" width="12.125" style="210" customWidth="1"/>
    <col min="12547" max="12547" width="10.625" style="210" customWidth="1"/>
    <col min="12548" max="12548" width="10.375" style="210" customWidth="1"/>
    <col min="12549" max="12549" width="54" style="210" customWidth="1"/>
    <col min="12550" max="12550" width="7.125" style="210" customWidth="1"/>
    <col min="12551" max="12551" width="7.75" style="210" customWidth="1"/>
    <col min="12552" max="12552" width="9.25" style="210" bestFit="1" customWidth="1"/>
    <col min="12553" max="12553" width="11" style="210" customWidth="1"/>
    <col min="12554" max="12554" width="29.625" style="210" customWidth="1"/>
    <col min="12555" max="12555" width="12.5" style="210" bestFit="1" customWidth="1"/>
    <col min="12556" max="12556" width="13.5" style="210" bestFit="1" customWidth="1"/>
    <col min="12557" max="12557" width="13.75" style="210" customWidth="1"/>
    <col min="12558" max="12558" width="14.625" style="210" bestFit="1" customWidth="1"/>
    <col min="12559" max="12559" width="13.25" style="210" customWidth="1"/>
    <col min="12560" max="12560" width="14.5" style="210" customWidth="1"/>
    <col min="12561" max="12561" width="15.625" style="210" customWidth="1"/>
    <col min="12562" max="12800" width="9" style="210"/>
    <col min="12801" max="12801" width="2.625" style="210" customWidth="1"/>
    <col min="12802" max="12802" width="12.125" style="210" customWidth="1"/>
    <col min="12803" max="12803" width="10.625" style="210" customWidth="1"/>
    <col min="12804" max="12804" width="10.375" style="210" customWidth="1"/>
    <col min="12805" max="12805" width="54" style="210" customWidth="1"/>
    <col min="12806" max="12806" width="7.125" style="210" customWidth="1"/>
    <col min="12807" max="12807" width="7.75" style="210" customWidth="1"/>
    <col min="12808" max="12808" width="9.25" style="210" bestFit="1" customWidth="1"/>
    <col min="12809" max="12809" width="11" style="210" customWidth="1"/>
    <col min="12810" max="12810" width="29.625" style="210" customWidth="1"/>
    <col min="12811" max="12811" width="12.5" style="210" bestFit="1" customWidth="1"/>
    <col min="12812" max="12812" width="13.5" style="210" bestFit="1" customWidth="1"/>
    <col min="12813" max="12813" width="13.75" style="210" customWidth="1"/>
    <col min="12814" max="12814" width="14.625" style="210" bestFit="1" customWidth="1"/>
    <col min="12815" max="12815" width="13.25" style="210" customWidth="1"/>
    <col min="12816" max="12816" width="14.5" style="210" customWidth="1"/>
    <col min="12817" max="12817" width="15.625" style="210" customWidth="1"/>
    <col min="12818" max="13056" width="9" style="210"/>
    <col min="13057" max="13057" width="2.625" style="210" customWidth="1"/>
    <col min="13058" max="13058" width="12.125" style="210" customWidth="1"/>
    <col min="13059" max="13059" width="10.625" style="210" customWidth="1"/>
    <col min="13060" max="13060" width="10.375" style="210" customWidth="1"/>
    <col min="13061" max="13061" width="54" style="210" customWidth="1"/>
    <col min="13062" max="13062" width="7.125" style="210" customWidth="1"/>
    <col min="13063" max="13063" width="7.75" style="210" customWidth="1"/>
    <col min="13064" max="13064" width="9.25" style="210" bestFit="1" customWidth="1"/>
    <col min="13065" max="13065" width="11" style="210" customWidth="1"/>
    <col min="13066" max="13066" width="29.625" style="210" customWidth="1"/>
    <col min="13067" max="13067" width="12.5" style="210" bestFit="1" customWidth="1"/>
    <col min="13068" max="13068" width="13.5" style="210" bestFit="1" customWidth="1"/>
    <col min="13069" max="13069" width="13.75" style="210" customWidth="1"/>
    <col min="13070" max="13070" width="14.625" style="210" bestFit="1" customWidth="1"/>
    <col min="13071" max="13071" width="13.25" style="210" customWidth="1"/>
    <col min="13072" max="13072" width="14.5" style="210" customWidth="1"/>
    <col min="13073" max="13073" width="15.625" style="210" customWidth="1"/>
    <col min="13074" max="13312" width="9" style="210"/>
    <col min="13313" max="13313" width="2.625" style="210" customWidth="1"/>
    <col min="13314" max="13314" width="12.125" style="210" customWidth="1"/>
    <col min="13315" max="13315" width="10.625" style="210" customWidth="1"/>
    <col min="13316" max="13316" width="10.375" style="210" customWidth="1"/>
    <col min="13317" max="13317" width="54" style="210" customWidth="1"/>
    <col min="13318" max="13318" width="7.125" style="210" customWidth="1"/>
    <col min="13319" max="13319" width="7.75" style="210" customWidth="1"/>
    <col min="13320" max="13320" width="9.25" style="210" bestFit="1" customWidth="1"/>
    <col min="13321" max="13321" width="11" style="210" customWidth="1"/>
    <col min="13322" max="13322" width="29.625" style="210" customWidth="1"/>
    <col min="13323" max="13323" width="12.5" style="210" bestFit="1" customWidth="1"/>
    <col min="13324" max="13324" width="13.5" style="210" bestFit="1" customWidth="1"/>
    <col min="13325" max="13325" width="13.75" style="210" customWidth="1"/>
    <col min="13326" max="13326" width="14.625" style="210" bestFit="1" customWidth="1"/>
    <col min="13327" max="13327" width="13.25" style="210" customWidth="1"/>
    <col min="13328" max="13328" width="14.5" style="210" customWidth="1"/>
    <col min="13329" max="13329" width="15.625" style="210" customWidth="1"/>
    <col min="13330" max="13568" width="9" style="210"/>
    <col min="13569" max="13569" width="2.625" style="210" customWidth="1"/>
    <col min="13570" max="13570" width="12.125" style="210" customWidth="1"/>
    <col min="13571" max="13571" width="10.625" style="210" customWidth="1"/>
    <col min="13572" max="13572" width="10.375" style="210" customWidth="1"/>
    <col min="13573" max="13573" width="54" style="210" customWidth="1"/>
    <col min="13574" max="13574" width="7.125" style="210" customWidth="1"/>
    <col min="13575" max="13575" width="7.75" style="210" customWidth="1"/>
    <col min="13576" max="13576" width="9.25" style="210" bestFit="1" customWidth="1"/>
    <col min="13577" max="13577" width="11" style="210" customWidth="1"/>
    <col min="13578" max="13578" width="29.625" style="210" customWidth="1"/>
    <col min="13579" max="13579" width="12.5" style="210" bestFit="1" customWidth="1"/>
    <col min="13580" max="13580" width="13.5" style="210" bestFit="1" customWidth="1"/>
    <col min="13581" max="13581" width="13.75" style="210" customWidth="1"/>
    <col min="13582" max="13582" width="14.625" style="210" bestFit="1" customWidth="1"/>
    <col min="13583" max="13583" width="13.25" style="210" customWidth="1"/>
    <col min="13584" max="13584" width="14.5" style="210" customWidth="1"/>
    <col min="13585" max="13585" width="15.625" style="210" customWidth="1"/>
    <col min="13586" max="13824" width="9" style="210"/>
    <col min="13825" max="13825" width="2.625" style="210" customWidth="1"/>
    <col min="13826" max="13826" width="12.125" style="210" customWidth="1"/>
    <col min="13827" max="13827" width="10.625" style="210" customWidth="1"/>
    <col min="13828" max="13828" width="10.375" style="210" customWidth="1"/>
    <col min="13829" max="13829" width="54" style="210" customWidth="1"/>
    <col min="13830" max="13830" width="7.125" style="210" customWidth="1"/>
    <col min="13831" max="13831" width="7.75" style="210" customWidth="1"/>
    <col min="13832" max="13832" width="9.25" style="210" bestFit="1" customWidth="1"/>
    <col min="13833" max="13833" width="11" style="210" customWidth="1"/>
    <col min="13834" max="13834" width="29.625" style="210" customWidth="1"/>
    <col min="13835" max="13835" width="12.5" style="210" bestFit="1" customWidth="1"/>
    <col min="13836" max="13836" width="13.5" style="210" bestFit="1" customWidth="1"/>
    <col min="13837" max="13837" width="13.75" style="210" customWidth="1"/>
    <col min="13838" max="13838" width="14.625" style="210" bestFit="1" customWidth="1"/>
    <col min="13839" max="13839" width="13.25" style="210" customWidth="1"/>
    <col min="13840" max="13840" width="14.5" style="210" customWidth="1"/>
    <col min="13841" max="13841" width="15.625" style="210" customWidth="1"/>
    <col min="13842" max="14080" width="9" style="210"/>
    <col min="14081" max="14081" width="2.625" style="210" customWidth="1"/>
    <col min="14082" max="14082" width="12.125" style="210" customWidth="1"/>
    <col min="14083" max="14083" width="10.625" style="210" customWidth="1"/>
    <col min="14084" max="14084" width="10.375" style="210" customWidth="1"/>
    <col min="14085" max="14085" width="54" style="210" customWidth="1"/>
    <col min="14086" max="14086" width="7.125" style="210" customWidth="1"/>
    <col min="14087" max="14087" width="7.75" style="210" customWidth="1"/>
    <col min="14088" max="14088" width="9.25" style="210" bestFit="1" customWidth="1"/>
    <col min="14089" max="14089" width="11" style="210" customWidth="1"/>
    <col min="14090" max="14090" width="29.625" style="210" customWidth="1"/>
    <col min="14091" max="14091" width="12.5" style="210" bestFit="1" customWidth="1"/>
    <col min="14092" max="14092" width="13.5" style="210" bestFit="1" customWidth="1"/>
    <col min="14093" max="14093" width="13.75" style="210" customWidth="1"/>
    <col min="14094" max="14094" width="14.625" style="210" bestFit="1" customWidth="1"/>
    <col min="14095" max="14095" width="13.25" style="210" customWidth="1"/>
    <col min="14096" max="14096" width="14.5" style="210" customWidth="1"/>
    <col min="14097" max="14097" width="15.625" style="210" customWidth="1"/>
    <col min="14098" max="14336" width="9" style="210"/>
    <col min="14337" max="14337" width="2.625" style="210" customWidth="1"/>
    <col min="14338" max="14338" width="12.125" style="210" customWidth="1"/>
    <col min="14339" max="14339" width="10.625" style="210" customWidth="1"/>
    <col min="14340" max="14340" width="10.375" style="210" customWidth="1"/>
    <col min="14341" max="14341" width="54" style="210" customWidth="1"/>
    <col min="14342" max="14342" width="7.125" style="210" customWidth="1"/>
    <col min="14343" max="14343" width="7.75" style="210" customWidth="1"/>
    <col min="14344" max="14344" width="9.25" style="210" bestFit="1" customWidth="1"/>
    <col min="14345" max="14345" width="11" style="210" customWidth="1"/>
    <col min="14346" max="14346" width="29.625" style="210" customWidth="1"/>
    <col min="14347" max="14347" width="12.5" style="210" bestFit="1" customWidth="1"/>
    <col min="14348" max="14348" width="13.5" style="210" bestFit="1" customWidth="1"/>
    <col min="14349" max="14349" width="13.75" style="210" customWidth="1"/>
    <col min="14350" max="14350" width="14.625" style="210" bestFit="1" customWidth="1"/>
    <col min="14351" max="14351" width="13.25" style="210" customWidth="1"/>
    <col min="14352" max="14352" width="14.5" style="210" customWidth="1"/>
    <col min="14353" max="14353" width="15.625" style="210" customWidth="1"/>
    <col min="14354" max="14592" width="9" style="210"/>
    <col min="14593" max="14593" width="2.625" style="210" customWidth="1"/>
    <col min="14594" max="14594" width="12.125" style="210" customWidth="1"/>
    <col min="14595" max="14595" width="10.625" style="210" customWidth="1"/>
    <col min="14596" max="14596" width="10.375" style="210" customWidth="1"/>
    <col min="14597" max="14597" width="54" style="210" customWidth="1"/>
    <col min="14598" max="14598" width="7.125" style="210" customWidth="1"/>
    <col min="14599" max="14599" width="7.75" style="210" customWidth="1"/>
    <col min="14600" max="14600" width="9.25" style="210" bestFit="1" customWidth="1"/>
    <col min="14601" max="14601" width="11" style="210" customWidth="1"/>
    <col min="14602" max="14602" width="29.625" style="210" customWidth="1"/>
    <col min="14603" max="14603" width="12.5" style="210" bestFit="1" customWidth="1"/>
    <col min="14604" max="14604" width="13.5" style="210" bestFit="1" customWidth="1"/>
    <col min="14605" max="14605" width="13.75" style="210" customWidth="1"/>
    <col min="14606" max="14606" width="14.625" style="210" bestFit="1" customWidth="1"/>
    <col min="14607" max="14607" width="13.25" style="210" customWidth="1"/>
    <col min="14608" max="14608" width="14.5" style="210" customWidth="1"/>
    <col min="14609" max="14609" width="15.625" style="210" customWidth="1"/>
    <col min="14610" max="14848" width="9" style="210"/>
    <col min="14849" max="14849" width="2.625" style="210" customWidth="1"/>
    <col min="14850" max="14850" width="12.125" style="210" customWidth="1"/>
    <col min="14851" max="14851" width="10.625" style="210" customWidth="1"/>
    <col min="14852" max="14852" width="10.375" style="210" customWidth="1"/>
    <col min="14853" max="14853" width="54" style="210" customWidth="1"/>
    <col min="14854" max="14854" width="7.125" style="210" customWidth="1"/>
    <col min="14855" max="14855" width="7.75" style="210" customWidth="1"/>
    <col min="14856" max="14856" width="9.25" style="210" bestFit="1" customWidth="1"/>
    <col min="14857" max="14857" width="11" style="210" customWidth="1"/>
    <col min="14858" max="14858" width="29.625" style="210" customWidth="1"/>
    <col min="14859" max="14859" width="12.5" style="210" bestFit="1" customWidth="1"/>
    <col min="14860" max="14860" width="13.5" style="210" bestFit="1" customWidth="1"/>
    <col min="14861" max="14861" width="13.75" style="210" customWidth="1"/>
    <col min="14862" max="14862" width="14.625" style="210" bestFit="1" customWidth="1"/>
    <col min="14863" max="14863" width="13.25" style="210" customWidth="1"/>
    <col min="14864" max="14864" width="14.5" style="210" customWidth="1"/>
    <col min="14865" max="14865" width="15.625" style="210" customWidth="1"/>
    <col min="14866" max="15104" width="9" style="210"/>
    <col min="15105" max="15105" width="2.625" style="210" customWidth="1"/>
    <col min="15106" max="15106" width="12.125" style="210" customWidth="1"/>
    <col min="15107" max="15107" width="10.625" style="210" customWidth="1"/>
    <col min="15108" max="15108" width="10.375" style="210" customWidth="1"/>
    <col min="15109" max="15109" width="54" style="210" customWidth="1"/>
    <col min="15110" max="15110" width="7.125" style="210" customWidth="1"/>
    <col min="15111" max="15111" width="7.75" style="210" customWidth="1"/>
    <col min="15112" max="15112" width="9.25" style="210" bestFit="1" customWidth="1"/>
    <col min="15113" max="15113" width="11" style="210" customWidth="1"/>
    <col min="15114" max="15114" width="29.625" style="210" customWidth="1"/>
    <col min="15115" max="15115" width="12.5" style="210" bestFit="1" customWidth="1"/>
    <col min="15116" max="15116" width="13.5" style="210" bestFit="1" customWidth="1"/>
    <col min="15117" max="15117" width="13.75" style="210" customWidth="1"/>
    <col min="15118" max="15118" width="14.625" style="210" bestFit="1" customWidth="1"/>
    <col min="15119" max="15119" width="13.25" style="210" customWidth="1"/>
    <col min="15120" max="15120" width="14.5" style="210" customWidth="1"/>
    <col min="15121" max="15121" width="15.625" style="210" customWidth="1"/>
    <col min="15122" max="15360" width="9" style="210"/>
    <col min="15361" max="15361" width="2.625" style="210" customWidth="1"/>
    <col min="15362" max="15362" width="12.125" style="210" customWidth="1"/>
    <col min="15363" max="15363" width="10.625" style="210" customWidth="1"/>
    <col min="15364" max="15364" width="10.375" style="210" customWidth="1"/>
    <col min="15365" max="15365" width="54" style="210" customWidth="1"/>
    <col min="15366" max="15366" width="7.125" style="210" customWidth="1"/>
    <col min="15367" max="15367" width="7.75" style="210" customWidth="1"/>
    <col min="15368" max="15368" width="9.25" style="210" bestFit="1" customWidth="1"/>
    <col min="15369" max="15369" width="11" style="210" customWidth="1"/>
    <col min="15370" max="15370" width="29.625" style="210" customWidth="1"/>
    <col min="15371" max="15371" width="12.5" style="210" bestFit="1" customWidth="1"/>
    <col min="15372" max="15372" width="13.5" style="210" bestFit="1" customWidth="1"/>
    <col min="15373" max="15373" width="13.75" style="210" customWidth="1"/>
    <col min="15374" max="15374" width="14.625" style="210" bestFit="1" customWidth="1"/>
    <col min="15375" max="15375" width="13.25" style="210" customWidth="1"/>
    <col min="15376" max="15376" width="14.5" style="210" customWidth="1"/>
    <col min="15377" max="15377" width="15.625" style="210" customWidth="1"/>
    <col min="15378" max="15616" width="9" style="210"/>
    <col min="15617" max="15617" width="2.625" style="210" customWidth="1"/>
    <col min="15618" max="15618" width="12.125" style="210" customWidth="1"/>
    <col min="15619" max="15619" width="10.625" style="210" customWidth="1"/>
    <col min="15620" max="15620" width="10.375" style="210" customWidth="1"/>
    <col min="15621" max="15621" width="54" style="210" customWidth="1"/>
    <col min="15622" max="15622" width="7.125" style="210" customWidth="1"/>
    <col min="15623" max="15623" width="7.75" style="210" customWidth="1"/>
    <col min="15624" max="15624" width="9.25" style="210" bestFit="1" customWidth="1"/>
    <col min="15625" max="15625" width="11" style="210" customWidth="1"/>
    <col min="15626" max="15626" width="29.625" style="210" customWidth="1"/>
    <col min="15627" max="15627" width="12.5" style="210" bestFit="1" customWidth="1"/>
    <col min="15628" max="15628" width="13.5" style="210" bestFit="1" customWidth="1"/>
    <col min="15629" max="15629" width="13.75" style="210" customWidth="1"/>
    <col min="15630" max="15630" width="14.625" style="210" bestFit="1" customWidth="1"/>
    <col min="15631" max="15631" width="13.25" style="210" customWidth="1"/>
    <col min="15632" max="15632" width="14.5" style="210" customWidth="1"/>
    <col min="15633" max="15633" width="15.625" style="210" customWidth="1"/>
    <col min="15634" max="15872" width="9" style="210"/>
    <col min="15873" max="15873" width="2.625" style="210" customWidth="1"/>
    <col min="15874" max="15874" width="12.125" style="210" customWidth="1"/>
    <col min="15875" max="15875" width="10.625" style="210" customWidth="1"/>
    <col min="15876" max="15876" width="10.375" style="210" customWidth="1"/>
    <col min="15877" max="15877" width="54" style="210" customWidth="1"/>
    <col min="15878" max="15878" width="7.125" style="210" customWidth="1"/>
    <col min="15879" max="15879" width="7.75" style="210" customWidth="1"/>
    <col min="15880" max="15880" width="9.25" style="210" bestFit="1" customWidth="1"/>
    <col min="15881" max="15881" width="11" style="210" customWidth="1"/>
    <col min="15882" max="15882" width="29.625" style="210" customWidth="1"/>
    <col min="15883" max="15883" width="12.5" style="210" bestFit="1" customWidth="1"/>
    <col min="15884" max="15884" width="13.5" style="210" bestFit="1" customWidth="1"/>
    <col min="15885" max="15885" width="13.75" style="210" customWidth="1"/>
    <col min="15886" max="15886" width="14.625" style="210" bestFit="1" customWidth="1"/>
    <col min="15887" max="15887" width="13.25" style="210" customWidth="1"/>
    <col min="15888" max="15888" width="14.5" style="210" customWidth="1"/>
    <col min="15889" max="15889" width="15.625" style="210" customWidth="1"/>
    <col min="15890" max="16128" width="9" style="210"/>
    <col min="16129" max="16129" width="2.625" style="210" customWidth="1"/>
    <col min="16130" max="16130" width="12.125" style="210" customWidth="1"/>
    <col min="16131" max="16131" width="10.625" style="210" customWidth="1"/>
    <col min="16132" max="16132" width="10.375" style="210" customWidth="1"/>
    <col min="16133" max="16133" width="54" style="210" customWidth="1"/>
    <col min="16134" max="16134" width="7.125" style="210" customWidth="1"/>
    <col min="16135" max="16135" width="7.75" style="210" customWidth="1"/>
    <col min="16136" max="16136" width="9.25" style="210" bestFit="1" customWidth="1"/>
    <col min="16137" max="16137" width="11" style="210" customWidth="1"/>
    <col min="16138" max="16138" width="29.625" style="210" customWidth="1"/>
    <col min="16139" max="16139" width="12.5" style="210" bestFit="1" customWidth="1"/>
    <col min="16140" max="16140" width="13.5" style="210" bestFit="1" customWidth="1"/>
    <col min="16141" max="16141" width="13.75" style="210" customWidth="1"/>
    <col min="16142" max="16142" width="14.625" style="210" bestFit="1" customWidth="1"/>
    <col min="16143" max="16143" width="13.25" style="210" customWidth="1"/>
    <col min="16144" max="16144" width="14.5" style="210" customWidth="1"/>
    <col min="16145" max="16145" width="15.625" style="210" customWidth="1"/>
    <col min="16146" max="16384" width="9" style="210"/>
  </cols>
  <sheetData>
    <row r="2" spans="2:17" ht="20.100000000000001" customHeight="1">
      <c r="B2" s="208" t="s">
        <v>0</v>
      </c>
      <c r="C2" s="208"/>
      <c r="D2" s="208"/>
      <c r="E2" s="209" t="s">
        <v>601</v>
      </c>
      <c r="G2" s="211" t="s">
        <v>2</v>
      </c>
      <c r="H2" s="212"/>
      <c r="I2" s="213"/>
      <c r="J2" s="214">
        <f>SUM(H:H)</f>
        <v>162000</v>
      </c>
    </row>
    <row r="3" spans="2:17" ht="20.100000000000001" customHeight="1">
      <c r="B3" s="208" t="s">
        <v>3</v>
      </c>
      <c r="C3" s="208"/>
      <c r="D3" s="208"/>
      <c r="E3" s="209" t="s">
        <v>602</v>
      </c>
    </row>
    <row r="4" spans="2:17" ht="20.100000000000001" customHeight="1">
      <c r="B4" s="208" t="s">
        <v>5</v>
      </c>
      <c r="C4" s="208"/>
      <c r="D4" s="208"/>
      <c r="E4" s="209">
        <v>192629</v>
      </c>
      <c r="G4" s="208" t="s">
        <v>18</v>
      </c>
      <c r="H4" s="208"/>
      <c r="I4" s="211"/>
      <c r="J4" s="218"/>
      <c r="K4" s="219"/>
    </row>
    <row r="5" spans="2:17" ht="20.100000000000001" customHeight="1">
      <c r="B5" s="208" t="s">
        <v>6</v>
      </c>
      <c r="C5" s="208"/>
      <c r="D5" s="208"/>
      <c r="E5" s="220">
        <v>44550</v>
      </c>
      <c r="G5" s="208"/>
      <c r="H5" s="208"/>
      <c r="I5" s="211"/>
      <c r="J5" s="218"/>
      <c r="K5" s="219"/>
    </row>
    <row r="6" spans="2:17" ht="20.100000000000001" customHeight="1">
      <c r="B6" s="208" t="s">
        <v>8</v>
      </c>
      <c r="C6" s="208"/>
      <c r="D6" s="208"/>
      <c r="E6" s="220">
        <v>44216</v>
      </c>
      <c r="G6" s="208"/>
      <c r="H6" s="208"/>
      <c r="I6" s="211"/>
      <c r="J6" s="218"/>
      <c r="K6" s="219"/>
    </row>
    <row r="8" spans="2:17" s="215" customFormat="1" ht="19.5" customHeight="1">
      <c r="B8" s="221" t="s">
        <v>9</v>
      </c>
      <c r="C8" s="221" t="s">
        <v>10</v>
      </c>
      <c r="D8" s="221" t="s">
        <v>11</v>
      </c>
      <c r="E8" s="222" t="s">
        <v>12</v>
      </c>
      <c r="F8" s="222" t="s">
        <v>13</v>
      </c>
      <c r="G8" s="222" t="s">
        <v>14</v>
      </c>
      <c r="H8" s="223" t="s">
        <v>15</v>
      </c>
      <c r="I8" s="223" t="s">
        <v>16</v>
      </c>
      <c r="J8" s="222" t="s">
        <v>17</v>
      </c>
      <c r="K8" s="222" t="s">
        <v>18</v>
      </c>
      <c r="L8" s="222" t="s">
        <v>19</v>
      </c>
      <c r="M8" s="221" t="s">
        <v>20</v>
      </c>
      <c r="N8" s="221" t="s">
        <v>21</v>
      </c>
      <c r="O8" s="222" t="s">
        <v>22</v>
      </c>
      <c r="P8" s="224" t="s">
        <v>23</v>
      </c>
      <c r="Q8" s="224" t="s">
        <v>24</v>
      </c>
    </row>
    <row r="9" spans="2:17" s="215" customFormat="1" ht="19.5" customHeight="1">
      <c r="B9" s="221"/>
      <c r="C9" s="225" t="s">
        <v>603</v>
      </c>
      <c r="D9" s="225" t="s">
        <v>603</v>
      </c>
      <c r="E9" s="226" t="s">
        <v>604</v>
      </c>
      <c r="F9" s="227">
        <v>1</v>
      </c>
      <c r="G9" s="228"/>
      <c r="H9" s="229">
        <f t="shared" ref="H9:H14" si="0">F9*G9</f>
        <v>0</v>
      </c>
      <c r="I9" s="223"/>
      <c r="J9" s="222"/>
      <c r="K9" s="222"/>
      <c r="L9" s="222"/>
      <c r="M9" s="221"/>
      <c r="N9" s="221"/>
      <c r="O9" s="222"/>
      <c r="P9" s="224"/>
      <c r="Q9" s="224"/>
    </row>
    <row r="10" spans="2:17" s="215" customFormat="1" ht="19.5" customHeight="1">
      <c r="B10" s="221"/>
      <c r="C10" s="225" t="s">
        <v>603</v>
      </c>
      <c r="D10" s="225" t="s">
        <v>603</v>
      </c>
      <c r="E10" s="226" t="s">
        <v>605</v>
      </c>
      <c r="F10" s="227">
        <v>1</v>
      </c>
      <c r="G10" s="228">
        <v>30000</v>
      </c>
      <c r="H10" s="229">
        <f t="shared" si="0"/>
        <v>30000</v>
      </c>
      <c r="I10" s="223"/>
      <c r="J10" s="222" t="s">
        <v>606</v>
      </c>
      <c r="K10" s="230" t="s">
        <v>607</v>
      </c>
      <c r="L10" s="222"/>
      <c r="M10" s="221"/>
      <c r="N10" s="221"/>
      <c r="O10" s="222"/>
      <c r="P10" s="224"/>
      <c r="Q10" s="224"/>
    </row>
    <row r="11" spans="2:17" s="215" customFormat="1" ht="19.5" customHeight="1">
      <c r="B11" s="221"/>
      <c r="C11" s="225" t="s">
        <v>603</v>
      </c>
      <c r="D11" s="225" t="s">
        <v>603</v>
      </c>
      <c r="E11" s="226" t="s">
        <v>608</v>
      </c>
      <c r="F11" s="227">
        <v>1</v>
      </c>
      <c r="G11" s="228">
        <v>1300</v>
      </c>
      <c r="H11" s="229">
        <f t="shared" si="0"/>
        <v>1300</v>
      </c>
      <c r="I11" s="223"/>
      <c r="J11" s="222"/>
      <c r="K11" s="230" t="s">
        <v>607</v>
      </c>
      <c r="L11" s="222"/>
      <c r="M11" s="221"/>
      <c r="N11" s="221"/>
      <c r="O11" s="222"/>
      <c r="P11" s="224"/>
      <c r="Q11" s="224"/>
    </row>
    <row r="12" spans="2:17" s="215" customFormat="1" ht="19.5" customHeight="1">
      <c r="B12" s="221"/>
      <c r="C12" s="225" t="s">
        <v>609</v>
      </c>
      <c r="D12" s="225" t="s">
        <v>609</v>
      </c>
      <c r="E12" s="226" t="s">
        <v>610</v>
      </c>
      <c r="F12" s="227">
        <v>1</v>
      </c>
      <c r="G12" s="228"/>
      <c r="H12" s="229">
        <f t="shared" si="0"/>
        <v>0</v>
      </c>
      <c r="I12" s="222"/>
      <c r="J12" s="222"/>
      <c r="K12" s="222"/>
      <c r="L12" s="222"/>
      <c r="M12" s="221"/>
      <c r="N12" s="221"/>
      <c r="O12" s="222"/>
      <c r="P12" s="224"/>
      <c r="Q12" s="224"/>
    </row>
    <row r="13" spans="2:17" s="215" customFormat="1" ht="19.5" customHeight="1">
      <c r="B13" s="221"/>
      <c r="C13" s="225" t="s">
        <v>609</v>
      </c>
      <c r="D13" s="225" t="s">
        <v>609</v>
      </c>
      <c r="E13" s="226" t="s">
        <v>611</v>
      </c>
      <c r="F13" s="227">
        <v>1</v>
      </c>
      <c r="G13" s="228"/>
      <c r="H13" s="229">
        <f t="shared" si="0"/>
        <v>0</v>
      </c>
      <c r="I13" s="222"/>
      <c r="K13" s="222"/>
      <c r="L13" s="222"/>
      <c r="M13" s="221"/>
      <c r="N13" s="221"/>
      <c r="O13" s="222"/>
      <c r="P13" s="224"/>
      <c r="Q13" s="224"/>
    </row>
    <row r="14" spans="2:17" s="215" customFormat="1" ht="18" customHeight="1">
      <c r="B14" s="231"/>
      <c r="C14" s="232" t="s">
        <v>96</v>
      </c>
      <c r="D14" s="232" t="s">
        <v>612</v>
      </c>
      <c r="E14" s="233" t="s">
        <v>613</v>
      </c>
      <c r="F14" s="227">
        <v>1</v>
      </c>
      <c r="G14" s="228">
        <v>10610</v>
      </c>
      <c r="H14" s="229">
        <f t="shared" si="0"/>
        <v>10610</v>
      </c>
      <c r="I14" s="234"/>
      <c r="J14" s="235" t="s">
        <v>614</v>
      </c>
      <c r="K14" s="230"/>
      <c r="L14" s="236"/>
      <c r="M14" s="237">
        <v>44537</v>
      </c>
      <c r="N14" s="237"/>
      <c r="O14" s="238"/>
      <c r="P14" s="237">
        <v>44550</v>
      </c>
      <c r="Q14" s="237"/>
    </row>
    <row r="15" spans="2:17" s="215" customFormat="1" ht="18" customHeight="1">
      <c r="B15" s="231"/>
      <c r="C15" s="232" t="s">
        <v>492</v>
      </c>
      <c r="D15" s="232" t="s">
        <v>492</v>
      </c>
      <c r="E15" s="227" t="s">
        <v>481</v>
      </c>
      <c r="F15" s="227">
        <v>1</v>
      </c>
      <c r="G15" s="227">
        <v>4570</v>
      </c>
      <c r="H15" s="227">
        <v>4570</v>
      </c>
      <c r="I15" s="234"/>
      <c r="J15" s="227" t="s">
        <v>482</v>
      </c>
      <c r="K15" s="239"/>
      <c r="L15" s="236"/>
      <c r="M15" s="237"/>
      <c r="N15" s="237"/>
      <c r="O15" s="238"/>
      <c r="P15" s="237"/>
      <c r="Q15" s="237">
        <v>44550</v>
      </c>
    </row>
    <row r="16" spans="2:17" s="215" customFormat="1" ht="18" customHeight="1">
      <c r="B16" s="231"/>
      <c r="C16" s="232" t="s">
        <v>492</v>
      </c>
      <c r="D16" s="232" t="s">
        <v>492</v>
      </c>
      <c r="E16" s="227" t="s">
        <v>615</v>
      </c>
      <c r="F16" s="227">
        <v>1</v>
      </c>
      <c r="G16" s="227">
        <v>1649</v>
      </c>
      <c r="H16" s="227">
        <v>1649</v>
      </c>
      <c r="I16" s="234"/>
      <c r="J16" s="227" t="s">
        <v>616</v>
      </c>
      <c r="K16" s="239"/>
      <c r="L16" s="236"/>
      <c r="M16" s="237"/>
      <c r="N16" s="237"/>
      <c r="O16" s="238"/>
      <c r="P16" s="237"/>
      <c r="Q16" s="237">
        <v>44550</v>
      </c>
    </row>
    <row r="17" spans="2:17" s="215" customFormat="1" ht="18" customHeight="1">
      <c r="B17" s="231"/>
      <c r="C17" s="232" t="s">
        <v>492</v>
      </c>
      <c r="D17" s="232" t="s">
        <v>492</v>
      </c>
      <c r="E17" s="227" t="s">
        <v>617</v>
      </c>
      <c r="F17" s="227">
        <v>3</v>
      </c>
      <c r="G17" s="227">
        <v>990</v>
      </c>
      <c r="H17" s="227">
        <v>2970</v>
      </c>
      <c r="I17" s="234"/>
      <c r="J17" s="227" t="s">
        <v>618</v>
      </c>
      <c r="K17" s="239"/>
      <c r="L17" s="236"/>
      <c r="M17" s="237"/>
      <c r="N17" s="240"/>
      <c r="O17" s="237"/>
      <c r="P17" s="237"/>
      <c r="Q17" s="237">
        <v>44550</v>
      </c>
    </row>
    <row r="18" spans="2:17" s="215" customFormat="1" ht="18" customHeight="1">
      <c r="B18" s="231"/>
      <c r="C18" s="232" t="s">
        <v>492</v>
      </c>
      <c r="D18" s="232" t="s">
        <v>492</v>
      </c>
      <c r="E18" s="227" t="s">
        <v>619</v>
      </c>
      <c r="F18" s="227">
        <v>1</v>
      </c>
      <c r="G18" s="227">
        <v>240</v>
      </c>
      <c r="H18" s="227">
        <v>240</v>
      </c>
      <c r="I18" s="234"/>
      <c r="J18" s="227" t="s">
        <v>620</v>
      </c>
      <c r="K18" s="239"/>
      <c r="L18" s="236"/>
      <c r="M18" s="237"/>
      <c r="N18" s="240"/>
      <c r="O18" s="237"/>
      <c r="P18" s="237"/>
      <c r="Q18" s="237">
        <v>44550</v>
      </c>
    </row>
    <row r="19" spans="2:17" s="215" customFormat="1" ht="18" customHeight="1">
      <c r="B19" s="241"/>
      <c r="C19" s="232" t="s">
        <v>492</v>
      </c>
      <c r="D19" s="232" t="s">
        <v>492</v>
      </c>
      <c r="E19" s="227" t="s">
        <v>621</v>
      </c>
      <c r="F19" s="227">
        <v>1</v>
      </c>
      <c r="G19" s="227">
        <v>5030</v>
      </c>
      <c r="H19" s="227">
        <v>5030</v>
      </c>
      <c r="I19" s="234"/>
      <c r="J19" s="227" t="s">
        <v>622</v>
      </c>
      <c r="K19" s="242"/>
      <c r="L19" s="236"/>
      <c r="M19" s="237"/>
      <c r="N19" s="240"/>
      <c r="O19" s="237"/>
      <c r="P19" s="237"/>
      <c r="Q19" s="237">
        <v>44550</v>
      </c>
    </row>
    <row r="20" spans="2:17" s="215" customFormat="1" ht="18" customHeight="1">
      <c r="B20" s="231"/>
      <c r="C20" s="232" t="s">
        <v>492</v>
      </c>
      <c r="D20" s="232" t="s">
        <v>492</v>
      </c>
      <c r="E20" s="227" t="s">
        <v>623</v>
      </c>
      <c r="F20" s="227">
        <v>1</v>
      </c>
      <c r="G20" s="227">
        <v>5427</v>
      </c>
      <c r="H20" s="227">
        <v>5427</v>
      </c>
      <c r="I20" s="234"/>
      <c r="J20" s="243" t="s">
        <v>624</v>
      </c>
      <c r="K20" s="239"/>
      <c r="L20" s="236"/>
      <c r="M20" s="237"/>
      <c r="N20" s="240"/>
      <c r="O20" s="237"/>
      <c r="P20" s="237"/>
      <c r="Q20" s="237">
        <v>44550</v>
      </c>
    </row>
    <row r="21" spans="2:17" s="215" customFormat="1" ht="18" customHeight="1">
      <c r="B21" s="231"/>
      <c r="C21" s="232" t="s">
        <v>492</v>
      </c>
      <c r="D21" s="232" t="s">
        <v>492</v>
      </c>
      <c r="E21" s="227" t="s">
        <v>625</v>
      </c>
      <c r="F21" s="227">
        <v>1</v>
      </c>
      <c r="G21" s="227">
        <v>3362</v>
      </c>
      <c r="H21" s="227">
        <v>3362</v>
      </c>
      <c r="I21" s="234"/>
      <c r="J21" s="244"/>
      <c r="K21" s="239"/>
      <c r="L21" s="236"/>
      <c r="M21" s="237"/>
      <c r="N21" s="240"/>
      <c r="O21" s="237"/>
      <c r="P21" s="237"/>
      <c r="Q21" s="237">
        <v>44550</v>
      </c>
    </row>
    <row r="22" spans="2:17" s="215" customFormat="1" ht="18" customHeight="1">
      <c r="B22" s="231"/>
      <c r="C22" s="232" t="s">
        <v>492</v>
      </c>
      <c r="D22" s="232" t="s">
        <v>492</v>
      </c>
      <c r="E22" s="227" t="s">
        <v>626</v>
      </c>
      <c r="F22" s="227">
        <v>1</v>
      </c>
      <c r="G22" s="227">
        <v>5560</v>
      </c>
      <c r="H22" s="227">
        <v>5560</v>
      </c>
      <c r="I22" s="234"/>
      <c r="J22" s="245" t="s">
        <v>627</v>
      </c>
      <c r="K22" s="239"/>
      <c r="L22" s="236"/>
      <c r="M22" s="237"/>
      <c r="N22" s="240"/>
      <c r="O22" s="237"/>
      <c r="P22" s="237"/>
      <c r="Q22" s="237">
        <v>44550</v>
      </c>
    </row>
    <row r="23" spans="2:17" s="215" customFormat="1" ht="18" customHeight="1">
      <c r="B23" s="231"/>
      <c r="C23" s="232" t="s">
        <v>492</v>
      </c>
      <c r="D23" s="232" t="s">
        <v>492</v>
      </c>
      <c r="E23" s="227" t="s">
        <v>628</v>
      </c>
      <c r="F23" s="227">
        <v>1</v>
      </c>
      <c r="G23" s="227">
        <v>2950</v>
      </c>
      <c r="H23" s="227">
        <v>2950</v>
      </c>
      <c r="I23" s="234"/>
      <c r="J23" s="235" t="s">
        <v>629</v>
      </c>
      <c r="K23" s="242"/>
      <c r="L23" s="236"/>
      <c r="M23" s="237"/>
      <c r="N23" s="240"/>
      <c r="O23" s="237"/>
      <c r="P23" s="237"/>
      <c r="Q23" s="237">
        <v>44550</v>
      </c>
    </row>
    <row r="24" spans="2:17" s="215" customFormat="1" ht="18" customHeight="1">
      <c r="B24" s="241"/>
      <c r="C24" s="232" t="s">
        <v>609</v>
      </c>
      <c r="D24" s="232"/>
      <c r="E24" s="233" t="s">
        <v>630</v>
      </c>
      <c r="F24" s="246">
        <v>10</v>
      </c>
      <c r="G24" s="228">
        <v>5000</v>
      </c>
      <c r="H24" s="229">
        <f>F24*G24</f>
        <v>50000</v>
      </c>
      <c r="I24" s="234"/>
      <c r="J24" s="235"/>
      <c r="K24" s="239"/>
      <c r="L24" s="236"/>
      <c r="M24" s="237"/>
      <c r="N24" s="240"/>
      <c r="O24" s="237"/>
      <c r="P24" s="237"/>
      <c r="Q24" s="237"/>
    </row>
    <row r="25" spans="2:17" s="215" customFormat="1" ht="18" customHeight="1">
      <c r="B25" s="241"/>
      <c r="C25" s="232" t="s">
        <v>609</v>
      </c>
      <c r="D25" s="232"/>
      <c r="E25" s="233" t="s">
        <v>631</v>
      </c>
      <c r="F25" s="246">
        <v>5</v>
      </c>
      <c r="G25" s="228">
        <v>5000</v>
      </c>
      <c r="H25" s="229">
        <f>F25*G25</f>
        <v>25000</v>
      </c>
      <c r="I25" s="234"/>
      <c r="J25" s="235"/>
      <c r="K25" s="239"/>
      <c r="L25" s="236"/>
      <c r="M25" s="237"/>
      <c r="N25" s="240"/>
      <c r="O25" s="237"/>
      <c r="P25" s="237"/>
      <c r="Q25" s="237"/>
    </row>
    <row r="26" spans="2:17" s="215" customFormat="1" ht="18" customHeight="1">
      <c r="B26" s="241"/>
      <c r="C26" s="232"/>
      <c r="D26" s="232"/>
      <c r="E26" s="233"/>
      <c r="F26" s="246"/>
      <c r="G26" s="228"/>
      <c r="H26" s="229"/>
      <c r="I26" s="234"/>
      <c r="J26" s="247"/>
      <c r="K26" s="239"/>
      <c r="L26" s="236"/>
      <c r="M26" s="237"/>
      <c r="N26" s="240"/>
      <c r="O26" s="237"/>
      <c r="P26" s="237"/>
      <c r="Q26" s="237"/>
    </row>
    <row r="27" spans="2:17" s="215" customFormat="1" ht="18" customHeight="1">
      <c r="B27" s="241"/>
      <c r="C27" s="232" t="s">
        <v>492</v>
      </c>
      <c r="D27" s="248" t="s">
        <v>492</v>
      </c>
      <c r="E27" s="227" t="s">
        <v>632</v>
      </c>
      <c r="F27" s="227">
        <v>2</v>
      </c>
      <c r="G27" s="227">
        <v>120</v>
      </c>
      <c r="H27" s="227">
        <v>240</v>
      </c>
      <c r="I27" s="229"/>
      <c r="J27" s="227" t="s">
        <v>633</v>
      </c>
      <c r="K27" s="239" t="s">
        <v>634</v>
      </c>
      <c r="L27" s="236"/>
      <c r="M27" s="237">
        <v>44553</v>
      </c>
      <c r="N27" s="240"/>
      <c r="O27" s="237"/>
      <c r="P27" s="237"/>
      <c r="Q27" s="237">
        <v>44554</v>
      </c>
    </row>
    <row r="28" spans="2:17" s="215" customFormat="1" ht="18" customHeight="1">
      <c r="B28" s="241"/>
      <c r="C28" s="232" t="s">
        <v>492</v>
      </c>
      <c r="D28" s="248" t="s">
        <v>492</v>
      </c>
      <c r="E28" s="227" t="s">
        <v>635</v>
      </c>
      <c r="F28" s="227">
        <v>2</v>
      </c>
      <c r="G28" s="227">
        <v>56</v>
      </c>
      <c r="H28" s="227">
        <v>112</v>
      </c>
      <c r="I28" s="229"/>
      <c r="J28" s="227" t="s">
        <v>636</v>
      </c>
      <c r="K28" s="239" t="s">
        <v>634</v>
      </c>
      <c r="L28" s="236"/>
      <c r="M28" s="237">
        <v>44553</v>
      </c>
      <c r="N28" s="240"/>
      <c r="O28" s="237"/>
      <c r="P28" s="237"/>
      <c r="Q28" s="237">
        <v>44554</v>
      </c>
    </row>
    <row r="29" spans="2:17" s="215" customFormat="1" ht="18" customHeight="1">
      <c r="B29" s="241"/>
      <c r="C29" s="232"/>
      <c r="D29" s="248"/>
      <c r="E29" s="227"/>
      <c r="F29" s="227"/>
      <c r="G29" s="227"/>
      <c r="H29" s="227"/>
      <c r="I29" s="229"/>
      <c r="J29" s="227"/>
      <c r="K29" s="239"/>
      <c r="L29" s="236"/>
      <c r="M29" s="237"/>
      <c r="N29" s="240"/>
      <c r="O29" s="237"/>
      <c r="P29" s="237"/>
      <c r="Q29" s="237"/>
    </row>
    <row r="30" spans="2:17" s="215" customFormat="1" ht="18" customHeight="1">
      <c r="B30" s="241"/>
      <c r="C30" s="248" t="s">
        <v>492</v>
      </c>
      <c r="D30" s="248" t="s">
        <v>492</v>
      </c>
      <c r="E30" s="227" t="s">
        <v>637</v>
      </c>
      <c r="F30" s="227">
        <v>2</v>
      </c>
      <c r="G30" s="227">
        <v>1000</v>
      </c>
      <c r="H30" s="227">
        <v>2000</v>
      </c>
      <c r="I30" s="229"/>
      <c r="J30" s="227" t="s">
        <v>618</v>
      </c>
      <c r="K30" s="239" t="s">
        <v>638</v>
      </c>
      <c r="L30" s="236"/>
      <c r="M30" s="237">
        <v>44581</v>
      </c>
      <c r="N30" s="240"/>
      <c r="O30" s="237"/>
      <c r="P30" s="237"/>
      <c r="Q30" s="237" t="s">
        <v>639</v>
      </c>
    </row>
    <row r="31" spans="2:17" s="215" customFormat="1" ht="18" customHeight="1">
      <c r="B31" s="241"/>
      <c r="C31" s="248" t="s">
        <v>492</v>
      </c>
      <c r="D31" s="248" t="s">
        <v>492</v>
      </c>
      <c r="E31" s="227" t="s">
        <v>640</v>
      </c>
      <c r="F31" s="227">
        <v>2</v>
      </c>
      <c r="G31" s="227">
        <v>5240</v>
      </c>
      <c r="H31" s="227">
        <v>10480</v>
      </c>
      <c r="I31" s="229"/>
      <c r="J31" s="227" t="s">
        <v>622</v>
      </c>
      <c r="K31" s="239" t="s">
        <v>638</v>
      </c>
      <c r="L31" s="236"/>
      <c r="M31" s="237">
        <v>44581</v>
      </c>
      <c r="N31" s="240"/>
      <c r="O31" s="237"/>
      <c r="P31" s="237"/>
      <c r="Q31" s="237" t="s">
        <v>639</v>
      </c>
    </row>
    <row r="32" spans="2:17" s="215" customFormat="1" ht="18" customHeight="1">
      <c r="B32" s="249"/>
      <c r="C32" s="248" t="s">
        <v>492</v>
      </c>
      <c r="D32" s="248" t="s">
        <v>492</v>
      </c>
      <c r="E32" s="227" t="s">
        <v>641</v>
      </c>
      <c r="F32" s="227">
        <v>2</v>
      </c>
      <c r="G32" s="227">
        <v>250</v>
      </c>
      <c r="H32" s="227">
        <v>500</v>
      </c>
      <c r="I32" s="250"/>
      <c r="J32" s="227" t="s">
        <v>642</v>
      </c>
      <c r="K32" s="239" t="s">
        <v>638</v>
      </c>
      <c r="L32" s="251"/>
      <c r="M32" s="237">
        <v>44581</v>
      </c>
      <c r="N32" s="240"/>
      <c r="O32" s="252"/>
      <c r="P32" s="252"/>
      <c r="Q32" s="237" t="s">
        <v>639</v>
      </c>
    </row>
    <row r="33" spans="2:17" s="215" customFormat="1" ht="18" customHeight="1">
      <c r="B33" s="249"/>
      <c r="C33" s="231"/>
      <c r="D33" s="253"/>
      <c r="E33" s="254"/>
      <c r="F33" s="255"/>
      <c r="G33" s="256"/>
      <c r="H33" s="257"/>
      <c r="I33" s="256"/>
      <c r="J33" s="258"/>
      <c r="K33" s="249"/>
      <c r="L33" s="251"/>
      <c r="M33" s="259"/>
      <c r="N33" s="240"/>
      <c r="O33" s="252"/>
      <c r="P33" s="252"/>
      <c r="Q33" s="237"/>
    </row>
    <row r="34" spans="2:17" ht="18" customHeight="1">
      <c r="C34" s="260"/>
      <c r="D34" s="260"/>
      <c r="E34" s="261"/>
      <c r="F34" s="262"/>
      <c r="G34" s="263"/>
      <c r="H34" s="263"/>
      <c r="I34" s="262"/>
      <c r="M34" s="264"/>
      <c r="O34" s="265"/>
      <c r="Q34" s="266"/>
    </row>
    <row r="35" spans="2:17" ht="18" customHeight="1">
      <c r="C35" s="260"/>
      <c r="D35" s="260"/>
      <c r="E35" s="261"/>
      <c r="F35" s="262"/>
      <c r="G35" s="263"/>
      <c r="H35" s="263"/>
      <c r="I35" s="262"/>
      <c r="M35" s="264"/>
      <c r="O35" s="265"/>
      <c r="Q35" s="266"/>
    </row>
    <row r="36" spans="2:17" ht="18" customHeight="1">
      <c r="C36" s="260"/>
      <c r="D36" s="260"/>
      <c r="F36" s="262"/>
      <c r="H36" s="263"/>
      <c r="J36" s="261"/>
      <c r="K36" s="261"/>
      <c r="L36" s="261"/>
      <c r="M36" s="267"/>
      <c r="O36" s="265"/>
      <c r="Q36" s="266"/>
    </row>
    <row r="37" spans="2:17" ht="18" customHeight="1">
      <c r="C37" s="260"/>
      <c r="D37" s="260"/>
      <c r="F37" s="262"/>
      <c r="H37" s="263"/>
      <c r="M37" s="264"/>
      <c r="O37" s="265"/>
      <c r="Q37" s="266"/>
    </row>
    <row r="38" spans="2:17" ht="18" customHeight="1">
      <c r="C38" s="260"/>
      <c r="D38" s="260"/>
      <c r="E38" s="261"/>
      <c r="F38" s="262"/>
      <c r="G38" s="263"/>
      <c r="H38" s="263"/>
      <c r="I38" s="268"/>
      <c r="M38" s="264"/>
      <c r="O38" s="265"/>
      <c r="Q38" s="266"/>
    </row>
    <row r="39" spans="2:17" ht="18" customHeight="1">
      <c r="C39" s="260"/>
      <c r="D39" s="260"/>
      <c r="F39" s="262"/>
      <c r="H39" s="263"/>
      <c r="M39" s="267"/>
      <c r="O39" s="265"/>
      <c r="Q39" s="266"/>
    </row>
    <row r="40" spans="2:17" ht="18" customHeight="1">
      <c r="C40" s="260"/>
      <c r="D40" s="260"/>
      <c r="F40" s="262"/>
      <c r="H40" s="263"/>
      <c r="M40" s="264"/>
      <c r="O40" s="265"/>
      <c r="Q40" s="266"/>
    </row>
    <row r="41" spans="2:17" ht="18" customHeight="1">
      <c r="C41" s="260"/>
      <c r="D41" s="260"/>
      <c r="F41" s="262"/>
      <c r="H41" s="263"/>
      <c r="M41" s="264"/>
      <c r="O41" s="265"/>
      <c r="Q41" s="266"/>
    </row>
    <row r="42" spans="2:17" ht="18" customHeight="1">
      <c r="C42" s="260"/>
      <c r="D42" s="260"/>
      <c r="F42" s="262"/>
      <c r="H42" s="263"/>
      <c r="K42" s="269"/>
      <c r="M42" s="264"/>
      <c r="O42" s="265"/>
      <c r="Q42" s="266"/>
    </row>
    <row r="43" spans="2:17" ht="18" customHeight="1">
      <c r="C43" s="260"/>
      <c r="D43" s="260"/>
      <c r="F43" s="262"/>
      <c r="H43" s="263"/>
      <c r="M43" s="264"/>
      <c r="N43" s="215"/>
      <c r="O43" s="265"/>
      <c r="Q43" s="266"/>
    </row>
    <row r="44" spans="2:17" ht="18" customHeight="1">
      <c r="C44" s="260"/>
      <c r="D44" s="260"/>
      <c r="F44" s="262"/>
      <c r="H44" s="263"/>
      <c r="M44" s="264"/>
      <c r="N44" s="215"/>
      <c r="O44" s="265"/>
      <c r="Q44" s="266"/>
    </row>
    <row r="45" spans="2:17" ht="18" customHeight="1">
      <c r="C45" s="260"/>
      <c r="D45" s="260"/>
      <c r="F45" s="262"/>
      <c r="H45" s="263"/>
      <c r="M45" s="264"/>
      <c r="N45" s="215"/>
      <c r="O45" s="265"/>
      <c r="Q45" s="266"/>
    </row>
    <row r="46" spans="2:17" ht="18" customHeight="1">
      <c r="C46" s="260"/>
      <c r="D46" s="260"/>
      <c r="F46" s="262"/>
      <c r="H46" s="263"/>
      <c r="M46" s="264"/>
      <c r="N46" s="215"/>
      <c r="O46" s="265"/>
      <c r="Q46" s="266"/>
    </row>
    <row r="47" spans="2:17" ht="18" customHeight="1">
      <c r="C47" s="260"/>
      <c r="D47" s="260"/>
      <c r="F47" s="262"/>
      <c r="H47" s="263"/>
      <c r="M47" s="264"/>
      <c r="N47" s="215"/>
      <c r="O47" s="264"/>
      <c r="P47" s="264"/>
      <c r="Q47" s="266"/>
    </row>
    <row r="48" spans="2:17" ht="18" customHeight="1">
      <c r="C48" s="260"/>
      <c r="D48" s="260"/>
      <c r="F48" s="262"/>
      <c r="H48" s="263"/>
      <c r="M48" s="264"/>
      <c r="N48" s="215"/>
      <c r="O48" s="264"/>
      <c r="P48" s="264"/>
      <c r="Q48" s="266"/>
    </row>
    <row r="49" spans="3:17" ht="18" customHeight="1">
      <c r="C49" s="260"/>
      <c r="D49" s="260"/>
      <c r="I49" s="210"/>
      <c r="M49" s="264"/>
      <c r="N49" s="215"/>
      <c r="O49" s="264"/>
      <c r="P49" s="264"/>
      <c r="Q49" s="266"/>
    </row>
    <row r="50" spans="3:17" ht="18" customHeight="1">
      <c r="C50" s="260"/>
      <c r="D50" s="260"/>
      <c r="I50" s="210"/>
      <c r="M50" s="264"/>
      <c r="N50" s="215"/>
      <c r="O50" s="264"/>
      <c r="P50" s="264"/>
      <c r="Q50" s="266"/>
    </row>
    <row r="51" spans="3:17" ht="18" customHeight="1">
      <c r="C51" s="260"/>
      <c r="D51" s="260"/>
      <c r="I51" s="210"/>
      <c r="M51" s="264"/>
      <c r="N51" s="215"/>
      <c r="O51" s="264"/>
      <c r="P51" s="264"/>
      <c r="Q51" s="266"/>
    </row>
    <row r="52" spans="3:17" ht="18" customHeight="1">
      <c r="C52" s="260"/>
      <c r="D52" s="260"/>
      <c r="I52" s="210"/>
      <c r="M52" s="264"/>
      <c r="N52" s="215"/>
      <c r="O52" s="264"/>
      <c r="P52" s="264"/>
      <c r="Q52" s="266"/>
    </row>
    <row r="53" spans="3:17" ht="18" customHeight="1">
      <c r="C53" s="260"/>
      <c r="D53" s="260"/>
      <c r="I53" s="210"/>
      <c r="M53" s="264"/>
      <c r="N53" s="215"/>
      <c r="O53" s="264"/>
      <c r="P53" s="264"/>
      <c r="Q53" s="266"/>
    </row>
    <row r="54" spans="3:17" ht="18" customHeight="1">
      <c r="C54" s="260"/>
      <c r="D54" s="260"/>
      <c r="I54" s="210"/>
      <c r="M54" s="264"/>
      <c r="N54" s="215"/>
      <c r="O54" s="264"/>
      <c r="P54" s="264"/>
      <c r="Q54" s="266"/>
    </row>
    <row r="55" spans="3:17" ht="18" customHeight="1">
      <c r="C55" s="260"/>
      <c r="D55" s="260"/>
      <c r="I55" s="210"/>
      <c r="M55" s="264"/>
      <c r="N55" s="215"/>
      <c r="O55" s="264"/>
      <c r="P55" s="264"/>
      <c r="Q55" s="266"/>
    </row>
    <row r="56" spans="3:17" ht="18" customHeight="1">
      <c r="C56" s="260"/>
      <c r="D56" s="260"/>
      <c r="I56" s="210"/>
      <c r="M56" s="264"/>
      <c r="N56" s="215"/>
      <c r="O56" s="264"/>
      <c r="P56" s="264"/>
      <c r="Q56" s="266"/>
    </row>
    <row r="57" spans="3:17" ht="18" customHeight="1">
      <c r="C57" s="260"/>
      <c r="D57" s="260"/>
      <c r="I57" s="210"/>
      <c r="M57" s="264"/>
      <c r="N57" s="215"/>
      <c r="O57" s="264"/>
      <c r="P57" s="264"/>
      <c r="Q57" s="266"/>
    </row>
    <row r="58" spans="3:17" ht="18" customHeight="1">
      <c r="C58" s="260"/>
      <c r="D58" s="260"/>
      <c r="I58" s="210"/>
      <c r="M58" s="264"/>
      <c r="N58" s="215"/>
      <c r="O58" s="264"/>
      <c r="P58" s="264"/>
      <c r="Q58" s="266"/>
    </row>
    <row r="59" spans="3:17" ht="18" customHeight="1">
      <c r="C59" s="260"/>
      <c r="D59" s="260"/>
      <c r="I59" s="210"/>
      <c r="M59" s="264"/>
      <c r="N59" s="215"/>
      <c r="O59" s="264"/>
      <c r="P59" s="264"/>
      <c r="Q59" s="266"/>
    </row>
    <row r="60" spans="3:17" ht="18" customHeight="1">
      <c r="C60" s="260"/>
      <c r="D60" s="260"/>
      <c r="I60" s="210"/>
      <c r="M60" s="264"/>
      <c r="N60" s="215"/>
      <c r="O60" s="264"/>
      <c r="P60" s="264"/>
      <c r="Q60" s="266"/>
    </row>
    <row r="61" spans="3:17" ht="18" customHeight="1">
      <c r="C61" s="260"/>
      <c r="D61" s="260"/>
      <c r="I61" s="210"/>
      <c r="M61" s="264"/>
      <c r="N61" s="215"/>
      <c r="O61" s="264"/>
      <c r="P61" s="264"/>
      <c r="Q61" s="266"/>
    </row>
    <row r="62" spans="3:17" ht="18" customHeight="1">
      <c r="C62" s="260"/>
      <c r="D62" s="260"/>
      <c r="I62" s="210"/>
      <c r="M62" s="264"/>
      <c r="N62" s="215"/>
      <c r="O62" s="264"/>
      <c r="P62" s="264"/>
      <c r="Q62" s="266"/>
    </row>
    <row r="63" spans="3:17" ht="18" customHeight="1">
      <c r="C63" s="260"/>
      <c r="D63" s="260"/>
      <c r="I63" s="210"/>
      <c r="M63" s="264"/>
      <c r="N63" s="215"/>
      <c r="O63" s="264"/>
      <c r="P63" s="264"/>
      <c r="Q63" s="266"/>
    </row>
    <row r="64" spans="3:17" ht="18" customHeight="1">
      <c r="C64" s="260"/>
      <c r="D64" s="260"/>
      <c r="I64" s="210"/>
      <c r="M64" s="264"/>
      <c r="N64" s="215"/>
      <c r="O64" s="264"/>
      <c r="P64" s="264"/>
      <c r="Q64" s="266"/>
    </row>
    <row r="65" spans="3:17" ht="18" customHeight="1">
      <c r="C65" s="260"/>
      <c r="D65" s="260"/>
      <c r="I65" s="210"/>
      <c r="M65" s="264"/>
      <c r="N65" s="215"/>
      <c r="O65" s="264"/>
      <c r="P65" s="264"/>
      <c r="Q65" s="266"/>
    </row>
    <row r="66" spans="3:17" ht="18" customHeight="1">
      <c r="C66" s="260"/>
      <c r="D66" s="260"/>
      <c r="I66" s="210"/>
      <c r="M66" s="264"/>
      <c r="O66" s="264"/>
      <c r="P66" s="264"/>
      <c r="Q66" s="266"/>
    </row>
    <row r="67" spans="3:17" ht="18" customHeight="1">
      <c r="C67" s="260"/>
      <c r="D67" s="260"/>
      <c r="I67" s="210"/>
      <c r="M67" s="264"/>
      <c r="O67" s="264"/>
      <c r="P67" s="264"/>
      <c r="Q67" s="266"/>
    </row>
    <row r="68" spans="3:17" ht="18" customHeight="1">
      <c r="C68" s="260"/>
      <c r="D68" s="260"/>
      <c r="I68" s="210"/>
      <c r="M68" s="264"/>
      <c r="O68" s="264"/>
      <c r="P68" s="264"/>
      <c r="Q68" s="266"/>
    </row>
    <row r="69" spans="3:17" ht="18" customHeight="1">
      <c r="C69" s="260"/>
      <c r="D69" s="260"/>
      <c r="I69" s="210"/>
      <c r="M69" s="264"/>
      <c r="O69" s="264"/>
      <c r="P69" s="264"/>
      <c r="Q69" s="266"/>
    </row>
    <row r="70" spans="3:17">
      <c r="C70" s="260"/>
      <c r="D70" s="260"/>
      <c r="I70" s="210"/>
    </row>
    <row r="71" spans="3:17">
      <c r="C71" s="260"/>
      <c r="D71" s="260"/>
      <c r="I71" s="210"/>
    </row>
    <row r="92" spans="8:8">
      <c r="H92" s="270"/>
    </row>
  </sheetData>
  <mergeCells count="9">
    <mergeCell ref="J20:J21"/>
    <mergeCell ref="B2:D2"/>
    <mergeCell ref="G2:I2"/>
    <mergeCell ref="B3:D3"/>
    <mergeCell ref="B4:D4"/>
    <mergeCell ref="G4:I6"/>
    <mergeCell ref="J4:J6"/>
    <mergeCell ref="B5:D5"/>
    <mergeCell ref="B6:D6"/>
  </mergeCells>
  <phoneticPr fontId="3"/>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E5FF3-B8F3-4614-8530-EF5A2599C2B0}">
  <dimension ref="A1:B5"/>
  <sheetViews>
    <sheetView view="pageBreakPreview" zoomScale="60" zoomScaleNormal="100" workbookViewId="0">
      <selection activeCell="G9" sqref="G9"/>
    </sheetView>
  </sheetViews>
  <sheetFormatPr defaultRowHeight="18.75"/>
  <cols>
    <col min="1" max="1" width="8.875" bestFit="1" customWidth="1"/>
    <col min="2" max="2" width="17" bestFit="1" customWidth="1"/>
  </cols>
  <sheetData>
    <row r="1" spans="1:2">
      <c r="A1" s="271" t="s">
        <v>0</v>
      </c>
      <c r="B1" s="209" t="s">
        <v>601</v>
      </c>
    </row>
    <row r="2" spans="1:2">
      <c r="A2" s="271" t="s">
        <v>3</v>
      </c>
      <c r="B2" s="209" t="s">
        <v>602</v>
      </c>
    </row>
    <row r="3" spans="1:2">
      <c r="A3" s="271" t="s">
        <v>5</v>
      </c>
      <c r="B3" s="209">
        <v>192629</v>
      </c>
    </row>
    <row r="4" spans="1:2">
      <c r="A4" s="271" t="s">
        <v>6</v>
      </c>
      <c r="B4" s="220">
        <v>44550</v>
      </c>
    </row>
    <row r="5" spans="1:2">
      <c r="A5" s="271" t="s">
        <v>8</v>
      </c>
      <c r="B5" s="220">
        <v>44216</v>
      </c>
    </row>
  </sheetData>
  <phoneticPr fontId="3"/>
  <pageMargins left="0.7" right="0.7" top="0.75" bottom="0.75" header="0.3" footer="0.3"/>
  <pageSetup paperSize="9" scale="311"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78ACF-02BC-4B38-8007-89F5AE5CB5B4}">
  <dimension ref="B2:Q38"/>
  <sheetViews>
    <sheetView zoomScale="85" zoomScaleNormal="85" workbookViewId="0">
      <pane xSplit="10" ySplit="9" topLeftCell="K10" activePane="bottomRight" state="frozen"/>
      <selection pane="topRight" activeCell="K1" sqref="K1"/>
      <selection pane="bottomLeft" activeCell="A9" sqref="A9"/>
      <selection pane="bottomRight" activeCell="Q14" sqref="Q14"/>
    </sheetView>
  </sheetViews>
  <sheetFormatPr defaultRowHeight="18.75"/>
  <cols>
    <col min="1" max="1" width="2.625" style="3" customWidth="1"/>
    <col min="2" max="2" width="18.125" style="9" customWidth="1"/>
    <col min="3" max="3" width="14.375" style="3" bestFit="1" customWidth="1"/>
    <col min="4" max="4" width="13.125" style="3" bestFit="1" customWidth="1"/>
    <col min="5" max="5" width="40.625" style="3" customWidth="1"/>
    <col min="6" max="6" width="6.25" style="9" customWidth="1"/>
    <col min="7" max="8" width="9.875" style="3" bestFit="1" customWidth="1"/>
    <col min="9" max="9" width="5.75" style="11" customWidth="1"/>
    <col min="10" max="10" width="45.125" style="3" bestFit="1" customWidth="1"/>
    <col min="11" max="11" width="26.125" style="3" bestFit="1" customWidth="1"/>
    <col min="12" max="12" width="11"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18.125" style="3"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5.75" style="3" customWidth="1"/>
    <col min="266" max="266" width="45.125" style="3" bestFit="1" customWidth="1"/>
    <col min="267" max="267" width="26.125" style="3" bestFit="1" customWidth="1"/>
    <col min="268" max="268" width="11"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18.125" style="3"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5.75" style="3" customWidth="1"/>
    <col min="522" max="522" width="45.125" style="3" bestFit="1" customWidth="1"/>
    <col min="523" max="523" width="26.125" style="3" bestFit="1" customWidth="1"/>
    <col min="524" max="524" width="11"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18.125" style="3"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5.75" style="3" customWidth="1"/>
    <col min="778" max="778" width="45.125" style="3" bestFit="1" customWidth="1"/>
    <col min="779" max="779" width="26.125" style="3" bestFit="1" customWidth="1"/>
    <col min="780" max="780" width="11"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18.125" style="3"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5.75" style="3" customWidth="1"/>
    <col min="1034" max="1034" width="45.125" style="3" bestFit="1" customWidth="1"/>
    <col min="1035" max="1035" width="26.125" style="3" bestFit="1"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8.125" style="3"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5.75" style="3" customWidth="1"/>
    <col min="1290" max="1290" width="45.125" style="3" bestFit="1" customWidth="1"/>
    <col min="1291" max="1291" width="26.125" style="3" bestFit="1"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8.125" style="3"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5.75" style="3" customWidth="1"/>
    <col min="1546" max="1546" width="45.125" style="3" bestFit="1" customWidth="1"/>
    <col min="1547" max="1547" width="26.125" style="3" bestFit="1"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8.125" style="3"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5.75" style="3" customWidth="1"/>
    <col min="1802" max="1802" width="45.125" style="3" bestFit="1" customWidth="1"/>
    <col min="1803" max="1803" width="26.125" style="3" bestFit="1"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8.125" style="3"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5.75" style="3" customWidth="1"/>
    <col min="2058" max="2058" width="45.125" style="3" bestFit="1" customWidth="1"/>
    <col min="2059" max="2059" width="26.125" style="3" bestFit="1"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8.125" style="3"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5.75" style="3" customWidth="1"/>
    <col min="2314" max="2314" width="45.125" style="3" bestFit="1" customWidth="1"/>
    <col min="2315" max="2315" width="26.125" style="3" bestFit="1"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8.125" style="3"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5.75" style="3" customWidth="1"/>
    <col min="2570" max="2570" width="45.125" style="3" bestFit="1" customWidth="1"/>
    <col min="2571" max="2571" width="26.125" style="3" bestFit="1"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8.125" style="3"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5.75" style="3" customWidth="1"/>
    <col min="2826" max="2826" width="45.125" style="3" bestFit="1" customWidth="1"/>
    <col min="2827" max="2827" width="26.125" style="3" bestFit="1"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8.125" style="3"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5.75" style="3" customWidth="1"/>
    <col min="3082" max="3082" width="45.125" style="3" bestFit="1" customWidth="1"/>
    <col min="3083" max="3083" width="26.125" style="3" bestFit="1"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8.125" style="3"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5.75" style="3" customWidth="1"/>
    <col min="3338" max="3338" width="45.125" style="3" bestFit="1" customWidth="1"/>
    <col min="3339" max="3339" width="26.125" style="3" bestFit="1"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8.125" style="3"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5.75" style="3" customWidth="1"/>
    <col min="3594" max="3594" width="45.125" style="3" bestFit="1" customWidth="1"/>
    <col min="3595" max="3595" width="26.125" style="3" bestFit="1"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8.125" style="3"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5.75" style="3" customWidth="1"/>
    <col min="3850" max="3850" width="45.125" style="3" bestFit="1" customWidth="1"/>
    <col min="3851" max="3851" width="26.125" style="3" bestFit="1"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8.125" style="3"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5.75" style="3" customWidth="1"/>
    <col min="4106" max="4106" width="45.125" style="3" bestFit="1" customWidth="1"/>
    <col min="4107" max="4107" width="26.125" style="3" bestFit="1"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8.125" style="3"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5.75" style="3" customWidth="1"/>
    <col min="4362" max="4362" width="45.125" style="3" bestFit="1" customWidth="1"/>
    <col min="4363" max="4363" width="26.125" style="3" bestFit="1"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8.125" style="3"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5.75" style="3" customWidth="1"/>
    <col min="4618" max="4618" width="45.125" style="3" bestFit="1" customWidth="1"/>
    <col min="4619" max="4619" width="26.125" style="3" bestFit="1"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8.125" style="3"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5.75" style="3" customWidth="1"/>
    <col min="4874" max="4874" width="45.125" style="3" bestFit="1" customWidth="1"/>
    <col min="4875" max="4875" width="26.125" style="3" bestFit="1"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8.125" style="3"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5.75" style="3" customWidth="1"/>
    <col min="5130" max="5130" width="45.125" style="3" bestFit="1" customWidth="1"/>
    <col min="5131" max="5131" width="26.125" style="3" bestFit="1"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8.125" style="3"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5.75" style="3" customWidth="1"/>
    <col min="5386" max="5386" width="45.125" style="3" bestFit="1" customWidth="1"/>
    <col min="5387" max="5387" width="26.125" style="3" bestFit="1"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8.125" style="3"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5.75" style="3" customWidth="1"/>
    <col min="5642" max="5642" width="45.125" style="3" bestFit="1" customWidth="1"/>
    <col min="5643" max="5643" width="26.125" style="3" bestFit="1"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8.125" style="3"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5.75" style="3" customWidth="1"/>
    <col min="5898" max="5898" width="45.125" style="3" bestFit="1" customWidth="1"/>
    <col min="5899" max="5899" width="26.125" style="3" bestFit="1"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8.125" style="3"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5.75" style="3" customWidth="1"/>
    <col min="6154" max="6154" width="45.125" style="3" bestFit="1" customWidth="1"/>
    <col min="6155" max="6155" width="26.125" style="3" bestFit="1"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8.125" style="3"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5.75" style="3" customWidth="1"/>
    <col min="6410" max="6410" width="45.125" style="3" bestFit="1" customWidth="1"/>
    <col min="6411" max="6411" width="26.125" style="3" bestFit="1"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8.125" style="3"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5.75" style="3" customWidth="1"/>
    <col min="6666" max="6666" width="45.125" style="3" bestFit="1" customWidth="1"/>
    <col min="6667" max="6667" width="26.125" style="3" bestFit="1"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8.125" style="3"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5.75" style="3" customWidth="1"/>
    <col min="6922" max="6922" width="45.125" style="3" bestFit="1" customWidth="1"/>
    <col min="6923" max="6923" width="26.125" style="3" bestFit="1"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8.125" style="3"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5.75" style="3" customWidth="1"/>
    <col min="7178" max="7178" width="45.125" style="3" bestFit="1" customWidth="1"/>
    <col min="7179" max="7179" width="26.125" style="3" bestFit="1"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8.125" style="3"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5.75" style="3" customWidth="1"/>
    <col min="7434" max="7434" width="45.125" style="3" bestFit="1" customWidth="1"/>
    <col min="7435" max="7435" width="26.125" style="3" bestFit="1"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8.125" style="3"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5.75" style="3" customWidth="1"/>
    <col min="7690" max="7690" width="45.125" style="3" bestFit="1" customWidth="1"/>
    <col min="7691" max="7691" width="26.125" style="3" bestFit="1"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8.125" style="3"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5.75" style="3" customWidth="1"/>
    <col min="7946" max="7946" width="45.125" style="3" bestFit="1" customWidth="1"/>
    <col min="7947" max="7947" width="26.125" style="3" bestFit="1"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8.125" style="3"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5.75" style="3" customWidth="1"/>
    <col min="8202" max="8202" width="45.125" style="3" bestFit="1" customWidth="1"/>
    <col min="8203" max="8203" width="26.125" style="3" bestFit="1"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8.125" style="3"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5.75" style="3" customWidth="1"/>
    <col min="8458" max="8458" width="45.125" style="3" bestFit="1" customWidth="1"/>
    <col min="8459" max="8459" width="26.125" style="3" bestFit="1"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8.125" style="3"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5.75" style="3" customWidth="1"/>
    <col min="8714" max="8714" width="45.125" style="3" bestFit="1" customWidth="1"/>
    <col min="8715" max="8715" width="26.125" style="3" bestFit="1"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8.125" style="3"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5.75" style="3" customWidth="1"/>
    <col min="8970" max="8970" width="45.125" style="3" bestFit="1" customWidth="1"/>
    <col min="8971" max="8971" width="26.125" style="3" bestFit="1"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8.125" style="3"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5.75" style="3" customWidth="1"/>
    <col min="9226" max="9226" width="45.125" style="3" bestFit="1" customWidth="1"/>
    <col min="9227" max="9227" width="26.125" style="3" bestFit="1"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8.125" style="3"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5.75" style="3" customWidth="1"/>
    <col min="9482" max="9482" width="45.125" style="3" bestFit="1" customWidth="1"/>
    <col min="9483" max="9483" width="26.125" style="3" bestFit="1"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8.125" style="3"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5.75" style="3" customWidth="1"/>
    <col min="9738" max="9738" width="45.125" style="3" bestFit="1" customWidth="1"/>
    <col min="9739" max="9739" width="26.125" style="3" bestFit="1"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8.125" style="3"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5.75" style="3" customWidth="1"/>
    <col min="9994" max="9994" width="45.125" style="3" bestFit="1" customWidth="1"/>
    <col min="9995" max="9995" width="26.125" style="3" bestFit="1"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8.125" style="3"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5.75" style="3" customWidth="1"/>
    <col min="10250" max="10250" width="45.125" style="3" bestFit="1" customWidth="1"/>
    <col min="10251" max="10251" width="26.125" style="3" bestFit="1"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8.125" style="3"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5.75" style="3" customWidth="1"/>
    <col min="10506" max="10506" width="45.125" style="3" bestFit="1" customWidth="1"/>
    <col min="10507" max="10507" width="26.125" style="3" bestFit="1"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8.125" style="3"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5.75" style="3" customWidth="1"/>
    <col min="10762" max="10762" width="45.125" style="3" bestFit="1" customWidth="1"/>
    <col min="10763" max="10763" width="26.125" style="3" bestFit="1"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8.125" style="3"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5.75" style="3" customWidth="1"/>
    <col min="11018" max="11018" width="45.125" style="3" bestFit="1" customWidth="1"/>
    <col min="11019" max="11019" width="26.125" style="3" bestFit="1"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8.125" style="3"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5.75" style="3" customWidth="1"/>
    <col min="11274" max="11274" width="45.125" style="3" bestFit="1" customWidth="1"/>
    <col min="11275" max="11275" width="26.125" style="3" bestFit="1"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8.125" style="3"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5.75" style="3" customWidth="1"/>
    <col min="11530" max="11530" width="45.125" style="3" bestFit="1" customWidth="1"/>
    <col min="11531" max="11531" width="26.125" style="3" bestFit="1"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8.125" style="3"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5.75" style="3" customWidth="1"/>
    <col min="11786" max="11786" width="45.125" style="3" bestFit="1" customWidth="1"/>
    <col min="11787" max="11787" width="26.125" style="3" bestFit="1"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8.125" style="3"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5.75" style="3" customWidth="1"/>
    <col min="12042" max="12042" width="45.125" style="3" bestFit="1" customWidth="1"/>
    <col min="12043" max="12043" width="26.125" style="3" bestFit="1"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8.125" style="3"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5.75" style="3" customWidth="1"/>
    <col min="12298" max="12298" width="45.125" style="3" bestFit="1" customWidth="1"/>
    <col min="12299" max="12299" width="26.125" style="3" bestFit="1"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8.125" style="3"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5.75" style="3" customWidth="1"/>
    <col min="12554" max="12554" width="45.125" style="3" bestFit="1" customWidth="1"/>
    <col min="12555" max="12555" width="26.125" style="3" bestFit="1"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8.125" style="3"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5.75" style="3" customWidth="1"/>
    <col min="12810" max="12810" width="45.125" style="3" bestFit="1" customWidth="1"/>
    <col min="12811" max="12811" width="26.125" style="3" bestFit="1"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8.125" style="3"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5.75" style="3" customWidth="1"/>
    <col min="13066" max="13066" width="45.125" style="3" bestFit="1" customWidth="1"/>
    <col min="13067" max="13067" width="26.125" style="3" bestFit="1"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8.125" style="3"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5.75" style="3" customWidth="1"/>
    <col min="13322" max="13322" width="45.125" style="3" bestFit="1" customWidth="1"/>
    <col min="13323" max="13323" width="26.125" style="3" bestFit="1"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8.125" style="3"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5.75" style="3" customWidth="1"/>
    <col min="13578" max="13578" width="45.125" style="3" bestFit="1" customWidth="1"/>
    <col min="13579" max="13579" width="26.125" style="3" bestFit="1"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8.125" style="3"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5.75" style="3" customWidth="1"/>
    <col min="13834" max="13834" width="45.125" style="3" bestFit="1" customWidth="1"/>
    <col min="13835" max="13835" width="26.125" style="3" bestFit="1"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8.125" style="3"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5.75" style="3" customWidth="1"/>
    <col min="14090" max="14090" width="45.125" style="3" bestFit="1" customWidth="1"/>
    <col min="14091" max="14091" width="26.125" style="3" bestFit="1"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8.125" style="3"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5.75" style="3" customWidth="1"/>
    <col min="14346" max="14346" width="45.125" style="3" bestFit="1" customWidth="1"/>
    <col min="14347" max="14347" width="26.125" style="3" bestFit="1"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8.125" style="3"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5.75" style="3" customWidth="1"/>
    <col min="14602" max="14602" width="45.125" style="3" bestFit="1" customWidth="1"/>
    <col min="14603" max="14603" width="26.125" style="3" bestFit="1"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8.125" style="3"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5.75" style="3" customWidth="1"/>
    <col min="14858" max="14858" width="45.125" style="3" bestFit="1" customWidth="1"/>
    <col min="14859" max="14859" width="26.125" style="3" bestFit="1"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8.125" style="3"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5.75" style="3" customWidth="1"/>
    <col min="15114" max="15114" width="45.125" style="3" bestFit="1" customWidth="1"/>
    <col min="15115" max="15115" width="26.125" style="3" bestFit="1"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8.125" style="3"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5.75" style="3" customWidth="1"/>
    <col min="15370" max="15370" width="45.125" style="3" bestFit="1" customWidth="1"/>
    <col min="15371" max="15371" width="26.125" style="3" bestFit="1"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8.125" style="3"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5.75" style="3" customWidth="1"/>
    <col min="15626" max="15626" width="45.125" style="3" bestFit="1" customWidth="1"/>
    <col min="15627" max="15627" width="26.125" style="3" bestFit="1"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8.125" style="3"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5.75" style="3" customWidth="1"/>
    <col min="15882" max="15882" width="45.125" style="3" bestFit="1" customWidth="1"/>
    <col min="15883" max="15883" width="26.125" style="3" bestFit="1"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8.125" style="3"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5.75" style="3" customWidth="1"/>
    <col min="16138" max="16138" width="45.125" style="3" bestFit="1" customWidth="1"/>
    <col min="16139" max="16139" width="26.125" style="3" bestFit="1"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643</v>
      </c>
      <c r="G2" s="4" t="s">
        <v>2</v>
      </c>
      <c r="H2" s="5"/>
      <c r="I2" s="6"/>
      <c r="J2" s="125">
        <f>SUM(H:H)</f>
        <v>34000</v>
      </c>
    </row>
    <row r="3" spans="2:17" ht="20.100000000000001" customHeight="1">
      <c r="B3" s="1" t="s">
        <v>3</v>
      </c>
      <c r="C3" s="1"/>
      <c r="D3" s="1"/>
      <c r="E3" s="14" t="s">
        <v>644</v>
      </c>
    </row>
    <row r="4" spans="2:17" ht="20.100000000000001" customHeight="1">
      <c r="B4" s="1" t="s">
        <v>5</v>
      </c>
      <c r="C4" s="1"/>
      <c r="D4" s="1"/>
      <c r="E4" s="14">
        <v>193003</v>
      </c>
      <c r="J4" s="127"/>
      <c r="K4" s="128"/>
    </row>
    <row r="5" spans="2:17" ht="20.100000000000001" customHeight="1">
      <c r="B5" s="1" t="s">
        <v>6</v>
      </c>
      <c r="C5" s="1"/>
      <c r="D5" s="1"/>
      <c r="E5" s="15">
        <v>44582</v>
      </c>
      <c r="G5" s="272"/>
      <c r="H5" s="272"/>
      <c r="I5" s="272"/>
      <c r="J5" s="272"/>
      <c r="K5" s="128"/>
    </row>
    <row r="6" spans="2:17" ht="20.100000000000001" customHeight="1">
      <c r="B6" s="1" t="s">
        <v>8</v>
      </c>
      <c r="C6" s="1"/>
      <c r="D6" s="1"/>
      <c r="E6" s="15">
        <v>44582</v>
      </c>
      <c r="G6" s="272"/>
      <c r="H6" s="272"/>
      <c r="I6" s="272"/>
      <c r="J6" s="272"/>
      <c r="K6" s="128"/>
    </row>
    <row r="7" spans="2:17" ht="20.100000000000001" customHeight="1">
      <c r="B7" s="129"/>
      <c r="C7" s="129"/>
      <c r="D7" s="129"/>
      <c r="E7" s="130"/>
      <c r="J7" s="127"/>
      <c r="K7" s="128"/>
      <c r="L7" s="131"/>
    </row>
    <row r="9" spans="2:17"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7" s="75" customFormat="1" ht="31.5" customHeight="1">
      <c r="B10" s="100"/>
      <c r="C10" s="73" t="s">
        <v>645</v>
      </c>
      <c r="D10" s="73" t="s">
        <v>645</v>
      </c>
      <c r="E10" s="273" t="s">
        <v>646</v>
      </c>
      <c r="F10" s="93">
        <v>4</v>
      </c>
      <c r="G10" s="63">
        <v>8500</v>
      </c>
      <c r="H10" s="156">
        <f>F10*G10</f>
        <v>34000</v>
      </c>
      <c r="I10" s="90"/>
      <c r="J10" s="91" t="s">
        <v>647</v>
      </c>
      <c r="K10" s="274"/>
      <c r="L10" s="73"/>
      <c r="M10" s="20">
        <v>44567</v>
      </c>
      <c r="N10" s="73" t="s">
        <v>648</v>
      </c>
      <c r="O10" s="57">
        <v>44581</v>
      </c>
      <c r="P10" s="57">
        <v>44581</v>
      </c>
      <c r="Q10" s="74">
        <v>44581</v>
      </c>
    </row>
    <row r="11" spans="2:17" s="9" customFormat="1" ht="19.7" customHeight="1">
      <c r="B11" s="16"/>
      <c r="C11" s="16"/>
      <c r="D11" s="16"/>
      <c r="E11" s="275"/>
      <c r="F11" s="276"/>
      <c r="G11" s="277"/>
      <c r="H11" s="278"/>
      <c r="I11" s="279"/>
      <c r="J11" s="275"/>
      <c r="K11" s="54"/>
      <c r="L11" s="16"/>
      <c r="M11" s="19"/>
      <c r="N11" s="16"/>
      <c r="O11" s="56"/>
      <c r="P11" s="56"/>
      <c r="Q11" s="21" t="s">
        <v>649</v>
      </c>
    </row>
    <row r="12" spans="2:17" s="9" customFormat="1" ht="19.7" customHeight="1">
      <c r="B12" s="16"/>
      <c r="C12" s="16"/>
      <c r="D12" s="16"/>
      <c r="E12" s="54"/>
      <c r="F12" s="17"/>
      <c r="G12" s="280"/>
      <c r="H12" s="278"/>
      <c r="I12" s="281"/>
      <c r="J12" s="282"/>
      <c r="K12" s="54"/>
      <c r="L12" s="16"/>
      <c r="M12" s="19"/>
      <c r="N12" s="16"/>
      <c r="O12" s="56"/>
      <c r="P12" s="56"/>
      <c r="Q12" s="21"/>
    </row>
    <row r="13" spans="2:17" s="9" customFormat="1" ht="19.7" customHeight="1">
      <c r="B13" s="16"/>
      <c r="C13" s="16"/>
      <c r="D13" s="16"/>
      <c r="E13" s="3"/>
      <c r="F13" s="17"/>
      <c r="G13" s="280"/>
      <c r="H13" s="278"/>
      <c r="I13" s="283"/>
      <c r="J13" s="282"/>
      <c r="K13" s="54"/>
      <c r="L13" s="16"/>
      <c r="M13" s="19"/>
      <c r="N13" s="16"/>
      <c r="O13" s="56"/>
      <c r="P13" s="56"/>
      <c r="Q13" s="21"/>
    </row>
    <row r="14" spans="2:17" s="9" customFormat="1" ht="19.7" customHeight="1">
      <c r="B14" s="16"/>
      <c r="C14" s="16"/>
      <c r="D14" s="16"/>
      <c r="E14" s="284"/>
      <c r="F14" s="285"/>
      <c r="G14" s="278"/>
      <c r="H14" s="278"/>
      <c r="I14" s="279"/>
      <c r="J14" s="275"/>
      <c r="K14" s="54"/>
      <c r="L14" s="16"/>
      <c r="M14" s="19"/>
      <c r="N14" s="16"/>
      <c r="O14" s="56"/>
      <c r="P14" s="56"/>
      <c r="Q14" s="21"/>
    </row>
    <row r="15" spans="2:17" s="9" customFormat="1" ht="19.7" customHeight="1">
      <c r="B15" s="16"/>
      <c r="C15" s="16"/>
      <c r="D15" s="16"/>
      <c r="E15" s="146"/>
      <c r="F15" s="17"/>
      <c r="G15" s="278"/>
      <c r="H15" s="278"/>
      <c r="I15" s="286"/>
      <c r="J15" s="54"/>
      <c r="K15" s="146"/>
      <c r="L15" s="16"/>
      <c r="M15" s="19"/>
      <c r="N15" s="16"/>
      <c r="O15" s="56"/>
      <c r="P15" s="56"/>
      <c r="Q15" s="21"/>
    </row>
    <row r="16" spans="2:17" s="9" customFormat="1" ht="19.7" customHeight="1">
      <c r="B16" s="16"/>
      <c r="C16" s="16"/>
      <c r="D16" s="16"/>
      <c r="E16" s="146"/>
      <c r="F16" s="17"/>
      <c r="G16" s="278"/>
      <c r="H16" s="278"/>
      <c r="I16" s="286"/>
      <c r="J16" s="54"/>
      <c r="K16" s="146"/>
      <c r="L16" s="16"/>
      <c r="M16" s="19"/>
      <c r="N16" s="16"/>
      <c r="O16" s="56"/>
      <c r="P16" s="56"/>
      <c r="Q16" s="21"/>
    </row>
    <row r="17" spans="2:17" s="9" customFormat="1" ht="19.7" customHeight="1">
      <c r="B17" s="16"/>
      <c r="C17" s="16"/>
      <c r="D17" s="16"/>
      <c r="E17" s="146"/>
      <c r="F17" s="17"/>
      <c r="G17" s="278"/>
      <c r="H17" s="278"/>
      <c r="I17" s="286"/>
      <c r="J17" s="54"/>
      <c r="K17" s="54"/>
      <c r="L17" s="16"/>
      <c r="M17" s="19"/>
      <c r="N17" s="16"/>
      <c r="O17" s="56"/>
      <c r="P17" s="56"/>
      <c r="Q17" s="21"/>
    </row>
    <row r="18" spans="2:17" s="9" customFormat="1" ht="19.7" customHeight="1">
      <c r="B18" s="16"/>
      <c r="C18" s="16"/>
      <c r="D18" s="16"/>
      <c r="E18" s="3"/>
      <c r="F18" s="17"/>
      <c r="G18" s="278"/>
      <c r="H18" s="278"/>
      <c r="I18" s="286"/>
      <c r="J18" s="287"/>
      <c r="K18" s="54"/>
      <c r="L18" s="16"/>
      <c r="M18" s="19"/>
      <c r="N18" s="16"/>
      <c r="O18" s="56"/>
      <c r="P18" s="56"/>
      <c r="Q18" s="21"/>
    </row>
    <row r="19" spans="2:17" ht="19.7" customHeight="1">
      <c r="B19" s="16"/>
      <c r="C19" s="16"/>
      <c r="D19" s="16"/>
      <c r="E19" s="145"/>
      <c r="F19" s="17"/>
      <c r="G19" s="52"/>
      <c r="H19" s="278"/>
      <c r="I19" s="18"/>
      <c r="J19" s="54"/>
      <c r="K19" s="146"/>
      <c r="L19" s="16"/>
      <c r="M19" s="19"/>
      <c r="N19" s="16"/>
      <c r="O19" s="56"/>
      <c r="P19" s="56"/>
      <c r="Q19" s="21"/>
    </row>
    <row r="20" spans="2:17" ht="19.7" customHeight="1">
      <c r="B20" s="16"/>
      <c r="C20" s="16"/>
      <c r="D20" s="16"/>
      <c r="F20" s="17"/>
      <c r="G20" s="52"/>
      <c r="H20" s="278"/>
      <c r="I20" s="18"/>
      <c r="J20" s="54"/>
      <c r="K20" s="146"/>
      <c r="L20" s="16"/>
      <c r="M20" s="19"/>
      <c r="N20" s="16"/>
      <c r="O20" s="56"/>
      <c r="P20" s="56"/>
      <c r="Q20" s="21"/>
    </row>
    <row r="21" spans="2:17" s="120" customFormat="1" ht="19.7" customHeight="1">
      <c r="B21" s="73"/>
      <c r="C21" s="73"/>
      <c r="D21" s="73"/>
      <c r="E21" s="88"/>
      <c r="F21" s="93"/>
      <c r="G21" s="63"/>
      <c r="H21" s="156"/>
      <c r="I21" s="90"/>
      <c r="J21" s="91"/>
      <c r="K21" s="92"/>
      <c r="L21" s="73"/>
      <c r="M21" s="20"/>
      <c r="N21" s="73"/>
      <c r="O21" s="57"/>
      <c r="P21" s="57"/>
      <c r="Q21" s="74"/>
    </row>
    <row r="22" spans="2:17" ht="19.7" customHeight="1">
      <c r="B22" s="16"/>
      <c r="C22" s="16"/>
      <c r="D22" s="16"/>
      <c r="E22" s="145"/>
      <c r="F22" s="17"/>
      <c r="G22" s="52"/>
      <c r="H22" s="278"/>
      <c r="I22" s="18"/>
      <c r="J22" s="54"/>
      <c r="K22" s="146"/>
      <c r="L22" s="16"/>
      <c r="M22" s="19"/>
      <c r="N22" s="16"/>
      <c r="O22" s="56"/>
      <c r="P22" s="56"/>
      <c r="Q22" s="21"/>
    </row>
    <row r="23" spans="2:17" ht="19.7" customHeight="1">
      <c r="B23" s="16"/>
      <c r="C23" s="16"/>
      <c r="D23" s="16"/>
      <c r="E23" s="145"/>
      <c r="F23" s="17"/>
      <c r="G23" s="52"/>
      <c r="H23" s="278"/>
      <c r="I23" s="18"/>
      <c r="J23" s="54"/>
      <c r="K23" s="146"/>
      <c r="L23" s="16"/>
      <c r="M23" s="19"/>
      <c r="N23" s="16"/>
      <c r="O23" s="56"/>
      <c r="P23" s="56"/>
      <c r="Q23" s="21"/>
    </row>
    <row r="24" spans="2:17" s="120" customFormat="1" ht="19.7" customHeight="1">
      <c r="B24" s="73"/>
      <c r="C24" s="73"/>
      <c r="D24" s="73"/>
      <c r="E24" s="88"/>
      <c r="F24" s="93"/>
      <c r="G24" s="63"/>
      <c r="H24" s="156"/>
      <c r="I24" s="90"/>
      <c r="J24" s="91"/>
      <c r="K24" s="92"/>
      <c r="L24" s="73"/>
      <c r="M24" s="20"/>
      <c r="N24" s="73"/>
      <c r="O24" s="57"/>
      <c r="P24" s="57"/>
      <c r="Q24" s="74"/>
    </row>
    <row r="25" spans="2:17" ht="19.7" customHeight="1">
      <c r="B25" s="16"/>
      <c r="C25" s="16"/>
      <c r="D25" s="16"/>
      <c r="E25" s="145"/>
      <c r="F25" s="17"/>
      <c r="G25" s="52"/>
      <c r="H25" s="278"/>
      <c r="I25" s="18"/>
      <c r="J25" s="54"/>
      <c r="K25" s="146"/>
      <c r="L25" s="16"/>
      <c r="M25" s="19"/>
      <c r="N25" s="16"/>
      <c r="O25" s="56"/>
      <c r="P25" s="56"/>
      <c r="Q25" s="21"/>
    </row>
    <row r="26" spans="2:17" ht="19.7" customHeight="1">
      <c r="B26" s="16"/>
      <c r="C26" s="16"/>
      <c r="D26" s="16"/>
      <c r="E26" s="145"/>
      <c r="F26" s="17"/>
      <c r="G26" s="52"/>
      <c r="H26" s="278"/>
      <c r="I26" s="18"/>
      <c r="J26" s="54"/>
      <c r="K26" s="146"/>
      <c r="L26" s="16"/>
      <c r="M26" s="19"/>
      <c r="N26" s="16"/>
      <c r="O26" s="56"/>
      <c r="P26" s="56"/>
      <c r="Q26" s="21"/>
    </row>
    <row r="27" spans="2:17" ht="19.7" customHeight="1">
      <c r="B27" s="16"/>
      <c r="C27" s="16"/>
      <c r="D27" s="16"/>
      <c r="E27" s="145"/>
      <c r="F27" s="17"/>
      <c r="G27" s="52"/>
      <c r="H27" s="278"/>
      <c r="I27" s="18"/>
      <c r="J27" s="54"/>
      <c r="K27" s="146"/>
      <c r="L27" s="16"/>
      <c r="M27" s="19"/>
      <c r="N27" s="16"/>
      <c r="O27" s="56"/>
      <c r="P27" s="56"/>
      <c r="Q27" s="21"/>
    </row>
    <row r="28" spans="2:17" ht="19.7" customHeight="1">
      <c r="B28" s="16"/>
      <c r="C28" s="16"/>
      <c r="D28" s="16"/>
      <c r="E28" s="145"/>
      <c r="F28" s="17"/>
      <c r="G28" s="52"/>
      <c r="H28" s="278"/>
      <c r="I28" s="18"/>
      <c r="J28" s="54"/>
      <c r="K28" s="146"/>
      <c r="L28" s="16"/>
      <c r="M28" s="19"/>
      <c r="N28" s="16"/>
      <c r="O28" s="56"/>
      <c r="P28" s="56"/>
      <c r="Q28" s="21"/>
    </row>
    <row r="29" spans="2:17" ht="19.7" customHeight="1">
      <c r="B29" s="16"/>
      <c r="C29" s="16"/>
      <c r="D29" s="16"/>
      <c r="E29" s="145"/>
      <c r="F29" s="17"/>
      <c r="G29" s="52"/>
      <c r="H29" s="278"/>
      <c r="I29" s="18"/>
      <c r="J29" s="54"/>
      <c r="K29" s="146"/>
      <c r="L29" s="16"/>
      <c r="M29" s="19"/>
      <c r="N29" s="16"/>
      <c r="O29" s="56"/>
      <c r="P29" s="56"/>
      <c r="Q29" s="21"/>
    </row>
    <row r="30" spans="2:17" ht="19.7" customHeight="1">
      <c r="B30" s="16"/>
      <c r="C30" s="16"/>
      <c r="D30" s="16"/>
      <c r="E30" s="145"/>
      <c r="F30" s="17"/>
      <c r="G30" s="52"/>
      <c r="H30" s="278"/>
      <c r="I30" s="18"/>
      <c r="J30" s="54"/>
      <c r="K30" s="146"/>
      <c r="L30" s="16"/>
      <c r="M30" s="19"/>
      <c r="N30" s="16"/>
      <c r="O30" s="56"/>
      <c r="P30" s="56"/>
      <c r="Q30" s="21"/>
    </row>
    <row r="31" spans="2:17" ht="19.7" customHeight="1">
      <c r="B31" s="16"/>
      <c r="C31" s="16"/>
      <c r="D31" s="16"/>
      <c r="E31" s="145"/>
      <c r="F31" s="17"/>
      <c r="G31" s="52"/>
      <c r="H31" s="278"/>
      <c r="I31" s="18"/>
      <c r="J31" s="54"/>
      <c r="K31" s="146"/>
      <c r="L31" s="16"/>
      <c r="M31" s="19"/>
      <c r="N31" s="16"/>
      <c r="O31" s="56"/>
      <c r="P31" s="56"/>
      <c r="Q31" s="21"/>
    </row>
    <row r="32" spans="2:17" ht="19.7" customHeight="1">
      <c r="B32" s="16"/>
      <c r="C32" s="16"/>
      <c r="D32" s="16"/>
      <c r="E32" s="145"/>
      <c r="F32" s="17"/>
      <c r="G32" s="52"/>
      <c r="H32" s="278">
        <f t="shared" ref="H32:H38" si="0">F32*G32</f>
        <v>0</v>
      </c>
      <c r="I32" s="18"/>
      <c r="J32" s="54"/>
      <c r="K32" s="146"/>
      <c r="L32" s="16"/>
      <c r="M32" s="19"/>
      <c r="N32" s="16"/>
      <c r="O32" s="56"/>
      <c r="P32" s="56"/>
      <c r="Q32" s="21"/>
    </row>
    <row r="33" spans="2:17" ht="19.7" customHeight="1">
      <c r="B33" s="16"/>
      <c r="C33" s="16"/>
      <c r="D33" s="16"/>
      <c r="E33" s="145"/>
      <c r="F33" s="17"/>
      <c r="G33" s="52"/>
      <c r="H33" s="278">
        <f t="shared" si="0"/>
        <v>0</v>
      </c>
      <c r="I33" s="18"/>
      <c r="J33" s="54"/>
      <c r="K33" s="146"/>
      <c r="L33" s="16"/>
      <c r="M33" s="19"/>
      <c r="N33" s="16"/>
      <c r="O33" s="56"/>
      <c r="P33" s="56"/>
      <c r="Q33" s="21"/>
    </row>
    <row r="34" spans="2:17" ht="19.7" customHeight="1">
      <c r="B34" s="16"/>
      <c r="C34" s="16"/>
      <c r="D34" s="16"/>
      <c r="E34" s="145"/>
      <c r="F34" s="17"/>
      <c r="G34" s="52"/>
      <c r="H34" s="278">
        <f t="shared" si="0"/>
        <v>0</v>
      </c>
      <c r="I34" s="18"/>
      <c r="J34" s="54"/>
      <c r="K34" s="146"/>
      <c r="L34" s="16"/>
      <c r="M34" s="19"/>
      <c r="N34" s="16"/>
      <c r="O34" s="56"/>
      <c r="P34" s="56"/>
      <c r="Q34" s="21"/>
    </row>
    <row r="35" spans="2:17" ht="19.7" customHeight="1">
      <c r="B35" s="16"/>
      <c r="C35" s="16"/>
      <c r="D35" s="16"/>
      <c r="E35" s="145"/>
      <c r="F35" s="17"/>
      <c r="G35" s="52"/>
      <c r="H35" s="278">
        <f t="shared" si="0"/>
        <v>0</v>
      </c>
      <c r="I35" s="18"/>
      <c r="J35" s="54"/>
      <c r="K35" s="146"/>
      <c r="L35" s="16"/>
      <c r="M35" s="19"/>
      <c r="N35" s="16"/>
      <c r="O35" s="56"/>
      <c r="P35" s="56"/>
      <c r="Q35" s="21"/>
    </row>
    <row r="36" spans="2:17" ht="19.7" customHeight="1">
      <c r="B36" s="16"/>
      <c r="C36" s="16"/>
      <c r="D36" s="16"/>
      <c r="E36" s="145"/>
      <c r="F36" s="17"/>
      <c r="G36" s="52"/>
      <c r="H36" s="278">
        <f t="shared" si="0"/>
        <v>0</v>
      </c>
      <c r="I36" s="18"/>
      <c r="J36" s="54"/>
      <c r="K36" s="146"/>
      <c r="L36" s="16"/>
      <c r="M36" s="19"/>
      <c r="N36" s="16"/>
      <c r="O36" s="56"/>
      <c r="P36" s="56"/>
      <c r="Q36" s="21"/>
    </row>
    <row r="37" spans="2:17" ht="19.7" customHeight="1">
      <c r="B37" s="16"/>
      <c r="C37" s="16"/>
      <c r="D37" s="16"/>
      <c r="E37" s="145"/>
      <c r="F37" s="17"/>
      <c r="G37" s="52"/>
      <c r="H37" s="278">
        <f t="shared" si="0"/>
        <v>0</v>
      </c>
      <c r="I37" s="18"/>
      <c r="J37" s="54"/>
      <c r="K37" s="146"/>
      <c r="L37" s="16"/>
      <c r="M37" s="19"/>
      <c r="N37" s="16"/>
      <c r="O37" s="56"/>
      <c r="P37" s="56"/>
      <c r="Q37" s="21"/>
    </row>
    <row r="38" spans="2:17" ht="19.7" customHeight="1">
      <c r="B38" s="16"/>
      <c r="C38" s="16"/>
      <c r="D38" s="16"/>
      <c r="E38" s="145"/>
      <c r="F38" s="17"/>
      <c r="G38" s="52"/>
      <c r="H38" s="278">
        <f t="shared" si="0"/>
        <v>0</v>
      </c>
      <c r="I38" s="18"/>
      <c r="J38" s="54"/>
      <c r="K38" s="146"/>
      <c r="L38" s="16"/>
      <c r="M38" s="19"/>
      <c r="N38" s="16"/>
      <c r="O38" s="56"/>
      <c r="P38" s="56"/>
      <c r="Q38" s="21"/>
    </row>
  </sheetData>
  <autoFilter ref="B9:O9" xr:uid="{C2432BDC-5F06-45B2-B3E8-23D6DAFDDC4D}"/>
  <mergeCells count="6">
    <mergeCell ref="B2:D2"/>
    <mergeCell ref="G2:I2"/>
    <mergeCell ref="B3:D3"/>
    <mergeCell ref="B4:D4"/>
    <mergeCell ref="B5:D5"/>
    <mergeCell ref="B6:D6"/>
  </mergeCells>
  <phoneticPr fontId="3"/>
  <dataValidations count="1">
    <dataValidation imeMode="hiragana" allowBlank="1" showInputMessage="1" showErrorMessage="1" sqref="J11:J14 JF11:JF14 TB11:TB14 ACX11:ACX14 AMT11:AMT14 AWP11:AWP14 BGL11:BGL14 BQH11:BQH14 CAD11:CAD14 CJZ11:CJZ14 CTV11:CTV14 DDR11:DDR14 DNN11:DNN14 DXJ11:DXJ14 EHF11:EHF14 ERB11:ERB14 FAX11:FAX14 FKT11:FKT14 FUP11:FUP14 GEL11:GEL14 GOH11:GOH14 GYD11:GYD14 HHZ11:HHZ14 HRV11:HRV14 IBR11:IBR14 ILN11:ILN14 IVJ11:IVJ14 JFF11:JFF14 JPB11:JPB14 JYX11:JYX14 KIT11:KIT14 KSP11:KSP14 LCL11:LCL14 LMH11:LMH14 LWD11:LWD14 MFZ11:MFZ14 MPV11:MPV14 MZR11:MZR14 NJN11:NJN14 NTJ11:NTJ14 ODF11:ODF14 ONB11:ONB14 OWX11:OWX14 PGT11:PGT14 PQP11:PQP14 QAL11:QAL14 QKH11:QKH14 QUD11:QUD14 RDZ11:RDZ14 RNV11:RNV14 RXR11:RXR14 SHN11:SHN14 SRJ11:SRJ14 TBF11:TBF14 TLB11:TLB14 TUX11:TUX14 UET11:UET14 UOP11:UOP14 UYL11:UYL14 VIH11:VIH14 VSD11:VSD14 WBZ11:WBZ14 WLV11:WLV14 WVR11:WVR14 J65547:J65550 JF65547:JF65550 TB65547:TB65550 ACX65547:ACX65550 AMT65547:AMT65550 AWP65547:AWP65550 BGL65547:BGL65550 BQH65547:BQH65550 CAD65547:CAD65550 CJZ65547:CJZ65550 CTV65547:CTV65550 DDR65547:DDR65550 DNN65547:DNN65550 DXJ65547:DXJ65550 EHF65547:EHF65550 ERB65547:ERB65550 FAX65547:FAX65550 FKT65547:FKT65550 FUP65547:FUP65550 GEL65547:GEL65550 GOH65547:GOH65550 GYD65547:GYD65550 HHZ65547:HHZ65550 HRV65547:HRV65550 IBR65547:IBR65550 ILN65547:ILN65550 IVJ65547:IVJ65550 JFF65547:JFF65550 JPB65547:JPB65550 JYX65547:JYX65550 KIT65547:KIT65550 KSP65547:KSP65550 LCL65547:LCL65550 LMH65547:LMH65550 LWD65547:LWD65550 MFZ65547:MFZ65550 MPV65547:MPV65550 MZR65547:MZR65550 NJN65547:NJN65550 NTJ65547:NTJ65550 ODF65547:ODF65550 ONB65547:ONB65550 OWX65547:OWX65550 PGT65547:PGT65550 PQP65547:PQP65550 QAL65547:QAL65550 QKH65547:QKH65550 QUD65547:QUD65550 RDZ65547:RDZ65550 RNV65547:RNV65550 RXR65547:RXR65550 SHN65547:SHN65550 SRJ65547:SRJ65550 TBF65547:TBF65550 TLB65547:TLB65550 TUX65547:TUX65550 UET65547:UET65550 UOP65547:UOP65550 UYL65547:UYL65550 VIH65547:VIH65550 VSD65547:VSD65550 WBZ65547:WBZ65550 WLV65547:WLV65550 WVR65547:WVR65550 J131083:J131086 JF131083:JF131086 TB131083:TB131086 ACX131083:ACX131086 AMT131083:AMT131086 AWP131083:AWP131086 BGL131083:BGL131086 BQH131083:BQH131086 CAD131083:CAD131086 CJZ131083:CJZ131086 CTV131083:CTV131086 DDR131083:DDR131086 DNN131083:DNN131086 DXJ131083:DXJ131086 EHF131083:EHF131086 ERB131083:ERB131086 FAX131083:FAX131086 FKT131083:FKT131086 FUP131083:FUP131086 GEL131083:GEL131086 GOH131083:GOH131086 GYD131083:GYD131086 HHZ131083:HHZ131086 HRV131083:HRV131086 IBR131083:IBR131086 ILN131083:ILN131086 IVJ131083:IVJ131086 JFF131083:JFF131086 JPB131083:JPB131086 JYX131083:JYX131086 KIT131083:KIT131086 KSP131083:KSP131086 LCL131083:LCL131086 LMH131083:LMH131086 LWD131083:LWD131086 MFZ131083:MFZ131086 MPV131083:MPV131086 MZR131083:MZR131086 NJN131083:NJN131086 NTJ131083:NTJ131086 ODF131083:ODF131086 ONB131083:ONB131086 OWX131083:OWX131086 PGT131083:PGT131086 PQP131083:PQP131086 QAL131083:QAL131086 QKH131083:QKH131086 QUD131083:QUD131086 RDZ131083:RDZ131086 RNV131083:RNV131086 RXR131083:RXR131086 SHN131083:SHN131086 SRJ131083:SRJ131086 TBF131083:TBF131086 TLB131083:TLB131086 TUX131083:TUX131086 UET131083:UET131086 UOP131083:UOP131086 UYL131083:UYL131086 VIH131083:VIH131086 VSD131083:VSD131086 WBZ131083:WBZ131086 WLV131083:WLV131086 WVR131083:WVR131086 J196619:J196622 JF196619:JF196622 TB196619:TB196622 ACX196619:ACX196622 AMT196619:AMT196622 AWP196619:AWP196622 BGL196619:BGL196622 BQH196619:BQH196622 CAD196619:CAD196622 CJZ196619:CJZ196622 CTV196619:CTV196622 DDR196619:DDR196622 DNN196619:DNN196622 DXJ196619:DXJ196622 EHF196619:EHF196622 ERB196619:ERB196622 FAX196619:FAX196622 FKT196619:FKT196622 FUP196619:FUP196622 GEL196619:GEL196622 GOH196619:GOH196622 GYD196619:GYD196622 HHZ196619:HHZ196622 HRV196619:HRV196622 IBR196619:IBR196622 ILN196619:ILN196622 IVJ196619:IVJ196622 JFF196619:JFF196622 JPB196619:JPB196622 JYX196619:JYX196622 KIT196619:KIT196622 KSP196619:KSP196622 LCL196619:LCL196622 LMH196619:LMH196622 LWD196619:LWD196622 MFZ196619:MFZ196622 MPV196619:MPV196622 MZR196619:MZR196622 NJN196619:NJN196622 NTJ196619:NTJ196622 ODF196619:ODF196622 ONB196619:ONB196622 OWX196619:OWX196622 PGT196619:PGT196622 PQP196619:PQP196622 QAL196619:QAL196622 QKH196619:QKH196622 QUD196619:QUD196622 RDZ196619:RDZ196622 RNV196619:RNV196622 RXR196619:RXR196622 SHN196619:SHN196622 SRJ196619:SRJ196622 TBF196619:TBF196622 TLB196619:TLB196622 TUX196619:TUX196622 UET196619:UET196622 UOP196619:UOP196622 UYL196619:UYL196622 VIH196619:VIH196622 VSD196619:VSD196622 WBZ196619:WBZ196622 WLV196619:WLV196622 WVR196619:WVR196622 J262155:J262158 JF262155:JF262158 TB262155:TB262158 ACX262155:ACX262158 AMT262155:AMT262158 AWP262155:AWP262158 BGL262155:BGL262158 BQH262155:BQH262158 CAD262155:CAD262158 CJZ262155:CJZ262158 CTV262155:CTV262158 DDR262155:DDR262158 DNN262155:DNN262158 DXJ262155:DXJ262158 EHF262155:EHF262158 ERB262155:ERB262158 FAX262155:FAX262158 FKT262155:FKT262158 FUP262155:FUP262158 GEL262155:GEL262158 GOH262155:GOH262158 GYD262155:GYD262158 HHZ262155:HHZ262158 HRV262155:HRV262158 IBR262155:IBR262158 ILN262155:ILN262158 IVJ262155:IVJ262158 JFF262155:JFF262158 JPB262155:JPB262158 JYX262155:JYX262158 KIT262155:KIT262158 KSP262155:KSP262158 LCL262155:LCL262158 LMH262155:LMH262158 LWD262155:LWD262158 MFZ262155:MFZ262158 MPV262155:MPV262158 MZR262155:MZR262158 NJN262155:NJN262158 NTJ262155:NTJ262158 ODF262155:ODF262158 ONB262155:ONB262158 OWX262155:OWX262158 PGT262155:PGT262158 PQP262155:PQP262158 QAL262155:QAL262158 QKH262155:QKH262158 QUD262155:QUD262158 RDZ262155:RDZ262158 RNV262155:RNV262158 RXR262155:RXR262158 SHN262155:SHN262158 SRJ262155:SRJ262158 TBF262155:TBF262158 TLB262155:TLB262158 TUX262155:TUX262158 UET262155:UET262158 UOP262155:UOP262158 UYL262155:UYL262158 VIH262155:VIH262158 VSD262155:VSD262158 WBZ262155:WBZ262158 WLV262155:WLV262158 WVR262155:WVR262158 J327691:J327694 JF327691:JF327694 TB327691:TB327694 ACX327691:ACX327694 AMT327691:AMT327694 AWP327691:AWP327694 BGL327691:BGL327694 BQH327691:BQH327694 CAD327691:CAD327694 CJZ327691:CJZ327694 CTV327691:CTV327694 DDR327691:DDR327694 DNN327691:DNN327694 DXJ327691:DXJ327694 EHF327691:EHF327694 ERB327691:ERB327694 FAX327691:FAX327694 FKT327691:FKT327694 FUP327691:FUP327694 GEL327691:GEL327694 GOH327691:GOH327694 GYD327691:GYD327694 HHZ327691:HHZ327694 HRV327691:HRV327694 IBR327691:IBR327694 ILN327691:ILN327694 IVJ327691:IVJ327694 JFF327691:JFF327694 JPB327691:JPB327694 JYX327691:JYX327694 KIT327691:KIT327694 KSP327691:KSP327694 LCL327691:LCL327694 LMH327691:LMH327694 LWD327691:LWD327694 MFZ327691:MFZ327694 MPV327691:MPV327694 MZR327691:MZR327694 NJN327691:NJN327694 NTJ327691:NTJ327694 ODF327691:ODF327694 ONB327691:ONB327694 OWX327691:OWX327694 PGT327691:PGT327694 PQP327691:PQP327694 QAL327691:QAL327694 QKH327691:QKH327694 QUD327691:QUD327694 RDZ327691:RDZ327694 RNV327691:RNV327694 RXR327691:RXR327694 SHN327691:SHN327694 SRJ327691:SRJ327694 TBF327691:TBF327694 TLB327691:TLB327694 TUX327691:TUX327694 UET327691:UET327694 UOP327691:UOP327694 UYL327691:UYL327694 VIH327691:VIH327694 VSD327691:VSD327694 WBZ327691:WBZ327694 WLV327691:WLV327694 WVR327691:WVR327694 J393227:J393230 JF393227:JF393230 TB393227:TB393230 ACX393227:ACX393230 AMT393227:AMT393230 AWP393227:AWP393230 BGL393227:BGL393230 BQH393227:BQH393230 CAD393227:CAD393230 CJZ393227:CJZ393230 CTV393227:CTV393230 DDR393227:DDR393230 DNN393227:DNN393230 DXJ393227:DXJ393230 EHF393227:EHF393230 ERB393227:ERB393230 FAX393227:FAX393230 FKT393227:FKT393230 FUP393227:FUP393230 GEL393227:GEL393230 GOH393227:GOH393230 GYD393227:GYD393230 HHZ393227:HHZ393230 HRV393227:HRV393230 IBR393227:IBR393230 ILN393227:ILN393230 IVJ393227:IVJ393230 JFF393227:JFF393230 JPB393227:JPB393230 JYX393227:JYX393230 KIT393227:KIT393230 KSP393227:KSP393230 LCL393227:LCL393230 LMH393227:LMH393230 LWD393227:LWD393230 MFZ393227:MFZ393230 MPV393227:MPV393230 MZR393227:MZR393230 NJN393227:NJN393230 NTJ393227:NTJ393230 ODF393227:ODF393230 ONB393227:ONB393230 OWX393227:OWX393230 PGT393227:PGT393230 PQP393227:PQP393230 QAL393227:QAL393230 QKH393227:QKH393230 QUD393227:QUD393230 RDZ393227:RDZ393230 RNV393227:RNV393230 RXR393227:RXR393230 SHN393227:SHN393230 SRJ393227:SRJ393230 TBF393227:TBF393230 TLB393227:TLB393230 TUX393227:TUX393230 UET393227:UET393230 UOP393227:UOP393230 UYL393227:UYL393230 VIH393227:VIH393230 VSD393227:VSD393230 WBZ393227:WBZ393230 WLV393227:WLV393230 WVR393227:WVR393230 J458763:J458766 JF458763:JF458766 TB458763:TB458766 ACX458763:ACX458766 AMT458763:AMT458766 AWP458763:AWP458766 BGL458763:BGL458766 BQH458763:BQH458766 CAD458763:CAD458766 CJZ458763:CJZ458766 CTV458763:CTV458766 DDR458763:DDR458766 DNN458763:DNN458766 DXJ458763:DXJ458766 EHF458763:EHF458766 ERB458763:ERB458766 FAX458763:FAX458766 FKT458763:FKT458766 FUP458763:FUP458766 GEL458763:GEL458766 GOH458763:GOH458766 GYD458763:GYD458766 HHZ458763:HHZ458766 HRV458763:HRV458766 IBR458763:IBR458766 ILN458763:ILN458766 IVJ458763:IVJ458766 JFF458763:JFF458766 JPB458763:JPB458766 JYX458763:JYX458766 KIT458763:KIT458766 KSP458763:KSP458766 LCL458763:LCL458766 LMH458763:LMH458766 LWD458763:LWD458766 MFZ458763:MFZ458766 MPV458763:MPV458766 MZR458763:MZR458766 NJN458763:NJN458766 NTJ458763:NTJ458766 ODF458763:ODF458766 ONB458763:ONB458766 OWX458763:OWX458766 PGT458763:PGT458766 PQP458763:PQP458766 QAL458763:QAL458766 QKH458763:QKH458766 QUD458763:QUD458766 RDZ458763:RDZ458766 RNV458763:RNV458766 RXR458763:RXR458766 SHN458763:SHN458766 SRJ458763:SRJ458766 TBF458763:TBF458766 TLB458763:TLB458766 TUX458763:TUX458766 UET458763:UET458766 UOP458763:UOP458766 UYL458763:UYL458766 VIH458763:VIH458766 VSD458763:VSD458766 WBZ458763:WBZ458766 WLV458763:WLV458766 WVR458763:WVR458766 J524299:J524302 JF524299:JF524302 TB524299:TB524302 ACX524299:ACX524302 AMT524299:AMT524302 AWP524299:AWP524302 BGL524299:BGL524302 BQH524299:BQH524302 CAD524299:CAD524302 CJZ524299:CJZ524302 CTV524299:CTV524302 DDR524299:DDR524302 DNN524299:DNN524302 DXJ524299:DXJ524302 EHF524299:EHF524302 ERB524299:ERB524302 FAX524299:FAX524302 FKT524299:FKT524302 FUP524299:FUP524302 GEL524299:GEL524302 GOH524299:GOH524302 GYD524299:GYD524302 HHZ524299:HHZ524302 HRV524299:HRV524302 IBR524299:IBR524302 ILN524299:ILN524302 IVJ524299:IVJ524302 JFF524299:JFF524302 JPB524299:JPB524302 JYX524299:JYX524302 KIT524299:KIT524302 KSP524299:KSP524302 LCL524299:LCL524302 LMH524299:LMH524302 LWD524299:LWD524302 MFZ524299:MFZ524302 MPV524299:MPV524302 MZR524299:MZR524302 NJN524299:NJN524302 NTJ524299:NTJ524302 ODF524299:ODF524302 ONB524299:ONB524302 OWX524299:OWX524302 PGT524299:PGT524302 PQP524299:PQP524302 QAL524299:QAL524302 QKH524299:QKH524302 QUD524299:QUD524302 RDZ524299:RDZ524302 RNV524299:RNV524302 RXR524299:RXR524302 SHN524299:SHN524302 SRJ524299:SRJ524302 TBF524299:TBF524302 TLB524299:TLB524302 TUX524299:TUX524302 UET524299:UET524302 UOP524299:UOP524302 UYL524299:UYL524302 VIH524299:VIH524302 VSD524299:VSD524302 WBZ524299:WBZ524302 WLV524299:WLV524302 WVR524299:WVR524302 J589835:J589838 JF589835:JF589838 TB589835:TB589838 ACX589835:ACX589838 AMT589835:AMT589838 AWP589835:AWP589838 BGL589835:BGL589838 BQH589835:BQH589838 CAD589835:CAD589838 CJZ589835:CJZ589838 CTV589835:CTV589838 DDR589835:DDR589838 DNN589835:DNN589838 DXJ589835:DXJ589838 EHF589835:EHF589838 ERB589835:ERB589838 FAX589835:FAX589838 FKT589835:FKT589838 FUP589835:FUP589838 GEL589835:GEL589838 GOH589835:GOH589838 GYD589835:GYD589838 HHZ589835:HHZ589838 HRV589835:HRV589838 IBR589835:IBR589838 ILN589835:ILN589838 IVJ589835:IVJ589838 JFF589835:JFF589838 JPB589835:JPB589838 JYX589835:JYX589838 KIT589835:KIT589838 KSP589835:KSP589838 LCL589835:LCL589838 LMH589835:LMH589838 LWD589835:LWD589838 MFZ589835:MFZ589838 MPV589835:MPV589838 MZR589835:MZR589838 NJN589835:NJN589838 NTJ589835:NTJ589838 ODF589835:ODF589838 ONB589835:ONB589838 OWX589835:OWX589838 PGT589835:PGT589838 PQP589835:PQP589838 QAL589835:QAL589838 QKH589835:QKH589838 QUD589835:QUD589838 RDZ589835:RDZ589838 RNV589835:RNV589838 RXR589835:RXR589838 SHN589835:SHN589838 SRJ589835:SRJ589838 TBF589835:TBF589838 TLB589835:TLB589838 TUX589835:TUX589838 UET589835:UET589838 UOP589835:UOP589838 UYL589835:UYL589838 VIH589835:VIH589838 VSD589835:VSD589838 WBZ589835:WBZ589838 WLV589835:WLV589838 WVR589835:WVR589838 J655371:J655374 JF655371:JF655374 TB655371:TB655374 ACX655371:ACX655374 AMT655371:AMT655374 AWP655371:AWP655374 BGL655371:BGL655374 BQH655371:BQH655374 CAD655371:CAD655374 CJZ655371:CJZ655374 CTV655371:CTV655374 DDR655371:DDR655374 DNN655371:DNN655374 DXJ655371:DXJ655374 EHF655371:EHF655374 ERB655371:ERB655374 FAX655371:FAX655374 FKT655371:FKT655374 FUP655371:FUP655374 GEL655371:GEL655374 GOH655371:GOH655374 GYD655371:GYD655374 HHZ655371:HHZ655374 HRV655371:HRV655374 IBR655371:IBR655374 ILN655371:ILN655374 IVJ655371:IVJ655374 JFF655371:JFF655374 JPB655371:JPB655374 JYX655371:JYX655374 KIT655371:KIT655374 KSP655371:KSP655374 LCL655371:LCL655374 LMH655371:LMH655374 LWD655371:LWD655374 MFZ655371:MFZ655374 MPV655371:MPV655374 MZR655371:MZR655374 NJN655371:NJN655374 NTJ655371:NTJ655374 ODF655371:ODF655374 ONB655371:ONB655374 OWX655371:OWX655374 PGT655371:PGT655374 PQP655371:PQP655374 QAL655371:QAL655374 QKH655371:QKH655374 QUD655371:QUD655374 RDZ655371:RDZ655374 RNV655371:RNV655374 RXR655371:RXR655374 SHN655371:SHN655374 SRJ655371:SRJ655374 TBF655371:TBF655374 TLB655371:TLB655374 TUX655371:TUX655374 UET655371:UET655374 UOP655371:UOP655374 UYL655371:UYL655374 VIH655371:VIH655374 VSD655371:VSD655374 WBZ655371:WBZ655374 WLV655371:WLV655374 WVR655371:WVR655374 J720907:J720910 JF720907:JF720910 TB720907:TB720910 ACX720907:ACX720910 AMT720907:AMT720910 AWP720907:AWP720910 BGL720907:BGL720910 BQH720907:BQH720910 CAD720907:CAD720910 CJZ720907:CJZ720910 CTV720907:CTV720910 DDR720907:DDR720910 DNN720907:DNN720910 DXJ720907:DXJ720910 EHF720907:EHF720910 ERB720907:ERB720910 FAX720907:FAX720910 FKT720907:FKT720910 FUP720907:FUP720910 GEL720907:GEL720910 GOH720907:GOH720910 GYD720907:GYD720910 HHZ720907:HHZ720910 HRV720907:HRV720910 IBR720907:IBR720910 ILN720907:ILN720910 IVJ720907:IVJ720910 JFF720907:JFF720910 JPB720907:JPB720910 JYX720907:JYX720910 KIT720907:KIT720910 KSP720907:KSP720910 LCL720907:LCL720910 LMH720907:LMH720910 LWD720907:LWD720910 MFZ720907:MFZ720910 MPV720907:MPV720910 MZR720907:MZR720910 NJN720907:NJN720910 NTJ720907:NTJ720910 ODF720907:ODF720910 ONB720907:ONB720910 OWX720907:OWX720910 PGT720907:PGT720910 PQP720907:PQP720910 QAL720907:QAL720910 QKH720907:QKH720910 QUD720907:QUD720910 RDZ720907:RDZ720910 RNV720907:RNV720910 RXR720907:RXR720910 SHN720907:SHN720910 SRJ720907:SRJ720910 TBF720907:TBF720910 TLB720907:TLB720910 TUX720907:TUX720910 UET720907:UET720910 UOP720907:UOP720910 UYL720907:UYL720910 VIH720907:VIH720910 VSD720907:VSD720910 WBZ720907:WBZ720910 WLV720907:WLV720910 WVR720907:WVR720910 J786443:J786446 JF786443:JF786446 TB786443:TB786446 ACX786443:ACX786446 AMT786443:AMT786446 AWP786443:AWP786446 BGL786443:BGL786446 BQH786443:BQH786446 CAD786443:CAD786446 CJZ786443:CJZ786446 CTV786443:CTV786446 DDR786443:DDR786446 DNN786443:DNN786446 DXJ786443:DXJ786446 EHF786443:EHF786446 ERB786443:ERB786446 FAX786443:FAX786446 FKT786443:FKT786446 FUP786443:FUP786446 GEL786443:GEL786446 GOH786443:GOH786446 GYD786443:GYD786446 HHZ786443:HHZ786446 HRV786443:HRV786446 IBR786443:IBR786446 ILN786443:ILN786446 IVJ786443:IVJ786446 JFF786443:JFF786446 JPB786443:JPB786446 JYX786443:JYX786446 KIT786443:KIT786446 KSP786443:KSP786446 LCL786443:LCL786446 LMH786443:LMH786446 LWD786443:LWD786446 MFZ786443:MFZ786446 MPV786443:MPV786446 MZR786443:MZR786446 NJN786443:NJN786446 NTJ786443:NTJ786446 ODF786443:ODF786446 ONB786443:ONB786446 OWX786443:OWX786446 PGT786443:PGT786446 PQP786443:PQP786446 QAL786443:QAL786446 QKH786443:QKH786446 QUD786443:QUD786446 RDZ786443:RDZ786446 RNV786443:RNV786446 RXR786443:RXR786446 SHN786443:SHN786446 SRJ786443:SRJ786446 TBF786443:TBF786446 TLB786443:TLB786446 TUX786443:TUX786446 UET786443:UET786446 UOP786443:UOP786446 UYL786443:UYL786446 VIH786443:VIH786446 VSD786443:VSD786446 WBZ786443:WBZ786446 WLV786443:WLV786446 WVR786443:WVR786446 J851979:J851982 JF851979:JF851982 TB851979:TB851982 ACX851979:ACX851982 AMT851979:AMT851982 AWP851979:AWP851982 BGL851979:BGL851982 BQH851979:BQH851982 CAD851979:CAD851982 CJZ851979:CJZ851982 CTV851979:CTV851982 DDR851979:DDR851982 DNN851979:DNN851982 DXJ851979:DXJ851982 EHF851979:EHF851982 ERB851979:ERB851982 FAX851979:FAX851982 FKT851979:FKT851982 FUP851979:FUP851982 GEL851979:GEL851982 GOH851979:GOH851982 GYD851979:GYD851982 HHZ851979:HHZ851982 HRV851979:HRV851982 IBR851979:IBR851982 ILN851979:ILN851982 IVJ851979:IVJ851982 JFF851979:JFF851982 JPB851979:JPB851982 JYX851979:JYX851982 KIT851979:KIT851982 KSP851979:KSP851982 LCL851979:LCL851982 LMH851979:LMH851982 LWD851979:LWD851982 MFZ851979:MFZ851982 MPV851979:MPV851982 MZR851979:MZR851982 NJN851979:NJN851982 NTJ851979:NTJ851982 ODF851979:ODF851982 ONB851979:ONB851982 OWX851979:OWX851982 PGT851979:PGT851982 PQP851979:PQP851982 QAL851979:QAL851982 QKH851979:QKH851982 QUD851979:QUD851982 RDZ851979:RDZ851982 RNV851979:RNV851982 RXR851979:RXR851982 SHN851979:SHN851982 SRJ851979:SRJ851982 TBF851979:TBF851982 TLB851979:TLB851982 TUX851979:TUX851982 UET851979:UET851982 UOP851979:UOP851982 UYL851979:UYL851982 VIH851979:VIH851982 VSD851979:VSD851982 WBZ851979:WBZ851982 WLV851979:WLV851982 WVR851979:WVR851982 J917515:J917518 JF917515:JF917518 TB917515:TB917518 ACX917515:ACX917518 AMT917515:AMT917518 AWP917515:AWP917518 BGL917515:BGL917518 BQH917515:BQH917518 CAD917515:CAD917518 CJZ917515:CJZ917518 CTV917515:CTV917518 DDR917515:DDR917518 DNN917515:DNN917518 DXJ917515:DXJ917518 EHF917515:EHF917518 ERB917515:ERB917518 FAX917515:FAX917518 FKT917515:FKT917518 FUP917515:FUP917518 GEL917515:GEL917518 GOH917515:GOH917518 GYD917515:GYD917518 HHZ917515:HHZ917518 HRV917515:HRV917518 IBR917515:IBR917518 ILN917515:ILN917518 IVJ917515:IVJ917518 JFF917515:JFF917518 JPB917515:JPB917518 JYX917515:JYX917518 KIT917515:KIT917518 KSP917515:KSP917518 LCL917515:LCL917518 LMH917515:LMH917518 LWD917515:LWD917518 MFZ917515:MFZ917518 MPV917515:MPV917518 MZR917515:MZR917518 NJN917515:NJN917518 NTJ917515:NTJ917518 ODF917515:ODF917518 ONB917515:ONB917518 OWX917515:OWX917518 PGT917515:PGT917518 PQP917515:PQP917518 QAL917515:QAL917518 QKH917515:QKH917518 QUD917515:QUD917518 RDZ917515:RDZ917518 RNV917515:RNV917518 RXR917515:RXR917518 SHN917515:SHN917518 SRJ917515:SRJ917518 TBF917515:TBF917518 TLB917515:TLB917518 TUX917515:TUX917518 UET917515:UET917518 UOP917515:UOP917518 UYL917515:UYL917518 VIH917515:VIH917518 VSD917515:VSD917518 WBZ917515:WBZ917518 WLV917515:WLV917518 WVR917515:WVR917518 J983051:J983054 JF983051:JF983054 TB983051:TB983054 ACX983051:ACX983054 AMT983051:AMT983054 AWP983051:AWP983054 BGL983051:BGL983054 BQH983051:BQH983054 CAD983051:CAD983054 CJZ983051:CJZ983054 CTV983051:CTV983054 DDR983051:DDR983054 DNN983051:DNN983054 DXJ983051:DXJ983054 EHF983051:EHF983054 ERB983051:ERB983054 FAX983051:FAX983054 FKT983051:FKT983054 FUP983051:FUP983054 GEL983051:GEL983054 GOH983051:GOH983054 GYD983051:GYD983054 HHZ983051:HHZ983054 HRV983051:HRV983054 IBR983051:IBR983054 ILN983051:ILN983054 IVJ983051:IVJ983054 JFF983051:JFF983054 JPB983051:JPB983054 JYX983051:JYX983054 KIT983051:KIT983054 KSP983051:KSP983054 LCL983051:LCL983054 LMH983051:LMH983054 LWD983051:LWD983054 MFZ983051:MFZ983054 MPV983051:MPV983054 MZR983051:MZR983054 NJN983051:NJN983054 NTJ983051:NTJ983054 ODF983051:ODF983054 ONB983051:ONB983054 OWX983051:OWX983054 PGT983051:PGT983054 PQP983051:PQP983054 QAL983051:QAL983054 QKH983051:QKH983054 QUD983051:QUD983054 RDZ983051:RDZ983054 RNV983051:RNV983054 RXR983051:RXR983054 SHN983051:SHN983054 SRJ983051:SRJ983054 TBF983051:TBF983054 TLB983051:TLB983054 TUX983051:TUX983054 UET983051:UET983054 UOP983051:UOP983054 UYL983051:UYL983054 VIH983051:VIH983054 VSD983051:VSD983054 WBZ983051:WBZ983054 WLV983051:WLV983054 WVR983051:WVR983054" xr:uid="{BA27A894-7998-450C-85C8-3B000A6C621C}"/>
  </dataValidations>
  <pageMargins left="0.2" right="0.2" top="0.36" bottom="0.41" header="0.3" footer="0.3"/>
  <pageSetup paperSize="9" scale="7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767DC-6773-4372-BA4F-CD2E13AF7542}">
  <dimension ref="B2:Q17"/>
  <sheetViews>
    <sheetView zoomScaleNormal="100" workbookViewId="0">
      <pane xSplit="10" ySplit="9" topLeftCell="O10" activePane="bottomRight" state="frozen"/>
      <selection pane="topRight" activeCell="K1" sqref="K1"/>
      <selection pane="bottomLeft" activeCell="A9" sqref="A9"/>
      <selection pane="bottomRight" activeCell="Q11" sqref="Q11"/>
    </sheetView>
  </sheetViews>
  <sheetFormatPr defaultColWidth="9" defaultRowHeight="18.75"/>
  <cols>
    <col min="1" max="1" width="2.625" style="3" customWidth="1"/>
    <col min="2" max="2" width="20.125" style="9" bestFit="1" customWidth="1"/>
    <col min="3" max="3" width="14.375" style="3" bestFit="1" customWidth="1"/>
    <col min="4" max="4" width="13.125" style="3" bestFit="1" customWidth="1"/>
    <col min="5" max="5" width="40.625" style="3" customWidth="1"/>
    <col min="6" max="6" width="6.25" style="3" customWidth="1"/>
    <col min="7" max="8" width="9.875" style="289" bestFit="1" customWidth="1"/>
    <col min="9" max="9" width="7.5" style="11" customWidth="1"/>
    <col min="10" max="10" width="35.25" style="3" bestFit="1" customWidth="1"/>
    <col min="11" max="11" width="34.625" style="3" bestFit="1" customWidth="1"/>
    <col min="12" max="12" width="11" style="9" customWidth="1"/>
    <col min="13" max="13" width="13.75" style="10" customWidth="1"/>
    <col min="14" max="14" width="6.375" style="3" customWidth="1"/>
    <col min="15" max="15" width="26.25" style="11" customWidth="1"/>
    <col min="16" max="16" width="27.5" style="126" customWidth="1"/>
    <col min="17" max="17" width="15.625" style="288" customWidth="1"/>
    <col min="18" max="16384" width="9" style="3"/>
  </cols>
  <sheetData>
    <row r="2" spans="2:17" ht="20.100000000000001" customHeight="1">
      <c r="B2" s="1" t="s">
        <v>0</v>
      </c>
      <c r="C2" s="1"/>
      <c r="D2" s="1"/>
      <c r="E2" s="2" t="s">
        <v>650</v>
      </c>
      <c r="G2" s="4" t="s">
        <v>2</v>
      </c>
      <c r="H2" s="5"/>
      <c r="I2" s="6"/>
      <c r="J2" s="125">
        <f>SUM(H:H)</f>
        <v>58120</v>
      </c>
    </row>
    <row r="3" spans="2:17" ht="20.100000000000001" customHeight="1">
      <c r="B3" s="1" t="s">
        <v>3</v>
      </c>
      <c r="C3" s="1"/>
      <c r="D3" s="1"/>
      <c r="E3" s="14" t="s">
        <v>651</v>
      </c>
    </row>
    <row r="4" spans="2:17" ht="20.100000000000001" customHeight="1">
      <c r="B4" s="1" t="s">
        <v>5</v>
      </c>
      <c r="C4" s="1"/>
      <c r="D4" s="1"/>
      <c r="E4" s="14">
        <v>193196</v>
      </c>
      <c r="J4" s="127"/>
    </row>
    <row r="5" spans="2:17" ht="20.100000000000001" customHeight="1">
      <c r="B5" s="1" t="s">
        <v>6</v>
      </c>
      <c r="C5" s="1"/>
      <c r="D5" s="1"/>
      <c r="E5" s="15"/>
      <c r="J5" s="127"/>
    </row>
    <row r="6" spans="2:17" ht="20.100000000000001" customHeight="1">
      <c r="B6" s="1" t="s">
        <v>8</v>
      </c>
      <c r="C6" s="1"/>
      <c r="D6" s="1"/>
      <c r="E6" s="15">
        <v>44217</v>
      </c>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290" t="s">
        <v>14</v>
      </c>
      <c r="H9" s="291" t="s">
        <v>15</v>
      </c>
      <c r="I9" s="18" t="s">
        <v>16</v>
      </c>
      <c r="J9" s="17" t="s">
        <v>17</v>
      </c>
      <c r="K9" s="17" t="s">
        <v>18</v>
      </c>
      <c r="L9" s="17" t="s">
        <v>19</v>
      </c>
      <c r="M9" s="19" t="s">
        <v>20</v>
      </c>
      <c r="N9" s="16" t="s">
        <v>21</v>
      </c>
      <c r="O9" s="17" t="s">
        <v>22</v>
      </c>
      <c r="P9" s="19" t="s">
        <v>23</v>
      </c>
      <c r="Q9" s="21" t="s">
        <v>24</v>
      </c>
    </row>
    <row r="10" spans="2:17" s="9" customFormat="1" ht="19.7" customHeight="1">
      <c r="B10" s="16"/>
      <c r="C10" s="16" t="s">
        <v>652</v>
      </c>
      <c r="D10" s="16" t="s">
        <v>652</v>
      </c>
      <c r="E10" s="146" t="s">
        <v>653</v>
      </c>
      <c r="F10" s="60">
        <v>2</v>
      </c>
      <c r="G10" s="290">
        <v>8500</v>
      </c>
      <c r="H10" s="291">
        <f>F10*G10</f>
        <v>17000</v>
      </c>
      <c r="I10" s="18"/>
      <c r="J10" s="146"/>
      <c r="K10" s="292"/>
      <c r="L10" s="17"/>
      <c r="M10" s="19">
        <v>44554</v>
      </c>
      <c r="N10" s="16"/>
      <c r="O10" s="19">
        <v>44581</v>
      </c>
      <c r="P10" s="19">
        <v>44581</v>
      </c>
      <c r="Q10" s="21">
        <v>44581</v>
      </c>
    </row>
    <row r="11" spans="2:17" s="9" customFormat="1" ht="19.7" customHeight="1">
      <c r="B11" s="16"/>
      <c r="C11" s="16" t="s">
        <v>652</v>
      </c>
      <c r="D11" s="16" t="s">
        <v>652</v>
      </c>
      <c r="E11" s="50" t="s">
        <v>654</v>
      </c>
      <c r="F11" s="60">
        <v>2</v>
      </c>
      <c r="G11" s="293">
        <v>5500</v>
      </c>
      <c r="H11" s="291">
        <f t="shared" ref="H11:H16" si="0">F11*G11</f>
        <v>11000</v>
      </c>
      <c r="I11" s="61"/>
      <c r="J11" s="62"/>
      <c r="K11" s="292"/>
      <c r="L11" s="17"/>
      <c r="M11" s="19">
        <v>44554</v>
      </c>
      <c r="N11" s="16"/>
      <c r="O11" s="19">
        <v>44581</v>
      </c>
      <c r="P11" s="19">
        <v>44581</v>
      </c>
      <c r="Q11" s="21">
        <v>44581</v>
      </c>
    </row>
    <row r="12" spans="2:17" s="9" customFormat="1" ht="19.7" customHeight="1">
      <c r="B12" s="16"/>
      <c r="C12" s="16" t="s">
        <v>96</v>
      </c>
      <c r="D12" s="16" t="s">
        <v>80</v>
      </c>
      <c r="E12" s="50" t="s">
        <v>655</v>
      </c>
      <c r="F12" s="60">
        <v>2</v>
      </c>
      <c r="G12" s="293">
        <v>9780</v>
      </c>
      <c r="H12" s="291">
        <f t="shared" si="0"/>
        <v>19560</v>
      </c>
      <c r="I12" s="61"/>
      <c r="J12" s="62" t="s">
        <v>656</v>
      </c>
      <c r="K12" s="292"/>
      <c r="L12" s="17"/>
      <c r="M12" s="19">
        <v>44557</v>
      </c>
      <c r="N12" s="16"/>
      <c r="O12" s="56">
        <v>44575</v>
      </c>
      <c r="P12" s="19">
        <v>44573</v>
      </c>
      <c r="Q12" s="21">
        <v>44573</v>
      </c>
    </row>
    <row r="13" spans="2:17" s="9" customFormat="1" ht="19.7" customHeight="1">
      <c r="B13" s="16"/>
      <c r="C13" s="16" t="s">
        <v>96</v>
      </c>
      <c r="D13" s="16" t="s">
        <v>80</v>
      </c>
      <c r="E13" s="50" t="s">
        <v>657</v>
      </c>
      <c r="F13" s="60">
        <v>2</v>
      </c>
      <c r="G13" s="290">
        <v>140</v>
      </c>
      <c r="H13" s="291">
        <f t="shared" si="0"/>
        <v>280</v>
      </c>
      <c r="I13" s="64"/>
      <c r="J13" s="62" t="s">
        <v>658</v>
      </c>
      <c r="K13" s="292"/>
      <c r="L13" s="17"/>
      <c r="M13" s="19">
        <v>44557</v>
      </c>
      <c r="N13" s="16"/>
      <c r="O13" s="56">
        <v>44575</v>
      </c>
      <c r="P13" s="19">
        <v>44573</v>
      </c>
      <c r="Q13" s="21">
        <v>44573</v>
      </c>
    </row>
    <row r="14" spans="2:17" s="9" customFormat="1" ht="19.7" customHeight="1">
      <c r="B14" s="16"/>
      <c r="C14" s="16" t="s">
        <v>492</v>
      </c>
      <c r="D14" s="16" t="s">
        <v>492</v>
      </c>
      <c r="E14" s="294" t="s">
        <v>659</v>
      </c>
      <c r="F14" s="60">
        <v>2</v>
      </c>
      <c r="G14" s="290">
        <v>140</v>
      </c>
      <c r="H14" s="291">
        <f t="shared" si="0"/>
        <v>280</v>
      </c>
      <c r="I14" s="295"/>
      <c r="J14" s="294" t="s">
        <v>660</v>
      </c>
      <c r="K14" s="17" t="s">
        <v>661</v>
      </c>
      <c r="L14" s="17"/>
      <c r="M14" s="19"/>
      <c r="N14" s="16"/>
      <c r="O14" s="17"/>
      <c r="P14" s="19">
        <v>44567</v>
      </c>
      <c r="Q14" s="21">
        <v>44567</v>
      </c>
    </row>
    <row r="15" spans="2:17" s="9" customFormat="1" ht="19.7" customHeight="1">
      <c r="B15" s="16"/>
      <c r="C15" s="16" t="s">
        <v>662</v>
      </c>
      <c r="D15" s="16" t="s">
        <v>662</v>
      </c>
      <c r="E15" s="294" t="s">
        <v>663</v>
      </c>
      <c r="F15" s="60">
        <v>1</v>
      </c>
      <c r="G15" s="290">
        <v>5000</v>
      </c>
      <c r="H15" s="291">
        <f t="shared" si="0"/>
        <v>5000</v>
      </c>
      <c r="I15" s="295"/>
      <c r="J15" s="294"/>
      <c r="K15" s="17"/>
      <c r="L15" s="17"/>
      <c r="M15" s="19"/>
      <c r="N15" s="16"/>
      <c r="O15" s="17"/>
      <c r="P15" s="19"/>
      <c r="Q15" s="21"/>
    </row>
    <row r="16" spans="2:17" s="9" customFormat="1" ht="19.7" customHeight="1">
      <c r="B16" s="16"/>
      <c r="C16" s="16" t="s">
        <v>662</v>
      </c>
      <c r="D16" s="16" t="s">
        <v>662</v>
      </c>
      <c r="E16" s="294" t="s">
        <v>664</v>
      </c>
      <c r="F16" s="60">
        <v>1</v>
      </c>
      <c r="G16" s="290">
        <v>5000</v>
      </c>
      <c r="H16" s="291">
        <f t="shared" si="0"/>
        <v>5000</v>
      </c>
      <c r="I16" s="295"/>
      <c r="J16" s="294"/>
      <c r="K16" s="17"/>
      <c r="L16" s="17"/>
      <c r="M16" s="19"/>
      <c r="N16" s="16"/>
      <c r="O16" s="17"/>
      <c r="P16" s="19"/>
      <c r="Q16" s="21"/>
    </row>
    <row r="17" spans="2:17" s="9" customFormat="1" ht="19.7" customHeight="1">
      <c r="B17" s="16"/>
      <c r="C17" s="59"/>
      <c r="D17" s="59"/>
      <c r="E17" s="54"/>
      <c r="F17" s="54"/>
      <c r="G17" s="290"/>
      <c r="H17" s="290"/>
      <c r="I17" s="64"/>
      <c r="J17" s="296"/>
      <c r="K17" s="16"/>
      <c r="L17" s="16"/>
      <c r="M17" s="19"/>
      <c r="N17" s="16"/>
      <c r="O17" s="56"/>
      <c r="P17" s="56"/>
      <c r="Q17" s="21"/>
    </row>
  </sheetData>
  <autoFilter ref="B9:O17"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254DA-7EDB-463C-9256-C2B0ABFB9DBD}">
  <dimension ref="A1:B5"/>
  <sheetViews>
    <sheetView view="pageBreakPreview" zoomScale="140" zoomScaleNormal="100" zoomScaleSheetLayoutView="140" workbookViewId="0">
      <selection activeCell="B1" sqref="B1:B5"/>
    </sheetView>
  </sheetViews>
  <sheetFormatPr defaultRowHeight="18.75"/>
  <cols>
    <col min="1" max="1" width="12.125" style="3" bestFit="1" customWidth="1"/>
    <col min="2" max="2" width="26.5" style="3" bestFit="1" customWidth="1"/>
    <col min="3" max="16384" width="9" style="3"/>
  </cols>
  <sheetData>
    <row r="1" spans="1:2">
      <c r="A1" s="121" t="s">
        <v>0</v>
      </c>
      <c r="B1" s="2" t="s">
        <v>665</v>
      </c>
    </row>
    <row r="2" spans="1:2">
      <c r="A2" s="121" t="s">
        <v>3</v>
      </c>
      <c r="B2" s="14" t="s">
        <v>651</v>
      </c>
    </row>
    <row r="3" spans="1:2">
      <c r="A3" s="121" t="s">
        <v>5</v>
      </c>
      <c r="B3" s="14">
        <v>193196</v>
      </c>
    </row>
    <row r="4" spans="1:2">
      <c r="A4" s="121" t="s">
        <v>6</v>
      </c>
      <c r="B4" s="15"/>
    </row>
    <row r="5" spans="1:2">
      <c r="A5" s="121" t="s">
        <v>8</v>
      </c>
      <c r="B5" s="15">
        <v>44217</v>
      </c>
    </row>
  </sheetData>
  <phoneticPr fontId="3"/>
  <pageMargins left="0.7" right="0.7" top="0.75" bottom="0.75" header="0.3" footer="0.3"/>
  <pageSetup paperSize="9" scale="23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DC6A7-4CF3-4F77-9FD9-E66DD5CF7C35}">
  <dimension ref="A2:F9"/>
  <sheetViews>
    <sheetView workbookViewId="0">
      <selection activeCell="F17" sqref="F17"/>
    </sheetView>
  </sheetViews>
  <sheetFormatPr defaultRowHeight="18.75"/>
  <cols>
    <col min="1" max="1" width="5.625" style="3" customWidth="1"/>
    <col min="2" max="2" width="3.5" style="3" bestFit="1" customWidth="1"/>
    <col min="3" max="3" width="17.625" style="3" customWidth="1"/>
    <col min="4" max="4" width="25.75" style="3" bestFit="1" customWidth="1"/>
    <col min="5" max="5" width="5.875" style="3" bestFit="1" customWidth="1"/>
    <col min="6" max="6" width="15.625" style="3" customWidth="1"/>
    <col min="7" max="16384" width="9" style="3"/>
  </cols>
  <sheetData>
    <row r="2" spans="1:6">
      <c r="D2" s="11"/>
      <c r="F2" s="11" t="s">
        <v>666</v>
      </c>
    </row>
    <row r="3" spans="1:6">
      <c r="A3" s="297" t="s">
        <v>667</v>
      </c>
    </row>
    <row r="5" spans="1:6">
      <c r="B5" s="170" t="s">
        <v>497</v>
      </c>
      <c r="C5" s="170" t="s">
        <v>498</v>
      </c>
      <c r="D5" s="170" t="s">
        <v>668</v>
      </c>
      <c r="E5" s="170" t="s">
        <v>500</v>
      </c>
      <c r="F5" s="170" t="s">
        <v>501</v>
      </c>
    </row>
    <row r="6" spans="1:6" ht="20.100000000000001" customHeight="1">
      <c r="B6" s="298">
        <v>1</v>
      </c>
      <c r="C6" s="299" t="s">
        <v>669</v>
      </c>
      <c r="D6" s="299" t="s">
        <v>670</v>
      </c>
      <c r="E6" s="298">
        <v>2</v>
      </c>
      <c r="F6" s="300" t="s">
        <v>671</v>
      </c>
    </row>
    <row r="7" spans="1:6" ht="20.100000000000001" customHeight="1">
      <c r="B7" s="298">
        <v>2</v>
      </c>
      <c r="C7" s="301" t="s">
        <v>463</v>
      </c>
      <c r="D7" s="299" t="s">
        <v>672</v>
      </c>
      <c r="E7" s="298">
        <v>2</v>
      </c>
      <c r="F7" s="302"/>
    </row>
    <row r="8" spans="1:6" ht="20.100000000000001" customHeight="1">
      <c r="B8" s="298">
        <v>3</v>
      </c>
      <c r="C8" s="299" t="s">
        <v>673</v>
      </c>
      <c r="D8" s="299" t="s">
        <v>674</v>
      </c>
      <c r="E8" s="298">
        <v>2</v>
      </c>
      <c r="F8" s="303"/>
    </row>
    <row r="9" spans="1:6" ht="20.100000000000001" customHeight="1">
      <c r="B9" s="304">
        <v>4</v>
      </c>
      <c r="C9" s="305" t="s">
        <v>675</v>
      </c>
      <c r="D9" s="305" t="s">
        <v>676</v>
      </c>
      <c r="E9" s="304">
        <v>2</v>
      </c>
      <c r="F9" s="304" t="s">
        <v>677</v>
      </c>
    </row>
  </sheetData>
  <mergeCells count="1">
    <mergeCell ref="F6:F8"/>
  </mergeCells>
  <phoneticPr fontId="3"/>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A0B36-4CDB-4F56-911B-9905C132FAD6}">
  <dimension ref="C6:E10"/>
  <sheetViews>
    <sheetView workbookViewId="0">
      <selection activeCell="C6" sqref="C6:E10"/>
    </sheetView>
  </sheetViews>
  <sheetFormatPr defaultRowHeight="18.75"/>
  <cols>
    <col min="1" max="2" width="9" style="3"/>
    <col min="3" max="3" width="9" style="307"/>
    <col min="4" max="4" width="27.375" style="3" bestFit="1" customWidth="1"/>
    <col min="5" max="16384" width="9" style="3"/>
  </cols>
  <sheetData>
    <row r="6" spans="3:5">
      <c r="C6" s="306" t="s">
        <v>678</v>
      </c>
      <c r="D6" s="17" t="s">
        <v>679</v>
      </c>
      <c r="E6" s="17" t="s">
        <v>680</v>
      </c>
    </row>
    <row r="7" spans="3:5">
      <c r="C7" s="306">
        <v>10</v>
      </c>
      <c r="D7" s="62" t="s">
        <v>681</v>
      </c>
      <c r="E7" s="64">
        <v>2</v>
      </c>
    </row>
    <row r="8" spans="3:5">
      <c r="C8" s="306">
        <v>22.5</v>
      </c>
      <c r="D8" s="62" t="s">
        <v>682</v>
      </c>
      <c r="E8" s="64">
        <v>2</v>
      </c>
    </row>
    <row r="9" spans="3:5">
      <c r="C9" s="306">
        <v>30</v>
      </c>
      <c r="D9" s="62" t="s">
        <v>683</v>
      </c>
      <c r="E9" s="64">
        <v>2</v>
      </c>
    </row>
    <row r="10" spans="3:5">
      <c r="C10" s="306">
        <v>35</v>
      </c>
      <c r="D10" s="62" t="s">
        <v>684</v>
      </c>
      <c r="E10" s="64">
        <v>2</v>
      </c>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F1282-194F-437F-A61B-F5DEB15FF7FF}">
  <dimension ref="B2:Q27"/>
  <sheetViews>
    <sheetView zoomScale="85" zoomScaleNormal="85" workbookViewId="0">
      <pane xSplit="10" ySplit="8" topLeftCell="K9" activePane="bottomRight" state="frozen"/>
      <selection pane="topRight" activeCell="K1" sqref="K1"/>
      <selection pane="bottomLeft" activeCell="A9" sqref="A9"/>
      <selection pane="bottomRight" activeCell="E23" sqref="E23"/>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25.2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25.2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25.2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25.2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25.2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25.2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25.2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25.2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25.2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25.2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25.2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25.2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25.2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25.2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25.2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25.2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25.2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25.2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25.2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25.2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25.2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25.2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25.2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25.2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25.2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25.2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25.2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25.2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25.2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25.2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25.2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25.2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25.2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25.2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25.2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25.2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25.2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25.2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25.2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25.2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25.2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25.2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25.2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25.2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25.2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25.2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25.2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25.2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25.2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25.2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25.2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25.2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25.2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25.2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25.2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25.2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25.2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25.2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25.2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25.2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25.2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25.2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25.2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25.2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685</v>
      </c>
      <c r="G2" s="4" t="s">
        <v>2</v>
      </c>
      <c r="H2" s="5"/>
      <c r="I2" s="6"/>
      <c r="J2" s="125">
        <f>SUM(H:H)</f>
        <v>88998</v>
      </c>
    </row>
    <row r="3" spans="2:17" ht="20.100000000000001" customHeight="1">
      <c r="B3" s="1" t="s">
        <v>3</v>
      </c>
      <c r="C3" s="1"/>
      <c r="D3" s="1"/>
      <c r="E3" s="14" t="s">
        <v>686</v>
      </c>
    </row>
    <row r="4" spans="2:17" ht="20.100000000000001" customHeight="1">
      <c r="B4" s="1" t="s">
        <v>5</v>
      </c>
      <c r="C4" s="1"/>
      <c r="D4" s="1"/>
      <c r="E4" s="14">
        <v>193326</v>
      </c>
    </row>
    <row r="5" spans="2:17" ht="20.100000000000001" customHeight="1">
      <c r="B5" s="1" t="s">
        <v>6</v>
      </c>
      <c r="C5" s="1"/>
      <c r="D5" s="1"/>
      <c r="E5" s="15">
        <v>44582</v>
      </c>
    </row>
    <row r="6" spans="2:17" ht="20.100000000000001" customHeight="1">
      <c r="B6" s="1" t="s">
        <v>8</v>
      </c>
      <c r="C6" s="1"/>
      <c r="D6" s="1"/>
      <c r="E6" s="15">
        <v>44589</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83"/>
      <c r="G9" s="52">
        <v>0</v>
      </c>
      <c r="H9" s="52">
        <f t="shared" ref="H9:H26" si="0">F9*G9</f>
        <v>0</v>
      </c>
      <c r="I9" s="18"/>
      <c r="J9" s="146"/>
      <c r="K9" s="146"/>
      <c r="L9" s="17"/>
      <c r="M9" s="19"/>
      <c r="N9" s="16"/>
      <c r="O9" s="17"/>
      <c r="P9" s="19"/>
      <c r="Q9" s="21"/>
    </row>
    <row r="10" spans="2:17" s="9" customFormat="1" ht="19.7" customHeight="1">
      <c r="B10" s="16">
        <v>1</v>
      </c>
      <c r="C10" s="16" t="s">
        <v>687</v>
      </c>
      <c r="D10" s="16" t="s">
        <v>687</v>
      </c>
      <c r="E10" s="145" t="s">
        <v>688</v>
      </c>
      <c r="F10" s="183">
        <v>1</v>
      </c>
      <c r="G10" s="52">
        <v>28000</v>
      </c>
      <c r="H10" s="52">
        <f t="shared" si="0"/>
        <v>28000</v>
      </c>
      <c r="I10" s="18"/>
      <c r="J10" s="54" t="s">
        <v>689</v>
      </c>
      <c r="K10" s="292" t="s">
        <v>690</v>
      </c>
      <c r="L10" s="17"/>
      <c r="M10" s="19"/>
      <c r="N10" s="16"/>
      <c r="O10" s="56">
        <v>44581</v>
      </c>
      <c r="P10" s="308">
        <v>44587</v>
      </c>
      <c r="Q10" s="21"/>
    </row>
    <row r="11" spans="2:17" s="9" customFormat="1" ht="19.7" customHeight="1">
      <c r="B11" s="16">
        <v>1</v>
      </c>
      <c r="C11" s="16" t="s">
        <v>687</v>
      </c>
      <c r="D11" s="16" t="s">
        <v>687</v>
      </c>
      <c r="E11" s="145" t="s">
        <v>691</v>
      </c>
      <c r="F11" s="183">
        <v>2</v>
      </c>
      <c r="G11" s="52">
        <v>3200</v>
      </c>
      <c r="H11" s="52">
        <f t="shared" si="0"/>
        <v>6400</v>
      </c>
      <c r="I11" s="18"/>
      <c r="J11" s="54" t="s">
        <v>692</v>
      </c>
      <c r="K11" s="292" t="s">
        <v>690</v>
      </c>
      <c r="L11" s="17"/>
      <c r="M11" s="19"/>
      <c r="N11" s="16"/>
      <c r="O11" s="56">
        <v>44581</v>
      </c>
      <c r="P11" s="308">
        <v>26</v>
      </c>
      <c r="Q11" s="21"/>
    </row>
    <row r="12" spans="2:17" s="9" customFormat="1" ht="19.7" customHeight="1">
      <c r="B12" s="16"/>
      <c r="C12" s="16"/>
      <c r="D12" s="16"/>
      <c r="E12" s="145"/>
      <c r="F12" s="183"/>
      <c r="G12" s="52">
        <v>0</v>
      </c>
      <c r="H12" s="52">
        <f t="shared" si="0"/>
        <v>0</v>
      </c>
      <c r="I12" s="18"/>
      <c r="J12" s="54"/>
      <c r="K12" s="17"/>
      <c r="L12" s="17"/>
      <c r="M12" s="19"/>
      <c r="N12" s="16"/>
      <c r="O12" s="17"/>
      <c r="P12" s="19"/>
      <c r="Q12" s="21"/>
    </row>
    <row r="13" spans="2:17" s="9" customFormat="1" ht="19.7" customHeight="1">
      <c r="B13" s="16">
        <v>1</v>
      </c>
      <c r="C13" s="16" t="s">
        <v>178</v>
      </c>
      <c r="D13" s="16" t="s">
        <v>178</v>
      </c>
      <c r="E13" s="145" t="s">
        <v>693</v>
      </c>
      <c r="F13" s="183">
        <v>1</v>
      </c>
      <c r="G13" s="52">
        <v>39780</v>
      </c>
      <c r="H13" s="53">
        <f t="shared" si="0"/>
        <v>39780</v>
      </c>
      <c r="I13" s="18"/>
      <c r="J13" s="54" t="s">
        <v>694</v>
      </c>
      <c r="K13" s="146" t="s">
        <v>695</v>
      </c>
      <c r="L13" s="17"/>
      <c r="M13" s="19">
        <v>44566</v>
      </c>
      <c r="N13" s="16"/>
      <c r="O13" s="56"/>
      <c r="P13" s="56">
        <v>44574</v>
      </c>
      <c r="Q13" s="21">
        <v>44574</v>
      </c>
    </row>
    <row r="14" spans="2:17" s="9" customFormat="1" ht="19.7" customHeight="1">
      <c r="B14" s="16">
        <v>1</v>
      </c>
      <c r="C14" s="16" t="s">
        <v>178</v>
      </c>
      <c r="D14" s="16" t="s">
        <v>178</v>
      </c>
      <c r="E14" s="145" t="s">
        <v>696</v>
      </c>
      <c r="F14" s="183">
        <v>1</v>
      </c>
      <c r="G14" s="52">
        <v>772</v>
      </c>
      <c r="H14" s="53">
        <f t="shared" si="0"/>
        <v>772</v>
      </c>
      <c r="I14" s="18"/>
      <c r="J14" s="54" t="s">
        <v>697</v>
      </c>
      <c r="K14" s="146" t="s">
        <v>695</v>
      </c>
      <c r="L14" s="17"/>
      <c r="M14" s="19">
        <v>44566</v>
      </c>
      <c r="N14" s="16"/>
      <c r="O14" s="17"/>
      <c r="P14" s="56">
        <v>44574</v>
      </c>
      <c r="Q14" s="21">
        <v>44574</v>
      </c>
    </row>
    <row r="15" spans="2:17" s="9" customFormat="1" ht="19.7" customHeight="1">
      <c r="B15" s="16">
        <v>1</v>
      </c>
      <c r="C15" s="16" t="s">
        <v>178</v>
      </c>
      <c r="D15" s="16" t="s">
        <v>178</v>
      </c>
      <c r="E15" s="145" t="s">
        <v>698</v>
      </c>
      <c r="F15" s="183">
        <v>1</v>
      </c>
      <c r="G15" s="52">
        <v>4182</v>
      </c>
      <c r="H15" s="53">
        <f t="shared" si="0"/>
        <v>4182</v>
      </c>
      <c r="I15" s="18"/>
      <c r="J15" s="54" t="s">
        <v>699</v>
      </c>
      <c r="K15" s="146" t="s">
        <v>695</v>
      </c>
      <c r="L15" s="17"/>
      <c r="M15" s="19">
        <v>44566</v>
      </c>
      <c r="N15" s="16"/>
      <c r="O15" s="17"/>
      <c r="P15" s="56">
        <v>44574</v>
      </c>
      <c r="Q15" s="21">
        <v>44574</v>
      </c>
    </row>
    <row r="16" spans="2:17" s="9" customFormat="1" ht="19.7" customHeight="1">
      <c r="B16" s="16">
        <v>1</v>
      </c>
      <c r="C16" s="16" t="s">
        <v>178</v>
      </c>
      <c r="D16" s="16" t="s">
        <v>178</v>
      </c>
      <c r="E16" s="145" t="s">
        <v>700</v>
      </c>
      <c r="F16" s="183">
        <v>1</v>
      </c>
      <c r="G16" s="52">
        <v>3630</v>
      </c>
      <c r="H16" s="53">
        <f t="shared" si="0"/>
        <v>3630</v>
      </c>
      <c r="I16" s="18"/>
      <c r="J16" s="54" t="s">
        <v>701</v>
      </c>
      <c r="K16" s="146" t="s">
        <v>695</v>
      </c>
      <c r="L16" s="17"/>
      <c r="M16" s="19">
        <v>44566</v>
      </c>
      <c r="N16" s="16"/>
      <c r="O16" s="17"/>
      <c r="P16" s="56">
        <v>44574</v>
      </c>
      <c r="Q16" s="21">
        <v>44574</v>
      </c>
    </row>
    <row r="17" spans="2:17" s="9" customFormat="1" ht="19.7" customHeight="1">
      <c r="B17" s="16">
        <v>1</v>
      </c>
      <c r="C17" s="16" t="s">
        <v>178</v>
      </c>
      <c r="D17" s="16" t="s">
        <v>178</v>
      </c>
      <c r="E17" s="145" t="s">
        <v>702</v>
      </c>
      <c r="F17" s="183">
        <v>1</v>
      </c>
      <c r="G17" s="52">
        <v>924</v>
      </c>
      <c r="H17" s="53">
        <f t="shared" si="0"/>
        <v>924</v>
      </c>
      <c r="I17" s="18"/>
      <c r="J17" s="54" t="s">
        <v>703</v>
      </c>
      <c r="K17" s="146" t="s">
        <v>695</v>
      </c>
      <c r="L17" s="17"/>
      <c r="M17" s="19">
        <v>44566</v>
      </c>
      <c r="N17" s="16"/>
      <c r="O17" s="17"/>
      <c r="P17" s="56">
        <v>44574</v>
      </c>
      <c r="Q17" s="21">
        <v>44574</v>
      </c>
    </row>
    <row r="18" spans="2:17" s="9" customFormat="1" ht="19.7" customHeight="1">
      <c r="B18" s="16">
        <v>1</v>
      </c>
      <c r="C18" s="16" t="s">
        <v>178</v>
      </c>
      <c r="D18" s="16" t="s">
        <v>178</v>
      </c>
      <c r="E18" s="145" t="s">
        <v>704</v>
      </c>
      <c r="F18" s="183">
        <v>4</v>
      </c>
      <c r="G18" s="52">
        <v>480</v>
      </c>
      <c r="H18" s="53">
        <f t="shared" si="0"/>
        <v>1920</v>
      </c>
      <c r="I18" s="18"/>
      <c r="J18" s="54" t="s">
        <v>705</v>
      </c>
      <c r="K18" s="146" t="s">
        <v>695</v>
      </c>
      <c r="L18" s="17"/>
      <c r="M18" s="19">
        <v>44566</v>
      </c>
      <c r="N18" s="16"/>
      <c r="O18" s="17"/>
      <c r="P18" s="56">
        <v>44574</v>
      </c>
      <c r="Q18" s="21">
        <v>44574</v>
      </c>
    </row>
    <row r="19" spans="2:17" s="9" customFormat="1" ht="19.7" customHeight="1">
      <c r="B19" s="16">
        <v>1</v>
      </c>
      <c r="C19" s="16" t="s">
        <v>178</v>
      </c>
      <c r="D19" s="16" t="s">
        <v>178</v>
      </c>
      <c r="E19" s="145" t="s">
        <v>706</v>
      </c>
      <c r="F19" s="183">
        <v>10</v>
      </c>
      <c r="G19" s="52">
        <v>73</v>
      </c>
      <c r="H19" s="53">
        <f t="shared" si="0"/>
        <v>730</v>
      </c>
      <c r="I19" s="18"/>
      <c r="J19" s="54" t="s">
        <v>707</v>
      </c>
      <c r="K19" s="146" t="s">
        <v>695</v>
      </c>
      <c r="L19" s="17"/>
      <c r="M19" s="19">
        <v>44566</v>
      </c>
      <c r="N19" s="16"/>
      <c r="O19" s="17"/>
      <c r="P19" s="56">
        <v>44574</v>
      </c>
      <c r="Q19" s="21">
        <v>44574</v>
      </c>
    </row>
    <row r="20" spans="2:17" s="9" customFormat="1" ht="19.7" customHeight="1">
      <c r="B20" s="16">
        <v>1</v>
      </c>
      <c r="C20" s="16" t="s">
        <v>178</v>
      </c>
      <c r="D20" s="16" t="s">
        <v>178</v>
      </c>
      <c r="E20" s="145" t="s">
        <v>708</v>
      </c>
      <c r="F20" s="183">
        <v>10</v>
      </c>
      <c r="G20" s="52">
        <v>73</v>
      </c>
      <c r="H20" s="53">
        <f t="shared" si="0"/>
        <v>730</v>
      </c>
      <c r="I20" s="18"/>
      <c r="J20" s="54" t="s">
        <v>707</v>
      </c>
      <c r="K20" s="146" t="s">
        <v>695</v>
      </c>
      <c r="L20" s="17"/>
      <c r="M20" s="19">
        <v>44566</v>
      </c>
      <c r="N20" s="16"/>
      <c r="O20" s="17"/>
      <c r="P20" s="56">
        <v>44574</v>
      </c>
      <c r="Q20" s="21">
        <v>44574</v>
      </c>
    </row>
    <row r="21" spans="2:17" s="9" customFormat="1" ht="19.7" customHeight="1">
      <c r="B21" s="16">
        <v>1</v>
      </c>
      <c r="C21" s="16" t="s">
        <v>178</v>
      </c>
      <c r="D21" s="16" t="s">
        <v>178</v>
      </c>
      <c r="E21" s="58" t="s">
        <v>709</v>
      </c>
      <c r="F21" s="309">
        <v>1</v>
      </c>
      <c r="G21" s="52">
        <v>1180</v>
      </c>
      <c r="H21" s="52">
        <f t="shared" si="0"/>
        <v>1180</v>
      </c>
      <c r="I21" s="310"/>
      <c r="J21" s="311" t="s">
        <v>710</v>
      </c>
      <c r="K21" s="146" t="s">
        <v>695</v>
      </c>
      <c r="L21" s="17"/>
      <c r="M21" s="19">
        <v>44566</v>
      </c>
      <c r="N21" s="16"/>
      <c r="O21" s="17"/>
      <c r="P21" s="56">
        <v>44574</v>
      </c>
      <c r="Q21" s="21">
        <v>44574</v>
      </c>
    </row>
    <row r="22" spans="2:17" s="9" customFormat="1" ht="19.7" customHeight="1">
      <c r="B22" s="16">
        <v>1</v>
      </c>
      <c r="C22" s="16" t="s">
        <v>178</v>
      </c>
      <c r="D22" s="16" t="s">
        <v>178</v>
      </c>
      <c r="E22" s="145" t="s">
        <v>711</v>
      </c>
      <c r="F22" s="183">
        <v>1</v>
      </c>
      <c r="G22" s="52">
        <v>750</v>
      </c>
      <c r="H22" s="52">
        <f t="shared" si="0"/>
        <v>750</v>
      </c>
      <c r="I22" s="18"/>
      <c r="J22" s="54" t="s">
        <v>712</v>
      </c>
      <c r="K22" s="146" t="s">
        <v>695</v>
      </c>
      <c r="L22" s="17"/>
      <c r="M22" s="19">
        <v>44566</v>
      </c>
      <c r="N22" s="16"/>
      <c r="O22" s="17"/>
      <c r="P22" s="56">
        <v>44574</v>
      </c>
      <c r="Q22" s="21">
        <v>44574</v>
      </c>
    </row>
    <row r="23" spans="2:17" s="9" customFormat="1" ht="19.7" customHeight="1">
      <c r="B23" s="16"/>
      <c r="C23" s="16"/>
      <c r="D23" s="16"/>
      <c r="E23" s="145"/>
      <c r="F23" s="183"/>
      <c r="G23" s="52">
        <v>0</v>
      </c>
      <c r="H23" s="52">
        <f t="shared" si="0"/>
        <v>0</v>
      </c>
      <c r="I23" s="18"/>
      <c r="J23" s="54"/>
      <c r="K23" s="17"/>
      <c r="L23" s="17"/>
      <c r="M23" s="19"/>
      <c r="N23" s="16"/>
      <c r="O23" s="17"/>
      <c r="P23" s="19"/>
      <c r="Q23" s="21"/>
    </row>
    <row r="24" spans="2:17" s="9" customFormat="1" ht="19.7" customHeight="1">
      <c r="B24" s="16"/>
      <c r="C24" s="16"/>
      <c r="D24" s="16"/>
      <c r="E24" s="145"/>
      <c r="F24" s="183"/>
      <c r="G24" s="52">
        <v>0</v>
      </c>
      <c r="H24" s="52">
        <f t="shared" si="0"/>
        <v>0</v>
      </c>
      <c r="I24" s="18"/>
      <c r="J24" s="54"/>
      <c r="K24" s="17"/>
      <c r="L24" s="17"/>
      <c r="M24" s="19"/>
      <c r="N24" s="16"/>
      <c r="O24" s="17"/>
      <c r="P24" s="19"/>
      <c r="Q24" s="21"/>
    </row>
    <row r="25" spans="2:17" s="9" customFormat="1" ht="19.7" customHeight="1">
      <c r="B25" s="16"/>
      <c r="C25" s="16"/>
      <c r="D25" s="16"/>
      <c r="E25" s="145"/>
      <c r="F25" s="183"/>
      <c r="G25" s="52">
        <v>0</v>
      </c>
      <c r="H25" s="52">
        <f t="shared" si="0"/>
        <v>0</v>
      </c>
      <c r="I25" s="18"/>
      <c r="J25" s="54"/>
      <c r="K25" s="17"/>
      <c r="L25" s="17"/>
      <c r="M25" s="19"/>
      <c r="N25" s="16"/>
      <c r="O25" s="17"/>
      <c r="P25" s="19"/>
      <c r="Q25" s="21"/>
    </row>
    <row r="26" spans="2:17" s="9" customFormat="1" ht="19.7" customHeight="1">
      <c r="B26" s="16"/>
      <c r="C26" s="16"/>
      <c r="D26" s="16"/>
      <c r="E26" s="145"/>
      <c r="F26" s="183"/>
      <c r="G26" s="52">
        <v>0</v>
      </c>
      <c r="H26" s="52">
        <f t="shared" si="0"/>
        <v>0</v>
      </c>
      <c r="I26" s="18"/>
      <c r="J26" s="54"/>
      <c r="K26" s="17"/>
      <c r="L26" s="17"/>
      <c r="M26" s="19"/>
      <c r="N26" s="16"/>
      <c r="O26" s="17"/>
      <c r="P26" s="19"/>
      <c r="Q26" s="21"/>
    </row>
    <row r="27" spans="2:17">
      <c r="G27" s="11"/>
      <c r="H27" s="11"/>
    </row>
  </sheetData>
  <autoFilter ref="B8:O26" xr:uid="{D9ABF28D-9A10-4B4F-B7A2-CB086C91C76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B395-4579-40D6-8634-6A8B69B6C265}">
  <dimension ref="A1:B5"/>
  <sheetViews>
    <sheetView view="pageBreakPreview" zoomScale="60" zoomScaleNormal="100" workbookViewId="0">
      <selection sqref="A1:IV65536"/>
    </sheetView>
  </sheetViews>
  <sheetFormatPr defaultRowHeight="18.75"/>
  <cols>
    <col min="1" max="1" width="12.125" style="3" bestFit="1" customWidth="1"/>
    <col min="2" max="2" width="33.5" style="3" bestFit="1" customWidth="1"/>
    <col min="3" max="256" width="9" style="3"/>
    <col min="257" max="257" width="12.125" style="3" bestFit="1" customWidth="1"/>
    <col min="258" max="258" width="33.5" style="3" bestFit="1" customWidth="1"/>
    <col min="259" max="512" width="9" style="3"/>
    <col min="513" max="513" width="12.125" style="3" bestFit="1" customWidth="1"/>
    <col min="514" max="514" width="33.5" style="3" bestFit="1" customWidth="1"/>
    <col min="515" max="768" width="9" style="3"/>
    <col min="769" max="769" width="12.125" style="3" bestFit="1" customWidth="1"/>
    <col min="770" max="770" width="33.5" style="3" bestFit="1" customWidth="1"/>
    <col min="771" max="1024" width="9" style="3"/>
    <col min="1025" max="1025" width="12.125" style="3" bestFit="1" customWidth="1"/>
    <col min="1026" max="1026" width="33.5" style="3" bestFit="1" customWidth="1"/>
    <col min="1027" max="1280" width="9" style="3"/>
    <col min="1281" max="1281" width="12.125" style="3" bestFit="1" customWidth="1"/>
    <col min="1282" max="1282" width="33.5" style="3" bestFit="1" customWidth="1"/>
    <col min="1283" max="1536" width="9" style="3"/>
    <col min="1537" max="1537" width="12.125" style="3" bestFit="1" customWidth="1"/>
    <col min="1538" max="1538" width="33.5" style="3" bestFit="1" customWidth="1"/>
    <col min="1539" max="1792" width="9" style="3"/>
    <col min="1793" max="1793" width="12.125" style="3" bestFit="1" customWidth="1"/>
    <col min="1794" max="1794" width="33.5" style="3" bestFit="1" customWidth="1"/>
    <col min="1795" max="2048" width="9" style="3"/>
    <col min="2049" max="2049" width="12.125" style="3" bestFit="1" customWidth="1"/>
    <col min="2050" max="2050" width="33.5" style="3" bestFit="1" customWidth="1"/>
    <col min="2051" max="2304" width="9" style="3"/>
    <col min="2305" max="2305" width="12.125" style="3" bestFit="1" customWidth="1"/>
    <col min="2306" max="2306" width="33.5" style="3" bestFit="1" customWidth="1"/>
    <col min="2307" max="2560" width="9" style="3"/>
    <col min="2561" max="2561" width="12.125" style="3" bestFit="1" customWidth="1"/>
    <col min="2562" max="2562" width="33.5" style="3" bestFit="1" customWidth="1"/>
    <col min="2563" max="2816" width="9" style="3"/>
    <col min="2817" max="2817" width="12.125" style="3" bestFit="1" customWidth="1"/>
    <col min="2818" max="2818" width="33.5" style="3" bestFit="1" customWidth="1"/>
    <col min="2819" max="3072" width="9" style="3"/>
    <col min="3073" max="3073" width="12.125" style="3" bestFit="1" customWidth="1"/>
    <col min="3074" max="3074" width="33.5" style="3" bestFit="1" customWidth="1"/>
    <col min="3075" max="3328" width="9" style="3"/>
    <col min="3329" max="3329" width="12.125" style="3" bestFit="1" customWidth="1"/>
    <col min="3330" max="3330" width="33.5" style="3" bestFit="1" customWidth="1"/>
    <col min="3331" max="3584" width="9" style="3"/>
    <col min="3585" max="3585" width="12.125" style="3" bestFit="1" customWidth="1"/>
    <col min="3586" max="3586" width="33.5" style="3" bestFit="1" customWidth="1"/>
    <col min="3587" max="3840" width="9" style="3"/>
    <col min="3841" max="3841" width="12.125" style="3" bestFit="1" customWidth="1"/>
    <col min="3842" max="3842" width="33.5" style="3" bestFit="1" customWidth="1"/>
    <col min="3843" max="4096" width="9" style="3"/>
    <col min="4097" max="4097" width="12.125" style="3" bestFit="1" customWidth="1"/>
    <col min="4098" max="4098" width="33.5" style="3" bestFit="1" customWidth="1"/>
    <col min="4099" max="4352" width="9" style="3"/>
    <col min="4353" max="4353" width="12.125" style="3" bestFit="1" customWidth="1"/>
    <col min="4354" max="4354" width="33.5" style="3" bestFit="1" customWidth="1"/>
    <col min="4355" max="4608" width="9" style="3"/>
    <col min="4609" max="4609" width="12.125" style="3" bestFit="1" customWidth="1"/>
    <col min="4610" max="4610" width="33.5" style="3" bestFit="1" customWidth="1"/>
    <col min="4611" max="4864" width="9" style="3"/>
    <col min="4865" max="4865" width="12.125" style="3" bestFit="1" customWidth="1"/>
    <col min="4866" max="4866" width="33.5" style="3" bestFit="1" customWidth="1"/>
    <col min="4867" max="5120" width="9" style="3"/>
    <col min="5121" max="5121" width="12.125" style="3" bestFit="1" customWidth="1"/>
    <col min="5122" max="5122" width="33.5" style="3" bestFit="1" customWidth="1"/>
    <col min="5123" max="5376" width="9" style="3"/>
    <col min="5377" max="5377" width="12.125" style="3" bestFit="1" customWidth="1"/>
    <col min="5378" max="5378" width="33.5" style="3" bestFit="1" customWidth="1"/>
    <col min="5379" max="5632" width="9" style="3"/>
    <col min="5633" max="5633" width="12.125" style="3" bestFit="1" customWidth="1"/>
    <col min="5634" max="5634" width="33.5" style="3" bestFit="1" customWidth="1"/>
    <col min="5635" max="5888" width="9" style="3"/>
    <col min="5889" max="5889" width="12.125" style="3" bestFit="1" customWidth="1"/>
    <col min="5890" max="5890" width="33.5" style="3" bestFit="1" customWidth="1"/>
    <col min="5891" max="6144" width="9" style="3"/>
    <col min="6145" max="6145" width="12.125" style="3" bestFit="1" customWidth="1"/>
    <col min="6146" max="6146" width="33.5" style="3" bestFit="1" customWidth="1"/>
    <col min="6147" max="6400" width="9" style="3"/>
    <col min="6401" max="6401" width="12.125" style="3" bestFit="1" customWidth="1"/>
    <col min="6402" max="6402" width="33.5" style="3" bestFit="1" customWidth="1"/>
    <col min="6403" max="6656" width="9" style="3"/>
    <col min="6657" max="6657" width="12.125" style="3" bestFit="1" customWidth="1"/>
    <col min="6658" max="6658" width="33.5" style="3" bestFit="1" customWidth="1"/>
    <col min="6659" max="6912" width="9" style="3"/>
    <col min="6913" max="6913" width="12.125" style="3" bestFit="1" customWidth="1"/>
    <col min="6914" max="6914" width="33.5" style="3" bestFit="1" customWidth="1"/>
    <col min="6915" max="7168" width="9" style="3"/>
    <col min="7169" max="7169" width="12.125" style="3" bestFit="1" customWidth="1"/>
    <col min="7170" max="7170" width="33.5" style="3" bestFit="1" customWidth="1"/>
    <col min="7171" max="7424" width="9" style="3"/>
    <col min="7425" max="7425" width="12.125" style="3" bestFit="1" customWidth="1"/>
    <col min="7426" max="7426" width="33.5" style="3" bestFit="1" customWidth="1"/>
    <col min="7427" max="7680" width="9" style="3"/>
    <col min="7681" max="7681" width="12.125" style="3" bestFit="1" customWidth="1"/>
    <col min="7682" max="7682" width="33.5" style="3" bestFit="1" customWidth="1"/>
    <col min="7683" max="7936" width="9" style="3"/>
    <col min="7937" max="7937" width="12.125" style="3" bestFit="1" customWidth="1"/>
    <col min="7938" max="7938" width="33.5" style="3" bestFit="1" customWidth="1"/>
    <col min="7939" max="8192" width="9" style="3"/>
    <col min="8193" max="8193" width="12.125" style="3" bestFit="1" customWidth="1"/>
    <col min="8194" max="8194" width="33.5" style="3" bestFit="1" customWidth="1"/>
    <col min="8195" max="8448" width="9" style="3"/>
    <col min="8449" max="8449" width="12.125" style="3" bestFit="1" customWidth="1"/>
    <col min="8450" max="8450" width="33.5" style="3" bestFit="1" customWidth="1"/>
    <col min="8451" max="8704" width="9" style="3"/>
    <col min="8705" max="8705" width="12.125" style="3" bestFit="1" customWidth="1"/>
    <col min="8706" max="8706" width="33.5" style="3" bestFit="1" customWidth="1"/>
    <col min="8707" max="8960" width="9" style="3"/>
    <col min="8961" max="8961" width="12.125" style="3" bestFit="1" customWidth="1"/>
    <col min="8962" max="8962" width="33.5" style="3" bestFit="1" customWidth="1"/>
    <col min="8963" max="9216" width="9" style="3"/>
    <col min="9217" max="9217" width="12.125" style="3" bestFit="1" customWidth="1"/>
    <col min="9218" max="9218" width="33.5" style="3" bestFit="1" customWidth="1"/>
    <col min="9219" max="9472" width="9" style="3"/>
    <col min="9473" max="9473" width="12.125" style="3" bestFit="1" customWidth="1"/>
    <col min="9474" max="9474" width="33.5" style="3" bestFit="1" customWidth="1"/>
    <col min="9475" max="9728" width="9" style="3"/>
    <col min="9729" max="9729" width="12.125" style="3" bestFit="1" customWidth="1"/>
    <col min="9730" max="9730" width="33.5" style="3" bestFit="1" customWidth="1"/>
    <col min="9731" max="9984" width="9" style="3"/>
    <col min="9985" max="9985" width="12.125" style="3" bestFit="1" customWidth="1"/>
    <col min="9986" max="9986" width="33.5" style="3" bestFit="1" customWidth="1"/>
    <col min="9987" max="10240" width="9" style="3"/>
    <col min="10241" max="10241" width="12.125" style="3" bestFit="1" customWidth="1"/>
    <col min="10242" max="10242" width="33.5" style="3" bestFit="1" customWidth="1"/>
    <col min="10243" max="10496" width="9" style="3"/>
    <col min="10497" max="10497" width="12.125" style="3" bestFit="1" customWidth="1"/>
    <col min="10498" max="10498" width="33.5" style="3" bestFit="1" customWidth="1"/>
    <col min="10499" max="10752" width="9" style="3"/>
    <col min="10753" max="10753" width="12.125" style="3" bestFit="1" customWidth="1"/>
    <col min="10754" max="10754" width="33.5" style="3" bestFit="1" customWidth="1"/>
    <col min="10755" max="11008" width="9" style="3"/>
    <col min="11009" max="11009" width="12.125" style="3" bestFit="1" customWidth="1"/>
    <col min="11010" max="11010" width="33.5" style="3" bestFit="1" customWidth="1"/>
    <col min="11011" max="11264" width="9" style="3"/>
    <col min="11265" max="11265" width="12.125" style="3" bestFit="1" customWidth="1"/>
    <col min="11266" max="11266" width="33.5" style="3" bestFit="1" customWidth="1"/>
    <col min="11267" max="11520" width="9" style="3"/>
    <col min="11521" max="11521" width="12.125" style="3" bestFit="1" customWidth="1"/>
    <col min="11522" max="11522" width="33.5" style="3" bestFit="1" customWidth="1"/>
    <col min="11523" max="11776" width="9" style="3"/>
    <col min="11777" max="11777" width="12.125" style="3" bestFit="1" customWidth="1"/>
    <col min="11778" max="11778" width="33.5" style="3" bestFit="1" customWidth="1"/>
    <col min="11779" max="12032" width="9" style="3"/>
    <col min="12033" max="12033" width="12.125" style="3" bestFit="1" customWidth="1"/>
    <col min="12034" max="12034" width="33.5" style="3" bestFit="1" customWidth="1"/>
    <col min="12035" max="12288" width="9" style="3"/>
    <col min="12289" max="12289" width="12.125" style="3" bestFit="1" customWidth="1"/>
    <col min="12290" max="12290" width="33.5" style="3" bestFit="1" customWidth="1"/>
    <col min="12291" max="12544" width="9" style="3"/>
    <col min="12545" max="12545" width="12.125" style="3" bestFit="1" customWidth="1"/>
    <col min="12546" max="12546" width="33.5" style="3" bestFit="1" customWidth="1"/>
    <col min="12547" max="12800" width="9" style="3"/>
    <col min="12801" max="12801" width="12.125" style="3" bestFit="1" customWidth="1"/>
    <col min="12802" max="12802" width="33.5" style="3" bestFit="1" customWidth="1"/>
    <col min="12803" max="13056" width="9" style="3"/>
    <col min="13057" max="13057" width="12.125" style="3" bestFit="1" customWidth="1"/>
    <col min="13058" max="13058" width="33.5" style="3" bestFit="1" customWidth="1"/>
    <col min="13059" max="13312" width="9" style="3"/>
    <col min="13313" max="13313" width="12.125" style="3" bestFit="1" customWidth="1"/>
    <col min="13314" max="13314" width="33.5" style="3" bestFit="1" customWidth="1"/>
    <col min="13315" max="13568" width="9" style="3"/>
    <col min="13569" max="13569" width="12.125" style="3" bestFit="1" customWidth="1"/>
    <col min="13570" max="13570" width="33.5" style="3" bestFit="1" customWidth="1"/>
    <col min="13571" max="13824" width="9" style="3"/>
    <col min="13825" max="13825" width="12.125" style="3" bestFit="1" customWidth="1"/>
    <col min="13826" max="13826" width="33.5" style="3" bestFit="1" customWidth="1"/>
    <col min="13827" max="14080" width="9" style="3"/>
    <col min="14081" max="14081" width="12.125" style="3" bestFit="1" customWidth="1"/>
    <col min="14082" max="14082" width="33.5" style="3" bestFit="1" customWidth="1"/>
    <col min="14083" max="14336" width="9" style="3"/>
    <col min="14337" max="14337" width="12.125" style="3" bestFit="1" customWidth="1"/>
    <col min="14338" max="14338" width="33.5" style="3" bestFit="1" customWidth="1"/>
    <col min="14339" max="14592" width="9" style="3"/>
    <col min="14593" max="14593" width="12.125" style="3" bestFit="1" customWidth="1"/>
    <col min="14594" max="14594" width="33.5" style="3" bestFit="1" customWidth="1"/>
    <col min="14595" max="14848" width="9" style="3"/>
    <col min="14849" max="14849" width="12.125" style="3" bestFit="1" customWidth="1"/>
    <col min="14850" max="14850" width="33.5" style="3" bestFit="1" customWidth="1"/>
    <col min="14851" max="15104" width="9" style="3"/>
    <col min="15105" max="15105" width="12.125" style="3" bestFit="1" customWidth="1"/>
    <col min="15106" max="15106" width="33.5" style="3" bestFit="1" customWidth="1"/>
    <col min="15107" max="15360" width="9" style="3"/>
    <col min="15361" max="15361" width="12.125" style="3" bestFit="1" customWidth="1"/>
    <col min="15362" max="15362" width="33.5" style="3" bestFit="1" customWidth="1"/>
    <col min="15363" max="15616" width="9" style="3"/>
    <col min="15617" max="15617" width="12.125" style="3" bestFit="1" customWidth="1"/>
    <col min="15618" max="15618" width="33.5" style="3" bestFit="1" customWidth="1"/>
    <col min="15619" max="15872" width="9" style="3"/>
    <col min="15873" max="15873" width="12.125" style="3" bestFit="1" customWidth="1"/>
    <col min="15874" max="15874" width="33.5" style="3" bestFit="1" customWidth="1"/>
    <col min="15875" max="16128" width="9" style="3"/>
    <col min="16129" max="16129" width="12.125" style="3" bestFit="1" customWidth="1"/>
    <col min="16130" max="16130" width="33.5" style="3" bestFit="1" customWidth="1"/>
    <col min="16131" max="16384" width="9" style="3"/>
  </cols>
  <sheetData>
    <row r="1" spans="1:2">
      <c r="A1" s="121" t="s">
        <v>0</v>
      </c>
      <c r="B1" s="2" t="s">
        <v>685</v>
      </c>
    </row>
    <row r="2" spans="1:2">
      <c r="A2" s="121" t="s">
        <v>3</v>
      </c>
      <c r="B2" s="14" t="s">
        <v>686</v>
      </c>
    </row>
    <row r="3" spans="1:2">
      <c r="A3" s="121" t="s">
        <v>5</v>
      </c>
      <c r="B3" s="14">
        <v>193326</v>
      </c>
    </row>
    <row r="4" spans="1:2">
      <c r="A4" s="121" t="s">
        <v>6</v>
      </c>
      <c r="B4" s="15">
        <v>44582</v>
      </c>
    </row>
    <row r="5" spans="1:2">
      <c r="A5" s="121" t="s">
        <v>8</v>
      </c>
      <c r="B5" s="15"/>
    </row>
  </sheetData>
  <phoneticPr fontId="3"/>
  <pageMargins left="0.7" right="0.7" top="0.75" bottom="0.75" header="0.3" footer="0.3"/>
  <pageSetup paperSize="9" scale="19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50B1E-26E8-4020-AFDD-1D8E013372CD}">
  <dimension ref="B2:R141"/>
  <sheetViews>
    <sheetView zoomScale="76" zoomScaleNormal="76" workbookViewId="0">
      <pane xSplit="10" ySplit="9" topLeftCell="L10" activePane="bottomRight" state="frozen"/>
      <selection pane="topRight" activeCell="K1" sqref="K1"/>
      <selection pane="bottomLeft" activeCell="A9" sqref="A9"/>
      <selection pane="bottomRight" activeCell="Q34" sqref="Q34"/>
    </sheetView>
  </sheetViews>
  <sheetFormatPr defaultRowHeight="18.75"/>
  <cols>
    <col min="1" max="1" width="2.625" style="3" customWidth="1"/>
    <col min="2" max="2" width="15" style="9" bestFit="1" customWidth="1"/>
    <col min="3" max="3" width="18" style="3" bestFit="1" customWidth="1"/>
    <col min="4" max="4" width="13.125" style="9" bestFit="1" customWidth="1"/>
    <col min="5" max="5" width="53.125" style="3" bestFit="1" customWidth="1"/>
    <col min="6" max="6" width="6.25" style="11" customWidth="1"/>
    <col min="7" max="8" width="9.875" style="3" bestFit="1" customWidth="1"/>
    <col min="9" max="9" width="13.625" style="11" bestFit="1" customWidth="1"/>
    <col min="10" max="10" width="54.25" style="3" bestFit="1" customWidth="1"/>
    <col min="11" max="11" width="37.25" style="9" bestFit="1" customWidth="1"/>
    <col min="12" max="12" width="27.125" style="9" customWidth="1"/>
    <col min="13" max="13" width="13.75" style="10" customWidth="1"/>
    <col min="14" max="14" width="10.875" style="3" bestFit="1" customWidth="1"/>
    <col min="15" max="15" width="16.625" style="9" customWidth="1"/>
    <col min="16" max="16" width="14.5" style="10" customWidth="1"/>
    <col min="17" max="17" width="15.625" style="288" customWidth="1"/>
    <col min="18" max="256" width="9" style="3"/>
    <col min="257" max="257" width="2.625" style="3" customWidth="1"/>
    <col min="258" max="258" width="15" style="3" bestFit="1" customWidth="1"/>
    <col min="259" max="259" width="18" style="3" bestFit="1" customWidth="1"/>
    <col min="260" max="260" width="13.125" style="3" bestFit="1" customWidth="1"/>
    <col min="261" max="261" width="53.125" style="3" bestFit="1" customWidth="1"/>
    <col min="262" max="262" width="6.25" style="3" customWidth="1"/>
    <col min="263" max="264" width="9.875" style="3" bestFit="1" customWidth="1"/>
    <col min="265" max="265" width="13.625" style="3" bestFit="1" customWidth="1"/>
    <col min="266" max="266" width="54.25" style="3" bestFit="1" customWidth="1"/>
    <col min="267" max="267" width="37.25" style="3" bestFit="1" customWidth="1"/>
    <col min="268" max="268" width="27.125" style="3" customWidth="1"/>
    <col min="269" max="269" width="13.75" style="3" customWidth="1"/>
    <col min="270" max="270" width="10.875" style="3" bestFit="1" customWidth="1"/>
    <col min="271" max="271" width="16.625" style="3" customWidth="1"/>
    <col min="272" max="272" width="14.5" style="3" customWidth="1"/>
    <col min="273" max="273" width="15.625" style="3" customWidth="1"/>
    <col min="274" max="512" width="9" style="3"/>
    <col min="513" max="513" width="2.625" style="3" customWidth="1"/>
    <col min="514" max="514" width="15" style="3" bestFit="1" customWidth="1"/>
    <col min="515" max="515" width="18" style="3" bestFit="1" customWidth="1"/>
    <col min="516" max="516" width="13.125" style="3" bestFit="1" customWidth="1"/>
    <col min="517" max="517" width="53.125" style="3" bestFit="1" customWidth="1"/>
    <col min="518" max="518" width="6.25" style="3" customWidth="1"/>
    <col min="519" max="520" width="9.875" style="3" bestFit="1" customWidth="1"/>
    <col min="521" max="521" width="13.625" style="3" bestFit="1" customWidth="1"/>
    <col min="522" max="522" width="54.25" style="3" bestFit="1" customWidth="1"/>
    <col min="523" max="523" width="37.25" style="3" bestFit="1" customWidth="1"/>
    <col min="524" max="524" width="27.125" style="3" customWidth="1"/>
    <col min="525" max="525" width="13.75" style="3" customWidth="1"/>
    <col min="526" max="526" width="10.875" style="3" bestFit="1" customWidth="1"/>
    <col min="527" max="527" width="16.625" style="3" customWidth="1"/>
    <col min="528" max="528" width="14.5" style="3" customWidth="1"/>
    <col min="529" max="529" width="15.625" style="3" customWidth="1"/>
    <col min="530" max="768" width="9" style="3"/>
    <col min="769" max="769" width="2.625" style="3" customWidth="1"/>
    <col min="770" max="770" width="15" style="3" bestFit="1" customWidth="1"/>
    <col min="771" max="771" width="18" style="3" bestFit="1" customWidth="1"/>
    <col min="772" max="772" width="13.125" style="3" bestFit="1" customWidth="1"/>
    <col min="773" max="773" width="53.125" style="3" bestFit="1" customWidth="1"/>
    <col min="774" max="774" width="6.25" style="3" customWidth="1"/>
    <col min="775" max="776" width="9.875" style="3" bestFit="1" customWidth="1"/>
    <col min="777" max="777" width="13.625" style="3" bestFit="1" customWidth="1"/>
    <col min="778" max="778" width="54.25" style="3" bestFit="1" customWidth="1"/>
    <col min="779" max="779" width="37.25" style="3" bestFit="1" customWidth="1"/>
    <col min="780" max="780" width="27.125" style="3" customWidth="1"/>
    <col min="781" max="781" width="13.75" style="3" customWidth="1"/>
    <col min="782" max="782" width="10.875" style="3" bestFit="1" customWidth="1"/>
    <col min="783" max="783" width="16.625" style="3" customWidth="1"/>
    <col min="784" max="784" width="14.5" style="3" customWidth="1"/>
    <col min="785" max="785" width="15.625" style="3" customWidth="1"/>
    <col min="786" max="1024" width="9" style="3"/>
    <col min="1025" max="1025" width="2.625" style="3" customWidth="1"/>
    <col min="1026" max="1026" width="15" style="3" bestFit="1" customWidth="1"/>
    <col min="1027" max="1027" width="18" style="3" bestFit="1" customWidth="1"/>
    <col min="1028" max="1028" width="13.125" style="3" bestFit="1" customWidth="1"/>
    <col min="1029" max="1029" width="53.125" style="3" bestFit="1" customWidth="1"/>
    <col min="1030" max="1030" width="6.25" style="3" customWidth="1"/>
    <col min="1031" max="1032" width="9.875" style="3" bestFit="1" customWidth="1"/>
    <col min="1033" max="1033" width="13.625" style="3" bestFit="1" customWidth="1"/>
    <col min="1034" max="1034" width="54.25" style="3" bestFit="1" customWidth="1"/>
    <col min="1035" max="1035" width="37.25" style="3" bestFit="1" customWidth="1"/>
    <col min="1036" max="1036" width="27.125" style="3" customWidth="1"/>
    <col min="1037" max="1037" width="13.75" style="3" customWidth="1"/>
    <col min="1038" max="1038" width="10.875" style="3" bestFit="1" customWidth="1"/>
    <col min="1039" max="1039" width="16.625" style="3" customWidth="1"/>
    <col min="1040" max="1040" width="14.5" style="3" customWidth="1"/>
    <col min="1041" max="1041" width="15.625" style="3" customWidth="1"/>
    <col min="1042" max="1280" width="9" style="3"/>
    <col min="1281" max="1281" width="2.625" style="3" customWidth="1"/>
    <col min="1282" max="1282" width="15" style="3" bestFit="1" customWidth="1"/>
    <col min="1283" max="1283" width="18" style="3" bestFit="1" customWidth="1"/>
    <col min="1284" max="1284" width="13.125" style="3" bestFit="1" customWidth="1"/>
    <col min="1285" max="1285" width="53.125" style="3" bestFit="1" customWidth="1"/>
    <col min="1286" max="1286" width="6.25" style="3" customWidth="1"/>
    <col min="1287" max="1288" width="9.875" style="3" bestFit="1" customWidth="1"/>
    <col min="1289" max="1289" width="13.625" style="3" bestFit="1" customWidth="1"/>
    <col min="1290" max="1290" width="54.25" style="3" bestFit="1" customWidth="1"/>
    <col min="1291" max="1291" width="37.25" style="3" bestFit="1" customWidth="1"/>
    <col min="1292" max="1292" width="27.125" style="3" customWidth="1"/>
    <col min="1293" max="1293" width="13.75" style="3" customWidth="1"/>
    <col min="1294" max="1294" width="10.875" style="3" bestFit="1" customWidth="1"/>
    <col min="1295" max="1295" width="16.625" style="3" customWidth="1"/>
    <col min="1296" max="1296" width="14.5" style="3" customWidth="1"/>
    <col min="1297" max="1297" width="15.625" style="3" customWidth="1"/>
    <col min="1298" max="1536" width="9" style="3"/>
    <col min="1537" max="1537" width="2.625" style="3" customWidth="1"/>
    <col min="1538" max="1538" width="15" style="3" bestFit="1" customWidth="1"/>
    <col min="1539" max="1539" width="18" style="3" bestFit="1" customWidth="1"/>
    <col min="1540" max="1540" width="13.125" style="3" bestFit="1" customWidth="1"/>
    <col min="1541" max="1541" width="53.125" style="3" bestFit="1" customWidth="1"/>
    <col min="1542" max="1542" width="6.25" style="3" customWidth="1"/>
    <col min="1543" max="1544" width="9.875" style="3" bestFit="1" customWidth="1"/>
    <col min="1545" max="1545" width="13.625" style="3" bestFit="1" customWidth="1"/>
    <col min="1546" max="1546" width="54.25" style="3" bestFit="1" customWidth="1"/>
    <col min="1547" max="1547" width="37.25" style="3" bestFit="1" customWidth="1"/>
    <col min="1548" max="1548" width="27.125" style="3" customWidth="1"/>
    <col min="1549" max="1549" width="13.75" style="3" customWidth="1"/>
    <col min="1550" max="1550" width="10.875" style="3" bestFit="1" customWidth="1"/>
    <col min="1551" max="1551" width="16.625" style="3" customWidth="1"/>
    <col min="1552" max="1552" width="14.5" style="3" customWidth="1"/>
    <col min="1553" max="1553" width="15.625" style="3" customWidth="1"/>
    <col min="1554" max="1792" width="9" style="3"/>
    <col min="1793" max="1793" width="2.625" style="3" customWidth="1"/>
    <col min="1794" max="1794" width="15" style="3" bestFit="1" customWidth="1"/>
    <col min="1795" max="1795" width="18" style="3" bestFit="1" customWidth="1"/>
    <col min="1796" max="1796" width="13.125" style="3" bestFit="1" customWidth="1"/>
    <col min="1797" max="1797" width="53.125" style="3" bestFit="1" customWidth="1"/>
    <col min="1798" max="1798" width="6.25" style="3" customWidth="1"/>
    <col min="1799" max="1800" width="9.875" style="3" bestFit="1" customWidth="1"/>
    <col min="1801" max="1801" width="13.625" style="3" bestFit="1" customWidth="1"/>
    <col min="1802" max="1802" width="54.25" style="3" bestFit="1" customWidth="1"/>
    <col min="1803" max="1803" width="37.25" style="3" bestFit="1" customWidth="1"/>
    <col min="1804" max="1804" width="27.125" style="3" customWidth="1"/>
    <col min="1805" max="1805" width="13.75" style="3" customWidth="1"/>
    <col min="1806" max="1806" width="10.875" style="3" bestFit="1" customWidth="1"/>
    <col min="1807" max="1807" width="16.625" style="3" customWidth="1"/>
    <col min="1808" max="1808" width="14.5" style="3" customWidth="1"/>
    <col min="1809" max="1809" width="15.625" style="3" customWidth="1"/>
    <col min="1810" max="2048" width="9" style="3"/>
    <col min="2049" max="2049" width="2.625" style="3" customWidth="1"/>
    <col min="2050" max="2050" width="15" style="3" bestFit="1" customWidth="1"/>
    <col min="2051" max="2051" width="18" style="3" bestFit="1" customWidth="1"/>
    <col min="2052" max="2052" width="13.125" style="3" bestFit="1" customWidth="1"/>
    <col min="2053" max="2053" width="53.125" style="3" bestFit="1" customWidth="1"/>
    <col min="2054" max="2054" width="6.25" style="3" customWidth="1"/>
    <col min="2055" max="2056" width="9.875" style="3" bestFit="1" customWidth="1"/>
    <col min="2057" max="2057" width="13.625" style="3" bestFit="1" customWidth="1"/>
    <col min="2058" max="2058" width="54.25" style="3" bestFit="1" customWidth="1"/>
    <col min="2059" max="2059" width="37.25" style="3" bestFit="1" customWidth="1"/>
    <col min="2060" max="2060" width="27.125" style="3" customWidth="1"/>
    <col min="2061" max="2061" width="13.75" style="3" customWidth="1"/>
    <col min="2062" max="2062" width="10.875" style="3" bestFit="1" customWidth="1"/>
    <col min="2063" max="2063" width="16.625" style="3" customWidth="1"/>
    <col min="2064" max="2064" width="14.5" style="3" customWidth="1"/>
    <col min="2065" max="2065" width="15.625" style="3" customWidth="1"/>
    <col min="2066" max="2304" width="9" style="3"/>
    <col min="2305" max="2305" width="2.625" style="3" customWidth="1"/>
    <col min="2306" max="2306" width="15" style="3" bestFit="1" customWidth="1"/>
    <col min="2307" max="2307" width="18" style="3" bestFit="1" customWidth="1"/>
    <col min="2308" max="2308" width="13.125" style="3" bestFit="1" customWidth="1"/>
    <col min="2309" max="2309" width="53.125" style="3" bestFit="1" customWidth="1"/>
    <col min="2310" max="2310" width="6.25" style="3" customWidth="1"/>
    <col min="2311" max="2312" width="9.875" style="3" bestFit="1" customWidth="1"/>
    <col min="2313" max="2313" width="13.625" style="3" bestFit="1" customWidth="1"/>
    <col min="2314" max="2314" width="54.25" style="3" bestFit="1" customWidth="1"/>
    <col min="2315" max="2315" width="37.25" style="3" bestFit="1" customWidth="1"/>
    <col min="2316" max="2316" width="27.125" style="3" customWidth="1"/>
    <col min="2317" max="2317" width="13.75" style="3" customWidth="1"/>
    <col min="2318" max="2318" width="10.875" style="3" bestFit="1" customWidth="1"/>
    <col min="2319" max="2319" width="16.625" style="3" customWidth="1"/>
    <col min="2320" max="2320" width="14.5" style="3" customWidth="1"/>
    <col min="2321" max="2321" width="15.625" style="3" customWidth="1"/>
    <col min="2322" max="2560" width="9" style="3"/>
    <col min="2561" max="2561" width="2.625" style="3" customWidth="1"/>
    <col min="2562" max="2562" width="15" style="3" bestFit="1" customWidth="1"/>
    <col min="2563" max="2563" width="18" style="3" bestFit="1" customWidth="1"/>
    <col min="2564" max="2564" width="13.125" style="3" bestFit="1" customWidth="1"/>
    <col min="2565" max="2565" width="53.125" style="3" bestFit="1" customWidth="1"/>
    <col min="2566" max="2566" width="6.25" style="3" customWidth="1"/>
    <col min="2567" max="2568" width="9.875" style="3" bestFit="1" customWidth="1"/>
    <col min="2569" max="2569" width="13.625" style="3" bestFit="1" customWidth="1"/>
    <col min="2570" max="2570" width="54.25" style="3" bestFit="1" customWidth="1"/>
    <col min="2571" max="2571" width="37.25" style="3" bestFit="1" customWidth="1"/>
    <col min="2572" max="2572" width="27.125" style="3" customWidth="1"/>
    <col min="2573" max="2573" width="13.75" style="3" customWidth="1"/>
    <col min="2574" max="2574" width="10.875" style="3" bestFit="1" customWidth="1"/>
    <col min="2575" max="2575" width="16.625" style="3" customWidth="1"/>
    <col min="2576" max="2576" width="14.5" style="3" customWidth="1"/>
    <col min="2577" max="2577" width="15.625" style="3" customWidth="1"/>
    <col min="2578" max="2816" width="9" style="3"/>
    <col min="2817" max="2817" width="2.625" style="3" customWidth="1"/>
    <col min="2818" max="2818" width="15" style="3" bestFit="1" customWidth="1"/>
    <col min="2819" max="2819" width="18" style="3" bestFit="1" customWidth="1"/>
    <col min="2820" max="2820" width="13.125" style="3" bestFit="1" customWidth="1"/>
    <col min="2821" max="2821" width="53.125" style="3" bestFit="1" customWidth="1"/>
    <col min="2822" max="2822" width="6.25" style="3" customWidth="1"/>
    <col min="2823" max="2824" width="9.875" style="3" bestFit="1" customWidth="1"/>
    <col min="2825" max="2825" width="13.625" style="3" bestFit="1" customWidth="1"/>
    <col min="2826" max="2826" width="54.25" style="3" bestFit="1" customWidth="1"/>
    <col min="2827" max="2827" width="37.25" style="3" bestFit="1" customWidth="1"/>
    <col min="2828" max="2828" width="27.125" style="3" customWidth="1"/>
    <col min="2829" max="2829" width="13.75" style="3" customWidth="1"/>
    <col min="2830" max="2830" width="10.875" style="3" bestFit="1" customWidth="1"/>
    <col min="2831" max="2831" width="16.625" style="3" customWidth="1"/>
    <col min="2832" max="2832" width="14.5" style="3" customWidth="1"/>
    <col min="2833" max="2833" width="15.625" style="3" customWidth="1"/>
    <col min="2834" max="3072" width="9" style="3"/>
    <col min="3073" max="3073" width="2.625" style="3" customWidth="1"/>
    <col min="3074" max="3074" width="15" style="3" bestFit="1" customWidth="1"/>
    <col min="3075" max="3075" width="18" style="3" bestFit="1" customWidth="1"/>
    <col min="3076" max="3076" width="13.125" style="3" bestFit="1" customWidth="1"/>
    <col min="3077" max="3077" width="53.125" style="3" bestFit="1" customWidth="1"/>
    <col min="3078" max="3078" width="6.25" style="3" customWidth="1"/>
    <col min="3079" max="3080" width="9.875" style="3" bestFit="1" customWidth="1"/>
    <col min="3081" max="3081" width="13.625" style="3" bestFit="1" customWidth="1"/>
    <col min="3082" max="3082" width="54.25" style="3" bestFit="1" customWidth="1"/>
    <col min="3083" max="3083" width="37.25" style="3" bestFit="1" customWidth="1"/>
    <col min="3084" max="3084" width="27.125" style="3" customWidth="1"/>
    <col min="3085" max="3085" width="13.75" style="3" customWidth="1"/>
    <col min="3086" max="3086" width="10.875" style="3" bestFit="1" customWidth="1"/>
    <col min="3087" max="3087" width="16.625" style="3" customWidth="1"/>
    <col min="3088" max="3088" width="14.5" style="3" customWidth="1"/>
    <col min="3089" max="3089" width="15.625" style="3" customWidth="1"/>
    <col min="3090" max="3328" width="9" style="3"/>
    <col min="3329" max="3329" width="2.625" style="3" customWidth="1"/>
    <col min="3330" max="3330" width="15" style="3" bestFit="1" customWidth="1"/>
    <col min="3331" max="3331" width="18" style="3" bestFit="1" customWidth="1"/>
    <col min="3332" max="3332" width="13.125" style="3" bestFit="1" customWidth="1"/>
    <col min="3333" max="3333" width="53.125" style="3" bestFit="1" customWidth="1"/>
    <col min="3334" max="3334" width="6.25" style="3" customWidth="1"/>
    <col min="3335" max="3336" width="9.875" style="3" bestFit="1" customWidth="1"/>
    <col min="3337" max="3337" width="13.625" style="3" bestFit="1" customWidth="1"/>
    <col min="3338" max="3338" width="54.25" style="3" bestFit="1" customWidth="1"/>
    <col min="3339" max="3339" width="37.25" style="3" bestFit="1" customWidth="1"/>
    <col min="3340" max="3340" width="27.125" style="3" customWidth="1"/>
    <col min="3341" max="3341" width="13.75" style="3" customWidth="1"/>
    <col min="3342" max="3342" width="10.875" style="3" bestFit="1" customWidth="1"/>
    <col min="3343" max="3343" width="16.625" style="3" customWidth="1"/>
    <col min="3344" max="3344" width="14.5" style="3" customWidth="1"/>
    <col min="3345" max="3345" width="15.625" style="3" customWidth="1"/>
    <col min="3346" max="3584" width="9" style="3"/>
    <col min="3585" max="3585" width="2.625" style="3" customWidth="1"/>
    <col min="3586" max="3586" width="15" style="3" bestFit="1" customWidth="1"/>
    <col min="3587" max="3587" width="18" style="3" bestFit="1" customWidth="1"/>
    <col min="3588" max="3588" width="13.125" style="3" bestFit="1" customWidth="1"/>
    <col min="3589" max="3589" width="53.125" style="3" bestFit="1" customWidth="1"/>
    <col min="3590" max="3590" width="6.25" style="3" customWidth="1"/>
    <col min="3591" max="3592" width="9.875" style="3" bestFit="1" customWidth="1"/>
    <col min="3593" max="3593" width="13.625" style="3" bestFit="1" customWidth="1"/>
    <col min="3594" max="3594" width="54.25" style="3" bestFit="1" customWidth="1"/>
    <col min="3595" max="3595" width="37.25" style="3" bestFit="1" customWidth="1"/>
    <col min="3596" max="3596" width="27.125" style="3" customWidth="1"/>
    <col min="3597" max="3597" width="13.75" style="3" customWidth="1"/>
    <col min="3598" max="3598" width="10.875" style="3" bestFit="1" customWidth="1"/>
    <col min="3599" max="3599" width="16.625" style="3" customWidth="1"/>
    <col min="3600" max="3600" width="14.5" style="3" customWidth="1"/>
    <col min="3601" max="3601" width="15.625" style="3" customWidth="1"/>
    <col min="3602" max="3840" width="9" style="3"/>
    <col min="3841" max="3841" width="2.625" style="3" customWidth="1"/>
    <col min="3842" max="3842" width="15" style="3" bestFit="1" customWidth="1"/>
    <col min="3843" max="3843" width="18" style="3" bestFit="1" customWidth="1"/>
    <col min="3844" max="3844" width="13.125" style="3" bestFit="1" customWidth="1"/>
    <col min="3845" max="3845" width="53.125" style="3" bestFit="1" customWidth="1"/>
    <col min="3846" max="3846" width="6.25" style="3" customWidth="1"/>
    <col min="3847" max="3848" width="9.875" style="3" bestFit="1" customWidth="1"/>
    <col min="3849" max="3849" width="13.625" style="3" bestFit="1" customWidth="1"/>
    <col min="3850" max="3850" width="54.25" style="3" bestFit="1" customWidth="1"/>
    <col min="3851" max="3851" width="37.25" style="3" bestFit="1" customWidth="1"/>
    <col min="3852" max="3852" width="27.125" style="3" customWidth="1"/>
    <col min="3853" max="3853" width="13.75" style="3" customWidth="1"/>
    <col min="3854" max="3854" width="10.875" style="3" bestFit="1" customWidth="1"/>
    <col min="3855" max="3855" width="16.625" style="3" customWidth="1"/>
    <col min="3856" max="3856" width="14.5" style="3" customWidth="1"/>
    <col min="3857" max="3857" width="15.625" style="3" customWidth="1"/>
    <col min="3858" max="4096" width="9" style="3"/>
    <col min="4097" max="4097" width="2.625" style="3" customWidth="1"/>
    <col min="4098" max="4098" width="15" style="3" bestFit="1" customWidth="1"/>
    <col min="4099" max="4099" width="18" style="3" bestFit="1" customWidth="1"/>
    <col min="4100" max="4100" width="13.125" style="3" bestFit="1" customWidth="1"/>
    <col min="4101" max="4101" width="53.125" style="3" bestFit="1" customWidth="1"/>
    <col min="4102" max="4102" width="6.25" style="3" customWidth="1"/>
    <col min="4103" max="4104" width="9.875" style="3" bestFit="1" customWidth="1"/>
    <col min="4105" max="4105" width="13.625" style="3" bestFit="1" customWidth="1"/>
    <col min="4106" max="4106" width="54.25" style="3" bestFit="1" customWidth="1"/>
    <col min="4107" max="4107" width="37.25" style="3" bestFit="1" customWidth="1"/>
    <col min="4108" max="4108" width="27.125" style="3" customWidth="1"/>
    <col min="4109" max="4109" width="13.75" style="3" customWidth="1"/>
    <col min="4110" max="4110" width="10.875" style="3" bestFit="1" customWidth="1"/>
    <col min="4111" max="4111" width="16.625" style="3" customWidth="1"/>
    <col min="4112" max="4112" width="14.5" style="3" customWidth="1"/>
    <col min="4113" max="4113" width="15.625" style="3" customWidth="1"/>
    <col min="4114" max="4352" width="9" style="3"/>
    <col min="4353" max="4353" width="2.625" style="3" customWidth="1"/>
    <col min="4354" max="4354" width="15" style="3" bestFit="1" customWidth="1"/>
    <col min="4355" max="4355" width="18" style="3" bestFit="1" customWidth="1"/>
    <col min="4356" max="4356" width="13.125" style="3" bestFit="1" customWidth="1"/>
    <col min="4357" max="4357" width="53.125" style="3" bestFit="1" customWidth="1"/>
    <col min="4358" max="4358" width="6.25" style="3" customWidth="1"/>
    <col min="4359" max="4360" width="9.875" style="3" bestFit="1" customWidth="1"/>
    <col min="4361" max="4361" width="13.625" style="3" bestFit="1" customWidth="1"/>
    <col min="4362" max="4362" width="54.25" style="3" bestFit="1" customWidth="1"/>
    <col min="4363" max="4363" width="37.25" style="3" bestFit="1" customWidth="1"/>
    <col min="4364" max="4364" width="27.125" style="3" customWidth="1"/>
    <col min="4365" max="4365" width="13.75" style="3" customWidth="1"/>
    <col min="4366" max="4366" width="10.875" style="3" bestFit="1" customWidth="1"/>
    <col min="4367" max="4367" width="16.625" style="3" customWidth="1"/>
    <col min="4368" max="4368" width="14.5" style="3" customWidth="1"/>
    <col min="4369" max="4369" width="15.625" style="3" customWidth="1"/>
    <col min="4370" max="4608" width="9" style="3"/>
    <col min="4609" max="4609" width="2.625" style="3" customWidth="1"/>
    <col min="4610" max="4610" width="15" style="3" bestFit="1" customWidth="1"/>
    <col min="4611" max="4611" width="18" style="3" bestFit="1" customWidth="1"/>
    <col min="4612" max="4612" width="13.125" style="3" bestFit="1" customWidth="1"/>
    <col min="4613" max="4613" width="53.125" style="3" bestFit="1" customWidth="1"/>
    <col min="4614" max="4614" width="6.25" style="3" customWidth="1"/>
    <col min="4615" max="4616" width="9.875" style="3" bestFit="1" customWidth="1"/>
    <col min="4617" max="4617" width="13.625" style="3" bestFit="1" customWidth="1"/>
    <col min="4618" max="4618" width="54.25" style="3" bestFit="1" customWidth="1"/>
    <col min="4619" max="4619" width="37.25" style="3" bestFit="1" customWidth="1"/>
    <col min="4620" max="4620" width="27.125" style="3" customWidth="1"/>
    <col min="4621" max="4621" width="13.75" style="3" customWidth="1"/>
    <col min="4622" max="4622" width="10.875" style="3" bestFit="1" customWidth="1"/>
    <col min="4623" max="4623" width="16.625" style="3" customWidth="1"/>
    <col min="4624" max="4624" width="14.5" style="3" customWidth="1"/>
    <col min="4625" max="4625" width="15.625" style="3" customWidth="1"/>
    <col min="4626" max="4864" width="9" style="3"/>
    <col min="4865" max="4865" width="2.625" style="3" customWidth="1"/>
    <col min="4866" max="4866" width="15" style="3" bestFit="1" customWidth="1"/>
    <col min="4867" max="4867" width="18" style="3" bestFit="1" customWidth="1"/>
    <col min="4868" max="4868" width="13.125" style="3" bestFit="1" customWidth="1"/>
    <col min="4869" max="4869" width="53.125" style="3" bestFit="1" customWidth="1"/>
    <col min="4870" max="4870" width="6.25" style="3" customWidth="1"/>
    <col min="4871" max="4872" width="9.875" style="3" bestFit="1" customWidth="1"/>
    <col min="4873" max="4873" width="13.625" style="3" bestFit="1" customWidth="1"/>
    <col min="4874" max="4874" width="54.25" style="3" bestFit="1" customWidth="1"/>
    <col min="4875" max="4875" width="37.25" style="3" bestFit="1" customWidth="1"/>
    <col min="4876" max="4876" width="27.125" style="3" customWidth="1"/>
    <col min="4877" max="4877" width="13.75" style="3" customWidth="1"/>
    <col min="4878" max="4878" width="10.875" style="3" bestFit="1" customWidth="1"/>
    <col min="4879" max="4879" width="16.625" style="3" customWidth="1"/>
    <col min="4880" max="4880" width="14.5" style="3" customWidth="1"/>
    <col min="4881" max="4881" width="15.625" style="3" customWidth="1"/>
    <col min="4882" max="5120" width="9" style="3"/>
    <col min="5121" max="5121" width="2.625" style="3" customWidth="1"/>
    <col min="5122" max="5122" width="15" style="3" bestFit="1" customWidth="1"/>
    <col min="5123" max="5123" width="18" style="3" bestFit="1" customWidth="1"/>
    <col min="5124" max="5124" width="13.125" style="3" bestFit="1" customWidth="1"/>
    <col min="5125" max="5125" width="53.125" style="3" bestFit="1" customWidth="1"/>
    <col min="5126" max="5126" width="6.25" style="3" customWidth="1"/>
    <col min="5127" max="5128" width="9.875" style="3" bestFit="1" customWidth="1"/>
    <col min="5129" max="5129" width="13.625" style="3" bestFit="1" customWidth="1"/>
    <col min="5130" max="5130" width="54.25" style="3" bestFit="1" customWidth="1"/>
    <col min="5131" max="5131" width="37.25" style="3" bestFit="1" customWidth="1"/>
    <col min="5132" max="5132" width="27.125" style="3" customWidth="1"/>
    <col min="5133" max="5133" width="13.75" style="3" customWidth="1"/>
    <col min="5134" max="5134" width="10.875" style="3" bestFit="1" customWidth="1"/>
    <col min="5135" max="5135" width="16.625" style="3" customWidth="1"/>
    <col min="5136" max="5136" width="14.5" style="3" customWidth="1"/>
    <col min="5137" max="5137" width="15.625" style="3" customWidth="1"/>
    <col min="5138" max="5376" width="9" style="3"/>
    <col min="5377" max="5377" width="2.625" style="3" customWidth="1"/>
    <col min="5378" max="5378" width="15" style="3" bestFit="1" customWidth="1"/>
    <col min="5379" max="5379" width="18" style="3" bestFit="1" customWidth="1"/>
    <col min="5380" max="5380" width="13.125" style="3" bestFit="1" customWidth="1"/>
    <col min="5381" max="5381" width="53.125" style="3" bestFit="1" customWidth="1"/>
    <col min="5382" max="5382" width="6.25" style="3" customWidth="1"/>
    <col min="5383" max="5384" width="9.875" style="3" bestFit="1" customWidth="1"/>
    <col min="5385" max="5385" width="13.625" style="3" bestFit="1" customWidth="1"/>
    <col min="5386" max="5386" width="54.25" style="3" bestFit="1" customWidth="1"/>
    <col min="5387" max="5387" width="37.25" style="3" bestFit="1" customWidth="1"/>
    <col min="5388" max="5388" width="27.125" style="3" customWidth="1"/>
    <col min="5389" max="5389" width="13.75" style="3" customWidth="1"/>
    <col min="5390" max="5390" width="10.875" style="3" bestFit="1" customWidth="1"/>
    <col min="5391" max="5391" width="16.625" style="3" customWidth="1"/>
    <col min="5392" max="5392" width="14.5" style="3" customWidth="1"/>
    <col min="5393" max="5393" width="15.625" style="3" customWidth="1"/>
    <col min="5394" max="5632" width="9" style="3"/>
    <col min="5633" max="5633" width="2.625" style="3" customWidth="1"/>
    <col min="5634" max="5634" width="15" style="3" bestFit="1" customWidth="1"/>
    <col min="5635" max="5635" width="18" style="3" bestFit="1" customWidth="1"/>
    <col min="5636" max="5636" width="13.125" style="3" bestFit="1" customWidth="1"/>
    <col min="5637" max="5637" width="53.125" style="3" bestFit="1" customWidth="1"/>
    <col min="5638" max="5638" width="6.25" style="3" customWidth="1"/>
    <col min="5639" max="5640" width="9.875" style="3" bestFit="1" customWidth="1"/>
    <col min="5641" max="5641" width="13.625" style="3" bestFit="1" customWidth="1"/>
    <col min="5642" max="5642" width="54.25" style="3" bestFit="1" customWidth="1"/>
    <col min="5643" max="5643" width="37.25" style="3" bestFit="1" customWidth="1"/>
    <col min="5644" max="5644" width="27.125" style="3" customWidth="1"/>
    <col min="5645" max="5645" width="13.75" style="3" customWidth="1"/>
    <col min="5646" max="5646" width="10.875" style="3" bestFit="1" customWidth="1"/>
    <col min="5647" max="5647" width="16.625" style="3" customWidth="1"/>
    <col min="5648" max="5648" width="14.5" style="3" customWidth="1"/>
    <col min="5649" max="5649" width="15.625" style="3" customWidth="1"/>
    <col min="5650" max="5888" width="9" style="3"/>
    <col min="5889" max="5889" width="2.625" style="3" customWidth="1"/>
    <col min="5890" max="5890" width="15" style="3" bestFit="1" customWidth="1"/>
    <col min="5891" max="5891" width="18" style="3" bestFit="1" customWidth="1"/>
    <col min="5892" max="5892" width="13.125" style="3" bestFit="1" customWidth="1"/>
    <col min="5893" max="5893" width="53.125" style="3" bestFit="1" customWidth="1"/>
    <col min="5894" max="5894" width="6.25" style="3" customWidth="1"/>
    <col min="5895" max="5896" width="9.875" style="3" bestFit="1" customWidth="1"/>
    <col min="5897" max="5897" width="13.625" style="3" bestFit="1" customWidth="1"/>
    <col min="5898" max="5898" width="54.25" style="3" bestFit="1" customWidth="1"/>
    <col min="5899" max="5899" width="37.25" style="3" bestFit="1" customWidth="1"/>
    <col min="5900" max="5900" width="27.125" style="3" customWidth="1"/>
    <col min="5901" max="5901" width="13.75" style="3" customWidth="1"/>
    <col min="5902" max="5902" width="10.875" style="3" bestFit="1" customWidth="1"/>
    <col min="5903" max="5903" width="16.625" style="3" customWidth="1"/>
    <col min="5904" max="5904" width="14.5" style="3" customWidth="1"/>
    <col min="5905" max="5905" width="15.625" style="3" customWidth="1"/>
    <col min="5906" max="6144" width="9" style="3"/>
    <col min="6145" max="6145" width="2.625" style="3" customWidth="1"/>
    <col min="6146" max="6146" width="15" style="3" bestFit="1" customWidth="1"/>
    <col min="6147" max="6147" width="18" style="3" bestFit="1" customWidth="1"/>
    <col min="6148" max="6148" width="13.125" style="3" bestFit="1" customWidth="1"/>
    <col min="6149" max="6149" width="53.125" style="3" bestFit="1" customWidth="1"/>
    <col min="6150" max="6150" width="6.25" style="3" customWidth="1"/>
    <col min="6151" max="6152" width="9.875" style="3" bestFit="1" customWidth="1"/>
    <col min="6153" max="6153" width="13.625" style="3" bestFit="1" customWidth="1"/>
    <col min="6154" max="6154" width="54.25" style="3" bestFit="1" customWidth="1"/>
    <col min="6155" max="6155" width="37.25" style="3" bestFit="1" customWidth="1"/>
    <col min="6156" max="6156" width="27.125" style="3" customWidth="1"/>
    <col min="6157" max="6157" width="13.75" style="3" customWidth="1"/>
    <col min="6158" max="6158" width="10.875" style="3" bestFit="1" customWidth="1"/>
    <col min="6159" max="6159" width="16.625" style="3" customWidth="1"/>
    <col min="6160" max="6160" width="14.5" style="3" customWidth="1"/>
    <col min="6161" max="6161" width="15.625" style="3" customWidth="1"/>
    <col min="6162" max="6400" width="9" style="3"/>
    <col min="6401" max="6401" width="2.625" style="3" customWidth="1"/>
    <col min="6402" max="6402" width="15" style="3" bestFit="1" customWidth="1"/>
    <col min="6403" max="6403" width="18" style="3" bestFit="1" customWidth="1"/>
    <col min="6404" max="6404" width="13.125" style="3" bestFit="1" customWidth="1"/>
    <col min="6405" max="6405" width="53.125" style="3" bestFit="1" customWidth="1"/>
    <col min="6406" max="6406" width="6.25" style="3" customWidth="1"/>
    <col min="6407" max="6408" width="9.875" style="3" bestFit="1" customWidth="1"/>
    <col min="6409" max="6409" width="13.625" style="3" bestFit="1" customWidth="1"/>
    <col min="6410" max="6410" width="54.25" style="3" bestFit="1" customWidth="1"/>
    <col min="6411" max="6411" width="37.25" style="3" bestFit="1" customWidth="1"/>
    <col min="6412" max="6412" width="27.125" style="3" customWidth="1"/>
    <col min="6413" max="6413" width="13.75" style="3" customWidth="1"/>
    <col min="6414" max="6414" width="10.875" style="3" bestFit="1" customWidth="1"/>
    <col min="6415" max="6415" width="16.625" style="3" customWidth="1"/>
    <col min="6416" max="6416" width="14.5" style="3" customWidth="1"/>
    <col min="6417" max="6417" width="15.625" style="3" customWidth="1"/>
    <col min="6418" max="6656" width="9" style="3"/>
    <col min="6657" max="6657" width="2.625" style="3" customWidth="1"/>
    <col min="6658" max="6658" width="15" style="3" bestFit="1" customWidth="1"/>
    <col min="6659" max="6659" width="18" style="3" bestFit="1" customWidth="1"/>
    <col min="6660" max="6660" width="13.125" style="3" bestFit="1" customWidth="1"/>
    <col min="6661" max="6661" width="53.125" style="3" bestFit="1" customWidth="1"/>
    <col min="6662" max="6662" width="6.25" style="3" customWidth="1"/>
    <col min="6663" max="6664" width="9.875" style="3" bestFit="1" customWidth="1"/>
    <col min="6665" max="6665" width="13.625" style="3" bestFit="1" customWidth="1"/>
    <col min="6666" max="6666" width="54.25" style="3" bestFit="1" customWidth="1"/>
    <col min="6667" max="6667" width="37.25" style="3" bestFit="1" customWidth="1"/>
    <col min="6668" max="6668" width="27.125" style="3" customWidth="1"/>
    <col min="6669" max="6669" width="13.75" style="3" customWidth="1"/>
    <col min="6670" max="6670" width="10.875" style="3" bestFit="1" customWidth="1"/>
    <col min="6671" max="6671" width="16.625" style="3" customWidth="1"/>
    <col min="6672" max="6672" width="14.5" style="3" customWidth="1"/>
    <col min="6673" max="6673" width="15.625" style="3" customWidth="1"/>
    <col min="6674" max="6912" width="9" style="3"/>
    <col min="6913" max="6913" width="2.625" style="3" customWidth="1"/>
    <col min="6914" max="6914" width="15" style="3" bestFit="1" customWidth="1"/>
    <col min="6915" max="6915" width="18" style="3" bestFit="1" customWidth="1"/>
    <col min="6916" max="6916" width="13.125" style="3" bestFit="1" customWidth="1"/>
    <col min="6917" max="6917" width="53.125" style="3" bestFit="1" customWidth="1"/>
    <col min="6918" max="6918" width="6.25" style="3" customWidth="1"/>
    <col min="6919" max="6920" width="9.875" style="3" bestFit="1" customWidth="1"/>
    <col min="6921" max="6921" width="13.625" style="3" bestFit="1" customWidth="1"/>
    <col min="6922" max="6922" width="54.25" style="3" bestFit="1" customWidth="1"/>
    <col min="6923" max="6923" width="37.25" style="3" bestFit="1" customWidth="1"/>
    <col min="6924" max="6924" width="27.125" style="3" customWidth="1"/>
    <col min="6925" max="6925" width="13.75" style="3" customWidth="1"/>
    <col min="6926" max="6926" width="10.875" style="3" bestFit="1" customWidth="1"/>
    <col min="6927" max="6927" width="16.625" style="3" customWidth="1"/>
    <col min="6928" max="6928" width="14.5" style="3" customWidth="1"/>
    <col min="6929" max="6929" width="15.625" style="3" customWidth="1"/>
    <col min="6930" max="7168" width="9" style="3"/>
    <col min="7169" max="7169" width="2.625" style="3" customWidth="1"/>
    <col min="7170" max="7170" width="15" style="3" bestFit="1" customWidth="1"/>
    <col min="7171" max="7171" width="18" style="3" bestFit="1" customWidth="1"/>
    <col min="7172" max="7172" width="13.125" style="3" bestFit="1" customWidth="1"/>
    <col min="7173" max="7173" width="53.125" style="3" bestFit="1" customWidth="1"/>
    <col min="7174" max="7174" width="6.25" style="3" customWidth="1"/>
    <col min="7175" max="7176" width="9.875" style="3" bestFit="1" customWidth="1"/>
    <col min="7177" max="7177" width="13.625" style="3" bestFit="1" customWidth="1"/>
    <col min="7178" max="7178" width="54.25" style="3" bestFit="1" customWidth="1"/>
    <col min="7179" max="7179" width="37.25" style="3" bestFit="1" customWidth="1"/>
    <col min="7180" max="7180" width="27.125" style="3" customWidth="1"/>
    <col min="7181" max="7181" width="13.75" style="3" customWidth="1"/>
    <col min="7182" max="7182" width="10.875" style="3" bestFit="1" customWidth="1"/>
    <col min="7183" max="7183" width="16.625" style="3" customWidth="1"/>
    <col min="7184" max="7184" width="14.5" style="3" customWidth="1"/>
    <col min="7185" max="7185" width="15.625" style="3" customWidth="1"/>
    <col min="7186" max="7424" width="9" style="3"/>
    <col min="7425" max="7425" width="2.625" style="3" customWidth="1"/>
    <col min="7426" max="7426" width="15" style="3" bestFit="1" customWidth="1"/>
    <col min="7427" max="7427" width="18" style="3" bestFit="1" customWidth="1"/>
    <col min="7428" max="7428" width="13.125" style="3" bestFit="1" customWidth="1"/>
    <col min="7429" max="7429" width="53.125" style="3" bestFit="1" customWidth="1"/>
    <col min="7430" max="7430" width="6.25" style="3" customWidth="1"/>
    <col min="7431" max="7432" width="9.875" style="3" bestFit="1" customWidth="1"/>
    <col min="7433" max="7433" width="13.625" style="3" bestFit="1" customWidth="1"/>
    <col min="7434" max="7434" width="54.25" style="3" bestFit="1" customWidth="1"/>
    <col min="7435" max="7435" width="37.25" style="3" bestFit="1" customWidth="1"/>
    <col min="7436" max="7436" width="27.125" style="3" customWidth="1"/>
    <col min="7437" max="7437" width="13.75" style="3" customWidth="1"/>
    <col min="7438" max="7438" width="10.875" style="3" bestFit="1" customWidth="1"/>
    <col min="7439" max="7439" width="16.625" style="3" customWidth="1"/>
    <col min="7440" max="7440" width="14.5" style="3" customWidth="1"/>
    <col min="7441" max="7441" width="15.625" style="3" customWidth="1"/>
    <col min="7442" max="7680" width="9" style="3"/>
    <col min="7681" max="7681" width="2.625" style="3" customWidth="1"/>
    <col min="7682" max="7682" width="15" style="3" bestFit="1" customWidth="1"/>
    <col min="7683" max="7683" width="18" style="3" bestFit="1" customWidth="1"/>
    <col min="7684" max="7684" width="13.125" style="3" bestFit="1" customWidth="1"/>
    <col min="7685" max="7685" width="53.125" style="3" bestFit="1" customWidth="1"/>
    <col min="7686" max="7686" width="6.25" style="3" customWidth="1"/>
    <col min="7687" max="7688" width="9.875" style="3" bestFit="1" customWidth="1"/>
    <col min="7689" max="7689" width="13.625" style="3" bestFit="1" customWidth="1"/>
    <col min="7690" max="7690" width="54.25" style="3" bestFit="1" customWidth="1"/>
    <col min="7691" max="7691" width="37.25" style="3" bestFit="1" customWidth="1"/>
    <col min="7692" max="7692" width="27.125" style="3" customWidth="1"/>
    <col min="7693" max="7693" width="13.75" style="3" customWidth="1"/>
    <col min="7694" max="7694" width="10.875" style="3" bestFit="1" customWidth="1"/>
    <col min="7695" max="7695" width="16.625" style="3" customWidth="1"/>
    <col min="7696" max="7696" width="14.5" style="3" customWidth="1"/>
    <col min="7697" max="7697" width="15.625" style="3" customWidth="1"/>
    <col min="7698" max="7936" width="9" style="3"/>
    <col min="7937" max="7937" width="2.625" style="3" customWidth="1"/>
    <col min="7938" max="7938" width="15" style="3" bestFit="1" customWidth="1"/>
    <col min="7939" max="7939" width="18" style="3" bestFit="1" customWidth="1"/>
    <col min="7940" max="7940" width="13.125" style="3" bestFit="1" customWidth="1"/>
    <col min="7941" max="7941" width="53.125" style="3" bestFit="1" customWidth="1"/>
    <col min="7942" max="7942" width="6.25" style="3" customWidth="1"/>
    <col min="7943" max="7944" width="9.875" style="3" bestFit="1" customWidth="1"/>
    <col min="7945" max="7945" width="13.625" style="3" bestFit="1" customWidth="1"/>
    <col min="7946" max="7946" width="54.25" style="3" bestFit="1" customWidth="1"/>
    <col min="7947" max="7947" width="37.25" style="3" bestFit="1" customWidth="1"/>
    <col min="7948" max="7948" width="27.125" style="3" customWidth="1"/>
    <col min="7949" max="7949" width="13.75" style="3" customWidth="1"/>
    <col min="7950" max="7950" width="10.875" style="3" bestFit="1" customWidth="1"/>
    <col min="7951" max="7951" width="16.625" style="3" customWidth="1"/>
    <col min="7952" max="7952" width="14.5" style="3" customWidth="1"/>
    <col min="7953" max="7953" width="15.625" style="3" customWidth="1"/>
    <col min="7954" max="8192" width="9" style="3"/>
    <col min="8193" max="8193" width="2.625" style="3" customWidth="1"/>
    <col min="8194" max="8194" width="15" style="3" bestFit="1" customWidth="1"/>
    <col min="8195" max="8195" width="18" style="3" bestFit="1" customWidth="1"/>
    <col min="8196" max="8196" width="13.125" style="3" bestFit="1" customWidth="1"/>
    <col min="8197" max="8197" width="53.125" style="3" bestFit="1" customWidth="1"/>
    <col min="8198" max="8198" width="6.25" style="3" customWidth="1"/>
    <col min="8199" max="8200" width="9.875" style="3" bestFit="1" customWidth="1"/>
    <col min="8201" max="8201" width="13.625" style="3" bestFit="1" customWidth="1"/>
    <col min="8202" max="8202" width="54.25" style="3" bestFit="1" customWidth="1"/>
    <col min="8203" max="8203" width="37.25" style="3" bestFit="1" customWidth="1"/>
    <col min="8204" max="8204" width="27.125" style="3" customWidth="1"/>
    <col min="8205" max="8205" width="13.75" style="3" customWidth="1"/>
    <col min="8206" max="8206" width="10.875" style="3" bestFit="1" customWidth="1"/>
    <col min="8207" max="8207" width="16.625" style="3" customWidth="1"/>
    <col min="8208" max="8208" width="14.5" style="3" customWidth="1"/>
    <col min="8209" max="8209" width="15.625" style="3" customWidth="1"/>
    <col min="8210" max="8448" width="9" style="3"/>
    <col min="8449" max="8449" width="2.625" style="3" customWidth="1"/>
    <col min="8450" max="8450" width="15" style="3" bestFit="1" customWidth="1"/>
    <col min="8451" max="8451" width="18" style="3" bestFit="1" customWidth="1"/>
    <col min="8452" max="8452" width="13.125" style="3" bestFit="1" customWidth="1"/>
    <col min="8453" max="8453" width="53.125" style="3" bestFit="1" customWidth="1"/>
    <col min="8454" max="8454" width="6.25" style="3" customWidth="1"/>
    <col min="8455" max="8456" width="9.875" style="3" bestFit="1" customWidth="1"/>
    <col min="8457" max="8457" width="13.625" style="3" bestFit="1" customWidth="1"/>
    <col min="8458" max="8458" width="54.25" style="3" bestFit="1" customWidth="1"/>
    <col min="8459" max="8459" width="37.25" style="3" bestFit="1" customWidth="1"/>
    <col min="8460" max="8460" width="27.125" style="3" customWidth="1"/>
    <col min="8461" max="8461" width="13.75" style="3" customWidth="1"/>
    <col min="8462" max="8462" width="10.875" style="3" bestFit="1" customWidth="1"/>
    <col min="8463" max="8463" width="16.625" style="3" customWidth="1"/>
    <col min="8464" max="8464" width="14.5" style="3" customWidth="1"/>
    <col min="8465" max="8465" width="15.625" style="3" customWidth="1"/>
    <col min="8466" max="8704" width="9" style="3"/>
    <col min="8705" max="8705" width="2.625" style="3" customWidth="1"/>
    <col min="8706" max="8706" width="15" style="3" bestFit="1" customWidth="1"/>
    <col min="8707" max="8707" width="18" style="3" bestFit="1" customWidth="1"/>
    <col min="8708" max="8708" width="13.125" style="3" bestFit="1" customWidth="1"/>
    <col min="8709" max="8709" width="53.125" style="3" bestFit="1" customWidth="1"/>
    <col min="8710" max="8710" width="6.25" style="3" customWidth="1"/>
    <col min="8711" max="8712" width="9.875" style="3" bestFit="1" customWidth="1"/>
    <col min="8713" max="8713" width="13.625" style="3" bestFit="1" customWidth="1"/>
    <col min="8714" max="8714" width="54.25" style="3" bestFit="1" customWidth="1"/>
    <col min="8715" max="8715" width="37.25" style="3" bestFit="1" customWidth="1"/>
    <col min="8716" max="8716" width="27.125" style="3" customWidth="1"/>
    <col min="8717" max="8717" width="13.75" style="3" customWidth="1"/>
    <col min="8718" max="8718" width="10.875" style="3" bestFit="1" customWidth="1"/>
    <col min="8719" max="8719" width="16.625" style="3" customWidth="1"/>
    <col min="8720" max="8720" width="14.5" style="3" customWidth="1"/>
    <col min="8721" max="8721" width="15.625" style="3" customWidth="1"/>
    <col min="8722" max="8960" width="9" style="3"/>
    <col min="8961" max="8961" width="2.625" style="3" customWidth="1"/>
    <col min="8962" max="8962" width="15" style="3" bestFit="1" customWidth="1"/>
    <col min="8963" max="8963" width="18" style="3" bestFit="1" customWidth="1"/>
    <col min="8964" max="8964" width="13.125" style="3" bestFit="1" customWidth="1"/>
    <col min="8965" max="8965" width="53.125" style="3" bestFit="1" customWidth="1"/>
    <col min="8966" max="8966" width="6.25" style="3" customWidth="1"/>
    <col min="8967" max="8968" width="9.875" style="3" bestFit="1" customWidth="1"/>
    <col min="8969" max="8969" width="13.625" style="3" bestFit="1" customWidth="1"/>
    <col min="8970" max="8970" width="54.25" style="3" bestFit="1" customWidth="1"/>
    <col min="8971" max="8971" width="37.25" style="3" bestFit="1" customWidth="1"/>
    <col min="8972" max="8972" width="27.125" style="3" customWidth="1"/>
    <col min="8973" max="8973" width="13.75" style="3" customWidth="1"/>
    <col min="8974" max="8974" width="10.875" style="3" bestFit="1" customWidth="1"/>
    <col min="8975" max="8975" width="16.625" style="3" customWidth="1"/>
    <col min="8976" max="8976" width="14.5" style="3" customWidth="1"/>
    <col min="8977" max="8977" width="15.625" style="3" customWidth="1"/>
    <col min="8978" max="9216" width="9" style="3"/>
    <col min="9217" max="9217" width="2.625" style="3" customWidth="1"/>
    <col min="9218" max="9218" width="15" style="3" bestFit="1" customWidth="1"/>
    <col min="9219" max="9219" width="18" style="3" bestFit="1" customWidth="1"/>
    <col min="9220" max="9220" width="13.125" style="3" bestFit="1" customWidth="1"/>
    <col min="9221" max="9221" width="53.125" style="3" bestFit="1" customWidth="1"/>
    <col min="9222" max="9222" width="6.25" style="3" customWidth="1"/>
    <col min="9223" max="9224" width="9.875" style="3" bestFit="1" customWidth="1"/>
    <col min="9225" max="9225" width="13.625" style="3" bestFit="1" customWidth="1"/>
    <col min="9226" max="9226" width="54.25" style="3" bestFit="1" customWidth="1"/>
    <col min="9227" max="9227" width="37.25" style="3" bestFit="1" customWidth="1"/>
    <col min="9228" max="9228" width="27.125" style="3" customWidth="1"/>
    <col min="9229" max="9229" width="13.75" style="3" customWidth="1"/>
    <col min="9230" max="9230" width="10.875" style="3" bestFit="1" customWidth="1"/>
    <col min="9231" max="9231" width="16.625" style="3" customWidth="1"/>
    <col min="9232" max="9232" width="14.5" style="3" customWidth="1"/>
    <col min="9233" max="9233" width="15.625" style="3" customWidth="1"/>
    <col min="9234" max="9472" width="9" style="3"/>
    <col min="9473" max="9473" width="2.625" style="3" customWidth="1"/>
    <col min="9474" max="9474" width="15" style="3" bestFit="1" customWidth="1"/>
    <col min="9475" max="9475" width="18" style="3" bestFit="1" customWidth="1"/>
    <col min="9476" max="9476" width="13.125" style="3" bestFit="1" customWidth="1"/>
    <col min="9477" max="9477" width="53.125" style="3" bestFit="1" customWidth="1"/>
    <col min="9478" max="9478" width="6.25" style="3" customWidth="1"/>
    <col min="9479" max="9480" width="9.875" style="3" bestFit="1" customWidth="1"/>
    <col min="9481" max="9481" width="13.625" style="3" bestFit="1" customWidth="1"/>
    <col min="9482" max="9482" width="54.25" style="3" bestFit="1" customWidth="1"/>
    <col min="9483" max="9483" width="37.25" style="3" bestFit="1" customWidth="1"/>
    <col min="9484" max="9484" width="27.125" style="3" customWidth="1"/>
    <col min="9485" max="9485" width="13.75" style="3" customWidth="1"/>
    <col min="9486" max="9486" width="10.875" style="3" bestFit="1" customWidth="1"/>
    <col min="9487" max="9487" width="16.625" style="3" customWidth="1"/>
    <col min="9488" max="9488" width="14.5" style="3" customWidth="1"/>
    <col min="9489" max="9489" width="15.625" style="3" customWidth="1"/>
    <col min="9490" max="9728" width="9" style="3"/>
    <col min="9729" max="9729" width="2.625" style="3" customWidth="1"/>
    <col min="9730" max="9730" width="15" style="3" bestFit="1" customWidth="1"/>
    <col min="9731" max="9731" width="18" style="3" bestFit="1" customWidth="1"/>
    <col min="9732" max="9732" width="13.125" style="3" bestFit="1" customWidth="1"/>
    <col min="9733" max="9733" width="53.125" style="3" bestFit="1" customWidth="1"/>
    <col min="9734" max="9734" width="6.25" style="3" customWidth="1"/>
    <col min="9735" max="9736" width="9.875" style="3" bestFit="1" customWidth="1"/>
    <col min="9737" max="9737" width="13.625" style="3" bestFit="1" customWidth="1"/>
    <col min="9738" max="9738" width="54.25" style="3" bestFit="1" customWidth="1"/>
    <col min="9739" max="9739" width="37.25" style="3" bestFit="1" customWidth="1"/>
    <col min="9740" max="9740" width="27.125" style="3" customWidth="1"/>
    <col min="9741" max="9741" width="13.75" style="3" customWidth="1"/>
    <col min="9742" max="9742" width="10.875" style="3" bestFit="1" customWidth="1"/>
    <col min="9743" max="9743" width="16.625" style="3" customWidth="1"/>
    <col min="9744" max="9744" width="14.5" style="3" customWidth="1"/>
    <col min="9745" max="9745" width="15.625" style="3" customWidth="1"/>
    <col min="9746" max="9984" width="9" style="3"/>
    <col min="9985" max="9985" width="2.625" style="3" customWidth="1"/>
    <col min="9986" max="9986" width="15" style="3" bestFit="1" customWidth="1"/>
    <col min="9987" max="9987" width="18" style="3" bestFit="1" customWidth="1"/>
    <col min="9988" max="9988" width="13.125" style="3" bestFit="1" customWidth="1"/>
    <col min="9989" max="9989" width="53.125" style="3" bestFit="1" customWidth="1"/>
    <col min="9990" max="9990" width="6.25" style="3" customWidth="1"/>
    <col min="9991" max="9992" width="9.875" style="3" bestFit="1" customWidth="1"/>
    <col min="9993" max="9993" width="13.625" style="3" bestFit="1" customWidth="1"/>
    <col min="9994" max="9994" width="54.25" style="3" bestFit="1" customWidth="1"/>
    <col min="9995" max="9995" width="37.25" style="3" bestFit="1" customWidth="1"/>
    <col min="9996" max="9996" width="27.125" style="3" customWidth="1"/>
    <col min="9997" max="9997" width="13.75" style="3" customWidth="1"/>
    <col min="9998" max="9998" width="10.875" style="3" bestFit="1" customWidth="1"/>
    <col min="9999" max="9999" width="16.625" style="3" customWidth="1"/>
    <col min="10000" max="10000" width="14.5" style="3" customWidth="1"/>
    <col min="10001" max="10001" width="15.625" style="3" customWidth="1"/>
    <col min="10002" max="10240" width="9" style="3"/>
    <col min="10241" max="10241" width="2.625" style="3" customWidth="1"/>
    <col min="10242" max="10242" width="15" style="3" bestFit="1" customWidth="1"/>
    <col min="10243" max="10243" width="18" style="3" bestFit="1" customWidth="1"/>
    <col min="10244" max="10244" width="13.125" style="3" bestFit="1" customWidth="1"/>
    <col min="10245" max="10245" width="53.125" style="3" bestFit="1" customWidth="1"/>
    <col min="10246" max="10246" width="6.25" style="3" customWidth="1"/>
    <col min="10247" max="10248" width="9.875" style="3" bestFit="1" customWidth="1"/>
    <col min="10249" max="10249" width="13.625" style="3" bestFit="1" customWidth="1"/>
    <col min="10250" max="10250" width="54.25" style="3" bestFit="1" customWidth="1"/>
    <col min="10251" max="10251" width="37.25" style="3" bestFit="1" customWidth="1"/>
    <col min="10252" max="10252" width="27.125" style="3" customWidth="1"/>
    <col min="10253" max="10253" width="13.75" style="3" customWidth="1"/>
    <col min="10254" max="10254" width="10.875" style="3" bestFit="1" customWidth="1"/>
    <col min="10255" max="10255" width="16.625" style="3" customWidth="1"/>
    <col min="10256" max="10256" width="14.5" style="3" customWidth="1"/>
    <col min="10257" max="10257" width="15.625" style="3" customWidth="1"/>
    <col min="10258" max="10496" width="9" style="3"/>
    <col min="10497" max="10497" width="2.625" style="3" customWidth="1"/>
    <col min="10498" max="10498" width="15" style="3" bestFit="1" customWidth="1"/>
    <col min="10499" max="10499" width="18" style="3" bestFit="1" customWidth="1"/>
    <col min="10500" max="10500" width="13.125" style="3" bestFit="1" customWidth="1"/>
    <col min="10501" max="10501" width="53.125" style="3" bestFit="1" customWidth="1"/>
    <col min="10502" max="10502" width="6.25" style="3" customWidth="1"/>
    <col min="10503" max="10504" width="9.875" style="3" bestFit="1" customWidth="1"/>
    <col min="10505" max="10505" width="13.625" style="3" bestFit="1" customWidth="1"/>
    <col min="10506" max="10506" width="54.25" style="3" bestFit="1" customWidth="1"/>
    <col min="10507" max="10507" width="37.25" style="3" bestFit="1" customWidth="1"/>
    <col min="10508" max="10508" width="27.125" style="3" customWidth="1"/>
    <col min="10509" max="10509" width="13.75" style="3" customWidth="1"/>
    <col min="10510" max="10510" width="10.875" style="3" bestFit="1" customWidth="1"/>
    <col min="10511" max="10511" width="16.625" style="3" customWidth="1"/>
    <col min="10512" max="10512" width="14.5" style="3" customWidth="1"/>
    <col min="10513" max="10513" width="15.625" style="3" customWidth="1"/>
    <col min="10514" max="10752" width="9" style="3"/>
    <col min="10753" max="10753" width="2.625" style="3" customWidth="1"/>
    <col min="10754" max="10754" width="15" style="3" bestFit="1" customWidth="1"/>
    <col min="10755" max="10755" width="18" style="3" bestFit="1" customWidth="1"/>
    <col min="10756" max="10756" width="13.125" style="3" bestFit="1" customWidth="1"/>
    <col min="10757" max="10757" width="53.125" style="3" bestFit="1" customWidth="1"/>
    <col min="10758" max="10758" width="6.25" style="3" customWidth="1"/>
    <col min="10759" max="10760" width="9.875" style="3" bestFit="1" customWidth="1"/>
    <col min="10761" max="10761" width="13.625" style="3" bestFit="1" customWidth="1"/>
    <col min="10762" max="10762" width="54.25" style="3" bestFit="1" customWidth="1"/>
    <col min="10763" max="10763" width="37.25" style="3" bestFit="1" customWidth="1"/>
    <col min="10764" max="10764" width="27.125" style="3" customWidth="1"/>
    <col min="10765" max="10765" width="13.75" style="3" customWidth="1"/>
    <col min="10766" max="10766" width="10.875" style="3" bestFit="1" customWidth="1"/>
    <col min="10767" max="10767" width="16.625" style="3" customWidth="1"/>
    <col min="10768" max="10768" width="14.5" style="3" customWidth="1"/>
    <col min="10769" max="10769" width="15.625" style="3" customWidth="1"/>
    <col min="10770" max="11008" width="9" style="3"/>
    <col min="11009" max="11009" width="2.625" style="3" customWidth="1"/>
    <col min="11010" max="11010" width="15" style="3" bestFit="1" customWidth="1"/>
    <col min="11011" max="11011" width="18" style="3" bestFit="1" customWidth="1"/>
    <col min="11012" max="11012" width="13.125" style="3" bestFit="1" customWidth="1"/>
    <col min="11013" max="11013" width="53.125" style="3" bestFit="1" customWidth="1"/>
    <col min="11014" max="11014" width="6.25" style="3" customWidth="1"/>
    <col min="11015" max="11016" width="9.875" style="3" bestFit="1" customWidth="1"/>
    <col min="11017" max="11017" width="13.625" style="3" bestFit="1" customWidth="1"/>
    <col min="11018" max="11018" width="54.25" style="3" bestFit="1" customWidth="1"/>
    <col min="11019" max="11019" width="37.25" style="3" bestFit="1" customWidth="1"/>
    <col min="11020" max="11020" width="27.125" style="3" customWidth="1"/>
    <col min="11021" max="11021" width="13.75" style="3" customWidth="1"/>
    <col min="11022" max="11022" width="10.875" style="3" bestFit="1" customWidth="1"/>
    <col min="11023" max="11023" width="16.625" style="3" customWidth="1"/>
    <col min="11024" max="11024" width="14.5" style="3" customWidth="1"/>
    <col min="11025" max="11025" width="15.625" style="3" customWidth="1"/>
    <col min="11026" max="11264" width="9" style="3"/>
    <col min="11265" max="11265" width="2.625" style="3" customWidth="1"/>
    <col min="11266" max="11266" width="15" style="3" bestFit="1" customWidth="1"/>
    <col min="11267" max="11267" width="18" style="3" bestFit="1" customWidth="1"/>
    <col min="11268" max="11268" width="13.125" style="3" bestFit="1" customWidth="1"/>
    <col min="11269" max="11269" width="53.125" style="3" bestFit="1" customWidth="1"/>
    <col min="11270" max="11270" width="6.25" style="3" customWidth="1"/>
    <col min="11271" max="11272" width="9.875" style="3" bestFit="1" customWidth="1"/>
    <col min="11273" max="11273" width="13.625" style="3" bestFit="1" customWidth="1"/>
    <col min="11274" max="11274" width="54.25" style="3" bestFit="1" customWidth="1"/>
    <col min="11275" max="11275" width="37.25" style="3" bestFit="1" customWidth="1"/>
    <col min="11276" max="11276" width="27.125" style="3" customWidth="1"/>
    <col min="11277" max="11277" width="13.75" style="3" customWidth="1"/>
    <col min="11278" max="11278" width="10.875" style="3" bestFit="1" customWidth="1"/>
    <col min="11279" max="11279" width="16.625" style="3" customWidth="1"/>
    <col min="11280" max="11280" width="14.5" style="3" customWidth="1"/>
    <col min="11281" max="11281" width="15.625" style="3" customWidth="1"/>
    <col min="11282" max="11520" width="9" style="3"/>
    <col min="11521" max="11521" width="2.625" style="3" customWidth="1"/>
    <col min="11522" max="11522" width="15" style="3" bestFit="1" customWidth="1"/>
    <col min="11523" max="11523" width="18" style="3" bestFit="1" customWidth="1"/>
    <col min="11524" max="11524" width="13.125" style="3" bestFit="1" customWidth="1"/>
    <col min="11525" max="11525" width="53.125" style="3" bestFit="1" customWidth="1"/>
    <col min="11526" max="11526" width="6.25" style="3" customWidth="1"/>
    <col min="11527" max="11528" width="9.875" style="3" bestFit="1" customWidth="1"/>
    <col min="11529" max="11529" width="13.625" style="3" bestFit="1" customWidth="1"/>
    <col min="11530" max="11530" width="54.25" style="3" bestFit="1" customWidth="1"/>
    <col min="11531" max="11531" width="37.25" style="3" bestFit="1" customWidth="1"/>
    <col min="11532" max="11532" width="27.125" style="3" customWidth="1"/>
    <col min="11533" max="11533" width="13.75" style="3" customWidth="1"/>
    <col min="11534" max="11534" width="10.875" style="3" bestFit="1" customWidth="1"/>
    <col min="11535" max="11535" width="16.625" style="3" customWidth="1"/>
    <col min="11536" max="11536" width="14.5" style="3" customWidth="1"/>
    <col min="11537" max="11537" width="15.625" style="3" customWidth="1"/>
    <col min="11538" max="11776" width="9" style="3"/>
    <col min="11777" max="11777" width="2.625" style="3" customWidth="1"/>
    <col min="11778" max="11778" width="15" style="3" bestFit="1" customWidth="1"/>
    <col min="11779" max="11779" width="18" style="3" bestFit="1" customWidth="1"/>
    <col min="11780" max="11780" width="13.125" style="3" bestFit="1" customWidth="1"/>
    <col min="11781" max="11781" width="53.125" style="3" bestFit="1" customWidth="1"/>
    <col min="11782" max="11782" width="6.25" style="3" customWidth="1"/>
    <col min="11783" max="11784" width="9.875" style="3" bestFit="1" customWidth="1"/>
    <col min="11785" max="11785" width="13.625" style="3" bestFit="1" customWidth="1"/>
    <col min="11786" max="11786" width="54.25" style="3" bestFit="1" customWidth="1"/>
    <col min="11787" max="11787" width="37.25" style="3" bestFit="1" customWidth="1"/>
    <col min="11788" max="11788" width="27.125" style="3" customWidth="1"/>
    <col min="11789" max="11789" width="13.75" style="3" customWidth="1"/>
    <col min="11790" max="11790" width="10.875" style="3" bestFit="1" customWidth="1"/>
    <col min="11791" max="11791" width="16.625" style="3" customWidth="1"/>
    <col min="11792" max="11792" width="14.5" style="3" customWidth="1"/>
    <col min="11793" max="11793" width="15.625" style="3" customWidth="1"/>
    <col min="11794" max="12032" width="9" style="3"/>
    <col min="12033" max="12033" width="2.625" style="3" customWidth="1"/>
    <col min="12034" max="12034" width="15" style="3" bestFit="1" customWidth="1"/>
    <col min="12035" max="12035" width="18" style="3" bestFit="1" customWidth="1"/>
    <col min="12036" max="12036" width="13.125" style="3" bestFit="1" customWidth="1"/>
    <col min="12037" max="12037" width="53.125" style="3" bestFit="1" customWidth="1"/>
    <col min="12038" max="12038" width="6.25" style="3" customWidth="1"/>
    <col min="12039" max="12040" width="9.875" style="3" bestFit="1" customWidth="1"/>
    <col min="12041" max="12041" width="13.625" style="3" bestFit="1" customWidth="1"/>
    <col min="12042" max="12042" width="54.25" style="3" bestFit="1" customWidth="1"/>
    <col min="12043" max="12043" width="37.25" style="3" bestFit="1" customWidth="1"/>
    <col min="12044" max="12044" width="27.125" style="3" customWidth="1"/>
    <col min="12045" max="12045" width="13.75" style="3" customWidth="1"/>
    <col min="12046" max="12046" width="10.875" style="3" bestFit="1" customWidth="1"/>
    <col min="12047" max="12047" width="16.625" style="3" customWidth="1"/>
    <col min="12048" max="12048" width="14.5" style="3" customWidth="1"/>
    <col min="12049" max="12049" width="15.625" style="3" customWidth="1"/>
    <col min="12050" max="12288" width="9" style="3"/>
    <col min="12289" max="12289" width="2.625" style="3" customWidth="1"/>
    <col min="12290" max="12290" width="15" style="3" bestFit="1" customWidth="1"/>
    <col min="12291" max="12291" width="18" style="3" bestFit="1" customWidth="1"/>
    <col min="12292" max="12292" width="13.125" style="3" bestFit="1" customWidth="1"/>
    <col min="12293" max="12293" width="53.125" style="3" bestFit="1" customWidth="1"/>
    <col min="12294" max="12294" width="6.25" style="3" customWidth="1"/>
    <col min="12295" max="12296" width="9.875" style="3" bestFit="1" customWidth="1"/>
    <col min="12297" max="12297" width="13.625" style="3" bestFit="1" customWidth="1"/>
    <col min="12298" max="12298" width="54.25" style="3" bestFit="1" customWidth="1"/>
    <col min="12299" max="12299" width="37.25" style="3" bestFit="1" customWidth="1"/>
    <col min="12300" max="12300" width="27.125" style="3" customWidth="1"/>
    <col min="12301" max="12301" width="13.75" style="3" customWidth="1"/>
    <col min="12302" max="12302" width="10.875" style="3" bestFit="1" customWidth="1"/>
    <col min="12303" max="12303" width="16.625" style="3" customWidth="1"/>
    <col min="12304" max="12304" width="14.5" style="3" customWidth="1"/>
    <col min="12305" max="12305" width="15.625" style="3" customWidth="1"/>
    <col min="12306" max="12544" width="9" style="3"/>
    <col min="12545" max="12545" width="2.625" style="3" customWidth="1"/>
    <col min="12546" max="12546" width="15" style="3" bestFit="1" customWidth="1"/>
    <col min="12547" max="12547" width="18" style="3" bestFit="1" customWidth="1"/>
    <col min="12548" max="12548" width="13.125" style="3" bestFit="1" customWidth="1"/>
    <col min="12549" max="12549" width="53.125" style="3" bestFit="1" customWidth="1"/>
    <col min="12550" max="12550" width="6.25" style="3" customWidth="1"/>
    <col min="12551" max="12552" width="9.875" style="3" bestFit="1" customWidth="1"/>
    <col min="12553" max="12553" width="13.625" style="3" bestFit="1" customWidth="1"/>
    <col min="12554" max="12554" width="54.25" style="3" bestFit="1" customWidth="1"/>
    <col min="12555" max="12555" width="37.25" style="3" bestFit="1" customWidth="1"/>
    <col min="12556" max="12556" width="27.125" style="3" customWidth="1"/>
    <col min="12557" max="12557" width="13.75" style="3" customWidth="1"/>
    <col min="12558" max="12558" width="10.875" style="3" bestFit="1" customWidth="1"/>
    <col min="12559" max="12559" width="16.625" style="3" customWidth="1"/>
    <col min="12560" max="12560" width="14.5" style="3" customWidth="1"/>
    <col min="12561" max="12561" width="15.625" style="3" customWidth="1"/>
    <col min="12562" max="12800" width="9" style="3"/>
    <col min="12801" max="12801" width="2.625" style="3" customWidth="1"/>
    <col min="12802" max="12802" width="15" style="3" bestFit="1" customWidth="1"/>
    <col min="12803" max="12803" width="18" style="3" bestFit="1" customWidth="1"/>
    <col min="12804" max="12804" width="13.125" style="3" bestFit="1" customWidth="1"/>
    <col min="12805" max="12805" width="53.125" style="3" bestFit="1" customWidth="1"/>
    <col min="12806" max="12806" width="6.25" style="3" customWidth="1"/>
    <col min="12807" max="12808" width="9.875" style="3" bestFit="1" customWidth="1"/>
    <col min="12809" max="12809" width="13.625" style="3" bestFit="1" customWidth="1"/>
    <col min="12810" max="12810" width="54.25" style="3" bestFit="1" customWidth="1"/>
    <col min="12811" max="12811" width="37.25" style="3" bestFit="1" customWidth="1"/>
    <col min="12812" max="12812" width="27.125" style="3" customWidth="1"/>
    <col min="12813" max="12813" width="13.75" style="3" customWidth="1"/>
    <col min="12814" max="12814" width="10.875" style="3" bestFit="1" customWidth="1"/>
    <col min="12815" max="12815" width="16.625" style="3" customWidth="1"/>
    <col min="12816" max="12816" width="14.5" style="3" customWidth="1"/>
    <col min="12817" max="12817" width="15.625" style="3" customWidth="1"/>
    <col min="12818" max="13056" width="9" style="3"/>
    <col min="13057" max="13057" width="2.625" style="3" customWidth="1"/>
    <col min="13058" max="13058" width="15" style="3" bestFit="1" customWidth="1"/>
    <col min="13059" max="13059" width="18" style="3" bestFit="1" customWidth="1"/>
    <col min="13060" max="13060" width="13.125" style="3" bestFit="1" customWidth="1"/>
    <col min="13061" max="13061" width="53.125" style="3" bestFit="1" customWidth="1"/>
    <col min="13062" max="13062" width="6.25" style="3" customWidth="1"/>
    <col min="13063" max="13064" width="9.875" style="3" bestFit="1" customWidth="1"/>
    <col min="13065" max="13065" width="13.625" style="3" bestFit="1" customWidth="1"/>
    <col min="13066" max="13066" width="54.25" style="3" bestFit="1" customWidth="1"/>
    <col min="13067" max="13067" width="37.25" style="3" bestFit="1" customWidth="1"/>
    <col min="13068" max="13068" width="27.125" style="3" customWidth="1"/>
    <col min="13069" max="13069" width="13.75" style="3" customWidth="1"/>
    <col min="13070" max="13070" width="10.875" style="3" bestFit="1" customWidth="1"/>
    <col min="13071" max="13071" width="16.625" style="3" customWidth="1"/>
    <col min="13072" max="13072" width="14.5" style="3" customWidth="1"/>
    <col min="13073" max="13073" width="15.625" style="3" customWidth="1"/>
    <col min="13074" max="13312" width="9" style="3"/>
    <col min="13313" max="13313" width="2.625" style="3" customWidth="1"/>
    <col min="13314" max="13314" width="15" style="3" bestFit="1" customWidth="1"/>
    <col min="13315" max="13315" width="18" style="3" bestFit="1" customWidth="1"/>
    <col min="13316" max="13316" width="13.125" style="3" bestFit="1" customWidth="1"/>
    <col min="13317" max="13317" width="53.125" style="3" bestFit="1" customWidth="1"/>
    <col min="13318" max="13318" width="6.25" style="3" customWidth="1"/>
    <col min="13319" max="13320" width="9.875" style="3" bestFit="1" customWidth="1"/>
    <col min="13321" max="13321" width="13.625" style="3" bestFit="1" customWidth="1"/>
    <col min="13322" max="13322" width="54.25" style="3" bestFit="1" customWidth="1"/>
    <col min="13323" max="13323" width="37.25" style="3" bestFit="1" customWidth="1"/>
    <col min="13324" max="13324" width="27.125" style="3" customWidth="1"/>
    <col min="13325" max="13325" width="13.75" style="3" customWidth="1"/>
    <col min="13326" max="13326" width="10.875" style="3" bestFit="1" customWidth="1"/>
    <col min="13327" max="13327" width="16.625" style="3" customWidth="1"/>
    <col min="13328" max="13328" width="14.5" style="3" customWidth="1"/>
    <col min="13329" max="13329" width="15.625" style="3" customWidth="1"/>
    <col min="13330" max="13568" width="9" style="3"/>
    <col min="13569" max="13569" width="2.625" style="3" customWidth="1"/>
    <col min="13570" max="13570" width="15" style="3" bestFit="1" customWidth="1"/>
    <col min="13571" max="13571" width="18" style="3" bestFit="1" customWidth="1"/>
    <col min="13572" max="13572" width="13.125" style="3" bestFit="1" customWidth="1"/>
    <col min="13573" max="13573" width="53.125" style="3" bestFit="1" customWidth="1"/>
    <col min="13574" max="13574" width="6.25" style="3" customWidth="1"/>
    <col min="13575" max="13576" width="9.875" style="3" bestFit="1" customWidth="1"/>
    <col min="13577" max="13577" width="13.625" style="3" bestFit="1" customWidth="1"/>
    <col min="13578" max="13578" width="54.25" style="3" bestFit="1" customWidth="1"/>
    <col min="13579" max="13579" width="37.25" style="3" bestFit="1" customWidth="1"/>
    <col min="13580" max="13580" width="27.125" style="3" customWidth="1"/>
    <col min="13581" max="13581" width="13.75" style="3" customWidth="1"/>
    <col min="13582" max="13582" width="10.875" style="3" bestFit="1" customWidth="1"/>
    <col min="13583" max="13583" width="16.625" style="3" customWidth="1"/>
    <col min="13584" max="13584" width="14.5" style="3" customWidth="1"/>
    <col min="13585" max="13585" width="15.625" style="3" customWidth="1"/>
    <col min="13586" max="13824" width="9" style="3"/>
    <col min="13825" max="13825" width="2.625" style="3" customWidth="1"/>
    <col min="13826" max="13826" width="15" style="3" bestFit="1" customWidth="1"/>
    <col min="13827" max="13827" width="18" style="3" bestFit="1" customWidth="1"/>
    <col min="13828" max="13828" width="13.125" style="3" bestFit="1" customWidth="1"/>
    <col min="13829" max="13829" width="53.125" style="3" bestFit="1" customWidth="1"/>
    <col min="13830" max="13830" width="6.25" style="3" customWidth="1"/>
    <col min="13831" max="13832" width="9.875" style="3" bestFit="1" customWidth="1"/>
    <col min="13833" max="13833" width="13.625" style="3" bestFit="1" customWidth="1"/>
    <col min="13834" max="13834" width="54.25" style="3" bestFit="1" customWidth="1"/>
    <col min="13835" max="13835" width="37.25" style="3" bestFit="1" customWidth="1"/>
    <col min="13836" max="13836" width="27.125" style="3" customWidth="1"/>
    <col min="13837" max="13837" width="13.75" style="3" customWidth="1"/>
    <col min="13838" max="13838" width="10.875" style="3" bestFit="1" customWidth="1"/>
    <col min="13839" max="13839" width="16.625" style="3" customWidth="1"/>
    <col min="13840" max="13840" width="14.5" style="3" customWidth="1"/>
    <col min="13841" max="13841" width="15.625" style="3" customWidth="1"/>
    <col min="13842" max="14080" width="9" style="3"/>
    <col min="14081" max="14081" width="2.625" style="3" customWidth="1"/>
    <col min="14082" max="14082" width="15" style="3" bestFit="1" customWidth="1"/>
    <col min="14083" max="14083" width="18" style="3" bestFit="1" customWidth="1"/>
    <col min="14084" max="14084" width="13.125" style="3" bestFit="1" customWidth="1"/>
    <col min="14085" max="14085" width="53.125" style="3" bestFit="1" customWidth="1"/>
    <col min="14086" max="14086" width="6.25" style="3" customWidth="1"/>
    <col min="14087" max="14088" width="9.875" style="3" bestFit="1" customWidth="1"/>
    <col min="14089" max="14089" width="13.625" style="3" bestFit="1" customWidth="1"/>
    <col min="14090" max="14090" width="54.25" style="3" bestFit="1" customWidth="1"/>
    <col min="14091" max="14091" width="37.25" style="3" bestFit="1" customWidth="1"/>
    <col min="14092" max="14092" width="27.125" style="3" customWidth="1"/>
    <col min="14093" max="14093" width="13.75" style="3" customWidth="1"/>
    <col min="14094" max="14094" width="10.875" style="3" bestFit="1" customWidth="1"/>
    <col min="14095" max="14095" width="16.625" style="3" customWidth="1"/>
    <col min="14096" max="14096" width="14.5" style="3" customWidth="1"/>
    <col min="14097" max="14097" width="15.625" style="3" customWidth="1"/>
    <col min="14098" max="14336" width="9" style="3"/>
    <col min="14337" max="14337" width="2.625" style="3" customWidth="1"/>
    <col min="14338" max="14338" width="15" style="3" bestFit="1" customWidth="1"/>
    <col min="14339" max="14339" width="18" style="3" bestFit="1" customWidth="1"/>
    <col min="14340" max="14340" width="13.125" style="3" bestFit="1" customWidth="1"/>
    <col min="14341" max="14341" width="53.125" style="3" bestFit="1" customWidth="1"/>
    <col min="14342" max="14342" width="6.25" style="3" customWidth="1"/>
    <col min="14343" max="14344" width="9.875" style="3" bestFit="1" customWidth="1"/>
    <col min="14345" max="14345" width="13.625" style="3" bestFit="1" customWidth="1"/>
    <col min="14346" max="14346" width="54.25" style="3" bestFit="1" customWidth="1"/>
    <col min="14347" max="14347" width="37.25" style="3" bestFit="1" customWidth="1"/>
    <col min="14348" max="14348" width="27.125" style="3" customWidth="1"/>
    <col min="14349" max="14349" width="13.75" style="3" customWidth="1"/>
    <col min="14350" max="14350" width="10.875" style="3" bestFit="1" customWidth="1"/>
    <col min="14351" max="14351" width="16.625" style="3" customWidth="1"/>
    <col min="14352" max="14352" width="14.5" style="3" customWidth="1"/>
    <col min="14353" max="14353" width="15.625" style="3" customWidth="1"/>
    <col min="14354" max="14592" width="9" style="3"/>
    <col min="14593" max="14593" width="2.625" style="3" customWidth="1"/>
    <col min="14594" max="14594" width="15" style="3" bestFit="1" customWidth="1"/>
    <col min="14595" max="14595" width="18" style="3" bestFit="1" customWidth="1"/>
    <col min="14596" max="14596" width="13.125" style="3" bestFit="1" customWidth="1"/>
    <col min="14597" max="14597" width="53.125" style="3" bestFit="1" customWidth="1"/>
    <col min="14598" max="14598" width="6.25" style="3" customWidth="1"/>
    <col min="14599" max="14600" width="9.875" style="3" bestFit="1" customWidth="1"/>
    <col min="14601" max="14601" width="13.625" style="3" bestFit="1" customWidth="1"/>
    <col min="14602" max="14602" width="54.25" style="3" bestFit="1" customWidth="1"/>
    <col min="14603" max="14603" width="37.25" style="3" bestFit="1" customWidth="1"/>
    <col min="14604" max="14604" width="27.125" style="3" customWidth="1"/>
    <col min="14605" max="14605" width="13.75" style="3" customWidth="1"/>
    <col min="14606" max="14606" width="10.875" style="3" bestFit="1" customWidth="1"/>
    <col min="14607" max="14607" width="16.625" style="3" customWidth="1"/>
    <col min="14608" max="14608" width="14.5" style="3" customWidth="1"/>
    <col min="14609" max="14609" width="15.625" style="3" customWidth="1"/>
    <col min="14610" max="14848" width="9" style="3"/>
    <col min="14849" max="14849" width="2.625" style="3" customWidth="1"/>
    <col min="14850" max="14850" width="15" style="3" bestFit="1" customWidth="1"/>
    <col min="14851" max="14851" width="18" style="3" bestFit="1" customWidth="1"/>
    <col min="14852" max="14852" width="13.125" style="3" bestFit="1" customWidth="1"/>
    <col min="14853" max="14853" width="53.125" style="3" bestFit="1" customWidth="1"/>
    <col min="14854" max="14854" width="6.25" style="3" customWidth="1"/>
    <col min="14855" max="14856" width="9.875" style="3" bestFit="1" customWidth="1"/>
    <col min="14857" max="14857" width="13.625" style="3" bestFit="1" customWidth="1"/>
    <col min="14858" max="14858" width="54.25" style="3" bestFit="1" customWidth="1"/>
    <col min="14859" max="14859" width="37.25" style="3" bestFit="1" customWidth="1"/>
    <col min="14860" max="14860" width="27.125" style="3" customWidth="1"/>
    <col min="14861" max="14861" width="13.75" style="3" customWidth="1"/>
    <col min="14862" max="14862" width="10.875" style="3" bestFit="1" customWidth="1"/>
    <col min="14863" max="14863" width="16.625" style="3" customWidth="1"/>
    <col min="14864" max="14864" width="14.5" style="3" customWidth="1"/>
    <col min="14865" max="14865" width="15.625" style="3" customWidth="1"/>
    <col min="14866" max="15104" width="9" style="3"/>
    <col min="15105" max="15105" width="2.625" style="3" customWidth="1"/>
    <col min="15106" max="15106" width="15" style="3" bestFit="1" customWidth="1"/>
    <col min="15107" max="15107" width="18" style="3" bestFit="1" customWidth="1"/>
    <col min="15108" max="15108" width="13.125" style="3" bestFit="1" customWidth="1"/>
    <col min="15109" max="15109" width="53.125" style="3" bestFit="1" customWidth="1"/>
    <col min="15110" max="15110" width="6.25" style="3" customWidth="1"/>
    <col min="15111" max="15112" width="9.875" style="3" bestFit="1" customWidth="1"/>
    <col min="15113" max="15113" width="13.625" style="3" bestFit="1" customWidth="1"/>
    <col min="15114" max="15114" width="54.25" style="3" bestFit="1" customWidth="1"/>
    <col min="15115" max="15115" width="37.25" style="3" bestFit="1" customWidth="1"/>
    <col min="15116" max="15116" width="27.125" style="3" customWidth="1"/>
    <col min="15117" max="15117" width="13.75" style="3" customWidth="1"/>
    <col min="15118" max="15118" width="10.875" style="3" bestFit="1" customWidth="1"/>
    <col min="15119" max="15119" width="16.625" style="3" customWidth="1"/>
    <col min="15120" max="15120" width="14.5" style="3" customWidth="1"/>
    <col min="15121" max="15121" width="15.625" style="3" customWidth="1"/>
    <col min="15122" max="15360" width="9" style="3"/>
    <col min="15361" max="15361" width="2.625" style="3" customWidth="1"/>
    <col min="15362" max="15362" width="15" style="3" bestFit="1" customWidth="1"/>
    <col min="15363" max="15363" width="18" style="3" bestFit="1" customWidth="1"/>
    <col min="15364" max="15364" width="13.125" style="3" bestFit="1" customWidth="1"/>
    <col min="15365" max="15365" width="53.125" style="3" bestFit="1" customWidth="1"/>
    <col min="15366" max="15366" width="6.25" style="3" customWidth="1"/>
    <col min="15367" max="15368" width="9.875" style="3" bestFit="1" customWidth="1"/>
    <col min="15369" max="15369" width="13.625" style="3" bestFit="1" customWidth="1"/>
    <col min="15370" max="15370" width="54.25" style="3" bestFit="1" customWidth="1"/>
    <col min="15371" max="15371" width="37.25" style="3" bestFit="1" customWidth="1"/>
    <col min="15372" max="15372" width="27.125" style="3" customWidth="1"/>
    <col min="15373" max="15373" width="13.75" style="3" customWidth="1"/>
    <col min="15374" max="15374" width="10.875" style="3" bestFit="1" customWidth="1"/>
    <col min="15375" max="15375" width="16.625" style="3" customWidth="1"/>
    <col min="15376" max="15376" width="14.5" style="3" customWidth="1"/>
    <col min="15377" max="15377" width="15.625" style="3" customWidth="1"/>
    <col min="15378" max="15616" width="9" style="3"/>
    <col min="15617" max="15617" width="2.625" style="3" customWidth="1"/>
    <col min="15618" max="15618" width="15" style="3" bestFit="1" customWidth="1"/>
    <col min="15619" max="15619" width="18" style="3" bestFit="1" customWidth="1"/>
    <col min="15620" max="15620" width="13.125" style="3" bestFit="1" customWidth="1"/>
    <col min="15621" max="15621" width="53.125" style="3" bestFit="1" customWidth="1"/>
    <col min="15622" max="15622" width="6.25" style="3" customWidth="1"/>
    <col min="15623" max="15624" width="9.875" style="3" bestFit="1" customWidth="1"/>
    <col min="15625" max="15625" width="13.625" style="3" bestFit="1" customWidth="1"/>
    <col min="15626" max="15626" width="54.25" style="3" bestFit="1" customWidth="1"/>
    <col min="15627" max="15627" width="37.25" style="3" bestFit="1" customWidth="1"/>
    <col min="15628" max="15628" width="27.125" style="3" customWidth="1"/>
    <col min="15629" max="15629" width="13.75" style="3" customWidth="1"/>
    <col min="15630" max="15630" width="10.875" style="3" bestFit="1" customWidth="1"/>
    <col min="15631" max="15631" width="16.625" style="3" customWidth="1"/>
    <col min="15632" max="15632" width="14.5" style="3" customWidth="1"/>
    <col min="15633" max="15633" width="15.625" style="3" customWidth="1"/>
    <col min="15634" max="15872" width="9" style="3"/>
    <col min="15873" max="15873" width="2.625" style="3" customWidth="1"/>
    <col min="15874" max="15874" width="15" style="3" bestFit="1" customWidth="1"/>
    <col min="15875" max="15875" width="18" style="3" bestFit="1" customWidth="1"/>
    <col min="15876" max="15876" width="13.125" style="3" bestFit="1" customWidth="1"/>
    <col min="15877" max="15877" width="53.125" style="3" bestFit="1" customWidth="1"/>
    <col min="15878" max="15878" width="6.25" style="3" customWidth="1"/>
    <col min="15879" max="15880" width="9.875" style="3" bestFit="1" customWidth="1"/>
    <col min="15881" max="15881" width="13.625" style="3" bestFit="1" customWidth="1"/>
    <col min="15882" max="15882" width="54.25" style="3" bestFit="1" customWidth="1"/>
    <col min="15883" max="15883" width="37.25" style="3" bestFit="1" customWidth="1"/>
    <col min="15884" max="15884" width="27.125" style="3" customWidth="1"/>
    <col min="15885" max="15885" width="13.75" style="3" customWidth="1"/>
    <col min="15886" max="15886" width="10.875" style="3" bestFit="1" customWidth="1"/>
    <col min="15887" max="15887" width="16.625" style="3" customWidth="1"/>
    <col min="15888" max="15888" width="14.5" style="3" customWidth="1"/>
    <col min="15889" max="15889" width="15.625" style="3" customWidth="1"/>
    <col min="15890" max="16128" width="9" style="3"/>
    <col min="16129" max="16129" width="2.625" style="3" customWidth="1"/>
    <col min="16130" max="16130" width="15" style="3" bestFit="1" customWidth="1"/>
    <col min="16131" max="16131" width="18" style="3" bestFit="1" customWidth="1"/>
    <col min="16132" max="16132" width="13.125" style="3" bestFit="1" customWidth="1"/>
    <col min="16133" max="16133" width="53.125" style="3" bestFit="1" customWidth="1"/>
    <col min="16134" max="16134" width="6.25" style="3" customWidth="1"/>
    <col min="16135" max="16136" width="9.875" style="3" bestFit="1" customWidth="1"/>
    <col min="16137" max="16137" width="13.625" style="3" bestFit="1" customWidth="1"/>
    <col min="16138" max="16138" width="54.25" style="3" bestFit="1" customWidth="1"/>
    <col min="16139" max="16139" width="37.25" style="3" bestFit="1" customWidth="1"/>
    <col min="16140" max="16140" width="27.125" style="3" customWidth="1"/>
    <col min="16141" max="16141" width="13.75" style="3" customWidth="1"/>
    <col min="16142" max="16142" width="10.875" style="3" bestFit="1" customWidth="1"/>
    <col min="16143" max="16143" width="16.625" style="3" customWidth="1"/>
    <col min="16144" max="16144" width="14.5" style="3" customWidth="1"/>
    <col min="16145" max="16145" width="15.625" style="3" customWidth="1"/>
    <col min="16146" max="16384" width="9" style="3"/>
  </cols>
  <sheetData>
    <row r="2" spans="2:18" ht="20.100000000000001" customHeight="1">
      <c r="B2" s="1" t="s">
        <v>0</v>
      </c>
      <c r="C2" s="1"/>
      <c r="D2" s="1"/>
      <c r="E2" s="312" t="s">
        <v>713</v>
      </c>
      <c r="G2" s="4" t="s">
        <v>2</v>
      </c>
      <c r="H2" s="5"/>
      <c r="I2" s="6"/>
      <c r="J2" s="125">
        <f>SUM(H:H)</f>
        <v>6170424</v>
      </c>
    </row>
    <row r="3" spans="2:18" ht="20.100000000000001" customHeight="1">
      <c r="B3" s="1" t="s">
        <v>3</v>
      </c>
      <c r="C3" s="1"/>
      <c r="D3" s="1"/>
      <c r="E3" s="313" t="s">
        <v>714</v>
      </c>
    </row>
    <row r="4" spans="2:18" ht="20.100000000000001" customHeight="1">
      <c r="B4" s="1" t="s">
        <v>5</v>
      </c>
      <c r="C4" s="1"/>
      <c r="D4" s="1"/>
      <c r="E4" s="313">
        <v>190981</v>
      </c>
      <c r="J4" s="127"/>
      <c r="K4" s="314"/>
    </row>
    <row r="5" spans="2:18" ht="20.100000000000001" customHeight="1">
      <c r="B5" s="1" t="s">
        <v>6</v>
      </c>
      <c r="C5" s="1"/>
      <c r="D5" s="1"/>
      <c r="E5" s="315">
        <v>44555</v>
      </c>
      <c r="J5" s="127"/>
      <c r="K5" s="314"/>
    </row>
    <row r="6" spans="2:18" ht="20.100000000000001" customHeight="1">
      <c r="B6" s="1" t="s">
        <v>8</v>
      </c>
      <c r="C6" s="1"/>
      <c r="D6" s="1"/>
      <c r="E6" s="315">
        <v>44602</v>
      </c>
      <c r="J6" s="127"/>
      <c r="K6" s="314"/>
    </row>
    <row r="7" spans="2:18" ht="19.5" customHeight="1">
      <c r="B7" s="129"/>
      <c r="C7" s="129"/>
      <c r="D7" s="129"/>
      <c r="E7" s="316"/>
      <c r="J7" s="127"/>
      <c r="K7" s="314"/>
      <c r="L7" s="131"/>
    </row>
    <row r="8" spans="2:18" ht="19.5" customHeight="1"/>
    <row r="9" spans="2:18" s="9" customFormat="1" ht="19.5" customHeight="1">
      <c r="B9" s="16"/>
      <c r="C9" s="16" t="s">
        <v>10</v>
      </c>
      <c r="D9" s="16" t="s">
        <v>11</v>
      </c>
      <c r="E9" s="17" t="s">
        <v>12</v>
      </c>
      <c r="F9" s="17" t="s">
        <v>13</v>
      </c>
      <c r="G9" s="17" t="s">
        <v>14</v>
      </c>
      <c r="H9" s="17" t="s">
        <v>15</v>
      </c>
      <c r="I9" s="17" t="s">
        <v>16</v>
      </c>
      <c r="J9" s="17" t="s">
        <v>17</v>
      </c>
      <c r="K9" s="17" t="s">
        <v>18</v>
      </c>
      <c r="L9" s="17" t="s">
        <v>19</v>
      </c>
      <c r="M9" s="19" t="s">
        <v>20</v>
      </c>
      <c r="N9" s="16" t="s">
        <v>21</v>
      </c>
      <c r="O9" s="17" t="s">
        <v>22</v>
      </c>
      <c r="P9" s="19" t="s">
        <v>23</v>
      </c>
      <c r="Q9" s="21" t="s">
        <v>24</v>
      </c>
    </row>
    <row r="10" spans="2:18" s="75" customFormat="1" ht="15" customHeight="1">
      <c r="B10" s="73">
        <v>3</v>
      </c>
      <c r="C10" s="73" t="s">
        <v>715</v>
      </c>
      <c r="D10" s="73" t="s">
        <v>716</v>
      </c>
      <c r="E10" s="91" t="s">
        <v>717</v>
      </c>
      <c r="F10" s="133">
        <v>2</v>
      </c>
      <c r="G10" s="317">
        <v>310000</v>
      </c>
      <c r="H10" s="68">
        <f>F10*G10</f>
        <v>620000</v>
      </c>
      <c r="I10" s="90"/>
      <c r="J10" s="91" t="s">
        <v>718</v>
      </c>
      <c r="K10" s="292"/>
      <c r="L10" s="93"/>
      <c r="M10" s="20">
        <v>44480</v>
      </c>
      <c r="N10" s="73"/>
      <c r="O10" s="57">
        <v>44502</v>
      </c>
      <c r="P10" s="318">
        <v>44518</v>
      </c>
      <c r="Q10" s="74">
        <v>44518</v>
      </c>
      <c r="R10" s="120" t="s">
        <v>719</v>
      </c>
    </row>
    <row r="11" spans="2:18" ht="15" customHeight="1">
      <c r="B11" s="17">
        <v>4</v>
      </c>
      <c r="C11" s="16" t="s">
        <v>720</v>
      </c>
      <c r="D11" s="16" t="s">
        <v>721</v>
      </c>
      <c r="E11" s="54" t="s">
        <v>722</v>
      </c>
      <c r="F11" s="295">
        <v>2</v>
      </c>
      <c r="G11" s="54">
        <v>41180</v>
      </c>
      <c r="H11" s="53">
        <f>F11*G11</f>
        <v>82360</v>
      </c>
      <c r="I11" s="295"/>
      <c r="J11" s="54" t="s">
        <v>723</v>
      </c>
      <c r="K11" s="292"/>
      <c r="L11" s="17"/>
      <c r="M11" s="20">
        <v>44480</v>
      </c>
      <c r="N11" s="54"/>
      <c r="O11" s="57">
        <v>44502</v>
      </c>
      <c r="P11" s="19"/>
      <c r="Q11" s="21">
        <v>44502</v>
      </c>
      <c r="R11" s="120" t="s">
        <v>719</v>
      </c>
    </row>
    <row r="12" spans="2:18" ht="15" customHeight="1">
      <c r="B12" s="17">
        <v>4</v>
      </c>
      <c r="C12" s="16" t="s">
        <v>720</v>
      </c>
      <c r="D12" s="16" t="s">
        <v>721</v>
      </c>
      <c r="E12" s="54" t="s">
        <v>724</v>
      </c>
      <c r="F12" s="295">
        <v>2</v>
      </c>
      <c r="G12" s="54">
        <v>3530</v>
      </c>
      <c r="H12" s="53">
        <f>F12*G12</f>
        <v>7060</v>
      </c>
      <c r="I12" s="295"/>
      <c r="J12" s="54" t="s">
        <v>725</v>
      </c>
      <c r="K12" s="292"/>
      <c r="L12" s="17"/>
      <c r="M12" s="20">
        <v>44480</v>
      </c>
      <c r="N12" s="54"/>
      <c r="O12" s="57">
        <v>44502</v>
      </c>
      <c r="P12" s="19"/>
      <c r="Q12" s="21">
        <v>44502</v>
      </c>
      <c r="R12" s="120" t="s">
        <v>719</v>
      </c>
    </row>
    <row r="13" spans="2:18" ht="15" customHeight="1">
      <c r="B13" s="17">
        <v>7</v>
      </c>
      <c r="C13" s="73" t="s">
        <v>96</v>
      </c>
      <c r="D13" s="93" t="s">
        <v>80</v>
      </c>
      <c r="E13" s="88" t="s">
        <v>726</v>
      </c>
      <c r="F13" s="133">
        <v>2</v>
      </c>
      <c r="G13" s="317">
        <v>8430</v>
      </c>
      <c r="H13" s="68">
        <f t="shared" ref="H13:H63" si="0">F13*G13</f>
        <v>16860</v>
      </c>
      <c r="I13" s="295"/>
      <c r="J13" s="54" t="s">
        <v>727</v>
      </c>
      <c r="K13" s="292"/>
      <c r="L13" s="17"/>
      <c r="M13" s="19">
        <v>44483</v>
      </c>
      <c r="N13" s="54"/>
      <c r="O13" s="57">
        <v>44502</v>
      </c>
      <c r="P13" s="204">
        <v>44502</v>
      </c>
      <c r="Q13" s="21">
        <v>44501</v>
      </c>
      <c r="R13" s="120" t="s">
        <v>719</v>
      </c>
    </row>
    <row r="14" spans="2:18" ht="15" customHeight="1">
      <c r="B14" s="17">
        <v>7</v>
      </c>
      <c r="C14" s="73" t="s">
        <v>96</v>
      </c>
      <c r="D14" s="93" t="s">
        <v>80</v>
      </c>
      <c r="E14" s="88" t="s">
        <v>728</v>
      </c>
      <c r="F14" s="133">
        <v>2</v>
      </c>
      <c r="G14" s="317">
        <v>2660</v>
      </c>
      <c r="H14" s="68">
        <f t="shared" si="0"/>
        <v>5320</v>
      </c>
      <c r="I14" s="295"/>
      <c r="J14" s="54" t="s">
        <v>729</v>
      </c>
      <c r="K14" s="292"/>
      <c r="L14" s="17"/>
      <c r="M14" s="19">
        <v>44483</v>
      </c>
      <c r="N14" s="54"/>
      <c r="O14" s="57">
        <v>44502</v>
      </c>
      <c r="P14" s="204">
        <v>44502</v>
      </c>
      <c r="Q14" s="21">
        <v>44501</v>
      </c>
      <c r="R14" s="120" t="s">
        <v>719</v>
      </c>
    </row>
    <row r="15" spans="2:18" ht="15" customHeight="1">
      <c r="B15" s="17">
        <v>7</v>
      </c>
      <c r="C15" s="73" t="s">
        <v>96</v>
      </c>
      <c r="D15" s="93" t="s">
        <v>80</v>
      </c>
      <c r="E15" s="88" t="s">
        <v>730</v>
      </c>
      <c r="F15" s="133">
        <v>2</v>
      </c>
      <c r="G15" s="317">
        <v>420</v>
      </c>
      <c r="H15" s="68">
        <f t="shared" si="0"/>
        <v>840</v>
      </c>
      <c r="I15" s="295"/>
      <c r="J15" s="54" t="s">
        <v>731</v>
      </c>
      <c r="K15" s="292"/>
      <c r="L15" s="17"/>
      <c r="M15" s="19">
        <v>44483</v>
      </c>
      <c r="N15" s="54"/>
      <c r="O15" s="57">
        <v>44502</v>
      </c>
      <c r="P15" s="204">
        <v>44502</v>
      </c>
      <c r="Q15" s="21">
        <v>44501</v>
      </c>
      <c r="R15" s="120" t="s">
        <v>719</v>
      </c>
    </row>
    <row r="16" spans="2:18" ht="15" customHeight="1">
      <c r="B16" s="17">
        <v>7</v>
      </c>
      <c r="C16" s="73" t="s">
        <v>96</v>
      </c>
      <c r="D16" s="93" t="s">
        <v>80</v>
      </c>
      <c r="E16" s="88" t="s">
        <v>732</v>
      </c>
      <c r="F16" s="133">
        <v>2</v>
      </c>
      <c r="G16" s="317">
        <v>170</v>
      </c>
      <c r="H16" s="68">
        <f t="shared" si="0"/>
        <v>340</v>
      </c>
      <c r="I16" s="295"/>
      <c r="J16" s="54" t="s">
        <v>658</v>
      </c>
      <c r="K16" s="292"/>
      <c r="L16" s="17"/>
      <c r="M16" s="19">
        <v>44483</v>
      </c>
      <c r="N16" s="54"/>
      <c r="O16" s="57">
        <v>44502</v>
      </c>
      <c r="P16" s="204">
        <v>44502</v>
      </c>
      <c r="Q16" s="21">
        <v>44501</v>
      </c>
      <c r="R16" s="120" t="s">
        <v>719</v>
      </c>
    </row>
    <row r="17" spans="2:18" ht="15" customHeight="1">
      <c r="B17" s="17">
        <v>7</v>
      </c>
      <c r="C17" s="17" t="s">
        <v>96</v>
      </c>
      <c r="D17" s="93" t="s">
        <v>80</v>
      </c>
      <c r="E17" s="54" t="s">
        <v>733</v>
      </c>
      <c r="F17" s="54">
        <v>4</v>
      </c>
      <c r="G17" s="54">
        <v>14150</v>
      </c>
      <c r="H17" s="68">
        <f t="shared" si="0"/>
        <v>56600</v>
      </c>
      <c r="I17" s="295"/>
      <c r="J17" s="54" t="s">
        <v>734</v>
      </c>
      <c r="K17" s="292"/>
      <c r="L17" s="17"/>
      <c r="M17" s="19">
        <v>44483</v>
      </c>
      <c r="N17" s="54"/>
      <c r="O17" s="57">
        <v>44502</v>
      </c>
      <c r="P17" s="204">
        <v>44502</v>
      </c>
      <c r="Q17" s="21">
        <v>44501</v>
      </c>
      <c r="R17" s="120" t="s">
        <v>719</v>
      </c>
    </row>
    <row r="18" spans="2:18" ht="15" customHeight="1">
      <c r="B18" s="17">
        <v>7</v>
      </c>
      <c r="C18" s="17" t="s">
        <v>96</v>
      </c>
      <c r="D18" s="93" t="s">
        <v>80</v>
      </c>
      <c r="E18" s="54" t="s">
        <v>735</v>
      </c>
      <c r="F18" s="133">
        <v>2</v>
      </c>
      <c r="G18" s="54">
        <v>6820</v>
      </c>
      <c r="H18" s="68">
        <f t="shared" si="0"/>
        <v>13640</v>
      </c>
      <c r="I18" s="295"/>
      <c r="J18" s="54" t="s">
        <v>736</v>
      </c>
      <c r="K18" s="292"/>
      <c r="L18" s="17"/>
      <c r="M18" s="19">
        <v>44483</v>
      </c>
      <c r="N18" s="54"/>
      <c r="O18" s="57">
        <v>44502</v>
      </c>
      <c r="P18" s="204">
        <v>44502</v>
      </c>
      <c r="Q18" s="21">
        <v>44501</v>
      </c>
      <c r="R18" s="120" t="s">
        <v>719</v>
      </c>
    </row>
    <row r="19" spans="2:18" ht="15" customHeight="1">
      <c r="B19" s="17">
        <v>1</v>
      </c>
      <c r="C19" s="319" t="s">
        <v>737</v>
      </c>
      <c r="D19" s="17" t="s">
        <v>80</v>
      </c>
      <c r="E19" s="320" t="s">
        <v>738</v>
      </c>
      <c r="F19" s="321">
        <v>2</v>
      </c>
      <c r="G19" s="54">
        <v>740</v>
      </c>
      <c r="H19" s="68">
        <f t="shared" si="0"/>
        <v>1480</v>
      </c>
      <c r="I19" s="295"/>
      <c r="J19" s="322" t="s">
        <v>739</v>
      </c>
      <c r="K19" s="292"/>
      <c r="L19" s="323"/>
      <c r="M19" s="19">
        <v>44483</v>
      </c>
      <c r="N19" s="54"/>
      <c r="O19" s="57">
        <v>44502</v>
      </c>
      <c r="P19" s="19">
        <v>44511</v>
      </c>
      <c r="Q19" s="21">
        <v>44508</v>
      </c>
      <c r="R19" s="120" t="s">
        <v>719</v>
      </c>
    </row>
    <row r="20" spans="2:18" ht="15" customHeight="1">
      <c r="B20" s="17">
        <v>1</v>
      </c>
      <c r="C20" s="319" t="s">
        <v>737</v>
      </c>
      <c r="D20" s="17" t="s">
        <v>80</v>
      </c>
      <c r="E20" s="320" t="s">
        <v>740</v>
      </c>
      <c r="F20" s="321">
        <v>2</v>
      </c>
      <c r="G20" s="54">
        <v>1420</v>
      </c>
      <c r="H20" s="68">
        <f t="shared" si="0"/>
        <v>2840</v>
      </c>
      <c r="I20" s="295"/>
      <c r="J20" s="322" t="s">
        <v>741</v>
      </c>
      <c r="K20" s="292"/>
      <c r="L20" s="17"/>
      <c r="M20" s="19">
        <v>44483</v>
      </c>
      <c r="N20" s="54"/>
      <c r="O20" s="57">
        <v>44502</v>
      </c>
      <c r="P20" s="204">
        <v>44502</v>
      </c>
      <c r="Q20" s="21">
        <v>44501</v>
      </c>
      <c r="R20" s="120" t="s">
        <v>719</v>
      </c>
    </row>
    <row r="21" spans="2:18" ht="14.25" customHeight="1">
      <c r="B21" s="17">
        <v>1</v>
      </c>
      <c r="C21" s="319" t="s">
        <v>737</v>
      </c>
      <c r="D21" s="17" t="s">
        <v>80</v>
      </c>
      <c r="E21" s="320" t="s">
        <v>742</v>
      </c>
      <c r="F21" s="321">
        <v>2</v>
      </c>
      <c r="G21" s="54">
        <v>740</v>
      </c>
      <c r="H21" s="68">
        <f t="shared" si="0"/>
        <v>1480</v>
      </c>
      <c r="I21" s="295"/>
      <c r="J21" s="322" t="s">
        <v>743</v>
      </c>
      <c r="K21" s="292"/>
      <c r="L21" s="17"/>
      <c r="M21" s="19">
        <v>44483</v>
      </c>
      <c r="N21" s="54"/>
      <c r="O21" s="57">
        <v>44502</v>
      </c>
      <c r="P21" s="204">
        <v>44502</v>
      </c>
      <c r="Q21" s="21">
        <v>44501</v>
      </c>
      <c r="R21" s="120" t="s">
        <v>719</v>
      </c>
    </row>
    <row r="22" spans="2:18" ht="15" customHeight="1">
      <c r="B22" s="17">
        <v>1</v>
      </c>
      <c r="C22" s="319" t="s">
        <v>744</v>
      </c>
      <c r="D22" s="17" t="s">
        <v>80</v>
      </c>
      <c r="E22" s="320" t="s">
        <v>745</v>
      </c>
      <c r="F22" s="321">
        <v>2</v>
      </c>
      <c r="G22" s="54">
        <v>1470</v>
      </c>
      <c r="H22" s="68">
        <f t="shared" si="0"/>
        <v>2940</v>
      </c>
      <c r="I22" s="295"/>
      <c r="J22" s="322" t="s">
        <v>746</v>
      </c>
      <c r="K22" s="292"/>
      <c r="L22" s="17"/>
      <c r="M22" s="19">
        <v>44483</v>
      </c>
      <c r="N22" s="54"/>
      <c r="O22" s="57">
        <v>44502</v>
      </c>
      <c r="P22" s="204">
        <v>44502</v>
      </c>
      <c r="Q22" s="21">
        <v>44501</v>
      </c>
      <c r="R22" s="120" t="s">
        <v>719</v>
      </c>
    </row>
    <row r="23" spans="2:18" ht="14.25" customHeight="1">
      <c r="B23" s="17">
        <v>1</v>
      </c>
      <c r="C23" s="319" t="s">
        <v>747</v>
      </c>
      <c r="D23" s="17" t="s">
        <v>80</v>
      </c>
      <c r="E23" s="320" t="s">
        <v>748</v>
      </c>
      <c r="F23" s="321">
        <v>2</v>
      </c>
      <c r="G23" s="54">
        <v>1600</v>
      </c>
      <c r="H23" s="68">
        <f t="shared" si="0"/>
        <v>3200</v>
      </c>
      <c r="I23" s="295"/>
      <c r="J23" s="322" t="s">
        <v>749</v>
      </c>
      <c r="K23" s="292"/>
      <c r="L23" s="17"/>
      <c r="M23" s="19">
        <v>44483</v>
      </c>
      <c r="N23" s="54"/>
      <c r="O23" s="57">
        <v>44502</v>
      </c>
      <c r="P23" s="204">
        <v>44502</v>
      </c>
      <c r="Q23" s="21">
        <v>44501</v>
      </c>
      <c r="R23" s="120" t="s">
        <v>719</v>
      </c>
    </row>
    <row r="24" spans="2:18" ht="15" customHeight="1">
      <c r="B24" s="17">
        <v>1</v>
      </c>
      <c r="C24" s="319" t="s">
        <v>747</v>
      </c>
      <c r="D24" s="17" t="s">
        <v>80</v>
      </c>
      <c r="E24" s="320" t="s">
        <v>750</v>
      </c>
      <c r="F24" s="321">
        <v>4</v>
      </c>
      <c r="G24" s="324">
        <v>4160</v>
      </c>
      <c r="H24" s="68">
        <f t="shared" si="0"/>
        <v>16640</v>
      </c>
      <c r="I24" s="295"/>
      <c r="J24" s="322" t="s">
        <v>751</v>
      </c>
      <c r="K24" s="292"/>
      <c r="L24" s="17"/>
      <c r="M24" s="19">
        <v>44483</v>
      </c>
      <c r="N24" s="54"/>
      <c r="O24" s="57">
        <v>44502</v>
      </c>
      <c r="P24" s="19">
        <v>44530</v>
      </c>
      <c r="Q24" s="21">
        <v>44530</v>
      </c>
    </row>
    <row r="25" spans="2:18" ht="15" customHeight="1">
      <c r="B25" s="17">
        <v>7</v>
      </c>
      <c r="C25" s="319" t="s">
        <v>267</v>
      </c>
      <c r="D25" s="17" t="s">
        <v>80</v>
      </c>
      <c r="E25" s="320" t="s">
        <v>752</v>
      </c>
      <c r="F25" s="321">
        <v>2</v>
      </c>
      <c r="G25" s="54">
        <v>9750</v>
      </c>
      <c r="H25" s="68">
        <f t="shared" si="0"/>
        <v>19500</v>
      </c>
      <c r="I25" s="295"/>
      <c r="J25" s="322" t="s">
        <v>753</v>
      </c>
      <c r="K25" s="292"/>
      <c r="L25" s="17"/>
      <c r="M25" s="19">
        <v>44483</v>
      </c>
      <c r="N25" s="54"/>
      <c r="O25" s="57">
        <v>44502</v>
      </c>
      <c r="P25" s="19">
        <v>44502</v>
      </c>
      <c r="Q25" s="21">
        <v>44501</v>
      </c>
      <c r="R25" s="120" t="s">
        <v>719</v>
      </c>
    </row>
    <row r="26" spans="2:18" ht="15" customHeight="1">
      <c r="B26" s="17">
        <v>7</v>
      </c>
      <c r="C26" s="319" t="s">
        <v>267</v>
      </c>
      <c r="D26" s="17" t="s">
        <v>80</v>
      </c>
      <c r="E26" s="54" t="s">
        <v>754</v>
      </c>
      <c r="F26" s="54">
        <v>2</v>
      </c>
      <c r="G26" s="325">
        <v>35800</v>
      </c>
      <c r="H26" s="326">
        <f>F26*G26</f>
        <v>71600</v>
      </c>
      <c r="I26" s="295"/>
      <c r="J26" s="54" t="s">
        <v>755</v>
      </c>
      <c r="K26" s="292"/>
      <c r="L26" s="17"/>
      <c r="M26" s="19">
        <v>44483</v>
      </c>
      <c r="N26" s="54"/>
      <c r="O26" s="57">
        <v>44502</v>
      </c>
      <c r="P26" s="19">
        <v>44502</v>
      </c>
      <c r="Q26" s="21">
        <v>44501</v>
      </c>
      <c r="R26" s="120" t="s">
        <v>719</v>
      </c>
    </row>
    <row r="27" spans="2:18" ht="15" customHeight="1">
      <c r="B27" s="17">
        <v>7</v>
      </c>
      <c r="C27" s="73" t="s">
        <v>756</v>
      </c>
      <c r="D27" s="17" t="s">
        <v>178</v>
      </c>
      <c r="E27" s="324" t="s">
        <v>757</v>
      </c>
      <c r="F27" s="54">
        <v>1</v>
      </c>
      <c r="G27" s="54">
        <v>3230</v>
      </c>
      <c r="H27" s="68">
        <f>F27*G27</f>
        <v>3230</v>
      </c>
      <c r="I27" s="295"/>
      <c r="J27" s="54" t="s">
        <v>758</v>
      </c>
      <c r="K27" s="292"/>
      <c r="L27" s="17"/>
      <c r="M27" s="19">
        <v>44487</v>
      </c>
      <c r="N27" s="54"/>
      <c r="O27" s="57"/>
      <c r="P27" s="19"/>
      <c r="Q27" s="21">
        <v>44502</v>
      </c>
    </row>
    <row r="28" spans="2:18" ht="15" customHeight="1">
      <c r="B28" s="17"/>
      <c r="C28" s="73" t="s">
        <v>756</v>
      </c>
      <c r="D28" s="17" t="s">
        <v>759</v>
      </c>
      <c r="E28" s="324" t="s">
        <v>757</v>
      </c>
      <c r="F28" s="54">
        <v>1</v>
      </c>
      <c r="G28" s="54">
        <v>1070</v>
      </c>
      <c r="H28" s="68">
        <f>F28*G28</f>
        <v>1070</v>
      </c>
      <c r="I28" s="295"/>
      <c r="J28" s="54" t="s">
        <v>760</v>
      </c>
      <c r="K28" s="292" t="s">
        <v>761</v>
      </c>
      <c r="L28" s="17"/>
      <c r="M28" s="19">
        <v>44488</v>
      </c>
      <c r="N28" s="54"/>
      <c r="O28" s="57">
        <v>44522</v>
      </c>
      <c r="P28" s="19">
        <v>44519</v>
      </c>
      <c r="Q28" s="21">
        <v>44519</v>
      </c>
    </row>
    <row r="29" spans="2:18" ht="15" customHeight="1">
      <c r="B29" s="17">
        <v>1</v>
      </c>
      <c r="C29" s="319" t="s">
        <v>449</v>
      </c>
      <c r="D29" s="17" t="s">
        <v>80</v>
      </c>
      <c r="E29" s="320" t="s">
        <v>762</v>
      </c>
      <c r="F29" s="321">
        <v>6</v>
      </c>
      <c r="G29" s="54">
        <v>760</v>
      </c>
      <c r="H29" s="68">
        <f t="shared" si="0"/>
        <v>4560</v>
      </c>
      <c r="I29" s="295"/>
      <c r="J29" s="322" t="s">
        <v>763</v>
      </c>
      <c r="K29" s="292"/>
      <c r="L29" s="17"/>
      <c r="M29" s="19">
        <v>44483</v>
      </c>
      <c r="N29" s="54"/>
      <c r="O29" s="57">
        <v>44502</v>
      </c>
      <c r="P29" s="19">
        <v>44502</v>
      </c>
      <c r="Q29" s="21">
        <v>44501</v>
      </c>
      <c r="R29" s="120" t="s">
        <v>719</v>
      </c>
    </row>
    <row r="30" spans="2:18" ht="15" customHeight="1">
      <c r="B30" s="17">
        <v>1</v>
      </c>
      <c r="C30" s="319" t="s">
        <v>449</v>
      </c>
      <c r="D30" s="17" t="s">
        <v>80</v>
      </c>
      <c r="E30" s="320" t="s">
        <v>764</v>
      </c>
      <c r="F30" s="321">
        <v>6</v>
      </c>
      <c r="G30" s="54">
        <v>250</v>
      </c>
      <c r="H30" s="68">
        <f t="shared" si="0"/>
        <v>1500</v>
      </c>
      <c r="I30" s="295"/>
      <c r="J30" s="322" t="s">
        <v>765</v>
      </c>
      <c r="K30" s="292"/>
      <c r="L30" s="17"/>
      <c r="M30" s="19">
        <v>44483</v>
      </c>
      <c r="N30" s="54"/>
      <c r="O30" s="57">
        <v>44502</v>
      </c>
      <c r="P30" s="19">
        <v>44530</v>
      </c>
      <c r="Q30" s="21">
        <v>44531</v>
      </c>
    </row>
    <row r="31" spans="2:18" ht="15" customHeight="1">
      <c r="B31" s="17">
        <v>1</v>
      </c>
      <c r="C31" s="319" t="s">
        <v>449</v>
      </c>
      <c r="D31" s="17" t="s">
        <v>80</v>
      </c>
      <c r="E31" s="320" t="s">
        <v>94</v>
      </c>
      <c r="F31" s="321">
        <v>6</v>
      </c>
      <c r="G31" s="54">
        <v>30</v>
      </c>
      <c r="H31" s="68">
        <f t="shared" si="0"/>
        <v>180</v>
      </c>
      <c r="I31" s="295"/>
      <c r="J31" s="322" t="s">
        <v>766</v>
      </c>
      <c r="K31" s="292"/>
      <c r="L31" s="17"/>
      <c r="M31" s="19">
        <v>44483</v>
      </c>
      <c r="N31" s="54"/>
      <c r="O31" s="57">
        <v>44502</v>
      </c>
      <c r="P31" s="19">
        <v>44502</v>
      </c>
      <c r="Q31" s="21">
        <v>44501</v>
      </c>
      <c r="R31" s="120" t="s">
        <v>719</v>
      </c>
    </row>
    <row r="32" spans="2:18" ht="15" customHeight="1">
      <c r="B32" s="298">
        <v>1</v>
      </c>
      <c r="C32" s="327" t="s">
        <v>449</v>
      </c>
      <c r="D32" s="298" t="s">
        <v>80</v>
      </c>
      <c r="E32" s="328" t="s">
        <v>767</v>
      </c>
      <c r="F32" s="329">
        <v>4</v>
      </c>
      <c r="G32" s="330">
        <v>1280</v>
      </c>
      <c r="H32" s="331">
        <f t="shared" si="0"/>
        <v>5120</v>
      </c>
      <c r="I32" s="332"/>
      <c r="J32" s="333" t="s">
        <v>768</v>
      </c>
      <c r="K32" s="334"/>
      <c r="L32" s="298"/>
      <c r="M32" s="335">
        <v>44483</v>
      </c>
      <c r="N32" s="330"/>
      <c r="O32" s="336">
        <v>44502</v>
      </c>
      <c r="P32" s="337" t="s">
        <v>453</v>
      </c>
      <c r="Q32" s="338">
        <v>44636</v>
      </c>
      <c r="R32" s="339" t="s">
        <v>769</v>
      </c>
    </row>
    <row r="33" spans="2:18" ht="15" customHeight="1">
      <c r="B33" s="298">
        <v>1</v>
      </c>
      <c r="C33" s="327" t="s">
        <v>449</v>
      </c>
      <c r="D33" s="298" t="s">
        <v>80</v>
      </c>
      <c r="E33" s="328" t="s">
        <v>770</v>
      </c>
      <c r="F33" s="329">
        <v>16</v>
      </c>
      <c r="G33" s="330">
        <v>1220</v>
      </c>
      <c r="H33" s="331">
        <f t="shared" si="0"/>
        <v>19520</v>
      </c>
      <c r="I33" s="332"/>
      <c r="J33" s="333" t="s">
        <v>765</v>
      </c>
      <c r="K33" s="334"/>
      <c r="L33" s="298"/>
      <c r="M33" s="335">
        <v>44483</v>
      </c>
      <c r="N33" s="330"/>
      <c r="O33" s="336">
        <v>44502</v>
      </c>
      <c r="P33" s="337" t="s">
        <v>453</v>
      </c>
      <c r="Q33" s="338" t="s">
        <v>771</v>
      </c>
      <c r="R33" s="339" t="s">
        <v>769</v>
      </c>
    </row>
    <row r="34" spans="2:18" ht="15" customHeight="1">
      <c r="B34" s="17">
        <v>1</v>
      </c>
      <c r="C34" s="73" t="s">
        <v>772</v>
      </c>
      <c r="D34" s="73" t="s">
        <v>55</v>
      </c>
      <c r="E34" s="54" t="s">
        <v>773</v>
      </c>
      <c r="F34" s="295">
        <v>6</v>
      </c>
      <c r="G34" s="54">
        <v>4100</v>
      </c>
      <c r="H34" s="68">
        <f t="shared" si="0"/>
        <v>24600</v>
      </c>
      <c r="I34" s="295"/>
      <c r="J34" s="54" t="s">
        <v>774</v>
      </c>
      <c r="K34" s="292"/>
      <c r="L34" s="17"/>
      <c r="M34" s="19">
        <v>44483</v>
      </c>
      <c r="N34" s="54"/>
      <c r="O34" s="57">
        <v>44502</v>
      </c>
      <c r="P34" s="19">
        <v>44502</v>
      </c>
      <c r="Q34" s="21">
        <v>44501</v>
      </c>
      <c r="R34" s="120" t="s">
        <v>719</v>
      </c>
    </row>
    <row r="35" spans="2:18" ht="15" customHeight="1">
      <c r="B35" s="17">
        <v>1</v>
      </c>
      <c r="C35" s="73" t="s">
        <v>772</v>
      </c>
      <c r="D35" s="73" t="s">
        <v>55</v>
      </c>
      <c r="E35" s="54" t="s">
        <v>60</v>
      </c>
      <c r="F35" s="295">
        <v>6</v>
      </c>
      <c r="G35" s="54">
        <v>110</v>
      </c>
      <c r="H35" s="68">
        <f t="shared" si="0"/>
        <v>660</v>
      </c>
      <c r="I35" s="295"/>
      <c r="J35" s="54"/>
      <c r="K35" s="292"/>
      <c r="L35" s="17"/>
      <c r="M35" s="19">
        <v>44483</v>
      </c>
      <c r="N35" s="54"/>
      <c r="O35" s="57">
        <v>44502</v>
      </c>
      <c r="P35" s="19">
        <v>44502</v>
      </c>
      <c r="Q35" s="21">
        <v>44501</v>
      </c>
      <c r="R35" s="120" t="s">
        <v>719</v>
      </c>
    </row>
    <row r="36" spans="2:18" ht="15" customHeight="1">
      <c r="B36" s="17">
        <v>1</v>
      </c>
      <c r="C36" s="16" t="s">
        <v>772</v>
      </c>
      <c r="D36" s="16" t="s">
        <v>55</v>
      </c>
      <c r="E36" s="54" t="s">
        <v>775</v>
      </c>
      <c r="F36" s="295">
        <v>6</v>
      </c>
      <c r="G36" s="54">
        <v>1900</v>
      </c>
      <c r="H36" s="53">
        <f t="shared" si="0"/>
        <v>11400</v>
      </c>
      <c r="I36" s="295"/>
      <c r="J36" s="54"/>
      <c r="K36" s="292"/>
      <c r="L36" s="17"/>
      <c r="M36" s="19">
        <v>44483</v>
      </c>
      <c r="N36" s="54"/>
      <c r="O36" s="57">
        <v>44502</v>
      </c>
      <c r="P36" s="19">
        <v>44502</v>
      </c>
      <c r="Q36" s="21">
        <v>44501</v>
      </c>
      <c r="R36" s="120" t="s">
        <v>719</v>
      </c>
    </row>
    <row r="37" spans="2:18" ht="15" customHeight="1">
      <c r="B37" s="17">
        <v>1</v>
      </c>
      <c r="C37" s="16" t="s">
        <v>772</v>
      </c>
      <c r="D37" s="16" t="s">
        <v>55</v>
      </c>
      <c r="E37" s="54" t="s">
        <v>62</v>
      </c>
      <c r="F37" s="295">
        <v>1</v>
      </c>
      <c r="G37" s="54">
        <v>2200</v>
      </c>
      <c r="H37" s="53">
        <f t="shared" si="0"/>
        <v>2200</v>
      </c>
      <c r="I37" s="295"/>
      <c r="J37" s="54"/>
      <c r="K37" s="292"/>
      <c r="L37" s="17"/>
      <c r="M37" s="19">
        <v>44483</v>
      </c>
      <c r="N37" s="54"/>
      <c r="O37" s="57">
        <v>44502</v>
      </c>
      <c r="P37" s="19" t="s">
        <v>776</v>
      </c>
      <c r="Q37" s="21" t="s">
        <v>776</v>
      </c>
    </row>
    <row r="38" spans="2:18" ht="15" customHeight="1">
      <c r="B38" s="17">
        <v>1</v>
      </c>
      <c r="C38" s="16" t="s">
        <v>777</v>
      </c>
      <c r="D38" s="16" t="s">
        <v>55</v>
      </c>
      <c r="E38" s="54" t="s">
        <v>778</v>
      </c>
      <c r="F38" s="295">
        <v>6</v>
      </c>
      <c r="G38" s="54">
        <v>1200</v>
      </c>
      <c r="H38" s="53">
        <f t="shared" si="0"/>
        <v>7200</v>
      </c>
      <c r="I38" s="295"/>
      <c r="J38" s="54"/>
      <c r="K38" s="292"/>
      <c r="L38" s="17"/>
      <c r="M38" s="19">
        <v>44483</v>
      </c>
      <c r="N38" s="54"/>
      <c r="O38" s="57">
        <v>44502</v>
      </c>
      <c r="P38" s="19">
        <v>44502</v>
      </c>
      <c r="Q38" s="21">
        <v>44501</v>
      </c>
      <c r="R38" s="120" t="s">
        <v>719</v>
      </c>
    </row>
    <row r="39" spans="2:18" ht="15" customHeight="1">
      <c r="B39" s="17">
        <v>1</v>
      </c>
      <c r="C39" s="16" t="s">
        <v>777</v>
      </c>
      <c r="D39" s="16" t="s">
        <v>55</v>
      </c>
      <c r="E39" s="54" t="s">
        <v>779</v>
      </c>
      <c r="F39" s="295">
        <v>1</v>
      </c>
      <c r="G39" s="54">
        <v>2200</v>
      </c>
      <c r="H39" s="53">
        <f t="shared" si="0"/>
        <v>2200</v>
      </c>
      <c r="I39" s="295"/>
      <c r="J39" s="54"/>
      <c r="K39" s="292"/>
      <c r="L39" s="17"/>
      <c r="M39" s="19">
        <v>44483</v>
      </c>
      <c r="N39" s="54"/>
      <c r="O39" s="57">
        <v>44502</v>
      </c>
      <c r="P39" s="19" t="s">
        <v>776</v>
      </c>
      <c r="Q39" s="21" t="s">
        <v>776</v>
      </c>
    </row>
    <row r="40" spans="2:18" ht="15" customHeight="1">
      <c r="B40" s="17">
        <v>6</v>
      </c>
      <c r="C40" s="17" t="s">
        <v>780</v>
      </c>
      <c r="D40" s="16" t="s">
        <v>759</v>
      </c>
      <c r="E40" s="91" t="s">
        <v>781</v>
      </c>
      <c r="F40" s="54">
        <v>4</v>
      </c>
      <c r="G40" s="54">
        <v>14660</v>
      </c>
      <c r="H40" s="53">
        <f t="shared" si="0"/>
        <v>58640</v>
      </c>
      <c r="I40" s="295"/>
      <c r="J40" s="54" t="s">
        <v>782</v>
      </c>
      <c r="K40" s="292"/>
      <c r="L40" s="17"/>
      <c r="M40" s="19">
        <v>44480</v>
      </c>
      <c r="N40" s="54"/>
      <c r="O40" s="57">
        <v>44502</v>
      </c>
      <c r="P40" s="308">
        <v>44536</v>
      </c>
      <c r="Q40" s="21">
        <v>44536</v>
      </c>
      <c r="R40" s="120" t="s">
        <v>719</v>
      </c>
    </row>
    <row r="41" spans="2:18" s="120" customFormat="1" ht="15" customHeight="1">
      <c r="B41" s="93">
        <v>6</v>
      </c>
      <c r="C41" s="93" t="s">
        <v>780</v>
      </c>
      <c r="D41" s="73" t="s">
        <v>759</v>
      </c>
      <c r="E41" s="92" t="s">
        <v>783</v>
      </c>
      <c r="F41" s="133">
        <v>2</v>
      </c>
      <c r="G41" s="68">
        <v>140000</v>
      </c>
      <c r="H41" s="68">
        <f t="shared" si="0"/>
        <v>280000</v>
      </c>
      <c r="I41" s="68"/>
      <c r="J41" s="91" t="s">
        <v>784</v>
      </c>
      <c r="K41" s="340"/>
      <c r="L41" s="93"/>
      <c r="M41" s="20">
        <v>44480</v>
      </c>
      <c r="N41" s="91"/>
      <c r="O41" s="57">
        <v>44502</v>
      </c>
      <c r="P41" s="20">
        <v>44510</v>
      </c>
      <c r="Q41" s="74">
        <v>44501</v>
      </c>
      <c r="R41" s="120" t="s">
        <v>719</v>
      </c>
    </row>
    <row r="42" spans="2:18" ht="15" customHeight="1">
      <c r="B42" s="17">
        <v>6</v>
      </c>
      <c r="C42" s="17" t="s">
        <v>780</v>
      </c>
      <c r="D42" s="16" t="s">
        <v>759</v>
      </c>
      <c r="E42" s="91" t="s">
        <v>785</v>
      </c>
      <c r="F42" s="295">
        <v>2</v>
      </c>
      <c r="G42" s="53">
        <v>135000</v>
      </c>
      <c r="H42" s="53">
        <f t="shared" si="0"/>
        <v>270000</v>
      </c>
      <c r="I42" s="53"/>
      <c r="J42" s="54" t="s">
        <v>786</v>
      </c>
      <c r="K42" s="292"/>
      <c r="L42" s="17"/>
      <c r="M42" s="19">
        <v>44480</v>
      </c>
      <c r="N42" s="54"/>
      <c r="O42" s="57">
        <v>44502</v>
      </c>
      <c r="P42" s="308">
        <v>44573</v>
      </c>
      <c r="Q42" s="21">
        <v>44512</v>
      </c>
      <c r="R42" s="120" t="s">
        <v>719</v>
      </c>
    </row>
    <row r="43" spans="2:18" s="120" customFormat="1" ht="15" customHeight="1">
      <c r="B43" s="93">
        <v>6</v>
      </c>
      <c r="C43" s="93" t="s">
        <v>780</v>
      </c>
      <c r="D43" s="73" t="s">
        <v>759</v>
      </c>
      <c r="E43" s="91" t="s">
        <v>787</v>
      </c>
      <c r="F43" s="133">
        <v>2</v>
      </c>
      <c r="G43" s="68">
        <v>16100</v>
      </c>
      <c r="H43" s="68">
        <f t="shared" si="0"/>
        <v>32200</v>
      </c>
      <c r="I43" s="68"/>
      <c r="J43" s="91" t="s">
        <v>788</v>
      </c>
      <c r="K43" s="340"/>
      <c r="L43" s="93"/>
      <c r="M43" s="20">
        <v>44480</v>
      </c>
      <c r="N43" s="91"/>
      <c r="O43" s="57">
        <v>44502</v>
      </c>
      <c r="P43" s="20">
        <v>44501</v>
      </c>
      <c r="Q43" s="74">
        <v>44501</v>
      </c>
      <c r="R43" s="120" t="s">
        <v>719</v>
      </c>
    </row>
    <row r="44" spans="2:18" s="120" customFormat="1" ht="15" customHeight="1">
      <c r="B44" s="93">
        <v>6</v>
      </c>
      <c r="C44" s="93" t="s">
        <v>780</v>
      </c>
      <c r="D44" s="73" t="s">
        <v>759</v>
      </c>
      <c r="E44" s="91" t="s">
        <v>789</v>
      </c>
      <c r="F44" s="133">
        <v>2</v>
      </c>
      <c r="G44" s="68">
        <v>12500</v>
      </c>
      <c r="H44" s="68">
        <f t="shared" si="0"/>
        <v>25000</v>
      </c>
      <c r="I44" s="68"/>
      <c r="J44" s="91" t="s">
        <v>790</v>
      </c>
      <c r="K44" s="340"/>
      <c r="L44" s="93"/>
      <c r="M44" s="20">
        <v>44480</v>
      </c>
      <c r="N44" s="91"/>
      <c r="O44" s="57">
        <v>44502</v>
      </c>
      <c r="P44" s="20">
        <v>44501</v>
      </c>
      <c r="Q44" s="74">
        <v>44501</v>
      </c>
      <c r="R44" s="120" t="s">
        <v>719</v>
      </c>
    </row>
    <row r="45" spans="2:18" s="120" customFormat="1" ht="15" customHeight="1">
      <c r="B45" s="93">
        <v>6</v>
      </c>
      <c r="C45" s="93" t="s">
        <v>780</v>
      </c>
      <c r="D45" s="73" t="s">
        <v>759</v>
      </c>
      <c r="E45" s="341" t="s">
        <v>791</v>
      </c>
      <c r="F45" s="342">
        <v>4</v>
      </c>
      <c r="G45" s="91">
        <v>270</v>
      </c>
      <c r="H45" s="68">
        <f t="shared" si="0"/>
        <v>1080</v>
      </c>
      <c r="I45" s="133"/>
      <c r="J45" s="343" t="s">
        <v>792</v>
      </c>
      <c r="K45" s="340"/>
      <c r="L45" s="93"/>
      <c r="M45" s="20">
        <v>44480</v>
      </c>
      <c r="N45" s="91"/>
      <c r="O45" s="57">
        <v>44502</v>
      </c>
      <c r="P45" s="20">
        <v>44501</v>
      </c>
      <c r="Q45" s="74">
        <v>44501</v>
      </c>
      <c r="R45" s="120" t="s">
        <v>719</v>
      </c>
    </row>
    <row r="46" spans="2:18" s="120" customFormat="1" ht="15" customHeight="1">
      <c r="B46" s="298">
        <v>1</v>
      </c>
      <c r="C46" s="327" t="s">
        <v>793</v>
      </c>
      <c r="D46" s="344" t="s">
        <v>759</v>
      </c>
      <c r="E46" s="328" t="s">
        <v>794</v>
      </c>
      <c r="F46" s="329">
        <v>2</v>
      </c>
      <c r="G46" s="330">
        <v>3590</v>
      </c>
      <c r="H46" s="331">
        <f t="shared" si="0"/>
        <v>7180</v>
      </c>
      <c r="I46" s="332"/>
      <c r="J46" s="333" t="s">
        <v>795</v>
      </c>
      <c r="K46" s="334"/>
      <c r="L46" s="334"/>
      <c r="M46" s="335">
        <v>44480</v>
      </c>
      <c r="N46" s="330"/>
      <c r="O46" s="336">
        <v>44502</v>
      </c>
      <c r="P46" s="337">
        <v>44558</v>
      </c>
      <c r="Q46" s="338" t="s">
        <v>796</v>
      </c>
      <c r="R46" s="339" t="s">
        <v>797</v>
      </c>
    </row>
    <row r="47" spans="2:18" s="120" customFormat="1" ht="15" customHeight="1">
      <c r="B47" s="93">
        <v>1</v>
      </c>
      <c r="C47" s="345" t="s">
        <v>793</v>
      </c>
      <c r="D47" s="73" t="s">
        <v>759</v>
      </c>
      <c r="E47" s="341" t="s">
        <v>798</v>
      </c>
      <c r="F47" s="342">
        <v>2</v>
      </c>
      <c r="G47" s="91">
        <v>55</v>
      </c>
      <c r="H47" s="68">
        <f t="shared" si="0"/>
        <v>110</v>
      </c>
      <c r="I47" s="133"/>
      <c r="J47" s="343" t="s">
        <v>799</v>
      </c>
      <c r="K47" s="340"/>
      <c r="L47" s="93"/>
      <c r="M47" s="20">
        <v>44480</v>
      </c>
      <c r="N47" s="91"/>
      <c r="O47" s="57">
        <v>44502</v>
      </c>
      <c r="P47" s="20">
        <v>44501</v>
      </c>
      <c r="Q47" s="74">
        <v>44501</v>
      </c>
      <c r="R47" s="120" t="s">
        <v>719</v>
      </c>
    </row>
    <row r="48" spans="2:18" s="120" customFormat="1" ht="15" customHeight="1">
      <c r="B48" s="93">
        <v>1</v>
      </c>
      <c r="C48" s="345" t="s">
        <v>793</v>
      </c>
      <c r="D48" s="73" t="s">
        <v>759</v>
      </c>
      <c r="E48" s="341" t="s">
        <v>800</v>
      </c>
      <c r="F48" s="342">
        <v>2</v>
      </c>
      <c r="G48" s="91">
        <v>780</v>
      </c>
      <c r="H48" s="68">
        <f t="shared" si="0"/>
        <v>1560</v>
      </c>
      <c r="I48" s="133"/>
      <c r="J48" s="343" t="s">
        <v>801</v>
      </c>
      <c r="K48" s="340"/>
      <c r="L48" s="93"/>
      <c r="M48" s="20">
        <v>44480</v>
      </c>
      <c r="N48" s="91"/>
      <c r="O48" s="57">
        <v>44502</v>
      </c>
      <c r="P48" s="20">
        <v>44510</v>
      </c>
      <c r="Q48" s="74">
        <v>44510</v>
      </c>
      <c r="R48" s="120" t="s">
        <v>719</v>
      </c>
    </row>
    <row r="49" spans="2:18" s="120" customFormat="1" ht="15" customHeight="1">
      <c r="B49" s="93">
        <v>1</v>
      </c>
      <c r="C49" s="345" t="s">
        <v>793</v>
      </c>
      <c r="D49" s="73" t="s">
        <v>759</v>
      </c>
      <c r="E49" s="341" t="s">
        <v>802</v>
      </c>
      <c r="F49" s="342">
        <v>2</v>
      </c>
      <c r="G49" s="91">
        <v>1580</v>
      </c>
      <c r="H49" s="68">
        <f t="shared" si="0"/>
        <v>3160</v>
      </c>
      <c r="I49" s="133"/>
      <c r="J49" s="343" t="s">
        <v>801</v>
      </c>
      <c r="K49" s="340"/>
      <c r="L49" s="93"/>
      <c r="M49" s="20">
        <v>44480</v>
      </c>
      <c r="N49" s="91"/>
      <c r="O49" s="57">
        <v>44502</v>
      </c>
      <c r="P49" s="20">
        <v>44501</v>
      </c>
      <c r="Q49" s="74">
        <v>44501</v>
      </c>
      <c r="R49" s="120" t="s">
        <v>719</v>
      </c>
    </row>
    <row r="50" spans="2:18" s="120" customFormat="1" ht="15" customHeight="1">
      <c r="B50" s="93">
        <v>1</v>
      </c>
      <c r="C50" s="345" t="s">
        <v>793</v>
      </c>
      <c r="D50" s="73" t="s">
        <v>759</v>
      </c>
      <c r="E50" s="341" t="s">
        <v>803</v>
      </c>
      <c r="F50" s="342">
        <v>4</v>
      </c>
      <c r="G50" s="91">
        <v>1580</v>
      </c>
      <c r="H50" s="68">
        <f t="shared" si="0"/>
        <v>6320</v>
      </c>
      <c r="I50" s="133"/>
      <c r="J50" s="343" t="s">
        <v>801</v>
      </c>
      <c r="K50" s="340"/>
      <c r="L50" s="93"/>
      <c r="M50" s="20">
        <v>44480</v>
      </c>
      <c r="N50" s="91"/>
      <c r="O50" s="57">
        <v>44502</v>
      </c>
      <c r="P50" s="20"/>
      <c r="Q50" s="74">
        <v>44501</v>
      </c>
      <c r="R50" s="120" t="s">
        <v>719</v>
      </c>
    </row>
    <row r="51" spans="2:18" s="120" customFormat="1" ht="15" customHeight="1">
      <c r="B51" s="93">
        <v>1</v>
      </c>
      <c r="C51" s="345" t="s">
        <v>793</v>
      </c>
      <c r="D51" s="73" t="s">
        <v>759</v>
      </c>
      <c r="E51" s="341" t="s">
        <v>804</v>
      </c>
      <c r="F51" s="342">
        <v>2</v>
      </c>
      <c r="G51" s="91">
        <v>1580</v>
      </c>
      <c r="H51" s="68">
        <f t="shared" si="0"/>
        <v>3160</v>
      </c>
      <c r="I51" s="133"/>
      <c r="J51" s="343" t="s">
        <v>801</v>
      </c>
      <c r="K51" s="340"/>
      <c r="L51" s="93"/>
      <c r="M51" s="20">
        <v>44480</v>
      </c>
      <c r="N51" s="91"/>
      <c r="O51" s="57">
        <v>44502</v>
      </c>
      <c r="P51" s="20">
        <v>44501</v>
      </c>
      <c r="Q51" s="74">
        <v>44501</v>
      </c>
      <c r="R51" s="120" t="s">
        <v>719</v>
      </c>
    </row>
    <row r="52" spans="2:18" s="120" customFormat="1" ht="15" customHeight="1">
      <c r="B52" s="93">
        <v>1</v>
      </c>
      <c r="C52" s="345" t="s">
        <v>793</v>
      </c>
      <c r="D52" s="73" t="s">
        <v>759</v>
      </c>
      <c r="E52" s="341" t="s">
        <v>805</v>
      </c>
      <c r="F52" s="342">
        <v>4</v>
      </c>
      <c r="G52" s="91">
        <v>1580</v>
      </c>
      <c r="H52" s="68">
        <f t="shared" si="0"/>
        <v>6320</v>
      </c>
      <c r="I52" s="133"/>
      <c r="J52" s="343" t="s">
        <v>801</v>
      </c>
      <c r="K52" s="340"/>
      <c r="L52" s="93"/>
      <c r="M52" s="20">
        <v>44480</v>
      </c>
      <c r="N52" s="91"/>
      <c r="O52" s="57">
        <v>44502</v>
      </c>
      <c r="P52" s="20">
        <v>44501</v>
      </c>
      <c r="Q52" s="74">
        <v>44501</v>
      </c>
      <c r="R52" s="120" t="s">
        <v>719</v>
      </c>
    </row>
    <row r="53" spans="2:18" s="120" customFormat="1" ht="15" customHeight="1">
      <c r="B53" s="93">
        <v>1</v>
      </c>
      <c r="C53" s="345" t="s">
        <v>793</v>
      </c>
      <c r="D53" s="73" t="s">
        <v>759</v>
      </c>
      <c r="E53" s="341" t="s">
        <v>802</v>
      </c>
      <c r="F53" s="342">
        <v>2</v>
      </c>
      <c r="G53" s="91">
        <v>1580</v>
      </c>
      <c r="H53" s="68">
        <f t="shared" si="0"/>
        <v>3160</v>
      </c>
      <c r="I53" s="133"/>
      <c r="J53" s="343" t="s">
        <v>801</v>
      </c>
      <c r="K53" s="340"/>
      <c r="L53" s="93"/>
      <c r="M53" s="20">
        <v>44480</v>
      </c>
      <c r="N53" s="91"/>
      <c r="O53" s="57">
        <v>44502</v>
      </c>
      <c r="P53" s="20">
        <v>44501</v>
      </c>
      <c r="Q53" s="74">
        <v>44501</v>
      </c>
      <c r="R53" s="120" t="s">
        <v>719</v>
      </c>
    </row>
    <row r="54" spans="2:18" s="120" customFormat="1" ht="15" customHeight="1">
      <c r="B54" s="93">
        <v>1</v>
      </c>
      <c r="C54" s="345" t="s">
        <v>793</v>
      </c>
      <c r="D54" s="73" t="s">
        <v>759</v>
      </c>
      <c r="E54" s="341" t="s">
        <v>803</v>
      </c>
      <c r="F54" s="342">
        <v>2</v>
      </c>
      <c r="G54" s="91">
        <v>1580</v>
      </c>
      <c r="H54" s="68">
        <f t="shared" si="0"/>
        <v>3160</v>
      </c>
      <c r="I54" s="133"/>
      <c r="J54" s="343" t="s">
        <v>801</v>
      </c>
      <c r="K54" s="340"/>
      <c r="L54" s="93"/>
      <c r="M54" s="20">
        <v>44480</v>
      </c>
      <c r="N54" s="91"/>
      <c r="O54" s="57">
        <v>44502</v>
      </c>
      <c r="P54" s="20">
        <v>44501</v>
      </c>
      <c r="Q54" s="74">
        <v>44501</v>
      </c>
      <c r="R54" s="120" t="s">
        <v>719</v>
      </c>
    </row>
    <row r="55" spans="2:18" s="120" customFormat="1" ht="15" customHeight="1">
      <c r="B55" s="93">
        <v>1</v>
      </c>
      <c r="C55" s="345" t="s">
        <v>793</v>
      </c>
      <c r="D55" s="73" t="s">
        <v>759</v>
      </c>
      <c r="E55" s="341" t="s">
        <v>806</v>
      </c>
      <c r="F55" s="342">
        <v>2</v>
      </c>
      <c r="G55" s="91">
        <v>850</v>
      </c>
      <c r="H55" s="68">
        <f t="shared" si="0"/>
        <v>1700</v>
      </c>
      <c r="I55" s="133"/>
      <c r="J55" s="91" t="s">
        <v>807</v>
      </c>
      <c r="K55" s="340"/>
      <c r="L55" s="93"/>
      <c r="M55" s="20">
        <v>44480</v>
      </c>
      <c r="N55" s="91"/>
      <c r="O55" s="57">
        <v>44502</v>
      </c>
      <c r="P55" s="20"/>
      <c r="Q55" s="74">
        <v>44501</v>
      </c>
      <c r="R55" s="120" t="s">
        <v>719</v>
      </c>
    </row>
    <row r="56" spans="2:18" ht="15" customHeight="1">
      <c r="B56" s="17">
        <v>1</v>
      </c>
      <c r="C56" s="319" t="s">
        <v>808</v>
      </c>
      <c r="D56" s="319" t="s">
        <v>808</v>
      </c>
      <c r="E56" s="320" t="s">
        <v>809</v>
      </c>
      <c r="F56" s="321">
        <v>2</v>
      </c>
      <c r="G56" s="54">
        <v>16500</v>
      </c>
      <c r="H56" s="53">
        <f t="shared" si="0"/>
        <v>33000</v>
      </c>
      <c r="I56" s="295"/>
      <c r="J56" s="322" t="s">
        <v>810</v>
      </c>
      <c r="K56" s="292"/>
      <c r="L56" s="346"/>
      <c r="M56" s="19">
        <v>44480</v>
      </c>
      <c r="N56" s="54"/>
      <c r="O56" s="57">
        <v>44502</v>
      </c>
      <c r="P56" s="19"/>
      <c r="Q56" s="21">
        <v>44502</v>
      </c>
      <c r="R56" s="120" t="s">
        <v>719</v>
      </c>
    </row>
    <row r="57" spans="2:18" ht="15" customHeight="1">
      <c r="B57" s="17">
        <v>1</v>
      </c>
      <c r="C57" s="319" t="s">
        <v>808</v>
      </c>
      <c r="D57" s="319" t="s">
        <v>808</v>
      </c>
      <c r="E57" s="320" t="s">
        <v>811</v>
      </c>
      <c r="F57" s="321">
        <v>2</v>
      </c>
      <c r="G57" s="54">
        <v>86000</v>
      </c>
      <c r="H57" s="53">
        <f t="shared" si="0"/>
        <v>172000</v>
      </c>
      <c r="I57" s="295"/>
      <c r="J57" s="322" t="s">
        <v>812</v>
      </c>
      <c r="K57" s="292"/>
      <c r="L57" s="17"/>
      <c r="M57" s="19">
        <v>44480</v>
      </c>
      <c r="N57" s="54"/>
      <c r="O57" s="57">
        <v>44502</v>
      </c>
      <c r="P57" s="19"/>
      <c r="Q57" s="21">
        <v>44502</v>
      </c>
      <c r="R57" s="120" t="s">
        <v>719</v>
      </c>
    </row>
    <row r="58" spans="2:18" ht="15" customHeight="1">
      <c r="B58" s="17">
        <v>1</v>
      </c>
      <c r="C58" s="319" t="s">
        <v>808</v>
      </c>
      <c r="D58" s="319" t="s">
        <v>808</v>
      </c>
      <c r="E58" s="320" t="s">
        <v>813</v>
      </c>
      <c r="F58" s="321">
        <v>2</v>
      </c>
      <c r="G58" s="54">
        <v>110000</v>
      </c>
      <c r="H58" s="53">
        <f t="shared" si="0"/>
        <v>220000</v>
      </c>
      <c r="I58" s="295"/>
      <c r="J58" s="322" t="s">
        <v>814</v>
      </c>
      <c r="K58" s="292"/>
      <c r="L58" s="17"/>
      <c r="M58" s="19">
        <v>44480</v>
      </c>
      <c r="N58" s="54"/>
      <c r="O58" s="57">
        <v>44502</v>
      </c>
      <c r="P58" s="19"/>
      <c r="Q58" s="21">
        <v>44502</v>
      </c>
      <c r="R58" s="120" t="s">
        <v>719</v>
      </c>
    </row>
    <row r="59" spans="2:18" ht="15" customHeight="1">
      <c r="B59" s="17">
        <v>1</v>
      </c>
      <c r="C59" s="319" t="s">
        <v>808</v>
      </c>
      <c r="D59" s="319" t="s">
        <v>808</v>
      </c>
      <c r="E59" s="320" t="s">
        <v>815</v>
      </c>
      <c r="F59" s="321">
        <v>2</v>
      </c>
      <c r="G59" s="54">
        <v>44500</v>
      </c>
      <c r="H59" s="53">
        <f t="shared" si="0"/>
        <v>89000</v>
      </c>
      <c r="I59" s="295"/>
      <c r="J59" s="322" t="s">
        <v>816</v>
      </c>
      <c r="K59" s="292"/>
      <c r="L59" s="17"/>
      <c r="M59" s="19">
        <v>44480</v>
      </c>
      <c r="N59" s="54"/>
      <c r="O59" s="57">
        <v>44502</v>
      </c>
      <c r="P59" s="19"/>
      <c r="Q59" s="21">
        <v>44502</v>
      </c>
      <c r="R59" s="120" t="s">
        <v>719</v>
      </c>
    </row>
    <row r="60" spans="2:18" ht="15" customHeight="1">
      <c r="B60" s="17">
        <v>1</v>
      </c>
      <c r="C60" s="319" t="s">
        <v>808</v>
      </c>
      <c r="D60" s="319" t="s">
        <v>808</v>
      </c>
      <c r="E60" s="320" t="s">
        <v>817</v>
      </c>
      <c r="F60" s="321">
        <v>2</v>
      </c>
      <c r="G60" s="54">
        <v>98000</v>
      </c>
      <c r="H60" s="53">
        <f t="shared" si="0"/>
        <v>196000</v>
      </c>
      <c r="I60" s="295"/>
      <c r="J60" s="322" t="s">
        <v>818</v>
      </c>
      <c r="K60" s="292"/>
      <c r="L60" s="17"/>
      <c r="M60" s="19">
        <v>44480</v>
      </c>
      <c r="N60" s="54"/>
      <c r="O60" s="57">
        <v>44502</v>
      </c>
      <c r="P60" s="19"/>
      <c r="Q60" s="21">
        <v>44502</v>
      </c>
      <c r="R60" s="120" t="s">
        <v>719</v>
      </c>
    </row>
    <row r="61" spans="2:18" ht="15" customHeight="1">
      <c r="B61" s="17">
        <v>1</v>
      </c>
      <c r="C61" s="16" t="s">
        <v>808</v>
      </c>
      <c r="D61" s="16" t="s">
        <v>808</v>
      </c>
      <c r="E61" s="54" t="s">
        <v>819</v>
      </c>
      <c r="F61" s="295">
        <v>2</v>
      </c>
      <c r="G61" s="54">
        <v>56000</v>
      </c>
      <c r="H61" s="53">
        <f>F61*G61</f>
        <v>112000</v>
      </c>
      <c r="I61" s="295"/>
      <c r="J61" s="54" t="s">
        <v>820</v>
      </c>
      <c r="K61" s="292"/>
      <c r="L61" s="17"/>
      <c r="M61" s="19">
        <v>44480</v>
      </c>
      <c r="N61" s="54"/>
      <c r="O61" s="56">
        <v>44502</v>
      </c>
      <c r="P61" s="19"/>
      <c r="Q61" s="21">
        <v>44502</v>
      </c>
      <c r="R61" s="120" t="s">
        <v>719</v>
      </c>
    </row>
    <row r="62" spans="2:18" ht="15" customHeight="1">
      <c r="B62" s="17">
        <v>6</v>
      </c>
      <c r="C62" s="16" t="s">
        <v>821</v>
      </c>
      <c r="D62" s="16" t="s">
        <v>821</v>
      </c>
      <c r="E62" s="54" t="s">
        <v>822</v>
      </c>
      <c r="F62" s="295">
        <v>2</v>
      </c>
      <c r="G62" s="53">
        <v>30000</v>
      </c>
      <c r="H62" s="53">
        <f t="shared" si="0"/>
        <v>60000</v>
      </c>
      <c r="I62" s="295"/>
      <c r="J62" s="54" t="s">
        <v>823</v>
      </c>
      <c r="K62" s="292"/>
      <c r="L62" s="17"/>
      <c r="M62" s="19">
        <v>44480</v>
      </c>
      <c r="N62" s="54"/>
      <c r="O62" s="56">
        <v>44502</v>
      </c>
      <c r="P62" s="19">
        <v>44502</v>
      </c>
      <c r="Q62" s="21">
        <v>44502</v>
      </c>
      <c r="R62" s="120" t="s">
        <v>719</v>
      </c>
    </row>
    <row r="63" spans="2:18" ht="15" customHeight="1">
      <c r="B63" s="17">
        <v>6</v>
      </c>
      <c r="C63" s="16" t="s">
        <v>821</v>
      </c>
      <c r="D63" s="16" t="s">
        <v>821</v>
      </c>
      <c r="E63" s="54" t="s">
        <v>824</v>
      </c>
      <c r="F63" s="54">
        <v>2</v>
      </c>
      <c r="G63" s="54">
        <v>1680</v>
      </c>
      <c r="H63" s="53">
        <f t="shared" si="0"/>
        <v>3360</v>
      </c>
      <c r="I63" s="295"/>
      <c r="J63" s="54" t="s">
        <v>825</v>
      </c>
      <c r="K63" s="292"/>
      <c r="L63" s="17"/>
      <c r="M63" s="19">
        <v>44480</v>
      </c>
      <c r="N63" s="54"/>
      <c r="O63" s="56">
        <v>44502</v>
      </c>
      <c r="P63" s="19">
        <v>44502</v>
      </c>
      <c r="Q63" s="21">
        <v>44502</v>
      </c>
      <c r="R63" s="120" t="s">
        <v>719</v>
      </c>
    </row>
    <row r="64" spans="2:18" s="9" customFormat="1" ht="15" customHeight="1">
      <c r="B64" s="17">
        <v>7</v>
      </c>
      <c r="C64" s="16" t="s">
        <v>492</v>
      </c>
      <c r="D64" s="16" t="s">
        <v>492</v>
      </c>
      <c r="E64" s="54" t="s">
        <v>826</v>
      </c>
      <c r="F64" s="54">
        <v>2</v>
      </c>
      <c r="G64" s="54">
        <v>3318</v>
      </c>
      <c r="H64" s="54">
        <v>6636</v>
      </c>
      <c r="I64" s="295"/>
      <c r="J64" s="54" t="s">
        <v>827</v>
      </c>
      <c r="K64" s="17" t="s">
        <v>828</v>
      </c>
      <c r="L64" s="17"/>
      <c r="M64" s="19"/>
      <c r="N64" s="16"/>
      <c r="O64" s="347"/>
      <c r="P64" s="19"/>
      <c r="Q64" s="21">
        <v>44502</v>
      </c>
    </row>
    <row r="65" spans="2:17" s="9" customFormat="1" ht="15" customHeight="1">
      <c r="B65" s="17">
        <v>7</v>
      </c>
      <c r="C65" s="16" t="s">
        <v>492</v>
      </c>
      <c r="D65" s="16" t="s">
        <v>492</v>
      </c>
      <c r="E65" s="54" t="s">
        <v>829</v>
      </c>
      <c r="F65" s="54">
        <v>2</v>
      </c>
      <c r="G65" s="54">
        <v>3119</v>
      </c>
      <c r="H65" s="54">
        <v>6238</v>
      </c>
      <c r="I65" s="295"/>
      <c r="J65" s="54" t="s">
        <v>830</v>
      </c>
      <c r="K65" s="17" t="s">
        <v>828</v>
      </c>
      <c r="L65" s="17"/>
      <c r="M65" s="19"/>
      <c r="N65" s="16"/>
      <c r="O65" s="347"/>
      <c r="P65" s="19"/>
      <c r="Q65" s="21">
        <v>44502</v>
      </c>
    </row>
    <row r="66" spans="2:17" s="9" customFormat="1" ht="15" customHeight="1">
      <c r="B66" s="17">
        <v>7</v>
      </c>
      <c r="C66" s="16" t="s">
        <v>492</v>
      </c>
      <c r="D66" s="16" t="s">
        <v>492</v>
      </c>
      <c r="E66" s="54" t="s">
        <v>831</v>
      </c>
      <c r="F66" s="54">
        <v>8</v>
      </c>
      <c r="G66" s="54">
        <v>964</v>
      </c>
      <c r="H66" s="54">
        <v>7712</v>
      </c>
      <c r="I66" s="295"/>
      <c r="J66" s="54" t="s">
        <v>832</v>
      </c>
      <c r="K66" s="17" t="s">
        <v>828</v>
      </c>
      <c r="L66" s="17"/>
      <c r="M66" s="19"/>
      <c r="N66" s="16"/>
      <c r="O66" s="347"/>
      <c r="P66" s="19"/>
      <c r="Q66" s="21">
        <v>44502</v>
      </c>
    </row>
    <row r="67" spans="2:17" s="9" customFormat="1" ht="15" customHeight="1">
      <c r="B67" s="17">
        <v>7</v>
      </c>
      <c r="C67" s="16" t="s">
        <v>492</v>
      </c>
      <c r="D67" s="16" t="s">
        <v>492</v>
      </c>
      <c r="E67" s="54" t="s">
        <v>833</v>
      </c>
      <c r="F67" s="54">
        <v>2</v>
      </c>
      <c r="G67" s="54">
        <v>14900</v>
      </c>
      <c r="H67" s="54">
        <v>29800</v>
      </c>
      <c r="I67" s="295"/>
      <c r="J67" s="54" t="s">
        <v>834</v>
      </c>
      <c r="K67" s="17" t="s">
        <v>828</v>
      </c>
      <c r="L67" s="17"/>
      <c r="M67" s="19"/>
      <c r="N67" s="16"/>
      <c r="O67" s="347"/>
      <c r="P67" s="19"/>
      <c r="Q67" s="21">
        <v>44502</v>
      </c>
    </row>
    <row r="68" spans="2:17" s="9" customFormat="1" ht="15" customHeight="1">
      <c r="B68" s="17">
        <v>7</v>
      </c>
      <c r="C68" s="16" t="s">
        <v>492</v>
      </c>
      <c r="D68" s="16" t="s">
        <v>492</v>
      </c>
      <c r="E68" s="54" t="s">
        <v>835</v>
      </c>
      <c r="F68" s="54">
        <v>8</v>
      </c>
      <c r="G68" s="54">
        <v>3985</v>
      </c>
      <c r="H68" s="54">
        <v>31880</v>
      </c>
      <c r="I68" s="17"/>
      <c r="J68" s="54" t="s">
        <v>836</v>
      </c>
      <c r="K68" s="17" t="s">
        <v>828</v>
      </c>
      <c r="L68" s="17"/>
      <c r="M68" s="19"/>
      <c r="N68" s="16"/>
      <c r="O68" s="347"/>
      <c r="P68" s="19"/>
      <c r="Q68" s="21">
        <v>44502</v>
      </c>
    </row>
    <row r="69" spans="2:17" s="9" customFormat="1" ht="15" customHeight="1">
      <c r="B69" s="17">
        <v>7</v>
      </c>
      <c r="C69" s="16" t="s">
        <v>492</v>
      </c>
      <c r="D69" s="16" t="s">
        <v>492</v>
      </c>
      <c r="E69" s="54" t="s">
        <v>837</v>
      </c>
      <c r="F69" s="54">
        <v>8</v>
      </c>
      <c r="G69" s="54">
        <v>419</v>
      </c>
      <c r="H69" s="54">
        <v>3352</v>
      </c>
      <c r="I69" s="17"/>
      <c r="J69" s="54" t="s">
        <v>838</v>
      </c>
      <c r="K69" s="17" t="s">
        <v>828</v>
      </c>
      <c r="L69" s="16"/>
      <c r="M69" s="19"/>
      <c r="N69" s="16"/>
      <c r="O69" s="56"/>
      <c r="P69" s="56"/>
      <c r="Q69" s="21">
        <v>44502</v>
      </c>
    </row>
    <row r="70" spans="2:17" ht="15" customHeight="1">
      <c r="B70" s="17">
        <v>7</v>
      </c>
      <c r="C70" s="16" t="s">
        <v>492</v>
      </c>
      <c r="D70" s="16" t="s">
        <v>492</v>
      </c>
      <c r="E70" s="54" t="s">
        <v>839</v>
      </c>
      <c r="F70" s="54">
        <v>100</v>
      </c>
      <c r="G70" s="54">
        <v>381</v>
      </c>
      <c r="H70" s="54">
        <v>38100</v>
      </c>
      <c r="I70" s="17"/>
      <c r="J70" s="54" t="s">
        <v>838</v>
      </c>
      <c r="K70" s="17" t="s">
        <v>828</v>
      </c>
      <c r="L70" s="17"/>
      <c r="M70" s="19"/>
      <c r="N70" s="54"/>
      <c r="O70" s="17"/>
      <c r="P70" s="19"/>
      <c r="Q70" s="21">
        <v>44502</v>
      </c>
    </row>
    <row r="71" spans="2:17" ht="15" customHeight="1">
      <c r="B71" s="17">
        <v>7</v>
      </c>
      <c r="C71" s="16" t="s">
        <v>492</v>
      </c>
      <c r="D71" s="16" t="s">
        <v>492</v>
      </c>
      <c r="E71" s="54" t="s">
        <v>840</v>
      </c>
      <c r="F71" s="54">
        <v>130</v>
      </c>
      <c r="G71" s="54">
        <v>173</v>
      </c>
      <c r="H71" s="54">
        <v>22490</v>
      </c>
      <c r="I71" s="17"/>
      <c r="J71" s="54" t="s">
        <v>838</v>
      </c>
      <c r="K71" s="17" t="s">
        <v>828</v>
      </c>
      <c r="L71" s="17"/>
      <c r="M71" s="19"/>
      <c r="N71" s="54"/>
      <c r="O71" s="17"/>
      <c r="P71" s="19"/>
      <c r="Q71" s="21">
        <v>44502</v>
      </c>
    </row>
    <row r="72" spans="2:17" ht="15" customHeight="1">
      <c r="B72" s="17">
        <v>7</v>
      </c>
      <c r="C72" s="16" t="s">
        <v>492</v>
      </c>
      <c r="D72" s="16" t="s">
        <v>492</v>
      </c>
      <c r="E72" s="54" t="s">
        <v>841</v>
      </c>
      <c r="F72" s="54">
        <v>16</v>
      </c>
      <c r="G72" s="54">
        <v>168</v>
      </c>
      <c r="H72" s="54">
        <v>2688</v>
      </c>
      <c r="I72" s="53"/>
      <c r="J72" s="54" t="s">
        <v>838</v>
      </c>
      <c r="K72" s="17" t="s">
        <v>828</v>
      </c>
      <c r="L72" s="17"/>
      <c r="M72" s="19"/>
      <c r="N72" s="54"/>
      <c r="O72" s="17"/>
      <c r="P72" s="19"/>
      <c r="Q72" s="21">
        <v>44502</v>
      </c>
    </row>
    <row r="73" spans="2:17" ht="15" customHeight="1">
      <c r="B73" s="17">
        <v>7</v>
      </c>
      <c r="C73" s="16" t="s">
        <v>492</v>
      </c>
      <c r="D73" s="16" t="s">
        <v>492</v>
      </c>
      <c r="E73" s="54" t="s">
        <v>842</v>
      </c>
      <c r="F73" s="54">
        <v>40</v>
      </c>
      <c r="G73" s="54">
        <v>93</v>
      </c>
      <c r="H73" s="54">
        <v>3720</v>
      </c>
      <c r="I73" s="53"/>
      <c r="J73" s="54" t="s">
        <v>843</v>
      </c>
      <c r="K73" s="17" t="s">
        <v>828</v>
      </c>
      <c r="L73" s="17"/>
      <c r="M73" s="19"/>
      <c r="N73" s="54"/>
      <c r="O73" s="17"/>
      <c r="P73" s="19"/>
      <c r="Q73" s="21">
        <v>44502</v>
      </c>
    </row>
    <row r="74" spans="2:17" ht="15" customHeight="1">
      <c r="B74" s="17">
        <v>7</v>
      </c>
      <c r="C74" s="16" t="s">
        <v>492</v>
      </c>
      <c r="D74" s="16" t="s">
        <v>492</v>
      </c>
      <c r="E74" s="54" t="s">
        <v>298</v>
      </c>
      <c r="F74" s="54">
        <v>28</v>
      </c>
      <c r="G74" s="54">
        <v>95</v>
      </c>
      <c r="H74" s="54">
        <v>2660</v>
      </c>
      <c r="I74" s="53"/>
      <c r="J74" s="54" t="s">
        <v>844</v>
      </c>
      <c r="K74" s="17" t="s">
        <v>828</v>
      </c>
      <c r="L74" s="17"/>
      <c r="M74" s="19"/>
      <c r="N74" s="54"/>
      <c r="O74" s="17"/>
      <c r="P74" s="19"/>
      <c r="Q74" s="21">
        <v>44502</v>
      </c>
    </row>
    <row r="75" spans="2:17" ht="15" customHeight="1">
      <c r="B75" s="17">
        <v>7</v>
      </c>
      <c r="C75" s="16" t="s">
        <v>492</v>
      </c>
      <c r="D75" s="16" t="s">
        <v>492</v>
      </c>
      <c r="E75" s="54" t="s">
        <v>845</v>
      </c>
      <c r="F75" s="54">
        <v>2</v>
      </c>
      <c r="G75" s="54">
        <v>370</v>
      </c>
      <c r="H75" s="54">
        <v>740</v>
      </c>
      <c r="I75" s="53"/>
      <c r="J75" s="54" t="s">
        <v>846</v>
      </c>
      <c r="K75" s="17" t="s">
        <v>828</v>
      </c>
      <c r="L75" s="17"/>
      <c r="M75" s="19"/>
      <c r="N75" s="54"/>
      <c r="O75" s="17"/>
      <c r="P75" s="19"/>
      <c r="Q75" s="21">
        <v>44502</v>
      </c>
    </row>
    <row r="76" spans="2:17" ht="15" customHeight="1">
      <c r="B76" s="17">
        <v>7</v>
      </c>
      <c r="C76" s="16" t="s">
        <v>492</v>
      </c>
      <c r="D76" s="16" t="s">
        <v>492</v>
      </c>
      <c r="E76" s="54" t="s">
        <v>847</v>
      </c>
      <c r="F76" s="54">
        <v>8</v>
      </c>
      <c r="G76" s="54">
        <v>370</v>
      </c>
      <c r="H76" s="54">
        <v>2960</v>
      </c>
      <c r="I76" s="278"/>
      <c r="J76" s="54" t="s">
        <v>846</v>
      </c>
      <c r="K76" s="17" t="s">
        <v>828</v>
      </c>
      <c r="L76" s="17"/>
      <c r="M76" s="19"/>
      <c r="N76" s="54"/>
      <c r="O76" s="17"/>
      <c r="P76" s="19"/>
      <c r="Q76" s="21">
        <v>44502</v>
      </c>
    </row>
    <row r="77" spans="2:17" ht="15" customHeight="1">
      <c r="B77" s="17">
        <v>7</v>
      </c>
      <c r="C77" s="16" t="s">
        <v>492</v>
      </c>
      <c r="D77" s="16" t="s">
        <v>492</v>
      </c>
      <c r="E77" s="54" t="s">
        <v>848</v>
      </c>
      <c r="F77" s="54">
        <v>4</v>
      </c>
      <c r="G77" s="54">
        <v>260</v>
      </c>
      <c r="H77" s="54">
        <v>1040</v>
      </c>
      <c r="I77" s="295"/>
      <c r="J77" s="54" t="s">
        <v>846</v>
      </c>
      <c r="K77" s="17" t="s">
        <v>828</v>
      </c>
      <c r="L77" s="17"/>
      <c r="M77" s="19"/>
      <c r="N77" s="54"/>
      <c r="O77" s="17"/>
      <c r="P77" s="19"/>
      <c r="Q77" s="21">
        <v>44502</v>
      </c>
    </row>
    <row r="78" spans="2:17" ht="15" customHeight="1">
      <c r="B78" s="17">
        <v>7</v>
      </c>
      <c r="C78" s="16" t="s">
        <v>492</v>
      </c>
      <c r="D78" s="16" t="s">
        <v>492</v>
      </c>
      <c r="E78" s="54" t="s">
        <v>849</v>
      </c>
      <c r="F78" s="54">
        <v>2</v>
      </c>
      <c r="G78" s="54">
        <v>330</v>
      </c>
      <c r="H78" s="54">
        <v>660</v>
      </c>
      <c r="I78" s="278"/>
      <c r="J78" s="54" t="s">
        <v>846</v>
      </c>
      <c r="K78" s="17" t="s">
        <v>828</v>
      </c>
      <c r="L78" s="17"/>
      <c r="M78" s="19"/>
      <c r="N78" s="54"/>
      <c r="O78" s="17"/>
      <c r="P78" s="19"/>
      <c r="Q78" s="21">
        <v>44502</v>
      </c>
    </row>
    <row r="79" spans="2:17" ht="15" customHeight="1">
      <c r="B79" s="17">
        <v>7</v>
      </c>
      <c r="C79" s="16" t="s">
        <v>492</v>
      </c>
      <c r="D79" s="16" t="s">
        <v>492</v>
      </c>
      <c r="E79" s="54" t="s">
        <v>850</v>
      </c>
      <c r="F79" s="54">
        <v>8</v>
      </c>
      <c r="G79" s="54">
        <v>350</v>
      </c>
      <c r="H79" s="54">
        <v>2800</v>
      </c>
      <c r="I79" s="53"/>
      <c r="J79" s="54" t="s">
        <v>846</v>
      </c>
      <c r="K79" s="17" t="s">
        <v>828</v>
      </c>
      <c r="L79" s="17"/>
      <c r="M79" s="19"/>
      <c r="N79" s="54"/>
      <c r="O79" s="17"/>
      <c r="P79" s="19"/>
      <c r="Q79" s="21">
        <v>44502</v>
      </c>
    </row>
    <row r="80" spans="2:17" ht="15" customHeight="1">
      <c r="B80" s="17">
        <v>7</v>
      </c>
      <c r="C80" s="16" t="s">
        <v>492</v>
      </c>
      <c r="D80" s="16" t="s">
        <v>492</v>
      </c>
      <c r="E80" s="54" t="s">
        <v>851</v>
      </c>
      <c r="F80" s="54">
        <v>28</v>
      </c>
      <c r="G80" s="54">
        <v>510</v>
      </c>
      <c r="H80" s="54">
        <v>14280</v>
      </c>
      <c r="I80" s="53"/>
      <c r="J80" s="54" t="s">
        <v>846</v>
      </c>
      <c r="K80" s="17" t="s">
        <v>828</v>
      </c>
      <c r="L80" s="17"/>
      <c r="M80" s="19"/>
      <c r="N80" s="54"/>
      <c r="O80" s="17"/>
      <c r="P80" s="19"/>
      <c r="Q80" s="21">
        <v>44502</v>
      </c>
    </row>
    <row r="81" spans="2:17" ht="15" customHeight="1">
      <c r="B81" s="17">
        <v>7</v>
      </c>
      <c r="C81" s="16" t="s">
        <v>492</v>
      </c>
      <c r="D81" s="16" t="s">
        <v>492</v>
      </c>
      <c r="E81" s="54" t="s">
        <v>852</v>
      </c>
      <c r="F81" s="54">
        <v>8</v>
      </c>
      <c r="G81" s="54">
        <v>740</v>
      </c>
      <c r="H81" s="54">
        <v>5920</v>
      </c>
      <c r="I81" s="295"/>
      <c r="J81" s="54" t="s">
        <v>846</v>
      </c>
      <c r="K81" s="17" t="s">
        <v>828</v>
      </c>
      <c r="L81" s="17"/>
      <c r="M81" s="19"/>
      <c r="N81" s="54"/>
      <c r="O81" s="17"/>
      <c r="P81" s="19"/>
      <c r="Q81" s="21">
        <v>44502</v>
      </c>
    </row>
    <row r="82" spans="2:17" ht="15" customHeight="1">
      <c r="B82" s="17">
        <v>7</v>
      </c>
      <c r="C82" s="16" t="s">
        <v>492</v>
      </c>
      <c r="D82" s="16" t="s">
        <v>492</v>
      </c>
      <c r="E82" s="54" t="s">
        <v>853</v>
      </c>
      <c r="F82" s="54">
        <v>4</v>
      </c>
      <c r="G82" s="54">
        <v>720</v>
      </c>
      <c r="H82" s="54">
        <v>2880</v>
      </c>
      <c r="I82" s="295"/>
      <c r="J82" s="54" t="s">
        <v>846</v>
      </c>
      <c r="K82" s="17" t="s">
        <v>828</v>
      </c>
      <c r="L82" s="17"/>
      <c r="M82" s="19"/>
      <c r="N82" s="54"/>
      <c r="O82" s="17"/>
      <c r="P82" s="19"/>
      <c r="Q82" s="21">
        <v>44502</v>
      </c>
    </row>
    <row r="83" spans="2:17" ht="15" customHeight="1">
      <c r="B83" s="17">
        <v>7</v>
      </c>
      <c r="C83" s="73" t="s">
        <v>492</v>
      </c>
      <c r="D83" s="73" t="s">
        <v>492</v>
      </c>
      <c r="E83" s="54" t="s">
        <v>854</v>
      </c>
      <c r="F83" s="54">
        <v>4</v>
      </c>
      <c r="G83" s="54">
        <v>1150</v>
      </c>
      <c r="H83" s="54">
        <v>4600</v>
      </c>
      <c r="I83" s="295"/>
      <c r="J83" s="54" t="s">
        <v>846</v>
      </c>
      <c r="K83" s="17" t="s">
        <v>828</v>
      </c>
      <c r="L83" s="17"/>
      <c r="M83" s="19"/>
      <c r="N83" s="54"/>
      <c r="O83" s="17"/>
      <c r="P83" s="19"/>
      <c r="Q83" s="21">
        <v>44502</v>
      </c>
    </row>
    <row r="84" spans="2:17" ht="15" customHeight="1">
      <c r="B84" s="17">
        <v>7</v>
      </c>
      <c r="C84" s="73" t="s">
        <v>492</v>
      </c>
      <c r="D84" s="73" t="s">
        <v>492</v>
      </c>
      <c r="E84" s="54" t="s">
        <v>855</v>
      </c>
      <c r="F84" s="54">
        <v>28</v>
      </c>
      <c r="G84" s="54">
        <v>1360</v>
      </c>
      <c r="H84" s="54">
        <v>38080</v>
      </c>
      <c r="I84" s="295"/>
      <c r="J84" s="54" t="s">
        <v>846</v>
      </c>
      <c r="K84" s="17" t="s">
        <v>828</v>
      </c>
      <c r="L84" s="17"/>
      <c r="M84" s="19"/>
      <c r="N84" s="54"/>
      <c r="O84" s="17"/>
      <c r="P84" s="19"/>
      <c r="Q84" s="21">
        <v>44502</v>
      </c>
    </row>
    <row r="85" spans="2:17" ht="15" customHeight="1">
      <c r="B85" s="17">
        <v>7</v>
      </c>
      <c r="C85" s="73" t="s">
        <v>492</v>
      </c>
      <c r="D85" s="73" t="s">
        <v>492</v>
      </c>
      <c r="E85" s="54" t="s">
        <v>856</v>
      </c>
      <c r="F85" s="54">
        <v>4</v>
      </c>
      <c r="G85" s="54">
        <v>562</v>
      </c>
      <c r="H85" s="54">
        <v>2248</v>
      </c>
      <c r="I85" s="295"/>
      <c r="J85" s="54" t="s">
        <v>857</v>
      </c>
      <c r="K85" s="17" t="s">
        <v>828</v>
      </c>
      <c r="L85" s="17"/>
      <c r="M85" s="19"/>
      <c r="N85" s="54"/>
      <c r="O85" s="17"/>
      <c r="P85" s="19"/>
      <c r="Q85" s="21">
        <v>44502</v>
      </c>
    </row>
    <row r="86" spans="2:17" ht="15" customHeight="1">
      <c r="B86" s="17">
        <v>7</v>
      </c>
      <c r="C86" s="73" t="s">
        <v>492</v>
      </c>
      <c r="D86" s="73" t="s">
        <v>492</v>
      </c>
      <c r="E86" s="54" t="s">
        <v>858</v>
      </c>
      <c r="F86" s="54">
        <v>4</v>
      </c>
      <c r="G86" s="54">
        <v>562</v>
      </c>
      <c r="H86" s="54">
        <v>2248</v>
      </c>
      <c r="I86" s="295"/>
      <c r="J86" s="54" t="s">
        <v>857</v>
      </c>
      <c r="K86" s="17" t="s">
        <v>828</v>
      </c>
      <c r="L86" s="17"/>
      <c r="M86" s="19"/>
      <c r="N86" s="54"/>
      <c r="O86" s="17"/>
      <c r="P86" s="19"/>
      <c r="Q86" s="21">
        <v>44502</v>
      </c>
    </row>
    <row r="87" spans="2:17" ht="15" customHeight="1">
      <c r="B87" s="17">
        <v>7</v>
      </c>
      <c r="C87" s="73" t="s">
        <v>492</v>
      </c>
      <c r="D87" s="73" t="s">
        <v>492</v>
      </c>
      <c r="E87" s="54" t="s">
        <v>859</v>
      </c>
      <c r="F87" s="54">
        <v>4</v>
      </c>
      <c r="G87" s="54">
        <v>1745</v>
      </c>
      <c r="H87" s="54">
        <v>6980</v>
      </c>
      <c r="I87" s="295"/>
      <c r="J87" s="54" t="s">
        <v>860</v>
      </c>
      <c r="K87" s="17" t="s">
        <v>828</v>
      </c>
      <c r="L87" s="17"/>
      <c r="M87" s="19"/>
      <c r="N87" s="54"/>
      <c r="O87" s="17"/>
      <c r="P87" s="19"/>
      <c r="Q87" s="21">
        <v>44502</v>
      </c>
    </row>
    <row r="88" spans="2:17" ht="15" customHeight="1">
      <c r="B88" s="17">
        <v>7</v>
      </c>
      <c r="C88" s="73" t="s">
        <v>492</v>
      </c>
      <c r="D88" s="73" t="s">
        <v>492</v>
      </c>
      <c r="E88" s="54" t="s">
        <v>861</v>
      </c>
      <c r="F88" s="54">
        <v>4</v>
      </c>
      <c r="G88" s="54">
        <v>890</v>
      </c>
      <c r="H88" s="54">
        <v>3560</v>
      </c>
      <c r="I88" s="295"/>
      <c r="J88" s="54" t="s">
        <v>862</v>
      </c>
      <c r="K88" s="17" t="s">
        <v>828</v>
      </c>
      <c r="L88" s="17"/>
      <c r="M88" s="19"/>
      <c r="N88" s="54"/>
      <c r="O88" s="17"/>
      <c r="P88" s="19"/>
      <c r="Q88" s="21">
        <v>44502</v>
      </c>
    </row>
    <row r="89" spans="2:17" ht="15" customHeight="1">
      <c r="B89" s="17">
        <v>7</v>
      </c>
      <c r="C89" s="73" t="s">
        <v>492</v>
      </c>
      <c r="D89" s="73" t="s">
        <v>492</v>
      </c>
      <c r="E89" s="54" t="s">
        <v>863</v>
      </c>
      <c r="F89" s="54">
        <v>2</v>
      </c>
      <c r="G89" s="54">
        <v>6980</v>
      </c>
      <c r="H89" s="54">
        <v>13960</v>
      </c>
      <c r="I89" s="295"/>
      <c r="J89" s="54" t="s">
        <v>864</v>
      </c>
      <c r="K89" s="17" t="s">
        <v>828</v>
      </c>
      <c r="L89" s="17"/>
      <c r="M89" s="19"/>
      <c r="N89" s="54"/>
      <c r="O89" s="17"/>
      <c r="P89" s="19"/>
      <c r="Q89" s="21">
        <v>44502</v>
      </c>
    </row>
    <row r="90" spans="2:17" ht="15" customHeight="1">
      <c r="B90" s="17">
        <v>7</v>
      </c>
      <c r="C90" s="73" t="s">
        <v>492</v>
      </c>
      <c r="D90" s="73" t="s">
        <v>492</v>
      </c>
      <c r="E90" s="54" t="s">
        <v>865</v>
      </c>
      <c r="F90" s="54">
        <v>2</v>
      </c>
      <c r="G90" s="54">
        <v>1870</v>
      </c>
      <c r="H90" s="54">
        <v>3740</v>
      </c>
      <c r="I90" s="295"/>
      <c r="J90" s="54" t="s">
        <v>866</v>
      </c>
      <c r="K90" s="17" t="s">
        <v>828</v>
      </c>
      <c r="L90" s="17"/>
      <c r="M90" s="19"/>
      <c r="N90" s="54"/>
      <c r="O90" s="17"/>
      <c r="P90" s="19"/>
      <c r="Q90" s="21">
        <v>44502</v>
      </c>
    </row>
    <row r="91" spans="2:17" ht="15" customHeight="1">
      <c r="B91" s="17">
        <v>7</v>
      </c>
      <c r="C91" s="73" t="s">
        <v>492</v>
      </c>
      <c r="D91" s="73" t="s">
        <v>492</v>
      </c>
      <c r="E91" s="54" t="s">
        <v>867</v>
      </c>
      <c r="F91" s="54">
        <v>4</v>
      </c>
      <c r="G91" s="54">
        <v>378</v>
      </c>
      <c r="H91" s="54">
        <v>1512</v>
      </c>
      <c r="I91" s="295"/>
      <c r="J91" s="54" t="s">
        <v>868</v>
      </c>
      <c r="K91" s="17" t="s">
        <v>828</v>
      </c>
      <c r="L91" s="17"/>
      <c r="M91" s="19"/>
      <c r="N91" s="54"/>
      <c r="O91" s="17"/>
      <c r="P91" s="19"/>
      <c r="Q91" s="21">
        <v>44502</v>
      </c>
    </row>
    <row r="92" spans="2:17" ht="15" customHeight="1">
      <c r="B92" s="17">
        <v>7</v>
      </c>
      <c r="C92" s="73" t="s">
        <v>492</v>
      </c>
      <c r="D92" s="73" t="s">
        <v>492</v>
      </c>
      <c r="E92" s="54" t="s">
        <v>869</v>
      </c>
      <c r="F92" s="54">
        <v>2</v>
      </c>
      <c r="G92" s="54">
        <v>2007</v>
      </c>
      <c r="H92" s="54">
        <v>4014</v>
      </c>
      <c r="I92" s="295"/>
      <c r="J92" s="54" t="s">
        <v>868</v>
      </c>
      <c r="K92" s="17" t="s">
        <v>828</v>
      </c>
      <c r="L92" s="17"/>
      <c r="M92" s="19"/>
      <c r="N92" s="54"/>
      <c r="O92" s="17"/>
      <c r="P92" s="19"/>
      <c r="Q92" s="21">
        <v>44502</v>
      </c>
    </row>
    <row r="93" spans="2:17" ht="15" customHeight="1">
      <c r="B93" s="17">
        <v>7</v>
      </c>
      <c r="C93" s="73" t="s">
        <v>492</v>
      </c>
      <c r="D93" s="73" t="s">
        <v>492</v>
      </c>
      <c r="E93" s="54" t="s">
        <v>870</v>
      </c>
      <c r="F93" s="54">
        <v>2</v>
      </c>
      <c r="G93" s="54">
        <v>3300</v>
      </c>
      <c r="H93" s="54">
        <v>6600</v>
      </c>
      <c r="I93" s="295"/>
      <c r="J93" s="54" t="s">
        <v>871</v>
      </c>
      <c r="K93" s="17" t="s">
        <v>828</v>
      </c>
      <c r="L93" s="17"/>
      <c r="M93" s="19"/>
      <c r="N93" s="54"/>
      <c r="O93" s="17"/>
      <c r="P93" s="19"/>
      <c r="Q93" s="21">
        <v>44502</v>
      </c>
    </row>
    <row r="94" spans="2:17" ht="15" customHeight="1">
      <c r="B94" s="17">
        <v>7</v>
      </c>
      <c r="C94" s="73" t="s">
        <v>492</v>
      </c>
      <c r="D94" s="73" t="s">
        <v>492</v>
      </c>
      <c r="E94" s="54" t="s">
        <v>872</v>
      </c>
      <c r="F94" s="54">
        <v>2</v>
      </c>
      <c r="G94" s="54">
        <v>14400</v>
      </c>
      <c r="H94" s="54">
        <v>28800</v>
      </c>
      <c r="I94" s="295"/>
      <c r="J94" s="54" t="s">
        <v>873</v>
      </c>
      <c r="K94" s="17" t="s">
        <v>828</v>
      </c>
      <c r="L94" s="17"/>
      <c r="M94" s="19"/>
      <c r="N94" s="54"/>
      <c r="O94" s="17"/>
      <c r="P94" s="19"/>
      <c r="Q94" s="21">
        <v>44502</v>
      </c>
    </row>
    <row r="95" spans="2:17" ht="15" customHeight="1">
      <c r="B95" s="17">
        <v>7</v>
      </c>
      <c r="C95" s="73" t="s">
        <v>492</v>
      </c>
      <c r="D95" s="73" t="s">
        <v>492</v>
      </c>
      <c r="E95" s="54" t="s">
        <v>874</v>
      </c>
      <c r="F95" s="54">
        <v>2</v>
      </c>
      <c r="G95" s="54">
        <v>260</v>
      </c>
      <c r="H95" s="54">
        <v>520</v>
      </c>
      <c r="I95" s="295"/>
      <c r="J95" s="54" t="s">
        <v>875</v>
      </c>
      <c r="K95" s="17" t="s">
        <v>828</v>
      </c>
      <c r="L95" s="17"/>
      <c r="M95" s="19"/>
      <c r="N95" s="54"/>
      <c r="O95" s="17"/>
      <c r="P95" s="19"/>
      <c r="Q95" s="21">
        <v>44502</v>
      </c>
    </row>
    <row r="96" spans="2:17" ht="15" customHeight="1">
      <c r="B96" s="17">
        <v>7</v>
      </c>
      <c r="C96" s="16" t="s">
        <v>492</v>
      </c>
      <c r="D96" s="16" t="s">
        <v>492</v>
      </c>
      <c r="E96" s="54" t="s">
        <v>876</v>
      </c>
      <c r="F96" s="54">
        <v>2</v>
      </c>
      <c r="G96" s="54">
        <v>260</v>
      </c>
      <c r="H96" s="54">
        <v>520</v>
      </c>
      <c r="I96" s="295"/>
      <c r="J96" s="54" t="s">
        <v>875</v>
      </c>
      <c r="K96" s="17" t="s">
        <v>828</v>
      </c>
      <c r="L96" s="17"/>
      <c r="M96" s="19"/>
      <c r="N96" s="54"/>
      <c r="O96" s="56"/>
      <c r="P96" s="19"/>
      <c r="Q96" s="21">
        <v>44502</v>
      </c>
    </row>
    <row r="97" spans="2:17" ht="15" customHeight="1">
      <c r="B97" s="17">
        <v>7</v>
      </c>
      <c r="C97" s="73" t="s">
        <v>492</v>
      </c>
      <c r="D97" s="73" t="s">
        <v>492</v>
      </c>
      <c r="E97" s="54" t="s">
        <v>877</v>
      </c>
      <c r="F97" s="54">
        <v>2</v>
      </c>
      <c r="G97" s="54">
        <v>4991</v>
      </c>
      <c r="H97" s="54">
        <v>9982</v>
      </c>
      <c r="I97" s="295"/>
      <c r="J97" s="54" t="s">
        <v>878</v>
      </c>
      <c r="K97" s="17" t="s">
        <v>828</v>
      </c>
      <c r="L97" s="17"/>
      <c r="M97" s="19"/>
      <c r="N97" s="54"/>
      <c r="O97" s="17"/>
      <c r="P97" s="19"/>
      <c r="Q97" s="21">
        <v>44502</v>
      </c>
    </row>
    <row r="98" spans="2:17" ht="15" customHeight="1">
      <c r="B98" s="17">
        <v>7</v>
      </c>
      <c r="C98" s="73" t="s">
        <v>492</v>
      </c>
      <c r="D98" s="73" t="s">
        <v>492</v>
      </c>
      <c r="E98" s="54" t="s">
        <v>879</v>
      </c>
      <c r="F98" s="54">
        <v>2</v>
      </c>
      <c r="G98" s="54">
        <v>13650</v>
      </c>
      <c r="H98" s="54">
        <v>27300</v>
      </c>
      <c r="I98" s="295"/>
      <c r="J98" s="54" t="s">
        <v>880</v>
      </c>
      <c r="K98" s="17" t="s">
        <v>828</v>
      </c>
      <c r="L98" s="17"/>
      <c r="M98" s="19"/>
      <c r="N98" s="54"/>
      <c r="O98" s="17"/>
      <c r="P98" s="19"/>
      <c r="Q98" s="21">
        <v>44502</v>
      </c>
    </row>
    <row r="99" spans="2:17" ht="15" customHeight="1">
      <c r="B99" s="17">
        <v>7</v>
      </c>
      <c r="C99" s="73" t="s">
        <v>492</v>
      </c>
      <c r="D99" s="73" t="s">
        <v>492</v>
      </c>
      <c r="E99" s="54" t="s">
        <v>881</v>
      </c>
      <c r="F99" s="54">
        <v>4</v>
      </c>
      <c r="G99" s="54">
        <v>170</v>
      </c>
      <c r="H99" s="54">
        <v>680</v>
      </c>
      <c r="I99" s="295"/>
      <c r="J99" s="54" t="s">
        <v>882</v>
      </c>
      <c r="K99" s="17" t="s">
        <v>828</v>
      </c>
      <c r="L99" s="17"/>
      <c r="M99" s="19"/>
      <c r="N99" s="54"/>
      <c r="O99" s="17"/>
      <c r="P99" s="19"/>
      <c r="Q99" s="21">
        <v>44502</v>
      </c>
    </row>
    <row r="100" spans="2:17" ht="15" customHeight="1">
      <c r="B100" s="17">
        <v>7</v>
      </c>
      <c r="C100" s="73" t="s">
        <v>492</v>
      </c>
      <c r="D100" s="73" t="s">
        <v>492</v>
      </c>
      <c r="E100" s="54" t="s">
        <v>883</v>
      </c>
      <c r="F100" s="54">
        <v>2</v>
      </c>
      <c r="G100" s="54">
        <v>180</v>
      </c>
      <c r="H100" s="54">
        <v>360</v>
      </c>
      <c r="I100" s="295"/>
      <c r="J100" s="54" t="s">
        <v>882</v>
      </c>
      <c r="K100" s="17" t="s">
        <v>828</v>
      </c>
      <c r="L100" s="17"/>
      <c r="M100" s="19"/>
      <c r="N100" s="54"/>
      <c r="O100" s="17"/>
      <c r="P100" s="19"/>
      <c r="Q100" s="21">
        <v>44502</v>
      </c>
    </row>
    <row r="101" spans="2:17" ht="15" customHeight="1">
      <c r="B101" s="17">
        <v>7</v>
      </c>
      <c r="C101" s="73" t="s">
        <v>492</v>
      </c>
      <c r="D101" s="73" t="s">
        <v>492</v>
      </c>
      <c r="E101" s="54" t="s">
        <v>884</v>
      </c>
      <c r="F101" s="54">
        <v>2</v>
      </c>
      <c r="G101" s="54">
        <v>3970</v>
      </c>
      <c r="H101" s="54">
        <v>7940</v>
      </c>
      <c r="I101" s="295"/>
      <c r="J101" s="54" t="s">
        <v>885</v>
      </c>
      <c r="K101" s="17" t="s">
        <v>828</v>
      </c>
      <c r="L101" s="17"/>
      <c r="M101" s="19"/>
      <c r="N101" s="54"/>
      <c r="O101" s="17"/>
      <c r="P101" s="19"/>
      <c r="Q101" s="21">
        <v>44502</v>
      </c>
    </row>
    <row r="102" spans="2:17" ht="15" customHeight="1">
      <c r="B102" s="17">
        <v>7</v>
      </c>
      <c r="C102" s="73" t="s">
        <v>492</v>
      </c>
      <c r="D102" s="73" t="s">
        <v>492</v>
      </c>
      <c r="E102" s="54" t="s">
        <v>886</v>
      </c>
      <c r="F102" s="54">
        <v>4</v>
      </c>
      <c r="G102" s="54">
        <v>2250</v>
      </c>
      <c r="H102" s="54">
        <v>9000</v>
      </c>
      <c r="I102" s="54"/>
      <c r="J102" s="54" t="s">
        <v>887</v>
      </c>
      <c r="K102" s="17" t="s">
        <v>828</v>
      </c>
      <c r="L102" s="17"/>
      <c r="M102" s="19"/>
      <c r="N102" s="54"/>
      <c r="O102" s="17"/>
      <c r="P102" s="19"/>
      <c r="Q102" s="21">
        <v>44502</v>
      </c>
    </row>
    <row r="103" spans="2:17" ht="15" customHeight="1">
      <c r="B103" s="17">
        <v>7</v>
      </c>
      <c r="C103" s="73" t="s">
        <v>492</v>
      </c>
      <c r="D103" s="73" t="s">
        <v>492</v>
      </c>
      <c r="E103" s="54" t="s">
        <v>888</v>
      </c>
      <c r="F103" s="54">
        <v>2</v>
      </c>
      <c r="G103" s="54">
        <v>4580</v>
      </c>
      <c r="H103" s="54">
        <v>9160</v>
      </c>
      <c r="I103" s="54"/>
      <c r="J103" s="54" t="s">
        <v>889</v>
      </c>
      <c r="K103" s="17" t="s">
        <v>828</v>
      </c>
      <c r="L103" s="17"/>
      <c r="M103" s="19"/>
      <c r="N103" s="54"/>
      <c r="O103" s="17"/>
      <c r="P103" s="19"/>
      <c r="Q103" s="21">
        <v>44502</v>
      </c>
    </row>
    <row r="104" spans="2:17" ht="15" customHeight="1">
      <c r="B104" s="17">
        <v>7</v>
      </c>
      <c r="C104" s="73" t="s">
        <v>492</v>
      </c>
      <c r="D104" s="73" t="s">
        <v>492</v>
      </c>
      <c r="E104" s="54" t="s">
        <v>890</v>
      </c>
      <c r="F104" s="54">
        <v>4</v>
      </c>
      <c r="G104" s="54">
        <v>3640</v>
      </c>
      <c r="H104" s="54">
        <v>14560</v>
      </c>
      <c r="I104" s="54"/>
      <c r="J104" s="54" t="s">
        <v>891</v>
      </c>
      <c r="K104" s="17" t="s">
        <v>828</v>
      </c>
      <c r="L104" s="17"/>
      <c r="M104" s="19"/>
      <c r="N104" s="54"/>
      <c r="O104" s="17"/>
      <c r="P104" s="19"/>
      <c r="Q104" s="21">
        <v>44502</v>
      </c>
    </row>
    <row r="105" spans="2:17" ht="15" customHeight="1">
      <c r="B105" s="17">
        <v>7</v>
      </c>
      <c r="C105" s="73" t="s">
        <v>492</v>
      </c>
      <c r="D105" s="73" t="s">
        <v>492</v>
      </c>
      <c r="E105" s="54" t="s">
        <v>892</v>
      </c>
      <c r="F105" s="54">
        <v>2</v>
      </c>
      <c r="G105" s="54">
        <v>5180</v>
      </c>
      <c r="H105" s="54">
        <v>10360</v>
      </c>
      <c r="I105" s="54"/>
      <c r="J105" s="54" t="s">
        <v>893</v>
      </c>
      <c r="K105" s="17" t="s">
        <v>828</v>
      </c>
      <c r="L105" s="17"/>
      <c r="M105" s="19"/>
      <c r="N105" s="54"/>
      <c r="O105" s="17"/>
      <c r="P105" s="19"/>
      <c r="Q105" s="21">
        <v>44502</v>
      </c>
    </row>
    <row r="106" spans="2:17" ht="15" customHeight="1">
      <c r="B106" s="17">
        <v>7</v>
      </c>
      <c r="C106" s="73" t="s">
        <v>492</v>
      </c>
      <c r="D106" s="73" t="s">
        <v>492</v>
      </c>
      <c r="E106" s="54" t="s">
        <v>894</v>
      </c>
      <c r="F106" s="54">
        <v>4</v>
      </c>
      <c r="G106" s="54">
        <v>1450</v>
      </c>
      <c r="H106" s="54">
        <v>5800</v>
      </c>
      <c r="I106" s="54"/>
      <c r="J106" s="54" t="s">
        <v>895</v>
      </c>
      <c r="K106" s="17" t="s">
        <v>828</v>
      </c>
      <c r="L106" s="17"/>
      <c r="M106" s="19"/>
      <c r="N106" s="54"/>
      <c r="O106" s="17"/>
      <c r="P106" s="19"/>
      <c r="Q106" s="21">
        <v>44502</v>
      </c>
    </row>
    <row r="107" spans="2:17" ht="15" customHeight="1">
      <c r="B107" s="17">
        <v>7</v>
      </c>
      <c r="C107" s="73" t="s">
        <v>492</v>
      </c>
      <c r="D107" s="73" t="s">
        <v>492</v>
      </c>
      <c r="E107" s="54" t="s">
        <v>896</v>
      </c>
      <c r="F107" s="54">
        <v>2</v>
      </c>
      <c r="G107" s="54">
        <v>1810</v>
      </c>
      <c r="H107" s="54">
        <v>3620</v>
      </c>
      <c r="I107" s="295"/>
      <c r="J107" s="54" t="s">
        <v>897</v>
      </c>
      <c r="K107" s="17" t="s">
        <v>828</v>
      </c>
      <c r="L107" s="17"/>
      <c r="M107" s="19"/>
      <c r="N107" s="54"/>
      <c r="O107" s="17"/>
      <c r="P107" s="19"/>
      <c r="Q107" s="21">
        <v>44502</v>
      </c>
    </row>
    <row r="108" spans="2:17" ht="15" customHeight="1">
      <c r="B108" s="17">
        <v>7</v>
      </c>
      <c r="C108" s="73" t="s">
        <v>492</v>
      </c>
      <c r="D108" s="73" t="s">
        <v>492</v>
      </c>
      <c r="E108" s="54" t="s">
        <v>898</v>
      </c>
      <c r="F108" s="54">
        <v>2</v>
      </c>
      <c r="G108" s="54">
        <v>1680</v>
      </c>
      <c r="H108" s="54">
        <v>3360</v>
      </c>
      <c r="I108" s="54"/>
      <c r="J108" s="54" t="s">
        <v>899</v>
      </c>
      <c r="K108" s="17" t="s">
        <v>828</v>
      </c>
      <c r="L108" s="17"/>
      <c r="M108" s="19"/>
      <c r="N108" s="54"/>
      <c r="O108" s="17"/>
      <c r="P108" s="19"/>
      <c r="Q108" s="21">
        <v>44502</v>
      </c>
    </row>
    <row r="109" spans="2:17" ht="15" customHeight="1">
      <c r="B109" s="17">
        <v>7</v>
      </c>
      <c r="C109" s="73" t="s">
        <v>492</v>
      </c>
      <c r="D109" s="73" t="s">
        <v>492</v>
      </c>
      <c r="E109" s="54" t="s">
        <v>900</v>
      </c>
      <c r="F109" s="54">
        <v>2</v>
      </c>
      <c r="G109" s="54">
        <v>1410</v>
      </c>
      <c r="H109" s="54">
        <v>2820</v>
      </c>
      <c r="I109" s="295"/>
      <c r="J109" s="54" t="s">
        <v>901</v>
      </c>
      <c r="K109" s="17" t="s">
        <v>828</v>
      </c>
      <c r="L109" s="17"/>
      <c r="M109" s="19"/>
      <c r="N109" s="54"/>
      <c r="O109" s="17"/>
      <c r="P109" s="19"/>
      <c r="Q109" s="21">
        <v>44502</v>
      </c>
    </row>
    <row r="110" spans="2:17" ht="15" customHeight="1">
      <c r="B110" s="17">
        <v>7</v>
      </c>
      <c r="C110" s="73" t="s">
        <v>492</v>
      </c>
      <c r="D110" s="73" t="s">
        <v>492</v>
      </c>
      <c r="E110" s="54" t="s">
        <v>902</v>
      </c>
      <c r="F110" s="54">
        <v>2</v>
      </c>
      <c r="G110" s="54">
        <v>1660</v>
      </c>
      <c r="H110" s="54">
        <v>3320</v>
      </c>
      <c r="I110" s="54"/>
      <c r="J110" s="54" t="s">
        <v>903</v>
      </c>
      <c r="K110" s="17" t="s">
        <v>828</v>
      </c>
      <c r="L110" s="17"/>
      <c r="M110" s="19"/>
      <c r="N110" s="54"/>
      <c r="O110" s="17"/>
      <c r="P110" s="19"/>
      <c r="Q110" s="21">
        <v>44502</v>
      </c>
    </row>
    <row r="111" spans="2:17" ht="15" customHeight="1">
      <c r="B111" s="17">
        <v>7</v>
      </c>
      <c r="C111" s="73" t="s">
        <v>492</v>
      </c>
      <c r="D111" s="73" t="s">
        <v>492</v>
      </c>
      <c r="E111" s="54" t="s">
        <v>904</v>
      </c>
      <c r="F111" s="54">
        <v>6</v>
      </c>
      <c r="G111" s="54">
        <v>2560</v>
      </c>
      <c r="H111" s="54">
        <v>15360</v>
      </c>
      <c r="I111" s="295"/>
      <c r="J111" s="54" t="s">
        <v>905</v>
      </c>
      <c r="K111" s="17" t="s">
        <v>828</v>
      </c>
      <c r="L111" s="295"/>
      <c r="M111" s="19"/>
      <c r="N111" s="54"/>
      <c r="O111" s="17"/>
      <c r="P111" s="19"/>
      <c r="Q111" s="21">
        <v>44502</v>
      </c>
    </row>
    <row r="112" spans="2:17" ht="15" customHeight="1">
      <c r="B112" s="17">
        <v>7</v>
      </c>
      <c r="C112" s="73" t="s">
        <v>492</v>
      </c>
      <c r="D112" s="73" t="s">
        <v>492</v>
      </c>
      <c r="E112" s="54" t="s">
        <v>906</v>
      </c>
      <c r="F112" s="54">
        <v>2</v>
      </c>
      <c r="G112" s="54">
        <v>2260</v>
      </c>
      <c r="H112" s="54">
        <v>4520</v>
      </c>
      <c r="I112" s="54"/>
      <c r="J112" s="54" t="s">
        <v>907</v>
      </c>
      <c r="K112" s="17" t="s">
        <v>828</v>
      </c>
      <c r="L112" s="295"/>
      <c r="M112" s="19"/>
      <c r="N112" s="54"/>
      <c r="O112" s="17"/>
      <c r="P112" s="19"/>
      <c r="Q112" s="21">
        <v>44502</v>
      </c>
    </row>
    <row r="113" spans="2:17" ht="15" customHeight="1">
      <c r="B113" s="17">
        <v>7</v>
      </c>
      <c r="C113" s="73" t="s">
        <v>492</v>
      </c>
      <c r="D113" s="73" t="s">
        <v>492</v>
      </c>
      <c r="E113" s="54" t="s">
        <v>908</v>
      </c>
      <c r="F113" s="54">
        <v>8</v>
      </c>
      <c r="G113" s="54">
        <v>1360</v>
      </c>
      <c r="H113" s="54">
        <v>10880</v>
      </c>
      <c r="I113" s="54"/>
      <c r="J113" s="54" t="s">
        <v>909</v>
      </c>
      <c r="K113" s="17" t="s">
        <v>828</v>
      </c>
      <c r="L113" s="17"/>
      <c r="M113" s="19"/>
      <c r="N113" s="54"/>
      <c r="O113" s="17"/>
      <c r="P113" s="19"/>
      <c r="Q113" s="21">
        <v>44502</v>
      </c>
    </row>
    <row r="114" spans="2:17" ht="15" customHeight="1">
      <c r="B114" s="17">
        <v>7</v>
      </c>
      <c r="C114" s="73" t="s">
        <v>492</v>
      </c>
      <c r="D114" s="73" t="s">
        <v>492</v>
      </c>
      <c r="E114" s="54" t="s">
        <v>910</v>
      </c>
      <c r="F114" s="54">
        <v>2</v>
      </c>
      <c r="G114" s="54">
        <v>2070</v>
      </c>
      <c r="H114" s="54">
        <v>4140</v>
      </c>
      <c r="I114" s="295"/>
      <c r="J114" s="54" t="s">
        <v>911</v>
      </c>
      <c r="K114" s="17" t="s">
        <v>828</v>
      </c>
      <c r="L114" s="17"/>
      <c r="M114" s="19"/>
      <c r="N114" s="54"/>
      <c r="O114" s="17"/>
      <c r="P114" s="19"/>
      <c r="Q114" s="21">
        <v>44502</v>
      </c>
    </row>
    <row r="115" spans="2:17" ht="15" customHeight="1">
      <c r="B115" s="17">
        <v>7</v>
      </c>
      <c r="C115" s="73" t="s">
        <v>492</v>
      </c>
      <c r="D115" s="73" t="s">
        <v>492</v>
      </c>
      <c r="E115" s="54" t="s">
        <v>912</v>
      </c>
      <c r="F115" s="54">
        <v>2</v>
      </c>
      <c r="G115" s="54">
        <v>1450</v>
      </c>
      <c r="H115" s="54">
        <v>2900</v>
      </c>
      <c r="I115" s="54"/>
      <c r="J115" s="54" t="s">
        <v>913</v>
      </c>
      <c r="K115" s="17" t="s">
        <v>828</v>
      </c>
      <c r="L115" s="17"/>
      <c r="M115" s="19"/>
      <c r="N115" s="54"/>
      <c r="O115" s="17"/>
      <c r="P115" s="19"/>
      <c r="Q115" s="21">
        <v>44502</v>
      </c>
    </row>
    <row r="116" spans="2:17" ht="15" customHeight="1">
      <c r="B116" s="17">
        <v>7</v>
      </c>
      <c r="C116" s="73" t="s">
        <v>492</v>
      </c>
      <c r="D116" s="73" t="s">
        <v>492</v>
      </c>
      <c r="E116" s="54" t="s">
        <v>914</v>
      </c>
      <c r="F116" s="54">
        <v>2</v>
      </c>
      <c r="G116" s="54">
        <v>1540</v>
      </c>
      <c r="H116" s="54">
        <v>3080</v>
      </c>
      <c r="I116" s="54"/>
      <c r="J116" s="54" t="s">
        <v>915</v>
      </c>
      <c r="K116" s="17" t="s">
        <v>828</v>
      </c>
      <c r="L116" s="17"/>
      <c r="M116" s="19"/>
      <c r="N116" s="54"/>
      <c r="O116" s="17"/>
      <c r="P116" s="19"/>
      <c r="Q116" s="21">
        <v>44502</v>
      </c>
    </row>
    <row r="117" spans="2:17" ht="15" customHeight="1">
      <c r="B117" s="17">
        <v>7</v>
      </c>
      <c r="C117" s="73" t="s">
        <v>492</v>
      </c>
      <c r="D117" s="73" t="s">
        <v>492</v>
      </c>
      <c r="E117" s="54" t="s">
        <v>916</v>
      </c>
      <c r="F117" s="54">
        <v>2</v>
      </c>
      <c r="G117" s="54">
        <v>1730</v>
      </c>
      <c r="H117" s="54">
        <v>3460</v>
      </c>
      <c r="I117" s="54"/>
      <c r="J117" s="54" t="s">
        <v>917</v>
      </c>
      <c r="K117" s="17" t="s">
        <v>828</v>
      </c>
      <c r="L117" s="17"/>
      <c r="M117" s="19"/>
      <c r="N117" s="54"/>
      <c r="O117" s="17"/>
      <c r="P117" s="19"/>
      <c r="Q117" s="21">
        <v>44502</v>
      </c>
    </row>
    <row r="118" spans="2:17" ht="15" customHeight="1">
      <c r="B118" s="17">
        <v>7</v>
      </c>
      <c r="C118" s="73" t="s">
        <v>492</v>
      </c>
      <c r="D118" s="73" t="s">
        <v>492</v>
      </c>
      <c r="E118" s="54" t="s">
        <v>918</v>
      </c>
      <c r="F118" s="54">
        <v>2</v>
      </c>
      <c r="G118" s="54">
        <v>2180</v>
      </c>
      <c r="H118" s="54">
        <v>4360</v>
      </c>
      <c r="I118" s="295"/>
      <c r="J118" s="54" t="s">
        <v>919</v>
      </c>
      <c r="K118" s="17" t="s">
        <v>828</v>
      </c>
      <c r="L118" s="295"/>
      <c r="M118" s="19"/>
      <c r="N118" s="54"/>
      <c r="O118" s="17"/>
      <c r="P118" s="19"/>
      <c r="Q118" s="21">
        <v>44502</v>
      </c>
    </row>
    <row r="119" spans="2:17" ht="15" customHeight="1">
      <c r="B119" s="17">
        <v>7</v>
      </c>
      <c r="C119" s="73" t="s">
        <v>492</v>
      </c>
      <c r="D119" s="73" t="s">
        <v>492</v>
      </c>
      <c r="E119" s="54" t="s">
        <v>920</v>
      </c>
      <c r="F119" s="54">
        <v>2</v>
      </c>
      <c r="G119" s="54">
        <v>2260</v>
      </c>
      <c r="H119" s="54">
        <v>4520</v>
      </c>
      <c r="I119" s="54"/>
      <c r="J119" s="54" t="s">
        <v>921</v>
      </c>
      <c r="K119" s="17" t="s">
        <v>828</v>
      </c>
      <c r="L119" s="295"/>
      <c r="M119" s="19"/>
      <c r="N119" s="54"/>
      <c r="O119" s="17"/>
      <c r="P119" s="19"/>
      <c r="Q119" s="21">
        <v>44502</v>
      </c>
    </row>
    <row r="120" spans="2:17" ht="15" customHeight="1">
      <c r="B120" s="17">
        <v>7</v>
      </c>
      <c r="C120" s="73" t="s">
        <v>492</v>
      </c>
      <c r="D120" s="73" t="s">
        <v>492</v>
      </c>
      <c r="E120" s="54" t="s">
        <v>922</v>
      </c>
      <c r="F120" s="54">
        <v>2</v>
      </c>
      <c r="G120" s="54">
        <v>3330</v>
      </c>
      <c r="H120" s="54">
        <v>6660</v>
      </c>
      <c r="I120" s="295"/>
      <c r="J120" s="54" t="s">
        <v>923</v>
      </c>
      <c r="K120" s="17" t="s">
        <v>828</v>
      </c>
      <c r="L120" s="295"/>
      <c r="M120" s="19"/>
      <c r="N120" s="54"/>
      <c r="O120" s="17"/>
      <c r="P120" s="19"/>
      <c r="Q120" s="21">
        <v>44502</v>
      </c>
    </row>
    <row r="121" spans="2:17" ht="15" customHeight="1">
      <c r="B121" s="17">
        <v>7</v>
      </c>
      <c r="C121" s="16" t="s">
        <v>492</v>
      </c>
      <c r="D121" s="16" t="s">
        <v>492</v>
      </c>
      <c r="E121" s="54" t="s">
        <v>924</v>
      </c>
      <c r="F121" s="54">
        <v>2</v>
      </c>
      <c r="G121" s="54">
        <v>53025</v>
      </c>
      <c r="H121" s="54">
        <v>106050</v>
      </c>
      <c r="I121" s="295"/>
      <c r="J121" s="54" t="s">
        <v>925</v>
      </c>
      <c r="K121" s="17" t="s">
        <v>828</v>
      </c>
      <c r="L121" s="17"/>
      <c r="M121" s="19"/>
      <c r="N121" s="54"/>
      <c r="O121" s="17"/>
      <c r="P121" s="19"/>
      <c r="Q121" s="21">
        <v>44502</v>
      </c>
    </row>
    <row r="122" spans="2:17" ht="15" customHeight="1">
      <c r="B122" s="17">
        <v>7</v>
      </c>
      <c r="C122" s="73" t="s">
        <v>492</v>
      </c>
      <c r="D122" s="73" t="s">
        <v>492</v>
      </c>
      <c r="E122" s="54" t="s">
        <v>926</v>
      </c>
      <c r="F122" s="54">
        <v>24</v>
      </c>
      <c r="G122" s="54">
        <v>91</v>
      </c>
      <c r="H122" s="54">
        <v>2184</v>
      </c>
      <c r="I122" s="295"/>
      <c r="J122" s="54" t="s">
        <v>927</v>
      </c>
      <c r="K122" s="17" t="s">
        <v>828</v>
      </c>
      <c r="L122" s="17"/>
      <c r="M122" s="19"/>
      <c r="N122" s="54"/>
      <c r="O122" s="56"/>
      <c r="P122" s="19"/>
      <c r="Q122" s="21">
        <v>44502</v>
      </c>
    </row>
    <row r="123" spans="2:17" ht="15" customHeight="1">
      <c r="B123" s="17">
        <v>7</v>
      </c>
      <c r="C123" s="73" t="s">
        <v>492</v>
      </c>
      <c r="D123" s="73" t="s">
        <v>492</v>
      </c>
      <c r="E123" s="54" t="s">
        <v>928</v>
      </c>
      <c r="F123" s="54">
        <v>30</v>
      </c>
      <c r="G123" s="54">
        <v>66</v>
      </c>
      <c r="H123" s="54">
        <v>1980</v>
      </c>
      <c r="I123" s="295"/>
      <c r="J123" s="54" t="s">
        <v>929</v>
      </c>
      <c r="K123" s="17" t="s">
        <v>828</v>
      </c>
      <c r="L123" s="17"/>
      <c r="M123" s="19"/>
      <c r="N123" s="54"/>
      <c r="O123" s="56"/>
      <c r="P123" s="19"/>
      <c r="Q123" s="21">
        <v>44502</v>
      </c>
    </row>
    <row r="124" spans="2:17" ht="15" customHeight="1">
      <c r="B124" s="17">
        <v>7</v>
      </c>
      <c r="C124" s="73" t="s">
        <v>492</v>
      </c>
      <c r="D124" s="73" t="s">
        <v>492</v>
      </c>
      <c r="E124" s="54" t="s">
        <v>930</v>
      </c>
      <c r="F124" s="54">
        <v>8</v>
      </c>
      <c r="G124" s="54">
        <v>392</v>
      </c>
      <c r="H124" s="54">
        <v>3136</v>
      </c>
      <c r="I124" s="295"/>
      <c r="J124" s="54" t="s">
        <v>931</v>
      </c>
      <c r="K124" s="17" t="s">
        <v>828</v>
      </c>
      <c r="L124" s="17"/>
      <c r="M124" s="19"/>
      <c r="N124" s="54"/>
      <c r="O124" s="17"/>
      <c r="P124" s="19"/>
      <c r="Q124" s="21">
        <v>44502</v>
      </c>
    </row>
    <row r="125" spans="2:17" ht="15" customHeight="1">
      <c r="B125" s="17">
        <v>7</v>
      </c>
      <c r="C125" s="73" t="s">
        <v>492</v>
      </c>
      <c r="D125" s="73" t="s">
        <v>492</v>
      </c>
      <c r="E125" s="54" t="s">
        <v>932</v>
      </c>
      <c r="F125" s="54">
        <v>4</v>
      </c>
      <c r="G125" s="54">
        <v>65</v>
      </c>
      <c r="H125" s="54">
        <v>260</v>
      </c>
      <c r="I125" s="295"/>
      <c r="J125" s="54" t="s">
        <v>933</v>
      </c>
      <c r="K125" s="17" t="s">
        <v>828</v>
      </c>
      <c r="L125" s="17"/>
      <c r="M125" s="19"/>
      <c r="N125" s="54"/>
      <c r="O125" s="17"/>
      <c r="P125" s="19"/>
      <c r="Q125" s="21">
        <v>44502</v>
      </c>
    </row>
    <row r="126" spans="2:17" ht="15" customHeight="1">
      <c r="B126" s="17">
        <v>7</v>
      </c>
      <c r="C126" s="73" t="s">
        <v>492</v>
      </c>
      <c r="D126" s="73" t="s">
        <v>492</v>
      </c>
      <c r="E126" s="54" t="s">
        <v>934</v>
      </c>
      <c r="F126" s="54">
        <v>2</v>
      </c>
      <c r="G126" s="54">
        <v>4601</v>
      </c>
      <c r="H126" s="54">
        <v>9202</v>
      </c>
      <c r="I126" s="295"/>
      <c r="J126" s="54" t="s">
        <v>935</v>
      </c>
      <c r="K126" s="17" t="s">
        <v>828</v>
      </c>
      <c r="L126" s="17"/>
      <c r="M126" s="19"/>
      <c r="N126" s="54"/>
      <c r="O126" s="17"/>
      <c r="P126" s="19"/>
      <c r="Q126" s="21">
        <v>44502</v>
      </c>
    </row>
    <row r="127" spans="2:17" ht="15" customHeight="1">
      <c r="B127" s="17">
        <v>7</v>
      </c>
      <c r="C127" s="73" t="s">
        <v>492</v>
      </c>
      <c r="D127" s="73" t="s">
        <v>492</v>
      </c>
      <c r="E127" s="54" t="s">
        <v>936</v>
      </c>
      <c r="F127" s="54">
        <v>4</v>
      </c>
      <c r="G127" s="54">
        <v>1980</v>
      </c>
      <c r="H127" s="54">
        <v>7920</v>
      </c>
      <c r="I127" s="295"/>
      <c r="J127" s="54" t="s">
        <v>937</v>
      </c>
      <c r="K127" s="17" t="s">
        <v>828</v>
      </c>
      <c r="L127" s="17"/>
      <c r="M127" s="19"/>
      <c r="N127" s="54"/>
      <c r="O127" s="17"/>
      <c r="P127" s="19"/>
      <c r="Q127" s="21">
        <v>44502</v>
      </c>
    </row>
    <row r="128" spans="2:17" ht="15" customHeight="1">
      <c r="B128" s="17">
        <v>7</v>
      </c>
      <c r="C128" s="73" t="s">
        <v>492</v>
      </c>
      <c r="D128" s="73" t="s">
        <v>492</v>
      </c>
      <c r="E128" s="54" t="s">
        <v>938</v>
      </c>
      <c r="F128" s="54">
        <v>4</v>
      </c>
      <c r="G128" s="54">
        <v>270</v>
      </c>
      <c r="H128" s="54">
        <v>1080</v>
      </c>
      <c r="I128" s="295"/>
      <c r="J128" s="54" t="s">
        <v>939</v>
      </c>
      <c r="K128" s="17" t="s">
        <v>828</v>
      </c>
      <c r="L128" s="17"/>
      <c r="M128" s="19"/>
      <c r="N128" s="54"/>
      <c r="O128" s="17"/>
      <c r="P128" s="19"/>
      <c r="Q128" s="21">
        <v>44502</v>
      </c>
    </row>
    <row r="129" spans="2:18" ht="15" customHeight="1">
      <c r="B129" s="17">
        <v>11</v>
      </c>
      <c r="C129" s="73" t="s">
        <v>454</v>
      </c>
      <c r="D129" s="73" t="s">
        <v>454</v>
      </c>
      <c r="E129" s="54" t="s">
        <v>940</v>
      </c>
      <c r="F129" s="295">
        <v>2</v>
      </c>
      <c r="G129" s="54">
        <v>1400000</v>
      </c>
      <c r="H129" s="68">
        <f>F129*G129</f>
        <v>2800000</v>
      </c>
      <c r="I129" s="295"/>
      <c r="J129" s="54" t="s">
        <v>941</v>
      </c>
      <c r="K129" s="17" t="s">
        <v>942</v>
      </c>
      <c r="L129" s="17"/>
      <c r="M129" s="19">
        <v>44497</v>
      </c>
      <c r="N129" s="54"/>
      <c r="O129" s="17"/>
      <c r="P129" s="19"/>
      <c r="Q129" s="21">
        <v>44502</v>
      </c>
    </row>
    <row r="130" spans="2:18" ht="15" customHeight="1">
      <c r="B130" s="17"/>
      <c r="C130" s="73"/>
      <c r="D130" s="73"/>
      <c r="E130" s="54"/>
      <c r="F130" s="295"/>
      <c r="G130" s="54"/>
      <c r="H130" s="68"/>
      <c r="I130" s="295"/>
      <c r="J130" s="54"/>
      <c r="K130" s="17"/>
      <c r="L130" s="17"/>
      <c r="M130" s="19"/>
      <c r="N130" s="54"/>
      <c r="O130" s="17"/>
      <c r="P130" s="19"/>
      <c r="Q130" s="21"/>
    </row>
    <row r="131" spans="2:18" ht="15" customHeight="1">
      <c r="B131" s="298">
        <v>1</v>
      </c>
      <c r="C131" s="327" t="s">
        <v>747</v>
      </c>
      <c r="D131" s="298" t="s">
        <v>943</v>
      </c>
      <c r="E131" s="328" t="s">
        <v>750</v>
      </c>
      <c r="F131" s="329"/>
      <c r="G131" s="330"/>
      <c r="H131" s="331"/>
      <c r="I131" s="333" t="s">
        <v>944</v>
      </c>
      <c r="J131" s="334"/>
      <c r="K131" s="348" t="s">
        <v>945</v>
      </c>
      <c r="L131" s="335">
        <v>44483</v>
      </c>
      <c r="M131" s="330"/>
      <c r="N131" s="336"/>
      <c r="O131" s="335" t="s">
        <v>453</v>
      </c>
      <c r="P131" s="338">
        <v>44205</v>
      </c>
      <c r="Q131" s="349"/>
      <c r="R131" s="339" t="s">
        <v>946</v>
      </c>
    </row>
    <row r="132" spans="2:18" ht="15" customHeight="1">
      <c r="B132" s="17">
        <v>1</v>
      </c>
      <c r="C132" s="319" t="s">
        <v>449</v>
      </c>
      <c r="D132" s="17" t="s">
        <v>943</v>
      </c>
      <c r="E132" s="350" t="s">
        <v>947</v>
      </c>
      <c r="F132" s="321">
        <v>1</v>
      </c>
      <c r="G132" s="54">
        <v>5000</v>
      </c>
      <c r="H132" s="68">
        <f>F132*G132</f>
        <v>5000</v>
      </c>
      <c r="I132" s="322" t="s">
        <v>948</v>
      </c>
      <c r="J132" s="292"/>
      <c r="K132" s="17"/>
      <c r="L132" s="19">
        <v>44483</v>
      </c>
      <c r="M132" s="54"/>
      <c r="N132" s="57"/>
      <c r="O132" s="351" t="s">
        <v>453</v>
      </c>
      <c r="P132" s="21"/>
      <c r="Q132" s="352">
        <v>44531</v>
      </c>
      <c r="R132" s="120" t="s">
        <v>719</v>
      </c>
    </row>
    <row r="133" spans="2:18" ht="15" customHeight="1">
      <c r="B133" s="298">
        <v>1</v>
      </c>
      <c r="C133" s="327" t="s">
        <v>449</v>
      </c>
      <c r="D133" s="298" t="s">
        <v>949</v>
      </c>
      <c r="E133" s="328" t="s">
        <v>770</v>
      </c>
      <c r="F133" s="329">
        <v>16</v>
      </c>
      <c r="G133" s="330">
        <v>5811</v>
      </c>
      <c r="H133" s="331">
        <f>F133*G133</f>
        <v>92976</v>
      </c>
      <c r="I133" s="333" t="s">
        <v>950</v>
      </c>
      <c r="J133" s="334"/>
      <c r="K133" s="298"/>
      <c r="L133" s="335">
        <v>44483</v>
      </c>
      <c r="M133" s="349">
        <v>44525</v>
      </c>
      <c r="N133" s="336"/>
      <c r="O133" s="335" t="s">
        <v>453</v>
      </c>
      <c r="P133" s="353" t="s">
        <v>951</v>
      </c>
      <c r="Q133" s="349">
        <v>44558</v>
      </c>
      <c r="R133" s="339" t="s">
        <v>952</v>
      </c>
    </row>
    <row r="134" spans="2:18" ht="15" customHeight="1">
      <c r="B134" s="17">
        <v>1</v>
      </c>
      <c r="C134" s="319" t="s">
        <v>449</v>
      </c>
      <c r="D134" s="17" t="s">
        <v>949</v>
      </c>
      <c r="E134" s="320" t="s">
        <v>953</v>
      </c>
      <c r="F134" s="321">
        <v>4</v>
      </c>
      <c r="G134" s="54">
        <v>7310</v>
      </c>
      <c r="H134" s="68">
        <f>F134*G134</f>
        <v>29240</v>
      </c>
      <c r="I134" s="322"/>
      <c r="J134" s="292"/>
      <c r="K134" s="17"/>
      <c r="L134" s="19"/>
      <c r="M134" s="352">
        <v>44525</v>
      </c>
      <c r="N134" s="57"/>
      <c r="O134" s="351"/>
      <c r="P134" s="21"/>
      <c r="Q134" s="352">
        <v>44533</v>
      </c>
      <c r="R134" s="120" t="s">
        <v>719</v>
      </c>
    </row>
    <row r="135" spans="2:18" s="120" customFormat="1" ht="15" customHeight="1">
      <c r="B135" s="298">
        <v>1</v>
      </c>
      <c r="C135" s="327" t="s">
        <v>793</v>
      </c>
      <c r="D135" s="344" t="s">
        <v>954</v>
      </c>
      <c r="E135" s="328" t="s">
        <v>794</v>
      </c>
      <c r="F135" s="329">
        <v>2</v>
      </c>
      <c r="G135" s="330">
        <v>7000</v>
      </c>
      <c r="H135" s="331">
        <f>F135*G135</f>
        <v>14000</v>
      </c>
      <c r="I135" s="333" t="s">
        <v>955</v>
      </c>
      <c r="J135" s="334"/>
      <c r="K135" s="334"/>
      <c r="L135" s="335">
        <v>44480</v>
      </c>
      <c r="M135" s="349">
        <v>44531</v>
      </c>
      <c r="N135" s="336"/>
      <c r="O135" s="337" t="s">
        <v>956</v>
      </c>
      <c r="P135" s="353" t="s">
        <v>957</v>
      </c>
      <c r="Q135" s="330"/>
      <c r="R135" s="339" t="s">
        <v>958</v>
      </c>
    </row>
    <row r="136" spans="2:18">
      <c r="B136" s="17"/>
      <c r="C136" s="54"/>
      <c r="D136" s="17"/>
      <c r="E136" s="54"/>
      <c r="F136" s="295"/>
      <c r="G136" s="54"/>
      <c r="H136" s="54"/>
      <c r="I136" s="295"/>
      <c r="J136" s="54"/>
      <c r="K136" s="17"/>
      <c r="L136" s="17"/>
      <c r="M136" s="19"/>
      <c r="N136" s="54"/>
      <c r="O136" s="17"/>
      <c r="P136" s="19"/>
      <c r="Q136" s="21"/>
    </row>
    <row r="137" spans="2:18">
      <c r="B137" s="17">
        <v>1</v>
      </c>
      <c r="C137" s="319" t="s">
        <v>793</v>
      </c>
      <c r="D137" s="17" t="s">
        <v>959</v>
      </c>
      <c r="E137" s="354" t="s">
        <v>960</v>
      </c>
      <c r="F137" s="295">
        <v>2</v>
      </c>
      <c r="G137" s="54">
        <v>4373</v>
      </c>
      <c r="H137" s="54">
        <f>F137*G137</f>
        <v>8746</v>
      </c>
      <c r="I137" s="295"/>
      <c r="J137" s="54"/>
      <c r="K137" s="17"/>
      <c r="L137" s="17"/>
      <c r="M137" s="19">
        <v>44530</v>
      </c>
      <c r="N137" s="54"/>
      <c r="O137" s="56">
        <v>44546</v>
      </c>
      <c r="P137" s="19"/>
      <c r="Q137" s="352">
        <v>44531</v>
      </c>
      <c r="R137" s="120" t="s">
        <v>719</v>
      </c>
    </row>
    <row r="138" spans="2:18">
      <c r="B138" s="17"/>
      <c r="C138" s="54"/>
      <c r="D138" s="17"/>
      <c r="E138" s="54"/>
      <c r="F138" s="295"/>
      <c r="G138" s="54"/>
      <c r="H138" s="54"/>
      <c r="I138" s="295"/>
      <c r="J138" s="54"/>
      <c r="K138" s="17"/>
      <c r="L138" s="17"/>
      <c r="M138" s="19"/>
      <c r="N138" s="54"/>
      <c r="O138" s="17"/>
      <c r="P138" s="19"/>
      <c r="Q138" s="21"/>
    </row>
    <row r="139" spans="2:18" ht="15" customHeight="1">
      <c r="B139" s="17"/>
      <c r="C139" s="73"/>
      <c r="D139" s="73"/>
      <c r="E139" s="54"/>
      <c r="F139" s="295"/>
      <c r="G139" s="54"/>
      <c r="H139" s="68"/>
      <c r="I139" s="295"/>
      <c r="J139" s="54"/>
      <c r="K139" s="292"/>
      <c r="L139" s="17"/>
      <c r="M139" s="19"/>
      <c r="N139" s="54"/>
      <c r="O139" s="17"/>
      <c r="P139" s="19"/>
      <c r="Q139" s="21"/>
    </row>
    <row r="140" spans="2:18" ht="15" customHeight="1">
      <c r="B140" s="17">
        <v>7</v>
      </c>
      <c r="C140" s="73" t="s">
        <v>492</v>
      </c>
      <c r="D140" s="73" t="s">
        <v>492</v>
      </c>
      <c r="E140" s="54" t="s">
        <v>961</v>
      </c>
      <c r="F140" s="295">
        <v>4</v>
      </c>
      <c r="G140" s="54">
        <v>3290</v>
      </c>
      <c r="H140" s="68">
        <f>F140*G140</f>
        <v>13160</v>
      </c>
      <c r="I140" s="295"/>
      <c r="J140" s="54" t="s">
        <v>962</v>
      </c>
      <c r="K140" s="17" t="s">
        <v>828</v>
      </c>
      <c r="L140" s="17"/>
      <c r="M140" s="19">
        <v>44579</v>
      </c>
      <c r="N140" s="54"/>
      <c r="O140" s="56">
        <v>44582</v>
      </c>
      <c r="P140" s="19"/>
      <c r="Q140" s="21"/>
    </row>
    <row r="141" spans="2:18" ht="15" customHeight="1">
      <c r="B141" s="17">
        <v>7</v>
      </c>
      <c r="C141" s="73" t="s">
        <v>492</v>
      </c>
      <c r="D141" s="73" t="s">
        <v>492</v>
      </c>
      <c r="E141" s="54" t="s">
        <v>888</v>
      </c>
      <c r="F141" s="54">
        <v>2</v>
      </c>
      <c r="G141" s="54">
        <v>4580</v>
      </c>
      <c r="H141" s="68">
        <f>F141*G141</f>
        <v>9160</v>
      </c>
      <c r="I141" s="54"/>
      <c r="J141" s="54" t="s">
        <v>889</v>
      </c>
      <c r="K141" s="17" t="s">
        <v>828</v>
      </c>
      <c r="L141" s="17"/>
      <c r="M141" s="19">
        <v>44579</v>
      </c>
      <c r="N141" s="54"/>
      <c r="O141" s="56">
        <v>44582</v>
      </c>
      <c r="P141" s="19"/>
      <c r="Q141" s="21"/>
    </row>
  </sheetData>
  <autoFilter ref="B9:O128" xr:uid="{365B47EF-F018-4974-AD56-B67032B9F62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0E51F-E5DC-43F4-9721-4A16606B0B52}">
  <dimension ref="B2:Q128"/>
  <sheetViews>
    <sheetView zoomScale="85" zoomScaleNormal="85" workbookViewId="0">
      <selection activeCell="J14" sqref="J14"/>
    </sheetView>
  </sheetViews>
  <sheetFormatPr defaultRowHeight="18.75"/>
  <cols>
    <col min="1" max="1" width="2.625" style="3" customWidth="1"/>
    <col min="2" max="2" width="15" style="9" bestFit="1" customWidth="1"/>
    <col min="3" max="3" width="18" style="3" bestFit="1" customWidth="1"/>
    <col min="4" max="4" width="13.125" style="9" bestFit="1" customWidth="1"/>
    <col min="5" max="5" width="53.125" style="3" bestFit="1" customWidth="1"/>
    <col min="6" max="6" width="6.25" style="11" customWidth="1"/>
    <col min="7" max="8" width="9.875" style="3" bestFit="1" customWidth="1"/>
    <col min="9" max="9" width="13.625" style="11" bestFit="1" customWidth="1"/>
    <col min="10" max="10" width="54.25" style="3" bestFit="1" customWidth="1"/>
    <col min="11" max="11" width="37.25" style="9" bestFit="1" customWidth="1"/>
    <col min="12" max="12" width="27.125" style="9" customWidth="1"/>
    <col min="13" max="13" width="13.75" style="10" customWidth="1"/>
    <col min="14" max="14" width="6.375" style="3" customWidth="1"/>
    <col min="15" max="15" width="16.625" style="9" customWidth="1"/>
    <col min="16" max="16" width="14.5" style="10" customWidth="1"/>
    <col min="17" max="17" width="15.625" style="288" customWidth="1"/>
    <col min="18" max="256" width="9" style="3"/>
    <col min="257" max="257" width="2.625" style="3" customWidth="1"/>
    <col min="258" max="258" width="15" style="3" bestFit="1" customWidth="1"/>
    <col min="259" max="259" width="18" style="3" bestFit="1" customWidth="1"/>
    <col min="260" max="260" width="13.125" style="3" bestFit="1" customWidth="1"/>
    <col min="261" max="261" width="53.125" style="3" bestFit="1" customWidth="1"/>
    <col min="262" max="262" width="6.25" style="3" customWidth="1"/>
    <col min="263" max="264" width="9.875" style="3" bestFit="1" customWidth="1"/>
    <col min="265" max="265" width="13.625" style="3" bestFit="1" customWidth="1"/>
    <col min="266" max="266" width="54.25" style="3" bestFit="1" customWidth="1"/>
    <col min="267" max="267" width="37.25" style="3" bestFit="1" customWidth="1"/>
    <col min="268" max="268" width="27.125" style="3" customWidth="1"/>
    <col min="269" max="269" width="13.75" style="3" customWidth="1"/>
    <col min="270" max="270" width="6.375" style="3" customWidth="1"/>
    <col min="271" max="271" width="16.625" style="3" customWidth="1"/>
    <col min="272" max="272" width="14.5" style="3" customWidth="1"/>
    <col min="273" max="273" width="15.625" style="3" customWidth="1"/>
    <col min="274" max="512" width="9" style="3"/>
    <col min="513" max="513" width="2.625" style="3" customWidth="1"/>
    <col min="514" max="514" width="15" style="3" bestFit="1" customWidth="1"/>
    <col min="515" max="515" width="18" style="3" bestFit="1" customWidth="1"/>
    <col min="516" max="516" width="13.125" style="3" bestFit="1" customWidth="1"/>
    <col min="517" max="517" width="53.125" style="3" bestFit="1" customWidth="1"/>
    <col min="518" max="518" width="6.25" style="3" customWidth="1"/>
    <col min="519" max="520" width="9.875" style="3" bestFit="1" customWidth="1"/>
    <col min="521" max="521" width="13.625" style="3" bestFit="1" customWidth="1"/>
    <col min="522" max="522" width="54.25" style="3" bestFit="1" customWidth="1"/>
    <col min="523" max="523" width="37.25" style="3" bestFit="1" customWidth="1"/>
    <col min="524" max="524" width="27.125" style="3" customWidth="1"/>
    <col min="525" max="525" width="13.75" style="3" customWidth="1"/>
    <col min="526" max="526" width="6.375" style="3" customWidth="1"/>
    <col min="527" max="527" width="16.625" style="3" customWidth="1"/>
    <col min="528" max="528" width="14.5" style="3" customWidth="1"/>
    <col min="529" max="529" width="15.625" style="3" customWidth="1"/>
    <col min="530" max="768" width="9" style="3"/>
    <col min="769" max="769" width="2.625" style="3" customWidth="1"/>
    <col min="770" max="770" width="15" style="3" bestFit="1" customWidth="1"/>
    <col min="771" max="771" width="18" style="3" bestFit="1" customWidth="1"/>
    <col min="772" max="772" width="13.125" style="3" bestFit="1" customWidth="1"/>
    <col min="773" max="773" width="53.125" style="3" bestFit="1" customWidth="1"/>
    <col min="774" max="774" width="6.25" style="3" customWidth="1"/>
    <col min="775" max="776" width="9.875" style="3" bestFit="1" customWidth="1"/>
    <col min="777" max="777" width="13.625" style="3" bestFit="1" customWidth="1"/>
    <col min="778" max="778" width="54.25" style="3" bestFit="1" customWidth="1"/>
    <col min="779" max="779" width="37.25" style="3" bestFit="1" customWidth="1"/>
    <col min="780" max="780" width="27.125" style="3" customWidth="1"/>
    <col min="781" max="781" width="13.75" style="3" customWidth="1"/>
    <col min="782" max="782" width="6.375" style="3" customWidth="1"/>
    <col min="783" max="783" width="16.625" style="3" customWidth="1"/>
    <col min="784" max="784" width="14.5" style="3" customWidth="1"/>
    <col min="785" max="785" width="15.625" style="3" customWidth="1"/>
    <col min="786" max="1024" width="9" style="3"/>
    <col min="1025" max="1025" width="2.625" style="3" customWidth="1"/>
    <col min="1026" max="1026" width="15" style="3" bestFit="1" customWidth="1"/>
    <col min="1027" max="1027" width="18" style="3" bestFit="1" customWidth="1"/>
    <col min="1028" max="1028" width="13.125" style="3" bestFit="1" customWidth="1"/>
    <col min="1029" max="1029" width="53.125" style="3" bestFit="1" customWidth="1"/>
    <col min="1030" max="1030" width="6.25" style="3" customWidth="1"/>
    <col min="1031" max="1032" width="9.875" style="3" bestFit="1" customWidth="1"/>
    <col min="1033" max="1033" width="13.625" style="3" bestFit="1" customWidth="1"/>
    <col min="1034" max="1034" width="54.25" style="3" bestFit="1" customWidth="1"/>
    <col min="1035" max="1035" width="37.25" style="3" bestFit="1" customWidth="1"/>
    <col min="1036" max="1036" width="27.125" style="3" customWidth="1"/>
    <col min="1037" max="1037" width="13.75" style="3" customWidth="1"/>
    <col min="1038" max="1038" width="6.375" style="3" customWidth="1"/>
    <col min="1039" max="1039" width="16.625" style="3" customWidth="1"/>
    <col min="1040" max="1040" width="14.5" style="3" customWidth="1"/>
    <col min="1041" max="1041" width="15.625" style="3" customWidth="1"/>
    <col min="1042" max="1280" width="9" style="3"/>
    <col min="1281" max="1281" width="2.625" style="3" customWidth="1"/>
    <col min="1282" max="1282" width="15" style="3" bestFit="1" customWidth="1"/>
    <col min="1283" max="1283" width="18" style="3" bestFit="1" customWidth="1"/>
    <col min="1284" max="1284" width="13.125" style="3" bestFit="1" customWidth="1"/>
    <col min="1285" max="1285" width="53.125" style="3" bestFit="1" customWidth="1"/>
    <col min="1286" max="1286" width="6.25" style="3" customWidth="1"/>
    <col min="1287" max="1288" width="9.875" style="3" bestFit="1" customWidth="1"/>
    <col min="1289" max="1289" width="13.625" style="3" bestFit="1" customWidth="1"/>
    <col min="1290" max="1290" width="54.25" style="3" bestFit="1" customWidth="1"/>
    <col min="1291" max="1291" width="37.25" style="3" bestFit="1" customWidth="1"/>
    <col min="1292" max="1292" width="27.125" style="3" customWidth="1"/>
    <col min="1293" max="1293" width="13.75" style="3" customWidth="1"/>
    <col min="1294" max="1294" width="6.375" style="3" customWidth="1"/>
    <col min="1295" max="1295" width="16.625" style="3" customWidth="1"/>
    <col min="1296" max="1296" width="14.5" style="3" customWidth="1"/>
    <col min="1297" max="1297" width="15.625" style="3" customWidth="1"/>
    <col min="1298" max="1536" width="9" style="3"/>
    <col min="1537" max="1537" width="2.625" style="3" customWidth="1"/>
    <col min="1538" max="1538" width="15" style="3" bestFit="1" customWidth="1"/>
    <col min="1539" max="1539" width="18" style="3" bestFit="1" customWidth="1"/>
    <col min="1540" max="1540" width="13.125" style="3" bestFit="1" customWidth="1"/>
    <col min="1541" max="1541" width="53.125" style="3" bestFit="1" customWidth="1"/>
    <col min="1542" max="1542" width="6.25" style="3" customWidth="1"/>
    <col min="1543" max="1544" width="9.875" style="3" bestFit="1" customWidth="1"/>
    <col min="1545" max="1545" width="13.625" style="3" bestFit="1" customWidth="1"/>
    <col min="1546" max="1546" width="54.25" style="3" bestFit="1" customWidth="1"/>
    <col min="1547" max="1547" width="37.25" style="3" bestFit="1" customWidth="1"/>
    <col min="1548" max="1548" width="27.125" style="3" customWidth="1"/>
    <col min="1549" max="1549" width="13.75" style="3" customWidth="1"/>
    <col min="1550" max="1550" width="6.375" style="3" customWidth="1"/>
    <col min="1551" max="1551" width="16.625" style="3" customWidth="1"/>
    <col min="1552" max="1552" width="14.5" style="3" customWidth="1"/>
    <col min="1553" max="1553" width="15.625" style="3" customWidth="1"/>
    <col min="1554" max="1792" width="9" style="3"/>
    <col min="1793" max="1793" width="2.625" style="3" customWidth="1"/>
    <col min="1794" max="1794" width="15" style="3" bestFit="1" customWidth="1"/>
    <col min="1795" max="1795" width="18" style="3" bestFit="1" customWidth="1"/>
    <col min="1796" max="1796" width="13.125" style="3" bestFit="1" customWidth="1"/>
    <col min="1797" max="1797" width="53.125" style="3" bestFit="1" customWidth="1"/>
    <col min="1798" max="1798" width="6.25" style="3" customWidth="1"/>
    <col min="1799" max="1800" width="9.875" style="3" bestFit="1" customWidth="1"/>
    <col min="1801" max="1801" width="13.625" style="3" bestFit="1" customWidth="1"/>
    <col min="1802" max="1802" width="54.25" style="3" bestFit="1" customWidth="1"/>
    <col min="1803" max="1803" width="37.25" style="3" bestFit="1" customWidth="1"/>
    <col min="1804" max="1804" width="27.125" style="3" customWidth="1"/>
    <col min="1805" max="1805" width="13.75" style="3" customWidth="1"/>
    <col min="1806" max="1806" width="6.375" style="3" customWidth="1"/>
    <col min="1807" max="1807" width="16.625" style="3" customWidth="1"/>
    <col min="1808" max="1808" width="14.5" style="3" customWidth="1"/>
    <col min="1809" max="1809" width="15.625" style="3" customWidth="1"/>
    <col min="1810" max="2048" width="9" style="3"/>
    <col min="2049" max="2049" width="2.625" style="3" customWidth="1"/>
    <col min="2050" max="2050" width="15" style="3" bestFit="1" customWidth="1"/>
    <col min="2051" max="2051" width="18" style="3" bestFit="1" customWidth="1"/>
    <col min="2052" max="2052" width="13.125" style="3" bestFit="1" customWidth="1"/>
    <col min="2053" max="2053" width="53.125" style="3" bestFit="1" customWidth="1"/>
    <col min="2054" max="2054" width="6.25" style="3" customWidth="1"/>
    <col min="2055" max="2056" width="9.875" style="3" bestFit="1" customWidth="1"/>
    <col min="2057" max="2057" width="13.625" style="3" bestFit="1" customWidth="1"/>
    <col min="2058" max="2058" width="54.25" style="3" bestFit="1" customWidth="1"/>
    <col min="2059" max="2059" width="37.25" style="3" bestFit="1" customWidth="1"/>
    <col min="2060" max="2060" width="27.125" style="3" customWidth="1"/>
    <col min="2061" max="2061" width="13.75" style="3" customWidth="1"/>
    <col min="2062" max="2062" width="6.375" style="3" customWidth="1"/>
    <col min="2063" max="2063" width="16.625" style="3" customWidth="1"/>
    <col min="2064" max="2064" width="14.5" style="3" customWidth="1"/>
    <col min="2065" max="2065" width="15.625" style="3" customWidth="1"/>
    <col min="2066" max="2304" width="9" style="3"/>
    <col min="2305" max="2305" width="2.625" style="3" customWidth="1"/>
    <col min="2306" max="2306" width="15" style="3" bestFit="1" customWidth="1"/>
    <col min="2307" max="2307" width="18" style="3" bestFit="1" customWidth="1"/>
    <col min="2308" max="2308" width="13.125" style="3" bestFit="1" customWidth="1"/>
    <col min="2309" max="2309" width="53.125" style="3" bestFit="1" customWidth="1"/>
    <col min="2310" max="2310" width="6.25" style="3" customWidth="1"/>
    <col min="2311" max="2312" width="9.875" style="3" bestFit="1" customWidth="1"/>
    <col min="2313" max="2313" width="13.625" style="3" bestFit="1" customWidth="1"/>
    <col min="2314" max="2314" width="54.25" style="3" bestFit="1" customWidth="1"/>
    <col min="2315" max="2315" width="37.25" style="3" bestFit="1" customWidth="1"/>
    <col min="2316" max="2316" width="27.125" style="3" customWidth="1"/>
    <col min="2317" max="2317" width="13.75" style="3" customWidth="1"/>
    <col min="2318" max="2318" width="6.375" style="3" customWidth="1"/>
    <col min="2319" max="2319" width="16.625" style="3" customWidth="1"/>
    <col min="2320" max="2320" width="14.5" style="3" customWidth="1"/>
    <col min="2321" max="2321" width="15.625" style="3" customWidth="1"/>
    <col min="2322" max="2560" width="9" style="3"/>
    <col min="2561" max="2561" width="2.625" style="3" customWidth="1"/>
    <col min="2562" max="2562" width="15" style="3" bestFit="1" customWidth="1"/>
    <col min="2563" max="2563" width="18" style="3" bestFit="1" customWidth="1"/>
    <col min="2564" max="2564" width="13.125" style="3" bestFit="1" customWidth="1"/>
    <col min="2565" max="2565" width="53.125" style="3" bestFit="1" customWidth="1"/>
    <col min="2566" max="2566" width="6.25" style="3" customWidth="1"/>
    <col min="2567" max="2568" width="9.875" style="3" bestFit="1" customWidth="1"/>
    <col min="2569" max="2569" width="13.625" style="3" bestFit="1" customWidth="1"/>
    <col min="2570" max="2570" width="54.25" style="3" bestFit="1" customWidth="1"/>
    <col min="2571" max="2571" width="37.25" style="3" bestFit="1" customWidth="1"/>
    <col min="2572" max="2572" width="27.125" style="3" customWidth="1"/>
    <col min="2573" max="2573" width="13.75" style="3" customWidth="1"/>
    <col min="2574" max="2574" width="6.375" style="3" customWidth="1"/>
    <col min="2575" max="2575" width="16.625" style="3" customWidth="1"/>
    <col min="2576" max="2576" width="14.5" style="3" customWidth="1"/>
    <col min="2577" max="2577" width="15.625" style="3" customWidth="1"/>
    <col min="2578" max="2816" width="9" style="3"/>
    <col min="2817" max="2817" width="2.625" style="3" customWidth="1"/>
    <col min="2818" max="2818" width="15" style="3" bestFit="1" customWidth="1"/>
    <col min="2819" max="2819" width="18" style="3" bestFit="1" customWidth="1"/>
    <col min="2820" max="2820" width="13.125" style="3" bestFit="1" customWidth="1"/>
    <col min="2821" max="2821" width="53.125" style="3" bestFit="1" customWidth="1"/>
    <col min="2822" max="2822" width="6.25" style="3" customWidth="1"/>
    <col min="2823" max="2824" width="9.875" style="3" bestFit="1" customWidth="1"/>
    <col min="2825" max="2825" width="13.625" style="3" bestFit="1" customWidth="1"/>
    <col min="2826" max="2826" width="54.25" style="3" bestFit="1" customWidth="1"/>
    <col min="2827" max="2827" width="37.25" style="3" bestFit="1" customWidth="1"/>
    <col min="2828" max="2828" width="27.125" style="3" customWidth="1"/>
    <col min="2829" max="2829" width="13.75" style="3" customWidth="1"/>
    <col min="2830" max="2830" width="6.375" style="3" customWidth="1"/>
    <col min="2831" max="2831" width="16.625" style="3" customWidth="1"/>
    <col min="2832" max="2832" width="14.5" style="3" customWidth="1"/>
    <col min="2833" max="2833" width="15.625" style="3" customWidth="1"/>
    <col min="2834" max="3072" width="9" style="3"/>
    <col min="3073" max="3073" width="2.625" style="3" customWidth="1"/>
    <col min="3074" max="3074" width="15" style="3" bestFit="1" customWidth="1"/>
    <col min="3075" max="3075" width="18" style="3" bestFit="1" customWidth="1"/>
    <col min="3076" max="3076" width="13.125" style="3" bestFit="1" customWidth="1"/>
    <col min="3077" max="3077" width="53.125" style="3" bestFit="1" customWidth="1"/>
    <col min="3078" max="3078" width="6.25" style="3" customWidth="1"/>
    <col min="3079" max="3080" width="9.875" style="3" bestFit="1" customWidth="1"/>
    <col min="3081" max="3081" width="13.625" style="3" bestFit="1" customWidth="1"/>
    <col min="3082" max="3082" width="54.25" style="3" bestFit="1" customWidth="1"/>
    <col min="3083" max="3083" width="37.25" style="3" bestFit="1" customWidth="1"/>
    <col min="3084" max="3084" width="27.125" style="3" customWidth="1"/>
    <col min="3085" max="3085" width="13.75" style="3" customWidth="1"/>
    <col min="3086" max="3086" width="6.375" style="3" customWidth="1"/>
    <col min="3087" max="3087" width="16.625" style="3" customWidth="1"/>
    <col min="3088" max="3088" width="14.5" style="3" customWidth="1"/>
    <col min="3089" max="3089" width="15.625" style="3" customWidth="1"/>
    <col min="3090" max="3328" width="9" style="3"/>
    <col min="3329" max="3329" width="2.625" style="3" customWidth="1"/>
    <col min="3330" max="3330" width="15" style="3" bestFit="1" customWidth="1"/>
    <col min="3331" max="3331" width="18" style="3" bestFit="1" customWidth="1"/>
    <col min="3332" max="3332" width="13.125" style="3" bestFit="1" customWidth="1"/>
    <col min="3333" max="3333" width="53.125" style="3" bestFit="1" customWidth="1"/>
    <col min="3334" max="3334" width="6.25" style="3" customWidth="1"/>
    <col min="3335" max="3336" width="9.875" style="3" bestFit="1" customWidth="1"/>
    <col min="3337" max="3337" width="13.625" style="3" bestFit="1" customWidth="1"/>
    <col min="3338" max="3338" width="54.25" style="3" bestFit="1" customWidth="1"/>
    <col min="3339" max="3339" width="37.25" style="3" bestFit="1" customWidth="1"/>
    <col min="3340" max="3340" width="27.125" style="3" customWidth="1"/>
    <col min="3341" max="3341" width="13.75" style="3" customWidth="1"/>
    <col min="3342" max="3342" width="6.375" style="3" customWidth="1"/>
    <col min="3343" max="3343" width="16.625" style="3" customWidth="1"/>
    <col min="3344" max="3344" width="14.5" style="3" customWidth="1"/>
    <col min="3345" max="3345" width="15.625" style="3" customWidth="1"/>
    <col min="3346" max="3584" width="9" style="3"/>
    <col min="3585" max="3585" width="2.625" style="3" customWidth="1"/>
    <col min="3586" max="3586" width="15" style="3" bestFit="1" customWidth="1"/>
    <col min="3587" max="3587" width="18" style="3" bestFit="1" customWidth="1"/>
    <col min="3588" max="3588" width="13.125" style="3" bestFit="1" customWidth="1"/>
    <col min="3589" max="3589" width="53.125" style="3" bestFit="1" customWidth="1"/>
    <col min="3590" max="3590" width="6.25" style="3" customWidth="1"/>
    <col min="3591" max="3592" width="9.875" style="3" bestFit="1" customWidth="1"/>
    <col min="3593" max="3593" width="13.625" style="3" bestFit="1" customWidth="1"/>
    <col min="3594" max="3594" width="54.25" style="3" bestFit="1" customWidth="1"/>
    <col min="3595" max="3595" width="37.25" style="3" bestFit="1" customWidth="1"/>
    <col min="3596" max="3596" width="27.125" style="3" customWidth="1"/>
    <col min="3597" max="3597" width="13.75" style="3" customWidth="1"/>
    <col min="3598" max="3598" width="6.375" style="3" customWidth="1"/>
    <col min="3599" max="3599" width="16.625" style="3" customWidth="1"/>
    <col min="3600" max="3600" width="14.5" style="3" customWidth="1"/>
    <col min="3601" max="3601" width="15.625" style="3" customWidth="1"/>
    <col min="3602" max="3840" width="9" style="3"/>
    <col min="3841" max="3841" width="2.625" style="3" customWidth="1"/>
    <col min="3842" max="3842" width="15" style="3" bestFit="1" customWidth="1"/>
    <col min="3843" max="3843" width="18" style="3" bestFit="1" customWidth="1"/>
    <col min="3844" max="3844" width="13.125" style="3" bestFit="1" customWidth="1"/>
    <col min="3845" max="3845" width="53.125" style="3" bestFit="1" customWidth="1"/>
    <col min="3846" max="3846" width="6.25" style="3" customWidth="1"/>
    <col min="3847" max="3848" width="9.875" style="3" bestFit="1" customWidth="1"/>
    <col min="3849" max="3849" width="13.625" style="3" bestFit="1" customWidth="1"/>
    <col min="3850" max="3850" width="54.25" style="3" bestFit="1" customWidth="1"/>
    <col min="3851" max="3851" width="37.25" style="3" bestFit="1" customWidth="1"/>
    <col min="3852" max="3852" width="27.125" style="3" customWidth="1"/>
    <col min="3853" max="3853" width="13.75" style="3" customWidth="1"/>
    <col min="3854" max="3854" width="6.375" style="3" customWidth="1"/>
    <col min="3855" max="3855" width="16.625" style="3" customWidth="1"/>
    <col min="3856" max="3856" width="14.5" style="3" customWidth="1"/>
    <col min="3857" max="3857" width="15.625" style="3" customWidth="1"/>
    <col min="3858" max="4096" width="9" style="3"/>
    <col min="4097" max="4097" width="2.625" style="3" customWidth="1"/>
    <col min="4098" max="4098" width="15" style="3" bestFit="1" customWidth="1"/>
    <col min="4099" max="4099" width="18" style="3" bestFit="1" customWidth="1"/>
    <col min="4100" max="4100" width="13.125" style="3" bestFit="1" customWidth="1"/>
    <col min="4101" max="4101" width="53.125" style="3" bestFit="1" customWidth="1"/>
    <col min="4102" max="4102" width="6.25" style="3" customWidth="1"/>
    <col min="4103" max="4104" width="9.875" style="3" bestFit="1" customWidth="1"/>
    <col min="4105" max="4105" width="13.625" style="3" bestFit="1" customWidth="1"/>
    <col min="4106" max="4106" width="54.25" style="3" bestFit="1" customWidth="1"/>
    <col min="4107" max="4107" width="37.25" style="3" bestFit="1" customWidth="1"/>
    <col min="4108" max="4108" width="27.125" style="3" customWidth="1"/>
    <col min="4109" max="4109" width="13.75" style="3" customWidth="1"/>
    <col min="4110" max="4110" width="6.375" style="3" customWidth="1"/>
    <col min="4111" max="4111" width="16.625" style="3" customWidth="1"/>
    <col min="4112" max="4112" width="14.5" style="3" customWidth="1"/>
    <col min="4113" max="4113" width="15.625" style="3" customWidth="1"/>
    <col min="4114" max="4352" width="9" style="3"/>
    <col min="4353" max="4353" width="2.625" style="3" customWidth="1"/>
    <col min="4354" max="4354" width="15" style="3" bestFit="1" customWidth="1"/>
    <col min="4355" max="4355" width="18" style="3" bestFit="1" customWidth="1"/>
    <col min="4356" max="4356" width="13.125" style="3" bestFit="1" customWidth="1"/>
    <col min="4357" max="4357" width="53.125" style="3" bestFit="1" customWidth="1"/>
    <col min="4358" max="4358" width="6.25" style="3" customWidth="1"/>
    <col min="4359" max="4360" width="9.875" style="3" bestFit="1" customWidth="1"/>
    <col min="4361" max="4361" width="13.625" style="3" bestFit="1" customWidth="1"/>
    <col min="4362" max="4362" width="54.25" style="3" bestFit="1" customWidth="1"/>
    <col min="4363" max="4363" width="37.25" style="3" bestFit="1" customWidth="1"/>
    <col min="4364" max="4364" width="27.125" style="3" customWidth="1"/>
    <col min="4365" max="4365" width="13.75" style="3" customWidth="1"/>
    <col min="4366" max="4366" width="6.375" style="3" customWidth="1"/>
    <col min="4367" max="4367" width="16.625" style="3" customWidth="1"/>
    <col min="4368" max="4368" width="14.5" style="3" customWidth="1"/>
    <col min="4369" max="4369" width="15.625" style="3" customWidth="1"/>
    <col min="4370" max="4608" width="9" style="3"/>
    <col min="4609" max="4609" width="2.625" style="3" customWidth="1"/>
    <col min="4610" max="4610" width="15" style="3" bestFit="1" customWidth="1"/>
    <col min="4611" max="4611" width="18" style="3" bestFit="1" customWidth="1"/>
    <col min="4612" max="4612" width="13.125" style="3" bestFit="1" customWidth="1"/>
    <col min="4613" max="4613" width="53.125" style="3" bestFit="1" customWidth="1"/>
    <col min="4614" max="4614" width="6.25" style="3" customWidth="1"/>
    <col min="4615" max="4616" width="9.875" style="3" bestFit="1" customWidth="1"/>
    <col min="4617" max="4617" width="13.625" style="3" bestFit="1" customWidth="1"/>
    <col min="4618" max="4618" width="54.25" style="3" bestFit="1" customWidth="1"/>
    <col min="4619" max="4619" width="37.25" style="3" bestFit="1" customWidth="1"/>
    <col min="4620" max="4620" width="27.125" style="3" customWidth="1"/>
    <col min="4621" max="4621" width="13.75" style="3" customWidth="1"/>
    <col min="4622" max="4622" width="6.375" style="3" customWidth="1"/>
    <col min="4623" max="4623" width="16.625" style="3" customWidth="1"/>
    <col min="4624" max="4624" width="14.5" style="3" customWidth="1"/>
    <col min="4625" max="4625" width="15.625" style="3" customWidth="1"/>
    <col min="4626" max="4864" width="9" style="3"/>
    <col min="4865" max="4865" width="2.625" style="3" customWidth="1"/>
    <col min="4866" max="4866" width="15" style="3" bestFit="1" customWidth="1"/>
    <col min="4867" max="4867" width="18" style="3" bestFit="1" customWidth="1"/>
    <col min="4868" max="4868" width="13.125" style="3" bestFit="1" customWidth="1"/>
    <col min="4869" max="4869" width="53.125" style="3" bestFit="1" customWidth="1"/>
    <col min="4870" max="4870" width="6.25" style="3" customWidth="1"/>
    <col min="4871" max="4872" width="9.875" style="3" bestFit="1" customWidth="1"/>
    <col min="4873" max="4873" width="13.625" style="3" bestFit="1" customWidth="1"/>
    <col min="4874" max="4874" width="54.25" style="3" bestFit="1" customWidth="1"/>
    <col min="4875" max="4875" width="37.25" style="3" bestFit="1" customWidth="1"/>
    <col min="4876" max="4876" width="27.125" style="3" customWidth="1"/>
    <col min="4877" max="4877" width="13.75" style="3" customWidth="1"/>
    <col min="4878" max="4878" width="6.375" style="3" customWidth="1"/>
    <col min="4879" max="4879" width="16.625" style="3" customWidth="1"/>
    <col min="4880" max="4880" width="14.5" style="3" customWidth="1"/>
    <col min="4881" max="4881" width="15.625" style="3" customWidth="1"/>
    <col min="4882" max="5120" width="9" style="3"/>
    <col min="5121" max="5121" width="2.625" style="3" customWidth="1"/>
    <col min="5122" max="5122" width="15" style="3" bestFit="1" customWidth="1"/>
    <col min="5123" max="5123" width="18" style="3" bestFit="1" customWidth="1"/>
    <col min="5124" max="5124" width="13.125" style="3" bestFit="1" customWidth="1"/>
    <col min="5125" max="5125" width="53.125" style="3" bestFit="1" customWidth="1"/>
    <col min="5126" max="5126" width="6.25" style="3" customWidth="1"/>
    <col min="5127" max="5128" width="9.875" style="3" bestFit="1" customWidth="1"/>
    <col min="5129" max="5129" width="13.625" style="3" bestFit="1" customWidth="1"/>
    <col min="5130" max="5130" width="54.25" style="3" bestFit="1" customWidth="1"/>
    <col min="5131" max="5131" width="37.25" style="3" bestFit="1" customWidth="1"/>
    <col min="5132" max="5132" width="27.125" style="3" customWidth="1"/>
    <col min="5133" max="5133" width="13.75" style="3" customWidth="1"/>
    <col min="5134" max="5134" width="6.375" style="3" customWidth="1"/>
    <col min="5135" max="5135" width="16.625" style="3" customWidth="1"/>
    <col min="5136" max="5136" width="14.5" style="3" customWidth="1"/>
    <col min="5137" max="5137" width="15.625" style="3" customWidth="1"/>
    <col min="5138" max="5376" width="9" style="3"/>
    <col min="5377" max="5377" width="2.625" style="3" customWidth="1"/>
    <col min="5378" max="5378" width="15" style="3" bestFit="1" customWidth="1"/>
    <col min="5379" max="5379" width="18" style="3" bestFit="1" customWidth="1"/>
    <col min="5380" max="5380" width="13.125" style="3" bestFit="1" customWidth="1"/>
    <col min="5381" max="5381" width="53.125" style="3" bestFit="1" customWidth="1"/>
    <col min="5382" max="5382" width="6.25" style="3" customWidth="1"/>
    <col min="5383" max="5384" width="9.875" style="3" bestFit="1" customWidth="1"/>
    <col min="5385" max="5385" width="13.625" style="3" bestFit="1" customWidth="1"/>
    <col min="5386" max="5386" width="54.25" style="3" bestFit="1" customWidth="1"/>
    <col min="5387" max="5387" width="37.25" style="3" bestFit="1" customWidth="1"/>
    <col min="5388" max="5388" width="27.125" style="3" customWidth="1"/>
    <col min="5389" max="5389" width="13.75" style="3" customWidth="1"/>
    <col min="5390" max="5390" width="6.375" style="3" customWidth="1"/>
    <col min="5391" max="5391" width="16.625" style="3" customWidth="1"/>
    <col min="5392" max="5392" width="14.5" style="3" customWidth="1"/>
    <col min="5393" max="5393" width="15.625" style="3" customWidth="1"/>
    <col min="5394" max="5632" width="9" style="3"/>
    <col min="5633" max="5633" width="2.625" style="3" customWidth="1"/>
    <col min="5634" max="5634" width="15" style="3" bestFit="1" customWidth="1"/>
    <col min="5635" max="5635" width="18" style="3" bestFit="1" customWidth="1"/>
    <col min="5636" max="5636" width="13.125" style="3" bestFit="1" customWidth="1"/>
    <col min="5637" max="5637" width="53.125" style="3" bestFit="1" customWidth="1"/>
    <col min="5638" max="5638" width="6.25" style="3" customWidth="1"/>
    <col min="5639" max="5640" width="9.875" style="3" bestFit="1" customWidth="1"/>
    <col min="5641" max="5641" width="13.625" style="3" bestFit="1" customWidth="1"/>
    <col min="5642" max="5642" width="54.25" style="3" bestFit="1" customWidth="1"/>
    <col min="5643" max="5643" width="37.25" style="3" bestFit="1" customWidth="1"/>
    <col min="5644" max="5644" width="27.125" style="3" customWidth="1"/>
    <col min="5645" max="5645" width="13.75" style="3" customWidth="1"/>
    <col min="5646" max="5646" width="6.375" style="3" customWidth="1"/>
    <col min="5647" max="5647" width="16.625" style="3" customWidth="1"/>
    <col min="5648" max="5648" width="14.5" style="3" customWidth="1"/>
    <col min="5649" max="5649" width="15.625" style="3" customWidth="1"/>
    <col min="5650" max="5888" width="9" style="3"/>
    <col min="5889" max="5889" width="2.625" style="3" customWidth="1"/>
    <col min="5890" max="5890" width="15" style="3" bestFit="1" customWidth="1"/>
    <col min="5891" max="5891" width="18" style="3" bestFit="1" customWidth="1"/>
    <col min="5892" max="5892" width="13.125" style="3" bestFit="1" customWidth="1"/>
    <col min="5893" max="5893" width="53.125" style="3" bestFit="1" customWidth="1"/>
    <col min="5894" max="5894" width="6.25" style="3" customWidth="1"/>
    <col min="5895" max="5896" width="9.875" style="3" bestFit="1" customWidth="1"/>
    <col min="5897" max="5897" width="13.625" style="3" bestFit="1" customWidth="1"/>
    <col min="5898" max="5898" width="54.25" style="3" bestFit="1" customWidth="1"/>
    <col min="5899" max="5899" width="37.25" style="3" bestFit="1" customWidth="1"/>
    <col min="5900" max="5900" width="27.125" style="3" customWidth="1"/>
    <col min="5901" max="5901" width="13.75" style="3" customWidth="1"/>
    <col min="5902" max="5902" width="6.375" style="3" customWidth="1"/>
    <col min="5903" max="5903" width="16.625" style="3" customWidth="1"/>
    <col min="5904" max="5904" width="14.5" style="3" customWidth="1"/>
    <col min="5905" max="5905" width="15.625" style="3" customWidth="1"/>
    <col min="5906" max="6144" width="9" style="3"/>
    <col min="6145" max="6145" width="2.625" style="3" customWidth="1"/>
    <col min="6146" max="6146" width="15" style="3" bestFit="1" customWidth="1"/>
    <col min="6147" max="6147" width="18" style="3" bestFit="1" customWidth="1"/>
    <col min="6148" max="6148" width="13.125" style="3" bestFit="1" customWidth="1"/>
    <col min="6149" max="6149" width="53.125" style="3" bestFit="1" customWidth="1"/>
    <col min="6150" max="6150" width="6.25" style="3" customWidth="1"/>
    <col min="6151" max="6152" width="9.875" style="3" bestFit="1" customWidth="1"/>
    <col min="6153" max="6153" width="13.625" style="3" bestFit="1" customWidth="1"/>
    <col min="6154" max="6154" width="54.25" style="3" bestFit="1" customWidth="1"/>
    <col min="6155" max="6155" width="37.25" style="3" bestFit="1" customWidth="1"/>
    <col min="6156" max="6156" width="27.125" style="3" customWidth="1"/>
    <col min="6157" max="6157" width="13.75" style="3" customWidth="1"/>
    <col min="6158" max="6158" width="6.375" style="3" customWidth="1"/>
    <col min="6159" max="6159" width="16.625" style="3" customWidth="1"/>
    <col min="6160" max="6160" width="14.5" style="3" customWidth="1"/>
    <col min="6161" max="6161" width="15.625" style="3" customWidth="1"/>
    <col min="6162" max="6400" width="9" style="3"/>
    <col min="6401" max="6401" width="2.625" style="3" customWidth="1"/>
    <col min="6402" max="6402" width="15" style="3" bestFit="1" customWidth="1"/>
    <col min="6403" max="6403" width="18" style="3" bestFit="1" customWidth="1"/>
    <col min="6404" max="6404" width="13.125" style="3" bestFit="1" customWidth="1"/>
    <col min="6405" max="6405" width="53.125" style="3" bestFit="1" customWidth="1"/>
    <col min="6406" max="6406" width="6.25" style="3" customWidth="1"/>
    <col min="6407" max="6408" width="9.875" style="3" bestFit="1" customWidth="1"/>
    <col min="6409" max="6409" width="13.625" style="3" bestFit="1" customWidth="1"/>
    <col min="6410" max="6410" width="54.25" style="3" bestFit="1" customWidth="1"/>
    <col min="6411" max="6411" width="37.25" style="3" bestFit="1" customWidth="1"/>
    <col min="6412" max="6412" width="27.125" style="3" customWidth="1"/>
    <col min="6413" max="6413" width="13.75" style="3" customWidth="1"/>
    <col min="6414" max="6414" width="6.375" style="3" customWidth="1"/>
    <col min="6415" max="6415" width="16.625" style="3" customWidth="1"/>
    <col min="6416" max="6416" width="14.5" style="3" customWidth="1"/>
    <col min="6417" max="6417" width="15.625" style="3" customWidth="1"/>
    <col min="6418" max="6656" width="9" style="3"/>
    <col min="6657" max="6657" width="2.625" style="3" customWidth="1"/>
    <col min="6658" max="6658" width="15" style="3" bestFit="1" customWidth="1"/>
    <col min="6659" max="6659" width="18" style="3" bestFit="1" customWidth="1"/>
    <col min="6660" max="6660" width="13.125" style="3" bestFit="1" customWidth="1"/>
    <col min="6661" max="6661" width="53.125" style="3" bestFit="1" customWidth="1"/>
    <col min="6662" max="6662" width="6.25" style="3" customWidth="1"/>
    <col min="6663" max="6664" width="9.875" style="3" bestFit="1" customWidth="1"/>
    <col min="6665" max="6665" width="13.625" style="3" bestFit="1" customWidth="1"/>
    <col min="6666" max="6666" width="54.25" style="3" bestFit="1" customWidth="1"/>
    <col min="6667" max="6667" width="37.25" style="3" bestFit="1" customWidth="1"/>
    <col min="6668" max="6668" width="27.125" style="3" customWidth="1"/>
    <col min="6669" max="6669" width="13.75" style="3" customWidth="1"/>
    <col min="6670" max="6670" width="6.375" style="3" customWidth="1"/>
    <col min="6671" max="6671" width="16.625" style="3" customWidth="1"/>
    <col min="6672" max="6672" width="14.5" style="3" customWidth="1"/>
    <col min="6673" max="6673" width="15.625" style="3" customWidth="1"/>
    <col min="6674" max="6912" width="9" style="3"/>
    <col min="6913" max="6913" width="2.625" style="3" customWidth="1"/>
    <col min="6914" max="6914" width="15" style="3" bestFit="1" customWidth="1"/>
    <col min="6915" max="6915" width="18" style="3" bestFit="1" customWidth="1"/>
    <col min="6916" max="6916" width="13.125" style="3" bestFit="1" customWidth="1"/>
    <col min="6917" max="6917" width="53.125" style="3" bestFit="1" customWidth="1"/>
    <col min="6918" max="6918" width="6.25" style="3" customWidth="1"/>
    <col min="6919" max="6920" width="9.875" style="3" bestFit="1" customWidth="1"/>
    <col min="6921" max="6921" width="13.625" style="3" bestFit="1" customWidth="1"/>
    <col min="6922" max="6922" width="54.25" style="3" bestFit="1" customWidth="1"/>
    <col min="6923" max="6923" width="37.25" style="3" bestFit="1" customWidth="1"/>
    <col min="6924" max="6924" width="27.125" style="3" customWidth="1"/>
    <col min="6925" max="6925" width="13.75" style="3" customWidth="1"/>
    <col min="6926" max="6926" width="6.375" style="3" customWidth="1"/>
    <col min="6927" max="6927" width="16.625" style="3" customWidth="1"/>
    <col min="6928" max="6928" width="14.5" style="3" customWidth="1"/>
    <col min="6929" max="6929" width="15.625" style="3" customWidth="1"/>
    <col min="6930" max="7168" width="9" style="3"/>
    <col min="7169" max="7169" width="2.625" style="3" customWidth="1"/>
    <col min="7170" max="7170" width="15" style="3" bestFit="1" customWidth="1"/>
    <col min="7171" max="7171" width="18" style="3" bestFit="1" customWidth="1"/>
    <col min="7172" max="7172" width="13.125" style="3" bestFit="1" customWidth="1"/>
    <col min="7173" max="7173" width="53.125" style="3" bestFit="1" customWidth="1"/>
    <col min="7174" max="7174" width="6.25" style="3" customWidth="1"/>
    <col min="7175" max="7176" width="9.875" style="3" bestFit="1" customWidth="1"/>
    <col min="7177" max="7177" width="13.625" style="3" bestFit="1" customWidth="1"/>
    <col min="7178" max="7178" width="54.25" style="3" bestFit="1" customWidth="1"/>
    <col min="7179" max="7179" width="37.25" style="3" bestFit="1" customWidth="1"/>
    <col min="7180" max="7180" width="27.125" style="3" customWidth="1"/>
    <col min="7181" max="7181" width="13.75" style="3" customWidth="1"/>
    <col min="7182" max="7182" width="6.375" style="3" customWidth="1"/>
    <col min="7183" max="7183" width="16.625" style="3" customWidth="1"/>
    <col min="7184" max="7184" width="14.5" style="3" customWidth="1"/>
    <col min="7185" max="7185" width="15.625" style="3" customWidth="1"/>
    <col min="7186" max="7424" width="9" style="3"/>
    <col min="7425" max="7425" width="2.625" style="3" customWidth="1"/>
    <col min="7426" max="7426" width="15" style="3" bestFit="1" customWidth="1"/>
    <col min="7427" max="7427" width="18" style="3" bestFit="1" customWidth="1"/>
    <col min="7428" max="7428" width="13.125" style="3" bestFit="1" customWidth="1"/>
    <col min="7429" max="7429" width="53.125" style="3" bestFit="1" customWidth="1"/>
    <col min="7430" max="7430" width="6.25" style="3" customWidth="1"/>
    <col min="7431" max="7432" width="9.875" style="3" bestFit="1" customWidth="1"/>
    <col min="7433" max="7433" width="13.625" style="3" bestFit="1" customWidth="1"/>
    <col min="7434" max="7434" width="54.25" style="3" bestFit="1" customWidth="1"/>
    <col min="7435" max="7435" width="37.25" style="3" bestFit="1" customWidth="1"/>
    <col min="7436" max="7436" width="27.125" style="3" customWidth="1"/>
    <col min="7437" max="7437" width="13.75" style="3" customWidth="1"/>
    <col min="7438" max="7438" width="6.375" style="3" customWidth="1"/>
    <col min="7439" max="7439" width="16.625" style="3" customWidth="1"/>
    <col min="7440" max="7440" width="14.5" style="3" customWidth="1"/>
    <col min="7441" max="7441" width="15.625" style="3" customWidth="1"/>
    <col min="7442" max="7680" width="9" style="3"/>
    <col min="7681" max="7681" width="2.625" style="3" customWidth="1"/>
    <col min="7682" max="7682" width="15" style="3" bestFit="1" customWidth="1"/>
    <col min="7683" max="7683" width="18" style="3" bestFit="1" customWidth="1"/>
    <col min="7684" max="7684" width="13.125" style="3" bestFit="1" customWidth="1"/>
    <col min="7685" max="7685" width="53.125" style="3" bestFit="1" customWidth="1"/>
    <col min="7686" max="7686" width="6.25" style="3" customWidth="1"/>
    <col min="7687" max="7688" width="9.875" style="3" bestFit="1" customWidth="1"/>
    <col min="7689" max="7689" width="13.625" style="3" bestFit="1" customWidth="1"/>
    <col min="7690" max="7690" width="54.25" style="3" bestFit="1" customWidth="1"/>
    <col min="7691" max="7691" width="37.25" style="3" bestFit="1" customWidth="1"/>
    <col min="7692" max="7692" width="27.125" style="3" customWidth="1"/>
    <col min="7693" max="7693" width="13.75" style="3" customWidth="1"/>
    <col min="7694" max="7694" width="6.375" style="3" customWidth="1"/>
    <col min="7695" max="7695" width="16.625" style="3" customWidth="1"/>
    <col min="7696" max="7696" width="14.5" style="3" customWidth="1"/>
    <col min="7697" max="7697" width="15.625" style="3" customWidth="1"/>
    <col min="7698" max="7936" width="9" style="3"/>
    <col min="7937" max="7937" width="2.625" style="3" customWidth="1"/>
    <col min="7938" max="7938" width="15" style="3" bestFit="1" customWidth="1"/>
    <col min="7939" max="7939" width="18" style="3" bestFit="1" customWidth="1"/>
    <col min="7940" max="7940" width="13.125" style="3" bestFit="1" customWidth="1"/>
    <col min="7941" max="7941" width="53.125" style="3" bestFit="1" customWidth="1"/>
    <col min="7942" max="7942" width="6.25" style="3" customWidth="1"/>
    <col min="7943" max="7944" width="9.875" style="3" bestFit="1" customWidth="1"/>
    <col min="7945" max="7945" width="13.625" style="3" bestFit="1" customWidth="1"/>
    <col min="7946" max="7946" width="54.25" style="3" bestFit="1" customWidth="1"/>
    <col min="7947" max="7947" width="37.25" style="3" bestFit="1" customWidth="1"/>
    <col min="7948" max="7948" width="27.125" style="3" customWidth="1"/>
    <col min="7949" max="7949" width="13.75" style="3" customWidth="1"/>
    <col min="7950" max="7950" width="6.375" style="3" customWidth="1"/>
    <col min="7951" max="7951" width="16.625" style="3" customWidth="1"/>
    <col min="7952" max="7952" width="14.5" style="3" customWidth="1"/>
    <col min="7953" max="7953" width="15.625" style="3" customWidth="1"/>
    <col min="7954" max="8192" width="9" style="3"/>
    <col min="8193" max="8193" width="2.625" style="3" customWidth="1"/>
    <col min="8194" max="8194" width="15" style="3" bestFit="1" customWidth="1"/>
    <col min="8195" max="8195" width="18" style="3" bestFit="1" customWidth="1"/>
    <col min="8196" max="8196" width="13.125" style="3" bestFit="1" customWidth="1"/>
    <col min="8197" max="8197" width="53.125" style="3" bestFit="1" customWidth="1"/>
    <col min="8198" max="8198" width="6.25" style="3" customWidth="1"/>
    <col min="8199" max="8200" width="9.875" style="3" bestFit="1" customWidth="1"/>
    <col min="8201" max="8201" width="13.625" style="3" bestFit="1" customWidth="1"/>
    <col min="8202" max="8202" width="54.25" style="3" bestFit="1" customWidth="1"/>
    <col min="8203" max="8203" width="37.25" style="3" bestFit="1" customWidth="1"/>
    <col min="8204" max="8204" width="27.125" style="3" customWidth="1"/>
    <col min="8205" max="8205" width="13.75" style="3" customWidth="1"/>
    <col min="8206" max="8206" width="6.375" style="3" customWidth="1"/>
    <col min="8207" max="8207" width="16.625" style="3" customWidth="1"/>
    <col min="8208" max="8208" width="14.5" style="3" customWidth="1"/>
    <col min="8209" max="8209" width="15.625" style="3" customWidth="1"/>
    <col min="8210" max="8448" width="9" style="3"/>
    <col min="8449" max="8449" width="2.625" style="3" customWidth="1"/>
    <col min="8450" max="8450" width="15" style="3" bestFit="1" customWidth="1"/>
    <col min="8451" max="8451" width="18" style="3" bestFit="1" customWidth="1"/>
    <col min="8452" max="8452" width="13.125" style="3" bestFit="1" customWidth="1"/>
    <col min="8453" max="8453" width="53.125" style="3" bestFit="1" customWidth="1"/>
    <col min="8454" max="8454" width="6.25" style="3" customWidth="1"/>
    <col min="8455" max="8456" width="9.875" style="3" bestFit="1" customWidth="1"/>
    <col min="8457" max="8457" width="13.625" style="3" bestFit="1" customWidth="1"/>
    <col min="8458" max="8458" width="54.25" style="3" bestFit="1" customWidth="1"/>
    <col min="8459" max="8459" width="37.25" style="3" bestFit="1" customWidth="1"/>
    <col min="8460" max="8460" width="27.125" style="3" customWidth="1"/>
    <col min="8461" max="8461" width="13.75" style="3" customWidth="1"/>
    <col min="8462" max="8462" width="6.375" style="3" customWidth="1"/>
    <col min="8463" max="8463" width="16.625" style="3" customWidth="1"/>
    <col min="8464" max="8464" width="14.5" style="3" customWidth="1"/>
    <col min="8465" max="8465" width="15.625" style="3" customWidth="1"/>
    <col min="8466" max="8704" width="9" style="3"/>
    <col min="8705" max="8705" width="2.625" style="3" customWidth="1"/>
    <col min="8706" max="8706" width="15" style="3" bestFit="1" customWidth="1"/>
    <col min="8707" max="8707" width="18" style="3" bestFit="1" customWidth="1"/>
    <col min="8708" max="8708" width="13.125" style="3" bestFit="1" customWidth="1"/>
    <col min="8709" max="8709" width="53.125" style="3" bestFit="1" customWidth="1"/>
    <col min="8710" max="8710" width="6.25" style="3" customWidth="1"/>
    <col min="8711" max="8712" width="9.875" style="3" bestFit="1" customWidth="1"/>
    <col min="8713" max="8713" width="13.625" style="3" bestFit="1" customWidth="1"/>
    <col min="8714" max="8714" width="54.25" style="3" bestFit="1" customWidth="1"/>
    <col min="8715" max="8715" width="37.25" style="3" bestFit="1" customWidth="1"/>
    <col min="8716" max="8716" width="27.125" style="3" customWidth="1"/>
    <col min="8717" max="8717" width="13.75" style="3" customWidth="1"/>
    <col min="8718" max="8718" width="6.375" style="3" customWidth="1"/>
    <col min="8719" max="8719" width="16.625" style="3" customWidth="1"/>
    <col min="8720" max="8720" width="14.5" style="3" customWidth="1"/>
    <col min="8721" max="8721" width="15.625" style="3" customWidth="1"/>
    <col min="8722" max="8960" width="9" style="3"/>
    <col min="8961" max="8961" width="2.625" style="3" customWidth="1"/>
    <col min="8962" max="8962" width="15" style="3" bestFit="1" customWidth="1"/>
    <col min="8963" max="8963" width="18" style="3" bestFit="1" customWidth="1"/>
    <col min="8964" max="8964" width="13.125" style="3" bestFit="1" customWidth="1"/>
    <col min="8965" max="8965" width="53.125" style="3" bestFit="1" customWidth="1"/>
    <col min="8966" max="8966" width="6.25" style="3" customWidth="1"/>
    <col min="8967" max="8968" width="9.875" style="3" bestFit="1" customWidth="1"/>
    <col min="8969" max="8969" width="13.625" style="3" bestFit="1" customWidth="1"/>
    <col min="8970" max="8970" width="54.25" style="3" bestFit="1" customWidth="1"/>
    <col min="8971" max="8971" width="37.25" style="3" bestFit="1" customWidth="1"/>
    <col min="8972" max="8972" width="27.125" style="3" customWidth="1"/>
    <col min="8973" max="8973" width="13.75" style="3" customWidth="1"/>
    <col min="8974" max="8974" width="6.375" style="3" customWidth="1"/>
    <col min="8975" max="8975" width="16.625" style="3" customWidth="1"/>
    <col min="8976" max="8976" width="14.5" style="3" customWidth="1"/>
    <col min="8977" max="8977" width="15.625" style="3" customWidth="1"/>
    <col min="8978" max="9216" width="9" style="3"/>
    <col min="9217" max="9217" width="2.625" style="3" customWidth="1"/>
    <col min="9218" max="9218" width="15" style="3" bestFit="1" customWidth="1"/>
    <col min="9219" max="9219" width="18" style="3" bestFit="1" customWidth="1"/>
    <col min="9220" max="9220" width="13.125" style="3" bestFit="1" customWidth="1"/>
    <col min="9221" max="9221" width="53.125" style="3" bestFit="1" customWidth="1"/>
    <col min="9222" max="9222" width="6.25" style="3" customWidth="1"/>
    <col min="9223" max="9224" width="9.875" style="3" bestFit="1" customWidth="1"/>
    <col min="9225" max="9225" width="13.625" style="3" bestFit="1" customWidth="1"/>
    <col min="9226" max="9226" width="54.25" style="3" bestFit="1" customWidth="1"/>
    <col min="9227" max="9227" width="37.25" style="3" bestFit="1" customWidth="1"/>
    <col min="9228" max="9228" width="27.125" style="3" customWidth="1"/>
    <col min="9229" max="9229" width="13.75" style="3" customWidth="1"/>
    <col min="9230" max="9230" width="6.375" style="3" customWidth="1"/>
    <col min="9231" max="9231" width="16.625" style="3" customWidth="1"/>
    <col min="9232" max="9232" width="14.5" style="3" customWidth="1"/>
    <col min="9233" max="9233" width="15.625" style="3" customWidth="1"/>
    <col min="9234" max="9472" width="9" style="3"/>
    <col min="9473" max="9473" width="2.625" style="3" customWidth="1"/>
    <col min="9474" max="9474" width="15" style="3" bestFit="1" customWidth="1"/>
    <col min="9475" max="9475" width="18" style="3" bestFit="1" customWidth="1"/>
    <col min="9476" max="9476" width="13.125" style="3" bestFit="1" customWidth="1"/>
    <col min="9477" max="9477" width="53.125" style="3" bestFit="1" customWidth="1"/>
    <col min="9478" max="9478" width="6.25" style="3" customWidth="1"/>
    <col min="9479" max="9480" width="9.875" style="3" bestFit="1" customWidth="1"/>
    <col min="9481" max="9481" width="13.625" style="3" bestFit="1" customWidth="1"/>
    <col min="9482" max="9482" width="54.25" style="3" bestFit="1" customWidth="1"/>
    <col min="9483" max="9483" width="37.25" style="3" bestFit="1" customWidth="1"/>
    <col min="9484" max="9484" width="27.125" style="3" customWidth="1"/>
    <col min="9485" max="9485" width="13.75" style="3" customWidth="1"/>
    <col min="9486" max="9486" width="6.375" style="3" customWidth="1"/>
    <col min="9487" max="9487" width="16.625" style="3" customWidth="1"/>
    <col min="9488" max="9488" width="14.5" style="3" customWidth="1"/>
    <col min="9489" max="9489" width="15.625" style="3" customWidth="1"/>
    <col min="9490" max="9728" width="9" style="3"/>
    <col min="9729" max="9729" width="2.625" style="3" customWidth="1"/>
    <col min="9730" max="9730" width="15" style="3" bestFit="1" customWidth="1"/>
    <col min="9731" max="9731" width="18" style="3" bestFit="1" customWidth="1"/>
    <col min="9732" max="9732" width="13.125" style="3" bestFit="1" customWidth="1"/>
    <col min="9733" max="9733" width="53.125" style="3" bestFit="1" customWidth="1"/>
    <col min="9734" max="9734" width="6.25" style="3" customWidth="1"/>
    <col min="9735" max="9736" width="9.875" style="3" bestFit="1" customWidth="1"/>
    <col min="9737" max="9737" width="13.625" style="3" bestFit="1" customWidth="1"/>
    <col min="9738" max="9738" width="54.25" style="3" bestFit="1" customWidth="1"/>
    <col min="9739" max="9739" width="37.25" style="3" bestFit="1" customWidth="1"/>
    <col min="9740" max="9740" width="27.125" style="3" customWidth="1"/>
    <col min="9741" max="9741" width="13.75" style="3" customWidth="1"/>
    <col min="9742" max="9742" width="6.375" style="3" customWidth="1"/>
    <col min="9743" max="9743" width="16.625" style="3" customWidth="1"/>
    <col min="9744" max="9744" width="14.5" style="3" customWidth="1"/>
    <col min="9745" max="9745" width="15.625" style="3" customWidth="1"/>
    <col min="9746" max="9984" width="9" style="3"/>
    <col min="9985" max="9985" width="2.625" style="3" customWidth="1"/>
    <col min="9986" max="9986" width="15" style="3" bestFit="1" customWidth="1"/>
    <col min="9987" max="9987" width="18" style="3" bestFit="1" customWidth="1"/>
    <col min="9988" max="9988" width="13.125" style="3" bestFit="1" customWidth="1"/>
    <col min="9989" max="9989" width="53.125" style="3" bestFit="1" customWidth="1"/>
    <col min="9990" max="9990" width="6.25" style="3" customWidth="1"/>
    <col min="9991" max="9992" width="9.875" style="3" bestFit="1" customWidth="1"/>
    <col min="9993" max="9993" width="13.625" style="3" bestFit="1" customWidth="1"/>
    <col min="9994" max="9994" width="54.25" style="3" bestFit="1" customWidth="1"/>
    <col min="9995" max="9995" width="37.25" style="3" bestFit="1" customWidth="1"/>
    <col min="9996" max="9996" width="27.125" style="3" customWidth="1"/>
    <col min="9997" max="9997" width="13.75" style="3" customWidth="1"/>
    <col min="9998" max="9998" width="6.375" style="3" customWidth="1"/>
    <col min="9999" max="9999" width="16.625" style="3" customWidth="1"/>
    <col min="10000" max="10000" width="14.5" style="3" customWidth="1"/>
    <col min="10001" max="10001" width="15.625" style="3" customWidth="1"/>
    <col min="10002" max="10240" width="9" style="3"/>
    <col min="10241" max="10241" width="2.625" style="3" customWidth="1"/>
    <col min="10242" max="10242" width="15" style="3" bestFit="1" customWidth="1"/>
    <col min="10243" max="10243" width="18" style="3" bestFit="1" customWidth="1"/>
    <col min="10244" max="10244" width="13.125" style="3" bestFit="1" customWidth="1"/>
    <col min="10245" max="10245" width="53.125" style="3" bestFit="1" customWidth="1"/>
    <col min="10246" max="10246" width="6.25" style="3" customWidth="1"/>
    <col min="10247" max="10248" width="9.875" style="3" bestFit="1" customWidth="1"/>
    <col min="10249" max="10249" width="13.625" style="3" bestFit="1" customWidth="1"/>
    <col min="10250" max="10250" width="54.25" style="3" bestFit="1" customWidth="1"/>
    <col min="10251" max="10251" width="37.25" style="3" bestFit="1" customWidth="1"/>
    <col min="10252" max="10252" width="27.125" style="3" customWidth="1"/>
    <col min="10253" max="10253" width="13.75" style="3" customWidth="1"/>
    <col min="10254" max="10254" width="6.375" style="3" customWidth="1"/>
    <col min="10255" max="10255" width="16.625" style="3" customWidth="1"/>
    <col min="10256" max="10256" width="14.5" style="3" customWidth="1"/>
    <col min="10257" max="10257" width="15.625" style="3" customWidth="1"/>
    <col min="10258" max="10496" width="9" style="3"/>
    <col min="10497" max="10497" width="2.625" style="3" customWidth="1"/>
    <col min="10498" max="10498" width="15" style="3" bestFit="1" customWidth="1"/>
    <col min="10499" max="10499" width="18" style="3" bestFit="1" customWidth="1"/>
    <col min="10500" max="10500" width="13.125" style="3" bestFit="1" customWidth="1"/>
    <col min="10501" max="10501" width="53.125" style="3" bestFit="1" customWidth="1"/>
    <col min="10502" max="10502" width="6.25" style="3" customWidth="1"/>
    <col min="10503" max="10504" width="9.875" style="3" bestFit="1" customWidth="1"/>
    <col min="10505" max="10505" width="13.625" style="3" bestFit="1" customWidth="1"/>
    <col min="10506" max="10506" width="54.25" style="3" bestFit="1" customWidth="1"/>
    <col min="10507" max="10507" width="37.25" style="3" bestFit="1" customWidth="1"/>
    <col min="10508" max="10508" width="27.125" style="3" customWidth="1"/>
    <col min="10509" max="10509" width="13.75" style="3" customWidth="1"/>
    <col min="10510" max="10510" width="6.375" style="3" customWidth="1"/>
    <col min="10511" max="10511" width="16.625" style="3" customWidth="1"/>
    <col min="10512" max="10512" width="14.5" style="3" customWidth="1"/>
    <col min="10513" max="10513" width="15.625" style="3" customWidth="1"/>
    <col min="10514" max="10752" width="9" style="3"/>
    <col min="10753" max="10753" width="2.625" style="3" customWidth="1"/>
    <col min="10754" max="10754" width="15" style="3" bestFit="1" customWidth="1"/>
    <col min="10755" max="10755" width="18" style="3" bestFit="1" customWidth="1"/>
    <col min="10756" max="10756" width="13.125" style="3" bestFit="1" customWidth="1"/>
    <col min="10757" max="10757" width="53.125" style="3" bestFit="1" customWidth="1"/>
    <col min="10758" max="10758" width="6.25" style="3" customWidth="1"/>
    <col min="10759" max="10760" width="9.875" style="3" bestFit="1" customWidth="1"/>
    <col min="10761" max="10761" width="13.625" style="3" bestFit="1" customWidth="1"/>
    <col min="10762" max="10762" width="54.25" style="3" bestFit="1" customWidth="1"/>
    <col min="10763" max="10763" width="37.25" style="3" bestFit="1" customWidth="1"/>
    <col min="10764" max="10764" width="27.125" style="3" customWidth="1"/>
    <col min="10765" max="10765" width="13.75" style="3" customWidth="1"/>
    <col min="10766" max="10766" width="6.375" style="3" customWidth="1"/>
    <col min="10767" max="10767" width="16.625" style="3" customWidth="1"/>
    <col min="10768" max="10768" width="14.5" style="3" customWidth="1"/>
    <col min="10769" max="10769" width="15.625" style="3" customWidth="1"/>
    <col min="10770" max="11008" width="9" style="3"/>
    <col min="11009" max="11009" width="2.625" style="3" customWidth="1"/>
    <col min="11010" max="11010" width="15" style="3" bestFit="1" customWidth="1"/>
    <col min="11011" max="11011" width="18" style="3" bestFit="1" customWidth="1"/>
    <col min="11012" max="11012" width="13.125" style="3" bestFit="1" customWidth="1"/>
    <col min="11013" max="11013" width="53.125" style="3" bestFit="1" customWidth="1"/>
    <col min="11014" max="11014" width="6.25" style="3" customWidth="1"/>
    <col min="11015" max="11016" width="9.875" style="3" bestFit="1" customWidth="1"/>
    <col min="11017" max="11017" width="13.625" style="3" bestFit="1" customWidth="1"/>
    <col min="11018" max="11018" width="54.25" style="3" bestFit="1" customWidth="1"/>
    <col min="11019" max="11019" width="37.25" style="3" bestFit="1" customWidth="1"/>
    <col min="11020" max="11020" width="27.125" style="3" customWidth="1"/>
    <col min="11021" max="11021" width="13.75" style="3" customWidth="1"/>
    <col min="11022" max="11022" width="6.375" style="3" customWidth="1"/>
    <col min="11023" max="11023" width="16.625" style="3" customWidth="1"/>
    <col min="11024" max="11024" width="14.5" style="3" customWidth="1"/>
    <col min="11025" max="11025" width="15.625" style="3" customWidth="1"/>
    <col min="11026" max="11264" width="9" style="3"/>
    <col min="11265" max="11265" width="2.625" style="3" customWidth="1"/>
    <col min="11266" max="11266" width="15" style="3" bestFit="1" customWidth="1"/>
    <col min="11267" max="11267" width="18" style="3" bestFit="1" customWidth="1"/>
    <col min="11268" max="11268" width="13.125" style="3" bestFit="1" customWidth="1"/>
    <col min="11269" max="11269" width="53.125" style="3" bestFit="1" customWidth="1"/>
    <col min="11270" max="11270" width="6.25" style="3" customWidth="1"/>
    <col min="11271" max="11272" width="9.875" style="3" bestFit="1" customWidth="1"/>
    <col min="11273" max="11273" width="13.625" style="3" bestFit="1" customWidth="1"/>
    <col min="11274" max="11274" width="54.25" style="3" bestFit="1" customWidth="1"/>
    <col min="11275" max="11275" width="37.25" style="3" bestFit="1" customWidth="1"/>
    <col min="11276" max="11276" width="27.125" style="3" customWidth="1"/>
    <col min="11277" max="11277" width="13.75" style="3" customWidth="1"/>
    <col min="11278" max="11278" width="6.375" style="3" customWidth="1"/>
    <col min="11279" max="11279" width="16.625" style="3" customWidth="1"/>
    <col min="11280" max="11280" width="14.5" style="3" customWidth="1"/>
    <col min="11281" max="11281" width="15.625" style="3" customWidth="1"/>
    <col min="11282" max="11520" width="9" style="3"/>
    <col min="11521" max="11521" width="2.625" style="3" customWidth="1"/>
    <col min="11522" max="11522" width="15" style="3" bestFit="1" customWidth="1"/>
    <col min="11523" max="11523" width="18" style="3" bestFit="1" customWidth="1"/>
    <col min="11524" max="11524" width="13.125" style="3" bestFit="1" customWidth="1"/>
    <col min="11525" max="11525" width="53.125" style="3" bestFit="1" customWidth="1"/>
    <col min="11526" max="11526" width="6.25" style="3" customWidth="1"/>
    <col min="11527" max="11528" width="9.875" style="3" bestFit="1" customWidth="1"/>
    <col min="11529" max="11529" width="13.625" style="3" bestFit="1" customWidth="1"/>
    <col min="11530" max="11530" width="54.25" style="3" bestFit="1" customWidth="1"/>
    <col min="11531" max="11531" width="37.25" style="3" bestFit="1" customWidth="1"/>
    <col min="11532" max="11532" width="27.125" style="3" customWidth="1"/>
    <col min="11533" max="11533" width="13.75" style="3" customWidth="1"/>
    <col min="11534" max="11534" width="6.375" style="3" customWidth="1"/>
    <col min="11535" max="11535" width="16.625" style="3" customWidth="1"/>
    <col min="11536" max="11536" width="14.5" style="3" customWidth="1"/>
    <col min="11537" max="11537" width="15.625" style="3" customWidth="1"/>
    <col min="11538" max="11776" width="9" style="3"/>
    <col min="11777" max="11777" width="2.625" style="3" customWidth="1"/>
    <col min="11778" max="11778" width="15" style="3" bestFit="1" customWidth="1"/>
    <col min="11779" max="11779" width="18" style="3" bestFit="1" customWidth="1"/>
    <col min="11780" max="11780" width="13.125" style="3" bestFit="1" customWidth="1"/>
    <col min="11781" max="11781" width="53.125" style="3" bestFit="1" customWidth="1"/>
    <col min="11782" max="11782" width="6.25" style="3" customWidth="1"/>
    <col min="11783" max="11784" width="9.875" style="3" bestFit="1" customWidth="1"/>
    <col min="11785" max="11785" width="13.625" style="3" bestFit="1" customWidth="1"/>
    <col min="11786" max="11786" width="54.25" style="3" bestFit="1" customWidth="1"/>
    <col min="11787" max="11787" width="37.25" style="3" bestFit="1" customWidth="1"/>
    <col min="11788" max="11788" width="27.125" style="3" customWidth="1"/>
    <col min="11789" max="11789" width="13.75" style="3" customWidth="1"/>
    <col min="11790" max="11790" width="6.375" style="3" customWidth="1"/>
    <col min="11791" max="11791" width="16.625" style="3" customWidth="1"/>
    <col min="11792" max="11792" width="14.5" style="3" customWidth="1"/>
    <col min="11793" max="11793" width="15.625" style="3" customWidth="1"/>
    <col min="11794" max="12032" width="9" style="3"/>
    <col min="12033" max="12033" width="2.625" style="3" customWidth="1"/>
    <col min="12034" max="12034" width="15" style="3" bestFit="1" customWidth="1"/>
    <col min="12035" max="12035" width="18" style="3" bestFit="1" customWidth="1"/>
    <col min="12036" max="12036" width="13.125" style="3" bestFit="1" customWidth="1"/>
    <col min="12037" max="12037" width="53.125" style="3" bestFit="1" customWidth="1"/>
    <col min="12038" max="12038" width="6.25" style="3" customWidth="1"/>
    <col min="12039" max="12040" width="9.875" style="3" bestFit="1" customWidth="1"/>
    <col min="12041" max="12041" width="13.625" style="3" bestFit="1" customWidth="1"/>
    <col min="12042" max="12042" width="54.25" style="3" bestFit="1" customWidth="1"/>
    <col min="12043" max="12043" width="37.25" style="3" bestFit="1" customWidth="1"/>
    <col min="12044" max="12044" width="27.125" style="3" customWidth="1"/>
    <col min="12045" max="12045" width="13.75" style="3" customWidth="1"/>
    <col min="12046" max="12046" width="6.375" style="3" customWidth="1"/>
    <col min="12047" max="12047" width="16.625" style="3" customWidth="1"/>
    <col min="12048" max="12048" width="14.5" style="3" customWidth="1"/>
    <col min="12049" max="12049" width="15.625" style="3" customWidth="1"/>
    <col min="12050" max="12288" width="9" style="3"/>
    <col min="12289" max="12289" width="2.625" style="3" customWidth="1"/>
    <col min="12290" max="12290" width="15" style="3" bestFit="1" customWidth="1"/>
    <col min="12291" max="12291" width="18" style="3" bestFit="1" customWidth="1"/>
    <col min="12292" max="12292" width="13.125" style="3" bestFit="1" customWidth="1"/>
    <col min="12293" max="12293" width="53.125" style="3" bestFit="1" customWidth="1"/>
    <col min="12294" max="12294" width="6.25" style="3" customWidth="1"/>
    <col min="12295" max="12296" width="9.875" style="3" bestFit="1" customWidth="1"/>
    <col min="12297" max="12297" width="13.625" style="3" bestFit="1" customWidth="1"/>
    <col min="12298" max="12298" width="54.25" style="3" bestFit="1" customWidth="1"/>
    <col min="12299" max="12299" width="37.25" style="3" bestFit="1" customWidth="1"/>
    <col min="12300" max="12300" width="27.125" style="3" customWidth="1"/>
    <col min="12301" max="12301" width="13.75" style="3" customWidth="1"/>
    <col min="12302" max="12302" width="6.375" style="3" customWidth="1"/>
    <col min="12303" max="12303" width="16.625" style="3" customWidth="1"/>
    <col min="12304" max="12304" width="14.5" style="3" customWidth="1"/>
    <col min="12305" max="12305" width="15.625" style="3" customWidth="1"/>
    <col min="12306" max="12544" width="9" style="3"/>
    <col min="12545" max="12545" width="2.625" style="3" customWidth="1"/>
    <col min="12546" max="12546" width="15" style="3" bestFit="1" customWidth="1"/>
    <col min="12547" max="12547" width="18" style="3" bestFit="1" customWidth="1"/>
    <col min="12548" max="12548" width="13.125" style="3" bestFit="1" customWidth="1"/>
    <col min="12549" max="12549" width="53.125" style="3" bestFit="1" customWidth="1"/>
    <col min="12550" max="12550" width="6.25" style="3" customWidth="1"/>
    <col min="12551" max="12552" width="9.875" style="3" bestFit="1" customWidth="1"/>
    <col min="12553" max="12553" width="13.625" style="3" bestFit="1" customWidth="1"/>
    <col min="12554" max="12554" width="54.25" style="3" bestFit="1" customWidth="1"/>
    <col min="12555" max="12555" width="37.25" style="3" bestFit="1" customWidth="1"/>
    <col min="12556" max="12556" width="27.125" style="3" customWidth="1"/>
    <col min="12557" max="12557" width="13.75" style="3" customWidth="1"/>
    <col min="12558" max="12558" width="6.375" style="3" customWidth="1"/>
    <col min="12559" max="12559" width="16.625" style="3" customWidth="1"/>
    <col min="12560" max="12560" width="14.5" style="3" customWidth="1"/>
    <col min="12561" max="12561" width="15.625" style="3" customWidth="1"/>
    <col min="12562" max="12800" width="9" style="3"/>
    <col min="12801" max="12801" width="2.625" style="3" customWidth="1"/>
    <col min="12802" max="12802" width="15" style="3" bestFit="1" customWidth="1"/>
    <col min="12803" max="12803" width="18" style="3" bestFit="1" customWidth="1"/>
    <col min="12804" max="12804" width="13.125" style="3" bestFit="1" customWidth="1"/>
    <col min="12805" max="12805" width="53.125" style="3" bestFit="1" customWidth="1"/>
    <col min="12806" max="12806" width="6.25" style="3" customWidth="1"/>
    <col min="12807" max="12808" width="9.875" style="3" bestFit="1" customWidth="1"/>
    <col min="12809" max="12809" width="13.625" style="3" bestFit="1" customWidth="1"/>
    <col min="12810" max="12810" width="54.25" style="3" bestFit="1" customWidth="1"/>
    <col min="12811" max="12811" width="37.25" style="3" bestFit="1" customWidth="1"/>
    <col min="12812" max="12812" width="27.125" style="3" customWidth="1"/>
    <col min="12813" max="12813" width="13.75" style="3" customWidth="1"/>
    <col min="12814" max="12814" width="6.375" style="3" customWidth="1"/>
    <col min="12815" max="12815" width="16.625" style="3" customWidth="1"/>
    <col min="12816" max="12816" width="14.5" style="3" customWidth="1"/>
    <col min="12817" max="12817" width="15.625" style="3" customWidth="1"/>
    <col min="12818" max="13056" width="9" style="3"/>
    <col min="13057" max="13057" width="2.625" style="3" customWidth="1"/>
    <col min="13058" max="13058" width="15" style="3" bestFit="1" customWidth="1"/>
    <col min="13059" max="13059" width="18" style="3" bestFit="1" customWidth="1"/>
    <col min="13060" max="13060" width="13.125" style="3" bestFit="1" customWidth="1"/>
    <col min="13061" max="13061" width="53.125" style="3" bestFit="1" customWidth="1"/>
    <col min="13062" max="13062" width="6.25" style="3" customWidth="1"/>
    <col min="13063" max="13064" width="9.875" style="3" bestFit="1" customWidth="1"/>
    <col min="13065" max="13065" width="13.625" style="3" bestFit="1" customWidth="1"/>
    <col min="13066" max="13066" width="54.25" style="3" bestFit="1" customWidth="1"/>
    <col min="13067" max="13067" width="37.25" style="3" bestFit="1" customWidth="1"/>
    <col min="13068" max="13068" width="27.125" style="3" customWidth="1"/>
    <col min="13069" max="13069" width="13.75" style="3" customWidth="1"/>
    <col min="13070" max="13070" width="6.375" style="3" customWidth="1"/>
    <col min="13071" max="13071" width="16.625" style="3" customWidth="1"/>
    <col min="13072" max="13072" width="14.5" style="3" customWidth="1"/>
    <col min="13073" max="13073" width="15.625" style="3" customWidth="1"/>
    <col min="13074" max="13312" width="9" style="3"/>
    <col min="13313" max="13313" width="2.625" style="3" customWidth="1"/>
    <col min="13314" max="13314" width="15" style="3" bestFit="1" customWidth="1"/>
    <col min="13315" max="13315" width="18" style="3" bestFit="1" customWidth="1"/>
    <col min="13316" max="13316" width="13.125" style="3" bestFit="1" customWidth="1"/>
    <col min="13317" max="13317" width="53.125" style="3" bestFit="1" customWidth="1"/>
    <col min="13318" max="13318" width="6.25" style="3" customWidth="1"/>
    <col min="13319" max="13320" width="9.875" style="3" bestFit="1" customWidth="1"/>
    <col min="13321" max="13321" width="13.625" style="3" bestFit="1" customWidth="1"/>
    <col min="13322" max="13322" width="54.25" style="3" bestFit="1" customWidth="1"/>
    <col min="13323" max="13323" width="37.25" style="3" bestFit="1" customWidth="1"/>
    <col min="13324" max="13324" width="27.125" style="3" customWidth="1"/>
    <col min="13325" max="13325" width="13.75" style="3" customWidth="1"/>
    <col min="13326" max="13326" width="6.375" style="3" customWidth="1"/>
    <col min="13327" max="13327" width="16.625" style="3" customWidth="1"/>
    <col min="13328" max="13328" width="14.5" style="3" customWidth="1"/>
    <col min="13329" max="13329" width="15.625" style="3" customWidth="1"/>
    <col min="13330" max="13568" width="9" style="3"/>
    <col min="13569" max="13569" width="2.625" style="3" customWidth="1"/>
    <col min="13570" max="13570" width="15" style="3" bestFit="1" customWidth="1"/>
    <col min="13571" max="13571" width="18" style="3" bestFit="1" customWidth="1"/>
    <col min="13572" max="13572" width="13.125" style="3" bestFit="1" customWidth="1"/>
    <col min="13573" max="13573" width="53.125" style="3" bestFit="1" customWidth="1"/>
    <col min="13574" max="13574" width="6.25" style="3" customWidth="1"/>
    <col min="13575" max="13576" width="9.875" style="3" bestFit="1" customWidth="1"/>
    <col min="13577" max="13577" width="13.625" style="3" bestFit="1" customWidth="1"/>
    <col min="13578" max="13578" width="54.25" style="3" bestFit="1" customWidth="1"/>
    <col min="13579" max="13579" width="37.25" style="3" bestFit="1" customWidth="1"/>
    <col min="13580" max="13580" width="27.125" style="3" customWidth="1"/>
    <col min="13581" max="13581" width="13.75" style="3" customWidth="1"/>
    <col min="13582" max="13582" width="6.375" style="3" customWidth="1"/>
    <col min="13583" max="13583" width="16.625" style="3" customWidth="1"/>
    <col min="13584" max="13584" width="14.5" style="3" customWidth="1"/>
    <col min="13585" max="13585" width="15.625" style="3" customWidth="1"/>
    <col min="13586" max="13824" width="9" style="3"/>
    <col min="13825" max="13825" width="2.625" style="3" customWidth="1"/>
    <col min="13826" max="13826" width="15" style="3" bestFit="1" customWidth="1"/>
    <col min="13827" max="13827" width="18" style="3" bestFit="1" customWidth="1"/>
    <col min="13828" max="13828" width="13.125" style="3" bestFit="1" customWidth="1"/>
    <col min="13829" max="13829" width="53.125" style="3" bestFit="1" customWidth="1"/>
    <col min="13830" max="13830" width="6.25" style="3" customWidth="1"/>
    <col min="13831" max="13832" width="9.875" style="3" bestFit="1" customWidth="1"/>
    <col min="13833" max="13833" width="13.625" style="3" bestFit="1" customWidth="1"/>
    <col min="13834" max="13834" width="54.25" style="3" bestFit="1" customWidth="1"/>
    <col min="13835" max="13835" width="37.25" style="3" bestFit="1" customWidth="1"/>
    <col min="13836" max="13836" width="27.125" style="3" customWidth="1"/>
    <col min="13837" max="13837" width="13.75" style="3" customWidth="1"/>
    <col min="13838" max="13838" width="6.375" style="3" customWidth="1"/>
    <col min="13839" max="13839" width="16.625" style="3" customWidth="1"/>
    <col min="13840" max="13840" width="14.5" style="3" customWidth="1"/>
    <col min="13841" max="13841" width="15.625" style="3" customWidth="1"/>
    <col min="13842" max="14080" width="9" style="3"/>
    <col min="14081" max="14081" width="2.625" style="3" customWidth="1"/>
    <col min="14082" max="14082" width="15" style="3" bestFit="1" customWidth="1"/>
    <col min="14083" max="14083" width="18" style="3" bestFit="1" customWidth="1"/>
    <col min="14084" max="14084" width="13.125" style="3" bestFit="1" customWidth="1"/>
    <col min="14085" max="14085" width="53.125" style="3" bestFit="1" customWidth="1"/>
    <col min="14086" max="14086" width="6.25" style="3" customWidth="1"/>
    <col min="14087" max="14088" width="9.875" style="3" bestFit="1" customWidth="1"/>
    <col min="14089" max="14089" width="13.625" style="3" bestFit="1" customWidth="1"/>
    <col min="14090" max="14090" width="54.25" style="3" bestFit="1" customWidth="1"/>
    <col min="14091" max="14091" width="37.25" style="3" bestFit="1" customWidth="1"/>
    <col min="14092" max="14092" width="27.125" style="3" customWidth="1"/>
    <col min="14093" max="14093" width="13.75" style="3" customWidth="1"/>
    <col min="14094" max="14094" width="6.375" style="3" customWidth="1"/>
    <col min="14095" max="14095" width="16.625" style="3" customWidth="1"/>
    <col min="14096" max="14096" width="14.5" style="3" customWidth="1"/>
    <col min="14097" max="14097" width="15.625" style="3" customWidth="1"/>
    <col min="14098" max="14336" width="9" style="3"/>
    <col min="14337" max="14337" width="2.625" style="3" customWidth="1"/>
    <col min="14338" max="14338" width="15" style="3" bestFit="1" customWidth="1"/>
    <col min="14339" max="14339" width="18" style="3" bestFit="1" customWidth="1"/>
    <col min="14340" max="14340" width="13.125" style="3" bestFit="1" customWidth="1"/>
    <col min="14341" max="14341" width="53.125" style="3" bestFit="1" customWidth="1"/>
    <col min="14342" max="14342" width="6.25" style="3" customWidth="1"/>
    <col min="14343" max="14344" width="9.875" style="3" bestFit="1" customWidth="1"/>
    <col min="14345" max="14345" width="13.625" style="3" bestFit="1" customWidth="1"/>
    <col min="14346" max="14346" width="54.25" style="3" bestFit="1" customWidth="1"/>
    <col min="14347" max="14347" width="37.25" style="3" bestFit="1" customWidth="1"/>
    <col min="14348" max="14348" width="27.125" style="3" customWidth="1"/>
    <col min="14349" max="14349" width="13.75" style="3" customWidth="1"/>
    <col min="14350" max="14350" width="6.375" style="3" customWidth="1"/>
    <col min="14351" max="14351" width="16.625" style="3" customWidth="1"/>
    <col min="14352" max="14352" width="14.5" style="3" customWidth="1"/>
    <col min="14353" max="14353" width="15.625" style="3" customWidth="1"/>
    <col min="14354" max="14592" width="9" style="3"/>
    <col min="14593" max="14593" width="2.625" style="3" customWidth="1"/>
    <col min="14594" max="14594" width="15" style="3" bestFit="1" customWidth="1"/>
    <col min="14595" max="14595" width="18" style="3" bestFit="1" customWidth="1"/>
    <col min="14596" max="14596" width="13.125" style="3" bestFit="1" customWidth="1"/>
    <col min="14597" max="14597" width="53.125" style="3" bestFit="1" customWidth="1"/>
    <col min="14598" max="14598" width="6.25" style="3" customWidth="1"/>
    <col min="14599" max="14600" width="9.875" style="3" bestFit="1" customWidth="1"/>
    <col min="14601" max="14601" width="13.625" style="3" bestFit="1" customWidth="1"/>
    <col min="14602" max="14602" width="54.25" style="3" bestFit="1" customWidth="1"/>
    <col min="14603" max="14603" width="37.25" style="3" bestFit="1" customWidth="1"/>
    <col min="14604" max="14604" width="27.125" style="3" customWidth="1"/>
    <col min="14605" max="14605" width="13.75" style="3" customWidth="1"/>
    <col min="14606" max="14606" width="6.375" style="3" customWidth="1"/>
    <col min="14607" max="14607" width="16.625" style="3" customWidth="1"/>
    <col min="14608" max="14608" width="14.5" style="3" customWidth="1"/>
    <col min="14609" max="14609" width="15.625" style="3" customWidth="1"/>
    <col min="14610" max="14848" width="9" style="3"/>
    <col min="14849" max="14849" width="2.625" style="3" customWidth="1"/>
    <col min="14850" max="14850" width="15" style="3" bestFit="1" customWidth="1"/>
    <col min="14851" max="14851" width="18" style="3" bestFit="1" customWidth="1"/>
    <col min="14852" max="14852" width="13.125" style="3" bestFit="1" customWidth="1"/>
    <col min="14853" max="14853" width="53.125" style="3" bestFit="1" customWidth="1"/>
    <col min="14854" max="14854" width="6.25" style="3" customWidth="1"/>
    <col min="14855" max="14856" width="9.875" style="3" bestFit="1" customWidth="1"/>
    <col min="14857" max="14857" width="13.625" style="3" bestFit="1" customWidth="1"/>
    <col min="14858" max="14858" width="54.25" style="3" bestFit="1" customWidth="1"/>
    <col min="14859" max="14859" width="37.25" style="3" bestFit="1" customWidth="1"/>
    <col min="14860" max="14860" width="27.125" style="3" customWidth="1"/>
    <col min="14861" max="14861" width="13.75" style="3" customWidth="1"/>
    <col min="14862" max="14862" width="6.375" style="3" customWidth="1"/>
    <col min="14863" max="14863" width="16.625" style="3" customWidth="1"/>
    <col min="14864" max="14864" width="14.5" style="3" customWidth="1"/>
    <col min="14865" max="14865" width="15.625" style="3" customWidth="1"/>
    <col min="14866" max="15104" width="9" style="3"/>
    <col min="15105" max="15105" width="2.625" style="3" customWidth="1"/>
    <col min="15106" max="15106" width="15" style="3" bestFit="1" customWidth="1"/>
    <col min="15107" max="15107" width="18" style="3" bestFit="1" customWidth="1"/>
    <col min="15108" max="15108" width="13.125" style="3" bestFit="1" customWidth="1"/>
    <col min="15109" max="15109" width="53.125" style="3" bestFit="1" customWidth="1"/>
    <col min="15110" max="15110" width="6.25" style="3" customWidth="1"/>
    <col min="15111" max="15112" width="9.875" style="3" bestFit="1" customWidth="1"/>
    <col min="15113" max="15113" width="13.625" style="3" bestFit="1" customWidth="1"/>
    <col min="15114" max="15114" width="54.25" style="3" bestFit="1" customWidth="1"/>
    <col min="15115" max="15115" width="37.25" style="3" bestFit="1" customWidth="1"/>
    <col min="15116" max="15116" width="27.125" style="3" customWidth="1"/>
    <col min="15117" max="15117" width="13.75" style="3" customWidth="1"/>
    <col min="15118" max="15118" width="6.375" style="3" customWidth="1"/>
    <col min="15119" max="15119" width="16.625" style="3" customWidth="1"/>
    <col min="15120" max="15120" width="14.5" style="3" customWidth="1"/>
    <col min="15121" max="15121" width="15.625" style="3" customWidth="1"/>
    <col min="15122" max="15360" width="9" style="3"/>
    <col min="15361" max="15361" width="2.625" style="3" customWidth="1"/>
    <col min="15362" max="15362" width="15" style="3" bestFit="1" customWidth="1"/>
    <col min="15363" max="15363" width="18" style="3" bestFit="1" customWidth="1"/>
    <col min="15364" max="15364" width="13.125" style="3" bestFit="1" customWidth="1"/>
    <col min="15365" max="15365" width="53.125" style="3" bestFit="1" customWidth="1"/>
    <col min="15366" max="15366" width="6.25" style="3" customWidth="1"/>
    <col min="15367" max="15368" width="9.875" style="3" bestFit="1" customWidth="1"/>
    <col min="15369" max="15369" width="13.625" style="3" bestFit="1" customWidth="1"/>
    <col min="15370" max="15370" width="54.25" style="3" bestFit="1" customWidth="1"/>
    <col min="15371" max="15371" width="37.25" style="3" bestFit="1" customWidth="1"/>
    <col min="15372" max="15372" width="27.125" style="3" customWidth="1"/>
    <col min="15373" max="15373" width="13.75" style="3" customWidth="1"/>
    <col min="15374" max="15374" width="6.375" style="3" customWidth="1"/>
    <col min="15375" max="15375" width="16.625" style="3" customWidth="1"/>
    <col min="15376" max="15376" width="14.5" style="3" customWidth="1"/>
    <col min="15377" max="15377" width="15.625" style="3" customWidth="1"/>
    <col min="15378" max="15616" width="9" style="3"/>
    <col min="15617" max="15617" width="2.625" style="3" customWidth="1"/>
    <col min="15618" max="15618" width="15" style="3" bestFit="1" customWidth="1"/>
    <col min="15619" max="15619" width="18" style="3" bestFit="1" customWidth="1"/>
    <col min="15620" max="15620" width="13.125" style="3" bestFit="1" customWidth="1"/>
    <col min="15621" max="15621" width="53.125" style="3" bestFit="1" customWidth="1"/>
    <col min="15622" max="15622" width="6.25" style="3" customWidth="1"/>
    <col min="15623" max="15624" width="9.875" style="3" bestFit="1" customWidth="1"/>
    <col min="15625" max="15625" width="13.625" style="3" bestFit="1" customWidth="1"/>
    <col min="15626" max="15626" width="54.25" style="3" bestFit="1" customWidth="1"/>
    <col min="15627" max="15627" width="37.25" style="3" bestFit="1" customWidth="1"/>
    <col min="15628" max="15628" width="27.125" style="3" customWidth="1"/>
    <col min="15629" max="15629" width="13.75" style="3" customWidth="1"/>
    <col min="15630" max="15630" width="6.375" style="3" customWidth="1"/>
    <col min="15631" max="15631" width="16.625" style="3" customWidth="1"/>
    <col min="15632" max="15632" width="14.5" style="3" customWidth="1"/>
    <col min="15633" max="15633" width="15.625" style="3" customWidth="1"/>
    <col min="15634" max="15872" width="9" style="3"/>
    <col min="15873" max="15873" width="2.625" style="3" customWidth="1"/>
    <col min="15874" max="15874" width="15" style="3" bestFit="1" customWidth="1"/>
    <col min="15875" max="15875" width="18" style="3" bestFit="1" customWidth="1"/>
    <col min="15876" max="15876" width="13.125" style="3" bestFit="1" customWidth="1"/>
    <col min="15877" max="15877" width="53.125" style="3" bestFit="1" customWidth="1"/>
    <col min="15878" max="15878" width="6.25" style="3" customWidth="1"/>
    <col min="15879" max="15880" width="9.875" style="3" bestFit="1" customWidth="1"/>
    <col min="15881" max="15881" width="13.625" style="3" bestFit="1" customWidth="1"/>
    <col min="15882" max="15882" width="54.25" style="3" bestFit="1" customWidth="1"/>
    <col min="15883" max="15883" width="37.25" style="3" bestFit="1" customWidth="1"/>
    <col min="15884" max="15884" width="27.125" style="3" customWidth="1"/>
    <col min="15885" max="15885" width="13.75" style="3" customWidth="1"/>
    <col min="15886" max="15886" width="6.375" style="3" customWidth="1"/>
    <col min="15887" max="15887" width="16.625" style="3" customWidth="1"/>
    <col min="15888" max="15888" width="14.5" style="3" customWidth="1"/>
    <col min="15889" max="15889" width="15.625" style="3" customWidth="1"/>
    <col min="15890" max="16128" width="9" style="3"/>
    <col min="16129" max="16129" width="2.625" style="3" customWidth="1"/>
    <col min="16130" max="16130" width="15" style="3" bestFit="1" customWidth="1"/>
    <col min="16131" max="16131" width="18" style="3" bestFit="1" customWidth="1"/>
    <col min="16132" max="16132" width="13.125" style="3" bestFit="1" customWidth="1"/>
    <col min="16133" max="16133" width="53.125" style="3" bestFit="1" customWidth="1"/>
    <col min="16134" max="16134" width="6.25" style="3" customWidth="1"/>
    <col min="16135" max="16136" width="9.875" style="3" bestFit="1" customWidth="1"/>
    <col min="16137" max="16137" width="13.625" style="3" bestFit="1" customWidth="1"/>
    <col min="16138" max="16138" width="54.25" style="3" bestFit="1" customWidth="1"/>
    <col min="16139" max="16139" width="37.25" style="3" bestFit="1" customWidth="1"/>
    <col min="16140" max="16140" width="27.125" style="3" customWidth="1"/>
    <col min="16141" max="16141" width="13.75" style="3" customWidth="1"/>
    <col min="16142" max="16142" width="6.375" style="3" customWidth="1"/>
    <col min="16143" max="16143" width="16.625" style="3" customWidth="1"/>
    <col min="16144" max="16144" width="14.5" style="3" customWidth="1"/>
    <col min="16145" max="16145" width="15.625" style="3" customWidth="1"/>
    <col min="16146" max="16384" width="9" style="3"/>
  </cols>
  <sheetData>
    <row r="2" spans="2:17" ht="20.100000000000001" customHeight="1">
      <c r="B2" s="1" t="s">
        <v>0</v>
      </c>
      <c r="C2" s="1"/>
      <c r="D2" s="1"/>
      <c r="E2" s="312" t="s">
        <v>713</v>
      </c>
      <c r="G2" s="4" t="s">
        <v>2</v>
      </c>
      <c r="H2" s="5"/>
      <c r="I2" s="6"/>
      <c r="J2" s="125">
        <f>SUM(H:H)</f>
        <v>5924442</v>
      </c>
    </row>
    <row r="3" spans="2:17" ht="20.100000000000001" customHeight="1">
      <c r="B3" s="1" t="s">
        <v>3</v>
      </c>
      <c r="C3" s="1"/>
      <c r="D3" s="1"/>
      <c r="E3" s="313" t="s">
        <v>714</v>
      </c>
    </row>
    <row r="4" spans="2:17" ht="20.100000000000001" customHeight="1">
      <c r="B4" s="1" t="s">
        <v>5</v>
      </c>
      <c r="C4" s="1"/>
      <c r="D4" s="1"/>
      <c r="E4" s="313">
        <v>199999</v>
      </c>
      <c r="J4" s="127"/>
      <c r="K4" s="314"/>
    </row>
    <row r="5" spans="2:17" ht="20.100000000000001" customHeight="1">
      <c r="B5" s="1" t="s">
        <v>6</v>
      </c>
      <c r="C5" s="1"/>
      <c r="D5" s="1"/>
      <c r="E5" s="315"/>
      <c r="J5" s="127"/>
      <c r="K5" s="314"/>
    </row>
    <row r="6" spans="2:17" ht="20.100000000000001" customHeight="1">
      <c r="B6" s="1" t="s">
        <v>8</v>
      </c>
      <c r="C6" s="1"/>
      <c r="D6" s="1"/>
      <c r="E6" s="315"/>
      <c r="J6" s="127"/>
      <c r="K6" s="314"/>
    </row>
    <row r="7" spans="2:17" ht="19.5" customHeight="1">
      <c r="B7" s="129"/>
      <c r="C7" s="129"/>
      <c r="D7" s="129"/>
      <c r="E7" s="316"/>
      <c r="J7" s="127"/>
      <c r="K7" s="314"/>
      <c r="L7" s="131"/>
    </row>
    <row r="8" spans="2:17" ht="19.5" customHeight="1"/>
    <row r="9" spans="2:17" s="9" customFormat="1" ht="19.5" customHeight="1">
      <c r="B9" s="16"/>
      <c r="C9" s="16" t="s">
        <v>10</v>
      </c>
      <c r="D9" s="16" t="s">
        <v>11</v>
      </c>
      <c r="E9" s="17" t="s">
        <v>12</v>
      </c>
      <c r="F9" s="17" t="s">
        <v>13</v>
      </c>
      <c r="G9" s="17" t="s">
        <v>14</v>
      </c>
      <c r="H9" s="17" t="s">
        <v>15</v>
      </c>
      <c r="I9" s="17" t="s">
        <v>16</v>
      </c>
      <c r="J9" s="17" t="s">
        <v>17</v>
      </c>
      <c r="K9" s="17" t="s">
        <v>18</v>
      </c>
      <c r="L9" s="17" t="s">
        <v>19</v>
      </c>
      <c r="M9" s="19" t="s">
        <v>20</v>
      </c>
      <c r="N9" s="16" t="s">
        <v>21</v>
      </c>
      <c r="O9" s="17" t="s">
        <v>22</v>
      </c>
      <c r="P9" s="19" t="s">
        <v>23</v>
      </c>
      <c r="Q9" s="21" t="s">
        <v>24</v>
      </c>
    </row>
    <row r="10" spans="2:17" s="75" customFormat="1" ht="15" customHeight="1">
      <c r="B10" s="73">
        <v>3</v>
      </c>
      <c r="C10" s="73" t="s">
        <v>715</v>
      </c>
      <c r="D10" s="73" t="s">
        <v>716</v>
      </c>
      <c r="E10" s="91" t="s">
        <v>717</v>
      </c>
      <c r="F10" s="133">
        <v>2</v>
      </c>
      <c r="G10" s="317">
        <v>310000</v>
      </c>
      <c r="H10" s="68">
        <f>F10*G10</f>
        <v>620000</v>
      </c>
      <c r="I10" s="90"/>
      <c r="J10" s="91"/>
      <c r="K10" s="292"/>
      <c r="L10" s="93"/>
      <c r="M10" s="20"/>
      <c r="N10" s="73"/>
      <c r="O10" s="57"/>
      <c r="P10" s="57"/>
      <c r="Q10" s="74"/>
    </row>
    <row r="11" spans="2:17" ht="15" customHeight="1">
      <c r="B11" s="17">
        <v>4</v>
      </c>
      <c r="C11" s="16" t="s">
        <v>720</v>
      </c>
      <c r="D11" s="16" t="s">
        <v>721</v>
      </c>
      <c r="E11" s="54" t="s">
        <v>722</v>
      </c>
      <c r="F11" s="295">
        <v>2</v>
      </c>
      <c r="G11" s="54">
        <v>41180</v>
      </c>
      <c r="H11" s="53">
        <f>F11*G11</f>
        <v>82360</v>
      </c>
      <c r="I11" s="295"/>
      <c r="J11" s="54" t="s">
        <v>723</v>
      </c>
      <c r="K11" s="292"/>
      <c r="L11" s="17"/>
      <c r="M11" s="19"/>
      <c r="N11" s="54"/>
      <c r="O11" s="17"/>
      <c r="P11" s="19"/>
      <c r="Q11" s="21"/>
    </row>
    <row r="12" spans="2:17" ht="15" customHeight="1">
      <c r="B12" s="17">
        <v>4</v>
      </c>
      <c r="C12" s="16" t="s">
        <v>720</v>
      </c>
      <c r="D12" s="16" t="s">
        <v>721</v>
      </c>
      <c r="E12" s="54" t="s">
        <v>724</v>
      </c>
      <c r="F12" s="295">
        <v>2</v>
      </c>
      <c r="G12" s="54">
        <v>3530</v>
      </c>
      <c r="H12" s="53">
        <f>F12*G12</f>
        <v>7060</v>
      </c>
      <c r="I12" s="295"/>
      <c r="J12" s="54" t="s">
        <v>725</v>
      </c>
      <c r="K12" s="292"/>
      <c r="L12" s="17"/>
      <c r="M12" s="19"/>
      <c r="N12" s="54"/>
      <c r="O12" s="17"/>
      <c r="P12" s="19"/>
      <c r="Q12" s="21"/>
    </row>
    <row r="13" spans="2:17" ht="15" customHeight="1">
      <c r="B13" s="17">
        <v>7</v>
      </c>
      <c r="C13" s="73" t="s">
        <v>96</v>
      </c>
      <c r="D13" s="93" t="s">
        <v>80</v>
      </c>
      <c r="E13" s="88" t="s">
        <v>726</v>
      </c>
      <c r="F13" s="133">
        <v>2</v>
      </c>
      <c r="G13" s="317">
        <v>8430</v>
      </c>
      <c r="H13" s="68">
        <f t="shared" ref="H13:H77" si="0">F13*G13</f>
        <v>16860</v>
      </c>
      <c r="I13" s="295"/>
      <c r="J13" s="324"/>
      <c r="K13" s="292"/>
      <c r="L13" s="17"/>
      <c r="M13" s="19"/>
      <c r="N13" s="54"/>
      <c r="O13" s="56"/>
      <c r="P13" s="204"/>
      <c r="Q13" s="21"/>
    </row>
    <row r="14" spans="2:17" ht="15" customHeight="1">
      <c r="B14" s="17">
        <v>7</v>
      </c>
      <c r="C14" s="73" t="s">
        <v>96</v>
      </c>
      <c r="D14" s="93" t="s">
        <v>80</v>
      </c>
      <c r="E14" s="88" t="s">
        <v>728</v>
      </c>
      <c r="F14" s="133">
        <v>2</v>
      </c>
      <c r="G14" s="317">
        <v>2660</v>
      </c>
      <c r="H14" s="68">
        <f t="shared" si="0"/>
        <v>5320</v>
      </c>
      <c r="I14" s="295"/>
      <c r="J14" s="54"/>
      <c r="K14" s="292"/>
      <c r="L14" s="17"/>
      <c r="M14" s="19"/>
      <c r="N14" s="54"/>
      <c r="O14" s="56"/>
      <c r="P14" s="19"/>
      <c r="Q14" s="21"/>
    </row>
    <row r="15" spans="2:17" ht="15" customHeight="1">
      <c r="B15" s="17">
        <v>7</v>
      </c>
      <c r="C15" s="73" t="s">
        <v>96</v>
      </c>
      <c r="D15" s="93" t="s">
        <v>80</v>
      </c>
      <c r="E15" s="88" t="s">
        <v>730</v>
      </c>
      <c r="F15" s="133">
        <v>2</v>
      </c>
      <c r="G15" s="317">
        <v>420</v>
      </c>
      <c r="H15" s="68">
        <f t="shared" si="0"/>
        <v>840</v>
      </c>
      <c r="I15" s="295"/>
      <c r="J15" s="54"/>
      <c r="K15" s="292"/>
      <c r="L15" s="17"/>
      <c r="M15" s="19"/>
      <c r="N15" s="54"/>
      <c r="O15" s="56"/>
      <c r="P15" s="19"/>
      <c r="Q15" s="21"/>
    </row>
    <row r="16" spans="2:17" ht="15" customHeight="1">
      <c r="B16" s="17">
        <v>7</v>
      </c>
      <c r="C16" s="73" t="s">
        <v>96</v>
      </c>
      <c r="D16" s="93" t="s">
        <v>80</v>
      </c>
      <c r="E16" s="88" t="s">
        <v>732</v>
      </c>
      <c r="F16" s="133">
        <v>2</v>
      </c>
      <c r="G16" s="317">
        <v>170</v>
      </c>
      <c r="H16" s="68">
        <f t="shared" si="0"/>
        <v>340</v>
      </c>
      <c r="I16" s="295"/>
      <c r="J16" s="54"/>
      <c r="K16" s="292"/>
      <c r="L16" s="17"/>
      <c r="M16" s="19"/>
      <c r="N16" s="54"/>
      <c r="O16" s="56"/>
      <c r="P16" s="19"/>
      <c r="Q16" s="21"/>
    </row>
    <row r="17" spans="2:17" ht="15" customHeight="1">
      <c r="B17" s="17">
        <v>7</v>
      </c>
      <c r="C17" s="17" t="s">
        <v>96</v>
      </c>
      <c r="D17" s="93" t="s">
        <v>80</v>
      </c>
      <c r="E17" s="54" t="s">
        <v>733</v>
      </c>
      <c r="F17" s="54">
        <v>4</v>
      </c>
      <c r="G17" s="54">
        <v>14150</v>
      </c>
      <c r="H17" s="68">
        <f t="shared" si="0"/>
        <v>56600</v>
      </c>
      <c r="I17" s="295"/>
      <c r="J17" s="54" t="s">
        <v>734</v>
      </c>
      <c r="K17" s="292"/>
      <c r="L17" s="17"/>
      <c r="M17" s="19"/>
      <c r="N17" s="54"/>
      <c r="O17" s="56"/>
      <c r="P17" s="19"/>
      <c r="Q17" s="21"/>
    </row>
    <row r="18" spans="2:17" ht="15" customHeight="1">
      <c r="B18" s="17">
        <v>7</v>
      </c>
      <c r="C18" s="17" t="s">
        <v>96</v>
      </c>
      <c r="D18" s="93" t="s">
        <v>80</v>
      </c>
      <c r="E18" s="54" t="s">
        <v>735</v>
      </c>
      <c r="F18" s="133">
        <v>2</v>
      </c>
      <c r="G18" s="54">
        <v>6820</v>
      </c>
      <c r="H18" s="68">
        <f t="shared" si="0"/>
        <v>13640</v>
      </c>
      <c r="I18" s="295"/>
      <c r="J18" s="54" t="s">
        <v>736</v>
      </c>
      <c r="K18" s="292"/>
      <c r="L18" s="17"/>
      <c r="M18" s="19"/>
      <c r="N18" s="54"/>
      <c r="O18" s="56"/>
      <c r="P18" s="308"/>
      <c r="Q18" s="21"/>
    </row>
    <row r="19" spans="2:17" ht="15" customHeight="1">
      <c r="B19" s="17">
        <v>1</v>
      </c>
      <c r="C19" s="319" t="s">
        <v>737</v>
      </c>
      <c r="D19" s="17" t="s">
        <v>80</v>
      </c>
      <c r="E19" s="320" t="s">
        <v>738</v>
      </c>
      <c r="F19" s="321">
        <v>2</v>
      </c>
      <c r="G19" s="54">
        <v>740</v>
      </c>
      <c r="H19" s="68">
        <f t="shared" si="0"/>
        <v>1480</v>
      </c>
      <c r="I19" s="295"/>
      <c r="J19" s="322" t="s">
        <v>739</v>
      </c>
      <c r="K19" s="292"/>
      <c r="L19" s="323"/>
      <c r="M19" s="19"/>
      <c r="N19" s="54"/>
      <c r="O19" s="56"/>
      <c r="P19" s="19"/>
      <c r="Q19" s="21"/>
    </row>
    <row r="20" spans="2:17" ht="15" customHeight="1">
      <c r="B20" s="17">
        <v>1</v>
      </c>
      <c r="C20" s="319" t="s">
        <v>737</v>
      </c>
      <c r="D20" s="17" t="s">
        <v>80</v>
      </c>
      <c r="E20" s="320" t="s">
        <v>740</v>
      </c>
      <c r="F20" s="321">
        <v>2</v>
      </c>
      <c r="G20" s="54">
        <v>1420</v>
      </c>
      <c r="H20" s="68">
        <f t="shared" si="0"/>
        <v>2840</v>
      </c>
      <c r="I20" s="295"/>
      <c r="J20" s="322" t="s">
        <v>741</v>
      </c>
      <c r="K20" s="292"/>
      <c r="L20" s="17"/>
      <c r="M20" s="19"/>
      <c r="N20" s="54"/>
      <c r="O20" s="56"/>
      <c r="P20" s="19"/>
      <c r="Q20" s="21"/>
    </row>
    <row r="21" spans="2:17" ht="14.25" customHeight="1">
      <c r="B21" s="17">
        <v>1</v>
      </c>
      <c r="C21" s="319" t="s">
        <v>737</v>
      </c>
      <c r="D21" s="17" t="s">
        <v>80</v>
      </c>
      <c r="E21" s="320" t="s">
        <v>742</v>
      </c>
      <c r="F21" s="321">
        <v>2</v>
      </c>
      <c r="G21" s="54">
        <v>740</v>
      </c>
      <c r="H21" s="68">
        <f t="shared" si="0"/>
        <v>1480</v>
      </c>
      <c r="I21" s="295"/>
      <c r="J21" s="322" t="s">
        <v>743</v>
      </c>
      <c r="K21" s="292"/>
      <c r="L21" s="17"/>
      <c r="M21" s="19"/>
      <c r="N21" s="54"/>
      <c r="O21" s="56"/>
      <c r="P21" s="19"/>
      <c r="Q21" s="21"/>
    </row>
    <row r="22" spans="2:17" ht="15" customHeight="1">
      <c r="B22" s="17">
        <v>1</v>
      </c>
      <c r="C22" s="319" t="s">
        <v>744</v>
      </c>
      <c r="D22" s="17" t="s">
        <v>80</v>
      </c>
      <c r="E22" s="320" t="s">
        <v>745</v>
      </c>
      <c r="F22" s="321">
        <v>2</v>
      </c>
      <c r="G22" s="54">
        <v>1470</v>
      </c>
      <c r="H22" s="68">
        <f t="shared" si="0"/>
        <v>2940</v>
      </c>
      <c r="I22" s="295"/>
      <c r="J22" s="322" t="s">
        <v>746</v>
      </c>
      <c r="K22" s="292"/>
      <c r="L22" s="17"/>
      <c r="M22" s="19"/>
      <c r="N22" s="54"/>
      <c r="O22" s="56"/>
      <c r="P22" s="19"/>
      <c r="Q22" s="21"/>
    </row>
    <row r="23" spans="2:17" ht="14.25" customHeight="1">
      <c r="B23" s="17">
        <v>1</v>
      </c>
      <c r="C23" s="319" t="s">
        <v>747</v>
      </c>
      <c r="D23" s="17" t="s">
        <v>80</v>
      </c>
      <c r="E23" s="320" t="s">
        <v>748</v>
      </c>
      <c r="F23" s="321">
        <v>2</v>
      </c>
      <c r="G23" s="54">
        <v>1600</v>
      </c>
      <c r="H23" s="68">
        <f t="shared" si="0"/>
        <v>3200</v>
      </c>
      <c r="I23" s="295"/>
      <c r="J23" s="322" t="s">
        <v>749</v>
      </c>
      <c r="K23" s="292"/>
      <c r="L23" s="17"/>
      <c r="M23" s="19"/>
      <c r="N23" s="54"/>
      <c r="O23" s="56"/>
      <c r="P23" s="19"/>
      <c r="Q23" s="21"/>
    </row>
    <row r="24" spans="2:17" ht="15" customHeight="1">
      <c r="B24" s="17">
        <v>1</v>
      </c>
      <c r="C24" s="319" t="s">
        <v>747</v>
      </c>
      <c r="D24" s="17" t="s">
        <v>80</v>
      </c>
      <c r="E24" s="320" t="s">
        <v>750</v>
      </c>
      <c r="F24" s="321">
        <v>4</v>
      </c>
      <c r="G24" s="54">
        <v>3830</v>
      </c>
      <c r="H24" s="68">
        <f t="shared" si="0"/>
        <v>15320</v>
      </c>
      <c r="I24" s="295"/>
      <c r="J24" s="322" t="s">
        <v>751</v>
      </c>
      <c r="K24" s="292"/>
      <c r="L24" s="17"/>
      <c r="M24" s="19"/>
      <c r="N24" s="54"/>
      <c r="O24" s="56"/>
      <c r="P24" s="19"/>
      <c r="Q24" s="21"/>
    </row>
    <row r="25" spans="2:17" ht="15" customHeight="1">
      <c r="B25" s="17">
        <v>1</v>
      </c>
      <c r="C25" s="319" t="s">
        <v>267</v>
      </c>
      <c r="D25" s="17" t="s">
        <v>80</v>
      </c>
      <c r="E25" s="320" t="s">
        <v>752</v>
      </c>
      <c r="F25" s="321">
        <v>2</v>
      </c>
      <c r="G25" s="54">
        <v>9750</v>
      </c>
      <c r="H25" s="68">
        <f t="shared" si="0"/>
        <v>19500</v>
      </c>
      <c r="I25" s="295"/>
      <c r="J25" s="322" t="s">
        <v>753</v>
      </c>
      <c r="K25" s="292"/>
      <c r="L25" s="17"/>
      <c r="M25" s="19"/>
      <c r="N25" s="54"/>
      <c r="O25" s="56"/>
      <c r="P25" s="19"/>
      <c r="Q25" s="21"/>
    </row>
    <row r="26" spans="2:17" ht="15" customHeight="1">
      <c r="B26" s="17">
        <v>7</v>
      </c>
      <c r="C26" s="73" t="s">
        <v>79</v>
      </c>
      <c r="D26" s="17" t="s">
        <v>80</v>
      </c>
      <c r="E26" s="54" t="s">
        <v>963</v>
      </c>
      <c r="F26" s="54">
        <v>2</v>
      </c>
      <c r="G26" s="54">
        <v>3130</v>
      </c>
      <c r="H26" s="68">
        <f>F26*G26</f>
        <v>6260</v>
      </c>
      <c r="I26" s="295"/>
      <c r="J26" s="54" t="s">
        <v>758</v>
      </c>
      <c r="K26" s="93"/>
      <c r="L26" s="17"/>
      <c r="M26" s="19"/>
      <c r="N26" s="54"/>
      <c r="O26" s="17"/>
      <c r="P26" s="19"/>
      <c r="Q26" s="21"/>
    </row>
    <row r="27" spans="2:17" ht="15" customHeight="1">
      <c r="B27" s="17">
        <v>1</v>
      </c>
      <c r="C27" s="319" t="s">
        <v>449</v>
      </c>
      <c r="D27" s="17" t="s">
        <v>80</v>
      </c>
      <c r="E27" s="320" t="s">
        <v>762</v>
      </c>
      <c r="F27" s="321">
        <v>6</v>
      </c>
      <c r="G27" s="54">
        <v>760</v>
      </c>
      <c r="H27" s="68">
        <f t="shared" si="0"/>
        <v>4560</v>
      </c>
      <c r="I27" s="295"/>
      <c r="J27" s="322" t="s">
        <v>763</v>
      </c>
      <c r="K27" s="292"/>
      <c r="L27" s="17"/>
      <c r="M27" s="19"/>
      <c r="N27" s="54"/>
      <c r="O27" s="56"/>
      <c r="P27" s="19"/>
      <c r="Q27" s="21"/>
    </row>
    <row r="28" spans="2:17" ht="15" customHeight="1">
      <c r="B28" s="17">
        <v>1</v>
      </c>
      <c r="C28" s="319" t="s">
        <v>449</v>
      </c>
      <c r="D28" s="17" t="s">
        <v>80</v>
      </c>
      <c r="E28" s="320" t="s">
        <v>964</v>
      </c>
      <c r="F28" s="321">
        <v>6</v>
      </c>
      <c r="G28" s="54">
        <v>250</v>
      </c>
      <c r="H28" s="68">
        <f t="shared" si="0"/>
        <v>1500</v>
      </c>
      <c r="I28" s="295"/>
      <c r="J28" s="322" t="s">
        <v>765</v>
      </c>
      <c r="K28" s="292"/>
      <c r="L28" s="17"/>
      <c r="M28" s="19"/>
      <c r="N28" s="54"/>
      <c r="O28" s="56"/>
      <c r="P28" s="19"/>
      <c r="Q28" s="21"/>
    </row>
    <row r="29" spans="2:17" ht="15" customHeight="1">
      <c r="B29" s="17">
        <v>1</v>
      </c>
      <c r="C29" s="319" t="s">
        <v>449</v>
      </c>
      <c r="D29" s="17" t="s">
        <v>80</v>
      </c>
      <c r="E29" s="320" t="s">
        <v>94</v>
      </c>
      <c r="F29" s="321">
        <v>6</v>
      </c>
      <c r="G29" s="54">
        <v>30</v>
      </c>
      <c r="H29" s="68">
        <f t="shared" si="0"/>
        <v>180</v>
      </c>
      <c r="I29" s="295"/>
      <c r="J29" s="322" t="s">
        <v>766</v>
      </c>
      <c r="K29" s="292"/>
      <c r="L29" s="17"/>
      <c r="M29" s="19"/>
      <c r="N29" s="54"/>
      <c r="O29" s="56"/>
      <c r="P29" s="19"/>
      <c r="Q29" s="21"/>
    </row>
    <row r="30" spans="2:17" ht="15" customHeight="1">
      <c r="B30" s="17">
        <v>1</v>
      </c>
      <c r="C30" s="319" t="s">
        <v>449</v>
      </c>
      <c r="D30" s="17" t="s">
        <v>80</v>
      </c>
      <c r="E30" s="320" t="s">
        <v>965</v>
      </c>
      <c r="F30" s="321">
        <v>4</v>
      </c>
      <c r="G30" s="54">
        <v>1280</v>
      </c>
      <c r="H30" s="68">
        <f t="shared" si="0"/>
        <v>5120</v>
      </c>
      <c r="I30" s="295"/>
      <c r="J30" s="322" t="s">
        <v>768</v>
      </c>
      <c r="K30" s="292"/>
      <c r="L30" s="17"/>
      <c r="M30" s="19"/>
      <c r="N30" s="54"/>
      <c r="O30" s="56"/>
      <c r="P30" s="19"/>
      <c r="Q30" s="21"/>
    </row>
    <row r="31" spans="2:17" ht="15" customHeight="1">
      <c r="B31" s="17">
        <v>1</v>
      </c>
      <c r="C31" s="319" t="s">
        <v>449</v>
      </c>
      <c r="D31" s="17" t="s">
        <v>80</v>
      </c>
      <c r="E31" s="320" t="s">
        <v>770</v>
      </c>
      <c r="F31" s="321">
        <v>16</v>
      </c>
      <c r="G31" s="54">
        <v>1220</v>
      </c>
      <c r="H31" s="68">
        <f t="shared" si="0"/>
        <v>19520</v>
      </c>
      <c r="I31" s="295"/>
      <c r="J31" s="322" t="s">
        <v>765</v>
      </c>
      <c r="K31" s="292"/>
      <c r="L31" s="17"/>
      <c r="M31" s="19"/>
      <c r="N31" s="54"/>
      <c r="O31" s="56"/>
      <c r="P31" s="19"/>
      <c r="Q31" s="21"/>
    </row>
    <row r="32" spans="2:17" ht="15" customHeight="1">
      <c r="B32" s="17">
        <v>1</v>
      </c>
      <c r="C32" s="73" t="s">
        <v>772</v>
      </c>
      <c r="D32" s="73" t="s">
        <v>55</v>
      </c>
      <c r="E32" s="54" t="s">
        <v>773</v>
      </c>
      <c r="F32" s="295">
        <v>6</v>
      </c>
      <c r="G32" s="54">
        <v>4100</v>
      </c>
      <c r="H32" s="68">
        <f t="shared" si="0"/>
        <v>24600</v>
      </c>
      <c r="I32" s="295"/>
      <c r="J32" s="54"/>
      <c r="K32" s="292"/>
      <c r="L32" s="17"/>
      <c r="M32" s="19"/>
      <c r="N32" s="54"/>
      <c r="O32" s="56"/>
      <c r="P32" s="19"/>
      <c r="Q32" s="21"/>
    </row>
    <row r="33" spans="2:17" ht="15" customHeight="1">
      <c r="B33" s="17">
        <v>1</v>
      </c>
      <c r="C33" s="73" t="s">
        <v>772</v>
      </c>
      <c r="D33" s="73" t="s">
        <v>55</v>
      </c>
      <c r="E33" s="54" t="s">
        <v>60</v>
      </c>
      <c r="F33" s="295">
        <v>6</v>
      </c>
      <c r="G33" s="54">
        <v>110</v>
      </c>
      <c r="H33" s="68">
        <f t="shared" si="0"/>
        <v>660</v>
      </c>
      <c r="I33" s="295"/>
      <c r="J33" s="54"/>
      <c r="K33" s="292"/>
      <c r="L33" s="17"/>
      <c r="M33" s="19"/>
      <c r="N33" s="54"/>
      <c r="O33" s="56"/>
      <c r="P33" s="19"/>
      <c r="Q33" s="21"/>
    </row>
    <row r="34" spans="2:17" ht="15" customHeight="1">
      <c r="B34" s="17">
        <v>1</v>
      </c>
      <c r="C34" s="16" t="s">
        <v>772</v>
      </c>
      <c r="D34" s="16" t="s">
        <v>55</v>
      </c>
      <c r="E34" s="54" t="s">
        <v>775</v>
      </c>
      <c r="F34" s="295">
        <v>6</v>
      </c>
      <c r="G34" s="54">
        <v>1900</v>
      </c>
      <c r="H34" s="53">
        <f t="shared" si="0"/>
        <v>11400</v>
      </c>
      <c r="I34" s="295"/>
      <c r="J34" s="54"/>
      <c r="K34" s="292"/>
      <c r="L34" s="17"/>
      <c r="M34" s="19"/>
      <c r="N34" s="54"/>
      <c r="O34" s="56"/>
      <c r="P34" s="19"/>
      <c r="Q34" s="21"/>
    </row>
    <row r="35" spans="2:17" ht="15" customHeight="1">
      <c r="B35" s="17">
        <v>1</v>
      </c>
      <c r="C35" s="16" t="s">
        <v>772</v>
      </c>
      <c r="D35" s="16" t="s">
        <v>55</v>
      </c>
      <c r="E35" s="54" t="s">
        <v>62</v>
      </c>
      <c r="F35" s="295">
        <v>0</v>
      </c>
      <c r="G35" s="54">
        <v>2200</v>
      </c>
      <c r="H35" s="53">
        <f t="shared" si="0"/>
        <v>0</v>
      </c>
      <c r="I35" s="295"/>
      <c r="J35" s="54"/>
      <c r="K35" s="292"/>
      <c r="L35" s="17"/>
      <c r="M35" s="19"/>
      <c r="N35" s="54"/>
      <c r="O35" s="56"/>
      <c r="P35" s="19"/>
      <c r="Q35" s="21"/>
    </row>
    <row r="36" spans="2:17" ht="15" customHeight="1">
      <c r="B36" s="17">
        <v>1</v>
      </c>
      <c r="C36" s="16" t="s">
        <v>777</v>
      </c>
      <c r="D36" s="16" t="s">
        <v>55</v>
      </c>
      <c r="E36" s="54" t="s">
        <v>778</v>
      </c>
      <c r="F36" s="295">
        <v>6</v>
      </c>
      <c r="G36" s="54">
        <v>1200</v>
      </c>
      <c r="H36" s="53">
        <f t="shared" si="0"/>
        <v>7200</v>
      </c>
      <c r="I36" s="295"/>
      <c r="J36" s="54"/>
      <c r="K36" s="292"/>
      <c r="L36" s="17"/>
      <c r="M36" s="19"/>
      <c r="N36" s="54"/>
      <c r="O36" s="56"/>
      <c r="P36" s="19"/>
      <c r="Q36" s="21"/>
    </row>
    <row r="37" spans="2:17" ht="15" customHeight="1">
      <c r="B37" s="17">
        <v>1</v>
      </c>
      <c r="C37" s="16" t="s">
        <v>777</v>
      </c>
      <c r="D37" s="16" t="s">
        <v>55</v>
      </c>
      <c r="E37" s="54" t="s">
        <v>779</v>
      </c>
      <c r="F37" s="295">
        <v>0</v>
      </c>
      <c r="G37" s="54">
        <v>2200</v>
      </c>
      <c r="H37" s="53">
        <f t="shared" si="0"/>
        <v>0</v>
      </c>
      <c r="I37" s="295"/>
      <c r="J37" s="54"/>
      <c r="K37" s="292"/>
      <c r="L37" s="17"/>
      <c r="M37" s="19"/>
      <c r="N37" s="54"/>
      <c r="O37" s="56"/>
      <c r="P37" s="19"/>
      <c r="Q37" s="21"/>
    </row>
    <row r="38" spans="2:17" ht="15" customHeight="1">
      <c r="B38" s="17">
        <v>6</v>
      </c>
      <c r="C38" s="17" t="s">
        <v>780</v>
      </c>
      <c r="D38" s="16" t="s">
        <v>759</v>
      </c>
      <c r="E38" s="54" t="s">
        <v>781</v>
      </c>
      <c r="F38" s="54">
        <v>4</v>
      </c>
      <c r="G38" s="54">
        <v>14660</v>
      </c>
      <c r="H38" s="53">
        <f t="shared" si="0"/>
        <v>58640</v>
      </c>
      <c r="I38" s="295"/>
      <c r="J38" s="54" t="s">
        <v>782</v>
      </c>
      <c r="K38" s="292"/>
      <c r="L38" s="17"/>
      <c r="M38" s="19"/>
      <c r="N38" s="54"/>
      <c r="O38" s="56"/>
      <c r="P38" s="19"/>
      <c r="Q38" s="21"/>
    </row>
    <row r="39" spans="2:17" ht="15" customHeight="1">
      <c r="B39" s="17">
        <v>6</v>
      </c>
      <c r="C39" s="17" t="s">
        <v>780</v>
      </c>
      <c r="D39" s="16" t="s">
        <v>759</v>
      </c>
      <c r="E39" s="146" t="s">
        <v>783</v>
      </c>
      <c r="F39" s="295">
        <v>2</v>
      </c>
      <c r="G39" s="53">
        <v>140000</v>
      </c>
      <c r="H39" s="53">
        <f t="shared" si="0"/>
        <v>280000</v>
      </c>
      <c r="I39" s="53"/>
      <c r="J39" s="54" t="s">
        <v>784</v>
      </c>
      <c r="K39" s="292"/>
      <c r="L39" s="17"/>
      <c r="M39" s="19"/>
      <c r="N39" s="54"/>
      <c r="O39" s="56"/>
      <c r="P39" s="19"/>
      <c r="Q39" s="21"/>
    </row>
    <row r="40" spans="2:17" ht="15" customHeight="1">
      <c r="B40" s="17">
        <v>6</v>
      </c>
      <c r="C40" s="17" t="s">
        <v>780</v>
      </c>
      <c r="D40" s="16" t="s">
        <v>759</v>
      </c>
      <c r="E40" s="54" t="s">
        <v>785</v>
      </c>
      <c r="F40" s="295">
        <v>2</v>
      </c>
      <c r="G40" s="53">
        <v>135000</v>
      </c>
      <c r="H40" s="53">
        <f t="shared" si="0"/>
        <v>270000</v>
      </c>
      <c r="I40" s="53"/>
      <c r="J40" s="54" t="s">
        <v>786</v>
      </c>
      <c r="K40" s="292"/>
      <c r="L40" s="17"/>
      <c r="M40" s="19"/>
      <c r="N40" s="54"/>
      <c r="O40" s="56"/>
      <c r="P40" s="19"/>
      <c r="Q40" s="21"/>
    </row>
    <row r="41" spans="2:17" ht="15" customHeight="1">
      <c r="B41" s="17">
        <v>6</v>
      </c>
      <c r="C41" s="17" t="s">
        <v>780</v>
      </c>
      <c r="D41" s="16" t="s">
        <v>759</v>
      </c>
      <c r="E41" s="54" t="s">
        <v>787</v>
      </c>
      <c r="F41" s="295">
        <v>2</v>
      </c>
      <c r="G41" s="53">
        <v>16100</v>
      </c>
      <c r="H41" s="53">
        <f t="shared" si="0"/>
        <v>32200</v>
      </c>
      <c r="I41" s="53"/>
      <c r="J41" s="54" t="s">
        <v>788</v>
      </c>
      <c r="K41" s="292"/>
      <c r="L41" s="17"/>
      <c r="M41" s="19"/>
      <c r="N41" s="54"/>
      <c r="O41" s="56"/>
      <c r="P41" s="19"/>
      <c r="Q41" s="21"/>
    </row>
    <row r="42" spans="2:17" ht="15" customHeight="1">
      <c r="B42" s="17">
        <v>6</v>
      </c>
      <c r="C42" s="17" t="s">
        <v>780</v>
      </c>
      <c r="D42" s="16" t="s">
        <v>759</v>
      </c>
      <c r="E42" s="54" t="s">
        <v>789</v>
      </c>
      <c r="F42" s="295">
        <v>2</v>
      </c>
      <c r="G42" s="53">
        <v>12500</v>
      </c>
      <c r="H42" s="53">
        <f t="shared" si="0"/>
        <v>25000</v>
      </c>
      <c r="I42" s="53"/>
      <c r="J42" s="54" t="s">
        <v>790</v>
      </c>
      <c r="K42" s="292"/>
      <c r="L42" s="17"/>
      <c r="M42" s="19"/>
      <c r="N42" s="54"/>
      <c r="O42" s="56"/>
      <c r="P42" s="19"/>
      <c r="Q42" s="21"/>
    </row>
    <row r="43" spans="2:17" ht="15" customHeight="1">
      <c r="B43" s="17">
        <v>6</v>
      </c>
      <c r="C43" s="17" t="s">
        <v>780</v>
      </c>
      <c r="D43" s="16" t="s">
        <v>759</v>
      </c>
      <c r="E43" s="320" t="s">
        <v>791</v>
      </c>
      <c r="F43" s="321">
        <v>4</v>
      </c>
      <c r="G43" s="54">
        <v>270</v>
      </c>
      <c r="H43" s="53">
        <f t="shared" si="0"/>
        <v>1080</v>
      </c>
      <c r="I43" s="295"/>
      <c r="J43" s="322" t="s">
        <v>792</v>
      </c>
      <c r="K43" s="292"/>
      <c r="L43" s="17"/>
      <c r="M43" s="19"/>
      <c r="N43" s="54"/>
      <c r="O43" s="56"/>
      <c r="P43" s="19"/>
      <c r="Q43" s="21"/>
    </row>
    <row r="44" spans="2:17" ht="15" customHeight="1">
      <c r="B44" s="17">
        <v>1</v>
      </c>
      <c r="C44" s="319" t="s">
        <v>793</v>
      </c>
      <c r="D44" s="16" t="s">
        <v>759</v>
      </c>
      <c r="E44" s="320" t="s">
        <v>794</v>
      </c>
      <c r="F44" s="321">
        <v>2</v>
      </c>
      <c r="G44" s="54">
        <v>3590</v>
      </c>
      <c r="H44" s="53">
        <f t="shared" si="0"/>
        <v>7180</v>
      </c>
      <c r="I44" s="295"/>
      <c r="J44" s="322" t="s">
        <v>795</v>
      </c>
      <c r="K44" s="292"/>
      <c r="L44" s="292"/>
      <c r="M44" s="19"/>
      <c r="N44" s="54"/>
      <c r="O44" s="56"/>
      <c r="P44" s="19"/>
      <c r="Q44" s="21"/>
    </row>
    <row r="45" spans="2:17" ht="15" customHeight="1">
      <c r="B45" s="17">
        <v>1</v>
      </c>
      <c r="C45" s="319" t="s">
        <v>793</v>
      </c>
      <c r="D45" s="16" t="s">
        <v>759</v>
      </c>
      <c r="E45" s="320" t="s">
        <v>798</v>
      </c>
      <c r="F45" s="321">
        <v>2</v>
      </c>
      <c r="G45" s="54">
        <v>55</v>
      </c>
      <c r="H45" s="53">
        <f t="shared" si="0"/>
        <v>110</v>
      </c>
      <c r="I45" s="295"/>
      <c r="J45" s="322" t="s">
        <v>799</v>
      </c>
      <c r="K45" s="292"/>
      <c r="L45" s="17"/>
      <c r="M45" s="19"/>
      <c r="N45" s="54"/>
      <c r="O45" s="56"/>
      <c r="P45" s="19"/>
      <c r="Q45" s="21"/>
    </row>
    <row r="46" spans="2:17" ht="15" customHeight="1">
      <c r="B46" s="17">
        <v>1</v>
      </c>
      <c r="C46" s="319" t="s">
        <v>793</v>
      </c>
      <c r="D46" s="16" t="s">
        <v>759</v>
      </c>
      <c r="E46" s="320" t="s">
        <v>800</v>
      </c>
      <c r="F46" s="321">
        <v>2</v>
      </c>
      <c r="G46" s="54">
        <v>780</v>
      </c>
      <c r="H46" s="53">
        <f t="shared" si="0"/>
        <v>1560</v>
      </c>
      <c r="I46" s="295"/>
      <c r="J46" s="322" t="s">
        <v>801</v>
      </c>
      <c r="K46" s="292"/>
      <c r="L46" s="17"/>
      <c r="M46" s="19"/>
      <c r="N46" s="54"/>
      <c r="O46" s="56"/>
      <c r="P46" s="19"/>
      <c r="Q46" s="21"/>
    </row>
    <row r="47" spans="2:17" ht="15" customHeight="1">
      <c r="B47" s="17">
        <v>1</v>
      </c>
      <c r="C47" s="319" t="s">
        <v>793</v>
      </c>
      <c r="D47" s="16" t="s">
        <v>759</v>
      </c>
      <c r="E47" s="320" t="s">
        <v>802</v>
      </c>
      <c r="F47" s="321">
        <v>2</v>
      </c>
      <c r="G47" s="54">
        <v>1580</v>
      </c>
      <c r="H47" s="53">
        <f t="shared" si="0"/>
        <v>3160</v>
      </c>
      <c r="I47" s="295"/>
      <c r="J47" s="322" t="s">
        <v>801</v>
      </c>
      <c r="K47" s="292"/>
      <c r="L47" s="17"/>
      <c r="M47" s="19"/>
      <c r="N47" s="54"/>
      <c r="O47" s="56"/>
      <c r="P47" s="19"/>
      <c r="Q47" s="21"/>
    </row>
    <row r="48" spans="2:17" ht="15" customHeight="1">
      <c r="B48" s="17">
        <v>1</v>
      </c>
      <c r="C48" s="319" t="s">
        <v>793</v>
      </c>
      <c r="D48" s="16" t="s">
        <v>759</v>
      </c>
      <c r="E48" s="320" t="s">
        <v>803</v>
      </c>
      <c r="F48" s="321">
        <v>4</v>
      </c>
      <c r="G48" s="54">
        <v>1580</v>
      </c>
      <c r="H48" s="53">
        <f t="shared" si="0"/>
        <v>6320</v>
      </c>
      <c r="I48" s="295"/>
      <c r="J48" s="322" t="s">
        <v>801</v>
      </c>
      <c r="K48" s="292"/>
      <c r="L48" s="17"/>
      <c r="M48" s="19"/>
      <c r="N48" s="54"/>
      <c r="O48" s="56"/>
      <c r="P48" s="19"/>
      <c r="Q48" s="21"/>
    </row>
    <row r="49" spans="2:17" ht="15" customHeight="1">
      <c r="B49" s="17">
        <v>1</v>
      </c>
      <c r="C49" s="319" t="s">
        <v>793</v>
      </c>
      <c r="D49" s="16" t="s">
        <v>759</v>
      </c>
      <c r="E49" s="320" t="s">
        <v>804</v>
      </c>
      <c r="F49" s="321">
        <v>2</v>
      </c>
      <c r="G49" s="54">
        <v>1580</v>
      </c>
      <c r="H49" s="53">
        <f t="shared" si="0"/>
        <v>3160</v>
      </c>
      <c r="I49" s="295"/>
      <c r="J49" s="322" t="s">
        <v>801</v>
      </c>
      <c r="K49" s="292"/>
      <c r="L49" s="17"/>
      <c r="M49" s="19"/>
      <c r="N49" s="54"/>
      <c r="O49" s="56"/>
      <c r="P49" s="19"/>
      <c r="Q49" s="21"/>
    </row>
    <row r="50" spans="2:17" ht="15" customHeight="1">
      <c r="B50" s="17">
        <v>1</v>
      </c>
      <c r="C50" s="319" t="s">
        <v>793</v>
      </c>
      <c r="D50" s="16" t="s">
        <v>759</v>
      </c>
      <c r="E50" s="320" t="s">
        <v>805</v>
      </c>
      <c r="F50" s="321">
        <v>4</v>
      </c>
      <c r="G50" s="54">
        <v>1580</v>
      </c>
      <c r="H50" s="53">
        <f t="shared" si="0"/>
        <v>6320</v>
      </c>
      <c r="I50" s="295"/>
      <c r="J50" s="322" t="s">
        <v>801</v>
      </c>
      <c r="K50" s="292"/>
      <c r="L50" s="17"/>
      <c r="M50" s="19"/>
      <c r="N50" s="54"/>
      <c r="O50" s="56"/>
      <c r="P50" s="19"/>
      <c r="Q50" s="21"/>
    </row>
    <row r="51" spans="2:17" ht="15" customHeight="1">
      <c r="B51" s="17">
        <v>1</v>
      </c>
      <c r="C51" s="319" t="s">
        <v>793</v>
      </c>
      <c r="D51" s="16" t="s">
        <v>759</v>
      </c>
      <c r="E51" s="320" t="s">
        <v>802</v>
      </c>
      <c r="F51" s="321">
        <v>2</v>
      </c>
      <c r="G51" s="54">
        <v>1580</v>
      </c>
      <c r="H51" s="53">
        <f t="shared" si="0"/>
        <v>3160</v>
      </c>
      <c r="I51" s="295"/>
      <c r="J51" s="322" t="s">
        <v>801</v>
      </c>
      <c r="K51" s="292"/>
      <c r="L51" s="17"/>
      <c r="M51" s="19"/>
      <c r="N51" s="54"/>
      <c r="O51" s="56"/>
      <c r="P51" s="19"/>
      <c r="Q51" s="21"/>
    </row>
    <row r="52" spans="2:17" ht="15" customHeight="1">
      <c r="B52" s="17">
        <v>1</v>
      </c>
      <c r="C52" s="319" t="s">
        <v>793</v>
      </c>
      <c r="D52" s="16" t="s">
        <v>759</v>
      </c>
      <c r="E52" s="320" t="s">
        <v>803</v>
      </c>
      <c r="F52" s="321">
        <v>2</v>
      </c>
      <c r="G52" s="54">
        <v>1580</v>
      </c>
      <c r="H52" s="53">
        <f t="shared" si="0"/>
        <v>3160</v>
      </c>
      <c r="I52" s="295"/>
      <c r="J52" s="322" t="s">
        <v>801</v>
      </c>
      <c r="K52" s="292"/>
      <c r="L52" s="17"/>
      <c r="M52" s="19"/>
      <c r="N52" s="54"/>
      <c r="O52" s="56"/>
      <c r="P52" s="19"/>
      <c r="Q52" s="21"/>
    </row>
    <row r="53" spans="2:17" ht="15" customHeight="1">
      <c r="B53" s="17">
        <v>1</v>
      </c>
      <c r="C53" s="319" t="s">
        <v>793</v>
      </c>
      <c r="D53" s="16" t="s">
        <v>759</v>
      </c>
      <c r="E53" s="320" t="s">
        <v>806</v>
      </c>
      <c r="F53" s="321">
        <v>2</v>
      </c>
      <c r="G53" s="54">
        <v>850</v>
      </c>
      <c r="H53" s="53">
        <f t="shared" si="0"/>
        <v>1700</v>
      </c>
      <c r="I53" s="295"/>
      <c r="J53" s="54" t="s">
        <v>807</v>
      </c>
      <c r="K53" s="292"/>
      <c r="L53" s="17"/>
      <c r="M53" s="19"/>
      <c r="N53" s="54"/>
      <c r="O53" s="56"/>
      <c r="P53" s="19"/>
      <c r="Q53" s="21"/>
    </row>
    <row r="54" spans="2:17" ht="15" customHeight="1">
      <c r="B54" s="17">
        <v>1</v>
      </c>
      <c r="C54" s="319" t="s">
        <v>808</v>
      </c>
      <c r="D54" s="319" t="s">
        <v>808</v>
      </c>
      <c r="E54" s="320" t="s">
        <v>966</v>
      </c>
      <c r="F54" s="321">
        <v>2</v>
      </c>
      <c r="G54" s="54">
        <v>16500</v>
      </c>
      <c r="H54" s="53">
        <f t="shared" si="0"/>
        <v>33000</v>
      </c>
      <c r="I54" s="295"/>
      <c r="J54" s="322" t="s">
        <v>810</v>
      </c>
      <c r="K54" s="292"/>
      <c r="L54" s="346"/>
      <c r="M54" s="19"/>
      <c r="N54" s="54"/>
      <c r="O54" s="56"/>
      <c r="P54" s="19"/>
      <c r="Q54" s="21"/>
    </row>
    <row r="55" spans="2:17" ht="15" customHeight="1">
      <c r="B55" s="17">
        <v>1</v>
      </c>
      <c r="C55" s="319" t="s">
        <v>808</v>
      </c>
      <c r="D55" s="319" t="s">
        <v>808</v>
      </c>
      <c r="E55" s="320" t="s">
        <v>811</v>
      </c>
      <c r="F55" s="321">
        <v>2</v>
      </c>
      <c r="G55" s="54">
        <v>86000</v>
      </c>
      <c r="H55" s="53">
        <f t="shared" si="0"/>
        <v>172000</v>
      </c>
      <c r="I55" s="295"/>
      <c r="J55" s="322" t="s">
        <v>812</v>
      </c>
      <c r="K55" s="292"/>
      <c r="L55" s="17"/>
      <c r="M55" s="19"/>
      <c r="N55" s="54"/>
      <c r="O55" s="56"/>
      <c r="P55" s="19"/>
      <c r="Q55" s="21"/>
    </row>
    <row r="56" spans="2:17" ht="15" customHeight="1">
      <c r="B56" s="17">
        <v>1</v>
      </c>
      <c r="C56" s="319" t="s">
        <v>808</v>
      </c>
      <c r="D56" s="319" t="s">
        <v>808</v>
      </c>
      <c r="E56" s="320" t="s">
        <v>813</v>
      </c>
      <c r="F56" s="321">
        <v>2</v>
      </c>
      <c r="G56" s="54">
        <v>110000</v>
      </c>
      <c r="H56" s="53">
        <f t="shared" si="0"/>
        <v>220000</v>
      </c>
      <c r="I56" s="295"/>
      <c r="J56" s="322" t="s">
        <v>814</v>
      </c>
      <c r="K56" s="292"/>
      <c r="L56" s="17"/>
      <c r="M56" s="19"/>
      <c r="N56" s="54"/>
      <c r="O56" s="56"/>
      <c r="P56" s="19"/>
      <c r="Q56" s="21"/>
    </row>
    <row r="57" spans="2:17" ht="15" customHeight="1">
      <c r="B57" s="17">
        <v>1</v>
      </c>
      <c r="C57" s="319" t="s">
        <v>808</v>
      </c>
      <c r="D57" s="319" t="s">
        <v>808</v>
      </c>
      <c r="E57" s="320" t="s">
        <v>815</v>
      </c>
      <c r="F57" s="321">
        <v>2</v>
      </c>
      <c r="G57" s="54">
        <v>44500</v>
      </c>
      <c r="H57" s="53">
        <f t="shared" si="0"/>
        <v>89000</v>
      </c>
      <c r="I57" s="295"/>
      <c r="J57" s="322" t="s">
        <v>816</v>
      </c>
      <c r="K57" s="292"/>
      <c r="L57" s="17"/>
      <c r="M57" s="19"/>
      <c r="N57" s="54"/>
      <c r="O57" s="56"/>
      <c r="P57" s="19"/>
      <c r="Q57" s="21"/>
    </row>
    <row r="58" spans="2:17" ht="15" customHeight="1">
      <c r="B58" s="17">
        <v>1</v>
      </c>
      <c r="C58" s="319" t="s">
        <v>808</v>
      </c>
      <c r="D58" s="319" t="s">
        <v>808</v>
      </c>
      <c r="E58" s="320" t="s">
        <v>817</v>
      </c>
      <c r="F58" s="321">
        <v>2</v>
      </c>
      <c r="G58" s="54">
        <v>98000</v>
      </c>
      <c r="H58" s="53">
        <f t="shared" si="0"/>
        <v>196000</v>
      </c>
      <c r="I58" s="295"/>
      <c r="J58" s="322" t="s">
        <v>818</v>
      </c>
      <c r="K58" s="292"/>
      <c r="L58" s="17"/>
      <c r="M58" s="19"/>
      <c r="N58" s="54"/>
      <c r="O58" s="56"/>
      <c r="P58" s="19"/>
      <c r="Q58" s="21"/>
    </row>
    <row r="59" spans="2:17" ht="15" customHeight="1">
      <c r="B59" s="17">
        <v>1</v>
      </c>
      <c r="C59" s="16" t="s">
        <v>808</v>
      </c>
      <c r="D59" s="16" t="s">
        <v>808</v>
      </c>
      <c r="E59" s="54" t="s">
        <v>819</v>
      </c>
      <c r="F59" s="295">
        <v>2</v>
      </c>
      <c r="G59" s="54">
        <v>56000</v>
      </c>
      <c r="H59" s="53">
        <f>F59*G59</f>
        <v>112000</v>
      </c>
      <c r="I59" s="295"/>
      <c r="J59" s="54" t="s">
        <v>820</v>
      </c>
      <c r="K59" s="292"/>
      <c r="L59" s="17"/>
      <c r="M59" s="19"/>
      <c r="N59" s="54"/>
      <c r="O59" s="17"/>
      <c r="P59" s="19"/>
      <c r="Q59" s="21"/>
    </row>
    <row r="60" spans="2:17" ht="15" customHeight="1">
      <c r="B60" s="17">
        <v>6</v>
      </c>
      <c r="C60" s="16" t="s">
        <v>821</v>
      </c>
      <c r="D60" s="16" t="s">
        <v>821</v>
      </c>
      <c r="E60" s="54" t="s">
        <v>822</v>
      </c>
      <c r="F60" s="295">
        <v>2</v>
      </c>
      <c r="G60" s="53">
        <v>13800</v>
      </c>
      <c r="H60" s="53">
        <f t="shared" si="0"/>
        <v>27600</v>
      </c>
      <c r="I60" s="295"/>
      <c r="J60" s="54" t="s">
        <v>823</v>
      </c>
      <c r="K60" s="292"/>
      <c r="L60" s="17"/>
      <c r="M60" s="19"/>
      <c r="N60" s="54"/>
      <c r="O60" s="56"/>
      <c r="P60" s="19"/>
      <c r="Q60" s="21"/>
    </row>
    <row r="61" spans="2:17" ht="15" customHeight="1">
      <c r="B61" s="17">
        <v>6</v>
      </c>
      <c r="C61" s="16" t="s">
        <v>821</v>
      </c>
      <c r="D61" s="16" t="s">
        <v>821</v>
      </c>
      <c r="E61" s="54" t="s">
        <v>824</v>
      </c>
      <c r="F61" s="54">
        <v>2</v>
      </c>
      <c r="G61" s="54">
        <v>1680</v>
      </c>
      <c r="H61" s="53">
        <f t="shared" si="0"/>
        <v>3360</v>
      </c>
      <c r="I61" s="295"/>
      <c r="J61" s="54" t="s">
        <v>825</v>
      </c>
      <c r="K61" s="292"/>
      <c r="L61" s="17"/>
      <c r="M61" s="19"/>
      <c r="N61" s="54"/>
      <c r="O61" s="56"/>
      <c r="P61" s="19"/>
      <c r="Q61" s="21"/>
    </row>
    <row r="62" spans="2:17" s="9" customFormat="1" ht="15" customHeight="1">
      <c r="B62" s="17">
        <v>7</v>
      </c>
      <c r="C62" s="16" t="s">
        <v>492</v>
      </c>
      <c r="D62" s="16" t="s">
        <v>492</v>
      </c>
      <c r="E62" s="54" t="s">
        <v>835</v>
      </c>
      <c r="F62" s="54">
        <v>8</v>
      </c>
      <c r="G62" s="54">
        <v>3985</v>
      </c>
      <c r="H62" s="53">
        <f t="shared" si="0"/>
        <v>31880</v>
      </c>
      <c r="I62" s="17"/>
      <c r="J62" s="54" t="s">
        <v>836</v>
      </c>
      <c r="K62" s="17"/>
      <c r="L62" s="17"/>
      <c r="M62" s="19"/>
      <c r="N62" s="16"/>
      <c r="O62" s="347"/>
      <c r="P62" s="19"/>
      <c r="Q62" s="21"/>
    </row>
    <row r="63" spans="2:17" s="9" customFormat="1" ht="15" customHeight="1">
      <c r="B63" s="17">
        <v>7</v>
      </c>
      <c r="C63" s="16" t="s">
        <v>492</v>
      </c>
      <c r="D63" s="16" t="s">
        <v>492</v>
      </c>
      <c r="E63" s="54" t="s">
        <v>837</v>
      </c>
      <c r="F63" s="54">
        <v>8</v>
      </c>
      <c r="G63" s="54">
        <v>419</v>
      </c>
      <c r="H63" s="53">
        <f t="shared" si="0"/>
        <v>3352</v>
      </c>
      <c r="I63" s="17"/>
      <c r="J63" s="54" t="s">
        <v>838</v>
      </c>
      <c r="K63" s="17"/>
      <c r="L63" s="17"/>
      <c r="M63" s="19"/>
      <c r="N63" s="16"/>
      <c r="O63" s="347"/>
      <c r="P63" s="19"/>
      <c r="Q63" s="21"/>
    </row>
    <row r="64" spans="2:17" s="9" customFormat="1" ht="15" customHeight="1">
      <c r="B64" s="17">
        <v>7</v>
      </c>
      <c r="C64" s="16" t="s">
        <v>492</v>
      </c>
      <c r="D64" s="16" t="s">
        <v>492</v>
      </c>
      <c r="E64" s="54" t="s">
        <v>839</v>
      </c>
      <c r="F64" s="54">
        <v>94</v>
      </c>
      <c r="G64" s="54">
        <v>390</v>
      </c>
      <c r="H64" s="53">
        <f t="shared" si="0"/>
        <v>36660</v>
      </c>
      <c r="I64" s="17"/>
      <c r="J64" s="54" t="s">
        <v>838</v>
      </c>
      <c r="K64" s="17"/>
      <c r="L64" s="17"/>
      <c r="M64" s="19"/>
      <c r="N64" s="16"/>
      <c r="O64" s="347"/>
      <c r="P64" s="19"/>
      <c r="Q64" s="21"/>
    </row>
    <row r="65" spans="2:17" s="9" customFormat="1" ht="15" customHeight="1">
      <c r="B65" s="17">
        <v>7</v>
      </c>
      <c r="C65" s="16" t="s">
        <v>492</v>
      </c>
      <c r="D65" s="16" t="s">
        <v>492</v>
      </c>
      <c r="E65" s="54" t="s">
        <v>840</v>
      </c>
      <c r="F65" s="54">
        <v>130</v>
      </c>
      <c r="G65" s="54">
        <v>173</v>
      </c>
      <c r="H65" s="53">
        <f t="shared" si="0"/>
        <v>22490</v>
      </c>
      <c r="I65" s="17"/>
      <c r="J65" s="54" t="s">
        <v>838</v>
      </c>
      <c r="K65" s="17"/>
      <c r="L65" s="17"/>
      <c r="M65" s="19"/>
      <c r="N65" s="16"/>
      <c r="O65" s="347"/>
      <c r="P65" s="19"/>
      <c r="Q65" s="21"/>
    </row>
    <row r="66" spans="2:17" s="9" customFormat="1" ht="15" customHeight="1">
      <c r="B66" s="17">
        <v>7</v>
      </c>
      <c r="C66" s="16" t="s">
        <v>492</v>
      </c>
      <c r="D66" s="16" t="s">
        <v>492</v>
      </c>
      <c r="E66" s="54" t="s">
        <v>841</v>
      </c>
      <c r="F66" s="54">
        <v>16</v>
      </c>
      <c r="G66" s="54">
        <v>168</v>
      </c>
      <c r="H66" s="53">
        <f t="shared" si="0"/>
        <v>2688</v>
      </c>
      <c r="I66" s="53"/>
      <c r="J66" s="54" t="s">
        <v>838</v>
      </c>
      <c r="K66" s="17"/>
      <c r="L66" s="17"/>
      <c r="M66" s="19"/>
      <c r="N66" s="16"/>
      <c r="O66" s="347"/>
      <c r="P66" s="19"/>
      <c r="Q66" s="21"/>
    </row>
    <row r="67" spans="2:17" s="9" customFormat="1" ht="15" customHeight="1">
      <c r="B67" s="17">
        <v>7</v>
      </c>
      <c r="C67" s="16" t="s">
        <v>492</v>
      </c>
      <c r="D67" s="16" t="s">
        <v>492</v>
      </c>
      <c r="E67" s="54" t="s">
        <v>842</v>
      </c>
      <c r="F67" s="54">
        <v>40</v>
      </c>
      <c r="G67" s="54">
        <v>93</v>
      </c>
      <c r="H67" s="53">
        <f t="shared" si="0"/>
        <v>3720</v>
      </c>
      <c r="I67" s="53"/>
      <c r="J67" s="54" t="s">
        <v>843</v>
      </c>
      <c r="K67" s="17"/>
      <c r="L67" s="17"/>
      <c r="M67" s="19"/>
      <c r="N67" s="16"/>
      <c r="O67" s="347"/>
      <c r="P67" s="19"/>
      <c r="Q67" s="21"/>
    </row>
    <row r="68" spans="2:17" s="9" customFormat="1" ht="15" customHeight="1">
      <c r="B68" s="17">
        <v>7</v>
      </c>
      <c r="C68" s="16" t="s">
        <v>492</v>
      </c>
      <c r="D68" s="16" t="s">
        <v>492</v>
      </c>
      <c r="E68" s="54" t="s">
        <v>298</v>
      </c>
      <c r="F68" s="54">
        <v>28</v>
      </c>
      <c r="G68" s="54">
        <v>95</v>
      </c>
      <c r="H68" s="53">
        <f t="shared" si="0"/>
        <v>2660</v>
      </c>
      <c r="I68" s="53"/>
      <c r="J68" s="54" t="s">
        <v>844</v>
      </c>
      <c r="K68" s="17"/>
      <c r="L68" s="16"/>
      <c r="M68" s="19"/>
      <c r="N68" s="16"/>
      <c r="O68" s="56"/>
      <c r="P68" s="56"/>
      <c r="Q68" s="19"/>
    </row>
    <row r="69" spans="2:17" ht="15" customHeight="1">
      <c r="B69" s="17">
        <v>7</v>
      </c>
      <c r="C69" s="16" t="s">
        <v>492</v>
      </c>
      <c r="D69" s="16" t="s">
        <v>492</v>
      </c>
      <c r="E69" s="54" t="s">
        <v>845</v>
      </c>
      <c r="F69" s="54">
        <v>2</v>
      </c>
      <c r="G69" s="54">
        <v>370</v>
      </c>
      <c r="H69" s="53">
        <f t="shared" si="0"/>
        <v>740</v>
      </c>
      <c r="I69" s="53"/>
      <c r="J69" s="54" t="s">
        <v>846</v>
      </c>
      <c r="K69" s="17"/>
      <c r="L69" s="17"/>
      <c r="M69" s="19"/>
      <c r="N69" s="54"/>
      <c r="O69" s="17"/>
      <c r="P69" s="19"/>
      <c r="Q69" s="21"/>
    </row>
    <row r="70" spans="2:17" ht="15" customHeight="1">
      <c r="B70" s="17">
        <v>7</v>
      </c>
      <c r="C70" s="16" t="s">
        <v>492</v>
      </c>
      <c r="D70" s="16" t="s">
        <v>492</v>
      </c>
      <c r="E70" s="54" t="s">
        <v>967</v>
      </c>
      <c r="F70" s="54">
        <v>8</v>
      </c>
      <c r="G70" s="54">
        <v>370</v>
      </c>
      <c r="H70" s="53">
        <f t="shared" si="0"/>
        <v>2960</v>
      </c>
      <c r="I70" s="278"/>
      <c r="J70" s="54" t="s">
        <v>846</v>
      </c>
      <c r="K70" s="17"/>
      <c r="L70" s="17"/>
      <c r="M70" s="19"/>
      <c r="N70" s="54"/>
      <c r="O70" s="17"/>
      <c r="P70" s="19"/>
      <c r="Q70" s="21"/>
    </row>
    <row r="71" spans="2:17" ht="15" customHeight="1">
      <c r="B71" s="17">
        <v>7</v>
      </c>
      <c r="C71" s="16" t="s">
        <v>492</v>
      </c>
      <c r="D71" s="16" t="s">
        <v>492</v>
      </c>
      <c r="E71" s="54" t="s">
        <v>848</v>
      </c>
      <c r="F71" s="54">
        <v>4</v>
      </c>
      <c r="G71" s="54">
        <v>260</v>
      </c>
      <c r="H71" s="53">
        <f t="shared" si="0"/>
        <v>1040</v>
      </c>
      <c r="I71" s="295"/>
      <c r="J71" s="54" t="s">
        <v>846</v>
      </c>
      <c r="K71" s="17"/>
      <c r="L71" s="17"/>
      <c r="M71" s="19"/>
      <c r="N71" s="54"/>
      <c r="O71" s="17"/>
      <c r="P71" s="19"/>
      <c r="Q71" s="21"/>
    </row>
    <row r="72" spans="2:17" ht="15" customHeight="1">
      <c r="B72" s="17">
        <v>7</v>
      </c>
      <c r="C72" s="16" t="s">
        <v>492</v>
      </c>
      <c r="D72" s="16" t="s">
        <v>492</v>
      </c>
      <c r="E72" s="54" t="s">
        <v>849</v>
      </c>
      <c r="F72" s="54">
        <v>2</v>
      </c>
      <c r="G72" s="54">
        <v>330</v>
      </c>
      <c r="H72" s="53">
        <f t="shared" si="0"/>
        <v>660</v>
      </c>
      <c r="I72" s="278"/>
      <c r="J72" s="54" t="s">
        <v>846</v>
      </c>
      <c r="K72" s="17"/>
      <c r="L72" s="17"/>
      <c r="M72" s="19"/>
      <c r="N72" s="54"/>
      <c r="O72" s="17"/>
      <c r="P72" s="19"/>
      <c r="Q72" s="21"/>
    </row>
    <row r="73" spans="2:17" ht="15" customHeight="1">
      <c r="B73" s="17">
        <v>7</v>
      </c>
      <c r="C73" s="16" t="s">
        <v>492</v>
      </c>
      <c r="D73" s="16" t="s">
        <v>492</v>
      </c>
      <c r="E73" s="54" t="s">
        <v>850</v>
      </c>
      <c r="F73" s="54">
        <v>8</v>
      </c>
      <c r="G73" s="54">
        <v>350</v>
      </c>
      <c r="H73" s="53">
        <f t="shared" si="0"/>
        <v>2800</v>
      </c>
      <c r="I73" s="53"/>
      <c r="J73" s="54" t="s">
        <v>846</v>
      </c>
      <c r="K73" s="17"/>
      <c r="L73" s="17"/>
      <c r="M73" s="19"/>
      <c r="N73" s="54"/>
      <c r="O73" s="17"/>
      <c r="P73" s="19"/>
      <c r="Q73" s="21"/>
    </row>
    <row r="74" spans="2:17" ht="15" customHeight="1">
      <c r="B74" s="17">
        <v>7</v>
      </c>
      <c r="C74" s="16" t="s">
        <v>492</v>
      </c>
      <c r="D74" s="16" t="s">
        <v>492</v>
      </c>
      <c r="E74" s="54" t="s">
        <v>851</v>
      </c>
      <c r="F74" s="54">
        <v>28</v>
      </c>
      <c r="G74" s="54">
        <v>510</v>
      </c>
      <c r="H74" s="53">
        <f t="shared" si="0"/>
        <v>14280</v>
      </c>
      <c r="I74" s="53"/>
      <c r="J74" s="54" t="s">
        <v>846</v>
      </c>
      <c r="K74" s="17"/>
      <c r="L74" s="17"/>
      <c r="M74" s="19"/>
      <c r="N74" s="54"/>
      <c r="O74" s="17"/>
      <c r="P74" s="19"/>
      <c r="Q74" s="21"/>
    </row>
    <row r="75" spans="2:17" ht="15" customHeight="1">
      <c r="B75" s="17">
        <v>7</v>
      </c>
      <c r="C75" s="16" t="s">
        <v>492</v>
      </c>
      <c r="D75" s="16" t="s">
        <v>492</v>
      </c>
      <c r="E75" s="54" t="s">
        <v>852</v>
      </c>
      <c r="F75" s="54">
        <v>8</v>
      </c>
      <c r="G75" s="54">
        <v>740</v>
      </c>
      <c r="H75" s="53">
        <f t="shared" si="0"/>
        <v>5920</v>
      </c>
      <c r="I75" s="295"/>
      <c r="J75" s="54" t="s">
        <v>846</v>
      </c>
      <c r="K75" s="17"/>
      <c r="L75" s="17"/>
      <c r="M75" s="19"/>
      <c r="N75" s="54"/>
      <c r="O75" s="17"/>
      <c r="P75" s="19"/>
      <c r="Q75" s="21"/>
    </row>
    <row r="76" spans="2:17" ht="15" customHeight="1">
      <c r="B76" s="17">
        <v>7</v>
      </c>
      <c r="C76" s="16" t="s">
        <v>492</v>
      </c>
      <c r="D76" s="16" t="s">
        <v>492</v>
      </c>
      <c r="E76" s="54" t="s">
        <v>853</v>
      </c>
      <c r="F76" s="54">
        <v>4</v>
      </c>
      <c r="G76" s="54">
        <v>720</v>
      </c>
      <c r="H76" s="53">
        <f t="shared" si="0"/>
        <v>2880</v>
      </c>
      <c r="I76" s="295"/>
      <c r="J76" s="54" t="s">
        <v>846</v>
      </c>
      <c r="K76" s="17"/>
      <c r="L76" s="17"/>
      <c r="M76" s="19"/>
      <c r="N76" s="54"/>
      <c r="O76" s="17"/>
      <c r="P76" s="19"/>
      <c r="Q76" s="21"/>
    </row>
    <row r="77" spans="2:17" ht="15" customHeight="1">
      <c r="B77" s="17">
        <v>7</v>
      </c>
      <c r="C77" s="16" t="s">
        <v>492</v>
      </c>
      <c r="D77" s="16" t="s">
        <v>492</v>
      </c>
      <c r="E77" s="54" t="s">
        <v>854</v>
      </c>
      <c r="F77" s="54">
        <v>4</v>
      </c>
      <c r="G77" s="54">
        <v>1150</v>
      </c>
      <c r="H77" s="53">
        <f t="shared" si="0"/>
        <v>4600</v>
      </c>
      <c r="I77" s="295"/>
      <c r="J77" s="54" t="s">
        <v>846</v>
      </c>
      <c r="K77" s="17"/>
      <c r="L77" s="17"/>
      <c r="M77" s="19"/>
      <c r="N77" s="54"/>
      <c r="O77" s="17"/>
      <c r="P77" s="19"/>
      <c r="Q77" s="21"/>
    </row>
    <row r="78" spans="2:17" ht="15" customHeight="1">
      <c r="B78" s="17">
        <v>7</v>
      </c>
      <c r="C78" s="16" t="s">
        <v>492</v>
      </c>
      <c r="D78" s="16" t="s">
        <v>492</v>
      </c>
      <c r="E78" s="54" t="s">
        <v>855</v>
      </c>
      <c r="F78" s="54">
        <v>28</v>
      </c>
      <c r="G78" s="54">
        <v>1360</v>
      </c>
      <c r="H78" s="53">
        <f t="shared" ref="H78:H127" si="1">F78*G78</f>
        <v>38080</v>
      </c>
      <c r="I78" s="295"/>
      <c r="J78" s="54" t="s">
        <v>846</v>
      </c>
      <c r="K78" s="17"/>
      <c r="L78" s="17"/>
      <c r="M78" s="19"/>
      <c r="N78" s="54"/>
      <c r="O78" s="17"/>
      <c r="P78" s="19"/>
      <c r="Q78" s="21"/>
    </row>
    <row r="79" spans="2:17" ht="15" customHeight="1">
      <c r="B79" s="17">
        <v>7</v>
      </c>
      <c r="C79" s="16" t="s">
        <v>492</v>
      </c>
      <c r="D79" s="16" t="s">
        <v>492</v>
      </c>
      <c r="E79" s="54" t="s">
        <v>856</v>
      </c>
      <c r="F79" s="54">
        <v>4</v>
      </c>
      <c r="G79" s="54">
        <v>562</v>
      </c>
      <c r="H79" s="53">
        <f t="shared" si="1"/>
        <v>2248</v>
      </c>
      <c r="I79" s="295"/>
      <c r="J79" s="54" t="s">
        <v>857</v>
      </c>
      <c r="K79" s="17"/>
      <c r="L79" s="17"/>
      <c r="M79" s="19"/>
      <c r="N79" s="54"/>
      <c r="O79" s="17"/>
      <c r="P79" s="19"/>
      <c r="Q79" s="21"/>
    </row>
    <row r="80" spans="2:17" ht="15" customHeight="1">
      <c r="B80" s="17">
        <v>7</v>
      </c>
      <c r="C80" s="16" t="s">
        <v>492</v>
      </c>
      <c r="D80" s="16" t="s">
        <v>492</v>
      </c>
      <c r="E80" s="54" t="s">
        <v>858</v>
      </c>
      <c r="F80" s="54">
        <v>4</v>
      </c>
      <c r="G80" s="54">
        <v>562</v>
      </c>
      <c r="H80" s="53">
        <f t="shared" si="1"/>
        <v>2248</v>
      </c>
      <c r="I80" s="295"/>
      <c r="J80" s="54" t="s">
        <v>857</v>
      </c>
      <c r="K80" s="17"/>
      <c r="L80" s="17"/>
      <c r="M80" s="19"/>
      <c r="N80" s="54"/>
      <c r="O80" s="17"/>
      <c r="P80" s="19"/>
      <c r="Q80" s="21"/>
    </row>
    <row r="81" spans="2:17" ht="15" customHeight="1">
      <c r="B81" s="17">
        <v>7</v>
      </c>
      <c r="C81" s="16" t="s">
        <v>492</v>
      </c>
      <c r="D81" s="16" t="s">
        <v>492</v>
      </c>
      <c r="E81" s="54" t="s">
        <v>924</v>
      </c>
      <c r="F81" s="54">
        <v>2</v>
      </c>
      <c r="G81" s="54">
        <v>53025</v>
      </c>
      <c r="H81" s="53">
        <f t="shared" si="1"/>
        <v>106050</v>
      </c>
      <c r="I81" s="295"/>
      <c r="J81" s="54" t="s">
        <v>925</v>
      </c>
      <c r="K81" s="17"/>
      <c r="L81" s="17"/>
      <c r="M81" s="19"/>
      <c r="N81" s="54"/>
      <c r="O81" s="17"/>
      <c r="P81" s="19"/>
      <c r="Q81" s="21"/>
    </row>
    <row r="82" spans="2:17" ht="15" customHeight="1">
      <c r="B82" s="17">
        <v>7</v>
      </c>
      <c r="C82" s="73" t="s">
        <v>492</v>
      </c>
      <c r="D82" s="73" t="s">
        <v>492</v>
      </c>
      <c r="E82" s="54" t="s">
        <v>877</v>
      </c>
      <c r="F82" s="54">
        <v>2</v>
      </c>
      <c r="G82" s="54">
        <v>4991</v>
      </c>
      <c r="H82" s="68">
        <f t="shared" si="1"/>
        <v>9982</v>
      </c>
      <c r="I82" s="295"/>
      <c r="J82" s="54" t="s">
        <v>878</v>
      </c>
      <c r="K82" s="93"/>
      <c r="L82" s="17"/>
      <c r="M82" s="19"/>
      <c r="N82" s="54"/>
      <c r="O82" s="17"/>
      <c r="P82" s="19"/>
      <c r="Q82" s="21"/>
    </row>
    <row r="83" spans="2:17" ht="15" customHeight="1">
      <c r="B83" s="17">
        <v>7</v>
      </c>
      <c r="C83" s="73" t="s">
        <v>492</v>
      </c>
      <c r="D83" s="73" t="s">
        <v>492</v>
      </c>
      <c r="E83" s="54" t="s">
        <v>926</v>
      </c>
      <c r="F83" s="54">
        <v>24</v>
      </c>
      <c r="G83" s="54">
        <v>91</v>
      </c>
      <c r="H83" s="68">
        <f t="shared" si="1"/>
        <v>2184</v>
      </c>
      <c r="I83" s="295"/>
      <c r="J83" s="54" t="s">
        <v>927</v>
      </c>
      <c r="K83" s="93"/>
      <c r="L83" s="17"/>
      <c r="M83" s="19"/>
      <c r="N83" s="54"/>
      <c r="O83" s="17"/>
      <c r="P83" s="19"/>
      <c r="Q83" s="21"/>
    </row>
    <row r="84" spans="2:17" ht="15" customHeight="1">
      <c r="B84" s="17">
        <v>7</v>
      </c>
      <c r="C84" s="73" t="s">
        <v>492</v>
      </c>
      <c r="D84" s="73" t="s">
        <v>492</v>
      </c>
      <c r="E84" s="54" t="s">
        <v>928</v>
      </c>
      <c r="F84" s="54">
        <v>30</v>
      </c>
      <c r="G84" s="54">
        <v>66</v>
      </c>
      <c r="H84" s="68">
        <f t="shared" si="1"/>
        <v>1980</v>
      </c>
      <c r="I84" s="295"/>
      <c r="J84" s="54" t="s">
        <v>929</v>
      </c>
      <c r="K84" s="93"/>
      <c r="L84" s="17"/>
      <c r="M84" s="19"/>
      <c r="N84" s="54"/>
      <c r="O84" s="17"/>
      <c r="P84" s="19"/>
      <c r="Q84" s="21"/>
    </row>
    <row r="85" spans="2:17" ht="15" customHeight="1">
      <c r="B85" s="17">
        <v>7</v>
      </c>
      <c r="C85" s="73" t="s">
        <v>492</v>
      </c>
      <c r="D85" s="73" t="s">
        <v>492</v>
      </c>
      <c r="E85" s="54" t="s">
        <v>930</v>
      </c>
      <c r="F85" s="54">
        <v>8</v>
      </c>
      <c r="G85" s="54">
        <v>392</v>
      </c>
      <c r="H85" s="68">
        <f t="shared" si="1"/>
        <v>3136</v>
      </c>
      <c r="I85" s="295"/>
      <c r="J85" s="54" t="s">
        <v>931</v>
      </c>
      <c r="K85" s="93"/>
      <c r="L85" s="17"/>
      <c r="M85" s="19"/>
      <c r="N85" s="54"/>
      <c r="O85" s="17"/>
      <c r="P85" s="19"/>
      <c r="Q85" s="21"/>
    </row>
    <row r="86" spans="2:17" ht="15" customHeight="1">
      <c r="B86" s="17">
        <v>7</v>
      </c>
      <c r="C86" s="73" t="s">
        <v>492</v>
      </c>
      <c r="D86" s="73" t="s">
        <v>492</v>
      </c>
      <c r="E86" s="54" t="s">
        <v>932</v>
      </c>
      <c r="F86" s="54">
        <v>4</v>
      </c>
      <c r="G86" s="54">
        <v>65</v>
      </c>
      <c r="H86" s="68">
        <f t="shared" si="1"/>
        <v>260</v>
      </c>
      <c r="I86" s="295"/>
      <c r="J86" s="54" t="s">
        <v>933</v>
      </c>
      <c r="K86" s="93"/>
      <c r="L86" s="17"/>
      <c r="M86" s="19"/>
      <c r="N86" s="54"/>
      <c r="O86" s="17"/>
      <c r="P86" s="19"/>
      <c r="Q86" s="21"/>
    </row>
    <row r="87" spans="2:17" ht="15" customHeight="1">
      <c r="B87" s="17">
        <v>7</v>
      </c>
      <c r="C87" s="73" t="s">
        <v>492</v>
      </c>
      <c r="D87" s="73" t="s">
        <v>492</v>
      </c>
      <c r="E87" s="54" t="s">
        <v>936</v>
      </c>
      <c r="F87" s="54">
        <v>4</v>
      </c>
      <c r="G87" s="54">
        <v>1980</v>
      </c>
      <c r="H87" s="68">
        <f t="shared" si="1"/>
        <v>7920</v>
      </c>
      <c r="I87" s="295"/>
      <c r="J87" s="54" t="s">
        <v>937</v>
      </c>
      <c r="K87" s="93"/>
      <c r="L87" s="17"/>
      <c r="M87" s="19"/>
      <c r="N87" s="54"/>
      <c r="O87" s="17"/>
      <c r="P87" s="19"/>
      <c r="Q87" s="21"/>
    </row>
    <row r="88" spans="2:17" ht="15" customHeight="1">
      <c r="B88" s="17">
        <v>7</v>
      </c>
      <c r="C88" s="73" t="s">
        <v>492</v>
      </c>
      <c r="D88" s="73" t="s">
        <v>492</v>
      </c>
      <c r="E88" s="54" t="s">
        <v>754</v>
      </c>
      <c r="F88" s="54">
        <v>2</v>
      </c>
      <c r="G88" s="54">
        <v>59775</v>
      </c>
      <c r="H88" s="68">
        <f t="shared" si="1"/>
        <v>119550</v>
      </c>
      <c r="I88" s="295"/>
      <c r="J88" s="54" t="s">
        <v>755</v>
      </c>
      <c r="K88" s="93"/>
      <c r="L88" s="17"/>
      <c r="M88" s="19"/>
      <c r="N88" s="54"/>
      <c r="O88" s="17"/>
      <c r="P88" s="19"/>
      <c r="Q88" s="21"/>
    </row>
    <row r="89" spans="2:17" ht="15" customHeight="1">
      <c r="B89" s="17">
        <v>7</v>
      </c>
      <c r="C89" s="73" t="s">
        <v>492</v>
      </c>
      <c r="D89" s="73" t="s">
        <v>492</v>
      </c>
      <c r="E89" s="54" t="s">
        <v>863</v>
      </c>
      <c r="F89" s="54">
        <v>2</v>
      </c>
      <c r="G89" s="54">
        <v>6980</v>
      </c>
      <c r="H89" s="68">
        <f t="shared" si="1"/>
        <v>13960</v>
      </c>
      <c r="I89" s="295"/>
      <c r="J89" s="54" t="s">
        <v>864</v>
      </c>
      <c r="K89" s="93"/>
      <c r="L89" s="17"/>
      <c r="M89" s="19"/>
      <c r="N89" s="54"/>
      <c r="O89" s="17"/>
      <c r="P89" s="19"/>
      <c r="Q89" s="21"/>
    </row>
    <row r="90" spans="2:17" ht="15" customHeight="1">
      <c r="B90" s="17">
        <v>7</v>
      </c>
      <c r="C90" s="73" t="s">
        <v>492</v>
      </c>
      <c r="D90" s="73" t="s">
        <v>492</v>
      </c>
      <c r="E90" s="54" t="s">
        <v>968</v>
      </c>
      <c r="F90" s="54">
        <v>2</v>
      </c>
      <c r="G90" s="54">
        <v>233</v>
      </c>
      <c r="H90" s="68">
        <f t="shared" si="1"/>
        <v>466</v>
      </c>
      <c r="I90" s="295"/>
      <c r="J90" s="54" t="s">
        <v>969</v>
      </c>
      <c r="K90" s="93"/>
      <c r="L90" s="17"/>
      <c r="M90" s="19"/>
      <c r="N90" s="54"/>
      <c r="O90" s="17"/>
      <c r="P90" s="19"/>
      <c r="Q90" s="21"/>
    </row>
    <row r="91" spans="2:17" ht="15" customHeight="1">
      <c r="B91" s="17">
        <v>7</v>
      </c>
      <c r="C91" s="73" t="s">
        <v>492</v>
      </c>
      <c r="D91" s="73" t="s">
        <v>492</v>
      </c>
      <c r="E91" s="54" t="s">
        <v>970</v>
      </c>
      <c r="F91" s="54">
        <v>4</v>
      </c>
      <c r="G91" s="54">
        <v>216</v>
      </c>
      <c r="H91" s="68">
        <f t="shared" si="1"/>
        <v>864</v>
      </c>
      <c r="I91" s="295"/>
      <c r="J91" s="54" t="s">
        <v>969</v>
      </c>
      <c r="K91" s="93"/>
      <c r="L91" s="17"/>
      <c r="M91" s="19"/>
      <c r="N91" s="54"/>
      <c r="O91" s="17"/>
      <c r="P91" s="19"/>
      <c r="Q91" s="21"/>
    </row>
    <row r="92" spans="2:17" ht="15" customHeight="1">
      <c r="B92" s="17">
        <v>7</v>
      </c>
      <c r="C92" s="73" t="s">
        <v>492</v>
      </c>
      <c r="D92" s="73" t="s">
        <v>492</v>
      </c>
      <c r="E92" s="54" t="s">
        <v>971</v>
      </c>
      <c r="F92" s="54">
        <v>8</v>
      </c>
      <c r="G92" s="54">
        <v>964</v>
      </c>
      <c r="H92" s="68">
        <f t="shared" si="1"/>
        <v>7712</v>
      </c>
      <c r="I92" s="295"/>
      <c r="J92" s="54" t="s">
        <v>832</v>
      </c>
      <c r="K92" s="93"/>
      <c r="L92" s="17"/>
      <c r="M92" s="19"/>
      <c r="N92" s="54"/>
      <c r="O92" s="17"/>
      <c r="P92" s="19"/>
      <c r="Q92" s="21"/>
    </row>
    <row r="93" spans="2:17" ht="15" customHeight="1">
      <c r="B93" s="17">
        <v>7</v>
      </c>
      <c r="C93" s="73" t="s">
        <v>492</v>
      </c>
      <c r="D93" s="73" t="s">
        <v>492</v>
      </c>
      <c r="E93" s="54" t="s">
        <v>938</v>
      </c>
      <c r="F93" s="54">
        <v>4</v>
      </c>
      <c r="G93" s="54">
        <v>270</v>
      </c>
      <c r="H93" s="68">
        <f t="shared" si="1"/>
        <v>1080</v>
      </c>
      <c r="I93" s="295"/>
      <c r="J93" s="54" t="s">
        <v>939</v>
      </c>
      <c r="K93" s="93"/>
      <c r="L93" s="17"/>
      <c r="M93" s="19"/>
      <c r="N93" s="54"/>
      <c r="O93" s="17"/>
      <c r="P93" s="19"/>
      <c r="Q93" s="21"/>
    </row>
    <row r="94" spans="2:17" ht="15" customHeight="1">
      <c r="B94" s="17">
        <v>7</v>
      </c>
      <c r="C94" s="73" t="s">
        <v>492</v>
      </c>
      <c r="D94" s="73" t="s">
        <v>492</v>
      </c>
      <c r="E94" s="54" t="s">
        <v>884</v>
      </c>
      <c r="F94" s="54">
        <v>2</v>
      </c>
      <c r="G94" s="54">
        <v>3970</v>
      </c>
      <c r="H94" s="68">
        <f t="shared" si="1"/>
        <v>7940</v>
      </c>
      <c r="I94" s="295"/>
      <c r="J94" s="54" t="s">
        <v>885</v>
      </c>
      <c r="K94" s="93"/>
      <c r="L94" s="17"/>
      <c r="M94" s="19"/>
      <c r="N94" s="54"/>
      <c r="O94" s="17"/>
      <c r="P94" s="19"/>
      <c r="Q94" s="21"/>
    </row>
    <row r="95" spans="2:17" ht="15" customHeight="1">
      <c r="B95" s="17">
        <v>7</v>
      </c>
      <c r="C95" s="73" t="s">
        <v>492</v>
      </c>
      <c r="D95" s="73" t="s">
        <v>492</v>
      </c>
      <c r="E95" s="54" t="s">
        <v>886</v>
      </c>
      <c r="F95" s="54">
        <v>4</v>
      </c>
      <c r="G95" s="54">
        <v>2250</v>
      </c>
      <c r="H95" s="68">
        <f t="shared" si="1"/>
        <v>9000</v>
      </c>
      <c r="I95" s="54"/>
      <c r="J95" s="54" t="s">
        <v>887</v>
      </c>
      <c r="K95" s="93"/>
      <c r="L95" s="17"/>
      <c r="M95" s="19"/>
      <c r="N95" s="54"/>
      <c r="O95" s="17"/>
      <c r="P95" s="19"/>
      <c r="Q95" s="21"/>
    </row>
    <row r="96" spans="2:17" ht="15" customHeight="1">
      <c r="B96" s="17">
        <v>7</v>
      </c>
      <c r="C96" s="73" t="s">
        <v>492</v>
      </c>
      <c r="D96" s="73" t="s">
        <v>492</v>
      </c>
      <c r="E96" s="54" t="s">
        <v>961</v>
      </c>
      <c r="F96" s="54">
        <v>4</v>
      </c>
      <c r="G96" s="54">
        <v>3290</v>
      </c>
      <c r="H96" s="68">
        <f t="shared" si="1"/>
        <v>13160</v>
      </c>
      <c r="I96" s="54"/>
      <c r="J96" s="54" t="s">
        <v>972</v>
      </c>
      <c r="K96" s="93"/>
      <c r="L96" s="17"/>
      <c r="M96" s="19"/>
      <c r="N96" s="54"/>
      <c r="O96" s="17"/>
      <c r="P96" s="19"/>
      <c r="Q96" s="21"/>
    </row>
    <row r="97" spans="2:17" ht="15" customHeight="1">
      <c r="B97" s="17">
        <v>7</v>
      </c>
      <c r="C97" s="16" t="s">
        <v>492</v>
      </c>
      <c r="D97" s="16" t="s">
        <v>492</v>
      </c>
      <c r="E97" s="54" t="s">
        <v>922</v>
      </c>
      <c r="F97" s="295">
        <v>2</v>
      </c>
      <c r="G97" s="53">
        <v>3700</v>
      </c>
      <c r="H97" s="68">
        <f>F97*G97</f>
        <v>7400</v>
      </c>
      <c r="I97" s="295"/>
      <c r="J97" s="54" t="s">
        <v>923</v>
      </c>
      <c r="K97" s="17"/>
      <c r="L97" s="17"/>
      <c r="M97" s="19"/>
      <c r="N97" s="54"/>
      <c r="O97" s="56"/>
      <c r="P97" s="19"/>
      <c r="Q97" s="21"/>
    </row>
    <row r="98" spans="2:17" ht="15" customHeight="1">
      <c r="B98" s="17">
        <v>7</v>
      </c>
      <c r="C98" s="73" t="s">
        <v>492</v>
      </c>
      <c r="D98" s="73" t="s">
        <v>492</v>
      </c>
      <c r="E98" s="54" t="s">
        <v>888</v>
      </c>
      <c r="F98" s="54">
        <v>2</v>
      </c>
      <c r="G98" s="54">
        <v>4580</v>
      </c>
      <c r="H98" s="68">
        <f t="shared" si="1"/>
        <v>9160</v>
      </c>
      <c r="I98" s="54"/>
      <c r="J98" s="54" t="s">
        <v>889</v>
      </c>
      <c r="K98" s="93"/>
      <c r="L98" s="17"/>
      <c r="M98" s="19"/>
      <c r="N98" s="54"/>
      <c r="O98" s="17"/>
      <c r="P98" s="19"/>
      <c r="Q98" s="21"/>
    </row>
    <row r="99" spans="2:17" ht="15" customHeight="1">
      <c r="B99" s="17">
        <v>7</v>
      </c>
      <c r="C99" s="73" t="s">
        <v>492</v>
      </c>
      <c r="D99" s="73" t="s">
        <v>492</v>
      </c>
      <c r="E99" s="54" t="s">
        <v>890</v>
      </c>
      <c r="F99" s="54">
        <v>4</v>
      </c>
      <c r="G99" s="54">
        <v>3640</v>
      </c>
      <c r="H99" s="68">
        <f t="shared" si="1"/>
        <v>14560</v>
      </c>
      <c r="I99" s="54"/>
      <c r="J99" s="54" t="s">
        <v>891</v>
      </c>
      <c r="K99" s="93"/>
      <c r="L99" s="17"/>
      <c r="M99" s="19"/>
      <c r="N99" s="54"/>
      <c r="O99" s="17"/>
      <c r="P99" s="19"/>
      <c r="Q99" s="21"/>
    </row>
    <row r="100" spans="2:17" ht="15" customHeight="1">
      <c r="B100" s="17">
        <v>7</v>
      </c>
      <c r="C100" s="73" t="s">
        <v>492</v>
      </c>
      <c r="D100" s="73" t="s">
        <v>492</v>
      </c>
      <c r="E100" s="54" t="s">
        <v>892</v>
      </c>
      <c r="F100" s="54">
        <v>2</v>
      </c>
      <c r="G100" s="54">
        <v>5180</v>
      </c>
      <c r="H100" s="68">
        <f t="shared" si="1"/>
        <v>10360</v>
      </c>
      <c r="I100" s="54"/>
      <c r="J100" s="54" t="s">
        <v>893</v>
      </c>
      <c r="K100" s="93"/>
      <c r="L100" s="17"/>
      <c r="M100" s="19"/>
      <c r="N100" s="54"/>
      <c r="O100" s="17"/>
      <c r="P100" s="19"/>
      <c r="Q100" s="21"/>
    </row>
    <row r="101" spans="2:17" ht="15" customHeight="1">
      <c r="B101" s="17">
        <v>7</v>
      </c>
      <c r="C101" s="73" t="s">
        <v>492</v>
      </c>
      <c r="D101" s="73" t="s">
        <v>492</v>
      </c>
      <c r="E101" s="54" t="s">
        <v>906</v>
      </c>
      <c r="F101" s="54">
        <v>2</v>
      </c>
      <c r="G101" s="54">
        <v>2260</v>
      </c>
      <c r="H101" s="68">
        <f t="shared" si="1"/>
        <v>4520</v>
      </c>
      <c r="I101" s="54"/>
      <c r="J101" s="54" t="s">
        <v>907</v>
      </c>
      <c r="K101" s="93"/>
      <c r="L101" s="17"/>
      <c r="M101" s="19"/>
      <c r="N101" s="54"/>
      <c r="O101" s="17"/>
      <c r="P101" s="19"/>
      <c r="Q101" s="21"/>
    </row>
    <row r="102" spans="2:17" ht="15" customHeight="1">
      <c r="B102" s="17">
        <v>7</v>
      </c>
      <c r="C102" s="73" t="s">
        <v>492</v>
      </c>
      <c r="D102" s="73" t="s">
        <v>492</v>
      </c>
      <c r="E102" s="54" t="s">
        <v>920</v>
      </c>
      <c r="F102" s="54">
        <v>2</v>
      </c>
      <c r="G102" s="54">
        <v>2260</v>
      </c>
      <c r="H102" s="68">
        <f t="shared" si="1"/>
        <v>4520</v>
      </c>
      <c r="I102" s="54"/>
      <c r="J102" s="54" t="s">
        <v>921</v>
      </c>
      <c r="K102" s="93"/>
      <c r="L102" s="17"/>
      <c r="M102" s="19"/>
      <c r="N102" s="54"/>
      <c r="O102" s="17"/>
      <c r="P102" s="19"/>
      <c r="Q102" s="21"/>
    </row>
    <row r="103" spans="2:17" ht="15" customHeight="1">
      <c r="B103" s="17">
        <v>7</v>
      </c>
      <c r="C103" s="73" t="s">
        <v>492</v>
      </c>
      <c r="D103" s="73" t="s">
        <v>492</v>
      </c>
      <c r="E103" s="54" t="s">
        <v>916</v>
      </c>
      <c r="F103" s="54">
        <v>2</v>
      </c>
      <c r="G103" s="54">
        <v>1730</v>
      </c>
      <c r="H103" s="68">
        <f t="shared" si="1"/>
        <v>3460</v>
      </c>
      <c r="I103" s="54"/>
      <c r="J103" s="54" t="s">
        <v>917</v>
      </c>
      <c r="K103" s="93"/>
      <c r="L103" s="17"/>
      <c r="M103" s="19"/>
      <c r="N103" s="54"/>
      <c r="O103" s="17"/>
      <c r="P103" s="19"/>
      <c r="Q103" s="21"/>
    </row>
    <row r="104" spans="2:17" ht="15" customHeight="1">
      <c r="B104" s="17">
        <v>7</v>
      </c>
      <c r="C104" s="73" t="s">
        <v>492</v>
      </c>
      <c r="D104" s="73" t="s">
        <v>492</v>
      </c>
      <c r="E104" s="54" t="s">
        <v>973</v>
      </c>
      <c r="F104" s="295">
        <v>2</v>
      </c>
      <c r="G104" s="54">
        <v>2180</v>
      </c>
      <c r="H104" s="68">
        <f>F104*G104</f>
        <v>4360</v>
      </c>
      <c r="I104" s="295"/>
      <c r="J104" s="54" t="s">
        <v>919</v>
      </c>
      <c r="K104" s="17"/>
      <c r="L104" s="17"/>
      <c r="M104" s="19"/>
      <c r="N104" s="54"/>
      <c r="O104" s="17"/>
      <c r="P104" s="19"/>
      <c r="Q104" s="21"/>
    </row>
    <row r="105" spans="2:17" ht="15" customHeight="1">
      <c r="B105" s="17">
        <v>7</v>
      </c>
      <c r="C105" s="73" t="s">
        <v>492</v>
      </c>
      <c r="D105" s="73" t="s">
        <v>492</v>
      </c>
      <c r="E105" s="54" t="s">
        <v>914</v>
      </c>
      <c r="F105" s="54">
        <v>2</v>
      </c>
      <c r="G105" s="54">
        <v>1540</v>
      </c>
      <c r="H105" s="68">
        <f t="shared" si="1"/>
        <v>3080</v>
      </c>
      <c r="I105" s="54"/>
      <c r="J105" s="54" t="s">
        <v>915</v>
      </c>
      <c r="K105" s="93"/>
      <c r="L105" s="17"/>
      <c r="M105" s="19"/>
      <c r="N105" s="54"/>
      <c r="O105" s="17"/>
      <c r="P105" s="19"/>
      <c r="Q105" s="21"/>
    </row>
    <row r="106" spans="2:17" ht="15" customHeight="1">
      <c r="B106" s="17">
        <v>7</v>
      </c>
      <c r="C106" s="73" t="s">
        <v>492</v>
      </c>
      <c r="D106" s="73" t="s">
        <v>492</v>
      </c>
      <c r="E106" s="54" t="s">
        <v>912</v>
      </c>
      <c r="F106" s="54">
        <v>2</v>
      </c>
      <c r="G106" s="54">
        <v>1450</v>
      </c>
      <c r="H106" s="68">
        <f t="shared" si="1"/>
        <v>2900</v>
      </c>
      <c r="I106" s="54"/>
      <c r="J106" s="54" t="s">
        <v>913</v>
      </c>
      <c r="K106" s="93"/>
      <c r="L106" s="17"/>
      <c r="M106" s="19"/>
      <c r="N106" s="54"/>
      <c r="O106" s="17"/>
      <c r="P106" s="19"/>
      <c r="Q106" s="21"/>
    </row>
    <row r="107" spans="2:17" ht="15" customHeight="1">
      <c r="B107" s="17">
        <v>7</v>
      </c>
      <c r="C107" s="73" t="s">
        <v>492</v>
      </c>
      <c r="D107" s="73" t="s">
        <v>492</v>
      </c>
      <c r="E107" s="54" t="s">
        <v>908</v>
      </c>
      <c r="F107" s="54">
        <v>8</v>
      </c>
      <c r="G107" s="54">
        <v>1360</v>
      </c>
      <c r="H107" s="68">
        <f t="shared" si="1"/>
        <v>10880</v>
      </c>
      <c r="I107" s="54"/>
      <c r="J107" s="54" t="s">
        <v>909</v>
      </c>
      <c r="K107" s="93"/>
      <c r="L107" s="17"/>
      <c r="M107" s="19"/>
      <c r="N107" s="54"/>
      <c r="O107" s="17"/>
      <c r="P107" s="19"/>
      <c r="Q107" s="21"/>
    </row>
    <row r="108" spans="2:17" ht="15" customHeight="1">
      <c r="B108" s="17">
        <v>7</v>
      </c>
      <c r="C108" s="73" t="s">
        <v>492</v>
      </c>
      <c r="D108" s="73" t="s">
        <v>492</v>
      </c>
      <c r="E108" s="54" t="s">
        <v>898</v>
      </c>
      <c r="F108" s="54">
        <v>2</v>
      </c>
      <c r="G108" s="54">
        <v>1680</v>
      </c>
      <c r="H108" s="68">
        <f t="shared" si="1"/>
        <v>3360</v>
      </c>
      <c r="I108" s="54"/>
      <c r="J108" s="54" t="s">
        <v>899</v>
      </c>
      <c r="K108" s="93"/>
      <c r="L108" s="17"/>
      <c r="M108" s="19"/>
      <c r="N108" s="54"/>
      <c r="O108" s="17"/>
      <c r="P108" s="19"/>
      <c r="Q108" s="21"/>
    </row>
    <row r="109" spans="2:17" ht="15" customHeight="1">
      <c r="B109" s="17">
        <v>7</v>
      </c>
      <c r="C109" s="73" t="s">
        <v>492</v>
      </c>
      <c r="D109" s="73" t="s">
        <v>492</v>
      </c>
      <c r="E109" s="54" t="s">
        <v>910</v>
      </c>
      <c r="F109" s="54">
        <v>2</v>
      </c>
      <c r="G109" s="54">
        <v>2070</v>
      </c>
      <c r="H109" s="68">
        <f t="shared" si="1"/>
        <v>4140</v>
      </c>
      <c r="I109" s="295"/>
      <c r="J109" s="54" t="s">
        <v>911</v>
      </c>
      <c r="K109" s="93"/>
      <c r="L109" s="17"/>
      <c r="M109" s="19"/>
      <c r="N109" s="54"/>
      <c r="O109" s="17"/>
      <c r="P109" s="19"/>
      <c r="Q109" s="21"/>
    </row>
    <row r="110" spans="2:17" ht="15" customHeight="1">
      <c r="B110" s="17">
        <v>7</v>
      </c>
      <c r="C110" s="73" t="s">
        <v>492</v>
      </c>
      <c r="D110" s="73" t="s">
        <v>492</v>
      </c>
      <c r="E110" s="54" t="s">
        <v>894</v>
      </c>
      <c r="F110" s="54">
        <v>4</v>
      </c>
      <c r="G110" s="54">
        <v>1450</v>
      </c>
      <c r="H110" s="68">
        <f t="shared" si="1"/>
        <v>5800</v>
      </c>
      <c r="I110" s="54"/>
      <c r="J110" s="54" t="s">
        <v>895</v>
      </c>
      <c r="K110" s="93"/>
      <c r="L110" s="17"/>
      <c r="M110" s="19"/>
      <c r="N110" s="54"/>
      <c r="O110" s="17"/>
      <c r="P110" s="19"/>
      <c r="Q110" s="21"/>
    </row>
    <row r="111" spans="2:17" ht="15" customHeight="1">
      <c r="B111" s="17">
        <v>7</v>
      </c>
      <c r="C111" s="73" t="s">
        <v>492</v>
      </c>
      <c r="D111" s="73" t="s">
        <v>492</v>
      </c>
      <c r="E111" s="54" t="s">
        <v>974</v>
      </c>
      <c r="F111" s="54">
        <v>2</v>
      </c>
      <c r="G111" s="54">
        <v>1660</v>
      </c>
      <c r="H111" s="68">
        <f t="shared" si="1"/>
        <v>3320</v>
      </c>
      <c r="I111" s="54"/>
      <c r="J111" s="54" t="s">
        <v>903</v>
      </c>
      <c r="K111" s="93"/>
      <c r="L111" s="17"/>
      <c r="M111" s="19"/>
      <c r="N111" s="54"/>
      <c r="O111" s="17"/>
      <c r="P111" s="19"/>
      <c r="Q111" s="21"/>
    </row>
    <row r="112" spans="2:17" ht="15" customHeight="1">
      <c r="B112" s="17">
        <v>7</v>
      </c>
      <c r="C112" s="73" t="s">
        <v>492</v>
      </c>
      <c r="D112" s="73" t="s">
        <v>492</v>
      </c>
      <c r="E112" s="54" t="s">
        <v>900</v>
      </c>
      <c r="F112" s="54">
        <v>2</v>
      </c>
      <c r="G112" s="54">
        <v>1410</v>
      </c>
      <c r="H112" s="68">
        <f t="shared" si="1"/>
        <v>2820</v>
      </c>
      <c r="I112" s="295"/>
      <c r="J112" s="54" t="s">
        <v>901</v>
      </c>
      <c r="K112" s="93"/>
      <c r="L112" s="295"/>
      <c r="M112" s="19"/>
      <c r="N112" s="54"/>
      <c r="O112" s="17"/>
      <c r="P112" s="19"/>
      <c r="Q112" s="355"/>
    </row>
    <row r="113" spans="2:17" ht="15" customHeight="1">
      <c r="B113" s="17">
        <v>7</v>
      </c>
      <c r="C113" s="73" t="s">
        <v>492</v>
      </c>
      <c r="D113" s="73" t="s">
        <v>492</v>
      </c>
      <c r="E113" s="54" t="s">
        <v>904</v>
      </c>
      <c r="F113" s="54">
        <v>6</v>
      </c>
      <c r="G113" s="54">
        <v>2560</v>
      </c>
      <c r="H113" s="68">
        <f t="shared" si="1"/>
        <v>15360</v>
      </c>
      <c r="I113" s="295"/>
      <c r="J113" s="54" t="s">
        <v>905</v>
      </c>
      <c r="K113" s="93"/>
      <c r="L113" s="295"/>
      <c r="M113" s="19"/>
      <c r="N113" s="54"/>
      <c r="O113" s="17"/>
      <c r="P113" s="19"/>
      <c r="Q113" s="355"/>
    </row>
    <row r="114" spans="2:17" ht="15" customHeight="1">
      <c r="B114" s="17">
        <v>7</v>
      </c>
      <c r="C114" s="73" t="s">
        <v>492</v>
      </c>
      <c r="D114" s="73" t="s">
        <v>492</v>
      </c>
      <c r="E114" s="54" t="s">
        <v>896</v>
      </c>
      <c r="F114" s="54">
        <v>2</v>
      </c>
      <c r="G114" s="54">
        <v>1810</v>
      </c>
      <c r="H114" s="68">
        <f t="shared" si="1"/>
        <v>3620</v>
      </c>
      <c r="I114" s="295"/>
      <c r="J114" s="54" t="s">
        <v>897</v>
      </c>
      <c r="K114" s="93"/>
      <c r="L114" s="17"/>
      <c r="M114" s="19"/>
      <c r="N114" s="54"/>
      <c r="O114" s="17"/>
      <c r="P114" s="19"/>
      <c r="Q114" s="355"/>
    </row>
    <row r="115" spans="2:17" ht="15" customHeight="1">
      <c r="B115" s="17">
        <v>7</v>
      </c>
      <c r="C115" s="73" t="s">
        <v>492</v>
      </c>
      <c r="D115" s="73" t="s">
        <v>492</v>
      </c>
      <c r="E115" s="54" t="s">
        <v>869</v>
      </c>
      <c r="F115" s="54">
        <v>2</v>
      </c>
      <c r="G115" s="54">
        <v>2007</v>
      </c>
      <c r="H115" s="68">
        <f t="shared" si="1"/>
        <v>4014</v>
      </c>
      <c r="I115" s="295"/>
      <c r="J115" s="54" t="s">
        <v>868</v>
      </c>
      <c r="K115" s="93"/>
      <c r="L115" s="17"/>
      <c r="M115" s="19"/>
      <c r="N115" s="54"/>
      <c r="O115" s="17"/>
      <c r="P115" s="19"/>
      <c r="Q115" s="355"/>
    </row>
    <row r="116" spans="2:17" ht="15" customHeight="1">
      <c r="B116" s="17">
        <v>7</v>
      </c>
      <c r="C116" s="73" t="s">
        <v>492</v>
      </c>
      <c r="D116" s="73" t="s">
        <v>492</v>
      </c>
      <c r="E116" s="54" t="s">
        <v>867</v>
      </c>
      <c r="F116" s="54">
        <v>4</v>
      </c>
      <c r="G116" s="54">
        <v>378</v>
      </c>
      <c r="H116" s="68">
        <f t="shared" si="1"/>
        <v>1512</v>
      </c>
      <c r="I116" s="295"/>
      <c r="J116" s="54" t="s">
        <v>868</v>
      </c>
      <c r="K116" s="93"/>
      <c r="L116" s="17"/>
      <c r="M116" s="19"/>
      <c r="N116" s="54"/>
      <c r="O116" s="17"/>
      <c r="P116" s="19"/>
      <c r="Q116" s="21"/>
    </row>
    <row r="117" spans="2:17" ht="15" customHeight="1">
      <c r="B117" s="17">
        <v>7</v>
      </c>
      <c r="C117" s="73" t="s">
        <v>492</v>
      </c>
      <c r="D117" s="73" t="s">
        <v>492</v>
      </c>
      <c r="E117" s="54" t="s">
        <v>975</v>
      </c>
      <c r="F117" s="54">
        <v>2</v>
      </c>
      <c r="G117" s="54">
        <v>2431</v>
      </c>
      <c r="H117" s="68">
        <f t="shared" si="1"/>
        <v>4862</v>
      </c>
      <c r="I117" s="295"/>
      <c r="J117" s="54" t="s">
        <v>935</v>
      </c>
      <c r="K117" s="93"/>
      <c r="L117" s="17"/>
      <c r="M117" s="19"/>
      <c r="N117" s="54"/>
      <c r="O117" s="17"/>
      <c r="P117" s="19"/>
      <c r="Q117" s="21"/>
    </row>
    <row r="118" spans="2:17" ht="15" customHeight="1">
      <c r="B118" s="17">
        <v>7</v>
      </c>
      <c r="C118" s="73" t="s">
        <v>492</v>
      </c>
      <c r="D118" s="73" t="s">
        <v>492</v>
      </c>
      <c r="E118" s="54" t="s">
        <v>829</v>
      </c>
      <c r="F118" s="54">
        <v>2</v>
      </c>
      <c r="G118" s="54">
        <v>3119</v>
      </c>
      <c r="H118" s="68">
        <f t="shared" si="1"/>
        <v>6238</v>
      </c>
      <c r="I118" s="295"/>
      <c r="J118" s="54" t="s">
        <v>830</v>
      </c>
      <c r="K118" s="93"/>
      <c r="L118" s="17"/>
      <c r="M118" s="19"/>
      <c r="N118" s="54"/>
      <c r="O118" s="17"/>
      <c r="P118" s="19"/>
      <c r="Q118" s="21"/>
    </row>
    <row r="119" spans="2:17" ht="15" customHeight="1">
      <c r="B119" s="17">
        <v>7</v>
      </c>
      <c r="C119" s="73" t="s">
        <v>492</v>
      </c>
      <c r="D119" s="73" t="s">
        <v>492</v>
      </c>
      <c r="E119" s="54" t="s">
        <v>859</v>
      </c>
      <c r="F119" s="54">
        <v>4</v>
      </c>
      <c r="G119" s="54">
        <v>1745</v>
      </c>
      <c r="H119" s="68">
        <f t="shared" si="1"/>
        <v>6980</v>
      </c>
      <c r="I119" s="295"/>
      <c r="J119" s="54" t="s">
        <v>860</v>
      </c>
      <c r="K119" s="17"/>
      <c r="L119" s="295"/>
      <c r="M119" s="19"/>
      <c r="N119" s="54"/>
      <c r="O119" s="17"/>
      <c r="P119" s="19"/>
      <c r="Q119" s="355"/>
    </row>
    <row r="120" spans="2:17" ht="15" customHeight="1">
      <c r="B120" s="17">
        <v>7</v>
      </c>
      <c r="C120" s="73" t="s">
        <v>492</v>
      </c>
      <c r="D120" s="73" t="s">
        <v>492</v>
      </c>
      <c r="E120" s="54" t="s">
        <v>861</v>
      </c>
      <c r="F120" s="54">
        <v>4</v>
      </c>
      <c r="G120" s="54">
        <v>890</v>
      </c>
      <c r="H120" s="68">
        <f t="shared" si="1"/>
        <v>3560</v>
      </c>
      <c r="I120" s="295"/>
      <c r="J120" s="54" t="s">
        <v>862</v>
      </c>
      <c r="K120" s="17"/>
      <c r="L120" s="295"/>
      <c r="M120" s="19"/>
      <c r="N120" s="54"/>
      <c r="O120" s="17"/>
      <c r="P120" s="19"/>
      <c r="Q120" s="355"/>
    </row>
    <row r="121" spans="2:17" ht="15" customHeight="1">
      <c r="B121" s="17">
        <v>7</v>
      </c>
      <c r="C121" s="73" t="s">
        <v>492</v>
      </c>
      <c r="D121" s="73" t="s">
        <v>492</v>
      </c>
      <c r="E121" s="54" t="s">
        <v>976</v>
      </c>
      <c r="F121" s="54">
        <v>2</v>
      </c>
      <c r="G121" s="54">
        <v>3318</v>
      </c>
      <c r="H121" s="68">
        <f t="shared" si="1"/>
        <v>6636</v>
      </c>
      <c r="I121" s="295"/>
      <c r="J121" s="54" t="s">
        <v>827</v>
      </c>
      <c r="K121" s="17"/>
      <c r="L121" s="295"/>
      <c r="M121" s="19"/>
      <c r="N121" s="54"/>
      <c r="O121" s="17"/>
      <c r="P121" s="19"/>
      <c r="Q121" s="355"/>
    </row>
    <row r="122" spans="2:17" ht="15" customHeight="1">
      <c r="B122" s="17">
        <v>7</v>
      </c>
      <c r="C122" s="16" t="s">
        <v>492</v>
      </c>
      <c r="D122" s="16" t="s">
        <v>492</v>
      </c>
      <c r="E122" s="54" t="s">
        <v>977</v>
      </c>
      <c r="F122" s="295">
        <v>2</v>
      </c>
      <c r="G122" s="54">
        <v>14400</v>
      </c>
      <c r="H122" s="68">
        <f>F122*G122</f>
        <v>28800</v>
      </c>
      <c r="I122" s="295"/>
      <c r="J122" s="54" t="s">
        <v>978</v>
      </c>
      <c r="K122" s="17"/>
      <c r="L122" s="17"/>
      <c r="M122" s="19"/>
      <c r="N122" s="54"/>
      <c r="O122" s="17"/>
      <c r="P122" s="19"/>
      <c r="Q122" s="21"/>
    </row>
    <row r="123" spans="2:17" ht="15" customHeight="1">
      <c r="B123" s="17">
        <v>7</v>
      </c>
      <c r="C123" s="73" t="s">
        <v>492</v>
      </c>
      <c r="D123" s="73" t="s">
        <v>492</v>
      </c>
      <c r="E123" s="54" t="s">
        <v>865</v>
      </c>
      <c r="F123" s="54">
        <v>2</v>
      </c>
      <c r="G123" s="54">
        <v>1870</v>
      </c>
      <c r="H123" s="68">
        <f t="shared" si="1"/>
        <v>3740</v>
      </c>
      <c r="I123" s="295"/>
      <c r="J123" s="54" t="s">
        <v>866</v>
      </c>
      <c r="K123" s="17"/>
      <c r="L123" s="17"/>
      <c r="M123" s="19"/>
      <c r="N123" s="54"/>
      <c r="O123" s="56"/>
      <c r="P123" s="19"/>
      <c r="Q123" s="21"/>
    </row>
    <row r="124" spans="2:17" ht="15" customHeight="1">
      <c r="B124" s="17">
        <v>7</v>
      </c>
      <c r="C124" s="73" t="s">
        <v>492</v>
      </c>
      <c r="D124" s="73" t="s">
        <v>492</v>
      </c>
      <c r="E124" s="54" t="s">
        <v>874</v>
      </c>
      <c r="F124" s="54">
        <v>2</v>
      </c>
      <c r="G124" s="54">
        <v>260</v>
      </c>
      <c r="H124" s="68">
        <f t="shared" si="1"/>
        <v>520</v>
      </c>
      <c r="I124" s="295"/>
      <c r="J124" s="54" t="s">
        <v>875</v>
      </c>
      <c r="K124" s="17"/>
      <c r="L124" s="17"/>
      <c r="M124" s="19"/>
      <c r="N124" s="54"/>
      <c r="O124" s="56"/>
      <c r="P124" s="19"/>
      <c r="Q124" s="21"/>
    </row>
    <row r="125" spans="2:17" ht="15" customHeight="1">
      <c r="B125" s="17">
        <v>7</v>
      </c>
      <c r="C125" s="73" t="s">
        <v>492</v>
      </c>
      <c r="D125" s="73" t="s">
        <v>492</v>
      </c>
      <c r="E125" s="54" t="s">
        <v>876</v>
      </c>
      <c r="F125" s="54">
        <v>2</v>
      </c>
      <c r="G125" s="54">
        <v>260</v>
      </c>
      <c r="H125" s="68">
        <f t="shared" si="1"/>
        <v>520</v>
      </c>
      <c r="I125" s="295"/>
      <c r="J125" s="54" t="s">
        <v>875</v>
      </c>
      <c r="K125" s="17"/>
      <c r="L125" s="17"/>
      <c r="M125" s="19"/>
      <c r="N125" s="54"/>
      <c r="O125" s="17"/>
      <c r="P125" s="19"/>
      <c r="Q125" s="355"/>
    </row>
    <row r="126" spans="2:17" ht="15" customHeight="1">
      <c r="B126" s="17">
        <v>7</v>
      </c>
      <c r="C126" s="73" t="s">
        <v>492</v>
      </c>
      <c r="D126" s="73" t="s">
        <v>492</v>
      </c>
      <c r="E126" s="54" t="s">
        <v>833</v>
      </c>
      <c r="F126" s="54">
        <v>2</v>
      </c>
      <c r="G126" s="54">
        <v>14900</v>
      </c>
      <c r="H126" s="68">
        <f t="shared" si="1"/>
        <v>29800</v>
      </c>
      <c r="I126" s="295"/>
      <c r="J126" s="54" t="s">
        <v>834</v>
      </c>
      <c r="K126" s="17"/>
      <c r="L126" s="17"/>
      <c r="M126" s="19"/>
      <c r="N126" s="54"/>
      <c r="O126" s="17"/>
      <c r="P126" s="19"/>
      <c r="Q126" s="21"/>
    </row>
    <row r="127" spans="2:17" ht="15" customHeight="1">
      <c r="B127" s="17" t="s">
        <v>979</v>
      </c>
      <c r="C127" s="73" t="s">
        <v>454</v>
      </c>
      <c r="D127" s="73" t="s">
        <v>454</v>
      </c>
      <c r="E127" s="54" t="s">
        <v>940</v>
      </c>
      <c r="F127" s="295">
        <v>2</v>
      </c>
      <c r="G127" s="54">
        <v>1370000</v>
      </c>
      <c r="H127" s="68">
        <f t="shared" si="1"/>
        <v>2740000</v>
      </c>
      <c r="I127" s="295"/>
      <c r="J127" s="54"/>
      <c r="K127" s="292"/>
      <c r="L127" s="17"/>
      <c r="M127" s="19"/>
      <c r="N127" s="54"/>
      <c r="O127" s="17"/>
      <c r="P127" s="19"/>
      <c r="Q127" s="21"/>
    </row>
    <row r="128" spans="2:17" ht="15" customHeight="1">
      <c r="B128" s="17"/>
      <c r="C128" s="73"/>
      <c r="D128" s="73"/>
      <c r="E128" s="54"/>
      <c r="F128" s="295"/>
      <c r="G128" s="54"/>
      <c r="H128" s="68"/>
      <c r="I128" s="295"/>
      <c r="J128" s="54"/>
      <c r="K128" s="17"/>
      <c r="L128" s="17"/>
      <c r="M128" s="19"/>
      <c r="N128" s="54"/>
      <c r="O128" s="17"/>
      <c r="P128" s="19"/>
      <c r="Q128" s="21"/>
    </row>
  </sheetData>
  <mergeCells count="6">
    <mergeCell ref="B2:D2"/>
    <mergeCell ref="G2:I2"/>
    <mergeCell ref="B3:D3"/>
    <mergeCell ref="B4:D4"/>
    <mergeCell ref="B5:D5"/>
    <mergeCell ref="B6:D6"/>
  </mergeCells>
  <phoneticPr fontId="3"/>
  <pageMargins left="0.7" right="0.7" top="0.75" bottom="0.75" header="0.3" footer="0.3"/>
  <pageSetup paperSize="9"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00FF4-230C-49B2-89FB-2B02D7B74B96}">
  <dimension ref="A1:B118"/>
  <sheetViews>
    <sheetView topLeftCell="A19" workbookViewId="0">
      <selection activeCell="B1" sqref="B1:B118"/>
    </sheetView>
  </sheetViews>
  <sheetFormatPr defaultRowHeight="18.75"/>
  <cols>
    <col min="1" max="16384" width="9" style="3"/>
  </cols>
  <sheetData>
    <row r="1" spans="1:2">
      <c r="A1" s="133">
        <v>1</v>
      </c>
      <c r="B1" s="3">
        <f>A1*2</f>
        <v>2</v>
      </c>
    </row>
    <row r="2" spans="1:2">
      <c r="A2" s="295">
        <v>1</v>
      </c>
      <c r="B2" s="3">
        <f t="shared" ref="B2:B65" si="0">A2*2</f>
        <v>2</v>
      </c>
    </row>
    <row r="3" spans="1:2">
      <c r="A3" s="295">
        <v>1</v>
      </c>
      <c r="B3" s="3">
        <f t="shared" si="0"/>
        <v>2</v>
      </c>
    </row>
    <row r="4" spans="1:2">
      <c r="A4" s="133">
        <v>1</v>
      </c>
      <c r="B4" s="3">
        <f t="shared" si="0"/>
        <v>2</v>
      </c>
    </row>
    <row r="5" spans="1:2">
      <c r="A5" s="133">
        <v>1</v>
      </c>
      <c r="B5" s="3">
        <f t="shared" si="0"/>
        <v>2</v>
      </c>
    </row>
    <row r="6" spans="1:2">
      <c r="A6" s="133">
        <v>1</v>
      </c>
      <c r="B6" s="3">
        <f t="shared" si="0"/>
        <v>2</v>
      </c>
    </row>
    <row r="7" spans="1:2">
      <c r="A7" s="133">
        <v>1</v>
      </c>
      <c r="B7" s="3">
        <f t="shared" si="0"/>
        <v>2</v>
      </c>
    </row>
    <row r="8" spans="1:2">
      <c r="A8" s="54">
        <v>2</v>
      </c>
      <c r="B8" s="3">
        <f t="shared" si="0"/>
        <v>4</v>
      </c>
    </row>
    <row r="9" spans="1:2">
      <c r="A9" s="133">
        <v>1</v>
      </c>
      <c r="B9" s="3">
        <f t="shared" si="0"/>
        <v>2</v>
      </c>
    </row>
    <row r="10" spans="1:2">
      <c r="A10" s="321">
        <v>1</v>
      </c>
      <c r="B10" s="3">
        <f t="shared" si="0"/>
        <v>2</v>
      </c>
    </row>
    <row r="11" spans="1:2">
      <c r="A11" s="321">
        <v>1</v>
      </c>
      <c r="B11" s="3">
        <f t="shared" si="0"/>
        <v>2</v>
      </c>
    </row>
    <row r="12" spans="1:2">
      <c r="A12" s="321">
        <v>1</v>
      </c>
      <c r="B12" s="3">
        <f t="shared" si="0"/>
        <v>2</v>
      </c>
    </row>
    <row r="13" spans="1:2">
      <c r="A13" s="321">
        <v>1</v>
      </c>
      <c r="B13" s="3">
        <f t="shared" si="0"/>
        <v>2</v>
      </c>
    </row>
    <row r="14" spans="1:2">
      <c r="A14" s="321">
        <v>1</v>
      </c>
      <c r="B14" s="3">
        <f t="shared" si="0"/>
        <v>2</v>
      </c>
    </row>
    <row r="15" spans="1:2">
      <c r="A15" s="321">
        <v>2</v>
      </c>
      <c r="B15" s="3">
        <f t="shared" si="0"/>
        <v>4</v>
      </c>
    </row>
    <row r="16" spans="1:2">
      <c r="A16" s="321">
        <v>1</v>
      </c>
      <c r="B16" s="3">
        <f t="shared" si="0"/>
        <v>2</v>
      </c>
    </row>
    <row r="17" spans="1:2">
      <c r="A17" s="54">
        <v>1</v>
      </c>
      <c r="B17" s="3">
        <f t="shared" si="0"/>
        <v>2</v>
      </c>
    </row>
    <row r="18" spans="1:2">
      <c r="A18" s="321">
        <v>3</v>
      </c>
      <c r="B18" s="3">
        <f t="shared" si="0"/>
        <v>6</v>
      </c>
    </row>
    <row r="19" spans="1:2">
      <c r="A19" s="321">
        <v>3</v>
      </c>
      <c r="B19" s="3">
        <f t="shared" si="0"/>
        <v>6</v>
      </c>
    </row>
    <row r="20" spans="1:2">
      <c r="A20" s="321">
        <v>3</v>
      </c>
      <c r="B20" s="3">
        <f t="shared" si="0"/>
        <v>6</v>
      </c>
    </row>
    <row r="21" spans="1:2">
      <c r="A21" s="321">
        <v>2</v>
      </c>
      <c r="B21" s="3">
        <f t="shared" si="0"/>
        <v>4</v>
      </c>
    </row>
    <row r="22" spans="1:2">
      <c r="A22" s="321">
        <v>8</v>
      </c>
      <c r="B22" s="3">
        <f t="shared" si="0"/>
        <v>16</v>
      </c>
    </row>
    <row r="23" spans="1:2">
      <c r="A23" s="295">
        <v>3</v>
      </c>
      <c r="B23" s="3">
        <f t="shared" si="0"/>
        <v>6</v>
      </c>
    </row>
    <row r="24" spans="1:2">
      <c r="A24" s="295">
        <v>3</v>
      </c>
      <c r="B24" s="3">
        <f t="shared" si="0"/>
        <v>6</v>
      </c>
    </row>
    <row r="25" spans="1:2">
      <c r="A25" s="295">
        <v>3</v>
      </c>
      <c r="B25" s="3">
        <f t="shared" si="0"/>
        <v>6</v>
      </c>
    </row>
    <row r="26" spans="1:2">
      <c r="A26" s="295">
        <v>0</v>
      </c>
      <c r="B26" s="3">
        <f t="shared" si="0"/>
        <v>0</v>
      </c>
    </row>
    <row r="27" spans="1:2">
      <c r="A27" s="295">
        <v>3</v>
      </c>
      <c r="B27" s="3">
        <f t="shared" si="0"/>
        <v>6</v>
      </c>
    </row>
    <row r="28" spans="1:2">
      <c r="A28" s="295">
        <v>0</v>
      </c>
      <c r="B28" s="3">
        <f t="shared" si="0"/>
        <v>0</v>
      </c>
    </row>
    <row r="29" spans="1:2">
      <c r="A29" s="54">
        <v>2</v>
      </c>
      <c r="B29" s="3">
        <f t="shared" si="0"/>
        <v>4</v>
      </c>
    </row>
    <row r="30" spans="1:2">
      <c r="A30" s="295">
        <v>1</v>
      </c>
      <c r="B30" s="3">
        <f t="shared" si="0"/>
        <v>2</v>
      </c>
    </row>
    <row r="31" spans="1:2">
      <c r="A31" s="295">
        <v>1</v>
      </c>
      <c r="B31" s="3">
        <f t="shared" si="0"/>
        <v>2</v>
      </c>
    </row>
    <row r="32" spans="1:2">
      <c r="A32" s="295">
        <v>1</v>
      </c>
      <c r="B32" s="3">
        <f t="shared" si="0"/>
        <v>2</v>
      </c>
    </row>
    <row r="33" spans="1:2">
      <c r="A33" s="295">
        <v>1</v>
      </c>
      <c r="B33" s="3">
        <f t="shared" si="0"/>
        <v>2</v>
      </c>
    </row>
    <row r="34" spans="1:2">
      <c r="A34" s="321">
        <v>2</v>
      </c>
      <c r="B34" s="3">
        <f t="shared" si="0"/>
        <v>4</v>
      </c>
    </row>
    <row r="35" spans="1:2">
      <c r="A35" s="321">
        <v>1</v>
      </c>
      <c r="B35" s="3">
        <f t="shared" si="0"/>
        <v>2</v>
      </c>
    </row>
    <row r="36" spans="1:2">
      <c r="A36" s="321">
        <v>1</v>
      </c>
      <c r="B36" s="3">
        <f t="shared" si="0"/>
        <v>2</v>
      </c>
    </row>
    <row r="37" spans="1:2">
      <c r="A37" s="321">
        <v>1</v>
      </c>
      <c r="B37" s="3">
        <f t="shared" si="0"/>
        <v>2</v>
      </c>
    </row>
    <row r="38" spans="1:2">
      <c r="A38" s="321">
        <v>1</v>
      </c>
      <c r="B38" s="3">
        <f t="shared" si="0"/>
        <v>2</v>
      </c>
    </row>
    <row r="39" spans="1:2">
      <c r="A39" s="321">
        <v>2</v>
      </c>
      <c r="B39" s="3">
        <f t="shared" si="0"/>
        <v>4</v>
      </c>
    </row>
    <row r="40" spans="1:2">
      <c r="A40" s="321">
        <v>1</v>
      </c>
      <c r="B40" s="3">
        <f t="shared" si="0"/>
        <v>2</v>
      </c>
    </row>
    <row r="41" spans="1:2">
      <c r="A41" s="321">
        <v>2</v>
      </c>
      <c r="B41" s="3">
        <f t="shared" si="0"/>
        <v>4</v>
      </c>
    </row>
    <row r="42" spans="1:2">
      <c r="A42" s="321">
        <v>1</v>
      </c>
      <c r="B42" s="3">
        <f t="shared" si="0"/>
        <v>2</v>
      </c>
    </row>
    <row r="43" spans="1:2">
      <c r="A43" s="321">
        <v>1</v>
      </c>
      <c r="B43" s="3">
        <f t="shared" si="0"/>
        <v>2</v>
      </c>
    </row>
    <row r="44" spans="1:2">
      <c r="A44" s="321">
        <v>1</v>
      </c>
      <c r="B44" s="3">
        <f t="shared" si="0"/>
        <v>2</v>
      </c>
    </row>
    <row r="45" spans="1:2">
      <c r="A45" s="321">
        <v>1</v>
      </c>
      <c r="B45" s="3">
        <f t="shared" si="0"/>
        <v>2</v>
      </c>
    </row>
    <row r="46" spans="1:2">
      <c r="A46" s="321">
        <v>1</v>
      </c>
      <c r="B46" s="3">
        <f t="shared" si="0"/>
        <v>2</v>
      </c>
    </row>
    <row r="47" spans="1:2">
      <c r="A47" s="321">
        <v>1</v>
      </c>
      <c r="B47" s="3">
        <f t="shared" si="0"/>
        <v>2</v>
      </c>
    </row>
    <row r="48" spans="1:2">
      <c r="A48" s="321">
        <v>1</v>
      </c>
      <c r="B48" s="3">
        <f t="shared" si="0"/>
        <v>2</v>
      </c>
    </row>
    <row r="49" spans="1:2">
      <c r="A49" s="321">
        <v>1</v>
      </c>
      <c r="B49" s="3">
        <f t="shared" si="0"/>
        <v>2</v>
      </c>
    </row>
    <row r="50" spans="1:2">
      <c r="A50" s="295">
        <v>1</v>
      </c>
      <c r="B50" s="3">
        <f t="shared" si="0"/>
        <v>2</v>
      </c>
    </row>
    <row r="51" spans="1:2">
      <c r="A51" s="295">
        <v>1</v>
      </c>
      <c r="B51" s="3">
        <f t="shared" si="0"/>
        <v>2</v>
      </c>
    </row>
    <row r="52" spans="1:2">
      <c r="A52" s="54">
        <v>1</v>
      </c>
      <c r="B52" s="3">
        <f t="shared" si="0"/>
        <v>2</v>
      </c>
    </row>
    <row r="53" spans="1:2">
      <c r="A53" s="54">
        <v>4</v>
      </c>
      <c r="B53" s="3">
        <f t="shared" si="0"/>
        <v>8</v>
      </c>
    </row>
    <row r="54" spans="1:2">
      <c r="A54" s="54">
        <v>4</v>
      </c>
      <c r="B54" s="3">
        <f t="shared" si="0"/>
        <v>8</v>
      </c>
    </row>
    <row r="55" spans="1:2">
      <c r="A55" s="54">
        <v>47</v>
      </c>
      <c r="B55" s="3">
        <f t="shared" si="0"/>
        <v>94</v>
      </c>
    </row>
    <row r="56" spans="1:2">
      <c r="A56" s="54">
        <v>65</v>
      </c>
      <c r="B56" s="3">
        <f t="shared" si="0"/>
        <v>130</v>
      </c>
    </row>
    <row r="57" spans="1:2">
      <c r="A57" s="54">
        <v>8</v>
      </c>
      <c r="B57" s="3">
        <f t="shared" si="0"/>
        <v>16</v>
      </c>
    </row>
    <row r="58" spans="1:2">
      <c r="A58" s="54">
        <v>20</v>
      </c>
      <c r="B58" s="3">
        <f t="shared" si="0"/>
        <v>40</v>
      </c>
    </row>
    <row r="59" spans="1:2">
      <c r="A59" s="54">
        <v>14</v>
      </c>
      <c r="B59" s="3">
        <f t="shared" si="0"/>
        <v>28</v>
      </c>
    </row>
    <row r="60" spans="1:2">
      <c r="A60" s="54">
        <v>1</v>
      </c>
      <c r="B60" s="3">
        <f t="shared" si="0"/>
        <v>2</v>
      </c>
    </row>
    <row r="61" spans="1:2">
      <c r="A61" s="54">
        <v>4</v>
      </c>
      <c r="B61" s="3">
        <f t="shared" si="0"/>
        <v>8</v>
      </c>
    </row>
    <row r="62" spans="1:2">
      <c r="A62" s="54">
        <v>2</v>
      </c>
      <c r="B62" s="3">
        <f t="shared" si="0"/>
        <v>4</v>
      </c>
    </row>
    <row r="63" spans="1:2">
      <c r="A63" s="54">
        <v>1</v>
      </c>
      <c r="B63" s="3">
        <f t="shared" si="0"/>
        <v>2</v>
      </c>
    </row>
    <row r="64" spans="1:2">
      <c r="A64" s="54">
        <v>4</v>
      </c>
      <c r="B64" s="3">
        <f t="shared" si="0"/>
        <v>8</v>
      </c>
    </row>
    <row r="65" spans="1:2">
      <c r="A65" s="54">
        <v>14</v>
      </c>
      <c r="B65" s="3">
        <f t="shared" si="0"/>
        <v>28</v>
      </c>
    </row>
    <row r="66" spans="1:2">
      <c r="A66" s="54">
        <v>4</v>
      </c>
      <c r="B66" s="3">
        <f t="shared" ref="B66:B118" si="1">A66*2</f>
        <v>8</v>
      </c>
    </row>
    <row r="67" spans="1:2">
      <c r="A67" s="54">
        <v>2</v>
      </c>
      <c r="B67" s="3">
        <f t="shared" si="1"/>
        <v>4</v>
      </c>
    </row>
    <row r="68" spans="1:2">
      <c r="A68" s="54">
        <v>2</v>
      </c>
      <c r="B68" s="3">
        <f t="shared" si="1"/>
        <v>4</v>
      </c>
    </row>
    <row r="69" spans="1:2">
      <c r="A69" s="54">
        <v>14</v>
      </c>
      <c r="B69" s="3">
        <f t="shared" si="1"/>
        <v>28</v>
      </c>
    </row>
    <row r="70" spans="1:2">
      <c r="A70" s="54">
        <v>2</v>
      </c>
      <c r="B70" s="3">
        <f t="shared" si="1"/>
        <v>4</v>
      </c>
    </row>
    <row r="71" spans="1:2">
      <c r="A71" s="54">
        <v>2</v>
      </c>
      <c r="B71" s="3">
        <f t="shared" si="1"/>
        <v>4</v>
      </c>
    </row>
    <row r="72" spans="1:2">
      <c r="A72" s="54">
        <v>1</v>
      </c>
      <c r="B72" s="3">
        <f t="shared" si="1"/>
        <v>2</v>
      </c>
    </row>
    <row r="73" spans="1:2">
      <c r="A73" s="54">
        <v>1</v>
      </c>
      <c r="B73" s="3">
        <f t="shared" si="1"/>
        <v>2</v>
      </c>
    </row>
    <row r="74" spans="1:2">
      <c r="A74" s="54">
        <v>12</v>
      </c>
      <c r="B74" s="3">
        <f t="shared" si="1"/>
        <v>24</v>
      </c>
    </row>
    <row r="75" spans="1:2">
      <c r="A75" s="54">
        <v>15</v>
      </c>
      <c r="B75" s="3">
        <f t="shared" si="1"/>
        <v>30</v>
      </c>
    </row>
    <row r="76" spans="1:2">
      <c r="A76" s="54">
        <v>4</v>
      </c>
      <c r="B76" s="3">
        <f t="shared" si="1"/>
        <v>8</v>
      </c>
    </row>
    <row r="77" spans="1:2">
      <c r="A77" s="54">
        <v>2</v>
      </c>
      <c r="B77" s="3">
        <f t="shared" si="1"/>
        <v>4</v>
      </c>
    </row>
    <row r="78" spans="1:2">
      <c r="A78" s="54">
        <v>2</v>
      </c>
      <c r="B78" s="3">
        <f t="shared" si="1"/>
        <v>4</v>
      </c>
    </row>
    <row r="79" spans="1:2">
      <c r="A79" s="54">
        <v>1</v>
      </c>
      <c r="B79" s="3">
        <f t="shared" si="1"/>
        <v>2</v>
      </c>
    </row>
    <row r="80" spans="1:2">
      <c r="A80" s="54">
        <v>1</v>
      </c>
      <c r="B80" s="3">
        <f t="shared" si="1"/>
        <v>2</v>
      </c>
    </row>
    <row r="81" spans="1:2">
      <c r="A81" s="54">
        <v>1</v>
      </c>
      <c r="B81" s="3">
        <f t="shared" si="1"/>
        <v>2</v>
      </c>
    </row>
    <row r="82" spans="1:2">
      <c r="A82" s="54">
        <v>2</v>
      </c>
      <c r="B82" s="3">
        <f t="shared" si="1"/>
        <v>4</v>
      </c>
    </row>
    <row r="83" spans="1:2">
      <c r="A83" s="54">
        <v>4</v>
      </c>
      <c r="B83" s="3">
        <f t="shared" si="1"/>
        <v>8</v>
      </c>
    </row>
    <row r="84" spans="1:2">
      <c r="A84" s="54">
        <v>2</v>
      </c>
      <c r="B84" s="3">
        <f t="shared" si="1"/>
        <v>4</v>
      </c>
    </row>
    <row r="85" spans="1:2">
      <c r="A85" s="54">
        <v>1</v>
      </c>
      <c r="B85" s="3">
        <f t="shared" si="1"/>
        <v>2</v>
      </c>
    </row>
    <row r="86" spans="1:2">
      <c r="A86" s="54">
        <v>2</v>
      </c>
      <c r="B86" s="3">
        <f t="shared" si="1"/>
        <v>4</v>
      </c>
    </row>
    <row r="87" spans="1:2">
      <c r="A87" s="54">
        <v>2</v>
      </c>
      <c r="B87" s="3">
        <f t="shared" si="1"/>
        <v>4</v>
      </c>
    </row>
    <row r="88" spans="1:2">
      <c r="A88" s="295">
        <v>1</v>
      </c>
      <c r="B88" s="3">
        <f t="shared" si="1"/>
        <v>2</v>
      </c>
    </row>
    <row r="89" spans="1:2">
      <c r="A89" s="54">
        <v>1</v>
      </c>
      <c r="B89" s="3">
        <f t="shared" si="1"/>
        <v>2</v>
      </c>
    </row>
    <row r="90" spans="1:2">
      <c r="A90" s="54">
        <v>2</v>
      </c>
      <c r="B90" s="3">
        <f t="shared" si="1"/>
        <v>4</v>
      </c>
    </row>
    <row r="91" spans="1:2">
      <c r="A91" s="54">
        <v>1</v>
      </c>
      <c r="B91" s="3">
        <f t="shared" si="1"/>
        <v>2</v>
      </c>
    </row>
    <row r="92" spans="1:2">
      <c r="A92" s="54">
        <v>1</v>
      </c>
      <c r="B92" s="3">
        <f t="shared" si="1"/>
        <v>2</v>
      </c>
    </row>
    <row r="93" spans="1:2">
      <c r="A93" s="54">
        <v>1</v>
      </c>
      <c r="B93" s="3">
        <f t="shared" si="1"/>
        <v>2</v>
      </c>
    </row>
    <row r="94" spans="1:2">
      <c r="A94" s="54">
        <v>1</v>
      </c>
      <c r="B94" s="3">
        <f t="shared" si="1"/>
        <v>2</v>
      </c>
    </row>
    <row r="95" spans="1:2">
      <c r="A95" s="295">
        <v>1</v>
      </c>
      <c r="B95" s="3">
        <f t="shared" si="1"/>
        <v>2</v>
      </c>
    </row>
    <row r="96" spans="1:2">
      <c r="A96" s="54">
        <v>1</v>
      </c>
      <c r="B96" s="3">
        <f t="shared" si="1"/>
        <v>2</v>
      </c>
    </row>
    <row r="97" spans="1:2">
      <c r="A97" s="54">
        <v>1</v>
      </c>
      <c r="B97" s="3">
        <f t="shared" si="1"/>
        <v>2</v>
      </c>
    </row>
    <row r="98" spans="1:2">
      <c r="A98" s="54">
        <v>4</v>
      </c>
      <c r="B98" s="3">
        <f t="shared" si="1"/>
        <v>8</v>
      </c>
    </row>
    <row r="99" spans="1:2">
      <c r="A99" s="54">
        <v>1</v>
      </c>
      <c r="B99" s="3">
        <f t="shared" si="1"/>
        <v>2</v>
      </c>
    </row>
    <row r="100" spans="1:2">
      <c r="A100" s="54">
        <v>1</v>
      </c>
      <c r="B100" s="3">
        <f t="shared" si="1"/>
        <v>2</v>
      </c>
    </row>
    <row r="101" spans="1:2">
      <c r="A101" s="54">
        <v>2</v>
      </c>
      <c r="B101" s="3">
        <f t="shared" si="1"/>
        <v>4</v>
      </c>
    </row>
    <row r="102" spans="1:2">
      <c r="A102" s="54">
        <v>1</v>
      </c>
      <c r="B102" s="3">
        <f t="shared" si="1"/>
        <v>2</v>
      </c>
    </row>
    <row r="103" spans="1:2">
      <c r="A103" s="54">
        <v>1</v>
      </c>
      <c r="B103" s="3">
        <f t="shared" si="1"/>
        <v>2</v>
      </c>
    </row>
    <row r="104" spans="1:2">
      <c r="A104" s="54">
        <v>3</v>
      </c>
      <c r="B104" s="3">
        <f t="shared" si="1"/>
        <v>6</v>
      </c>
    </row>
    <row r="105" spans="1:2">
      <c r="A105" s="54">
        <v>1</v>
      </c>
      <c r="B105" s="3">
        <f t="shared" si="1"/>
        <v>2</v>
      </c>
    </row>
    <row r="106" spans="1:2">
      <c r="A106" s="54">
        <v>1</v>
      </c>
      <c r="B106" s="3">
        <f t="shared" si="1"/>
        <v>2</v>
      </c>
    </row>
    <row r="107" spans="1:2">
      <c r="A107" s="54">
        <v>2</v>
      </c>
      <c r="B107" s="3">
        <f t="shared" si="1"/>
        <v>4</v>
      </c>
    </row>
    <row r="108" spans="1:2">
      <c r="A108" s="54">
        <v>1</v>
      </c>
      <c r="B108" s="3">
        <f t="shared" si="1"/>
        <v>2</v>
      </c>
    </row>
    <row r="109" spans="1:2">
      <c r="A109" s="54">
        <v>1</v>
      </c>
      <c r="B109" s="3">
        <f t="shared" si="1"/>
        <v>2</v>
      </c>
    </row>
    <row r="110" spans="1:2">
      <c r="A110" s="54">
        <v>2</v>
      </c>
      <c r="B110" s="3">
        <f t="shared" si="1"/>
        <v>4</v>
      </c>
    </row>
    <row r="111" spans="1:2">
      <c r="A111" s="54">
        <v>2</v>
      </c>
      <c r="B111" s="3">
        <f t="shared" si="1"/>
        <v>4</v>
      </c>
    </row>
    <row r="112" spans="1:2">
      <c r="A112" s="54">
        <v>1</v>
      </c>
      <c r="B112" s="3">
        <f t="shared" si="1"/>
        <v>2</v>
      </c>
    </row>
    <row r="113" spans="1:2">
      <c r="A113" s="295">
        <v>1</v>
      </c>
      <c r="B113" s="3">
        <f t="shared" si="1"/>
        <v>2</v>
      </c>
    </row>
    <row r="114" spans="1:2">
      <c r="A114" s="54">
        <v>1</v>
      </c>
      <c r="B114" s="3">
        <f t="shared" si="1"/>
        <v>2</v>
      </c>
    </row>
    <row r="115" spans="1:2">
      <c r="A115" s="54">
        <v>1</v>
      </c>
      <c r="B115" s="3">
        <f t="shared" si="1"/>
        <v>2</v>
      </c>
    </row>
    <row r="116" spans="1:2">
      <c r="A116" s="54">
        <v>1</v>
      </c>
      <c r="B116" s="3">
        <f t="shared" si="1"/>
        <v>2</v>
      </c>
    </row>
    <row r="117" spans="1:2">
      <c r="A117" s="54">
        <v>1</v>
      </c>
      <c r="B117" s="3">
        <f t="shared" si="1"/>
        <v>2</v>
      </c>
    </row>
    <row r="118" spans="1:2">
      <c r="A118" s="295">
        <v>1</v>
      </c>
      <c r="B118" s="3">
        <f t="shared" si="1"/>
        <v>2</v>
      </c>
    </row>
  </sheetData>
  <phoneticPr fontId="3"/>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EE29-98FF-41D1-A119-7A27AE4C537C}">
  <dimension ref="A1:E8"/>
  <sheetViews>
    <sheetView workbookViewId="0">
      <selection activeCell="C11" sqref="C11"/>
    </sheetView>
  </sheetViews>
  <sheetFormatPr defaultRowHeight="18.75"/>
  <cols>
    <col min="1" max="2" width="9" style="3"/>
    <col min="3" max="3" width="54.625" style="3" customWidth="1"/>
    <col min="4" max="258" width="9" style="3"/>
    <col min="259" max="259" width="54.625" style="3" customWidth="1"/>
    <col min="260" max="514" width="9" style="3"/>
    <col min="515" max="515" width="54.625" style="3" customWidth="1"/>
    <col min="516" max="770" width="9" style="3"/>
    <col min="771" max="771" width="54.625" style="3" customWidth="1"/>
    <col min="772" max="1026" width="9" style="3"/>
    <col min="1027" max="1027" width="54.625" style="3" customWidth="1"/>
    <col min="1028" max="1282" width="9" style="3"/>
    <col min="1283" max="1283" width="54.625" style="3" customWidth="1"/>
    <col min="1284" max="1538" width="9" style="3"/>
    <col min="1539" max="1539" width="54.625" style="3" customWidth="1"/>
    <col min="1540" max="1794" width="9" style="3"/>
    <col min="1795" max="1795" width="54.625" style="3" customWidth="1"/>
    <col min="1796" max="2050" width="9" style="3"/>
    <col min="2051" max="2051" width="54.625" style="3" customWidth="1"/>
    <col min="2052" max="2306" width="9" style="3"/>
    <col min="2307" max="2307" width="54.625" style="3" customWidth="1"/>
    <col min="2308" max="2562" width="9" style="3"/>
    <col min="2563" max="2563" width="54.625" style="3" customWidth="1"/>
    <col min="2564" max="2818" width="9" style="3"/>
    <col min="2819" max="2819" width="54.625" style="3" customWidth="1"/>
    <col min="2820" max="3074" width="9" style="3"/>
    <col min="3075" max="3075" width="54.625" style="3" customWidth="1"/>
    <col min="3076" max="3330" width="9" style="3"/>
    <col min="3331" max="3331" width="54.625" style="3" customWidth="1"/>
    <col min="3332" max="3586" width="9" style="3"/>
    <col min="3587" max="3587" width="54.625" style="3" customWidth="1"/>
    <col min="3588" max="3842" width="9" style="3"/>
    <col min="3843" max="3843" width="54.625" style="3" customWidth="1"/>
    <col min="3844" max="4098" width="9" style="3"/>
    <col min="4099" max="4099" width="54.625" style="3" customWidth="1"/>
    <col min="4100" max="4354" width="9" style="3"/>
    <col min="4355" max="4355" width="54.625" style="3" customWidth="1"/>
    <col min="4356" max="4610" width="9" style="3"/>
    <col min="4611" max="4611" width="54.625" style="3" customWidth="1"/>
    <col min="4612" max="4866" width="9" style="3"/>
    <col min="4867" max="4867" width="54.625" style="3" customWidth="1"/>
    <col min="4868" max="5122" width="9" style="3"/>
    <col min="5123" max="5123" width="54.625" style="3" customWidth="1"/>
    <col min="5124" max="5378" width="9" style="3"/>
    <col min="5379" max="5379" width="54.625" style="3" customWidth="1"/>
    <col min="5380" max="5634" width="9" style="3"/>
    <col min="5635" max="5635" width="54.625" style="3" customWidth="1"/>
    <col min="5636" max="5890" width="9" style="3"/>
    <col min="5891" max="5891" width="54.625" style="3" customWidth="1"/>
    <col min="5892" max="6146" width="9" style="3"/>
    <col min="6147" max="6147" width="54.625" style="3" customWidth="1"/>
    <col min="6148" max="6402" width="9" style="3"/>
    <col min="6403" max="6403" width="54.625" style="3" customWidth="1"/>
    <col min="6404" max="6658" width="9" style="3"/>
    <col min="6659" max="6659" width="54.625" style="3" customWidth="1"/>
    <col min="6660" max="6914" width="9" style="3"/>
    <col min="6915" max="6915" width="54.625" style="3" customWidth="1"/>
    <col min="6916" max="7170" width="9" style="3"/>
    <col min="7171" max="7171" width="54.625" style="3" customWidth="1"/>
    <col min="7172" max="7426" width="9" style="3"/>
    <col min="7427" max="7427" width="54.625" style="3" customWidth="1"/>
    <col min="7428" max="7682" width="9" style="3"/>
    <col min="7683" max="7683" width="54.625" style="3" customWidth="1"/>
    <col min="7684" max="7938" width="9" style="3"/>
    <col min="7939" max="7939" width="54.625" style="3" customWidth="1"/>
    <col min="7940" max="8194" width="9" style="3"/>
    <col min="8195" max="8195" width="54.625" style="3" customWidth="1"/>
    <col min="8196" max="8450" width="9" style="3"/>
    <col min="8451" max="8451" width="54.625" style="3" customWidth="1"/>
    <col min="8452" max="8706" width="9" style="3"/>
    <col min="8707" max="8707" width="54.625" style="3" customWidth="1"/>
    <col min="8708" max="8962" width="9" style="3"/>
    <col min="8963" max="8963" width="54.625" style="3" customWidth="1"/>
    <col min="8964" max="9218" width="9" style="3"/>
    <col min="9219" max="9219" width="54.625" style="3" customWidth="1"/>
    <col min="9220" max="9474" width="9" style="3"/>
    <col min="9475" max="9475" width="54.625" style="3" customWidth="1"/>
    <col min="9476" max="9730" width="9" style="3"/>
    <col min="9731" max="9731" width="54.625" style="3" customWidth="1"/>
    <col min="9732" max="9986" width="9" style="3"/>
    <col min="9987" max="9987" width="54.625" style="3" customWidth="1"/>
    <col min="9988" max="10242" width="9" style="3"/>
    <col min="10243" max="10243" width="54.625" style="3" customWidth="1"/>
    <col min="10244" max="10498" width="9" style="3"/>
    <col min="10499" max="10499" width="54.625" style="3" customWidth="1"/>
    <col min="10500" max="10754" width="9" style="3"/>
    <col min="10755" max="10755" width="54.625" style="3" customWidth="1"/>
    <col min="10756" max="11010" width="9" style="3"/>
    <col min="11011" max="11011" width="54.625" style="3" customWidth="1"/>
    <col min="11012" max="11266" width="9" style="3"/>
    <col min="11267" max="11267" width="54.625" style="3" customWidth="1"/>
    <col min="11268" max="11522" width="9" style="3"/>
    <col min="11523" max="11523" width="54.625" style="3" customWidth="1"/>
    <col min="11524" max="11778" width="9" style="3"/>
    <col min="11779" max="11779" width="54.625" style="3" customWidth="1"/>
    <col min="11780" max="12034" width="9" style="3"/>
    <col min="12035" max="12035" width="54.625" style="3" customWidth="1"/>
    <col min="12036" max="12290" width="9" style="3"/>
    <col min="12291" max="12291" width="54.625" style="3" customWidth="1"/>
    <col min="12292" max="12546" width="9" style="3"/>
    <col min="12547" max="12547" width="54.625" style="3" customWidth="1"/>
    <col min="12548" max="12802" width="9" style="3"/>
    <col min="12803" max="12803" width="54.625" style="3" customWidth="1"/>
    <col min="12804" max="13058" width="9" style="3"/>
    <col min="13059" max="13059" width="54.625" style="3" customWidth="1"/>
    <col min="13060" max="13314" width="9" style="3"/>
    <col min="13315" max="13315" width="54.625" style="3" customWidth="1"/>
    <col min="13316" max="13570" width="9" style="3"/>
    <col min="13571" max="13571" width="54.625" style="3" customWidth="1"/>
    <col min="13572" max="13826" width="9" style="3"/>
    <col min="13827" max="13827" width="54.625" style="3" customWidth="1"/>
    <col min="13828" max="14082" width="9" style="3"/>
    <col min="14083" max="14083" width="54.625" style="3" customWidth="1"/>
    <col min="14084" max="14338" width="9" style="3"/>
    <col min="14339" max="14339" width="54.625" style="3" customWidth="1"/>
    <col min="14340" max="14594" width="9" style="3"/>
    <col min="14595" max="14595" width="54.625" style="3" customWidth="1"/>
    <col min="14596" max="14850" width="9" style="3"/>
    <col min="14851" max="14851" width="54.625" style="3" customWidth="1"/>
    <col min="14852" max="15106" width="9" style="3"/>
    <col min="15107" max="15107" width="54.625" style="3" customWidth="1"/>
    <col min="15108" max="15362" width="9" style="3"/>
    <col min="15363" max="15363" width="54.625" style="3" customWidth="1"/>
    <col min="15364" max="15618" width="9" style="3"/>
    <col min="15619" max="15619" width="54.625" style="3" customWidth="1"/>
    <col min="15620" max="15874" width="9" style="3"/>
    <col min="15875" max="15875" width="54.625" style="3" customWidth="1"/>
    <col min="15876" max="16130" width="9" style="3"/>
    <col min="16131" max="16131" width="54.625" style="3" customWidth="1"/>
    <col min="16132" max="16384" width="9" style="3"/>
  </cols>
  <sheetData>
    <row r="1" spans="1:5">
      <c r="A1" s="17">
        <v>1</v>
      </c>
      <c r="B1" s="319" t="s">
        <v>747</v>
      </c>
      <c r="C1" s="320" t="s">
        <v>750</v>
      </c>
      <c r="D1" s="321">
        <v>4</v>
      </c>
      <c r="E1" s="322" t="s">
        <v>751</v>
      </c>
    </row>
    <row r="2" spans="1:5">
      <c r="A2" s="17">
        <v>1</v>
      </c>
      <c r="B2" s="319" t="s">
        <v>449</v>
      </c>
      <c r="C2" s="356" t="s">
        <v>92</v>
      </c>
      <c r="D2" s="321">
        <v>6</v>
      </c>
      <c r="E2" s="322" t="s">
        <v>765</v>
      </c>
    </row>
    <row r="3" spans="1:5">
      <c r="A3" s="17">
        <v>1</v>
      </c>
      <c r="B3" s="319" t="s">
        <v>449</v>
      </c>
      <c r="C3" s="320" t="s">
        <v>767</v>
      </c>
      <c r="D3" s="321">
        <v>4</v>
      </c>
      <c r="E3" s="322" t="s">
        <v>768</v>
      </c>
    </row>
    <row r="4" spans="1:5">
      <c r="A4" s="17">
        <v>1</v>
      </c>
      <c r="B4" s="319" t="s">
        <v>449</v>
      </c>
      <c r="C4" s="320" t="s">
        <v>770</v>
      </c>
      <c r="D4" s="321">
        <v>16</v>
      </c>
      <c r="E4" s="322" t="s">
        <v>765</v>
      </c>
    </row>
    <row r="5" spans="1:5">
      <c r="A5" s="17">
        <v>6</v>
      </c>
      <c r="B5" s="17" t="s">
        <v>780</v>
      </c>
      <c r="C5" s="91" t="s">
        <v>781</v>
      </c>
      <c r="D5" s="54">
        <v>4</v>
      </c>
      <c r="E5" s="54" t="s">
        <v>782</v>
      </c>
    </row>
    <row r="6" spans="1:5">
      <c r="A6" s="17">
        <v>6</v>
      </c>
      <c r="B6" s="17" t="s">
        <v>780</v>
      </c>
      <c r="C6" s="91" t="s">
        <v>785</v>
      </c>
      <c r="D6" s="295">
        <v>2</v>
      </c>
      <c r="E6" s="54" t="s">
        <v>786</v>
      </c>
    </row>
    <row r="7" spans="1:5">
      <c r="A7" s="93">
        <v>1</v>
      </c>
      <c r="B7" s="345" t="s">
        <v>793</v>
      </c>
      <c r="C7" s="341" t="s">
        <v>794</v>
      </c>
      <c r="D7" s="342">
        <v>2</v>
      </c>
      <c r="E7" s="343" t="s">
        <v>795</v>
      </c>
    </row>
    <row r="8" spans="1:5">
      <c r="A8" s="93">
        <v>1</v>
      </c>
      <c r="B8" s="345" t="s">
        <v>793</v>
      </c>
      <c r="C8" s="341" t="s">
        <v>800</v>
      </c>
      <c r="D8" s="342">
        <v>2</v>
      </c>
      <c r="E8" s="343" t="s">
        <v>801</v>
      </c>
    </row>
  </sheetData>
  <phoneticPr fontId="3"/>
  <pageMargins left="0.70866141732283472" right="0.70866141732283472" top="0.74803149606299213" bottom="0.7480314960629921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28580-9DDA-46BC-8B8B-F0591C40BC38}">
  <dimension ref="A1:B5"/>
  <sheetViews>
    <sheetView view="pageBreakPreview" zoomScale="60" zoomScaleNormal="100" workbookViewId="0">
      <selection sqref="A1:IV65536"/>
    </sheetView>
  </sheetViews>
  <sheetFormatPr defaultRowHeight="18.75"/>
  <cols>
    <col min="1" max="1" width="12.125" style="3" bestFit="1" customWidth="1"/>
    <col min="2" max="2" width="29.375" style="3" bestFit="1" customWidth="1"/>
    <col min="3" max="256" width="9" style="3"/>
    <col min="257" max="257" width="12.125" style="3" bestFit="1" customWidth="1"/>
    <col min="258" max="258" width="29.375" style="3" bestFit="1" customWidth="1"/>
    <col min="259" max="512" width="9" style="3"/>
    <col min="513" max="513" width="12.125" style="3" bestFit="1" customWidth="1"/>
    <col min="514" max="514" width="29.375" style="3" bestFit="1" customWidth="1"/>
    <col min="515" max="768" width="9" style="3"/>
    <col min="769" max="769" width="12.125" style="3" bestFit="1" customWidth="1"/>
    <col min="770" max="770" width="29.375" style="3" bestFit="1" customWidth="1"/>
    <col min="771" max="1024" width="9" style="3"/>
    <col min="1025" max="1025" width="12.125" style="3" bestFit="1" customWidth="1"/>
    <col min="1026" max="1026" width="29.375" style="3" bestFit="1" customWidth="1"/>
    <col min="1027" max="1280" width="9" style="3"/>
    <col min="1281" max="1281" width="12.125" style="3" bestFit="1" customWidth="1"/>
    <col min="1282" max="1282" width="29.375" style="3" bestFit="1" customWidth="1"/>
    <col min="1283" max="1536" width="9" style="3"/>
    <col min="1537" max="1537" width="12.125" style="3" bestFit="1" customWidth="1"/>
    <col min="1538" max="1538" width="29.375" style="3" bestFit="1" customWidth="1"/>
    <col min="1539" max="1792" width="9" style="3"/>
    <col min="1793" max="1793" width="12.125" style="3" bestFit="1" customWidth="1"/>
    <col min="1794" max="1794" width="29.375" style="3" bestFit="1" customWidth="1"/>
    <col min="1795" max="2048" width="9" style="3"/>
    <col min="2049" max="2049" width="12.125" style="3" bestFit="1" customWidth="1"/>
    <col min="2050" max="2050" width="29.375" style="3" bestFit="1" customWidth="1"/>
    <col min="2051" max="2304" width="9" style="3"/>
    <col min="2305" max="2305" width="12.125" style="3" bestFit="1" customWidth="1"/>
    <col min="2306" max="2306" width="29.375" style="3" bestFit="1" customWidth="1"/>
    <col min="2307" max="2560" width="9" style="3"/>
    <col min="2561" max="2561" width="12.125" style="3" bestFit="1" customWidth="1"/>
    <col min="2562" max="2562" width="29.375" style="3" bestFit="1" customWidth="1"/>
    <col min="2563" max="2816" width="9" style="3"/>
    <col min="2817" max="2817" width="12.125" style="3" bestFit="1" customWidth="1"/>
    <col min="2818" max="2818" width="29.375" style="3" bestFit="1" customWidth="1"/>
    <col min="2819" max="3072" width="9" style="3"/>
    <col min="3073" max="3073" width="12.125" style="3" bestFit="1" customWidth="1"/>
    <col min="3074" max="3074" width="29.375" style="3" bestFit="1" customWidth="1"/>
    <col min="3075" max="3328" width="9" style="3"/>
    <col min="3329" max="3329" width="12.125" style="3" bestFit="1" customWidth="1"/>
    <col min="3330" max="3330" width="29.375" style="3" bestFit="1" customWidth="1"/>
    <col min="3331" max="3584" width="9" style="3"/>
    <col min="3585" max="3585" width="12.125" style="3" bestFit="1" customWidth="1"/>
    <col min="3586" max="3586" width="29.375" style="3" bestFit="1" customWidth="1"/>
    <col min="3587" max="3840" width="9" style="3"/>
    <col min="3841" max="3841" width="12.125" style="3" bestFit="1" customWidth="1"/>
    <col min="3842" max="3842" width="29.375" style="3" bestFit="1" customWidth="1"/>
    <col min="3843" max="4096" width="9" style="3"/>
    <col min="4097" max="4097" width="12.125" style="3" bestFit="1" customWidth="1"/>
    <col min="4098" max="4098" width="29.375" style="3" bestFit="1" customWidth="1"/>
    <col min="4099" max="4352" width="9" style="3"/>
    <col min="4353" max="4353" width="12.125" style="3" bestFit="1" customWidth="1"/>
    <col min="4354" max="4354" width="29.375" style="3" bestFit="1" customWidth="1"/>
    <col min="4355" max="4608" width="9" style="3"/>
    <col min="4609" max="4609" width="12.125" style="3" bestFit="1" customWidth="1"/>
    <col min="4610" max="4610" width="29.375" style="3" bestFit="1" customWidth="1"/>
    <col min="4611" max="4864" width="9" style="3"/>
    <col min="4865" max="4865" width="12.125" style="3" bestFit="1" customWidth="1"/>
    <col min="4866" max="4866" width="29.375" style="3" bestFit="1" customWidth="1"/>
    <col min="4867" max="5120" width="9" style="3"/>
    <col min="5121" max="5121" width="12.125" style="3" bestFit="1" customWidth="1"/>
    <col min="5122" max="5122" width="29.375" style="3" bestFit="1" customWidth="1"/>
    <col min="5123" max="5376" width="9" style="3"/>
    <col min="5377" max="5377" width="12.125" style="3" bestFit="1" customWidth="1"/>
    <col min="5378" max="5378" width="29.375" style="3" bestFit="1" customWidth="1"/>
    <col min="5379" max="5632" width="9" style="3"/>
    <col min="5633" max="5633" width="12.125" style="3" bestFit="1" customWidth="1"/>
    <col min="5634" max="5634" width="29.375" style="3" bestFit="1" customWidth="1"/>
    <col min="5635" max="5888" width="9" style="3"/>
    <col min="5889" max="5889" width="12.125" style="3" bestFit="1" customWidth="1"/>
    <col min="5890" max="5890" width="29.375" style="3" bestFit="1" customWidth="1"/>
    <col min="5891" max="6144" width="9" style="3"/>
    <col min="6145" max="6145" width="12.125" style="3" bestFit="1" customWidth="1"/>
    <col min="6146" max="6146" width="29.375" style="3" bestFit="1" customWidth="1"/>
    <col min="6147" max="6400" width="9" style="3"/>
    <col min="6401" max="6401" width="12.125" style="3" bestFit="1" customWidth="1"/>
    <col min="6402" max="6402" width="29.375" style="3" bestFit="1" customWidth="1"/>
    <col min="6403" max="6656" width="9" style="3"/>
    <col min="6657" max="6657" width="12.125" style="3" bestFit="1" customWidth="1"/>
    <col min="6658" max="6658" width="29.375" style="3" bestFit="1" customWidth="1"/>
    <col min="6659" max="6912" width="9" style="3"/>
    <col min="6913" max="6913" width="12.125" style="3" bestFit="1" customWidth="1"/>
    <col min="6914" max="6914" width="29.375" style="3" bestFit="1" customWidth="1"/>
    <col min="6915" max="7168" width="9" style="3"/>
    <col min="7169" max="7169" width="12.125" style="3" bestFit="1" customWidth="1"/>
    <col min="7170" max="7170" width="29.375" style="3" bestFit="1" customWidth="1"/>
    <col min="7171" max="7424" width="9" style="3"/>
    <col min="7425" max="7425" width="12.125" style="3" bestFit="1" customWidth="1"/>
    <col min="7426" max="7426" width="29.375" style="3" bestFit="1" customWidth="1"/>
    <col min="7427" max="7680" width="9" style="3"/>
    <col min="7681" max="7681" width="12.125" style="3" bestFit="1" customWidth="1"/>
    <col min="7682" max="7682" width="29.375" style="3" bestFit="1" customWidth="1"/>
    <col min="7683" max="7936" width="9" style="3"/>
    <col min="7937" max="7937" width="12.125" style="3" bestFit="1" customWidth="1"/>
    <col min="7938" max="7938" width="29.375" style="3" bestFit="1" customWidth="1"/>
    <col min="7939" max="8192" width="9" style="3"/>
    <col min="8193" max="8193" width="12.125" style="3" bestFit="1" customWidth="1"/>
    <col min="8194" max="8194" width="29.375" style="3" bestFit="1" customWidth="1"/>
    <col min="8195" max="8448" width="9" style="3"/>
    <col min="8449" max="8449" width="12.125" style="3" bestFit="1" customWidth="1"/>
    <col min="8450" max="8450" width="29.375" style="3" bestFit="1" customWidth="1"/>
    <col min="8451" max="8704" width="9" style="3"/>
    <col min="8705" max="8705" width="12.125" style="3" bestFit="1" customWidth="1"/>
    <col min="8706" max="8706" width="29.375" style="3" bestFit="1" customWidth="1"/>
    <col min="8707" max="8960" width="9" style="3"/>
    <col min="8961" max="8961" width="12.125" style="3" bestFit="1" customWidth="1"/>
    <col min="8962" max="8962" width="29.375" style="3" bestFit="1" customWidth="1"/>
    <col min="8963" max="9216" width="9" style="3"/>
    <col min="9217" max="9217" width="12.125" style="3" bestFit="1" customWidth="1"/>
    <col min="9218" max="9218" width="29.375" style="3" bestFit="1" customWidth="1"/>
    <col min="9219" max="9472" width="9" style="3"/>
    <col min="9473" max="9473" width="12.125" style="3" bestFit="1" customWidth="1"/>
    <col min="9474" max="9474" width="29.375" style="3" bestFit="1" customWidth="1"/>
    <col min="9475" max="9728" width="9" style="3"/>
    <col min="9729" max="9729" width="12.125" style="3" bestFit="1" customWidth="1"/>
    <col min="9730" max="9730" width="29.375" style="3" bestFit="1" customWidth="1"/>
    <col min="9731" max="9984" width="9" style="3"/>
    <col min="9985" max="9985" width="12.125" style="3" bestFit="1" customWidth="1"/>
    <col min="9986" max="9986" width="29.375" style="3" bestFit="1" customWidth="1"/>
    <col min="9987" max="10240" width="9" style="3"/>
    <col min="10241" max="10241" width="12.125" style="3" bestFit="1" customWidth="1"/>
    <col min="10242" max="10242" width="29.375" style="3" bestFit="1" customWidth="1"/>
    <col min="10243" max="10496" width="9" style="3"/>
    <col min="10497" max="10497" width="12.125" style="3" bestFit="1" customWidth="1"/>
    <col min="10498" max="10498" width="29.375" style="3" bestFit="1" customWidth="1"/>
    <col min="10499" max="10752" width="9" style="3"/>
    <col min="10753" max="10753" width="12.125" style="3" bestFit="1" customWidth="1"/>
    <col min="10754" max="10754" width="29.375" style="3" bestFit="1" customWidth="1"/>
    <col min="10755" max="11008" width="9" style="3"/>
    <col min="11009" max="11009" width="12.125" style="3" bestFit="1" customWidth="1"/>
    <col min="11010" max="11010" width="29.375" style="3" bestFit="1" customWidth="1"/>
    <col min="11011" max="11264" width="9" style="3"/>
    <col min="11265" max="11265" width="12.125" style="3" bestFit="1" customWidth="1"/>
    <col min="11266" max="11266" width="29.375" style="3" bestFit="1" customWidth="1"/>
    <col min="11267" max="11520" width="9" style="3"/>
    <col min="11521" max="11521" width="12.125" style="3" bestFit="1" customWidth="1"/>
    <col min="11522" max="11522" width="29.375" style="3" bestFit="1" customWidth="1"/>
    <col min="11523" max="11776" width="9" style="3"/>
    <col min="11777" max="11777" width="12.125" style="3" bestFit="1" customWidth="1"/>
    <col min="11778" max="11778" width="29.375" style="3" bestFit="1" customWidth="1"/>
    <col min="11779" max="12032" width="9" style="3"/>
    <col min="12033" max="12033" width="12.125" style="3" bestFit="1" customWidth="1"/>
    <col min="12034" max="12034" width="29.375" style="3" bestFit="1" customWidth="1"/>
    <col min="12035" max="12288" width="9" style="3"/>
    <col min="12289" max="12289" width="12.125" style="3" bestFit="1" customWidth="1"/>
    <col min="12290" max="12290" width="29.375" style="3" bestFit="1" customWidth="1"/>
    <col min="12291" max="12544" width="9" style="3"/>
    <col min="12545" max="12545" width="12.125" style="3" bestFit="1" customWidth="1"/>
    <col min="12546" max="12546" width="29.375" style="3" bestFit="1" customWidth="1"/>
    <col min="12547" max="12800" width="9" style="3"/>
    <col min="12801" max="12801" width="12.125" style="3" bestFit="1" customWidth="1"/>
    <col min="12802" max="12802" width="29.375" style="3" bestFit="1" customWidth="1"/>
    <col min="12803" max="13056" width="9" style="3"/>
    <col min="13057" max="13057" width="12.125" style="3" bestFit="1" customWidth="1"/>
    <col min="13058" max="13058" width="29.375" style="3" bestFit="1" customWidth="1"/>
    <col min="13059" max="13312" width="9" style="3"/>
    <col min="13313" max="13313" width="12.125" style="3" bestFit="1" customWidth="1"/>
    <col min="13314" max="13314" width="29.375" style="3" bestFit="1" customWidth="1"/>
    <col min="13315" max="13568" width="9" style="3"/>
    <col min="13569" max="13569" width="12.125" style="3" bestFit="1" customWidth="1"/>
    <col min="13570" max="13570" width="29.375" style="3" bestFit="1" customWidth="1"/>
    <col min="13571" max="13824" width="9" style="3"/>
    <col min="13825" max="13825" width="12.125" style="3" bestFit="1" customWidth="1"/>
    <col min="13826" max="13826" width="29.375" style="3" bestFit="1" customWidth="1"/>
    <col min="13827" max="14080" width="9" style="3"/>
    <col min="14081" max="14081" width="12.125" style="3" bestFit="1" customWidth="1"/>
    <col min="14082" max="14082" width="29.375" style="3" bestFit="1" customWidth="1"/>
    <col min="14083" max="14336" width="9" style="3"/>
    <col min="14337" max="14337" width="12.125" style="3" bestFit="1" customWidth="1"/>
    <col min="14338" max="14338" width="29.375" style="3" bestFit="1" customWidth="1"/>
    <col min="14339" max="14592" width="9" style="3"/>
    <col min="14593" max="14593" width="12.125" style="3" bestFit="1" customWidth="1"/>
    <col min="14594" max="14594" width="29.375" style="3" bestFit="1" customWidth="1"/>
    <col min="14595" max="14848" width="9" style="3"/>
    <col min="14849" max="14849" width="12.125" style="3" bestFit="1" customWidth="1"/>
    <col min="14850" max="14850" width="29.375" style="3" bestFit="1" customWidth="1"/>
    <col min="14851" max="15104" width="9" style="3"/>
    <col min="15105" max="15105" width="12.125" style="3" bestFit="1" customWidth="1"/>
    <col min="15106" max="15106" width="29.375" style="3" bestFit="1" customWidth="1"/>
    <col min="15107" max="15360" width="9" style="3"/>
    <col min="15361" max="15361" width="12.125" style="3" bestFit="1" customWidth="1"/>
    <col min="15362" max="15362" width="29.375" style="3" bestFit="1" customWidth="1"/>
    <col min="15363" max="15616" width="9" style="3"/>
    <col min="15617" max="15617" width="12.125" style="3" bestFit="1" customWidth="1"/>
    <col min="15618" max="15618" width="29.375" style="3" bestFit="1" customWidth="1"/>
    <col min="15619" max="15872" width="9" style="3"/>
    <col min="15873" max="15873" width="12.125" style="3" bestFit="1" customWidth="1"/>
    <col min="15874" max="15874" width="29.375" style="3" bestFit="1" customWidth="1"/>
    <col min="15875" max="16128" width="9" style="3"/>
    <col min="16129" max="16129" width="12.125" style="3" bestFit="1" customWidth="1"/>
    <col min="16130" max="16130" width="29.375" style="3" bestFit="1" customWidth="1"/>
    <col min="16131" max="16384" width="9" style="3"/>
  </cols>
  <sheetData>
    <row r="1" spans="1:2" ht="24">
      <c r="A1" s="121" t="s">
        <v>0</v>
      </c>
      <c r="B1" s="312" t="s">
        <v>713</v>
      </c>
    </row>
    <row r="2" spans="1:2" ht="24">
      <c r="A2" s="121" t="s">
        <v>3</v>
      </c>
      <c r="B2" s="313" t="s">
        <v>714</v>
      </c>
    </row>
    <row r="3" spans="1:2" ht="24">
      <c r="A3" s="121" t="s">
        <v>5</v>
      </c>
      <c r="B3" s="313">
        <v>190981</v>
      </c>
    </row>
    <row r="4" spans="1:2" ht="24">
      <c r="A4" s="121" t="s">
        <v>6</v>
      </c>
      <c r="B4" s="315">
        <v>44555</v>
      </c>
    </row>
    <row r="5" spans="1:2" ht="24">
      <c r="A5" s="121" t="s">
        <v>8</v>
      </c>
      <c r="B5" s="315">
        <v>44602</v>
      </c>
    </row>
  </sheetData>
  <phoneticPr fontId="3"/>
  <pageMargins left="0.7" right="0.7" top="0.75" bottom="0.75" header="0.3" footer="0.3"/>
  <pageSetup paperSize="9" scale="215"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AFC32-AEDE-43D5-89A2-000836ADD547}">
  <dimension ref="B2:Q57"/>
  <sheetViews>
    <sheetView zoomScale="85" zoomScaleNormal="85" workbookViewId="0">
      <pane xSplit="10" ySplit="8" topLeftCell="K3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980</v>
      </c>
      <c r="G2" s="4" t="s">
        <v>2</v>
      </c>
      <c r="H2" s="5"/>
      <c r="I2" s="6"/>
      <c r="J2" s="125">
        <f>SUM(H:H)</f>
        <v>794285</v>
      </c>
    </row>
    <row r="3" spans="2:17" ht="20.100000000000001" customHeight="1">
      <c r="B3" s="1" t="s">
        <v>3</v>
      </c>
      <c r="C3" s="1"/>
      <c r="D3" s="1"/>
      <c r="E3" s="14" t="s">
        <v>981</v>
      </c>
    </row>
    <row r="4" spans="2:17" ht="20.100000000000001" customHeight="1">
      <c r="B4" s="1" t="s">
        <v>5</v>
      </c>
      <c r="C4" s="1"/>
      <c r="D4" s="1"/>
      <c r="E4" s="14">
        <v>190989</v>
      </c>
    </row>
    <row r="5" spans="2:17" ht="20.100000000000001" customHeight="1">
      <c r="B5" s="1" t="s">
        <v>6</v>
      </c>
      <c r="C5" s="1"/>
      <c r="D5" s="1"/>
      <c r="E5" s="15">
        <v>44545</v>
      </c>
    </row>
    <row r="6" spans="2:17" ht="20.100000000000001" customHeight="1">
      <c r="B6" s="1" t="s">
        <v>8</v>
      </c>
      <c r="C6" s="1"/>
      <c r="D6" s="1"/>
      <c r="E6" s="15">
        <v>44593</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46" si="0">F9*G9</f>
        <v>0</v>
      </c>
      <c r="I9" s="18"/>
      <c r="J9" s="146"/>
      <c r="K9" s="146"/>
      <c r="L9" s="17"/>
      <c r="M9" s="19"/>
      <c r="N9" s="16"/>
      <c r="O9" s="17"/>
      <c r="P9" s="19"/>
      <c r="Q9" s="21"/>
    </row>
    <row r="10" spans="2:17" s="9" customFormat="1" ht="19.7" customHeight="1">
      <c r="B10" s="16">
        <v>1</v>
      </c>
      <c r="C10" s="16" t="s">
        <v>35</v>
      </c>
      <c r="D10" s="16" t="s">
        <v>35</v>
      </c>
      <c r="E10" s="50" t="s">
        <v>982</v>
      </c>
      <c r="F10" s="17">
        <v>1</v>
      </c>
      <c r="G10" s="52">
        <v>700000</v>
      </c>
      <c r="H10" s="52">
        <f t="shared" si="0"/>
        <v>700000</v>
      </c>
      <c r="I10" s="18"/>
      <c r="J10" s="54" t="s">
        <v>983</v>
      </c>
      <c r="K10" s="17"/>
      <c r="L10" s="17"/>
      <c r="M10" s="19">
        <v>44477</v>
      </c>
      <c r="N10" s="16"/>
      <c r="O10" s="56">
        <v>44545</v>
      </c>
      <c r="P10" s="56">
        <v>44545</v>
      </c>
      <c r="Q10" s="21">
        <v>44545</v>
      </c>
    </row>
    <row r="11" spans="2:17" s="9" customFormat="1" ht="19.7" customHeight="1">
      <c r="B11" s="16">
        <v>1</v>
      </c>
      <c r="C11" s="16" t="s">
        <v>35</v>
      </c>
      <c r="D11" s="16" t="s">
        <v>35</v>
      </c>
      <c r="E11" s="58" t="s">
        <v>39</v>
      </c>
      <c r="F11" s="17">
        <v>1</v>
      </c>
      <c r="G11" s="52">
        <v>12000</v>
      </c>
      <c r="H11" s="52">
        <f t="shared" si="0"/>
        <v>12000</v>
      </c>
      <c r="I11" s="18"/>
      <c r="J11" s="54"/>
      <c r="K11" s="17"/>
      <c r="L11" s="17"/>
      <c r="M11" s="19">
        <v>44477</v>
      </c>
      <c r="N11" s="16"/>
      <c r="O11" s="56">
        <v>44545</v>
      </c>
      <c r="P11" s="56">
        <v>44545</v>
      </c>
      <c r="Q11" s="21"/>
    </row>
    <row r="12" spans="2:17" s="9" customFormat="1" ht="19.7" customHeight="1">
      <c r="B12" s="16"/>
      <c r="C12" s="16"/>
      <c r="D12" s="16"/>
      <c r="E12" s="145"/>
      <c r="F12" s="17"/>
      <c r="G12" s="52">
        <v>0</v>
      </c>
      <c r="H12" s="52">
        <f t="shared" si="0"/>
        <v>0</v>
      </c>
      <c r="I12" s="18"/>
      <c r="J12" s="54"/>
      <c r="K12" s="17"/>
      <c r="L12" s="17"/>
      <c r="M12" s="19"/>
      <c r="N12" s="16"/>
      <c r="O12" s="17"/>
      <c r="P12" s="19"/>
      <c r="Q12" s="21"/>
    </row>
    <row r="13" spans="2:17" s="9" customFormat="1" ht="19.7" customHeight="1">
      <c r="B13" s="16">
        <v>13</v>
      </c>
      <c r="C13" s="16" t="s">
        <v>96</v>
      </c>
      <c r="D13" s="16" t="s">
        <v>80</v>
      </c>
      <c r="E13" s="145" t="s">
        <v>984</v>
      </c>
      <c r="F13" s="17">
        <v>1</v>
      </c>
      <c r="G13" s="52">
        <v>5880</v>
      </c>
      <c r="H13" s="52">
        <f t="shared" si="0"/>
        <v>5880</v>
      </c>
      <c r="I13" s="18"/>
      <c r="J13" s="54" t="s">
        <v>985</v>
      </c>
      <c r="K13" s="55" t="s">
        <v>986</v>
      </c>
      <c r="L13" s="17"/>
      <c r="M13" s="19">
        <v>44497</v>
      </c>
      <c r="N13" s="16"/>
      <c r="O13" s="56">
        <v>44518</v>
      </c>
      <c r="P13" s="308" t="s">
        <v>987</v>
      </c>
      <c r="Q13" s="21">
        <v>44517</v>
      </c>
    </row>
    <row r="14" spans="2:17" s="9" customFormat="1" ht="19.7" customHeight="1">
      <c r="B14" s="16"/>
      <c r="C14" s="16" t="s">
        <v>96</v>
      </c>
      <c r="D14" s="16" t="s">
        <v>80</v>
      </c>
      <c r="E14" s="357" t="s">
        <v>988</v>
      </c>
      <c r="F14" s="17">
        <v>1</v>
      </c>
      <c r="G14" s="52">
        <v>-260</v>
      </c>
      <c r="H14" s="52">
        <f t="shared" si="0"/>
        <v>-260</v>
      </c>
      <c r="I14" s="18"/>
      <c r="J14" s="54"/>
      <c r="K14" s="55"/>
      <c r="L14" s="17"/>
      <c r="M14" s="19"/>
      <c r="N14" s="16"/>
      <c r="O14" s="56"/>
      <c r="P14" s="19"/>
      <c r="Q14" s="21"/>
    </row>
    <row r="15" spans="2:17" s="9" customFormat="1" ht="19.7" customHeight="1">
      <c r="B15" s="16">
        <v>13</v>
      </c>
      <c r="C15" s="16" t="s">
        <v>96</v>
      </c>
      <c r="D15" s="16" t="s">
        <v>80</v>
      </c>
      <c r="E15" s="145" t="s">
        <v>989</v>
      </c>
      <c r="F15" s="17">
        <v>1</v>
      </c>
      <c r="G15" s="52">
        <v>4080</v>
      </c>
      <c r="H15" s="52">
        <f t="shared" si="0"/>
        <v>4080</v>
      </c>
      <c r="I15" s="18"/>
      <c r="J15" s="54" t="s">
        <v>990</v>
      </c>
      <c r="K15" s="17"/>
      <c r="L15" s="17"/>
      <c r="M15" s="19">
        <v>44497</v>
      </c>
      <c r="N15" s="16"/>
      <c r="O15" s="56">
        <v>44518</v>
      </c>
      <c r="P15" s="19">
        <v>44518</v>
      </c>
      <c r="Q15" s="21">
        <v>44517</v>
      </c>
    </row>
    <row r="16" spans="2:17" s="9" customFormat="1" ht="19.7" customHeight="1">
      <c r="B16" s="16">
        <v>13</v>
      </c>
      <c r="C16" s="16" t="s">
        <v>96</v>
      </c>
      <c r="D16" s="16" t="s">
        <v>80</v>
      </c>
      <c r="E16" s="145" t="s">
        <v>991</v>
      </c>
      <c r="F16" s="17">
        <v>1</v>
      </c>
      <c r="G16" s="52">
        <v>130</v>
      </c>
      <c r="H16" s="52">
        <f t="shared" si="0"/>
        <v>130</v>
      </c>
      <c r="I16" s="18"/>
      <c r="J16" s="54" t="s">
        <v>992</v>
      </c>
      <c r="K16" s="17"/>
      <c r="L16" s="17"/>
      <c r="M16" s="19">
        <v>44497</v>
      </c>
      <c r="N16" s="16"/>
      <c r="O16" s="56">
        <v>44518</v>
      </c>
      <c r="P16" s="19">
        <v>44518</v>
      </c>
      <c r="Q16" s="21">
        <v>44517</v>
      </c>
    </row>
    <row r="17" spans="2:17" s="9" customFormat="1" ht="19.7" customHeight="1">
      <c r="B17" s="16">
        <v>13</v>
      </c>
      <c r="C17" s="16" t="s">
        <v>96</v>
      </c>
      <c r="D17" s="16" t="s">
        <v>80</v>
      </c>
      <c r="E17" s="145" t="s">
        <v>993</v>
      </c>
      <c r="F17" s="17">
        <v>1</v>
      </c>
      <c r="G17" s="52">
        <v>175</v>
      </c>
      <c r="H17" s="52">
        <f t="shared" si="0"/>
        <v>175</v>
      </c>
      <c r="I17" s="18"/>
      <c r="J17" s="54" t="s">
        <v>992</v>
      </c>
      <c r="K17" s="17"/>
      <c r="L17" s="17"/>
      <c r="M17" s="19">
        <v>44497</v>
      </c>
      <c r="N17" s="16"/>
      <c r="O17" s="56">
        <v>44518</v>
      </c>
      <c r="P17" s="19">
        <v>44518</v>
      </c>
      <c r="Q17" s="21">
        <v>44517</v>
      </c>
    </row>
    <row r="18" spans="2:17" s="9" customFormat="1" ht="19.7" customHeight="1">
      <c r="B18" s="16">
        <v>13</v>
      </c>
      <c r="C18" s="16" t="s">
        <v>96</v>
      </c>
      <c r="D18" s="16" t="s">
        <v>80</v>
      </c>
      <c r="E18" s="145" t="s">
        <v>994</v>
      </c>
      <c r="F18" s="17">
        <v>1</v>
      </c>
      <c r="G18" s="52">
        <v>140</v>
      </c>
      <c r="H18" s="52">
        <f t="shared" si="0"/>
        <v>140</v>
      </c>
      <c r="I18" s="18"/>
      <c r="J18" s="54" t="s">
        <v>992</v>
      </c>
      <c r="K18" s="17"/>
      <c r="L18" s="17"/>
      <c r="M18" s="19">
        <v>44497</v>
      </c>
      <c r="N18" s="16"/>
      <c r="O18" s="56">
        <v>44518</v>
      </c>
      <c r="P18" s="19">
        <v>44518</v>
      </c>
      <c r="Q18" s="21">
        <v>44517</v>
      </c>
    </row>
    <row r="19" spans="2:17" s="9" customFormat="1" ht="19.7" customHeight="1">
      <c r="B19" s="16">
        <v>13</v>
      </c>
      <c r="C19" s="16" t="s">
        <v>96</v>
      </c>
      <c r="D19" s="16" t="s">
        <v>80</v>
      </c>
      <c r="E19" s="145" t="s">
        <v>995</v>
      </c>
      <c r="F19" s="358">
        <v>0</v>
      </c>
      <c r="G19" s="52">
        <v>290</v>
      </c>
      <c r="H19" s="52">
        <f t="shared" si="0"/>
        <v>0</v>
      </c>
      <c r="I19" s="18"/>
      <c r="J19" s="54" t="s">
        <v>992</v>
      </c>
      <c r="K19" s="358" t="s">
        <v>996</v>
      </c>
      <c r="L19" s="17"/>
      <c r="M19" s="19"/>
      <c r="N19" s="16"/>
      <c r="O19" s="17"/>
      <c r="P19" s="19">
        <v>44518</v>
      </c>
      <c r="Q19" s="21"/>
    </row>
    <row r="20" spans="2:17" s="9" customFormat="1" ht="19.7" customHeight="1">
      <c r="B20" s="16">
        <v>13</v>
      </c>
      <c r="C20" s="16" t="s">
        <v>87</v>
      </c>
      <c r="D20" s="16" t="s">
        <v>80</v>
      </c>
      <c r="E20" s="145" t="s">
        <v>997</v>
      </c>
      <c r="F20" s="17">
        <v>2</v>
      </c>
      <c r="G20" s="52">
        <v>40</v>
      </c>
      <c r="H20" s="52">
        <f t="shared" si="0"/>
        <v>80</v>
      </c>
      <c r="I20" s="18"/>
      <c r="J20" s="54" t="s">
        <v>998</v>
      </c>
      <c r="K20" s="17"/>
      <c r="L20" s="17"/>
      <c r="M20" s="19">
        <v>44497</v>
      </c>
      <c r="N20" s="16"/>
      <c r="O20" s="56">
        <v>44518</v>
      </c>
      <c r="P20" s="19">
        <v>44518</v>
      </c>
      <c r="Q20" s="21">
        <v>44517</v>
      </c>
    </row>
    <row r="21" spans="2:17" s="9" customFormat="1" ht="19.7" customHeight="1">
      <c r="B21" s="16">
        <v>13</v>
      </c>
      <c r="C21" s="16" t="s">
        <v>87</v>
      </c>
      <c r="D21" s="16" t="s">
        <v>80</v>
      </c>
      <c r="E21" s="145" t="s">
        <v>999</v>
      </c>
      <c r="F21" s="358">
        <v>0</v>
      </c>
      <c r="G21" s="52">
        <v>910</v>
      </c>
      <c r="H21" s="52">
        <f t="shared" si="0"/>
        <v>0</v>
      </c>
      <c r="I21" s="18"/>
      <c r="J21" s="54" t="s">
        <v>763</v>
      </c>
      <c r="K21" s="358" t="s">
        <v>996</v>
      </c>
      <c r="L21" s="17"/>
      <c r="M21" s="19"/>
      <c r="N21" s="16"/>
      <c r="O21" s="17"/>
      <c r="P21" s="19">
        <v>44518</v>
      </c>
      <c r="Q21" s="21"/>
    </row>
    <row r="22" spans="2:17" s="9" customFormat="1" ht="19.7" customHeight="1">
      <c r="B22" s="16">
        <v>13</v>
      </c>
      <c r="C22" s="16" t="s">
        <v>87</v>
      </c>
      <c r="D22" s="16" t="s">
        <v>80</v>
      </c>
      <c r="E22" s="145" t="s">
        <v>1000</v>
      </c>
      <c r="F22" s="358">
        <v>0</v>
      </c>
      <c r="G22" s="52">
        <v>280</v>
      </c>
      <c r="H22" s="52">
        <f t="shared" si="0"/>
        <v>0</v>
      </c>
      <c r="I22" s="18"/>
      <c r="J22" s="54" t="s">
        <v>1001</v>
      </c>
      <c r="K22" s="358" t="s">
        <v>996</v>
      </c>
      <c r="L22" s="17"/>
      <c r="M22" s="19">
        <v>44497</v>
      </c>
      <c r="N22" s="16"/>
      <c r="O22" s="56">
        <v>44518</v>
      </c>
      <c r="P22" s="308"/>
      <c r="Q22" s="21"/>
    </row>
    <row r="23" spans="2:17" s="9" customFormat="1" ht="19.7" customHeight="1">
      <c r="B23" s="16">
        <v>13</v>
      </c>
      <c r="C23" s="16" t="s">
        <v>87</v>
      </c>
      <c r="D23" s="16" t="s">
        <v>80</v>
      </c>
      <c r="E23" s="145" t="s">
        <v>1002</v>
      </c>
      <c r="F23" s="17">
        <v>1</v>
      </c>
      <c r="G23" s="52">
        <v>30</v>
      </c>
      <c r="H23" s="52">
        <f t="shared" si="0"/>
        <v>30</v>
      </c>
      <c r="I23" s="18"/>
      <c r="J23" s="54" t="s">
        <v>1003</v>
      </c>
      <c r="K23" s="17"/>
      <c r="L23" s="17"/>
      <c r="M23" s="19">
        <v>44497</v>
      </c>
      <c r="N23" s="16"/>
      <c r="O23" s="56">
        <v>44518</v>
      </c>
      <c r="P23" s="19">
        <v>44518</v>
      </c>
      <c r="Q23" s="21">
        <v>44517</v>
      </c>
    </row>
    <row r="24" spans="2:17" s="9" customFormat="1" ht="19.7" customHeight="1">
      <c r="B24" s="16"/>
      <c r="C24" s="16"/>
      <c r="D24" s="16"/>
      <c r="E24" s="145"/>
      <c r="F24" s="17"/>
      <c r="G24" s="52">
        <v>0</v>
      </c>
      <c r="H24" s="52">
        <f t="shared" si="0"/>
        <v>0</v>
      </c>
      <c r="I24" s="18"/>
      <c r="J24" s="54"/>
      <c r="K24" s="17"/>
      <c r="L24" s="17"/>
      <c r="M24" s="19"/>
      <c r="N24" s="16"/>
      <c r="O24" s="17"/>
      <c r="P24" s="19"/>
      <c r="Q24" s="21"/>
    </row>
    <row r="25" spans="2:17" s="9" customFormat="1" ht="19.7" customHeight="1">
      <c r="B25" s="16">
        <v>13</v>
      </c>
      <c r="C25" s="16" t="s">
        <v>178</v>
      </c>
      <c r="D25" s="16" t="s">
        <v>178</v>
      </c>
      <c r="E25" s="145" t="s">
        <v>559</v>
      </c>
      <c r="F25" s="17">
        <v>1</v>
      </c>
      <c r="G25" s="52">
        <v>713</v>
      </c>
      <c r="H25" s="52">
        <f t="shared" si="0"/>
        <v>713</v>
      </c>
      <c r="I25" s="18"/>
      <c r="J25" s="54" t="s">
        <v>1004</v>
      </c>
      <c r="K25" s="146" t="s">
        <v>1005</v>
      </c>
      <c r="L25" s="17"/>
      <c r="M25" s="19">
        <v>44498</v>
      </c>
      <c r="N25" s="16"/>
      <c r="O25" s="17"/>
      <c r="P25" s="19">
        <v>44512</v>
      </c>
      <c r="Q25" s="21">
        <v>44512</v>
      </c>
    </row>
    <row r="26" spans="2:17" s="9" customFormat="1" ht="19.7" customHeight="1">
      <c r="B26" s="16">
        <v>13</v>
      </c>
      <c r="C26" s="16" t="s">
        <v>178</v>
      </c>
      <c r="D26" s="16" t="s">
        <v>178</v>
      </c>
      <c r="E26" s="145" t="s">
        <v>1006</v>
      </c>
      <c r="F26" s="17">
        <v>1</v>
      </c>
      <c r="G26" s="52">
        <v>1565</v>
      </c>
      <c r="H26" s="52">
        <f t="shared" si="0"/>
        <v>1565</v>
      </c>
      <c r="I26" s="18"/>
      <c r="J26" s="54" t="s">
        <v>1004</v>
      </c>
      <c r="K26" s="146" t="s">
        <v>1005</v>
      </c>
      <c r="L26" s="17"/>
      <c r="M26" s="19">
        <v>44498</v>
      </c>
      <c r="N26" s="16"/>
      <c r="O26" s="17"/>
      <c r="P26" s="19">
        <v>44512</v>
      </c>
      <c r="Q26" s="21">
        <v>44512</v>
      </c>
    </row>
    <row r="27" spans="2:17" s="9" customFormat="1" ht="19.7" customHeight="1">
      <c r="B27" s="16">
        <v>13</v>
      </c>
      <c r="C27" s="16" t="s">
        <v>178</v>
      </c>
      <c r="D27" s="16" t="s">
        <v>178</v>
      </c>
      <c r="E27" s="145" t="s">
        <v>1007</v>
      </c>
      <c r="F27" s="17">
        <v>1</v>
      </c>
      <c r="G27" s="52">
        <v>861</v>
      </c>
      <c r="H27" s="52">
        <f t="shared" si="0"/>
        <v>861</v>
      </c>
      <c r="I27" s="18"/>
      <c r="J27" s="54" t="s">
        <v>1008</v>
      </c>
      <c r="K27" s="146" t="s">
        <v>1005</v>
      </c>
      <c r="L27" s="17"/>
      <c r="M27" s="19">
        <v>44498</v>
      </c>
      <c r="N27" s="16"/>
      <c r="O27" s="17"/>
      <c r="P27" s="19">
        <v>44512</v>
      </c>
      <c r="Q27" s="21">
        <v>44512</v>
      </c>
    </row>
    <row r="28" spans="2:17" s="9" customFormat="1" ht="19.7" customHeight="1">
      <c r="B28" s="16">
        <v>13</v>
      </c>
      <c r="C28" s="16" t="s">
        <v>178</v>
      </c>
      <c r="D28" s="16" t="s">
        <v>178</v>
      </c>
      <c r="E28" s="145" t="s">
        <v>1009</v>
      </c>
      <c r="F28" s="358">
        <v>0</v>
      </c>
      <c r="G28" s="52">
        <v>1232</v>
      </c>
      <c r="H28" s="52">
        <f t="shared" si="0"/>
        <v>0</v>
      </c>
      <c r="I28" s="18"/>
      <c r="J28" s="54" t="s">
        <v>1010</v>
      </c>
      <c r="K28" s="358" t="s">
        <v>996</v>
      </c>
      <c r="L28" s="17"/>
      <c r="M28" s="19"/>
      <c r="N28" s="16"/>
      <c r="O28" s="17"/>
      <c r="P28" s="19"/>
      <c r="Q28" s="21"/>
    </row>
    <row r="29" spans="2:17" s="9" customFormat="1" ht="19.7" customHeight="1">
      <c r="B29" s="16">
        <v>13</v>
      </c>
      <c r="C29" s="16" t="s">
        <v>178</v>
      </c>
      <c r="D29" s="16" t="s">
        <v>178</v>
      </c>
      <c r="E29" s="145" t="s">
        <v>356</v>
      </c>
      <c r="F29" s="17">
        <v>1</v>
      </c>
      <c r="G29" s="52">
        <v>4570</v>
      </c>
      <c r="H29" s="52">
        <f t="shared" si="0"/>
        <v>4570</v>
      </c>
      <c r="I29" s="18"/>
      <c r="J29" s="54" t="s">
        <v>1011</v>
      </c>
      <c r="K29" s="146" t="s">
        <v>1005</v>
      </c>
      <c r="L29" s="17"/>
      <c r="M29" s="19">
        <v>44498</v>
      </c>
      <c r="N29" s="16"/>
      <c r="O29" s="17"/>
      <c r="P29" s="19">
        <v>44512</v>
      </c>
      <c r="Q29" s="21">
        <v>44512</v>
      </c>
    </row>
    <row r="30" spans="2:17" s="9" customFormat="1" ht="19.7" customHeight="1">
      <c r="B30" s="16">
        <v>13</v>
      </c>
      <c r="C30" s="16" t="s">
        <v>178</v>
      </c>
      <c r="D30" s="16" t="s">
        <v>178</v>
      </c>
      <c r="E30" s="145" t="s">
        <v>359</v>
      </c>
      <c r="F30" s="17">
        <v>1</v>
      </c>
      <c r="G30" s="52">
        <v>3853</v>
      </c>
      <c r="H30" s="52">
        <f t="shared" si="0"/>
        <v>3853</v>
      </c>
      <c r="I30" s="18"/>
      <c r="J30" s="54" t="s">
        <v>1012</v>
      </c>
      <c r="K30" s="146" t="s">
        <v>1005</v>
      </c>
      <c r="L30" s="17"/>
      <c r="M30" s="19">
        <v>44498</v>
      </c>
      <c r="N30" s="16"/>
      <c r="O30" s="17"/>
      <c r="P30" s="19">
        <v>44512</v>
      </c>
      <c r="Q30" s="21">
        <v>44512</v>
      </c>
    </row>
    <row r="31" spans="2:17" s="9" customFormat="1" ht="19.7" customHeight="1">
      <c r="B31" s="16">
        <v>13</v>
      </c>
      <c r="C31" s="16" t="s">
        <v>113</v>
      </c>
      <c r="D31" s="16" t="s">
        <v>178</v>
      </c>
      <c r="E31" s="145" t="s">
        <v>1013</v>
      </c>
      <c r="F31" s="17">
        <v>2</v>
      </c>
      <c r="G31" s="52">
        <v>154</v>
      </c>
      <c r="H31" s="52">
        <f>F31*G31</f>
        <v>308</v>
      </c>
      <c r="I31" s="18"/>
      <c r="J31" s="54" t="s">
        <v>1014</v>
      </c>
      <c r="K31" s="146" t="s">
        <v>1005</v>
      </c>
      <c r="L31" s="17"/>
      <c r="M31" s="19">
        <v>44498</v>
      </c>
      <c r="N31" s="16"/>
      <c r="O31" s="17"/>
      <c r="P31" s="19">
        <v>44512</v>
      </c>
      <c r="Q31" s="21">
        <v>44512</v>
      </c>
    </row>
    <row r="32" spans="2:17" s="9" customFormat="1" ht="19.7" customHeight="1">
      <c r="B32" s="16">
        <v>13</v>
      </c>
      <c r="C32" s="16" t="s">
        <v>178</v>
      </c>
      <c r="D32" s="16" t="s">
        <v>178</v>
      </c>
      <c r="E32" s="145" t="s">
        <v>1015</v>
      </c>
      <c r="F32" s="17">
        <v>1</v>
      </c>
      <c r="G32" s="52">
        <v>7240</v>
      </c>
      <c r="H32" s="52">
        <f t="shared" si="0"/>
        <v>7240</v>
      </c>
      <c r="I32" s="18"/>
      <c r="J32" s="145" t="s">
        <v>1016</v>
      </c>
      <c r="K32" s="146" t="s">
        <v>1005</v>
      </c>
      <c r="L32" s="17"/>
      <c r="M32" s="19">
        <v>44498</v>
      </c>
      <c r="N32" s="16"/>
      <c r="O32" s="17"/>
      <c r="P32" s="19">
        <v>44512</v>
      </c>
      <c r="Q32" s="21">
        <v>44512</v>
      </c>
    </row>
    <row r="33" spans="2:17" s="9" customFormat="1" ht="19.7" customHeight="1">
      <c r="B33" s="16">
        <v>13</v>
      </c>
      <c r="C33" s="16" t="s">
        <v>178</v>
      </c>
      <c r="D33" s="16" t="s">
        <v>178</v>
      </c>
      <c r="E33" s="145" t="s">
        <v>1017</v>
      </c>
      <c r="F33" s="17">
        <v>1</v>
      </c>
      <c r="G33" s="52">
        <v>3330</v>
      </c>
      <c r="H33" s="52">
        <f t="shared" si="0"/>
        <v>3330</v>
      </c>
      <c r="I33" s="18"/>
      <c r="J33" s="145" t="s">
        <v>1018</v>
      </c>
      <c r="K33" s="146" t="s">
        <v>1005</v>
      </c>
      <c r="L33" s="17"/>
      <c r="M33" s="19">
        <v>44498</v>
      </c>
      <c r="N33" s="16"/>
      <c r="O33" s="17"/>
      <c r="P33" s="19">
        <v>44512</v>
      </c>
      <c r="Q33" s="21">
        <v>44512</v>
      </c>
    </row>
    <row r="34" spans="2:17" s="9" customFormat="1" ht="19.7" customHeight="1">
      <c r="B34" s="16">
        <v>13</v>
      </c>
      <c r="C34" s="16" t="s">
        <v>1019</v>
      </c>
      <c r="D34" s="16" t="s">
        <v>178</v>
      </c>
      <c r="E34" s="145" t="s">
        <v>1020</v>
      </c>
      <c r="F34" s="17">
        <v>1</v>
      </c>
      <c r="G34" s="52">
        <v>4100</v>
      </c>
      <c r="H34" s="52">
        <f t="shared" si="0"/>
        <v>4100</v>
      </c>
      <c r="I34" s="18"/>
      <c r="J34" s="54" t="s">
        <v>1021</v>
      </c>
      <c r="K34" s="146" t="s">
        <v>1005</v>
      </c>
      <c r="L34" s="17"/>
      <c r="M34" s="19">
        <v>44498</v>
      </c>
      <c r="N34" s="16"/>
      <c r="O34" s="17"/>
      <c r="P34" s="19">
        <v>44512</v>
      </c>
      <c r="Q34" s="21">
        <v>44512</v>
      </c>
    </row>
    <row r="35" spans="2:17" s="9" customFormat="1" ht="19.7" customHeight="1">
      <c r="B35" s="16">
        <v>13</v>
      </c>
      <c r="C35" s="16" t="s">
        <v>178</v>
      </c>
      <c r="D35" s="16" t="s">
        <v>178</v>
      </c>
      <c r="E35" s="145" t="s">
        <v>1022</v>
      </c>
      <c r="F35" s="17">
        <v>1</v>
      </c>
      <c r="G35" s="52">
        <v>1960</v>
      </c>
      <c r="H35" s="52">
        <f t="shared" si="0"/>
        <v>1960</v>
      </c>
      <c r="I35" s="18"/>
      <c r="J35" s="54" t="s">
        <v>1023</v>
      </c>
      <c r="K35" s="146" t="s">
        <v>1005</v>
      </c>
      <c r="L35" s="17"/>
      <c r="M35" s="19">
        <v>44498</v>
      </c>
      <c r="N35" s="16"/>
      <c r="O35" s="17"/>
      <c r="P35" s="19">
        <v>44512</v>
      </c>
      <c r="Q35" s="21">
        <v>44512</v>
      </c>
    </row>
    <row r="36" spans="2:17" s="9" customFormat="1" ht="19.7" customHeight="1">
      <c r="B36" s="16">
        <v>13</v>
      </c>
      <c r="C36" s="16" t="s">
        <v>178</v>
      </c>
      <c r="D36" s="16" t="s">
        <v>178</v>
      </c>
      <c r="E36" s="145" t="s">
        <v>1024</v>
      </c>
      <c r="F36" s="17">
        <v>1</v>
      </c>
      <c r="G36" s="52">
        <v>2850</v>
      </c>
      <c r="H36" s="52">
        <f t="shared" si="0"/>
        <v>2850</v>
      </c>
      <c r="I36" s="18"/>
      <c r="J36" s="54" t="s">
        <v>1025</v>
      </c>
      <c r="K36" s="146" t="s">
        <v>1005</v>
      </c>
      <c r="L36" s="17"/>
      <c r="M36" s="19">
        <v>44498</v>
      </c>
      <c r="N36" s="16"/>
      <c r="O36" s="17"/>
      <c r="P36" s="19">
        <v>44512</v>
      </c>
      <c r="Q36" s="21">
        <v>44512</v>
      </c>
    </row>
    <row r="37" spans="2:17" s="9" customFormat="1" ht="19.7" customHeight="1">
      <c r="B37" s="16">
        <v>13</v>
      </c>
      <c r="C37" s="16" t="s">
        <v>178</v>
      </c>
      <c r="D37" s="16" t="s">
        <v>178</v>
      </c>
      <c r="E37" s="145" t="s">
        <v>1026</v>
      </c>
      <c r="F37" s="17">
        <v>1</v>
      </c>
      <c r="G37" s="52">
        <v>2750</v>
      </c>
      <c r="H37" s="52">
        <f t="shared" si="0"/>
        <v>2750</v>
      </c>
      <c r="I37" s="18"/>
      <c r="J37" s="54" t="s">
        <v>1027</v>
      </c>
      <c r="K37" s="146" t="s">
        <v>1005</v>
      </c>
      <c r="L37" s="17"/>
      <c r="M37" s="19">
        <v>44498</v>
      </c>
      <c r="N37" s="16"/>
      <c r="O37" s="17"/>
      <c r="P37" s="19">
        <v>44512</v>
      </c>
      <c r="Q37" s="21">
        <v>44512</v>
      </c>
    </row>
    <row r="38" spans="2:17" s="9" customFormat="1" ht="19.7" customHeight="1">
      <c r="B38" s="16">
        <v>13</v>
      </c>
      <c r="C38" s="16" t="s">
        <v>178</v>
      </c>
      <c r="D38" s="16" t="s">
        <v>178</v>
      </c>
      <c r="E38" s="145" t="s">
        <v>1028</v>
      </c>
      <c r="F38" s="17">
        <v>1</v>
      </c>
      <c r="G38" s="52">
        <v>2830</v>
      </c>
      <c r="H38" s="52">
        <f>F38*G38</f>
        <v>2830</v>
      </c>
      <c r="I38" s="18"/>
      <c r="J38" s="54" t="s">
        <v>1029</v>
      </c>
      <c r="K38" s="146" t="s">
        <v>1005</v>
      </c>
      <c r="L38" s="17"/>
      <c r="M38" s="19">
        <v>44498</v>
      </c>
      <c r="N38" s="16"/>
      <c r="O38" s="17"/>
      <c r="P38" s="19">
        <v>44512</v>
      </c>
      <c r="Q38" s="21">
        <v>44512</v>
      </c>
    </row>
    <row r="39" spans="2:17" s="9" customFormat="1" ht="19.7" customHeight="1">
      <c r="B39" s="16">
        <v>13</v>
      </c>
      <c r="C39" s="16" t="s">
        <v>1030</v>
      </c>
      <c r="D39" s="16" t="s">
        <v>178</v>
      </c>
      <c r="E39" s="145" t="s">
        <v>1031</v>
      </c>
      <c r="F39" s="17">
        <v>2</v>
      </c>
      <c r="G39" s="52">
        <v>158</v>
      </c>
      <c r="H39" s="52">
        <f>F39*G39</f>
        <v>316</v>
      </c>
      <c r="I39" s="18"/>
      <c r="J39" s="54" t="s">
        <v>1032</v>
      </c>
      <c r="K39" s="146" t="s">
        <v>1005</v>
      </c>
      <c r="L39" s="17"/>
      <c r="M39" s="19">
        <v>44498</v>
      </c>
      <c r="N39" s="16"/>
      <c r="O39" s="17"/>
      <c r="P39" s="19">
        <v>44512</v>
      </c>
      <c r="Q39" s="21">
        <v>44512</v>
      </c>
    </row>
    <row r="40" spans="2:17" s="9" customFormat="1" ht="19.7" customHeight="1">
      <c r="B40" s="16">
        <v>3</v>
      </c>
      <c r="C40" s="16" t="s">
        <v>178</v>
      </c>
      <c r="D40" s="16" t="s">
        <v>178</v>
      </c>
      <c r="E40" s="145" t="s">
        <v>1033</v>
      </c>
      <c r="F40" s="17">
        <v>1</v>
      </c>
      <c r="G40" s="52">
        <v>500</v>
      </c>
      <c r="H40" s="52">
        <f t="shared" si="0"/>
        <v>500</v>
      </c>
      <c r="I40" s="18"/>
      <c r="J40" s="54" t="s">
        <v>1034</v>
      </c>
      <c r="K40" s="146" t="s">
        <v>1005</v>
      </c>
      <c r="L40" s="17"/>
      <c r="M40" s="19">
        <v>44498</v>
      </c>
      <c r="N40" s="16"/>
      <c r="O40" s="17"/>
      <c r="P40" s="19">
        <v>44512</v>
      </c>
      <c r="Q40" s="21">
        <v>44512</v>
      </c>
    </row>
    <row r="41" spans="2:17" s="9" customFormat="1" ht="19.7" customHeight="1">
      <c r="B41" s="16">
        <v>3</v>
      </c>
      <c r="C41" s="16" t="s">
        <v>113</v>
      </c>
      <c r="D41" s="16" t="s">
        <v>178</v>
      </c>
      <c r="E41" s="145" t="s">
        <v>1035</v>
      </c>
      <c r="F41" s="17">
        <v>1</v>
      </c>
      <c r="G41" s="52">
        <v>258</v>
      </c>
      <c r="H41" s="52">
        <f t="shared" si="0"/>
        <v>258</v>
      </c>
      <c r="I41" s="18"/>
      <c r="J41" s="54" t="s">
        <v>1036</v>
      </c>
      <c r="K41" s="146" t="s">
        <v>1005</v>
      </c>
      <c r="L41" s="17"/>
      <c r="M41" s="19">
        <v>44498</v>
      </c>
      <c r="N41" s="16"/>
      <c r="O41" s="17"/>
      <c r="P41" s="19">
        <v>44512</v>
      </c>
      <c r="Q41" s="21">
        <v>44512</v>
      </c>
    </row>
    <row r="42" spans="2:17" s="9" customFormat="1" ht="19.7" customHeight="1">
      <c r="B42" s="16">
        <v>3</v>
      </c>
      <c r="C42" s="16" t="s">
        <v>178</v>
      </c>
      <c r="D42" s="16" t="s">
        <v>178</v>
      </c>
      <c r="E42" s="145" t="s">
        <v>1037</v>
      </c>
      <c r="F42" s="17">
        <v>1</v>
      </c>
      <c r="G42" s="52">
        <v>260</v>
      </c>
      <c r="H42" s="52">
        <f t="shared" si="0"/>
        <v>260</v>
      </c>
      <c r="I42" s="18"/>
      <c r="J42" s="54" t="s">
        <v>1038</v>
      </c>
      <c r="K42" s="146" t="s">
        <v>1005</v>
      </c>
      <c r="L42" s="17"/>
      <c r="M42" s="19">
        <v>44498</v>
      </c>
      <c r="N42" s="16"/>
      <c r="O42" s="17"/>
      <c r="P42" s="19">
        <v>44512</v>
      </c>
      <c r="Q42" s="21">
        <v>44512</v>
      </c>
    </row>
    <row r="43" spans="2:17" s="9" customFormat="1" ht="19.7" customHeight="1">
      <c r="B43" s="16">
        <v>3</v>
      </c>
      <c r="C43" s="16" t="s">
        <v>178</v>
      </c>
      <c r="D43" s="16" t="s">
        <v>178</v>
      </c>
      <c r="E43" s="145" t="s">
        <v>1039</v>
      </c>
      <c r="F43" s="17">
        <v>1</v>
      </c>
      <c r="G43" s="52">
        <v>290</v>
      </c>
      <c r="H43" s="52">
        <f t="shared" si="0"/>
        <v>290</v>
      </c>
      <c r="I43" s="18"/>
      <c r="J43" s="54" t="s">
        <v>1038</v>
      </c>
      <c r="K43" s="146" t="s">
        <v>1005</v>
      </c>
      <c r="L43" s="17"/>
      <c r="M43" s="19">
        <v>44498</v>
      </c>
      <c r="N43" s="16"/>
      <c r="O43" s="17"/>
      <c r="P43" s="19">
        <v>44512</v>
      </c>
      <c r="Q43" s="21">
        <v>44512</v>
      </c>
    </row>
    <row r="44" spans="2:17" s="9" customFormat="1" ht="19.7" customHeight="1">
      <c r="B44" s="16">
        <v>3</v>
      </c>
      <c r="C44" s="16" t="s">
        <v>1040</v>
      </c>
      <c r="D44" s="16" t="s">
        <v>178</v>
      </c>
      <c r="E44" s="145" t="s">
        <v>1041</v>
      </c>
      <c r="F44" s="17">
        <v>2</v>
      </c>
      <c r="G44" s="52">
        <v>131</v>
      </c>
      <c r="H44" s="52">
        <f t="shared" si="0"/>
        <v>262</v>
      </c>
      <c r="I44" s="18"/>
      <c r="J44" s="54" t="s">
        <v>1042</v>
      </c>
      <c r="K44" s="146" t="s">
        <v>1005</v>
      </c>
      <c r="L44" s="17"/>
      <c r="M44" s="19">
        <v>44498</v>
      </c>
      <c r="N44" s="16"/>
      <c r="O44" s="17"/>
      <c r="P44" s="19">
        <v>44512</v>
      </c>
      <c r="Q44" s="21">
        <v>44512</v>
      </c>
    </row>
    <row r="45" spans="2:17" s="9" customFormat="1" ht="19.7" customHeight="1">
      <c r="B45" s="16">
        <v>3</v>
      </c>
      <c r="C45" s="16" t="s">
        <v>178</v>
      </c>
      <c r="D45" s="16" t="s">
        <v>178</v>
      </c>
      <c r="E45" s="145" t="s">
        <v>1043</v>
      </c>
      <c r="F45" s="17">
        <v>1</v>
      </c>
      <c r="G45" s="52">
        <v>7467</v>
      </c>
      <c r="H45" s="52">
        <f t="shared" si="0"/>
        <v>7467</v>
      </c>
      <c r="I45" s="18"/>
      <c r="J45" s="145" t="s">
        <v>1044</v>
      </c>
      <c r="K45" s="146" t="s">
        <v>1005</v>
      </c>
      <c r="L45" s="17"/>
      <c r="M45" s="19">
        <v>44498</v>
      </c>
      <c r="N45" s="16"/>
      <c r="O45" s="17"/>
      <c r="P45" s="19">
        <v>44512</v>
      </c>
      <c r="Q45" s="21">
        <v>44512</v>
      </c>
    </row>
    <row r="46" spans="2:17" s="9" customFormat="1" ht="19.7" customHeight="1">
      <c r="B46" s="16">
        <v>3</v>
      </c>
      <c r="C46" s="16" t="s">
        <v>178</v>
      </c>
      <c r="D46" s="16" t="s">
        <v>178</v>
      </c>
      <c r="E46" s="145" t="s">
        <v>1045</v>
      </c>
      <c r="F46" s="17">
        <v>1</v>
      </c>
      <c r="G46" s="52">
        <v>5435</v>
      </c>
      <c r="H46" s="52">
        <f t="shared" si="0"/>
        <v>5435</v>
      </c>
      <c r="I46" s="18"/>
      <c r="J46" s="145" t="s">
        <v>1046</v>
      </c>
      <c r="K46" s="146" t="s">
        <v>1005</v>
      </c>
      <c r="L46" s="17"/>
      <c r="M46" s="19">
        <v>44498</v>
      </c>
      <c r="N46" s="16"/>
      <c r="O46" s="17"/>
      <c r="P46" s="19">
        <v>44512</v>
      </c>
      <c r="Q46" s="21">
        <v>44512</v>
      </c>
    </row>
    <row r="47" spans="2:17" s="9" customFormat="1" ht="19.7" customHeight="1">
      <c r="B47" s="16">
        <v>3</v>
      </c>
      <c r="C47" s="16" t="s">
        <v>178</v>
      </c>
      <c r="D47" s="16" t="s">
        <v>178</v>
      </c>
      <c r="E47" s="54" t="s">
        <v>1047</v>
      </c>
      <c r="F47" s="17">
        <v>1</v>
      </c>
      <c r="G47" s="52">
        <v>7993</v>
      </c>
      <c r="H47" s="52">
        <f>F47*G47</f>
        <v>7993</v>
      </c>
      <c r="I47" s="18"/>
      <c r="J47" s="145" t="s">
        <v>1048</v>
      </c>
      <c r="K47" s="146" t="s">
        <v>1005</v>
      </c>
      <c r="L47" s="17"/>
      <c r="M47" s="19">
        <v>44498</v>
      </c>
      <c r="N47" s="16"/>
      <c r="O47" s="17"/>
      <c r="P47" s="351">
        <v>44517</v>
      </c>
      <c r="Q47" s="21">
        <v>44517</v>
      </c>
    </row>
    <row r="48" spans="2:17" s="9" customFormat="1" ht="19.7" customHeight="1">
      <c r="B48" s="16">
        <v>3</v>
      </c>
      <c r="C48" s="16" t="s">
        <v>178</v>
      </c>
      <c r="D48" s="16" t="s">
        <v>178</v>
      </c>
      <c r="E48" s="54" t="s">
        <v>1049</v>
      </c>
      <c r="F48" s="17">
        <v>1</v>
      </c>
      <c r="G48" s="52">
        <v>6147</v>
      </c>
      <c r="H48" s="52">
        <f>F48*G48</f>
        <v>6147</v>
      </c>
      <c r="I48" s="18"/>
      <c r="J48" s="145" t="s">
        <v>1050</v>
      </c>
      <c r="K48" s="146" t="s">
        <v>1005</v>
      </c>
      <c r="L48" s="17"/>
      <c r="M48" s="19">
        <v>44498</v>
      </c>
      <c r="N48" s="16"/>
      <c r="O48" s="17"/>
      <c r="P48" s="19">
        <v>44512</v>
      </c>
      <c r="Q48" s="21">
        <v>44512</v>
      </c>
    </row>
    <row r="49" spans="2:17" s="9" customFormat="1" ht="19.7" customHeight="1">
      <c r="B49" s="16">
        <v>3</v>
      </c>
      <c r="C49" s="16" t="s">
        <v>178</v>
      </c>
      <c r="D49" s="16" t="s">
        <v>178</v>
      </c>
      <c r="E49" s="54" t="s">
        <v>1051</v>
      </c>
      <c r="F49" s="17">
        <v>1</v>
      </c>
      <c r="G49" s="52">
        <v>4282</v>
      </c>
      <c r="H49" s="52">
        <f>F49*G49</f>
        <v>4282</v>
      </c>
      <c r="I49" s="18"/>
      <c r="J49" s="145" t="s">
        <v>1052</v>
      </c>
      <c r="K49" s="146" t="s">
        <v>1005</v>
      </c>
      <c r="L49" s="17"/>
      <c r="M49" s="19">
        <v>44498</v>
      </c>
      <c r="N49" s="16"/>
      <c r="O49" s="17"/>
      <c r="P49" s="19">
        <v>44512</v>
      </c>
      <c r="Q49" s="21">
        <v>44512</v>
      </c>
    </row>
    <row r="50" spans="2:17" s="9" customFormat="1" ht="19.7" customHeight="1">
      <c r="B50" s="16">
        <v>3</v>
      </c>
      <c r="C50" s="16" t="s">
        <v>178</v>
      </c>
      <c r="D50" s="16" t="s">
        <v>178</v>
      </c>
      <c r="E50" s="54" t="s">
        <v>1053</v>
      </c>
      <c r="F50" s="17">
        <v>1</v>
      </c>
      <c r="G50" s="52">
        <v>1630</v>
      </c>
      <c r="H50" s="52">
        <f>F50*G50</f>
        <v>1630</v>
      </c>
      <c r="I50" s="18"/>
      <c r="J50" s="145" t="s">
        <v>1054</v>
      </c>
      <c r="K50" s="146" t="s">
        <v>1005</v>
      </c>
      <c r="L50" s="17"/>
      <c r="M50" s="19">
        <v>44498</v>
      </c>
      <c r="N50" s="16"/>
      <c r="O50" s="17"/>
      <c r="P50" s="19">
        <v>44512</v>
      </c>
      <c r="Q50" s="21">
        <v>44512</v>
      </c>
    </row>
    <row r="51" spans="2:17" s="9" customFormat="1" ht="19.7" customHeight="1">
      <c r="B51" s="16">
        <v>3</v>
      </c>
      <c r="C51" s="16" t="s">
        <v>178</v>
      </c>
      <c r="D51" s="16" t="s">
        <v>178</v>
      </c>
      <c r="E51" s="145" t="s">
        <v>1037</v>
      </c>
      <c r="F51" s="17">
        <v>1</v>
      </c>
      <c r="G51" s="52">
        <v>260</v>
      </c>
      <c r="H51" s="52">
        <f t="shared" ref="H51:H56" si="1">F51*G51</f>
        <v>260</v>
      </c>
      <c r="I51" s="18"/>
      <c r="J51" s="54" t="s">
        <v>1038</v>
      </c>
      <c r="K51" s="146" t="s">
        <v>1005</v>
      </c>
      <c r="L51" s="17"/>
      <c r="M51" s="19">
        <v>44578</v>
      </c>
      <c r="N51" s="16"/>
      <c r="O51" s="17"/>
      <c r="P51" s="19">
        <v>44580</v>
      </c>
      <c r="Q51" s="21">
        <v>44580</v>
      </c>
    </row>
    <row r="52" spans="2:17" s="9" customFormat="1" ht="19.7" customHeight="1">
      <c r="B52" s="16"/>
      <c r="C52" s="16"/>
      <c r="D52" s="16"/>
      <c r="E52" s="145"/>
      <c r="F52" s="17"/>
      <c r="G52" s="52">
        <v>0</v>
      </c>
      <c r="H52" s="52">
        <f t="shared" si="1"/>
        <v>0</v>
      </c>
      <c r="I52" s="18"/>
      <c r="J52" s="54"/>
      <c r="K52" s="17"/>
      <c r="L52" s="17"/>
      <c r="M52" s="19"/>
      <c r="N52" s="16"/>
      <c r="O52" s="17"/>
      <c r="P52" s="19"/>
      <c r="Q52" s="21"/>
    </row>
    <row r="53" spans="2:17" s="9" customFormat="1" ht="19.7" customHeight="1">
      <c r="B53" s="16"/>
      <c r="C53" s="16"/>
      <c r="D53" s="16"/>
      <c r="E53" s="145"/>
      <c r="F53" s="17"/>
      <c r="G53" s="52">
        <v>0</v>
      </c>
      <c r="H53" s="52">
        <f t="shared" si="1"/>
        <v>0</v>
      </c>
      <c r="I53" s="18"/>
      <c r="J53" s="54"/>
      <c r="K53" s="17"/>
      <c r="L53" s="17"/>
      <c r="M53" s="19"/>
      <c r="N53" s="16"/>
      <c r="O53" s="17"/>
      <c r="P53" s="19"/>
      <c r="Q53" s="21"/>
    </row>
    <row r="54" spans="2:17" s="9" customFormat="1" ht="19.7" customHeight="1">
      <c r="B54" s="16"/>
      <c r="C54" s="16"/>
      <c r="D54" s="16"/>
      <c r="E54" s="145"/>
      <c r="F54" s="17"/>
      <c r="G54" s="52">
        <v>0</v>
      </c>
      <c r="H54" s="52">
        <f t="shared" si="1"/>
        <v>0</v>
      </c>
      <c r="I54" s="18"/>
      <c r="J54" s="54"/>
      <c r="K54" s="17"/>
      <c r="L54" s="17"/>
      <c r="M54" s="19"/>
      <c r="N54" s="16"/>
      <c r="O54" s="17"/>
      <c r="P54" s="19"/>
      <c r="Q54" s="21"/>
    </row>
    <row r="55" spans="2:17" s="9" customFormat="1" ht="19.7" customHeight="1">
      <c r="B55" s="16"/>
      <c r="C55" s="16"/>
      <c r="D55" s="16"/>
      <c r="E55" s="145"/>
      <c r="F55" s="17"/>
      <c r="G55" s="52">
        <v>0</v>
      </c>
      <c r="H55" s="52">
        <f t="shared" si="1"/>
        <v>0</v>
      </c>
      <c r="I55" s="18"/>
      <c r="J55" s="54"/>
      <c r="K55" s="17"/>
      <c r="L55" s="17"/>
      <c r="M55" s="19"/>
      <c r="N55" s="16"/>
      <c r="O55" s="17"/>
      <c r="P55" s="19"/>
      <c r="Q55" s="21"/>
    </row>
    <row r="56" spans="2:17" s="9" customFormat="1" ht="19.7" customHeight="1">
      <c r="B56" s="16"/>
      <c r="C56" s="16"/>
      <c r="D56" s="16"/>
      <c r="E56" s="145"/>
      <c r="F56" s="17"/>
      <c r="G56" s="52">
        <v>0</v>
      </c>
      <c r="H56" s="52">
        <f t="shared" si="1"/>
        <v>0</v>
      </c>
      <c r="I56" s="18"/>
      <c r="J56" s="54"/>
      <c r="K56" s="17"/>
      <c r="L56" s="17"/>
      <c r="M56" s="19"/>
      <c r="N56" s="16"/>
      <c r="O56" s="17"/>
      <c r="P56" s="19"/>
      <c r="Q56" s="21"/>
    </row>
    <row r="57" spans="2:17">
      <c r="G57" s="11"/>
      <c r="H57" s="11"/>
    </row>
  </sheetData>
  <autoFilter ref="B8:O56" xr:uid="{CD21797D-09AD-4674-9EB5-19B59676530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19729-ECE7-4E88-B054-C2FA720FAFCA}">
  <dimension ref="B2:Q49"/>
  <sheetViews>
    <sheetView zoomScale="85" zoomScaleNormal="85" workbookViewId="0">
      <pane xSplit="10" ySplit="8" topLeftCell="K9" activePane="bottomRight" state="frozen"/>
      <selection pane="topRight" activeCell="K1" sqref="K1"/>
      <selection pane="bottomLeft" activeCell="A9" sqref="A9"/>
      <selection pane="bottomRight" activeCell="E8" sqref="E8"/>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1055</v>
      </c>
      <c r="G2" s="4" t="s">
        <v>2</v>
      </c>
      <c r="H2" s="5"/>
      <c r="I2" s="6"/>
      <c r="J2" s="125">
        <f>SUM(H:H)</f>
        <v>724188</v>
      </c>
    </row>
    <row r="3" spans="2:17" ht="20.100000000000001" customHeight="1">
      <c r="B3" s="1" t="s">
        <v>3</v>
      </c>
      <c r="C3" s="1"/>
      <c r="D3" s="1"/>
      <c r="E3" s="14" t="s">
        <v>1056</v>
      </c>
    </row>
    <row r="4" spans="2:17" ht="20.100000000000001" customHeight="1">
      <c r="B4" s="1" t="s">
        <v>5</v>
      </c>
      <c r="C4" s="1"/>
      <c r="D4" s="1"/>
      <c r="E4" s="14">
        <v>191877</v>
      </c>
    </row>
    <row r="5" spans="2:17" ht="20.100000000000001" customHeight="1">
      <c r="B5" s="1" t="s">
        <v>6</v>
      </c>
      <c r="C5" s="1"/>
      <c r="D5" s="1"/>
      <c r="E5" s="15">
        <v>44546</v>
      </c>
    </row>
    <row r="6" spans="2:17" ht="20.100000000000001" customHeight="1">
      <c r="B6" s="1" t="s">
        <v>8</v>
      </c>
      <c r="C6" s="1"/>
      <c r="D6" s="1"/>
      <c r="E6" s="15">
        <v>44617</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F9*G9</f>
        <v>0</v>
      </c>
      <c r="I9" s="18"/>
      <c r="J9" s="146"/>
      <c r="K9" s="146"/>
      <c r="L9" s="17"/>
      <c r="M9" s="19"/>
      <c r="N9" s="16"/>
      <c r="O9" s="17"/>
      <c r="P9" s="19"/>
      <c r="Q9" s="21"/>
    </row>
    <row r="10" spans="2:17" s="9" customFormat="1" ht="19.7" customHeight="1">
      <c r="B10" s="59">
        <v>4</v>
      </c>
      <c r="C10" s="59" t="s">
        <v>1057</v>
      </c>
      <c r="D10" s="59" t="s">
        <v>1057</v>
      </c>
      <c r="E10" s="50" t="s">
        <v>1058</v>
      </c>
      <c r="F10" s="64">
        <v>6</v>
      </c>
      <c r="G10" s="52">
        <v>26000</v>
      </c>
      <c r="H10" s="52">
        <f t="shared" ref="H10:H33" si="0">F10*G10</f>
        <v>156000</v>
      </c>
      <c r="I10" s="18"/>
      <c r="J10" s="62" t="s">
        <v>1059</v>
      </c>
      <c r="K10" s="17"/>
      <c r="L10" s="17"/>
      <c r="M10" s="19">
        <v>44524</v>
      </c>
      <c r="N10" s="16"/>
      <c r="O10" s="56">
        <v>44554</v>
      </c>
      <c r="P10" s="19">
        <v>44547</v>
      </c>
      <c r="Q10" s="19">
        <v>44546</v>
      </c>
    </row>
    <row r="11" spans="2:17" s="9" customFormat="1" ht="19.7" customHeight="1">
      <c r="B11" s="59">
        <v>4</v>
      </c>
      <c r="C11" s="59" t="s">
        <v>1057</v>
      </c>
      <c r="D11" s="59" t="s">
        <v>1057</v>
      </c>
      <c r="E11" s="50" t="s">
        <v>1060</v>
      </c>
      <c r="F11" s="64">
        <v>6</v>
      </c>
      <c r="G11" s="52">
        <v>19500</v>
      </c>
      <c r="H11" s="52">
        <f t="shared" si="0"/>
        <v>117000</v>
      </c>
      <c r="I11" s="18"/>
      <c r="J11" s="62" t="s">
        <v>1061</v>
      </c>
      <c r="K11" s="17"/>
      <c r="L11" s="17"/>
      <c r="M11" s="19">
        <v>44524</v>
      </c>
      <c r="N11" s="16"/>
      <c r="O11" s="56">
        <v>44554</v>
      </c>
      <c r="P11" s="19">
        <v>44547</v>
      </c>
      <c r="Q11" s="19">
        <v>44546</v>
      </c>
    </row>
    <row r="12" spans="2:17" s="9" customFormat="1" ht="19.7" customHeight="1">
      <c r="B12" s="59">
        <v>4</v>
      </c>
      <c r="C12" s="59" t="s">
        <v>1057</v>
      </c>
      <c r="D12" s="59" t="s">
        <v>1057</v>
      </c>
      <c r="E12" s="50" t="s">
        <v>1062</v>
      </c>
      <c r="F12" s="64">
        <v>6</v>
      </c>
      <c r="G12" s="52">
        <v>15000</v>
      </c>
      <c r="H12" s="52">
        <f t="shared" si="0"/>
        <v>90000</v>
      </c>
      <c r="I12" s="18"/>
      <c r="J12" s="62" t="s">
        <v>1063</v>
      </c>
      <c r="K12" s="17"/>
      <c r="L12" s="17"/>
      <c r="M12" s="19">
        <v>44524</v>
      </c>
      <c r="N12" s="16"/>
      <c r="O12" s="56">
        <v>44554</v>
      </c>
      <c r="P12" s="19">
        <v>44547</v>
      </c>
      <c r="Q12" s="19">
        <v>44546</v>
      </c>
    </row>
    <row r="13" spans="2:17" s="9" customFormat="1" ht="19.7" customHeight="1">
      <c r="B13" s="59">
        <v>4</v>
      </c>
      <c r="C13" s="59" t="s">
        <v>1057</v>
      </c>
      <c r="D13" s="59" t="s">
        <v>1057</v>
      </c>
      <c r="E13" s="50" t="s">
        <v>1064</v>
      </c>
      <c r="F13" s="64">
        <v>6</v>
      </c>
      <c r="G13" s="52">
        <v>4800</v>
      </c>
      <c r="H13" s="52">
        <f t="shared" si="0"/>
        <v>28800</v>
      </c>
      <c r="I13" s="18"/>
      <c r="J13" s="62" t="s">
        <v>1065</v>
      </c>
      <c r="K13" s="17"/>
      <c r="L13" s="17"/>
      <c r="M13" s="19">
        <v>44524</v>
      </c>
      <c r="N13" s="16"/>
      <c r="O13" s="56">
        <v>44554</v>
      </c>
      <c r="P13" s="19">
        <v>44547</v>
      </c>
      <c r="Q13" s="19">
        <v>44546</v>
      </c>
    </row>
    <row r="14" spans="2:17" s="9" customFormat="1" ht="19.7" customHeight="1">
      <c r="B14" s="59">
        <v>6</v>
      </c>
      <c r="C14" s="59" t="s">
        <v>1057</v>
      </c>
      <c r="D14" s="59" t="s">
        <v>1057</v>
      </c>
      <c r="E14" s="50" t="s">
        <v>1066</v>
      </c>
      <c r="F14" s="64">
        <v>6</v>
      </c>
      <c r="G14" s="52">
        <v>18500</v>
      </c>
      <c r="H14" s="52">
        <f t="shared" si="0"/>
        <v>111000</v>
      </c>
      <c r="I14" s="18"/>
      <c r="J14" s="146" t="s">
        <v>1067</v>
      </c>
      <c r="K14" s="17"/>
      <c r="L14" s="17"/>
      <c r="M14" s="19">
        <v>44524</v>
      </c>
      <c r="N14" s="16"/>
      <c r="O14" s="56">
        <v>44554</v>
      </c>
      <c r="P14" s="19">
        <v>44547</v>
      </c>
      <c r="Q14" s="19">
        <v>44546</v>
      </c>
    </row>
    <row r="15" spans="2:17" s="9" customFormat="1" ht="19.7" customHeight="1">
      <c r="B15" s="59">
        <v>6</v>
      </c>
      <c r="C15" s="59" t="s">
        <v>1057</v>
      </c>
      <c r="D15" s="59" t="s">
        <v>1057</v>
      </c>
      <c r="E15" s="50" t="s">
        <v>1068</v>
      </c>
      <c r="F15" s="64">
        <v>6</v>
      </c>
      <c r="G15" s="52">
        <v>4200</v>
      </c>
      <c r="H15" s="52">
        <f t="shared" si="0"/>
        <v>25200</v>
      </c>
      <c r="I15" s="18"/>
      <c r="J15" s="146" t="s">
        <v>1069</v>
      </c>
      <c r="K15" s="17"/>
      <c r="L15" s="17"/>
      <c r="M15" s="19">
        <v>44524</v>
      </c>
      <c r="N15" s="16"/>
      <c r="O15" s="56">
        <v>44554</v>
      </c>
      <c r="P15" s="19">
        <v>44547</v>
      </c>
      <c r="Q15" s="19">
        <v>44546</v>
      </c>
    </row>
    <row r="16" spans="2:17" s="205" customFormat="1" ht="19.7" customHeight="1">
      <c r="B16" s="59">
        <v>4</v>
      </c>
      <c r="C16" s="59" t="s">
        <v>1057</v>
      </c>
      <c r="D16" s="59" t="s">
        <v>1057</v>
      </c>
      <c r="E16" s="202" t="s">
        <v>1070</v>
      </c>
      <c r="F16" s="64">
        <v>1</v>
      </c>
      <c r="G16" s="203">
        <v>-42000</v>
      </c>
      <c r="H16" s="203">
        <f>F16*G16</f>
        <v>-42000</v>
      </c>
      <c r="I16" s="61"/>
      <c r="J16" s="50"/>
      <c r="K16" s="64"/>
      <c r="L16" s="64"/>
      <c r="M16" s="204">
        <v>44524</v>
      </c>
      <c r="N16" s="59"/>
      <c r="O16" s="359">
        <v>44554</v>
      </c>
      <c r="P16" s="204"/>
      <c r="Q16" s="206"/>
    </row>
    <row r="17" spans="2:17" s="9" customFormat="1" ht="19.7" customHeight="1">
      <c r="B17" s="59"/>
      <c r="C17" s="59"/>
      <c r="D17" s="59"/>
      <c r="E17" s="202"/>
      <c r="F17" s="64"/>
      <c r="G17" s="52">
        <v>0</v>
      </c>
      <c r="H17" s="52">
        <f t="shared" si="0"/>
        <v>0</v>
      </c>
      <c r="I17" s="18"/>
      <c r="J17" s="54"/>
      <c r="K17" s="17"/>
      <c r="L17" s="17"/>
      <c r="M17" s="19"/>
      <c r="N17" s="16"/>
      <c r="O17" s="17"/>
      <c r="P17" s="19"/>
      <c r="Q17" s="21"/>
    </row>
    <row r="18" spans="2:17" s="9" customFormat="1" ht="19.7" customHeight="1">
      <c r="B18" s="59">
        <v>4</v>
      </c>
      <c r="C18" s="59" t="s">
        <v>96</v>
      </c>
      <c r="D18" s="59" t="s">
        <v>80</v>
      </c>
      <c r="E18" s="202" t="s">
        <v>1071</v>
      </c>
      <c r="F18" s="64">
        <v>6</v>
      </c>
      <c r="G18" s="293">
        <v>5410</v>
      </c>
      <c r="H18" s="293">
        <f t="shared" si="0"/>
        <v>32460</v>
      </c>
      <c r="I18" s="61"/>
      <c r="J18" s="50" t="s">
        <v>1072</v>
      </c>
      <c r="K18" s="17"/>
      <c r="L18" s="17"/>
      <c r="M18" s="19">
        <v>44522</v>
      </c>
      <c r="N18" s="16"/>
      <c r="O18" s="56">
        <v>44546</v>
      </c>
      <c r="P18" s="19">
        <v>44545</v>
      </c>
      <c r="Q18" s="21">
        <v>44545</v>
      </c>
    </row>
    <row r="19" spans="2:17" s="9" customFormat="1" ht="19.7" customHeight="1">
      <c r="B19" s="59">
        <v>7</v>
      </c>
      <c r="C19" s="59" t="s">
        <v>96</v>
      </c>
      <c r="D19" s="59" t="s">
        <v>80</v>
      </c>
      <c r="E19" s="202" t="s">
        <v>1073</v>
      </c>
      <c r="F19" s="64">
        <v>6</v>
      </c>
      <c r="G19" s="293">
        <v>2290</v>
      </c>
      <c r="H19" s="293">
        <f t="shared" si="0"/>
        <v>13740</v>
      </c>
      <c r="I19" s="61"/>
      <c r="J19" s="50" t="s">
        <v>1074</v>
      </c>
      <c r="K19" s="17"/>
      <c r="L19" s="17"/>
      <c r="M19" s="19">
        <v>44522</v>
      </c>
      <c r="N19" s="16"/>
      <c r="O19" s="56">
        <v>44546</v>
      </c>
      <c r="P19" s="19">
        <v>44545</v>
      </c>
      <c r="Q19" s="21">
        <v>44545</v>
      </c>
    </row>
    <row r="20" spans="2:17" s="9" customFormat="1" ht="19.7" customHeight="1">
      <c r="B20" s="59">
        <v>8</v>
      </c>
      <c r="C20" s="59" t="s">
        <v>96</v>
      </c>
      <c r="D20" s="59" t="s">
        <v>80</v>
      </c>
      <c r="E20" s="202" t="s">
        <v>1073</v>
      </c>
      <c r="F20" s="64">
        <v>6</v>
      </c>
      <c r="G20" s="293">
        <v>2290</v>
      </c>
      <c r="H20" s="293">
        <f>F20*G20</f>
        <v>13740</v>
      </c>
      <c r="I20" s="61"/>
      <c r="J20" s="50" t="s">
        <v>1074</v>
      </c>
      <c r="K20" s="17"/>
      <c r="L20" s="17"/>
      <c r="M20" s="19">
        <v>44522</v>
      </c>
      <c r="N20" s="16"/>
      <c r="O20" s="56">
        <v>44546</v>
      </c>
      <c r="P20" s="19">
        <v>44545</v>
      </c>
      <c r="Q20" s="21">
        <v>44545</v>
      </c>
    </row>
    <row r="21" spans="2:17" s="9" customFormat="1" ht="19.7" customHeight="1">
      <c r="B21" s="59"/>
      <c r="C21" s="59"/>
      <c r="D21" s="59"/>
      <c r="E21" s="202"/>
      <c r="F21" s="64"/>
      <c r="G21" s="52">
        <v>0</v>
      </c>
      <c r="H21" s="52">
        <f t="shared" si="0"/>
        <v>0</v>
      </c>
      <c r="I21" s="18"/>
      <c r="J21" s="54"/>
      <c r="K21" s="17"/>
      <c r="L21" s="17"/>
      <c r="M21" s="19"/>
      <c r="N21" s="16"/>
      <c r="O21" s="17"/>
      <c r="P21" s="19"/>
      <c r="Q21" s="21"/>
    </row>
    <row r="22" spans="2:17" s="9" customFormat="1" ht="19.7" customHeight="1">
      <c r="B22" s="59">
        <v>4</v>
      </c>
      <c r="C22" s="59" t="s">
        <v>178</v>
      </c>
      <c r="D22" s="59" t="s">
        <v>178</v>
      </c>
      <c r="E22" s="202" t="s">
        <v>1075</v>
      </c>
      <c r="F22" s="64">
        <v>6</v>
      </c>
      <c r="G22" s="52">
        <v>460</v>
      </c>
      <c r="H22" s="52">
        <f t="shared" si="0"/>
        <v>2760</v>
      </c>
      <c r="I22" s="18"/>
      <c r="J22" s="54" t="s">
        <v>1076</v>
      </c>
      <c r="K22" s="146" t="s">
        <v>1077</v>
      </c>
      <c r="L22" s="17"/>
      <c r="M22" s="19">
        <v>44519</v>
      </c>
      <c r="N22" s="16"/>
      <c r="O22" s="17"/>
      <c r="P22" s="19">
        <v>44546</v>
      </c>
      <c r="Q22" s="19">
        <v>44546</v>
      </c>
    </row>
    <row r="23" spans="2:17" s="9" customFormat="1" ht="19.7" customHeight="1">
      <c r="B23" s="59">
        <v>4</v>
      </c>
      <c r="C23" s="59" t="s">
        <v>1078</v>
      </c>
      <c r="D23" s="59" t="s">
        <v>178</v>
      </c>
      <c r="E23" s="202" t="s">
        <v>1079</v>
      </c>
      <c r="F23" s="64">
        <v>30</v>
      </c>
      <c r="G23" s="52">
        <v>20</v>
      </c>
      <c r="H23" s="52">
        <f t="shared" si="0"/>
        <v>600</v>
      </c>
      <c r="I23" s="18"/>
      <c r="J23" s="54" t="s">
        <v>1080</v>
      </c>
      <c r="K23" s="146" t="s">
        <v>1077</v>
      </c>
      <c r="L23" s="17"/>
      <c r="M23" s="19">
        <v>44519</v>
      </c>
      <c r="N23" s="16"/>
      <c r="O23" s="17"/>
      <c r="P23" s="19">
        <v>44546</v>
      </c>
      <c r="Q23" s="19">
        <v>44546</v>
      </c>
    </row>
    <row r="24" spans="2:17" s="9" customFormat="1" ht="19.7" customHeight="1">
      <c r="B24" s="59">
        <v>4</v>
      </c>
      <c r="C24" s="59" t="s">
        <v>1030</v>
      </c>
      <c r="D24" s="59" t="s">
        <v>178</v>
      </c>
      <c r="E24" s="202" t="s">
        <v>1081</v>
      </c>
      <c r="F24" s="64">
        <v>30</v>
      </c>
      <c r="G24" s="52">
        <v>14</v>
      </c>
      <c r="H24" s="52">
        <f t="shared" si="0"/>
        <v>420</v>
      </c>
      <c r="I24" s="18"/>
      <c r="J24" s="54" t="s">
        <v>1080</v>
      </c>
      <c r="K24" s="146" t="s">
        <v>1077</v>
      </c>
      <c r="L24" s="17"/>
      <c r="M24" s="19">
        <v>44519</v>
      </c>
      <c r="N24" s="16"/>
      <c r="O24" s="17"/>
      <c r="P24" s="19">
        <v>44546</v>
      </c>
      <c r="Q24" s="19">
        <v>44546</v>
      </c>
    </row>
    <row r="25" spans="2:17" s="9" customFormat="1" ht="19.7" customHeight="1">
      <c r="B25" s="59">
        <v>4</v>
      </c>
      <c r="C25" s="59" t="s">
        <v>1030</v>
      </c>
      <c r="D25" s="59" t="s">
        <v>178</v>
      </c>
      <c r="E25" s="202" t="s">
        <v>1082</v>
      </c>
      <c r="F25" s="64">
        <v>30</v>
      </c>
      <c r="G25" s="52">
        <v>13</v>
      </c>
      <c r="H25" s="52">
        <f t="shared" si="0"/>
        <v>390</v>
      </c>
      <c r="I25" s="18"/>
      <c r="J25" s="54" t="s">
        <v>1080</v>
      </c>
      <c r="K25" s="146" t="s">
        <v>1077</v>
      </c>
      <c r="L25" s="17"/>
      <c r="M25" s="19">
        <v>44519</v>
      </c>
      <c r="N25" s="16"/>
      <c r="O25" s="17"/>
      <c r="P25" s="19">
        <v>44546</v>
      </c>
      <c r="Q25" s="19">
        <v>44546</v>
      </c>
    </row>
    <row r="26" spans="2:17" s="9" customFormat="1" ht="19.7" customHeight="1">
      <c r="B26" s="59">
        <v>4</v>
      </c>
      <c r="C26" s="59" t="s">
        <v>1030</v>
      </c>
      <c r="D26" s="59" t="s">
        <v>178</v>
      </c>
      <c r="E26" s="202" t="s">
        <v>1083</v>
      </c>
      <c r="F26" s="64">
        <v>30</v>
      </c>
      <c r="G26" s="52">
        <v>47</v>
      </c>
      <c r="H26" s="52">
        <f t="shared" si="0"/>
        <v>1410</v>
      </c>
      <c r="I26" s="18"/>
      <c r="J26" s="54" t="s">
        <v>1080</v>
      </c>
      <c r="K26" s="146" t="s">
        <v>1077</v>
      </c>
      <c r="L26" s="17"/>
      <c r="M26" s="19">
        <v>44519</v>
      </c>
      <c r="N26" s="16"/>
      <c r="O26" s="17"/>
      <c r="P26" s="19">
        <v>44546</v>
      </c>
      <c r="Q26" s="19">
        <v>44546</v>
      </c>
    </row>
    <row r="27" spans="2:17" s="9" customFormat="1" ht="19.7" customHeight="1">
      <c r="B27" s="59">
        <v>4</v>
      </c>
      <c r="C27" s="59" t="s">
        <v>178</v>
      </c>
      <c r="D27" s="59" t="s">
        <v>178</v>
      </c>
      <c r="E27" s="202" t="s">
        <v>1084</v>
      </c>
      <c r="F27" s="64">
        <v>12</v>
      </c>
      <c r="G27" s="52">
        <v>230</v>
      </c>
      <c r="H27" s="52">
        <f t="shared" si="0"/>
        <v>2760</v>
      </c>
      <c r="I27" s="18"/>
      <c r="J27" s="54" t="s">
        <v>1085</v>
      </c>
      <c r="K27" s="146" t="s">
        <v>1077</v>
      </c>
      <c r="L27" s="17"/>
      <c r="M27" s="19">
        <v>44519</v>
      </c>
      <c r="N27" s="16"/>
      <c r="O27" s="17"/>
      <c r="P27" s="19">
        <v>44546</v>
      </c>
      <c r="Q27" s="19">
        <v>44546</v>
      </c>
    </row>
    <row r="28" spans="2:17" s="9" customFormat="1" ht="19.7" customHeight="1">
      <c r="B28" s="59">
        <v>4</v>
      </c>
      <c r="C28" s="59" t="s">
        <v>178</v>
      </c>
      <c r="D28" s="59" t="s">
        <v>178</v>
      </c>
      <c r="E28" s="202" t="s">
        <v>1086</v>
      </c>
      <c r="F28" s="64">
        <v>6</v>
      </c>
      <c r="G28" s="52">
        <v>130</v>
      </c>
      <c r="H28" s="52">
        <f t="shared" si="0"/>
        <v>780</v>
      </c>
      <c r="I28" s="18"/>
      <c r="J28" s="54" t="s">
        <v>1087</v>
      </c>
      <c r="K28" s="146" t="s">
        <v>1077</v>
      </c>
      <c r="L28" s="17"/>
      <c r="M28" s="19">
        <v>44519</v>
      </c>
      <c r="N28" s="16"/>
      <c r="O28" s="17"/>
      <c r="P28" s="19">
        <v>44546</v>
      </c>
      <c r="Q28" s="19">
        <v>44546</v>
      </c>
    </row>
    <row r="29" spans="2:17" s="9" customFormat="1" ht="19.7" customHeight="1">
      <c r="B29" s="59">
        <v>4</v>
      </c>
      <c r="C29" s="59" t="s">
        <v>178</v>
      </c>
      <c r="D29" s="59" t="s">
        <v>178</v>
      </c>
      <c r="E29" s="202" t="s">
        <v>1088</v>
      </c>
      <c r="F29" s="64">
        <v>6</v>
      </c>
      <c r="G29" s="52">
        <v>266</v>
      </c>
      <c r="H29" s="52">
        <f t="shared" si="0"/>
        <v>1596</v>
      </c>
      <c r="I29" s="18"/>
      <c r="J29" s="54" t="s">
        <v>1089</v>
      </c>
      <c r="K29" s="146" t="s">
        <v>1077</v>
      </c>
      <c r="L29" s="17"/>
      <c r="M29" s="19">
        <v>44519</v>
      </c>
      <c r="N29" s="16"/>
      <c r="O29" s="17"/>
      <c r="P29" s="19">
        <v>44546</v>
      </c>
      <c r="Q29" s="19">
        <v>44546</v>
      </c>
    </row>
    <row r="30" spans="2:17" s="9" customFormat="1" ht="19.7" customHeight="1">
      <c r="B30" s="59">
        <v>4</v>
      </c>
      <c r="C30" s="59" t="s">
        <v>178</v>
      </c>
      <c r="D30" s="59" t="s">
        <v>178</v>
      </c>
      <c r="E30" s="202" t="s">
        <v>1090</v>
      </c>
      <c r="F30" s="64">
        <v>6</v>
      </c>
      <c r="G30" s="52">
        <v>310</v>
      </c>
      <c r="H30" s="52">
        <f t="shared" si="0"/>
        <v>1860</v>
      </c>
      <c r="I30" s="18"/>
      <c r="J30" s="54" t="s">
        <v>1091</v>
      </c>
      <c r="K30" s="146" t="s">
        <v>1077</v>
      </c>
      <c r="L30" s="17"/>
      <c r="M30" s="19">
        <v>44519</v>
      </c>
      <c r="N30" s="16"/>
      <c r="O30" s="17"/>
      <c r="P30" s="19">
        <v>44546</v>
      </c>
      <c r="Q30" s="19">
        <v>44546</v>
      </c>
    </row>
    <row r="31" spans="2:17" s="9" customFormat="1" ht="19.7" customHeight="1">
      <c r="B31" s="59">
        <v>6</v>
      </c>
      <c r="C31" s="59" t="s">
        <v>178</v>
      </c>
      <c r="D31" s="59" t="s">
        <v>178</v>
      </c>
      <c r="E31" s="202" t="s">
        <v>1092</v>
      </c>
      <c r="F31" s="64">
        <v>6</v>
      </c>
      <c r="G31" s="52">
        <v>450</v>
      </c>
      <c r="H31" s="52">
        <f>F31*G31</f>
        <v>2700</v>
      </c>
      <c r="I31" s="18"/>
      <c r="J31" s="54" t="s">
        <v>1076</v>
      </c>
      <c r="K31" s="146" t="s">
        <v>1077</v>
      </c>
      <c r="L31" s="17"/>
      <c r="M31" s="19">
        <v>44519</v>
      </c>
      <c r="N31" s="16"/>
      <c r="O31" s="17"/>
      <c r="P31" s="19">
        <v>44546</v>
      </c>
      <c r="Q31" s="19">
        <v>44546</v>
      </c>
    </row>
    <row r="32" spans="2:17" s="9" customFormat="1" ht="19.7" customHeight="1">
      <c r="B32" s="59">
        <v>7</v>
      </c>
      <c r="C32" s="59" t="s">
        <v>1093</v>
      </c>
      <c r="D32" s="59" t="s">
        <v>178</v>
      </c>
      <c r="E32" s="202" t="s">
        <v>1094</v>
      </c>
      <c r="F32" s="64">
        <v>6</v>
      </c>
      <c r="G32" s="52">
        <v>810</v>
      </c>
      <c r="H32" s="52">
        <f t="shared" si="0"/>
        <v>4860</v>
      </c>
      <c r="I32" s="18"/>
      <c r="J32" s="54" t="s">
        <v>1095</v>
      </c>
      <c r="K32" s="146" t="s">
        <v>1077</v>
      </c>
      <c r="L32" s="17"/>
      <c r="M32" s="19">
        <v>44519</v>
      </c>
      <c r="N32" s="16"/>
      <c r="O32" s="17"/>
      <c r="P32" s="19">
        <v>44546</v>
      </c>
      <c r="Q32" s="19">
        <v>44546</v>
      </c>
    </row>
    <row r="33" spans="2:17" s="9" customFormat="1" ht="19.7" customHeight="1">
      <c r="B33" s="59">
        <v>7</v>
      </c>
      <c r="C33" s="59" t="s">
        <v>178</v>
      </c>
      <c r="D33" s="59" t="s">
        <v>178</v>
      </c>
      <c r="E33" s="202" t="s">
        <v>1096</v>
      </c>
      <c r="F33" s="64">
        <v>6</v>
      </c>
      <c r="G33" s="52">
        <v>190</v>
      </c>
      <c r="H33" s="52">
        <f t="shared" si="0"/>
        <v>1140</v>
      </c>
      <c r="I33" s="18"/>
      <c r="J33" s="54" t="s">
        <v>1085</v>
      </c>
      <c r="K33" s="146" t="s">
        <v>1077</v>
      </c>
      <c r="L33" s="17"/>
      <c r="M33" s="19">
        <v>44519</v>
      </c>
      <c r="N33" s="16"/>
      <c r="O33" s="17"/>
      <c r="P33" s="19">
        <v>44546</v>
      </c>
      <c r="Q33" s="19">
        <v>44546</v>
      </c>
    </row>
    <row r="34" spans="2:17" s="9" customFormat="1" ht="19.7" customHeight="1">
      <c r="B34" s="59">
        <v>8</v>
      </c>
      <c r="C34" s="59" t="s">
        <v>1093</v>
      </c>
      <c r="D34" s="59" t="s">
        <v>178</v>
      </c>
      <c r="E34" s="202" t="s">
        <v>1094</v>
      </c>
      <c r="F34" s="64">
        <v>6</v>
      </c>
      <c r="G34" s="52">
        <v>810</v>
      </c>
      <c r="H34" s="52">
        <f>F34*G34</f>
        <v>4860</v>
      </c>
      <c r="I34" s="18"/>
      <c r="J34" s="54" t="s">
        <v>1095</v>
      </c>
      <c r="K34" s="146" t="s">
        <v>1077</v>
      </c>
      <c r="L34" s="17"/>
      <c r="M34" s="19">
        <v>44519</v>
      </c>
      <c r="N34" s="16"/>
      <c r="O34" s="17"/>
      <c r="P34" s="19">
        <v>44546</v>
      </c>
      <c r="Q34" s="19">
        <v>44546</v>
      </c>
    </row>
    <row r="35" spans="2:17" s="9" customFormat="1" ht="19.7" customHeight="1">
      <c r="B35" s="59">
        <v>8</v>
      </c>
      <c r="C35" s="59" t="s">
        <v>178</v>
      </c>
      <c r="D35" s="59" t="s">
        <v>178</v>
      </c>
      <c r="E35" s="202" t="s">
        <v>1096</v>
      </c>
      <c r="F35" s="64">
        <v>6</v>
      </c>
      <c r="G35" s="52">
        <v>190</v>
      </c>
      <c r="H35" s="52">
        <f>F35*G35</f>
        <v>1140</v>
      </c>
      <c r="I35" s="18"/>
      <c r="J35" s="54" t="s">
        <v>1085</v>
      </c>
      <c r="K35" s="146" t="s">
        <v>1077</v>
      </c>
      <c r="L35" s="17"/>
      <c r="M35" s="19">
        <v>44519</v>
      </c>
      <c r="N35" s="16"/>
      <c r="O35" s="17"/>
      <c r="P35" s="19">
        <v>44546</v>
      </c>
      <c r="Q35" s="19">
        <v>44546</v>
      </c>
    </row>
    <row r="36" spans="2:17" s="9" customFormat="1" ht="19.7" customHeight="1">
      <c r="B36" s="16"/>
      <c r="C36" s="59"/>
      <c r="D36" s="59"/>
      <c r="E36" s="145"/>
      <c r="F36" s="17"/>
      <c r="G36" s="52">
        <v>0</v>
      </c>
      <c r="H36" s="52">
        <f>F36*G36</f>
        <v>0</v>
      </c>
      <c r="I36" s="18"/>
      <c r="J36" s="54"/>
      <c r="K36" s="146"/>
      <c r="L36" s="17"/>
      <c r="M36" s="19"/>
      <c r="N36" s="16"/>
      <c r="O36" s="17"/>
      <c r="P36" s="19"/>
      <c r="Q36" s="21"/>
    </row>
    <row r="37" spans="2:17" s="9" customFormat="1" ht="19.7" customHeight="1">
      <c r="B37" s="59">
        <v>21</v>
      </c>
      <c r="C37" s="59" t="s">
        <v>178</v>
      </c>
      <c r="D37" s="59" t="s">
        <v>178</v>
      </c>
      <c r="E37" s="202" t="s">
        <v>1097</v>
      </c>
      <c r="F37" s="64">
        <v>6</v>
      </c>
      <c r="G37" s="52">
        <v>16454</v>
      </c>
      <c r="H37" s="52">
        <f t="shared" ref="H37:H48" si="1">F37*G37</f>
        <v>98724</v>
      </c>
      <c r="I37" s="18"/>
      <c r="J37" s="54" t="s">
        <v>1098</v>
      </c>
      <c r="K37" s="146" t="s">
        <v>1077</v>
      </c>
      <c r="L37" s="17"/>
      <c r="M37" s="19">
        <v>44519</v>
      </c>
      <c r="N37" s="16"/>
      <c r="O37" s="17"/>
      <c r="P37" s="19">
        <v>44546</v>
      </c>
      <c r="Q37" s="19">
        <v>44546</v>
      </c>
    </row>
    <row r="38" spans="2:17" s="9" customFormat="1" ht="19.7" customHeight="1">
      <c r="B38" s="59">
        <v>21</v>
      </c>
      <c r="C38" s="59" t="s">
        <v>178</v>
      </c>
      <c r="D38" s="59" t="s">
        <v>178</v>
      </c>
      <c r="E38" s="202" t="s">
        <v>1099</v>
      </c>
      <c r="F38" s="64">
        <v>12</v>
      </c>
      <c r="G38" s="52">
        <v>35</v>
      </c>
      <c r="H38" s="52">
        <f t="shared" si="1"/>
        <v>420</v>
      </c>
      <c r="I38" s="18"/>
      <c r="J38" s="54" t="s">
        <v>1100</v>
      </c>
      <c r="K38" s="146" t="s">
        <v>1077</v>
      </c>
      <c r="L38" s="17"/>
      <c r="M38" s="19">
        <v>44519</v>
      </c>
      <c r="N38" s="16"/>
      <c r="O38" s="17"/>
      <c r="P38" s="19">
        <v>44546</v>
      </c>
      <c r="Q38" s="19">
        <v>44546</v>
      </c>
    </row>
    <row r="39" spans="2:17" s="9" customFormat="1" ht="19.7" customHeight="1">
      <c r="B39" s="59">
        <v>21</v>
      </c>
      <c r="C39" s="59" t="s">
        <v>178</v>
      </c>
      <c r="D39" s="59" t="s">
        <v>178</v>
      </c>
      <c r="E39" s="202" t="s">
        <v>1101</v>
      </c>
      <c r="F39" s="64">
        <v>12</v>
      </c>
      <c r="G39" s="52">
        <v>350</v>
      </c>
      <c r="H39" s="52">
        <f t="shared" si="1"/>
        <v>4200</v>
      </c>
      <c r="I39" s="18"/>
      <c r="J39" s="54" t="s">
        <v>1102</v>
      </c>
      <c r="K39" s="146" t="s">
        <v>1077</v>
      </c>
      <c r="L39" s="17"/>
      <c r="M39" s="19">
        <v>44519</v>
      </c>
      <c r="N39" s="16"/>
      <c r="O39" s="17"/>
      <c r="P39" s="19">
        <v>44546</v>
      </c>
      <c r="Q39" s="19">
        <v>44546</v>
      </c>
    </row>
    <row r="40" spans="2:17" s="9" customFormat="1" ht="19.7" customHeight="1">
      <c r="B40" s="59">
        <v>21</v>
      </c>
      <c r="C40" s="59" t="s">
        <v>178</v>
      </c>
      <c r="D40" s="59" t="s">
        <v>178</v>
      </c>
      <c r="E40" s="202" t="s">
        <v>1103</v>
      </c>
      <c r="F40" s="64">
        <v>12</v>
      </c>
      <c r="G40" s="52">
        <v>340</v>
      </c>
      <c r="H40" s="52">
        <f>F40*G40</f>
        <v>4080</v>
      </c>
      <c r="I40" s="18"/>
      <c r="J40" s="54" t="s">
        <v>1102</v>
      </c>
      <c r="K40" s="146" t="s">
        <v>1077</v>
      </c>
      <c r="L40" s="17"/>
      <c r="M40" s="19">
        <v>44519</v>
      </c>
      <c r="N40" s="16"/>
      <c r="O40" s="17"/>
      <c r="P40" s="19">
        <v>44546</v>
      </c>
      <c r="Q40" s="19">
        <v>44546</v>
      </c>
    </row>
    <row r="41" spans="2:17" s="9" customFormat="1" ht="19.7" customHeight="1">
      <c r="B41" s="59">
        <v>21</v>
      </c>
      <c r="C41" s="59" t="s">
        <v>178</v>
      </c>
      <c r="D41" s="59" t="s">
        <v>178</v>
      </c>
      <c r="E41" s="202" t="s">
        <v>1104</v>
      </c>
      <c r="F41" s="64">
        <v>12</v>
      </c>
      <c r="G41" s="52">
        <v>330</v>
      </c>
      <c r="H41" s="52">
        <f t="shared" si="1"/>
        <v>3960</v>
      </c>
      <c r="I41" s="18"/>
      <c r="J41" s="54" t="s">
        <v>1102</v>
      </c>
      <c r="K41" s="146" t="s">
        <v>1077</v>
      </c>
      <c r="L41" s="17"/>
      <c r="M41" s="19">
        <v>44519</v>
      </c>
      <c r="N41" s="16"/>
      <c r="O41" s="17"/>
      <c r="P41" s="19">
        <v>44546</v>
      </c>
      <c r="Q41" s="19">
        <v>44546</v>
      </c>
    </row>
    <row r="42" spans="2:17" s="9" customFormat="1" ht="19.7" customHeight="1">
      <c r="B42" s="59">
        <v>21</v>
      </c>
      <c r="C42" s="59" t="s">
        <v>178</v>
      </c>
      <c r="D42" s="59" t="s">
        <v>178</v>
      </c>
      <c r="E42" s="202" t="s">
        <v>1105</v>
      </c>
      <c r="F42" s="64">
        <v>6</v>
      </c>
      <c r="G42" s="52">
        <v>3932</v>
      </c>
      <c r="H42" s="52">
        <f t="shared" si="1"/>
        <v>23592</v>
      </c>
      <c r="I42" s="18"/>
      <c r="J42" s="54" t="s">
        <v>1106</v>
      </c>
      <c r="K42" s="146" t="s">
        <v>1077</v>
      </c>
      <c r="L42" s="17"/>
      <c r="M42" s="19">
        <v>44519</v>
      </c>
      <c r="N42" s="16"/>
      <c r="O42" s="17"/>
      <c r="P42" s="19">
        <v>44546</v>
      </c>
      <c r="Q42" s="19">
        <v>44546</v>
      </c>
    </row>
    <row r="43" spans="2:17" s="9" customFormat="1" ht="19.7" customHeight="1">
      <c r="B43" s="59">
        <v>21</v>
      </c>
      <c r="C43" s="59" t="s">
        <v>178</v>
      </c>
      <c r="D43" s="59" t="s">
        <v>178</v>
      </c>
      <c r="E43" s="202" t="s">
        <v>1107</v>
      </c>
      <c r="F43" s="64">
        <v>6</v>
      </c>
      <c r="G43" s="52">
        <v>2666</v>
      </c>
      <c r="H43" s="52">
        <f t="shared" si="1"/>
        <v>15996</v>
      </c>
      <c r="I43" s="18"/>
      <c r="J43" s="54" t="s">
        <v>1108</v>
      </c>
      <c r="K43" s="146" t="s">
        <v>1077</v>
      </c>
      <c r="L43" s="17"/>
      <c r="M43" s="19">
        <v>44519</v>
      </c>
      <c r="N43" s="16"/>
      <c r="O43" s="17"/>
      <c r="P43" s="19">
        <v>44546</v>
      </c>
      <c r="Q43" s="19">
        <v>44546</v>
      </c>
    </row>
    <row r="44" spans="2:17" s="9" customFormat="1" ht="19.7" customHeight="1">
      <c r="B44" s="16"/>
      <c r="C44" s="59"/>
      <c r="D44" s="59"/>
      <c r="E44" s="145"/>
      <c r="F44" s="17"/>
      <c r="G44" s="52">
        <v>0</v>
      </c>
      <c r="H44" s="52">
        <f t="shared" si="1"/>
        <v>0</v>
      </c>
      <c r="I44" s="18"/>
      <c r="J44" s="54"/>
      <c r="K44" s="17"/>
      <c r="L44" s="17"/>
      <c r="M44" s="19"/>
      <c r="N44" s="16"/>
      <c r="O44" s="17"/>
      <c r="P44" s="19"/>
      <c r="Q44" s="21"/>
    </row>
    <row r="45" spans="2:17" s="9" customFormat="1" ht="19.7" customHeight="1">
      <c r="B45" s="59"/>
      <c r="C45" s="59"/>
      <c r="D45" s="59"/>
      <c r="E45" s="202"/>
      <c r="F45" s="64"/>
      <c r="G45" s="52">
        <v>0</v>
      </c>
      <c r="H45" s="52">
        <f t="shared" si="1"/>
        <v>0</v>
      </c>
      <c r="I45" s="18"/>
      <c r="J45" s="54"/>
      <c r="K45" s="17"/>
      <c r="L45" s="17"/>
      <c r="M45" s="19"/>
      <c r="N45" s="16"/>
      <c r="O45" s="17"/>
      <c r="P45" s="19"/>
      <c r="Q45" s="21"/>
    </row>
    <row r="46" spans="2:17" s="9" customFormat="1" ht="19.7" customHeight="1">
      <c r="B46" s="16"/>
      <c r="C46" s="59"/>
      <c r="D46" s="59"/>
      <c r="E46" s="145"/>
      <c r="F46" s="17"/>
      <c r="G46" s="52">
        <v>0</v>
      </c>
      <c r="H46" s="52">
        <f t="shared" si="1"/>
        <v>0</v>
      </c>
      <c r="I46" s="18"/>
      <c r="J46" s="54"/>
      <c r="K46" s="17"/>
      <c r="L46" s="17"/>
      <c r="M46" s="19"/>
      <c r="N46" s="16"/>
      <c r="O46" s="17"/>
      <c r="P46" s="19"/>
      <c r="Q46" s="21"/>
    </row>
    <row r="47" spans="2:17" s="9" customFormat="1" ht="19.7" customHeight="1">
      <c r="B47" s="59"/>
      <c r="C47" s="59"/>
      <c r="D47" s="59"/>
      <c r="E47" s="202"/>
      <c r="F47" s="64"/>
      <c r="G47" s="52">
        <v>0</v>
      </c>
      <c r="H47" s="52">
        <f t="shared" si="1"/>
        <v>0</v>
      </c>
      <c r="I47" s="18"/>
      <c r="J47" s="54"/>
      <c r="K47" s="17"/>
      <c r="L47" s="17"/>
      <c r="M47" s="19"/>
      <c r="N47" s="16"/>
      <c r="O47" s="17"/>
      <c r="P47" s="19"/>
      <c r="Q47" s="21"/>
    </row>
    <row r="48" spans="2:17" s="9" customFormat="1" ht="19.7" customHeight="1">
      <c r="B48" s="16"/>
      <c r="C48" s="16"/>
      <c r="D48" s="16"/>
      <c r="E48" s="145"/>
      <c r="F48" s="17"/>
      <c r="G48" s="52">
        <v>0</v>
      </c>
      <c r="H48" s="52">
        <f t="shared" si="1"/>
        <v>0</v>
      </c>
      <c r="I48" s="18"/>
      <c r="J48" s="54"/>
      <c r="K48" s="17"/>
      <c r="L48" s="17"/>
      <c r="M48" s="19"/>
      <c r="N48" s="16"/>
      <c r="O48" s="17"/>
      <c r="P48" s="19"/>
      <c r="Q48" s="21"/>
    </row>
    <row r="49" spans="7:8">
      <c r="G49" s="11"/>
      <c r="H49" s="11"/>
    </row>
  </sheetData>
  <autoFilter ref="B8:O48" xr:uid="{6DBD3527-ACDC-4C97-83F4-8029A769A727}"/>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DC75-9B7D-4507-B830-F763602A5C3C}">
  <dimension ref="A1:B5"/>
  <sheetViews>
    <sheetView view="pageBreakPreview" zoomScale="60" zoomScaleNormal="100" workbookViewId="0">
      <selection sqref="A1:IV65536"/>
    </sheetView>
  </sheetViews>
  <sheetFormatPr defaultRowHeight="18.75"/>
  <cols>
    <col min="1" max="1" width="12.625" style="3" bestFit="1" customWidth="1"/>
    <col min="2" max="2" width="32" style="3" bestFit="1" customWidth="1"/>
    <col min="3" max="256" width="9" style="3"/>
    <col min="257" max="257" width="12.625" style="3" bestFit="1" customWidth="1"/>
    <col min="258" max="258" width="32" style="3" bestFit="1" customWidth="1"/>
    <col min="259" max="512" width="9" style="3"/>
    <col min="513" max="513" width="12.625" style="3" bestFit="1" customWidth="1"/>
    <col min="514" max="514" width="32" style="3" bestFit="1" customWidth="1"/>
    <col min="515" max="768" width="9" style="3"/>
    <col min="769" max="769" width="12.625" style="3" bestFit="1" customWidth="1"/>
    <col min="770" max="770" width="32" style="3" bestFit="1" customWidth="1"/>
    <col min="771" max="1024" width="9" style="3"/>
    <col min="1025" max="1025" width="12.625" style="3" bestFit="1" customWidth="1"/>
    <col min="1026" max="1026" width="32" style="3" bestFit="1" customWidth="1"/>
    <col min="1027" max="1280" width="9" style="3"/>
    <col min="1281" max="1281" width="12.625" style="3" bestFit="1" customWidth="1"/>
    <col min="1282" max="1282" width="32" style="3" bestFit="1" customWidth="1"/>
    <col min="1283" max="1536" width="9" style="3"/>
    <col min="1537" max="1537" width="12.625" style="3" bestFit="1" customWidth="1"/>
    <col min="1538" max="1538" width="32" style="3" bestFit="1" customWidth="1"/>
    <col min="1539" max="1792" width="9" style="3"/>
    <col min="1793" max="1793" width="12.625" style="3" bestFit="1" customWidth="1"/>
    <col min="1794" max="1794" width="32" style="3" bestFit="1" customWidth="1"/>
    <col min="1795" max="2048" width="9" style="3"/>
    <col min="2049" max="2049" width="12.625" style="3" bestFit="1" customWidth="1"/>
    <col min="2050" max="2050" width="32" style="3" bestFit="1" customWidth="1"/>
    <col min="2051" max="2304" width="9" style="3"/>
    <col min="2305" max="2305" width="12.625" style="3" bestFit="1" customWidth="1"/>
    <col min="2306" max="2306" width="32" style="3" bestFit="1" customWidth="1"/>
    <col min="2307" max="2560" width="9" style="3"/>
    <col min="2561" max="2561" width="12.625" style="3" bestFit="1" customWidth="1"/>
    <col min="2562" max="2562" width="32" style="3" bestFit="1" customWidth="1"/>
    <col min="2563" max="2816" width="9" style="3"/>
    <col min="2817" max="2817" width="12.625" style="3" bestFit="1" customWidth="1"/>
    <col min="2818" max="2818" width="32" style="3" bestFit="1" customWidth="1"/>
    <col min="2819" max="3072" width="9" style="3"/>
    <col min="3073" max="3073" width="12.625" style="3" bestFit="1" customWidth="1"/>
    <col min="3074" max="3074" width="32" style="3" bestFit="1" customWidth="1"/>
    <col min="3075" max="3328" width="9" style="3"/>
    <col min="3329" max="3329" width="12.625" style="3" bestFit="1" customWidth="1"/>
    <col min="3330" max="3330" width="32" style="3" bestFit="1" customWidth="1"/>
    <col min="3331" max="3584" width="9" style="3"/>
    <col min="3585" max="3585" width="12.625" style="3" bestFit="1" customWidth="1"/>
    <col min="3586" max="3586" width="32" style="3" bestFit="1" customWidth="1"/>
    <col min="3587" max="3840" width="9" style="3"/>
    <col min="3841" max="3841" width="12.625" style="3" bestFit="1" customWidth="1"/>
    <col min="3842" max="3842" width="32" style="3" bestFit="1" customWidth="1"/>
    <col min="3843" max="4096" width="9" style="3"/>
    <col min="4097" max="4097" width="12.625" style="3" bestFit="1" customWidth="1"/>
    <col min="4098" max="4098" width="32" style="3" bestFit="1" customWidth="1"/>
    <col min="4099" max="4352" width="9" style="3"/>
    <col min="4353" max="4353" width="12.625" style="3" bestFit="1" customWidth="1"/>
    <col min="4354" max="4354" width="32" style="3" bestFit="1" customWidth="1"/>
    <col min="4355" max="4608" width="9" style="3"/>
    <col min="4609" max="4609" width="12.625" style="3" bestFit="1" customWidth="1"/>
    <col min="4610" max="4610" width="32" style="3" bestFit="1" customWidth="1"/>
    <col min="4611" max="4864" width="9" style="3"/>
    <col min="4865" max="4865" width="12.625" style="3" bestFit="1" customWidth="1"/>
    <col min="4866" max="4866" width="32" style="3" bestFit="1" customWidth="1"/>
    <col min="4867" max="5120" width="9" style="3"/>
    <col min="5121" max="5121" width="12.625" style="3" bestFit="1" customWidth="1"/>
    <col min="5122" max="5122" width="32" style="3" bestFit="1" customWidth="1"/>
    <col min="5123" max="5376" width="9" style="3"/>
    <col min="5377" max="5377" width="12.625" style="3" bestFit="1" customWidth="1"/>
    <col min="5378" max="5378" width="32" style="3" bestFit="1" customWidth="1"/>
    <col min="5379" max="5632" width="9" style="3"/>
    <col min="5633" max="5633" width="12.625" style="3" bestFit="1" customWidth="1"/>
    <col min="5634" max="5634" width="32" style="3" bestFit="1" customWidth="1"/>
    <col min="5635" max="5888" width="9" style="3"/>
    <col min="5889" max="5889" width="12.625" style="3" bestFit="1" customWidth="1"/>
    <col min="5890" max="5890" width="32" style="3" bestFit="1" customWidth="1"/>
    <col min="5891" max="6144" width="9" style="3"/>
    <col min="6145" max="6145" width="12.625" style="3" bestFit="1" customWidth="1"/>
    <col min="6146" max="6146" width="32" style="3" bestFit="1" customWidth="1"/>
    <col min="6147" max="6400" width="9" style="3"/>
    <col min="6401" max="6401" width="12.625" style="3" bestFit="1" customWidth="1"/>
    <col min="6402" max="6402" width="32" style="3" bestFit="1" customWidth="1"/>
    <col min="6403" max="6656" width="9" style="3"/>
    <col min="6657" max="6657" width="12.625" style="3" bestFit="1" customWidth="1"/>
    <col min="6658" max="6658" width="32" style="3" bestFit="1" customWidth="1"/>
    <col min="6659" max="6912" width="9" style="3"/>
    <col min="6913" max="6913" width="12.625" style="3" bestFit="1" customWidth="1"/>
    <col min="6914" max="6914" width="32" style="3" bestFit="1" customWidth="1"/>
    <col min="6915" max="7168" width="9" style="3"/>
    <col min="7169" max="7169" width="12.625" style="3" bestFit="1" customWidth="1"/>
    <col min="7170" max="7170" width="32" style="3" bestFit="1" customWidth="1"/>
    <col min="7171" max="7424" width="9" style="3"/>
    <col min="7425" max="7425" width="12.625" style="3" bestFit="1" customWidth="1"/>
    <col min="7426" max="7426" width="32" style="3" bestFit="1" customWidth="1"/>
    <col min="7427" max="7680" width="9" style="3"/>
    <col min="7681" max="7681" width="12.625" style="3" bestFit="1" customWidth="1"/>
    <col min="7682" max="7682" width="32" style="3" bestFit="1" customWidth="1"/>
    <col min="7683" max="7936" width="9" style="3"/>
    <col min="7937" max="7937" width="12.625" style="3" bestFit="1" customWidth="1"/>
    <col min="7938" max="7938" width="32" style="3" bestFit="1" customWidth="1"/>
    <col min="7939" max="8192" width="9" style="3"/>
    <col min="8193" max="8193" width="12.625" style="3" bestFit="1" customWidth="1"/>
    <col min="8194" max="8194" width="32" style="3" bestFit="1" customWidth="1"/>
    <col min="8195" max="8448" width="9" style="3"/>
    <col min="8449" max="8449" width="12.625" style="3" bestFit="1" customWidth="1"/>
    <col min="8450" max="8450" width="32" style="3" bestFit="1" customWidth="1"/>
    <col min="8451" max="8704" width="9" style="3"/>
    <col min="8705" max="8705" width="12.625" style="3" bestFit="1" customWidth="1"/>
    <col min="8706" max="8706" width="32" style="3" bestFit="1" customWidth="1"/>
    <col min="8707" max="8960" width="9" style="3"/>
    <col min="8961" max="8961" width="12.625" style="3" bestFit="1" customWidth="1"/>
    <col min="8962" max="8962" width="32" style="3" bestFit="1" customWidth="1"/>
    <col min="8963" max="9216" width="9" style="3"/>
    <col min="9217" max="9217" width="12.625" style="3" bestFit="1" customWidth="1"/>
    <col min="9218" max="9218" width="32" style="3" bestFit="1" customWidth="1"/>
    <col min="9219" max="9472" width="9" style="3"/>
    <col min="9473" max="9473" width="12.625" style="3" bestFit="1" customWidth="1"/>
    <col min="9474" max="9474" width="32" style="3" bestFit="1" customWidth="1"/>
    <col min="9475" max="9728" width="9" style="3"/>
    <col min="9729" max="9729" width="12.625" style="3" bestFit="1" customWidth="1"/>
    <col min="9730" max="9730" width="32" style="3" bestFit="1" customWidth="1"/>
    <col min="9731" max="9984" width="9" style="3"/>
    <col min="9985" max="9985" width="12.625" style="3" bestFit="1" customWidth="1"/>
    <col min="9986" max="9986" width="32" style="3" bestFit="1" customWidth="1"/>
    <col min="9987" max="10240" width="9" style="3"/>
    <col min="10241" max="10241" width="12.625" style="3" bestFit="1" customWidth="1"/>
    <col min="10242" max="10242" width="32" style="3" bestFit="1" customWidth="1"/>
    <col min="10243" max="10496" width="9" style="3"/>
    <col min="10497" max="10497" width="12.625" style="3" bestFit="1" customWidth="1"/>
    <col min="10498" max="10498" width="32" style="3" bestFit="1" customWidth="1"/>
    <col min="10499" max="10752" width="9" style="3"/>
    <col min="10753" max="10753" width="12.625" style="3" bestFit="1" customWidth="1"/>
    <col min="10754" max="10754" width="32" style="3" bestFit="1" customWidth="1"/>
    <col min="10755" max="11008" width="9" style="3"/>
    <col min="11009" max="11009" width="12.625" style="3" bestFit="1" customWidth="1"/>
    <col min="11010" max="11010" width="32" style="3" bestFit="1" customWidth="1"/>
    <col min="11011" max="11264" width="9" style="3"/>
    <col min="11265" max="11265" width="12.625" style="3" bestFit="1" customWidth="1"/>
    <col min="11266" max="11266" width="32" style="3" bestFit="1" customWidth="1"/>
    <col min="11267" max="11520" width="9" style="3"/>
    <col min="11521" max="11521" width="12.625" style="3" bestFit="1" customWidth="1"/>
    <col min="11522" max="11522" width="32" style="3" bestFit="1" customWidth="1"/>
    <col min="11523" max="11776" width="9" style="3"/>
    <col min="11777" max="11777" width="12.625" style="3" bestFit="1" customWidth="1"/>
    <col min="11778" max="11778" width="32" style="3" bestFit="1" customWidth="1"/>
    <col min="11779" max="12032" width="9" style="3"/>
    <col min="12033" max="12033" width="12.625" style="3" bestFit="1" customWidth="1"/>
    <col min="12034" max="12034" width="32" style="3" bestFit="1" customWidth="1"/>
    <col min="12035" max="12288" width="9" style="3"/>
    <col min="12289" max="12289" width="12.625" style="3" bestFit="1" customWidth="1"/>
    <col min="12290" max="12290" width="32" style="3" bestFit="1" customWidth="1"/>
    <col min="12291" max="12544" width="9" style="3"/>
    <col min="12545" max="12545" width="12.625" style="3" bestFit="1" customWidth="1"/>
    <col min="12546" max="12546" width="32" style="3" bestFit="1" customWidth="1"/>
    <col min="12547" max="12800" width="9" style="3"/>
    <col min="12801" max="12801" width="12.625" style="3" bestFit="1" customWidth="1"/>
    <col min="12802" max="12802" width="32" style="3" bestFit="1" customWidth="1"/>
    <col min="12803" max="13056" width="9" style="3"/>
    <col min="13057" max="13057" width="12.625" style="3" bestFit="1" customWidth="1"/>
    <col min="13058" max="13058" width="32" style="3" bestFit="1" customWidth="1"/>
    <col min="13059" max="13312" width="9" style="3"/>
    <col min="13313" max="13313" width="12.625" style="3" bestFit="1" customWidth="1"/>
    <col min="13314" max="13314" width="32" style="3" bestFit="1" customWidth="1"/>
    <col min="13315" max="13568" width="9" style="3"/>
    <col min="13569" max="13569" width="12.625" style="3" bestFit="1" customWidth="1"/>
    <col min="13570" max="13570" width="32" style="3" bestFit="1" customWidth="1"/>
    <col min="13571" max="13824" width="9" style="3"/>
    <col min="13825" max="13825" width="12.625" style="3" bestFit="1" customWidth="1"/>
    <col min="13826" max="13826" width="32" style="3" bestFit="1" customWidth="1"/>
    <col min="13827" max="14080" width="9" style="3"/>
    <col min="14081" max="14081" width="12.625" style="3" bestFit="1" customWidth="1"/>
    <col min="14082" max="14082" width="32" style="3" bestFit="1" customWidth="1"/>
    <col min="14083" max="14336" width="9" style="3"/>
    <col min="14337" max="14337" width="12.625" style="3" bestFit="1" customWidth="1"/>
    <col min="14338" max="14338" width="32" style="3" bestFit="1" customWidth="1"/>
    <col min="14339" max="14592" width="9" style="3"/>
    <col min="14593" max="14593" width="12.625" style="3" bestFit="1" customWidth="1"/>
    <col min="14594" max="14594" width="32" style="3" bestFit="1" customWidth="1"/>
    <col min="14595" max="14848" width="9" style="3"/>
    <col min="14849" max="14849" width="12.625" style="3" bestFit="1" customWidth="1"/>
    <col min="14850" max="14850" width="32" style="3" bestFit="1" customWidth="1"/>
    <col min="14851" max="15104" width="9" style="3"/>
    <col min="15105" max="15105" width="12.625" style="3" bestFit="1" customWidth="1"/>
    <col min="15106" max="15106" width="32" style="3" bestFit="1" customWidth="1"/>
    <col min="15107" max="15360" width="9" style="3"/>
    <col min="15361" max="15361" width="12.625" style="3" bestFit="1" customWidth="1"/>
    <col min="15362" max="15362" width="32" style="3" bestFit="1" customWidth="1"/>
    <col min="15363" max="15616" width="9" style="3"/>
    <col min="15617" max="15617" width="12.625" style="3" bestFit="1" customWidth="1"/>
    <col min="15618" max="15618" width="32" style="3" bestFit="1" customWidth="1"/>
    <col min="15619" max="15872" width="9" style="3"/>
    <col min="15873" max="15873" width="12.625" style="3" bestFit="1" customWidth="1"/>
    <col min="15874" max="15874" width="32" style="3" bestFit="1" customWidth="1"/>
    <col min="15875" max="16128" width="9" style="3"/>
    <col min="16129" max="16129" width="12.625" style="3" bestFit="1" customWidth="1"/>
    <col min="16130" max="16130" width="32" style="3" bestFit="1" customWidth="1"/>
    <col min="16131" max="16384" width="9" style="3"/>
  </cols>
  <sheetData>
    <row r="1" spans="1:2">
      <c r="A1" s="121" t="s">
        <v>0</v>
      </c>
      <c r="B1" s="2" t="s">
        <v>1055</v>
      </c>
    </row>
    <row r="2" spans="1:2">
      <c r="A2" s="121" t="s">
        <v>3</v>
      </c>
      <c r="B2" s="14" t="s">
        <v>1056</v>
      </c>
    </row>
    <row r="3" spans="1:2">
      <c r="A3" s="121" t="s">
        <v>5</v>
      </c>
      <c r="B3" s="14" t="s">
        <v>1109</v>
      </c>
    </row>
    <row r="4" spans="1:2">
      <c r="A4" s="121" t="s">
        <v>6</v>
      </c>
      <c r="B4" s="15">
        <v>44546</v>
      </c>
    </row>
    <row r="5" spans="1:2">
      <c r="A5" s="121" t="s">
        <v>8</v>
      </c>
      <c r="B5" s="15"/>
    </row>
  </sheetData>
  <phoneticPr fontId="3"/>
  <pageMargins left="0.7" right="0.7" top="0.75" bottom="0.75" header="0.3" footer="0.3"/>
  <pageSetup paperSize="9" scale="20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CE51A-5117-4606-9014-7B189E765668}">
  <dimension ref="B2:Q49"/>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1055</v>
      </c>
      <c r="G2" s="4" t="s">
        <v>2</v>
      </c>
      <c r="H2" s="5"/>
      <c r="I2" s="6"/>
      <c r="J2" s="125">
        <f>SUM(H:H)</f>
        <v>241396</v>
      </c>
    </row>
    <row r="3" spans="2:17" ht="20.100000000000001" customHeight="1">
      <c r="B3" s="1" t="s">
        <v>3</v>
      </c>
      <c r="C3" s="1"/>
      <c r="D3" s="1"/>
      <c r="E3" s="14" t="s">
        <v>1056</v>
      </c>
    </row>
    <row r="4" spans="2:17" ht="20.100000000000001" customHeight="1">
      <c r="B4" s="1" t="s">
        <v>5</v>
      </c>
      <c r="C4" s="1"/>
      <c r="D4" s="1"/>
      <c r="E4" s="14">
        <v>191912</v>
      </c>
    </row>
    <row r="5" spans="2:17" ht="20.100000000000001" customHeight="1">
      <c r="B5" s="1" t="s">
        <v>6</v>
      </c>
      <c r="C5" s="1"/>
      <c r="D5" s="1"/>
      <c r="E5" s="15">
        <v>44546</v>
      </c>
    </row>
    <row r="6" spans="2:17" ht="20.100000000000001" customHeight="1">
      <c r="B6" s="1" t="s">
        <v>8</v>
      </c>
      <c r="C6" s="1"/>
      <c r="D6" s="1"/>
      <c r="E6" s="15">
        <v>44593</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F9*G9</f>
        <v>0</v>
      </c>
      <c r="I9" s="18"/>
      <c r="J9" s="146"/>
      <c r="K9" s="146"/>
      <c r="L9" s="17"/>
      <c r="M9" s="19"/>
      <c r="N9" s="16"/>
      <c r="O9" s="17"/>
      <c r="P9" s="19"/>
      <c r="Q9" s="21"/>
    </row>
    <row r="10" spans="2:17" s="9" customFormat="1" ht="19.7" customHeight="1">
      <c r="B10" s="59">
        <v>14</v>
      </c>
      <c r="C10" s="59" t="s">
        <v>1057</v>
      </c>
      <c r="D10" s="59" t="s">
        <v>1057</v>
      </c>
      <c r="E10" s="50" t="s">
        <v>1058</v>
      </c>
      <c r="F10" s="64">
        <v>2</v>
      </c>
      <c r="G10" s="52">
        <v>26000</v>
      </c>
      <c r="H10" s="52">
        <f t="shared" ref="H10:H33" si="0">F10*G10</f>
        <v>52000</v>
      </c>
      <c r="I10" s="18"/>
      <c r="J10" s="62" t="s">
        <v>1059</v>
      </c>
      <c r="K10" s="17"/>
      <c r="L10" s="17"/>
      <c r="M10" s="19">
        <v>44524</v>
      </c>
      <c r="N10" s="16"/>
      <c r="O10" s="56">
        <v>44554</v>
      </c>
      <c r="P10" s="19">
        <v>44547</v>
      </c>
      <c r="Q10" s="19">
        <v>44546</v>
      </c>
    </row>
    <row r="11" spans="2:17" s="9" customFormat="1" ht="19.7" customHeight="1">
      <c r="B11" s="59">
        <v>14</v>
      </c>
      <c r="C11" s="59" t="s">
        <v>1057</v>
      </c>
      <c r="D11" s="59" t="s">
        <v>1057</v>
      </c>
      <c r="E11" s="50" t="s">
        <v>1060</v>
      </c>
      <c r="F11" s="64">
        <v>2</v>
      </c>
      <c r="G11" s="52">
        <v>19500</v>
      </c>
      <c r="H11" s="52">
        <f t="shared" si="0"/>
        <v>39000</v>
      </c>
      <c r="I11" s="18"/>
      <c r="J11" s="62" t="s">
        <v>1061</v>
      </c>
      <c r="K11" s="17"/>
      <c r="L11" s="17"/>
      <c r="M11" s="19">
        <v>44524</v>
      </c>
      <c r="N11" s="16"/>
      <c r="O11" s="56">
        <v>44554</v>
      </c>
      <c r="P11" s="19">
        <v>44547</v>
      </c>
      <c r="Q11" s="19">
        <v>44546</v>
      </c>
    </row>
    <row r="12" spans="2:17" s="9" customFormat="1" ht="19.7" customHeight="1">
      <c r="B12" s="59">
        <v>14</v>
      </c>
      <c r="C12" s="59" t="s">
        <v>1057</v>
      </c>
      <c r="D12" s="59" t="s">
        <v>1057</v>
      </c>
      <c r="E12" s="50" t="s">
        <v>1062</v>
      </c>
      <c r="F12" s="64">
        <v>2</v>
      </c>
      <c r="G12" s="52">
        <v>15000</v>
      </c>
      <c r="H12" s="52">
        <f t="shared" si="0"/>
        <v>30000</v>
      </c>
      <c r="I12" s="18"/>
      <c r="J12" s="62" t="s">
        <v>1063</v>
      </c>
      <c r="K12" s="17"/>
      <c r="L12" s="17"/>
      <c r="M12" s="19">
        <v>44524</v>
      </c>
      <c r="N12" s="16"/>
      <c r="O12" s="56">
        <v>44554</v>
      </c>
      <c r="P12" s="19">
        <v>44547</v>
      </c>
      <c r="Q12" s="19">
        <v>44546</v>
      </c>
    </row>
    <row r="13" spans="2:17" s="9" customFormat="1" ht="19.7" customHeight="1">
      <c r="B13" s="59">
        <v>14</v>
      </c>
      <c r="C13" s="59" t="s">
        <v>1057</v>
      </c>
      <c r="D13" s="59" t="s">
        <v>1057</v>
      </c>
      <c r="E13" s="50" t="s">
        <v>1064</v>
      </c>
      <c r="F13" s="64">
        <v>2</v>
      </c>
      <c r="G13" s="52">
        <v>4800</v>
      </c>
      <c r="H13" s="52">
        <f t="shared" si="0"/>
        <v>9600</v>
      </c>
      <c r="I13" s="18"/>
      <c r="J13" s="62" t="s">
        <v>1065</v>
      </c>
      <c r="K13" s="17"/>
      <c r="L13" s="17"/>
      <c r="M13" s="19">
        <v>44524</v>
      </c>
      <c r="N13" s="16"/>
      <c r="O13" s="56">
        <v>44554</v>
      </c>
      <c r="P13" s="19">
        <v>44547</v>
      </c>
      <c r="Q13" s="19">
        <v>44546</v>
      </c>
    </row>
    <row r="14" spans="2:17" s="9" customFormat="1" ht="19.7" customHeight="1">
      <c r="B14" s="59">
        <v>15</v>
      </c>
      <c r="C14" s="59" t="s">
        <v>1057</v>
      </c>
      <c r="D14" s="59" t="s">
        <v>1057</v>
      </c>
      <c r="E14" s="50" t="s">
        <v>1066</v>
      </c>
      <c r="F14" s="64">
        <v>2</v>
      </c>
      <c r="G14" s="52">
        <v>18500</v>
      </c>
      <c r="H14" s="52">
        <f t="shared" si="0"/>
        <v>37000</v>
      </c>
      <c r="I14" s="18"/>
      <c r="J14" s="146" t="s">
        <v>1067</v>
      </c>
      <c r="K14" s="17"/>
      <c r="L14" s="17"/>
      <c r="M14" s="19">
        <v>44524</v>
      </c>
      <c r="N14" s="16"/>
      <c r="O14" s="56">
        <v>44554</v>
      </c>
      <c r="P14" s="19">
        <v>44547</v>
      </c>
      <c r="Q14" s="19">
        <v>44546</v>
      </c>
    </row>
    <row r="15" spans="2:17" s="9" customFormat="1" ht="19.7" customHeight="1">
      <c r="B15" s="59">
        <v>15</v>
      </c>
      <c r="C15" s="59" t="s">
        <v>1057</v>
      </c>
      <c r="D15" s="59" t="s">
        <v>1057</v>
      </c>
      <c r="E15" s="50" t="s">
        <v>1068</v>
      </c>
      <c r="F15" s="64">
        <v>2</v>
      </c>
      <c r="G15" s="52">
        <v>4200</v>
      </c>
      <c r="H15" s="52">
        <f t="shared" si="0"/>
        <v>8400</v>
      </c>
      <c r="I15" s="18"/>
      <c r="J15" s="146" t="s">
        <v>1069</v>
      </c>
      <c r="K15" s="17"/>
      <c r="L15" s="17"/>
      <c r="M15" s="19">
        <v>44524</v>
      </c>
      <c r="N15" s="16"/>
      <c r="O15" s="56">
        <v>44554</v>
      </c>
      <c r="P15" s="19">
        <v>44547</v>
      </c>
      <c r="Q15" s="19">
        <v>44546</v>
      </c>
    </row>
    <row r="16" spans="2:17" s="205" customFormat="1" ht="19.7" customHeight="1">
      <c r="B16" s="59">
        <v>14</v>
      </c>
      <c r="C16" s="59" t="s">
        <v>1057</v>
      </c>
      <c r="D16" s="59" t="s">
        <v>1057</v>
      </c>
      <c r="E16" s="202" t="s">
        <v>1070</v>
      </c>
      <c r="F16" s="64">
        <v>1</v>
      </c>
      <c r="G16" s="203">
        <v>-14000</v>
      </c>
      <c r="H16" s="203">
        <f>F16*G16</f>
        <v>-14000</v>
      </c>
      <c r="I16" s="61"/>
      <c r="J16" s="50"/>
      <c r="K16" s="64"/>
      <c r="L16" s="64"/>
      <c r="M16" s="204"/>
      <c r="N16" s="59"/>
      <c r="O16" s="64"/>
      <c r="P16" s="204"/>
      <c r="Q16" s="206"/>
    </row>
    <row r="17" spans="2:17" s="9" customFormat="1" ht="19.7" customHeight="1">
      <c r="B17" s="59"/>
      <c r="C17" s="59"/>
      <c r="D17" s="59"/>
      <c r="E17" s="202"/>
      <c r="F17" s="64"/>
      <c r="G17" s="52">
        <v>0</v>
      </c>
      <c r="H17" s="52">
        <f t="shared" si="0"/>
        <v>0</v>
      </c>
      <c r="I17" s="18"/>
      <c r="J17" s="54"/>
      <c r="K17" s="17"/>
      <c r="L17" s="17"/>
      <c r="M17" s="19"/>
      <c r="N17" s="16"/>
      <c r="O17" s="17"/>
      <c r="P17" s="19"/>
      <c r="Q17" s="21"/>
    </row>
    <row r="18" spans="2:17" s="9" customFormat="1" ht="19.7" customHeight="1">
      <c r="B18" s="59">
        <v>14</v>
      </c>
      <c r="C18" s="59" t="s">
        <v>96</v>
      </c>
      <c r="D18" s="59" t="s">
        <v>80</v>
      </c>
      <c r="E18" s="202" t="s">
        <v>1071</v>
      </c>
      <c r="F18" s="64">
        <v>2</v>
      </c>
      <c r="G18" s="293">
        <v>5410</v>
      </c>
      <c r="H18" s="293">
        <f t="shared" si="0"/>
        <v>10820</v>
      </c>
      <c r="I18" s="61"/>
      <c r="J18" s="50" t="s">
        <v>1072</v>
      </c>
      <c r="K18" s="17"/>
      <c r="L18" s="17"/>
      <c r="M18" s="19">
        <v>44522</v>
      </c>
      <c r="N18" s="16"/>
      <c r="O18" s="56">
        <v>44546</v>
      </c>
      <c r="P18" s="19"/>
      <c r="Q18" s="21">
        <v>44545</v>
      </c>
    </row>
    <row r="19" spans="2:17" s="9" customFormat="1" ht="19.7" customHeight="1">
      <c r="B19" s="59">
        <v>12</v>
      </c>
      <c r="C19" s="59" t="s">
        <v>96</v>
      </c>
      <c r="D19" s="59" t="s">
        <v>80</v>
      </c>
      <c r="E19" s="202" t="s">
        <v>1073</v>
      </c>
      <c r="F19" s="64">
        <v>2</v>
      </c>
      <c r="G19" s="293">
        <v>2290</v>
      </c>
      <c r="H19" s="293">
        <f t="shared" si="0"/>
        <v>4580</v>
      </c>
      <c r="I19" s="61"/>
      <c r="J19" s="50" t="s">
        <v>1074</v>
      </c>
      <c r="K19" s="17"/>
      <c r="L19" s="17"/>
      <c r="M19" s="19">
        <v>44522</v>
      </c>
      <c r="N19" s="16"/>
      <c r="O19" s="56">
        <v>44546</v>
      </c>
      <c r="P19" s="19"/>
      <c r="Q19" s="21">
        <v>44545</v>
      </c>
    </row>
    <row r="20" spans="2:17" s="9" customFormat="1" ht="19.7" customHeight="1">
      <c r="B20" s="59">
        <v>13</v>
      </c>
      <c r="C20" s="59" t="s">
        <v>96</v>
      </c>
      <c r="D20" s="59" t="s">
        <v>80</v>
      </c>
      <c r="E20" s="202" t="s">
        <v>1073</v>
      </c>
      <c r="F20" s="64">
        <v>2</v>
      </c>
      <c r="G20" s="293">
        <v>2290</v>
      </c>
      <c r="H20" s="293">
        <f>F20*G20</f>
        <v>4580</v>
      </c>
      <c r="I20" s="61"/>
      <c r="J20" s="50" t="s">
        <v>1074</v>
      </c>
      <c r="K20" s="17"/>
      <c r="L20" s="17"/>
      <c r="M20" s="19">
        <v>44522</v>
      </c>
      <c r="N20" s="16"/>
      <c r="O20" s="56">
        <v>44546</v>
      </c>
      <c r="P20" s="19"/>
      <c r="Q20" s="21">
        <v>44545</v>
      </c>
    </row>
    <row r="21" spans="2:17" s="9" customFormat="1" ht="19.7" customHeight="1">
      <c r="B21" s="59"/>
      <c r="C21" s="59"/>
      <c r="D21" s="59"/>
      <c r="E21" s="202"/>
      <c r="F21" s="64"/>
      <c r="G21" s="52">
        <v>0</v>
      </c>
      <c r="H21" s="52">
        <f t="shared" si="0"/>
        <v>0</v>
      </c>
      <c r="I21" s="18"/>
      <c r="J21" s="54"/>
      <c r="K21" s="17"/>
      <c r="L21" s="17"/>
      <c r="M21" s="19"/>
      <c r="N21" s="16"/>
      <c r="O21" s="17"/>
      <c r="P21" s="19"/>
      <c r="Q21" s="21"/>
    </row>
    <row r="22" spans="2:17" s="9" customFormat="1" ht="19.7" customHeight="1">
      <c r="B22" s="59">
        <v>14</v>
      </c>
      <c r="C22" s="59" t="s">
        <v>178</v>
      </c>
      <c r="D22" s="59" t="s">
        <v>178</v>
      </c>
      <c r="E22" s="202" t="s">
        <v>1075</v>
      </c>
      <c r="F22" s="64">
        <v>2</v>
      </c>
      <c r="G22" s="52">
        <v>460</v>
      </c>
      <c r="H22" s="52">
        <f t="shared" si="0"/>
        <v>920</v>
      </c>
      <c r="I22" s="18"/>
      <c r="J22" s="54" t="s">
        <v>1076</v>
      </c>
      <c r="K22" s="146" t="s">
        <v>1077</v>
      </c>
      <c r="L22" s="17"/>
      <c r="M22" s="19">
        <v>44519</v>
      </c>
      <c r="N22" s="16"/>
      <c r="O22" s="17"/>
      <c r="P22" s="19">
        <v>44546</v>
      </c>
      <c r="Q22" s="19">
        <v>44546</v>
      </c>
    </row>
    <row r="23" spans="2:17" s="9" customFormat="1" ht="19.7" customHeight="1">
      <c r="B23" s="59">
        <v>14</v>
      </c>
      <c r="C23" s="59" t="s">
        <v>1078</v>
      </c>
      <c r="D23" s="59" t="s">
        <v>178</v>
      </c>
      <c r="E23" s="202" t="s">
        <v>1079</v>
      </c>
      <c r="F23" s="64">
        <v>10</v>
      </c>
      <c r="G23" s="52">
        <v>20</v>
      </c>
      <c r="H23" s="52">
        <f t="shared" si="0"/>
        <v>200</v>
      </c>
      <c r="I23" s="18"/>
      <c r="J23" s="54" t="s">
        <v>1080</v>
      </c>
      <c r="K23" s="146" t="s">
        <v>1077</v>
      </c>
      <c r="L23" s="17"/>
      <c r="M23" s="19">
        <v>44519</v>
      </c>
      <c r="N23" s="16"/>
      <c r="O23" s="17"/>
      <c r="P23" s="19">
        <v>44546</v>
      </c>
      <c r="Q23" s="19">
        <v>44546</v>
      </c>
    </row>
    <row r="24" spans="2:17" s="9" customFormat="1" ht="19.7" customHeight="1">
      <c r="B24" s="59">
        <v>14</v>
      </c>
      <c r="C24" s="59" t="s">
        <v>1030</v>
      </c>
      <c r="D24" s="59" t="s">
        <v>178</v>
      </c>
      <c r="E24" s="202" t="s">
        <v>1081</v>
      </c>
      <c r="F24" s="64">
        <v>10</v>
      </c>
      <c r="G24" s="52">
        <v>14</v>
      </c>
      <c r="H24" s="52">
        <f t="shared" si="0"/>
        <v>140</v>
      </c>
      <c r="I24" s="18"/>
      <c r="J24" s="54" t="s">
        <v>1080</v>
      </c>
      <c r="K24" s="146" t="s">
        <v>1077</v>
      </c>
      <c r="L24" s="17"/>
      <c r="M24" s="19">
        <v>44519</v>
      </c>
      <c r="N24" s="16"/>
      <c r="O24" s="17"/>
      <c r="P24" s="19">
        <v>44546</v>
      </c>
      <c r="Q24" s="19">
        <v>44546</v>
      </c>
    </row>
    <row r="25" spans="2:17" s="9" customFormat="1" ht="19.7" customHeight="1">
      <c r="B25" s="59">
        <v>14</v>
      </c>
      <c r="C25" s="59" t="s">
        <v>1030</v>
      </c>
      <c r="D25" s="59" t="s">
        <v>178</v>
      </c>
      <c r="E25" s="202" t="s">
        <v>1082</v>
      </c>
      <c r="F25" s="64">
        <v>10</v>
      </c>
      <c r="G25" s="52">
        <v>13</v>
      </c>
      <c r="H25" s="52">
        <f t="shared" si="0"/>
        <v>130</v>
      </c>
      <c r="I25" s="18"/>
      <c r="J25" s="54" t="s">
        <v>1080</v>
      </c>
      <c r="K25" s="146" t="s">
        <v>1077</v>
      </c>
      <c r="L25" s="17"/>
      <c r="M25" s="19">
        <v>44519</v>
      </c>
      <c r="N25" s="16"/>
      <c r="O25" s="17"/>
      <c r="P25" s="19">
        <v>44546</v>
      </c>
      <c r="Q25" s="19">
        <v>44546</v>
      </c>
    </row>
    <row r="26" spans="2:17" s="9" customFormat="1" ht="19.7" customHeight="1">
      <c r="B26" s="59">
        <v>14</v>
      </c>
      <c r="C26" s="59" t="s">
        <v>1030</v>
      </c>
      <c r="D26" s="59" t="s">
        <v>178</v>
      </c>
      <c r="E26" s="202" t="s">
        <v>1083</v>
      </c>
      <c r="F26" s="64">
        <v>10</v>
      </c>
      <c r="G26" s="52">
        <v>47</v>
      </c>
      <c r="H26" s="52">
        <f t="shared" si="0"/>
        <v>470</v>
      </c>
      <c r="I26" s="18"/>
      <c r="J26" s="54" t="s">
        <v>1080</v>
      </c>
      <c r="K26" s="146" t="s">
        <v>1077</v>
      </c>
      <c r="L26" s="17"/>
      <c r="M26" s="19">
        <v>44519</v>
      </c>
      <c r="N26" s="16"/>
      <c r="O26" s="17"/>
      <c r="P26" s="19">
        <v>44546</v>
      </c>
      <c r="Q26" s="19">
        <v>44546</v>
      </c>
    </row>
    <row r="27" spans="2:17" s="9" customFormat="1" ht="19.7" customHeight="1">
      <c r="B27" s="59">
        <v>14</v>
      </c>
      <c r="C27" s="59" t="s">
        <v>178</v>
      </c>
      <c r="D27" s="59" t="s">
        <v>178</v>
      </c>
      <c r="E27" s="202" t="s">
        <v>1084</v>
      </c>
      <c r="F27" s="64">
        <v>4</v>
      </c>
      <c r="G27" s="52">
        <v>230</v>
      </c>
      <c r="H27" s="52">
        <f t="shared" si="0"/>
        <v>920</v>
      </c>
      <c r="I27" s="18"/>
      <c r="J27" s="54" t="s">
        <v>1085</v>
      </c>
      <c r="K27" s="146" t="s">
        <v>1077</v>
      </c>
      <c r="L27" s="17"/>
      <c r="M27" s="19">
        <v>44519</v>
      </c>
      <c r="N27" s="16"/>
      <c r="O27" s="17"/>
      <c r="P27" s="19">
        <v>44546</v>
      </c>
      <c r="Q27" s="19">
        <v>44546</v>
      </c>
    </row>
    <row r="28" spans="2:17" s="9" customFormat="1" ht="19.7" customHeight="1">
      <c r="B28" s="59">
        <v>14</v>
      </c>
      <c r="C28" s="59" t="s">
        <v>178</v>
      </c>
      <c r="D28" s="59" t="s">
        <v>178</v>
      </c>
      <c r="E28" s="202" t="s">
        <v>1086</v>
      </c>
      <c r="F28" s="64">
        <v>2</v>
      </c>
      <c r="G28" s="52">
        <v>130</v>
      </c>
      <c r="H28" s="52">
        <f t="shared" si="0"/>
        <v>260</v>
      </c>
      <c r="I28" s="18"/>
      <c r="J28" s="54" t="s">
        <v>1087</v>
      </c>
      <c r="K28" s="146" t="s">
        <v>1077</v>
      </c>
      <c r="L28" s="17"/>
      <c r="M28" s="19">
        <v>44519</v>
      </c>
      <c r="N28" s="16"/>
      <c r="O28" s="17"/>
      <c r="P28" s="19">
        <v>44546</v>
      </c>
      <c r="Q28" s="19">
        <v>44546</v>
      </c>
    </row>
    <row r="29" spans="2:17" s="9" customFormat="1" ht="19.7" customHeight="1">
      <c r="B29" s="59">
        <v>14</v>
      </c>
      <c r="C29" s="59" t="s">
        <v>178</v>
      </c>
      <c r="D29" s="59" t="s">
        <v>178</v>
      </c>
      <c r="E29" s="202" t="s">
        <v>1088</v>
      </c>
      <c r="F29" s="64">
        <v>2</v>
      </c>
      <c r="G29" s="52">
        <v>266</v>
      </c>
      <c r="H29" s="52">
        <f t="shared" si="0"/>
        <v>532</v>
      </c>
      <c r="I29" s="18"/>
      <c r="J29" s="54" t="s">
        <v>1089</v>
      </c>
      <c r="K29" s="146" t="s">
        <v>1077</v>
      </c>
      <c r="L29" s="17"/>
      <c r="M29" s="19">
        <v>44519</v>
      </c>
      <c r="N29" s="16"/>
      <c r="O29" s="17"/>
      <c r="P29" s="19">
        <v>44546</v>
      </c>
      <c r="Q29" s="19">
        <v>44546</v>
      </c>
    </row>
    <row r="30" spans="2:17" s="9" customFormat="1" ht="19.7" customHeight="1">
      <c r="B30" s="59">
        <v>14</v>
      </c>
      <c r="C30" s="59" t="s">
        <v>178</v>
      </c>
      <c r="D30" s="59" t="s">
        <v>178</v>
      </c>
      <c r="E30" s="202" t="s">
        <v>1090</v>
      </c>
      <c r="F30" s="64">
        <v>2</v>
      </c>
      <c r="G30" s="52">
        <v>310</v>
      </c>
      <c r="H30" s="52">
        <f t="shared" si="0"/>
        <v>620</v>
      </c>
      <c r="I30" s="18"/>
      <c r="J30" s="54" t="s">
        <v>1091</v>
      </c>
      <c r="K30" s="146" t="s">
        <v>1077</v>
      </c>
      <c r="L30" s="17"/>
      <c r="M30" s="19">
        <v>44519</v>
      </c>
      <c r="N30" s="16"/>
      <c r="O30" s="17"/>
      <c r="P30" s="19">
        <v>44546</v>
      </c>
      <c r="Q30" s="19">
        <v>44546</v>
      </c>
    </row>
    <row r="31" spans="2:17" s="9" customFormat="1" ht="19.7" customHeight="1">
      <c r="B31" s="59">
        <v>15</v>
      </c>
      <c r="C31" s="59" t="s">
        <v>178</v>
      </c>
      <c r="D31" s="59" t="s">
        <v>178</v>
      </c>
      <c r="E31" s="202" t="s">
        <v>1092</v>
      </c>
      <c r="F31" s="64">
        <v>2</v>
      </c>
      <c r="G31" s="52">
        <v>450</v>
      </c>
      <c r="H31" s="52">
        <f>F31*G31</f>
        <v>900</v>
      </c>
      <c r="I31" s="18"/>
      <c r="J31" s="54" t="s">
        <v>1076</v>
      </c>
      <c r="K31" s="146" t="s">
        <v>1077</v>
      </c>
      <c r="L31" s="17"/>
      <c r="M31" s="19">
        <v>44519</v>
      </c>
      <c r="N31" s="16"/>
      <c r="O31" s="17"/>
      <c r="P31" s="19">
        <v>44546</v>
      </c>
      <c r="Q31" s="19">
        <v>44546</v>
      </c>
    </row>
    <row r="32" spans="2:17" s="9" customFormat="1" ht="19.7" customHeight="1">
      <c r="B32" s="59">
        <v>12</v>
      </c>
      <c r="C32" s="59" t="s">
        <v>178</v>
      </c>
      <c r="D32" s="59" t="s">
        <v>178</v>
      </c>
      <c r="E32" s="202" t="s">
        <v>1110</v>
      </c>
      <c r="F32" s="64">
        <v>2</v>
      </c>
      <c r="G32" s="52">
        <v>810</v>
      </c>
      <c r="H32" s="52">
        <f t="shared" si="0"/>
        <v>1620</v>
      </c>
      <c r="I32" s="18"/>
      <c r="J32" s="54" t="s">
        <v>1095</v>
      </c>
      <c r="K32" s="146" t="s">
        <v>1077</v>
      </c>
      <c r="L32" s="17"/>
      <c r="M32" s="19">
        <v>44519</v>
      </c>
      <c r="N32" s="16"/>
      <c r="O32" s="17"/>
      <c r="P32" s="19">
        <v>44546</v>
      </c>
      <c r="Q32" s="19">
        <v>44546</v>
      </c>
    </row>
    <row r="33" spans="2:17" s="9" customFormat="1" ht="19.7" customHeight="1">
      <c r="B33" s="59">
        <v>12</v>
      </c>
      <c r="C33" s="59" t="s">
        <v>178</v>
      </c>
      <c r="D33" s="59" t="s">
        <v>178</v>
      </c>
      <c r="E33" s="202" t="s">
        <v>1096</v>
      </c>
      <c r="F33" s="64">
        <v>2</v>
      </c>
      <c r="G33" s="52">
        <v>190</v>
      </c>
      <c r="H33" s="52">
        <f t="shared" si="0"/>
        <v>380</v>
      </c>
      <c r="I33" s="18"/>
      <c r="J33" s="54" t="s">
        <v>1085</v>
      </c>
      <c r="K33" s="146" t="s">
        <v>1077</v>
      </c>
      <c r="L33" s="17"/>
      <c r="M33" s="19">
        <v>44519</v>
      </c>
      <c r="N33" s="16"/>
      <c r="O33" s="17"/>
      <c r="P33" s="19">
        <v>44546</v>
      </c>
      <c r="Q33" s="19">
        <v>44546</v>
      </c>
    </row>
    <row r="34" spans="2:17" s="9" customFormat="1" ht="19.7" customHeight="1">
      <c r="B34" s="59">
        <v>13</v>
      </c>
      <c r="C34" s="59" t="s">
        <v>178</v>
      </c>
      <c r="D34" s="59" t="s">
        <v>178</v>
      </c>
      <c r="E34" s="202" t="s">
        <v>1110</v>
      </c>
      <c r="F34" s="64">
        <v>2</v>
      </c>
      <c r="G34" s="52">
        <v>810</v>
      </c>
      <c r="H34" s="52">
        <f>F34*G34</f>
        <v>1620</v>
      </c>
      <c r="I34" s="18"/>
      <c r="J34" s="54" t="s">
        <v>1095</v>
      </c>
      <c r="K34" s="146" t="s">
        <v>1077</v>
      </c>
      <c r="L34" s="17"/>
      <c r="M34" s="19">
        <v>44519</v>
      </c>
      <c r="N34" s="16"/>
      <c r="O34" s="17"/>
      <c r="P34" s="19">
        <v>44546</v>
      </c>
      <c r="Q34" s="19">
        <v>44546</v>
      </c>
    </row>
    <row r="35" spans="2:17" s="9" customFormat="1" ht="19.7" customHeight="1">
      <c r="B35" s="59">
        <v>13</v>
      </c>
      <c r="C35" s="59" t="s">
        <v>178</v>
      </c>
      <c r="D35" s="59" t="s">
        <v>178</v>
      </c>
      <c r="E35" s="202" t="s">
        <v>1096</v>
      </c>
      <c r="F35" s="64">
        <v>2</v>
      </c>
      <c r="G35" s="52">
        <v>190</v>
      </c>
      <c r="H35" s="52">
        <f>F35*G35</f>
        <v>380</v>
      </c>
      <c r="I35" s="18"/>
      <c r="J35" s="54" t="s">
        <v>1085</v>
      </c>
      <c r="K35" s="146" t="s">
        <v>1077</v>
      </c>
      <c r="L35" s="17"/>
      <c r="M35" s="19">
        <v>44519</v>
      </c>
      <c r="N35" s="16"/>
      <c r="O35" s="17"/>
      <c r="P35" s="19">
        <v>44546</v>
      </c>
      <c r="Q35" s="19">
        <v>44546</v>
      </c>
    </row>
    <row r="36" spans="2:17" s="9" customFormat="1" ht="19.7" customHeight="1">
      <c r="B36" s="16"/>
      <c r="C36" s="16"/>
      <c r="D36" s="16"/>
      <c r="E36" s="145"/>
      <c r="F36" s="17"/>
      <c r="G36" s="52">
        <v>0</v>
      </c>
      <c r="H36" s="52">
        <f>F36*G36</f>
        <v>0</v>
      </c>
      <c r="I36" s="18"/>
      <c r="J36" s="54"/>
      <c r="K36" s="146"/>
      <c r="L36" s="17"/>
      <c r="M36" s="19"/>
      <c r="N36" s="16"/>
      <c r="O36" s="17"/>
      <c r="P36" s="19"/>
      <c r="Q36" s="21"/>
    </row>
    <row r="37" spans="2:17" s="9" customFormat="1" ht="19.7" customHeight="1">
      <c r="B37" s="59">
        <v>17</v>
      </c>
      <c r="C37" s="59" t="s">
        <v>178</v>
      </c>
      <c r="D37" s="59" t="s">
        <v>178</v>
      </c>
      <c r="E37" s="202" t="s">
        <v>1097</v>
      </c>
      <c r="F37" s="64">
        <v>2</v>
      </c>
      <c r="G37" s="52">
        <v>16454</v>
      </c>
      <c r="H37" s="52">
        <f t="shared" ref="H37:H48" si="1">F37*G37</f>
        <v>32908</v>
      </c>
      <c r="I37" s="18"/>
      <c r="J37" s="54" t="s">
        <v>1098</v>
      </c>
      <c r="K37" s="146" t="s">
        <v>1077</v>
      </c>
      <c r="L37" s="17"/>
      <c r="M37" s="19">
        <v>44519</v>
      </c>
      <c r="N37" s="16"/>
      <c r="O37" s="17"/>
      <c r="P37" s="19">
        <v>44546</v>
      </c>
      <c r="Q37" s="19">
        <v>44546</v>
      </c>
    </row>
    <row r="38" spans="2:17" s="9" customFormat="1" ht="19.7" customHeight="1">
      <c r="B38" s="59">
        <v>17</v>
      </c>
      <c r="C38" s="59" t="s">
        <v>178</v>
      </c>
      <c r="D38" s="59" t="s">
        <v>178</v>
      </c>
      <c r="E38" s="202" t="s">
        <v>1099</v>
      </c>
      <c r="F38" s="64">
        <v>4</v>
      </c>
      <c r="G38" s="52">
        <v>35</v>
      </c>
      <c r="H38" s="52">
        <f t="shared" si="1"/>
        <v>140</v>
      </c>
      <c r="I38" s="18"/>
      <c r="J38" s="54" t="s">
        <v>1100</v>
      </c>
      <c r="K38" s="146" t="s">
        <v>1077</v>
      </c>
      <c r="L38" s="17"/>
      <c r="M38" s="19">
        <v>44519</v>
      </c>
      <c r="N38" s="16"/>
      <c r="O38" s="17"/>
      <c r="P38" s="19">
        <v>44546</v>
      </c>
      <c r="Q38" s="19">
        <v>44546</v>
      </c>
    </row>
    <row r="39" spans="2:17" s="9" customFormat="1" ht="19.7" customHeight="1">
      <c r="B39" s="59">
        <v>17</v>
      </c>
      <c r="C39" s="59" t="s">
        <v>178</v>
      </c>
      <c r="D39" s="59" t="s">
        <v>178</v>
      </c>
      <c r="E39" s="202" t="s">
        <v>1101</v>
      </c>
      <c r="F39" s="64">
        <v>4</v>
      </c>
      <c r="G39" s="52">
        <v>350</v>
      </c>
      <c r="H39" s="52">
        <f t="shared" si="1"/>
        <v>1400</v>
      </c>
      <c r="I39" s="18"/>
      <c r="J39" s="54" t="s">
        <v>1102</v>
      </c>
      <c r="K39" s="146" t="s">
        <v>1077</v>
      </c>
      <c r="L39" s="17"/>
      <c r="M39" s="19">
        <v>44519</v>
      </c>
      <c r="N39" s="16"/>
      <c r="O39" s="17"/>
      <c r="P39" s="19">
        <v>44546</v>
      </c>
      <c r="Q39" s="19">
        <v>44546</v>
      </c>
    </row>
    <row r="40" spans="2:17" s="9" customFormat="1" ht="19.7" customHeight="1">
      <c r="B40" s="59">
        <v>17</v>
      </c>
      <c r="C40" s="59" t="s">
        <v>178</v>
      </c>
      <c r="D40" s="59" t="s">
        <v>178</v>
      </c>
      <c r="E40" s="202" t="s">
        <v>1103</v>
      </c>
      <c r="F40" s="64">
        <v>4</v>
      </c>
      <c r="G40" s="52">
        <v>340</v>
      </c>
      <c r="H40" s="52">
        <f>F40*G40</f>
        <v>1360</v>
      </c>
      <c r="I40" s="18"/>
      <c r="J40" s="54" t="s">
        <v>1102</v>
      </c>
      <c r="K40" s="146" t="s">
        <v>1077</v>
      </c>
      <c r="L40" s="17"/>
      <c r="M40" s="19">
        <v>44519</v>
      </c>
      <c r="N40" s="16"/>
      <c r="O40" s="17"/>
      <c r="P40" s="19">
        <v>44546</v>
      </c>
      <c r="Q40" s="19">
        <v>44546</v>
      </c>
    </row>
    <row r="41" spans="2:17" s="9" customFormat="1" ht="19.7" customHeight="1">
      <c r="B41" s="59">
        <v>17</v>
      </c>
      <c r="C41" s="59" t="s">
        <v>178</v>
      </c>
      <c r="D41" s="59" t="s">
        <v>178</v>
      </c>
      <c r="E41" s="202" t="s">
        <v>1104</v>
      </c>
      <c r="F41" s="64">
        <v>4</v>
      </c>
      <c r="G41" s="52">
        <v>330</v>
      </c>
      <c r="H41" s="52">
        <f t="shared" si="1"/>
        <v>1320</v>
      </c>
      <c r="I41" s="18"/>
      <c r="J41" s="54" t="s">
        <v>1102</v>
      </c>
      <c r="K41" s="146" t="s">
        <v>1077</v>
      </c>
      <c r="L41" s="17"/>
      <c r="M41" s="19">
        <v>44519</v>
      </c>
      <c r="N41" s="16"/>
      <c r="O41" s="17"/>
      <c r="P41" s="19">
        <v>44546</v>
      </c>
      <c r="Q41" s="19">
        <v>44546</v>
      </c>
    </row>
    <row r="42" spans="2:17" s="9" customFormat="1" ht="19.7" customHeight="1">
      <c r="B42" s="59">
        <v>17</v>
      </c>
      <c r="C42" s="59" t="s">
        <v>178</v>
      </c>
      <c r="D42" s="59" t="s">
        <v>178</v>
      </c>
      <c r="E42" s="202" t="s">
        <v>1105</v>
      </c>
      <c r="F42" s="64">
        <v>2</v>
      </c>
      <c r="G42" s="52">
        <v>3932</v>
      </c>
      <c r="H42" s="52">
        <f t="shared" si="1"/>
        <v>7864</v>
      </c>
      <c r="I42" s="18"/>
      <c r="J42" s="54" t="s">
        <v>1106</v>
      </c>
      <c r="K42" s="146" t="s">
        <v>1077</v>
      </c>
      <c r="L42" s="17"/>
      <c r="M42" s="19">
        <v>44519</v>
      </c>
      <c r="N42" s="16"/>
      <c r="O42" s="17"/>
      <c r="P42" s="19">
        <v>44546</v>
      </c>
      <c r="Q42" s="19">
        <v>44546</v>
      </c>
    </row>
    <row r="43" spans="2:17" s="9" customFormat="1" ht="19.7" customHeight="1">
      <c r="B43" s="59">
        <v>17</v>
      </c>
      <c r="C43" s="59" t="s">
        <v>178</v>
      </c>
      <c r="D43" s="59" t="s">
        <v>178</v>
      </c>
      <c r="E43" s="202" t="s">
        <v>1107</v>
      </c>
      <c r="F43" s="64">
        <v>2</v>
      </c>
      <c r="G43" s="52">
        <v>2666</v>
      </c>
      <c r="H43" s="52">
        <f t="shared" si="1"/>
        <v>5332</v>
      </c>
      <c r="I43" s="18"/>
      <c r="J43" s="54" t="s">
        <v>1108</v>
      </c>
      <c r="K43" s="146" t="s">
        <v>1077</v>
      </c>
      <c r="L43" s="17"/>
      <c r="M43" s="19">
        <v>44519</v>
      </c>
      <c r="N43" s="16"/>
      <c r="O43" s="17"/>
      <c r="P43" s="19">
        <v>44546</v>
      </c>
      <c r="Q43" s="19">
        <v>44546</v>
      </c>
    </row>
    <row r="44" spans="2:17" s="9" customFormat="1" ht="19.7" customHeight="1">
      <c r="B44" s="16"/>
      <c r="C44" s="59"/>
      <c r="D44" s="59"/>
      <c r="E44" s="145"/>
      <c r="F44" s="17"/>
      <c r="G44" s="52">
        <v>0</v>
      </c>
      <c r="H44" s="52">
        <f t="shared" si="1"/>
        <v>0</v>
      </c>
      <c r="I44" s="18"/>
      <c r="J44" s="54"/>
      <c r="K44" s="17"/>
      <c r="L44" s="17"/>
      <c r="M44" s="19"/>
      <c r="N44" s="16"/>
      <c r="O44" s="17"/>
      <c r="P44" s="19"/>
      <c r="Q44" s="21"/>
    </row>
    <row r="45" spans="2:17" s="9" customFormat="1" ht="19.7" customHeight="1">
      <c r="B45" s="16"/>
      <c r="C45" s="16"/>
      <c r="D45" s="16"/>
      <c r="E45" s="145"/>
      <c r="F45" s="17"/>
      <c r="G45" s="52">
        <v>0</v>
      </c>
      <c r="H45" s="52">
        <f t="shared" si="1"/>
        <v>0</v>
      </c>
      <c r="I45" s="18"/>
      <c r="J45" s="54"/>
      <c r="K45" s="17"/>
      <c r="L45" s="17"/>
      <c r="M45" s="19"/>
      <c r="N45" s="16"/>
      <c r="O45" s="17"/>
      <c r="P45" s="19"/>
      <c r="Q45" s="21"/>
    </row>
    <row r="46" spans="2:17" s="9" customFormat="1" ht="19.7" customHeight="1">
      <c r="B46" s="59"/>
      <c r="C46" s="59"/>
      <c r="D46" s="59"/>
      <c r="E46" s="202"/>
      <c r="F46" s="64"/>
      <c r="G46" s="52">
        <v>0</v>
      </c>
      <c r="H46" s="52">
        <f t="shared" si="1"/>
        <v>0</v>
      </c>
      <c r="I46" s="18"/>
      <c r="J46" s="54"/>
      <c r="K46" s="17"/>
      <c r="L46" s="17"/>
      <c r="M46" s="19"/>
      <c r="N46" s="16"/>
      <c r="O46" s="17"/>
      <c r="P46" s="19"/>
      <c r="Q46" s="21"/>
    </row>
    <row r="47" spans="2:17" s="9" customFormat="1" ht="19.7" customHeight="1">
      <c r="B47" s="16"/>
      <c r="C47" s="16"/>
      <c r="D47" s="16"/>
      <c r="E47" s="145"/>
      <c r="F47" s="17"/>
      <c r="G47" s="52">
        <v>0</v>
      </c>
      <c r="H47" s="52">
        <f t="shared" si="1"/>
        <v>0</v>
      </c>
      <c r="I47" s="18"/>
      <c r="J47" s="54"/>
      <c r="K47" s="17"/>
      <c r="L47" s="17"/>
      <c r="M47" s="19"/>
      <c r="N47" s="16"/>
      <c r="O47" s="17"/>
      <c r="P47" s="19"/>
      <c r="Q47" s="21"/>
    </row>
    <row r="48" spans="2:17" s="9" customFormat="1" ht="19.7" customHeight="1">
      <c r="B48" s="16"/>
      <c r="C48" s="16"/>
      <c r="D48" s="16"/>
      <c r="E48" s="145"/>
      <c r="F48" s="17"/>
      <c r="G48" s="52">
        <v>0</v>
      </c>
      <c r="H48" s="52">
        <f t="shared" si="1"/>
        <v>0</v>
      </c>
      <c r="I48" s="18"/>
      <c r="J48" s="54"/>
      <c r="K48" s="17"/>
      <c r="L48" s="17"/>
      <c r="M48" s="19"/>
      <c r="N48" s="16"/>
      <c r="O48" s="17"/>
      <c r="P48" s="19"/>
      <c r="Q48" s="21"/>
    </row>
    <row r="49" spans="7:8">
      <c r="G49" s="11"/>
      <c r="H49" s="11"/>
    </row>
  </sheetData>
  <autoFilter ref="B8:O48" xr:uid="{2366879C-BD20-4B8C-89B1-6EED349CD4AB}"/>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8BDD6-EAFC-4B2E-8ECC-5FDB9A829706}">
  <dimension ref="A1:B5"/>
  <sheetViews>
    <sheetView view="pageBreakPreview" zoomScale="60" zoomScaleNormal="100" workbookViewId="0">
      <selection sqref="A1:IV65536"/>
    </sheetView>
  </sheetViews>
  <sheetFormatPr defaultRowHeight="18.75"/>
  <cols>
    <col min="1" max="1" width="12.625" style="3" bestFit="1" customWidth="1"/>
    <col min="2" max="2" width="32" style="3" bestFit="1" customWidth="1"/>
    <col min="3" max="256" width="9" style="3"/>
    <col min="257" max="257" width="12.625" style="3" bestFit="1" customWidth="1"/>
    <col min="258" max="258" width="32" style="3" bestFit="1" customWidth="1"/>
    <col min="259" max="512" width="9" style="3"/>
    <col min="513" max="513" width="12.625" style="3" bestFit="1" customWidth="1"/>
    <col min="514" max="514" width="32" style="3" bestFit="1" customWidth="1"/>
    <col min="515" max="768" width="9" style="3"/>
    <col min="769" max="769" width="12.625" style="3" bestFit="1" customWidth="1"/>
    <col min="770" max="770" width="32" style="3" bestFit="1" customWidth="1"/>
    <col min="771" max="1024" width="9" style="3"/>
    <col min="1025" max="1025" width="12.625" style="3" bestFit="1" customWidth="1"/>
    <col min="1026" max="1026" width="32" style="3" bestFit="1" customWidth="1"/>
    <col min="1027" max="1280" width="9" style="3"/>
    <col min="1281" max="1281" width="12.625" style="3" bestFit="1" customWidth="1"/>
    <col min="1282" max="1282" width="32" style="3" bestFit="1" customWidth="1"/>
    <col min="1283" max="1536" width="9" style="3"/>
    <col min="1537" max="1537" width="12.625" style="3" bestFit="1" customWidth="1"/>
    <col min="1538" max="1538" width="32" style="3" bestFit="1" customWidth="1"/>
    <col min="1539" max="1792" width="9" style="3"/>
    <col min="1793" max="1793" width="12.625" style="3" bestFit="1" customWidth="1"/>
    <col min="1794" max="1794" width="32" style="3" bestFit="1" customWidth="1"/>
    <col min="1795" max="2048" width="9" style="3"/>
    <col min="2049" max="2049" width="12.625" style="3" bestFit="1" customWidth="1"/>
    <col min="2050" max="2050" width="32" style="3" bestFit="1" customWidth="1"/>
    <col min="2051" max="2304" width="9" style="3"/>
    <col min="2305" max="2305" width="12.625" style="3" bestFit="1" customWidth="1"/>
    <col min="2306" max="2306" width="32" style="3" bestFit="1" customWidth="1"/>
    <col min="2307" max="2560" width="9" style="3"/>
    <col min="2561" max="2561" width="12.625" style="3" bestFit="1" customWidth="1"/>
    <col min="2562" max="2562" width="32" style="3" bestFit="1" customWidth="1"/>
    <col min="2563" max="2816" width="9" style="3"/>
    <col min="2817" max="2817" width="12.625" style="3" bestFit="1" customWidth="1"/>
    <col min="2818" max="2818" width="32" style="3" bestFit="1" customWidth="1"/>
    <col min="2819" max="3072" width="9" style="3"/>
    <col min="3073" max="3073" width="12.625" style="3" bestFit="1" customWidth="1"/>
    <col min="3074" max="3074" width="32" style="3" bestFit="1" customWidth="1"/>
    <col min="3075" max="3328" width="9" style="3"/>
    <col min="3329" max="3329" width="12.625" style="3" bestFit="1" customWidth="1"/>
    <col min="3330" max="3330" width="32" style="3" bestFit="1" customWidth="1"/>
    <col min="3331" max="3584" width="9" style="3"/>
    <col min="3585" max="3585" width="12.625" style="3" bestFit="1" customWidth="1"/>
    <col min="3586" max="3586" width="32" style="3" bestFit="1" customWidth="1"/>
    <col min="3587" max="3840" width="9" style="3"/>
    <col min="3841" max="3841" width="12.625" style="3" bestFit="1" customWidth="1"/>
    <col min="3842" max="3842" width="32" style="3" bestFit="1" customWidth="1"/>
    <col min="3843" max="4096" width="9" style="3"/>
    <col min="4097" max="4097" width="12.625" style="3" bestFit="1" customWidth="1"/>
    <col min="4098" max="4098" width="32" style="3" bestFit="1" customWidth="1"/>
    <col min="4099" max="4352" width="9" style="3"/>
    <col min="4353" max="4353" width="12.625" style="3" bestFit="1" customWidth="1"/>
    <col min="4354" max="4354" width="32" style="3" bestFit="1" customWidth="1"/>
    <col min="4355" max="4608" width="9" style="3"/>
    <col min="4609" max="4609" width="12.625" style="3" bestFit="1" customWidth="1"/>
    <col min="4610" max="4610" width="32" style="3" bestFit="1" customWidth="1"/>
    <col min="4611" max="4864" width="9" style="3"/>
    <col min="4865" max="4865" width="12.625" style="3" bestFit="1" customWidth="1"/>
    <col min="4866" max="4866" width="32" style="3" bestFit="1" customWidth="1"/>
    <col min="4867" max="5120" width="9" style="3"/>
    <col min="5121" max="5121" width="12.625" style="3" bestFit="1" customWidth="1"/>
    <col min="5122" max="5122" width="32" style="3" bestFit="1" customWidth="1"/>
    <col min="5123" max="5376" width="9" style="3"/>
    <col min="5377" max="5377" width="12.625" style="3" bestFit="1" customWidth="1"/>
    <col min="5378" max="5378" width="32" style="3" bestFit="1" customWidth="1"/>
    <col min="5379" max="5632" width="9" style="3"/>
    <col min="5633" max="5633" width="12.625" style="3" bestFit="1" customWidth="1"/>
    <col min="5634" max="5634" width="32" style="3" bestFit="1" customWidth="1"/>
    <col min="5635" max="5888" width="9" style="3"/>
    <col min="5889" max="5889" width="12.625" style="3" bestFit="1" customWidth="1"/>
    <col min="5890" max="5890" width="32" style="3" bestFit="1" customWidth="1"/>
    <col min="5891" max="6144" width="9" style="3"/>
    <col min="6145" max="6145" width="12.625" style="3" bestFit="1" customWidth="1"/>
    <col min="6146" max="6146" width="32" style="3" bestFit="1" customWidth="1"/>
    <col min="6147" max="6400" width="9" style="3"/>
    <col min="6401" max="6401" width="12.625" style="3" bestFit="1" customWidth="1"/>
    <col min="6402" max="6402" width="32" style="3" bestFit="1" customWidth="1"/>
    <col min="6403" max="6656" width="9" style="3"/>
    <col min="6657" max="6657" width="12.625" style="3" bestFit="1" customWidth="1"/>
    <col min="6658" max="6658" width="32" style="3" bestFit="1" customWidth="1"/>
    <col min="6659" max="6912" width="9" style="3"/>
    <col min="6913" max="6913" width="12.625" style="3" bestFit="1" customWidth="1"/>
    <col min="6914" max="6914" width="32" style="3" bestFit="1" customWidth="1"/>
    <col min="6915" max="7168" width="9" style="3"/>
    <col min="7169" max="7169" width="12.625" style="3" bestFit="1" customWidth="1"/>
    <col min="7170" max="7170" width="32" style="3" bestFit="1" customWidth="1"/>
    <col min="7171" max="7424" width="9" style="3"/>
    <col min="7425" max="7425" width="12.625" style="3" bestFit="1" customWidth="1"/>
    <col min="7426" max="7426" width="32" style="3" bestFit="1" customWidth="1"/>
    <col min="7427" max="7680" width="9" style="3"/>
    <col min="7681" max="7681" width="12.625" style="3" bestFit="1" customWidth="1"/>
    <col min="7682" max="7682" width="32" style="3" bestFit="1" customWidth="1"/>
    <col min="7683" max="7936" width="9" style="3"/>
    <col min="7937" max="7937" width="12.625" style="3" bestFit="1" customWidth="1"/>
    <col min="7938" max="7938" width="32" style="3" bestFit="1" customWidth="1"/>
    <col min="7939" max="8192" width="9" style="3"/>
    <col min="8193" max="8193" width="12.625" style="3" bestFit="1" customWidth="1"/>
    <col min="8194" max="8194" width="32" style="3" bestFit="1" customWidth="1"/>
    <col min="8195" max="8448" width="9" style="3"/>
    <col min="8449" max="8449" width="12.625" style="3" bestFit="1" customWidth="1"/>
    <col min="8450" max="8450" width="32" style="3" bestFit="1" customWidth="1"/>
    <col min="8451" max="8704" width="9" style="3"/>
    <col min="8705" max="8705" width="12.625" style="3" bestFit="1" customWidth="1"/>
    <col min="8706" max="8706" width="32" style="3" bestFit="1" customWidth="1"/>
    <col min="8707" max="8960" width="9" style="3"/>
    <col min="8961" max="8961" width="12.625" style="3" bestFit="1" customWidth="1"/>
    <col min="8962" max="8962" width="32" style="3" bestFit="1" customWidth="1"/>
    <col min="8963" max="9216" width="9" style="3"/>
    <col min="9217" max="9217" width="12.625" style="3" bestFit="1" customWidth="1"/>
    <col min="9218" max="9218" width="32" style="3" bestFit="1" customWidth="1"/>
    <col min="9219" max="9472" width="9" style="3"/>
    <col min="9473" max="9473" width="12.625" style="3" bestFit="1" customWidth="1"/>
    <col min="9474" max="9474" width="32" style="3" bestFit="1" customWidth="1"/>
    <col min="9475" max="9728" width="9" style="3"/>
    <col min="9729" max="9729" width="12.625" style="3" bestFit="1" customWidth="1"/>
    <col min="9730" max="9730" width="32" style="3" bestFit="1" customWidth="1"/>
    <col min="9731" max="9984" width="9" style="3"/>
    <col min="9985" max="9985" width="12.625" style="3" bestFit="1" customWidth="1"/>
    <col min="9986" max="9986" width="32" style="3" bestFit="1" customWidth="1"/>
    <col min="9987" max="10240" width="9" style="3"/>
    <col min="10241" max="10241" width="12.625" style="3" bestFit="1" customWidth="1"/>
    <col min="10242" max="10242" width="32" style="3" bestFit="1" customWidth="1"/>
    <col min="10243" max="10496" width="9" style="3"/>
    <col min="10497" max="10497" width="12.625" style="3" bestFit="1" customWidth="1"/>
    <col min="10498" max="10498" width="32" style="3" bestFit="1" customWidth="1"/>
    <col min="10499" max="10752" width="9" style="3"/>
    <col min="10753" max="10753" width="12.625" style="3" bestFit="1" customWidth="1"/>
    <col min="10754" max="10754" width="32" style="3" bestFit="1" customWidth="1"/>
    <col min="10755" max="11008" width="9" style="3"/>
    <col min="11009" max="11009" width="12.625" style="3" bestFit="1" customWidth="1"/>
    <col min="11010" max="11010" width="32" style="3" bestFit="1" customWidth="1"/>
    <col min="11011" max="11264" width="9" style="3"/>
    <col min="11265" max="11265" width="12.625" style="3" bestFit="1" customWidth="1"/>
    <col min="11266" max="11266" width="32" style="3" bestFit="1" customWidth="1"/>
    <col min="11267" max="11520" width="9" style="3"/>
    <col min="11521" max="11521" width="12.625" style="3" bestFit="1" customWidth="1"/>
    <col min="11522" max="11522" width="32" style="3" bestFit="1" customWidth="1"/>
    <col min="11523" max="11776" width="9" style="3"/>
    <col min="11777" max="11777" width="12.625" style="3" bestFit="1" customWidth="1"/>
    <col min="11778" max="11778" width="32" style="3" bestFit="1" customWidth="1"/>
    <col min="11779" max="12032" width="9" style="3"/>
    <col min="12033" max="12033" width="12.625" style="3" bestFit="1" customWidth="1"/>
    <col min="12034" max="12034" width="32" style="3" bestFit="1" customWidth="1"/>
    <col min="12035" max="12288" width="9" style="3"/>
    <col min="12289" max="12289" width="12.625" style="3" bestFit="1" customWidth="1"/>
    <col min="12290" max="12290" width="32" style="3" bestFit="1" customWidth="1"/>
    <col min="12291" max="12544" width="9" style="3"/>
    <col min="12545" max="12545" width="12.625" style="3" bestFit="1" customWidth="1"/>
    <col min="12546" max="12546" width="32" style="3" bestFit="1" customWidth="1"/>
    <col min="12547" max="12800" width="9" style="3"/>
    <col min="12801" max="12801" width="12.625" style="3" bestFit="1" customWidth="1"/>
    <col min="12802" max="12802" width="32" style="3" bestFit="1" customWidth="1"/>
    <col min="12803" max="13056" width="9" style="3"/>
    <col min="13057" max="13057" width="12.625" style="3" bestFit="1" customWidth="1"/>
    <col min="13058" max="13058" width="32" style="3" bestFit="1" customWidth="1"/>
    <col min="13059" max="13312" width="9" style="3"/>
    <col min="13313" max="13313" width="12.625" style="3" bestFit="1" customWidth="1"/>
    <col min="13314" max="13314" width="32" style="3" bestFit="1" customWidth="1"/>
    <col min="13315" max="13568" width="9" style="3"/>
    <col min="13569" max="13569" width="12.625" style="3" bestFit="1" customWidth="1"/>
    <col min="13570" max="13570" width="32" style="3" bestFit="1" customWidth="1"/>
    <col min="13571" max="13824" width="9" style="3"/>
    <col min="13825" max="13825" width="12.625" style="3" bestFit="1" customWidth="1"/>
    <col min="13826" max="13826" width="32" style="3" bestFit="1" customWidth="1"/>
    <col min="13827" max="14080" width="9" style="3"/>
    <col min="14081" max="14081" width="12.625" style="3" bestFit="1" customWidth="1"/>
    <col min="14082" max="14082" width="32" style="3" bestFit="1" customWidth="1"/>
    <col min="14083" max="14336" width="9" style="3"/>
    <col min="14337" max="14337" width="12.625" style="3" bestFit="1" customWidth="1"/>
    <col min="14338" max="14338" width="32" style="3" bestFit="1" customWidth="1"/>
    <col min="14339" max="14592" width="9" style="3"/>
    <col min="14593" max="14593" width="12.625" style="3" bestFit="1" customWidth="1"/>
    <col min="14594" max="14594" width="32" style="3" bestFit="1" customWidth="1"/>
    <col min="14595" max="14848" width="9" style="3"/>
    <col min="14849" max="14849" width="12.625" style="3" bestFit="1" customWidth="1"/>
    <col min="14850" max="14850" width="32" style="3" bestFit="1" customWidth="1"/>
    <col min="14851" max="15104" width="9" style="3"/>
    <col min="15105" max="15105" width="12.625" style="3" bestFit="1" customWidth="1"/>
    <col min="15106" max="15106" width="32" style="3" bestFit="1" customWidth="1"/>
    <col min="15107" max="15360" width="9" style="3"/>
    <col min="15361" max="15361" width="12.625" style="3" bestFit="1" customWidth="1"/>
    <col min="15362" max="15362" width="32" style="3" bestFit="1" customWidth="1"/>
    <col min="15363" max="15616" width="9" style="3"/>
    <col min="15617" max="15617" width="12.625" style="3" bestFit="1" customWidth="1"/>
    <col min="15618" max="15618" width="32" style="3" bestFit="1" customWidth="1"/>
    <col min="15619" max="15872" width="9" style="3"/>
    <col min="15873" max="15873" width="12.625" style="3" bestFit="1" customWidth="1"/>
    <col min="15874" max="15874" width="32" style="3" bestFit="1" customWidth="1"/>
    <col min="15875" max="16128" width="9" style="3"/>
    <col min="16129" max="16129" width="12.625" style="3" bestFit="1" customWidth="1"/>
    <col min="16130" max="16130" width="32" style="3" bestFit="1" customWidth="1"/>
    <col min="16131" max="16384" width="9" style="3"/>
  </cols>
  <sheetData>
    <row r="1" spans="1:2">
      <c r="A1" s="121" t="s">
        <v>0</v>
      </c>
      <c r="B1" s="2" t="s">
        <v>1055</v>
      </c>
    </row>
    <row r="2" spans="1:2">
      <c r="A2" s="121" t="s">
        <v>3</v>
      </c>
      <c r="B2" s="14" t="s">
        <v>1056</v>
      </c>
    </row>
    <row r="3" spans="1:2">
      <c r="A3" s="121" t="s">
        <v>5</v>
      </c>
      <c r="B3" s="14" t="s">
        <v>1109</v>
      </c>
    </row>
    <row r="4" spans="1:2">
      <c r="A4" s="121" t="s">
        <v>6</v>
      </c>
      <c r="B4" s="15">
        <v>44546</v>
      </c>
    </row>
    <row r="5" spans="1:2">
      <c r="A5" s="121" t="s">
        <v>8</v>
      </c>
      <c r="B5" s="15"/>
    </row>
  </sheetData>
  <phoneticPr fontId="3"/>
  <pageMargins left="0.7" right="0.7" top="0.75" bottom="0.75" header="0.3" footer="0.3"/>
  <pageSetup paperSize="9" scale="20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06819-1BA2-4FFA-B548-437E86F391B6}">
  <dimension ref="B2:Q47"/>
  <sheetViews>
    <sheetView zoomScale="85" zoomScaleNormal="85" zoomScaleSheetLayoutView="70" workbookViewId="0">
      <pane xSplit="10" ySplit="9" topLeftCell="K19" activePane="bottomRight" state="frozen"/>
      <selection pane="topRight" activeCell="K1" sqref="K1"/>
      <selection pane="bottomLeft" activeCell="A9" sqref="A9"/>
      <selection pane="bottomRight" activeCell="B42" sqref="B42"/>
    </sheetView>
  </sheetViews>
  <sheetFormatPr defaultRowHeight="18.75"/>
  <cols>
    <col min="1" max="1" width="2.625" style="3" customWidth="1"/>
    <col min="2" max="2" width="16.375" style="9" bestFit="1" customWidth="1"/>
    <col min="3" max="3" width="14.375" style="3" bestFit="1" customWidth="1"/>
    <col min="4" max="4" width="13.125" style="3" bestFit="1" customWidth="1"/>
    <col min="5" max="5" width="40.625" style="3" customWidth="1"/>
    <col min="6" max="6" width="6.25" style="3" customWidth="1"/>
    <col min="7" max="8" width="9.875" style="3" bestFit="1" customWidth="1"/>
    <col min="9" max="9" width="5.75" style="11" customWidth="1"/>
    <col min="10" max="10" width="33.5" style="3" customWidth="1"/>
    <col min="11" max="11" width="26.125" style="3" bestFit="1" customWidth="1"/>
    <col min="12" max="12" width="28.375" style="9" customWidth="1"/>
    <col min="13" max="13" width="13.75" style="10" customWidth="1"/>
    <col min="14" max="14" width="6.375" style="3" customWidth="1"/>
    <col min="15" max="15" width="16" style="11" bestFit="1" customWidth="1"/>
    <col min="16" max="16" width="14.5" style="126" customWidth="1"/>
    <col min="17" max="17" width="15.625" style="13" customWidth="1"/>
    <col min="18" max="256" width="9" style="3"/>
    <col min="257" max="257" width="2.625" style="3" customWidth="1"/>
    <col min="258" max="258" width="16.375" style="3" bestFit="1"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5.75" style="3" customWidth="1"/>
    <col min="266" max="266" width="33.5" style="3" customWidth="1"/>
    <col min="267" max="267" width="26.125" style="3" bestFit="1" customWidth="1"/>
    <col min="268" max="268" width="28.375" style="3" customWidth="1"/>
    <col min="269" max="269" width="13.75" style="3" customWidth="1"/>
    <col min="270" max="270" width="6.375" style="3" customWidth="1"/>
    <col min="271" max="271" width="16" style="3" bestFit="1" customWidth="1"/>
    <col min="272" max="272" width="14.5" style="3" customWidth="1"/>
    <col min="273" max="273" width="15.625" style="3" customWidth="1"/>
    <col min="274" max="512" width="9" style="3"/>
    <col min="513" max="513" width="2.625" style="3" customWidth="1"/>
    <col min="514" max="514" width="16.375" style="3" bestFit="1"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5.75" style="3" customWidth="1"/>
    <col min="522" max="522" width="33.5" style="3" customWidth="1"/>
    <col min="523" max="523" width="26.125" style="3" bestFit="1" customWidth="1"/>
    <col min="524" max="524" width="28.375" style="3" customWidth="1"/>
    <col min="525" max="525" width="13.75" style="3" customWidth="1"/>
    <col min="526" max="526" width="6.375" style="3" customWidth="1"/>
    <col min="527" max="527" width="16" style="3" bestFit="1" customWidth="1"/>
    <col min="528" max="528" width="14.5" style="3" customWidth="1"/>
    <col min="529" max="529" width="15.625" style="3" customWidth="1"/>
    <col min="530" max="768" width="9" style="3"/>
    <col min="769" max="769" width="2.625" style="3" customWidth="1"/>
    <col min="770" max="770" width="16.375" style="3" bestFit="1"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5.75" style="3" customWidth="1"/>
    <col min="778" max="778" width="33.5" style="3" customWidth="1"/>
    <col min="779" max="779" width="26.125" style="3" bestFit="1" customWidth="1"/>
    <col min="780" max="780" width="28.375" style="3" customWidth="1"/>
    <col min="781" max="781" width="13.75" style="3" customWidth="1"/>
    <col min="782" max="782" width="6.375" style="3" customWidth="1"/>
    <col min="783" max="783" width="16" style="3" bestFit="1" customWidth="1"/>
    <col min="784" max="784" width="14.5" style="3" customWidth="1"/>
    <col min="785" max="785" width="15.625" style="3" customWidth="1"/>
    <col min="786" max="1024" width="9" style="3"/>
    <col min="1025" max="1025" width="2.625" style="3" customWidth="1"/>
    <col min="1026" max="1026" width="16.375" style="3" bestFit="1"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5.75" style="3" customWidth="1"/>
    <col min="1034" max="1034" width="33.5" style="3" customWidth="1"/>
    <col min="1035" max="1035" width="26.125" style="3" bestFit="1" customWidth="1"/>
    <col min="1036" max="1036" width="28.375" style="3" customWidth="1"/>
    <col min="1037" max="1037" width="13.75" style="3" customWidth="1"/>
    <col min="1038" max="1038" width="6.375" style="3" customWidth="1"/>
    <col min="1039" max="1039" width="16" style="3" bestFit="1" customWidth="1"/>
    <col min="1040" max="1040" width="14.5" style="3" customWidth="1"/>
    <col min="1041" max="1041" width="15.625" style="3" customWidth="1"/>
    <col min="1042" max="1280" width="9" style="3"/>
    <col min="1281" max="1281" width="2.625" style="3" customWidth="1"/>
    <col min="1282" max="1282" width="16.375" style="3" bestFit="1"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5.75" style="3" customWidth="1"/>
    <col min="1290" max="1290" width="33.5" style="3" customWidth="1"/>
    <col min="1291" max="1291" width="26.125" style="3" bestFit="1" customWidth="1"/>
    <col min="1292" max="1292" width="28.375" style="3" customWidth="1"/>
    <col min="1293" max="1293" width="13.75" style="3" customWidth="1"/>
    <col min="1294" max="1294" width="6.375" style="3" customWidth="1"/>
    <col min="1295" max="1295" width="16" style="3" bestFit="1" customWidth="1"/>
    <col min="1296" max="1296" width="14.5" style="3" customWidth="1"/>
    <col min="1297" max="1297" width="15.625" style="3" customWidth="1"/>
    <col min="1298" max="1536" width="9" style="3"/>
    <col min="1537" max="1537" width="2.625" style="3" customWidth="1"/>
    <col min="1538" max="1538" width="16.375" style="3" bestFit="1"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5.75" style="3" customWidth="1"/>
    <col min="1546" max="1546" width="33.5" style="3" customWidth="1"/>
    <col min="1547" max="1547" width="26.125" style="3" bestFit="1" customWidth="1"/>
    <col min="1548" max="1548" width="28.375" style="3" customWidth="1"/>
    <col min="1549" max="1549" width="13.75" style="3" customWidth="1"/>
    <col min="1550" max="1550" width="6.375" style="3" customWidth="1"/>
    <col min="1551" max="1551" width="16" style="3" bestFit="1" customWidth="1"/>
    <col min="1552" max="1552" width="14.5" style="3" customWidth="1"/>
    <col min="1553" max="1553" width="15.625" style="3" customWidth="1"/>
    <col min="1554" max="1792" width="9" style="3"/>
    <col min="1793" max="1793" width="2.625" style="3" customWidth="1"/>
    <col min="1794" max="1794" width="16.375" style="3" bestFit="1"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5.75" style="3" customWidth="1"/>
    <col min="1802" max="1802" width="33.5" style="3" customWidth="1"/>
    <col min="1803" max="1803" width="26.125" style="3" bestFit="1" customWidth="1"/>
    <col min="1804" max="1804" width="28.375" style="3" customWidth="1"/>
    <col min="1805" max="1805" width="13.75" style="3" customWidth="1"/>
    <col min="1806" max="1806" width="6.375" style="3" customWidth="1"/>
    <col min="1807" max="1807" width="16" style="3" bestFit="1" customWidth="1"/>
    <col min="1808" max="1808" width="14.5" style="3" customWidth="1"/>
    <col min="1809" max="1809" width="15.625" style="3" customWidth="1"/>
    <col min="1810" max="2048" width="9" style="3"/>
    <col min="2049" max="2049" width="2.625" style="3" customWidth="1"/>
    <col min="2050" max="2050" width="16.375" style="3" bestFit="1"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5.75" style="3" customWidth="1"/>
    <col min="2058" max="2058" width="33.5" style="3" customWidth="1"/>
    <col min="2059" max="2059" width="26.125" style="3" bestFit="1" customWidth="1"/>
    <col min="2060" max="2060" width="28.375" style="3" customWidth="1"/>
    <col min="2061" max="2061" width="13.75" style="3" customWidth="1"/>
    <col min="2062" max="2062" width="6.375" style="3" customWidth="1"/>
    <col min="2063" max="2063" width="16" style="3" bestFit="1" customWidth="1"/>
    <col min="2064" max="2064" width="14.5" style="3" customWidth="1"/>
    <col min="2065" max="2065" width="15.625" style="3" customWidth="1"/>
    <col min="2066" max="2304" width="9" style="3"/>
    <col min="2305" max="2305" width="2.625" style="3" customWidth="1"/>
    <col min="2306" max="2306" width="16.375" style="3" bestFit="1"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5.75" style="3" customWidth="1"/>
    <col min="2314" max="2314" width="33.5" style="3" customWidth="1"/>
    <col min="2315" max="2315" width="26.125" style="3" bestFit="1" customWidth="1"/>
    <col min="2316" max="2316" width="28.375" style="3" customWidth="1"/>
    <col min="2317" max="2317" width="13.75" style="3" customWidth="1"/>
    <col min="2318" max="2318" width="6.375" style="3" customWidth="1"/>
    <col min="2319" max="2319" width="16" style="3" bestFit="1" customWidth="1"/>
    <col min="2320" max="2320" width="14.5" style="3" customWidth="1"/>
    <col min="2321" max="2321" width="15.625" style="3" customWidth="1"/>
    <col min="2322" max="2560" width="9" style="3"/>
    <col min="2561" max="2561" width="2.625" style="3" customWidth="1"/>
    <col min="2562" max="2562" width="16.375" style="3" bestFit="1"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5.75" style="3" customWidth="1"/>
    <col min="2570" max="2570" width="33.5" style="3" customWidth="1"/>
    <col min="2571" max="2571" width="26.125" style="3" bestFit="1" customWidth="1"/>
    <col min="2572" max="2572" width="28.375" style="3" customWidth="1"/>
    <col min="2573" max="2573" width="13.75" style="3" customWidth="1"/>
    <col min="2574" max="2574" width="6.375" style="3" customWidth="1"/>
    <col min="2575" max="2575" width="16" style="3" bestFit="1" customWidth="1"/>
    <col min="2576" max="2576" width="14.5" style="3" customWidth="1"/>
    <col min="2577" max="2577" width="15.625" style="3" customWidth="1"/>
    <col min="2578" max="2816" width="9" style="3"/>
    <col min="2817" max="2817" width="2.625" style="3" customWidth="1"/>
    <col min="2818" max="2818" width="16.375" style="3" bestFit="1"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5.75" style="3" customWidth="1"/>
    <col min="2826" max="2826" width="33.5" style="3" customWidth="1"/>
    <col min="2827" max="2827" width="26.125" style="3" bestFit="1" customWidth="1"/>
    <col min="2828" max="2828" width="28.375" style="3" customWidth="1"/>
    <col min="2829" max="2829" width="13.75" style="3" customWidth="1"/>
    <col min="2830" max="2830" width="6.375" style="3" customWidth="1"/>
    <col min="2831" max="2831" width="16" style="3" bestFit="1" customWidth="1"/>
    <col min="2832" max="2832" width="14.5" style="3" customWidth="1"/>
    <col min="2833" max="2833" width="15.625" style="3" customWidth="1"/>
    <col min="2834" max="3072" width="9" style="3"/>
    <col min="3073" max="3073" width="2.625" style="3" customWidth="1"/>
    <col min="3074" max="3074" width="16.375" style="3" bestFit="1"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5.75" style="3" customWidth="1"/>
    <col min="3082" max="3082" width="33.5" style="3" customWidth="1"/>
    <col min="3083" max="3083" width="26.125" style="3" bestFit="1" customWidth="1"/>
    <col min="3084" max="3084" width="28.375" style="3" customWidth="1"/>
    <col min="3085" max="3085" width="13.75" style="3" customWidth="1"/>
    <col min="3086" max="3086" width="6.375" style="3" customWidth="1"/>
    <col min="3087" max="3087" width="16" style="3" bestFit="1" customWidth="1"/>
    <col min="3088" max="3088" width="14.5" style="3" customWidth="1"/>
    <col min="3089" max="3089" width="15.625" style="3" customWidth="1"/>
    <col min="3090" max="3328" width="9" style="3"/>
    <col min="3329" max="3329" width="2.625" style="3" customWidth="1"/>
    <col min="3330" max="3330" width="16.375" style="3" bestFit="1"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5.75" style="3" customWidth="1"/>
    <col min="3338" max="3338" width="33.5" style="3" customWidth="1"/>
    <col min="3339" max="3339" width="26.125" style="3" bestFit="1" customWidth="1"/>
    <col min="3340" max="3340" width="28.375" style="3" customWidth="1"/>
    <col min="3341" max="3341" width="13.75" style="3" customWidth="1"/>
    <col min="3342" max="3342" width="6.375" style="3" customWidth="1"/>
    <col min="3343" max="3343" width="16" style="3" bestFit="1" customWidth="1"/>
    <col min="3344" max="3344" width="14.5" style="3" customWidth="1"/>
    <col min="3345" max="3345" width="15.625" style="3" customWidth="1"/>
    <col min="3346" max="3584" width="9" style="3"/>
    <col min="3585" max="3585" width="2.625" style="3" customWidth="1"/>
    <col min="3586" max="3586" width="16.375" style="3" bestFit="1"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5.75" style="3" customWidth="1"/>
    <col min="3594" max="3594" width="33.5" style="3" customWidth="1"/>
    <col min="3595" max="3595" width="26.125" style="3" bestFit="1" customWidth="1"/>
    <col min="3596" max="3596" width="28.375" style="3" customWidth="1"/>
    <col min="3597" max="3597" width="13.75" style="3" customWidth="1"/>
    <col min="3598" max="3598" width="6.375" style="3" customWidth="1"/>
    <col min="3599" max="3599" width="16" style="3" bestFit="1" customWidth="1"/>
    <col min="3600" max="3600" width="14.5" style="3" customWidth="1"/>
    <col min="3601" max="3601" width="15.625" style="3" customWidth="1"/>
    <col min="3602" max="3840" width="9" style="3"/>
    <col min="3841" max="3841" width="2.625" style="3" customWidth="1"/>
    <col min="3842" max="3842" width="16.375" style="3" bestFit="1"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5.75" style="3" customWidth="1"/>
    <col min="3850" max="3850" width="33.5" style="3" customWidth="1"/>
    <col min="3851" max="3851" width="26.125" style="3" bestFit="1" customWidth="1"/>
    <col min="3852" max="3852" width="28.375" style="3" customWidth="1"/>
    <col min="3853" max="3853" width="13.75" style="3" customWidth="1"/>
    <col min="3854" max="3854" width="6.375" style="3" customWidth="1"/>
    <col min="3855" max="3855" width="16" style="3" bestFit="1" customWidth="1"/>
    <col min="3856" max="3856" width="14.5" style="3" customWidth="1"/>
    <col min="3857" max="3857" width="15.625" style="3" customWidth="1"/>
    <col min="3858" max="4096" width="9" style="3"/>
    <col min="4097" max="4097" width="2.625" style="3" customWidth="1"/>
    <col min="4098" max="4098" width="16.375" style="3" bestFit="1"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5.75" style="3" customWidth="1"/>
    <col min="4106" max="4106" width="33.5" style="3" customWidth="1"/>
    <col min="4107" max="4107" width="26.125" style="3" bestFit="1" customWidth="1"/>
    <col min="4108" max="4108" width="28.375" style="3" customWidth="1"/>
    <col min="4109" max="4109" width="13.75" style="3" customWidth="1"/>
    <col min="4110" max="4110" width="6.375" style="3" customWidth="1"/>
    <col min="4111" max="4111" width="16" style="3" bestFit="1" customWidth="1"/>
    <col min="4112" max="4112" width="14.5" style="3" customWidth="1"/>
    <col min="4113" max="4113" width="15.625" style="3" customWidth="1"/>
    <col min="4114" max="4352" width="9" style="3"/>
    <col min="4353" max="4353" width="2.625" style="3" customWidth="1"/>
    <col min="4354" max="4354" width="16.375" style="3" bestFit="1"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5.75" style="3" customWidth="1"/>
    <col min="4362" max="4362" width="33.5" style="3" customWidth="1"/>
    <col min="4363" max="4363" width="26.125" style="3" bestFit="1" customWidth="1"/>
    <col min="4364" max="4364" width="28.375" style="3" customWidth="1"/>
    <col min="4365" max="4365" width="13.75" style="3" customWidth="1"/>
    <col min="4366" max="4366" width="6.375" style="3" customWidth="1"/>
    <col min="4367" max="4367" width="16" style="3" bestFit="1" customWidth="1"/>
    <col min="4368" max="4368" width="14.5" style="3" customWidth="1"/>
    <col min="4369" max="4369" width="15.625" style="3" customWidth="1"/>
    <col min="4370" max="4608" width="9" style="3"/>
    <col min="4609" max="4609" width="2.625" style="3" customWidth="1"/>
    <col min="4610" max="4610" width="16.375" style="3" bestFit="1"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5.75" style="3" customWidth="1"/>
    <col min="4618" max="4618" width="33.5" style="3" customWidth="1"/>
    <col min="4619" max="4619" width="26.125" style="3" bestFit="1" customWidth="1"/>
    <col min="4620" max="4620" width="28.375" style="3" customWidth="1"/>
    <col min="4621" max="4621" width="13.75" style="3" customWidth="1"/>
    <col min="4622" max="4622" width="6.375" style="3" customWidth="1"/>
    <col min="4623" max="4623" width="16" style="3" bestFit="1" customWidth="1"/>
    <col min="4624" max="4624" width="14.5" style="3" customWidth="1"/>
    <col min="4625" max="4625" width="15.625" style="3" customWidth="1"/>
    <col min="4626" max="4864" width="9" style="3"/>
    <col min="4865" max="4865" width="2.625" style="3" customWidth="1"/>
    <col min="4866" max="4866" width="16.375" style="3" bestFit="1"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5.75" style="3" customWidth="1"/>
    <col min="4874" max="4874" width="33.5" style="3" customWidth="1"/>
    <col min="4875" max="4875" width="26.125" style="3" bestFit="1" customWidth="1"/>
    <col min="4876" max="4876" width="28.375" style="3" customWidth="1"/>
    <col min="4877" max="4877" width="13.75" style="3" customWidth="1"/>
    <col min="4878" max="4878" width="6.375" style="3" customWidth="1"/>
    <col min="4879" max="4879" width="16" style="3" bestFit="1" customWidth="1"/>
    <col min="4880" max="4880" width="14.5" style="3" customWidth="1"/>
    <col min="4881" max="4881" width="15.625" style="3" customWidth="1"/>
    <col min="4882" max="5120" width="9" style="3"/>
    <col min="5121" max="5121" width="2.625" style="3" customWidth="1"/>
    <col min="5122" max="5122" width="16.375" style="3" bestFit="1"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5.75" style="3" customWidth="1"/>
    <col min="5130" max="5130" width="33.5" style="3" customWidth="1"/>
    <col min="5131" max="5131" width="26.125" style="3" bestFit="1" customWidth="1"/>
    <col min="5132" max="5132" width="28.375" style="3" customWidth="1"/>
    <col min="5133" max="5133" width="13.75" style="3" customWidth="1"/>
    <col min="5134" max="5134" width="6.375" style="3" customWidth="1"/>
    <col min="5135" max="5135" width="16" style="3" bestFit="1" customWidth="1"/>
    <col min="5136" max="5136" width="14.5" style="3" customWidth="1"/>
    <col min="5137" max="5137" width="15.625" style="3" customWidth="1"/>
    <col min="5138" max="5376" width="9" style="3"/>
    <col min="5377" max="5377" width="2.625" style="3" customWidth="1"/>
    <col min="5378" max="5378" width="16.375" style="3" bestFit="1"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5.75" style="3" customWidth="1"/>
    <col min="5386" max="5386" width="33.5" style="3" customWidth="1"/>
    <col min="5387" max="5387" width="26.125" style="3" bestFit="1" customWidth="1"/>
    <col min="5388" max="5388" width="28.375" style="3" customWidth="1"/>
    <col min="5389" max="5389" width="13.75" style="3" customWidth="1"/>
    <col min="5390" max="5390" width="6.375" style="3" customWidth="1"/>
    <col min="5391" max="5391" width="16" style="3" bestFit="1" customWidth="1"/>
    <col min="5392" max="5392" width="14.5" style="3" customWidth="1"/>
    <col min="5393" max="5393" width="15.625" style="3" customWidth="1"/>
    <col min="5394" max="5632" width="9" style="3"/>
    <col min="5633" max="5633" width="2.625" style="3" customWidth="1"/>
    <col min="5634" max="5634" width="16.375" style="3" bestFit="1"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5.75" style="3" customWidth="1"/>
    <col min="5642" max="5642" width="33.5" style="3" customWidth="1"/>
    <col min="5643" max="5643" width="26.125" style="3" bestFit="1" customWidth="1"/>
    <col min="5644" max="5644" width="28.375" style="3" customWidth="1"/>
    <col min="5645" max="5645" width="13.75" style="3" customWidth="1"/>
    <col min="5646" max="5646" width="6.375" style="3" customWidth="1"/>
    <col min="5647" max="5647" width="16" style="3" bestFit="1" customWidth="1"/>
    <col min="5648" max="5648" width="14.5" style="3" customWidth="1"/>
    <col min="5649" max="5649" width="15.625" style="3" customWidth="1"/>
    <col min="5650" max="5888" width="9" style="3"/>
    <col min="5889" max="5889" width="2.625" style="3" customWidth="1"/>
    <col min="5890" max="5890" width="16.375" style="3" bestFit="1"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5.75" style="3" customWidth="1"/>
    <col min="5898" max="5898" width="33.5" style="3" customWidth="1"/>
    <col min="5899" max="5899" width="26.125" style="3" bestFit="1" customWidth="1"/>
    <col min="5900" max="5900" width="28.375" style="3" customWidth="1"/>
    <col min="5901" max="5901" width="13.75" style="3" customWidth="1"/>
    <col min="5902" max="5902" width="6.375" style="3" customWidth="1"/>
    <col min="5903" max="5903" width="16" style="3" bestFit="1" customWidth="1"/>
    <col min="5904" max="5904" width="14.5" style="3" customWidth="1"/>
    <col min="5905" max="5905" width="15.625" style="3" customWidth="1"/>
    <col min="5906" max="6144" width="9" style="3"/>
    <col min="6145" max="6145" width="2.625" style="3" customWidth="1"/>
    <col min="6146" max="6146" width="16.375" style="3" bestFit="1"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5.75" style="3" customWidth="1"/>
    <col min="6154" max="6154" width="33.5" style="3" customWidth="1"/>
    <col min="6155" max="6155" width="26.125" style="3" bestFit="1" customWidth="1"/>
    <col min="6156" max="6156" width="28.375" style="3" customWidth="1"/>
    <col min="6157" max="6157" width="13.75" style="3" customWidth="1"/>
    <col min="6158" max="6158" width="6.375" style="3" customWidth="1"/>
    <col min="6159" max="6159" width="16" style="3" bestFit="1" customWidth="1"/>
    <col min="6160" max="6160" width="14.5" style="3" customWidth="1"/>
    <col min="6161" max="6161" width="15.625" style="3" customWidth="1"/>
    <col min="6162" max="6400" width="9" style="3"/>
    <col min="6401" max="6401" width="2.625" style="3" customWidth="1"/>
    <col min="6402" max="6402" width="16.375" style="3" bestFit="1"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5.75" style="3" customWidth="1"/>
    <col min="6410" max="6410" width="33.5" style="3" customWidth="1"/>
    <col min="6411" max="6411" width="26.125" style="3" bestFit="1" customWidth="1"/>
    <col min="6412" max="6412" width="28.375" style="3" customWidth="1"/>
    <col min="6413" max="6413" width="13.75" style="3" customWidth="1"/>
    <col min="6414" max="6414" width="6.375" style="3" customWidth="1"/>
    <col min="6415" max="6415" width="16" style="3" bestFit="1" customWidth="1"/>
    <col min="6416" max="6416" width="14.5" style="3" customWidth="1"/>
    <col min="6417" max="6417" width="15.625" style="3" customWidth="1"/>
    <col min="6418" max="6656" width="9" style="3"/>
    <col min="6657" max="6657" width="2.625" style="3" customWidth="1"/>
    <col min="6658" max="6658" width="16.375" style="3" bestFit="1"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5.75" style="3" customWidth="1"/>
    <col min="6666" max="6666" width="33.5" style="3" customWidth="1"/>
    <col min="6667" max="6667" width="26.125" style="3" bestFit="1" customWidth="1"/>
    <col min="6668" max="6668" width="28.375" style="3" customWidth="1"/>
    <col min="6669" max="6669" width="13.75" style="3" customWidth="1"/>
    <col min="6670" max="6670" width="6.375" style="3" customWidth="1"/>
    <col min="6671" max="6671" width="16" style="3" bestFit="1" customWidth="1"/>
    <col min="6672" max="6672" width="14.5" style="3" customWidth="1"/>
    <col min="6673" max="6673" width="15.625" style="3" customWidth="1"/>
    <col min="6674" max="6912" width="9" style="3"/>
    <col min="6913" max="6913" width="2.625" style="3" customWidth="1"/>
    <col min="6914" max="6914" width="16.375" style="3" bestFit="1"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5.75" style="3" customWidth="1"/>
    <col min="6922" max="6922" width="33.5" style="3" customWidth="1"/>
    <col min="6923" max="6923" width="26.125" style="3" bestFit="1" customWidth="1"/>
    <col min="6924" max="6924" width="28.375" style="3" customWidth="1"/>
    <col min="6925" max="6925" width="13.75" style="3" customWidth="1"/>
    <col min="6926" max="6926" width="6.375" style="3" customWidth="1"/>
    <col min="6927" max="6927" width="16" style="3" bestFit="1" customWidth="1"/>
    <col min="6928" max="6928" width="14.5" style="3" customWidth="1"/>
    <col min="6929" max="6929" width="15.625" style="3" customWidth="1"/>
    <col min="6930" max="7168" width="9" style="3"/>
    <col min="7169" max="7169" width="2.625" style="3" customWidth="1"/>
    <col min="7170" max="7170" width="16.375" style="3" bestFit="1"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5.75" style="3" customWidth="1"/>
    <col min="7178" max="7178" width="33.5" style="3" customWidth="1"/>
    <col min="7179" max="7179" width="26.125" style="3" bestFit="1" customWidth="1"/>
    <col min="7180" max="7180" width="28.375" style="3" customWidth="1"/>
    <col min="7181" max="7181" width="13.75" style="3" customWidth="1"/>
    <col min="7182" max="7182" width="6.375" style="3" customWidth="1"/>
    <col min="7183" max="7183" width="16" style="3" bestFit="1" customWidth="1"/>
    <col min="7184" max="7184" width="14.5" style="3" customWidth="1"/>
    <col min="7185" max="7185" width="15.625" style="3" customWidth="1"/>
    <col min="7186" max="7424" width="9" style="3"/>
    <col min="7425" max="7425" width="2.625" style="3" customWidth="1"/>
    <col min="7426" max="7426" width="16.375" style="3" bestFit="1"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5.75" style="3" customWidth="1"/>
    <col min="7434" max="7434" width="33.5" style="3" customWidth="1"/>
    <col min="7435" max="7435" width="26.125" style="3" bestFit="1" customWidth="1"/>
    <col min="7436" max="7436" width="28.375" style="3" customWidth="1"/>
    <col min="7437" max="7437" width="13.75" style="3" customWidth="1"/>
    <col min="7438" max="7438" width="6.375" style="3" customWidth="1"/>
    <col min="7439" max="7439" width="16" style="3" bestFit="1" customWidth="1"/>
    <col min="7440" max="7440" width="14.5" style="3" customWidth="1"/>
    <col min="7441" max="7441" width="15.625" style="3" customWidth="1"/>
    <col min="7442" max="7680" width="9" style="3"/>
    <col min="7681" max="7681" width="2.625" style="3" customWidth="1"/>
    <col min="7682" max="7682" width="16.375" style="3" bestFit="1"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5.75" style="3" customWidth="1"/>
    <col min="7690" max="7690" width="33.5" style="3" customWidth="1"/>
    <col min="7691" max="7691" width="26.125" style="3" bestFit="1" customWidth="1"/>
    <col min="7692" max="7692" width="28.375" style="3" customWidth="1"/>
    <col min="7693" max="7693" width="13.75" style="3" customWidth="1"/>
    <col min="7694" max="7694" width="6.375" style="3" customWidth="1"/>
    <col min="7695" max="7695" width="16" style="3" bestFit="1" customWidth="1"/>
    <col min="7696" max="7696" width="14.5" style="3" customWidth="1"/>
    <col min="7697" max="7697" width="15.625" style="3" customWidth="1"/>
    <col min="7698" max="7936" width="9" style="3"/>
    <col min="7937" max="7937" width="2.625" style="3" customWidth="1"/>
    <col min="7938" max="7938" width="16.375" style="3" bestFit="1"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5.75" style="3" customWidth="1"/>
    <col min="7946" max="7946" width="33.5" style="3" customWidth="1"/>
    <col min="7947" max="7947" width="26.125" style="3" bestFit="1" customWidth="1"/>
    <col min="7948" max="7948" width="28.375" style="3" customWidth="1"/>
    <col min="7949" max="7949" width="13.75" style="3" customWidth="1"/>
    <col min="7950" max="7950" width="6.375" style="3" customWidth="1"/>
    <col min="7951" max="7951" width="16" style="3" bestFit="1" customWidth="1"/>
    <col min="7952" max="7952" width="14.5" style="3" customWidth="1"/>
    <col min="7953" max="7953" width="15.625" style="3" customWidth="1"/>
    <col min="7954" max="8192" width="9" style="3"/>
    <col min="8193" max="8193" width="2.625" style="3" customWidth="1"/>
    <col min="8194" max="8194" width="16.375" style="3" bestFit="1"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5.75" style="3" customWidth="1"/>
    <col min="8202" max="8202" width="33.5" style="3" customWidth="1"/>
    <col min="8203" max="8203" width="26.125" style="3" bestFit="1" customWidth="1"/>
    <col min="8204" max="8204" width="28.375" style="3" customWidth="1"/>
    <col min="8205" max="8205" width="13.75" style="3" customWidth="1"/>
    <col min="8206" max="8206" width="6.375" style="3" customWidth="1"/>
    <col min="8207" max="8207" width="16" style="3" bestFit="1" customWidth="1"/>
    <col min="8208" max="8208" width="14.5" style="3" customWidth="1"/>
    <col min="8209" max="8209" width="15.625" style="3" customWidth="1"/>
    <col min="8210" max="8448" width="9" style="3"/>
    <col min="8449" max="8449" width="2.625" style="3" customWidth="1"/>
    <col min="8450" max="8450" width="16.375" style="3" bestFit="1"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5.75" style="3" customWidth="1"/>
    <col min="8458" max="8458" width="33.5" style="3" customWidth="1"/>
    <col min="8459" max="8459" width="26.125" style="3" bestFit="1" customWidth="1"/>
    <col min="8460" max="8460" width="28.375" style="3" customWidth="1"/>
    <col min="8461" max="8461" width="13.75" style="3" customWidth="1"/>
    <col min="8462" max="8462" width="6.375" style="3" customWidth="1"/>
    <col min="8463" max="8463" width="16" style="3" bestFit="1" customWidth="1"/>
    <col min="8464" max="8464" width="14.5" style="3" customWidth="1"/>
    <col min="8465" max="8465" width="15.625" style="3" customWidth="1"/>
    <col min="8466" max="8704" width="9" style="3"/>
    <col min="8705" max="8705" width="2.625" style="3" customWidth="1"/>
    <col min="8706" max="8706" width="16.375" style="3" bestFit="1"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5.75" style="3" customWidth="1"/>
    <col min="8714" max="8714" width="33.5" style="3" customWidth="1"/>
    <col min="8715" max="8715" width="26.125" style="3" bestFit="1" customWidth="1"/>
    <col min="8716" max="8716" width="28.375" style="3" customWidth="1"/>
    <col min="8717" max="8717" width="13.75" style="3" customWidth="1"/>
    <col min="8718" max="8718" width="6.375" style="3" customWidth="1"/>
    <col min="8719" max="8719" width="16" style="3" bestFit="1" customWidth="1"/>
    <col min="8720" max="8720" width="14.5" style="3" customWidth="1"/>
    <col min="8721" max="8721" width="15.625" style="3" customWidth="1"/>
    <col min="8722" max="8960" width="9" style="3"/>
    <col min="8961" max="8961" width="2.625" style="3" customWidth="1"/>
    <col min="8962" max="8962" width="16.375" style="3" bestFit="1"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5.75" style="3" customWidth="1"/>
    <col min="8970" max="8970" width="33.5" style="3" customWidth="1"/>
    <col min="8971" max="8971" width="26.125" style="3" bestFit="1" customWidth="1"/>
    <col min="8972" max="8972" width="28.375" style="3" customWidth="1"/>
    <col min="8973" max="8973" width="13.75" style="3" customWidth="1"/>
    <col min="8974" max="8974" width="6.375" style="3" customWidth="1"/>
    <col min="8975" max="8975" width="16" style="3" bestFit="1" customWidth="1"/>
    <col min="8976" max="8976" width="14.5" style="3" customWidth="1"/>
    <col min="8977" max="8977" width="15.625" style="3" customWidth="1"/>
    <col min="8978" max="9216" width="9" style="3"/>
    <col min="9217" max="9217" width="2.625" style="3" customWidth="1"/>
    <col min="9218" max="9218" width="16.375" style="3" bestFit="1"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5.75" style="3" customWidth="1"/>
    <col min="9226" max="9226" width="33.5" style="3" customWidth="1"/>
    <col min="9227" max="9227" width="26.125" style="3" bestFit="1" customWidth="1"/>
    <col min="9228" max="9228" width="28.375" style="3" customWidth="1"/>
    <col min="9229" max="9229" width="13.75" style="3" customWidth="1"/>
    <col min="9230" max="9230" width="6.375" style="3" customWidth="1"/>
    <col min="9231" max="9231" width="16" style="3" bestFit="1" customWidth="1"/>
    <col min="9232" max="9232" width="14.5" style="3" customWidth="1"/>
    <col min="9233" max="9233" width="15.625" style="3" customWidth="1"/>
    <col min="9234" max="9472" width="9" style="3"/>
    <col min="9473" max="9473" width="2.625" style="3" customWidth="1"/>
    <col min="9474" max="9474" width="16.375" style="3" bestFit="1"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5.75" style="3" customWidth="1"/>
    <col min="9482" max="9482" width="33.5" style="3" customWidth="1"/>
    <col min="9483" max="9483" width="26.125" style="3" bestFit="1" customWidth="1"/>
    <col min="9484" max="9484" width="28.375" style="3" customWidth="1"/>
    <col min="9485" max="9485" width="13.75" style="3" customWidth="1"/>
    <col min="9486" max="9486" width="6.375" style="3" customWidth="1"/>
    <col min="9487" max="9487" width="16" style="3" bestFit="1" customWidth="1"/>
    <col min="9488" max="9488" width="14.5" style="3" customWidth="1"/>
    <col min="9489" max="9489" width="15.625" style="3" customWidth="1"/>
    <col min="9490" max="9728" width="9" style="3"/>
    <col min="9729" max="9729" width="2.625" style="3" customWidth="1"/>
    <col min="9730" max="9730" width="16.375" style="3" bestFit="1"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5.75" style="3" customWidth="1"/>
    <col min="9738" max="9738" width="33.5" style="3" customWidth="1"/>
    <col min="9739" max="9739" width="26.125" style="3" bestFit="1" customWidth="1"/>
    <col min="9740" max="9740" width="28.375" style="3" customWidth="1"/>
    <col min="9741" max="9741" width="13.75" style="3" customWidth="1"/>
    <col min="9742" max="9742" width="6.375" style="3" customWidth="1"/>
    <col min="9743" max="9743" width="16" style="3" bestFit="1" customWidth="1"/>
    <col min="9744" max="9744" width="14.5" style="3" customWidth="1"/>
    <col min="9745" max="9745" width="15.625" style="3" customWidth="1"/>
    <col min="9746" max="9984" width="9" style="3"/>
    <col min="9985" max="9985" width="2.625" style="3" customWidth="1"/>
    <col min="9986" max="9986" width="16.375" style="3" bestFit="1"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5.75" style="3" customWidth="1"/>
    <col min="9994" max="9994" width="33.5" style="3" customWidth="1"/>
    <col min="9995" max="9995" width="26.125" style="3" bestFit="1" customWidth="1"/>
    <col min="9996" max="9996" width="28.375" style="3" customWidth="1"/>
    <col min="9997" max="9997" width="13.75" style="3" customWidth="1"/>
    <col min="9998" max="9998" width="6.375" style="3" customWidth="1"/>
    <col min="9999" max="9999" width="16" style="3" bestFit="1" customWidth="1"/>
    <col min="10000" max="10000" width="14.5" style="3" customWidth="1"/>
    <col min="10001" max="10001" width="15.625" style="3" customWidth="1"/>
    <col min="10002" max="10240" width="9" style="3"/>
    <col min="10241" max="10241" width="2.625" style="3" customWidth="1"/>
    <col min="10242" max="10242" width="16.375" style="3" bestFit="1"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5.75" style="3" customWidth="1"/>
    <col min="10250" max="10250" width="33.5" style="3" customWidth="1"/>
    <col min="10251" max="10251" width="26.125" style="3" bestFit="1" customWidth="1"/>
    <col min="10252" max="10252" width="28.375" style="3" customWidth="1"/>
    <col min="10253" max="10253" width="13.75" style="3" customWidth="1"/>
    <col min="10254" max="10254" width="6.375" style="3" customWidth="1"/>
    <col min="10255" max="10255" width="16" style="3" bestFit="1" customWidth="1"/>
    <col min="10256" max="10256" width="14.5" style="3" customWidth="1"/>
    <col min="10257" max="10257" width="15.625" style="3" customWidth="1"/>
    <col min="10258" max="10496" width="9" style="3"/>
    <col min="10497" max="10497" width="2.625" style="3" customWidth="1"/>
    <col min="10498" max="10498" width="16.375" style="3" bestFit="1"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5.75" style="3" customWidth="1"/>
    <col min="10506" max="10506" width="33.5" style="3" customWidth="1"/>
    <col min="10507" max="10507" width="26.125" style="3" bestFit="1" customWidth="1"/>
    <col min="10508" max="10508" width="28.375" style="3" customWidth="1"/>
    <col min="10509" max="10509" width="13.75" style="3" customWidth="1"/>
    <col min="10510" max="10510" width="6.375" style="3" customWidth="1"/>
    <col min="10511" max="10511" width="16" style="3" bestFit="1" customWidth="1"/>
    <col min="10512" max="10512" width="14.5" style="3" customWidth="1"/>
    <col min="10513" max="10513" width="15.625" style="3" customWidth="1"/>
    <col min="10514" max="10752" width="9" style="3"/>
    <col min="10753" max="10753" width="2.625" style="3" customWidth="1"/>
    <col min="10754" max="10754" width="16.375" style="3" bestFit="1"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5.75" style="3" customWidth="1"/>
    <col min="10762" max="10762" width="33.5" style="3" customWidth="1"/>
    <col min="10763" max="10763" width="26.125" style="3" bestFit="1" customWidth="1"/>
    <col min="10764" max="10764" width="28.375" style="3" customWidth="1"/>
    <col min="10765" max="10765" width="13.75" style="3" customWidth="1"/>
    <col min="10766" max="10766" width="6.375" style="3" customWidth="1"/>
    <col min="10767" max="10767" width="16" style="3" bestFit="1" customWidth="1"/>
    <col min="10768" max="10768" width="14.5" style="3" customWidth="1"/>
    <col min="10769" max="10769" width="15.625" style="3" customWidth="1"/>
    <col min="10770" max="11008" width="9" style="3"/>
    <col min="11009" max="11009" width="2.625" style="3" customWidth="1"/>
    <col min="11010" max="11010" width="16.375" style="3" bestFit="1"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5.75" style="3" customWidth="1"/>
    <col min="11018" max="11018" width="33.5" style="3" customWidth="1"/>
    <col min="11019" max="11019" width="26.125" style="3" bestFit="1" customWidth="1"/>
    <col min="11020" max="11020" width="28.375" style="3" customWidth="1"/>
    <col min="11021" max="11021" width="13.75" style="3" customWidth="1"/>
    <col min="11022" max="11022" width="6.375" style="3" customWidth="1"/>
    <col min="11023" max="11023" width="16" style="3" bestFit="1" customWidth="1"/>
    <col min="11024" max="11024" width="14.5" style="3" customWidth="1"/>
    <col min="11025" max="11025" width="15.625" style="3" customWidth="1"/>
    <col min="11026" max="11264" width="9" style="3"/>
    <col min="11265" max="11265" width="2.625" style="3" customWidth="1"/>
    <col min="11266" max="11266" width="16.375" style="3" bestFit="1"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5.75" style="3" customWidth="1"/>
    <col min="11274" max="11274" width="33.5" style="3" customWidth="1"/>
    <col min="11275" max="11275" width="26.125" style="3" bestFit="1" customWidth="1"/>
    <col min="11276" max="11276" width="28.375" style="3" customWidth="1"/>
    <col min="11277" max="11277" width="13.75" style="3" customWidth="1"/>
    <col min="11278" max="11278" width="6.375" style="3" customWidth="1"/>
    <col min="11279" max="11279" width="16" style="3" bestFit="1" customWidth="1"/>
    <col min="11280" max="11280" width="14.5" style="3" customWidth="1"/>
    <col min="11281" max="11281" width="15.625" style="3" customWidth="1"/>
    <col min="11282" max="11520" width="9" style="3"/>
    <col min="11521" max="11521" width="2.625" style="3" customWidth="1"/>
    <col min="11522" max="11522" width="16.375" style="3" bestFit="1"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5.75" style="3" customWidth="1"/>
    <col min="11530" max="11530" width="33.5" style="3" customWidth="1"/>
    <col min="11531" max="11531" width="26.125" style="3" bestFit="1" customWidth="1"/>
    <col min="11532" max="11532" width="28.375" style="3" customWidth="1"/>
    <col min="11533" max="11533" width="13.75" style="3" customWidth="1"/>
    <col min="11534" max="11534" width="6.375" style="3" customWidth="1"/>
    <col min="11535" max="11535" width="16" style="3" bestFit="1" customWidth="1"/>
    <col min="11536" max="11536" width="14.5" style="3" customWidth="1"/>
    <col min="11537" max="11537" width="15.625" style="3" customWidth="1"/>
    <col min="11538" max="11776" width="9" style="3"/>
    <col min="11777" max="11777" width="2.625" style="3" customWidth="1"/>
    <col min="11778" max="11778" width="16.375" style="3" bestFit="1"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5.75" style="3" customWidth="1"/>
    <col min="11786" max="11786" width="33.5" style="3" customWidth="1"/>
    <col min="11787" max="11787" width="26.125" style="3" bestFit="1" customWidth="1"/>
    <col min="11788" max="11788" width="28.375" style="3" customWidth="1"/>
    <col min="11789" max="11789" width="13.75" style="3" customWidth="1"/>
    <col min="11790" max="11790" width="6.375" style="3" customWidth="1"/>
    <col min="11791" max="11791" width="16" style="3" bestFit="1" customWidth="1"/>
    <col min="11792" max="11792" width="14.5" style="3" customWidth="1"/>
    <col min="11793" max="11793" width="15.625" style="3" customWidth="1"/>
    <col min="11794" max="12032" width="9" style="3"/>
    <col min="12033" max="12033" width="2.625" style="3" customWidth="1"/>
    <col min="12034" max="12034" width="16.375" style="3" bestFit="1"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5.75" style="3" customWidth="1"/>
    <col min="12042" max="12042" width="33.5" style="3" customWidth="1"/>
    <col min="12043" max="12043" width="26.125" style="3" bestFit="1" customWidth="1"/>
    <col min="12044" max="12044" width="28.375" style="3" customWidth="1"/>
    <col min="12045" max="12045" width="13.75" style="3" customWidth="1"/>
    <col min="12046" max="12046" width="6.375" style="3" customWidth="1"/>
    <col min="12047" max="12047" width="16" style="3" bestFit="1" customWidth="1"/>
    <col min="12048" max="12048" width="14.5" style="3" customWidth="1"/>
    <col min="12049" max="12049" width="15.625" style="3" customWidth="1"/>
    <col min="12050" max="12288" width="9" style="3"/>
    <col min="12289" max="12289" width="2.625" style="3" customWidth="1"/>
    <col min="12290" max="12290" width="16.375" style="3" bestFit="1"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5.75" style="3" customWidth="1"/>
    <col min="12298" max="12298" width="33.5" style="3" customWidth="1"/>
    <col min="12299" max="12299" width="26.125" style="3" bestFit="1" customWidth="1"/>
    <col min="12300" max="12300" width="28.375" style="3" customWidth="1"/>
    <col min="12301" max="12301" width="13.75" style="3" customWidth="1"/>
    <col min="12302" max="12302" width="6.375" style="3" customWidth="1"/>
    <col min="12303" max="12303" width="16" style="3" bestFit="1" customWidth="1"/>
    <col min="12304" max="12304" width="14.5" style="3" customWidth="1"/>
    <col min="12305" max="12305" width="15.625" style="3" customWidth="1"/>
    <col min="12306" max="12544" width="9" style="3"/>
    <col min="12545" max="12545" width="2.625" style="3" customWidth="1"/>
    <col min="12546" max="12546" width="16.375" style="3" bestFit="1"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5.75" style="3" customWidth="1"/>
    <col min="12554" max="12554" width="33.5" style="3" customWidth="1"/>
    <col min="12555" max="12555" width="26.125" style="3" bestFit="1" customWidth="1"/>
    <col min="12556" max="12556" width="28.375" style="3" customWidth="1"/>
    <col min="12557" max="12557" width="13.75" style="3" customWidth="1"/>
    <col min="12558" max="12558" width="6.375" style="3" customWidth="1"/>
    <col min="12559" max="12559" width="16" style="3" bestFit="1" customWidth="1"/>
    <col min="12560" max="12560" width="14.5" style="3" customWidth="1"/>
    <col min="12561" max="12561" width="15.625" style="3" customWidth="1"/>
    <col min="12562" max="12800" width="9" style="3"/>
    <col min="12801" max="12801" width="2.625" style="3" customWidth="1"/>
    <col min="12802" max="12802" width="16.375" style="3" bestFit="1"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5.75" style="3" customWidth="1"/>
    <col min="12810" max="12810" width="33.5" style="3" customWidth="1"/>
    <col min="12811" max="12811" width="26.125" style="3" bestFit="1" customWidth="1"/>
    <col min="12812" max="12812" width="28.375" style="3" customWidth="1"/>
    <col min="12813" max="12813" width="13.75" style="3" customWidth="1"/>
    <col min="12814" max="12814" width="6.375" style="3" customWidth="1"/>
    <col min="12815" max="12815" width="16" style="3" bestFit="1" customWidth="1"/>
    <col min="12816" max="12816" width="14.5" style="3" customWidth="1"/>
    <col min="12817" max="12817" width="15.625" style="3" customWidth="1"/>
    <col min="12818" max="13056" width="9" style="3"/>
    <col min="13057" max="13057" width="2.625" style="3" customWidth="1"/>
    <col min="13058" max="13058" width="16.375" style="3" bestFit="1"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5.75" style="3" customWidth="1"/>
    <col min="13066" max="13066" width="33.5" style="3" customWidth="1"/>
    <col min="13067" max="13067" width="26.125" style="3" bestFit="1" customWidth="1"/>
    <col min="13068" max="13068" width="28.375" style="3" customWidth="1"/>
    <col min="13069" max="13069" width="13.75" style="3" customWidth="1"/>
    <col min="13070" max="13070" width="6.375" style="3" customWidth="1"/>
    <col min="13071" max="13071" width="16" style="3" bestFit="1" customWidth="1"/>
    <col min="13072" max="13072" width="14.5" style="3" customWidth="1"/>
    <col min="13073" max="13073" width="15.625" style="3" customWidth="1"/>
    <col min="13074" max="13312" width="9" style="3"/>
    <col min="13313" max="13313" width="2.625" style="3" customWidth="1"/>
    <col min="13314" max="13314" width="16.375" style="3" bestFit="1"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5.75" style="3" customWidth="1"/>
    <col min="13322" max="13322" width="33.5" style="3" customWidth="1"/>
    <col min="13323" max="13323" width="26.125" style="3" bestFit="1" customWidth="1"/>
    <col min="13324" max="13324" width="28.375" style="3" customWidth="1"/>
    <col min="13325" max="13325" width="13.75" style="3" customWidth="1"/>
    <col min="13326" max="13326" width="6.375" style="3" customWidth="1"/>
    <col min="13327" max="13327" width="16" style="3" bestFit="1" customWidth="1"/>
    <col min="13328" max="13328" width="14.5" style="3" customWidth="1"/>
    <col min="13329" max="13329" width="15.625" style="3" customWidth="1"/>
    <col min="13330" max="13568" width="9" style="3"/>
    <col min="13569" max="13569" width="2.625" style="3" customWidth="1"/>
    <col min="13570" max="13570" width="16.375" style="3" bestFit="1"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5.75" style="3" customWidth="1"/>
    <col min="13578" max="13578" width="33.5" style="3" customWidth="1"/>
    <col min="13579" max="13579" width="26.125" style="3" bestFit="1" customWidth="1"/>
    <col min="13580" max="13580" width="28.375" style="3" customWidth="1"/>
    <col min="13581" max="13581" width="13.75" style="3" customWidth="1"/>
    <col min="13582" max="13582" width="6.375" style="3" customWidth="1"/>
    <col min="13583" max="13583" width="16" style="3" bestFit="1" customWidth="1"/>
    <col min="13584" max="13584" width="14.5" style="3" customWidth="1"/>
    <col min="13585" max="13585" width="15.625" style="3" customWidth="1"/>
    <col min="13586" max="13824" width="9" style="3"/>
    <col min="13825" max="13825" width="2.625" style="3" customWidth="1"/>
    <col min="13826" max="13826" width="16.375" style="3" bestFit="1"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5.75" style="3" customWidth="1"/>
    <col min="13834" max="13834" width="33.5" style="3" customWidth="1"/>
    <col min="13835" max="13835" width="26.125" style="3" bestFit="1" customWidth="1"/>
    <col min="13836" max="13836" width="28.375" style="3" customWidth="1"/>
    <col min="13837" max="13837" width="13.75" style="3" customWidth="1"/>
    <col min="13838" max="13838" width="6.375" style="3" customWidth="1"/>
    <col min="13839" max="13839" width="16" style="3" bestFit="1" customWidth="1"/>
    <col min="13840" max="13840" width="14.5" style="3" customWidth="1"/>
    <col min="13841" max="13841" width="15.625" style="3" customWidth="1"/>
    <col min="13842" max="14080" width="9" style="3"/>
    <col min="14081" max="14081" width="2.625" style="3" customWidth="1"/>
    <col min="14082" max="14082" width="16.375" style="3" bestFit="1"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5.75" style="3" customWidth="1"/>
    <col min="14090" max="14090" width="33.5" style="3" customWidth="1"/>
    <col min="14091" max="14091" width="26.125" style="3" bestFit="1" customWidth="1"/>
    <col min="14092" max="14092" width="28.375" style="3" customWidth="1"/>
    <col min="14093" max="14093" width="13.75" style="3" customWidth="1"/>
    <col min="14094" max="14094" width="6.375" style="3" customWidth="1"/>
    <col min="14095" max="14095" width="16" style="3" bestFit="1" customWidth="1"/>
    <col min="14096" max="14096" width="14.5" style="3" customWidth="1"/>
    <col min="14097" max="14097" width="15.625" style="3" customWidth="1"/>
    <col min="14098" max="14336" width="9" style="3"/>
    <col min="14337" max="14337" width="2.625" style="3" customWidth="1"/>
    <col min="14338" max="14338" width="16.375" style="3" bestFit="1"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5.75" style="3" customWidth="1"/>
    <col min="14346" max="14346" width="33.5" style="3" customWidth="1"/>
    <col min="14347" max="14347" width="26.125" style="3" bestFit="1" customWidth="1"/>
    <col min="14348" max="14348" width="28.375" style="3" customWidth="1"/>
    <col min="14349" max="14349" width="13.75" style="3" customWidth="1"/>
    <col min="14350" max="14350" width="6.375" style="3" customWidth="1"/>
    <col min="14351" max="14351" width="16" style="3" bestFit="1" customWidth="1"/>
    <col min="14352" max="14352" width="14.5" style="3" customWidth="1"/>
    <col min="14353" max="14353" width="15.625" style="3" customWidth="1"/>
    <col min="14354" max="14592" width="9" style="3"/>
    <col min="14593" max="14593" width="2.625" style="3" customWidth="1"/>
    <col min="14594" max="14594" width="16.375" style="3" bestFit="1"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5.75" style="3" customWidth="1"/>
    <col min="14602" max="14602" width="33.5" style="3" customWidth="1"/>
    <col min="14603" max="14603" width="26.125" style="3" bestFit="1" customWidth="1"/>
    <col min="14604" max="14604" width="28.375" style="3" customWidth="1"/>
    <col min="14605" max="14605" width="13.75" style="3" customWidth="1"/>
    <col min="14606" max="14606" width="6.375" style="3" customWidth="1"/>
    <col min="14607" max="14607" width="16" style="3" bestFit="1" customWidth="1"/>
    <col min="14608" max="14608" width="14.5" style="3" customWidth="1"/>
    <col min="14609" max="14609" width="15.625" style="3" customWidth="1"/>
    <col min="14610" max="14848" width="9" style="3"/>
    <col min="14849" max="14849" width="2.625" style="3" customWidth="1"/>
    <col min="14850" max="14850" width="16.375" style="3" bestFit="1"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5.75" style="3" customWidth="1"/>
    <col min="14858" max="14858" width="33.5" style="3" customWidth="1"/>
    <col min="14859" max="14859" width="26.125" style="3" bestFit="1" customWidth="1"/>
    <col min="14860" max="14860" width="28.375" style="3" customWidth="1"/>
    <col min="14861" max="14861" width="13.75" style="3" customWidth="1"/>
    <col min="14862" max="14862" width="6.375" style="3" customWidth="1"/>
    <col min="14863" max="14863" width="16" style="3" bestFit="1" customWidth="1"/>
    <col min="14864" max="14864" width="14.5" style="3" customWidth="1"/>
    <col min="14865" max="14865" width="15.625" style="3" customWidth="1"/>
    <col min="14866" max="15104" width="9" style="3"/>
    <col min="15105" max="15105" width="2.625" style="3" customWidth="1"/>
    <col min="15106" max="15106" width="16.375" style="3" bestFit="1"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5.75" style="3" customWidth="1"/>
    <col min="15114" max="15114" width="33.5" style="3" customWidth="1"/>
    <col min="15115" max="15115" width="26.125" style="3" bestFit="1" customWidth="1"/>
    <col min="15116" max="15116" width="28.375" style="3" customWidth="1"/>
    <col min="15117" max="15117" width="13.75" style="3" customWidth="1"/>
    <col min="15118" max="15118" width="6.375" style="3" customWidth="1"/>
    <col min="15119" max="15119" width="16" style="3" bestFit="1" customWidth="1"/>
    <col min="15120" max="15120" width="14.5" style="3" customWidth="1"/>
    <col min="15121" max="15121" width="15.625" style="3" customWidth="1"/>
    <col min="15122" max="15360" width="9" style="3"/>
    <col min="15361" max="15361" width="2.625" style="3" customWidth="1"/>
    <col min="15362" max="15362" width="16.375" style="3" bestFit="1"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5.75" style="3" customWidth="1"/>
    <col min="15370" max="15370" width="33.5" style="3" customWidth="1"/>
    <col min="15371" max="15371" width="26.125" style="3" bestFit="1" customWidth="1"/>
    <col min="15372" max="15372" width="28.375" style="3" customWidth="1"/>
    <col min="15373" max="15373" width="13.75" style="3" customWidth="1"/>
    <col min="15374" max="15374" width="6.375" style="3" customWidth="1"/>
    <col min="15375" max="15375" width="16" style="3" bestFit="1" customWidth="1"/>
    <col min="15376" max="15376" width="14.5" style="3" customWidth="1"/>
    <col min="15377" max="15377" width="15.625" style="3" customWidth="1"/>
    <col min="15378" max="15616" width="9" style="3"/>
    <col min="15617" max="15617" width="2.625" style="3" customWidth="1"/>
    <col min="15618" max="15618" width="16.375" style="3" bestFit="1"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5.75" style="3" customWidth="1"/>
    <col min="15626" max="15626" width="33.5" style="3" customWidth="1"/>
    <col min="15627" max="15627" width="26.125" style="3" bestFit="1" customWidth="1"/>
    <col min="15628" max="15628" width="28.375" style="3" customWidth="1"/>
    <col min="15629" max="15629" width="13.75" style="3" customWidth="1"/>
    <col min="15630" max="15630" width="6.375" style="3" customWidth="1"/>
    <col min="15631" max="15631" width="16" style="3" bestFit="1" customWidth="1"/>
    <col min="15632" max="15632" width="14.5" style="3" customWidth="1"/>
    <col min="15633" max="15633" width="15.625" style="3" customWidth="1"/>
    <col min="15634" max="15872" width="9" style="3"/>
    <col min="15873" max="15873" width="2.625" style="3" customWidth="1"/>
    <col min="15874" max="15874" width="16.375" style="3" bestFit="1"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5.75" style="3" customWidth="1"/>
    <col min="15882" max="15882" width="33.5" style="3" customWidth="1"/>
    <col min="15883" max="15883" width="26.125" style="3" bestFit="1" customWidth="1"/>
    <col min="15884" max="15884" width="28.375" style="3" customWidth="1"/>
    <col min="15885" max="15885" width="13.75" style="3" customWidth="1"/>
    <col min="15886" max="15886" width="6.375" style="3" customWidth="1"/>
    <col min="15887" max="15887" width="16" style="3" bestFit="1" customWidth="1"/>
    <col min="15888" max="15888" width="14.5" style="3" customWidth="1"/>
    <col min="15889" max="15889" width="15.625" style="3" customWidth="1"/>
    <col min="15890" max="16128" width="9" style="3"/>
    <col min="16129" max="16129" width="2.625" style="3" customWidth="1"/>
    <col min="16130" max="16130" width="16.375" style="3" bestFit="1"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5.75" style="3" customWidth="1"/>
    <col min="16138" max="16138" width="33.5" style="3" customWidth="1"/>
    <col min="16139" max="16139" width="26.125" style="3" bestFit="1" customWidth="1"/>
    <col min="16140" max="16140" width="28.375" style="3" customWidth="1"/>
    <col min="16141" max="16141" width="13.75" style="3" customWidth="1"/>
    <col min="16142" max="16142" width="6.375" style="3" customWidth="1"/>
    <col min="16143" max="16143" width="16" style="3" bestFit="1" customWidth="1"/>
    <col min="16144" max="16144" width="14.5" style="3" customWidth="1"/>
    <col min="16145" max="16145" width="15.625" style="3" customWidth="1"/>
    <col min="16146" max="16384" width="9" style="3"/>
  </cols>
  <sheetData>
    <row r="2" spans="2:17" ht="20.100000000000001" customHeight="1">
      <c r="B2" s="1" t="s">
        <v>0</v>
      </c>
      <c r="C2" s="1"/>
      <c r="D2" s="1"/>
      <c r="E2" s="2" t="s">
        <v>1111</v>
      </c>
      <c r="G2" s="4" t="s">
        <v>2</v>
      </c>
      <c r="H2" s="5"/>
      <c r="I2" s="6"/>
      <c r="J2" s="125">
        <f>SUM(H:H)</f>
        <v>57330</v>
      </c>
    </row>
    <row r="3" spans="2:17" ht="20.100000000000001" customHeight="1">
      <c r="B3" s="1" t="s">
        <v>3</v>
      </c>
      <c r="C3" s="1"/>
      <c r="D3" s="1"/>
      <c r="E3" s="14" t="s">
        <v>442</v>
      </c>
    </row>
    <row r="4" spans="2:17" ht="20.100000000000001" customHeight="1">
      <c r="B4" s="1" t="s">
        <v>5</v>
      </c>
      <c r="C4" s="1"/>
      <c r="D4" s="1"/>
      <c r="E4" s="14">
        <v>192402</v>
      </c>
      <c r="J4" s="127"/>
      <c r="K4" s="128"/>
    </row>
    <row r="5" spans="2:17" ht="20.100000000000001" customHeight="1">
      <c r="B5" s="1" t="s">
        <v>6</v>
      </c>
      <c r="C5" s="1"/>
      <c r="D5" s="1"/>
      <c r="E5" s="15">
        <v>44238</v>
      </c>
      <c r="J5" s="127"/>
      <c r="K5" s="128"/>
    </row>
    <row r="6" spans="2:17" ht="20.100000000000001" customHeight="1">
      <c r="B6" s="1" t="s">
        <v>8</v>
      </c>
      <c r="C6" s="1"/>
      <c r="D6" s="1"/>
      <c r="E6" s="15">
        <v>44252</v>
      </c>
      <c r="J6" s="127"/>
      <c r="K6" s="128"/>
    </row>
    <row r="7" spans="2:17" ht="20.100000000000001" customHeight="1">
      <c r="B7" s="129"/>
      <c r="C7" s="129"/>
      <c r="D7" s="129"/>
      <c r="E7" s="130"/>
      <c r="J7" s="127"/>
      <c r="K7" s="128"/>
      <c r="L7" s="131"/>
    </row>
    <row r="9" spans="2:17" s="9" customFormat="1" ht="19.7" customHeight="1">
      <c r="B9" s="16" t="s">
        <v>9</v>
      </c>
      <c r="C9" s="16" t="s">
        <v>10</v>
      </c>
      <c r="D9" s="16" t="s">
        <v>11</v>
      </c>
      <c r="E9" s="17" t="s">
        <v>12</v>
      </c>
      <c r="F9" s="54" t="s">
        <v>13</v>
      </c>
      <c r="G9" s="17" t="s">
        <v>14</v>
      </c>
      <c r="H9" s="18" t="s">
        <v>15</v>
      </c>
      <c r="I9" s="18" t="s">
        <v>16</v>
      </c>
      <c r="J9" s="17" t="s">
        <v>17</v>
      </c>
      <c r="K9" s="17" t="s">
        <v>18</v>
      </c>
      <c r="L9" s="17" t="s">
        <v>19</v>
      </c>
      <c r="M9" s="19" t="s">
        <v>20</v>
      </c>
      <c r="N9" s="16" t="s">
        <v>21</v>
      </c>
      <c r="O9" s="17" t="s">
        <v>22</v>
      </c>
      <c r="P9" s="19" t="s">
        <v>23</v>
      </c>
      <c r="Q9" s="21" t="s">
        <v>24</v>
      </c>
    </row>
    <row r="10" spans="2:17" s="9" customFormat="1" ht="19.7" customHeight="1">
      <c r="B10" s="16">
        <v>1</v>
      </c>
      <c r="C10" s="16" t="s">
        <v>1112</v>
      </c>
      <c r="D10" s="16" t="s">
        <v>1112</v>
      </c>
      <c r="E10" s="146" t="s">
        <v>1113</v>
      </c>
      <c r="F10" s="91">
        <v>1</v>
      </c>
      <c r="G10" s="17"/>
      <c r="H10" s="18"/>
      <c r="I10" s="18"/>
      <c r="J10" s="146"/>
      <c r="K10" s="16" t="s">
        <v>1114</v>
      </c>
      <c r="L10" s="17"/>
      <c r="M10" s="19"/>
      <c r="N10" s="16"/>
      <c r="O10" s="17"/>
      <c r="P10" s="19"/>
      <c r="Q10" s="21"/>
    </row>
    <row r="11" spans="2:17" s="9" customFormat="1" ht="19.7" customHeight="1">
      <c r="B11" s="16">
        <v>2</v>
      </c>
      <c r="C11" s="16" t="s">
        <v>1112</v>
      </c>
      <c r="D11" s="16" t="s">
        <v>1112</v>
      </c>
      <c r="E11" s="146" t="s">
        <v>1115</v>
      </c>
      <c r="F11" s="91">
        <v>1</v>
      </c>
      <c r="G11" s="17"/>
      <c r="H11" s="18"/>
      <c r="I11" s="18"/>
      <c r="J11" s="146"/>
      <c r="K11" s="16" t="s">
        <v>1114</v>
      </c>
      <c r="L11" s="17"/>
      <c r="M11" s="19"/>
      <c r="N11" s="16"/>
      <c r="O11" s="17"/>
      <c r="P11" s="19"/>
      <c r="Q11" s="21"/>
    </row>
    <row r="12" spans="2:17" s="9" customFormat="1" ht="19.7" customHeight="1">
      <c r="B12" s="16">
        <v>3</v>
      </c>
      <c r="C12" s="16" t="s">
        <v>1112</v>
      </c>
      <c r="D12" s="16" t="s">
        <v>1112</v>
      </c>
      <c r="E12" s="146" t="s">
        <v>1116</v>
      </c>
      <c r="F12" s="91">
        <v>1</v>
      </c>
      <c r="G12" s="17"/>
      <c r="H12" s="18"/>
      <c r="I12" s="18"/>
      <c r="J12" s="17"/>
      <c r="K12" s="16"/>
      <c r="L12" s="17"/>
      <c r="M12" s="19"/>
      <c r="N12" s="16"/>
      <c r="O12" s="17"/>
      <c r="P12" s="19"/>
      <c r="Q12" s="21"/>
    </row>
    <row r="13" spans="2:17" s="9" customFormat="1" ht="19.7" customHeight="1">
      <c r="B13" s="16">
        <v>4</v>
      </c>
      <c r="C13" s="16" t="s">
        <v>1112</v>
      </c>
      <c r="D13" s="16" t="s">
        <v>1112</v>
      </c>
      <c r="E13" s="146" t="s">
        <v>1117</v>
      </c>
      <c r="F13" s="91">
        <v>1</v>
      </c>
      <c r="G13" s="17"/>
      <c r="H13" s="18"/>
      <c r="I13" s="18"/>
      <c r="J13" s="17"/>
      <c r="K13" s="16"/>
      <c r="L13" s="17"/>
      <c r="M13" s="19"/>
      <c r="N13" s="16"/>
      <c r="O13" s="17"/>
      <c r="P13" s="19"/>
      <c r="Q13" s="21"/>
    </row>
    <row r="14" spans="2:17" s="9" customFormat="1" ht="19.7" customHeight="1">
      <c r="B14" s="16">
        <v>5</v>
      </c>
      <c r="C14" s="16" t="s">
        <v>1112</v>
      </c>
      <c r="D14" s="16" t="s">
        <v>1112</v>
      </c>
      <c r="E14" s="146" t="s">
        <v>1118</v>
      </c>
      <c r="F14" s="91">
        <v>1</v>
      </c>
      <c r="G14" s="17"/>
      <c r="H14" s="18"/>
      <c r="I14" s="18"/>
      <c r="J14" s="17"/>
      <c r="K14" s="17"/>
      <c r="L14" s="17"/>
      <c r="M14" s="19"/>
      <c r="N14" s="16"/>
      <c r="O14" s="17"/>
      <c r="P14" s="19"/>
      <c r="Q14" s="21"/>
    </row>
    <row r="15" spans="2:17" s="9" customFormat="1" ht="19.7" customHeight="1">
      <c r="B15" s="16">
        <v>6</v>
      </c>
      <c r="C15" s="16" t="s">
        <v>1112</v>
      </c>
      <c r="D15" s="16" t="s">
        <v>1112</v>
      </c>
      <c r="E15" s="146" t="s">
        <v>1119</v>
      </c>
      <c r="F15" s="91">
        <v>1</v>
      </c>
      <c r="G15" s="17"/>
      <c r="H15" s="18"/>
      <c r="I15" s="18"/>
      <c r="J15" s="17"/>
      <c r="K15" s="17"/>
      <c r="L15" s="17"/>
      <c r="M15" s="19"/>
      <c r="N15" s="16"/>
      <c r="O15" s="17"/>
      <c r="P15" s="19"/>
      <c r="Q15" s="21"/>
    </row>
    <row r="16" spans="2:17" s="75" customFormat="1" ht="19.7" customHeight="1">
      <c r="B16" s="73">
        <v>13</v>
      </c>
      <c r="C16" s="73" t="s">
        <v>492</v>
      </c>
      <c r="D16" s="73" t="s">
        <v>492</v>
      </c>
      <c r="E16" s="54" t="s">
        <v>1120</v>
      </c>
      <c r="F16" s="54">
        <v>1</v>
      </c>
      <c r="G16" s="54">
        <v>5105</v>
      </c>
      <c r="H16" s="54">
        <v>5105</v>
      </c>
      <c r="I16" s="90"/>
      <c r="J16" s="153" t="s">
        <v>1121</v>
      </c>
      <c r="K16" s="93" t="s">
        <v>1122</v>
      </c>
      <c r="L16" s="93"/>
      <c r="M16" s="20"/>
      <c r="N16" s="73"/>
      <c r="O16" s="57"/>
      <c r="P16" s="20"/>
      <c r="Q16" s="74">
        <v>44540</v>
      </c>
    </row>
    <row r="17" spans="2:17" s="75" customFormat="1" ht="19.7" customHeight="1">
      <c r="B17" s="73">
        <v>13</v>
      </c>
      <c r="C17" s="73" t="s">
        <v>492</v>
      </c>
      <c r="D17" s="73" t="s">
        <v>492</v>
      </c>
      <c r="E17" s="54" t="s">
        <v>1123</v>
      </c>
      <c r="F17" s="54">
        <v>1</v>
      </c>
      <c r="G17" s="54">
        <v>5886</v>
      </c>
      <c r="H17" s="54">
        <v>5886</v>
      </c>
      <c r="I17" s="90"/>
      <c r="J17" s="360" t="s">
        <v>1124</v>
      </c>
      <c r="K17" s="93" t="s">
        <v>1122</v>
      </c>
      <c r="L17" s="93"/>
      <c r="M17" s="20"/>
      <c r="N17" s="73"/>
      <c r="O17" s="57"/>
      <c r="P17" s="20"/>
      <c r="Q17" s="74">
        <v>44540</v>
      </c>
    </row>
    <row r="18" spans="2:17" s="75" customFormat="1" ht="19.7" customHeight="1">
      <c r="B18" s="73">
        <v>13</v>
      </c>
      <c r="C18" s="73" t="s">
        <v>492</v>
      </c>
      <c r="D18" s="73" t="s">
        <v>492</v>
      </c>
      <c r="E18" s="54" t="s">
        <v>1125</v>
      </c>
      <c r="F18" s="54">
        <v>1</v>
      </c>
      <c r="G18" s="54">
        <v>3929</v>
      </c>
      <c r="H18" s="54">
        <v>3929</v>
      </c>
      <c r="I18" s="90"/>
      <c r="J18" s="361"/>
      <c r="K18" s="93" t="s">
        <v>1122</v>
      </c>
      <c r="L18" s="93"/>
      <c r="M18" s="20"/>
      <c r="N18" s="73"/>
      <c r="O18" s="57"/>
      <c r="P18" s="20"/>
      <c r="Q18" s="74">
        <v>44540</v>
      </c>
    </row>
    <row r="19" spans="2:17" s="75" customFormat="1" ht="19.7" customHeight="1">
      <c r="B19" s="73">
        <v>14</v>
      </c>
      <c r="C19" s="73" t="s">
        <v>492</v>
      </c>
      <c r="D19" s="73" t="s">
        <v>492</v>
      </c>
      <c r="E19" s="54" t="s">
        <v>1126</v>
      </c>
      <c r="F19" s="54">
        <v>1</v>
      </c>
      <c r="G19" s="54">
        <v>2030</v>
      </c>
      <c r="H19" s="54">
        <v>2030</v>
      </c>
      <c r="I19" s="157"/>
      <c r="J19" s="141" t="s">
        <v>1127</v>
      </c>
      <c r="K19" s="93" t="s">
        <v>1122</v>
      </c>
      <c r="L19" s="93"/>
      <c r="M19" s="20"/>
      <c r="N19" s="73"/>
      <c r="O19" s="57"/>
      <c r="P19" s="20"/>
      <c r="Q19" s="74">
        <v>44540</v>
      </c>
    </row>
    <row r="20" spans="2:17" s="75" customFormat="1" ht="19.7" customHeight="1">
      <c r="B20" s="73">
        <v>14</v>
      </c>
      <c r="C20" s="73" t="s">
        <v>492</v>
      </c>
      <c r="D20" s="73" t="s">
        <v>492</v>
      </c>
      <c r="E20" s="54" t="s">
        <v>1128</v>
      </c>
      <c r="F20" s="54">
        <v>1</v>
      </c>
      <c r="G20" s="54">
        <v>3700</v>
      </c>
      <c r="H20" s="54">
        <v>3700</v>
      </c>
      <c r="I20" s="157"/>
      <c r="J20" s="141" t="s">
        <v>1129</v>
      </c>
      <c r="K20" s="93" t="s">
        <v>1122</v>
      </c>
      <c r="L20" s="93"/>
      <c r="M20" s="20"/>
      <c r="N20" s="73"/>
      <c r="O20" s="57"/>
      <c r="P20" s="20"/>
      <c r="Q20" s="74">
        <v>44540</v>
      </c>
    </row>
    <row r="21" spans="2:17" s="75" customFormat="1" ht="19.7" customHeight="1">
      <c r="B21" s="73">
        <v>9</v>
      </c>
      <c r="C21" s="73" t="s">
        <v>492</v>
      </c>
      <c r="D21" s="73" t="s">
        <v>492</v>
      </c>
      <c r="E21" s="54" t="s">
        <v>1130</v>
      </c>
      <c r="F21" s="54">
        <v>1</v>
      </c>
      <c r="G21" s="54">
        <v>2300</v>
      </c>
      <c r="H21" s="54">
        <v>2300</v>
      </c>
      <c r="I21" s="90"/>
      <c r="J21" s="158" t="s">
        <v>1131</v>
      </c>
      <c r="K21" s="93" t="s">
        <v>1122</v>
      </c>
      <c r="L21" s="93"/>
      <c r="M21" s="20"/>
      <c r="N21" s="73"/>
      <c r="O21" s="57"/>
      <c r="P21" s="20"/>
      <c r="Q21" s="74">
        <v>44540</v>
      </c>
    </row>
    <row r="22" spans="2:17" s="75" customFormat="1" ht="19.7" customHeight="1">
      <c r="B22" s="73">
        <v>14</v>
      </c>
      <c r="C22" s="73" t="s">
        <v>492</v>
      </c>
      <c r="D22" s="73" t="s">
        <v>492</v>
      </c>
      <c r="E22" s="54" t="s">
        <v>1132</v>
      </c>
      <c r="F22" s="54">
        <v>1</v>
      </c>
      <c r="G22" s="54">
        <v>3680</v>
      </c>
      <c r="H22" s="54">
        <v>3680</v>
      </c>
      <c r="I22" s="90"/>
      <c r="J22" s="54" t="s">
        <v>1133</v>
      </c>
      <c r="K22" s="93" t="s">
        <v>1122</v>
      </c>
      <c r="L22" s="93"/>
      <c r="M22" s="20"/>
      <c r="N22" s="73"/>
      <c r="O22" s="57"/>
      <c r="P22" s="20"/>
      <c r="Q22" s="74">
        <v>44540</v>
      </c>
    </row>
    <row r="23" spans="2:17" s="75" customFormat="1" ht="19.7" customHeight="1">
      <c r="B23" s="73">
        <v>13</v>
      </c>
      <c r="C23" s="73" t="s">
        <v>492</v>
      </c>
      <c r="D23" s="73" t="s">
        <v>492</v>
      </c>
      <c r="E23" s="54" t="s">
        <v>1134</v>
      </c>
      <c r="F23" s="54">
        <v>1</v>
      </c>
      <c r="G23" s="54">
        <v>16500</v>
      </c>
      <c r="H23" s="54">
        <v>16500</v>
      </c>
      <c r="I23" s="90"/>
      <c r="J23" s="54" t="s">
        <v>1135</v>
      </c>
      <c r="K23" s="93" t="s">
        <v>1122</v>
      </c>
      <c r="L23" s="93"/>
      <c r="M23" s="20"/>
      <c r="N23" s="73"/>
      <c r="O23" s="57"/>
      <c r="P23" s="20"/>
      <c r="Q23" s="74">
        <v>44540</v>
      </c>
    </row>
    <row r="24" spans="2:17" s="75" customFormat="1" ht="19.7" customHeight="1">
      <c r="B24" s="73">
        <v>13</v>
      </c>
      <c r="C24" s="73" t="s">
        <v>492</v>
      </c>
      <c r="D24" s="73" t="s">
        <v>492</v>
      </c>
      <c r="E24" s="54" t="s">
        <v>1136</v>
      </c>
      <c r="F24" s="54">
        <v>2</v>
      </c>
      <c r="G24" s="54">
        <v>70</v>
      </c>
      <c r="H24" s="54">
        <v>140</v>
      </c>
      <c r="I24" s="90"/>
      <c r="J24" s="54" t="s">
        <v>1137</v>
      </c>
      <c r="K24" s="93" t="s">
        <v>1122</v>
      </c>
      <c r="L24" s="93"/>
      <c r="M24" s="20"/>
      <c r="N24" s="73"/>
      <c r="O24" s="57"/>
      <c r="P24" s="20"/>
      <c r="Q24" s="74">
        <v>44540</v>
      </c>
    </row>
    <row r="25" spans="2:17" s="9" customFormat="1" ht="19.7" customHeight="1">
      <c r="B25" s="73">
        <v>9</v>
      </c>
      <c r="C25" s="73" t="s">
        <v>492</v>
      </c>
      <c r="D25" s="73" t="s">
        <v>492</v>
      </c>
      <c r="E25" s="54" t="s">
        <v>1138</v>
      </c>
      <c r="F25" s="54">
        <v>1</v>
      </c>
      <c r="G25" s="54">
        <v>2830</v>
      </c>
      <c r="H25" s="54">
        <v>2830</v>
      </c>
      <c r="I25" s="362"/>
      <c r="J25" s="54" t="s">
        <v>1139</v>
      </c>
      <c r="K25" s="93" t="s">
        <v>1122</v>
      </c>
      <c r="L25" s="17"/>
      <c r="M25" s="19"/>
      <c r="N25" s="16"/>
      <c r="O25" s="19"/>
      <c r="P25" s="19"/>
      <c r="Q25" s="74">
        <v>44540</v>
      </c>
    </row>
    <row r="26" spans="2:17" s="9" customFormat="1" ht="19.7" customHeight="1">
      <c r="B26" s="73">
        <v>8</v>
      </c>
      <c r="C26" s="73" t="s">
        <v>449</v>
      </c>
      <c r="D26" s="73" t="s">
        <v>80</v>
      </c>
      <c r="E26" s="54" t="s">
        <v>1140</v>
      </c>
      <c r="F26" s="91">
        <v>1</v>
      </c>
      <c r="G26" s="54">
        <v>3220</v>
      </c>
      <c r="H26" s="159">
        <f t="shared" ref="H26:H34" si="0">F26*G26</f>
        <v>3220</v>
      </c>
      <c r="I26" s="362"/>
      <c r="J26" s="54" t="s">
        <v>1141</v>
      </c>
      <c r="K26" s="151"/>
      <c r="L26" s="292" t="s">
        <v>1142</v>
      </c>
      <c r="M26" s="19">
        <v>44532</v>
      </c>
      <c r="N26" s="16"/>
      <c r="O26" s="19" t="s">
        <v>1143</v>
      </c>
      <c r="P26" s="19"/>
      <c r="Q26" s="21">
        <v>44537</v>
      </c>
    </row>
    <row r="27" spans="2:17" s="75" customFormat="1" ht="19.7" customHeight="1">
      <c r="B27" s="73">
        <v>9</v>
      </c>
      <c r="C27" s="73" t="s">
        <v>96</v>
      </c>
      <c r="D27" s="73" t="s">
        <v>80</v>
      </c>
      <c r="E27" s="160" t="s">
        <v>1144</v>
      </c>
      <c r="F27" s="91">
        <v>1</v>
      </c>
      <c r="G27" s="162">
        <v>2140</v>
      </c>
      <c r="H27" s="159">
        <f t="shared" si="0"/>
        <v>2140</v>
      </c>
      <c r="I27" s="90"/>
      <c r="J27" s="91" t="s">
        <v>1145</v>
      </c>
      <c r="K27" s="151"/>
      <c r="L27" s="292" t="s">
        <v>1142</v>
      </c>
      <c r="M27" s="19">
        <v>44532</v>
      </c>
      <c r="N27" s="73"/>
      <c r="O27" s="19" t="s">
        <v>1143</v>
      </c>
      <c r="P27" s="57"/>
      <c r="Q27" s="74">
        <v>44538</v>
      </c>
    </row>
    <row r="28" spans="2:17" s="9" customFormat="1" ht="19.7" customHeight="1">
      <c r="B28" s="73">
        <v>9</v>
      </c>
      <c r="C28" s="73" t="s">
        <v>96</v>
      </c>
      <c r="D28" s="73" t="s">
        <v>80</v>
      </c>
      <c r="E28" s="54" t="s">
        <v>1146</v>
      </c>
      <c r="F28" s="91">
        <v>1</v>
      </c>
      <c r="G28" s="54">
        <v>1880</v>
      </c>
      <c r="H28" s="159">
        <f t="shared" si="0"/>
        <v>1880</v>
      </c>
      <c r="I28" s="164"/>
      <c r="J28" s="54" t="s">
        <v>727</v>
      </c>
      <c r="K28" s="151"/>
      <c r="L28" s="292" t="s">
        <v>1142</v>
      </c>
      <c r="M28" s="19">
        <v>44532</v>
      </c>
      <c r="N28" s="16"/>
      <c r="O28" s="19" t="s">
        <v>1143</v>
      </c>
      <c r="P28" s="19"/>
      <c r="Q28" s="21">
        <v>44543</v>
      </c>
    </row>
    <row r="29" spans="2:17" s="9" customFormat="1" ht="19.7" customHeight="1">
      <c r="B29" s="73">
        <v>9</v>
      </c>
      <c r="C29" s="73" t="s">
        <v>96</v>
      </c>
      <c r="D29" s="73" t="s">
        <v>80</v>
      </c>
      <c r="E29" s="54" t="s">
        <v>1147</v>
      </c>
      <c r="F29" s="91">
        <v>1</v>
      </c>
      <c r="G29" s="54">
        <v>140</v>
      </c>
      <c r="H29" s="159">
        <f t="shared" si="0"/>
        <v>140</v>
      </c>
      <c r="I29" s="17"/>
      <c r="J29" s="54" t="s">
        <v>1148</v>
      </c>
      <c r="K29" s="151"/>
      <c r="L29" s="292" t="s">
        <v>1142</v>
      </c>
      <c r="M29" s="19">
        <v>44532</v>
      </c>
      <c r="N29" s="16"/>
      <c r="O29" s="19" t="s">
        <v>1143</v>
      </c>
      <c r="P29" s="19"/>
      <c r="Q29" s="21">
        <v>44537</v>
      </c>
    </row>
    <row r="30" spans="2:17" s="9" customFormat="1" ht="19.7" customHeight="1">
      <c r="B30" s="73">
        <v>9</v>
      </c>
      <c r="C30" s="73" t="s">
        <v>96</v>
      </c>
      <c r="D30" s="73" t="s">
        <v>80</v>
      </c>
      <c r="E30" s="54" t="s">
        <v>1149</v>
      </c>
      <c r="F30" s="91">
        <v>1</v>
      </c>
      <c r="G30" s="54">
        <v>140</v>
      </c>
      <c r="H30" s="159">
        <f t="shared" si="0"/>
        <v>140</v>
      </c>
      <c r="I30" s="17"/>
      <c r="J30" s="54" t="s">
        <v>1148</v>
      </c>
      <c r="K30" s="151"/>
      <c r="L30" s="292" t="s">
        <v>1142</v>
      </c>
      <c r="M30" s="19">
        <v>44532</v>
      </c>
      <c r="N30" s="16"/>
      <c r="O30" s="19" t="s">
        <v>1143</v>
      </c>
      <c r="P30" s="19"/>
      <c r="Q30" s="21">
        <v>44537</v>
      </c>
    </row>
    <row r="31" spans="2:17" s="9" customFormat="1" ht="19.7" customHeight="1">
      <c r="B31" s="73">
        <v>9</v>
      </c>
      <c r="C31" s="73" t="s">
        <v>96</v>
      </c>
      <c r="D31" s="73" t="s">
        <v>80</v>
      </c>
      <c r="E31" s="54" t="s">
        <v>994</v>
      </c>
      <c r="F31" s="91">
        <v>1</v>
      </c>
      <c r="G31" s="54">
        <v>140</v>
      </c>
      <c r="H31" s="159">
        <f t="shared" si="0"/>
        <v>140</v>
      </c>
      <c r="I31" s="17"/>
      <c r="J31" s="54" t="s">
        <v>1148</v>
      </c>
      <c r="K31" s="151"/>
      <c r="L31" s="292" t="s">
        <v>1142</v>
      </c>
      <c r="M31" s="19">
        <v>44532</v>
      </c>
      <c r="N31" s="16"/>
      <c r="O31" s="19" t="s">
        <v>1143</v>
      </c>
      <c r="P31" s="19"/>
      <c r="Q31" s="21">
        <v>44537</v>
      </c>
    </row>
    <row r="32" spans="2:17" s="9" customFormat="1" ht="19.7" customHeight="1">
      <c r="B32" s="73">
        <v>9</v>
      </c>
      <c r="C32" s="73" t="s">
        <v>96</v>
      </c>
      <c r="D32" s="73" t="s">
        <v>80</v>
      </c>
      <c r="E32" s="54" t="s">
        <v>1150</v>
      </c>
      <c r="F32" s="91">
        <v>1</v>
      </c>
      <c r="G32" s="54">
        <v>170</v>
      </c>
      <c r="H32" s="159">
        <f t="shared" si="0"/>
        <v>170</v>
      </c>
      <c r="I32" s="17"/>
      <c r="J32" s="54" t="s">
        <v>1148</v>
      </c>
      <c r="K32" s="151"/>
      <c r="L32" s="292" t="s">
        <v>1142</v>
      </c>
      <c r="M32" s="19">
        <v>44532</v>
      </c>
      <c r="N32" s="16"/>
      <c r="O32" s="19" t="s">
        <v>1143</v>
      </c>
      <c r="P32" s="19"/>
      <c r="Q32" s="21">
        <v>44537</v>
      </c>
    </row>
    <row r="33" spans="2:17" s="9" customFormat="1" ht="19.7" customHeight="1">
      <c r="B33" s="73">
        <v>9</v>
      </c>
      <c r="C33" s="73" t="s">
        <v>96</v>
      </c>
      <c r="D33" s="73" t="s">
        <v>80</v>
      </c>
      <c r="E33" s="54" t="s">
        <v>1151</v>
      </c>
      <c r="F33" s="91">
        <v>1</v>
      </c>
      <c r="G33" s="54">
        <v>0</v>
      </c>
      <c r="H33" s="159">
        <f t="shared" si="0"/>
        <v>0</v>
      </c>
      <c r="I33" s="17"/>
      <c r="J33" s="54" t="s">
        <v>1148</v>
      </c>
      <c r="K33" s="151" t="s">
        <v>1152</v>
      </c>
      <c r="L33" s="292" t="s">
        <v>1142</v>
      </c>
      <c r="M33" s="19"/>
      <c r="N33" s="16"/>
      <c r="O33" s="19"/>
      <c r="P33" s="19"/>
      <c r="Q33" s="21"/>
    </row>
    <row r="34" spans="2:17" s="9" customFormat="1" ht="19.7" customHeight="1">
      <c r="B34" s="73">
        <v>9</v>
      </c>
      <c r="C34" s="73" t="s">
        <v>96</v>
      </c>
      <c r="D34" s="73" t="s">
        <v>80</v>
      </c>
      <c r="E34" s="54" t="s">
        <v>1153</v>
      </c>
      <c r="F34" s="91">
        <v>1</v>
      </c>
      <c r="G34" s="54">
        <v>260</v>
      </c>
      <c r="H34" s="159">
        <f t="shared" si="0"/>
        <v>260</v>
      </c>
      <c r="I34" s="18"/>
      <c r="J34" s="54" t="s">
        <v>1148</v>
      </c>
      <c r="K34" s="151"/>
      <c r="L34" s="292" t="s">
        <v>1142</v>
      </c>
      <c r="M34" s="19">
        <v>44532</v>
      </c>
      <c r="N34" s="16"/>
      <c r="O34" s="19" t="s">
        <v>1143</v>
      </c>
      <c r="P34" s="19"/>
      <c r="Q34" s="21">
        <v>44537</v>
      </c>
    </row>
    <row r="35" spans="2:17" s="9" customFormat="1" ht="19.7" customHeight="1">
      <c r="B35" s="73">
        <v>7</v>
      </c>
      <c r="C35" s="16" t="s">
        <v>1114</v>
      </c>
      <c r="D35" s="16" t="s">
        <v>1114</v>
      </c>
      <c r="E35" s="50" t="s">
        <v>1154</v>
      </c>
      <c r="F35" s="91">
        <v>1</v>
      </c>
      <c r="G35" s="52">
        <v>0</v>
      </c>
      <c r="H35" s="53">
        <v>0</v>
      </c>
      <c r="I35" s="61"/>
      <c r="J35" s="62" t="s">
        <v>1155</v>
      </c>
      <c r="K35" s="16" t="s">
        <v>1114</v>
      </c>
      <c r="L35" s="17"/>
      <c r="M35" s="19"/>
      <c r="N35" s="16"/>
      <c r="O35" s="19"/>
      <c r="P35" s="19"/>
      <c r="Q35" s="21"/>
    </row>
    <row r="36" spans="2:17" s="9" customFormat="1" ht="19.7" customHeight="1">
      <c r="B36" s="73">
        <v>7</v>
      </c>
      <c r="C36" s="16" t="s">
        <v>1114</v>
      </c>
      <c r="D36" s="16" t="s">
        <v>1114</v>
      </c>
      <c r="E36" s="50" t="s">
        <v>1156</v>
      </c>
      <c r="F36" s="91">
        <v>1</v>
      </c>
      <c r="G36" s="52">
        <v>0</v>
      </c>
      <c r="H36" s="53">
        <v>0</v>
      </c>
      <c r="I36" s="61"/>
      <c r="J36" s="62" t="s">
        <v>1157</v>
      </c>
      <c r="K36" s="16" t="s">
        <v>1114</v>
      </c>
      <c r="L36" s="17"/>
      <c r="M36" s="19"/>
      <c r="N36" s="19"/>
      <c r="O36" s="19"/>
      <c r="P36" s="19"/>
      <c r="Q36" s="21"/>
    </row>
    <row r="37" spans="2:17" s="9" customFormat="1" ht="19.7" customHeight="1">
      <c r="B37" s="73">
        <v>7</v>
      </c>
      <c r="C37" s="16" t="s">
        <v>1114</v>
      </c>
      <c r="D37" s="16" t="s">
        <v>1114</v>
      </c>
      <c r="E37" s="50" t="s">
        <v>1158</v>
      </c>
      <c r="F37" s="91">
        <v>1</v>
      </c>
      <c r="G37" s="52">
        <v>0</v>
      </c>
      <c r="H37" s="53">
        <v>0</v>
      </c>
      <c r="I37" s="61"/>
      <c r="J37" s="62" t="s">
        <v>1159</v>
      </c>
      <c r="K37" s="16" t="s">
        <v>1114</v>
      </c>
      <c r="L37" s="17"/>
      <c r="M37" s="19"/>
      <c r="N37" s="19"/>
      <c r="O37" s="19"/>
      <c r="P37" s="19"/>
      <c r="Q37" s="21"/>
    </row>
    <row r="38" spans="2:17" s="9" customFormat="1" ht="19.7" customHeight="1">
      <c r="B38" s="73">
        <v>7</v>
      </c>
      <c r="C38" s="16" t="s">
        <v>1114</v>
      </c>
      <c r="D38" s="16" t="s">
        <v>1114</v>
      </c>
      <c r="E38" s="50" t="s">
        <v>1160</v>
      </c>
      <c r="F38" s="91">
        <v>1</v>
      </c>
      <c r="G38" s="52">
        <v>0</v>
      </c>
      <c r="H38" s="53">
        <v>0</v>
      </c>
      <c r="I38" s="61"/>
      <c r="J38" s="62" t="s">
        <v>1161</v>
      </c>
      <c r="K38" s="16" t="s">
        <v>1114</v>
      </c>
      <c r="L38" s="16"/>
      <c r="M38" s="19"/>
      <c r="N38" s="16"/>
      <c r="O38" s="308"/>
      <c r="P38" s="19"/>
      <c r="Q38" s="21"/>
    </row>
    <row r="39" spans="2:17" s="9" customFormat="1" ht="19.7" customHeight="1">
      <c r="B39" s="73"/>
      <c r="C39" s="16"/>
      <c r="D39" s="16"/>
      <c r="E39" s="54"/>
      <c r="F39" s="54"/>
      <c r="G39" s="54"/>
      <c r="H39" s="134"/>
      <c r="I39" s="17"/>
      <c r="J39" s="54"/>
      <c r="K39" s="165"/>
      <c r="L39" s="16"/>
      <c r="M39" s="19"/>
      <c r="N39" s="16"/>
      <c r="O39" s="308"/>
      <c r="P39" s="19"/>
      <c r="Q39" s="21"/>
    </row>
    <row r="40" spans="2:17" s="9" customFormat="1" ht="19.7" customHeight="1">
      <c r="B40" s="73">
        <v>14</v>
      </c>
      <c r="C40" s="73" t="s">
        <v>492</v>
      </c>
      <c r="D40" s="73" t="s">
        <v>492</v>
      </c>
      <c r="E40" s="54" t="s">
        <v>1162</v>
      </c>
      <c r="F40" s="54">
        <v>1</v>
      </c>
      <c r="G40" s="54">
        <v>1260</v>
      </c>
      <c r="H40" s="159">
        <f>F40*G40</f>
        <v>1260</v>
      </c>
      <c r="I40" s="17"/>
      <c r="J40" s="54" t="s">
        <v>1133</v>
      </c>
      <c r="K40" s="93" t="s">
        <v>1122</v>
      </c>
      <c r="L40" s="16"/>
      <c r="M40" s="19">
        <v>44596</v>
      </c>
      <c r="N40" s="16"/>
      <c r="O40" s="308"/>
      <c r="P40" s="19"/>
      <c r="Q40" s="21">
        <v>44599</v>
      </c>
    </row>
    <row r="41" spans="2:17" s="9" customFormat="1" ht="19.7" customHeight="1">
      <c r="B41" s="73"/>
      <c r="C41" s="16"/>
      <c r="D41" s="16"/>
      <c r="E41" s="54"/>
      <c r="F41" s="54"/>
      <c r="G41" s="54"/>
      <c r="H41" s="134"/>
      <c r="I41" s="17"/>
      <c r="J41" s="54"/>
      <c r="K41" s="165"/>
      <c r="L41" s="16"/>
      <c r="M41" s="19"/>
      <c r="N41" s="16"/>
      <c r="O41" s="56"/>
      <c r="P41" s="19"/>
      <c r="Q41" s="21"/>
    </row>
    <row r="42" spans="2:17" s="9" customFormat="1" ht="19.7" customHeight="1">
      <c r="B42" s="73">
        <v>9</v>
      </c>
      <c r="C42" s="73" t="s">
        <v>96</v>
      </c>
      <c r="D42" s="73" t="s">
        <v>80</v>
      </c>
      <c r="E42" s="54" t="s">
        <v>1163</v>
      </c>
      <c r="F42" s="91">
        <v>1</v>
      </c>
      <c r="G42" s="54">
        <v>1880</v>
      </c>
      <c r="H42" s="159">
        <f>F42*G42</f>
        <v>1880</v>
      </c>
      <c r="I42" s="164"/>
      <c r="J42" s="54" t="s">
        <v>727</v>
      </c>
      <c r="K42" s="151" t="s">
        <v>1164</v>
      </c>
      <c r="L42" s="292"/>
      <c r="M42" s="19">
        <v>44617</v>
      </c>
      <c r="N42" s="16"/>
      <c r="O42" s="19"/>
      <c r="P42" s="19"/>
      <c r="Q42" s="21"/>
    </row>
    <row r="43" spans="2:17" s="9" customFormat="1" ht="19.7" customHeight="1">
      <c r="B43" s="73"/>
      <c r="C43" s="16"/>
      <c r="D43" s="16"/>
      <c r="E43" s="54"/>
      <c r="F43" s="54"/>
      <c r="G43" s="54"/>
      <c r="H43" s="134"/>
      <c r="I43" s="17"/>
      <c r="J43" s="54"/>
      <c r="K43" s="165"/>
      <c r="L43" s="16"/>
      <c r="M43" s="19"/>
      <c r="N43" s="16"/>
      <c r="O43" s="19"/>
      <c r="P43" s="19"/>
      <c r="Q43" s="21"/>
    </row>
    <row r="44" spans="2:17" s="9" customFormat="1" ht="19.7" customHeight="1">
      <c r="B44" s="73"/>
      <c r="C44" s="16"/>
      <c r="D44" s="16"/>
      <c r="E44" s="54"/>
      <c r="F44" s="54"/>
      <c r="G44" s="54"/>
      <c r="H44" s="134"/>
      <c r="I44" s="17"/>
      <c r="J44" s="54"/>
      <c r="K44" s="165"/>
      <c r="L44" s="16"/>
      <c r="M44" s="19"/>
      <c r="N44" s="16"/>
      <c r="O44" s="19"/>
      <c r="P44" s="19"/>
      <c r="Q44" s="21"/>
    </row>
    <row r="45" spans="2:17" s="9" customFormat="1" ht="19.7" customHeight="1">
      <c r="B45" s="73"/>
      <c r="C45" s="16"/>
      <c r="D45" s="16"/>
      <c r="E45" s="54"/>
      <c r="F45" s="54"/>
      <c r="G45" s="54"/>
      <c r="H45" s="134"/>
      <c r="I45" s="17"/>
      <c r="J45" s="54"/>
      <c r="K45" s="165"/>
      <c r="L45" s="16"/>
      <c r="M45" s="19"/>
      <c r="N45" s="16"/>
      <c r="O45" s="19"/>
      <c r="P45" s="19"/>
      <c r="Q45" s="21"/>
    </row>
    <row r="46" spans="2:17" s="9" customFormat="1" ht="19.7" customHeight="1">
      <c r="B46" s="16"/>
      <c r="C46" s="16"/>
      <c r="D46" s="16"/>
      <c r="E46" s="363"/>
      <c r="F46" s="364"/>
      <c r="G46" s="365"/>
      <c r="H46" s="134"/>
      <c r="I46" s="366"/>
      <c r="J46" s="54"/>
      <c r="K46" s="165"/>
      <c r="L46" s="16"/>
      <c r="M46" s="19"/>
      <c r="N46" s="16"/>
      <c r="O46" s="56"/>
      <c r="P46" s="56"/>
      <c r="Q46" s="21"/>
    </row>
    <row r="47" spans="2:17" s="9" customFormat="1" ht="19.7" customHeight="1">
      <c r="B47" s="16"/>
      <c r="C47" s="16"/>
      <c r="D47" s="16"/>
      <c r="E47" s="363"/>
      <c r="F47" s="364"/>
      <c r="G47" s="365"/>
      <c r="H47" s="134"/>
      <c r="I47" s="366"/>
      <c r="J47" s="54"/>
      <c r="K47" s="165"/>
      <c r="L47" s="16"/>
      <c r="M47" s="19"/>
      <c r="N47" s="16"/>
      <c r="O47" s="56"/>
      <c r="P47" s="56"/>
      <c r="Q47" s="21"/>
    </row>
  </sheetData>
  <autoFilter ref="B9:O46" xr:uid="{D59853A5-2FC1-436D-AA7F-E33D2FDF7F14}"/>
  <mergeCells count="7">
    <mergeCell ref="J17:J18"/>
    <mergeCell ref="B2:D2"/>
    <mergeCell ref="G2:I2"/>
    <mergeCell ref="B3:D3"/>
    <mergeCell ref="B4:D4"/>
    <mergeCell ref="B5:D5"/>
    <mergeCell ref="B6:D6"/>
  </mergeCells>
  <phoneticPr fontId="3"/>
  <dataValidations count="1">
    <dataValidation imeMode="hiragana" allowBlank="1" showInputMessage="1" showErrorMessage="1" sqref="J35 JF35 TB35 ACX35 AMT35 AWP35 BGL35 BQH35 CAD35 CJZ35 CTV35 DDR35 DNN35 DXJ35 EHF35 ERB35 FAX35 FKT35 FUP35 GEL35 GOH35 GYD35 HHZ35 HRV35 IBR35 ILN35 IVJ35 JFF35 JPB35 JYX35 KIT35 KSP35 LCL35 LMH35 LWD35 MFZ35 MPV35 MZR35 NJN35 NTJ35 ODF35 ONB35 OWX35 PGT35 PQP35 QAL35 QKH35 QUD35 RDZ35 RNV35 RXR35 SHN35 SRJ35 TBF35 TLB35 TUX35 UET35 UOP35 UYL35 VIH35 VSD35 WBZ35 WLV35 WVR35 J65571 JF65571 TB65571 ACX65571 AMT65571 AWP65571 BGL65571 BQH65571 CAD65571 CJZ65571 CTV65571 DDR65571 DNN65571 DXJ65571 EHF65571 ERB65571 FAX65571 FKT65571 FUP65571 GEL65571 GOH65571 GYD65571 HHZ65571 HRV65571 IBR65571 ILN65571 IVJ65571 JFF65571 JPB65571 JYX65571 KIT65571 KSP65571 LCL65571 LMH65571 LWD65571 MFZ65571 MPV65571 MZR65571 NJN65571 NTJ65571 ODF65571 ONB65571 OWX65571 PGT65571 PQP65571 QAL65571 QKH65571 QUD65571 RDZ65571 RNV65571 RXR65571 SHN65571 SRJ65571 TBF65571 TLB65571 TUX65571 UET65571 UOP65571 UYL65571 VIH65571 VSD65571 WBZ65571 WLV65571 WVR65571 J131107 JF131107 TB131107 ACX131107 AMT131107 AWP131107 BGL131107 BQH131107 CAD131107 CJZ131107 CTV131107 DDR131107 DNN131107 DXJ131107 EHF131107 ERB131107 FAX131107 FKT131107 FUP131107 GEL131107 GOH131107 GYD131107 HHZ131107 HRV131107 IBR131107 ILN131107 IVJ131107 JFF131107 JPB131107 JYX131107 KIT131107 KSP131107 LCL131107 LMH131107 LWD131107 MFZ131107 MPV131107 MZR131107 NJN131107 NTJ131107 ODF131107 ONB131107 OWX131107 PGT131107 PQP131107 QAL131107 QKH131107 QUD131107 RDZ131107 RNV131107 RXR131107 SHN131107 SRJ131107 TBF131107 TLB131107 TUX131107 UET131107 UOP131107 UYL131107 VIH131107 VSD131107 WBZ131107 WLV131107 WVR131107 J196643 JF196643 TB196643 ACX196643 AMT196643 AWP196643 BGL196643 BQH196643 CAD196643 CJZ196643 CTV196643 DDR196643 DNN196643 DXJ196643 EHF196643 ERB196643 FAX196643 FKT196643 FUP196643 GEL196643 GOH196643 GYD196643 HHZ196643 HRV196643 IBR196643 ILN196643 IVJ196643 JFF196643 JPB196643 JYX196643 KIT196643 KSP196643 LCL196643 LMH196643 LWD196643 MFZ196643 MPV196643 MZR196643 NJN196643 NTJ196643 ODF196643 ONB196643 OWX196643 PGT196643 PQP196643 QAL196643 QKH196643 QUD196643 RDZ196643 RNV196643 RXR196643 SHN196643 SRJ196643 TBF196643 TLB196643 TUX196643 UET196643 UOP196643 UYL196643 VIH196643 VSD196643 WBZ196643 WLV196643 WVR196643 J262179 JF262179 TB262179 ACX262179 AMT262179 AWP262179 BGL262179 BQH262179 CAD262179 CJZ262179 CTV262179 DDR262179 DNN262179 DXJ262179 EHF262179 ERB262179 FAX262179 FKT262179 FUP262179 GEL262179 GOH262179 GYD262179 HHZ262179 HRV262179 IBR262179 ILN262179 IVJ262179 JFF262179 JPB262179 JYX262179 KIT262179 KSP262179 LCL262179 LMH262179 LWD262179 MFZ262179 MPV262179 MZR262179 NJN262179 NTJ262179 ODF262179 ONB262179 OWX262179 PGT262179 PQP262179 QAL262179 QKH262179 QUD262179 RDZ262179 RNV262179 RXR262179 SHN262179 SRJ262179 TBF262179 TLB262179 TUX262179 UET262179 UOP262179 UYL262179 VIH262179 VSD262179 WBZ262179 WLV262179 WVR262179 J327715 JF327715 TB327715 ACX327715 AMT327715 AWP327715 BGL327715 BQH327715 CAD327715 CJZ327715 CTV327715 DDR327715 DNN327715 DXJ327715 EHF327715 ERB327715 FAX327715 FKT327715 FUP327715 GEL327715 GOH327715 GYD327715 HHZ327715 HRV327715 IBR327715 ILN327715 IVJ327715 JFF327715 JPB327715 JYX327715 KIT327715 KSP327715 LCL327715 LMH327715 LWD327715 MFZ327715 MPV327715 MZR327715 NJN327715 NTJ327715 ODF327715 ONB327715 OWX327715 PGT327715 PQP327715 QAL327715 QKH327715 QUD327715 RDZ327715 RNV327715 RXR327715 SHN327715 SRJ327715 TBF327715 TLB327715 TUX327715 UET327715 UOP327715 UYL327715 VIH327715 VSD327715 WBZ327715 WLV327715 WVR327715 J393251 JF393251 TB393251 ACX393251 AMT393251 AWP393251 BGL393251 BQH393251 CAD393251 CJZ393251 CTV393251 DDR393251 DNN393251 DXJ393251 EHF393251 ERB393251 FAX393251 FKT393251 FUP393251 GEL393251 GOH393251 GYD393251 HHZ393251 HRV393251 IBR393251 ILN393251 IVJ393251 JFF393251 JPB393251 JYX393251 KIT393251 KSP393251 LCL393251 LMH393251 LWD393251 MFZ393251 MPV393251 MZR393251 NJN393251 NTJ393251 ODF393251 ONB393251 OWX393251 PGT393251 PQP393251 QAL393251 QKH393251 QUD393251 RDZ393251 RNV393251 RXR393251 SHN393251 SRJ393251 TBF393251 TLB393251 TUX393251 UET393251 UOP393251 UYL393251 VIH393251 VSD393251 WBZ393251 WLV393251 WVR393251 J458787 JF458787 TB458787 ACX458787 AMT458787 AWP458787 BGL458787 BQH458787 CAD458787 CJZ458787 CTV458787 DDR458787 DNN458787 DXJ458787 EHF458787 ERB458787 FAX458787 FKT458787 FUP458787 GEL458787 GOH458787 GYD458787 HHZ458787 HRV458787 IBR458787 ILN458787 IVJ458787 JFF458787 JPB458787 JYX458787 KIT458787 KSP458787 LCL458787 LMH458787 LWD458787 MFZ458787 MPV458787 MZR458787 NJN458787 NTJ458787 ODF458787 ONB458787 OWX458787 PGT458787 PQP458787 QAL458787 QKH458787 QUD458787 RDZ458787 RNV458787 RXR458787 SHN458787 SRJ458787 TBF458787 TLB458787 TUX458787 UET458787 UOP458787 UYL458787 VIH458787 VSD458787 WBZ458787 WLV458787 WVR458787 J524323 JF524323 TB524323 ACX524323 AMT524323 AWP524323 BGL524323 BQH524323 CAD524323 CJZ524323 CTV524323 DDR524323 DNN524323 DXJ524323 EHF524323 ERB524323 FAX524323 FKT524323 FUP524323 GEL524323 GOH524323 GYD524323 HHZ524323 HRV524323 IBR524323 ILN524323 IVJ524323 JFF524323 JPB524323 JYX524323 KIT524323 KSP524323 LCL524323 LMH524323 LWD524323 MFZ524323 MPV524323 MZR524323 NJN524323 NTJ524323 ODF524323 ONB524323 OWX524323 PGT524323 PQP524323 QAL524323 QKH524323 QUD524323 RDZ524323 RNV524323 RXR524323 SHN524323 SRJ524323 TBF524323 TLB524323 TUX524323 UET524323 UOP524323 UYL524323 VIH524323 VSD524323 WBZ524323 WLV524323 WVR524323 J589859 JF589859 TB589859 ACX589859 AMT589859 AWP589859 BGL589859 BQH589859 CAD589859 CJZ589859 CTV589859 DDR589859 DNN589859 DXJ589859 EHF589859 ERB589859 FAX589859 FKT589859 FUP589859 GEL589859 GOH589859 GYD589859 HHZ589859 HRV589859 IBR589859 ILN589859 IVJ589859 JFF589859 JPB589859 JYX589859 KIT589859 KSP589859 LCL589859 LMH589859 LWD589859 MFZ589859 MPV589859 MZR589859 NJN589859 NTJ589859 ODF589859 ONB589859 OWX589859 PGT589859 PQP589859 QAL589859 QKH589859 QUD589859 RDZ589859 RNV589859 RXR589859 SHN589859 SRJ589859 TBF589859 TLB589859 TUX589859 UET589859 UOP589859 UYL589859 VIH589859 VSD589859 WBZ589859 WLV589859 WVR589859 J655395 JF655395 TB655395 ACX655395 AMT655395 AWP655395 BGL655395 BQH655395 CAD655395 CJZ655395 CTV655395 DDR655395 DNN655395 DXJ655395 EHF655395 ERB655395 FAX655395 FKT655395 FUP655395 GEL655395 GOH655395 GYD655395 HHZ655395 HRV655395 IBR655395 ILN655395 IVJ655395 JFF655395 JPB655395 JYX655395 KIT655395 KSP655395 LCL655395 LMH655395 LWD655395 MFZ655395 MPV655395 MZR655395 NJN655395 NTJ655395 ODF655395 ONB655395 OWX655395 PGT655395 PQP655395 QAL655395 QKH655395 QUD655395 RDZ655395 RNV655395 RXR655395 SHN655395 SRJ655395 TBF655395 TLB655395 TUX655395 UET655395 UOP655395 UYL655395 VIH655395 VSD655395 WBZ655395 WLV655395 WVR655395 J720931 JF720931 TB720931 ACX720931 AMT720931 AWP720931 BGL720931 BQH720931 CAD720931 CJZ720931 CTV720931 DDR720931 DNN720931 DXJ720931 EHF720931 ERB720931 FAX720931 FKT720931 FUP720931 GEL720931 GOH720931 GYD720931 HHZ720931 HRV720931 IBR720931 ILN720931 IVJ720931 JFF720931 JPB720931 JYX720931 KIT720931 KSP720931 LCL720931 LMH720931 LWD720931 MFZ720931 MPV720931 MZR720931 NJN720931 NTJ720931 ODF720931 ONB720931 OWX720931 PGT720931 PQP720931 QAL720931 QKH720931 QUD720931 RDZ720931 RNV720931 RXR720931 SHN720931 SRJ720931 TBF720931 TLB720931 TUX720931 UET720931 UOP720931 UYL720931 VIH720931 VSD720931 WBZ720931 WLV720931 WVR720931 J786467 JF786467 TB786467 ACX786467 AMT786467 AWP786467 BGL786467 BQH786467 CAD786467 CJZ786467 CTV786467 DDR786467 DNN786467 DXJ786467 EHF786467 ERB786467 FAX786467 FKT786467 FUP786467 GEL786467 GOH786467 GYD786467 HHZ786467 HRV786467 IBR786467 ILN786467 IVJ786467 JFF786467 JPB786467 JYX786467 KIT786467 KSP786467 LCL786467 LMH786467 LWD786467 MFZ786467 MPV786467 MZR786467 NJN786467 NTJ786467 ODF786467 ONB786467 OWX786467 PGT786467 PQP786467 QAL786467 QKH786467 QUD786467 RDZ786467 RNV786467 RXR786467 SHN786467 SRJ786467 TBF786467 TLB786467 TUX786467 UET786467 UOP786467 UYL786467 VIH786467 VSD786467 WBZ786467 WLV786467 WVR786467 J852003 JF852003 TB852003 ACX852003 AMT852003 AWP852003 BGL852003 BQH852003 CAD852003 CJZ852003 CTV852003 DDR852003 DNN852003 DXJ852003 EHF852003 ERB852003 FAX852003 FKT852003 FUP852003 GEL852003 GOH852003 GYD852003 HHZ852003 HRV852003 IBR852003 ILN852003 IVJ852003 JFF852003 JPB852003 JYX852003 KIT852003 KSP852003 LCL852003 LMH852003 LWD852003 MFZ852003 MPV852003 MZR852003 NJN852003 NTJ852003 ODF852003 ONB852003 OWX852003 PGT852003 PQP852003 QAL852003 QKH852003 QUD852003 RDZ852003 RNV852003 RXR852003 SHN852003 SRJ852003 TBF852003 TLB852003 TUX852003 UET852003 UOP852003 UYL852003 VIH852003 VSD852003 WBZ852003 WLV852003 WVR852003 J917539 JF917539 TB917539 ACX917539 AMT917539 AWP917539 BGL917539 BQH917539 CAD917539 CJZ917539 CTV917539 DDR917539 DNN917539 DXJ917539 EHF917539 ERB917539 FAX917539 FKT917539 FUP917539 GEL917539 GOH917539 GYD917539 HHZ917539 HRV917539 IBR917539 ILN917539 IVJ917539 JFF917539 JPB917539 JYX917539 KIT917539 KSP917539 LCL917539 LMH917539 LWD917539 MFZ917539 MPV917539 MZR917539 NJN917539 NTJ917539 ODF917539 ONB917539 OWX917539 PGT917539 PQP917539 QAL917539 QKH917539 QUD917539 RDZ917539 RNV917539 RXR917539 SHN917539 SRJ917539 TBF917539 TLB917539 TUX917539 UET917539 UOP917539 UYL917539 VIH917539 VSD917539 WBZ917539 WLV917539 WVR917539 J983075 JF983075 TB983075 ACX983075 AMT983075 AWP983075 BGL983075 BQH983075 CAD983075 CJZ983075 CTV983075 DDR983075 DNN983075 DXJ983075 EHF983075 ERB983075 FAX983075 FKT983075 FUP983075 GEL983075 GOH983075 GYD983075 HHZ983075 HRV983075 IBR983075 ILN983075 IVJ983075 JFF983075 JPB983075 JYX983075 KIT983075 KSP983075 LCL983075 LMH983075 LWD983075 MFZ983075 MPV983075 MZR983075 NJN983075 NTJ983075 ODF983075 ONB983075 OWX983075 PGT983075 PQP983075 QAL983075 QKH983075 QUD983075 RDZ983075 RNV983075 RXR983075 SHN983075 SRJ983075 TBF983075 TLB983075 TUX983075 UET983075 UOP983075 UYL983075 VIH983075 VSD983075 WBZ983075 WLV983075 WVR983075 J22:J27 JF22:JF27 TB22:TB27 ACX22:ACX27 AMT22:AMT27 AWP22:AWP27 BGL22:BGL27 BQH22:BQH27 CAD22:CAD27 CJZ22:CJZ27 CTV22:CTV27 DDR22:DDR27 DNN22:DNN27 DXJ22:DXJ27 EHF22:EHF27 ERB22:ERB27 FAX22:FAX27 FKT22:FKT27 FUP22:FUP27 GEL22:GEL27 GOH22:GOH27 GYD22:GYD27 HHZ22:HHZ27 HRV22:HRV27 IBR22:IBR27 ILN22:ILN27 IVJ22:IVJ27 JFF22:JFF27 JPB22:JPB27 JYX22:JYX27 KIT22:KIT27 KSP22:KSP27 LCL22:LCL27 LMH22:LMH27 LWD22:LWD27 MFZ22:MFZ27 MPV22:MPV27 MZR22:MZR27 NJN22:NJN27 NTJ22:NTJ27 ODF22:ODF27 ONB22:ONB27 OWX22:OWX27 PGT22:PGT27 PQP22:PQP27 QAL22:QAL27 QKH22:QKH27 QUD22:QUD27 RDZ22:RDZ27 RNV22:RNV27 RXR22:RXR27 SHN22:SHN27 SRJ22:SRJ27 TBF22:TBF27 TLB22:TLB27 TUX22:TUX27 UET22:UET27 UOP22:UOP27 UYL22:UYL27 VIH22:VIH27 VSD22:VSD27 WBZ22:WBZ27 WLV22:WLV27 WVR22:WVR27 J65558:J65563 JF65558:JF65563 TB65558:TB65563 ACX65558:ACX65563 AMT65558:AMT65563 AWP65558:AWP65563 BGL65558:BGL65563 BQH65558:BQH65563 CAD65558:CAD65563 CJZ65558:CJZ65563 CTV65558:CTV65563 DDR65558:DDR65563 DNN65558:DNN65563 DXJ65558:DXJ65563 EHF65558:EHF65563 ERB65558:ERB65563 FAX65558:FAX65563 FKT65558:FKT65563 FUP65558:FUP65563 GEL65558:GEL65563 GOH65558:GOH65563 GYD65558:GYD65563 HHZ65558:HHZ65563 HRV65558:HRV65563 IBR65558:IBR65563 ILN65558:ILN65563 IVJ65558:IVJ65563 JFF65558:JFF65563 JPB65558:JPB65563 JYX65558:JYX65563 KIT65558:KIT65563 KSP65558:KSP65563 LCL65558:LCL65563 LMH65558:LMH65563 LWD65558:LWD65563 MFZ65558:MFZ65563 MPV65558:MPV65563 MZR65558:MZR65563 NJN65558:NJN65563 NTJ65558:NTJ65563 ODF65558:ODF65563 ONB65558:ONB65563 OWX65558:OWX65563 PGT65558:PGT65563 PQP65558:PQP65563 QAL65558:QAL65563 QKH65558:QKH65563 QUD65558:QUD65563 RDZ65558:RDZ65563 RNV65558:RNV65563 RXR65558:RXR65563 SHN65558:SHN65563 SRJ65558:SRJ65563 TBF65558:TBF65563 TLB65558:TLB65563 TUX65558:TUX65563 UET65558:UET65563 UOP65558:UOP65563 UYL65558:UYL65563 VIH65558:VIH65563 VSD65558:VSD65563 WBZ65558:WBZ65563 WLV65558:WLV65563 WVR65558:WVR65563 J131094:J131099 JF131094:JF131099 TB131094:TB131099 ACX131094:ACX131099 AMT131094:AMT131099 AWP131094:AWP131099 BGL131094:BGL131099 BQH131094:BQH131099 CAD131094:CAD131099 CJZ131094:CJZ131099 CTV131094:CTV131099 DDR131094:DDR131099 DNN131094:DNN131099 DXJ131094:DXJ131099 EHF131094:EHF131099 ERB131094:ERB131099 FAX131094:FAX131099 FKT131094:FKT131099 FUP131094:FUP131099 GEL131094:GEL131099 GOH131094:GOH131099 GYD131094:GYD131099 HHZ131094:HHZ131099 HRV131094:HRV131099 IBR131094:IBR131099 ILN131094:ILN131099 IVJ131094:IVJ131099 JFF131094:JFF131099 JPB131094:JPB131099 JYX131094:JYX131099 KIT131094:KIT131099 KSP131094:KSP131099 LCL131094:LCL131099 LMH131094:LMH131099 LWD131094:LWD131099 MFZ131094:MFZ131099 MPV131094:MPV131099 MZR131094:MZR131099 NJN131094:NJN131099 NTJ131094:NTJ131099 ODF131094:ODF131099 ONB131094:ONB131099 OWX131094:OWX131099 PGT131094:PGT131099 PQP131094:PQP131099 QAL131094:QAL131099 QKH131094:QKH131099 QUD131094:QUD131099 RDZ131094:RDZ131099 RNV131094:RNV131099 RXR131094:RXR131099 SHN131094:SHN131099 SRJ131094:SRJ131099 TBF131094:TBF131099 TLB131094:TLB131099 TUX131094:TUX131099 UET131094:UET131099 UOP131094:UOP131099 UYL131094:UYL131099 VIH131094:VIH131099 VSD131094:VSD131099 WBZ131094:WBZ131099 WLV131094:WLV131099 WVR131094:WVR131099 J196630:J196635 JF196630:JF196635 TB196630:TB196635 ACX196630:ACX196635 AMT196630:AMT196635 AWP196630:AWP196635 BGL196630:BGL196635 BQH196630:BQH196635 CAD196630:CAD196635 CJZ196630:CJZ196635 CTV196630:CTV196635 DDR196630:DDR196635 DNN196630:DNN196635 DXJ196630:DXJ196635 EHF196630:EHF196635 ERB196630:ERB196635 FAX196630:FAX196635 FKT196630:FKT196635 FUP196630:FUP196635 GEL196630:GEL196635 GOH196630:GOH196635 GYD196630:GYD196635 HHZ196630:HHZ196635 HRV196630:HRV196635 IBR196630:IBR196635 ILN196630:ILN196635 IVJ196630:IVJ196635 JFF196630:JFF196635 JPB196630:JPB196635 JYX196630:JYX196635 KIT196630:KIT196635 KSP196630:KSP196635 LCL196630:LCL196635 LMH196630:LMH196635 LWD196630:LWD196635 MFZ196630:MFZ196635 MPV196630:MPV196635 MZR196630:MZR196635 NJN196630:NJN196635 NTJ196630:NTJ196635 ODF196630:ODF196635 ONB196630:ONB196635 OWX196630:OWX196635 PGT196630:PGT196635 PQP196630:PQP196635 QAL196630:QAL196635 QKH196630:QKH196635 QUD196630:QUD196635 RDZ196630:RDZ196635 RNV196630:RNV196635 RXR196630:RXR196635 SHN196630:SHN196635 SRJ196630:SRJ196635 TBF196630:TBF196635 TLB196630:TLB196635 TUX196630:TUX196635 UET196630:UET196635 UOP196630:UOP196635 UYL196630:UYL196635 VIH196630:VIH196635 VSD196630:VSD196635 WBZ196630:WBZ196635 WLV196630:WLV196635 WVR196630:WVR196635 J262166:J262171 JF262166:JF262171 TB262166:TB262171 ACX262166:ACX262171 AMT262166:AMT262171 AWP262166:AWP262171 BGL262166:BGL262171 BQH262166:BQH262171 CAD262166:CAD262171 CJZ262166:CJZ262171 CTV262166:CTV262171 DDR262166:DDR262171 DNN262166:DNN262171 DXJ262166:DXJ262171 EHF262166:EHF262171 ERB262166:ERB262171 FAX262166:FAX262171 FKT262166:FKT262171 FUP262166:FUP262171 GEL262166:GEL262171 GOH262166:GOH262171 GYD262166:GYD262171 HHZ262166:HHZ262171 HRV262166:HRV262171 IBR262166:IBR262171 ILN262166:ILN262171 IVJ262166:IVJ262171 JFF262166:JFF262171 JPB262166:JPB262171 JYX262166:JYX262171 KIT262166:KIT262171 KSP262166:KSP262171 LCL262166:LCL262171 LMH262166:LMH262171 LWD262166:LWD262171 MFZ262166:MFZ262171 MPV262166:MPV262171 MZR262166:MZR262171 NJN262166:NJN262171 NTJ262166:NTJ262171 ODF262166:ODF262171 ONB262166:ONB262171 OWX262166:OWX262171 PGT262166:PGT262171 PQP262166:PQP262171 QAL262166:QAL262171 QKH262166:QKH262171 QUD262166:QUD262171 RDZ262166:RDZ262171 RNV262166:RNV262171 RXR262166:RXR262171 SHN262166:SHN262171 SRJ262166:SRJ262171 TBF262166:TBF262171 TLB262166:TLB262171 TUX262166:TUX262171 UET262166:UET262171 UOP262166:UOP262171 UYL262166:UYL262171 VIH262166:VIH262171 VSD262166:VSD262171 WBZ262166:WBZ262171 WLV262166:WLV262171 WVR262166:WVR262171 J327702:J327707 JF327702:JF327707 TB327702:TB327707 ACX327702:ACX327707 AMT327702:AMT327707 AWP327702:AWP327707 BGL327702:BGL327707 BQH327702:BQH327707 CAD327702:CAD327707 CJZ327702:CJZ327707 CTV327702:CTV327707 DDR327702:DDR327707 DNN327702:DNN327707 DXJ327702:DXJ327707 EHF327702:EHF327707 ERB327702:ERB327707 FAX327702:FAX327707 FKT327702:FKT327707 FUP327702:FUP327707 GEL327702:GEL327707 GOH327702:GOH327707 GYD327702:GYD327707 HHZ327702:HHZ327707 HRV327702:HRV327707 IBR327702:IBR327707 ILN327702:ILN327707 IVJ327702:IVJ327707 JFF327702:JFF327707 JPB327702:JPB327707 JYX327702:JYX327707 KIT327702:KIT327707 KSP327702:KSP327707 LCL327702:LCL327707 LMH327702:LMH327707 LWD327702:LWD327707 MFZ327702:MFZ327707 MPV327702:MPV327707 MZR327702:MZR327707 NJN327702:NJN327707 NTJ327702:NTJ327707 ODF327702:ODF327707 ONB327702:ONB327707 OWX327702:OWX327707 PGT327702:PGT327707 PQP327702:PQP327707 QAL327702:QAL327707 QKH327702:QKH327707 QUD327702:QUD327707 RDZ327702:RDZ327707 RNV327702:RNV327707 RXR327702:RXR327707 SHN327702:SHN327707 SRJ327702:SRJ327707 TBF327702:TBF327707 TLB327702:TLB327707 TUX327702:TUX327707 UET327702:UET327707 UOP327702:UOP327707 UYL327702:UYL327707 VIH327702:VIH327707 VSD327702:VSD327707 WBZ327702:WBZ327707 WLV327702:WLV327707 WVR327702:WVR327707 J393238:J393243 JF393238:JF393243 TB393238:TB393243 ACX393238:ACX393243 AMT393238:AMT393243 AWP393238:AWP393243 BGL393238:BGL393243 BQH393238:BQH393243 CAD393238:CAD393243 CJZ393238:CJZ393243 CTV393238:CTV393243 DDR393238:DDR393243 DNN393238:DNN393243 DXJ393238:DXJ393243 EHF393238:EHF393243 ERB393238:ERB393243 FAX393238:FAX393243 FKT393238:FKT393243 FUP393238:FUP393243 GEL393238:GEL393243 GOH393238:GOH393243 GYD393238:GYD393243 HHZ393238:HHZ393243 HRV393238:HRV393243 IBR393238:IBR393243 ILN393238:ILN393243 IVJ393238:IVJ393243 JFF393238:JFF393243 JPB393238:JPB393243 JYX393238:JYX393243 KIT393238:KIT393243 KSP393238:KSP393243 LCL393238:LCL393243 LMH393238:LMH393243 LWD393238:LWD393243 MFZ393238:MFZ393243 MPV393238:MPV393243 MZR393238:MZR393243 NJN393238:NJN393243 NTJ393238:NTJ393243 ODF393238:ODF393243 ONB393238:ONB393243 OWX393238:OWX393243 PGT393238:PGT393243 PQP393238:PQP393243 QAL393238:QAL393243 QKH393238:QKH393243 QUD393238:QUD393243 RDZ393238:RDZ393243 RNV393238:RNV393243 RXR393238:RXR393243 SHN393238:SHN393243 SRJ393238:SRJ393243 TBF393238:TBF393243 TLB393238:TLB393243 TUX393238:TUX393243 UET393238:UET393243 UOP393238:UOP393243 UYL393238:UYL393243 VIH393238:VIH393243 VSD393238:VSD393243 WBZ393238:WBZ393243 WLV393238:WLV393243 WVR393238:WVR393243 J458774:J458779 JF458774:JF458779 TB458774:TB458779 ACX458774:ACX458779 AMT458774:AMT458779 AWP458774:AWP458779 BGL458774:BGL458779 BQH458774:BQH458779 CAD458774:CAD458779 CJZ458774:CJZ458779 CTV458774:CTV458779 DDR458774:DDR458779 DNN458774:DNN458779 DXJ458774:DXJ458779 EHF458774:EHF458779 ERB458774:ERB458779 FAX458774:FAX458779 FKT458774:FKT458779 FUP458774:FUP458779 GEL458774:GEL458779 GOH458774:GOH458779 GYD458774:GYD458779 HHZ458774:HHZ458779 HRV458774:HRV458779 IBR458774:IBR458779 ILN458774:ILN458779 IVJ458774:IVJ458779 JFF458774:JFF458779 JPB458774:JPB458779 JYX458774:JYX458779 KIT458774:KIT458779 KSP458774:KSP458779 LCL458774:LCL458779 LMH458774:LMH458779 LWD458774:LWD458779 MFZ458774:MFZ458779 MPV458774:MPV458779 MZR458774:MZR458779 NJN458774:NJN458779 NTJ458774:NTJ458779 ODF458774:ODF458779 ONB458774:ONB458779 OWX458774:OWX458779 PGT458774:PGT458779 PQP458774:PQP458779 QAL458774:QAL458779 QKH458774:QKH458779 QUD458774:QUD458779 RDZ458774:RDZ458779 RNV458774:RNV458779 RXR458774:RXR458779 SHN458774:SHN458779 SRJ458774:SRJ458779 TBF458774:TBF458779 TLB458774:TLB458779 TUX458774:TUX458779 UET458774:UET458779 UOP458774:UOP458779 UYL458774:UYL458779 VIH458774:VIH458779 VSD458774:VSD458779 WBZ458774:WBZ458779 WLV458774:WLV458779 WVR458774:WVR458779 J524310:J524315 JF524310:JF524315 TB524310:TB524315 ACX524310:ACX524315 AMT524310:AMT524315 AWP524310:AWP524315 BGL524310:BGL524315 BQH524310:BQH524315 CAD524310:CAD524315 CJZ524310:CJZ524315 CTV524310:CTV524315 DDR524310:DDR524315 DNN524310:DNN524315 DXJ524310:DXJ524315 EHF524310:EHF524315 ERB524310:ERB524315 FAX524310:FAX524315 FKT524310:FKT524315 FUP524310:FUP524315 GEL524310:GEL524315 GOH524310:GOH524315 GYD524310:GYD524315 HHZ524310:HHZ524315 HRV524310:HRV524315 IBR524310:IBR524315 ILN524310:ILN524315 IVJ524310:IVJ524315 JFF524310:JFF524315 JPB524310:JPB524315 JYX524310:JYX524315 KIT524310:KIT524315 KSP524310:KSP524315 LCL524310:LCL524315 LMH524310:LMH524315 LWD524310:LWD524315 MFZ524310:MFZ524315 MPV524310:MPV524315 MZR524310:MZR524315 NJN524310:NJN524315 NTJ524310:NTJ524315 ODF524310:ODF524315 ONB524310:ONB524315 OWX524310:OWX524315 PGT524310:PGT524315 PQP524310:PQP524315 QAL524310:QAL524315 QKH524310:QKH524315 QUD524310:QUD524315 RDZ524310:RDZ524315 RNV524310:RNV524315 RXR524310:RXR524315 SHN524310:SHN524315 SRJ524310:SRJ524315 TBF524310:TBF524315 TLB524310:TLB524315 TUX524310:TUX524315 UET524310:UET524315 UOP524310:UOP524315 UYL524310:UYL524315 VIH524310:VIH524315 VSD524310:VSD524315 WBZ524310:WBZ524315 WLV524310:WLV524315 WVR524310:WVR524315 J589846:J589851 JF589846:JF589851 TB589846:TB589851 ACX589846:ACX589851 AMT589846:AMT589851 AWP589846:AWP589851 BGL589846:BGL589851 BQH589846:BQH589851 CAD589846:CAD589851 CJZ589846:CJZ589851 CTV589846:CTV589851 DDR589846:DDR589851 DNN589846:DNN589851 DXJ589846:DXJ589851 EHF589846:EHF589851 ERB589846:ERB589851 FAX589846:FAX589851 FKT589846:FKT589851 FUP589846:FUP589851 GEL589846:GEL589851 GOH589846:GOH589851 GYD589846:GYD589851 HHZ589846:HHZ589851 HRV589846:HRV589851 IBR589846:IBR589851 ILN589846:ILN589851 IVJ589846:IVJ589851 JFF589846:JFF589851 JPB589846:JPB589851 JYX589846:JYX589851 KIT589846:KIT589851 KSP589846:KSP589851 LCL589846:LCL589851 LMH589846:LMH589851 LWD589846:LWD589851 MFZ589846:MFZ589851 MPV589846:MPV589851 MZR589846:MZR589851 NJN589846:NJN589851 NTJ589846:NTJ589851 ODF589846:ODF589851 ONB589846:ONB589851 OWX589846:OWX589851 PGT589846:PGT589851 PQP589846:PQP589851 QAL589846:QAL589851 QKH589846:QKH589851 QUD589846:QUD589851 RDZ589846:RDZ589851 RNV589846:RNV589851 RXR589846:RXR589851 SHN589846:SHN589851 SRJ589846:SRJ589851 TBF589846:TBF589851 TLB589846:TLB589851 TUX589846:TUX589851 UET589846:UET589851 UOP589846:UOP589851 UYL589846:UYL589851 VIH589846:VIH589851 VSD589846:VSD589851 WBZ589846:WBZ589851 WLV589846:WLV589851 WVR589846:WVR589851 J655382:J655387 JF655382:JF655387 TB655382:TB655387 ACX655382:ACX655387 AMT655382:AMT655387 AWP655382:AWP655387 BGL655382:BGL655387 BQH655382:BQH655387 CAD655382:CAD655387 CJZ655382:CJZ655387 CTV655382:CTV655387 DDR655382:DDR655387 DNN655382:DNN655387 DXJ655382:DXJ655387 EHF655382:EHF655387 ERB655382:ERB655387 FAX655382:FAX655387 FKT655382:FKT655387 FUP655382:FUP655387 GEL655382:GEL655387 GOH655382:GOH655387 GYD655382:GYD655387 HHZ655382:HHZ655387 HRV655382:HRV655387 IBR655382:IBR655387 ILN655382:ILN655387 IVJ655382:IVJ655387 JFF655382:JFF655387 JPB655382:JPB655387 JYX655382:JYX655387 KIT655382:KIT655387 KSP655382:KSP655387 LCL655382:LCL655387 LMH655382:LMH655387 LWD655382:LWD655387 MFZ655382:MFZ655387 MPV655382:MPV655387 MZR655382:MZR655387 NJN655382:NJN655387 NTJ655382:NTJ655387 ODF655382:ODF655387 ONB655382:ONB655387 OWX655382:OWX655387 PGT655382:PGT655387 PQP655382:PQP655387 QAL655382:QAL655387 QKH655382:QKH655387 QUD655382:QUD655387 RDZ655382:RDZ655387 RNV655382:RNV655387 RXR655382:RXR655387 SHN655382:SHN655387 SRJ655382:SRJ655387 TBF655382:TBF655387 TLB655382:TLB655387 TUX655382:TUX655387 UET655382:UET655387 UOP655382:UOP655387 UYL655382:UYL655387 VIH655382:VIH655387 VSD655382:VSD655387 WBZ655382:WBZ655387 WLV655382:WLV655387 WVR655382:WVR655387 J720918:J720923 JF720918:JF720923 TB720918:TB720923 ACX720918:ACX720923 AMT720918:AMT720923 AWP720918:AWP720923 BGL720918:BGL720923 BQH720918:BQH720923 CAD720918:CAD720923 CJZ720918:CJZ720923 CTV720918:CTV720923 DDR720918:DDR720923 DNN720918:DNN720923 DXJ720918:DXJ720923 EHF720918:EHF720923 ERB720918:ERB720923 FAX720918:FAX720923 FKT720918:FKT720923 FUP720918:FUP720923 GEL720918:GEL720923 GOH720918:GOH720923 GYD720918:GYD720923 HHZ720918:HHZ720923 HRV720918:HRV720923 IBR720918:IBR720923 ILN720918:ILN720923 IVJ720918:IVJ720923 JFF720918:JFF720923 JPB720918:JPB720923 JYX720918:JYX720923 KIT720918:KIT720923 KSP720918:KSP720923 LCL720918:LCL720923 LMH720918:LMH720923 LWD720918:LWD720923 MFZ720918:MFZ720923 MPV720918:MPV720923 MZR720918:MZR720923 NJN720918:NJN720923 NTJ720918:NTJ720923 ODF720918:ODF720923 ONB720918:ONB720923 OWX720918:OWX720923 PGT720918:PGT720923 PQP720918:PQP720923 QAL720918:QAL720923 QKH720918:QKH720923 QUD720918:QUD720923 RDZ720918:RDZ720923 RNV720918:RNV720923 RXR720918:RXR720923 SHN720918:SHN720923 SRJ720918:SRJ720923 TBF720918:TBF720923 TLB720918:TLB720923 TUX720918:TUX720923 UET720918:UET720923 UOP720918:UOP720923 UYL720918:UYL720923 VIH720918:VIH720923 VSD720918:VSD720923 WBZ720918:WBZ720923 WLV720918:WLV720923 WVR720918:WVR720923 J786454:J786459 JF786454:JF786459 TB786454:TB786459 ACX786454:ACX786459 AMT786454:AMT786459 AWP786454:AWP786459 BGL786454:BGL786459 BQH786454:BQH786459 CAD786454:CAD786459 CJZ786454:CJZ786459 CTV786454:CTV786459 DDR786454:DDR786459 DNN786454:DNN786459 DXJ786454:DXJ786459 EHF786454:EHF786459 ERB786454:ERB786459 FAX786454:FAX786459 FKT786454:FKT786459 FUP786454:FUP786459 GEL786454:GEL786459 GOH786454:GOH786459 GYD786454:GYD786459 HHZ786454:HHZ786459 HRV786454:HRV786459 IBR786454:IBR786459 ILN786454:ILN786459 IVJ786454:IVJ786459 JFF786454:JFF786459 JPB786454:JPB786459 JYX786454:JYX786459 KIT786454:KIT786459 KSP786454:KSP786459 LCL786454:LCL786459 LMH786454:LMH786459 LWD786454:LWD786459 MFZ786454:MFZ786459 MPV786454:MPV786459 MZR786454:MZR786459 NJN786454:NJN786459 NTJ786454:NTJ786459 ODF786454:ODF786459 ONB786454:ONB786459 OWX786454:OWX786459 PGT786454:PGT786459 PQP786454:PQP786459 QAL786454:QAL786459 QKH786454:QKH786459 QUD786454:QUD786459 RDZ786454:RDZ786459 RNV786454:RNV786459 RXR786454:RXR786459 SHN786454:SHN786459 SRJ786454:SRJ786459 TBF786454:TBF786459 TLB786454:TLB786459 TUX786454:TUX786459 UET786454:UET786459 UOP786454:UOP786459 UYL786454:UYL786459 VIH786454:VIH786459 VSD786454:VSD786459 WBZ786454:WBZ786459 WLV786454:WLV786459 WVR786454:WVR786459 J851990:J851995 JF851990:JF851995 TB851990:TB851995 ACX851990:ACX851995 AMT851990:AMT851995 AWP851990:AWP851995 BGL851990:BGL851995 BQH851990:BQH851995 CAD851990:CAD851995 CJZ851990:CJZ851995 CTV851990:CTV851995 DDR851990:DDR851995 DNN851990:DNN851995 DXJ851990:DXJ851995 EHF851990:EHF851995 ERB851990:ERB851995 FAX851990:FAX851995 FKT851990:FKT851995 FUP851990:FUP851995 GEL851990:GEL851995 GOH851990:GOH851995 GYD851990:GYD851995 HHZ851990:HHZ851995 HRV851990:HRV851995 IBR851990:IBR851995 ILN851990:ILN851995 IVJ851990:IVJ851995 JFF851990:JFF851995 JPB851990:JPB851995 JYX851990:JYX851995 KIT851990:KIT851995 KSP851990:KSP851995 LCL851990:LCL851995 LMH851990:LMH851995 LWD851990:LWD851995 MFZ851990:MFZ851995 MPV851990:MPV851995 MZR851990:MZR851995 NJN851990:NJN851995 NTJ851990:NTJ851995 ODF851990:ODF851995 ONB851990:ONB851995 OWX851990:OWX851995 PGT851990:PGT851995 PQP851990:PQP851995 QAL851990:QAL851995 QKH851990:QKH851995 QUD851990:QUD851995 RDZ851990:RDZ851995 RNV851990:RNV851995 RXR851990:RXR851995 SHN851990:SHN851995 SRJ851990:SRJ851995 TBF851990:TBF851995 TLB851990:TLB851995 TUX851990:TUX851995 UET851990:UET851995 UOP851990:UOP851995 UYL851990:UYL851995 VIH851990:VIH851995 VSD851990:VSD851995 WBZ851990:WBZ851995 WLV851990:WLV851995 WVR851990:WVR851995 J917526:J917531 JF917526:JF917531 TB917526:TB917531 ACX917526:ACX917531 AMT917526:AMT917531 AWP917526:AWP917531 BGL917526:BGL917531 BQH917526:BQH917531 CAD917526:CAD917531 CJZ917526:CJZ917531 CTV917526:CTV917531 DDR917526:DDR917531 DNN917526:DNN917531 DXJ917526:DXJ917531 EHF917526:EHF917531 ERB917526:ERB917531 FAX917526:FAX917531 FKT917526:FKT917531 FUP917526:FUP917531 GEL917526:GEL917531 GOH917526:GOH917531 GYD917526:GYD917531 HHZ917526:HHZ917531 HRV917526:HRV917531 IBR917526:IBR917531 ILN917526:ILN917531 IVJ917526:IVJ917531 JFF917526:JFF917531 JPB917526:JPB917531 JYX917526:JYX917531 KIT917526:KIT917531 KSP917526:KSP917531 LCL917526:LCL917531 LMH917526:LMH917531 LWD917526:LWD917531 MFZ917526:MFZ917531 MPV917526:MPV917531 MZR917526:MZR917531 NJN917526:NJN917531 NTJ917526:NTJ917531 ODF917526:ODF917531 ONB917526:ONB917531 OWX917526:OWX917531 PGT917526:PGT917531 PQP917526:PQP917531 QAL917526:QAL917531 QKH917526:QKH917531 QUD917526:QUD917531 RDZ917526:RDZ917531 RNV917526:RNV917531 RXR917526:RXR917531 SHN917526:SHN917531 SRJ917526:SRJ917531 TBF917526:TBF917531 TLB917526:TLB917531 TUX917526:TUX917531 UET917526:UET917531 UOP917526:UOP917531 UYL917526:UYL917531 VIH917526:VIH917531 VSD917526:VSD917531 WBZ917526:WBZ917531 WLV917526:WLV917531 WVR917526:WVR917531 J983062:J983067 JF983062:JF983067 TB983062:TB983067 ACX983062:ACX983067 AMT983062:AMT983067 AWP983062:AWP983067 BGL983062:BGL983067 BQH983062:BQH983067 CAD983062:CAD983067 CJZ983062:CJZ983067 CTV983062:CTV983067 DDR983062:DDR983067 DNN983062:DNN983067 DXJ983062:DXJ983067 EHF983062:EHF983067 ERB983062:ERB983067 FAX983062:FAX983067 FKT983062:FKT983067 FUP983062:FUP983067 GEL983062:GEL983067 GOH983062:GOH983067 GYD983062:GYD983067 HHZ983062:HHZ983067 HRV983062:HRV983067 IBR983062:IBR983067 ILN983062:ILN983067 IVJ983062:IVJ983067 JFF983062:JFF983067 JPB983062:JPB983067 JYX983062:JYX983067 KIT983062:KIT983067 KSP983062:KSP983067 LCL983062:LCL983067 LMH983062:LMH983067 LWD983062:LWD983067 MFZ983062:MFZ983067 MPV983062:MPV983067 MZR983062:MZR983067 NJN983062:NJN983067 NTJ983062:NTJ983067 ODF983062:ODF983067 ONB983062:ONB983067 OWX983062:OWX983067 PGT983062:PGT983067 PQP983062:PQP983067 QAL983062:QAL983067 QKH983062:QKH983067 QUD983062:QUD983067 RDZ983062:RDZ983067 RNV983062:RNV983067 RXR983062:RXR983067 SHN983062:SHN983067 SRJ983062:SRJ983067 TBF983062:TBF983067 TLB983062:TLB983067 TUX983062:TUX983067 UET983062:UET983067 UOP983062:UOP983067 UYL983062:UYL983067 VIH983062:VIH983067 VSD983062:VSD983067 WBZ983062:WBZ983067 WLV983062:WLV983067 WVR983062:WVR983067 J40 JF40 TB40 ACX40 AMT40 AWP40 BGL40 BQH40 CAD40 CJZ40 CTV40 DDR40 DNN40 DXJ40 EHF40 ERB40 FAX40 FKT40 FUP40 GEL40 GOH40 GYD40 HHZ40 HRV40 IBR40 ILN40 IVJ40 JFF40 JPB40 JYX40 KIT40 KSP40 LCL40 LMH40 LWD40 MFZ40 MPV40 MZR40 NJN40 NTJ40 ODF40 ONB40 OWX40 PGT40 PQP40 QAL40 QKH40 QUD40 RDZ40 RNV40 RXR40 SHN40 SRJ40 TBF40 TLB40 TUX40 UET40 UOP40 UYL40 VIH40 VSD40 WBZ40 WLV40 WVR40 J65576 JF65576 TB65576 ACX65576 AMT65576 AWP65576 BGL65576 BQH65576 CAD65576 CJZ65576 CTV65576 DDR65576 DNN65576 DXJ65576 EHF65576 ERB65576 FAX65576 FKT65576 FUP65576 GEL65576 GOH65576 GYD65576 HHZ65576 HRV65576 IBR65576 ILN65576 IVJ65576 JFF65576 JPB65576 JYX65576 KIT65576 KSP65576 LCL65576 LMH65576 LWD65576 MFZ65576 MPV65576 MZR65576 NJN65576 NTJ65576 ODF65576 ONB65576 OWX65576 PGT65576 PQP65576 QAL65576 QKH65576 QUD65576 RDZ65576 RNV65576 RXR65576 SHN65576 SRJ65576 TBF65576 TLB65576 TUX65576 UET65576 UOP65576 UYL65576 VIH65576 VSD65576 WBZ65576 WLV65576 WVR65576 J131112 JF131112 TB131112 ACX131112 AMT131112 AWP131112 BGL131112 BQH131112 CAD131112 CJZ131112 CTV131112 DDR131112 DNN131112 DXJ131112 EHF131112 ERB131112 FAX131112 FKT131112 FUP131112 GEL131112 GOH131112 GYD131112 HHZ131112 HRV131112 IBR131112 ILN131112 IVJ131112 JFF131112 JPB131112 JYX131112 KIT131112 KSP131112 LCL131112 LMH131112 LWD131112 MFZ131112 MPV131112 MZR131112 NJN131112 NTJ131112 ODF131112 ONB131112 OWX131112 PGT131112 PQP131112 QAL131112 QKH131112 QUD131112 RDZ131112 RNV131112 RXR131112 SHN131112 SRJ131112 TBF131112 TLB131112 TUX131112 UET131112 UOP131112 UYL131112 VIH131112 VSD131112 WBZ131112 WLV131112 WVR131112 J196648 JF196648 TB196648 ACX196648 AMT196648 AWP196648 BGL196648 BQH196648 CAD196648 CJZ196648 CTV196648 DDR196648 DNN196648 DXJ196648 EHF196648 ERB196648 FAX196648 FKT196648 FUP196648 GEL196648 GOH196648 GYD196648 HHZ196648 HRV196648 IBR196648 ILN196648 IVJ196648 JFF196648 JPB196648 JYX196648 KIT196648 KSP196648 LCL196648 LMH196648 LWD196648 MFZ196648 MPV196648 MZR196648 NJN196648 NTJ196648 ODF196648 ONB196648 OWX196648 PGT196648 PQP196648 QAL196648 QKH196648 QUD196648 RDZ196648 RNV196648 RXR196648 SHN196648 SRJ196648 TBF196648 TLB196648 TUX196648 UET196648 UOP196648 UYL196648 VIH196648 VSD196648 WBZ196648 WLV196648 WVR196648 J262184 JF262184 TB262184 ACX262184 AMT262184 AWP262184 BGL262184 BQH262184 CAD262184 CJZ262184 CTV262184 DDR262184 DNN262184 DXJ262184 EHF262184 ERB262184 FAX262184 FKT262184 FUP262184 GEL262184 GOH262184 GYD262184 HHZ262184 HRV262184 IBR262184 ILN262184 IVJ262184 JFF262184 JPB262184 JYX262184 KIT262184 KSP262184 LCL262184 LMH262184 LWD262184 MFZ262184 MPV262184 MZR262184 NJN262184 NTJ262184 ODF262184 ONB262184 OWX262184 PGT262184 PQP262184 QAL262184 QKH262184 QUD262184 RDZ262184 RNV262184 RXR262184 SHN262184 SRJ262184 TBF262184 TLB262184 TUX262184 UET262184 UOP262184 UYL262184 VIH262184 VSD262184 WBZ262184 WLV262184 WVR262184 J327720 JF327720 TB327720 ACX327720 AMT327720 AWP327720 BGL327720 BQH327720 CAD327720 CJZ327720 CTV327720 DDR327720 DNN327720 DXJ327720 EHF327720 ERB327720 FAX327720 FKT327720 FUP327720 GEL327720 GOH327720 GYD327720 HHZ327720 HRV327720 IBR327720 ILN327720 IVJ327720 JFF327720 JPB327720 JYX327720 KIT327720 KSP327720 LCL327720 LMH327720 LWD327720 MFZ327720 MPV327720 MZR327720 NJN327720 NTJ327720 ODF327720 ONB327720 OWX327720 PGT327720 PQP327720 QAL327720 QKH327720 QUD327720 RDZ327720 RNV327720 RXR327720 SHN327720 SRJ327720 TBF327720 TLB327720 TUX327720 UET327720 UOP327720 UYL327720 VIH327720 VSD327720 WBZ327720 WLV327720 WVR327720 J393256 JF393256 TB393256 ACX393256 AMT393256 AWP393256 BGL393256 BQH393256 CAD393256 CJZ393256 CTV393256 DDR393256 DNN393256 DXJ393256 EHF393256 ERB393256 FAX393256 FKT393256 FUP393256 GEL393256 GOH393256 GYD393256 HHZ393256 HRV393256 IBR393256 ILN393256 IVJ393256 JFF393256 JPB393256 JYX393256 KIT393256 KSP393256 LCL393256 LMH393256 LWD393256 MFZ393256 MPV393256 MZR393256 NJN393256 NTJ393256 ODF393256 ONB393256 OWX393256 PGT393256 PQP393256 QAL393256 QKH393256 QUD393256 RDZ393256 RNV393256 RXR393256 SHN393256 SRJ393256 TBF393256 TLB393256 TUX393256 UET393256 UOP393256 UYL393256 VIH393256 VSD393256 WBZ393256 WLV393256 WVR393256 J458792 JF458792 TB458792 ACX458792 AMT458792 AWP458792 BGL458792 BQH458792 CAD458792 CJZ458792 CTV458792 DDR458792 DNN458792 DXJ458792 EHF458792 ERB458792 FAX458792 FKT458792 FUP458792 GEL458792 GOH458792 GYD458792 HHZ458792 HRV458792 IBR458792 ILN458792 IVJ458792 JFF458792 JPB458792 JYX458792 KIT458792 KSP458792 LCL458792 LMH458792 LWD458792 MFZ458792 MPV458792 MZR458792 NJN458792 NTJ458792 ODF458792 ONB458792 OWX458792 PGT458792 PQP458792 QAL458792 QKH458792 QUD458792 RDZ458792 RNV458792 RXR458792 SHN458792 SRJ458792 TBF458792 TLB458792 TUX458792 UET458792 UOP458792 UYL458792 VIH458792 VSD458792 WBZ458792 WLV458792 WVR458792 J524328 JF524328 TB524328 ACX524328 AMT524328 AWP524328 BGL524328 BQH524328 CAD524328 CJZ524328 CTV524328 DDR524328 DNN524328 DXJ524328 EHF524328 ERB524328 FAX524328 FKT524328 FUP524328 GEL524328 GOH524328 GYD524328 HHZ524328 HRV524328 IBR524328 ILN524328 IVJ524328 JFF524328 JPB524328 JYX524328 KIT524328 KSP524328 LCL524328 LMH524328 LWD524328 MFZ524328 MPV524328 MZR524328 NJN524328 NTJ524328 ODF524328 ONB524328 OWX524328 PGT524328 PQP524328 QAL524328 QKH524328 QUD524328 RDZ524328 RNV524328 RXR524328 SHN524328 SRJ524328 TBF524328 TLB524328 TUX524328 UET524328 UOP524328 UYL524328 VIH524328 VSD524328 WBZ524328 WLV524328 WVR524328 J589864 JF589864 TB589864 ACX589864 AMT589864 AWP589864 BGL589864 BQH589864 CAD589864 CJZ589864 CTV589864 DDR589864 DNN589864 DXJ589864 EHF589864 ERB589864 FAX589864 FKT589864 FUP589864 GEL589864 GOH589864 GYD589864 HHZ589864 HRV589864 IBR589864 ILN589864 IVJ589864 JFF589864 JPB589864 JYX589864 KIT589864 KSP589864 LCL589864 LMH589864 LWD589864 MFZ589864 MPV589864 MZR589864 NJN589864 NTJ589864 ODF589864 ONB589864 OWX589864 PGT589864 PQP589864 QAL589864 QKH589864 QUD589864 RDZ589864 RNV589864 RXR589864 SHN589864 SRJ589864 TBF589864 TLB589864 TUX589864 UET589864 UOP589864 UYL589864 VIH589864 VSD589864 WBZ589864 WLV589864 WVR589864 J655400 JF655400 TB655400 ACX655400 AMT655400 AWP655400 BGL655400 BQH655400 CAD655400 CJZ655400 CTV655400 DDR655400 DNN655400 DXJ655400 EHF655400 ERB655400 FAX655400 FKT655400 FUP655400 GEL655400 GOH655400 GYD655400 HHZ655400 HRV655400 IBR655400 ILN655400 IVJ655400 JFF655400 JPB655400 JYX655400 KIT655400 KSP655400 LCL655400 LMH655400 LWD655400 MFZ655400 MPV655400 MZR655400 NJN655400 NTJ655400 ODF655400 ONB655400 OWX655400 PGT655400 PQP655400 QAL655400 QKH655400 QUD655400 RDZ655400 RNV655400 RXR655400 SHN655400 SRJ655400 TBF655400 TLB655400 TUX655400 UET655400 UOP655400 UYL655400 VIH655400 VSD655400 WBZ655400 WLV655400 WVR655400 J720936 JF720936 TB720936 ACX720936 AMT720936 AWP720936 BGL720936 BQH720936 CAD720936 CJZ720936 CTV720936 DDR720936 DNN720936 DXJ720936 EHF720936 ERB720936 FAX720936 FKT720936 FUP720936 GEL720936 GOH720936 GYD720936 HHZ720936 HRV720936 IBR720936 ILN720936 IVJ720936 JFF720936 JPB720936 JYX720936 KIT720936 KSP720936 LCL720936 LMH720936 LWD720936 MFZ720936 MPV720936 MZR720936 NJN720936 NTJ720936 ODF720936 ONB720936 OWX720936 PGT720936 PQP720936 QAL720936 QKH720936 QUD720936 RDZ720936 RNV720936 RXR720936 SHN720936 SRJ720936 TBF720936 TLB720936 TUX720936 UET720936 UOP720936 UYL720936 VIH720936 VSD720936 WBZ720936 WLV720936 WVR720936 J786472 JF786472 TB786472 ACX786472 AMT786472 AWP786472 BGL786472 BQH786472 CAD786472 CJZ786472 CTV786472 DDR786472 DNN786472 DXJ786472 EHF786472 ERB786472 FAX786472 FKT786472 FUP786472 GEL786472 GOH786472 GYD786472 HHZ786472 HRV786472 IBR786472 ILN786472 IVJ786472 JFF786472 JPB786472 JYX786472 KIT786472 KSP786472 LCL786472 LMH786472 LWD786472 MFZ786472 MPV786472 MZR786472 NJN786472 NTJ786472 ODF786472 ONB786472 OWX786472 PGT786472 PQP786472 QAL786472 QKH786472 QUD786472 RDZ786472 RNV786472 RXR786472 SHN786472 SRJ786472 TBF786472 TLB786472 TUX786472 UET786472 UOP786472 UYL786472 VIH786472 VSD786472 WBZ786472 WLV786472 WVR786472 J852008 JF852008 TB852008 ACX852008 AMT852008 AWP852008 BGL852008 BQH852008 CAD852008 CJZ852008 CTV852008 DDR852008 DNN852008 DXJ852008 EHF852008 ERB852008 FAX852008 FKT852008 FUP852008 GEL852008 GOH852008 GYD852008 HHZ852008 HRV852008 IBR852008 ILN852008 IVJ852008 JFF852008 JPB852008 JYX852008 KIT852008 KSP852008 LCL852008 LMH852008 LWD852008 MFZ852008 MPV852008 MZR852008 NJN852008 NTJ852008 ODF852008 ONB852008 OWX852008 PGT852008 PQP852008 QAL852008 QKH852008 QUD852008 RDZ852008 RNV852008 RXR852008 SHN852008 SRJ852008 TBF852008 TLB852008 TUX852008 UET852008 UOP852008 UYL852008 VIH852008 VSD852008 WBZ852008 WLV852008 WVR852008 J917544 JF917544 TB917544 ACX917544 AMT917544 AWP917544 BGL917544 BQH917544 CAD917544 CJZ917544 CTV917544 DDR917544 DNN917544 DXJ917544 EHF917544 ERB917544 FAX917544 FKT917544 FUP917544 GEL917544 GOH917544 GYD917544 HHZ917544 HRV917544 IBR917544 ILN917544 IVJ917544 JFF917544 JPB917544 JYX917544 KIT917544 KSP917544 LCL917544 LMH917544 LWD917544 MFZ917544 MPV917544 MZR917544 NJN917544 NTJ917544 ODF917544 ONB917544 OWX917544 PGT917544 PQP917544 QAL917544 QKH917544 QUD917544 RDZ917544 RNV917544 RXR917544 SHN917544 SRJ917544 TBF917544 TLB917544 TUX917544 UET917544 UOP917544 UYL917544 VIH917544 VSD917544 WBZ917544 WLV917544 WVR917544 J983080 JF983080 TB983080 ACX983080 AMT983080 AWP983080 BGL983080 BQH983080 CAD983080 CJZ983080 CTV983080 DDR983080 DNN983080 DXJ983080 EHF983080 ERB983080 FAX983080 FKT983080 FUP983080 GEL983080 GOH983080 GYD983080 HHZ983080 HRV983080 IBR983080 ILN983080 IVJ983080 JFF983080 JPB983080 JYX983080 KIT983080 KSP983080 LCL983080 LMH983080 LWD983080 MFZ983080 MPV983080 MZR983080 NJN983080 NTJ983080 ODF983080 ONB983080 OWX983080 PGT983080 PQP983080 QAL983080 QKH983080 QUD983080 RDZ983080 RNV983080 RXR983080 SHN983080 SRJ983080 TBF983080 TLB983080 TUX983080 UET983080 UOP983080 UYL983080 VIH983080 VSD983080 WBZ983080 WLV983080 WVR983080" xr:uid="{0D65B517-53EC-4077-B178-BF05ADA85DD0}"/>
  </dataValidations>
  <pageMargins left="0.2" right="0.2" top="0.36" bottom="0.41" header="0.3" footer="0.3"/>
  <pageSetup paperSize="9" scale="7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86825-98E7-4E12-8147-570E9BD9FEB1}">
  <dimension ref="A1:G14"/>
  <sheetViews>
    <sheetView workbookViewId="0">
      <selection activeCell="F6" sqref="F6:F12"/>
    </sheetView>
  </sheetViews>
  <sheetFormatPr defaultRowHeight="19.5"/>
  <cols>
    <col min="1" max="1" width="6.75" style="167" customWidth="1"/>
    <col min="2" max="2" width="6.375" style="167" bestFit="1" customWidth="1"/>
    <col min="3" max="3" width="12.5" style="167" bestFit="1" customWidth="1"/>
    <col min="4" max="4" width="25.625" style="167" bestFit="1" customWidth="1"/>
    <col min="5" max="5" width="5.875" style="167" bestFit="1" customWidth="1"/>
    <col min="6" max="6" width="24.75" style="167" customWidth="1"/>
    <col min="7" max="7" width="15.875" style="167" bestFit="1" customWidth="1"/>
    <col min="8" max="256" width="9" style="167"/>
    <col min="257" max="257" width="6.75" style="167" customWidth="1"/>
    <col min="258" max="258" width="6.375" style="167" bestFit="1" customWidth="1"/>
    <col min="259" max="259" width="12.5" style="167" bestFit="1" customWidth="1"/>
    <col min="260" max="260" width="25.625" style="167" bestFit="1" customWidth="1"/>
    <col min="261" max="261" width="5.875" style="167" bestFit="1" customWidth="1"/>
    <col min="262" max="262" width="24.75" style="167" customWidth="1"/>
    <col min="263" max="263" width="15.875" style="167" bestFit="1" customWidth="1"/>
    <col min="264" max="512" width="9" style="167"/>
    <col min="513" max="513" width="6.75" style="167" customWidth="1"/>
    <col min="514" max="514" width="6.375" style="167" bestFit="1" customWidth="1"/>
    <col min="515" max="515" width="12.5" style="167" bestFit="1" customWidth="1"/>
    <col min="516" max="516" width="25.625" style="167" bestFit="1" customWidth="1"/>
    <col min="517" max="517" width="5.875" style="167" bestFit="1" customWidth="1"/>
    <col min="518" max="518" width="24.75" style="167" customWidth="1"/>
    <col min="519" max="519" width="15.875" style="167" bestFit="1" customWidth="1"/>
    <col min="520" max="768" width="9" style="167"/>
    <col min="769" max="769" width="6.75" style="167" customWidth="1"/>
    <col min="770" max="770" width="6.375" style="167" bestFit="1" customWidth="1"/>
    <col min="771" max="771" width="12.5" style="167" bestFit="1" customWidth="1"/>
    <col min="772" max="772" width="25.625" style="167" bestFit="1" customWidth="1"/>
    <col min="773" max="773" width="5.875" style="167" bestFit="1" customWidth="1"/>
    <col min="774" max="774" width="24.75" style="167" customWidth="1"/>
    <col min="775" max="775" width="15.875" style="167" bestFit="1" customWidth="1"/>
    <col min="776" max="1024" width="9" style="167"/>
    <col min="1025" max="1025" width="6.75" style="167" customWidth="1"/>
    <col min="1026" max="1026" width="6.375" style="167" bestFit="1" customWidth="1"/>
    <col min="1027" max="1027" width="12.5" style="167" bestFit="1" customWidth="1"/>
    <col min="1028" max="1028" width="25.625" style="167" bestFit="1" customWidth="1"/>
    <col min="1029" max="1029" width="5.875" style="167" bestFit="1" customWidth="1"/>
    <col min="1030" max="1030" width="24.75" style="167" customWidth="1"/>
    <col min="1031" max="1031" width="15.875" style="167" bestFit="1" customWidth="1"/>
    <col min="1032" max="1280" width="9" style="167"/>
    <col min="1281" max="1281" width="6.75" style="167" customWidth="1"/>
    <col min="1282" max="1282" width="6.375" style="167" bestFit="1" customWidth="1"/>
    <col min="1283" max="1283" width="12.5" style="167" bestFit="1" customWidth="1"/>
    <col min="1284" max="1284" width="25.625" style="167" bestFit="1" customWidth="1"/>
    <col min="1285" max="1285" width="5.875" style="167" bestFit="1" customWidth="1"/>
    <col min="1286" max="1286" width="24.75" style="167" customWidth="1"/>
    <col min="1287" max="1287" width="15.875" style="167" bestFit="1" customWidth="1"/>
    <col min="1288" max="1536" width="9" style="167"/>
    <col min="1537" max="1537" width="6.75" style="167" customWidth="1"/>
    <col min="1538" max="1538" width="6.375" style="167" bestFit="1" customWidth="1"/>
    <col min="1539" max="1539" width="12.5" style="167" bestFit="1" customWidth="1"/>
    <col min="1540" max="1540" width="25.625" style="167" bestFit="1" customWidth="1"/>
    <col min="1541" max="1541" width="5.875" style="167" bestFit="1" customWidth="1"/>
    <col min="1542" max="1542" width="24.75" style="167" customWidth="1"/>
    <col min="1543" max="1543" width="15.875" style="167" bestFit="1" customWidth="1"/>
    <col min="1544" max="1792" width="9" style="167"/>
    <col min="1793" max="1793" width="6.75" style="167" customWidth="1"/>
    <col min="1794" max="1794" width="6.375" style="167" bestFit="1" customWidth="1"/>
    <col min="1795" max="1795" width="12.5" style="167" bestFit="1" customWidth="1"/>
    <col min="1796" max="1796" width="25.625" style="167" bestFit="1" customWidth="1"/>
    <col min="1797" max="1797" width="5.875" style="167" bestFit="1" customWidth="1"/>
    <col min="1798" max="1798" width="24.75" style="167" customWidth="1"/>
    <col min="1799" max="1799" width="15.875" style="167" bestFit="1" customWidth="1"/>
    <col min="1800" max="2048" width="9" style="167"/>
    <col min="2049" max="2049" width="6.75" style="167" customWidth="1"/>
    <col min="2050" max="2050" width="6.375" style="167" bestFit="1" customWidth="1"/>
    <col min="2051" max="2051" width="12.5" style="167" bestFit="1" customWidth="1"/>
    <col min="2052" max="2052" width="25.625" style="167" bestFit="1" customWidth="1"/>
    <col min="2053" max="2053" width="5.875" style="167" bestFit="1" customWidth="1"/>
    <col min="2054" max="2054" width="24.75" style="167" customWidth="1"/>
    <col min="2055" max="2055" width="15.875" style="167" bestFit="1" customWidth="1"/>
    <col min="2056" max="2304" width="9" style="167"/>
    <col min="2305" max="2305" width="6.75" style="167" customWidth="1"/>
    <col min="2306" max="2306" width="6.375" style="167" bestFit="1" customWidth="1"/>
    <col min="2307" max="2307" width="12.5" style="167" bestFit="1" customWidth="1"/>
    <col min="2308" max="2308" width="25.625" style="167" bestFit="1" customWidth="1"/>
    <col min="2309" max="2309" width="5.875" style="167" bestFit="1" customWidth="1"/>
    <col min="2310" max="2310" width="24.75" style="167" customWidth="1"/>
    <col min="2311" max="2311" width="15.875" style="167" bestFit="1" customWidth="1"/>
    <col min="2312" max="2560" width="9" style="167"/>
    <col min="2561" max="2561" width="6.75" style="167" customWidth="1"/>
    <col min="2562" max="2562" width="6.375" style="167" bestFit="1" customWidth="1"/>
    <col min="2563" max="2563" width="12.5" style="167" bestFit="1" customWidth="1"/>
    <col min="2564" max="2564" width="25.625" style="167" bestFit="1" customWidth="1"/>
    <col min="2565" max="2565" width="5.875" style="167" bestFit="1" customWidth="1"/>
    <col min="2566" max="2566" width="24.75" style="167" customWidth="1"/>
    <col min="2567" max="2567" width="15.875" style="167" bestFit="1" customWidth="1"/>
    <col min="2568" max="2816" width="9" style="167"/>
    <col min="2817" max="2817" width="6.75" style="167" customWidth="1"/>
    <col min="2818" max="2818" width="6.375" style="167" bestFit="1" customWidth="1"/>
    <col min="2819" max="2819" width="12.5" style="167" bestFit="1" customWidth="1"/>
    <col min="2820" max="2820" width="25.625" style="167" bestFit="1" customWidth="1"/>
    <col min="2821" max="2821" width="5.875" style="167" bestFit="1" customWidth="1"/>
    <col min="2822" max="2822" width="24.75" style="167" customWidth="1"/>
    <col min="2823" max="2823" width="15.875" style="167" bestFit="1" customWidth="1"/>
    <col min="2824" max="3072" width="9" style="167"/>
    <col min="3073" max="3073" width="6.75" style="167" customWidth="1"/>
    <col min="3074" max="3074" width="6.375" style="167" bestFit="1" customWidth="1"/>
    <col min="3075" max="3075" width="12.5" style="167" bestFit="1" customWidth="1"/>
    <col min="3076" max="3076" width="25.625" style="167" bestFit="1" customWidth="1"/>
    <col min="3077" max="3077" width="5.875" style="167" bestFit="1" customWidth="1"/>
    <col min="3078" max="3078" width="24.75" style="167" customWidth="1"/>
    <col min="3079" max="3079" width="15.875" style="167" bestFit="1" customWidth="1"/>
    <col min="3080" max="3328" width="9" style="167"/>
    <col min="3329" max="3329" width="6.75" style="167" customWidth="1"/>
    <col min="3330" max="3330" width="6.375" style="167" bestFit="1" customWidth="1"/>
    <col min="3331" max="3331" width="12.5" style="167" bestFit="1" customWidth="1"/>
    <col min="3332" max="3332" width="25.625" style="167" bestFit="1" customWidth="1"/>
    <col min="3333" max="3333" width="5.875" style="167" bestFit="1" customWidth="1"/>
    <col min="3334" max="3334" width="24.75" style="167" customWidth="1"/>
    <col min="3335" max="3335" width="15.875" style="167" bestFit="1" customWidth="1"/>
    <col min="3336" max="3584" width="9" style="167"/>
    <col min="3585" max="3585" width="6.75" style="167" customWidth="1"/>
    <col min="3586" max="3586" width="6.375" style="167" bestFit="1" customWidth="1"/>
    <col min="3587" max="3587" width="12.5" style="167" bestFit="1" customWidth="1"/>
    <col min="3588" max="3588" width="25.625" style="167" bestFit="1" customWidth="1"/>
    <col min="3589" max="3589" width="5.875" style="167" bestFit="1" customWidth="1"/>
    <col min="3590" max="3590" width="24.75" style="167" customWidth="1"/>
    <col min="3591" max="3591" width="15.875" style="167" bestFit="1" customWidth="1"/>
    <col min="3592" max="3840" width="9" style="167"/>
    <col min="3841" max="3841" width="6.75" style="167" customWidth="1"/>
    <col min="3842" max="3842" width="6.375" style="167" bestFit="1" customWidth="1"/>
    <col min="3843" max="3843" width="12.5" style="167" bestFit="1" customWidth="1"/>
    <col min="3844" max="3844" width="25.625" style="167" bestFit="1" customWidth="1"/>
    <col min="3845" max="3845" width="5.875" style="167" bestFit="1" customWidth="1"/>
    <col min="3846" max="3846" width="24.75" style="167" customWidth="1"/>
    <col min="3847" max="3847" width="15.875" style="167" bestFit="1" customWidth="1"/>
    <col min="3848" max="4096" width="9" style="167"/>
    <col min="4097" max="4097" width="6.75" style="167" customWidth="1"/>
    <col min="4098" max="4098" width="6.375" style="167" bestFit="1" customWidth="1"/>
    <col min="4099" max="4099" width="12.5" style="167" bestFit="1" customWidth="1"/>
    <col min="4100" max="4100" width="25.625" style="167" bestFit="1" customWidth="1"/>
    <col min="4101" max="4101" width="5.875" style="167" bestFit="1" customWidth="1"/>
    <col min="4102" max="4102" width="24.75" style="167" customWidth="1"/>
    <col min="4103" max="4103" width="15.875" style="167" bestFit="1" customWidth="1"/>
    <col min="4104" max="4352" width="9" style="167"/>
    <col min="4353" max="4353" width="6.75" style="167" customWidth="1"/>
    <col min="4354" max="4354" width="6.375" style="167" bestFit="1" customWidth="1"/>
    <col min="4355" max="4355" width="12.5" style="167" bestFit="1" customWidth="1"/>
    <col min="4356" max="4356" width="25.625" style="167" bestFit="1" customWidth="1"/>
    <col min="4357" max="4357" width="5.875" style="167" bestFit="1" customWidth="1"/>
    <col min="4358" max="4358" width="24.75" style="167" customWidth="1"/>
    <col min="4359" max="4359" width="15.875" style="167" bestFit="1" customWidth="1"/>
    <col min="4360" max="4608" width="9" style="167"/>
    <col min="4609" max="4609" width="6.75" style="167" customWidth="1"/>
    <col min="4610" max="4610" width="6.375" style="167" bestFit="1" customWidth="1"/>
    <col min="4611" max="4611" width="12.5" style="167" bestFit="1" customWidth="1"/>
    <col min="4612" max="4612" width="25.625" style="167" bestFit="1" customWidth="1"/>
    <col min="4613" max="4613" width="5.875" style="167" bestFit="1" customWidth="1"/>
    <col min="4614" max="4614" width="24.75" style="167" customWidth="1"/>
    <col min="4615" max="4615" width="15.875" style="167" bestFit="1" customWidth="1"/>
    <col min="4616" max="4864" width="9" style="167"/>
    <col min="4865" max="4865" width="6.75" style="167" customWidth="1"/>
    <col min="4866" max="4866" width="6.375" style="167" bestFit="1" customWidth="1"/>
    <col min="4867" max="4867" width="12.5" style="167" bestFit="1" customWidth="1"/>
    <col min="4868" max="4868" width="25.625" style="167" bestFit="1" customWidth="1"/>
    <col min="4869" max="4869" width="5.875" style="167" bestFit="1" customWidth="1"/>
    <col min="4870" max="4870" width="24.75" style="167" customWidth="1"/>
    <col min="4871" max="4871" width="15.875" style="167" bestFit="1" customWidth="1"/>
    <col min="4872" max="5120" width="9" style="167"/>
    <col min="5121" max="5121" width="6.75" style="167" customWidth="1"/>
    <col min="5122" max="5122" width="6.375" style="167" bestFit="1" customWidth="1"/>
    <col min="5123" max="5123" width="12.5" style="167" bestFit="1" customWidth="1"/>
    <col min="5124" max="5124" width="25.625" style="167" bestFit="1" customWidth="1"/>
    <col min="5125" max="5125" width="5.875" style="167" bestFit="1" customWidth="1"/>
    <col min="5126" max="5126" width="24.75" style="167" customWidth="1"/>
    <col min="5127" max="5127" width="15.875" style="167" bestFit="1" customWidth="1"/>
    <col min="5128" max="5376" width="9" style="167"/>
    <col min="5377" max="5377" width="6.75" style="167" customWidth="1"/>
    <col min="5378" max="5378" width="6.375" style="167" bestFit="1" customWidth="1"/>
    <col min="5379" max="5379" width="12.5" style="167" bestFit="1" customWidth="1"/>
    <col min="5380" max="5380" width="25.625" style="167" bestFit="1" customWidth="1"/>
    <col min="5381" max="5381" width="5.875" style="167" bestFit="1" customWidth="1"/>
    <col min="5382" max="5382" width="24.75" style="167" customWidth="1"/>
    <col min="5383" max="5383" width="15.875" style="167" bestFit="1" customWidth="1"/>
    <col min="5384" max="5632" width="9" style="167"/>
    <col min="5633" max="5633" width="6.75" style="167" customWidth="1"/>
    <col min="5634" max="5634" width="6.375" style="167" bestFit="1" customWidth="1"/>
    <col min="5635" max="5635" width="12.5" style="167" bestFit="1" customWidth="1"/>
    <col min="5636" max="5636" width="25.625" style="167" bestFit="1" customWidth="1"/>
    <col min="5637" max="5637" width="5.875" style="167" bestFit="1" customWidth="1"/>
    <col min="5638" max="5638" width="24.75" style="167" customWidth="1"/>
    <col min="5639" max="5639" width="15.875" style="167" bestFit="1" customWidth="1"/>
    <col min="5640" max="5888" width="9" style="167"/>
    <col min="5889" max="5889" width="6.75" style="167" customWidth="1"/>
    <col min="5890" max="5890" width="6.375" style="167" bestFit="1" customWidth="1"/>
    <col min="5891" max="5891" width="12.5" style="167" bestFit="1" customWidth="1"/>
    <col min="5892" max="5892" width="25.625" style="167" bestFit="1" customWidth="1"/>
    <col min="5893" max="5893" width="5.875" style="167" bestFit="1" customWidth="1"/>
    <col min="5894" max="5894" width="24.75" style="167" customWidth="1"/>
    <col min="5895" max="5895" width="15.875" style="167" bestFit="1" customWidth="1"/>
    <col min="5896" max="6144" width="9" style="167"/>
    <col min="6145" max="6145" width="6.75" style="167" customWidth="1"/>
    <col min="6146" max="6146" width="6.375" style="167" bestFit="1" customWidth="1"/>
    <col min="6147" max="6147" width="12.5" style="167" bestFit="1" customWidth="1"/>
    <col min="6148" max="6148" width="25.625" style="167" bestFit="1" customWidth="1"/>
    <col min="6149" max="6149" width="5.875" style="167" bestFit="1" customWidth="1"/>
    <col min="6150" max="6150" width="24.75" style="167" customWidth="1"/>
    <col min="6151" max="6151" width="15.875" style="167" bestFit="1" customWidth="1"/>
    <col min="6152" max="6400" width="9" style="167"/>
    <col min="6401" max="6401" width="6.75" style="167" customWidth="1"/>
    <col min="6402" max="6402" width="6.375" style="167" bestFit="1" customWidth="1"/>
    <col min="6403" max="6403" width="12.5" style="167" bestFit="1" customWidth="1"/>
    <col min="6404" max="6404" width="25.625" style="167" bestFit="1" customWidth="1"/>
    <col min="6405" max="6405" width="5.875" style="167" bestFit="1" customWidth="1"/>
    <col min="6406" max="6406" width="24.75" style="167" customWidth="1"/>
    <col min="6407" max="6407" width="15.875" style="167" bestFit="1" customWidth="1"/>
    <col min="6408" max="6656" width="9" style="167"/>
    <col min="6657" max="6657" width="6.75" style="167" customWidth="1"/>
    <col min="6658" max="6658" width="6.375" style="167" bestFit="1" customWidth="1"/>
    <col min="6659" max="6659" width="12.5" style="167" bestFit="1" customWidth="1"/>
    <col min="6660" max="6660" width="25.625" style="167" bestFit="1" customWidth="1"/>
    <col min="6661" max="6661" width="5.875" style="167" bestFit="1" customWidth="1"/>
    <col min="6662" max="6662" width="24.75" style="167" customWidth="1"/>
    <col min="6663" max="6663" width="15.875" style="167" bestFit="1" customWidth="1"/>
    <col min="6664" max="6912" width="9" style="167"/>
    <col min="6913" max="6913" width="6.75" style="167" customWidth="1"/>
    <col min="6914" max="6914" width="6.375" style="167" bestFit="1" customWidth="1"/>
    <col min="6915" max="6915" width="12.5" style="167" bestFit="1" customWidth="1"/>
    <col min="6916" max="6916" width="25.625" style="167" bestFit="1" customWidth="1"/>
    <col min="6917" max="6917" width="5.875" style="167" bestFit="1" customWidth="1"/>
    <col min="6918" max="6918" width="24.75" style="167" customWidth="1"/>
    <col min="6919" max="6919" width="15.875" style="167" bestFit="1" customWidth="1"/>
    <col min="6920" max="7168" width="9" style="167"/>
    <col min="7169" max="7169" width="6.75" style="167" customWidth="1"/>
    <col min="7170" max="7170" width="6.375" style="167" bestFit="1" customWidth="1"/>
    <col min="7171" max="7171" width="12.5" style="167" bestFit="1" customWidth="1"/>
    <col min="7172" max="7172" width="25.625" style="167" bestFit="1" customWidth="1"/>
    <col min="7173" max="7173" width="5.875" style="167" bestFit="1" customWidth="1"/>
    <col min="7174" max="7174" width="24.75" style="167" customWidth="1"/>
    <col min="7175" max="7175" width="15.875" style="167" bestFit="1" customWidth="1"/>
    <col min="7176" max="7424" width="9" style="167"/>
    <col min="7425" max="7425" width="6.75" style="167" customWidth="1"/>
    <col min="7426" max="7426" width="6.375" style="167" bestFit="1" customWidth="1"/>
    <col min="7427" max="7427" width="12.5" style="167" bestFit="1" customWidth="1"/>
    <col min="7428" max="7428" width="25.625" style="167" bestFit="1" customWidth="1"/>
    <col min="7429" max="7429" width="5.875" style="167" bestFit="1" customWidth="1"/>
    <col min="7430" max="7430" width="24.75" style="167" customWidth="1"/>
    <col min="7431" max="7431" width="15.875" style="167" bestFit="1" customWidth="1"/>
    <col min="7432" max="7680" width="9" style="167"/>
    <col min="7681" max="7681" width="6.75" style="167" customWidth="1"/>
    <col min="7682" max="7682" width="6.375" style="167" bestFit="1" customWidth="1"/>
    <col min="7683" max="7683" width="12.5" style="167" bestFit="1" customWidth="1"/>
    <col min="7684" max="7684" width="25.625" style="167" bestFit="1" customWidth="1"/>
    <col min="7685" max="7685" width="5.875" style="167" bestFit="1" customWidth="1"/>
    <col min="7686" max="7686" width="24.75" style="167" customWidth="1"/>
    <col min="7687" max="7687" width="15.875" style="167" bestFit="1" customWidth="1"/>
    <col min="7688" max="7936" width="9" style="167"/>
    <col min="7937" max="7937" width="6.75" style="167" customWidth="1"/>
    <col min="7938" max="7938" width="6.375" style="167" bestFit="1" customWidth="1"/>
    <col min="7939" max="7939" width="12.5" style="167" bestFit="1" customWidth="1"/>
    <col min="7940" max="7940" width="25.625" style="167" bestFit="1" customWidth="1"/>
    <col min="7941" max="7941" width="5.875" style="167" bestFit="1" customWidth="1"/>
    <col min="7942" max="7942" width="24.75" style="167" customWidth="1"/>
    <col min="7943" max="7943" width="15.875" style="167" bestFit="1" customWidth="1"/>
    <col min="7944" max="8192" width="9" style="167"/>
    <col min="8193" max="8193" width="6.75" style="167" customWidth="1"/>
    <col min="8194" max="8194" width="6.375" style="167" bestFit="1" customWidth="1"/>
    <col min="8195" max="8195" width="12.5" style="167" bestFit="1" customWidth="1"/>
    <col min="8196" max="8196" width="25.625" style="167" bestFit="1" customWidth="1"/>
    <col min="8197" max="8197" width="5.875" style="167" bestFit="1" customWidth="1"/>
    <col min="8198" max="8198" width="24.75" style="167" customWidth="1"/>
    <col min="8199" max="8199" width="15.875" style="167" bestFit="1" customWidth="1"/>
    <col min="8200" max="8448" width="9" style="167"/>
    <col min="8449" max="8449" width="6.75" style="167" customWidth="1"/>
    <col min="8450" max="8450" width="6.375" style="167" bestFit="1" customWidth="1"/>
    <col min="8451" max="8451" width="12.5" style="167" bestFit="1" customWidth="1"/>
    <col min="8452" max="8452" width="25.625" style="167" bestFit="1" customWidth="1"/>
    <col min="8453" max="8453" width="5.875" style="167" bestFit="1" customWidth="1"/>
    <col min="8454" max="8454" width="24.75" style="167" customWidth="1"/>
    <col min="8455" max="8455" width="15.875" style="167" bestFit="1" customWidth="1"/>
    <col min="8456" max="8704" width="9" style="167"/>
    <col min="8705" max="8705" width="6.75" style="167" customWidth="1"/>
    <col min="8706" max="8706" width="6.375" style="167" bestFit="1" customWidth="1"/>
    <col min="8707" max="8707" width="12.5" style="167" bestFit="1" customWidth="1"/>
    <col min="8708" max="8708" width="25.625" style="167" bestFit="1" customWidth="1"/>
    <col min="8709" max="8709" width="5.875" style="167" bestFit="1" customWidth="1"/>
    <col min="8710" max="8710" width="24.75" style="167" customWidth="1"/>
    <col min="8711" max="8711" width="15.875" style="167" bestFit="1" customWidth="1"/>
    <col min="8712" max="8960" width="9" style="167"/>
    <col min="8961" max="8961" width="6.75" style="167" customWidth="1"/>
    <col min="8962" max="8962" width="6.375" style="167" bestFit="1" customWidth="1"/>
    <col min="8963" max="8963" width="12.5" style="167" bestFit="1" customWidth="1"/>
    <col min="8964" max="8964" width="25.625" style="167" bestFit="1" customWidth="1"/>
    <col min="8965" max="8965" width="5.875" style="167" bestFit="1" customWidth="1"/>
    <col min="8966" max="8966" width="24.75" style="167" customWidth="1"/>
    <col min="8967" max="8967" width="15.875" style="167" bestFit="1" customWidth="1"/>
    <col min="8968" max="9216" width="9" style="167"/>
    <col min="9217" max="9217" width="6.75" style="167" customWidth="1"/>
    <col min="9218" max="9218" width="6.375" style="167" bestFit="1" customWidth="1"/>
    <col min="9219" max="9219" width="12.5" style="167" bestFit="1" customWidth="1"/>
    <col min="9220" max="9220" width="25.625" style="167" bestFit="1" customWidth="1"/>
    <col min="9221" max="9221" width="5.875" style="167" bestFit="1" customWidth="1"/>
    <col min="9222" max="9222" width="24.75" style="167" customWidth="1"/>
    <col min="9223" max="9223" width="15.875" style="167" bestFit="1" customWidth="1"/>
    <col min="9224" max="9472" width="9" style="167"/>
    <col min="9473" max="9473" width="6.75" style="167" customWidth="1"/>
    <col min="9474" max="9474" width="6.375" style="167" bestFit="1" customWidth="1"/>
    <col min="9475" max="9475" width="12.5" style="167" bestFit="1" customWidth="1"/>
    <col min="9476" max="9476" width="25.625" style="167" bestFit="1" customWidth="1"/>
    <col min="9477" max="9477" width="5.875" style="167" bestFit="1" customWidth="1"/>
    <col min="9478" max="9478" width="24.75" style="167" customWidth="1"/>
    <col min="9479" max="9479" width="15.875" style="167" bestFit="1" customWidth="1"/>
    <col min="9480" max="9728" width="9" style="167"/>
    <col min="9729" max="9729" width="6.75" style="167" customWidth="1"/>
    <col min="9730" max="9730" width="6.375" style="167" bestFit="1" customWidth="1"/>
    <col min="9731" max="9731" width="12.5" style="167" bestFit="1" customWidth="1"/>
    <col min="9732" max="9732" width="25.625" style="167" bestFit="1" customWidth="1"/>
    <col min="9733" max="9733" width="5.875" style="167" bestFit="1" customWidth="1"/>
    <col min="9734" max="9734" width="24.75" style="167" customWidth="1"/>
    <col min="9735" max="9735" width="15.875" style="167" bestFit="1" customWidth="1"/>
    <col min="9736" max="9984" width="9" style="167"/>
    <col min="9985" max="9985" width="6.75" style="167" customWidth="1"/>
    <col min="9986" max="9986" width="6.375" style="167" bestFit="1" customWidth="1"/>
    <col min="9987" max="9987" width="12.5" style="167" bestFit="1" customWidth="1"/>
    <col min="9988" max="9988" width="25.625" style="167" bestFit="1" customWidth="1"/>
    <col min="9989" max="9989" width="5.875" style="167" bestFit="1" customWidth="1"/>
    <col min="9990" max="9990" width="24.75" style="167" customWidth="1"/>
    <col min="9991" max="9991" width="15.875" style="167" bestFit="1" customWidth="1"/>
    <col min="9992" max="10240" width="9" style="167"/>
    <col min="10241" max="10241" width="6.75" style="167" customWidth="1"/>
    <col min="10242" max="10242" width="6.375" style="167" bestFit="1" customWidth="1"/>
    <col min="10243" max="10243" width="12.5" style="167" bestFit="1" customWidth="1"/>
    <col min="10244" max="10244" width="25.625" style="167" bestFit="1" customWidth="1"/>
    <col min="10245" max="10245" width="5.875" style="167" bestFit="1" customWidth="1"/>
    <col min="10246" max="10246" width="24.75" style="167" customWidth="1"/>
    <col min="10247" max="10247" width="15.875" style="167" bestFit="1" customWidth="1"/>
    <col min="10248" max="10496" width="9" style="167"/>
    <col min="10497" max="10497" width="6.75" style="167" customWidth="1"/>
    <col min="10498" max="10498" width="6.375" style="167" bestFit="1" customWidth="1"/>
    <col min="10499" max="10499" width="12.5" style="167" bestFit="1" customWidth="1"/>
    <col min="10500" max="10500" width="25.625" style="167" bestFit="1" customWidth="1"/>
    <col min="10501" max="10501" width="5.875" style="167" bestFit="1" customWidth="1"/>
    <col min="10502" max="10502" width="24.75" style="167" customWidth="1"/>
    <col min="10503" max="10503" width="15.875" style="167" bestFit="1" customWidth="1"/>
    <col min="10504" max="10752" width="9" style="167"/>
    <col min="10753" max="10753" width="6.75" style="167" customWidth="1"/>
    <col min="10754" max="10754" width="6.375" style="167" bestFit="1" customWidth="1"/>
    <col min="10755" max="10755" width="12.5" style="167" bestFit="1" customWidth="1"/>
    <col min="10756" max="10756" width="25.625" style="167" bestFit="1" customWidth="1"/>
    <col min="10757" max="10757" width="5.875" style="167" bestFit="1" customWidth="1"/>
    <col min="10758" max="10758" width="24.75" style="167" customWidth="1"/>
    <col min="10759" max="10759" width="15.875" style="167" bestFit="1" customWidth="1"/>
    <col min="10760" max="11008" width="9" style="167"/>
    <col min="11009" max="11009" width="6.75" style="167" customWidth="1"/>
    <col min="11010" max="11010" width="6.375" style="167" bestFit="1" customWidth="1"/>
    <col min="11011" max="11011" width="12.5" style="167" bestFit="1" customWidth="1"/>
    <col min="11012" max="11012" width="25.625" style="167" bestFit="1" customWidth="1"/>
    <col min="11013" max="11013" width="5.875" style="167" bestFit="1" customWidth="1"/>
    <col min="11014" max="11014" width="24.75" style="167" customWidth="1"/>
    <col min="11015" max="11015" width="15.875" style="167" bestFit="1" customWidth="1"/>
    <col min="11016" max="11264" width="9" style="167"/>
    <col min="11265" max="11265" width="6.75" style="167" customWidth="1"/>
    <col min="11266" max="11266" width="6.375" style="167" bestFit="1" customWidth="1"/>
    <col min="11267" max="11267" width="12.5" style="167" bestFit="1" customWidth="1"/>
    <col min="11268" max="11268" width="25.625" style="167" bestFit="1" customWidth="1"/>
    <col min="11269" max="11269" width="5.875" style="167" bestFit="1" customWidth="1"/>
    <col min="11270" max="11270" width="24.75" style="167" customWidth="1"/>
    <col min="11271" max="11271" width="15.875" style="167" bestFit="1" customWidth="1"/>
    <col min="11272" max="11520" width="9" style="167"/>
    <col min="11521" max="11521" width="6.75" style="167" customWidth="1"/>
    <col min="11522" max="11522" width="6.375" style="167" bestFit="1" customWidth="1"/>
    <col min="11523" max="11523" width="12.5" style="167" bestFit="1" customWidth="1"/>
    <col min="11524" max="11524" width="25.625" style="167" bestFit="1" customWidth="1"/>
    <col min="11525" max="11525" width="5.875" style="167" bestFit="1" customWidth="1"/>
    <col min="11526" max="11526" width="24.75" style="167" customWidth="1"/>
    <col min="11527" max="11527" width="15.875" style="167" bestFit="1" customWidth="1"/>
    <col min="11528" max="11776" width="9" style="167"/>
    <col min="11777" max="11777" width="6.75" style="167" customWidth="1"/>
    <col min="11778" max="11778" width="6.375" style="167" bestFit="1" customWidth="1"/>
    <col min="11779" max="11779" width="12.5" style="167" bestFit="1" customWidth="1"/>
    <col min="11780" max="11780" width="25.625" style="167" bestFit="1" customWidth="1"/>
    <col min="11781" max="11781" width="5.875" style="167" bestFit="1" customWidth="1"/>
    <col min="11782" max="11782" width="24.75" style="167" customWidth="1"/>
    <col min="11783" max="11783" width="15.875" style="167" bestFit="1" customWidth="1"/>
    <col min="11784" max="12032" width="9" style="167"/>
    <col min="12033" max="12033" width="6.75" style="167" customWidth="1"/>
    <col min="12034" max="12034" width="6.375" style="167" bestFit="1" customWidth="1"/>
    <col min="12035" max="12035" width="12.5" style="167" bestFit="1" customWidth="1"/>
    <col min="12036" max="12036" width="25.625" style="167" bestFit="1" customWidth="1"/>
    <col min="12037" max="12037" width="5.875" style="167" bestFit="1" customWidth="1"/>
    <col min="12038" max="12038" width="24.75" style="167" customWidth="1"/>
    <col min="12039" max="12039" width="15.875" style="167" bestFit="1" customWidth="1"/>
    <col min="12040" max="12288" width="9" style="167"/>
    <col min="12289" max="12289" width="6.75" style="167" customWidth="1"/>
    <col min="12290" max="12290" width="6.375" style="167" bestFit="1" customWidth="1"/>
    <col min="12291" max="12291" width="12.5" style="167" bestFit="1" customWidth="1"/>
    <col min="12292" max="12292" width="25.625" style="167" bestFit="1" customWidth="1"/>
    <col min="12293" max="12293" width="5.875" style="167" bestFit="1" customWidth="1"/>
    <col min="12294" max="12294" width="24.75" style="167" customWidth="1"/>
    <col min="12295" max="12295" width="15.875" style="167" bestFit="1" customWidth="1"/>
    <col min="12296" max="12544" width="9" style="167"/>
    <col min="12545" max="12545" width="6.75" style="167" customWidth="1"/>
    <col min="12546" max="12546" width="6.375" style="167" bestFit="1" customWidth="1"/>
    <col min="12547" max="12547" width="12.5" style="167" bestFit="1" customWidth="1"/>
    <col min="12548" max="12548" width="25.625" style="167" bestFit="1" customWidth="1"/>
    <col min="12549" max="12549" width="5.875" style="167" bestFit="1" customWidth="1"/>
    <col min="12550" max="12550" width="24.75" style="167" customWidth="1"/>
    <col min="12551" max="12551" width="15.875" style="167" bestFit="1" customWidth="1"/>
    <col min="12552" max="12800" width="9" style="167"/>
    <col min="12801" max="12801" width="6.75" style="167" customWidth="1"/>
    <col min="12802" max="12802" width="6.375" style="167" bestFit="1" customWidth="1"/>
    <col min="12803" max="12803" width="12.5" style="167" bestFit="1" customWidth="1"/>
    <col min="12804" max="12804" width="25.625" style="167" bestFit="1" customWidth="1"/>
    <col min="12805" max="12805" width="5.875" style="167" bestFit="1" customWidth="1"/>
    <col min="12806" max="12806" width="24.75" style="167" customWidth="1"/>
    <col min="12807" max="12807" width="15.875" style="167" bestFit="1" customWidth="1"/>
    <col min="12808" max="13056" width="9" style="167"/>
    <col min="13057" max="13057" width="6.75" style="167" customWidth="1"/>
    <col min="13058" max="13058" width="6.375" style="167" bestFit="1" customWidth="1"/>
    <col min="13059" max="13059" width="12.5" style="167" bestFit="1" customWidth="1"/>
    <col min="13060" max="13060" width="25.625" style="167" bestFit="1" customWidth="1"/>
    <col min="13061" max="13061" width="5.875" style="167" bestFit="1" customWidth="1"/>
    <col min="13062" max="13062" width="24.75" style="167" customWidth="1"/>
    <col min="13063" max="13063" width="15.875" style="167" bestFit="1" customWidth="1"/>
    <col min="13064" max="13312" width="9" style="167"/>
    <col min="13313" max="13313" width="6.75" style="167" customWidth="1"/>
    <col min="13314" max="13314" width="6.375" style="167" bestFit="1" customWidth="1"/>
    <col min="13315" max="13315" width="12.5" style="167" bestFit="1" customWidth="1"/>
    <col min="13316" max="13316" width="25.625" style="167" bestFit="1" customWidth="1"/>
    <col min="13317" max="13317" width="5.875" style="167" bestFit="1" customWidth="1"/>
    <col min="13318" max="13318" width="24.75" style="167" customWidth="1"/>
    <col min="13319" max="13319" width="15.875" style="167" bestFit="1" customWidth="1"/>
    <col min="13320" max="13568" width="9" style="167"/>
    <col min="13569" max="13569" width="6.75" style="167" customWidth="1"/>
    <col min="13570" max="13570" width="6.375" style="167" bestFit="1" customWidth="1"/>
    <col min="13571" max="13571" width="12.5" style="167" bestFit="1" customWidth="1"/>
    <col min="13572" max="13572" width="25.625" style="167" bestFit="1" customWidth="1"/>
    <col min="13573" max="13573" width="5.875" style="167" bestFit="1" customWidth="1"/>
    <col min="13574" max="13574" width="24.75" style="167" customWidth="1"/>
    <col min="13575" max="13575" width="15.875" style="167" bestFit="1" customWidth="1"/>
    <col min="13576" max="13824" width="9" style="167"/>
    <col min="13825" max="13825" width="6.75" style="167" customWidth="1"/>
    <col min="13826" max="13826" width="6.375" style="167" bestFit="1" customWidth="1"/>
    <col min="13827" max="13827" width="12.5" style="167" bestFit="1" customWidth="1"/>
    <col min="13828" max="13828" width="25.625" style="167" bestFit="1" customWidth="1"/>
    <col min="13829" max="13829" width="5.875" style="167" bestFit="1" customWidth="1"/>
    <col min="13830" max="13830" width="24.75" style="167" customWidth="1"/>
    <col min="13831" max="13831" width="15.875" style="167" bestFit="1" customWidth="1"/>
    <col min="13832" max="14080" width="9" style="167"/>
    <col min="14081" max="14081" width="6.75" style="167" customWidth="1"/>
    <col min="14082" max="14082" width="6.375" style="167" bestFit="1" customWidth="1"/>
    <col min="14083" max="14083" width="12.5" style="167" bestFit="1" customWidth="1"/>
    <col min="14084" max="14084" width="25.625" style="167" bestFit="1" customWidth="1"/>
    <col min="14085" max="14085" width="5.875" style="167" bestFit="1" customWidth="1"/>
    <col min="14086" max="14086" width="24.75" style="167" customWidth="1"/>
    <col min="14087" max="14087" width="15.875" style="167" bestFit="1" customWidth="1"/>
    <col min="14088" max="14336" width="9" style="167"/>
    <col min="14337" max="14337" width="6.75" style="167" customWidth="1"/>
    <col min="14338" max="14338" width="6.375" style="167" bestFit="1" customWidth="1"/>
    <col min="14339" max="14339" width="12.5" style="167" bestFit="1" customWidth="1"/>
    <col min="14340" max="14340" width="25.625" style="167" bestFit="1" customWidth="1"/>
    <col min="14341" max="14341" width="5.875" style="167" bestFit="1" customWidth="1"/>
    <col min="14342" max="14342" width="24.75" style="167" customWidth="1"/>
    <col min="14343" max="14343" width="15.875" style="167" bestFit="1" customWidth="1"/>
    <col min="14344" max="14592" width="9" style="167"/>
    <col min="14593" max="14593" width="6.75" style="167" customWidth="1"/>
    <col min="14594" max="14594" width="6.375" style="167" bestFit="1" customWidth="1"/>
    <col min="14595" max="14595" width="12.5" style="167" bestFit="1" customWidth="1"/>
    <col min="14596" max="14596" width="25.625" style="167" bestFit="1" customWidth="1"/>
    <col min="14597" max="14597" width="5.875" style="167" bestFit="1" customWidth="1"/>
    <col min="14598" max="14598" width="24.75" style="167" customWidth="1"/>
    <col min="14599" max="14599" width="15.875" style="167" bestFit="1" customWidth="1"/>
    <col min="14600" max="14848" width="9" style="167"/>
    <col min="14849" max="14849" width="6.75" style="167" customWidth="1"/>
    <col min="14850" max="14850" width="6.375" style="167" bestFit="1" customWidth="1"/>
    <col min="14851" max="14851" width="12.5" style="167" bestFit="1" customWidth="1"/>
    <col min="14852" max="14852" width="25.625" style="167" bestFit="1" customWidth="1"/>
    <col min="14853" max="14853" width="5.875" style="167" bestFit="1" customWidth="1"/>
    <col min="14854" max="14854" width="24.75" style="167" customWidth="1"/>
    <col min="14855" max="14855" width="15.875" style="167" bestFit="1" customWidth="1"/>
    <col min="14856" max="15104" width="9" style="167"/>
    <col min="15105" max="15105" width="6.75" style="167" customWidth="1"/>
    <col min="15106" max="15106" width="6.375" style="167" bestFit="1" customWidth="1"/>
    <col min="15107" max="15107" width="12.5" style="167" bestFit="1" customWidth="1"/>
    <col min="15108" max="15108" width="25.625" style="167" bestFit="1" customWidth="1"/>
    <col min="15109" max="15109" width="5.875" style="167" bestFit="1" customWidth="1"/>
    <col min="15110" max="15110" width="24.75" style="167" customWidth="1"/>
    <col min="15111" max="15111" width="15.875" style="167" bestFit="1" customWidth="1"/>
    <col min="15112" max="15360" width="9" style="167"/>
    <col min="15361" max="15361" width="6.75" style="167" customWidth="1"/>
    <col min="15362" max="15362" width="6.375" style="167" bestFit="1" customWidth="1"/>
    <col min="15363" max="15363" width="12.5" style="167" bestFit="1" customWidth="1"/>
    <col min="15364" max="15364" width="25.625" style="167" bestFit="1" customWidth="1"/>
    <col min="15365" max="15365" width="5.875" style="167" bestFit="1" customWidth="1"/>
    <col min="15366" max="15366" width="24.75" style="167" customWidth="1"/>
    <col min="15367" max="15367" width="15.875" style="167" bestFit="1" customWidth="1"/>
    <col min="15368" max="15616" width="9" style="167"/>
    <col min="15617" max="15617" width="6.75" style="167" customWidth="1"/>
    <col min="15618" max="15618" width="6.375" style="167" bestFit="1" customWidth="1"/>
    <col min="15619" max="15619" width="12.5" style="167" bestFit="1" customWidth="1"/>
    <col min="15620" max="15620" width="25.625" style="167" bestFit="1" customWidth="1"/>
    <col min="15621" max="15621" width="5.875" style="167" bestFit="1" customWidth="1"/>
    <col min="15622" max="15622" width="24.75" style="167" customWidth="1"/>
    <col min="15623" max="15623" width="15.875" style="167" bestFit="1" customWidth="1"/>
    <col min="15624" max="15872" width="9" style="167"/>
    <col min="15873" max="15873" width="6.75" style="167" customWidth="1"/>
    <col min="15874" max="15874" width="6.375" style="167" bestFit="1" customWidth="1"/>
    <col min="15875" max="15875" width="12.5" style="167" bestFit="1" customWidth="1"/>
    <col min="15876" max="15876" width="25.625" style="167" bestFit="1" customWidth="1"/>
    <col min="15877" max="15877" width="5.875" style="167" bestFit="1" customWidth="1"/>
    <col min="15878" max="15878" width="24.75" style="167" customWidth="1"/>
    <col min="15879" max="15879" width="15.875" style="167" bestFit="1" customWidth="1"/>
    <col min="15880" max="16128" width="9" style="167"/>
    <col min="16129" max="16129" width="6.75" style="167" customWidth="1"/>
    <col min="16130" max="16130" width="6.375" style="167" bestFit="1" customWidth="1"/>
    <col min="16131" max="16131" width="12.5" style="167" bestFit="1" customWidth="1"/>
    <col min="16132" max="16132" width="25.625" style="167" bestFit="1" customWidth="1"/>
    <col min="16133" max="16133" width="5.875" style="167" bestFit="1" customWidth="1"/>
    <col min="16134" max="16134" width="24.75" style="167" customWidth="1"/>
    <col min="16135" max="16135" width="15.875" style="167" bestFit="1" customWidth="1"/>
    <col min="16136" max="16384" width="9" style="167"/>
  </cols>
  <sheetData>
    <row r="1" spans="1:7">
      <c r="F1" s="168" t="s">
        <v>495</v>
      </c>
      <c r="G1" s="168"/>
    </row>
    <row r="2" spans="1:7" ht="24">
      <c r="A2" s="169" t="s">
        <v>496</v>
      </c>
      <c r="E2" s="168"/>
      <c r="G2" s="168"/>
    </row>
    <row r="5" spans="1:7">
      <c r="B5" s="170" t="s">
        <v>497</v>
      </c>
      <c r="C5" s="170" t="s">
        <v>498</v>
      </c>
      <c r="D5" s="170" t="s">
        <v>499</v>
      </c>
      <c r="E5" s="170" t="s">
        <v>500</v>
      </c>
      <c r="F5" s="170" t="s">
        <v>501</v>
      </c>
    </row>
    <row r="6" spans="1:7" ht="20.100000000000001" customHeight="1">
      <c r="A6" s="171"/>
      <c r="B6" s="172">
        <v>1</v>
      </c>
      <c r="C6" s="173" t="s">
        <v>455</v>
      </c>
      <c r="D6" s="173" t="s">
        <v>456</v>
      </c>
      <c r="E6" s="174">
        <v>1</v>
      </c>
      <c r="F6" s="175" t="s">
        <v>502</v>
      </c>
    </row>
    <row r="7" spans="1:7" ht="20.100000000000001" customHeight="1">
      <c r="A7" s="171"/>
      <c r="B7" s="172">
        <v>2</v>
      </c>
      <c r="C7" s="173" t="s">
        <v>457</v>
      </c>
      <c r="D7" s="54" t="s">
        <v>458</v>
      </c>
      <c r="E7" s="18">
        <v>1</v>
      </c>
      <c r="F7" s="176"/>
    </row>
    <row r="8" spans="1:7" ht="20.100000000000001" customHeight="1">
      <c r="A8" s="171"/>
      <c r="B8" s="172">
        <v>3</v>
      </c>
      <c r="C8" s="173" t="s">
        <v>463</v>
      </c>
      <c r="D8" s="54" t="s">
        <v>464</v>
      </c>
      <c r="E8" s="18">
        <v>1</v>
      </c>
      <c r="F8" s="176"/>
    </row>
    <row r="9" spans="1:7" ht="20.100000000000001" customHeight="1">
      <c r="B9" s="172">
        <v>4</v>
      </c>
      <c r="C9" s="177" t="s">
        <v>461</v>
      </c>
      <c r="D9" s="177" t="s">
        <v>462</v>
      </c>
      <c r="E9" s="18">
        <v>1</v>
      </c>
      <c r="F9" s="176"/>
    </row>
    <row r="10" spans="1:7" ht="20.100000000000001" customHeight="1">
      <c r="B10" s="172">
        <v>5</v>
      </c>
      <c r="C10" s="178" t="s">
        <v>465</v>
      </c>
      <c r="D10" s="54" t="s">
        <v>466</v>
      </c>
      <c r="E10" s="18">
        <v>1</v>
      </c>
      <c r="F10" s="176"/>
    </row>
    <row r="11" spans="1:7" ht="20.100000000000001" customHeight="1">
      <c r="B11" s="172">
        <v>6</v>
      </c>
      <c r="C11" s="178" t="s">
        <v>503</v>
      </c>
      <c r="D11" s="54" t="s">
        <v>504</v>
      </c>
      <c r="E11" s="18">
        <v>1</v>
      </c>
      <c r="F11" s="176"/>
    </row>
    <row r="12" spans="1:7" ht="20.100000000000001" customHeight="1">
      <c r="B12" s="179">
        <v>7</v>
      </c>
      <c r="C12" s="177" t="s">
        <v>459</v>
      </c>
      <c r="D12" s="177" t="s">
        <v>460</v>
      </c>
      <c r="E12" s="18">
        <v>1</v>
      </c>
      <c r="F12" s="180"/>
    </row>
    <row r="13" spans="1:7" ht="20.100000000000001" customHeight="1"/>
    <row r="14" spans="1:7" ht="20.100000000000001" customHeight="1"/>
  </sheetData>
  <mergeCells count="1">
    <mergeCell ref="F6:F12"/>
  </mergeCells>
  <phoneticPr fontId="3"/>
  <dataValidations count="1">
    <dataValidation imeMode="hiragana" allowBlank="1" showInputMessage="1" showErrorMessage="1" sqref="D8 IZ8 SV8 ACR8 AMN8 AWJ8 BGF8 BQB8 BZX8 CJT8 CTP8 DDL8 DNH8 DXD8 EGZ8 EQV8 FAR8 FKN8 FUJ8 GEF8 GOB8 GXX8 HHT8 HRP8 IBL8 ILH8 IVD8 JEZ8 JOV8 JYR8 KIN8 KSJ8 LCF8 LMB8 LVX8 MFT8 MPP8 MZL8 NJH8 NTD8 OCZ8 OMV8 OWR8 PGN8 PQJ8 QAF8 QKB8 QTX8 RDT8 RNP8 RXL8 SHH8 SRD8 TAZ8 TKV8 TUR8 UEN8 UOJ8 UYF8 VIB8 VRX8 WBT8 WLP8 WVL8 D65544 IZ65544 SV65544 ACR65544 AMN65544 AWJ65544 BGF65544 BQB65544 BZX65544 CJT65544 CTP65544 DDL65544 DNH65544 DXD65544 EGZ65544 EQV65544 FAR65544 FKN65544 FUJ65544 GEF65544 GOB65544 GXX65544 HHT65544 HRP65544 IBL65544 ILH65544 IVD65544 JEZ65544 JOV65544 JYR65544 KIN65544 KSJ65544 LCF65544 LMB65544 LVX65544 MFT65544 MPP65544 MZL65544 NJH65544 NTD65544 OCZ65544 OMV65544 OWR65544 PGN65544 PQJ65544 QAF65544 QKB65544 QTX65544 RDT65544 RNP65544 RXL65544 SHH65544 SRD65544 TAZ65544 TKV65544 TUR65544 UEN65544 UOJ65544 UYF65544 VIB65544 VRX65544 WBT65544 WLP65544 WVL65544 D131080 IZ131080 SV131080 ACR131080 AMN131080 AWJ131080 BGF131080 BQB131080 BZX131080 CJT131080 CTP131080 DDL131080 DNH131080 DXD131080 EGZ131080 EQV131080 FAR131080 FKN131080 FUJ131080 GEF131080 GOB131080 GXX131080 HHT131080 HRP131080 IBL131080 ILH131080 IVD131080 JEZ131080 JOV131080 JYR131080 KIN131080 KSJ131080 LCF131080 LMB131080 LVX131080 MFT131080 MPP131080 MZL131080 NJH131080 NTD131080 OCZ131080 OMV131080 OWR131080 PGN131080 PQJ131080 QAF131080 QKB131080 QTX131080 RDT131080 RNP131080 RXL131080 SHH131080 SRD131080 TAZ131080 TKV131080 TUR131080 UEN131080 UOJ131080 UYF131080 VIB131080 VRX131080 WBT131080 WLP131080 WVL131080 D196616 IZ196616 SV196616 ACR196616 AMN196616 AWJ196616 BGF196616 BQB196616 BZX196616 CJT196616 CTP196616 DDL196616 DNH196616 DXD196616 EGZ196616 EQV196616 FAR196616 FKN196616 FUJ196616 GEF196616 GOB196616 GXX196616 HHT196616 HRP196616 IBL196616 ILH196616 IVD196616 JEZ196616 JOV196616 JYR196616 KIN196616 KSJ196616 LCF196616 LMB196616 LVX196616 MFT196616 MPP196616 MZL196616 NJH196616 NTD196616 OCZ196616 OMV196616 OWR196616 PGN196616 PQJ196616 QAF196616 QKB196616 QTX196616 RDT196616 RNP196616 RXL196616 SHH196616 SRD196616 TAZ196616 TKV196616 TUR196616 UEN196616 UOJ196616 UYF196616 VIB196616 VRX196616 WBT196616 WLP196616 WVL196616 D262152 IZ262152 SV262152 ACR262152 AMN262152 AWJ262152 BGF262152 BQB262152 BZX262152 CJT262152 CTP262152 DDL262152 DNH262152 DXD262152 EGZ262152 EQV262152 FAR262152 FKN262152 FUJ262152 GEF262152 GOB262152 GXX262152 HHT262152 HRP262152 IBL262152 ILH262152 IVD262152 JEZ262152 JOV262152 JYR262152 KIN262152 KSJ262152 LCF262152 LMB262152 LVX262152 MFT262152 MPP262152 MZL262152 NJH262152 NTD262152 OCZ262152 OMV262152 OWR262152 PGN262152 PQJ262152 QAF262152 QKB262152 QTX262152 RDT262152 RNP262152 RXL262152 SHH262152 SRD262152 TAZ262152 TKV262152 TUR262152 UEN262152 UOJ262152 UYF262152 VIB262152 VRX262152 WBT262152 WLP262152 WVL262152 D327688 IZ327688 SV327688 ACR327688 AMN327688 AWJ327688 BGF327688 BQB327688 BZX327688 CJT327688 CTP327688 DDL327688 DNH327688 DXD327688 EGZ327688 EQV327688 FAR327688 FKN327688 FUJ327688 GEF327688 GOB327688 GXX327688 HHT327688 HRP327688 IBL327688 ILH327688 IVD327688 JEZ327688 JOV327688 JYR327688 KIN327688 KSJ327688 LCF327688 LMB327688 LVX327688 MFT327688 MPP327688 MZL327688 NJH327688 NTD327688 OCZ327688 OMV327688 OWR327688 PGN327688 PQJ327688 QAF327688 QKB327688 QTX327688 RDT327688 RNP327688 RXL327688 SHH327688 SRD327688 TAZ327688 TKV327688 TUR327688 UEN327688 UOJ327688 UYF327688 VIB327688 VRX327688 WBT327688 WLP327688 WVL327688 D393224 IZ393224 SV393224 ACR393224 AMN393224 AWJ393224 BGF393224 BQB393224 BZX393224 CJT393224 CTP393224 DDL393224 DNH393224 DXD393224 EGZ393224 EQV393224 FAR393224 FKN393224 FUJ393224 GEF393224 GOB393224 GXX393224 HHT393224 HRP393224 IBL393224 ILH393224 IVD393224 JEZ393224 JOV393224 JYR393224 KIN393224 KSJ393224 LCF393224 LMB393224 LVX393224 MFT393224 MPP393224 MZL393224 NJH393224 NTD393224 OCZ393224 OMV393224 OWR393224 PGN393224 PQJ393224 QAF393224 QKB393224 QTX393224 RDT393224 RNP393224 RXL393224 SHH393224 SRD393224 TAZ393224 TKV393224 TUR393224 UEN393224 UOJ393224 UYF393224 VIB393224 VRX393224 WBT393224 WLP393224 WVL393224 D458760 IZ458760 SV458760 ACR458760 AMN458760 AWJ458760 BGF458760 BQB458760 BZX458760 CJT458760 CTP458760 DDL458760 DNH458760 DXD458760 EGZ458760 EQV458760 FAR458760 FKN458760 FUJ458760 GEF458760 GOB458760 GXX458760 HHT458760 HRP458760 IBL458760 ILH458760 IVD458760 JEZ458760 JOV458760 JYR458760 KIN458760 KSJ458760 LCF458760 LMB458760 LVX458760 MFT458760 MPP458760 MZL458760 NJH458760 NTD458760 OCZ458760 OMV458760 OWR458760 PGN458760 PQJ458760 QAF458760 QKB458760 QTX458760 RDT458760 RNP458760 RXL458760 SHH458760 SRD458760 TAZ458760 TKV458760 TUR458760 UEN458760 UOJ458760 UYF458760 VIB458760 VRX458760 WBT458760 WLP458760 WVL458760 D524296 IZ524296 SV524296 ACR524296 AMN524296 AWJ524296 BGF524296 BQB524296 BZX524296 CJT524296 CTP524296 DDL524296 DNH524296 DXD524296 EGZ524296 EQV524296 FAR524296 FKN524296 FUJ524296 GEF524296 GOB524296 GXX524296 HHT524296 HRP524296 IBL524296 ILH524296 IVD524296 JEZ524296 JOV524296 JYR524296 KIN524296 KSJ524296 LCF524296 LMB524296 LVX524296 MFT524296 MPP524296 MZL524296 NJH524296 NTD524296 OCZ524296 OMV524296 OWR524296 PGN524296 PQJ524296 QAF524296 QKB524296 QTX524296 RDT524296 RNP524296 RXL524296 SHH524296 SRD524296 TAZ524296 TKV524296 TUR524296 UEN524296 UOJ524296 UYF524296 VIB524296 VRX524296 WBT524296 WLP524296 WVL524296 D589832 IZ589832 SV589832 ACR589832 AMN589832 AWJ589832 BGF589832 BQB589832 BZX589832 CJT589832 CTP589832 DDL589832 DNH589832 DXD589832 EGZ589832 EQV589832 FAR589832 FKN589832 FUJ589832 GEF589832 GOB589832 GXX589832 HHT589832 HRP589832 IBL589832 ILH589832 IVD589832 JEZ589832 JOV589832 JYR589832 KIN589832 KSJ589832 LCF589832 LMB589832 LVX589832 MFT589832 MPP589832 MZL589832 NJH589832 NTD589832 OCZ589832 OMV589832 OWR589832 PGN589832 PQJ589832 QAF589832 QKB589832 QTX589832 RDT589832 RNP589832 RXL589832 SHH589832 SRD589832 TAZ589832 TKV589832 TUR589832 UEN589832 UOJ589832 UYF589832 VIB589832 VRX589832 WBT589832 WLP589832 WVL589832 D655368 IZ655368 SV655368 ACR655368 AMN655368 AWJ655368 BGF655368 BQB655368 BZX655368 CJT655368 CTP655368 DDL655368 DNH655368 DXD655368 EGZ655368 EQV655368 FAR655368 FKN655368 FUJ655368 GEF655368 GOB655368 GXX655368 HHT655368 HRP655368 IBL655368 ILH655368 IVD655368 JEZ655368 JOV655368 JYR655368 KIN655368 KSJ655368 LCF655368 LMB655368 LVX655368 MFT655368 MPP655368 MZL655368 NJH655368 NTD655368 OCZ655368 OMV655368 OWR655368 PGN655368 PQJ655368 QAF655368 QKB655368 QTX655368 RDT655368 RNP655368 RXL655368 SHH655368 SRD655368 TAZ655368 TKV655368 TUR655368 UEN655368 UOJ655368 UYF655368 VIB655368 VRX655368 WBT655368 WLP655368 WVL655368 D720904 IZ720904 SV720904 ACR720904 AMN720904 AWJ720904 BGF720904 BQB720904 BZX720904 CJT720904 CTP720904 DDL720904 DNH720904 DXD720904 EGZ720904 EQV720904 FAR720904 FKN720904 FUJ720904 GEF720904 GOB720904 GXX720904 HHT720904 HRP720904 IBL720904 ILH720904 IVD720904 JEZ720904 JOV720904 JYR720904 KIN720904 KSJ720904 LCF720904 LMB720904 LVX720904 MFT720904 MPP720904 MZL720904 NJH720904 NTD720904 OCZ720904 OMV720904 OWR720904 PGN720904 PQJ720904 QAF720904 QKB720904 QTX720904 RDT720904 RNP720904 RXL720904 SHH720904 SRD720904 TAZ720904 TKV720904 TUR720904 UEN720904 UOJ720904 UYF720904 VIB720904 VRX720904 WBT720904 WLP720904 WVL720904 D786440 IZ786440 SV786440 ACR786440 AMN786440 AWJ786440 BGF786440 BQB786440 BZX786440 CJT786440 CTP786440 DDL786440 DNH786440 DXD786440 EGZ786440 EQV786440 FAR786440 FKN786440 FUJ786440 GEF786440 GOB786440 GXX786440 HHT786440 HRP786440 IBL786440 ILH786440 IVD786440 JEZ786440 JOV786440 JYR786440 KIN786440 KSJ786440 LCF786440 LMB786440 LVX786440 MFT786440 MPP786440 MZL786440 NJH786440 NTD786440 OCZ786440 OMV786440 OWR786440 PGN786440 PQJ786440 QAF786440 QKB786440 QTX786440 RDT786440 RNP786440 RXL786440 SHH786440 SRD786440 TAZ786440 TKV786440 TUR786440 UEN786440 UOJ786440 UYF786440 VIB786440 VRX786440 WBT786440 WLP786440 WVL786440 D851976 IZ851976 SV851976 ACR851976 AMN851976 AWJ851976 BGF851976 BQB851976 BZX851976 CJT851976 CTP851976 DDL851976 DNH851976 DXD851976 EGZ851976 EQV851976 FAR851976 FKN851976 FUJ851976 GEF851976 GOB851976 GXX851976 HHT851976 HRP851976 IBL851976 ILH851976 IVD851976 JEZ851976 JOV851976 JYR851976 KIN851976 KSJ851976 LCF851976 LMB851976 LVX851976 MFT851976 MPP851976 MZL851976 NJH851976 NTD851976 OCZ851976 OMV851976 OWR851976 PGN851976 PQJ851976 QAF851976 QKB851976 QTX851976 RDT851976 RNP851976 RXL851976 SHH851976 SRD851976 TAZ851976 TKV851976 TUR851976 UEN851976 UOJ851976 UYF851976 VIB851976 VRX851976 WBT851976 WLP851976 WVL851976 D917512 IZ917512 SV917512 ACR917512 AMN917512 AWJ917512 BGF917512 BQB917512 BZX917512 CJT917512 CTP917512 DDL917512 DNH917512 DXD917512 EGZ917512 EQV917512 FAR917512 FKN917512 FUJ917512 GEF917512 GOB917512 GXX917512 HHT917512 HRP917512 IBL917512 ILH917512 IVD917512 JEZ917512 JOV917512 JYR917512 KIN917512 KSJ917512 LCF917512 LMB917512 LVX917512 MFT917512 MPP917512 MZL917512 NJH917512 NTD917512 OCZ917512 OMV917512 OWR917512 PGN917512 PQJ917512 QAF917512 QKB917512 QTX917512 RDT917512 RNP917512 RXL917512 SHH917512 SRD917512 TAZ917512 TKV917512 TUR917512 UEN917512 UOJ917512 UYF917512 VIB917512 VRX917512 WBT917512 WLP917512 WVL917512 D983048 IZ983048 SV983048 ACR983048 AMN983048 AWJ983048 BGF983048 BQB983048 BZX983048 CJT983048 CTP983048 DDL983048 DNH983048 DXD983048 EGZ983048 EQV983048 FAR983048 FKN983048 FUJ983048 GEF983048 GOB983048 GXX983048 HHT983048 HRP983048 IBL983048 ILH983048 IVD983048 JEZ983048 JOV983048 JYR983048 KIN983048 KSJ983048 LCF983048 LMB983048 LVX983048 MFT983048 MPP983048 MZL983048 NJH983048 NTD983048 OCZ983048 OMV983048 OWR983048 PGN983048 PQJ983048 QAF983048 QKB983048 QTX983048 RDT983048 RNP983048 RXL983048 SHH983048 SRD983048 TAZ983048 TKV983048 TUR983048 UEN983048 UOJ983048 UYF983048 VIB983048 VRX983048 WBT983048 WLP983048 WVL983048 D12 IZ12 SV12 ACR12 AMN12 AWJ12 BGF12 BQB12 BZX12 CJT12 CTP12 DDL12 DNH12 DXD12 EGZ12 EQV12 FAR12 FKN12 FUJ12 GEF12 GOB12 GXX12 HHT12 HRP12 IBL12 ILH12 IVD12 JEZ12 JOV12 JYR12 KIN12 KSJ12 LCF12 LMB12 LVX12 MFT12 MPP12 MZL12 NJH12 NTD12 OCZ12 OMV12 OWR12 PGN12 PQJ12 QAF12 QKB12 QTX12 RDT12 RNP12 RXL12 SHH12 SRD12 TAZ12 TKV12 TUR12 UEN12 UOJ12 UYF12 VIB12 VRX12 WBT12 WLP12 WVL12 D65548 IZ65548 SV65548 ACR65548 AMN65548 AWJ65548 BGF65548 BQB65548 BZX65548 CJT65548 CTP65548 DDL65548 DNH65548 DXD65548 EGZ65548 EQV65548 FAR65548 FKN65548 FUJ65548 GEF65548 GOB65548 GXX65548 HHT65548 HRP65548 IBL65548 ILH65548 IVD65548 JEZ65548 JOV65548 JYR65548 KIN65548 KSJ65548 LCF65548 LMB65548 LVX65548 MFT65548 MPP65548 MZL65548 NJH65548 NTD65548 OCZ65548 OMV65548 OWR65548 PGN65548 PQJ65548 QAF65548 QKB65548 QTX65548 RDT65548 RNP65548 RXL65548 SHH65548 SRD65548 TAZ65548 TKV65548 TUR65548 UEN65548 UOJ65548 UYF65548 VIB65548 VRX65548 WBT65548 WLP65548 WVL65548 D131084 IZ131084 SV131084 ACR131084 AMN131084 AWJ131084 BGF131084 BQB131084 BZX131084 CJT131084 CTP131084 DDL131084 DNH131084 DXD131084 EGZ131084 EQV131084 FAR131084 FKN131084 FUJ131084 GEF131084 GOB131084 GXX131084 HHT131084 HRP131084 IBL131084 ILH131084 IVD131084 JEZ131084 JOV131084 JYR131084 KIN131084 KSJ131084 LCF131084 LMB131084 LVX131084 MFT131084 MPP131084 MZL131084 NJH131084 NTD131084 OCZ131084 OMV131084 OWR131084 PGN131084 PQJ131084 QAF131084 QKB131084 QTX131084 RDT131084 RNP131084 RXL131084 SHH131084 SRD131084 TAZ131084 TKV131084 TUR131084 UEN131084 UOJ131084 UYF131084 VIB131084 VRX131084 WBT131084 WLP131084 WVL131084 D196620 IZ196620 SV196620 ACR196620 AMN196620 AWJ196620 BGF196620 BQB196620 BZX196620 CJT196620 CTP196620 DDL196620 DNH196620 DXD196620 EGZ196620 EQV196620 FAR196620 FKN196620 FUJ196620 GEF196620 GOB196620 GXX196620 HHT196620 HRP196620 IBL196620 ILH196620 IVD196620 JEZ196620 JOV196620 JYR196620 KIN196620 KSJ196620 LCF196620 LMB196620 LVX196620 MFT196620 MPP196620 MZL196620 NJH196620 NTD196620 OCZ196620 OMV196620 OWR196620 PGN196620 PQJ196620 QAF196620 QKB196620 QTX196620 RDT196620 RNP196620 RXL196620 SHH196620 SRD196620 TAZ196620 TKV196620 TUR196620 UEN196620 UOJ196620 UYF196620 VIB196620 VRX196620 WBT196620 WLP196620 WVL196620 D262156 IZ262156 SV262156 ACR262156 AMN262156 AWJ262156 BGF262156 BQB262156 BZX262156 CJT262156 CTP262156 DDL262156 DNH262156 DXD262156 EGZ262156 EQV262156 FAR262156 FKN262156 FUJ262156 GEF262156 GOB262156 GXX262156 HHT262156 HRP262156 IBL262156 ILH262156 IVD262156 JEZ262156 JOV262156 JYR262156 KIN262156 KSJ262156 LCF262156 LMB262156 LVX262156 MFT262156 MPP262156 MZL262156 NJH262156 NTD262156 OCZ262156 OMV262156 OWR262156 PGN262156 PQJ262156 QAF262156 QKB262156 QTX262156 RDT262156 RNP262156 RXL262156 SHH262156 SRD262156 TAZ262156 TKV262156 TUR262156 UEN262156 UOJ262156 UYF262156 VIB262156 VRX262156 WBT262156 WLP262156 WVL262156 D327692 IZ327692 SV327692 ACR327692 AMN327692 AWJ327692 BGF327692 BQB327692 BZX327692 CJT327692 CTP327692 DDL327692 DNH327692 DXD327692 EGZ327692 EQV327692 FAR327692 FKN327692 FUJ327692 GEF327692 GOB327692 GXX327692 HHT327692 HRP327692 IBL327692 ILH327692 IVD327692 JEZ327692 JOV327692 JYR327692 KIN327692 KSJ327692 LCF327692 LMB327692 LVX327692 MFT327692 MPP327692 MZL327692 NJH327692 NTD327692 OCZ327692 OMV327692 OWR327692 PGN327692 PQJ327692 QAF327692 QKB327692 QTX327692 RDT327692 RNP327692 RXL327692 SHH327692 SRD327692 TAZ327692 TKV327692 TUR327692 UEN327692 UOJ327692 UYF327692 VIB327692 VRX327692 WBT327692 WLP327692 WVL327692 D393228 IZ393228 SV393228 ACR393228 AMN393228 AWJ393228 BGF393228 BQB393228 BZX393228 CJT393228 CTP393228 DDL393228 DNH393228 DXD393228 EGZ393228 EQV393228 FAR393228 FKN393228 FUJ393228 GEF393228 GOB393228 GXX393228 HHT393228 HRP393228 IBL393228 ILH393228 IVD393228 JEZ393228 JOV393228 JYR393228 KIN393228 KSJ393228 LCF393228 LMB393228 LVX393228 MFT393228 MPP393228 MZL393228 NJH393228 NTD393228 OCZ393228 OMV393228 OWR393228 PGN393228 PQJ393228 QAF393228 QKB393228 QTX393228 RDT393228 RNP393228 RXL393228 SHH393228 SRD393228 TAZ393228 TKV393228 TUR393228 UEN393228 UOJ393228 UYF393228 VIB393228 VRX393228 WBT393228 WLP393228 WVL393228 D458764 IZ458764 SV458764 ACR458764 AMN458764 AWJ458764 BGF458764 BQB458764 BZX458764 CJT458764 CTP458764 DDL458764 DNH458764 DXD458764 EGZ458764 EQV458764 FAR458764 FKN458764 FUJ458764 GEF458764 GOB458764 GXX458764 HHT458764 HRP458764 IBL458764 ILH458764 IVD458764 JEZ458764 JOV458764 JYR458764 KIN458764 KSJ458764 LCF458764 LMB458764 LVX458764 MFT458764 MPP458764 MZL458764 NJH458764 NTD458764 OCZ458764 OMV458764 OWR458764 PGN458764 PQJ458764 QAF458764 QKB458764 QTX458764 RDT458764 RNP458764 RXL458764 SHH458764 SRD458764 TAZ458764 TKV458764 TUR458764 UEN458764 UOJ458764 UYF458764 VIB458764 VRX458764 WBT458764 WLP458764 WVL458764 D524300 IZ524300 SV524300 ACR524300 AMN524300 AWJ524300 BGF524300 BQB524300 BZX524300 CJT524300 CTP524300 DDL524300 DNH524300 DXD524300 EGZ524300 EQV524300 FAR524300 FKN524300 FUJ524300 GEF524300 GOB524300 GXX524300 HHT524300 HRP524300 IBL524300 ILH524300 IVD524300 JEZ524300 JOV524300 JYR524300 KIN524300 KSJ524300 LCF524300 LMB524300 LVX524300 MFT524300 MPP524300 MZL524300 NJH524300 NTD524300 OCZ524300 OMV524300 OWR524300 PGN524300 PQJ524300 QAF524300 QKB524300 QTX524300 RDT524300 RNP524300 RXL524300 SHH524300 SRD524300 TAZ524300 TKV524300 TUR524300 UEN524300 UOJ524300 UYF524300 VIB524300 VRX524300 WBT524300 WLP524300 WVL524300 D589836 IZ589836 SV589836 ACR589836 AMN589836 AWJ589836 BGF589836 BQB589836 BZX589836 CJT589836 CTP589836 DDL589836 DNH589836 DXD589836 EGZ589836 EQV589836 FAR589836 FKN589836 FUJ589836 GEF589836 GOB589836 GXX589836 HHT589836 HRP589836 IBL589836 ILH589836 IVD589836 JEZ589836 JOV589836 JYR589836 KIN589836 KSJ589836 LCF589836 LMB589836 LVX589836 MFT589836 MPP589836 MZL589836 NJH589836 NTD589836 OCZ589836 OMV589836 OWR589836 PGN589836 PQJ589836 QAF589836 QKB589836 QTX589836 RDT589836 RNP589836 RXL589836 SHH589836 SRD589836 TAZ589836 TKV589836 TUR589836 UEN589836 UOJ589836 UYF589836 VIB589836 VRX589836 WBT589836 WLP589836 WVL589836 D655372 IZ655372 SV655372 ACR655372 AMN655372 AWJ655372 BGF655372 BQB655372 BZX655372 CJT655372 CTP655372 DDL655372 DNH655372 DXD655372 EGZ655372 EQV655372 FAR655372 FKN655372 FUJ655372 GEF655372 GOB655372 GXX655372 HHT655372 HRP655372 IBL655372 ILH655372 IVD655372 JEZ655372 JOV655372 JYR655372 KIN655372 KSJ655372 LCF655372 LMB655372 LVX655372 MFT655372 MPP655372 MZL655372 NJH655372 NTD655372 OCZ655372 OMV655372 OWR655372 PGN655372 PQJ655372 QAF655372 QKB655372 QTX655372 RDT655372 RNP655372 RXL655372 SHH655372 SRD655372 TAZ655372 TKV655372 TUR655372 UEN655372 UOJ655372 UYF655372 VIB655372 VRX655372 WBT655372 WLP655372 WVL655372 D720908 IZ720908 SV720908 ACR720908 AMN720908 AWJ720908 BGF720908 BQB720908 BZX720908 CJT720908 CTP720908 DDL720908 DNH720908 DXD720908 EGZ720908 EQV720908 FAR720908 FKN720908 FUJ720908 GEF720908 GOB720908 GXX720908 HHT720908 HRP720908 IBL720908 ILH720908 IVD720908 JEZ720908 JOV720908 JYR720908 KIN720908 KSJ720908 LCF720908 LMB720908 LVX720908 MFT720908 MPP720908 MZL720908 NJH720908 NTD720908 OCZ720908 OMV720908 OWR720908 PGN720908 PQJ720908 QAF720908 QKB720908 QTX720908 RDT720908 RNP720908 RXL720908 SHH720908 SRD720908 TAZ720908 TKV720908 TUR720908 UEN720908 UOJ720908 UYF720908 VIB720908 VRX720908 WBT720908 WLP720908 WVL720908 D786444 IZ786444 SV786444 ACR786444 AMN786444 AWJ786444 BGF786444 BQB786444 BZX786444 CJT786444 CTP786444 DDL786444 DNH786444 DXD786444 EGZ786444 EQV786444 FAR786444 FKN786444 FUJ786444 GEF786444 GOB786444 GXX786444 HHT786444 HRP786444 IBL786444 ILH786444 IVD786444 JEZ786444 JOV786444 JYR786444 KIN786444 KSJ786444 LCF786444 LMB786444 LVX786444 MFT786444 MPP786444 MZL786444 NJH786444 NTD786444 OCZ786444 OMV786444 OWR786444 PGN786444 PQJ786444 QAF786444 QKB786444 QTX786444 RDT786444 RNP786444 RXL786444 SHH786444 SRD786444 TAZ786444 TKV786444 TUR786444 UEN786444 UOJ786444 UYF786444 VIB786444 VRX786444 WBT786444 WLP786444 WVL786444 D851980 IZ851980 SV851980 ACR851980 AMN851980 AWJ851980 BGF851980 BQB851980 BZX851980 CJT851980 CTP851980 DDL851980 DNH851980 DXD851980 EGZ851980 EQV851980 FAR851980 FKN851980 FUJ851980 GEF851980 GOB851980 GXX851980 HHT851980 HRP851980 IBL851980 ILH851980 IVD851980 JEZ851980 JOV851980 JYR851980 KIN851980 KSJ851980 LCF851980 LMB851980 LVX851980 MFT851980 MPP851980 MZL851980 NJH851980 NTD851980 OCZ851980 OMV851980 OWR851980 PGN851980 PQJ851980 QAF851980 QKB851980 QTX851980 RDT851980 RNP851980 RXL851980 SHH851980 SRD851980 TAZ851980 TKV851980 TUR851980 UEN851980 UOJ851980 UYF851980 VIB851980 VRX851980 WBT851980 WLP851980 WVL851980 D917516 IZ917516 SV917516 ACR917516 AMN917516 AWJ917516 BGF917516 BQB917516 BZX917516 CJT917516 CTP917516 DDL917516 DNH917516 DXD917516 EGZ917516 EQV917516 FAR917516 FKN917516 FUJ917516 GEF917516 GOB917516 GXX917516 HHT917516 HRP917516 IBL917516 ILH917516 IVD917516 JEZ917516 JOV917516 JYR917516 KIN917516 KSJ917516 LCF917516 LMB917516 LVX917516 MFT917516 MPP917516 MZL917516 NJH917516 NTD917516 OCZ917516 OMV917516 OWR917516 PGN917516 PQJ917516 QAF917516 QKB917516 QTX917516 RDT917516 RNP917516 RXL917516 SHH917516 SRD917516 TAZ917516 TKV917516 TUR917516 UEN917516 UOJ917516 UYF917516 VIB917516 VRX917516 WBT917516 WLP917516 WVL917516 D983052 IZ983052 SV983052 ACR983052 AMN983052 AWJ983052 BGF983052 BQB983052 BZX983052 CJT983052 CTP983052 DDL983052 DNH983052 DXD983052 EGZ983052 EQV983052 FAR983052 FKN983052 FUJ983052 GEF983052 GOB983052 GXX983052 HHT983052 HRP983052 IBL983052 ILH983052 IVD983052 JEZ983052 JOV983052 JYR983052 KIN983052 KSJ983052 LCF983052 LMB983052 LVX983052 MFT983052 MPP983052 MZL983052 NJH983052 NTD983052 OCZ983052 OMV983052 OWR983052 PGN983052 PQJ983052 QAF983052 QKB983052 QTX983052 RDT983052 RNP983052 RXL983052 SHH983052 SRD983052 TAZ983052 TKV983052 TUR983052 UEN983052 UOJ983052 UYF983052 VIB983052 VRX983052 WBT983052 WLP983052 WVL983052" xr:uid="{5D448733-037D-454D-8753-391F4755D832}"/>
  </dataValidation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8953F-4EDC-4F12-BCD6-6140FDFB29E8}">
  <dimension ref="B2:Q65"/>
  <sheetViews>
    <sheetView zoomScale="85" zoomScaleNormal="85" workbookViewId="0">
      <pane ySplit="8" topLeftCell="A9" activePane="bottomLeft" state="frozen"/>
      <selection pane="bottomLeft" activeCell="E7" sqref="E7"/>
    </sheetView>
  </sheetViews>
  <sheetFormatPr defaultRowHeight="18.75"/>
  <cols>
    <col min="1" max="1" width="2.625" style="3" customWidth="1"/>
    <col min="2" max="2" width="5.125" style="9" customWidth="1"/>
    <col min="3" max="3" width="20.625" style="3" customWidth="1"/>
    <col min="4" max="4" width="20.75" style="3" customWidth="1"/>
    <col min="5" max="5" width="75.75" style="3" customWidth="1"/>
    <col min="6" max="6" width="6.25" style="181" customWidth="1"/>
    <col min="7" max="8" width="11.625" style="3" customWidth="1"/>
    <col min="9" max="9" width="5.75" style="11" customWidth="1"/>
    <col min="10" max="10" width="45.75" style="3" customWidth="1"/>
    <col min="11" max="11" width="35.75" style="3" customWidth="1"/>
    <col min="12" max="12" width="55.75" style="9" customWidth="1"/>
    <col min="13" max="13" width="13.75" style="9" customWidth="1"/>
    <col min="14" max="14" width="6.375" style="3" customWidth="1"/>
    <col min="15" max="15" width="13.25" style="11" customWidth="1"/>
    <col min="16" max="16" width="14.5" style="182" customWidth="1"/>
    <col min="17" max="17" width="15.625" style="13" customWidth="1"/>
    <col min="18" max="256" width="9" style="3"/>
    <col min="257" max="257" width="2.625" style="3" customWidth="1"/>
    <col min="258" max="258" width="5.125" style="3" customWidth="1"/>
    <col min="259" max="259" width="20.625" style="3" customWidth="1"/>
    <col min="260" max="260" width="20.75" style="3" customWidth="1"/>
    <col min="261" max="261" width="75.75" style="3" customWidth="1"/>
    <col min="262" max="262" width="6.25" style="3" customWidth="1"/>
    <col min="263" max="264" width="11.625" style="3" customWidth="1"/>
    <col min="265" max="265" width="5.75" style="3" customWidth="1"/>
    <col min="266" max="266" width="45.75" style="3" customWidth="1"/>
    <col min="267" max="267" width="35.75" style="3" customWidth="1"/>
    <col min="268" max="268" width="55.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20.625" style="3" customWidth="1"/>
    <col min="516" max="516" width="20.75" style="3" customWidth="1"/>
    <col min="517" max="517" width="75.75" style="3" customWidth="1"/>
    <col min="518" max="518" width="6.25" style="3" customWidth="1"/>
    <col min="519" max="520" width="11.625" style="3" customWidth="1"/>
    <col min="521" max="521" width="5.75" style="3" customWidth="1"/>
    <col min="522" max="522" width="45.75" style="3" customWidth="1"/>
    <col min="523" max="523" width="35.75" style="3" customWidth="1"/>
    <col min="524" max="524" width="55.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20.625" style="3" customWidth="1"/>
    <col min="772" max="772" width="20.75" style="3" customWidth="1"/>
    <col min="773" max="773" width="75.75" style="3" customWidth="1"/>
    <col min="774" max="774" width="6.25" style="3" customWidth="1"/>
    <col min="775" max="776" width="11.625" style="3" customWidth="1"/>
    <col min="777" max="777" width="5.75" style="3" customWidth="1"/>
    <col min="778" max="778" width="45.75" style="3" customWidth="1"/>
    <col min="779" max="779" width="35.75" style="3" customWidth="1"/>
    <col min="780" max="780" width="55.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20.625" style="3" customWidth="1"/>
    <col min="1028" max="1028" width="20.75" style="3" customWidth="1"/>
    <col min="1029" max="1029" width="75.75" style="3" customWidth="1"/>
    <col min="1030" max="1030" width="6.25" style="3" customWidth="1"/>
    <col min="1031" max="1032" width="11.625" style="3" customWidth="1"/>
    <col min="1033" max="1033" width="5.75" style="3" customWidth="1"/>
    <col min="1034" max="1034" width="45.75" style="3" customWidth="1"/>
    <col min="1035" max="1035" width="35.75" style="3" customWidth="1"/>
    <col min="1036" max="1036" width="55.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20.625" style="3" customWidth="1"/>
    <col min="1284" max="1284" width="20.75" style="3" customWidth="1"/>
    <col min="1285" max="1285" width="75.75" style="3" customWidth="1"/>
    <col min="1286" max="1286" width="6.25" style="3" customWidth="1"/>
    <col min="1287" max="1288" width="11.625" style="3" customWidth="1"/>
    <col min="1289" max="1289" width="5.75" style="3" customWidth="1"/>
    <col min="1290" max="1290" width="45.75" style="3" customWidth="1"/>
    <col min="1291" max="1291" width="35.75" style="3" customWidth="1"/>
    <col min="1292" max="1292" width="55.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20.625" style="3" customWidth="1"/>
    <col min="1540" max="1540" width="20.75" style="3" customWidth="1"/>
    <col min="1541" max="1541" width="75.75" style="3" customWidth="1"/>
    <col min="1542" max="1542" width="6.25" style="3" customWidth="1"/>
    <col min="1543" max="1544" width="11.625" style="3" customWidth="1"/>
    <col min="1545" max="1545" width="5.75" style="3" customWidth="1"/>
    <col min="1546" max="1546" width="45.75" style="3" customWidth="1"/>
    <col min="1547" max="1547" width="35.75" style="3" customWidth="1"/>
    <col min="1548" max="1548" width="55.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20.625" style="3" customWidth="1"/>
    <col min="1796" max="1796" width="20.75" style="3" customWidth="1"/>
    <col min="1797" max="1797" width="75.75" style="3" customWidth="1"/>
    <col min="1798" max="1798" width="6.25" style="3" customWidth="1"/>
    <col min="1799" max="1800" width="11.625" style="3" customWidth="1"/>
    <col min="1801" max="1801" width="5.75" style="3" customWidth="1"/>
    <col min="1802" max="1802" width="45.75" style="3" customWidth="1"/>
    <col min="1803" max="1803" width="35.75" style="3" customWidth="1"/>
    <col min="1804" max="1804" width="55.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20.625" style="3" customWidth="1"/>
    <col min="2052" max="2052" width="20.75" style="3" customWidth="1"/>
    <col min="2053" max="2053" width="75.75" style="3" customWidth="1"/>
    <col min="2054" max="2054" width="6.25" style="3" customWidth="1"/>
    <col min="2055" max="2056" width="11.625" style="3" customWidth="1"/>
    <col min="2057" max="2057" width="5.75" style="3" customWidth="1"/>
    <col min="2058" max="2058" width="45.75" style="3" customWidth="1"/>
    <col min="2059" max="2059" width="35.75" style="3" customWidth="1"/>
    <col min="2060" max="2060" width="55.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20.625" style="3" customWidth="1"/>
    <col min="2308" max="2308" width="20.75" style="3" customWidth="1"/>
    <col min="2309" max="2309" width="75.75" style="3" customWidth="1"/>
    <col min="2310" max="2310" width="6.25" style="3" customWidth="1"/>
    <col min="2311" max="2312" width="11.625" style="3" customWidth="1"/>
    <col min="2313" max="2313" width="5.75" style="3" customWidth="1"/>
    <col min="2314" max="2314" width="45.75" style="3" customWidth="1"/>
    <col min="2315" max="2315" width="35.75" style="3" customWidth="1"/>
    <col min="2316" max="2316" width="55.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20.625" style="3" customWidth="1"/>
    <col min="2564" max="2564" width="20.75" style="3" customWidth="1"/>
    <col min="2565" max="2565" width="75.75" style="3" customWidth="1"/>
    <col min="2566" max="2566" width="6.25" style="3" customWidth="1"/>
    <col min="2567" max="2568" width="11.625" style="3" customWidth="1"/>
    <col min="2569" max="2569" width="5.75" style="3" customWidth="1"/>
    <col min="2570" max="2570" width="45.75" style="3" customWidth="1"/>
    <col min="2571" max="2571" width="35.75" style="3" customWidth="1"/>
    <col min="2572" max="2572" width="55.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20.625" style="3" customWidth="1"/>
    <col min="2820" max="2820" width="20.75" style="3" customWidth="1"/>
    <col min="2821" max="2821" width="75.75" style="3" customWidth="1"/>
    <col min="2822" max="2822" width="6.25" style="3" customWidth="1"/>
    <col min="2823" max="2824" width="11.625" style="3" customWidth="1"/>
    <col min="2825" max="2825" width="5.75" style="3" customWidth="1"/>
    <col min="2826" max="2826" width="45.75" style="3" customWidth="1"/>
    <col min="2827" max="2827" width="35.75" style="3" customWidth="1"/>
    <col min="2828" max="2828" width="55.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20.625" style="3" customWidth="1"/>
    <col min="3076" max="3076" width="20.75" style="3" customWidth="1"/>
    <col min="3077" max="3077" width="75.75" style="3" customWidth="1"/>
    <col min="3078" max="3078" width="6.25" style="3" customWidth="1"/>
    <col min="3079" max="3080" width="11.625" style="3" customWidth="1"/>
    <col min="3081" max="3081" width="5.75" style="3" customWidth="1"/>
    <col min="3082" max="3082" width="45.75" style="3" customWidth="1"/>
    <col min="3083" max="3083" width="35.75" style="3" customWidth="1"/>
    <col min="3084" max="3084" width="55.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20.625" style="3" customWidth="1"/>
    <col min="3332" max="3332" width="20.75" style="3" customWidth="1"/>
    <col min="3333" max="3333" width="75.75" style="3" customWidth="1"/>
    <col min="3334" max="3334" width="6.25" style="3" customWidth="1"/>
    <col min="3335" max="3336" width="11.625" style="3" customWidth="1"/>
    <col min="3337" max="3337" width="5.75" style="3" customWidth="1"/>
    <col min="3338" max="3338" width="45.75" style="3" customWidth="1"/>
    <col min="3339" max="3339" width="35.75" style="3" customWidth="1"/>
    <col min="3340" max="3340" width="55.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20.625" style="3" customWidth="1"/>
    <col min="3588" max="3588" width="20.75" style="3" customWidth="1"/>
    <col min="3589" max="3589" width="75.75" style="3" customWidth="1"/>
    <col min="3590" max="3590" width="6.25" style="3" customWidth="1"/>
    <col min="3591" max="3592" width="11.625" style="3" customWidth="1"/>
    <col min="3593" max="3593" width="5.75" style="3" customWidth="1"/>
    <col min="3594" max="3594" width="45.75" style="3" customWidth="1"/>
    <col min="3595" max="3595" width="35.75" style="3" customWidth="1"/>
    <col min="3596" max="3596" width="55.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20.625" style="3" customWidth="1"/>
    <col min="3844" max="3844" width="20.75" style="3" customWidth="1"/>
    <col min="3845" max="3845" width="75.75" style="3" customWidth="1"/>
    <col min="3846" max="3846" width="6.25" style="3" customWidth="1"/>
    <col min="3847" max="3848" width="11.625" style="3" customWidth="1"/>
    <col min="3849" max="3849" width="5.75" style="3" customWidth="1"/>
    <col min="3850" max="3850" width="45.75" style="3" customWidth="1"/>
    <col min="3851" max="3851" width="35.75" style="3" customWidth="1"/>
    <col min="3852" max="3852" width="55.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20.625" style="3" customWidth="1"/>
    <col min="4100" max="4100" width="20.75" style="3" customWidth="1"/>
    <col min="4101" max="4101" width="75.75" style="3" customWidth="1"/>
    <col min="4102" max="4102" width="6.25" style="3" customWidth="1"/>
    <col min="4103" max="4104" width="11.625" style="3" customWidth="1"/>
    <col min="4105" max="4105" width="5.75" style="3" customWidth="1"/>
    <col min="4106" max="4106" width="45.75" style="3" customWidth="1"/>
    <col min="4107" max="4107" width="35.75" style="3" customWidth="1"/>
    <col min="4108" max="4108" width="55.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20.625" style="3" customWidth="1"/>
    <col min="4356" max="4356" width="20.75" style="3" customWidth="1"/>
    <col min="4357" max="4357" width="75.75" style="3" customWidth="1"/>
    <col min="4358" max="4358" width="6.25" style="3" customWidth="1"/>
    <col min="4359" max="4360" width="11.625" style="3" customWidth="1"/>
    <col min="4361" max="4361" width="5.75" style="3" customWidth="1"/>
    <col min="4362" max="4362" width="45.75" style="3" customWidth="1"/>
    <col min="4363" max="4363" width="35.75" style="3" customWidth="1"/>
    <col min="4364" max="4364" width="55.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20.625" style="3" customWidth="1"/>
    <col min="4612" max="4612" width="20.75" style="3" customWidth="1"/>
    <col min="4613" max="4613" width="75.75" style="3" customWidth="1"/>
    <col min="4614" max="4614" width="6.25" style="3" customWidth="1"/>
    <col min="4615" max="4616" width="11.625" style="3" customWidth="1"/>
    <col min="4617" max="4617" width="5.75" style="3" customWidth="1"/>
    <col min="4618" max="4618" width="45.75" style="3" customWidth="1"/>
    <col min="4619" max="4619" width="35.75" style="3" customWidth="1"/>
    <col min="4620" max="4620" width="55.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20.625" style="3" customWidth="1"/>
    <col min="4868" max="4868" width="20.75" style="3" customWidth="1"/>
    <col min="4869" max="4869" width="75.75" style="3" customWidth="1"/>
    <col min="4870" max="4870" width="6.25" style="3" customWidth="1"/>
    <col min="4871" max="4872" width="11.625" style="3" customWidth="1"/>
    <col min="4873" max="4873" width="5.75" style="3" customWidth="1"/>
    <col min="4874" max="4874" width="45.75" style="3" customWidth="1"/>
    <col min="4875" max="4875" width="35.75" style="3" customWidth="1"/>
    <col min="4876" max="4876" width="55.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20.625" style="3" customWidth="1"/>
    <col min="5124" max="5124" width="20.75" style="3" customWidth="1"/>
    <col min="5125" max="5125" width="75.75" style="3" customWidth="1"/>
    <col min="5126" max="5126" width="6.25" style="3" customWidth="1"/>
    <col min="5127" max="5128" width="11.625" style="3" customWidth="1"/>
    <col min="5129" max="5129" width="5.75" style="3" customWidth="1"/>
    <col min="5130" max="5130" width="45.75" style="3" customWidth="1"/>
    <col min="5131" max="5131" width="35.75" style="3" customWidth="1"/>
    <col min="5132" max="5132" width="55.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20.625" style="3" customWidth="1"/>
    <col min="5380" max="5380" width="20.75" style="3" customWidth="1"/>
    <col min="5381" max="5381" width="75.75" style="3" customWidth="1"/>
    <col min="5382" max="5382" width="6.25" style="3" customWidth="1"/>
    <col min="5383" max="5384" width="11.625" style="3" customWidth="1"/>
    <col min="5385" max="5385" width="5.75" style="3" customWidth="1"/>
    <col min="5386" max="5386" width="45.75" style="3" customWidth="1"/>
    <col min="5387" max="5387" width="35.75" style="3" customWidth="1"/>
    <col min="5388" max="5388" width="55.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20.625" style="3" customWidth="1"/>
    <col min="5636" max="5636" width="20.75" style="3" customWidth="1"/>
    <col min="5637" max="5637" width="75.75" style="3" customWidth="1"/>
    <col min="5638" max="5638" width="6.25" style="3" customWidth="1"/>
    <col min="5639" max="5640" width="11.625" style="3" customWidth="1"/>
    <col min="5641" max="5641" width="5.75" style="3" customWidth="1"/>
    <col min="5642" max="5642" width="45.75" style="3" customWidth="1"/>
    <col min="5643" max="5643" width="35.75" style="3" customWidth="1"/>
    <col min="5644" max="5644" width="55.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20.625" style="3" customWidth="1"/>
    <col min="5892" max="5892" width="20.75" style="3" customWidth="1"/>
    <col min="5893" max="5893" width="75.75" style="3" customWidth="1"/>
    <col min="5894" max="5894" width="6.25" style="3" customWidth="1"/>
    <col min="5895" max="5896" width="11.625" style="3" customWidth="1"/>
    <col min="5897" max="5897" width="5.75" style="3" customWidth="1"/>
    <col min="5898" max="5898" width="45.75" style="3" customWidth="1"/>
    <col min="5899" max="5899" width="35.75" style="3" customWidth="1"/>
    <col min="5900" max="5900" width="55.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20.625" style="3" customWidth="1"/>
    <col min="6148" max="6148" width="20.75" style="3" customWidth="1"/>
    <col min="6149" max="6149" width="75.75" style="3" customWidth="1"/>
    <col min="6150" max="6150" width="6.25" style="3" customWidth="1"/>
    <col min="6151" max="6152" width="11.625" style="3" customWidth="1"/>
    <col min="6153" max="6153" width="5.75" style="3" customWidth="1"/>
    <col min="6154" max="6154" width="45.75" style="3" customWidth="1"/>
    <col min="6155" max="6155" width="35.75" style="3" customWidth="1"/>
    <col min="6156" max="6156" width="55.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20.625" style="3" customWidth="1"/>
    <col min="6404" max="6404" width="20.75" style="3" customWidth="1"/>
    <col min="6405" max="6405" width="75.75" style="3" customWidth="1"/>
    <col min="6406" max="6406" width="6.25" style="3" customWidth="1"/>
    <col min="6407" max="6408" width="11.625" style="3" customWidth="1"/>
    <col min="6409" max="6409" width="5.75" style="3" customWidth="1"/>
    <col min="6410" max="6410" width="45.75" style="3" customWidth="1"/>
    <col min="6411" max="6411" width="35.75" style="3" customWidth="1"/>
    <col min="6412" max="6412" width="55.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20.625" style="3" customWidth="1"/>
    <col min="6660" max="6660" width="20.75" style="3" customWidth="1"/>
    <col min="6661" max="6661" width="75.75" style="3" customWidth="1"/>
    <col min="6662" max="6662" width="6.25" style="3" customWidth="1"/>
    <col min="6663" max="6664" width="11.625" style="3" customWidth="1"/>
    <col min="6665" max="6665" width="5.75" style="3" customWidth="1"/>
    <col min="6666" max="6666" width="45.75" style="3" customWidth="1"/>
    <col min="6667" max="6667" width="35.75" style="3" customWidth="1"/>
    <col min="6668" max="6668" width="55.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20.625" style="3" customWidth="1"/>
    <col min="6916" max="6916" width="20.75" style="3" customWidth="1"/>
    <col min="6917" max="6917" width="75.75" style="3" customWidth="1"/>
    <col min="6918" max="6918" width="6.25" style="3" customWidth="1"/>
    <col min="6919" max="6920" width="11.625" style="3" customWidth="1"/>
    <col min="6921" max="6921" width="5.75" style="3" customWidth="1"/>
    <col min="6922" max="6922" width="45.75" style="3" customWidth="1"/>
    <col min="6923" max="6923" width="35.75" style="3" customWidth="1"/>
    <col min="6924" max="6924" width="55.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20.625" style="3" customWidth="1"/>
    <col min="7172" max="7172" width="20.75" style="3" customWidth="1"/>
    <col min="7173" max="7173" width="75.75" style="3" customWidth="1"/>
    <col min="7174" max="7174" width="6.25" style="3" customWidth="1"/>
    <col min="7175" max="7176" width="11.625" style="3" customWidth="1"/>
    <col min="7177" max="7177" width="5.75" style="3" customWidth="1"/>
    <col min="7178" max="7178" width="45.75" style="3" customWidth="1"/>
    <col min="7179" max="7179" width="35.75" style="3" customWidth="1"/>
    <col min="7180" max="7180" width="55.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20.625" style="3" customWidth="1"/>
    <col min="7428" max="7428" width="20.75" style="3" customWidth="1"/>
    <col min="7429" max="7429" width="75.75" style="3" customWidth="1"/>
    <col min="7430" max="7430" width="6.25" style="3" customWidth="1"/>
    <col min="7431" max="7432" width="11.625" style="3" customWidth="1"/>
    <col min="7433" max="7433" width="5.75" style="3" customWidth="1"/>
    <col min="7434" max="7434" width="45.75" style="3" customWidth="1"/>
    <col min="7435" max="7435" width="35.75" style="3" customWidth="1"/>
    <col min="7436" max="7436" width="55.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20.625" style="3" customWidth="1"/>
    <col min="7684" max="7684" width="20.75" style="3" customWidth="1"/>
    <col min="7685" max="7685" width="75.75" style="3" customWidth="1"/>
    <col min="7686" max="7686" width="6.25" style="3" customWidth="1"/>
    <col min="7687" max="7688" width="11.625" style="3" customWidth="1"/>
    <col min="7689" max="7689" width="5.75" style="3" customWidth="1"/>
    <col min="7690" max="7690" width="45.75" style="3" customWidth="1"/>
    <col min="7691" max="7691" width="35.75" style="3" customWidth="1"/>
    <col min="7692" max="7692" width="55.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20.625" style="3" customWidth="1"/>
    <col min="7940" max="7940" width="20.75" style="3" customWidth="1"/>
    <col min="7941" max="7941" width="75.75" style="3" customWidth="1"/>
    <col min="7942" max="7942" width="6.25" style="3" customWidth="1"/>
    <col min="7943" max="7944" width="11.625" style="3" customWidth="1"/>
    <col min="7945" max="7945" width="5.75" style="3" customWidth="1"/>
    <col min="7946" max="7946" width="45.75" style="3" customWidth="1"/>
    <col min="7947" max="7947" width="35.75" style="3" customWidth="1"/>
    <col min="7948" max="7948" width="55.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20.625" style="3" customWidth="1"/>
    <col min="8196" max="8196" width="20.75" style="3" customWidth="1"/>
    <col min="8197" max="8197" width="75.75" style="3" customWidth="1"/>
    <col min="8198" max="8198" width="6.25" style="3" customWidth="1"/>
    <col min="8199" max="8200" width="11.625" style="3" customWidth="1"/>
    <col min="8201" max="8201" width="5.75" style="3" customWidth="1"/>
    <col min="8202" max="8202" width="45.75" style="3" customWidth="1"/>
    <col min="8203" max="8203" width="35.75" style="3" customWidth="1"/>
    <col min="8204" max="8204" width="55.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20.625" style="3" customWidth="1"/>
    <col min="8452" max="8452" width="20.75" style="3" customWidth="1"/>
    <col min="8453" max="8453" width="75.75" style="3" customWidth="1"/>
    <col min="8454" max="8454" width="6.25" style="3" customWidth="1"/>
    <col min="8455" max="8456" width="11.625" style="3" customWidth="1"/>
    <col min="8457" max="8457" width="5.75" style="3" customWidth="1"/>
    <col min="8458" max="8458" width="45.75" style="3" customWidth="1"/>
    <col min="8459" max="8459" width="35.75" style="3" customWidth="1"/>
    <col min="8460" max="8460" width="55.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20.625" style="3" customWidth="1"/>
    <col min="8708" max="8708" width="20.75" style="3" customWidth="1"/>
    <col min="8709" max="8709" width="75.75" style="3" customWidth="1"/>
    <col min="8710" max="8710" width="6.25" style="3" customWidth="1"/>
    <col min="8711" max="8712" width="11.625" style="3" customWidth="1"/>
    <col min="8713" max="8713" width="5.75" style="3" customWidth="1"/>
    <col min="8714" max="8714" width="45.75" style="3" customWidth="1"/>
    <col min="8715" max="8715" width="35.75" style="3" customWidth="1"/>
    <col min="8716" max="8716" width="55.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20.625" style="3" customWidth="1"/>
    <col min="8964" max="8964" width="20.75" style="3" customWidth="1"/>
    <col min="8965" max="8965" width="75.75" style="3" customWidth="1"/>
    <col min="8966" max="8966" width="6.25" style="3" customWidth="1"/>
    <col min="8967" max="8968" width="11.625" style="3" customWidth="1"/>
    <col min="8969" max="8969" width="5.75" style="3" customWidth="1"/>
    <col min="8970" max="8970" width="45.75" style="3" customWidth="1"/>
    <col min="8971" max="8971" width="35.75" style="3" customWidth="1"/>
    <col min="8972" max="8972" width="55.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20.625" style="3" customWidth="1"/>
    <col min="9220" max="9220" width="20.75" style="3" customWidth="1"/>
    <col min="9221" max="9221" width="75.75" style="3" customWidth="1"/>
    <col min="9222" max="9222" width="6.25" style="3" customWidth="1"/>
    <col min="9223" max="9224" width="11.625" style="3" customWidth="1"/>
    <col min="9225" max="9225" width="5.75" style="3" customWidth="1"/>
    <col min="9226" max="9226" width="45.75" style="3" customWidth="1"/>
    <col min="9227" max="9227" width="35.75" style="3" customWidth="1"/>
    <col min="9228" max="9228" width="55.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20.625" style="3" customWidth="1"/>
    <col min="9476" max="9476" width="20.75" style="3" customWidth="1"/>
    <col min="9477" max="9477" width="75.75" style="3" customWidth="1"/>
    <col min="9478" max="9478" width="6.25" style="3" customWidth="1"/>
    <col min="9479" max="9480" width="11.625" style="3" customWidth="1"/>
    <col min="9481" max="9481" width="5.75" style="3" customWidth="1"/>
    <col min="9482" max="9482" width="45.75" style="3" customWidth="1"/>
    <col min="9483" max="9483" width="35.75" style="3" customWidth="1"/>
    <col min="9484" max="9484" width="55.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20.625" style="3" customWidth="1"/>
    <col min="9732" max="9732" width="20.75" style="3" customWidth="1"/>
    <col min="9733" max="9733" width="75.75" style="3" customWidth="1"/>
    <col min="9734" max="9734" width="6.25" style="3" customWidth="1"/>
    <col min="9735" max="9736" width="11.625" style="3" customWidth="1"/>
    <col min="9737" max="9737" width="5.75" style="3" customWidth="1"/>
    <col min="9738" max="9738" width="45.75" style="3" customWidth="1"/>
    <col min="9739" max="9739" width="35.75" style="3" customWidth="1"/>
    <col min="9740" max="9740" width="55.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20.625" style="3" customWidth="1"/>
    <col min="9988" max="9988" width="20.75" style="3" customWidth="1"/>
    <col min="9989" max="9989" width="75.75" style="3" customWidth="1"/>
    <col min="9990" max="9990" width="6.25" style="3" customWidth="1"/>
    <col min="9991" max="9992" width="11.625" style="3" customWidth="1"/>
    <col min="9993" max="9993" width="5.75" style="3" customWidth="1"/>
    <col min="9994" max="9994" width="45.75" style="3" customWidth="1"/>
    <col min="9995" max="9995" width="35.75" style="3" customWidth="1"/>
    <col min="9996" max="9996" width="55.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20.625" style="3" customWidth="1"/>
    <col min="10244" max="10244" width="20.75" style="3" customWidth="1"/>
    <col min="10245" max="10245" width="75.75" style="3" customWidth="1"/>
    <col min="10246" max="10246" width="6.25" style="3" customWidth="1"/>
    <col min="10247" max="10248" width="11.625" style="3" customWidth="1"/>
    <col min="10249" max="10249" width="5.75" style="3" customWidth="1"/>
    <col min="10250" max="10250" width="45.75" style="3" customWidth="1"/>
    <col min="10251" max="10251" width="35.75" style="3" customWidth="1"/>
    <col min="10252" max="10252" width="55.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20.625" style="3" customWidth="1"/>
    <col min="10500" max="10500" width="20.75" style="3" customWidth="1"/>
    <col min="10501" max="10501" width="75.75" style="3" customWidth="1"/>
    <col min="10502" max="10502" width="6.25" style="3" customWidth="1"/>
    <col min="10503" max="10504" width="11.625" style="3" customWidth="1"/>
    <col min="10505" max="10505" width="5.75" style="3" customWidth="1"/>
    <col min="10506" max="10506" width="45.75" style="3" customWidth="1"/>
    <col min="10507" max="10507" width="35.75" style="3" customWidth="1"/>
    <col min="10508" max="10508" width="55.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20.625" style="3" customWidth="1"/>
    <col min="10756" max="10756" width="20.75" style="3" customWidth="1"/>
    <col min="10757" max="10757" width="75.75" style="3" customWidth="1"/>
    <col min="10758" max="10758" width="6.25" style="3" customWidth="1"/>
    <col min="10759" max="10760" width="11.625" style="3" customWidth="1"/>
    <col min="10761" max="10761" width="5.75" style="3" customWidth="1"/>
    <col min="10762" max="10762" width="45.75" style="3" customWidth="1"/>
    <col min="10763" max="10763" width="35.75" style="3" customWidth="1"/>
    <col min="10764" max="10764" width="55.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20.625" style="3" customWidth="1"/>
    <col min="11012" max="11012" width="20.75" style="3" customWidth="1"/>
    <col min="11013" max="11013" width="75.75" style="3" customWidth="1"/>
    <col min="11014" max="11014" width="6.25" style="3" customWidth="1"/>
    <col min="11015" max="11016" width="11.625" style="3" customWidth="1"/>
    <col min="11017" max="11017" width="5.75" style="3" customWidth="1"/>
    <col min="11018" max="11018" width="45.75" style="3" customWidth="1"/>
    <col min="11019" max="11019" width="35.75" style="3" customWidth="1"/>
    <col min="11020" max="11020" width="55.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20.625" style="3" customWidth="1"/>
    <col min="11268" max="11268" width="20.75" style="3" customWidth="1"/>
    <col min="11269" max="11269" width="75.75" style="3" customWidth="1"/>
    <col min="11270" max="11270" width="6.25" style="3" customWidth="1"/>
    <col min="11271" max="11272" width="11.625" style="3" customWidth="1"/>
    <col min="11273" max="11273" width="5.75" style="3" customWidth="1"/>
    <col min="11274" max="11274" width="45.75" style="3" customWidth="1"/>
    <col min="11275" max="11275" width="35.75" style="3" customWidth="1"/>
    <col min="11276" max="11276" width="55.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20.625" style="3" customWidth="1"/>
    <col min="11524" max="11524" width="20.75" style="3" customWidth="1"/>
    <col min="11525" max="11525" width="75.75" style="3" customWidth="1"/>
    <col min="11526" max="11526" width="6.25" style="3" customWidth="1"/>
    <col min="11527" max="11528" width="11.625" style="3" customWidth="1"/>
    <col min="11529" max="11529" width="5.75" style="3" customWidth="1"/>
    <col min="11530" max="11530" width="45.75" style="3" customWidth="1"/>
    <col min="11531" max="11531" width="35.75" style="3" customWidth="1"/>
    <col min="11532" max="11532" width="55.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20.625" style="3" customWidth="1"/>
    <col min="11780" max="11780" width="20.75" style="3" customWidth="1"/>
    <col min="11781" max="11781" width="75.75" style="3" customWidth="1"/>
    <col min="11782" max="11782" width="6.25" style="3" customWidth="1"/>
    <col min="11783" max="11784" width="11.625" style="3" customWidth="1"/>
    <col min="11785" max="11785" width="5.75" style="3" customWidth="1"/>
    <col min="11786" max="11786" width="45.75" style="3" customWidth="1"/>
    <col min="11787" max="11787" width="35.75" style="3" customWidth="1"/>
    <col min="11788" max="11788" width="55.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20.625" style="3" customWidth="1"/>
    <col min="12036" max="12036" width="20.75" style="3" customWidth="1"/>
    <col min="12037" max="12037" width="75.75" style="3" customWidth="1"/>
    <col min="12038" max="12038" width="6.25" style="3" customWidth="1"/>
    <col min="12039" max="12040" width="11.625" style="3" customWidth="1"/>
    <col min="12041" max="12041" width="5.75" style="3" customWidth="1"/>
    <col min="12042" max="12042" width="45.75" style="3" customWidth="1"/>
    <col min="12043" max="12043" width="35.75" style="3" customWidth="1"/>
    <col min="12044" max="12044" width="55.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20.625" style="3" customWidth="1"/>
    <col min="12292" max="12292" width="20.75" style="3" customWidth="1"/>
    <col min="12293" max="12293" width="75.75" style="3" customWidth="1"/>
    <col min="12294" max="12294" width="6.25" style="3" customWidth="1"/>
    <col min="12295" max="12296" width="11.625" style="3" customWidth="1"/>
    <col min="12297" max="12297" width="5.75" style="3" customWidth="1"/>
    <col min="12298" max="12298" width="45.75" style="3" customWidth="1"/>
    <col min="12299" max="12299" width="35.75" style="3" customWidth="1"/>
    <col min="12300" max="12300" width="55.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20.625" style="3" customWidth="1"/>
    <col min="12548" max="12548" width="20.75" style="3" customWidth="1"/>
    <col min="12549" max="12549" width="75.75" style="3" customWidth="1"/>
    <col min="12550" max="12550" width="6.25" style="3" customWidth="1"/>
    <col min="12551" max="12552" width="11.625" style="3" customWidth="1"/>
    <col min="12553" max="12553" width="5.75" style="3" customWidth="1"/>
    <col min="12554" max="12554" width="45.75" style="3" customWidth="1"/>
    <col min="12555" max="12555" width="35.75" style="3" customWidth="1"/>
    <col min="12556" max="12556" width="55.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20.625" style="3" customWidth="1"/>
    <col min="12804" max="12804" width="20.75" style="3" customWidth="1"/>
    <col min="12805" max="12805" width="75.75" style="3" customWidth="1"/>
    <col min="12806" max="12806" width="6.25" style="3" customWidth="1"/>
    <col min="12807" max="12808" width="11.625" style="3" customWidth="1"/>
    <col min="12809" max="12809" width="5.75" style="3" customWidth="1"/>
    <col min="12810" max="12810" width="45.75" style="3" customWidth="1"/>
    <col min="12811" max="12811" width="35.75" style="3" customWidth="1"/>
    <col min="12812" max="12812" width="55.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20.625" style="3" customWidth="1"/>
    <col min="13060" max="13060" width="20.75" style="3" customWidth="1"/>
    <col min="13061" max="13061" width="75.75" style="3" customWidth="1"/>
    <col min="13062" max="13062" width="6.25" style="3" customWidth="1"/>
    <col min="13063" max="13064" width="11.625" style="3" customWidth="1"/>
    <col min="13065" max="13065" width="5.75" style="3" customWidth="1"/>
    <col min="13066" max="13066" width="45.75" style="3" customWidth="1"/>
    <col min="13067" max="13067" width="35.75" style="3" customWidth="1"/>
    <col min="13068" max="13068" width="55.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20.625" style="3" customWidth="1"/>
    <col min="13316" max="13316" width="20.75" style="3" customWidth="1"/>
    <col min="13317" max="13317" width="75.75" style="3" customWidth="1"/>
    <col min="13318" max="13318" width="6.25" style="3" customWidth="1"/>
    <col min="13319" max="13320" width="11.625" style="3" customWidth="1"/>
    <col min="13321" max="13321" width="5.75" style="3" customWidth="1"/>
    <col min="13322" max="13322" width="45.75" style="3" customWidth="1"/>
    <col min="13323" max="13323" width="35.75" style="3" customWidth="1"/>
    <col min="13324" max="13324" width="55.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20.625" style="3" customWidth="1"/>
    <col min="13572" max="13572" width="20.75" style="3" customWidth="1"/>
    <col min="13573" max="13573" width="75.75" style="3" customWidth="1"/>
    <col min="13574" max="13574" width="6.25" style="3" customWidth="1"/>
    <col min="13575" max="13576" width="11.625" style="3" customWidth="1"/>
    <col min="13577" max="13577" width="5.75" style="3" customWidth="1"/>
    <col min="13578" max="13578" width="45.75" style="3" customWidth="1"/>
    <col min="13579" max="13579" width="35.75" style="3" customWidth="1"/>
    <col min="13580" max="13580" width="55.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20.625" style="3" customWidth="1"/>
    <col min="13828" max="13828" width="20.75" style="3" customWidth="1"/>
    <col min="13829" max="13829" width="75.75" style="3" customWidth="1"/>
    <col min="13830" max="13830" width="6.25" style="3" customWidth="1"/>
    <col min="13831" max="13832" width="11.625" style="3" customWidth="1"/>
    <col min="13833" max="13833" width="5.75" style="3" customWidth="1"/>
    <col min="13834" max="13834" width="45.75" style="3" customWidth="1"/>
    <col min="13835" max="13835" width="35.75" style="3" customWidth="1"/>
    <col min="13836" max="13836" width="55.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20.625" style="3" customWidth="1"/>
    <col min="14084" max="14084" width="20.75" style="3" customWidth="1"/>
    <col min="14085" max="14085" width="75.75" style="3" customWidth="1"/>
    <col min="14086" max="14086" width="6.25" style="3" customWidth="1"/>
    <col min="14087" max="14088" width="11.625" style="3" customWidth="1"/>
    <col min="14089" max="14089" width="5.75" style="3" customWidth="1"/>
    <col min="14090" max="14090" width="45.75" style="3" customWidth="1"/>
    <col min="14091" max="14091" width="35.75" style="3" customWidth="1"/>
    <col min="14092" max="14092" width="55.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20.625" style="3" customWidth="1"/>
    <col min="14340" max="14340" width="20.75" style="3" customWidth="1"/>
    <col min="14341" max="14341" width="75.75" style="3" customWidth="1"/>
    <col min="14342" max="14342" width="6.25" style="3" customWidth="1"/>
    <col min="14343" max="14344" width="11.625" style="3" customWidth="1"/>
    <col min="14345" max="14345" width="5.75" style="3" customWidth="1"/>
    <col min="14346" max="14346" width="45.75" style="3" customWidth="1"/>
    <col min="14347" max="14347" width="35.75" style="3" customWidth="1"/>
    <col min="14348" max="14348" width="55.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20.625" style="3" customWidth="1"/>
    <col min="14596" max="14596" width="20.75" style="3" customWidth="1"/>
    <col min="14597" max="14597" width="75.75" style="3" customWidth="1"/>
    <col min="14598" max="14598" width="6.25" style="3" customWidth="1"/>
    <col min="14599" max="14600" width="11.625" style="3" customWidth="1"/>
    <col min="14601" max="14601" width="5.75" style="3" customWidth="1"/>
    <col min="14602" max="14602" width="45.75" style="3" customWidth="1"/>
    <col min="14603" max="14603" width="35.75" style="3" customWidth="1"/>
    <col min="14604" max="14604" width="55.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20.625" style="3" customWidth="1"/>
    <col min="14852" max="14852" width="20.75" style="3" customWidth="1"/>
    <col min="14853" max="14853" width="75.75" style="3" customWidth="1"/>
    <col min="14854" max="14854" width="6.25" style="3" customWidth="1"/>
    <col min="14855" max="14856" width="11.625" style="3" customWidth="1"/>
    <col min="14857" max="14857" width="5.75" style="3" customWidth="1"/>
    <col min="14858" max="14858" width="45.75" style="3" customWidth="1"/>
    <col min="14859" max="14859" width="35.75" style="3" customWidth="1"/>
    <col min="14860" max="14860" width="55.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20.625" style="3" customWidth="1"/>
    <col min="15108" max="15108" width="20.75" style="3" customWidth="1"/>
    <col min="15109" max="15109" width="75.75" style="3" customWidth="1"/>
    <col min="15110" max="15110" width="6.25" style="3" customWidth="1"/>
    <col min="15111" max="15112" width="11.625" style="3" customWidth="1"/>
    <col min="15113" max="15113" width="5.75" style="3" customWidth="1"/>
    <col min="15114" max="15114" width="45.75" style="3" customWidth="1"/>
    <col min="15115" max="15115" width="35.75" style="3" customWidth="1"/>
    <col min="15116" max="15116" width="55.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20.625" style="3" customWidth="1"/>
    <col min="15364" max="15364" width="20.75" style="3" customWidth="1"/>
    <col min="15365" max="15365" width="75.75" style="3" customWidth="1"/>
    <col min="15366" max="15366" width="6.25" style="3" customWidth="1"/>
    <col min="15367" max="15368" width="11.625" style="3" customWidth="1"/>
    <col min="15369" max="15369" width="5.75" style="3" customWidth="1"/>
    <col min="15370" max="15370" width="45.75" style="3" customWidth="1"/>
    <col min="15371" max="15371" width="35.75" style="3" customWidth="1"/>
    <col min="15372" max="15372" width="55.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20.625" style="3" customWidth="1"/>
    <col min="15620" max="15620" width="20.75" style="3" customWidth="1"/>
    <col min="15621" max="15621" width="75.75" style="3" customWidth="1"/>
    <col min="15622" max="15622" width="6.25" style="3" customWidth="1"/>
    <col min="15623" max="15624" width="11.625" style="3" customWidth="1"/>
    <col min="15625" max="15625" width="5.75" style="3" customWidth="1"/>
    <col min="15626" max="15626" width="45.75" style="3" customWidth="1"/>
    <col min="15627" max="15627" width="35.75" style="3" customWidth="1"/>
    <col min="15628" max="15628" width="55.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20.625" style="3" customWidth="1"/>
    <col min="15876" max="15876" width="20.75" style="3" customWidth="1"/>
    <col min="15877" max="15877" width="75.75" style="3" customWidth="1"/>
    <col min="15878" max="15878" width="6.25" style="3" customWidth="1"/>
    <col min="15879" max="15880" width="11.625" style="3" customWidth="1"/>
    <col min="15881" max="15881" width="5.75" style="3" customWidth="1"/>
    <col min="15882" max="15882" width="45.75" style="3" customWidth="1"/>
    <col min="15883" max="15883" width="35.75" style="3" customWidth="1"/>
    <col min="15884" max="15884" width="55.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20.625" style="3" customWidth="1"/>
    <col min="16132" max="16132" width="20.75" style="3" customWidth="1"/>
    <col min="16133" max="16133" width="75.75" style="3" customWidth="1"/>
    <col min="16134" max="16134" width="6.25" style="3" customWidth="1"/>
    <col min="16135" max="16136" width="11.625" style="3" customWidth="1"/>
    <col min="16137" max="16137" width="5.75" style="3" customWidth="1"/>
    <col min="16138" max="16138" width="45.75" style="3" customWidth="1"/>
    <col min="16139" max="16139" width="35.75" style="3" customWidth="1"/>
    <col min="16140" max="16140" width="55.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1165</v>
      </c>
      <c r="G2" s="4" t="s">
        <v>2</v>
      </c>
      <c r="H2" s="5"/>
      <c r="I2" s="6"/>
      <c r="J2" s="125">
        <f>SUM(H:H)</f>
        <v>119948</v>
      </c>
    </row>
    <row r="3" spans="2:17" ht="20.100000000000001" customHeight="1">
      <c r="B3" s="1" t="s">
        <v>3</v>
      </c>
      <c r="C3" s="1"/>
      <c r="D3" s="1"/>
      <c r="E3" s="14" t="s">
        <v>651</v>
      </c>
    </row>
    <row r="4" spans="2:17" ht="20.100000000000001" customHeight="1">
      <c r="B4" s="1" t="s">
        <v>5</v>
      </c>
      <c r="C4" s="1"/>
      <c r="D4" s="1"/>
      <c r="E4" s="2">
        <v>193084</v>
      </c>
    </row>
    <row r="5" spans="2:17" ht="20.100000000000001" customHeight="1">
      <c r="B5" s="1" t="s">
        <v>6</v>
      </c>
      <c r="C5" s="1"/>
      <c r="D5" s="1"/>
      <c r="E5" s="15">
        <v>44582</v>
      </c>
    </row>
    <row r="6" spans="2:17" ht="20.100000000000001" customHeight="1">
      <c r="B6" s="1" t="s">
        <v>8</v>
      </c>
      <c r="C6" s="1"/>
      <c r="D6" s="1"/>
      <c r="E6" s="15">
        <v>44606</v>
      </c>
    </row>
    <row r="8" spans="2:17" s="9" customFormat="1" ht="19.7" customHeight="1">
      <c r="B8" s="16" t="s">
        <v>9</v>
      </c>
      <c r="C8" s="16" t="s">
        <v>10</v>
      </c>
      <c r="D8" s="16" t="s">
        <v>11</v>
      </c>
      <c r="E8" s="17" t="s">
        <v>12</v>
      </c>
      <c r="F8" s="183" t="s">
        <v>13</v>
      </c>
      <c r="G8" s="17" t="s">
        <v>14</v>
      </c>
      <c r="H8" s="18" t="s">
        <v>15</v>
      </c>
      <c r="I8" s="18" t="s">
        <v>16</v>
      </c>
      <c r="J8" s="17"/>
      <c r="K8" s="17" t="s">
        <v>18</v>
      </c>
      <c r="L8" s="17" t="s">
        <v>19</v>
      </c>
      <c r="M8" s="16" t="s">
        <v>20</v>
      </c>
      <c r="N8" s="16" t="s">
        <v>21</v>
      </c>
      <c r="O8" s="17" t="s">
        <v>22</v>
      </c>
      <c r="P8" s="184" t="s">
        <v>23</v>
      </c>
      <c r="Q8" s="21" t="s">
        <v>24</v>
      </c>
    </row>
    <row r="9" spans="2:17" s="9" customFormat="1" ht="19.7" customHeight="1">
      <c r="B9" s="16">
        <v>3</v>
      </c>
      <c r="C9" s="16" t="s">
        <v>178</v>
      </c>
      <c r="D9" s="16" t="s">
        <v>178</v>
      </c>
      <c r="E9" s="145" t="s">
        <v>1166</v>
      </c>
      <c r="F9" s="185">
        <v>2</v>
      </c>
      <c r="G9" s="76">
        <v>1260</v>
      </c>
      <c r="H9" s="159">
        <f>F9*G9</f>
        <v>2520</v>
      </c>
      <c r="I9" s="18"/>
      <c r="J9" s="62" t="s">
        <v>1167</v>
      </c>
      <c r="K9" s="64"/>
      <c r="L9" s="64" t="s">
        <v>130</v>
      </c>
      <c r="M9" s="19">
        <v>44568</v>
      </c>
      <c r="N9" s="16"/>
      <c r="O9" s="17"/>
      <c r="P9" s="19">
        <v>44582</v>
      </c>
      <c r="Q9" s="21">
        <v>44582</v>
      </c>
    </row>
    <row r="10" spans="2:17" s="9" customFormat="1" ht="19.7" customHeight="1">
      <c r="B10" s="16">
        <v>3</v>
      </c>
      <c r="C10" s="16" t="s">
        <v>178</v>
      </c>
      <c r="D10" s="16" t="s">
        <v>178</v>
      </c>
      <c r="E10" s="145" t="s">
        <v>1168</v>
      </c>
      <c r="F10" s="185">
        <v>1</v>
      </c>
      <c r="G10" s="76">
        <v>33600</v>
      </c>
      <c r="H10" s="159">
        <f t="shared" ref="H10:H33" si="0">F10*G10</f>
        <v>33600</v>
      </c>
      <c r="I10" s="18"/>
      <c r="J10" s="62" t="s">
        <v>1169</v>
      </c>
      <c r="K10" s="64"/>
      <c r="L10" s="64" t="s">
        <v>1170</v>
      </c>
      <c r="M10" s="19">
        <v>44568</v>
      </c>
      <c r="N10" s="16"/>
      <c r="O10" s="17"/>
      <c r="P10" s="19">
        <v>44582</v>
      </c>
      <c r="Q10" s="21">
        <v>44582</v>
      </c>
    </row>
    <row r="11" spans="2:17" s="9" customFormat="1" ht="19.7" customHeight="1">
      <c r="B11" s="16">
        <v>3</v>
      </c>
      <c r="C11" s="16" t="s">
        <v>178</v>
      </c>
      <c r="D11" s="16" t="s">
        <v>178</v>
      </c>
      <c r="E11" s="145" t="s">
        <v>1171</v>
      </c>
      <c r="F11" s="185">
        <v>1</v>
      </c>
      <c r="G11" s="76">
        <v>16800</v>
      </c>
      <c r="H11" s="159">
        <f t="shared" si="0"/>
        <v>16800</v>
      </c>
      <c r="I11" s="18"/>
      <c r="J11" s="62" t="s">
        <v>1172</v>
      </c>
      <c r="K11" s="64"/>
      <c r="L11" s="64" t="s">
        <v>1170</v>
      </c>
      <c r="M11" s="19">
        <v>44568</v>
      </c>
      <c r="N11" s="16"/>
      <c r="O11" s="17"/>
      <c r="P11" s="19">
        <v>44582</v>
      </c>
      <c r="Q11" s="21">
        <v>44582</v>
      </c>
    </row>
    <row r="12" spans="2:17" s="9" customFormat="1" ht="19.7" customHeight="1">
      <c r="B12" s="16">
        <v>5</v>
      </c>
      <c r="C12" s="186" t="s">
        <v>1173</v>
      </c>
      <c r="D12" s="16" t="s">
        <v>178</v>
      </c>
      <c r="E12" s="187" t="s">
        <v>1174</v>
      </c>
      <c r="F12" s="188">
        <v>2</v>
      </c>
      <c r="G12" s="189">
        <v>309</v>
      </c>
      <c r="H12" s="159">
        <f>F12*G12</f>
        <v>618</v>
      </c>
      <c r="I12" s="190"/>
      <c r="J12" s="62" t="s">
        <v>1175</v>
      </c>
      <c r="K12" s="367"/>
      <c r="L12" s="367" t="s">
        <v>1176</v>
      </c>
      <c r="M12" s="19">
        <v>44568</v>
      </c>
      <c r="N12" s="186"/>
      <c r="O12" s="170"/>
      <c r="P12" s="19">
        <v>44582</v>
      </c>
      <c r="Q12" s="21">
        <v>44582</v>
      </c>
    </row>
    <row r="13" spans="2:17" s="9" customFormat="1" ht="19.7" customHeight="1">
      <c r="B13" s="16">
        <v>5</v>
      </c>
      <c r="C13" s="16" t="s">
        <v>178</v>
      </c>
      <c r="D13" s="16" t="s">
        <v>178</v>
      </c>
      <c r="E13" s="145" t="s">
        <v>1177</v>
      </c>
      <c r="F13" s="185">
        <v>2</v>
      </c>
      <c r="G13" s="52">
        <v>1157</v>
      </c>
      <c r="H13" s="53">
        <f t="shared" si="0"/>
        <v>2314</v>
      </c>
      <c r="I13" s="18"/>
      <c r="J13" s="62" t="s">
        <v>1178</v>
      </c>
      <c r="K13" s="367"/>
      <c r="L13" s="367" t="s">
        <v>1176</v>
      </c>
      <c r="M13" s="19">
        <v>44568</v>
      </c>
      <c r="N13" s="16"/>
      <c r="O13" s="17"/>
      <c r="P13" s="19">
        <v>44582</v>
      </c>
      <c r="Q13" s="21">
        <v>44582</v>
      </c>
    </row>
    <row r="14" spans="2:17" s="9" customFormat="1" ht="19.7" customHeight="1">
      <c r="B14" s="16">
        <v>4</v>
      </c>
      <c r="C14" s="73" t="s">
        <v>100</v>
      </c>
      <c r="D14" s="73" t="s">
        <v>100</v>
      </c>
      <c r="E14" s="66" t="s">
        <v>1179</v>
      </c>
      <c r="F14" s="87">
        <v>1</v>
      </c>
      <c r="G14" s="76">
        <v>1276</v>
      </c>
      <c r="H14" s="53">
        <f t="shared" si="0"/>
        <v>1276</v>
      </c>
      <c r="I14" s="69"/>
      <c r="J14" s="62" t="s">
        <v>1178</v>
      </c>
      <c r="K14" s="70"/>
      <c r="L14" s="93" t="s">
        <v>1180</v>
      </c>
      <c r="M14" s="19">
        <v>44568</v>
      </c>
      <c r="N14" s="16"/>
      <c r="O14" s="17"/>
      <c r="P14" s="19">
        <v>44582</v>
      </c>
      <c r="Q14" s="21">
        <v>44582</v>
      </c>
    </row>
    <row r="15" spans="2:17" s="9" customFormat="1" ht="19.7" customHeight="1">
      <c r="B15" s="16">
        <v>4</v>
      </c>
      <c r="C15" s="73" t="s">
        <v>100</v>
      </c>
      <c r="D15" s="73" t="s">
        <v>100</v>
      </c>
      <c r="E15" s="66" t="s">
        <v>1181</v>
      </c>
      <c r="F15" s="87">
        <v>1</v>
      </c>
      <c r="G15" s="76">
        <v>0</v>
      </c>
      <c r="H15" s="53">
        <f t="shared" si="0"/>
        <v>0</v>
      </c>
      <c r="I15" s="69"/>
      <c r="J15" s="70" t="s">
        <v>1155</v>
      </c>
      <c r="K15" s="71" t="s">
        <v>524</v>
      </c>
      <c r="L15" s="93" t="s">
        <v>1180</v>
      </c>
      <c r="M15" s="19"/>
      <c r="N15" s="16"/>
      <c r="O15" s="17"/>
      <c r="P15" s="19"/>
      <c r="Q15" s="21"/>
    </row>
    <row r="16" spans="2:17" s="9" customFormat="1" ht="19.7" customHeight="1">
      <c r="B16" s="16">
        <v>4</v>
      </c>
      <c r="C16" s="73" t="s">
        <v>100</v>
      </c>
      <c r="D16" s="73" t="s">
        <v>100</v>
      </c>
      <c r="E16" s="66" t="s">
        <v>1182</v>
      </c>
      <c r="F16" s="87">
        <v>1</v>
      </c>
      <c r="G16" s="76">
        <v>0</v>
      </c>
      <c r="H16" s="53">
        <f t="shared" si="0"/>
        <v>0</v>
      </c>
      <c r="I16" s="69"/>
      <c r="J16" s="70" t="s">
        <v>1157</v>
      </c>
      <c r="K16" s="71" t="s">
        <v>524</v>
      </c>
      <c r="L16" s="93" t="s">
        <v>1180</v>
      </c>
      <c r="M16" s="19"/>
      <c r="N16" s="16"/>
      <c r="O16" s="17"/>
      <c r="P16" s="19"/>
      <c r="Q16" s="21"/>
    </row>
    <row r="17" spans="2:17" s="9" customFormat="1" ht="19.7" customHeight="1">
      <c r="B17" s="16">
        <v>4</v>
      </c>
      <c r="C17" s="73" t="s">
        <v>100</v>
      </c>
      <c r="D17" s="73" t="s">
        <v>100</v>
      </c>
      <c r="E17" s="66" t="s">
        <v>527</v>
      </c>
      <c r="F17" s="87">
        <v>1</v>
      </c>
      <c r="G17" s="76">
        <v>0</v>
      </c>
      <c r="H17" s="53">
        <f t="shared" si="0"/>
        <v>0</v>
      </c>
      <c r="I17" s="69"/>
      <c r="J17" s="70" t="s">
        <v>1159</v>
      </c>
      <c r="K17" s="71" t="s">
        <v>524</v>
      </c>
      <c r="L17" s="93" t="s">
        <v>1180</v>
      </c>
      <c r="M17" s="19"/>
      <c r="N17" s="16"/>
      <c r="O17" s="17"/>
      <c r="P17" s="19"/>
      <c r="Q17" s="21"/>
    </row>
    <row r="18" spans="2:17" s="9" customFormat="1" ht="19.7" customHeight="1">
      <c r="B18" s="16">
        <v>4</v>
      </c>
      <c r="C18" s="73" t="s">
        <v>100</v>
      </c>
      <c r="D18" s="73" t="s">
        <v>100</v>
      </c>
      <c r="E18" s="66" t="s">
        <v>1160</v>
      </c>
      <c r="F18" s="87">
        <v>1</v>
      </c>
      <c r="G18" s="76">
        <v>0</v>
      </c>
      <c r="H18" s="53">
        <f t="shared" si="0"/>
        <v>0</v>
      </c>
      <c r="I18" s="69"/>
      <c r="J18" s="70" t="s">
        <v>1161</v>
      </c>
      <c r="K18" s="71" t="s">
        <v>524</v>
      </c>
      <c r="L18" s="93" t="s">
        <v>1180</v>
      </c>
      <c r="M18" s="19"/>
      <c r="N18" s="16"/>
      <c r="O18" s="17"/>
      <c r="P18" s="19"/>
      <c r="Q18" s="21"/>
    </row>
    <row r="19" spans="2:17" s="9" customFormat="1" ht="19.7" customHeight="1">
      <c r="B19" s="16"/>
      <c r="C19" s="16"/>
      <c r="D19" s="16"/>
      <c r="E19" s="50"/>
      <c r="F19" s="192"/>
      <c r="G19" s="76"/>
      <c r="H19" s="53">
        <f t="shared" si="0"/>
        <v>0</v>
      </c>
      <c r="I19" s="61"/>
      <c r="J19" s="62"/>
      <c r="K19" s="62"/>
      <c r="L19" s="17"/>
      <c r="M19" s="16"/>
      <c r="N19" s="16"/>
      <c r="O19" s="17"/>
      <c r="P19" s="19"/>
      <c r="Q19" s="21"/>
    </row>
    <row r="20" spans="2:17" s="9" customFormat="1" ht="19.7" customHeight="1">
      <c r="B20" s="16"/>
      <c r="C20" s="16"/>
      <c r="D20" s="16"/>
      <c r="E20" s="66"/>
      <c r="F20" s="193"/>
      <c r="G20" s="76"/>
      <c r="H20" s="76">
        <f>F20*G20</f>
        <v>0</v>
      </c>
      <c r="I20" s="194"/>
      <c r="J20" s="62"/>
      <c r="K20" s="72"/>
      <c r="L20" s="17"/>
      <c r="M20" s="16"/>
      <c r="N20" s="16"/>
      <c r="O20" s="17"/>
      <c r="P20" s="19"/>
      <c r="Q20" s="21"/>
    </row>
    <row r="21" spans="2:17" s="9" customFormat="1" ht="19.7" customHeight="1">
      <c r="B21" s="16">
        <v>5</v>
      </c>
      <c r="C21" s="16" t="s">
        <v>1183</v>
      </c>
      <c r="D21" s="16" t="s">
        <v>1183</v>
      </c>
      <c r="E21" s="66" t="s">
        <v>1184</v>
      </c>
      <c r="F21" s="193">
        <v>2</v>
      </c>
      <c r="G21" s="76">
        <v>4010</v>
      </c>
      <c r="H21" s="159">
        <f t="shared" si="0"/>
        <v>8020</v>
      </c>
      <c r="I21" s="195"/>
      <c r="J21" s="43" t="s">
        <v>1185</v>
      </c>
      <c r="K21" s="70" t="s">
        <v>1186</v>
      </c>
      <c r="L21" s="367" t="s">
        <v>1176</v>
      </c>
      <c r="M21" s="19">
        <v>44568</v>
      </c>
      <c r="N21" s="16"/>
      <c r="O21" s="19">
        <v>44582</v>
      </c>
      <c r="P21" s="19">
        <v>44585</v>
      </c>
      <c r="Q21" s="21">
        <v>44582</v>
      </c>
    </row>
    <row r="22" spans="2:17" s="9" customFormat="1" ht="19.7" customHeight="1">
      <c r="B22" s="16"/>
      <c r="C22" s="16"/>
      <c r="D22" s="16"/>
      <c r="E22" s="66"/>
      <c r="F22" s="193"/>
      <c r="G22" s="76"/>
      <c r="H22" s="159">
        <f t="shared" si="0"/>
        <v>0</v>
      </c>
      <c r="I22" s="195"/>
      <c r="J22" s="43"/>
      <c r="K22" s="72"/>
      <c r="L22" s="17"/>
      <c r="M22" s="16"/>
      <c r="N22" s="16"/>
      <c r="O22" s="17"/>
      <c r="P22" s="19"/>
      <c r="Q22" s="21"/>
    </row>
    <row r="23" spans="2:17" s="9" customFormat="1" ht="19.7" customHeight="1">
      <c r="B23" s="16"/>
      <c r="C23" s="16"/>
      <c r="D23" s="16"/>
      <c r="E23" s="66"/>
      <c r="F23" s="193"/>
      <c r="G23" s="76"/>
      <c r="H23" s="159">
        <f t="shared" si="0"/>
        <v>0</v>
      </c>
      <c r="I23" s="195"/>
      <c r="J23" s="43"/>
      <c r="K23" s="72"/>
      <c r="L23" s="17"/>
      <c r="M23" s="16"/>
      <c r="N23" s="16"/>
      <c r="O23" s="17"/>
      <c r="P23" s="19"/>
      <c r="Q23" s="21"/>
    </row>
    <row r="24" spans="2:17" s="9" customFormat="1" ht="19.7" customHeight="1">
      <c r="B24" s="16">
        <v>3</v>
      </c>
      <c r="C24" s="16" t="s">
        <v>645</v>
      </c>
      <c r="D24" s="16" t="s">
        <v>645</v>
      </c>
      <c r="E24" s="145" t="s">
        <v>1187</v>
      </c>
      <c r="F24" s="368">
        <v>1</v>
      </c>
      <c r="G24" s="203">
        <v>8400</v>
      </c>
      <c r="H24" s="369">
        <f t="shared" si="0"/>
        <v>8400</v>
      </c>
      <c r="I24" s="370"/>
      <c r="J24" s="54" t="s">
        <v>1188</v>
      </c>
      <c r="K24" s="62" t="s">
        <v>1189</v>
      </c>
      <c r="L24" s="64" t="s">
        <v>1170</v>
      </c>
      <c r="M24" s="19">
        <v>44572</v>
      </c>
      <c r="N24" s="16"/>
      <c r="O24" s="17"/>
      <c r="P24" s="19">
        <v>44582</v>
      </c>
      <c r="Q24" s="21">
        <v>44581</v>
      </c>
    </row>
    <row r="25" spans="2:17" s="9" customFormat="1" ht="19.7" customHeight="1">
      <c r="B25" s="16">
        <v>3</v>
      </c>
      <c r="C25" s="16" t="s">
        <v>645</v>
      </c>
      <c r="D25" s="16" t="s">
        <v>645</v>
      </c>
      <c r="E25" s="145" t="s">
        <v>1190</v>
      </c>
      <c r="F25" s="368">
        <v>1</v>
      </c>
      <c r="G25" s="203">
        <v>5400</v>
      </c>
      <c r="H25" s="369">
        <f t="shared" si="0"/>
        <v>5400</v>
      </c>
      <c r="I25" s="370"/>
      <c r="J25" s="54" t="s">
        <v>1191</v>
      </c>
      <c r="K25" s="62" t="s">
        <v>1189</v>
      </c>
      <c r="L25" s="64" t="s">
        <v>1170</v>
      </c>
      <c r="M25" s="19">
        <v>44572</v>
      </c>
      <c r="N25" s="16"/>
      <c r="O25" s="17"/>
      <c r="P25" s="19">
        <v>44582</v>
      </c>
      <c r="Q25" s="21">
        <v>44581</v>
      </c>
    </row>
    <row r="26" spans="2:17" s="9" customFormat="1" ht="19.7" customHeight="1">
      <c r="B26" s="16">
        <v>3</v>
      </c>
      <c r="C26" s="16" t="s">
        <v>645</v>
      </c>
      <c r="D26" s="16" t="s">
        <v>645</v>
      </c>
      <c r="E26" s="145" t="s">
        <v>1192</v>
      </c>
      <c r="F26" s="368">
        <v>1</v>
      </c>
      <c r="G26" s="203">
        <v>6300</v>
      </c>
      <c r="H26" s="369">
        <f t="shared" si="0"/>
        <v>6300</v>
      </c>
      <c r="I26" s="370"/>
      <c r="J26" s="54" t="s">
        <v>1193</v>
      </c>
      <c r="K26" s="62" t="s">
        <v>1189</v>
      </c>
      <c r="L26" s="64" t="s">
        <v>1170</v>
      </c>
      <c r="M26" s="19">
        <v>44572</v>
      </c>
      <c r="N26" s="16"/>
      <c r="O26" s="17"/>
      <c r="P26" s="19">
        <v>44582</v>
      </c>
      <c r="Q26" s="21">
        <v>44581</v>
      </c>
    </row>
    <row r="27" spans="2:17" s="9" customFormat="1" ht="19.7" customHeight="1">
      <c r="B27" s="16">
        <v>3</v>
      </c>
      <c r="C27" s="16" t="s">
        <v>645</v>
      </c>
      <c r="D27" s="16" t="s">
        <v>645</v>
      </c>
      <c r="E27" s="145" t="s">
        <v>421</v>
      </c>
      <c r="F27" s="368">
        <v>1</v>
      </c>
      <c r="G27" s="203">
        <v>8000</v>
      </c>
      <c r="H27" s="369">
        <f t="shared" si="0"/>
        <v>8000</v>
      </c>
      <c r="I27" s="370"/>
      <c r="J27" s="54" t="s">
        <v>422</v>
      </c>
      <c r="K27" s="62" t="s">
        <v>1189</v>
      </c>
      <c r="L27" s="64" t="s">
        <v>130</v>
      </c>
      <c r="M27" s="19">
        <v>44572</v>
      </c>
      <c r="N27" s="16"/>
      <c r="O27" s="17"/>
      <c r="P27" s="19">
        <v>44582</v>
      </c>
      <c r="Q27" s="21">
        <v>44581</v>
      </c>
    </row>
    <row r="28" spans="2:17" s="9" customFormat="1" ht="19.7" customHeight="1">
      <c r="B28" s="16">
        <v>3</v>
      </c>
      <c r="C28" s="16" t="s">
        <v>645</v>
      </c>
      <c r="D28" s="16" t="s">
        <v>645</v>
      </c>
      <c r="E28" s="145" t="s">
        <v>1194</v>
      </c>
      <c r="F28" s="368">
        <v>1</v>
      </c>
      <c r="G28" s="203">
        <v>6900</v>
      </c>
      <c r="H28" s="369">
        <f t="shared" si="0"/>
        <v>6900</v>
      </c>
      <c r="I28" s="370"/>
      <c r="J28" s="54" t="s">
        <v>1195</v>
      </c>
      <c r="K28" s="62" t="s">
        <v>1189</v>
      </c>
      <c r="L28" s="64" t="s">
        <v>130</v>
      </c>
      <c r="M28" s="19">
        <v>44572</v>
      </c>
      <c r="N28" s="16"/>
      <c r="O28" s="17"/>
      <c r="P28" s="19">
        <v>44582</v>
      </c>
      <c r="Q28" s="21">
        <v>44581</v>
      </c>
    </row>
    <row r="29" spans="2:17" s="9" customFormat="1" ht="19.7" customHeight="1">
      <c r="B29" s="16">
        <v>3</v>
      </c>
      <c r="C29" s="16" t="s">
        <v>645</v>
      </c>
      <c r="D29" s="16" t="s">
        <v>645</v>
      </c>
      <c r="E29" s="145" t="s">
        <v>1196</v>
      </c>
      <c r="F29" s="368">
        <v>1</v>
      </c>
      <c r="G29" s="203">
        <v>19800</v>
      </c>
      <c r="H29" s="369">
        <f t="shared" si="0"/>
        <v>19800</v>
      </c>
      <c r="I29" s="370"/>
      <c r="J29" s="54" t="s">
        <v>1197</v>
      </c>
      <c r="K29" s="62" t="s">
        <v>1189</v>
      </c>
      <c r="L29" s="64" t="s">
        <v>130</v>
      </c>
      <c r="M29" s="19">
        <v>44572</v>
      </c>
      <c r="N29" s="16"/>
      <c r="O29" s="17"/>
      <c r="P29" s="19">
        <v>44582</v>
      </c>
      <c r="Q29" s="21">
        <v>44581</v>
      </c>
    </row>
    <row r="30" spans="2:17" s="9" customFormat="1" ht="19.7" customHeight="1">
      <c r="B30" s="16"/>
      <c r="C30" s="16"/>
      <c r="D30" s="16"/>
      <c r="E30" s="66"/>
      <c r="F30" s="193"/>
      <c r="G30" s="76"/>
      <c r="H30" s="159">
        <f t="shared" si="0"/>
        <v>0</v>
      </c>
      <c r="I30" s="195"/>
      <c r="J30" s="80"/>
      <c r="K30" s="93"/>
      <c r="L30" s="17"/>
      <c r="M30" s="16"/>
      <c r="N30" s="16"/>
      <c r="O30" s="17"/>
      <c r="P30" s="19"/>
      <c r="Q30" s="21"/>
    </row>
    <row r="31" spans="2:17" s="9" customFormat="1" ht="19.7" customHeight="1">
      <c r="B31" s="16"/>
      <c r="C31" s="16"/>
      <c r="D31" s="16"/>
      <c r="E31" s="66"/>
      <c r="F31" s="193"/>
      <c r="G31" s="76"/>
      <c r="H31" s="159">
        <f t="shared" si="0"/>
        <v>0</v>
      </c>
      <c r="I31" s="195"/>
      <c r="J31" s="80"/>
      <c r="K31" s="93"/>
      <c r="L31" s="17"/>
      <c r="M31" s="16"/>
      <c r="N31" s="16"/>
      <c r="O31" s="17"/>
      <c r="P31" s="19"/>
      <c r="Q31" s="21"/>
    </row>
    <row r="32" spans="2:17" s="9" customFormat="1" ht="19.7" customHeight="1">
      <c r="B32" s="16"/>
      <c r="C32" s="16"/>
      <c r="D32" s="16"/>
      <c r="E32" s="66"/>
      <c r="F32" s="193"/>
      <c r="G32" s="76"/>
      <c r="H32" s="159">
        <f t="shared" si="0"/>
        <v>0</v>
      </c>
      <c r="I32" s="195"/>
      <c r="J32" s="80"/>
      <c r="K32" s="93"/>
      <c r="L32" s="17"/>
      <c r="M32" s="16"/>
      <c r="N32" s="16"/>
      <c r="O32" s="17"/>
      <c r="P32" s="19"/>
      <c r="Q32" s="21"/>
    </row>
    <row r="33" spans="2:17" s="9" customFormat="1" ht="19.7" customHeight="1">
      <c r="B33" s="16"/>
      <c r="C33" s="16"/>
      <c r="D33" s="16"/>
      <c r="E33" s="145"/>
      <c r="F33" s="185"/>
      <c r="G33" s="76"/>
      <c r="H33" s="159">
        <f t="shared" si="0"/>
        <v>0</v>
      </c>
      <c r="I33" s="18"/>
      <c r="J33" s="146"/>
      <c r="K33" s="146"/>
      <c r="L33" s="17"/>
      <c r="M33" s="19"/>
      <c r="N33" s="16"/>
      <c r="O33" s="17"/>
      <c r="P33" s="19"/>
      <c r="Q33" s="21"/>
    </row>
    <row r="34" spans="2:17" s="9" customFormat="1" ht="19.7" customHeight="1">
      <c r="B34" s="16"/>
      <c r="C34" s="73"/>
      <c r="D34" s="73"/>
      <c r="E34" s="66"/>
      <c r="F34" s="193"/>
      <c r="G34" s="76"/>
      <c r="H34" s="76">
        <f>F34*G34</f>
        <v>0</v>
      </c>
      <c r="I34" s="194"/>
      <c r="J34" s="80"/>
      <c r="K34" s="146"/>
      <c r="L34" s="17"/>
      <c r="M34" s="19"/>
      <c r="N34" s="16"/>
      <c r="O34" s="17"/>
      <c r="P34" s="19"/>
      <c r="Q34" s="21"/>
    </row>
    <row r="35" spans="2:17" s="9" customFormat="1" ht="19.7" customHeight="1">
      <c r="B35" s="16"/>
      <c r="C35" s="73"/>
      <c r="D35" s="73"/>
      <c r="E35" s="66"/>
      <c r="F35" s="193"/>
      <c r="G35" s="76"/>
      <c r="H35" s="76">
        <f>F35*G35</f>
        <v>0</v>
      </c>
      <c r="I35" s="194"/>
      <c r="J35" s="80"/>
      <c r="K35" s="146"/>
      <c r="L35" s="17"/>
      <c r="M35" s="19"/>
      <c r="N35" s="16"/>
      <c r="O35" s="17"/>
      <c r="P35" s="19"/>
      <c r="Q35" s="21"/>
    </row>
    <row r="39" spans="2:17">
      <c r="M39" s="199"/>
    </row>
    <row r="41" spans="2:17">
      <c r="M41" s="199"/>
    </row>
    <row r="43" spans="2:17">
      <c r="H43" s="200"/>
    </row>
    <row r="44" spans="2:17">
      <c r="H44" s="200"/>
    </row>
    <row r="45" spans="2:17">
      <c r="H45" s="200"/>
    </row>
    <row r="46" spans="2:17">
      <c r="H46" s="200"/>
    </row>
    <row r="47" spans="2:17">
      <c r="H47" s="200"/>
    </row>
    <row r="48" spans="2:17">
      <c r="H48" s="200"/>
    </row>
    <row r="49" spans="8:8">
      <c r="H49" s="200"/>
    </row>
    <row r="50" spans="8:8">
      <c r="H50" s="200"/>
    </row>
    <row r="51" spans="8:8">
      <c r="H51" s="200"/>
    </row>
    <row r="52" spans="8:8">
      <c r="H52" s="200"/>
    </row>
    <row r="53" spans="8:8">
      <c r="H53" s="200"/>
    </row>
    <row r="54" spans="8:8">
      <c r="H54" s="201"/>
    </row>
    <row r="55" spans="8:8">
      <c r="H55" s="200"/>
    </row>
    <row r="56" spans="8:8">
      <c r="H56" s="200"/>
    </row>
    <row r="57" spans="8:8">
      <c r="H57" s="200"/>
    </row>
    <row r="58" spans="8:8">
      <c r="H58" s="200"/>
    </row>
    <row r="59" spans="8:8">
      <c r="H59" s="200"/>
    </row>
    <row r="60" spans="8:8">
      <c r="H60" s="200"/>
    </row>
    <row r="61" spans="8:8">
      <c r="H61" s="200"/>
    </row>
    <row r="62" spans="8:8">
      <c r="H62" s="200"/>
    </row>
    <row r="63" spans="8:8">
      <c r="H63" s="200"/>
    </row>
    <row r="65" spans="8:8">
      <c r="H65" s="200"/>
    </row>
  </sheetData>
  <autoFilter ref="B8:O35" xr:uid="{5E530AC2-ACE4-45B0-B6C0-06C6497BFF4C}"/>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894AC-6355-4471-AFAA-E20BE4A883B8}">
  <dimension ref="A1:B5"/>
  <sheetViews>
    <sheetView view="pageBreakPreview" zoomScaleNormal="100" zoomScaleSheetLayoutView="100" workbookViewId="0">
      <selection activeCell="B9" sqref="B9"/>
    </sheetView>
  </sheetViews>
  <sheetFormatPr defaultRowHeight="18.75"/>
  <cols>
    <col min="1" max="1" width="12.125" style="3" bestFit="1" customWidth="1"/>
    <col min="2" max="2" width="38.625" style="3" bestFit="1" customWidth="1"/>
    <col min="3" max="256" width="9" style="3"/>
    <col min="257" max="257" width="12.125" style="3" bestFit="1" customWidth="1"/>
    <col min="258" max="258" width="38.625" style="3" bestFit="1" customWidth="1"/>
    <col min="259" max="512" width="9" style="3"/>
    <col min="513" max="513" width="12.125" style="3" bestFit="1" customWidth="1"/>
    <col min="514" max="514" width="38.625" style="3" bestFit="1" customWidth="1"/>
    <col min="515" max="768" width="9" style="3"/>
    <col min="769" max="769" width="12.125" style="3" bestFit="1" customWidth="1"/>
    <col min="770" max="770" width="38.625" style="3" bestFit="1" customWidth="1"/>
    <col min="771" max="1024" width="9" style="3"/>
    <col min="1025" max="1025" width="12.125" style="3" bestFit="1" customWidth="1"/>
    <col min="1026" max="1026" width="38.625" style="3" bestFit="1" customWidth="1"/>
    <col min="1027" max="1280" width="9" style="3"/>
    <col min="1281" max="1281" width="12.125" style="3" bestFit="1" customWidth="1"/>
    <col min="1282" max="1282" width="38.625" style="3" bestFit="1" customWidth="1"/>
    <col min="1283" max="1536" width="9" style="3"/>
    <col min="1537" max="1537" width="12.125" style="3" bestFit="1" customWidth="1"/>
    <col min="1538" max="1538" width="38.625" style="3" bestFit="1" customWidth="1"/>
    <col min="1539" max="1792" width="9" style="3"/>
    <col min="1793" max="1793" width="12.125" style="3" bestFit="1" customWidth="1"/>
    <col min="1794" max="1794" width="38.625" style="3" bestFit="1" customWidth="1"/>
    <col min="1795" max="2048" width="9" style="3"/>
    <col min="2049" max="2049" width="12.125" style="3" bestFit="1" customWidth="1"/>
    <col min="2050" max="2050" width="38.625" style="3" bestFit="1" customWidth="1"/>
    <col min="2051" max="2304" width="9" style="3"/>
    <col min="2305" max="2305" width="12.125" style="3" bestFit="1" customWidth="1"/>
    <col min="2306" max="2306" width="38.625" style="3" bestFit="1" customWidth="1"/>
    <col min="2307" max="2560" width="9" style="3"/>
    <col min="2561" max="2561" width="12.125" style="3" bestFit="1" customWidth="1"/>
    <col min="2562" max="2562" width="38.625" style="3" bestFit="1" customWidth="1"/>
    <col min="2563" max="2816" width="9" style="3"/>
    <col min="2817" max="2817" width="12.125" style="3" bestFit="1" customWidth="1"/>
    <col min="2818" max="2818" width="38.625" style="3" bestFit="1" customWidth="1"/>
    <col min="2819" max="3072" width="9" style="3"/>
    <col min="3073" max="3073" width="12.125" style="3" bestFit="1" customWidth="1"/>
    <col min="3074" max="3074" width="38.625" style="3" bestFit="1" customWidth="1"/>
    <col min="3075" max="3328" width="9" style="3"/>
    <col min="3329" max="3329" width="12.125" style="3" bestFit="1" customWidth="1"/>
    <col min="3330" max="3330" width="38.625" style="3" bestFit="1" customWidth="1"/>
    <col min="3331" max="3584" width="9" style="3"/>
    <col min="3585" max="3585" width="12.125" style="3" bestFit="1" customWidth="1"/>
    <col min="3586" max="3586" width="38.625" style="3" bestFit="1" customWidth="1"/>
    <col min="3587" max="3840" width="9" style="3"/>
    <col min="3841" max="3841" width="12.125" style="3" bestFit="1" customWidth="1"/>
    <col min="3842" max="3842" width="38.625" style="3" bestFit="1" customWidth="1"/>
    <col min="3843" max="4096" width="9" style="3"/>
    <col min="4097" max="4097" width="12.125" style="3" bestFit="1" customWidth="1"/>
    <col min="4098" max="4098" width="38.625" style="3" bestFit="1" customWidth="1"/>
    <col min="4099" max="4352" width="9" style="3"/>
    <col min="4353" max="4353" width="12.125" style="3" bestFit="1" customWidth="1"/>
    <col min="4354" max="4354" width="38.625" style="3" bestFit="1" customWidth="1"/>
    <col min="4355" max="4608" width="9" style="3"/>
    <col min="4609" max="4609" width="12.125" style="3" bestFit="1" customWidth="1"/>
    <col min="4610" max="4610" width="38.625" style="3" bestFit="1" customWidth="1"/>
    <col min="4611" max="4864" width="9" style="3"/>
    <col min="4865" max="4865" width="12.125" style="3" bestFit="1" customWidth="1"/>
    <col min="4866" max="4866" width="38.625" style="3" bestFit="1" customWidth="1"/>
    <col min="4867" max="5120" width="9" style="3"/>
    <col min="5121" max="5121" width="12.125" style="3" bestFit="1" customWidth="1"/>
    <col min="5122" max="5122" width="38.625" style="3" bestFit="1" customWidth="1"/>
    <col min="5123" max="5376" width="9" style="3"/>
    <col min="5377" max="5377" width="12.125" style="3" bestFit="1" customWidth="1"/>
    <col min="5378" max="5378" width="38.625" style="3" bestFit="1" customWidth="1"/>
    <col min="5379" max="5632" width="9" style="3"/>
    <col min="5633" max="5633" width="12.125" style="3" bestFit="1" customWidth="1"/>
    <col min="5634" max="5634" width="38.625" style="3" bestFit="1" customWidth="1"/>
    <col min="5635" max="5888" width="9" style="3"/>
    <col min="5889" max="5889" width="12.125" style="3" bestFit="1" customWidth="1"/>
    <col min="5890" max="5890" width="38.625" style="3" bestFit="1" customWidth="1"/>
    <col min="5891" max="6144" width="9" style="3"/>
    <col min="6145" max="6145" width="12.125" style="3" bestFit="1" customWidth="1"/>
    <col min="6146" max="6146" width="38.625" style="3" bestFit="1" customWidth="1"/>
    <col min="6147" max="6400" width="9" style="3"/>
    <col min="6401" max="6401" width="12.125" style="3" bestFit="1" customWidth="1"/>
    <col min="6402" max="6402" width="38.625" style="3" bestFit="1" customWidth="1"/>
    <col min="6403" max="6656" width="9" style="3"/>
    <col min="6657" max="6657" width="12.125" style="3" bestFit="1" customWidth="1"/>
    <col min="6658" max="6658" width="38.625" style="3" bestFit="1" customWidth="1"/>
    <col min="6659" max="6912" width="9" style="3"/>
    <col min="6913" max="6913" width="12.125" style="3" bestFit="1" customWidth="1"/>
    <col min="6914" max="6914" width="38.625" style="3" bestFit="1" customWidth="1"/>
    <col min="6915" max="7168" width="9" style="3"/>
    <col min="7169" max="7169" width="12.125" style="3" bestFit="1" customWidth="1"/>
    <col min="7170" max="7170" width="38.625" style="3" bestFit="1" customWidth="1"/>
    <col min="7171" max="7424" width="9" style="3"/>
    <col min="7425" max="7425" width="12.125" style="3" bestFit="1" customWidth="1"/>
    <col min="7426" max="7426" width="38.625" style="3" bestFit="1" customWidth="1"/>
    <col min="7427" max="7680" width="9" style="3"/>
    <col min="7681" max="7681" width="12.125" style="3" bestFit="1" customWidth="1"/>
    <col min="7682" max="7682" width="38.625" style="3" bestFit="1" customWidth="1"/>
    <col min="7683" max="7936" width="9" style="3"/>
    <col min="7937" max="7937" width="12.125" style="3" bestFit="1" customWidth="1"/>
    <col min="7938" max="7938" width="38.625" style="3" bestFit="1" customWidth="1"/>
    <col min="7939" max="8192" width="9" style="3"/>
    <col min="8193" max="8193" width="12.125" style="3" bestFit="1" customWidth="1"/>
    <col min="8194" max="8194" width="38.625" style="3" bestFit="1" customWidth="1"/>
    <col min="8195" max="8448" width="9" style="3"/>
    <col min="8449" max="8449" width="12.125" style="3" bestFit="1" customWidth="1"/>
    <col min="8450" max="8450" width="38.625" style="3" bestFit="1" customWidth="1"/>
    <col min="8451" max="8704" width="9" style="3"/>
    <col min="8705" max="8705" width="12.125" style="3" bestFit="1" customWidth="1"/>
    <col min="8706" max="8706" width="38.625" style="3" bestFit="1" customWidth="1"/>
    <col min="8707" max="8960" width="9" style="3"/>
    <col min="8961" max="8961" width="12.125" style="3" bestFit="1" customWidth="1"/>
    <col min="8962" max="8962" width="38.625" style="3" bestFit="1" customWidth="1"/>
    <col min="8963" max="9216" width="9" style="3"/>
    <col min="9217" max="9217" width="12.125" style="3" bestFit="1" customWidth="1"/>
    <col min="9218" max="9218" width="38.625" style="3" bestFit="1" customWidth="1"/>
    <col min="9219" max="9472" width="9" style="3"/>
    <col min="9473" max="9473" width="12.125" style="3" bestFit="1" customWidth="1"/>
    <col min="9474" max="9474" width="38.625" style="3" bestFit="1" customWidth="1"/>
    <col min="9475" max="9728" width="9" style="3"/>
    <col min="9729" max="9729" width="12.125" style="3" bestFit="1" customWidth="1"/>
    <col min="9730" max="9730" width="38.625" style="3" bestFit="1" customWidth="1"/>
    <col min="9731" max="9984" width="9" style="3"/>
    <col min="9985" max="9985" width="12.125" style="3" bestFit="1" customWidth="1"/>
    <col min="9986" max="9986" width="38.625" style="3" bestFit="1" customWidth="1"/>
    <col min="9987" max="10240" width="9" style="3"/>
    <col min="10241" max="10241" width="12.125" style="3" bestFit="1" customWidth="1"/>
    <col min="10242" max="10242" width="38.625" style="3" bestFit="1" customWidth="1"/>
    <col min="10243" max="10496" width="9" style="3"/>
    <col min="10497" max="10497" width="12.125" style="3" bestFit="1" customWidth="1"/>
    <col min="10498" max="10498" width="38.625" style="3" bestFit="1" customWidth="1"/>
    <col min="10499" max="10752" width="9" style="3"/>
    <col min="10753" max="10753" width="12.125" style="3" bestFit="1" customWidth="1"/>
    <col min="10754" max="10754" width="38.625" style="3" bestFit="1" customWidth="1"/>
    <col min="10755" max="11008" width="9" style="3"/>
    <col min="11009" max="11009" width="12.125" style="3" bestFit="1" customWidth="1"/>
    <col min="11010" max="11010" width="38.625" style="3" bestFit="1" customWidth="1"/>
    <col min="11011" max="11264" width="9" style="3"/>
    <col min="11265" max="11265" width="12.125" style="3" bestFit="1" customWidth="1"/>
    <col min="11266" max="11266" width="38.625" style="3" bestFit="1" customWidth="1"/>
    <col min="11267" max="11520" width="9" style="3"/>
    <col min="11521" max="11521" width="12.125" style="3" bestFit="1" customWidth="1"/>
    <col min="11522" max="11522" width="38.625" style="3" bestFit="1" customWidth="1"/>
    <col min="11523" max="11776" width="9" style="3"/>
    <col min="11777" max="11777" width="12.125" style="3" bestFit="1" customWidth="1"/>
    <col min="11778" max="11778" width="38.625" style="3" bestFit="1" customWidth="1"/>
    <col min="11779" max="12032" width="9" style="3"/>
    <col min="12033" max="12033" width="12.125" style="3" bestFit="1" customWidth="1"/>
    <col min="12034" max="12034" width="38.625" style="3" bestFit="1" customWidth="1"/>
    <col min="12035" max="12288" width="9" style="3"/>
    <col min="12289" max="12289" width="12.125" style="3" bestFit="1" customWidth="1"/>
    <col min="12290" max="12290" width="38.625" style="3" bestFit="1" customWidth="1"/>
    <col min="12291" max="12544" width="9" style="3"/>
    <col min="12545" max="12545" width="12.125" style="3" bestFit="1" customWidth="1"/>
    <col min="12546" max="12546" width="38.625" style="3" bestFit="1" customWidth="1"/>
    <col min="12547" max="12800" width="9" style="3"/>
    <col min="12801" max="12801" width="12.125" style="3" bestFit="1" customWidth="1"/>
    <col min="12802" max="12802" width="38.625" style="3" bestFit="1" customWidth="1"/>
    <col min="12803" max="13056" width="9" style="3"/>
    <col min="13057" max="13057" width="12.125" style="3" bestFit="1" customWidth="1"/>
    <col min="13058" max="13058" width="38.625" style="3" bestFit="1" customWidth="1"/>
    <col min="13059" max="13312" width="9" style="3"/>
    <col min="13313" max="13313" width="12.125" style="3" bestFit="1" customWidth="1"/>
    <col min="13314" max="13314" width="38.625" style="3" bestFit="1" customWidth="1"/>
    <col min="13315" max="13568" width="9" style="3"/>
    <col min="13569" max="13569" width="12.125" style="3" bestFit="1" customWidth="1"/>
    <col min="13570" max="13570" width="38.625" style="3" bestFit="1" customWidth="1"/>
    <col min="13571" max="13824" width="9" style="3"/>
    <col min="13825" max="13825" width="12.125" style="3" bestFit="1" customWidth="1"/>
    <col min="13826" max="13826" width="38.625" style="3" bestFit="1" customWidth="1"/>
    <col min="13827" max="14080" width="9" style="3"/>
    <col min="14081" max="14081" width="12.125" style="3" bestFit="1" customWidth="1"/>
    <col min="14082" max="14082" width="38.625" style="3" bestFit="1" customWidth="1"/>
    <col min="14083" max="14336" width="9" style="3"/>
    <col min="14337" max="14337" width="12.125" style="3" bestFit="1" customWidth="1"/>
    <col min="14338" max="14338" width="38.625" style="3" bestFit="1" customWidth="1"/>
    <col min="14339" max="14592" width="9" style="3"/>
    <col min="14593" max="14593" width="12.125" style="3" bestFit="1" customWidth="1"/>
    <col min="14594" max="14594" width="38.625" style="3" bestFit="1" customWidth="1"/>
    <col min="14595" max="14848" width="9" style="3"/>
    <col min="14849" max="14849" width="12.125" style="3" bestFit="1" customWidth="1"/>
    <col min="14850" max="14850" width="38.625" style="3" bestFit="1" customWidth="1"/>
    <col min="14851" max="15104" width="9" style="3"/>
    <col min="15105" max="15105" width="12.125" style="3" bestFit="1" customWidth="1"/>
    <col min="15106" max="15106" width="38.625" style="3" bestFit="1" customWidth="1"/>
    <col min="15107" max="15360" width="9" style="3"/>
    <col min="15361" max="15361" width="12.125" style="3" bestFit="1" customWidth="1"/>
    <col min="15362" max="15362" width="38.625" style="3" bestFit="1" customWidth="1"/>
    <col min="15363" max="15616" width="9" style="3"/>
    <col min="15617" max="15617" width="12.125" style="3" bestFit="1" customWidth="1"/>
    <col min="15618" max="15618" width="38.625" style="3" bestFit="1" customWidth="1"/>
    <col min="15619" max="15872" width="9" style="3"/>
    <col min="15873" max="15873" width="12.125" style="3" bestFit="1" customWidth="1"/>
    <col min="15874" max="15874" width="38.625" style="3" bestFit="1" customWidth="1"/>
    <col min="15875" max="16128" width="9" style="3"/>
    <col min="16129" max="16129" width="12.125" style="3" bestFit="1" customWidth="1"/>
    <col min="16130" max="16130" width="38.625" style="3" bestFit="1" customWidth="1"/>
    <col min="16131" max="16384" width="9" style="3"/>
  </cols>
  <sheetData>
    <row r="1" spans="1:2">
      <c r="A1" s="121" t="s">
        <v>0</v>
      </c>
      <c r="B1" s="2" t="s">
        <v>1165</v>
      </c>
    </row>
    <row r="2" spans="1:2">
      <c r="A2" s="121" t="s">
        <v>3</v>
      </c>
      <c r="B2" s="14" t="s">
        <v>651</v>
      </c>
    </row>
    <row r="3" spans="1:2">
      <c r="A3" s="121" t="s">
        <v>5</v>
      </c>
      <c r="B3" s="2">
        <v>193084</v>
      </c>
    </row>
    <row r="4" spans="1:2">
      <c r="A4" s="121" t="s">
        <v>6</v>
      </c>
      <c r="B4" s="15">
        <v>44582</v>
      </c>
    </row>
    <row r="5" spans="1:2">
      <c r="A5" s="121" t="s">
        <v>8</v>
      </c>
      <c r="B5" s="15"/>
    </row>
  </sheetData>
  <phoneticPr fontId="3"/>
  <pageMargins left="0.7" right="0.7" top="0.75" bottom="0.75" header="0.3" footer="0.3"/>
  <pageSetup paperSize="9" scale="175"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653B0-C533-4617-A0BC-AE3BDEB70C7E}">
  <dimension ref="B2:Q94"/>
  <sheetViews>
    <sheetView zoomScale="85" zoomScaleNormal="85" workbookViewId="0">
      <selection activeCell="P14" sqref="P14"/>
    </sheetView>
  </sheetViews>
  <sheetFormatPr defaultRowHeight="13.5"/>
  <cols>
    <col min="1" max="1" width="2.625" style="210" customWidth="1"/>
    <col min="2" max="2" width="12.125" style="215" customWidth="1"/>
    <col min="3" max="3" width="10.625" style="210" customWidth="1"/>
    <col min="4" max="4" width="10.375" style="210" customWidth="1"/>
    <col min="5" max="5" width="54" style="215" customWidth="1"/>
    <col min="6" max="6" width="7.125" style="210" customWidth="1"/>
    <col min="7" max="7" width="7.75" style="210" customWidth="1"/>
    <col min="8" max="8" width="9.25" style="210" bestFit="1" customWidth="1"/>
    <col min="9" max="9" width="11" style="216" customWidth="1"/>
    <col min="10" max="10" width="36.5" style="215" bestFit="1" customWidth="1"/>
    <col min="11" max="11" width="17.25" style="215" customWidth="1"/>
    <col min="12" max="12" width="13.5" style="215" bestFit="1" customWidth="1"/>
    <col min="13" max="13" width="13.75" style="215" customWidth="1"/>
    <col min="14" max="14" width="14.625" style="210" bestFit="1" customWidth="1"/>
    <col min="15" max="15" width="13.25" style="216" customWidth="1"/>
    <col min="16" max="16" width="14.5" style="217" customWidth="1"/>
    <col min="17" max="17" width="15.625" style="217" customWidth="1"/>
    <col min="18" max="256" width="9" style="210"/>
    <col min="257" max="257" width="2.625" style="210" customWidth="1"/>
    <col min="258" max="258" width="12.125" style="210" customWidth="1"/>
    <col min="259" max="259" width="10.625" style="210" customWidth="1"/>
    <col min="260" max="260" width="10.375" style="210" customWidth="1"/>
    <col min="261" max="261" width="54" style="210" customWidth="1"/>
    <col min="262" max="262" width="7.125" style="210" customWidth="1"/>
    <col min="263" max="263" width="7.75" style="210" customWidth="1"/>
    <col min="264" max="264" width="9.25" style="210" bestFit="1" customWidth="1"/>
    <col min="265" max="265" width="11" style="210" customWidth="1"/>
    <col min="266" max="266" width="29.625" style="210" customWidth="1"/>
    <col min="267" max="267" width="12.5" style="210" bestFit="1" customWidth="1"/>
    <col min="268" max="268" width="13.5" style="210" bestFit="1" customWidth="1"/>
    <col min="269" max="269" width="13.75" style="210" customWidth="1"/>
    <col min="270" max="270" width="14.625" style="210" bestFit="1" customWidth="1"/>
    <col min="271" max="271" width="13.25" style="210" customWidth="1"/>
    <col min="272" max="272" width="14.5" style="210" customWidth="1"/>
    <col min="273" max="273" width="15.625" style="210" customWidth="1"/>
    <col min="274" max="512" width="9" style="210"/>
    <col min="513" max="513" width="2.625" style="210" customWidth="1"/>
    <col min="514" max="514" width="12.125" style="210" customWidth="1"/>
    <col min="515" max="515" width="10.625" style="210" customWidth="1"/>
    <col min="516" max="516" width="10.375" style="210" customWidth="1"/>
    <col min="517" max="517" width="54" style="210" customWidth="1"/>
    <col min="518" max="518" width="7.125" style="210" customWidth="1"/>
    <col min="519" max="519" width="7.75" style="210" customWidth="1"/>
    <col min="520" max="520" width="9.25" style="210" bestFit="1" customWidth="1"/>
    <col min="521" max="521" width="11" style="210" customWidth="1"/>
    <col min="522" max="522" width="29.625" style="210" customWidth="1"/>
    <col min="523" max="523" width="12.5" style="210" bestFit="1" customWidth="1"/>
    <col min="524" max="524" width="13.5" style="210" bestFit="1" customWidth="1"/>
    <col min="525" max="525" width="13.75" style="210" customWidth="1"/>
    <col min="526" max="526" width="14.625" style="210" bestFit="1" customWidth="1"/>
    <col min="527" max="527" width="13.25" style="210" customWidth="1"/>
    <col min="528" max="528" width="14.5" style="210" customWidth="1"/>
    <col min="529" max="529" width="15.625" style="210" customWidth="1"/>
    <col min="530" max="768" width="9" style="210"/>
    <col min="769" max="769" width="2.625" style="210" customWidth="1"/>
    <col min="770" max="770" width="12.125" style="210" customWidth="1"/>
    <col min="771" max="771" width="10.625" style="210" customWidth="1"/>
    <col min="772" max="772" width="10.375" style="210" customWidth="1"/>
    <col min="773" max="773" width="54" style="210" customWidth="1"/>
    <col min="774" max="774" width="7.125" style="210" customWidth="1"/>
    <col min="775" max="775" width="7.75" style="210" customWidth="1"/>
    <col min="776" max="776" width="9.25" style="210" bestFit="1" customWidth="1"/>
    <col min="777" max="777" width="11" style="210" customWidth="1"/>
    <col min="778" max="778" width="29.625" style="210" customWidth="1"/>
    <col min="779" max="779" width="12.5" style="210" bestFit="1" customWidth="1"/>
    <col min="780" max="780" width="13.5" style="210" bestFit="1" customWidth="1"/>
    <col min="781" max="781" width="13.75" style="210" customWidth="1"/>
    <col min="782" max="782" width="14.625" style="210" bestFit="1" customWidth="1"/>
    <col min="783" max="783" width="13.25" style="210" customWidth="1"/>
    <col min="784" max="784" width="14.5" style="210" customWidth="1"/>
    <col min="785" max="785" width="15.625" style="210" customWidth="1"/>
    <col min="786" max="1024" width="9" style="210"/>
    <col min="1025" max="1025" width="2.625" style="210" customWidth="1"/>
    <col min="1026" max="1026" width="12.125" style="210" customWidth="1"/>
    <col min="1027" max="1027" width="10.625" style="210" customWidth="1"/>
    <col min="1028" max="1028" width="10.375" style="210" customWidth="1"/>
    <col min="1029" max="1029" width="54" style="210" customWidth="1"/>
    <col min="1030" max="1030" width="7.125" style="210" customWidth="1"/>
    <col min="1031" max="1031" width="7.75" style="210" customWidth="1"/>
    <col min="1032" max="1032" width="9.25" style="210" bestFit="1" customWidth="1"/>
    <col min="1033" max="1033" width="11" style="210" customWidth="1"/>
    <col min="1034" max="1034" width="29.625" style="210" customWidth="1"/>
    <col min="1035" max="1035" width="12.5" style="210" bestFit="1" customWidth="1"/>
    <col min="1036" max="1036" width="13.5" style="210" bestFit="1" customWidth="1"/>
    <col min="1037" max="1037" width="13.75" style="210" customWidth="1"/>
    <col min="1038" max="1038" width="14.625" style="210" bestFit="1" customWidth="1"/>
    <col min="1039" max="1039" width="13.25" style="210" customWidth="1"/>
    <col min="1040" max="1040" width="14.5" style="210" customWidth="1"/>
    <col min="1041" max="1041" width="15.625" style="210" customWidth="1"/>
    <col min="1042" max="1280" width="9" style="210"/>
    <col min="1281" max="1281" width="2.625" style="210" customWidth="1"/>
    <col min="1282" max="1282" width="12.125" style="210" customWidth="1"/>
    <col min="1283" max="1283" width="10.625" style="210" customWidth="1"/>
    <col min="1284" max="1284" width="10.375" style="210" customWidth="1"/>
    <col min="1285" max="1285" width="54" style="210" customWidth="1"/>
    <col min="1286" max="1286" width="7.125" style="210" customWidth="1"/>
    <col min="1287" max="1287" width="7.75" style="210" customWidth="1"/>
    <col min="1288" max="1288" width="9.25" style="210" bestFit="1" customWidth="1"/>
    <col min="1289" max="1289" width="11" style="210" customWidth="1"/>
    <col min="1290" max="1290" width="29.625" style="210" customWidth="1"/>
    <col min="1291" max="1291" width="12.5" style="210" bestFit="1" customWidth="1"/>
    <col min="1292" max="1292" width="13.5" style="210" bestFit="1" customWidth="1"/>
    <col min="1293" max="1293" width="13.75" style="210" customWidth="1"/>
    <col min="1294" max="1294" width="14.625" style="210" bestFit="1" customWidth="1"/>
    <col min="1295" max="1295" width="13.25" style="210" customWidth="1"/>
    <col min="1296" max="1296" width="14.5" style="210" customWidth="1"/>
    <col min="1297" max="1297" width="15.625" style="210" customWidth="1"/>
    <col min="1298" max="1536" width="9" style="210"/>
    <col min="1537" max="1537" width="2.625" style="210" customWidth="1"/>
    <col min="1538" max="1538" width="12.125" style="210" customWidth="1"/>
    <col min="1539" max="1539" width="10.625" style="210" customWidth="1"/>
    <col min="1540" max="1540" width="10.375" style="210" customWidth="1"/>
    <col min="1541" max="1541" width="54" style="210" customWidth="1"/>
    <col min="1542" max="1542" width="7.125" style="210" customWidth="1"/>
    <col min="1543" max="1543" width="7.75" style="210" customWidth="1"/>
    <col min="1544" max="1544" width="9.25" style="210" bestFit="1" customWidth="1"/>
    <col min="1545" max="1545" width="11" style="210" customWidth="1"/>
    <col min="1546" max="1546" width="29.625" style="210" customWidth="1"/>
    <col min="1547" max="1547" width="12.5" style="210" bestFit="1" customWidth="1"/>
    <col min="1548" max="1548" width="13.5" style="210" bestFit="1" customWidth="1"/>
    <col min="1549" max="1549" width="13.75" style="210" customWidth="1"/>
    <col min="1550" max="1550" width="14.625" style="210" bestFit="1" customWidth="1"/>
    <col min="1551" max="1551" width="13.25" style="210" customWidth="1"/>
    <col min="1552" max="1552" width="14.5" style="210" customWidth="1"/>
    <col min="1553" max="1553" width="15.625" style="210" customWidth="1"/>
    <col min="1554" max="1792" width="9" style="210"/>
    <col min="1793" max="1793" width="2.625" style="210" customWidth="1"/>
    <col min="1794" max="1794" width="12.125" style="210" customWidth="1"/>
    <col min="1795" max="1795" width="10.625" style="210" customWidth="1"/>
    <col min="1796" max="1796" width="10.375" style="210" customWidth="1"/>
    <col min="1797" max="1797" width="54" style="210" customWidth="1"/>
    <col min="1798" max="1798" width="7.125" style="210" customWidth="1"/>
    <col min="1799" max="1799" width="7.75" style="210" customWidth="1"/>
    <col min="1800" max="1800" width="9.25" style="210" bestFit="1" customWidth="1"/>
    <col min="1801" max="1801" width="11" style="210" customWidth="1"/>
    <col min="1802" max="1802" width="29.625" style="210" customWidth="1"/>
    <col min="1803" max="1803" width="12.5" style="210" bestFit="1" customWidth="1"/>
    <col min="1804" max="1804" width="13.5" style="210" bestFit="1" customWidth="1"/>
    <col min="1805" max="1805" width="13.75" style="210" customWidth="1"/>
    <col min="1806" max="1806" width="14.625" style="210" bestFit="1" customWidth="1"/>
    <col min="1807" max="1807" width="13.25" style="210" customWidth="1"/>
    <col min="1808" max="1808" width="14.5" style="210" customWidth="1"/>
    <col min="1809" max="1809" width="15.625" style="210" customWidth="1"/>
    <col min="1810" max="2048" width="9" style="210"/>
    <col min="2049" max="2049" width="2.625" style="210" customWidth="1"/>
    <col min="2050" max="2050" width="12.125" style="210" customWidth="1"/>
    <col min="2051" max="2051" width="10.625" style="210" customWidth="1"/>
    <col min="2052" max="2052" width="10.375" style="210" customWidth="1"/>
    <col min="2053" max="2053" width="54" style="210" customWidth="1"/>
    <col min="2054" max="2054" width="7.125" style="210" customWidth="1"/>
    <col min="2055" max="2055" width="7.75" style="210" customWidth="1"/>
    <col min="2056" max="2056" width="9.25" style="210" bestFit="1" customWidth="1"/>
    <col min="2057" max="2057" width="11" style="210" customWidth="1"/>
    <col min="2058" max="2058" width="29.625" style="210" customWidth="1"/>
    <col min="2059" max="2059" width="12.5" style="210" bestFit="1" customWidth="1"/>
    <col min="2060" max="2060" width="13.5" style="210" bestFit="1" customWidth="1"/>
    <col min="2061" max="2061" width="13.75" style="210" customWidth="1"/>
    <col min="2062" max="2062" width="14.625" style="210" bestFit="1" customWidth="1"/>
    <col min="2063" max="2063" width="13.25" style="210" customWidth="1"/>
    <col min="2064" max="2064" width="14.5" style="210" customWidth="1"/>
    <col min="2065" max="2065" width="15.625" style="210" customWidth="1"/>
    <col min="2066" max="2304" width="9" style="210"/>
    <col min="2305" max="2305" width="2.625" style="210" customWidth="1"/>
    <col min="2306" max="2306" width="12.125" style="210" customWidth="1"/>
    <col min="2307" max="2307" width="10.625" style="210" customWidth="1"/>
    <col min="2308" max="2308" width="10.375" style="210" customWidth="1"/>
    <col min="2309" max="2309" width="54" style="210" customWidth="1"/>
    <col min="2310" max="2310" width="7.125" style="210" customWidth="1"/>
    <col min="2311" max="2311" width="7.75" style="210" customWidth="1"/>
    <col min="2312" max="2312" width="9.25" style="210" bestFit="1" customWidth="1"/>
    <col min="2313" max="2313" width="11" style="210" customWidth="1"/>
    <col min="2314" max="2314" width="29.625" style="210" customWidth="1"/>
    <col min="2315" max="2315" width="12.5" style="210" bestFit="1" customWidth="1"/>
    <col min="2316" max="2316" width="13.5" style="210" bestFit="1" customWidth="1"/>
    <col min="2317" max="2317" width="13.75" style="210" customWidth="1"/>
    <col min="2318" max="2318" width="14.625" style="210" bestFit="1" customWidth="1"/>
    <col min="2319" max="2319" width="13.25" style="210" customWidth="1"/>
    <col min="2320" max="2320" width="14.5" style="210" customWidth="1"/>
    <col min="2321" max="2321" width="15.625" style="210" customWidth="1"/>
    <col min="2322" max="2560" width="9" style="210"/>
    <col min="2561" max="2561" width="2.625" style="210" customWidth="1"/>
    <col min="2562" max="2562" width="12.125" style="210" customWidth="1"/>
    <col min="2563" max="2563" width="10.625" style="210" customWidth="1"/>
    <col min="2564" max="2564" width="10.375" style="210" customWidth="1"/>
    <col min="2565" max="2565" width="54" style="210" customWidth="1"/>
    <col min="2566" max="2566" width="7.125" style="210" customWidth="1"/>
    <col min="2567" max="2567" width="7.75" style="210" customWidth="1"/>
    <col min="2568" max="2568" width="9.25" style="210" bestFit="1" customWidth="1"/>
    <col min="2569" max="2569" width="11" style="210" customWidth="1"/>
    <col min="2570" max="2570" width="29.625" style="210" customWidth="1"/>
    <col min="2571" max="2571" width="12.5" style="210" bestFit="1" customWidth="1"/>
    <col min="2572" max="2572" width="13.5" style="210" bestFit="1" customWidth="1"/>
    <col min="2573" max="2573" width="13.75" style="210" customWidth="1"/>
    <col min="2574" max="2574" width="14.625" style="210" bestFit="1" customWidth="1"/>
    <col min="2575" max="2575" width="13.25" style="210" customWidth="1"/>
    <col min="2576" max="2576" width="14.5" style="210" customWidth="1"/>
    <col min="2577" max="2577" width="15.625" style="210" customWidth="1"/>
    <col min="2578" max="2816" width="9" style="210"/>
    <col min="2817" max="2817" width="2.625" style="210" customWidth="1"/>
    <col min="2818" max="2818" width="12.125" style="210" customWidth="1"/>
    <col min="2819" max="2819" width="10.625" style="210" customWidth="1"/>
    <col min="2820" max="2820" width="10.375" style="210" customWidth="1"/>
    <col min="2821" max="2821" width="54" style="210" customWidth="1"/>
    <col min="2822" max="2822" width="7.125" style="210" customWidth="1"/>
    <col min="2823" max="2823" width="7.75" style="210" customWidth="1"/>
    <col min="2824" max="2824" width="9.25" style="210" bestFit="1" customWidth="1"/>
    <col min="2825" max="2825" width="11" style="210" customWidth="1"/>
    <col min="2826" max="2826" width="29.625" style="210" customWidth="1"/>
    <col min="2827" max="2827" width="12.5" style="210" bestFit="1" customWidth="1"/>
    <col min="2828" max="2828" width="13.5" style="210" bestFit="1" customWidth="1"/>
    <col min="2829" max="2829" width="13.75" style="210" customWidth="1"/>
    <col min="2830" max="2830" width="14.625" style="210" bestFit="1" customWidth="1"/>
    <col min="2831" max="2831" width="13.25" style="210" customWidth="1"/>
    <col min="2832" max="2832" width="14.5" style="210" customWidth="1"/>
    <col min="2833" max="2833" width="15.625" style="210" customWidth="1"/>
    <col min="2834" max="3072" width="9" style="210"/>
    <col min="3073" max="3073" width="2.625" style="210" customWidth="1"/>
    <col min="3074" max="3074" width="12.125" style="210" customWidth="1"/>
    <col min="3075" max="3075" width="10.625" style="210" customWidth="1"/>
    <col min="3076" max="3076" width="10.375" style="210" customWidth="1"/>
    <col min="3077" max="3077" width="54" style="210" customWidth="1"/>
    <col min="3078" max="3078" width="7.125" style="210" customWidth="1"/>
    <col min="3079" max="3079" width="7.75" style="210" customWidth="1"/>
    <col min="3080" max="3080" width="9.25" style="210" bestFit="1" customWidth="1"/>
    <col min="3081" max="3081" width="11" style="210" customWidth="1"/>
    <col min="3082" max="3082" width="29.625" style="210" customWidth="1"/>
    <col min="3083" max="3083" width="12.5" style="210" bestFit="1" customWidth="1"/>
    <col min="3084" max="3084" width="13.5" style="210" bestFit="1" customWidth="1"/>
    <col min="3085" max="3085" width="13.75" style="210" customWidth="1"/>
    <col min="3086" max="3086" width="14.625" style="210" bestFit="1" customWidth="1"/>
    <col min="3087" max="3087" width="13.25" style="210" customWidth="1"/>
    <col min="3088" max="3088" width="14.5" style="210" customWidth="1"/>
    <col min="3089" max="3089" width="15.625" style="210" customWidth="1"/>
    <col min="3090" max="3328" width="9" style="210"/>
    <col min="3329" max="3329" width="2.625" style="210" customWidth="1"/>
    <col min="3330" max="3330" width="12.125" style="210" customWidth="1"/>
    <col min="3331" max="3331" width="10.625" style="210" customWidth="1"/>
    <col min="3332" max="3332" width="10.375" style="210" customWidth="1"/>
    <col min="3333" max="3333" width="54" style="210" customWidth="1"/>
    <col min="3334" max="3334" width="7.125" style="210" customWidth="1"/>
    <col min="3335" max="3335" width="7.75" style="210" customWidth="1"/>
    <col min="3336" max="3336" width="9.25" style="210" bestFit="1" customWidth="1"/>
    <col min="3337" max="3337" width="11" style="210" customWidth="1"/>
    <col min="3338" max="3338" width="29.625" style="210" customWidth="1"/>
    <col min="3339" max="3339" width="12.5" style="210" bestFit="1" customWidth="1"/>
    <col min="3340" max="3340" width="13.5" style="210" bestFit="1" customWidth="1"/>
    <col min="3341" max="3341" width="13.75" style="210" customWidth="1"/>
    <col min="3342" max="3342" width="14.625" style="210" bestFit="1" customWidth="1"/>
    <col min="3343" max="3343" width="13.25" style="210" customWidth="1"/>
    <col min="3344" max="3344" width="14.5" style="210" customWidth="1"/>
    <col min="3345" max="3345" width="15.625" style="210" customWidth="1"/>
    <col min="3346" max="3584" width="9" style="210"/>
    <col min="3585" max="3585" width="2.625" style="210" customWidth="1"/>
    <col min="3586" max="3586" width="12.125" style="210" customWidth="1"/>
    <col min="3587" max="3587" width="10.625" style="210" customWidth="1"/>
    <col min="3588" max="3588" width="10.375" style="210" customWidth="1"/>
    <col min="3589" max="3589" width="54" style="210" customWidth="1"/>
    <col min="3590" max="3590" width="7.125" style="210" customWidth="1"/>
    <col min="3591" max="3591" width="7.75" style="210" customWidth="1"/>
    <col min="3592" max="3592" width="9.25" style="210" bestFit="1" customWidth="1"/>
    <col min="3593" max="3593" width="11" style="210" customWidth="1"/>
    <col min="3594" max="3594" width="29.625" style="210" customWidth="1"/>
    <col min="3595" max="3595" width="12.5" style="210" bestFit="1" customWidth="1"/>
    <col min="3596" max="3596" width="13.5" style="210" bestFit="1" customWidth="1"/>
    <col min="3597" max="3597" width="13.75" style="210" customWidth="1"/>
    <col min="3598" max="3598" width="14.625" style="210" bestFit="1" customWidth="1"/>
    <col min="3599" max="3599" width="13.25" style="210" customWidth="1"/>
    <col min="3600" max="3600" width="14.5" style="210" customWidth="1"/>
    <col min="3601" max="3601" width="15.625" style="210" customWidth="1"/>
    <col min="3602" max="3840" width="9" style="210"/>
    <col min="3841" max="3841" width="2.625" style="210" customWidth="1"/>
    <col min="3842" max="3842" width="12.125" style="210" customWidth="1"/>
    <col min="3843" max="3843" width="10.625" style="210" customWidth="1"/>
    <col min="3844" max="3844" width="10.375" style="210" customWidth="1"/>
    <col min="3845" max="3845" width="54" style="210" customWidth="1"/>
    <col min="3846" max="3846" width="7.125" style="210" customWidth="1"/>
    <col min="3847" max="3847" width="7.75" style="210" customWidth="1"/>
    <col min="3848" max="3848" width="9.25" style="210" bestFit="1" customWidth="1"/>
    <col min="3849" max="3849" width="11" style="210" customWidth="1"/>
    <col min="3850" max="3850" width="29.625" style="210" customWidth="1"/>
    <col min="3851" max="3851" width="12.5" style="210" bestFit="1" customWidth="1"/>
    <col min="3852" max="3852" width="13.5" style="210" bestFit="1" customWidth="1"/>
    <col min="3853" max="3853" width="13.75" style="210" customWidth="1"/>
    <col min="3854" max="3854" width="14.625" style="210" bestFit="1" customWidth="1"/>
    <col min="3855" max="3855" width="13.25" style="210" customWidth="1"/>
    <col min="3856" max="3856" width="14.5" style="210" customWidth="1"/>
    <col min="3857" max="3857" width="15.625" style="210" customWidth="1"/>
    <col min="3858" max="4096" width="9" style="210"/>
    <col min="4097" max="4097" width="2.625" style="210" customWidth="1"/>
    <col min="4098" max="4098" width="12.125" style="210" customWidth="1"/>
    <col min="4099" max="4099" width="10.625" style="210" customWidth="1"/>
    <col min="4100" max="4100" width="10.375" style="210" customWidth="1"/>
    <col min="4101" max="4101" width="54" style="210" customWidth="1"/>
    <col min="4102" max="4102" width="7.125" style="210" customWidth="1"/>
    <col min="4103" max="4103" width="7.75" style="210" customWidth="1"/>
    <col min="4104" max="4104" width="9.25" style="210" bestFit="1" customWidth="1"/>
    <col min="4105" max="4105" width="11" style="210" customWidth="1"/>
    <col min="4106" max="4106" width="29.625" style="210" customWidth="1"/>
    <col min="4107" max="4107" width="12.5" style="210" bestFit="1" customWidth="1"/>
    <col min="4108" max="4108" width="13.5" style="210" bestFit="1" customWidth="1"/>
    <col min="4109" max="4109" width="13.75" style="210" customWidth="1"/>
    <col min="4110" max="4110" width="14.625" style="210" bestFit="1" customWidth="1"/>
    <col min="4111" max="4111" width="13.25" style="210" customWidth="1"/>
    <col min="4112" max="4112" width="14.5" style="210" customWidth="1"/>
    <col min="4113" max="4113" width="15.625" style="210" customWidth="1"/>
    <col min="4114" max="4352" width="9" style="210"/>
    <col min="4353" max="4353" width="2.625" style="210" customWidth="1"/>
    <col min="4354" max="4354" width="12.125" style="210" customWidth="1"/>
    <col min="4355" max="4355" width="10.625" style="210" customWidth="1"/>
    <col min="4356" max="4356" width="10.375" style="210" customWidth="1"/>
    <col min="4357" max="4357" width="54" style="210" customWidth="1"/>
    <col min="4358" max="4358" width="7.125" style="210" customWidth="1"/>
    <col min="4359" max="4359" width="7.75" style="210" customWidth="1"/>
    <col min="4360" max="4360" width="9.25" style="210" bestFit="1" customWidth="1"/>
    <col min="4361" max="4361" width="11" style="210" customWidth="1"/>
    <col min="4362" max="4362" width="29.625" style="210" customWidth="1"/>
    <col min="4363" max="4363" width="12.5" style="210" bestFit="1" customWidth="1"/>
    <col min="4364" max="4364" width="13.5" style="210" bestFit="1" customWidth="1"/>
    <col min="4365" max="4365" width="13.75" style="210" customWidth="1"/>
    <col min="4366" max="4366" width="14.625" style="210" bestFit="1" customWidth="1"/>
    <col min="4367" max="4367" width="13.25" style="210" customWidth="1"/>
    <col min="4368" max="4368" width="14.5" style="210" customWidth="1"/>
    <col min="4369" max="4369" width="15.625" style="210" customWidth="1"/>
    <col min="4370" max="4608" width="9" style="210"/>
    <col min="4609" max="4609" width="2.625" style="210" customWidth="1"/>
    <col min="4610" max="4610" width="12.125" style="210" customWidth="1"/>
    <col min="4611" max="4611" width="10.625" style="210" customWidth="1"/>
    <col min="4612" max="4612" width="10.375" style="210" customWidth="1"/>
    <col min="4613" max="4613" width="54" style="210" customWidth="1"/>
    <col min="4614" max="4614" width="7.125" style="210" customWidth="1"/>
    <col min="4615" max="4615" width="7.75" style="210" customWidth="1"/>
    <col min="4616" max="4616" width="9.25" style="210" bestFit="1" customWidth="1"/>
    <col min="4617" max="4617" width="11" style="210" customWidth="1"/>
    <col min="4618" max="4618" width="29.625" style="210" customWidth="1"/>
    <col min="4619" max="4619" width="12.5" style="210" bestFit="1" customWidth="1"/>
    <col min="4620" max="4620" width="13.5" style="210" bestFit="1" customWidth="1"/>
    <col min="4621" max="4621" width="13.75" style="210" customWidth="1"/>
    <col min="4622" max="4622" width="14.625" style="210" bestFit="1" customWidth="1"/>
    <col min="4623" max="4623" width="13.25" style="210" customWidth="1"/>
    <col min="4624" max="4624" width="14.5" style="210" customWidth="1"/>
    <col min="4625" max="4625" width="15.625" style="210" customWidth="1"/>
    <col min="4626" max="4864" width="9" style="210"/>
    <col min="4865" max="4865" width="2.625" style="210" customWidth="1"/>
    <col min="4866" max="4866" width="12.125" style="210" customWidth="1"/>
    <col min="4867" max="4867" width="10.625" style="210" customWidth="1"/>
    <col min="4868" max="4868" width="10.375" style="210" customWidth="1"/>
    <col min="4869" max="4869" width="54" style="210" customWidth="1"/>
    <col min="4870" max="4870" width="7.125" style="210" customWidth="1"/>
    <col min="4871" max="4871" width="7.75" style="210" customWidth="1"/>
    <col min="4872" max="4872" width="9.25" style="210" bestFit="1" customWidth="1"/>
    <col min="4873" max="4873" width="11" style="210" customWidth="1"/>
    <col min="4874" max="4874" width="29.625" style="210" customWidth="1"/>
    <col min="4875" max="4875" width="12.5" style="210" bestFit="1" customWidth="1"/>
    <col min="4876" max="4876" width="13.5" style="210" bestFit="1" customWidth="1"/>
    <col min="4877" max="4877" width="13.75" style="210" customWidth="1"/>
    <col min="4878" max="4878" width="14.625" style="210" bestFit="1" customWidth="1"/>
    <col min="4879" max="4879" width="13.25" style="210" customWidth="1"/>
    <col min="4880" max="4880" width="14.5" style="210" customWidth="1"/>
    <col min="4881" max="4881" width="15.625" style="210" customWidth="1"/>
    <col min="4882" max="5120" width="9" style="210"/>
    <col min="5121" max="5121" width="2.625" style="210" customWidth="1"/>
    <col min="5122" max="5122" width="12.125" style="210" customWidth="1"/>
    <col min="5123" max="5123" width="10.625" style="210" customWidth="1"/>
    <col min="5124" max="5124" width="10.375" style="210" customWidth="1"/>
    <col min="5125" max="5125" width="54" style="210" customWidth="1"/>
    <col min="5126" max="5126" width="7.125" style="210" customWidth="1"/>
    <col min="5127" max="5127" width="7.75" style="210" customWidth="1"/>
    <col min="5128" max="5128" width="9.25" style="210" bestFit="1" customWidth="1"/>
    <col min="5129" max="5129" width="11" style="210" customWidth="1"/>
    <col min="5130" max="5130" width="29.625" style="210" customWidth="1"/>
    <col min="5131" max="5131" width="12.5" style="210" bestFit="1" customWidth="1"/>
    <col min="5132" max="5132" width="13.5" style="210" bestFit="1" customWidth="1"/>
    <col min="5133" max="5133" width="13.75" style="210" customWidth="1"/>
    <col min="5134" max="5134" width="14.625" style="210" bestFit="1" customWidth="1"/>
    <col min="5135" max="5135" width="13.25" style="210" customWidth="1"/>
    <col min="5136" max="5136" width="14.5" style="210" customWidth="1"/>
    <col min="5137" max="5137" width="15.625" style="210" customWidth="1"/>
    <col min="5138" max="5376" width="9" style="210"/>
    <col min="5377" max="5377" width="2.625" style="210" customWidth="1"/>
    <col min="5378" max="5378" width="12.125" style="210" customWidth="1"/>
    <col min="5379" max="5379" width="10.625" style="210" customWidth="1"/>
    <col min="5380" max="5380" width="10.375" style="210" customWidth="1"/>
    <col min="5381" max="5381" width="54" style="210" customWidth="1"/>
    <col min="5382" max="5382" width="7.125" style="210" customWidth="1"/>
    <col min="5383" max="5383" width="7.75" style="210" customWidth="1"/>
    <col min="5384" max="5384" width="9.25" style="210" bestFit="1" customWidth="1"/>
    <col min="5385" max="5385" width="11" style="210" customWidth="1"/>
    <col min="5386" max="5386" width="29.625" style="210" customWidth="1"/>
    <col min="5387" max="5387" width="12.5" style="210" bestFit="1" customWidth="1"/>
    <col min="5388" max="5388" width="13.5" style="210" bestFit="1" customWidth="1"/>
    <col min="5389" max="5389" width="13.75" style="210" customWidth="1"/>
    <col min="5390" max="5390" width="14.625" style="210" bestFit="1" customWidth="1"/>
    <col min="5391" max="5391" width="13.25" style="210" customWidth="1"/>
    <col min="5392" max="5392" width="14.5" style="210" customWidth="1"/>
    <col min="5393" max="5393" width="15.625" style="210" customWidth="1"/>
    <col min="5394" max="5632" width="9" style="210"/>
    <col min="5633" max="5633" width="2.625" style="210" customWidth="1"/>
    <col min="5634" max="5634" width="12.125" style="210" customWidth="1"/>
    <col min="5635" max="5635" width="10.625" style="210" customWidth="1"/>
    <col min="5636" max="5636" width="10.375" style="210" customWidth="1"/>
    <col min="5637" max="5637" width="54" style="210" customWidth="1"/>
    <col min="5638" max="5638" width="7.125" style="210" customWidth="1"/>
    <col min="5639" max="5639" width="7.75" style="210" customWidth="1"/>
    <col min="5640" max="5640" width="9.25" style="210" bestFit="1" customWidth="1"/>
    <col min="5641" max="5641" width="11" style="210" customWidth="1"/>
    <col min="5642" max="5642" width="29.625" style="210" customWidth="1"/>
    <col min="5643" max="5643" width="12.5" style="210" bestFit="1" customWidth="1"/>
    <col min="5644" max="5644" width="13.5" style="210" bestFit="1" customWidth="1"/>
    <col min="5645" max="5645" width="13.75" style="210" customWidth="1"/>
    <col min="5646" max="5646" width="14.625" style="210" bestFit="1" customWidth="1"/>
    <col min="5647" max="5647" width="13.25" style="210" customWidth="1"/>
    <col min="5648" max="5648" width="14.5" style="210" customWidth="1"/>
    <col min="5649" max="5649" width="15.625" style="210" customWidth="1"/>
    <col min="5650" max="5888" width="9" style="210"/>
    <col min="5889" max="5889" width="2.625" style="210" customWidth="1"/>
    <col min="5890" max="5890" width="12.125" style="210" customWidth="1"/>
    <col min="5891" max="5891" width="10.625" style="210" customWidth="1"/>
    <col min="5892" max="5892" width="10.375" style="210" customWidth="1"/>
    <col min="5893" max="5893" width="54" style="210" customWidth="1"/>
    <col min="5894" max="5894" width="7.125" style="210" customWidth="1"/>
    <col min="5895" max="5895" width="7.75" style="210" customWidth="1"/>
    <col min="5896" max="5896" width="9.25" style="210" bestFit="1" customWidth="1"/>
    <col min="5897" max="5897" width="11" style="210" customWidth="1"/>
    <col min="5898" max="5898" width="29.625" style="210" customWidth="1"/>
    <col min="5899" max="5899" width="12.5" style="210" bestFit="1" customWidth="1"/>
    <col min="5900" max="5900" width="13.5" style="210" bestFit="1" customWidth="1"/>
    <col min="5901" max="5901" width="13.75" style="210" customWidth="1"/>
    <col min="5902" max="5902" width="14.625" style="210" bestFit="1" customWidth="1"/>
    <col min="5903" max="5903" width="13.25" style="210" customWidth="1"/>
    <col min="5904" max="5904" width="14.5" style="210" customWidth="1"/>
    <col min="5905" max="5905" width="15.625" style="210" customWidth="1"/>
    <col min="5906" max="6144" width="9" style="210"/>
    <col min="6145" max="6145" width="2.625" style="210" customWidth="1"/>
    <col min="6146" max="6146" width="12.125" style="210" customWidth="1"/>
    <col min="6147" max="6147" width="10.625" style="210" customWidth="1"/>
    <col min="6148" max="6148" width="10.375" style="210" customWidth="1"/>
    <col min="6149" max="6149" width="54" style="210" customWidth="1"/>
    <col min="6150" max="6150" width="7.125" style="210" customWidth="1"/>
    <col min="6151" max="6151" width="7.75" style="210" customWidth="1"/>
    <col min="6152" max="6152" width="9.25" style="210" bestFit="1" customWidth="1"/>
    <col min="6153" max="6153" width="11" style="210" customWidth="1"/>
    <col min="6154" max="6154" width="29.625" style="210" customWidth="1"/>
    <col min="6155" max="6155" width="12.5" style="210" bestFit="1" customWidth="1"/>
    <col min="6156" max="6156" width="13.5" style="210" bestFit="1" customWidth="1"/>
    <col min="6157" max="6157" width="13.75" style="210" customWidth="1"/>
    <col min="6158" max="6158" width="14.625" style="210" bestFit="1" customWidth="1"/>
    <col min="6159" max="6159" width="13.25" style="210" customWidth="1"/>
    <col min="6160" max="6160" width="14.5" style="210" customWidth="1"/>
    <col min="6161" max="6161" width="15.625" style="210" customWidth="1"/>
    <col min="6162" max="6400" width="9" style="210"/>
    <col min="6401" max="6401" width="2.625" style="210" customWidth="1"/>
    <col min="6402" max="6402" width="12.125" style="210" customWidth="1"/>
    <col min="6403" max="6403" width="10.625" style="210" customWidth="1"/>
    <col min="6404" max="6404" width="10.375" style="210" customWidth="1"/>
    <col min="6405" max="6405" width="54" style="210" customWidth="1"/>
    <col min="6406" max="6406" width="7.125" style="210" customWidth="1"/>
    <col min="6407" max="6407" width="7.75" style="210" customWidth="1"/>
    <col min="6408" max="6408" width="9.25" style="210" bestFit="1" customWidth="1"/>
    <col min="6409" max="6409" width="11" style="210" customWidth="1"/>
    <col min="6410" max="6410" width="29.625" style="210" customWidth="1"/>
    <col min="6411" max="6411" width="12.5" style="210" bestFit="1" customWidth="1"/>
    <col min="6412" max="6412" width="13.5" style="210" bestFit="1" customWidth="1"/>
    <col min="6413" max="6413" width="13.75" style="210" customWidth="1"/>
    <col min="6414" max="6414" width="14.625" style="210" bestFit="1" customWidth="1"/>
    <col min="6415" max="6415" width="13.25" style="210" customWidth="1"/>
    <col min="6416" max="6416" width="14.5" style="210" customWidth="1"/>
    <col min="6417" max="6417" width="15.625" style="210" customWidth="1"/>
    <col min="6418" max="6656" width="9" style="210"/>
    <col min="6657" max="6657" width="2.625" style="210" customWidth="1"/>
    <col min="6658" max="6658" width="12.125" style="210" customWidth="1"/>
    <col min="6659" max="6659" width="10.625" style="210" customWidth="1"/>
    <col min="6660" max="6660" width="10.375" style="210" customWidth="1"/>
    <col min="6661" max="6661" width="54" style="210" customWidth="1"/>
    <col min="6662" max="6662" width="7.125" style="210" customWidth="1"/>
    <col min="6663" max="6663" width="7.75" style="210" customWidth="1"/>
    <col min="6664" max="6664" width="9.25" style="210" bestFit="1" customWidth="1"/>
    <col min="6665" max="6665" width="11" style="210" customWidth="1"/>
    <col min="6666" max="6666" width="29.625" style="210" customWidth="1"/>
    <col min="6667" max="6667" width="12.5" style="210" bestFit="1" customWidth="1"/>
    <col min="6668" max="6668" width="13.5" style="210" bestFit="1" customWidth="1"/>
    <col min="6669" max="6669" width="13.75" style="210" customWidth="1"/>
    <col min="6670" max="6670" width="14.625" style="210" bestFit="1" customWidth="1"/>
    <col min="6671" max="6671" width="13.25" style="210" customWidth="1"/>
    <col min="6672" max="6672" width="14.5" style="210" customWidth="1"/>
    <col min="6673" max="6673" width="15.625" style="210" customWidth="1"/>
    <col min="6674" max="6912" width="9" style="210"/>
    <col min="6913" max="6913" width="2.625" style="210" customWidth="1"/>
    <col min="6914" max="6914" width="12.125" style="210" customWidth="1"/>
    <col min="6915" max="6915" width="10.625" style="210" customWidth="1"/>
    <col min="6916" max="6916" width="10.375" style="210" customWidth="1"/>
    <col min="6917" max="6917" width="54" style="210" customWidth="1"/>
    <col min="6918" max="6918" width="7.125" style="210" customWidth="1"/>
    <col min="6919" max="6919" width="7.75" style="210" customWidth="1"/>
    <col min="6920" max="6920" width="9.25" style="210" bestFit="1" customWidth="1"/>
    <col min="6921" max="6921" width="11" style="210" customWidth="1"/>
    <col min="6922" max="6922" width="29.625" style="210" customWidth="1"/>
    <col min="6923" max="6923" width="12.5" style="210" bestFit="1" customWidth="1"/>
    <col min="6924" max="6924" width="13.5" style="210" bestFit="1" customWidth="1"/>
    <col min="6925" max="6925" width="13.75" style="210" customWidth="1"/>
    <col min="6926" max="6926" width="14.625" style="210" bestFit="1" customWidth="1"/>
    <col min="6927" max="6927" width="13.25" style="210" customWidth="1"/>
    <col min="6928" max="6928" width="14.5" style="210" customWidth="1"/>
    <col min="6929" max="6929" width="15.625" style="210" customWidth="1"/>
    <col min="6930" max="7168" width="9" style="210"/>
    <col min="7169" max="7169" width="2.625" style="210" customWidth="1"/>
    <col min="7170" max="7170" width="12.125" style="210" customWidth="1"/>
    <col min="7171" max="7171" width="10.625" style="210" customWidth="1"/>
    <col min="7172" max="7172" width="10.375" style="210" customWidth="1"/>
    <col min="7173" max="7173" width="54" style="210" customWidth="1"/>
    <col min="7174" max="7174" width="7.125" style="210" customWidth="1"/>
    <col min="7175" max="7175" width="7.75" style="210" customWidth="1"/>
    <col min="7176" max="7176" width="9.25" style="210" bestFit="1" customWidth="1"/>
    <col min="7177" max="7177" width="11" style="210" customWidth="1"/>
    <col min="7178" max="7178" width="29.625" style="210" customWidth="1"/>
    <col min="7179" max="7179" width="12.5" style="210" bestFit="1" customWidth="1"/>
    <col min="7180" max="7180" width="13.5" style="210" bestFit="1" customWidth="1"/>
    <col min="7181" max="7181" width="13.75" style="210" customWidth="1"/>
    <col min="7182" max="7182" width="14.625" style="210" bestFit="1" customWidth="1"/>
    <col min="7183" max="7183" width="13.25" style="210" customWidth="1"/>
    <col min="7184" max="7184" width="14.5" style="210" customWidth="1"/>
    <col min="7185" max="7185" width="15.625" style="210" customWidth="1"/>
    <col min="7186" max="7424" width="9" style="210"/>
    <col min="7425" max="7425" width="2.625" style="210" customWidth="1"/>
    <col min="7426" max="7426" width="12.125" style="210" customWidth="1"/>
    <col min="7427" max="7427" width="10.625" style="210" customWidth="1"/>
    <col min="7428" max="7428" width="10.375" style="210" customWidth="1"/>
    <col min="7429" max="7429" width="54" style="210" customWidth="1"/>
    <col min="7430" max="7430" width="7.125" style="210" customWidth="1"/>
    <col min="7431" max="7431" width="7.75" style="210" customWidth="1"/>
    <col min="7432" max="7432" width="9.25" style="210" bestFit="1" customWidth="1"/>
    <col min="7433" max="7433" width="11" style="210" customWidth="1"/>
    <col min="7434" max="7434" width="29.625" style="210" customWidth="1"/>
    <col min="7435" max="7435" width="12.5" style="210" bestFit="1" customWidth="1"/>
    <col min="7436" max="7436" width="13.5" style="210" bestFit="1" customWidth="1"/>
    <col min="7437" max="7437" width="13.75" style="210" customWidth="1"/>
    <col min="7438" max="7438" width="14.625" style="210" bestFit="1" customWidth="1"/>
    <col min="7439" max="7439" width="13.25" style="210" customWidth="1"/>
    <col min="7440" max="7440" width="14.5" style="210" customWidth="1"/>
    <col min="7441" max="7441" width="15.625" style="210" customWidth="1"/>
    <col min="7442" max="7680" width="9" style="210"/>
    <col min="7681" max="7681" width="2.625" style="210" customWidth="1"/>
    <col min="7682" max="7682" width="12.125" style="210" customWidth="1"/>
    <col min="7683" max="7683" width="10.625" style="210" customWidth="1"/>
    <col min="7684" max="7684" width="10.375" style="210" customWidth="1"/>
    <col min="7685" max="7685" width="54" style="210" customWidth="1"/>
    <col min="7686" max="7686" width="7.125" style="210" customWidth="1"/>
    <col min="7687" max="7687" width="7.75" style="210" customWidth="1"/>
    <col min="7688" max="7688" width="9.25" style="210" bestFit="1" customWidth="1"/>
    <col min="7689" max="7689" width="11" style="210" customWidth="1"/>
    <col min="7690" max="7690" width="29.625" style="210" customWidth="1"/>
    <col min="7691" max="7691" width="12.5" style="210" bestFit="1" customWidth="1"/>
    <col min="7692" max="7692" width="13.5" style="210" bestFit="1" customWidth="1"/>
    <col min="7693" max="7693" width="13.75" style="210" customWidth="1"/>
    <col min="7694" max="7694" width="14.625" style="210" bestFit="1" customWidth="1"/>
    <col min="7695" max="7695" width="13.25" style="210" customWidth="1"/>
    <col min="7696" max="7696" width="14.5" style="210" customWidth="1"/>
    <col min="7697" max="7697" width="15.625" style="210" customWidth="1"/>
    <col min="7698" max="7936" width="9" style="210"/>
    <col min="7937" max="7937" width="2.625" style="210" customWidth="1"/>
    <col min="7938" max="7938" width="12.125" style="210" customWidth="1"/>
    <col min="7939" max="7939" width="10.625" style="210" customWidth="1"/>
    <col min="7940" max="7940" width="10.375" style="210" customWidth="1"/>
    <col min="7941" max="7941" width="54" style="210" customWidth="1"/>
    <col min="7942" max="7942" width="7.125" style="210" customWidth="1"/>
    <col min="7943" max="7943" width="7.75" style="210" customWidth="1"/>
    <col min="7944" max="7944" width="9.25" style="210" bestFit="1" customWidth="1"/>
    <col min="7945" max="7945" width="11" style="210" customWidth="1"/>
    <col min="7946" max="7946" width="29.625" style="210" customWidth="1"/>
    <col min="7947" max="7947" width="12.5" style="210" bestFit="1" customWidth="1"/>
    <col min="7948" max="7948" width="13.5" style="210" bestFit="1" customWidth="1"/>
    <col min="7949" max="7949" width="13.75" style="210" customWidth="1"/>
    <col min="7950" max="7950" width="14.625" style="210" bestFit="1" customWidth="1"/>
    <col min="7951" max="7951" width="13.25" style="210" customWidth="1"/>
    <col min="7952" max="7952" width="14.5" style="210" customWidth="1"/>
    <col min="7953" max="7953" width="15.625" style="210" customWidth="1"/>
    <col min="7954" max="8192" width="9" style="210"/>
    <col min="8193" max="8193" width="2.625" style="210" customWidth="1"/>
    <col min="8194" max="8194" width="12.125" style="210" customWidth="1"/>
    <col min="8195" max="8195" width="10.625" style="210" customWidth="1"/>
    <col min="8196" max="8196" width="10.375" style="210" customWidth="1"/>
    <col min="8197" max="8197" width="54" style="210" customWidth="1"/>
    <col min="8198" max="8198" width="7.125" style="210" customWidth="1"/>
    <col min="8199" max="8199" width="7.75" style="210" customWidth="1"/>
    <col min="8200" max="8200" width="9.25" style="210" bestFit="1" customWidth="1"/>
    <col min="8201" max="8201" width="11" style="210" customWidth="1"/>
    <col min="8202" max="8202" width="29.625" style="210" customWidth="1"/>
    <col min="8203" max="8203" width="12.5" style="210" bestFit="1" customWidth="1"/>
    <col min="8204" max="8204" width="13.5" style="210" bestFit="1" customWidth="1"/>
    <col min="8205" max="8205" width="13.75" style="210" customWidth="1"/>
    <col min="8206" max="8206" width="14.625" style="210" bestFit="1" customWidth="1"/>
    <col min="8207" max="8207" width="13.25" style="210" customWidth="1"/>
    <col min="8208" max="8208" width="14.5" style="210" customWidth="1"/>
    <col min="8209" max="8209" width="15.625" style="210" customWidth="1"/>
    <col min="8210" max="8448" width="9" style="210"/>
    <col min="8449" max="8449" width="2.625" style="210" customWidth="1"/>
    <col min="8450" max="8450" width="12.125" style="210" customWidth="1"/>
    <col min="8451" max="8451" width="10.625" style="210" customWidth="1"/>
    <col min="8452" max="8452" width="10.375" style="210" customWidth="1"/>
    <col min="8453" max="8453" width="54" style="210" customWidth="1"/>
    <col min="8454" max="8454" width="7.125" style="210" customWidth="1"/>
    <col min="8455" max="8455" width="7.75" style="210" customWidth="1"/>
    <col min="8456" max="8456" width="9.25" style="210" bestFit="1" customWidth="1"/>
    <col min="8457" max="8457" width="11" style="210" customWidth="1"/>
    <col min="8458" max="8458" width="29.625" style="210" customWidth="1"/>
    <col min="8459" max="8459" width="12.5" style="210" bestFit="1" customWidth="1"/>
    <col min="8460" max="8460" width="13.5" style="210" bestFit="1" customWidth="1"/>
    <col min="8461" max="8461" width="13.75" style="210" customWidth="1"/>
    <col min="8462" max="8462" width="14.625" style="210" bestFit="1" customWidth="1"/>
    <col min="8463" max="8463" width="13.25" style="210" customWidth="1"/>
    <col min="8464" max="8464" width="14.5" style="210" customWidth="1"/>
    <col min="8465" max="8465" width="15.625" style="210" customWidth="1"/>
    <col min="8466" max="8704" width="9" style="210"/>
    <col min="8705" max="8705" width="2.625" style="210" customWidth="1"/>
    <col min="8706" max="8706" width="12.125" style="210" customWidth="1"/>
    <col min="8707" max="8707" width="10.625" style="210" customWidth="1"/>
    <col min="8708" max="8708" width="10.375" style="210" customWidth="1"/>
    <col min="8709" max="8709" width="54" style="210" customWidth="1"/>
    <col min="8710" max="8710" width="7.125" style="210" customWidth="1"/>
    <col min="8711" max="8711" width="7.75" style="210" customWidth="1"/>
    <col min="8712" max="8712" width="9.25" style="210" bestFit="1" customWidth="1"/>
    <col min="8713" max="8713" width="11" style="210" customWidth="1"/>
    <col min="8714" max="8714" width="29.625" style="210" customWidth="1"/>
    <col min="8715" max="8715" width="12.5" style="210" bestFit="1" customWidth="1"/>
    <col min="8716" max="8716" width="13.5" style="210" bestFit="1" customWidth="1"/>
    <col min="8717" max="8717" width="13.75" style="210" customWidth="1"/>
    <col min="8718" max="8718" width="14.625" style="210" bestFit="1" customWidth="1"/>
    <col min="8719" max="8719" width="13.25" style="210" customWidth="1"/>
    <col min="8720" max="8720" width="14.5" style="210" customWidth="1"/>
    <col min="8721" max="8721" width="15.625" style="210" customWidth="1"/>
    <col min="8722" max="8960" width="9" style="210"/>
    <col min="8961" max="8961" width="2.625" style="210" customWidth="1"/>
    <col min="8962" max="8962" width="12.125" style="210" customWidth="1"/>
    <col min="8963" max="8963" width="10.625" style="210" customWidth="1"/>
    <col min="8964" max="8964" width="10.375" style="210" customWidth="1"/>
    <col min="8965" max="8965" width="54" style="210" customWidth="1"/>
    <col min="8966" max="8966" width="7.125" style="210" customWidth="1"/>
    <col min="8967" max="8967" width="7.75" style="210" customWidth="1"/>
    <col min="8968" max="8968" width="9.25" style="210" bestFit="1" customWidth="1"/>
    <col min="8969" max="8969" width="11" style="210" customWidth="1"/>
    <col min="8970" max="8970" width="29.625" style="210" customWidth="1"/>
    <col min="8971" max="8971" width="12.5" style="210" bestFit="1" customWidth="1"/>
    <col min="8972" max="8972" width="13.5" style="210" bestFit="1" customWidth="1"/>
    <col min="8973" max="8973" width="13.75" style="210" customWidth="1"/>
    <col min="8974" max="8974" width="14.625" style="210" bestFit="1" customWidth="1"/>
    <col min="8975" max="8975" width="13.25" style="210" customWidth="1"/>
    <col min="8976" max="8976" width="14.5" style="210" customWidth="1"/>
    <col min="8977" max="8977" width="15.625" style="210" customWidth="1"/>
    <col min="8978" max="9216" width="9" style="210"/>
    <col min="9217" max="9217" width="2.625" style="210" customWidth="1"/>
    <col min="9218" max="9218" width="12.125" style="210" customWidth="1"/>
    <col min="9219" max="9219" width="10.625" style="210" customWidth="1"/>
    <col min="9220" max="9220" width="10.375" style="210" customWidth="1"/>
    <col min="9221" max="9221" width="54" style="210" customWidth="1"/>
    <col min="9222" max="9222" width="7.125" style="210" customWidth="1"/>
    <col min="9223" max="9223" width="7.75" style="210" customWidth="1"/>
    <col min="9224" max="9224" width="9.25" style="210" bestFit="1" customWidth="1"/>
    <col min="9225" max="9225" width="11" style="210" customWidth="1"/>
    <col min="9226" max="9226" width="29.625" style="210" customWidth="1"/>
    <col min="9227" max="9227" width="12.5" style="210" bestFit="1" customWidth="1"/>
    <col min="9228" max="9228" width="13.5" style="210" bestFit="1" customWidth="1"/>
    <col min="9229" max="9229" width="13.75" style="210" customWidth="1"/>
    <col min="9230" max="9230" width="14.625" style="210" bestFit="1" customWidth="1"/>
    <col min="9231" max="9231" width="13.25" style="210" customWidth="1"/>
    <col min="9232" max="9232" width="14.5" style="210" customWidth="1"/>
    <col min="9233" max="9233" width="15.625" style="210" customWidth="1"/>
    <col min="9234" max="9472" width="9" style="210"/>
    <col min="9473" max="9473" width="2.625" style="210" customWidth="1"/>
    <col min="9474" max="9474" width="12.125" style="210" customWidth="1"/>
    <col min="9475" max="9475" width="10.625" style="210" customWidth="1"/>
    <col min="9476" max="9476" width="10.375" style="210" customWidth="1"/>
    <col min="9477" max="9477" width="54" style="210" customWidth="1"/>
    <col min="9478" max="9478" width="7.125" style="210" customWidth="1"/>
    <col min="9479" max="9479" width="7.75" style="210" customWidth="1"/>
    <col min="9480" max="9480" width="9.25" style="210" bestFit="1" customWidth="1"/>
    <col min="9481" max="9481" width="11" style="210" customWidth="1"/>
    <col min="9482" max="9482" width="29.625" style="210" customWidth="1"/>
    <col min="9483" max="9483" width="12.5" style="210" bestFit="1" customWidth="1"/>
    <col min="9484" max="9484" width="13.5" style="210" bestFit="1" customWidth="1"/>
    <col min="9485" max="9485" width="13.75" style="210" customWidth="1"/>
    <col min="9486" max="9486" width="14.625" style="210" bestFit="1" customWidth="1"/>
    <col min="9487" max="9487" width="13.25" style="210" customWidth="1"/>
    <col min="9488" max="9488" width="14.5" style="210" customWidth="1"/>
    <col min="9489" max="9489" width="15.625" style="210" customWidth="1"/>
    <col min="9490" max="9728" width="9" style="210"/>
    <col min="9729" max="9729" width="2.625" style="210" customWidth="1"/>
    <col min="9730" max="9730" width="12.125" style="210" customWidth="1"/>
    <col min="9731" max="9731" width="10.625" style="210" customWidth="1"/>
    <col min="9732" max="9732" width="10.375" style="210" customWidth="1"/>
    <col min="9733" max="9733" width="54" style="210" customWidth="1"/>
    <col min="9734" max="9734" width="7.125" style="210" customWidth="1"/>
    <col min="9735" max="9735" width="7.75" style="210" customWidth="1"/>
    <col min="9736" max="9736" width="9.25" style="210" bestFit="1" customWidth="1"/>
    <col min="9737" max="9737" width="11" style="210" customWidth="1"/>
    <col min="9738" max="9738" width="29.625" style="210" customWidth="1"/>
    <col min="9739" max="9739" width="12.5" style="210" bestFit="1" customWidth="1"/>
    <col min="9740" max="9740" width="13.5" style="210" bestFit="1" customWidth="1"/>
    <col min="9741" max="9741" width="13.75" style="210" customWidth="1"/>
    <col min="9742" max="9742" width="14.625" style="210" bestFit="1" customWidth="1"/>
    <col min="9743" max="9743" width="13.25" style="210" customWidth="1"/>
    <col min="9744" max="9744" width="14.5" style="210" customWidth="1"/>
    <col min="9745" max="9745" width="15.625" style="210" customWidth="1"/>
    <col min="9746" max="9984" width="9" style="210"/>
    <col min="9985" max="9985" width="2.625" style="210" customWidth="1"/>
    <col min="9986" max="9986" width="12.125" style="210" customWidth="1"/>
    <col min="9987" max="9987" width="10.625" style="210" customWidth="1"/>
    <col min="9988" max="9988" width="10.375" style="210" customWidth="1"/>
    <col min="9989" max="9989" width="54" style="210" customWidth="1"/>
    <col min="9990" max="9990" width="7.125" style="210" customWidth="1"/>
    <col min="9991" max="9991" width="7.75" style="210" customWidth="1"/>
    <col min="9992" max="9992" width="9.25" style="210" bestFit="1" customWidth="1"/>
    <col min="9993" max="9993" width="11" style="210" customWidth="1"/>
    <col min="9994" max="9994" width="29.625" style="210" customWidth="1"/>
    <col min="9995" max="9995" width="12.5" style="210" bestFit="1" customWidth="1"/>
    <col min="9996" max="9996" width="13.5" style="210" bestFit="1" customWidth="1"/>
    <col min="9997" max="9997" width="13.75" style="210" customWidth="1"/>
    <col min="9998" max="9998" width="14.625" style="210" bestFit="1" customWidth="1"/>
    <col min="9999" max="9999" width="13.25" style="210" customWidth="1"/>
    <col min="10000" max="10000" width="14.5" style="210" customWidth="1"/>
    <col min="10001" max="10001" width="15.625" style="210" customWidth="1"/>
    <col min="10002" max="10240" width="9" style="210"/>
    <col min="10241" max="10241" width="2.625" style="210" customWidth="1"/>
    <col min="10242" max="10242" width="12.125" style="210" customWidth="1"/>
    <col min="10243" max="10243" width="10.625" style="210" customWidth="1"/>
    <col min="10244" max="10244" width="10.375" style="210" customWidth="1"/>
    <col min="10245" max="10245" width="54" style="210" customWidth="1"/>
    <col min="10246" max="10246" width="7.125" style="210" customWidth="1"/>
    <col min="10247" max="10247" width="7.75" style="210" customWidth="1"/>
    <col min="10248" max="10248" width="9.25" style="210" bestFit="1" customWidth="1"/>
    <col min="10249" max="10249" width="11" style="210" customWidth="1"/>
    <col min="10250" max="10250" width="29.625" style="210" customWidth="1"/>
    <col min="10251" max="10251" width="12.5" style="210" bestFit="1" customWidth="1"/>
    <col min="10252" max="10252" width="13.5" style="210" bestFit="1" customWidth="1"/>
    <col min="10253" max="10253" width="13.75" style="210" customWidth="1"/>
    <col min="10254" max="10254" width="14.625" style="210" bestFit="1" customWidth="1"/>
    <col min="10255" max="10255" width="13.25" style="210" customWidth="1"/>
    <col min="10256" max="10256" width="14.5" style="210" customWidth="1"/>
    <col min="10257" max="10257" width="15.625" style="210" customWidth="1"/>
    <col min="10258" max="10496" width="9" style="210"/>
    <col min="10497" max="10497" width="2.625" style="210" customWidth="1"/>
    <col min="10498" max="10498" width="12.125" style="210" customWidth="1"/>
    <col min="10499" max="10499" width="10.625" style="210" customWidth="1"/>
    <col min="10500" max="10500" width="10.375" style="210" customWidth="1"/>
    <col min="10501" max="10501" width="54" style="210" customWidth="1"/>
    <col min="10502" max="10502" width="7.125" style="210" customWidth="1"/>
    <col min="10503" max="10503" width="7.75" style="210" customWidth="1"/>
    <col min="10504" max="10504" width="9.25" style="210" bestFit="1" customWidth="1"/>
    <col min="10505" max="10505" width="11" style="210" customWidth="1"/>
    <col min="10506" max="10506" width="29.625" style="210" customWidth="1"/>
    <col min="10507" max="10507" width="12.5" style="210" bestFit="1" customWidth="1"/>
    <col min="10508" max="10508" width="13.5" style="210" bestFit="1" customWidth="1"/>
    <col min="10509" max="10509" width="13.75" style="210" customWidth="1"/>
    <col min="10510" max="10510" width="14.625" style="210" bestFit="1" customWidth="1"/>
    <col min="10511" max="10511" width="13.25" style="210" customWidth="1"/>
    <col min="10512" max="10512" width="14.5" style="210" customWidth="1"/>
    <col min="10513" max="10513" width="15.625" style="210" customWidth="1"/>
    <col min="10514" max="10752" width="9" style="210"/>
    <col min="10753" max="10753" width="2.625" style="210" customWidth="1"/>
    <col min="10754" max="10754" width="12.125" style="210" customWidth="1"/>
    <col min="10755" max="10755" width="10.625" style="210" customWidth="1"/>
    <col min="10756" max="10756" width="10.375" style="210" customWidth="1"/>
    <col min="10757" max="10757" width="54" style="210" customWidth="1"/>
    <col min="10758" max="10758" width="7.125" style="210" customWidth="1"/>
    <col min="10759" max="10759" width="7.75" style="210" customWidth="1"/>
    <col min="10760" max="10760" width="9.25" style="210" bestFit="1" customWidth="1"/>
    <col min="10761" max="10761" width="11" style="210" customWidth="1"/>
    <col min="10762" max="10762" width="29.625" style="210" customWidth="1"/>
    <col min="10763" max="10763" width="12.5" style="210" bestFit="1" customWidth="1"/>
    <col min="10764" max="10764" width="13.5" style="210" bestFit="1" customWidth="1"/>
    <col min="10765" max="10765" width="13.75" style="210" customWidth="1"/>
    <col min="10766" max="10766" width="14.625" style="210" bestFit="1" customWidth="1"/>
    <col min="10767" max="10767" width="13.25" style="210" customWidth="1"/>
    <col min="10768" max="10768" width="14.5" style="210" customWidth="1"/>
    <col min="10769" max="10769" width="15.625" style="210" customWidth="1"/>
    <col min="10770" max="11008" width="9" style="210"/>
    <col min="11009" max="11009" width="2.625" style="210" customWidth="1"/>
    <col min="11010" max="11010" width="12.125" style="210" customWidth="1"/>
    <col min="11011" max="11011" width="10.625" style="210" customWidth="1"/>
    <col min="11012" max="11012" width="10.375" style="210" customWidth="1"/>
    <col min="11013" max="11013" width="54" style="210" customWidth="1"/>
    <col min="11014" max="11014" width="7.125" style="210" customWidth="1"/>
    <col min="11015" max="11015" width="7.75" style="210" customWidth="1"/>
    <col min="11016" max="11016" width="9.25" style="210" bestFit="1" customWidth="1"/>
    <col min="11017" max="11017" width="11" style="210" customWidth="1"/>
    <col min="11018" max="11018" width="29.625" style="210" customWidth="1"/>
    <col min="11019" max="11019" width="12.5" style="210" bestFit="1" customWidth="1"/>
    <col min="11020" max="11020" width="13.5" style="210" bestFit="1" customWidth="1"/>
    <col min="11021" max="11021" width="13.75" style="210" customWidth="1"/>
    <col min="11022" max="11022" width="14.625" style="210" bestFit="1" customWidth="1"/>
    <col min="11023" max="11023" width="13.25" style="210" customWidth="1"/>
    <col min="11024" max="11024" width="14.5" style="210" customWidth="1"/>
    <col min="11025" max="11025" width="15.625" style="210" customWidth="1"/>
    <col min="11026" max="11264" width="9" style="210"/>
    <col min="11265" max="11265" width="2.625" style="210" customWidth="1"/>
    <col min="11266" max="11266" width="12.125" style="210" customWidth="1"/>
    <col min="11267" max="11267" width="10.625" style="210" customWidth="1"/>
    <col min="11268" max="11268" width="10.375" style="210" customWidth="1"/>
    <col min="11269" max="11269" width="54" style="210" customWidth="1"/>
    <col min="11270" max="11270" width="7.125" style="210" customWidth="1"/>
    <col min="11271" max="11271" width="7.75" style="210" customWidth="1"/>
    <col min="11272" max="11272" width="9.25" style="210" bestFit="1" customWidth="1"/>
    <col min="11273" max="11273" width="11" style="210" customWidth="1"/>
    <col min="11274" max="11274" width="29.625" style="210" customWidth="1"/>
    <col min="11275" max="11275" width="12.5" style="210" bestFit="1" customWidth="1"/>
    <col min="11276" max="11276" width="13.5" style="210" bestFit="1" customWidth="1"/>
    <col min="11277" max="11277" width="13.75" style="210" customWidth="1"/>
    <col min="11278" max="11278" width="14.625" style="210" bestFit="1" customWidth="1"/>
    <col min="11279" max="11279" width="13.25" style="210" customWidth="1"/>
    <col min="11280" max="11280" width="14.5" style="210" customWidth="1"/>
    <col min="11281" max="11281" width="15.625" style="210" customWidth="1"/>
    <col min="11282" max="11520" width="9" style="210"/>
    <col min="11521" max="11521" width="2.625" style="210" customWidth="1"/>
    <col min="11522" max="11522" width="12.125" style="210" customWidth="1"/>
    <col min="11523" max="11523" width="10.625" style="210" customWidth="1"/>
    <col min="11524" max="11524" width="10.375" style="210" customWidth="1"/>
    <col min="11525" max="11525" width="54" style="210" customWidth="1"/>
    <col min="11526" max="11526" width="7.125" style="210" customWidth="1"/>
    <col min="11527" max="11527" width="7.75" style="210" customWidth="1"/>
    <col min="11528" max="11528" width="9.25" style="210" bestFit="1" customWidth="1"/>
    <col min="11529" max="11529" width="11" style="210" customWidth="1"/>
    <col min="11530" max="11530" width="29.625" style="210" customWidth="1"/>
    <col min="11531" max="11531" width="12.5" style="210" bestFit="1" customWidth="1"/>
    <col min="11532" max="11532" width="13.5" style="210" bestFit="1" customWidth="1"/>
    <col min="11533" max="11533" width="13.75" style="210" customWidth="1"/>
    <col min="11534" max="11534" width="14.625" style="210" bestFit="1" customWidth="1"/>
    <col min="11535" max="11535" width="13.25" style="210" customWidth="1"/>
    <col min="11536" max="11536" width="14.5" style="210" customWidth="1"/>
    <col min="11537" max="11537" width="15.625" style="210" customWidth="1"/>
    <col min="11538" max="11776" width="9" style="210"/>
    <col min="11777" max="11777" width="2.625" style="210" customWidth="1"/>
    <col min="11778" max="11778" width="12.125" style="210" customWidth="1"/>
    <col min="11779" max="11779" width="10.625" style="210" customWidth="1"/>
    <col min="11780" max="11780" width="10.375" style="210" customWidth="1"/>
    <col min="11781" max="11781" width="54" style="210" customWidth="1"/>
    <col min="11782" max="11782" width="7.125" style="210" customWidth="1"/>
    <col min="11783" max="11783" width="7.75" style="210" customWidth="1"/>
    <col min="11784" max="11784" width="9.25" style="210" bestFit="1" customWidth="1"/>
    <col min="11785" max="11785" width="11" style="210" customWidth="1"/>
    <col min="11786" max="11786" width="29.625" style="210" customWidth="1"/>
    <col min="11787" max="11787" width="12.5" style="210" bestFit="1" customWidth="1"/>
    <col min="11788" max="11788" width="13.5" style="210" bestFit="1" customWidth="1"/>
    <col min="11789" max="11789" width="13.75" style="210" customWidth="1"/>
    <col min="11790" max="11790" width="14.625" style="210" bestFit="1" customWidth="1"/>
    <col min="11791" max="11791" width="13.25" style="210" customWidth="1"/>
    <col min="11792" max="11792" width="14.5" style="210" customWidth="1"/>
    <col min="11793" max="11793" width="15.625" style="210" customWidth="1"/>
    <col min="11794" max="12032" width="9" style="210"/>
    <col min="12033" max="12033" width="2.625" style="210" customWidth="1"/>
    <col min="12034" max="12034" width="12.125" style="210" customWidth="1"/>
    <col min="12035" max="12035" width="10.625" style="210" customWidth="1"/>
    <col min="12036" max="12036" width="10.375" style="210" customWidth="1"/>
    <col min="12037" max="12037" width="54" style="210" customWidth="1"/>
    <col min="12038" max="12038" width="7.125" style="210" customWidth="1"/>
    <col min="12039" max="12039" width="7.75" style="210" customWidth="1"/>
    <col min="12040" max="12040" width="9.25" style="210" bestFit="1" customWidth="1"/>
    <col min="12041" max="12041" width="11" style="210" customWidth="1"/>
    <col min="12042" max="12042" width="29.625" style="210" customWidth="1"/>
    <col min="12043" max="12043" width="12.5" style="210" bestFit="1" customWidth="1"/>
    <col min="12044" max="12044" width="13.5" style="210" bestFit="1" customWidth="1"/>
    <col min="12045" max="12045" width="13.75" style="210" customWidth="1"/>
    <col min="12046" max="12046" width="14.625" style="210" bestFit="1" customWidth="1"/>
    <col min="12047" max="12047" width="13.25" style="210" customWidth="1"/>
    <col min="12048" max="12048" width="14.5" style="210" customWidth="1"/>
    <col min="12049" max="12049" width="15.625" style="210" customWidth="1"/>
    <col min="12050" max="12288" width="9" style="210"/>
    <col min="12289" max="12289" width="2.625" style="210" customWidth="1"/>
    <col min="12290" max="12290" width="12.125" style="210" customWidth="1"/>
    <col min="12291" max="12291" width="10.625" style="210" customWidth="1"/>
    <col min="12292" max="12292" width="10.375" style="210" customWidth="1"/>
    <col min="12293" max="12293" width="54" style="210" customWidth="1"/>
    <col min="12294" max="12294" width="7.125" style="210" customWidth="1"/>
    <col min="12295" max="12295" width="7.75" style="210" customWidth="1"/>
    <col min="12296" max="12296" width="9.25" style="210" bestFit="1" customWidth="1"/>
    <col min="12297" max="12297" width="11" style="210" customWidth="1"/>
    <col min="12298" max="12298" width="29.625" style="210" customWidth="1"/>
    <col min="12299" max="12299" width="12.5" style="210" bestFit="1" customWidth="1"/>
    <col min="12300" max="12300" width="13.5" style="210" bestFit="1" customWidth="1"/>
    <col min="12301" max="12301" width="13.75" style="210" customWidth="1"/>
    <col min="12302" max="12302" width="14.625" style="210" bestFit="1" customWidth="1"/>
    <col min="12303" max="12303" width="13.25" style="210" customWidth="1"/>
    <col min="12304" max="12304" width="14.5" style="210" customWidth="1"/>
    <col min="12305" max="12305" width="15.625" style="210" customWidth="1"/>
    <col min="12306" max="12544" width="9" style="210"/>
    <col min="12545" max="12545" width="2.625" style="210" customWidth="1"/>
    <col min="12546" max="12546" width="12.125" style="210" customWidth="1"/>
    <col min="12547" max="12547" width="10.625" style="210" customWidth="1"/>
    <col min="12548" max="12548" width="10.375" style="210" customWidth="1"/>
    <col min="12549" max="12549" width="54" style="210" customWidth="1"/>
    <col min="12550" max="12550" width="7.125" style="210" customWidth="1"/>
    <col min="12551" max="12551" width="7.75" style="210" customWidth="1"/>
    <col min="12552" max="12552" width="9.25" style="210" bestFit="1" customWidth="1"/>
    <col min="12553" max="12553" width="11" style="210" customWidth="1"/>
    <col min="12554" max="12554" width="29.625" style="210" customWidth="1"/>
    <col min="12555" max="12555" width="12.5" style="210" bestFit="1" customWidth="1"/>
    <col min="12556" max="12556" width="13.5" style="210" bestFit="1" customWidth="1"/>
    <col min="12557" max="12557" width="13.75" style="210" customWidth="1"/>
    <col min="12558" max="12558" width="14.625" style="210" bestFit="1" customWidth="1"/>
    <col min="12559" max="12559" width="13.25" style="210" customWidth="1"/>
    <col min="12560" max="12560" width="14.5" style="210" customWidth="1"/>
    <col min="12561" max="12561" width="15.625" style="210" customWidth="1"/>
    <col min="12562" max="12800" width="9" style="210"/>
    <col min="12801" max="12801" width="2.625" style="210" customWidth="1"/>
    <col min="12802" max="12802" width="12.125" style="210" customWidth="1"/>
    <col min="12803" max="12803" width="10.625" style="210" customWidth="1"/>
    <col min="12804" max="12804" width="10.375" style="210" customWidth="1"/>
    <col min="12805" max="12805" width="54" style="210" customWidth="1"/>
    <col min="12806" max="12806" width="7.125" style="210" customWidth="1"/>
    <col min="12807" max="12807" width="7.75" style="210" customWidth="1"/>
    <col min="12808" max="12808" width="9.25" style="210" bestFit="1" customWidth="1"/>
    <col min="12809" max="12809" width="11" style="210" customWidth="1"/>
    <col min="12810" max="12810" width="29.625" style="210" customWidth="1"/>
    <col min="12811" max="12811" width="12.5" style="210" bestFit="1" customWidth="1"/>
    <col min="12812" max="12812" width="13.5" style="210" bestFit="1" customWidth="1"/>
    <col min="12813" max="12813" width="13.75" style="210" customWidth="1"/>
    <col min="12814" max="12814" width="14.625" style="210" bestFit="1" customWidth="1"/>
    <col min="12815" max="12815" width="13.25" style="210" customWidth="1"/>
    <col min="12816" max="12816" width="14.5" style="210" customWidth="1"/>
    <col min="12817" max="12817" width="15.625" style="210" customWidth="1"/>
    <col min="12818" max="13056" width="9" style="210"/>
    <col min="13057" max="13057" width="2.625" style="210" customWidth="1"/>
    <col min="13058" max="13058" width="12.125" style="210" customWidth="1"/>
    <col min="13059" max="13059" width="10.625" style="210" customWidth="1"/>
    <col min="13060" max="13060" width="10.375" style="210" customWidth="1"/>
    <col min="13061" max="13061" width="54" style="210" customWidth="1"/>
    <col min="13062" max="13062" width="7.125" style="210" customWidth="1"/>
    <col min="13063" max="13063" width="7.75" style="210" customWidth="1"/>
    <col min="13064" max="13064" width="9.25" style="210" bestFit="1" customWidth="1"/>
    <col min="13065" max="13065" width="11" style="210" customWidth="1"/>
    <col min="13066" max="13066" width="29.625" style="210" customWidth="1"/>
    <col min="13067" max="13067" width="12.5" style="210" bestFit="1" customWidth="1"/>
    <col min="13068" max="13068" width="13.5" style="210" bestFit="1" customWidth="1"/>
    <col min="13069" max="13069" width="13.75" style="210" customWidth="1"/>
    <col min="13070" max="13070" width="14.625" style="210" bestFit="1" customWidth="1"/>
    <col min="13071" max="13071" width="13.25" style="210" customWidth="1"/>
    <col min="13072" max="13072" width="14.5" style="210" customWidth="1"/>
    <col min="13073" max="13073" width="15.625" style="210" customWidth="1"/>
    <col min="13074" max="13312" width="9" style="210"/>
    <col min="13313" max="13313" width="2.625" style="210" customWidth="1"/>
    <col min="13314" max="13314" width="12.125" style="210" customWidth="1"/>
    <col min="13315" max="13315" width="10.625" style="210" customWidth="1"/>
    <col min="13316" max="13316" width="10.375" style="210" customWidth="1"/>
    <col min="13317" max="13317" width="54" style="210" customWidth="1"/>
    <col min="13318" max="13318" width="7.125" style="210" customWidth="1"/>
    <col min="13319" max="13319" width="7.75" style="210" customWidth="1"/>
    <col min="13320" max="13320" width="9.25" style="210" bestFit="1" customWidth="1"/>
    <col min="13321" max="13321" width="11" style="210" customWidth="1"/>
    <col min="13322" max="13322" width="29.625" style="210" customWidth="1"/>
    <col min="13323" max="13323" width="12.5" style="210" bestFit="1" customWidth="1"/>
    <col min="13324" max="13324" width="13.5" style="210" bestFit="1" customWidth="1"/>
    <col min="13325" max="13325" width="13.75" style="210" customWidth="1"/>
    <col min="13326" max="13326" width="14.625" style="210" bestFit="1" customWidth="1"/>
    <col min="13327" max="13327" width="13.25" style="210" customWidth="1"/>
    <col min="13328" max="13328" width="14.5" style="210" customWidth="1"/>
    <col min="13329" max="13329" width="15.625" style="210" customWidth="1"/>
    <col min="13330" max="13568" width="9" style="210"/>
    <col min="13569" max="13569" width="2.625" style="210" customWidth="1"/>
    <col min="13570" max="13570" width="12.125" style="210" customWidth="1"/>
    <col min="13571" max="13571" width="10.625" style="210" customWidth="1"/>
    <col min="13572" max="13572" width="10.375" style="210" customWidth="1"/>
    <col min="13573" max="13573" width="54" style="210" customWidth="1"/>
    <col min="13574" max="13574" width="7.125" style="210" customWidth="1"/>
    <col min="13575" max="13575" width="7.75" style="210" customWidth="1"/>
    <col min="13576" max="13576" width="9.25" style="210" bestFit="1" customWidth="1"/>
    <col min="13577" max="13577" width="11" style="210" customWidth="1"/>
    <col min="13578" max="13578" width="29.625" style="210" customWidth="1"/>
    <col min="13579" max="13579" width="12.5" style="210" bestFit="1" customWidth="1"/>
    <col min="13580" max="13580" width="13.5" style="210" bestFit="1" customWidth="1"/>
    <col min="13581" max="13581" width="13.75" style="210" customWidth="1"/>
    <col min="13582" max="13582" width="14.625" style="210" bestFit="1" customWidth="1"/>
    <col min="13583" max="13583" width="13.25" style="210" customWidth="1"/>
    <col min="13584" max="13584" width="14.5" style="210" customWidth="1"/>
    <col min="13585" max="13585" width="15.625" style="210" customWidth="1"/>
    <col min="13586" max="13824" width="9" style="210"/>
    <col min="13825" max="13825" width="2.625" style="210" customWidth="1"/>
    <col min="13826" max="13826" width="12.125" style="210" customWidth="1"/>
    <col min="13827" max="13827" width="10.625" style="210" customWidth="1"/>
    <col min="13828" max="13828" width="10.375" style="210" customWidth="1"/>
    <col min="13829" max="13829" width="54" style="210" customWidth="1"/>
    <col min="13830" max="13830" width="7.125" style="210" customWidth="1"/>
    <col min="13831" max="13831" width="7.75" style="210" customWidth="1"/>
    <col min="13832" max="13832" width="9.25" style="210" bestFit="1" customWidth="1"/>
    <col min="13833" max="13833" width="11" style="210" customWidth="1"/>
    <col min="13834" max="13834" width="29.625" style="210" customWidth="1"/>
    <col min="13835" max="13835" width="12.5" style="210" bestFit="1" customWidth="1"/>
    <col min="13836" max="13836" width="13.5" style="210" bestFit="1" customWidth="1"/>
    <col min="13837" max="13837" width="13.75" style="210" customWidth="1"/>
    <col min="13838" max="13838" width="14.625" style="210" bestFit="1" customWidth="1"/>
    <col min="13839" max="13839" width="13.25" style="210" customWidth="1"/>
    <col min="13840" max="13840" width="14.5" style="210" customWidth="1"/>
    <col min="13841" max="13841" width="15.625" style="210" customWidth="1"/>
    <col min="13842" max="14080" width="9" style="210"/>
    <col min="14081" max="14081" width="2.625" style="210" customWidth="1"/>
    <col min="14082" max="14082" width="12.125" style="210" customWidth="1"/>
    <col min="14083" max="14083" width="10.625" style="210" customWidth="1"/>
    <col min="14084" max="14084" width="10.375" style="210" customWidth="1"/>
    <col min="14085" max="14085" width="54" style="210" customWidth="1"/>
    <col min="14086" max="14086" width="7.125" style="210" customWidth="1"/>
    <col min="14087" max="14087" width="7.75" style="210" customWidth="1"/>
    <col min="14088" max="14088" width="9.25" style="210" bestFit="1" customWidth="1"/>
    <col min="14089" max="14089" width="11" style="210" customWidth="1"/>
    <col min="14090" max="14090" width="29.625" style="210" customWidth="1"/>
    <col min="14091" max="14091" width="12.5" style="210" bestFit="1" customWidth="1"/>
    <col min="14092" max="14092" width="13.5" style="210" bestFit="1" customWidth="1"/>
    <col min="14093" max="14093" width="13.75" style="210" customWidth="1"/>
    <col min="14094" max="14094" width="14.625" style="210" bestFit="1" customWidth="1"/>
    <col min="14095" max="14095" width="13.25" style="210" customWidth="1"/>
    <col min="14096" max="14096" width="14.5" style="210" customWidth="1"/>
    <col min="14097" max="14097" width="15.625" style="210" customWidth="1"/>
    <col min="14098" max="14336" width="9" style="210"/>
    <col min="14337" max="14337" width="2.625" style="210" customWidth="1"/>
    <col min="14338" max="14338" width="12.125" style="210" customWidth="1"/>
    <col min="14339" max="14339" width="10.625" style="210" customWidth="1"/>
    <col min="14340" max="14340" width="10.375" style="210" customWidth="1"/>
    <col min="14341" max="14341" width="54" style="210" customWidth="1"/>
    <col min="14342" max="14342" width="7.125" style="210" customWidth="1"/>
    <col min="14343" max="14343" width="7.75" style="210" customWidth="1"/>
    <col min="14344" max="14344" width="9.25" style="210" bestFit="1" customWidth="1"/>
    <col min="14345" max="14345" width="11" style="210" customWidth="1"/>
    <col min="14346" max="14346" width="29.625" style="210" customWidth="1"/>
    <col min="14347" max="14347" width="12.5" style="210" bestFit="1" customWidth="1"/>
    <col min="14348" max="14348" width="13.5" style="210" bestFit="1" customWidth="1"/>
    <col min="14349" max="14349" width="13.75" style="210" customWidth="1"/>
    <col min="14350" max="14350" width="14.625" style="210" bestFit="1" customWidth="1"/>
    <col min="14351" max="14351" width="13.25" style="210" customWidth="1"/>
    <col min="14352" max="14352" width="14.5" style="210" customWidth="1"/>
    <col min="14353" max="14353" width="15.625" style="210" customWidth="1"/>
    <col min="14354" max="14592" width="9" style="210"/>
    <col min="14593" max="14593" width="2.625" style="210" customWidth="1"/>
    <col min="14594" max="14594" width="12.125" style="210" customWidth="1"/>
    <col min="14595" max="14595" width="10.625" style="210" customWidth="1"/>
    <col min="14596" max="14596" width="10.375" style="210" customWidth="1"/>
    <col min="14597" max="14597" width="54" style="210" customWidth="1"/>
    <col min="14598" max="14598" width="7.125" style="210" customWidth="1"/>
    <col min="14599" max="14599" width="7.75" style="210" customWidth="1"/>
    <col min="14600" max="14600" width="9.25" style="210" bestFit="1" customWidth="1"/>
    <col min="14601" max="14601" width="11" style="210" customWidth="1"/>
    <col min="14602" max="14602" width="29.625" style="210" customWidth="1"/>
    <col min="14603" max="14603" width="12.5" style="210" bestFit="1" customWidth="1"/>
    <col min="14604" max="14604" width="13.5" style="210" bestFit="1" customWidth="1"/>
    <col min="14605" max="14605" width="13.75" style="210" customWidth="1"/>
    <col min="14606" max="14606" width="14.625" style="210" bestFit="1" customWidth="1"/>
    <col min="14607" max="14607" width="13.25" style="210" customWidth="1"/>
    <col min="14608" max="14608" width="14.5" style="210" customWidth="1"/>
    <col min="14609" max="14609" width="15.625" style="210" customWidth="1"/>
    <col min="14610" max="14848" width="9" style="210"/>
    <col min="14849" max="14849" width="2.625" style="210" customWidth="1"/>
    <col min="14850" max="14850" width="12.125" style="210" customWidth="1"/>
    <col min="14851" max="14851" width="10.625" style="210" customWidth="1"/>
    <col min="14852" max="14852" width="10.375" style="210" customWidth="1"/>
    <col min="14853" max="14853" width="54" style="210" customWidth="1"/>
    <col min="14854" max="14854" width="7.125" style="210" customWidth="1"/>
    <col min="14855" max="14855" width="7.75" style="210" customWidth="1"/>
    <col min="14856" max="14856" width="9.25" style="210" bestFit="1" customWidth="1"/>
    <col min="14857" max="14857" width="11" style="210" customWidth="1"/>
    <col min="14858" max="14858" width="29.625" style="210" customWidth="1"/>
    <col min="14859" max="14859" width="12.5" style="210" bestFit="1" customWidth="1"/>
    <col min="14860" max="14860" width="13.5" style="210" bestFit="1" customWidth="1"/>
    <col min="14861" max="14861" width="13.75" style="210" customWidth="1"/>
    <col min="14862" max="14862" width="14.625" style="210" bestFit="1" customWidth="1"/>
    <col min="14863" max="14863" width="13.25" style="210" customWidth="1"/>
    <col min="14864" max="14864" width="14.5" style="210" customWidth="1"/>
    <col min="14865" max="14865" width="15.625" style="210" customWidth="1"/>
    <col min="14866" max="15104" width="9" style="210"/>
    <col min="15105" max="15105" width="2.625" style="210" customWidth="1"/>
    <col min="15106" max="15106" width="12.125" style="210" customWidth="1"/>
    <col min="15107" max="15107" width="10.625" style="210" customWidth="1"/>
    <col min="15108" max="15108" width="10.375" style="210" customWidth="1"/>
    <col min="15109" max="15109" width="54" style="210" customWidth="1"/>
    <col min="15110" max="15110" width="7.125" style="210" customWidth="1"/>
    <col min="15111" max="15111" width="7.75" style="210" customWidth="1"/>
    <col min="15112" max="15112" width="9.25" style="210" bestFit="1" customWidth="1"/>
    <col min="15113" max="15113" width="11" style="210" customWidth="1"/>
    <col min="15114" max="15114" width="29.625" style="210" customWidth="1"/>
    <col min="15115" max="15115" width="12.5" style="210" bestFit="1" customWidth="1"/>
    <col min="15116" max="15116" width="13.5" style="210" bestFit="1" customWidth="1"/>
    <col min="15117" max="15117" width="13.75" style="210" customWidth="1"/>
    <col min="15118" max="15118" width="14.625" style="210" bestFit="1" customWidth="1"/>
    <col min="15119" max="15119" width="13.25" style="210" customWidth="1"/>
    <col min="15120" max="15120" width="14.5" style="210" customWidth="1"/>
    <col min="15121" max="15121" width="15.625" style="210" customWidth="1"/>
    <col min="15122" max="15360" width="9" style="210"/>
    <col min="15361" max="15361" width="2.625" style="210" customWidth="1"/>
    <col min="15362" max="15362" width="12.125" style="210" customWidth="1"/>
    <col min="15363" max="15363" width="10.625" style="210" customWidth="1"/>
    <col min="15364" max="15364" width="10.375" style="210" customWidth="1"/>
    <col min="15365" max="15365" width="54" style="210" customWidth="1"/>
    <col min="15366" max="15366" width="7.125" style="210" customWidth="1"/>
    <col min="15367" max="15367" width="7.75" style="210" customWidth="1"/>
    <col min="15368" max="15368" width="9.25" style="210" bestFit="1" customWidth="1"/>
    <col min="15369" max="15369" width="11" style="210" customWidth="1"/>
    <col min="15370" max="15370" width="29.625" style="210" customWidth="1"/>
    <col min="15371" max="15371" width="12.5" style="210" bestFit="1" customWidth="1"/>
    <col min="15372" max="15372" width="13.5" style="210" bestFit="1" customWidth="1"/>
    <col min="15373" max="15373" width="13.75" style="210" customWidth="1"/>
    <col min="15374" max="15374" width="14.625" style="210" bestFit="1" customWidth="1"/>
    <col min="15375" max="15375" width="13.25" style="210" customWidth="1"/>
    <col min="15376" max="15376" width="14.5" style="210" customWidth="1"/>
    <col min="15377" max="15377" width="15.625" style="210" customWidth="1"/>
    <col min="15378" max="15616" width="9" style="210"/>
    <col min="15617" max="15617" width="2.625" style="210" customWidth="1"/>
    <col min="15618" max="15618" width="12.125" style="210" customWidth="1"/>
    <col min="15619" max="15619" width="10.625" style="210" customWidth="1"/>
    <col min="15620" max="15620" width="10.375" style="210" customWidth="1"/>
    <col min="15621" max="15621" width="54" style="210" customWidth="1"/>
    <col min="15622" max="15622" width="7.125" style="210" customWidth="1"/>
    <col min="15623" max="15623" width="7.75" style="210" customWidth="1"/>
    <col min="15624" max="15624" width="9.25" style="210" bestFit="1" customWidth="1"/>
    <col min="15625" max="15625" width="11" style="210" customWidth="1"/>
    <col min="15626" max="15626" width="29.625" style="210" customWidth="1"/>
    <col min="15627" max="15627" width="12.5" style="210" bestFit="1" customWidth="1"/>
    <col min="15628" max="15628" width="13.5" style="210" bestFit="1" customWidth="1"/>
    <col min="15629" max="15629" width="13.75" style="210" customWidth="1"/>
    <col min="15630" max="15630" width="14.625" style="210" bestFit="1" customWidth="1"/>
    <col min="15631" max="15631" width="13.25" style="210" customWidth="1"/>
    <col min="15632" max="15632" width="14.5" style="210" customWidth="1"/>
    <col min="15633" max="15633" width="15.625" style="210" customWidth="1"/>
    <col min="15634" max="15872" width="9" style="210"/>
    <col min="15873" max="15873" width="2.625" style="210" customWidth="1"/>
    <col min="15874" max="15874" width="12.125" style="210" customWidth="1"/>
    <col min="15875" max="15875" width="10.625" style="210" customWidth="1"/>
    <col min="15876" max="15876" width="10.375" style="210" customWidth="1"/>
    <col min="15877" max="15877" width="54" style="210" customWidth="1"/>
    <col min="15878" max="15878" width="7.125" style="210" customWidth="1"/>
    <col min="15879" max="15879" width="7.75" style="210" customWidth="1"/>
    <col min="15880" max="15880" width="9.25" style="210" bestFit="1" customWidth="1"/>
    <col min="15881" max="15881" width="11" style="210" customWidth="1"/>
    <col min="15882" max="15882" width="29.625" style="210" customWidth="1"/>
    <col min="15883" max="15883" width="12.5" style="210" bestFit="1" customWidth="1"/>
    <col min="15884" max="15884" width="13.5" style="210" bestFit="1" customWidth="1"/>
    <col min="15885" max="15885" width="13.75" style="210" customWidth="1"/>
    <col min="15886" max="15886" width="14.625" style="210" bestFit="1" customWidth="1"/>
    <col min="15887" max="15887" width="13.25" style="210" customWidth="1"/>
    <col min="15888" max="15888" width="14.5" style="210" customWidth="1"/>
    <col min="15889" max="15889" width="15.625" style="210" customWidth="1"/>
    <col min="15890" max="16128" width="9" style="210"/>
    <col min="16129" max="16129" width="2.625" style="210" customWidth="1"/>
    <col min="16130" max="16130" width="12.125" style="210" customWidth="1"/>
    <col min="16131" max="16131" width="10.625" style="210" customWidth="1"/>
    <col min="16132" max="16132" width="10.375" style="210" customWidth="1"/>
    <col min="16133" max="16133" width="54" style="210" customWidth="1"/>
    <col min="16134" max="16134" width="7.125" style="210" customWidth="1"/>
    <col min="16135" max="16135" width="7.75" style="210" customWidth="1"/>
    <col min="16136" max="16136" width="9.25" style="210" bestFit="1" customWidth="1"/>
    <col min="16137" max="16137" width="11" style="210" customWidth="1"/>
    <col min="16138" max="16138" width="29.625" style="210" customWidth="1"/>
    <col min="16139" max="16139" width="12.5" style="210" bestFit="1" customWidth="1"/>
    <col min="16140" max="16140" width="13.5" style="210" bestFit="1" customWidth="1"/>
    <col min="16141" max="16141" width="13.75" style="210" customWidth="1"/>
    <col min="16142" max="16142" width="14.625" style="210" bestFit="1" customWidth="1"/>
    <col min="16143" max="16143" width="13.25" style="210" customWidth="1"/>
    <col min="16144" max="16144" width="14.5" style="210" customWidth="1"/>
    <col min="16145" max="16145" width="15.625" style="210" customWidth="1"/>
    <col min="16146" max="16384" width="9" style="210"/>
  </cols>
  <sheetData>
    <row r="2" spans="2:17" ht="20.100000000000001" customHeight="1">
      <c r="B2" s="208" t="s">
        <v>0</v>
      </c>
      <c r="C2" s="208"/>
      <c r="D2" s="208"/>
      <c r="E2" s="209" t="s">
        <v>1198</v>
      </c>
      <c r="G2" s="211" t="s">
        <v>2</v>
      </c>
      <c r="H2" s="212"/>
      <c r="I2" s="213"/>
      <c r="J2" s="214">
        <f>SUM(H:H)</f>
        <v>273070</v>
      </c>
    </row>
    <row r="3" spans="2:17" ht="20.100000000000001" customHeight="1">
      <c r="B3" s="208" t="s">
        <v>3</v>
      </c>
      <c r="C3" s="208"/>
      <c r="D3" s="208"/>
      <c r="E3" s="209" t="s">
        <v>602</v>
      </c>
    </row>
    <row r="4" spans="2:17" ht="20.100000000000001" customHeight="1">
      <c r="B4" s="208" t="s">
        <v>5</v>
      </c>
      <c r="C4" s="208"/>
      <c r="D4" s="208"/>
      <c r="E4" s="209">
        <v>193282</v>
      </c>
      <c r="G4" s="208" t="s">
        <v>18</v>
      </c>
      <c r="H4" s="208"/>
      <c r="I4" s="211"/>
      <c r="J4" s="218"/>
      <c r="K4" s="219"/>
    </row>
    <row r="5" spans="2:17" ht="20.100000000000001" customHeight="1">
      <c r="B5" s="208" t="s">
        <v>6</v>
      </c>
      <c r="C5" s="208"/>
      <c r="D5" s="208"/>
      <c r="E5" s="220">
        <v>44596</v>
      </c>
      <c r="G5" s="208"/>
      <c r="H5" s="208"/>
      <c r="I5" s="211"/>
      <c r="J5" s="218"/>
      <c r="K5" s="219"/>
    </row>
    <row r="6" spans="2:17" ht="20.100000000000001" customHeight="1">
      <c r="B6" s="208" t="s">
        <v>8</v>
      </c>
      <c r="C6" s="208"/>
      <c r="D6" s="208"/>
      <c r="E6" s="220">
        <v>44616</v>
      </c>
      <c r="G6" s="208"/>
      <c r="H6" s="208"/>
      <c r="I6" s="211"/>
      <c r="J6" s="218"/>
      <c r="K6" s="219"/>
    </row>
    <row r="8" spans="2:17" s="215" customFormat="1" ht="19.5" customHeight="1">
      <c r="B8" s="221" t="s">
        <v>9</v>
      </c>
      <c r="C8" s="221" t="s">
        <v>10</v>
      </c>
      <c r="D8" s="221" t="s">
        <v>11</v>
      </c>
      <c r="E8" s="222" t="s">
        <v>12</v>
      </c>
      <c r="F8" s="222" t="s">
        <v>13</v>
      </c>
      <c r="G8" s="222" t="s">
        <v>14</v>
      </c>
      <c r="H8" s="223" t="s">
        <v>15</v>
      </c>
      <c r="I8" s="223" t="s">
        <v>16</v>
      </c>
      <c r="J8" s="222" t="s">
        <v>17</v>
      </c>
      <c r="K8" s="222" t="s">
        <v>18</v>
      </c>
      <c r="L8" s="222" t="s">
        <v>19</v>
      </c>
      <c r="M8" s="221" t="s">
        <v>20</v>
      </c>
      <c r="N8" s="221" t="s">
        <v>21</v>
      </c>
      <c r="O8" s="222" t="s">
        <v>22</v>
      </c>
      <c r="P8" s="224" t="s">
        <v>23</v>
      </c>
      <c r="Q8" s="224" t="s">
        <v>24</v>
      </c>
    </row>
    <row r="9" spans="2:17" s="215" customFormat="1" ht="19.5" customHeight="1">
      <c r="B9" s="221">
        <v>1</v>
      </c>
      <c r="C9" s="225" t="s">
        <v>609</v>
      </c>
      <c r="D9" s="225" t="s">
        <v>609</v>
      </c>
      <c r="E9" s="226" t="s">
        <v>1199</v>
      </c>
      <c r="F9" s="371">
        <v>1</v>
      </c>
      <c r="G9" s="250"/>
      <c r="H9" s="229">
        <f>F9*G9</f>
        <v>0</v>
      </c>
      <c r="I9" s="223"/>
      <c r="J9" s="222"/>
      <c r="K9" s="230" t="s">
        <v>1200</v>
      </c>
      <c r="L9" s="222"/>
      <c r="M9" s="372"/>
      <c r="N9" s="372"/>
      <c r="O9" s="372"/>
      <c r="P9" s="372"/>
      <c r="Q9" s="372"/>
    </row>
    <row r="10" spans="2:17" s="215" customFormat="1" ht="19.5" customHeight="1">
      <c r="B10" s="221">
        <v>2</v>
      </c>
      <c r="C10" s="225" t="s">
        <v>609</v>
      </c>
      <c r="D10" s="225" t="s">
        <v>609</v>
      </c>
      <c r="E10" s="226" t="s">
        <v>1201</v>
      </c>
      <c r="F10" s="371">
        <v>1</v>
      </c>
      <c r="G10" s="250"/>
      <c r="H10" s="229">
        <f t="shared" ref="H10:H35" si="0">F10*G10</f>
        <v>0</v>
      </c>
      <c r="I10" s="223"/>
      <c r="J10" s="222"/>
      <c r="K10" s="230" t="s">
        <v>1202</v>
      </c>
      <c r="L10" s="222"/>
      <c r="M10" s="372"/>
      <c r="N10" s="372"/>
      <c r="O10" s="372"/>
      <c r="P10" s="372"/>
      <c r="Q10" s="372"/>
    </row>
    <row r="11" spans="2:17" s="215" customFormat="1" ht="19.5" customHeight="1">
      <c r="B11" s="221">
        <v>3</v>
      </c>
      <c r="C11" s="225" t="s">
        <v>609</v>
      </c>
      <c r="D11" s="225" t="s">
        <v>609</v>
      </c>
      <c r="E11" s="226" t="s">
        <v>1203</v>
      </c>
      <c r="F11" s="371">
        <v>1</v>
      </c>
      <c r="G11" s="250"/>
      <c r="H11" s="229">
        <f t="shared" si="0"/>
        <v>0</v>
      </c>
      <c r="I11" s="223"/>
      <c r="J11" s="222"/>
      <c r="K11" s="230" t="s">
        <v>1204</v>
      </c>
      <c r="L11" s="222"/>
      <c r="M11" s="372"/>
      <c r="N11" s="372"/>
      <c r="O11" s="372"/>
      <c r="P11" s="372"/>
      <c r="Q11" s="372"/>
    </row>
    <row r="12" spans="2:17" s="215" customFormat="1" ht="19.5" customHeight="1">
      <c r="B12" s="221">
        <v>4</v>
      </c>
      <c r="C12" s="225" t="s">
        <v>609</v>
      </c>
      <c r="D12" s="225" t="s">
        <v>609</v>
      </c>
      <c r="E12" s="226" t="s">
        <v>1205</v>
      </c>
      <c r="F12" s="371">
        <v>1</v>
      </c>
      <c r="G12" s="250"/>
      <c r="H12" s="229">
        <f t="shared" si="0"/>
        <v>0</v>
      </c>
      <c r="I12" s="222"/>
      <c r="J12" s="222"/>
      <c r="K12" s="230"/>
      <c r="L12" s="222"/>
      <c r="M12" s="372">
        <v>44572</v>
      </c>
      <c r="N12" s="372"/>
      <c r="O12" s="372"/>
      <c r="P12" s="372"/>
      <c r="Q12" s="372"/>
    </row>
    <row r="13" spans="2:17" s="215" customFormat="1" ht="18" customHeight="1">
      <c r="B13" s="241">
        <v>8</v>
      </c>
      <c r="C13" s="225" t="s">
        <v>1206</v>
      </c>
      <c r="D13" s="225" t="s">
        <v>612</v>
      </c>
      <c r="E13" s="233" t="s">
        <v>1207</v>
      </c>
      <c r="F13" s="371">
        <v>1</v>
      </c>
      <c r="G13" s="250">
        <v>4080</v>
      </c>
      <c r="H13" s="229">
        <f t="shared" si="0"/>
        <v>4080</v>
      </c>
      <c r="I13" s="234"/>
      <c r="J13" s="247"/>
      <c r="K13" s="230"/>
      <c r="L13" s="236"/>
      <c r="M13" s="372">
        <v>44572</v>
      </c>
      <c r="N13" s="259"/>
      <c r="O13" s="372"/>
      <c r="P13" s="372">
        <v>44594</v>
      </c>
      <c r="Q13" s="372">
        <v>44594</v>
      </c>
    </row>
    <row r="14" spans="2:17" s="215" customFormat="1" ht="18" customHeight="1">
      <c r="B14" s="249">
        <v>8</v>
      </c>
      <c r="C14" s="225" t="s">
        <v>1206</v>
      </c>
      <c r="D14" s="231" t="s">
        <v>612</v>
      </c>
      <c r="E14" s="373" t="s">
        <v>1208</v>
      </c>
      <c r="F14" s="371">
        <v>1</v>
      </c>
      <c r="G14" s="250">
        <v>5620</v>
      </c>
      <c r="H14" s="229">
        <f t="shared" si="0"/>
        <v>5620</v>
      </c>
      <c r="I14" s="250"/>
      <c r="J14" s="374"/>
      <c r="K14" s="230"/>
      <c r="L14" s="251"/>
      <c r="M14" s="259">
        <v>44572</v>
      </c>
      <c r="N14" s="259"/>
      <c r="O14" s="375"/>
      <c r="P14" s="376">
        <v>44617</v>
      </c>
      <c r="Q14" s="372">
        <v>44599</v>
      </c>
    </row>
    <row r="15" spans="2:17" s="215" customFormat="1" ht="19.5" customHeight="1">
      <c r="B15" s="221">
        <v>5</v>
      </c>
      <c r="C15" s="225" t="s">
        <v>1209</v>
      </c>
      <c r="D15" s="225" t="s">
        <v>1209</v>
      </c>
      <c r="E15" s="227" t="s">
        <v>1210</v>
      </c>
      <c r="F15" s="227">
        <v>1</v>
      </c>
      <c r="G15" s="227">
        <v>1630</v>
      </c>
      <c r="H15" s="229">
        <f t="shared" si="0"/>
        <v>1630</v>
      </c>
      <c r="I15" s="222"/>
      <c r="J15" s="226" t="s">
        <v>1211</v>
      </c>
      <c r="K15" s="222" t="s">
        <v>638</v>
      </c>
      <c r="L15" s="222"/>
      <c r="M15" s="372"/>
      <c r="N15" s="372"/>
      <c r="O15" s="372"/>
      <c r="P15" s="372"/>
      <c r="Q15" s="372">
        <v>44582</v>
      </c>
    </row>
    <row r="16" spans="2:17" s="215" customFormat="1" ht="19.5" customHeight="1">
      <c r="B16" s="221">
        <v>5</v>
      </c>
      <c r="C16" s="225" t="s">
        <v>1209</v>
      </c>
      <c r="D16" s="225" t="s">
        <v>1209</v>
      </c>
      <c r="E16" s="227" t="s">
        <v>1212</v>
      </c>
      <c r="F16" s="227">
        <v>1</v>
      </c>
      <c r="G16" s="227">
        <v>8331</v>
      </c>
      <c r="H16" s="229">
        <f t="shared" si="0"/>
        <v>8331</v>
      </c>
      <c r="I16" s="222"/>
      <c r="J16" s="377" t="s">
        <v>1213</v>
      </c>
      <c r="K16" s="222" t="s">
        <v>638</v>
      </c>
      <c r="L16" s="222"/>
      <c r="M16" s="372"/>
      <c r="N16" s="372"/>
      <c r="O16" s="372"/>
      <c r="P16" s="372"/>
      <c r="Q16" s="372">
        <v>44582</v>
      </c>
    </row>
    <row r="17" spans="2:17" s="215" customFormat="1" ht="18" customHeight="1">
      <c r="B17" s="221">
        <v>5</v>
      </c>
      <c r="C17" s="225" t="s">
        <v>1209</v>
      </c>
      <c r="D17" s="225" t="s">
        <v>1209</v>
      </c>
      <c r="E17" s="227" t="s">
        <v>1214</v>
      </c>
      <c r="F17" s="227">
        <v>1</v>
      </c>
      <c r="G17" s="227">
        <v>7582</v>
      </c>
      <c r="H17" s="229">
        <f t="shared" si="0"/>
        <v>7582</v>
      </c>
      <c r="I17" s="234"/>
      <c r="J17" s="235" t="s">
        <v>1215</v>
      </c>
      <c r="K17" s="222" t="s">
        <v>638</v>
      </c>
      <c r="L17" s="236"/>
      <c r="M17" s="372"/>
      <c r="N17" s="372"/>
      <c r="O17" s="378"/>
      <c r="P17" s="372"/>
      <c r="Q17" s="372">
        <v>44582</v>
      </c>
    </row>
    <row r="18" spans="2:17" s="215" customFormat="1" ht="18" customHeight="1">
      <c r="B18" s="221">
        <v>5</v>
      </c>
      <c r="C18" s="225" t="s">
        <v>1209</v>
      </c>
      <c r="D18" s="225" t="s">
        <v>1209</v>
      </c>
      <c r="E18" s="227" t="s">
        <v>1216</v>
      </c>
      <c r="F18" s="227">
        <v>1</v>
      </c>
      <c r="G18" s="227">
        <v>4958</v>
      </c>
      <c r="H18" s="229">
        <f t="shared" si="0"/>
        <v>4958</v>
      </c>
      <c r="I18" s="234"/>
      <c r="J18" s="371" t="s">
        <v>1217</v>
      </c>
      <c r="K18" s="222" t="s">
        <v>638</v>
      </c>
      <c r="L18" s="236"/>
      <c r="M18" s="372"/>
      <c r="N18" s="372"/>
      <c r="O18" s="378"/>
      <c r="P18" s="372"/>
      <c r="Q18" s="372">
        <v>44582</v>
      </c>
    </row>
    <row r="19" spans="2:17" s="215" customFormat="1" ht="18" customHeight="1">
      <c r="B19" s="221">
        <v>5</v>
      </c>
      <c r="C19" s="225" t="s">
        <v>1209</v>
      </c>
      <c r="D19" s="225" t="s">
        <v>1209</v>
      </c>
      <c r="E19" s="227" t="s">
        <v>1218</v>
      </c>
      <c r="F19" s="227">
        <v>1</v>
      </c>
      <c r="G19" s="227">
        <v>5937</v>
      </c>
      <c r="H19" s="229">
        <f t="shared" si="0"/>
        <v>5937</v>
      </c>
      <c r="I19" s="234"/>
      <c r="J19" s="371" t="s">
        <v>1219</v>
      </c>
      <c r="K19" s="222" t="s">
        <v>638</v>
      </c>
      <c r="L19" s="236"/>
      <c r="M19" s="372"/>
      <c r="N19" s="372"/>
      <c r="O19" s="378"/>
      <c r="P19" s="372"/>
      <c r="Q19" s="372">
        <v>44582</v>
      </c>
    </row>
    <row r="20" spans="2:17" s="215" customFormat="1" ht="18" customHeight="1">
      <c r="B20" s="231">
        <v>8</v>
      </c>
      <c r="C20" s="225" t="s">
        <v>1209</v>
      </c>
      <c r="D20" s="225" t="s">
        <v>1209</v>
      </c>
      <c r="E20" s="227" t="s">
        <v>1220</v>
      </c>
      <c r="F20" s="227">
        <v>1</v>
      </c>
      <c r="G20" s="227">
        <v>3420</v>
      </c>
      <c r="H20" s="229">
        <f t="shared" si="0"/>
        <v>3420</v>
      </c>
      <c r="I20" s="234"/>
      <c r="J20" s="371" t="s">
        <v>1221</v>
      </c>
      <c r="K20" s="222" t="s">
        <v>638</v>
      </c>
      <c r="L20" s="236"/>
      <c r="M20" s="372"/>
      <c r="N20" s="372"/>
      <c r="O20" s="378"/>
      <c r="P20" s="372"/>
      <c r="Q20" s="372">
        <v>44582</v>
      </c>
    </row>
    <row r="21" spans="2:17" s="215" customFormat="1" ht="18" customHeight="1">
      <c r="B21" s="231">
        <v>6</v>
      </c>
      <c r="C21" s="225" t="s">
        <v>1209</v>
      </c>
      <c r="D21" s="225" t="s">
        <v>1209</v>
      </c>
      <c r="E21" s="227" t="s">
        <v>1222</v>
      </c>
      <c r="F21" s="227">
        <v>1</v>
      </c>
      <c r="G21" s="227">
        <v>21834</v>
      </c>
      <c r="H21" s="229">
        <f t="shared" si="0"/>
        <v>21834</v>
      </c>
      <c r="I21" s="234"/>
      <c r="J21" s="371" t="s">
        <v>1223</v>
      </c>
      <c r="K21" s="222" t="s">
        <v>638</v>
      </c>
      <c r="L21" s="236"/>
      <c r="M21" s="372"/>
      <c r="N21" s="372"/>
      <c r="O21" s="378"/>
      <c r="P21" s="372"/>
      <c r="Q21" s="372">
        <v>44582</v>
      </c>
    </row>
    <row r="22" spans="2:17" s="215" customFormat="1" ht="18" customHeight="1">
      <c r="B22" s="221">
        <v>5</v>
      </c>
      <c r="C22" s="225" t="s">
        <v>1209</v>
      </c>
      <c r="D22" s="225" t="s">
        <v>1209</v>
      </c>
      <c r="E22" s="227" t="s">
        <v>1224</v>
      </c>
      <c r="F22" s="227">
        <v>1</v>
      </c>
      <c r="G22" s="227">
        <v>258</v>
      </c>
      <c r="H22" s="229">
        <f t="shared" si="0"/>
        <v>258</v>
      </c>
      <c r="I22" s="234"/>
      <c r="J22" s="227" t="s">
        <v>1225</v>
      </c>
      <c r="K22" s="222" t="s">
        <v>638</v>
      </c>
      <c r="L22" s="236"/>
      <c r="M22" s="372"/>
      <c r="N22" s="259"/>
      <c r="O22" s="372"/>
      <c r="P22" s="372"/>
      <c r="Q22" s="372">
        <v>44582</v>
      </c>
    </row>
    <row r="23" spans="2:17" s="215" customFormat="1" ht="18" customHeight="1">
      <c r="B23" s="221">
        <v>5</v>
      </c>
      <c r="C23" s="225" t="s">
        <v>1209</v>
      </c>
      <c r="D23" s="225" t="s">
        <v>1209</v>
      </c>
      <c r="E23" s="227" t="s">
        <v>1226</v>
      </c>
      <c r="F23" s="227">
        <v>1</v>
      </c>
      <c r="G23" s="227">
        <v>150</v>
      </c>
      <c r="H23" s="229">
        <f t="shared" si="0"/>
        <v>150</v>
      </c>
      <c r="I23" s="234"/>
      <c r="J23" s="227" t="s">
        <v>1227</v>
      </c>
      <c r="K23" s="222" t="s">
        <v>638</v>
      </c>
      <c r="L23" s="236"/>
      <c r="M23" s="372"/>
      <c r="N23" s="259"/>
      <c r="O23" s="372"/>
      <c r="P23" s="372"/>
      <c r="Q23" s="372">
        <v>44582</v>
      </c>
    </row>
    <row r="24" spans="2:17" s="215" customFormat="1" ht="18" customHeight="1">
      <c r="B24" s="221">
        <v>5</v>
      </c>
      <c r="C24" s="225" t="s">
        <v>1209</v>
      </c>
      <c r="D24" s="225" t="s">
        <v>1209</v>
      </c>
      <c r="E24" s="227" t="s">
        <v>1228</v>
      </c>
      <c r="F24" s="227">
        <v>1</v>
      </c>
      <c r="G24" s="227">
        <v>4570</v>
      </c>
      <c r="H24" s="229">
        <f t="shared" si="0"/>
        <v>4570</v>
      </c>
      <c r="I24" s="234"/>
      <c r="J24" s="227" t="s">
        <v>1229</v>
      </c>
      <c r="K24" s="222" t="s">
        <v>638</v>
      </c>
      <c r="L24" s="236"/>
      <c r="M24" s="372"/>
      <c r="N24" s="259"/>
      <c r="O24" s="372"/>
      <c r="P24" s="372"/>
      <c r="Q24" s="372">
        <v>44582</v>
      </c>
    </row>
    <row r="25" spans="2:17" s="215" customFormat="1" ht="18" customHeight="1">
      <c r="B25" s="221">
        <v>5</v>
      </c>
      <c r="C25" s="225" t="s">
        <v>1209</v>
      </c>
      <c r="D25" s="225" t="s">
        <v>1209</v>
      </c>
      <c r="E25" s="227" t="s">
        <v>1230</v>
      </c>
      <c r="F25" s="227">
        <v>2</v>
      </c>
      <c r="G25" s="227">
        <v>260</v>
      </c>
      <c r="H25" s="229">
        <f t="shared" si="0"/>
        <v>520</v>
      </c>
      <c r="I25" s="234"/>
      <c r="J25" s="227" t="s">
        <v>1231</v>
      </c>
      <c r="K25" s="222" t="s">
        <v>638</v>
      </c>
      <c r="L25" s="236"/>
      <c r="M25" s="372"/>
      <c r="N25" s="259"/>
      <c r="O25" s="372"/>
      <c r="P25" s="372"/>
      <c r="Q25" s="372">
        <v>44582</v>
      </c>
    </row>
    <row r="26" spans="2:17" s="215" customFormat="1" ht="18" customHeight="1">
      <c r="B26" s="221">
        <v>5</v>
      </c>
      <c r="C26" s="225" t="s">
        <v>1209</v>
      </c>
      <c r="D26" s="225" t="s">
        <v>1209</v>
      </c>
      <c r="E26" s="227" t="s">
        <v>1232</v>
      </c>
      <c r="F26" s="227">
        <v>1</v>
      </c>
      <c r="G26" s="227">
        <v>290</v>
      </c>
      <c r="H26" s="229">
        <f t="shared" si="0"/>
        <v>290</v>
      </c>
      <c r="I26" s="234"/>
      <c r="J26" s="227" t="s">
        <v>1231</v>
      </c>
      <c r="K26" s="222" t="s">
        <v>638</v>
      </c>
      <c r="L26" s="236"/>
      <c r="M26" s="372"/>
      <c r="N26" s="259"/>
      <c r="O26" s="372"/>
      <c r="P26" s="372"/>
      <c r="Q26" s="372">
        <v>44582</v>
      </c>
    </row>
    <row r="27" spans="2:17" s="215" customFormat="1" ht="18" customHeight="1">
      <c r="B27" s="241">
        <v>8</v>
      </c>
      <c r="C27" s="225" t="s">
        <v>1209</v>
      </c>
      <c r="D27" s="225" t="s">
        <v>1209</v>
      </c>
      <c r="E27" s="227" t="s">
        <v>1233</v>
      </c>
      <c r="F27" s="227">
        <v>1</v>
      </c>
      <c r="G27" s="227">
        <v>160</v>
      </c>
      <c r="H27" s="229">
        <f t="shared" si="0"/>
        <v>160</v>
      </c>
      <c r="I27" s="234"/>
      <c r="J27" s="227" t="s">
        <v>633</v>
      </c>
      <c r="K27" s="222" t="s">
        <v>638</v>
      </c>
      <c r="L27" s="236"/>
      <c r="M27" s="372"/>
      <c r="N27" s="259"/>
      <c r="O27" s="372"/>
      <c r="P27" s="372"/>
      <c r="Q27" s="372">
        <v>44582</v>
      </c>
    </row>
    <row r="28" spans="2:17" s="215" customFormat="1" ht="18" customHeight="1">
      <c r="B28" s="241">
        <v>8</v>
      </c>
      <c r="C28" s="225" t="s">
        <v>1209</v>
      </c>
      <c r="D28" s="225" t="s">
        <v>1209</v>
      </c>
      <c r="E28" s="227" t="s">
        <v>881</v>
      </c>
      <c r="F28" s="227">
        <v>1</v>
      </c>
      <c r="G28" s="227">
        <v>170</v>
      </c>
      <c r="H28" s="229">
        <f t="shared" si="0"/>
        <v>170</v>
      </c>
      <c r="I28" s="234"/>
      <c r="J28" s="227" t="s">
        <v>882</v>
      </c>
      <c r="K28" s="222" t="s">
        <v>638</v>
      </c>
      <c r="L28" s="236"/>
      <c r="M28" s="372"/>
      <c r="N28" s="259"/>
      <c r="O28" s="372"/>
      <c r="P28" s="372"/>
      <c r="Q28" s="372">
        <v>44582</v>
      </c>
    </row>
    <row r="29" spans="2:17" s="215" customFormat="1" ht="18" customHeight="1">
      <c r="B29" s="241">
        <v>8</v>
      </c>
      <c r="C29" s="225" t="s">
        <v>1209</v>
      </c>
      <c r="D29" s="225" t="s">
        <v>1209</v>
      </c>
      <c r="E29" s="227" t="s">
        <v>1234</v>
      </c>
      <c r="F29" s="227">
        <v>1</v>
      </c>
      <c r="G29" s="227">
        <v>210</v>
      </c>
      <c r="H29" s="229">
        <f t="shared" si="0"/>
        <v>210</v>
      </c>
      <c r="I29" s="234"/>
      <c r="J29" s="227" t="s">
        <v>882</v>
      </c>
      <c r="K29" s="222" t="s">
        <v>638</v>
      </c>
      <c r="L29" s="236"/>
      <c r="M29" s="372"/>
      <c r="N29" s="259"/>
      <c r="O29" s="372"/>
      <c r="P29" s="372"/>
      <c r="Q29" s="372">
        <v>44582</v>
      </c>
    </row>
    <row r="30" spans="2:17" s="215" customFormat="1" ht="18" customHeight="1">
      <c r="B30" s="241">
        <v>8</v>
      </c>
      <c r="C30" s="225" t="s">
        <v>1209</v>
      </c>
      <c r="D30" s="225" t="s">
        <v>1209</v>
      </c>
      <c r="E30" s="227" t="s">
        <v>1138</v>
      </c>
      <c r="F30" s="227">
        <v>1</v>
      </c>
      <c r="G30" s="227">
        <v>2830</v>
      </c>
      <c r="H30" s="229">
        <f t="shared" si="0"/>
        <v>2830</v>
      </c>
      <c r="I30" s="234"/>
      <c r="J30" s="227" t="s">
        <v>1139</v>
      </c>
      <c r="K30" s="222" t="s">
        <v>638</v>
      </c>
      <c r="L30" s="236"/>
      <c r="M30" s="372"/>
      <c r="N30" s="259"/>
      <c r="O30" s="372"/>
      <c r="P30" s="372"/>
      <c r="Q30" s="372">
        <v>44582</v>
      </c>
    </row>
    <row r="31" spans="2:17" s="215" customFormat="1" ht="18" customHeight="1">
      <c r="B31" s="241">
        <v>8</v>
      </c>
      <c r="C31" s="225" t="s">
        <v>1209</v>
      </c>
      <c r="D31" s="225" t="s">
        <v>1209</v>
      </c>
      <c r="E31" s="227" t="s">
        <v>1235</v>
      </c>
      <c r="F31" s="227">
        <v>1</v>
      </c>
      <c r="G31" s="227">
        <v>250</v>
      </c>
      <c r="H31" s="229">
        <f t="shared" si="0"/>
        <v>250</v>
      </c>
      <c r="I31" s="234"/>
      <c r="J31" s="227" t="s">
        <v>1236</v>
      </c>
      <c r="K31" s="222" t="s">
        <v>638</v>
      </c>
      <c r="L31" s="236"/>
      <c r="M31" s="372"/>
      <c r="N31" s="259"/>
      <c r="O31" s="372"/>
      <c r="P31" s="372"/>
      <c r="Q31" s="372">
        <v>44582</v>
      </c>
    </row>
    <row r="32" spans="2:17" s="215" customFormat="1" ht="18" customHeight="1">
      <c r="B32" s="241">
        <v>8</v>
      </c>
      <c r="C32" s="225" t="s">
        <v>1209</v>
      </c>
      <c r="D32" s="225" t="s">
        <v>1209</v>
      </c>
      <c r="E32" s="227" t="s">
        <v>1237</v>
      </c>
      <c r="F32" s="227">
        <v>1</v>
      </c>
      <c r="G32" s="227">
        <v>270</v>
      </c>
      <c r="H32" s="229">
        <f t="shared" si="0"/>
        <v>270</v>
      </c>
      <c r="I32" s="234"/>
      <c r="J32" s="227" t="s">
        <v>939</v>
      </c>
      <c r="K32" s="222" t="s">
        <v>638</v>
      </c>
      <c r="L32" s="236"/>
      <c r="M32" s="372"/>
      <c r="N32" s="259"/>
      <c r="O32" s="372"/>
      <c r="P32" s="372"/>
      <c r="Q32" s="372">
        <v>44582</v>
      </c>
    </row>
    <row r="33" spans="2:17" s="215" customFormat="1" ht="18" customHeight="1">
      <c r="B33" s="241"/>
      <c r="C33" s="225"/>
      <c r="D33" s="225"/>
      <c r="E33" s="233"/>
      <c r="F33" s="371"/>
      <c r="G33" s="250"/>
      <c r="H33" s="229">
        <f t="shared" si="0"/>
        <v>0</v>
      </c>
      <c r="I33" s="234"/>
      <c r="J33" s="235"/>
      <c r="K33" s="222"/>
      <c r="L33" s="236"/>
      <c r="M33" s="372"/>
      <c r="N33" s="259"/>
      <c r="O33" s="372"/>
      <c r="P33" s="372"/>
      <c r="Q33" s="372"/>
    </row>
    <row r="34" spans="2:17" s="215" customFormat="1" ht="18" customHeight="1">
      <c r="B34" s="241"/>
      <c r="C34" s="225" t="s">
        <v>609</v>
      </c>
      <c r="D34" s="225" t="s">
        <v>609</v>
      </c>
      <c r="E34" s="233" t="s">
        <v>630</v>
      </c>
      <c r="F34" s="371">
        <v>30</v>
      </c>
      <c r="G34" s="250">
        <v>5000</v>
      </c>
      <c r="H34" s="229">
        <f t="shared" si="0"/>
        <v>150000</v>
      </c>
      <c r="I34" s="234"/>
      <c r="J34" s="247"/>
      <c r="K34" s="222" t="s">
        <v>638</v>
      </c>
      <c r="L34" s="236"/>
      <c r="M34" s="372"/>
      <c r="N34" s="259"/>
      <c r="O34" s="372"/>
      <c r="P34" s="372"/>
      <c r="Q34" s="372"/>
    </row>
    <row r="35" spans="2:17" s="215" customFormat="1" ht="18" customHeight="1">
      <c r="B35" s="241">
        <v>9</v>
      </c>
      <c r="C35" s="225" t="s">
        <v>609</v>
      </c>
      <c r="D35" s="225" t="s">
        <v>609</v>
      </c>
      <c r="E35" s="233" t="s">
        <v>1238</v>
      </c>
      <c r="F35" s="371">
        <v>10</v>
      </c>
      <c r="G35" s="250">
        <v>5000</v>
      </c>
      <c r="H35" s="229">
        <f t="shared" si="0"/>
        <v>50000</v>
      </c>
      <c r="I35" s="234"/>
      <c r="J35" s="247"/>
      <c r="K35" s="222" t="s">
        <v>638</v>
      </c>
      <c r="L35" s="236"/>
      <c r="M35" s="372"/>
      <c r="N35" s="259"/>
      <c r="O35" s="372"/>
      <c r="P35" s="372"/>
      <c r="Q35" s="372"/>
    </row>
    <row r="36" spans="2:17" ht="18" customHeight="1">
      <c r="C36" s="260"/>
      <c r="D36" s="260"/>
      <c r="E36" s="261"/>
      <c r="F36" s="262"/>
      <c r="G36" s="263"/>
      <c r="H36" s="263"/>
      <c r="I36" s="262"/>
      <c r="M36" s="264"/>
      <c r="O36" s="265"/>
      <c r="Q36" s="266"/>
    </row>
    <row r="37" spans="2:17" ht="18" customHeight="1">
      <c r="C37" s="260"/>
      <c r="D37" s="260"/>
      <c r="E37" s="261"/>
      <c r="F37" s="262"/>
      <c r="G37" s="263"/>
      <c r="H37" s="263"/>
      <c r="I37" s="262"/>
      <c r="M37" s="264"/>
      <c r="O37" s="265"/>
      <c r="Q37" s="266"/>
    </row>
    <row r="38" spans="2:17" ht="18" customHeight="1">
      <c r="C38" s="260"/>
      <c r="D38" s="260"/>
      <c r="F38" s="262"/>
      <c r="H38" s="263"/>
      <c r="J38" s="261"/>
      <c r="K38" s="261"/>
      <c r="L38" s="261"/>
      <c r="M38" s="267"/>
      <c r="O38" s="265"/>
      <c r="Q38" s="266"/>
    </row>
    <row r="39" spans="2:17" ht="18" customHeight="1">
      <c r="C39" s="260"/>
      <c r="D39" s="260"/>
      <c r="F39" s="262"/>
      <c r="H39" s="263"/>
      <c r="M39" s="264"/>
      <c r="O39" s="265"/>
      <c r="Q39" s="266"/>
    </row>
    <row r="40" spans="2:17" ht="18" customHeight="1">
      <c r="C40" s="260"/>
      <c r="D40" s="260"/>
      <c r="E40" s="261"/>
      <c r="F40" s="262"/>
      <c r="G40" s="263"/>
      <c r="H40" s="263"/>
      <c r="I40" s="268"/>
      <c r="M40" s="264"/>
      <c r="O40" s="265"/>
      <c r="Q40" s="266"/>
    </row>
    <row r="41" spans="2:17" ht="18" customHeight="1">
      <c r="C41" s="260"/>
      <c r="D41" s="260"/>
      <c r="F41" s="262"/>
      <c r="H41" s="263"/>
      <c r="M41" s="267"/>
      <c r="O41" s="265"/>
      <c r="Q41" s="266"/>
    </row>
    <row r="42" spans="2:17" ht="18" customHeight="1">
      <c r="C42" s="260"/>
      <c r="D42" s="260"/>
      <c r="F42" s="262"/>
      <c r="H42" s="263"/>
      <c r="M42" s="264"/>
      <c r="O42" s="265"/>
      <c r="Q42" s="266"/>
    </row>
    <row r="43" spans="2:17" ht="18" customHeight="1">
      <c r="C43" s="260"/>
      <c r="D43" s="260"/>
      <c r="F43" s="262"/>
      <c r="H43" s="263"/>
      <c r="M43" s="264"/>
      <c r="O43" s="265"/>
      <c r="Q43" s="266"/>
    </row>
    <row r="44" spans="2:17" ht="18" customHeight="1">
      <c r="C44" s="260"/>
      <c r="D44" s="260"/>
      <c r="F44" s="262"/>
      <c r="H44" s="263"/>
      <c r="K44" s="269"/>
      <c r="M44" s="264"/>
      <c r="O44" s="265"/>
      <c r="Q44" s="266"/>
    </row>
    <row r="45" spans="2:17" ht="18" customHeight="1">
      <c r="C45" s="260"/>
      <c r="D45" s="260"/>
      <c r="F45" s="262"/>
      <c r="H45" s="263"/>
      <c r="M45" s="264"/>
      <c r="N45" s="215"/>
      <c r="O45" s="265"/>
      <c r="Q45" s="266"/>
    </row>
    <row r="46" spans="2:17" ht="18" customHeight="1">
      <c r="C46" s="260"/>
      <c r="D46" s="260"/>
      <c r="F46" s="262"/>
      <c r="H46" s="263"/>
      <c r="M46" s="264"/>
      <c r="N46" s="215"/>
      <c r="O46" s="265"/>
      <c r="Q46" s="266"/>
    </row>
    <row r="47" spans="2:17" ht="18" customHeight="1">
      <c r="C47" s="260"/>
      <c r="D47" s="260"/>
      <c r="F47" s="262"/>
      <c r="H47" s="263"/>
      <c r="M47" s="264"/>
      <c r="N47" s="215"/>
      <c r="O47" s="265"/>
      <c r="Q47" s="266"/>
    </row>
    <row r="48" spans="2:17" ht="18" customHeight="1">
      <c r="C48" s="260"/>
      <c r="D48" s="260"/>
      <c r="F48" s="262"/>
      <c r="H48" s="263"/>
      <c r="M48" s="264"/>
      <c r="N48" s="215"/>
      <c r="O48" s="265"/>
      <c r="Q48" s="266"/>
    </row>
    <row r="49" spans="3:17" ht="18" customHeight="1">
      <c r="C49" s="260"/>
      <c r="D49" s="260"/>
      <c r="F49" s="262"/>
      <c r="H49" s="263"/>
      <c r="M49" s="264"/>
      <c r="N49" s="215"/>
      <c r="O49" s="264"/>
      <c r="P49" s="264"/>
      <c r="Q49" s="266"/>
    </row>
    <row r="50" spans="3:17" ht="18" customHeight="1">
      <c r="C50" s="260"/>
      <c r="D50" s="260"/>
      <c r="F50" s="262"/>
      <c r="H50" s="263"/>
      <c r="M50" s="264"/>
      <c r="N50" s="215"/>
      <c r="O50" s="264"/>
      <c r="P50" s="264"/>
      <c r="Q50" s="266"/>
    </row>
    <row r="51" spans="3:17" ht="18" customHeight="1">
      <c r="C51" s="260"/>
      <c r="D51" s="260"/>
      <c r="I51" s="210"/>
      <c r="M51" s="264"/>
      <c r="N51" s="215"/>
      <c r="O51" s="264"/>
      <c r="P51" s="264"/>
      <c r="Q51" s="266"/>
    </row>
    <row r="52" spans="3:17" ht="18" customHeight="1">
      <c r="C52" s="260"/>
      <c r="D52" s="260"/>
      <c r="I52" s="210"/>
      <c r="M52" s="264"/>
      <c r="N52" s="215"/>
      <c r="O52" s="264"/>
      <c r="P52" s="264"/>
      <c r="Q52" s="266"/>
    </row>
    <row r="53" spans="3:17" ht="18" customHeight="1">
      <c r="C53" s="260"/>
      <c r="D53" s="260"/>
      <c r="I53" s="210"/>
      <c r="M53" s="264"/>
      <c r="N53" s="215"/>
      <c r="O53" s="264"/>
      <c r="P53" s="264"/>
      <c r="Q53" s="266"/>
    </row>
    <row r="54" spans="3:17" ht="18" customHeight="1">
      <c r="C54" s="260"/>
      <c r="D54" s="260"/>
      <c r="I54" s="210"/>
      <c r="M54" s="264"/>
      <c r="N54" s="215"/>
      <c r="O54" s="264"/>
      <c r="P54" s="264"/>
      <c r="Q54" s="266"/>
    </row>
    <row r="55" spans="3:17" ht="18" customHeight="1">
      <c r="C55" s="260"/>
      <c r="D55" s="260"/>
      <c r="I55" s="210"/>
      <c r="M55" s="264"/>
      <c r="N55" s="215"/>
      <c r="O55" s="264"/>
      <c r="P55" s="264"/>
      <c r="Q55" s="266"/>
    </row>
    <row r="56" spans="3:17" ht="18" customHeight="1">
      <c r="C56" s="260"/>
      <c r="D56" s="260"/>
      <c r="I56" s="210"/>
      <c r="M56" s="264"/>
      <c r="N56" s="215"/>
      <c r="O56" s="264"/>
      <c r="P56" s="264"/>
      <c r="Q56" s="266"/>
    </row>
    <row r="57" spans="3:17" ht="18" customHeight="1">
      <c r="C57" s="260"/>
      <c r="D57" s="260"/>
      <c r="I57" s="210"/>
      <c r="M57" s="264"/>
      <c r="N57" s="215"/>
      <c r="O57" s="264"/>
      <c r="P57" s="264"/>
      <c r="Q57" s="266"/>
    </row>
    <row r="58" spans="3:17" ht="18" customHeight="1">
      <c r="C58" s="260"/>
      <c r="D58" s="260"/>
      <c r="I58" s="210"/>
      <c r="M58" s="264"/>
      <c r="N58" s="215"/>
      <c r="O58" s="264"/>
      <c r="P58" s="264"/>
      <c r="Q58" s="266"/>
    </row>
    <row r="59" spans="3:17" ht="18" customHeight="1">
      <c r="C59" s="260"/>
      <c r="D59" s="260"/>
      <c r="I59" s="210"/>
      <c r="M59" s="264"/>
      <c r="N59" s="215"/>
      <c r="O59" s="264"/>
      <c r="P59" s="264"/>
      <c r="Q59" s="266"/>
    </row>
    <row r="60" spans="3:17" ht="18" customHeight="1">
      <c r="C60" s="260"/>
      <c r="D60" s="260"/>
      <c r="I60" s="210"/>
      <c r="M60" s="264"/>
      <c r="N60" s="215"/>
      <c r="O60" s="264"/>
      <c r="P60" s="264"/>
      <c r="Q60" s="266"/>
    </row>
    <row r="61" spans="3:17" ht="18" customHeight="1">
      <c r="C61" s="260"/>
      <c r="D61" s="260"/>
      <c r="I61" s="210"/>
      <c r="M61" s="264"/>
      <c r="N61" s="215"/>
      <c r="O61" s="264"/>
      <c r="P61" s="264"/>
      <c r="Q61" s="266"/>
    </row>
    <row r="62" spans="3:17" ht="18" customHeight="1">
      <c r="C62" s="260"/>
      <c r="D62" s="260"/>
      <c r="I62" s="210"/>
      <c r="M62" s="264"/>
      <c r="N62" s="215"/>
      <c r="O62" s="264"/>
      <c r="P62" s="264"/>
      <c r="Q62" s="266"/>
    </row>
    <row r="63" spans="3:17" ht="18" customHeight="1">
      <c r="C63" s="260"/>
      <c r="D63" s="260"/>
      <c r="I63" s="210"/>
      <c r="M63" s="264"/>
      <c r="N63" s="215"/>
      <c r="O63" s="264"/>
      <c r="P63" s="264"/>
      <c r="Q63" s="266"/>
    </row>
    <row r="64" spans="3:17" ht="18" customHeight="1">
      <c r="C64" s="260"/>
      <c r="D64" s="260"/>
      <c r="I64" s="210"/>
      <c r="M64" s="264"/>
      <c r="N64" s="215"/>
      <c r="O64" s="264"/>
      <c r="P64" s="264"/>
      <c r="Q64" s="266"/>
    </row>
    <row r="65" spans="3:17" ht="18" customHeight="1">
      <c r="C65" s="260"/>
      <c r="D65" s="260"/>
      <c r="I65" s="210"/>
      <c r="M65" s="264"/>
      <c r="N65" s="215"/>
      <c r="O65" s="264"/>
      <c r="P65" s="264"/>
      <c r="Q65" s="266"/>
    </row>
    <row r="66" spans="3:17" ht="18" customHeight="1">
      <c r="C66" s="260"/>
      <c r="D66" s="260"/>
      <c r="I66" s="210"/>
      <c r="M66" s="264"/>
      <c r="N66" s="215"/>
      <c r="O66" s="264"/>
      <c r="P66" s="264"/>
      <c r="Q66" s="266"/>
    </row>
    <row r="67" spans="3:17" ht="18" customHeight="1">
      <c r="C67" s="260"/>
      <c r="D67" s="260"/>
      <c r="I67" s="210"/>
      <c r="M67" s="264"/>
      <c r="N67" s="215"/>
      <c r="O67" s="264"/>
      <c r="P67" s="264"/>
      <c r="Q67" s="266"/>
    </row>
    <row r="68" spans="3:17" ht="18" customHeight="1">
      <c r="C68" s="260"/>
      <c r="D68" s="260"/>
      <c r="I68" s="210"/>
      <c r="M68" s="264"/>
      <c r="O68" s="264"/>
      <c r="P68" s="264"/>
      <c r="Q68" s="266"/>
    </row>
    <row r="69" spans="3:17" ht="18" customHeight="1">
      <c r="C69" s="260"/>
      <c r="D69" s="260"/>
      <c r="I69" s="210"/>
      <c r="M69" s="264"/>
      <c r="O69" s="264"/>
      <c r="P69" s="264"/>
      <c r="Q69" s="266"/>
    </row>
    <row r="70" spans="3:17" ht="18" customHeight="1">
      <c r="C70" s="260"/>
      <c r="D70" s="260"/>
      <c r="I70" s="210"/>
      <c r="M70" s="264"/>
      <c r="O70" s="264"/>
      <c r="P70" s="264"/>
      <c r="Q70" s="266"/>
    </row>
    <row r="71" spans="3:17" ht="18" customHeight="1">
      <c r="C71" s="260"/>
      <c r="D71" s="260"/>
      <c r="I71" s="210"/>
      <c r="M71" s="264"/>
      <c r="O71" s="264"/>
      <c r="P71" s="264"/>
      <c r="Q71" s="266"/>
    </row>
    <row r="72" spans="3:17">
      <c r="C72" s="260"/>
      <c r="D72" s="260"/>
      <c r="I72" s="210"/>
    </row>
    <row r="73" spans="3:17">
      <c r="C73" s="260"/>
      <c r="D73" s="260"/>
      <c r="I73" s="210"/>
    </row>
    <row r="94" spans="8:8">
      <c r="H94" s="270"/>
    </row>
  </sheetData>
  <mergeCells count="8">
    <mergeCell ref="B2:D2"/>
    <mergeCell ref="G2:I2"/>
    <mergeCell ref="B3:D3"/>
    <mergeCell ref="B4:D4"/>
    <mergeCell ref="G4:I6"/>
    <mergeCell ref="J4:J6"/>
    <mergeCell ref="B5:D5"/>
    <mergeCell ref="B6:D6"/>
  </mergeCells>
  <phoneticPr fontId="3"/>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2CF8A-FDF1-4B3A-AB2D-AD8FB9D0E9CF}">
  <dimension ref="A1:B5"/>
  <sheetViews>
    <sheetView view="pageBreakPreview" zoomScale="60" zoomScaleNormal="100" workbookViewId="0">
      <selection activeCell="F14" sqref="F14"/>
    </sheetView>
  </sheetViews>
  <sheetFormatPr defaultRowHeight="18.75"/>
  <cols>
    <col min="1" max="1" width="8.875" bestFit="1" customWidth="1"/>
    <col min="2" max="2" width="38" bestFit="1" customWidth="1"/>
  </cols>
  <sheetData>
    <row r="1" spans="1:2">
      <c r="A1" s="271" t="s">
        <v>0</v>
      </c>
      <c r="B1" s="209" t="s">
        <v>1198</v>
      </c>
    </row>
    <row r="2" spans="1:2">
      <c r="A2" s="271" t="s">
        <v>3</v>
      </c>
      <c r="B2" s="209" t="s">
        <v>602</v>
      </c>
    </row>
    <row r="3" spans="1:2">
      <c r="A3" s="271" t="s">
        <v>5</v>
      </c>
      <c r="B3" s="209">
        <v>193282</v>
      </c>
    </row>
    <row r="4" spans="1:2">
      <c r="A4" s="271" t="s">
        <v>6</v>
      </c>
      <c r="B4" s="220">
        <v>44596</v>
      </c>
    </row>
    <row r="5" spans="1:2">
      <c r="A5" s="271" t="s">
        <v>8</v>
      </c>
      <c r="B5" s="220">
        <v>44616</v>
      </c>
    </row>
  </sheetData>
  <phoneticPr fontId="3"/>
  <pageMargins left="0.7" right="0.7" top="0.75" bottom="0.75" header="0.3" footer="0.3"/>
  <pageSetup paperSize="9" scale="171" orientation="portrait" r:id="rId1"/>
  <colBreaks count="1" manualBreakCount="1">
    <brk id="2" max="4"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7F272-892B-4322-8022-C56B3C8C5B59}">
  <dimension ref="B2:Q45"/>
  <sheetViews>
    <sheetView zoomScale="85" zoomScaleNormal="85" workbookViewId="0">
      <pane xSplit="10" ySplit="8" topLeftCell="K9" activePane="bottomRight" state="frozen"/>
      <selection pane="topRight" activeCell="K1" sqref="K1"/>
      <selection pane="bottomLeft" activeCell="A9" sqref="A9"/>
      <selection pane="bottomRight" activeCell="E8" sqref="E8"/>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1239</v>
      </c>
      <c r="G2" s="4" t="s">
        <v>2</v>
      </c>
      <c r="H2" s="5"/>
      <c r="I2" s="6"/>
      <c r="J2" s="125">
        <f>SUM(H:H)</f>
        <v>106230</v>
      </c>
    </row>
    <row r="3" spans="2:17" ht="20.100000000000001" customHeight="1">
      <c r="B3" s="1" t="s">
        <v>3</v>
      </c>
      <c r="C3" s="1"/>
      <c r="D3" s="1"/>
      <c r="E3" s="14" t="s">
        <v>1056</v>
      </c>
    </row>
    <row r="4" spans="2:17" ht="20.100000000000001" customHeight="1">
      <c r="B4" s="1" t="s">
        <v>5</v>
      </c>
      <c r="C4" s="1"/>
      <c r="D4" s="1"/>
      <c r="E4" s="14">
        <v>193817</v>
      </c>
    </row>
    <row r="5" spans="2:17" ht="20.100000000000001" customHeight="1">
      <c r="B5" s="1" t="s">
        <v>6</v>
      </c>
      <c r="C5" s="1"/>
      <c r="D5" s="1"/>
      <c r="E5" s="15">
        <v>44596</v>
      </c>
    </row>
    <row r="6" spans="2:17" ht="20.100000000000001" customHeight="1">
      <c r="B6" s="1" t="s">
        <v>8</v>
      </c>
      <c r="C6" s="1"/>
      <c r="D6" s="1"/>
      <c r="E6" s="15">
        <v>44608</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52">
        <v>0</v>
      </c>
      <c r="H9" s="53">
        <f>F9*G9</f>
        <v>0</v>
      </c>
      <c r="I9" s="18"/>
      <c r="J9" s="146"/>
      <c r="K9" s="146"/>
      <c r="L9" s="17"/>
      <c r="M9" s="19"/>
      <c r="N9" s="16"/>
      <c r="O9" s="17"/>
      <c r="P9" s="19"/>
      <c r="Q9" s="21"/>
    </row>
    <row r="10" spans="2:17" s="9" customFormat="1" ht="19.7" customHeight="1">
      <c r="B10" s="16">
        <v>1</v>
      </c>
      <c r="C10" s="16" t="s">
        <v>96</v>
      </c>
      <c r="D10" s="16" t="s">
        <v>55</v>
      </c>
      <c r="E10" s="145" t="s">
        <v>1240</v>
      </c>
      <c r="F10" s="17">
        <v>1</v>
      </c>
      <c r="G10" s="52">
        <v>5050</v>
      </c>
      <c r="H10" s="53">
        <f>F10*G10</f>
        <v>5050</v>
      </c>
      <c r="I10" s="18"/>
      <c r="J10" s="54" t="s">
        <v>1241</v>
      </c>
      <c r="K10" s="17"/>
      <c r="L10" s="17"/>
      <c r="M10" s="19">
        <v>44585</v>
      </c>
      <c r="N10" s="16"/>
      <c r="O10" s="56"/>
      <c r="P10" s="19">
        <v>44606</v>
      </c>
      <c r="Q10" s="21">
        <v>44602</v>
      </c>
    </row>
    <row r="11" spans="2:17" s="9" customFormat="1" ht="19.7" customHeight="1">
      <c r="B11" s="16"/>
      <c r="C11" s="16"/>
      <c r="D11" s="16"/>
      <c r="E11" s="145"/>
      <c r="F11" s="17"/>
      <c r="G11" s="52">
        <v>0</v>
      </c>
      <c r="H11" s="53">
        <f>F11*G11</f>
        <v>0</v>
      </c>
      <c r="I11" s="18"/>
      <c r="J11" s="54"/>
      <c r="K11" s="17"/>
      <c r="L11" s="17"/>
      <c r="M11" s="19"/>
      <c r="N11" s="16"/>
      <c r="O11" s="17"/>
      <c r="P11" s="19"/>
      <c r="Q11" s="21"/>
    </row>
    <row r="12" spans="2:17" s="9" customFormat="1" ht="19.7" customHeight="1">
      <c r="B12" s="16">
        <v>1</v>
      </c>
      <c r="C12" s="16" t="s">
        <v>415</v>
      </c>
      <c r="D12" s="16" t="s">
        <v>415</v>
      </c>
      <c r="E12" s="145" t="s">
        <v>1242</v>
      </c>
      <c r="F12" s="17">
        <v>1</v>
      </c>
      <c r="G12" s="52">
        <v>7000</v>
      </c>
      <c r="H12" s="53">
        <f t="shared" ref="H12:H19" si="0">F12*G12</f>
        <v>7000</v>
      </c>
      <c r="I12" s="18"/>
      <c r="J12" s="54" t="s">
        <v>1243</v>
      </c>
      <c r="K12" s="146"/>
      <c r="L12" s="17"/>
      <c r="M12" s="19">
        <v>44586</v>
      </c>
      <c r="N12" s="16"/>
      <c r="O12" s="56"/>
      <c r="P12" s="19">
        <v>44596</v>
      </c>
      <c r="Q12" s="21"/>
    </row>
    <row r="13" spans="2:17" s="9" customFormat="1" ht="19.7" customHeight="1">
      <c r="B13" s="16">
        <v>1</v>
      </c>
      <c r="C13" s="16" t="s">
        <v>415</v>
      </c>
      <c r="D13" s="16" t="s">
        <v>415</v>
      </c>
      <c r="E13" s="145" t="s">
        <v>1244</v>
      </c>
      <c r="F13" s="17">
        <v>1</v>
      </c>
      <c r="G13" s="52">
        <v>2300</v>
      </c>
      <c r="H13" s="53">
        <f t="shared" si="0"/>
        <v>2300</v>
      </c>
      <c r="I13" s="18"/>
      <c r="J13" s="54" t="s">
        <v>1245</v>
      </c>
      <c r="K13" s="146"/>
      <c r="L13" s="17"/>
      <c r="M13" s="19">
        <v>44586</v>
      </c>
      <c r="N13" s="16"/>
      <c r="O13" s="56"/>
      <c r="P13" s="19">
        <v>44596</v>
      </c>
      <c r="Q13" s="21"/>
    </row>
    <row r="14" spans="2:17" s="9" customFormat="1" ht="19.7" customHeight="1">
      <c r="B14" s="16">
        <v>1</v>
      </c>
      <c r="C14" s="16" t="s">
        <v>415</v>
      </c>
      <c r="D14" s="16" t="s">
        <v>415</v>
      </c>
      <c r="E14" s="145" t="s">
        <v>1246</v>
      </c>
      <c r="F14" s="17">
        <v>1</v>
      </c>
      <c r="G14" s="52">
        <v>6300</v>
      </c>
      <c r="H14" s="53">
        <f t="shared" si="0"/>
        <v>6300</v>
      </c>
      <c r="I14" s="18"/>
      <c r="J14" s="54" t="s">
        <v>1247</v>
      </c>
      <c r="K14" s="146"/>
      <c r="L14" s="17"/>
      <c r="M14" s="19">
        <v>44586</v>
      </c>
      <c r="N14" s="16"/>
      <c r="O14" s="56"/>
      <c r="P14" s="19">
        <v>44596</v>
      </c>
      <c r="Q14" s="21"/>
    </row>
    <row r="15" spans="2:17" s="9" customFormat="1" ht="19.7" customHeight="1">
      <c r="B15" s="16">
        <v>1</v>
      </c>
      <c r="C15" s="16" t="s">
        <v>415</v>
      </c>
      <c r="D15" s="16" t="s">
        <v>415</v>
      </c>
      <c r="E15" s="145" t="s">
        <v>1248</v>
      </c>
      <c r="F15" s="17">
        <v>1</v>
      </c>
      <c r="G15" s="52">
        <v>9100</v>
      </c>
      <c r="H15" s="53">
        <f t="shared" si="0"/>
        <v>9100</v>
      </c>
      <c r="I15" s="18"/>
      <c r="J15" s="54" t="s">
        <v>422</v>
      </c>
      <c r="K15" s="146"/>
      <c r="L15" s="17"/>
      <c r="M15" s="19">
        <v>44586</v>
      </c>
      <c r="N15" s="16"/>
      <c r="O15" s="56"/>
      <c r="P15" s="19">
        <v>44596</v>
      </c>
      <c r="Q15" s="21"/>
    </row>
    <row r="16" spans="2:17" s="9" customFormat="1" ht="19.7" customHeight="1">
      <c r="B16" s="16">
        <v>1</v>
      </c>
      <c r="C16" s="16" t="s">
        <v>415</v>
      </c>
      <c r="D16" s="16" t="s">
        <v>415</v>
      </c>
      <c r="E16" s="145" t="s">
        <v>1249</v>
      </c>
      <c r="F16" s="17">
        <v>1</v>
      </c>
      <c r="G16" s="52">
        <v>8400</v>
      </c>
      <c r="H16" s="53">
        <f t="shared" si="0"/>
        <v>8400</v>
      </c>
      <c r="I16" s="18"/>
      <c r="J16" s="54" t="s">
        <v>1250</v>
      </c>
      <c r="K16" s="146"/>
      <c r="L16" s="17"/>
      <c r="M16" s="19">
        <v>44586</v>
      </c>
      <c r="N16" s="16"/>
      <c r="O16" s="56"/>
      <c r="P16" s="19">
        <v>44596</v>
      </c>
      <c r="Q16" s="21"/>
    </row>
    <row r="17" spans="2:17" s="9" customFormat="1" ht="19.7" customHeight="1">
      <c r="B17" s="16">
        <v>1</v>
      </c>
      <c r="C17" s="16" t="s">
        <v>415</v>
      </c>
      <c r="D17" s="16" t="s">
        <v>415</v>
      </c>
      <c r="E17" s="145" t="s">
        <v>1251</v>
      </c>
      <c r="F17" s="17">
        <v>1</v>
      </c>
      <c r="G17" s="52">
        <v>5600</v>
      </c>
      <c r="H17" s="53">
        <f t="shared" si="0"/>
        <v>5600</v>
      </c>
      <c r="I17" s="18"/>
      <c r="J17" s="54" t="s">
        <v>1252</v>
      </c>
      <c r="K17" s="146"/>
      <c r="L17" s="17"/>
      <c r="M17" s="19">
        <v>44586</v>
      </c>
      <c r="N17" s="16"/>
      <c r="O17" s="56"/>
      <c r="P17" s="19">
        <v>44596</v>
      </c>
      <c r="Q17" s="21"/>
    </row>
    <row r="18" spans="2:17" s="9" customFormat="1" ht="19.7" customHeight="1">
      <c r="B18" s="16">
        <v>1</v>
      </c>
      <c r="C18" s="16" t="s">
        <v>415</v>
      </c>
      <c r="D18" s="16" t="s">
        <v>415</v>
      </c>
      <c r="E18" s="145" t="s">
        <v>1253</v>
      </c>
      <c r="F18" s="17">
        <v>1</v>
      </c>
      <c r="G18" s="52">
        <v>2000</v>
      </c>
      <c r="H18" s="53">
        <f t="shared" si="0"/>
        <v>2000</v>
      </c>
      <c r="I18" s="18"/>
      <c r="J18" s="54" t="s">
        <v>1254</v>
      </c>
      <c r="K18" s="146"/>
      <c r="L18" s="17"/>
      <c r="M18" s="19">
        <v>44586</v>
      </c>
      <c r="N18" s="16"/>
      <c r="O18" s="56"/>
      <c r="P18" s="19">
        <v>44596</v>
      </c>
      <c r="Q18" s="21"/>
    </row>
    <row r="19" spans="2:17" s="9" customFormat="1" ht="19.7" customHeight="1">
      <c r="B19" s="16">
        <v>1</v>
      </c>
      <c r="C19" s="16" t="s">
        <v>415</v>
      </c>
      <c r="D19" s="16" t="s">
        <v>415</v>
      </c>
      <c r="E19" s="145" t="s">
        <v>1255</v>
      </c>
      <c r="F19" s="17">
        <v>1</v>
      </c>
      <c r="G19" s="52">
        <v>10800</v>
      </c>
      <c r="H19" s="53">
        <f t="shared" si="0"/>
        <v>10800</v>
      </c>
      <c r="I19" s="18"/>
      <c r="J19" s="54" t="s">
        <v>1256</v>
      </c>
      <c r="K19" s="146"/>
      <c r="L19" s="17"/>
      <c r="M19" s="19">
        <v>44586</v>
      </c>
      <c r="N19" s="16"/>
      <c r="O19" s="56"/>
      <c r="P19" s="19">
        <v>44596</v>
      </c>
      <c r="Q19" s="21"/>
    </row>
    <row r="20" spans="2:17" s="9" customFormat="1" ht="19.7" customHeight="1">
      <c r="B20" s="16"/>
      <c r="C20" s="16"/>
      <c r="D20" s="16"/>
      <c r="E20" s="145"/>
      <c r="F20" s="17"/>
      <c r="G20" s="52">
        <v>0</v>
      </c>
      <c r="H20" s="53">
        <f>F20*G20</f>
        <v>0</v>
      </c>
      <c r="I20" s="18"/>
      <c r="J20" s="54"/>
      <c r="K20" s="17"/>
      <c r="L20" s="17"/>
      <c r="M20" s="19"/>
      <c r="N20" s="16"/>
      <c r="O20" s="17"/>
      <c r="P20" s="19"/>
      <c r="Q20" s="21"/>
    </row>
    <row r="21" spans="2:17" s="9" customFormat="1" ht="19.7" customHeight="1">
      <c r="B21" s="16">
        <v>1</v>
      </c>
      <c r="C21" s="16" t="s">
        <v>178</v>
      </c>
      <c r="D21" s="16" t="s">
        <v>178</v>
      </c>
      <c r="E21" s="145" t="s">
        <v>1171</v>
      </c>
      <c r="F21" s="17">
        <v>2</v>
      </c>
      <c r="G21" s="52">
        <v>16800</v>
      </c>
      <c r="H21" s="53">
        <f t="shared" ref="H21:H45" si="1">F21*G21</f>
        <v>33600</v>
      </c>
      <c r="I21" s="18"/>
      <c r="J21" s="54" t="s">
        <v>1257</v>
      </c>
      <c r="K21" s="146" t="s">
        <v>1258</v>
      </c>
      <c r="L21" s="17"/>
      <c r="M21" s="19">
        <v>44582</v>
      </c>
      <c r="N21" s="16"/>
      <c r="O21" s="56"/>
      <c r="P21" s="19">
        <v>44587</v>
      </c>
      <c r="Q21" s="21"/>
    </row>
    <row r="22" spans="2:17" s="9" customFormat="1" ht="19.7" customHeight="1">
      <c r="B22" s="16">
        <v>1</v>
      </c>
      <c r="C22" s="16" t="s">
        <v>178</v>
      </c>
      <c r="D22" s="16" t="s">
        <v>178</v>
      </c>
      <c r="E22" s="145" t="s">
        <v>1259</v>
      </c>
      <c r="F22" s="17">
        <v>1</v>
      </c>
      <c r="G22" s="52">
        <v>6360</v>
      </c>
      <c r="H22" s="53">
        <f t="shared" si="1"/>
        <v>6360</v>
      </c>
      <c r="I22" s="18"/>
      <c r="J22" s="54" t="s">
        <v>1260</v>
      </c>
      <c r="K22" s="146" t="s">
        <v>1258</v>
      </c>
      <c r="L22" s="17"/>
      <c r="M22" s="19">
        <v>44582</v>
      </c>
      <c r="N22" s="16"/>
      <c r="O22" s="56"/>
      <c r="P22" s="19">
        <v>44587</v>
      </c>
      <c r="Q22" s="21"/>
    </row>
    <row r="23" spans="2:17" s="9" customFormat="1" ht="19.7" customHeight="1">
      <c r="B23" s="16">
        <v>1</v>
      </c>
      <c r="C23" s="16" t="s">
        <v>178</v>
      </c>
      <c r="D23" s="16" t="s">
        <v>178</v>
      </c>
      <c r="E23" s="145" t="s">
        <v>1261</v>
      </c>
      <c r="F23" s="17">
        <v>1</v>
      </c>
      <c r="G23" s="52">
        <v>1460</v>
      </c>
      <c r="H23" s="53">
        <f t="shared" si="1"/>
        <v>1460</v>
      </c>
      <c r="I23" s="18"/>
      <c r="J23" s="54" t="s">
        <v>1262</v>
      </c>
      <c r="K23" s="146" t="s">
        <v>1258</v>
      </c>
      <c r="L23" s="17"/>
      <c r="M23" s="19">
        <v>44582</v>
      </c>
      <c r="N23" s="16"/>
      <c r="O23" s="56"/>
      <c r="P23" s="19">
        <v>44587</v>
      </c>
      <c r="Q23" s="21"/>
    </row>
    <row r="24" spans="2:17" s="9" customFormat="1" ht="19.7" customHeight="1">
      <c r="B24" s="16">
        <v>1</v>
      </c>
      <c r="C24" s="16" t="s">
        <v>178</v>
      </c>
      <c r="D24" s="16" t="s">
        <v>178</v>
      </c>
      <c r="E24" s="145" t="s">
        <v>1263</v>
      </c>
      <c r="F24" s="17">
        <v>1</v>
      </c>
      <c r="G24" s="52">
        <v>620</v>
      </c>
      <c r="H24" s="53">
        <f t="shared" si="1"/>
        <v>620</v>
      </c>
      <c r="I24" s="18"/>
      <c r="J24" s="54" t="s">
        <v>1264</v>
      </c>
      <c r="K24" s="146" t="s">
        <v>1258</v>
      </c>
      <c r="L24" s="17"/>
      <c r="M24" s="19">
        <v>44582</v>
      </c>
      <c r="N24" s="16"/>
      <c r="O24" s="56"/>
      <c r="P24" s="19">
        <v>44587</v>
      </c>
      <c r="Q24" s="21"/>
    </row>
    <row r="25" spans="2:17" s="9" customFormat="1" ht="19.7" customHeight="1">
      <c r="B25" s="16">
        <v>1</v>
      </c>
      <c r="C25" s="16" t="s">
        <v>178</v>
      </c>
      <c r="D25" s="16" t="s">
        <v>178</v>
      </c>
      <c r="E25" s="145" t="s">
        <v>1265</v>
      </c>
      <c r="F25" s="17">
        <v>1</v>
      </c>
      <c r="G25" s="52">
        <v>1350</v>
      </c>
      <c r="H25" s="53">
        <f t="shared" si="1"/>
        <v>1350</v>
      </c>
      <c r="I25" s="18"/>
      <c r="J25" s="54" t="s">
        <v>1266</v>
      </c>
      <c r="K25" s="146" t="s">
        <v>1258</v>
      </c>
      <c r="L25" s="17"/>
      <c r="M25" s="19">
        <v>44582</v>
      </c>
      <c r="N25" s="16"/>
      <c r="O25" s="56"/>
      <c r="P25" s="19">
        <v>44587</v>
      </c>
      <c r="Q25" s="21"/>
    </row>
    <row r="26" spans="2:17" s="9" customFormat="1" ht="19.7" customHeight="1">
      <c r="B26" s="16">
        <v>1</v>
      </c>
      <c r="C26" s="16" t="s">
        <v>178</v>
      </c>
      <c r="D26" s="16" t="s">
        <v>178</v>
      </c>
      <c r="E26" s="145" t="s">
        <v>1267</v>
      </c>
      <c r="F26" s="17">
        <v>2</v>
      </c>
      <c r="G26" s="52">
        <v>136</v>
      </c>
      <c r="H26" s="53">
        <f t="shared" si="1"/>
        <v>272</v>
      </c>
      <c r="I26" s="18"/>
      <c r="J26" s="54" t="s">
        <v>1268</v>
      </c>
      <c r="K26" s="146" t="s">
        <v>1258</v>
      </c>
      <c r="L26" s="17"/>
      <c r="M26" s="19">
        <v>44582</v>
      </c>
      <c r="N26" s="16"/>
      <c r="O26" s="56"/>
      <c r="P26" s="19">
        <v>44587</v>
      </c>
      <c r="Q26" s="21"/>
    </row>
    <row r="27" spans="2:17" s="9" customFormat="1" ht="19.7" customHeight="1">
      <c r="B27" s="16">
        <v>1</v>
      </c>
      <c r="C27" s="16" t="s">
        <v>178</v>
      </c>
      <c r="D27" s="16" t="s">
        <v>178</v>
      </c>
      <c r="E27" s="145" t="s">
        <v>1269</v>
      </c>
      <c r="F27" s="17">
        <v>2</v>
      </c>
      <c r="G27" s="52">
        <v>190</v>
      </c>
      <c r="H27" s="53">
        <f t="shared" si="1"/>
        <v>380</v>
      </c>
      <c r="I27" s="18"/>
      <c r="J27" s="54" t="s">
        <v>1270</v>
      </c>
      <c r="K27" s="146" t="s">
        <v>1258</v>
      </c>
      <c r="L27" s="17"/>
      <c r="M27" s="19">
        <v>44582</v>
      </c>
      <c r="N27" s="16"/>
      <c r="O27" s="56"/>
      <c r="P27" s="19">
        <v>44587</v>
      </c>
      <c r="Q27" s="21"/>
    </row>
    <row r="28" spans="2:17" s="9" customFormat="1" ht="19.7" customHeight="1">
      <c r="B28" s="16">
        <v>1</v>
      </c>
      <c r="C28" s="16" t="s">
        <v>178</v>
      </c>
      <c r="D28" s="16" t="s">
        <v>178</v>
      </c>
      <c r="E28" s="145" t="s">
        <v>1271</v>
      </c>
      <c r="F28" s="17">
        <v>4</v>
      </c>
      <c r="G28" s="52">
        <v>190</v>
      </c>
      <c r="H28" s="53">
        <f t="shared" si="1"/>
        <v>760</v>
      </c>
      <c r="I28" s="18"/>
      <c r="J28" s="54" t="s">
        <v>1270</v>
      </c>
      <c r="K28" s="146" t="s">
        <v>1258</v>
      </c>
      <c r="L28" s="17"/>
      <c r="M28" s="19">
        <v>44582</v>
      </c>
      <c r="N28" s="16"/>
      <c r="O28" s="56"/>
      <c r="P28" s="19">
        <v>44587</v>
      </c>
      <c r="Q28" s="21"/>
    </row>
    <row r="29" spans="2:17" s="9" customFormat="1" ht="19.7" customHeight="1">
      <c r="B29" s="16">
        <v>1</v>
      </c>
      <c r="C29" s="16" t="s">
        <v>1272</v>
      </c>
      <c r="D29" s="16" t="s">
        <v>178</v>
      </c>
      <c r="E29" s="145" t="s">
        <v>1273</v>
      </c>
      <c r="F29" s="17">
        <v>2</v>
      </c>
      <c r="G29" s="52">
        <v>184</v>
      </c>
      <c r="H29" s="53">
        <f t="shared" si="1"/>
        <v>368</v>
      </c>
      <c r="I29" s="18"/>
      <c r="J29" s="54" t="s">
        <v>1274</v>
      </c>
      <c r="K29" s="146" t="s">
        <v>1258</v>
      </c>
      <c r="L29" s="17"/>
      <c r="M29" s="19">
        <v>44582</v>
      </c>
      <c r="N29" s="16"/>
      <c r="O29" s="56"/>
      <c r="P29" s="19">
        <v>44587</v>
      </c>
      <c r="Q29" s="21"/>
    </row>
    <row r="30" spans="2:17" s="9" customFormat="1" ht="19.7" customHeight="1">
      <c r="B30" s="16">
        <v>1</v>
      </c>
      <c r="C30" s="16" t="s">
        <v>178</v>
      </c>
      <c r="D30" s="16" t="s">
        <v>178</v>
      </c>
      <c r="E30" s="379" t="s">
        <v>1275</v>
      </c>
      <c r="F30" s="17">
        <v>1</v>
      </c>
      <c r="G30" s="52">
        <v>540</v>
      </c>
      <c r="H30" s="53">
        <f t="shared" si="1"/>
        <v>540</v>
      </c>
      <c r="I30" s="18"/>
      <c r="J30" s="54" t="s">
        <v>243</v>
      </c>
      <c r="K30" s="146" t="s">
        <v>1258</v>
      </c>
      <c r="L30" s="17"/>
      <c r="M30" s="19">
        <v>44582</v>
      </c>
      <c r="N30" s="16"/>
      <c r="O30" s="56"/>
      <c r="P30" s="19">
        <v>44587</v>
      </c>
      <c r="Q30" s="21"/>
    </row>
    <row r="31" spans="2:17" s="9" customFormat="1" ht="19.7" customHeight="1">
      <c r="B31" s="16">
        <v>1</v>
      </c>
      <c r="C31" s="16" t="s">
        <v>178</v>
      </c>
      <c r="D31" s="16" t="s">
        <v>178</v>
      </c>
      <c r="E31" s="145" t="s">
        <v>1276</v>
      </c>
      <c r="F31" s="17">
        <v>1</v>
      </c>
      <c r="G31" s="52">
        <v>1970</v>
      </c>
      <c r="H31" s="53">
        <f t="shared" si="1"/>
        <v>1970</v>
      </c>
      <c r="I31" s="18"/>
      <c r="J31" s="54" t="s">
        <v>1277</v>
      </c>
      <c r="K31" s="146" t="s">
        <v>1258</v>
      </c>
      <c r="L31" s="17"/>
      <c r="M31" s="19">
        <v>44582</v>
      </c>
      <c r="N31" s="16"/>
      <c r="O31" s="17"/>
      <c r="P31" s="19">
        <v>44587</v>
      </c>
      <c r="Q31" s="21"/>
    </row>
    <row r="32" spans="2:17" s="9" customFormat="1" ht="19.7" customHeight="1">
      <c r="B32" s="16">
        <v>1</v>
      </c>
      <c r="C32" s="16" t="s">
        <v>178</v>
      </c>
      <c r="D32" s="16" t="s">
        <v>178</v>
      </c>
      <c r="E32" s="145" t="s">
        <v>1278</v>
      </c>
      <c r="F32" s="17">
        <v>1</v>
      </c>
      <c r="G32" s="52">
        <v>850</v>
      </c>
      <c r="H32" s="53">
        <f t="shared" si="1"/>
        <v>850</v>
      </c>
      <c r="I32" s="18"/>
      <c r="J32" s="54" t="s">
        <v>146</v>
      </c>
      <c r="K32" s="146" t="s">
        <v>1258</v>
      </c>
      <c r="L32" s="17"/>
      <c r="M32" s="19">
        <v>44582</v>
      </c>
      <c r="N32" s="16"/>
      <c r="O32" s="17"/>
      <c r="P32" s="19">
        <v>44587</v>
      </c>
      <c r="Q32" s="21"/>
    </row>
    <row r="33" spans="2:17" s="9" customFormat="1" ht="19.7" customHeight="1">
      <c r="B33" s="16">
        <v>1</v>
      </c>
      <c r="C33" s="16" t="s">
        <v>178</v>
      </c>
      <c r="D33" s="16" t="s">
        <v>178</v>
      </c>
      <c r="E33" s="145" t="s">
        <v>1279</v>
      </c>
      <c r="F33" s="17">
        <v>1</v>
      </c>
      <c r="G33" s="52">
        <v>160</v>
      </c>
      <c r="H33" s="53">
        <f t="shared" si="1"/>
        <v>160</v>
      </c>
      <c r="I33" s="18"/>
      <c r="J33" s="54" t="s">
        <v>1280</v>
      </c>
      <c r="K33" s="146" t="s">
        <v>1258</v>
      </c>
      <c r="L33" s="17"/>
      <c r="M33" s="19">
        <v>44582</v>
      </c>
      <c r="N33" s="16"/>
      <c r="O33" s="56"/>
      <c r="P33" s="19">
        <v>44587</v>
      </c>
      <c r="Q33" s="21"/>
    </row>
    <row r="34" spans="2:17" s="9" customFormat="1" ht="19.7" customHeight="1">
      <c r="B34" s="16">
        <v>1</v>
      </c>
      <c r="C34" s="16" t="s">
        <v>178</v>
      </c>
      <c r="D34" s="16" t="s">
        <v>178</v>
      </c>
      <c r="E34" s="145" t="s">
        <v>1094</v>
      </c>
      <c r="F34" s="17">
        <v>1</v>
      </c>
      <c r="G34" s="52">
        <v>990</v>
      </c>
      <c r="H34" s="53">
        <f t="shared" si="1"/>
        <v>990</v>
      </c>
      <c r="I34" s="18"/>
      <c r="J34" s="54" t="s">
        <v>1095</v>
      </c>
      <c r="K34" s="146" t="s">
        <v>1258</v>
      </c>
      <c r="L34" s="17"/>
      <c r="M34" s="19">
        <v>44582</v>
      </c>
      <c r="N34" s="16"/>
      <c r="O34" s="56"/>
      <c r="P34" s="19">
        <v>44587</v>
      </c>
      <c r="Q34" s="21"/>
    </row>
    <row r="35" spans="2:17" s="9" customFormat="1" ht="19.7" customHeight="1">
      <c r="B35" s="16"/>
      <c r="C35" s="16"/>
      <c r="D35" s="16"/>
      <c r="E35" s="145"/>
      <c r="F35" s="17"/>
      <c r="G35" s="52">
        <v>0</v>
      </c>
      <c r="H35" s="53">
        <f t="shared" si="1"/>
        <v>0</v>
      </c>
      <c r="I35" s="18"/>
      <c r="J35" s="54"/>
      <c r="K35" s="17"/>
      <c r="L35" s="17"/>
      <c r="M35" s="19"/>
      <c r="N35" s="16"/>
      <c r="O35" s="17"/>
      <c r="P35" s="19"/>
      <c r="Q35" s="21"/>
    </row>
    <row r="36" spans="2:17" s="9" customFormat="1" ht="19.7" customHeight="1">
      <c r="B36" s="16"/>
      <c r="C36" s="16"/>
      <c r="D36" s="16"/>
      <c r="E36" s="145"/>
      <c r="F36" s="17"/>
      <c r="G36" s="52">
        <v>0</v>
      </c>
      <c r="H36" s="53">
        <f t="shared" si="1"/>
        <v>0</v>
      </c>
      <c r="I36" s="18"/>
      <c r="J36" s="54"/>
      <c r="K36" s="17"/>
      <c r="L36" s="17"/>
      <c r="M36" s="19"/>
      <c r="N36" s="16"/>
      <c r="O36" s="17"/>
      <c r="P36" s="19"/>
      <c r="Q36" s="21"/>
    </row>
    <row r="37" spans="2:17" s="9" customFormat="1" ht="19.7" customHeight="1">
      <c r="B37" s="16"/>
      <c r="C37" s="16"/>
      <c r="D37" s="16"/>
      <c r="E37" s="145"/>
      <c r="F37" s="17"/>
      <c r="G37" s="52">
        <v>0</v>
      </c>
      <c r="H37" s="53">
        <f t="shared" si="1"/>
        <v>0</v>
      </c>
      <c r="I37" s="18"/>
      <c r="J37" s="54"/>
      <c r="K37" s="17"/>
      <c r="L37" s="17"/>
      <c r="M37" s="19"/>
      <c r="N37" s="16"/>
      <c r="O37" s="17"/>
      <c r="P37" s="19"/>
      <c r="Q37" s="21"/>
    </row>
    <row r="38" spans="2:17" s="9" customFormat="1" ht="19.7" customHeight="1">
      <c r="B38" s="16"/>
      <c r="C38" s="16"/>
      <c r="D38" s="16"/>
      <c r="E38" s="145"/>
      <c r="F38" s="17"/>
      <c r="G38" s="52">
        <v>0</v>
      </c>
      <c r="H38" s="53">
        <f t="shared" si="1"/>
        <v>0</v>
      </c>
      <c r="I38" s="18"/>
      <c r="J38" s="54"/>
      <c r="K38" s="17"/>
      <c r="L38" s="17"/>
      <c r="M38" s="19"/>
      <c r="N38" s="16"/>
      <c r="O38" s="17"/>
      <c r="P38" s="19"/>
      <c r="Q38" s="21"/>
    </row>
    <row r="39" spans="2:17" s="9" customFormat="1" ht="19.7" customHeight="1">
      <c r="B39" s="16"/>
      <c r="C39" s="16"/>
      <c r="D39" s="16"/>
      <c r="E39" s="145"/>
      <c r="F39" s="17"/>
      <c r="G39" s="52">
        <v>0</v>
      </c>
      <c r="H39" s="53">
        <f t="shared" si="1"/>
        <v>0</v>
      </c>
      <c r="I39" s="18"/>
      <c r="J39" s="54"/>
      <c r="K39" s="17"/>
      <c r="L39" s="17"/>
      <c r="M39" s="19"/>
      <c r="N39" s="16"/>
      <c r="O39" s="17"/>
      <c r="P39" s="19"/>
      <c r="Q39" s="21"/>
    </row>
    <row r="40" spans="2:17" s="9" customFormat="1" ht="19.7" customHeight="1">
      <c r="B40" s="16"/>
      <c r="C40" s="16"/>
      <c r="D40" s="16"/>
      <c r="E40" s="145"/>
      <c r="F40" s="17"/>
      <c r="G40" s="52">
        <v>0</v>
      </c>
      <c r="H40" s="53">
        <f t="shared" si="1"/>
        <v>0</v>
      </c>
      <c r="I40" s="18"/>
      <c r="J40" s="54"/>
      <c r="K40" s="17"/>
      <c r="L40" s="17"/>
      <c r="M40" s="19"/>
      <c r="N40" s="16"/>
      <c r="O40" s="17"/>
      <c r="P40" s="19"/>
      <c r="Q40" s="21"/>
    </row>
    <row r="41" spans="2:17" s="9" customFormat="1" ht="19.7" customHeight="1">
      <c r="B41" s="16"/>
      <c r="C41" s="16"/>
      <c r="D41" s="16"/>
      <c r="E41" s="145"/>
      <c r="F41" s="17"/>
      <c r="G41" s="52">
        <v>0</v>
      </c>
      <c r="H41" s="53">
        <f t="shared" si="1"/>
        <v>0</v>
      </c>
      <c r="I41" s="18"/>
      <c r="J41" s="54"/>
      <c r="K41" s="17"/>
      <c r="L41" s="17"/>
      <c r="M41" s="19"/>
      <c r="N41" s="16"/>
      <c r="O41" s="17"/>
      <c r="P41" s="19"/>
      <c r="Q41" s="21"/>
    </row>
    <row r="42" spans="2:17" s="9" customFormat="1" ht="19.7" customHeight="1">
      <c r="B42" s="16"/>
      <c r="C42" s="16"/>
      <c r="D42" s="16"/>
      <c r="E42" s="145"/>
      <c r="F42" s="17"/>
      <c r="G42" s="52">
        <v>0</v>
      </c>
      <c r="H42" s="53">
        <f t="shared" si="1"/>
        <v>0</v>
      </c>
      <c r="I42" s="18"/>
      <c r="J42" s="54"/>
      <c r="K42" s="17"/>
      <c r="L42" s="17"/>
      <c r="M42" s="19"/>
      <c r="N42" s="16"/>
      <c r="O42" s="17"/>
      <c r="P42" s="19"/>
      <c r="Q42" s="21"/>
    </row>
    <row r="43" spans="2:17" s="9" customFormat="1" ht="19.7" customHeight="1">
      <c r="B43" s="16"/>
      <c r="C43" s="16"/>
      <c r="D43" s="16"/>
      <c r="E43" s="145"/>
      <c r="F43" s="17"/>
      <c r="G43" s="52">
        <v>0</v>
      </c>
      <c r="H43" s="53">
        <f t="shared" si="1"/>
        <v>0</v>
      </c>
      <c r="I43" s="18"/>
      <c r="J43" s="54"/>
      <c r="K43" s="17"/>
      <c r="L43" s="17"/>
      <c r="M43" s="19"/>
      <c r="N43" s="16"/>
      <c r="O43" s="17"/>
      <c r="P43" s="19"/>
      <c r="Q43" s="21"/>
    </row>
    <row r="44" spans="2:17" s="9" customFormat="1" ht="19.7" customHeight="1">
      <c r="B44" s="16"/>
      <c r="C44" s="16"/>
      <c r="D44" s="16"/>
      <c r="E44" s="145"/>
      <c r="F44" s="17"/>
      <c r="G44" s="52">
        <v>0</v>
      </c>
      <c r="H44" s="53">
        <f t="shared" si="1"/>
        <v>0</v>
      </c>
      <c r="I44" s="18"/>
      <c r="J44" s="54"/>
      <c r="K44" s="17"/>
      <c r="L44" s="17"/>
      <c r="M44" s="19"/>
      <c r="N44" s="16"/>
      <c r="O44" s="17"/>
      <c r="P44" s="19"/>
      <c r="Q44" s="21"/>
    </row>
    <row r="45" spans="2:17" s="9" customFormat="1" ht="19.7" customHeight="1">
      <c r="B45" s="16"/>
      <c r="C45" s="16"/>
      <c r="D45" s="16"/>
      <c r="E45" s="145"/>
      <c r="F45" s="17"/>
      <c r="G45" s="52">
        <v>0</v>
      </c>
      <c r="H45" s="53">
        <f t="shared" si="1"/>
        <v>0</v>
      </c>
      <c r="I45" s="18"/>
      <c r="J45" s="54"/>
      <c r="K45" s="17"/>
      <c r="L45" s="17"/>
      <c r="M45" s="19"/>
      <c r="N45" s="16"/>
      <c r="O45" s="17"/>
      <c r="P45" s="19"/>
      <c r="Q45" s="21"/>
    </row>
  </sheetData>
  <autoFilter ref="B8:O45" xr:uid="{842AF5E6-A562-4BCC-AAAF-F474B1EC7375}"/>
  <mergeCells count="6">
    <mergeCell ref="B2:D2"/>
    <mergeCell ref="G2:I2"/>
    <mergeCell ref="B3:D3"/>
    <mergeCell ref="B4:D4"/>
    <mergeCell ref="B5:D5"/>
    <mergeCell ref="B6:D6"/>
  </mergeCells>
  <phoneticPr fontId="3"/>
  <pageMargins left="0.19685039370078741" right="0.19685039370078741" top="0.35433070866141736" bottom="0.39370078740157483" header="0.31496062992125984" footer="0.31496062992125984"/>
  <pageSetup paperSize="8" scale="70"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97FF0-D1B0-41DA-B7F1-61C98482B3DA}">
  <dimension ref="B2:Q21"/>
  <sheetViews>
    <sheetView zoomScale="85" zoomScaleNormal="85" workbookViewId="0">
      <pane xSplit="10" ySplit="8" topLeftCell="K9" activePane="bottomRight" state="frozen"/>
      <selection pane="topRight" activeCell="K1" sqref="K1"/>
      <selection pane="bottomLeft" activeCell="A9" sqref="A9"/>
      <selection pane="bottomRight" activeCell="C18" sqref="C18"/>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1281</v>
      </c>
      <c r="G2" s="4" t="s">
        <v>2</v>
      </c>
      <c r="H2" s="5"/>
      <c r="I2" s="6"/>
      <c r="J2" s="125">
        <f>SUM(H:H)</f>
        <v>201414</v>
      </c>
    </row>
    <row r="3" spans="2:17" ht="20.100000000000001" customHeight="1">
      <c r="B3" s="1" t="s">
        <v>3</v>
      </c>
      <c r="C3" s="1"/>
      <c r="D3" s="1"/>
      <c r="E3" s="14" t="s">
        <v>1282</v>
      </c>
    </row>
    <row r="4" spans="2:17" ht="20.100000000000001" customHeight="1">
      <c r="B4" s="1" t="s">
        <v>5</v>
      </c>
      <c r="C4" s="1"/>
      <c r="D4" s="1"/>
      <c r="E4" s="14">
        <v>193998</v>
      </c>
    </row>
    <row r="5" spans="2:17" ht="20.100000000000001" customHeight="1">
      <c r="B5" s="1" t="s">
        <v>6</v>
      </c>
      <c r="C5" s="1"/>
      <c r="D5" s="1"/>
      <c r="E5" s="15">
        <v>44607</v>
      </c>
    </row>
    <row r="6" spans="2:17" ht="20.100000000000001" customHeight="1">
      <c r="B6" s="1" t="s">
        <v>8</v>
      </c>
      <c r="C6" s="1"/>
      <c r="D6" s="1"/>
      <c r="E6" s="15">
        <v>44609</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20" si="0">F9*G9</f>
        <v>0</v>
      </c>
      <c r="I9" s="18"/>
      <c r="J9" s="146"/>
      <c r="K9" s="146"/>
      <c r="L9" s="17"/>
      <c r="M9" s="19"/>
      <c r="N9" s="16"/>
      <c r="O9" s="17"/>
      <c r="P9" s="19"/>
      <c r="Q9" s="21"/>
    </row>
    <row r="10" spans="2:17" s="9" customFormat="1" ht="19.7" customHeight="1">
      <c r="B10" s="16">
        <v>1</v>
      </c>
      <c r="C10" s="16" t="s">
        <v>687</v>
      </c>
      <c r="D10" s="16" t="s">
        <v>687</v>
      </c>
      <c r="E10" s="54" t="s">
        <v>1283</v>
      </c>
      <c r="F10" s="17">
        <v>6</v>
      </c>
      <c r="G10" s="52">
        <v>24000</v>
      </c>
      <c r="H10" s="52">
        <f t="shared" si="0"/>
        <v>144000</v>
      </c>
      <c r="I10" s="18"/>
      <c r="J10" s="146" t="s">
        <v>1284</v>
      </c>
      <c r="K10" s="146" t="s">
        <v>1285</v>
      </c>
      <c r="L10" s="17"/>
      <c r="M10" s="19">
        <v>44573</v>
      </c>
      <c r="N10" s="16"/>
      <c r="O10" s="17"/>
      <c r="P10" s="19">
        <v>44574</v>
      </c>
      <c r="Q10" s="380">
        <v>44574</v>
      </c>
    </row>
    <row r="11" spans="2:17" s="9" customFormat="1" ht="19.7" customHeight="1">
      <c r="B11" s="381"/>
      <c r="C11" s="381"/>
      <c r="D11" s="381"/>
      <c r="E11" s="357"/>
      <c r="F11" s="292"/>
      <c r="G11" s="52">
        <v>0</v>
      </c>
      <c r="H11" s="52">
        <f t="shared" si="0"/>
        <v>0</v>
      </c>
      <c r="I11" s="18"/>
      <c r="J11" s="54"/>
      <c r="K11" s="17"/>
      <c r="L11" s="17"/>
      <c r="M11" s="19"/>
      <c r="N11" s="16"/>
      <c r="O11" s="17"/>
      <c r="P11" s="19"/>
      <c r="Q11" s="21"/>
    </row>
    <row r="12" spans="2:17" s="9" customFormat="1" ht="19.7" customHeight="1">
      <c r="B12" s="16">
        <v>1</v>
      </c>
      <c r="C12" s="16" t="s">
        <v>1286</v>
      </c>
      <c r="D12" s="16" t="s">
        <v>1286</v>
      </c>
      <c r="E12" s="54" t="s">
        <v>1287</v>
      </c>
      <c r="F12" s="17">
        <v>6</v>
      </c>
      <c r="G12" s="52">
        <v>6800</v>
      </c>
      <c r="H12" s="52">
        <f t="shared" si="0"/>
        <v>40800</v>
      </c>
      <c r="I12" s="18"/>
      <c r="J12" s="146" t="s">
        <v>1288</v>
      </c>
      <c r="K12" s="146" t="s">
        <v>1289</v>
      </c>
      <c r="L12" s="17"/>
      <c r="M12" s="19">
        <v>44592</v>
      </c>
      <c r="N12" s="16"/>
      <c r="O12" s="56">
        <v>44607</v>
      </c>
      <c r="P12" s="19"/>
      <c r="Q12" s="21">
        <v>44607</v>
      </c>
    </row>
    <row r="13" spans="2:17" s="9" customFormat="1" ht="19.7" customHeight="1">
      <c r="B13" s="381"/>
      <c r="C13" s="381"/>
      <c r="D13" s="381"/>
      <c r="E13" s="357"/>
      <c r="F13" s="292"/>
      <c r="G13" s="52">
        <v>0</v>
      </c>
      <c r="H13" s="52">
        <f t="shared" si="0"/>
        <v>0</v>
      </c>
      <c r="I13" s="18"/>
      <c r="J13" s="54"/>
      <c r="K13" s="17"/>
      <c r="L13" s="17"/>
      <c r="M13" s="19"/>
      <c r="N13" s="16"/>
      <c r="O13" s="17"/>
      <c r="P13" s="19"/>
      <c r="Q13" s="21"/>
    </row>
    <row r="14" spans="2:17" s="9" customFormat="1" ht="19.7" customHeight="1">
      <c r="B14" s="16">
        <v>1</v>
      </c>
      <c r="C14" s="16" t="s">
        <v>1290</v>
      </c>
      <c r="D14" s="16" t="s">
        <v>1291</v>
      </c>
      <c r="E14" s="145" t="s">
        <v>1292</v>
      </c>
      <c r="F14" s="17">
        <v>1</v>
      </c>
      <c r="G14" s="52">
        <v>2550</v>
      </c>
      <c r="H14" s="52">
        <f t="shared" si="0"/>
        <v>2550</v>
      </c>
      <c r="I14" s="18"/>
      <c r="J14" s="54" t="s">
        <v>1293</v>
      </c>
      <c r="K14" s="146" t="s">
        <v>1294</v>
      </c>
      <c r="L14" s="17"/>
      <c r="M14" s="19">
        <v>44592</v>
      </c>
      <c r="N14" s="16"/>
      <c r="O14" s="56">
        <v>44602</v>
      </c>
      <c r="P14" s="19"/>
      <c r="Q14" s="21">
        <v>44596</v>
      </c>
    </row>
    <row r="15" spans="2:17" s="9" customFormat="1" ht="19.5" customHeight="1">
      <c r="B15" s="381"/>
      <c r="C15" s="381"/>
      <c r="D15" s="381"/>
      <c r="E15" s="357"/>
      <c r="F15" s="292"/>
      <c r="G15" s="52">
        <v>0</v>
      </c>
      <c r="H15" s="52">
        <f t="shared" si="0"/>
        <v>0</v>
      </c>
      <c r="I15" s="18"/>
      <c r="J15" s="54"/>
      <c r="K15" s="17"/>
      <c r="L15" s="17"/>
      <c r="M15" s="19"/>
      <c r="N15" s="16"/>
      <c r="O15" s="17"/>
      <c r="P15" s="19"/>
      <c r="Q15" s="21"/>
    </row>
    <row r="16" spans="2:17" s="9" customFormat="1" ht="19.7" customHeight="1">
      <c r="B16" s="16">
        <v>1</v>
      </c>
      <c r="C16" s="16" t="s">
        <v>178</v>
      </c>
      <c r="D16" s="16" t="s">
        <v>178</v>
      </c>
      <c r="E16" s="145" t="s">
        <v>1295</v>
      </c>
      <c r="F16" s="17">
        <v>24</v>
      </c>
      <c r="G16" s="52">
        <v>513</v>
      </c>
      <c r="H16" s="52">
        <f t="shared" si="0"/>
        <v>12312</v>
      </c>
      <c r="I16" s="18"/>
      <c r="J16" s="54" t="s">
        <v>1296</v>
      </c>
      <c r="K16" s="17"/>
      <c r="L16" s="17"/>
      <c r="M16" s="19">
        <v>44592</v>
      </c>
      <c r="N16" s="16"/>
      <c r="O16" s="17"/>
      <c r="P16" s="19">
        <v>44601</v>
      </c>
      <c r="Q16" s="21">
        <v>44601</v>
      </c>
    </row>
    <row r="17" spans="2:17" s="9" customFormat="1" ht="19.7" customHeight="1">
      <c r="B17" s="16">
        <v>1</v>
      </c>
      <c r="C17" s="16" t="s">
        <v>178</v>
      </c>
      <c r="D17" s="16" t="s">
        <v>178</v>
      </c>
      <c r="E17" s="145" t="s">
        <v>1297</v>
      </c>
      <c r="F17" s="17">
        <v>24</v>
      </c>
      <c r="G17" s="52">
        <v>73</v>
      </c>
      <c r="H17" s="52">
        <f t="shared" si="0"/>
        <v>1752</v>
      </c>
      <c r="I17" s="18"/>
      <c r="J17" s="54" t="s">
        <v>1298</v>
      </c>
      <c r="K17" s="17"/>
      <c r="L17" s="17"/>
      <c r="M17" s="19">
        <v>44592</v>
      </c>
      <c r="N17" s="16"/>
      <c r="O17" s="17"/>
      <c r="P17" s="19">
        <v>44601</v>
      </c>
      <c r="Q17" s="21">
        <v>44601</v>
      </c>
    </row>
    <row r="18" spans="2:17" s="9" customFormat="1" ht="19.7" customHeight="1">
      <c r="B18" s="16"/>
      <c r="C18" s="16"/>
      <c r="D18" s="16"/>
      <c r="E18" s="145"/>
      <c r="F18" s="17"/>
      <c r="G18" s="52">
        <v>0</v>
      </c>
      <c r="H18" s="52">
        <f t="shared" si="0"/>
        <v>0</v>
      </c>
      <c r="I18" s="18"/>
      <c r="J18" s="54"/>
      <c r="K18" s="17"/>
      <c r="L18" s="17"/>
      <c r="M18" s="19"/>
      <c r="N18" s="16"/>
      <c r="O18" s="17"/>
      <c r="P18" s="19"/>
      <c r="Q18" s="21"/>
    </row>
    <row r="19" spans="2:17" s="9" customFormat="1" ht="19.7" customHeight="1">
      <c r="B19" s="16"/>
      <c r="C19" s="16"/>
      <c r="D19" s="16"/>
      <c r="E19" s="145"/>
      <c r="F19" s="17"/>
      <c r="G19" s="52">
        <v>0</v>
      </c>
      <c r="H19" s="52">
        <f t="shared" si="0"/>
        <v>0</v>
      </c>
      <c r="I19" s="18"/>
      <c r="J19" s="54"/>
      <c r="K19" s="17"/>
      <c r="L19" s="17"/>
      <c r="M19" s="19"/>
      <c r="N19" s="16"/>
      <c r="O19" s="17"/>
      <c r="P19" s="19"/>
      <c r="Q19" s="21"/>
    </row>
    <row r="20" spans="2:17" s="9" customFormat="1" ht="19.7" customHeight="1">
      <c r="B20" s="16"/>
      <c r="C20" s="16"/>
      <c r="D20" s="16"/>
      <c r="E20" s="145"/>
      <c r="F20" s="17"/>
      <c r="G20" s="52">
        <v>0</v>
      </c>
      <c r="H20" s="52">
        <f t="shared" si="0"/>
        <v>0</v>
      </c>
      <c r="I20" s="18"/>
      <c r="J20" s="54"/>
      <c r="K20" s="17"/>
      <c r="L20" s="17"/>
      <c r="M20" s="19"/>
      <c r="N20" s="16"/>
      <c r="O20" s="17"/>
      <c r="P20" s="19"/>
      <c r="Q20" s="21"/>
    </row>
    <row r="21" spans="2:17">
      <c r="G21" s="11"/>
      <c r="H21" s="11"/>
    </row>
  </sheetData>
  <autoFilter ref="B8:O20" xr:uid="{163C7CA6-AA38-4405-B094-71A827FF3D17}"/>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CE09A-CE22-4B73-AC4C-68FB7DE082A0}">
  <sheetPr>
    <tabColor theme="2" tint="-0.499984740745262"/>
  </sheetPr>
  <dimension ref="A2:S76"/>
  <sheetViews>
    <sheetView zoomScale="85" zoomScaleNormal="85" workbookViewId="0">
      <pane xSplit="12" ySplit="8" topLeftCell="M51" activePane="bottomRight" state="frozen"/>
      <selection pane="topRight" activeCell="K1" sqref="K1"/>
      <selection pane="bottomLeft" activeCell="A9" sqref="A9"/>
      <selection pane="bottomRight" activeCell="G62" sqref="G62"/>
    </sheetView>
  </sheetViews>
  <sheetFormatPr defaultRowHeight="18.75"/>
  <cols>
    <col min="1" max="1" width="14.5" style="3" customWidth="1"/>
    <col min="2" max="2" width="3.5" style="3" customWidth="1"/>
    <col min="3" max="3" width="4.75" style="3" customWidth="1"/>
    <col min="4" max="4" width="10.25" style="9" customWidth="1"/>
    <col min="5" max="5" width="14" style="3" bestFit="1" customWidth="1"/>
    <col min="6" max="6" width="13.125" style="3" bestFit="1" customWidth="1"/>
    <col min="7" max="7" width="63.125" style="3" customWidth="1"/>
    <col min="8" max="8" width="6.25" style="3" customWidth="1"/>
    <col min="9" max="9" width="10.25" style="382" bestFit="1" customWidth="1"/>
    <col min="10" max="10" width="9.875" style="382" bestFit="1" customWidth="1"/>
    <col min="11" max="11" width="5.75" style="11" customWidth="1"/>
    <col min="12" max="12" width="38.125" style="3" customWidth="1"/>
    <col min="13" max="13" width="31" style="3" customWidth="1"/>
    <col min="14" max="14" width="20.625" style="9" customWidth="1"/>
    <col min="15" max="15" width="13.75" style="10" customWidth="1"/>
    <col min="16" max="16" width="6.375" style="3" customWidth="1"/>
    <col min="17" max="17" width="20" style="11" customWidth="1"/>
    <col min="18" max="18" width="20.25" style="126" customWidth="1"/>
    <col min="19" max="19" width="15.625" style="13" customWidth="1"/>
    <col min="20" max="256" width="9" style="3"/>
    <col min="257" max="257" width="14.5" style="3" customWidth="1"/>
    <col min="258" max="258" width="3.5" style="3" customWidth="1"/>
    <col min="259" max="259" width="4.75" style="3" customWidth="1"/>
    <col min="260" max="260" width="10.25" style="3" customWidth="1"/>
    <col min="261" max="261" width="14" style="3" bestFit="1" customWidth="1"/>
    <col min="262" max="262" width="13.125" style="3" bestFit="1" customWidth="1"/>
    <col min="263" max="263" width="63.125" style="3" customWidth="1"/>
    <col min="264" max="264" width="6.25" style="3" customWidth="1"/>
    <col min="265" max="265" width="10.25" style="3" bestFit="1" customWidth="1"/>
    <col min="266" max="266" width="9.875" style="3" bestFit="1" customWidth="1"/>
    <col min="267" max="267" width="5.75" style="3" customWidth="1"/>
    <col min="268" max="268" width="38.125" style="3" customWidth="1"/>
    <col min="269" max="269" width="31" style="3" customWidth="1"/>
    <col min="270" max="270" width="20.625" style="3" customWidth="1"/>
    <col min="271" max="271" width="13.75" style="3" customWidth="1"/>
    <col min="272" max="272" width="6.375" style="3" customWidth="1"/>
    <col min="273" max="273" width="20" style="3" customWidth="1"/>
    <col min="274" max="274" width="20.25" style="3" customWidth="1"/>
    <col min="275" max="275" width="15.625" style="3" customWidth="1"/>
    <col min="276" max="512" width="9" style="3"/>
    <col min="513" max="513" width="14.5" style="3" customWidth="1"/>
    <col min="514" max="514" width="3.5" style="3" customWidth="1"/>
    <col min="515" max="515" width="4.75" style="3" customWidth="1"/>
    <col min="516" max="516" width="10.25" style="3" customWidth="1"/>
    <col min="517" max="517" width="14" style="3" bestFit="1" customWidth="1"/>
    <col min="518" max="518" width="13.125" style="3" bestFit="1" customWidth="1"/>
    <col min="519" max="519" width="63.125" style="3" customWidth="1"/>
    <col min="520" max="520" width="6.25" style="3" customWidth="1"/>
    <col min="521" max="521" width="10.25" style="3" bestFit="1" customWidth="1"/>
    <col min="522" max="522" width="9.875" style="3" bestFit="1" customWidth="1"/>
    <col min="523" max="523" width="5.75" style="3" customWidth="1"/>
    <col min="524" max="524" width="38.125" style="3" customWidth="1"/>
    <col min="525" max="525" width="31" style="3" customWidth="1"/>
    <col min="526" max="526" width="20.625" style="3" customWidth="1"/>
    <col min="527" max="527" width="13.75" style="3" customWidth="1"/>
    <col min="528" max="528" width="6.375" style="3" customWidth="1"/>
    <col min="529" max="529" width="20" style="3" customWidth="1"/>
    <col min="530" max="530" width="20.25" style="3" customWidth="1"/>
    <col min="531" max="531" width="15.625" style="3" customWidth="1"/>
    <col min="532" max="768" width="9" style="3"/>
    <col min="769" max="769" width="14.5" style="3" customWidth="1"/>
    <col min="770" max="770" width="3.5" style="3" customWidth="1"/>
    <col min="771" max="771" width="4.75" style="3" customWidth="1"/>
    <col min="772" max="772" width="10.25" style="3" customWidth="1"/>
    <col min="773" max="773" width="14" style="3" bestFit="1" customWidth="1"/>
    <col min="774" max="774" width="13.125" style="3" bestFit="1" customWidth="1"/>
    <col min="775" max="775" width="63.125" style="3" customWidth="1"/>
    <col min="776" max="776" width="6.25" style="3" customWidth="1"/>
    <col min="777" max="777" width="10.25" style="3" bestFit="1" customWidth="1"/>
    <col min="778" max="778" width="9.875" style="3" bestFit="1" customWidth="1"/>
    <col min="779" max="779" width="5.75" style="3" customWidth="1"/>
    <col min="780" max="780" width="38.125" style="3" customWidth="1"/>
    <col min="781" max="781" width="31" style="3" customWidth="1"/>
    <col min="782" max="782" width="20.625" style="3" customWidth="1"/>
    <col min="783" max="783" width="13.75" style="3" customWidth="1"/>
    <col min="784" max="784" width="6.375" style="3" customWidth="1"/>
    <col min="785" max="785" width="20" style="3" customWidth="1"/>
    <col min="786" max="786" width="20.25" style="3" customWidth="1"/>
    <col min="787" max="787" width="15.625" style="3" customWidth="1"/>
    <col min="788" max="1024" width="9" style="3"/>
    <col min="1025" max="1025" width="14.5" style="3" customWidth="1"/>
    <col min="1026" max="1026" width="3.5" style="3" customWidth="1"/>
    <col min="1027" max="1027" width="4.75" style="3" customWidth="1"/>
    <col min="1028" max="1028" width="10.25" style="3" customWidth="1"/>
    <col min="1029" max="1029" width="14" style="3" bestFit="1" customWidth="1"/>
    <col min="1030" max="1030" width="13.125" style="3" bestFit="1" customWidth="1"/>
    <col min="1031" max="1031" width="63.125" style="3" customWidth="1"/>
    <col min="1032" max="1032" width="6.25" style="3" customWidth="1"/>
    <col min="1033" max="1033" width="10.25" style="3" bestFit="1" customWidth="1"/>
    <col min="1034" max="1034" width="9.875" style="3" bestFit="1" customWidth="1"/>
    <col min="1035" max="1035" width="5.75" style="3" customWidth="1"/>
    <col min="1036" max="1036" width="38.125" style="3" customWidth="1"/>
    <col min="1037" max="1037" width="31" style="3" customWidth="1"/>
    <col min="1038" max="1038" width="20.625" style="3" customWidth="1"/>
    <col min="1039" max="1039" width="13.75" style="3" customWidth="1"/>
    <col min="1040" max="1040" width="6.375" style="3" customWidth="1"/>
    <col min="1041" max="1041" width="20" style="3" customWidth="1"/>
    <col min="1042" max="1042" width="20.25" style="3" customWidth="1"/>
    <col min="1043" max="1043" width="15.625" style="3" customWidth="1"/>
    <col min="1044" max="1280" width="9" style="3"/>
    <col min="1281" max="1281" width="14.5" style="3" customWidth="1"/>
    <col min="1282" max="1282" width="3.5" style="3" customWidth="1"/>
    <col min="1283" max="1283" width="4.75" style="3" customWidth="1"/>
    <col min="1284" max="1284" width="10.25" style="3" customWidth="1"/>
    <col min="1285" max="1285" width="14" style="3" bestFit="1" customWidth="1"/>
    <col min="1286" max="1286" width="13.125" style="3" bestFit="1" customWidth="1"/>
    <col min="1287" max="1287" width="63.125" style="3" customWidth="1"/>
    <col min="1288" max="1288" width="6.25" style="3" customWidth="1"/>
    <col min="1289" max="1289" width="10.25" style="3" bestFit="1" customWidth="1"/>
    <col min="1290" max="1290" width="9.875" style="3" bestFit="1" customWidth="1"/>
    <col min="1291" max="1291" width="5.75" style="3" customWidth="1"/>
    <col min="1292" max="1292" width="38.125" style="3" customWidth="1"/>
    <col min="1293" max="1293" width="31" style="3" customWidth="1"/>
    <col min="1294" max="1294" width="20.625" style="3" customWidth="1"/>
    <col min="1295" max="1295" width="13.75" style="3" customWidth="1"/>
    <col min="1296" max="1296" width="6.375" style="3" customWidth="1"/>
    <col min="1297" max="1297" width="20" style="3" customWidth="1"/>
    <col min="1298" max="1298" width="20.25" style="3" customWidth="1"/>
    <col min="1299" max="1299" width="15.625" style="3" customWidth="1"/>
    <col min="1300" max="1536" width="9" style="3"/>
    <col min="1537" max="1537" width="14.5" style="3" customWidth="1"/>
    <col min="1538" max="1538" width="3.5" style="3" customWidth="1"/>
    <col min="1539" max="1539" width="4.75" style="3" customWidth="1"/>
    <col min="1540" max="1540" width="10.25" style="3" customWidth="1"/>
    <col min="1541" max="1541" width="14" style="3" bestFit="1" customWidth="1"/>
    <col min="1542" max="1542" width="13.125" style="3" bestFit="1" customWidth="1"/>
    <col min="1543" max="1543" width="63.125" style="3" customWidth="1"/>
    <col min="1544" max="1544" width="6.25" style="3" customWidth="1"/>
    <col min="1545" max="1545" width="10.25" style="3" bestFit="1" customWidth="1"/>
    <col min="1546" max="1546" width="9.875" style="3" bestFit="1" customWidth="1"/>
    <col min="1547" max="1547" width="5.75" style="3" customWidth="1"/>
    <col min="1548" max="1548" width="38.125" style="3" customWidth="1"/>
    <col min="1549" max="1549" width="31" style="3" customWidth="1"/>
    <col min="1550" max="1550" width="20.625" style="3" customWidth="1"/>
    <col min="1551" max="1551" width="13.75" style="3" customWidth="1"/>
    <col min="1552" max="1552" width="6.375" style="3" customWidth="1"/>
    <col min="1553" max="1553" width="20" style="3" customWidth="1"/>
    <col min="1554" max="1554" width="20.25" style="3" customWidth="1"/>
    <col min="1555" max="1555" width="15.625" style="3" customWidth="1"/>
    <col min="1556" max="1792" width="9" style="3"/>
    <col min="1793" max="1793" width="14.5" style="3" customWidth="1"/>
    <col min="1794" max="1794" width="3.5" style="3" customWidth="1"/>
    <col min="1795" max="1795" width="4.75" style="3" customWidth="1"/>
    <col min="1796" max="1796" width="10.25" style="3" customWidth="1"/>
    <col min="1797" max="1797" width="14" style="3" bestFit="1" customWidth="1"/>
    <col min="1798" max="1798" width="13.125" style="3" bestFit="1" customWidth="1"/>
    <col min="1799" max="1799" width="63.125" style="3" customWidth="1"/>
    <col min="1800" max="1800" width="6.25" style="3" customWidth="1"/>
    <col min="1801" max="1801" width="10.25" style="3" bestFit="1" customWidth="1"/>
    <col min="1802" max="1802" width="9.875" style="3" bestFit="1" customWidth="1"/>
    <col min="1803" max="1803" width="5.75" style="3" customWidth="1"/>
    <col min="1804" max="1804" width="38.125" style="3" customWidth="1"/>
    <col min="1805" max="1805" width="31" style="3" customWidth="1"/>
    <col min="1806" max="1806" width="20.625" style="3" customWidth="1"/>
    <col min="1807" max="1807" width="13.75" style="3" customWidth="1"/>
    <col min="1808" max="1808" width="6.375" style="3" customWidth="1"/>
    <col min="1809" max="1809" width="20" style="3" customWidth="1"/>
    <col min="1810" max="1810" width="20.25" style="3" customWidth="1"/>
    <col min="1811" max="1811" width="15.625" style="3" customWidth="1"/>
    <col min="1812" max="2048" width="9" style="3"/>
    <col min="2049" max="2049" width="14.5" style="3" customWidth="1"/>
    <col min="2050" max="2050" width="3.5" style="3" customWidth="1"/>
    <col min="2051" max="2051" width="4.75" style="3" customWidth="1"/>
    <col min="2052" max="2052" width="10.25" style="3" customWidth="1"/>
    <col min="2053" max="2053" width="14" style="3" bestFit="1" customWidth="1"/>
    <col min="2054" max="2054" width="13.125" style="3" bestFit="1" customWidth="1"/>
    <col min="2055" max="2055" width="63.125" style="3" customWidth="1"/>
    <col min="2056" max="2056" width="6.25" style="3" customWidth="1"/>
    <col min="2057" max="2057" width="10.25" style="3" bestFit="1" customWidth="1"/>
    <col min="2058" max="2058" width="9.875" style="3" bestFit="1" customWidth="1"/>
    <col min="2059" max="2059" width="5.75" style="3" customWidth="1"/>
    <col min="2060" max="2060" width="38.125" style="3" customWidth="1"/>
    <col min="2061" max="2061" width="31" style="3" customWidth="1"/>
    <col min="2062" max="2062" width="20.625" style="3" customWidth="1"/>
    <col min="2063" max="2063" width="13.75" style="3" customWidth="1"/>
    <col min="2064" max="2064" width="6.375" style="3" customWidth="1"/>
    <col min="2065" max="2065" width="20" style="3" customWidth="1"/>
    <col min="2066" max="2066" width="20.25" style="3" customWidth="1"/>
    <col min="2067" max="2067" width="15.625" style="3" customWidth="1"/>
    <col min="2068" max="2304" width="9" style="3"/>
    <col min="2305" max="2305" width="14.5" style="3" customWidth="1"/>
    <col min="2306" max="2306" width="3.5" style="3" customWidth="1"/>
    <col min="2307" max="2307" width="4.75" style="3" customWidth="1"/>
    <col min="2308" max="2308" width="10.25" style="3" customWidth="1"/>
    <col min="2309" max="2309" width="14" style="3" bestFit="1" customWidth="1"/>
    <col min="2310" max="2310" width="13.125" style="3" bestFit="1" customWidth="1"/>
    <col min="2311" max="2311" width="63.125" style="3" customWidth="1"/>
    <col min="2312" max="2312" width="6.25" style="3" customWidth="1"/>
    <col min="2313" max="2313" width="10.25" style="3" bestFit="1" customWidth="1"/>
    <col min="2314" max="2314" width="9.875" style="3" bestFit="1" customWidth="1"/>
    <col min="2315" max="2315" width="5.75" style="3" customWidth="1"/>
    <col min="2316" max="2316" width="38.125" style="3" customWidth="1"/>
    <col min="2317" max="2317" width="31" style="3" customWidth="1"/>
    <col min="2318" max="2318" width="20.625" style="3" customWidth="1"/>
    <col min="2319" max="2319" width="13.75" style="3" customWidth="1"/>
    <col min="2320" max="2320" width="6.375" style="3" customWidth="1"/>
    <col min="2321" max="2321" width="20" style="3" customWidth="1"/>
    <col min="2322" max="2322" width="20.25" style="3" customWidth="1"/>
    <col min="2323" max="2323" width="15.625" style="3" customWidth="1"/>
    <col min="2324" max="2560" width="9" style="3"/>
    <col min="2561" max="2561" width="14.5" style="3" customWidth="1"/>
    <col min="2562" max="2562" width="3.5" style="3" customWidth="1"/>
    <col min="2563" max="2563" width="4.75" style="3" customWidth="1"/>
    <col min="2564" max="2564" width="10.25" style="3" customWidth="1"/>
    <col min="2565" max="2565" width="14" style="3" bestFit="1" customWidth="1"/>
    <col min="2566" max="2566" width="13.125" style="3" bestFit="1" customWidth="1"/>
    <col min="2567" max="2567" width="63.125" style="3" customWidth="1"/>
    <col min="2568" max="2568" width="6.25" style="3" customWidth="1"/>
    <col min="2569" max="2569" width="10.25" style="3" bestFit="1" customWidth="1"/>
    <col min="2570" max="2570" width="9.875" style="3" bestFit="1" customWidth="1"/>
    <col min="2571" max="2571" width="5.75" style="3" customWidth="1"/>
    <col min="2572" max="2572" width="38.125" style="3" customWidth="1"/>
    <col min="2573" max="2573" width="31" style="3" customWidth="1"/>
    <col min="2574" max="2574" width="20.625" style="3" customWidth="1"/>
    <col min="2575" max="2575" width="13.75" style="3" customWidth="1"/>
    <col min="2576" max="2576" width="6.375" style="3" customWidth="1"/>
    <col min="2577" max="2577" width="20" style="3" customWidth="1"/>
    <col min="2578" max="2578" width="20.25" style="3" customWidth="1"/>
    <col min="2579" max="2579" width="15.625" style="3" customWidth="1"/>
    <col min="2580" max="2816" width="9" style="3"/>
    <col min="2817" max="2817" width="14.5" style="3" customWidth="1"/>
    <col min="2818" max="2818" width="3.5" style="3" customWidth="1"/>
    <col min="2819" max="2819" width="4.75" style="3" customWidth="1"/>
    <col min="2820" max="2820" width="10.25" style="3" customWidth="1"/>
    <col min="2821" max="2821" width="14" style="3" bestFit="1" customWidth="1"/>
    <col min="2822" max="2822" width="13.125" style="3" bestFit="1" customWidth="1"/>
    <col min="2823" max="2823" width="63.125" style="3" customWidth="1"/>
    <col min="2824" max="2824" width="6.25" style="3" customWidth="1"/>
    <col min="2825" max="2825" width="10.25" style="3" bestFit="1" customWidth="1"/>
    <col min="2826" max="2826" width="9.875" style="3" bestFit="1" customWidth="1"/>
    <col min="2827" max="2827" width="5.75" style="3" customWidth="1"/>
    <col min="2828" max="2828" width="38.125" style="3" customWidth="1"/>
    <col min="2829" max="2829" width="31" style="3" customWidth="1"/>
    <col min="2830" max="2830" width="20.625" style="3" customWidth="1"/>
    <col min="2831" max="2831" width="13.75" style="3" customWidth="1"/>
    <col min="2832" max="2832" width="6.375" style="3" customWidth="1"/>
    <col min="2833" max="2833" width="20" style="3" customWidth="1"/>
    <col min="2834" max="2834" width="20.25" style="3" customWidth="1"/>
    <col min="2835" max="2835" width="15.625" style="3" customWidth="1"/>
    <col min="2836" max="3072" width="9" style="3"/>
    <col min="3073" max="3073" width="14.5" style="3" customWidth="1"/>
    <col min="3074" max="3074" width="3.5" style="3" customWidth="1"/>
    <col min="3075" max="3075" width="4.75" style="3" customWidth="1"/>
    <col min="3076" max="3076" width="10.25" style="3" customWidth="1"/>
    <col min="3077" max="3077" width="14" style="3" bestFit="1" customWidth="1"/>
    <col min="3078" max="3078" width="13.125" style="3" bestFit="1" customWidth="1"/>
    <col min="3079" max="3079" width="63.125" style="3" customWidth="1"/>
    <col min="3080" max="3080" width="6.25" style="3" customWidth="1"/>
    <col min="3081" max="3081" width="10.25" style="3" bestFit="1" customWidth="1"/>
    <col min="3082" max="3082" width="9.875" style="3" bestFit="1" customWidth="1"/>
    <col min="3083" max="3083" width="5.75" style="3" customWidth="1"/>
    <col min="3084" max="3084" width="38.125" style="3" customWidth="1"/>
    <col min="3085" max="3085" width="31" style="3" customWidth="1"/>
    <col min="3086" max="3086" width="20.625" style="3" customWidth="1"/>
    <col min="3087" max="3087" width="13.75" style="3" customWidth="1"/>
    <col min="3088" max="3088" width="6.375" style="3" customWidth="1"/>
    <col min="3089" max="3089" width="20" style="3" customWidth="1"/>
    <col min="3090" max="3090" width="20.25" style="3" customWidth="1"/>
    <col min="3091" max="3091" width="15.625" style="3" customWidth="1"/>
    <col min="3092" max="3328" width="9" style="3"/>
    <col min="3329" max="3329" width="14.5" style="3" customWidth="1"/>
    <col min="3330" max="3330" width="3.5" style="3" customWidth="1"/>
    <col min="3331" max="3331" width="4.75" style="3" customWidth="1"/>
    <col min="3332" max="3332" width="10.25" style="3" customWidth="1"/>
    <col min="3333" max="3333" width="14" style="3" bestFit="1" customWidth="1"/>
    <col min="3334" max="3334" width="13.125" style="3" bestFit="1" customWidth="1"/>
    <col min="3335" max="3335" width="63.125" style="3" customWidth="1"/>
    <col min="3336" max="3336" width="6.25" style="3" customWidth="1"/>
    <col min="3337" max="3337" width="10.25" style="3" bestFit="1" customWidth="1"/>
    <col min="3338" max="3338" width="9.875" style="3" bestFit="1" customWidth="1"/>
    <col min="3339" max="3339" width="5.75" style="3" customWidth="1"/>
    <col min="3340" max="3340" width="38.125" style="3" customWidth="1"/>
    <col min="3341" max="3341" width="31" style="3" customWidth="1"/>
    <col min="3342" max="3342" width="20.625" style="3" customWidth="1"/>
    <col min="3343" max="3343" width="13.75" style="3" customWidth="1"/>
    <col min="3344" max="3344" width="6.375" style="3" customWidth="1"/>
    <col min="3345" max="3345" width="20" style="3" customWidth="1"/>
    <col min="3346" max="3346" width="20.25" style="3" customWidth="1"/>
    <col min="3347" max="3347" width="15.625" style="3" customWidth="1"/>
    <col min="3348" max="3584" width="9" style="3"/>
    <col min="3585" max="3585" width="14.5" style="3" customWidth="1"/>
    <col min="3586" max="3586" width="3.5" style="3" customWidth="1"/>
    <col min="3587" max="3587" width="4.75" style="3" customWidth="1"/>
    <col min="3588" max="3588" width="10.25" style="3" customWidth="1"/>
    <col min="3589" max="3589" width="14" style="3" bestFit="1" customWidth="1"/>
    <col min="3590" max="3590" width="13.125" style="3" bestFit="1" customWidth="1"/>
    <col min="3591" max="3591" width="63.125" style="3" customWidth="1"/>
    <col min="3592" max="3592" width="6.25" style="3" customWidth="1"/>
    <col min="3593" max="3593" width="10.25" style="3" bestFit="1" customWidth="1"/>
    <col min="3594" max="3594" width="9.875" style="3" bestFit="1" customWidth="1"/>
    <col min="3595" max="3595" width="5.75" style="3" customWidth="1"/>
    <col min="3596" max="3596" width="38.125" style="3" customWidth="1"/>
    <col min="3597" max="3597" width="31" style="3" customWidth="1"/>
    <col min="3598" max="3598" width="20.625" style="3" customWidth="1"/>
    <col min="3599" max="3599" width="13.75" style="3" customWidth="1"/>
    <col min="3600" max="3600" width="6.375" style="3" customWidth="1"/>
    <col min="3601" max="3601" width="20" style="3" customWidth="1"/>
    <col min="3602" max="3602" width="20.25" style="3" customWidth="1"/>
    <col min="3603" max="3603" width="15.625" style="3" customWidth="1"/>
    <col min="3604" max="3840" width="9" style="3"/>
    <col min="3841" max="3841" width="14.5" style="3" customWidth="1"/>
    <col min="3842" max="3842" width="3.5" style="3" customWidth="1"/>
    <col min="3843" max="3843" width="4.75" style="3" customWidth="1"/>
    <col min="3844" max="3844" width="10.25" style="3" customWidth="1"/>
    <col min="3845" max="3845" width="14" style="3" bestFit="1" customWidth="1"/>
    <col min="3846" max="3846" width="13.125" style="3" bestFit="1" customWidth="1"/>
    <col min="3847" max="3847" width="63.125" style="3" customWidth="1"/>
    <col min="3848" max="3848" width="6.25" style="3" customWidth="1"/>
    <col min="3849" max="3849" width="10.25" style="3" bestFit="1" customWidth="1"/>
    <col min="3850" max="3850" width="9.875" style="3" bestFit="1" customWidth="1"/>
    <col min="3851" max="3851" width="5.75" style="3" customWidth="1"/>
    <col min="3852" max="3852" width="38.125" style="3" customWidth="1"/>
    <col min="3853" max="3853" width="31" style="3" customWidth="1"/>
    <col min="3854" max="3854" width="20.625" style="3" customWidth="1"/>
    <col min="3855" max="3855" width="13.75" style="3" customWidth="1"/>
    <col min="3856" max="3856" width="6.375" style="3" customWidth="1"/>
    <col min="3857" max="3857" width="20" style="3" customWidth="1"/>
    <col min="3858" max="3858" width="20.25" style="3" customWidth="1"/>
    <col min="3859" max="3859" width="15.625" style="3" customWidth="1"/>
    <col min="3860" max="4096" width="9" style="3"/>
    <col min="4097" max="4097" width="14.5" style="3" customWidth="1"/>
    <col min="4098" max="4098" width="3.5" style="3" customWidth="1"/>
    <col min="4099" max="4099" width="4.75" style="3" customWidth="1"/>
    <col min="4100" max="4100" width="10.25" style="3" customWidth="1"/>
    <col min="4101" max="4101" width="14" style="3" bestFit="1" customWidth="1"/>
    <col min="4102" max="4102" width="13.125" style="3" bestFit="1" customWidth="1"/>
    <col min="4103" max="4103" width="63.125" style="3" customWidth="1"/>
    <col min="4104" max="4104" width="6.25" style="3" customWidth="1"/>
    <col min="4105" max="4105" width="10.25" style="3" bestFit="1" customWidth="1"/>
    <col min="4106" max="4106" width="9.875" style="3" bestFit="1" customWidth="1"/>
    <col min="4107" max="4107" width="5.75" style="3" customWidth="1"/>
    <col min="4108" max="4108" width="38.125" style="3" customWidth="1"/>
    <col min="4109" max="4109" width="31" style="3" customWidth="1"/>
    <col min="4110" max="4110" width="20.625" style="3" customWidth="1"/>
    <col min="4111" max="4111" width="13.75" style="3" customWidth="1"/>
    <col min="4112" max="4112" width="6.375" style="3" customWidth="1"/>
    <col min="4113" max="4113" width="20" style="3" customWidth="1"/>
    <col min="4114" max="4114" width="20.25" style="3" customWidth="1"/>
    <col min="4115" max="4115" width="15.625" style="3" customWidth="1"/>
    <col min="4116" max="4352" width="9" style="3"/>
    <col min="4353" max="4353" width="14.5" style="3" customWidth="1"/>
    <col min="4354" max="4354" width="3.5" style="3" customWidth="1"/>
    <col min="4355" max="4355" width="4.75" style="3" customWidth="1"/>
    <col min="4356" max="4356" width="10.25" style="3" customWidth="1"/>
    <col min="4357" max="4357" width="14" style="3" bestFit="1" customWidth="1"/>
    <col min="4358" max="4358" width="13.125" style="3" bestFit="1" customWidth="1"/>
    <col min="4359" max="4359" width="63.125" style="3" customWidth="1"/>
    <col min="4360" max="4360" width="6.25" style="3" customWidth="1"/>
    <col min="4361" max="4361" width="10.25" style="3" bestFit="1" customWidth="1"/>
    <col min="4362" max="4362" width="9.875" style="3" bestFit="1" customWidth="1"/>
    <col min="4363" max="4363" width="5.75" style="3" customWidth="1"/>
    <col min="4364" max="4364" width="38.125" style="3" customWidth="1"/>
    <col min="4365" max="4365" width="31" style="3" customWidth="1"/>
    <col min="4366" max="4366" width="20.625" style="3" customWidth="1"/>
    <col min="4367" max="4367" width="13.75" style="3" customWidth="1"/>
    <col min="4368" max="4368" width="6.375" style="3" customWidth="1"/>
    <col min="4369" max="4369" width="20" style="3" customWidth="1"/>
    <col min="4370" max="4370" width="20.25" style="3" customWidth="1"/>
    <col min="4371" max="4371" width="15.625" style="3" customWidth="1"/>
    <col min="4372" max="4608" width="9" style="3"/>
    <col min="4609" max="4609" width="14.5" style="3" customWidth="1"/>
    <col min="4610" max="4610" width="3.5" style="3" customWidth="1"/>
    <col min="4611" max="4611" width="4.75" style="3" customWidth="1"/>
    <col min="4612" max="4612" width="10.25" style="3" customWidth="1"/>
    <col min="4613" max="4613" width="14" style="3" bestFit="1" customWidth="1"/>
    <col min="4614" max="4614" width="13.125" style="3" bestFit="1" customWidth="1"/>
    <col min="4615" max="4615" width="63.125" style="3" customWidth="1"/>
    <col min="4616" max="4616" width="6.25" style="3" customWidth="1"/>
    <col min="4617" max="4617" width="10.25" style="3" bestFit="1" customWidth="1"/>
    <col min="4618" max="4618" width="9.875" style="3" bestFit="1" customWidth="1"/>
    <col min="4619" max="4619" width="5.75" style="3" customWidth="1"/>
    <col min="4620" max="4620" width="38.125" style="3" customWidth="1"/>
    <col min="4621" max="4621" width="31" style="3" customWidth="1"/>
    <col min="4622" max="4622" width="20.625" style="3" customWidth="1"/>
    <col min="4623" max="4623" width="13.75" style="3" customWidth="1"/>
    <col min="4624" max="4624" width="6.375" style="3" customWidth="1"/>
    <col min="4625" max="4625" width="20" style="3" customWidth="1"/>
    <col min="4626" max="4626" width="20.25" style="3" customWidth="1"/>
    <col min="4627" max="4627" width="15.625" style="3" customWidth="1"/>
    <col min="4628" max="4864" width="9" style="3"/>
    <col min="4865" max="4865" width="14.5" style="3" customWidth="1"/>
    <col min="4866" max="4866" width="3.5" style="3" customWidth="1"/>
    <col min="4867" max="4867" width="4.75" style="3" customWidth="1"/>
    <col min="4868" max="4868" width="10.25" style="3" customWidth="1"/>
    <col min="4869" max="4869" width="14" style="3" bestFit="1" customWidth="1"/>
    <col min="4870" max="4870" width="13.125" style="3" bestFit="1" customWidth="1"/>
    <col min="4871" max="4871" width="63.125" style="3" customWidth="1"/>
    <col min="4872" max="4872" width="6.25" style="3" customWidth="1"/>
    <col min="4873" max="4873" width="10.25" style="3" bestFit="1" customWidth="1"/>
    <col min="4874" max="4874" width="9.875" style="3" bestFit="1" customWidth="1"/>
    <col min="4875" max="4875" width="5.75" style="3" customWidth="1"/>
    <col min="4876" max="4876" width="38.125" style="3" customWidth="1"/>
    <col min="4877" max="4877" width="31" style="3" customWidth="1"/>
    <col min="4878" max="4878" width="20.625" style="3" customWidth="1"/>
    <col min="4879" max="4879" width="13.75" style="3" customWidth="1"/>
    <col min="4880" max="4880" width="6.375" style="3" customWidth="1"/>
    <col min="4881" max="4881" width="20" style="3" customWidth="1"/>
    <col min="4882" max="4882" width="20.25" style="3" customWidth="1"/>
    <col min="4883" max="4883" width="15.625" style="3" customWidth="1"/>
    <col min="4884" max="5120" width="9" style="3"/>
    <col min="5121" max="5121" width="14.5" style="3" customWidth="1"/>
    <col min="5122" max="5122" width="3.5" style="3" customWidth="1"/>
    <col min="5123" max="5123" width="4.75" style="3" customWidth="1"/>
    <col min="5124" max="5124" width="10.25" style="3" customWidth="1"/>
    <col min="5125" max="5125" width="14" style="3" bestFit="1" customWidth="1"/>
    <col min="5126" max="5126" width="13.125" style="3" bestFit="1" customWidth="1"/>
    <col min="5127" max="5127" width="63.125" style="3" customWidth="1"/>
    <col min="5128" max="5128" width="6.25" style="3" customWidth="1"/>
    <col min="5129" max="5129" width="10.25" style="3" bestFit="1" customWidth="1"/>
    <col min="5130" max="5130" width="9.875" style="3" bestFit="1" customWidth="1"/>
    <col min="5131" max="5131" width="5.75" style="3" customWidth="1"/>
    <col min="5132" max="5132" width="38.125" style="3" customWidth="1"/>
    <col min="5133" max="5133" width="31" style="3" customWidth="1"/>
    <col min="5134" max="5134" width="20.625" style="3" customWidth="1"/>
    <col min="5135" max="5135" width="13.75" style="3" customWidth="1"/>
    <col min="5136" max="5136" width="6.375" style="3" customWidth="1"/>
    <col min="5137" max="5137" width="20" style="3" customWidth="1"/>
    <col min="5138" max="5138" width="20.25" style="3" customWidth="1"/>
    <col min="5139" max="5139" width="15.625" style="3" customWidth="1"/>
    <col min="5140" max="5376" width="9" style="3"/>
    <col min="5377" max="5377" width="14.5" style="3" customWidth="1"/>
    <col min="5378" max="5378" width="3.5" style="3" customWidth="1"/>
    <col min="5379" max="5379" width="4.75" style="3" customWidth="1"/>
    <col min="5380" max="5380" width="10.25" style="3" customWidth="1"/>
    <col min="5381" max="5381" width="14" style="3" bestFit="1" customWidth="1"/>
    <col min="5382" max="5382" width="13.125" style="3" bestFit="1" customWidth="1"/>
    <col min="5383" max="5383" width="63.125" style="3" customWidth="1"/>
    <col min="5384" max="5384" width="6.25" style="3" customWidth="1"/>
    <col min="5385" max="5385" width="10.25" style="3" bestFit="1" customWidth="1"/>
    <col min="5386" max="5386" width="9.875" style="3" bestFit="1" customWidth="1"/>
    <col min="5387" max="5387" width="5.75" style="3" customWidth="1"/>
    <col min="5388" max="5388" width="38.125" style="3" customWidth="1"/>
    <col min="5389" max="5389" width="31" style="3" customWidth="1"/>
    <col min="5390" max="5390" width="20.625" style="3" customWidth="1"/>
    <col min="5391" max="5391" width="13.75" style="3" customWidth="1"/>
    <col min="5392" max="5392" width="6.375" style="3" customWidth="1"/>
    <col min="5393" max="5393" width="20" style="3" customWidth="1"/>
    <col min="5394" max="5394" width="20.25" style="3" customWidth="1"/>
    <col min="5395" max="5395" width="15.625" style="3" customWidth="1"/>
    <col min="5396" max="5632" width="9" style="3"/>
    <col min="5633" max="5633" width="14.5" style="3" customWidth="1"/>
    <col min="5634" max="5634" width="3.5" style="3" customWidth="1"/>
    <col min="5635" max="5635" width="4.75" style="3" customWidth="1"/>
    <col min="5636" max="5636" width="10.25" style="3" customWidth="1"/>
    <col min="5637" max="5637" width="14" style="3" bestFit="1" customWidth="1"/>
    <col min="5638" max="5638" width="13.125" style="3" bestFit="1" customWidth="1"/>
    <col min="5639" max="5639" width="63.125" style="3" customWidth="1"/>
    <col min="5640" max="5640" width="6.25" style="3" customWidth="1"/>
    <col min="5641" max="5641" width="10.25" style="3" bestFit="1" customWidth="1"/>
    <col min="5642" max="5642" width="9.875" style="3" bestFit="1" customWidth="1"/>
    <col min="5643" max="5643" width="5.75" style="3" customWidth="1"/>
    <col min="5644" max="5644" width="38.125" style="3" customWidth="1"/>
    <col min="5645" max="5645" width="31" style="3" customWidth="1"/>
    <col min="5646" max="5646" width="20.625" style="3" customWidth="1"/>
    <col min="5647" max="5647" width="13.75" style="3" customWidth="1"/>
    <col min="5648" max="5648" width="6.375" style="3" customWidth="1"/>
    <col min="5649" max="5649" width="20" style="3" customWidth="1"/>
    <col min="5650" max="5650" width="20.25" style="3" customWidth="1"/>
    <col min="5651" max="5651" width="15.625" style="3" customWidth="1"/>
    <col min="5652" max="5888" width="9" style="3"/>
    <col min="5889" max="5889" width="14.5" style="3" customWidth="1"/>
    <col min="5890" max="5890" width="3.5" style="3" customWidth="1"/>
    <col min="5891" max="5891" width="4.75" style="3" customWidth="1"/>
    <col min="5892" max="5892" width="10.25" style="3" customWidth="1"/>
    <col min="5893" max="5893" width="14" style="3" bestFit="1" customWidth="1"/>
    <col min="5894" max="5894" width="13.125" style="3" bestFit="1" customWidth="1"/>
    <col min="5895" max="5895" width="63.125" style="3" customWidth="1"/>
    <col min="5896" max="5896" width="6.25" style="3" customWidth="1"/>
    <col min="5897" max="5897" width="10.25" style="3" bestFit="1" customWidth="1"/>
    <col min="5898" max="5898" width="9.875" style="3" bestFit="1" customWidth="1"/>
    <col min="5899" max="5899" width="5.75" style="3" customWidth="1"/>
    <col min="5900" max="5900" width="38.125" style="3" customWidth="1"/>
    <col min="5901" max="5901" width="31" style="3" customWidth="1"/>
    <col min="5902" max="5902" width="20.625" style="3" customWidth="1"/>
    <col min="5903" max="5903" width="13.75" style="3" customWidth="1"/>
    <col min="5904" max="5904" width="6.375" style="3" customWidth="1"/>
    <col min="5905" max="5905" width="20" style="3" customWidth="1"/>
    <col min="5906" max="5906" width="20.25" style="3" customWidth="1"/>
    <col min="5907" max="5907" width="15.625" style="3" customWidth="1"/>
    <col min="5908" max="6144" width="9" style="3"/>
    <col min="6145" max="6145" width="14.5" style="3" customWidth="1"/>
    <col min="6146" max="6146" width="3.5" style="3" customWidth="1"/>
    <col min="6147" max="6147" width="4.75" style="3" customWidth="1"/>
    <col min="6148" max="6148" width="10.25" style="3" customWidth="1"/>
    <col min="6149" max="6149" width="14" style="3" bestFit="1" customWidth="1"/>
    <col min="6150" max="6150" width="13.125" style="3" bestFit="1" customWidth="1"/>
    <col min="6151" max="6151" width="63.125" style="3" customWidth="1"/>
    <col min="6152" max="6152" width="6.25" style="3" customWidth="1"/>
    <col min="6153" max="6153" width="10.25" style="3" bestFit="1" customWidth="1"/>
    <col min="6154" max="6154" width="9.875" style="3" bestFit="1" customWidth="1"/>
    <col min="6155" max="6155" width="5.75" style="3" customWidth="1"/>
    <col min="6156" max="6156" width="38.125" style="3" customWidth="1"/>
    <col min="6157" max="6157" width="31" style="3" customWidth="1"/>
    <col min="6158" max="6158" width="20.625" style="3" customWidth="1"/>
    <col min="6159" max="6159" width="13.75" style="3" customWidth="1"/>
    <col min="6160" max="6160" width="6.375" style="3" customWidth="1"/>
    <col min="6161" max="6161" width="20" style="3" customWidth="1"/>
    <col min="6162" max="6162" width="20.25" style="3" customWidth="1"/>
    <col min="6163" max="6163" width="15.625" style="3" customWidth="1"/>
    <col min="6164" max="6400" width="9" style="3"/>
    <col min="6401" max="6401" width="14.5" style="3" customWidth="1"/>
    <col min="6402" max="6402" width="3.5" style="3" customWidth="1"/>
    <col min="6403" max="6403" width="4.75" style="3" customWidth="1"/>
    <col min="6404" max="6404" width="10.25" style="3" customWidth="1"/>
    <col min="6405" max="6405" width="14" style="3" bestFit="1" customWidth="1"/>
    <col min="6406" max="6406" width="13.125" style="3" bestFit="1" customWidth="1"/>
    <col min="6407" max="6407" width="63.125" style="3" customWidth="1"/>
    <col min="6408" max="6408" width="6.25" style="3" customWidth="1"/>
    <col min="6409" max="6409" width="10.25" style="3" bestFit="1" customWidth="1"/>
    <col min="6410" max="6410" width="9.875" style="3" bestFit="1" customWidth="1"/>
    <col min="6411" max="6411" width="5.75" style="3" customWidth="1"/>
    <col min="6412" max="6412" width="38.125" style="3" customWidth="1"/>
    <col min="6413" max="6413" width="31" style="3" customWidth="1"/>
    <col min="6414" max="6414" width="20.625" style="3" customWidth="1"/>
    <col min="6415" max="6415" width="13.75" style="3" customWidth="1"/>
    <col min="6416" max="6416" width="6.375" style="3" customWidth="1"/>
    <col min="6417" max="6417" width="20" style="3" customWidth="1"/>
    <col min="6418" max="6418" width="20.25" style="3" customWidth="1"/>
    <col min="6419" max="6419" width="15.625" style="3" customWidth="1"/>
    <col min="6420" max="6656" width="9" style="3"/>
    <col min="6657" max="6657" width="14.5" style="3" customWidth="1"/>
    <col min="6658" max="6658" width="3.5" style="3" customWidth="1"/>
    <col min="6659" max="6659" width="4.75" style="3" customWidth="1"/>
    <col min="6660" max="6660" width="10.25" style="3" customWidth="1"/>
    <col min="6661" max="6661" width="14" style="3" bestFit="1" customWidth="1"/>
    <col min="6662" max="6662" width="13.125" style="3" bestFit="1" customWidth="1"/>
    <col min="6663" max="6663" width="63.125" style="3" customWidth="1"/>
    <col min="6664" max="6664" width="6.25" style="3" customWidth="1"/>
    <col min="6665" max="6665" width="10.25" style="3" bestFit="1" customWidth="1"/>
    <col min="6666" max="6666" width="9.875" style="3" bestFit="1" customWidth="1"/>
    <col min="6667" max="6667" width="5.75" style="3" customWidth="1"/>
    <col min="6668" max="6668" width="38.125" style="3" customWidth="1"/>
    <col min="6669" max="6669" width="31" style="3" customWidth="1"/>
    <col min="6670" max="6670" width="20.625" style="3" customWidth="1"/>
    <col min="6671" max="6671" width="13.75" style="3" customWidth="1"/>
    <col min="6672" max="6672" width="6.375" style="3" customWidth="1"/>
    <col min="6673" max="6673" width="20" style="3" customWidth="1"/>
    <col min="6674" max="6674" width="20.25" style="3" customWidth="1"/>
    <col min="6675" max="6675" width="15.625" style="3" customWidth="1"/>
    <col min="6676" max="6912" width="9" style="3"/>
    <col min="6913" max="6913" width="14.5" style="3" customWidth="1"/>
    <col min="6914" max="6914" width="3.5" style="3" customWidth="1"/>
    <col min="6915" max="6915" width="4.75" style="3" customWidth="1"/>
    <col min="6916" max="6916" width="10.25" style="3" customWidth="1"/>
    <col min="6917" max="6917" width="14" style="3" bestFit="1" customWidth="1"/>
    <col min="6918" max="6918" width="13.125" style="3" bestFit="1" customWidth="1"/>
    <col min="6919" max="6919" width="63.125" style="3" customWidth="1"/>
    <col min="6920" max="6920" width="6.25" style="3" customWidth="1"/>
    <col min="6921" max="6921" width="10.25" style="3" bestFit="1" customWidth="1"/>
    <col min="6922" max="6922" width="9.875" style="3" bestFit="1" customWidth="1"/>
    <col min="6923" max="6923" width="5.75" style="3" customWidth="1"/>
    <col min="6924" max="6924" width="38.125" style="3" customWidth="1"/>
    <col min="6925" max="6925" width="31" style="3" customWidth="1"/>
    <col min="6926" max="6926" width="20.625" style="3" customWidth="1"/>
    <col min="6927" max="6927" width="13.75" style="3" customWidth="1"/>
    <col min="6928" max="6928" width="6.375" style="3" customWidth="1"/>
    <col min="6929" max="6929" width="20" style="3" customWidth="1"/>
    <col min="6930" max="6930" width="20.25" style="3" customWidth="1"/>
    <col min="6931" max="6931" width="15.625" style="3" customWidth="1"/>
    <col min="6932" max="7168" width="9" style="3"/>
    <col min="7169" max="7169" width="14.5" style="3" customWidth="1"/>
    <col min="7170" max="7170" width="3.5" style="3" customWidth="1"/>
    <col min="7171" max="7171" width="4.75" style="3" customWidth="1"/>
    <col min="7172" max="7172" width="10.25" style="3" customWidth="1"/>
    <col min="7173" max="7173" width="14" style="3" bestFit="1" customWidth="1"/>
    <col min="7174" max="7174" width="13.125" style="3" bestFit="1" customWidth="1"/>
    <col min="7175" max="7175" width="63.125" style="3" customWidth="1"/>
    <col min="7176" max="7176" width="6.25" style="3" customWidth="1"/>
    <col min="7177" max="7177" width="10.25" style="3" bestFit="1" customWidth="1"/>
    <col min="7178" max="7178" width="9.875" style="3" bestFit="1" customWidth="1"/>
    <col min="7179" max="7179" width="5.75" style="3" customWidth="1"/>
    <col min="7180" max="7180" width="38.125" style="3" customWidth="1"/>
    <col min="7181" max="7181" width="31" style="3" customWidth="1"/>
    <col min="7182" max="7182" width="20.625" style="3" customWidth="1"/>
    <col min="7183" max="7183" width="13.75" style="3" customWidth="1"/>
    <col min="7184" max="7184" width="6.375" style="3" customWidth="1"/>
    <col min="7185" max="7185" width="20" style="3" customWidth="1"/>
    <col min="7186" max="7186" width="20.25" style="3" customWidth="1"/>
    <col min="7187" max="7187" width="15.625" style="3" customWidth="1"/>
    <col min="7188" max="7424" width="9" style="3"/>
    <col min="7425" max="7425" width="14.5" style="3" customWidth="1"/>
    <col min="7426" max="7426" width="3.5" style="3" customWidth="1"/>
    <col min="7427" max="7427" width="4.75" style="3" customWidth="1"/>
    <col min="7428" max="7428" width="10.25" style="3" customWidth="1"/>
    <col min="7429" max="7429" width="14" style="3" bestFit="1" customWidth="1"/>
    <col min="7430" max="7430" width="13.125" style="3" bestFit="1" customWidth="1"/>
    <col min="7431" max="7431" width="63.125" style="3" customWidth="1"/>
    <col min="7432" max="7432" width="6.25" style="3" customWidth="1"/>
    <col min="7433" max="7433" width="10.25" style="3" bestFit="1" customWidth="1"/>
    <col min="7434" max="7434" width="9.875" style="3" bestFit="1" customWidth="1"/>
    <col min="7435" max="7435" width="5.75" style="3" customWidth="1"/>
    <col min="7436" max="7436" width="38.125" style="3" customWidth="1"/>
    <col min="7437" max="7437" width="31" style="3" customWidth="1"/>
    <col min="7438" max="7438" width="20.625" style="3" customWidth="1"/>
    <col min="7439" max="7439" width="13.75" style="3" customWidth="1"/>
    <col min="7440" max="7440" width="6.375" style="3" customWidth="1"/>
    <col min="7441" max="7441" width="20" style="3" customWidth="1"/>
    <col min="7442" max="7442" width="20.25" style="3" customWidth="1"/>
    <col min="7443" max="7443" width="15.625" style="3" customWidth="1"/>
    <col min="7444" max="7680" width="9" style="3"/>
    <col min="7681" max="7681" width="14.5" style="3" customWidth="1"/>
    <col min="7682" max="7682" width="3.5" style="3" customWidth="1"/>
    <col min="7683" max="7683" width="4.75" style="3" customWidth="1"/>
    <col min="7684" max="7684" width="10.25" style="3" customWidth="1"/>
    <col min="7685" max="7685" width="14" style="3" bestFit="1" customWidth="1"/>
    <col min="7686" max="7686" width="13.125" style="3" bestFit="1" customWidth="1"/>
    <col min="7687" max="7687" width="63.125" style="3" customWidth="1"/>
    <col min="7688" max="7688" width="6.25" style="3" customWidth="1"/>
    <col min="7689" max="7689" width="10.25" style="3" bestFit="1" customWidth="1"/>
    <col min="7690" max="7690" width="9.875" style="3" bestFit="1" customWidth="1"/>
    <col min="7691" max="7691" width="5.75" style="3" customWidth="1"/>
    <col min="7692" max="7692" width="38.125" style="3" customWidth="1"/>
    <col min="7693" max="7693" width="31" style="3" customWidth="1"/>
    <col min="7694" max="7694" width="20.625" style="3" customWidth="1"/>
    <col min="7695" max="7695" width="13.75" style="3" customWidth="1"/>
    <col min="7696" max="7696" width="6.375" style="3" customWidth="1"/>
    <col min="7697" max="7697" width="20" style="3" customWidth="1"/>
    <col min="7698" max="7698" width="20.25" style="3" customWidth="1"/>
    <col min="7699" max="7699" width="15.625" style="3" customWidth="1"/>
    <col min="7700" max="7936" width="9" style="3"/>
    <col min="7937" max="7937" width="14.5" style="3" customWidth="1"/>
    <col min="7938" max="7938" width="3.5" style="3" customWidth="1"/>
    <col min="7939" max="7939" width="4.75" style="3" customWidth="1"/>
    <col min="7940" max="7940" width="10.25" style="3" customWidth="1"/>
    <col min="7941" max="7941" width="14" style="3" bestFit="1" customWidth="1"/>
    <col min="7942" max="7942" width="13.125" style="3" bestFit="1" customWidth="1"/>
    <col min="7943" max="7943" width="63.125" style="3" customWidth="1"/>
    <col min="7944" max="7944" width="6.25" style="3" customWidth="1"/>
    <col min="7945" max="7945" width="10.25" style="3" bestFit="1" customWidth="1"/>
    <col min="7946" max="7946" width="9.875" style="3" bestFit="1" customWidth="1"/>
    <col min="7947" max="7947" width="5.75" style="3" customWidth="1"/>
    <col min="7948" max="7948" width="38.125" style="3" customWidth="1"/>
    <col min="7949" max="7949" width="31" style="3" customWidth="1"/>
    <col min="7950" max="7950" width="20.625" style="3" customWidth="1"/>
    <col min="7951" max="7951" width="13.75" style="3" customWidth="1"/>
    <col min="7952" max="7952" width="6.375" style="3" customWidth="1"/>
    <col min="7953" max="7953" width="20" style="3" customWidth="1"/>
    <col min="7954" max="7954" width="20.25" style="3" customWidth="1"/>
    <col min="7955" max="7955" width="15.625" style="3" customWidth="1"/>
    <col min="7956" max="8192" width="9" style="3"/>
    <col min="8193" max="8193" width="14.5" style="3" customWidth="1"/>
    <col min="8194" max="8194" width="3.5" style="3" customWidth="1"/>
    <col min="8195" max="8195" width="4.75" style="3" customWidth="1"/>
    <col min="8196" max="8196" width="10.25" style="3" customWidth="1"/>
    <col min="8197" max="8197" width="14" style="3" bestFit="1" customWidth="1"/>
    <col min="8198" max="8198" width="13.125" style="3" bestFit="1" customWidth="1"/>
    <col min="8199" max="8199" width="63.125" style="3" customWidth="1"/>
    <col min="8200" max="8200" width="6.25" style="3" customWidth="1"/>
    <col min="8201" max="8201" width="10.25" style="3" bestFit="1" customWidth="1"/>
    <col min="8202" max="8202" width="9.875" style="3" bestFit="1" customWidth="1"/>
    <col min="8203" max="8203" width="5.75" style="3" customWidth="1"/>
    <col min="8204" max="8204" width="38.125" style="3" customWidth="1"/>
    <col min="8205" max="8205" width="31" style="3" customWidth="1"/>
    <col min="8206" max="8206" width="20.625" style="3" customWidth="1"/>
    <col min="8207" max="8207" width="13.75" style="3" customWidth="1"/>
    <col min="8208" max="8208" width="6.375" style="3" customWidth="1"/>
    <col min="8209" max="8209" width="20" style="3" customWidth="1"/>
    <col min="8210" max="8210" width="20.25" style="3" customWidth="1"/>
    <col min="8211" max="8211" width="15.625" style="3" customWidth="1"/>
    <col min="8212" max="8448" width="9" style="3"/>
    <col min="8449" max="8449" width="14.5" style="3" customWidth="1"/>
    <col min="8450" max="8450" width="3.5" style="3" customWidth="1"/>
    <col min="8451" max="8451" width="4.75" style="3" customWidth="1"/>
    <col min="8452" max="8452" width="10.25" style="3" customWidth="1"/>
    <col min="8453" max="8453" width="14" style="3" bestFit="1" customWidth="1"/>
    <col min="8454" max="8454" width="13.125" style="3" bestFit="1" customWidth="1"/>
    <col min="8455" max="8455" width="63.125" style="3" customWidth="1"/>
    <col min="8456" max="8456" width="6.25" style="3" customWidth="1"/>
    <col min="8457" max="8457" width="10.25" style="3" bestFit="1" customWidth="1"/>
    <col min="8458" max="8458" width="9.875" style="3" bestFit="1" customWidth="1"/>
    <col min="8459" max="8459" width="5.75" style="3" customWidth="1"/>
    <col min="8460" max="8460" width="38.125" style="3" customWidth="1"/>
    <col min="8461" max="8461" width="31" style="3" customWidth="1"/>
    <col min="8462" max="8462" width="20.625" style="3" customWidth="1"/>
    <col min="8463" max="8463" width="13.75" style="3" customWidth="1"/>
    <col min="8464" max="8464" width="6.375" style="3" customWidth="1"/>
    <col min="8465" max="8465" width="20" style="3" customWidth="1"/>
    <col min="8466" max="8466" width="20.25" style="3" customWidth="1"/>
    <col min="8467" max="8467" width="15.625" style="3" customWidth="1"/>
    <col min="8468" max="8704" width="9" style="3"/>
    <col min="8705" max="8705" width="14.5" style="3" customWidth="1"/>
    <col min="8706" max="8706" width="3.5" style="3" customWidth="1"/>
    <col min="8707" max="8707" width="4.75" style="3" customWidth="1"/>
    <col min="8708" max="8708" width="10.25" style="3" customWidth="1"/>
    <col min="8709" max="8709" width="14" style="3" bestFit="1" customWidth="1"/>
    <col min="8710" max="8710" width="13.125" style="3" bestFit="1" customWidth="1"/>
    <col min="8711" max="8711" width="63.125" style="3" customWidth="1"/>
    <col min="8712" max="8712" width="6.25" style="3" customWidth="1"/>
    <col min="8713" max="8713" width="10.25" style="3" bestFit="1" customWidth="1"/>
    <col min="8714" max="8714" width="9.875" style="3" bestFit="1" customWidth="1"/>
    <col min="8715" max="8715" width="5.75" style="3" customWidth="1"/>
    <col min="8716" max="8716" width="38.125" style="3" customWidth="1"/>
    <col min="8717" max="8717" width="31" style="3" customWidth="1"/>
    <col min="8718" max="8718" width="20.625" style="3" customWidth="1"/>
    <col min="8719" max="8719" width="13.75" style="3" customWidth="1"/>
    <col min="8720" max="8720" width="6.375" style="3" customWidth="1"/>
    <col min="8721" max="8721" width="20" style="3" customWidth="1"/>
    <col min="8722" max="8722" width="20.25" style="3" customWidth="1"/>
    <col min="8723" max="8723" width="15.625" style="3" customWidth="1"/>
    <col min="8724" max="8960" width="9" style="3"/>
    <col min="8961" max="8961" width="14.5" style="3" customWidth="1"/>
    <col min="8962" max="8962" width="3.5" style="3" customWidth="1"/>
    <col min="8963" max="8963" width="4.75" style="3" customWidth="1"/>
    <col min="8964" max="8964" width="10.25" style="3" customWidth="1"/>
    <col min="8965" max="8965" width="14" style="3" bestFit="1" customWidth="1"/>
    <col min="8966" max="8966" width="13.125" style="3" bestFit="1" customWidth="1"/>
    <col min="8967" max="8967" width="63.125" style="3" customWidth="1"/>
    <col min="8968" max="8968" width="6.25" style="3" customWidth="1"/>
    <col min="8969" max="8969" width="10.25" style="3" bestFit="1" customWidth="1"/>
    <col min="8970" max="8970" width="9.875" style="3" bestFit="1" customWidth="1"/>
    <col min="8971" max="8971" width="5.75" style="3" customWidth="1"/>
    <col min="8972" max="8972" width="38.125" style="3" customWidth="1"/>
    <col min="8973" max="8973" width="31" style="3" customWidth="1"/>
    <col min="8974" max="8974" width="20.625" style="3" customWidth="1"/>
    <col min="8975" max="8975" width="13.75" style="3" customWidth="1"/>
    <col min="8976" max="8976" width="6.375" style="3" customWidth="1"/>
    <col min="8977" max="8977" width="20" style="3" customWidth="1"/>
    <col min="8978" max="8978" width="20.25" style="3" customWidth="1"/>
    <col min="8979" max="8979" width="15.625" style="3" customWidth="1"/>
    <col min="8980" max="9216" width="9" style="3"/>
    <col min="9217" max="9217" width="14.5" style="3" customWidth="1"/>
    <col min="9218" max="9218" width="3.5" style="3" customWidth="1"/>
    <col min="9219" max="9219" width="4.75" style="3" customWidth="1"/>
    <col min="9220" max="9220" width="10.25" style="3" customWidth="1"/>
    <col min="9221" max="9221" width="14" style="3" bestFit="1" customWidth="1"/>
    <col min="9222" max="9222" width="13.125" style="3" bestFit="1" customWidth="1"/>
    <col min="9223" max="9223" width="63.125" style="3" customWidth="1"/>
    <col min="9224" max="9224" width="6.25" style="3" customWidth="1"/>
    <col min="9225" max="9225" width="10.25" style="3" bestFit="1" customWidth="1"/>
    <col min="9226" max="9226" width="9.875" style="3" bestFit="1" customWidth="1"/>
    <col min="9227" max="9227" width="5.75" style="3" customWidth="1"/>
    <col min="9228" max="9228" width="38.125" style="3" customWidth="1"/>
    <col min="9229" max="9229" width="31" style="3" customWidth="1"/>
    <col min="9230" max="9230" width="20.625" style="3" customWidth="1"/>
    <col min="9231" max="9231" width="13.75" style="3" customWidth="1"/>
    <col min="9232" max="9232" width="6.375" style="3" customWidth="1"/>
    <col min="9233" max="9233" width="20" style="3" customWidth="1"/>
    <col min="9234" max="9234" width="20.25" style="3" customWidth="1"/>
    <col min="9235" max="9235" width="15.625" style="3" customWidth="1"/>
    <col min="9236" max="9472" width="9" style="3"/>
    <col min="9473" max="9473" width="14.5" style="3" customWidth="1"/>
    <col min="9474" max="9474" width="3.5" style="3" customWidth="1"/>
    <col min="9475" max="9475" width="4.75" style="3" customWidth="1"/>
    <col min="9476" max="9476" width="10.25" style="3" customWidth="1"/>
    <col min="9477" max="9477" width="14" style="3" bestFit="1" customWidth="1"/>
    <col min="9478" max="9478" width="13.125" style="3" bestFit="1" customWidth="1"/>
    <col min="9479" max="9479" width="63.125" style="3" customWidth="1"/>
    <col min="9480" max="9480" width="6.25" style="3" customWidth="1"/>
    <col min="9481" max="9481" width="10.25" style="3" bestFit="1" customWidth="1"/>
    <col min="9482" max="9482" width="9.875" style="3" bestFit="1" customWidth="1"/>
    <col min="9483" max="9483" width="5.75" style="3" customWidth="1"/>
    <col min="9484" max="9484" width="38.125" style="3" customWidth="1"/>
    <col min="9485" max="9485" width="31" style="3" customWidth="1"/>
    <col min="9486" max="9486" width="20.625" style="3" customWidth="1"/>
    <col min="9487" max="9487" width="13.75" style="3" customWidth="1"/>
    <col min="9488" max="9488" width="6.375" style="3" customWidth="1"/>
    <col min="9489" max="9489" width="20" style="3" customWidth="1"/>
    <col min="9490" max="9490" width="20.25" style="3" customWidth="1"/>
    <col min="9491" max="9491" width="15.625" style="3" customWidth="1"/>
    <col min="9492" max="9728" width="9" style="3"/>
    <col min="9729" max="9729" width="14.5" style="3" customWidth="1"/>
    <col min="9730" max="9730" width="3.5" style="3" customWidth="1"/>
    <col min="9731" max="9731" width="4.75" style="3" customWidth="1"/>
    <col min="9732" max="9732" width="10.25" style="3" customWidth="1"/>
    <col min="9733" max="9733" width="14" style="3" bestFit="1" customWidth="1"/>
    <col min="9734" max="9734" width="13.125" style="3" bestFit="1" customWidth="1"/>
    <col min="9735" max="9735" width="63.125" style="3" customWidth="1"/>
    <col min="9736" max="9736" width="6.25" style="3" customWidth="1"/>
    <col min="9737" max="9737" width="10.25" style="3" bestFit="1" customWidth="1"/>
    <col min="9738" max="9738" width="9.875" style="3" bestFit="1" customWidth="1"/>
    <col min="9739" max="9739" width="5.75" style="3" customWidth="1"/>
    <col min="9740" max="9740" width="38.125" style="3" customWidth="1"/>
    <col min="9741" max="9741" width="31" style="3" customWidth="1"/>
    <col min="9742" max="9742" width="20.625" style="3" customWidth="1"/>
    <col min="9743" max="9743" width="13.75" style="3" customWidth="1"/>
    <col min="9744" max="9744" width="6.375" style="3" customWidth="1"/>
    <col min="9745" max="9745" width="20" style="3" customWidth="1"/>
    <col min="9746" max="9746" width="20.25" style="3" customWidth="1"/>
    <col min="9747" max="9747" width="15.625" style="3" customWidth="1"/>
    <col min="9748" max="9984" width="9" style="3"/>
    <col min="9985" max="9985" width="14.5" style="3" customWidth="1"/>
    <col min="9986" max="9986" width="3.5" style="3" customWidth="1"/>
    <col min="9987" max="9987" width="4.75" style="3" customWidth="1"/>
    <col min="9988" max="9988" width="10.25" style="3" customWidth="1"/>
    <col min="9989" max="9989" width="14" style="3" bestFit="1" customWidth="1"/>
    <col min="9990" max="9990" width="13.125" style="3" bestFit="1" customWidth="1"/>
    <col min="9991" max="9991" width="63.125" style="3" customWidth="1"/>
    <col min="9992" max="9992" width="6.25" style="3" customWidth="1"/>
    <col min="9993" max="9993" width="10.25" style="3" bestFit="1" customWidth="1"/>
    <col min="9994" max="9994" width="9.875" style="3" bestFit="1" customWidth="1"/>
    <col min="9995" max="9995" width="5.75" style="3" customWidth="1"/>
    <col min="9996" max="9996" width="38.125" style="3" customWidth="1"/>
    <col min="9997" max="9997" width="31" style="3" customWidth="1"/>
    <col min="9998" max="9998" width="20.625" style="3" customWidth="1"/>
    <col min="9999" max="9999" width="13.75" style="3" customWidth="1"/>
    <col min="10000" max="10000" width="6.375" style="3" customWidth="1"/>
    <col min="10001" max="10001" width="20" style="3" customWidth="1"/>
    <col min="10002" max="10002" width="20.25" style="3" customWidth="1"/>
    <col min="10003" max="10003" width="15.625" style="3" customWidth="1"/>
    <col min="10004" max="10240" width="9" style="3"/>
    <col min="10241" max="10241" width="14.5" style="3" customWidth="1"/>
    <col min="10242" max="10242" width="3.5" style="3" customWidth="1"/>
    <col min="10243" max="10243" width="4.75" style="3" customWidth="1"/>
    <col min="10244" max="10244" width="10.25" style="3" customWidth="1"/>
    <col min="10245" max="10245" width="14" style="3" bestFit="1" customWidth="1"/>
    <col min="10246" max="10246" width="13.125" style="3" bestFit="1" customWidth="1"/>
    <col min="10247" max="10247" width="63.125" style="3" customWidth="1"/>
    <col min="10248" max="10248" width="6.25" style="3" customWidth="1"/>
    <col min="10249" max="10249" width="10.25" style="3" bestFit="1" customWidth="1"/>
    <col min="10250" max="10250" width="9.875" style="3" bestFit="1" customWidth="1"/>
    <col min="10251" max="10251" width="5.75" style="3" customWidth="1"/>
    <col min="10252" max="10252" width="38.125" style="3" customWidth="1"/>
    <col min="10253" max="10253" width="31" style="3" customWidth="1"/>
    <col min="10254" max="10254" width="20.625" style="3" customWidth="1"/>
    <col min="10255" max="10255" width="13.75" style="3" customWidth="1"/>
    <col min="10256" max="10256" width="6.375" style="3" customWidth="1"/>
    <col min="10257" max="10257" width="20" style="3" customWidth="1"/>
    <col min="10258" max="10258" width="20.25" style="3" customWidth="1"/>
    <col min="10259" max="10259" width="15.625" style="3" customWidth="1"/>
    <col min="10260" max="10496" width="9" style="3"/>
    <col min="10497" max="10497" width="14.5" style="3" customWidth="1"/>
    <col min="10498" max="10498" width="3.5" style="3" customWidth="1"/>
    <col min="10499" max="10499" width="4.75" style="3" customWidth="1"/>
    <col min="10500" max="10500" width="10.25" style="3" customWidth="1"/>
    <col min="10501" max="10501" width="14" style="3" bestFit="1" customWidth="1"/>
    <col min="10502" max="10502" width="13.125" style="3" bestFit="1" customWidth="1"/>
    <col min="10503" max="10503" width="63.125" style="3" customWidth="1"/>
    <col min="10504" max="10504" width="6.25" style="3" customWidth="1"/>
    <col min="10505" max="10505" width="10.25" style="3" bestFit="1" customWidth="1"/>
    <col min="10506" max="10506" width="9.875" style="3" bestFit="1" customWidth="1"/>
    <col min="10507" max="10507" width="5.75" style="3" customWidth="1"/>
    <col min="10508" max="10508" width="38.125" style="3" customWidth="1"/>
    <col min="10509" max="10509" width="31" style="3" customWidth="1"/>
    <col min="10510" max="10510" width="20.625" style="3" customWidth="1"/>
    <col min="10511" max="10511" width="13.75" style="3" customWidth="1"/>
    <col min="10512" max="10512" width="6.375" style="3" customWidth="1"/>
    <col min="10513" max="10513" width="20" style="3" customWidth="1"/>
    <col min="10514" max="10514" width="20.25" style="3" customWidth="1"/>
    <col min="10515" max="10515" width="15.625" style="3" customWidth="1"/>
    <col min="10516" max="10752" width="9" style="3"/>
    <col min="10753" max="10753" width="14.5" style="3" customWidth="1"/>
    <col min="10754" max="10754" width="3.5" style="3" customWidth="1"/>
    <col min="10755" max="10755" width="4.75" style="3" customWidth="1"/>
    <col min="10756" max="10756" width="10.25" style="3" customWidth="1"/>
    <col min="10757" max="10757" width="14" style="3" bestFit="1" customWidth="1"/>
    <col min="10758" max="10758" width="13.125" style="3" bestFit="1" customWidth="1"/>
    <col min="10759" max="10759" width="63.125" style="3" customWidth="1"/>
    <col min="10760" max="10760" width="6.25" style="3" customWidth="1"/>
    <col min="10761" max="10761" width="10.25" style="3" bestFit="1" customWidth="1"/>
    <col min="10762" max="10762" width="9.875" style="3" bestFit="1" customWidth="1"/>
    <col min="10763" max="10763" width="5.75" style="3" customWidth="1"/>
    <col min="10764" max="10764" width="38.125" style="3" customWidth="1"/>
    <col min="10765" max="10765" width="31" style="3" customWidth="1"/>
    <col min="10766" max="10766" width="20.625" style="3" customWidth="1"/>
    <col min="10767" max="10767" width="13.75" style="3" customWidth="1"/>
    <col min="10768" max="10768" width="6.375" style="3" customWidth="1"/>
    <col min="10769" max="10769" width="20" style="3" customWidth="1"/>
    <col min="10770" max="10770" width="20.25" style="3" customWidth="1"/>
    <col min="10771" max="10771" width="15.625" style="3" customWidth="1"/>
    <col min="10772" max="11008" width="9" style="3"/>
    <col min="11009" max="11009" width="14.5" style="3" customWidth="1"/>
    <col min="11010" max="11010" width="3.5" style="3" customWidth="1"/>
    <col min="11011" max="11011" width="4.75" style="3" customWidth="1"/>
    <col min="11012" max="11012" width="10.25" style="3" customWidth="1"/>
    <col min="11013" max="11013" width="14" style="3" bestFit="1" customWidth="1"/>
    <col min="11014" max="11014" width="13.125" style="3" bestFit="1" customWidth="1"/>
    <col min="11015" max="11015" width="63.125" style="3" customWidth="1"/>
    <col min="11016" max="11016" width="6.25" style="3" customWidth="1"/>
    <col min="11017" max="11017" width="10.25" style="3" bestFit="1" customWidth="1"/>
    <col min="11018" max="11018" width="9.875" style="3" bestFit="1" customWidth="1"/>
    <col min="11019" max="11019" width="5.75" style="3" customWidth="1"/>
    <col min="11020" max="11020" width="38.125" style="3" customWidth="1"/>
    <col min="11021" max="11021" width="31" style="3" customWidth="1"/>
    <col min="11022" max="11022" width="20.625" style="3" customWidth="1"/>
    <col min="11023" max="11023" width="13.75" style="3" customWidth="1"/>
    <col min="11024" max="11024" width="6.375" style="3" customWidth="1"/>
    <col min="11025" max="11025" width="20" style="3" customWidth="1"/>
    <col min="11026" max="11026" width="20.25" style="3" customWidth="1"/>
    <col min="11027" max="11027" width="15.625" style="3" customWidth="1"/>
    <col min="11028" max="11264" width="9" style="3"/>
    <col min="11265" max="11265" width="14.5" style="3" customWidth="1"/>
    <col min="11266" max="11266" width="3.5" style="3" customWidth="1"/>
    <col min="11267" max="11267" width="4.75" style="3" customWidth="1"/>
    <col min="11268" max="11268" width="10.25" style="3" customWidth="1"/>
    <col min="11269" max="11269" width="14" style="3" bestFit="1" customWidth="1"/>
    <col min="11270" max="11270" width="13.125" style="3" bestFit="1" customWidth="1"/>
    <col min="11271" max="11271" width="63.125" style="3" customWidth="1"/>
    <col min="11272" max="11272" width="6.25" style="3" customWidth="1"/>
    <col min="11273" max="11273" width="10.25" style="3" bestFit="1" customWidth="1"/>
    <col min="11274" max="11274" width="9.875" style="3" bestFit="1" customWidth="1"/>
    <col min="11275" max="11275" width="5.75" style="3" customWidth="1"/>
    <col min="11276" max="11276" width="38.125" style="3" customWidth="1"/>
    <col min="11277" max="11277" width="31" style="3" customWidth="1"/>
    <col min="11278" max="11278" width="20.625" style="3" customWidth="1"/>
    <col min="11279" max="11279" width="13.75" style="3" customWidth="1"/>
    <col min="11280" max="11280" width="6.375" style="3" customWidth="1"/>
    <col min="11281" max="11281" width="20" style="3" customWidth="1"/>
    <col min="11282" max="11282" width="20.25" style="3" customWidth="1"/>
    <col min="11283" max="11283" width="15.625" style="3" customWidth="1"/>
    <col min="11284" max="11520" width="9" style="3"/>
    <col min="11521" max="11521" width="14.5" style="3" customWidth="1"/>
    <col min="11522" max="11522" width="3.5" style="3" customWidth="1"/>
    <col min="11523" max="11523" width="4.75" style="3" customWidth="1"/>
    <col min="11524" max="11524" width="10.25" style="3" customWidth="1"/>
    <col min="11525" max="11525" width="14" style="3" bestFit="1" customWidth="1"/>
    <col min="11526" max="11526" width="13.125" style="3" bestFit="1" customWidth="1"/>
    <col min="11527" max="11527" width="63.125" style="3" customWidth="1"/>
    <col min="11528" max="11528" width="6.25" style="3" customWidth="1"/>
    <col min="11529" max="11529" width="10.25" style="3" bestFit="1" customWidth="1"/>
    <col min="11530" max="11530" width="9.875" style="3" bestFit="1" customWidth="1"/>
    <col min="11531" max="11531" width="5.75" style="3" customWidth="1"/>
    <col min="11532" max="11532" width="38.125" style="3" customWidth="1"/>
    <col min="11533" max="11533" width="31" style="3" customWidth="1"/>
    <col min="11534" max="11534" width="20.625" style="3" customWidth="1"/>
    <col min="11535" max="11535" width="13.75" style="3" customWidth="1"/>
    <col min="11536" max="11536" width="6.375" style="3" customWidth="1"/>
    <col min="11537" max="11537" width="20" style="3" customWidth="1"/>
    <col min="11538" max="11538" width="20.25" style="3" customWidth="1"/>
    <col min="11539" max="11539" width="15.625" style="3" customWidth="1"/>
    <col min="11540" max="11776" width="9" style="3"/>
    <col min="11777" max="11777" width="14.5" style="3" customWidth="1"/>
    <col min="11778" max="11778" width="3.5" style="3" customWidth="1"/>
    <col min="11779" max="11779" width="4.75" style="3" customWidth="1"/>
    <col min="11780" max="11780" width="10.25" style="3" customWidth="1"/>
    <col min="11781" max="11781" width="14" style="3" bestFit="1" customWidth="1"/>
    <col min="11782" max="11782" width="13.125" style="3" bestFit="1" customWidth="1"/>
    <col min="11783" max="11783" width="63.125" style="3" customWidth="1"/>
    <col min="11784" max="11784" width="6.25" style="3" customWidth="1"/>
    <col min="11785" max="11785" width="10.25" style="3" bestFit="1" customWidth="1"/>
    <col min="11786" max="11786" width="9.875" style="3" bestFit="1" customWidth="1"/>
    <col min="11787" max="11787" width="5.75" style="3" customWidth="1"/>
    <col min="11788" max="11788" width="38.125" style="3" customWidth="1"/>
    <col min="11789" max="11789" width="31" style="3" customWidth="1"/>
    <col min="11790" max="11790" width="20.625" style="3" customWidth="1"/>
    <col min="11791" max="11791" width="13.75" style="3" customWidth="1"/>
    <col min="11792" max="11792" width="6.375" style="3" customWidth="1"/>
    <col min="11793" max="11793" width="20" style="3" customWidth="1"/>
    <col min="11794" max="11794" width="20.25" style="3" customWidth="1"/>
    <col min="11795" max="11795" width="15.625" style="3" customWidth="1"/>
    <col min="11796" max="12032" width="9" style="3"/>
    <col min="12033" max="12033" width="14.5" style="3" customWidth="1"/>
    <col min="12034" max="12034" width="3.5" style="3" customWidth="1"/>
    <col min="12035" max="12035" width="4.75" style="3" customWidth="1"/>
    <col min="12036" max="12036" width="10.25" style="3" customWidth="1"/>
    <col min="12037" max="12037" width="14" style="3" bestFit="1" customWidth="1"/>
    <col min="12038" max="12038" width="13.125" style="3" bestFit="1" customWidth="1"/>
    <col min="12039" max="12039" width="63.125" style="3" customWidth="1"/>
    <col min="12040" max="12040" width="6.25" style="3" customWidth="1"/>
    <col min="12041" max="12041" width="10.25" style="3" bestFit="1" customWidth="1"/>
    <col min="12042" max="12042" width="9.875" style="3" bestFit="1" customWidth="1"/>
    <col min="12043" max="12043" width="5.75" style="3" customWidth="1"/>
    <col min="12044" max="12044" width="38.125" style="3" customWidth="1"/>
    <col min="12045" max="12045" width="31" style="3" customWidth="1"/>
    <col min="12046" max="12046" width="20.625" style="3" customWidth="1"/>
    <col min="12047" max="12047" width="13.75" style="3" customWidth="1"/>
    <col min="12048" max="12048" width="6.375" style="3" customWidth="1"/>
    <col min="12049" max="12049" width="20" style="3" customWidth="1"/>
    <col min="12050" max="12050" width="20.25" style="3" customWidth="1"/>
    <col min="12051" max="12051" width="15.625" style="3" customWidth="1"/>
    <col min="12052" max="12288" width="9" style="3"/>
    <col min="12289" max="12289" width="14.5" style="3" customWidth="1"/>
    <col min="12290" max="12290" width="3.5" style="3" customWidth="1"/>
    <col min="12291" max="12291" width="4.75" style="3" customWidth="1"/>
    <col min="12292" max="12292" width="10.25" style="3" customWidth="1"/>
    <col min="12293" max="12293" width="14" style="3" bestFit="1" customWidth="1"/>
    <col min="12294" max="12294" width="13.125" style="3" bestFit="1" customWidth="1"/>
    <col min="12295" max="12295" width="63.125" style="3" customWidth="1"/>
    <col min="12296" max="12296" width="6.25" style="3" customWidth="1"/>
    <col min="12297" max="12297" width="10.25" style="3" bestFit="1" customWidth="1"/>
    <col min="12298" max="12298" width="9.875" style="3" bestFit="1" customWidth="1"/>
    <col min="12299" max="12299" width="5.75" style="3" customWidth="1"/>
    <col min="12300" max="12300" width="38.125" style="3" customWidth="1"/>
    <col min="12301" max="12301" width="31" style="3" customWidth="1"/>
    <col min="12302" max="12302" width="20.625" style="3" customWidth="1"/>
    <col min="12303" max="12303" width="13.75" style="3" customWidth="1"/>
    <col min="12304" max="12304" width="6.375" style="3" customWidth="1"/>
    <col min="12305" max="12305" width="20" style="3" customWidth="1"/>
    <col min="12306" max="12306" width="20.25" style="3" customWidth="1"/>
    <col min="12307" max="12307" width="15.625" style="3" customWidth="1"/>
    <col min="12308" max="12544" width="9" style="3"/>
    <col min="12545" max="12545" width="14.5" style="3" customWidth="1"/>
    <col min="12546" max="12546" width="3.5" style="3" customWidth="1"/>
    <col min="12547" max="12547" width="4.75" style="3" customWidth="1"/>
    <col min="12548" max="12548" width="10.25" style="3" customWidth="1"/>
    <col min="12549" max="12549" width="14" style="3" bestFit="1" customWidth="1"/>
    <col min="12550" max="12550" width="13.125" style="3" bestFit="1" customWidth="1"/>
    <col min="12551" max="12551" width="63.125" style="3" customWidth="1"/>
    <col min="12552" max="12552" width="6.25" style="3" customWidth="1"/>
    <col min="12553" max="12553" width="10.25" style="3" bestFit="1" customWidth="1"/>
    <col min="12554" max="12554" width="9.875" style="3" bestFit="1" customWidth="1"/>
    <col min="12555" max="12555" width="5.75" style="3" customWidth="1"/>
    <col min="12556" max="12556" width="38.125" style="3" customWidth="1"/>
    <col min="12557" max="12557" width="31" style="3" customWidth="1"/>
    <col min="12558" max="12558" width="20.625" style="3" customWidth="1"/>
    <col min="12559" max="12559" width="13.75" style="3" customWidth="1"/>
    <col min="12560" max="12560" width="6.375" style="3" customWidth="1"/>
    <col min="12561" max="12561" width="20" style="3" customWidth="1"/>
    <col min="12562" max="12562" width="20.25" style="3" customWidth="1"/>
    <col min="12563" max="12563" width="15.625" style="3" customWidth="1"/>
    <col min="12564" max="12800" width="9" style="3"/>
    <col min="12801" max="12801" width="14.5" style="3" customWidth="1"/>
    <col min="12802" max="12802" width="3.5" style="3" customWidth="1"/>
    <col min="12803" max="12803" width="4.75" style="3" customWidth="1"/>
    <col min="12804" max="12804" width="10.25" style="3" customWidth="1"/>
    <col min="12805" max="12805" width="14" style="3" bestFit="1" customWidth="1"/>
    <col min="12806" max="12806" width="13.125" style="3" bestFit="1" customWidth="1"/>
    <col min="12807" max="12807" width="63.125" style="3" customWidth="1"/>
    <col min="12808" max="12808" width="6.25" style="3" customWidth="1"/>
    <col min="12809" max="12809" width="10.25" style="3" bestFit="1" customWidth="1"/>
    <col min="12810" max="12810" width="9.875" style="3" bestFit="1" customWidth="1"/>
    <col min="12811" max="12811" width="5.75" style="3" customWidth="1"/>
    <col min="12812" max="12812" width="38.125" style="3" customWidth="1"/>
    <col min="12813" max="12813" width="31" style="3" customWidth="1"/>
    <col min="12814" max="12814" width="20.625" style="3" customWidth="1"/>
    <col min="12815" max="12815" width="13.75" style="3" customWidth="1"/>
    <col min="12816" max="12816" width="6.375" style="3" customWidth="1"/>
    <col min="12817" max="12817" width="20" style="3" customWidth="1"/>
    <col min="12818" max="12818" width="20.25" style="3" customWidth="1"/>
    <col min="12819" max="12819" width="15.625" style="3" customWidth="1"/>
    <col min="12820" max="13056" width="9" style="3"/>
    <col min="13057" max="13057" width="14.5" style="3" customWidth="1"/>
    <col min="13058" max="13058" width="3.5" style="3" customWidth="1"/>
    <col min="13059" max="13059" width="4.75" style="3" customWidth="1"/>
    <col min="13060" max="13060" width="10.25" style="3" customWidth="1"/>
    <col min="13061" max="13061" width="14" style="3" bestFit="1" customWidth="1"/>
    <col min="13062" max="13062" width="13.125" style="3" bestFit="1" customWidth="1"/>
    <col min="13063" max="13063" width="63.125" style="3" customWidth="1"/>
    <col min="13064" max="13064" width="6.25" style="3" customWidth="1"/>
    <col min="13065" max="13065" width="10.25" style="3" bestFit="1" customWidth="1"/>
    <col min="13066" max="13066" width="9.875" style="3" bestFit="1" customWidth="1"/>
    <col min="13067" max="13067" width="5.75" style="3" customWidth="1"/>
    <col min="13068" max="13068" width="38.125" style="3" customWidth="1"/>
    <col min="13069" max="13069" width="31" style="3" customWidth="1"/>
    <col min="13070" max="13070" width="20.625" style="3" customWidth="1"/>
    <col min="13071" max="13071" width="13.75" style="3" customWidth="1"/>
    <col min="13072" max="13072" width="6.375" style="3" customWidth="1"/>
    <col min="13073" max="13073" width="20" style="3" customWidth="1"/>
    <col min="13074" max="13074" width="20.25" style="3" customWidth="1"/>
    <col min="13075" max="13075" width="15.625" style="3" customWidth="1"/>
    <col min="13076" max="13312" width="9" style="3"/>
    <col min="13313" max="13313" width="14.5" style="3" customWidth="1"/>
    <col min="13314" max="13314" width="3.5" style="3" customWidth="1"/>
    <col min="13315" max="13315" width="4.75" style="3" customWidth="1"/>
    <col min="13316" max="13316" width="10.25" style="3" customWidth="1"/>
    <col min="13317" max="13317" width="14" style="3" bestFit="1" customWidth="1"/>
    <col min="13318" max="13318" width="13.125" style="3" bestFit="1" customWidth="1"/>
    <col min="13319" max="13319" width="63.125" style="3" customWidth="1"/>
    <col min="13320" max="13320" width="6.25" style="3" customWidth="1"/>
    <col min="13321" max="13321" width="10.25" style="3" bestFit="1" customWidth="1"/>
    <col min="13322" max="13322" width="9.875" style="3" bestFit="1" customWidth="1"/>
    <col min="13323" max="13323" width="5.75" style="3" customWidth="1"/>
    <col min="13324" max="13324" width="38.125" style="3" customWidth="1"/>
    <col min="13325" max="13325" width="31" style="3" customWidth="1"/>
    <col min="13326" max="13326" width="20.625" style="3" customWidth="1"/>
    <col min="13327" max="13327" width="13.75" style="3" customWidth="1"/>
    <col min="13328" max="13328" width="6.375" style="3" customWidth="1"/>
    <col min="13329" max="13329" width="20" style="3" customWidth="1"/>
    <col min="13330" max="13330" width="20.25" style="3" customWidth="1"/>
    <col min="13331" max="13331" width="15.625" style="3" customWidth="1"/>
    <col min="13332" max="13568" width="9" style="3"/>
    <col min="13569" max="13569" width="14.5" style="3" customWidth="1"/>
    <col min="13570" max="13570" width="3.5" style="3" customWidth="1"/>
    <col min="13571" max="13571" width="4.75" style="3" customWidth="1"/>
    <col min="13572" max="13572" width="10.25" style="3" customWidth="1"/>
    <col min="13573" max="13573" width="14" style="3" bestFit="1" customWidth="1"/>
    <col min="13574" max="13574" width="13.125" style="3" bestFit="1" customWidth="1"/>
    <col min="13575" max="13575" width="63.125" style="3" customWidth="1"/>
    <col min="13576" max="13576" width="6.25" style="3" customWidth="1"/>
    <col min="13577" max="13577" width="10.25" style="3" bestFit="1" customWidth="1"/>
    <col min="13578" max="13578" width="9.875" style="3" bestFit="1" customWidth="1"/>
    <col min="13579" max="13579" width="5.75" style="3" customWidth="1"/>
    <col min="13580" max="13580" width="38.125" style="3" customWidth="1"/>
    <col min="13581" max="13581" width="31" style="3" customWidth="1"/>
    <col min="13582" max="13582" width="20.625" style="3" customWidth="1"/>
    <col min="13583" max="13583" width="13.75" style="3" customWidth="1"/>
    <col min="13584" max="13584" width="6.375" style="3" customWidth="1"/>
    <col min="13585" max="13585" width="20" style="3" customWidth="1"/>
    <col min="13586" max="13586" width="20.25" style="3" customWidth="1"/>
    <col min="13587" max="13587" width="15.625" style="3" customWidth="1"/>
    <col min="13588" max="13824" width="9" style="3"/>
    <col min="13825" max="13825" width="14.5" style="3" customWidth="1"/>
    <col min="13826" max="13826" width="3.5" style="3" customWidth="1"/>
    <col min="13827" max="13827" width="4.75" style="3" customWidth="1"/>
    <col min="13828" max="13828" width="10.25" style="3" customWidth="1"/>
    <col min="13829" max="13829" width="14" style="3" bestFit="1" customWidth="1"/>
    <col min="13830" max="13830" width="13.125" style="3" bestFit="1" customWidth="1"/>
    <col min="13831" max="13831" width="63.125" style="3" customWidth="1"/>
    <col min="13832" max="13832" width="6.25" style="3" customWidth="1"/>
    <col min="13833" max="13833" width="10.25" style="3" bestFit="1" customWidth="1"/>
    <col min="13834" max="13834" width="9.875" style="3" bestFit="1" customWidth="1"/>
    <col min="13835" max="13835" width="5.75" style="3" customWidth="1"/>
    <col min="13836" max="13836" width="38.125" style="3" customWidth="1"/>
    <col min="13837" max="13837" width="31" style="3" customWidth="1"/>
    <col min="13838" max="13838" width="20.625" style="3" customWidth="1"/>
    <col min="13839" max="13839" width="13.75" style="3" customWidth="1"/>
    <col min="13840" max="13840" width="6.375" style="3" customWidth="1"/>
    <col min="13841" max="13841" width="20" style="3" customWidth="1"/>
    <col min="13842" max="13842" width="20.25" style="3" customWidth="1"/>
    <col min="13843" max="13843" width="15.625" style="3" customWidth="1"/>
    <col min="13844" max="14080" width="9" style="3"/>
    <col min="14081" max="14081" width="14.5" style="3" customWidth="1"/>
    <col min="14082" max="14082" width="3.5" style="3" customWidth="1"/>
    <col min="14083" max="14083" width="4.75" style="3" customWidth="1"/>
    <col min="14084" max="14084" width="10.25" style="3" customWidth="1"/>
    <col min="14085" max="14085" width="14" style="3" bestFit="1" customWidth="1"/>
    <col min="14086" max="14086" width="13.125" style="3" bestFit="1" customWidth="1"/>
    <col min="14087" max="14087" width="63.125" style="3" customWidth="1"/>
    <col min="14088" max="14088" width="6.25" style="3" customWidth="1"/>
    <col min="14089" max="14089" width="10.25" style="3" bestFit="1" customWidth="1"/>
    <col min="14090" max="14090" width="9.875" style="3" bestFit="1" customWidth="1"/>
    <col min="14091" max="14091" width="5.75" style="3" customWidth="1"/>
    <col min="14092" max="14092" width="38.125" style="3" customWidth="1"/>
    <col min="14093" max="14093" width="31" style="3" customWidth="1"/>
    <col min="14094" max="14094" width="20.625" style="3" customWidth="1"/>
    <col min="14095" max="14095" width="13.75" style="3" customWidth="1"/>
    <col min="14096" max="14096" width="6.375" style="3" customWidth="1"/>
    <col min="14097" max="14097" width="20" style="3" customWidth="1"/>
    <col min="14098" max="14098" width="20.25" style="3" customWidth="1"/>
    <col min="14099" max="14099" width="15.625" style="3" customWidth="1"/>
    <col min="14100" max="14336" width="9" style="3"/>
    <col min="14337" max="14337" width="14.5" style="3" customWidth="1"/>
    <col min="14338" max="14338" width="3.5" style="3" customWidth="1"/>
    <col min="14339" max="14339" width="4.75" style="3" customWidth="1"/>
    <col min="14340" max="14340" width="10.25" style="3" customWidth="1"/>
    <col min="14341" max="14341" width="14" style="3" bestFit="1" customWidth="1"/>
    <col min="14342" max="14342" width="13.125" style="3" bestFit="1" customWidth="1"/>
    <col min="14343" max="14343" width="63.125" style="3" customWidth="1"/>
    <col min="14344" max="14344" width="6.25" style="3" customWidth="1"/>
    <col min="14345" max="14345" width="10.25" style="3" bestFit="1" customWidth="1"/>
    <col min="14346" max="14346" width="9.875" style="3" bestFit="1" customWidth="1"/>
    <col min="14347" max="14347" width="5.75" style="3" customWidth="1"/>
    <col min="14348" max="14348" width="38.125" style="3" customWidth="1"/>
    <col min="14349" max="14349" width="31" style="3" customWidth="1"/>
    <col min="14350" max="14350" width="20.625" style="3" customWidth="1"/>
    <col min="14351" max="14351" width="13.75" style="3" customWidth="1"/>
    <col min="14352" max="14352" width="6.375" style="3" customWidth="1"/>
    <col min="14353" max="14353" width="20" style="3" customWidth="1"/>
    <col min="14354" max="14354" width="20.25" style="3" customWidth="1"/>
    <col min="14355" max="14355" width="15.625" style="3" customWidth="1"/>
    <col min="14356" max="14592" width="9" style="3"/>
    <col min="14593" max="14593" width="14.5" style="3" customWidth="1"/>
    <col min="14594" max="14594" width="3.5" style="3" customWidth="1"/>
    <col min="14595" max="14595" width="4.75" style="3" customWidth="1"/>
    <col min="14596" max="14596" width="10.25" style="3" customWidth="1"/>
    <col min="14597" max="14597" width="14" style="3" bestFit="1" customWidth="1"/>
    <col min="14598" max="14598" width="13.125" style="3" bestFit="1" customWidth="1"/>
    <col min="14599" max="14599" width="63.125" style="3" customWidth="1"/>
    <col min="14600" max="14600" width="6.25" style="3" customWidth="1"/>
    <col min="14601" max="14601" width="10.25" style="3" bestFit="1" customWidth="1"/>
    <col min="14602" max="14602" width="9.875" style="3" bestFit="1" customWidth="1"/>
    <col min="14603" max="14603" width="5.75" style="3" customWidth="1"/>
    <col min="14604" max="14604" width="38.125" style="3" customWidth="1"/>
    <col min="14605" max="14605" width="31" style="3" customWidth="1"/>
    <col min="14606" max="14606" width="20.625" style="3" customWidth="1"/>
    <col min="14607" max="14607" width="13.75" style="3" customWidth="1"/>
    <col min="14608" max="14608" width="6.375" style="3" customWidth="1"/>
    <col min="14609" max="14609" width="20" style="3" customWidth="1"/>
    <col min="14610" max="14610" width="20.25" style="3" customWidth="1"/>
    <col min="14611" max="14611" width="15.625" style="3" customWidth="1"/>
    <col min="14612" max="14848" width="9" style="3"/>
    <col min="14849" max="14849" width="14.5" style="3" customWidth="1"/>
    <col min="14850" max="14850" width="3.5" style="3" customWidth="1"/>
    <col min="14851" max="14851" width="4.75" style="3" customWidth="1"/>
    <col min="14852" max="14852" width="10.25" style="3" customWidth="1"/>
    <col min="14853" max="14853" width="14" style="3" bestFit="1" customWidth="1"/>
    <col min="14854" max="14854" width="13.125" style="3" bestFit="1" customWidth="1"/>
    <col min="14855" max="14855" width="63.125" style="3" customWidth="1"/>
    <col min="14856" max="14856" width="6.25" style="3" customWidth="1"/>
    <col min="14857" max="14857" width="10.25" style="3" bestFit="1" customWidth="1"/>
    <col min="14858" max="14858" width="9.875" style="3" bestFit="1" customWidth="1"/>
    <col min="14859" max="14859" width="5.75" style="3" customWidth="1"/>
    <col min="14860" max="14860" width="38.125" style="3" customWidth="1"/>
    <col min="14861" max="14861" width="31" style="3" customWidth="1"/>
    <col min="14862" max="14862" width="20.625" style="3" customWidth="1"/>
    <col min="14863" max="14863" width="13.75" style="3" customWidth="1"/>
    <col min="14864" max="14864" width="6.375" style="3" customWidth="1"/>
    <col min="14865" max="14865" width="20" style="3" customWidth="1"/>
    <col min="14866" max="14866" width="20.25" style="3" customWidth="1"/>
    <col min="14867" max="14867" width="15.625" style="3" customWidth="1"/>
    <col min="14868" max="15104" width="9" style="3"/>
    <col min="15105" max="15105" width="14.5" style="3" customWidth="1"/>
    <col min="15106" max="15106" width="3.5" style="3" customWidth="1"/>
    <col min="15107" max="15107" width="4.75" style="3" customWidth="1"/>
    <col min="15108" max="15108" width="10.25" style="3" customWidth="1"/>
    <col min="15109" max="15109" width="14" style="3" bestFit="1" customWidth="1"/>
    <col min="15110" max="15110" width="13.125" style="3" bestFit="1" customWidth="1"/>
    <col min="15111" max="15111" width="63.125" style="3" customWidth="1"/>
    <col min="15112" max="15112" width="6.25" style="3" customWidth="1"/>
    <col min="15113" max="15113" width="10.25" style="3" bestFit="1" customWidth="1"/>
    <col min="15114" max="15114" width="9.875" style="3" bestFit="1" customWidth="1"/>
    <col min="15115" max="15115" width="5.75" style="3" customWidth="1"/>
    <col min="15116" max="15116" width="38.125" style="3" customWidth="1"/>
    <col min="15117" max="15117" width="31" style="3" customWidth="1"/>
    <col min="15118" max="15118" width="20.625" style="3" customWidth="1"/>
    <col min="15119" max="15119" width="13.75" style="3" customWidth="1"/>
    <col min="15120" max="15120" width="6.375" style="3" customWidth="1"/>
    <col min="15121" max="15121" width="20" style="3" customWidth="1"/>
    <col min="15122" max="15122" width="20.25" style="3" customWidth="1"/>
    <col min="15123" max="15123" width="15.625" style="3" customWidth="1"/>
    <col min="15124" max="15360" width="9" style="3"/>
    <col min="15361" max="15361" width="14.5" style="3" customWidth="1"/>
    <col min="15362" max="15362" width="3.5" style="3" customWidth="1"/>
    <col min="15363" max="15363" width="4.75" style="3" customWidth="1"/>
    <col min="15364" max="15364" width="10.25" style="3" customWidth="1"/>
    <col min="15365" max="15365" width="14" style="3" bestFit="1" customWidth="1"/>
    <col min="15366" max="15366" width="13.125" style="3" bestFit="1" customWidth="1"/>
    <col min="15367" max="15367" width="63.125" style="3" customWidth="1"/>
    <col min="15368" max="15368" width="6.25" style="3" customWidth="1"/>
    <col min="15369" max="15369" width="10.25" style="3" bestFit="1" customWidth="1"/>
    <col min="15370" max="15370" width="9.875" style="3" bestFit="1" customWidth="1"/>
    <col min="15371" max="15371" width="5.75" style="3" customWidth="1"/>
    <col min="15372" max="15372" width="38.125" style="3" customWidth="1"/>
    <col min="15373" max="15373" width="31" style="3" customWidth="1"/>
    <col min="15374" max="15374" width="20.625" style="3" customWidth="1"/>
    <col min="15375" max="15375" width="13.75" style="3" customWidth="1"/>
    <col min="15376" max="15376" width="6.375" style="3" customWidth="1"/>
    <col min="15377" max="15377" width="20" style="3" customWidth="1"/>
    <col min="15378" max="15378" width="20.25" style="3" customWidth="1"/>
    <col min="15379" max="15379" width="15.625" style="3" customWidth="1"/>
    <col min="15380" max="15616" width="9" style="3"/>
    <col min="15617" max="15617" width="14.5" style="3" customWidth="1"/>
    <col min="15618" max="15618" width="3.5" style="3" customWidth="1"/>
    <col min="15619" max="15619" width="4.75" style="3" customWidth="1"/>
    <col min="15620" max="15620" width="10.25" style="3" customWidth="1"/>
    <col min="15621" max="15621" width="14" style="3" bestFit="1" customWidth="1"/>
    <col min="15622" max="15622" width="13.125" style="3" bestFit="1" customWidth="1"/>
    <col min="15623" max="15623" width="63.125" style="3" customWidth="1"/>
    <col min="15624" max="15624" width="6.25" style="3" customWidth="1"/>
    <col min="15625" max="15625" width="10.25" style="3" bestFit="1" customWidth="1"/>
    <col min="15626" max="15626" width="9.875" style="3" bestFit="1" customWidth="1"/>
    <col min="15627" max="15627" width="5.75" style="3" customWidth="1"/>
    <col min="15628" max="15628" width="38.125" style="3" customWidth="1"/>
    <col min="15629" max="15629" width="31" style="3" customWidth="1"/>
    <col min="15630" max="15630" width="20.625" style="3" customWidth="1"/>
    <col min="15631" max="15631" width="13.75" style="3" customWidth="1"/>
    <col min="15632" max="15632" width="6.375" style="3" customWidth="1"/>
    <col min="15633" max="15633" width="20" style="3" customWidth="1"/>
    <col min="15634" max="15634" width="20.25" style="3" customWidth="1"/>
    <col min="15635" max="15635" width="15.625" style="3" customWidth="1"/>
    <col min="15636" max="15872" width="9" style="3"/>
    <col min="15873" max="15873" width="14.5" style="3" customWidth="1"/>
    <col min="15874" max="15874" width="3.5" style="3" customWidth="1"/>
    <col min="15875" max="15875" width="4.75" style="3" customWidth="1"/>
    <col min="15876" max="15876" width="10.25" style="3" customWidth="1"/>
    <col min="15877" max="15877" width="14" style="3" bestFit="1" customWidth="1"/>
    <col min="15878" max="15878" width="13.125" style="3" bestFit="1" customWidth="1"/>
    <col min="15879" max="15879" width="63.125" style="3" customWidth="1"/>
    <col min="15880" max="15880" width="6.25" style="3" customWidth="1"/>
    <col min="15881" max="15881" width="10.25" style="3" bestFit="1" customWidth="1"/>
    <col min="15882" max="15882" width="9.875" style="3" bestFit="1" customWidth="1"/>
    <col min="15883" max="15883" width="5.75" style="3" customWidth="1"/>
    <col min="15884" max="15884" width="38.125" style="3" customWidth="1"/>
    <col min="15885" max="15885" width="31" style="3" customWidth="1"/>
    <col min="15886" max="15886" width="20.625" style="3" customWidth="1"/>
    <col min="15887" max="15887" width="13.75" style="3" customWidth="1"/>
    <col min="15888" max="15888" width="6.375" style="3" customWidth="1"/>
    <col min="15889" max="15889" width="20" style="3" customWidth="1"/>
    <col min="15890" max="15890" width="20.25" style="3" customWidth="1"/>
    <col min="15891" max="15891" width="15.625" style="3" customWidth="1"/>
    <col min="15892" max="16128" width="9" style="3"/>
    <col min="16129" max="16129" width="14.5" style="3" customWidth="1"/>
    <col min="16130" max="16130" width="3.5" style="3" customWidth="1"/>
    <col min="16131" max="16131" width="4.75" style="3" customWidth="1"/>
    <col min="16132" max="16132" width="10.25" style="3" customWidth="1"/>
    <col min="16133" max="16133" width="14" style="3" bestFit="1" customWidth="1"/>
    <col min="16134" max="16134" width="13.125" style="3" bestFit="1" customWidth="1"/>
    <col min="16135" max="16135" width="63.125" style="3" customWidth="1"/>
    <col min="16136" max="16136" width="6.25" style="3" customWidth="1"/>
    <col min="16137" max="16137" width="10.25" style="3" bestFit="1" customWidth="1"/>
    <col min="16138" max="16138" width="9.875" style="3" bestFit="1" customWidth="1"/>
    <col min="16139" max="16139" width="5.75" style="3" customWidth="1"/>
    <col min="16140" max="16140" width="38.125" style="3" customWidth="1"/>
    <col min="16141" max="16141" width="31" style="3" customWidth="1"/>
    <col min="16142" max="16142" width="20.625" style="3" customWidth="1"/>
    <col min="16143" max="16143" width="13.75" style="3" customWidth="1"/>
    <col min="16144" max="16144" width="6.375" style="3" customWidth="1"/>
    <col min="16145" max="16145" width="20" style="3" customWidth="1"/>
    <col min="16146" max="16146" width="20.25" style="3" customWidth="1"/>
    <col min="16147" max="16147" width="15.625" style="3" customWidth="1"/>
    <col min="16148" max="16384" width="9" style="3"/>
  </cols>
  <sheetData>
    <row r="2" spans="1:19" ht="20.100000000000001" customHeight="1">
      <c r="D2" s="1" t="s">
        <v>0</v>
      </c>
      <c r="E2" s="1"/>
      <c r="F2" s="1"/>
      <c r="G2" s="2" t="s">
        <v>1299</v>
      </c>
      <c r="I2" s="4" t="s">
        <v>2</v>
      </c>
      <c r="J2" s="5"/>
      <c r="K2" s="6"/>
      <c r="L2" s="125">
        <f>SUM(J:J)</f>
        <v>246267</v>
      </c>
    </row>
    <row r="3" spans="1:19" ht="20.100000000000001" customHeight="1">
      <c r="D3" s="1" t="s">
        <v>3</v>
      </c>
      <c r="E3" s="1"/>
      <c r="F3" s="1"/>
      <c r="G3" s="14" t="s">
        <v>1300</v>
      </c>
    </row>
    <row r="4" spans="1:19" ht="20.100000000000001" customHeight="1">
      <c r="D4" s="1" t="s">
        <v>5</v>
      </c>
      <c r="E4" s="1"/>
      <c r="F4" s="1"/>
      <c r="G4" s="14">
        <v>194083</v>
      </c>
    </row>
    <row r="5" spans="1:19" ht="20.100000000000001" customHeight="1">
      <c r="D5" s="1" t="s">
        <v>6</v>
      </c>
      <c r="E5" s="1"/>
      <c r="F5" s="1"/>
      <c r="G5" s="15">
        <v>44612</v>
      </c>
      <c r="L5" s="272" t="s">
        <v>1301</v>
      </c>
    </row>
    <row r="6" spans="1:19" ht="20.100000000000001" customHeight="1">
      <c r="D6" s="1" t="s">
        <v>8</v>
      </c>
      <c r="E6" s="1"/>
      <c r="F6" s="1"/>
      <c r="G6" s="15">
        <v>44613</v>
      </c>
    </row>
    <row r="8" spans="1:19" s="9" customFormat="1" ht="19.7" customHeight="1">
      <c r="A8" s="17" t="s">
        <v>1302</v>
      </c>
      <c r="C8" s="17"/>
      <c r="D8" s="16" t="s">
        <v>9</v>
      </c>
      <c r="E8" s="16" t="s">
        <v>10</v>
      </c>
      <c r="F8" s="16" t="s">
        <v>11</v>
      </c>
      <c r="G8" s="17" t="s">
        <v>12</v>
      </c>
      <c r="H8" s="17" t="s">
        <v>13</v>
      </c>
      <c r="I8" s="383" t="s">
        <v>14</v>
      </c>
      <c r="J8" s="384" t="s">
        <v>15</v>
      </c>
      <c r="K8" s="18" t="s">
        <v>16</v>
      </c>
      <c r="L8" s="17" t="s">
        <v>17</v>
      </c>
      <c r="M8" s="17" t="s">
        <v>18</v>
      </c>
      <c r="N8" s="17" t="s">
        <v>19</v>
      </c>
      <c r="O8" s="19" t="s">
        <v>20</v>
      </c>
      <c r="P8" s="16" t="s">
        <v>21</v>
      </c>
      <c r="Q8" s="17" t="s">
        <v>22</v>
      </c>
      <c r="R8" s="19" t="s">
        <v>23</v>
      </c>
      <c r="S8" s="21" t="s">
        <v>24</v>
      </c>
    </row>
    <row r="9" spans="1:19" s="205" customFormat="1" ht="19.7" customHeight="1">
      <c r="A9" s="64"/>
      <c r="C9" s="64"/>
      <c r="D9" s="59"/>
      <c r="E9" s="385"/>
      <c r="F9" s="385"/>
      <c r="G9" s="202"/>
      <c r="H9" s="64"/>
      <c r="I9" s="203"/>
      <c r="J9" s="203"/>
      <c r="K9" s="61"/>
      <c r="L9" s="50"/>
      <c r="M9" s="62"/>
      <c r="N9" s="64"/>
      <c r="O9" s="204"/>
      <c r="P9" s="59"/>
      <c r="Q9" s="359"/>
      <c r="R9" s="204"/>
      <c r="S9" s="206"/>
    </row>
    <row r="10" spans="1:19" s="205" customFormat="1" ht="19.7" customHeight="1">
      <c r="A10" s="64" t="s">
        <v>1303</v>
      </c>
      <c r="C10" s="64">
        <v>1</v>
      </c>
      <c r="D10" s="59"/>
      <c r="E10" s="386" t="s">
        <v>1304</v>
      </c>
      <c r="F10" s="386" t="s">
        <v>178</v>
      </c>
      <c r="G10" s="387" t="s">
        <v>1305</v>
      </c>
      <c r="H10" s="388">
        <v>1</v>
      </c>
      <c r="I10" s="389">
        <v>2940</v>
      </c>
      <c r="J10" s="390">
        <f t="shared" ref="J10:J16" si="0">H10*I10</f>
        <v>2940</v>
      </c>
      <c r="K10" s="61"/>
      <c r="L10" s="50" t="s">
        <v>1306</v>
      </c>
      <c r="M10" s="62"/>
      <c r="N10" s="64"/>
      <c r="O10" s="19">
        <v>44593</v>
      </c>
      <c r="P10" s="59"/>
      <c r="Q10" s="359"/>
      <c r="R10" s="17" t="s">
        <v>1307</v>
      </c>
      <c r="S10" s="206"/>
    </row>
    <row r="11" spans="1:19" s="205" customFormat="1" ht="19.7" customHeight="1">
      <c r="A11" s="64" t="s">
        <v>1308</v>
      </c>
      <c r="C11" s="64">
        <f>+C10+1</f>
        <v>2</v>
      </c>
      <c r="D11" s="59"/>
      <c r="E11" s="391" t="s">
        <v>100</v>
      </c>
      <c r="F11" s="391" t="s">
        <v>100</v>
      </c>
      <c r="G11" s="392" t="s">
        <v>1309</v>
      </c>
      <c r="H11" s="334">
        <v>3</v>
      </c>
      <c r="I11" s="393"/>
      <c r="J11" s="394">
        <f t="shared" si="0"/>
        <v>0</v>
      </c>
      <c r="K11" s="395"/>
      <c r="L11" s="396" t="s">
        <v>1270</v>
      </c>
      <c r="M11" s="397" t="s">
        <v>1310</v>
      </c>
      <c r="N11" s="64"/>
      <c r="O11" s="204"/>
      <c r="P11" s="59"/>
      <c r="Q11" s="359"/>
      <c r="R11" s="204"/>
      <c r="S11" s="206"/>
    </row>
    <row r="12" spans="1:19" s="205" customFormat="1" ht="19.7" customHeight="1">
      <c r="A12" s="64" t="s">
        <v>1308</v>
      </c>
      <c r="C12" s="64">
        <f t="shared" ref="C12:C21" si="1">+C11+1</f>
        <v>3</v>
      </c>
      <c r="D12" s="59"/>
      <c r="E12" s="398" t="s">
        <v>178</v>
      </c>
      <c r="F12" s="398" t="s">
        <v>178</v>
      </c>
      <c r="G12" s="399" t="s">
        <v>1311</v>
      </c>
      <c r="H12" s="400">
        <v>30</v>
      </c>
      <c r="I12" s="401">
        <v>19</v>
      </c>
      <c r="J12" s="390">
        <f t="shared" si="0"/>
        <v>570</v>
      </c>
      <c r="K12" s="61"/>
      <c r="L12" s="50" t="s">
        <v>1270</v>
      </c>
      <c r="M12" s="62" t="s">
        <v>1312</v>
      </c>
      <c r="N12" s="64"/>
      <c r="O12" s="19">
        <v>44593</v>
      </c>
      <c r="P12" s="59"/>
      <c r="Q12" s="359"/>
      <c r="R12" s="17" t="s">
        <v>1307</v>
      </c>
      <c r="S12" s="206"/>
    </row>
    <row r="13" spans="1:19" s="205" customFormat="1" ht="19.7" customHeight="1">
      <c r="A13" s="64" t="s">
        <v>1308</v>
      </c>
      <c r="C13" s="64">
        <f t="shared" si="1"/>
        <v>4</v>
      </c>
      <c r="D13" s="59"/>
      <c r="E13" s="391" t="s">
        <v>100</v>
      </c>
      <c r="F13" s="391" t="s">
        <v>100</v>
      </c>
      <c r="G13" s="392" t="s">
        <v>1313</v>
      </c>
      <c r="H13" s="334">
        <v>2</v>
      </c>
      <c r="I13" s="393"/>
      <c r="J13" s="394">
        <f t="shared" si="0"/>
        <v>0</v>
      </c>
      <c r="K13" s="395"/>
      <c r="L13" s="402" t="s">
        <v>1314</v>
      </c>
      <c r="M13" s="397" t="s">
        <v>1310</v>
      </c>
      <c r="N13" s="64"/>
      <c r="O13" s="204"/>
      <c r="P13" s="59"/>
      <c r="Q13" s="359"/>
      <c r="R13" s="204"/>
      <c r="S13" s="206"/>
    </row>
    <row r="14" spans="1:19" s="205" customFormat="1" ht="19.7" customHeight="1">
      <c r="A14" s="64" t="s">
        <v>1308</v>
      </c>
      <c r="C14" s="64">
        <f t="shared" si="1"/>
        <v>5</v>
      </c>
      <c r="D14" s="59"/>
      <c r="E14" s="391" t="s">
        <v>100</v>
      </c>
      <c r="F14" s="391" t="s">
        <v>100</v>
      </c>
      <c r="G14" s="392" t="s">
        <v>1315</v>
      </c>
      <c r="H14" s="334">
        <v>2</v>
      </c>
      <c r="I14" s="393"/>
      <c r="J14" s="394">
        <f t="shared" si="0"/>
        <v>0</v>
      </c>
      <c r="K14" s="395"/>
      <c r="L14" s="402" t="s">
        <v>1314</v>
      </c>
      <c r="M14" s="397" t="s">
        <v>1310</v>
      </c>
      <c r="N14" s="64"/>
      <c r="O14" s="204"/>
      <c r="P14" s="59"/>
      <c r="Q14" s="359"/>
      <c r="R14" s="204"/>
      <c r="S14" s="206"/>
    </row>
    <row r="15" spans="1:19" s="205" customFormat="1" ht="19.7" customHeight="1">
      <c r="A15" s="64" t="s">
        <v>1303</v>
      </c>
      <c r="C15" s="64">
        <f t="shared" si="1"/>
        <v>6</v>
      </c>
      <c r="D15" s="59"/>
      <c r="E15" s="386" t="s">
        <v>1304</v>
      </c>
      <c r="F15" s="386" t="s">
        <v>178</v>
      </c>
      <c r="G15" s="387" t="s">
        <v>1316</v>
      </c>
      <c r="H15" s="388">
        <v>1</v>
      </c>
      <c r="I15" s="389">
        <v>2390</v>
      </c>
      <c r="J15" s="390">
        <f t="shared" si="0"/>
        <v>2390</v>
      </c>
      <c r="K15" s="61"/>
      <c r="L15" s="50" t="s">
        <v>1317</v>
      </c>
      <c r="M15" s="62"/>
      <c r="N15" s="64"/>
      <c r="O15" s="19">
        <v>44593</v>
      </c>
      <c r="P15" s="59"/>
      <c r="Q15" s="359"/>
      <c r="R15" s="17" t="s">
        <v>1307</v>
      </c>
      <c r="S15" s="206"/>
    </row>
    <row r="16" spans="1:19" s="205" customFormat="1" ht="19.7" customHeight="1">
      <c r="A16" s="64" t="s">
        <v>1308</v>
      </c>
      <c r="C16" s="64">
        <f t="shared" si="1"/>
        <v>7</v>
      </c>
      <c r="D16" s="59"/>
      <c r="E16" s="391" t="s">
        <v>178</v>
      </c>
      <c r="F16" s="391" t="s">
        <v>178</v>
      </c>
      <c r="G16" s="392" t="s">
        <v>1315</v>
      </c>
      <c r="H16" s="334">
        <v>4</v>
      </c>
      <c r="I16" s="393"/>
      <c r="J16" s="394">
        <f t="shared" si="0"/>
        <v>0</v>
      </c>
      <c r="K16" s="395"/>
      <c r="L16" s="402" t="s">
        <v>1314</v>
      </c>
      <c r="M16" s="397" t="s">
        <v>1310</v>
      </c>
      <c r="N16" s="64"/>
      <c r="O16" s="204"/>
      <c r="P16" s="59"/>
      <c r="Q16" s="359"/>
      <c r="R16" s="204"/>
      <c r="S16" s="206"/>
    </row>
    <row r="17" spans="1:19" s="205" customFormat="1" ht="19.7" customHeight="1">
      <c r="A17" s="64" t="s">
        <v>1318</v>
      </c>
      <c r="C17" s="64">
        <f t="shared" si="1"/>
        <v>8</v>
      </c>
      <c r="D17" s="59"/>
      <c r="E17" s="403" t="s">
        <v>1304</v>
      </c>
      <c r="F17" s="403" t="s">
        <v>178</v>
      </c>
      <c r="G17" s="404" t="s">
        <v>1319</v>
      </c>
      <c r="H17" s="405"/>
      <c r="I17" s="406">
        <v>8687</v>
      </c>
      <c r="J17" s="407">
        <f>H17*I17</f>
        <v>0</v>
      </c>
      <c r="K17" s="408"/>
      <c r="L17" s="409" t="s">
        <v>1320</v>
      </c>
      <c r="M17" s="410" t="s">
        <v>1321</v>
      </c>
      <c r="N17" s="64"/>
      <c r="O17" s="204"/>
      <c r="P17" s="59"/>
      <c r="Q17" s="359"/>
      <c r="R17" s="204"/>
      <c r="S17" s="206"/>
    </row>
    <row r="18" spans="1:19" s="205" customFormat="1" ht="19.7" customHeight="1">
      <c r="A18" s="64" t="s">
        <v>1318</v>
      </c>
      <c r="C18" s="64">
        <f t="shared" si="1"/>
        <v>9</v>
      </c>
      <c r="D18" s="59"/>
      <c r="E18" s="386" t="s">
        <v>1304</v>
      </c>
      <c r="F18" s="386" t="s">
        <v>178</v>
      </c>
      <c r="G18" s="387" t="s">
        <v>1322</v>
      </c>
      <c r="H18" s="388">
        <v>1</v>
      </c>
      <c r="I18" s="389">
        <v>10688</v>
      </c>
      <c r="J18" s="390">
        <f>H18*I18</f>
        <v>10688</v>
      </c>
      <c r="K18" s="61"/>
      <c r="L18" s="50" t="s">
        <v>1323</v>
      </c>
      <c r="M18" s="62"/>
      <c r="N18" s="64"/>
      <c r="O18" s="19">
        <v>44593</v>
      </c>
      <c r="P18" s="59"/>
      <c r="Q18" s="359"/>
      <c r="R18" s="17" t="s">
        <v>1307</v>
      </c>
      <c r="S18" s="206"/>
    </row>
    <row r="19" spans="1:19" s="205" customFormat="1" ht="19.7" customHeight="1">
      <c r="A19" s="64" t="s">
        <v>1324</v>
      </c>
      <c r="C19" s="64">
        <f t="shared" si="1"/>
        <v>10</v>
      </c>
      <c r="D19" s="59"/>
      <c r="E19" s="411" t="s">
        <v>178</v>
      </c>
      <c r="F19" s="411" t="s">
        <v>178</v>
      </c>
      <c r="G19" s="399" t="s">
        <v>1325</v>
      </c>
      <c r="H19" s="400">
        <v>4</v>
      </c>
      <c r="I19" s="401">
        <v>2530</v>
      </c>
      <c r="J19" s="390">
        <f>H19*I19</f>
        <v>10120</v>
      </c>
      <c r="K19" s="61"/>
      <c r="L19" s="50" t="s">
        <v>1326</v>
      </c>
      <c r="M19" s="62"/>
      <c r="N19" s="64"/>
      <c r="O19" s="19">
        <v>44593</v>
      </c>
      <c r="P19" s="59"/>
      <c r="Q19" s="359"/>
      <c r="R19" s="17" t="s">
        <v>1307</v>
      </c>
      <c r="S19" s="206"/>
    </row>
    <row r="20" spans="1:19" s="205" customFormat="1" ht="19.7" customHeight="1">
      <c r="A20" s="64" t="s">
        <v>1303</v>
      </c>
      <c r="C20" s="64">
        <f t="shared" si="1"/>
        <v>11</v>
      </c>
      <c r="D20" s="59"/>
      <c r="E20" s="411" t="s">
        <v>178</v>
      </c>
      <c r="F20" s="411" t="s">
        <v>178</v>
      </c>
      <c r="G20" s="399" t="s">
        <v>1327</v>
      </c>
      <c r="H20" s="400">
        <v>1</v>
      </c>
      <c r="I20" s="401">
        <v>1430</v>
      </c>
      <c r="J20" s="390">
        <f>H20*I20</f>
        <v>1430</v>
      </c>
      <c r="K20" s="61"/>
      <c r="L20" s="50" t="s">
        <v>1328</v>
      </c>
      <c r="M20" s="62"/>
      <c r="N20" s="64"/>
      <c r="O20" s="19">
        <v>44593</v>
      </c>
      <c r="P20" s="59"/>
      <c r="Q20" s="359"/>
      <c r="R20" s="17" t="s">
        <v>1307</v>
      </c>
      <c r="S20" s="206"/>
    </row>
    <row r="21" spans="1:19" s="205" customFormat="1" ht="19.7" customHeight="1">
      <c r="A21" s="64" t="s">
        <v>1308</v>
      </c>
      <c r="C21" s="64">
        <f t="shared" si="1"/>
        <v>12</v>
      </c>
      <c r="D21" s="59"/>
      <c r="E21" s="412" t="s">
        <v>178</v>
      </c>
      <c r="F21" s="412" t="s">
        <v>178</v>
      </c>
      <c r="G21" s="392" t="s">
        <v>1329</v>
      </c>
      <c r="H21" s="334">
        <v>8</v>
      </c>
      <c r="I21" s="393"/>
      <c r="J21" s="394">
        <f>H21*I21</f>
        <v>0</v>
      </c>
      <c r="K21" s="395"/>
      <c r="L21" s="402" t="s">
        <v>1314</v>
      </c>
      <c r="M21" s="397" t="s">
        <v>1310</v>
      </c>
      <c r="N21" s="64"/>
      <c r="O21" s="204"/>
      <c r="P21" s="59"/>
      <c r="Q21" s="359"/>
      <c r="R21" s="204"/>
      <c r="S21" s="206"/>
    </row>
    <row r="22" spans="1:19" s="205" customFormat="1" ht="19.7" customHeight="1">
      <c r="A22" s="64"/>
      <c r="C22" s="64"/>
      <c r="D22" s="59"/>
      <c r="E22" s="413"/>
      <c r="F22" s="413"/>
      <c r="G22" s="414"/>
      <c r="H22" s="415"/>
      <c r="I22" s="416"/>
      <c r="J22" s="416"/>
      <c r="K22" s="415"/>
      <c r="L22" s="417"/>
      <c r="M22" s="62"/>
      <c r="N22" s="64"/>
      <c r="O22" s="204"/>
      <c r="P22" s="59"/>
      <c r="Q22" s="359"/>
      <c r="R22" s="204"/>
      <c r="S22" s="206"/>
    </row>
    <row r="23" spans="1:19" s="205" customFormat="1" ht="19.7" customHeight="1">
      <c r="A23" s="64" t="s">
        <v>1308</v>
      </c>
      <c r="C23" s="64">
        <f>+C21+1</f>
        <v>13</v>
      </c>
      <c r="D23" s="59"/>
      <c r="E23" s="418" t="s">
        <v>1330</v>
      </c>
      <c r="F23" s="418" t="s">
        <v>1330</v>
      </c>
      <c r="G23" s="419" t="s">
        <v>1331</v>
      </c>
      <c r="H23" s="420">
        <v>1</v>
      </c>
      <c r="I23" s="421">
        <v>68000</v>
      </c>
      <c r="J23" s="390">
        <f t="shared" ref="J23:J33" si="2">H23*I23</f>
        <v>68000</v>
      </c>
      <c r="K23" s="415"/>
      <c r="L23" s="414" t="s">
        <v>1332</v>
      </c>
      <c r="M23" s="62" t="s">
        <v>1333</v>
      </c>
      <c r="N23" s="64"/>
      <c r="O23" s="19">
        <v>44593</v>
      </c>
      <c r="P23" s="59"/>
      <c r="Q23" s="17" t="s">
        <v>1307</v>
      </c>
      <c r="R23" s="359"/>
      <c r="S23" s="206"/>
    </row>
    <row r="24" spans="1:19" s="205" customFormat="1" ht="19.7" customHeight="1">
      <c r="A24" s="64" t="s">
        <v>1308</v>
      </c>
      <c r="C24" s="64">
        <f t="shared" ref="C24:C57" si="3">+C23+1</f>
        <v>14</v>
      </c>
      <c r="D24" s="59"/>
      <c r="E24" s="418" t="s">
        <v>1330</v>
      </c>
      <c r="F24" s="418" t="s">
        <v>1330</v>
      </c>
      <c r="G24" s="419" t="s">
        <v>46</v>
      </c>
      <c r="H24" s="420">
        <v>1</v>
      </c>
      <c r="I24" s="421">
        <v>47800</v>
      </c>
      <c r="J24" s="390">
        <f t="shared" si="2"/>
        <v>47800</v>
      </c>
      <c r="K24" s="415"/>
      <c r="L24" s="417" t="s">
        <v>1334</v>
      </c>
      <c r="M24" s="62" t="s">
        <v>1333</v>
      </c>
      <c r="N24" s="64"/>
      <c r="O24" s="19">
        <v>44593</v>
      </c>
      <c r="P24" s="59"/>
      <c r="Q24" s="17" t="s">
        <v>1307</v>
      </c>
      <c r="R24" s="359"/>
      <c r="S24" s="206"/>
    </row>
    <row r="25" spans="1:19" s="205" customFormat="1" ht="19.7" customHeight="1">
      <c r="A25" s="64" t="s">
        <v>1308</v>
      </c>
      <c r="C25" s="64">
        <f t="shared" si="3"/>
        <v>15</v>
      </c>
      <c r="D25" s="59"/>
      <c r="E25" s="418" t="s">
        <v>1330</v>
      </c>
      <c r="F25" s="418" t="s">
        <v>1330</v>
      </c>
      <c r="G25" s="419" t="s">
        <v>48</v>
      </c>
      <c r="H25" s="420">
        <v>1</v>
      </c>
      <c r="I25" s="421">
        <v>4200</v>
      </c>
      <c r="J25" s="390">
        <f t="shared" si="2"/>
        <v>4200</v>
      </c>
      <c r="K25" s="415"/>
      <c r="L25" s="417" t="s">
        <v>1335</v>
      </c>
      <c r="M25" s="62" t="s">
        <v>1333</v>
      </c>
      <c r="N25" s="64"/>
      <c r="O25" s="19">
        <v>44593</v>
      </c>
      <c r="P25" s="59"/>
      <c r="Q25" s="17" t="s">
        <v>1307</v>
      </c>
      <c r="R25" s="359"/>
      <c r="S25" s="206"/>
    </row>
    <row r="26" spans="1:19" s="205" customFormat="1" ht="19.7" customHeight="1">
      <c r="A26" s="64" t="s">
        <v>1308</v>
      </c>
      <c r="C26" s="64">
        <f t="shared" si="3"/>
        <v>16</v>
      </c>
      <c r="D26" s="59"/>
      <c r="E26" s="418" t="s">
        <v>1330</v>
      </c>
      <c r="F26" s="418" t="s">
        <v>1330</v>
      </c>
      <c r="G26" s="419" t="s">
        <v>50</v>
      </c>
      <c r="H26" s="420">
        <v>1</v>
      </c>
      <c r="I26" s="421">
        <v>34800</v>
      </c>
      <c r="J26" s="390">
        <f t="shared" si="2"/>
        <v>34800</v>
      </c>
      <c r="K26" s="415"/>
      <c r="L26" s="417" t="s">
        <v>1336</v>
      </c>
      <c r="M26" s="62" t="s">
        <v>1333</v>
      </c>
      <c r="N26" s="64"/>
      <c r="O26" s="19">
        <v>44593</v>
      </c>
      <c r="P26" s="59"/>
      <c r="Q26" s="17" t="s">
        <v>1307</v>
      </c>
      <c r="R26" s="204"/>
      <c r="S26" s="206"/>
    </row>
    <row r="27" spans="1:19" s="422" customFormat="1" ht="19.7" customHeight="1">
      <c r="A27" s="64" t="s">
        <v>1308</v>
      </c>
      <c r="C27" s="64">
        <f t="shared" si="3"/>
        <v>17</v>
      </c>
      <c r="D27" s="59"/>
      <c r="E27" s="418" t="s">
        <v>1330</v>
      </c>
      <c r="F27" s="418" t="s">
        <v>1330</v>
      </c>
      <c r="G27" s="419" t="s">
        <v>52</v>
      </c>
      <c r="H27" s="420">
        <v>1</v>
      </c>
      <c r="I27" s="421">
        <v>900</v>
      </c>
      <c r="J27" s="390">
        <f t="shared" si="2"/>
        <v>900</v>
      </c>
      <c r="K27" s="415"/>
      <c r="L27" s="417" t="s">
        <v>1337</v>
      </c>
      <c r="M27" s="62" t="s">
        <v>1333</v>
      </c>
      <c r="N27" s="292"/>
      <c r="O27" s="19">
        <v>44593</v>
      </c>
      <c r="P27" s="381"/>
      <c r="Q27" s="17" t="s">
        <v>1307</v>
      </c>
      <c r="R27" s="308"/>
      <c r="S27" s="206"/>
    </row>
    <row r="28" spans="1:19" s="422" customFormat="1" ht="19.7" customHeight="1">
      <c r="A28" s="292"/>
      <c r="C28" s="64">
        <f t="shared" si="3"/>
        <v>18</v>
      </c>
      <c r="D28" s="59"/>
      <c r="E28" s="418" t="s">
        <v>1330</v>
      </c>
      <c r="F28" s="418" t="s">
        <v>1330</v>
      </c>
      <c r="G28" s="419" t="s">
        <v>1338</v>
      </c>
      <c r="H28" s="420">
        <v>1</v>
      </c>
      <c r="I28" s="421">
        <v>-17700</v>
      </c>
      <c r="J28" s="390">
        <f t="shared" si="2"/>
        <v>-17700</v>
      </c>
      <c r="K28" s="415"/>
      <c r="L28" s="417"/>
      <c r="M28" s="62" t="s">
        <v>1333</v>
      </c>
      <c r="N28" s="292"/>
      <c r="O28" s="19">
        <v>44593</v>
      </c>
      <c r="P28" s="381"/>
      <c r="Q28" s="17" t="s">
        <v>1307</v>
      </c>
      <c r="R28" s="308"/>
      <c r="S28" s="423"/>
    </row>
    <row r="29" spans="1:19" s="9" customFormat="1" ht="19.7" customHeight="1">
      <c r="A29" s="64" t="s">
        <v>1303</v>
      </c>
      <c r="C29" s="64">
        <f t="shared" si="3"/>
        <v>19</v>
      </c>
      <c r="D29" s="59"/>
      <c r="E29" s="386" t="s">
        <v>1304</v>
      </c>
      <c r="F29" s="386" t="s">
        <v>178</v>
      </c>
      <c r="G29" s="387" t="s">
        <v>1339</v>
      </c>
      <c r="H29" s="388">
        <v>1</v>
      </c>
      <c r="I29" s="389">
        <v>2320</v>
      </c>
      <c r="J29" s="203">
        <f t="shared" si="2"/>
        <v>2320</v>
      </c>
      <c r="K29" s="61"/>
      <c r="L29" s="50" t="s">
        <v>1340</v>
      </c>
      <c r="M29" s="17"/>
      <c r="N29" s="17"/>
      <c r="O29" s="19">
        <v>44593</v>
      </c>
      <c r="P29" s="16"/>
      <c r="Q29" s="17"/>
      <c r="R29" s="17" t="s">
        <v>1307</v>
      </c>
      <c r="S29" s="21"/>
    </row>
    <row r="30" spans="1:19" s="205" customFormat="1" ht="19.7" customHeight="1">
      <c r="A30" s="64" t="s">
        <v>1308</v>
      </c>
      <c r="C30" s="64">
        <f t="shared" si="3"/>
        <v>20</v>
      </c>
      <c r="D30" s="59"/>
      <c r="E30" s="411" t="s">
        <v>178</v>
      </c>
      <c r="F30" s="411" t="s">
        <v>178</v>
      </c>
      <c r="G30" s="424" t="s">
        <v>1341</v>
      </c>
      <c r="H30" s="304">
        <v>2</v>
      </c>
      <c r="I30" s="425">
        <v>71</v>
      </c>
      <c r="J30" s="426">
        <f t="shared" si="2"/>
        <v>142</v>
      </c>
      <c r="K30" s="18"/>
      <c r="L30" s="54" t="s">
        <v>1342</v>
      </c>
      <c r="M30" s="62"/>
      <c r="N30" s="64"/>
      <c r="O30" s="19">
        <v>44593</v>
      </c>
      <c r="P30" s="59"/>
      <c r="Q30" s="359"/>
      <c r="R30" s="17" t="s">
        <v>1307</v>
      </c>
      <c r="S30" s="206"/>
    </row>
    <row r="31" spans="1:19" s="9" customFormat="1" ht="19.7" customHeight="1">
      <c r="A31" s="64" t="s">
        <v>1308</v>
      </c>
      <c r="C31" s="64">
        <f t="shared" si="3"/>
        <v>21</v>
      </c>
      <c r="D31" s="381"/>
      <c r="E31" s="411" t="s">
        <v>178</v>
      </c>
      <c r="F31" s="411" t="s">
        <v>178</v>
      </c>
      <c r="G31" s="424" t="s">
        <v>1343</v>
      </c>
      <c r="H31" s="304">
        <v>2</v>
      </c>
      <c r="I31" s="425">
        <v>30</v>
      </c>
      <c r="J31" s="426">
        <f t="shared" si="2"/>
        <v>60</v>
      </c>
      <c r="K31" s="18"/>
      <c r="L31" s="54" t="s">
        <v>1344</v>
      </c>
      <c r="M31" s="17"/>
      <c r="N31" s="17"/>
      <c r="O31" s="19">
        <v>44593</v>
      </c>
      <c r="P31" s="16"/>
      <c r="Q31" s="17"/>
      <c r="R31" s="17" t="s">
        <v>1307</v>
      </c>
      <c r="S31" s="21"/>
    </row>
    <row r="32" spans="1:19" s="205" customFormat="1" ht="19.7" customHeight="1">
      <c r="A32" s="64" t="s">
        <v>1303</v>
      </c>
      <c r="C32" s="64">
        <f t="shared" si="3"/>
        <v>22</v>
      </c>
      <c r="D32" s="59"/>
      <c r="E32" s="411" t="s">
        <v>178</v>
      </c>
      <c r="F32" s="411" t="s">
        <v>178</v>
      </c>
      <c r="G32" s="427" t="s">
        <v>1345</v>
      </c>
      <c r="H32" s="400">
        <v>1</v>
      </c>
      <c r="I32" s="401">
        <v>935</v>
      </c>
      <c r="J32" s="426">
        <f t="shared" si="2"/>
        <v>935</v>
      </c>
      <c r="K32" s="61"/>
      <c r="L32" s="62" t="s">
        <v>1346</v>
      </c>
      <c r="M32" s="62"/>
      <c r="N32" s="64"/>
      <c r="O32" s="19">
        <v>44593</v>
      </c>
      <c r="P32" s="59"/>
      <c r="Q32" s="359"/>
      <c r="R32" s="17" t="s">
        <v>1307</v>
      </c>
      <c r="S32" s="206"/>
    </row>
    <row r="33" spans="1:19" s="205" customFormat="1" ht="19.7" customHeight="1">
      <c r="A33" s="64" t="s">
        <v>1308</v>
      </c>
      <c r="C33" s="64">
        <f t="shared" si="3"/>
        <v>23</v>
      </c>
      <c r="D33" s="59"/>
      <c r="E33" s="411" t="s">
        <v>178</v>
      </c>
      <c r="F33" s="411" t="s">
        <v>178</v>
      </c>
      <c r="G33" s="399" t="s">
        <v>1347</v>
      </c>
      <c r="H33" s="400">
        <v>8</v>
      </c>
      <c r="I33" s="401">
        <v>72</v>
      </c>
      <c r="J33" s="203">
        <f t="shared" si="2"/>
        <v>576</v>
      </c>
      <c r="K33" s="61"/>
      <c r="L33" s="50" t="s">
        <v>1348</v>
      </c>
      <c r="M33" s="62" t="s">
        <v>1349</v>
      </c>
      <c r="N33" s="64"/>
      <c r="O33" s="19">
        <v>44593</v>
      </c>
      <c r="P33" s="59"/>
      <c r="Q33" s="359"/>
      <c r="R33" s="17" t="s">
        <v>1307</v>
      </c>
      <c r="S33" s="206"/>
    </row>
    <row r="34" spans="1:19" s="9" customFormat="1" ht="19.7" customHeight="1">
      <c r="A34" s="64" t="s">
        <v>1308</v>
      </c>
      <c r="C34" s="64">
        <f t="shared" si="3"/>
        <v>24</v>
      </c>
      <c r="D34" s="16"/>
      <c r="E34" s="428" t="s">
        <v>178</v>
      </c>
      <c r="F34" s="428" t="s">
        <v>178</v>
      </c>
      <c r="G34" s="429" t="s">
        <v>1350</v>
      </c>
      <c r="H34" s="430">
        <v>1</v>
      </c>
      <c r="I34" s="431">
        <v>534</v>
      </c>
      <c r="J34" s="390">
        <f>H34*I34</f>
        <v>534</v>
      </c>
      <c r="K34" s="415"/>
      <c r="L34" s="417" t="s">
        <v>1351</v>
      </c>
      <c r="M34" s="146" t="s">
        <v>1352</v>
      </c>
      <c r="N34" s="17"/>
      <c r="O34" s="19">
        <v>44593</v>
      </c>
      <c r="P34" s="16"/>
      <c r="Q34" s="17"/>
      <c r="R34" s="17" t="s">
        <v>1307</v>
      </c>
      <c r="S34" s="21"/>
    </row>
    <row r="35" spans="1:19" s="9" customFormat="1" ht="19.7" customHeight="1">
      <c r="A35" s="64" t="s">
        <v>1308</v>
      </c>
      <c r="C35" s="64">
        <f t="shared" si="3"/>
        <v>25</v>
      </c>
      <c r="D35" s="16"/>
      <c r="E35" s="428" t="s">
        <v>178</v>
      </c>
      <c r="F35" s="428" t="s">
        <v>178</v>
      </c>
      <c r="G35" s="399" t="s">
        <v>1353</v>
      </c>
      <c r="H35" s="400">
        <v>10</v>
      </c>
      <c r="I35" s="432">
        <v>32</v>
      </c>
      <c r="J35" s="52">
        <f>H35*I35</f>
        <v>320</v>
      </c>
      <c r="K35" s="18"/>
      <c r="L35" s="433" t="s">
        <v>1314</v>
      </c>
      <c r="M35" s="62" t="s">
        <v>1354</v>
      </c>
      <c r="N35" s="17"/>
      <c r="O35" s="19">
        <v>44593</v>
      </c>
      <c r="P35" s="16"/>
      <c r="Q35" s="17"/>
      <c r="R35" s="17" t="s">
        <v>1307</v>
      </c>
      <c r="S35" s="21"/>
    </row>
    <row r="36" spans="1:19" s="9" customFormat="1" ht="19.7" customHeight="1">
      <c r="A36" s="17"/>
      <c r="C36" s="64"/>
      <c r="D36" s="16"/>
      <c r="E36" s="59"/>
      <c r="F36" s="59"/>
      <c r="G36" s="202"/>
      <c r="H36" s="64"/>
      <c r="I36" s="52"/>
      <c r="J36" s="52"/>
      <c r="K36" s="18"/>
      <c r="L36" s="54"/>
      <c r="M36" s="146"/>
      <c r="N36" s="17"/>
      <c r="O36" s="19"/>
      <c r="P36" s="16"/>
      <c r="Q36" s="17"/>
      <c r="R36" s="19"/>
      <c r="S36" s="21"/>
    </row>
    <row r="37" spans="1:19" s="9" customFormat="1" ht="19.7" customHeight="1">
      <c r="A37" s="64" t="s">
        <v>1318</v>
      </c>
      <c r="C37" s="64">
        <f>+C35+1</f>
        <v>26</v>
      </c>
      <c r="D37" s="59"/>
      <c r="E37" s="386" t="s">
        <v>1304</v>
      </c>
      <c r="F37" s="386" t="s">
        <v>178</v>
      </c>
      <c r="G37" s="434" t="s">
        <v>1355</v>
      </c>
      <c r="H37" s="435">
        <v>1</v>
      </c>
      <c r="I37" s="436">
        <v>12145</v>
      </c>
      <c r="J37" s="52">
        <f>H37*I37</f>
        <v>12145</v>
      </c>
      <c r="K37" s="18"/>
      <c r="L37" s="50" t="s">
        <v>1356</v>
      </c>
      <c r="M37" s="146"/>
      <c r="N37" s="17"/>
      <c r="O37" s="19">
        <v>44593</v>
      </c>
      <c r="P37" s="16"/>
      <c r="Q37" s="17"/>
      <c r="R37" s="17" t="s">
        <v>1307</v>
      </c>
      <c r="S37" s="21"/>
    </row>
    <row r="38" spans="1:19" s="9" customFormat="1" ht="19.7" customHeight="1">
      <c r="A38" s="64" t="s">
        <v>1303</v>
      </c>
      <c r="C38" s="64">
        <f t="shared" si="3"/>
        <v>27</v>
      </c>
      <c r="D38" s="59"/>
      <c r="E38" s="411" t="s">
        <v>96</v>
      </c>
      <c r="F38" s="398" t="s">
        <v>407</v>
      </c>
      <c r="G38" s="424" t="s">
        <v>1357</v>
      </c>
      <c r="H38" s="304">
        <v>1</v>
      </c>
      <c r="I38" s="432">
        <v>19083</v>
      </c>
      <c r="J38" s="52">
        <f>H38*I38</f>
        <v>19083</v>
      </c>
      <c r="K38" s="18"/>
      <c r="L38" s="50" t="s">
        <v>1358</v>
      </c>
      <c r="M38" s="437" t="s">
        <v>1359</v>
      </c>
      <c r="N38" s="17"/>
      <c r="O38" s="19">
        <v>44593</v>
      </c>
      <c r="P38" s="16"/>
      <c r="Q38" s="17" t="s">
        <v>1307</v>
      </c>
      <c r="R38" s="17" t="s">
        <v>1360</v>
      </c>
      <c r="S38" s="21"/>
    </row>
    <row r="39" spans="1:19" s="9" customFormat="1" ht="19.7" customHeight="1">
      <c r="A39" s="64" t="s">
        <v>1308</v>
      </c>
      <c r="C39" s="64">
        <f t="shared" si="3"/>
        <v>28</v>
      </c>
      <c r="D39" s="59"/>
      <c r="E39" s="411" t="s">
        <v>96</v>
      </c>
      <c r="F39" s="304" t="s">
        <v>1361</v>
      </c>
      <c r="G39" s="438" t="s">
        <v>1362</v>
      </c>
      <c r="H39" s="304">
        <v>2</v>
      </c>
      <c r="I39" s="439">
        <v>600</v>
      </c>
      <c r="J39" s="278">
        <f>H39*I39</f>
        <v>1200</v>
      </c>
      <c r="K39" s="18"/>
      <c r="L39" s="146" t="s">
        <v>1363</v>
      </c>
      <c r="M39" s="146"/>
      <c r="N39" s="17"/>
      <c r="O39" s="19">
        <v>44593</v>
      </c>
      <c r="P39" s="16"/>
      <c r="Q39" s="17" t="s">
        <v>1307</v>
      </c>
      <c r="R39" s="19"/>
      <c r="S39" s="21"/>
    </row>
    <row r="40" spans="1:19" s="9" customFormat="1" ht="19.7" customHeight="1">
      <c r="A40" s="64" t="s">
        <v>1308</v>
      </c>
      <c r="C40" s="64">
        <f t="shared" si="3"/>
        <v>29</v>
      </c>
      <c r="D40" s="59"/>
      <c r="E40" s="412" t="s">
        <v>178</v>
      </c>
      <c r="F40" s="412" t="s">
        <v>178</v>
      </c>
      <c r="G40" s="396" t="s">
        <v>1364</v>
      </c>
      <c r="H40" s="334">
        <v>8</v>
      </c>
      <c r="I40" s="334"/>
      <c r="J40" s="440"/>
      <c r="K40" s="395"/>
      <c r="L40" s="397" t="s">
        <v>1365</v>
      </c>
      <c r="M40" s="397" t="s">
        <v>1310</v>
      </c>
      <c r="N40" s="17"/>
      <c r="O40" s="19"/>
      <c r="P40" s="16"/>
      <c r="Q40" s="17"/>
      <c r="R40" s="19"/>
      <c r="S40" s="21"/>
    </row>
    <row r="41" spans="1:19" s="9" customFormat="1" ht="19.7" customHeight="1">
      <c r="A41" s="64" t="s">
        <v>1308</v>
      </c>
      <c r="C41" s="64">
        <f t="shared" si="3"/>
        <v>30</v>
      </c>
      <c r="D41" s="59"/>
      <c r="E41" s="412" t="s">
        <v>178</v>
      </c>
      <c r="F41" s="412" t="s">
        <v>178</v>
      </c>
      <c r="G41" s="397" t="s">
        <v>1366</v>
      </c>
      <c r="H41" s="334">
        <v>2</v>
      </c>
      <c r="I41" s="334"/>
      <c r="J41" s="440"/>
      <c r="K41" s="395"/>
      <c r="L41" s="397" t="s">
        <v>1367</v>
      </c>
      <c r="M41" s="397" t="s">
        <v>1310</v>
      </c>
      <c r="N41" s="17"/>
      <c r="O41" s="19"/>
      <c r="P41" s="16"/>
      <c r="Q41" s="17"/>
      <c r="R41" s="19"/>
      <c r="S41" s="21"/>
    </row>
    <row r="42" spans="1:19" s="9" customFormat="1" ht="19.7" customHeight="1">
      <c r="A42" s="17" t="s">
        <v>1368</v>
      </c>
      <c r="C42" s="64">
        <f t="shared" si="3"/>
        <v>31</v>
      </c>
      <c r="D42" s="59"/>
      <c r="E42" s="441" t="s">
        <v>1304</v>
      </c>
      <c r="F42" s="441" t="s">
        <v>178</v>
      </c>
      <c r="G42" s="442" t="s">
        <v>1369</v>
      </c>
      <c r="H42" s="435">
        <v>1</v>
      </c>
      <c r="I42" s="443">
        <v>8921</v>
      </c>
      <c r="J42" s="278">
        <f>H42*I42</f>
        <v>8921</v>
      </c>
      <c r="K42" s="18"/>
      <c r="L42" s="146" t="s">
        <v>1370</v>
      </c>
      <c r="M42" s="146"/>
      <c r="N42" s="17"/>
      <c r="O42" s="19">
        <v>44593</v>
      </c>
      <c r="P42" s="16"/>
      <c r="Q42" s="17"/>
      <c r="R42" s="17" t="s">
        <v>1307</v>
      </c>
      <c r="S42" s="21"/>
    </row>
    <row r="43" spans="1:19" s="9" customFormat="1" ht="19.7" customHeight="1">
      <c r="A43" s="64" t="s">
        <v>1308</v>
      </c>
      <c r="C43" s="64">
        <f t="shared" si="3"/>
        <v>32</v>
      </c>
      <c r="D43" s="59"/>
      <c r="E43" s="412" t="s">
        <v>178</v>
      </c>
      <c r="F43" s="412" t="s">
        <v>178</v>
      </c>
      <c r="G43" s="396" t="s">
        <v>1364</v>
      </c>
      <c r="H43" s="334">
        <v>5</v>
      </c>
      <c r="I43" s="334"/>
      <c r="J43" s="440"/>
      <c r="K43" s="395"/>
      <c r="L43" s="397" t="s">
        <v>1365</v>
      </c>
      <c r="M43" s="397" t="s">
        <v>1310</v>
      </c>
      <c r="N43" s="17"/>
      <c r="O43" s="19"/>
      <c r="P43" s="16"/>
      <c r="Q43" s="17"/>
      <c r="R43" s="19"/>
      <c r="S43" s="21"/>
    </row>
    <row r="44" spans="1:19" s="9" customFormat="1" ht="19.7" customHeight="1">
      <c r="A44" s="64" t="s">
        <v>1308</v>
      </c>
      <c r="C44" s="64">
        <f t="shared" si="3"/>
        <v>33</v>
      </c>
      <c r="D44" s="59"/>
      <c r="E44" s="412" t="s">
        <v>178</v>
      </c>
      <c r="F44" s="412" t="s">
        <v>178</v>
      </c>
      <c r="G44" s="397" t="s">
        <v>1371</v>
      </c>
      <c r="H44" s="334">
        <v>2</v>
      </c>
      <c r="I44" s="334"/>
      <c r="J44" s="440"/>
      <c r="K44" s="395"/>
      <c r="L44" s="397" t="s">
        <v>1367</v>
      </c>
      <c r="M44" s="397" t="s">
        <v>1310</v>
      </c>
      <c r="N44" s="17"/>
      <c r="O44" s="19"/>
      <c r="P44" s="16"/>
      <c r="Q44" s="17"/>
      <c r="R44" s="19"/>
      <c r="S44" s="21"/>
    </row>
    <row r="45" spans="1:19" s="9" customFormat="1" ht="19.7" customHeight="1">
      <c r="A45" s="17" t="s">
        <v>1372</v>
      </c>
      <c r="C45" s="64">
        <f t="shared" si="3"/>
        <v>34</v>
      </c>
      <c r="D45" s="59"/>
      <c r="E45" s="441" t="s">
        <v>1304</v>
      </c>
      <c r="F45" s="441" t="s">
        <v>178</v>
      </c>
      <c r="G45" s="442" t="s">
        <v>1373</v>
      </c>
      <c r="H45" s="435">
        <v>1</v>
      </c>
      <c r="I45" s="435">
        <v>7186</v>
      </c>
      <c r="J45" s="278">
        <f t="shared" ref="J45:J56" si="4">H45*I45</f>
        <v>7186</v>
      </c>
      <c r="K45" s="18"/>
      <c r="L45" s="146" t="s">
        <v>1374</v>
      </c>
      <c r="M45" s="55"/>
      <c r="N45" s="17"/>
      <c r="O45" s="19">
        <v>44593</v>
      </c>
      <c r="P45" s="16"/>
      <c r="Q45" s="17"/>
      <c r="R45" s="17" t="s">
        <v>1307</v>
      </c>
      <c r="S45" s="21"/>
    </row>
    <row r="46" spans="1:19" s="9" customFormat="1" ht="19.7" customHeight="1">
      <c r="A46" s="17" t="s">
        <v>1375</v>
      </c>
      <c r="C46" s="64">
        <f t="shared" si="3"/>
        <v>35</v>
      </c>
      <c r="D46" s="59"/>
      <c r="E46" s="444" t="s">
        <v>178</v>
      </c>
      <c r="F46" s="444" t="s">
        <v>178</v>
      </c>
      <c r="G46" s="445" t="s">
        <v>1376</v>
      </c>
      <c r="H46" s="400">
        <v>10</v>
      </c>
      <c r="I46" s="400">
        <v>23</v>
      </c>
      <c r="J46" s="446">
        <f t="shared" si="4"/>
        <v>230</v>
      </c>
      <c r="K46" s="61"/>
      <c r="L46" s="62" t="s">
        <v>1377</v>
      </c>
      <c r="M46" s="55"/>
      <c r="N46" s="17"/>
      <c r="O46" s="19">
        <v>44593</v>
      </c>
      <c r="P46" s="16"/>
      <c r="Q46" s="17"/>
      <c r="R46" s="17" t="s">
        <v>1307</v>
      </c>
      <c r="S46" s="21"/>
    </row>
    <row r="47" spans="1:19" s="9" customFormat="1" ht="19.7" customHeight="1">
      <c r="A47" s="17" t="s">
        <v>1375</v>
      </c>
      <c r="C47" s="64">
        <f t="shared" si="3"/>
        <v>36</v>
      </c>
      <c r="D47" s="59"/>
      <c r="E47" s="411" t="s">
        <v>178</v>
      </c>
      <c r="F47" s="411" t="s">
        <v>178</v>
      </c>
      <c r="G47" s="438" t="s">
        <v>1378</v>
      </c>
      <c r="H47" s="304">
        <v>10</v>
      </c>
      <c r="I47" s="304">
        <v>72</v>
      </c>
      <c r="J47" s="278">
        <f t="shared" si="4"/>
        <v>720</v>
      </c>
      <c r="K47" s="18"/>
      <c r="L47" s="146" t="s">
        <v>1379</v>
      </c>
      <c r="M47" s="55"/>
      <c r="N47" s="17"/>
      <c r="O47" s="19">
        <v>44593</v>
      </c>
      <c r="P47" s="16"/>
      <c r="Q47" s="17"/>
      <c r="R47" s="17" t="s">
        <v>1307</v>
      </c>
      <c r="S47" s="21"/>
    </row>
    <row r="48" spans="1:19" s="9" customFormat="1" ht="19.7" customHeight="1">
      <c r="A48" s="17" t="s">
        <v>1380</v>
      </c>
      <c r="C48" s="64">
        <f t="shared" si="3"/>
        <v>37</v>
      </c>
      <c r="D48" s="59"/>
      <c r="E48" s="412" t="s">
        <v>178</v>
      </c>
      <c r="F48" s="412" t="s">
        <v>178</v>
      </c>
      <c r="G48" s="397" t="s">
        <v>1381</v>
      </c>
      <c r="H48" s="334"/>
      <c r="I48" s="334">
        <v>32540</v>
      </c>
      <c r="J48" s="440">
        <f t="shared" si="4"/>
        <v>0</v>
      </c>
      <c r="K48" s="395"/>
      <c r="L48" s="397" t="s">
        <v>1382</v>
      </c>
      <c r="M48" s="55"/>
      <c r="N48" s="17"/>
      <c r="O48" s="19"/>
      <c r="P48" s="16"/>
      <c r="Q48" s="17"/>
      <c r="R48" s="19"/>
      <c r="S48" s="21"/>
    </row>
    <row r="49" spans="1:19" s="9" customFormat="1" ht="19.7" customHeight="1">
      <c r="A49" s="17" t="s">
        <v>1372</v>
      </c>
      <c r="C49" s="64">
        <f t="shared" si="3"/>
        <v>38</v>
      </c>
      <c r="D49" s="59"/>
      <c r="E49" s="441" t="s">
        <v>1304</v>
      </c>
      <c r="F49" s="441" t="s">
        <v>178</v>
      </c>
      <c r="G49" s="442" t="s">
        <v>1383</v>
      </c>
      <c r="H49" s="435">
        <v>1</v>
      </c>
      <c r="I49" s="435">
        <v>8374</v>
      </c>
      <c r="J49" s="278">
        <f t="shared" si="4"/>
        <v>8374</v>
      </c>
      <c r="K49" s="18"/>
      <c r="L49" s="146" t="s">
        <v>1384</v>
      </c>
      <c r="M49" s="55"/>
      <c r="N49" s="17"/>
      <c r="O49" s="19">
        <v>44593</v>
      </c>
      <c r="P49" s="16"/>
      <c r="Q49" s="17"/>
      <c r="R49" s="17" t="s">
        <v>1307</v>
      </c>
      <c r="S49" s="21"/>
    </row>
    <row r="50" spans="1:19" s="9" customFormat="1" ht="19.7" customHeight="1">
      <c r="A50" s="17" t="s">
        <v>1375</v>
      </c>
      <c r="C50" s="64">
        <f t="shared" si="3"/>
        <v>39</v>
      </c>
      <c r="D50" s="59"/>
      <c r="E50" s="411" t="s">
        <v>178</v>
      </c>
      <c r="F50" s="411" t="s">
        <v>178</v>
      </c>
      <c r="G50" s="438" t="s">
        <v>1385</v>
      </c>
      <c r="H50" s="304">
        <v>10</v>
      </c>
      <c r="I50" s="304">
        <v>77</v>
      </c>
      <c r="J50" s="278">
        <f t="shared" si="4"/>
        <v>770</v>
      </c>
      <c r="K50" s="18"/>
      <c r="L50" s="146" t="s">
        <v>1379</v>
      </c>
      <c r="M50" s="55"/>
      <c r="N50" s="17"/>
      <c r="O50" s="19">
        <v>44593</v>
      </c>
      <c r="P50" s="16"/>
      <c r="Q50" s="17"/>
      <c r="R50" s="17" t="s">
        <v>1307</v>
      </c>
      <c r="S50" s="21"/>
    </row>
    <row r="51" spans="1:19" s="9" customFormat="1" ht="19.7" customHeight="1">
      <c r="A51" s="17" t="s">
        <v>1380</v>
      </c>
      <c r="C51" s="64">
        <f t="shared" si="3"/>
        <v>40</v>
      </c>
      <c r="D51" s="59"/>
      <c r="E51" s="412" t="s">
        <v>178</v>
      </c>
      <c r="F51" s="412" t="s">
        <v>178</v>
      </c>
      <c r="G51" s="397" t="s">
        <v>1386</v>
      </c>
      <c r="H51" s="334"/>
      <c r="I51" s="334">
        <v>16270</v>
      </c>
      <c r="J51" s="440">
        <f t="shared" si="4"/>
        <v>0</v>
      </c>
      <c r="K51" s="395"/>
      <c r="L51" s="397" t="s">
        <v>1387</v>
      </c>
      <c r="M51" s="55"/>
      <c r="N51" s="17"/>
      <c r="O51" s="19"/>
      <c r="P51" s="16"/>
      <c r="Q51" s="17"/>
      <c r="R51" s="19"/>
      <c r="S51" s="21"/>
    </row>
    <row r="52" spans="1:19" s="9" customFormat="1" ht="19.7" customHeight="1">
      <c r="A52" s="17" t="s">
        <v>1375</v>
      </c>
      <c r="C52" s="64">
        <f t="shared" si="3"/>
        <v>41</v>
      </c>
      <c r="D52" s="59"/>
      <c r="E52" s="411" t="s">
        <v>178</v>
      </c>
      <c r="F52" s="411" t="s">
        <v>178</v>
      </c>
      <c r="G52" s="438" t="s">
        <v>1388</v>
      </c>
      <c r="H52" s="304">
        <v>10</v>
      </c>
      <c r="I52" s="304">
        <v>72</v>
      </c>
      <c r="J52" s="278">
        <f t="shared" si="4"/>
        <v>720</v>
      </c>
      <c r="K52" s="18"/>
      <c r="L52" s="146" t="s">
        <v>1379</v>
      </c>
      <c r="M52" s="55"/>
      <c r="N52" s="17"/>
      <c r="O52" s="19">
        <v>44593</v>
      </c>
      <c r="P52" s="16"/>
      <c r="Q52" s="17"/>
      <c r="R52" s="17" t="s">
        <v>1307</v>
      </c>
      <c r="S52" s="21"/>
    </row>
    <row r="53" spans="1:19" s="9" customFormat="1" ht="19.7" customHeight="1">
      <c r="A53" s="17" t="s">
        <v>1372</v>
      </c>
      <c r="C53" s="64">
        <f t="shared" si="3"/>
        <v>42</v>
      </c>
      <c r="D53" s="59"/>
      <c r="E53" s="441" t="s">
        <v>1304</v>
      </c>
      <c r="F53" s="441" t="s">
        <v>178</v>
      </c>
      <c r="G53" s="442" t="s">
        <v>1389</v>
      </c>
      <c r="H53" s="435">
        <v>1</v>
      </c>
      <c r="I53" s="435">
        <v>5666</v>
      </c>
      <c r="J53" s="278">
        <f t="shared" si="4"/>
        <v>5666</v>
      </c>
      <c r="K53" s="18"/>
      <c r="L53" s="146" t="s">
        <v>1390</v>
      </c>
      <c r="M53" s="55"/>
      <c r="N53" s="17"/>
      <c r="O53" s="19">
        <v>44593</v>
      </c>
      <c r="P53" s="16"/>
      <c r="Q53" s="17"/>
      <c r="R53" s="17" t="s">
        <v>1307</v>
      </c>
      <c r="S53" s="21"/>
    </row>
    <row r="54" spans="1:19" s="9" customFormat="1" ht="19.7" customHeight="1">
      <c r="A54" s="17" t="s">
        <v>1375</v>
      </c>
      <c r="C54" s="64">
        <f t="shared" si="3"/>
        <v>43</v>
      </c>
      <c r="D54" s="59"/>
      <c r="E54" s="412" t="s">
        <v>178</v>
      </c>
      <c r="F54" s="412" t="s">
        <v>178</v>
      </c>
      <c r="G54" s="397" t="s">
        <v>1391</v>
      </c>
      <c r="H54" s="334"/>
      <c r="I54" s="334">
        <v>18</v>
      </c>
      <c r="J54" s="440">
        <f t="shared" si="4"/>
        <v>0</v>
      </c>
      <c r="K54" s="395"/>
      <c r="L54" s="397" t="s">
        <v>1392</v>
      </c>
      <c r="M54" s="397" t="s">
        <v>1393</v>
      </c>
      <c r="N54" s="17"/>
      <c r="O54" s="19"/>
      <c r="P54" s="16"/>
      <c r="Q54" s="17"/>
      <c r="R54" s="19"/>
      <c r="S54" s="21"/>
    </row>
    <row r="55" spans="1:19" s="9" customFormat="1" ht="19.7" customHeight="1">
      <c r="A55" s="17" t="s">
        <v>1375</v>
      </c>
      <c r="C55" s="64">
        <f t="shared" si="3"/>
        <v>44</v>
      </c>
      <c r="D55" s="59"/>
      <c r="E55" s="412" t="s">
        <v>178</v>
      </c>
      <c r="F55" s="412" t="s">
        <v>178</v>
      </c>
      <c r="G55" s="397" t="s">
        <v>1394</v>
      </c>
      <c r="H55" s="334"/>
      <c r="I55" s="334">
        <v>23</v>
      </c>
      <c r="J55" s="440">
        <f t="shared" si="4"/>
        <v>0</v>
      </c>
      <c r="K55" s="395"/>
      <c r="L55" s="397" t="s">
        <v>1395</v>
      </c>
      <c r="M55" s="397" t="s">
        <v>1393</v>
      </c>
      <c r="N55" s="17"/>
      <c r="O55" s="19"/>
      <c r="P55" s="16"/>
      <c r="Q55" s="17"/>
      <c r="R55" s="19"/>
      <c r="S55" s="21"/>
    </row>
    <row r="56" spans="1:19" s="9" customFormat="1" ht="19.7" customHeight="1">
      <c r="A56" s="17" t="s">
        <v>1372</v>
      </c>
      <c r="C56" s="64">
        <f t="shared" si="3"/>
        <v>45</v>
      </c>
      <c r="D56" s="59"/>
      <c r="E56" s="441" t="s">
        <v>1304</v>
      </c>
      <c r="F56" s="441" t="s">
        <v>178</v>
      </c>
      <c r="G56" s="442" t="s">
        <v>1396</v>
      </c>
      <c r="H56" s="435">
        <v>1</v>
      </c>
      <c r="I56" s="435">
        <v>5997</v>
      </c>
      <c r="J56" s="278">
        <f t="shared" si="4"/>
        <v>5997</v>
      </c>
      <c r="K56" s="18"/>
      <c r="L56" s="146" t="s">
        <v>1397</v>
      </c>
      <c r="M56" s="55"/>
      <c r="N56" s="17"/>
      <c r="O56" s="19">
        <v>44593</v>
      </c>
      <c r="P56" s="16"/>
      <c r="Q56" s="17"/>
      <c r="R56" s="17" t="s">
        <v>1307</v>
      </c>
      <c r="S56" s="21"/>
    </row>
    <row r="57" spans="1:19" s="9" customFormat="1" ht="19.7" customHeight="1">
      <c r="A57" s="17" t="s">
        <v>1375</v>
      </c>
      <c r="C57" s="64">
        <f t="shared" si="3"/>
        <v>46</v>
      </c>
      <c r="D57" s="59"/>
      <c r="E57" s="412" t="s">
        <v>178</v>
      </c>
      <c r="F57" s="412" t="s">
        <v>178</v>
      </c>
      <c r="G57" s="397" t="s">
        <v>1378</v>
      </c>
      <c r="H57" s="334">
        <v>10</v>
      </c>
      <c r="I57" s="334">
        <v>72</v>
      </c>
      <c r="J57" s="440">
        <f>H57*I57</f>
        <v>720</v>
      </c>
      <c r="K57" s="395"/>
      <c r="L57" s="397" t="s">
        <v>1379</v>
      </c>
      <c r="M57" s="397" t="s">
        <v>1393</v>
      </c>
      <c r="N57" s="17"/>
      <c r="O57" s="19"/>
      <c r="P57" s="16"/>
      <c r="Q57" s="17"/>
      <c r="R57" s="19"/>
      <c r="S57" s="21"/>
    </row>
    <row r="58" spans="1:19" s="9" customFormat="1" ht="19.7" customHeight="1">
      <c r="A58" s="64"/>
      <c r="C58" s="64"/>
      <c r="D58" s="59"/>
      <c r="E58" s="59"/>
      <c r="F58" s="59"/>
      <c r="G58" s="146"/>
      <c r="H58" s="17"/>
      <c r="I58" s="17"/>
      <c r="J58" s="278"/>
      <c r="K58" s="18"/>
      <c r="L58" s="146"/>
      <c r="M58" s="55"/>
      <c r="N58" s="17"/>
      <c r="O58" s="19"/>
      <c r="P58" s="16"/>
      <c r="Q58" s="17"/>
      <c r="R58" s="19"/>
      <c r="S58" s="21"/>
    </row>
    <row r="59" spans="1:19" s="9" customFormat="1" ht="19.7" customHeight="1">
      <c r="A59" s="17" t="s">
        <v>1398</v>
      </c>
      <c r="C59" s="64">
        <f>+C57+1</f>
        <v>47</v>
      </c>
      <c r="D59" s="59"/>
      <c r="E59" s="441" t="s">
        <v>1304</v>
      </c>
      <c r="F59" s="441" t="s">
        <v>178</v>
      </c>
      <c r="G59" s="442" t="s">
        <v>1399</v>
      </c>
      <c r="H59" s="435">
        <v>1</v>
      </c>
      <c r="I59" s="435">
        <v>3510</v>
      </c>
      <c r="J59" s="278">
        <f>H59*I59</f>
        <v>3510</v>
      </c>
      <c r="K59" s="18"/>
      <c r="L59" s="146" t="s">
        <v>1400</v>
      </c>
      <c r="M59" s="55"/>
      <c r="N59" s="17"/>
      <c r="O59" s="19">
        <v>44617</v>
      </c>
      <c r="P59" s="16"/>
      <c r="Q59" s="17"/>
      <c r="R59" s="19" t="s">
        <v>1401</v>
      </c>
      <c r="S59" s="21"/>
    </row>
    <row r="60" spans="1:19" s="9" customFormat="1" ht="19.7" customHeight="1">
      <c r="A60" s="17"/>
      <c r="C60" s="64"/>
      <c r="D60" s="59"/>
      <c r="E60" s="16"/>
      <c r="F60" s="16"/>
      <c r="G60" s="145"/>
      <c r="H60" s="17"/>
      <c r="I60" s="52"/>
      <c r="J60" s="278"/>
      <c r="K60" s="18"/>
      <c r="L60" s="145"/>
      <c r="M60" s="146"/>
      <c r="N60" s="17"/>
      <c r="O60" s="19"/>
      <c r="P60" s="16"/>
      <c r="Q60" s="17"/>
      <c r="R60" s="19"/>
      <c r="S60" s="21"/>
    </row>
    <row r="61" spans="1:19" s="9" customFormat="1" ht="19.7" customHeight="1">
      <c r="A61" s="17"/>
      <c r="C61" s="64"/>
      <c r="D61" s="59"/>
      <c r="E61" s="16"/>
      <c r="F61" s="16"/>
      <c r="G61" s="54"/>
      <c r="H61" s="17"/>
      <c r="I61" s="295"/>
      <c r="J61" s="278"/>
      <c r="K61" s="18"/>
      <c r="L61" s="54"/>
      <c r="M61" s="146"/>
      <c r="N61" s="17"/>
      <c r="O61" s="19"/>
      <c r="P61" s="16"/>
      <c r="Q61" s="17"/>
      <c r="R61" s="19"/>
      <c r="S61" s="21"/>
    </row>
    <row r="62" spans="1:19" s="9" customFormat="1" ht="19.7" customHeight="1">
      <c r="A62" s="64"/>
      <c r="C62" s="64"/>
      <c r="D62" s="59"/>
      <c r="E62" s="16"/>
      <c r="F62" s="16"/>
      <c r="G62" s="54"/>
      <c r="H62" s="17"/>
      <c r="I62" s="17"/>
      <c r="J62" s="278"/>
      <c r="K62" s="18"/>
      <c r="L62" s="146"/>
      <c r="M62" s="55"/>
      <c r="N62" s="17"/>
      <c r="O62" s="19"/>
      <c r="P62" s="16"/>
      <c r="Q62" s="17"/>
      <c r="R62" s="19"/>
      <c r="S62" s="21"/>
    </row>
    <row r="63" spans="1:19" s="9" customFormat="1" ht="19.7" customHeight="1">
      <c r="A63" s="64"/>
      <c r="C63" s="64"/>
      <c r="D63" s="59"/>
      <c r="E63" s="59"/>
      <c r="F63" s="59"/>
      <c r="G63" s="146"/>
      <c r="H63" s="17"/>
      <c r="I63" s="17"/>
      <c r="J63" s="278"/>
      <c r="K63" s="18"/>
      <c r="L63" s="146"/>
      <c r="M63" s="55"/>
      <c r="N63" s="17"/>
      <c r="O63" s="19"/>
      <c r="P63" s="16"/>
      <c r="Q63" s="17"/>
      <c r="R63" s="19"/>
      <c r="S63" s="21"/>
    </row>
    <row r="64" spans="1:19" s="9" customFormat="1" ht="19.7" customHeight="1">
      <c r="A64" s="17"/>
      <c r="C64" s="64"/>
      <c r="D64" s="16"/>
      <c r="E64" s="59"/>
      <c r="F64" s="59"/>
      <c r="G64" s="145"/>
      <c r="H64" s="17"/>
      <c r="I64" s="52"/>
      <c r="J64" s="52"/>
      <c r="K64" s="18"/>
      <c r="L64" s="54"/>
      <c r="M64" s="146"/>
      <c r="N64" s="17"/>
      <c r="O64" s="19"/>
      <c r="P64" s="16"/>
      <c r="Q64" s="17"/>
      <c r="R64" s="19"/>
      <c r="S64" s="21"/>
    </row>
    <row r="65" spans="4:19" s="9" customFormat="1" ht="19.7" customHeight="1">
      <c r="D65" s="16"/>
      <c r="E65" s="59"/>
      <c r="F65" s="59"/>
      <c r="G65" s="145"/>
      <c r="H65" s="17"/>
      <c r="I65" s="52"/>
      <c r="J65" s="52"/>
      <c r="K65" s="18"/>
      <c r="L65" s="54"/>
      <c r="M65" s="146"/>
      <c r="N65" s="17"/>
      <c r="O65" s="19"/>
      <c r="P65" s="16"/>
      <c r="Q65" s="17"/>
      <c r="R65" s="19"/>
      <c r="S65" s="21"/>
    </row>
    <row r="66" spans="4:19" s="9" customFormat="1" ht="19.7" customHeight="1">
      <c r="D66" s="16"/>
      <c r="E66" s="59"/>
      <c r="F66" s="59"/>
      <c r="G66" s="202"/>
      <c r="H66" s="64"/>
      <c r="I66" s="52"/>
      <c r="J66" s="52"/>
      <c r="K66" s="61"/>
      <c r="L66" s="50"/>
      <c r="M66" s="146"/>
      <c r="N66" s="17"/>
      <c r="O66" s="19"/>
      <c r="P66" s="16"/>
      <c r="Q66" s="17"/>
      <c r="R66" s="19"/>
      <c r="S66" s="21"/>
    </row>
    <row r="67" spans="4:19" s="9" customFormat="1" ht="19.7" customHeight="1">
      <c r="D67" s="16"/>
      <c r="E67" s="59"/>
      <c r="F67" s="59"/>
      <c r="G67" s="145"/>
      <c r="H67" s="17"/>
      <c r="I67" s="52"/>
      <c r="J67" s="52"/>
      <c r="K67" s="18"/>
      <c r="L67" s="54"/>
      <c r="M67" s="146"/>
      <c r="N67" s="17"/>
      <c r="O67" s="19"/>
      <c r="P67" s="16"/>
      <c r="Q67" s="17"/>
      <c r="R67" s="19"/>
      <c r="S67" s="21"/>
    </row>
    <row r="68" spans="4:19" s="9" customFormat="1" ht="19.7" customHeight="1">
      <c r="D68" s="16"/>
      <c r="E68" s="59"/>
      <c r="F68" s="59"/>
      <c r="G68" s="145"/>
      <c r="H68" s="17"/>
      <c r="I68" s="52"/>
      <c r="J68" s="52"/>
      <c r="K68" s="18"/>
      <c r="L68" s="54"/>
      <c r="M68" s="146"/>
      <c r="N68" s="17"/>
      <c r="O68" s="19"/>
      <c r="P68" s="16"/>
      <c r="Q68" s="17"/>
      <c r="R68" s="19"/>
      <c r="S68" s="21"/>
    </row>
    <row r="69" spans="4:19" s="9" customFormat="1" ht="19.7" customHeight="1">
      <c r="D69" s="16"/>
      <c r="E69" s="59"/>
      <c r="F69" s="59"/>
      <c r="G69" s="145"/>
      <c r="H69" s="17"/>
      <c r="I69" s="52"/>
      <c r="J69" s="52"/>
      <c r="K69" s="18"/>
      <c r="L69" s="54"/>
      <c r="M69" s="146"/>
      <c r="N69" s="17"/>
      <c r="O69" s="19"/>
      <c r="P69" s="16"/>
      <c r="Q69" s="17"/>
      <c r="R69" s="19"/>
      <c r="S69" s="21"/>
    </row>
    <row r="70" spans="4:19" s="9" customFormat="1" ht="19.7" customHeight="1">
      <c r="D70" s="16"/>
      <c r="E70" s="59"/>
      <c r="F70" s="59"/>
      <c r="G70" s="145"/>
      <c r="H70" s="17"/>
      <c r="I70" s="52"/>
      <c r="J70" s="52"/>
      <c r="K70" s="18"/>
      <c r="L70" s="54"/>
      <c r="M70" s="146"/>
      <c r="N70" s="17"/>
      <c r="O70" s="19"/>
      <c r="P70" s="16"/>
      <c r="Q70" s="17"/>
      <c r="R70" s="19"/>
      <c r="S70" s="21"/>
    </row>
    <row r="71" spans="4:19" s="9" customFormat="1" ht="19.7" customHeight="1">
      <c r="D71" s="16"/>
      <c r="E71" s="59"/>
      <c r="F71" s="59"/>
      <c r="G71" s="145"/>
      <c r="H71" s="17"/>
      <c r="I71" s="52"/>
      <c r="J71" s="52"/>
      <c r="K71" s="18"/>
      <c r="L71" s="54"/>
      <c r="M71" s="146"/>
      <c r="N71" s="17"/>
      <c r="O71" s="19"/>
      <c r="P71" s="16"/>
      <c r="Q71" s="17"/>
      <c r="R71" s="19"/>
      <c r="S71" s="21"/>
    </row>
    <row r="72" spans="4:19" s="9" customFormat="1" ht="19.7" customHeight="1">
      <c r="D72" s="16"/>
      <c r="E72" s="59"/>
      <c r="F72" s="59"/>
      <c r="G72" s="145"/>
      <c r="H72" s="17"/>
      <c r="I72" s="52"/>
      <c r="J72" s="52"/>
      <c r="K72" s="18"/>
      <c r="L72" s="54"/>
      <c r="M72" s="146"/>
      <c r="N72" s="17"/>
      <c r="O72" s="19"/>
      <c r="P72" s="16"/>
      <c r="Q72" s="17"/>
      <c r="R72" s="19"/>
      <c r="S72" s="21"/>
    </row>
    <row r="73" spans="4:19" s="9" customFormat="1" ht="19.7" customHeight="1">
      <c r="D73" s="16"/>
      <c r="E73" s="59"/>
      <c r="F73" s="59"/>
      <c r="G73" s="50"/>
      <c r="H73" s="64"/>
      <c r="I73" s="52"/>
      <c r="J73" s="52"/>
      <c r="K73" s="61"/>
      <c r="L73" s="50"/>
      <c r="M73" s="146"/>
      <c r="N73" s="17"/>
      <c r="O73" s="19"/>
      <c r="P73" s="16"/>
      <c r="Q73" s="17"/>
      <c r="R73" s="19"/>
      <c r="S73" s="21"/>
    </row>
    <row r="74" spans="4:19" s="9" customFormat="1" ht="19.7" customHeight="1">
      <c r="D74" s="16"/>
      <c r="E74" s="16"/>
      <c r="F74" s="16"/>
      <c r="G74" s="145"/>
      <c r="H74" s="17"/>
      <c r="I74" s="52">
        <v>0</v>
      </c>
      <c r="J74" s="52">
        <f>H74*I74</f>
        <v>0</v>
      </c>
      <c r="K74" s="18"/>
      <c r="L74" s="54"/>
      <c r="M74" s="17"/>
      <c r="N74" s="17"/>
      <c r="O74" s="19"/>
      <c r="P74" s="16"/>
      <c r="Q74" s="17"/>
      <c r="R74" s="19"/>
      <c r="S74" s="21"/>
    </row>
    <row r="75" spans="4:19" s="9" customFormat="1" ht="19.7" customHeight="1">
      <c r="D75" s="16"/>
      <c r="E75" s="16"/>
      <c r="F75" s="16"/>
      <c r="G75" s="145"/>
      <c r="H75" s="17"/>
      <c r="I75" s="52">
        <v>0</v>
      </c>
      <c r="J75" s="52">
        <f>H75*I75</f>
        <v>0</v>
      </c>
      <c r="K75" s="18"/>
      <c r="L75" s="54"/>
      <c r="M75" s="17"/>
      <c r="N75" s="17"/>
      <c r="O75" s="19"/>
      <c r="P75" s="16"/>
      <c r="Q75" s="17"/>
      <c r="R75" s="19"/>
      <c r="S75" s="21"/>
    </row>
    <row r="76" spans="4:19" s="9" customFormat="1" ht="19.7" customHeight="1">
      <c r="D76" s="16"/>
      <c r="E76" s="16"/>
      <c r="F76" s="16"/>
      <c r="G76" s="145"/>
      <c r="H76" s="17"/>
      <c r="I76" s="52">
        <v>0</v>
      </c>
      <c r="J76" s="52">
        <f>H76*I76</f>
        <v>0</v>
      </c>
      <c r="K76" s="18"/>
      <c r="L76" s="54"/>
      <c r="M76" s="17"/>
      <c r="N76" s="17"/>
      <c r="O76" s="19"/>
      <c r="P76" s="16"/>
      <c r="Q76" s="17"/>
      <c r="R76" s="19"/>
      <c r="S76" s="21"/>
    </row>
  </sheetData>
  <autoFilter ref="D8:Q76" xr:uid="{EB32C329-AF98-4834-996B-D912105FCA4E}"/>
  <mergeCells count="6">
    <mergeCell ref="D2:F2"/>
    <mergeCell ref="I2:K2"/>
    <mergeCell ref="D3:F3"/>
    <mergeCell ref="D4:F4"/>
    <mergeCell ref="D5:F5"/>
    <mergeCell ref="D6:F6"/>
  </mergeCells>
  <phoneticPr fontId="3"/>
  <hyperlinks>
    <hyperlink ref="M38" r:id="rId1" xr:uid="{DB3B16C4-7E95-4BBE-9490-2515B4292A0A}"/>
  </hyperlinks>
  <pageMargins left="0.2" right="0.2" top="0.36" bottom="0.41" header="0.3" footer="0.3"/>
  <pageSetup paperSize="9" scale="70" orientation="landscape" r:id="rId2"/>
  <legacy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457AB-CC16-468D-B960-CD7A427126D7}">
  <dimension ref="B2:Q59"/>
  <sheetViews>
    <sheetView zoomScale="85" zoomScaleNormal="85" workbookViewId="0">
      <pane xSplit="10" ySplit="8" topLeftCell="L9" activePane="bottomRight" state="frozen"/>
      <selection pane="topRight" activeCell="K1" sqref="K1"/>
      <selection pane="bottomLeft" activeCell="A9" sqref="A9"/>
      <selection pane="bottomRight" activeCell="Q26" sqref="Q26"/>
    </sheetView>
  </sheetViews>
  <sheetFormatPr defaultColWidth="8.875" defaultRowHeight="16.5"/>
  <cols>
    <col min="1" max="1" width="2.625" style="449" customWidth="1"/>
    <col min="2" max="2" width="5.125" style="454" customWidth="1"/>
    <col min="3" max="3" width="12.375" style="449" customWidth="1"/>
    <col min="4" max="4" width="12.625" style="449" customWidth="1"/>
    <col min="5" max="5" width="35.625" style="449" customWidth="1"/>
    <col min="6" max="6" width="8.75" style="449" customWidth="1"/>
    <col min="7" max="8" width="9.875" style="449" bestFit="1" customWidth="1"/>
    <col min="9" max="9" width="5.75" style="455" customWidth="1"/>
    <col min="10" max="10" width="44.75" style="449" customWidth="1"/>
    <col min="11" max="11" width="39" style="449" bestFit="1" customWidth="1"/>
    <col min="12" max="12" width="6.625" style="454" customWidth="1"/>
    <col min="13" max="13" width="13.75" style="454" customWidth="1"/>
    <col min="14" max="14" width="9.5" style="449" customWidth="1"/>
    <col min="15" max="15" width="21.75" style="455" customWidth="1"/>
    <col min="16" max="16" width="22.375" style="456" customWidth="1"/>
    <col min="17" max="17" width="15.625" style="456" customWidth="1"/>
    <col min="18" max="256" width="8.875" style="449"/>
    <col min="257" max="257" width="2.625" style="449" customWidth="1"/>
    <col min="258" max="258" width="5.125" style="449" customWidth="1"/>
    <col min="259" max="259" width="12.375" style="449" customWidth="1"/>
    <col min="260" max="260" width="12.625" style="449" customWidth="1"/>
    <col min="261" max="261" width="35.625" style="449" customWidth="1"/>
    <col min="262" max="262" width="8.75" style="449" customWidth="1"/>
    <col min="263" max="264" width="9.875" style="449" bestFit="1" customWidth="1"/>
    <col min="265" max="265" width="5.75" style="449" customWidth="1"/>
    <col min="266" max="266" width="44.75" style="449" customWidth="1"/>
    <col min="267" max="267" width="39" style="449" bestFit="1" customWidth="1"/>
    <col min="268" max="268" width="6.625" style="449" customWidth="1"/>
    <col min="269" max="269" width="13.75" style="449" customWidth="1"/>
    <col min="270" max="270" width="9.5" style="449" customWidth="1"/>
    <col min="271" max="271" width="21.75" style="449" customWidth="1"/>
    <col min="272" max="272" width="22.375" style="449" customWidth="1"/>
    <col min="273" max="273" width="15.625" style="449" customWidth="1"/>
    <col min="274" max="512" width="8.875" style="449"/>
    <col min="513" max="513" width="2.625" style="449" customWidth="1"/>
    <col min="514" max="514" width="5.125" style="449" customWidth="1"/>
    <col min="515" max="515" width="12.375" style="449" customWidth="1"/>
    <col min="516" max="516" width="12.625" style="449" customWidth="1"/>
    <col min="517" max="517" width="35.625" style="449" customWidth="1"/>
    <col min="518" max="518" width="8.75" style="449" customWidth="1"/>
    <col min="519" max="520" width="9.875" style="449" bestFit="1" customWidth="1"/>
    <col min="521" max="521" width="5.75" style="449" customWidth="1"/>
    <col min="522" max="522" width="44.75" style="449" customWidth="1"/>
    <col min="523" max="523" width="39" style="449" bestFit="1" customWidth="1"/>
    <col min="524" max="524" width="6.625" style="449" customWidth="1"/>
    <col min="525" max="525" width="13.75" style="449" customWidth="1"/>
    <col min="526" max="526" width="9.5" style="449" customWidth="1"/>
    <col min="527" max="527" width="21.75" style="449" customWidth="1"/>
    <col min="528" max="528" width="22.375" style="449" customWidth="1"/>
    <col min="529" max="529" width="15.625" style="449" customWidth="1"/>
    <col min="530" max="768" width="8.875" style="449"/>
    <col min="769" max="769" width="2.625" style="449" customWidth="1"/>
    <col min="770" max="770" width="5.125" style="449" customWidth="1"/>
    <col min="771" max="771" width="12.375" style="449" customWidth="1"/>
    <col min="772" max="772" width="12.625" style="449" customWidth="1"/>
    <col min="773" max="773" width="35.625" style="449" customWidth="1"/>
    <col min="774" max="774" width="8.75" style="449" customWidth="1"/>
    <col min="775" max="776" width="9.875" style="449" bestFit="1" customWidth="1"/>
    <col min="777" max="777" width="5.75" style="449" customWidth="1"/>
    <col min="778" max="778" width="44.75" style="449" customWidth="1"/>
    <col min="779" max="779" width="39" style="449" bestFit="1" customWidth="1"/>
    <col min="780" max="780" width="6.625" style="449" customWidth="1"/>
    <col min="781" max="781" width="13.75" style="449" customWidth="1"/>
    <col min="782" max="782" width="9.5" style="449" customWidth="1"/>
    <col min="783" max="783" width="21.75" style="449" customWidth="1"/>
    <col min="784" max="784" width="22.375" style="449" customWidth="1"/>
    <col min="785" max="785" width="15.625" style="449" customWidth="1"/>
    <col min="786" max="1024" width="8.875" style="449"/>
    <col min="1025" max="1025" width="2.625" style="449" customWidth="1"/>
    <col min="1026" max="1026" width="5.125" style="449" customWidth="1"/>
    <col min="1027" max="1027" width="12.375" style="449" customWidth="1"/>
    <col min="1028" max="1028" width="12.625" style="449" customWidth="1"/>
    <col min="1029" max="1029" width="35.625" style="449" customWidth="1"/>
    <col min="1030" max="1030" width="8.75" style="449" customWidth="1"/>
    <col min="1031" max="1032" width="9.875" style="449" bestFit="1" customWidth="1"/>
    <col min="1033" max="1033" width="5.75" style="449" customWidth="1"/>
    <col min="1034" max="1034" width="44.75" style="449" customWidth="1"/>
    <col min="1035" max="1035" width="39" style="449" bestFit="1" customWidth="1"/>
    <col min="1036" max="1036" width="6.625" style="449" customWidth="1"/>
    <col min="1037" max="1037" width="13.75" style="449" customWidth="1"/>
    <col min="1038" max="1038" width="9.5" style="449" customWidth="1"/>
    <col min="1039" max="1039" width="21.75" style="449" customWidth="1"/>
    <col min="1040" max="1040" width="22.375" style="449" customWidth="1"/>
    <col min="1041" max="1041" width="15.625" style="449" customWidth="1"/>
    <col min="1042" max="1280" width="8.875" style="449"/>
    <col min="1281" max="1281" width="2.625" style="449" customWidth="1"/>
    <col min="1282" max="1282" width="5.125" style="449" customWidth="1"/>
    <col min="1283" max="1283" width="12.375" style="449" customWidth="1"/>
    <col min="1284" max="1284" width="12.625" style="449" customWidth="1"/>
    <col min="1285" max="1285" width="35.625" style="449" customWidth="1"/>
    <col min="1286" max="1286" width="8.75" style="449" customWidth="1"/>
    <col min="1287" max="1288" width="9.875" style="449" bestFit="1" customWidth="1"/>
    <col min="1289" max="1289" width="5.75" style="449" customWidth="1"/>
    <col min="1290" max="1290" width="44.75" style="449" customWidth="1"/>
    <col min="1291" max="1291" width="39" style="449" bestFit="1" customWidth="1"/>
    <col min="1292" max="1292" width="6.625" style="449" customWidth="1"/>
    <col min="1293" max="1293" width="13.75" style="449" customWidth="1"/>
    <col min="1294" max="1294" width="9.5" style="449" customWidth="1"/>
    <col min="1295" max="1295" width="21.75" style="449" customWidth="1"/>
    <col min="1296" max="1296" width="22.375" style="449" customWidth="1"/>
    <col min="1297" max="1297" width="15.625" style="449" customWidth="1"/>
    <col min="1298" max="1536" width="8.875" style="449"/>
    <col min="1537" max="1537" width="2.625" style="449" customWidth="1"/>
    <col min="1538" max="1538" width="5.125" style="449" customWidth="1"/>
    <col min="1539" max="1539" width="12.375" style="449" customWidth="1"/>
    <col min="1540" max="1540" width="12.625" style="449" customWidth="1"/>
    <col min="1541" max="1541" width="35.625" style="449" customWidth="1"/>
    <col min="1542" max="1542" width="8.75" style="449" customWidth="1"/>
    <col min="1543" max="1544" width="9.875" style="449" bestFit="1" customWidth="1"/>
    <col min="1545" max="1545" width="5.75" style="449" customWidth="1"/>
    <col min="1546" max="1546" width="44.75" style="449" customWidth="1"/>
    <col min="1547" max="1547" width="39" style="449" bestFit="1" customWidth="1"/>
    <col min="1548" max="1548" width="6.625" style="449" customWidth="1"/>
    <col min="1549" max="1549" width="13.75" style="449" customWidth="1"/>
    <col min="1550" max="1550" width="9.5" style="449" customWidth="1"/>
    <col min="1551" max="1551" width="21.75" style="449" customWidth="1"/>
    <col min="1552" max="1552" width="22.375" style="449" customWidth="1"/>
    <col min="1553" max="1553" width="15.625" style="449" customWidth="1"/>
    <col min="1554" max="1792" width="8.875" style="449"/>
    <col min="1793" max="1793" width="2.625" style="449" customWidth="1"/>
    <col min="1794" max="1794" width="5.125" style="449" customWidth="1"/>
    <col min="1795" max="1795" width="12.375" style="449" customWidth="1"/>
    <col min="1796" max="1796" width="12.625" style="449" customWidth="1"/>
    <col min="1797" max="1797" width="35.625" style="449" customWidth="1"/>
    <col min="1798" max="1798" width="8.75" style="449" customWidth="1"/>
    <col min="1799" max="1800" width="9.875" style="449" bestFit="1" customWidth="1"/>
    <col min="1801" max="1801" width="5.75" style="449" customWidth="1"/>
    <col min="1802" max="1802" width="44.75" style="449" customWidth="1"/>
    <col min="1803" max="1803" width="39" style="449" bestFit="1" customWidth="1"/>
    <col min="1804" max="1804" width="6.625" style="449" customWidth="1"/>
    <col min="1805" max="1805" width="13.75" style="449" customWidth="1"/>
    <col min="1806" max="1806" width="9.5" style="449" customWidth="1"/>
    <col min="1807" max="1807" width="21.75" style="449" customWidth="1"/>
    <col min="1808" max="1808" width="22.375" style="449" customWidth="1"/>
    <col min="1809" max="1809" width="15.625" style="449" customWidth="1"/>
    <col min="1810" max="2048" width="8.875" style="449"/>
    <col min="2049" max="2049" width="2.625" style="449" customWidth="1"/>
    <col min="2050" max="2050" width="5.125" style="449" customWidth="1"/>
    <col min="2051" max="2051" width="12.375" style="449" customWidth="1"/>
    <col min="2052" max="2052" width="12.625" style="449" customWidth="1"/>
    <col min="2053" max="2053" width="35.625" style="449" customWidth="1"/>
    <col min="2054" max="2054" width="8.75" style="449" customWidth="1"/>
    <col min="2055" max="2056" width="9.875" style="449" bestFit="1" customWidth="1"/>
    <col min="2057" max="2057" width="5.75" style="449" customWidth="1"/>
    <col min="2058" max="2058" width="44.75" style="449" customWidth="1"/>
    <col min="2059" max="2059" width="39" style="449" bestFit="1" customWidth="1"/>
    <col min="2060" max="2060" width="6.625" style="449" customWidth="1"/>
    <col min="2061" max="2061" width="13.75" style="449" customWidth="1"/>
    <col min="2062" max="2062" width="9.5" style="449" customWidth="1"/>
    <col min="2063" max="2063" width="21.75" style="449" customWidth="1"/>
    <col min="2064" max="2064" width="22.375" style="449" customWidth="1"/>
    <col min="2065" max="2065" width="15.625" style="449" customWidth="1"/>
    <col min="2066" max="2304" width="8.875" style="449"/>
    <col min="2305" max="2305" width="2.625" style="449" customWidth="1"/>
    <col min="2306" max="2306" width="5.125" style="449" customWidth="1"/>
    <col min="2307" max="2307" width="12.375" style="449" customWidth="1"/>
    <col min="2308" max="2308" width="12.625" style="449" customWidth="1"/>
    <col min="2309" max="2309" width="35.625" style="449" customWidth="1"/>
    <col min="2310" max="2310" width="8.75" style="449" customWidth="1"/>
    <col min="2311" max="2312" width="9.875" style="449" bestFit="1" customWidth="1"/>
    <col min="2313" max="2313" width="5.75" style="449" customWidth="1"/>
    <col min="2314" max="2314" width="44.75" style="449" customWidth="1"/>
    <col min="2315" max="2315" width="39" style="449" bestFit="1" customWidth="1"/>
    <col min="2316" max="2316" width="6.625" style="449" customWidth="1"/>
    <col min="2317" max="2317" width="13.75" style="449" customWidth="1"/>
    <col min="2318" max="2318" width="9.5" style="449" customWidth="1"/>
    <col min="2319" max="2319" width="21.75" style="449" customWidth="1"/>
    <col min="2320" max="2320" width="22.375" style="449" customWidth="1"/>
    <col min="2321" max="2321" width="15.625" style="449" customWidth="1"/>
    <col min="2322" max="2560" width="8.875" style="449"/>
    <col min="2561" max="2561" width="2.625" style="449" customWidth="1"/>
    <col min="2562" max="2562" width="5.125" style="449" customWidth="1"/>
    <col min="2563" max="2563" width="12.375" style="449" customWidth="1"/>
    <col min="2564" max="2564" width="12.625" style="449" customWidth="1"/>
    <col min="2565" max="2565" width="35.625" style="449" customWidth="1"/>
    <col min="2566" max="2566" width="8.75" style="449" customWidth="1"/>
    <col min="2567" max="2568" width="9.875" style="449" bestFit="1" customWidth="1"/>
    <col min="2569" max="2569" width="5.75" style="449" customWidth="1"/>
    <col min="2570" max="2570" width="44.75" style="449" customWidth="1"/>
    <col min="2571" max="2571" width="39" style="449" bestFit="1" customWidth="1"/>
    <col min="2572" max="2572" width="6.625" style="449" customWidth="1"/>
    <col min="2573" max="2573" width="13.75" style="449" customWidth="1"/>
    <col min="2574" max="2574" width="9.5" style="449" customWidth="1"/>
    <col min="2575" max="2575" width="21.75" style="449" customWidth="1"/>
    <col min="2576" max="2576" width="22.375" style="449" customWidth="1"/>
    <col min="2577" max="2577" width="15.625" style="449" customWidth="1"/>
    <col min="2578" max="2816" width="8.875" style="449"/>
    <col min="2817" max="2817" width="2.625" style="449" customWidth="1"/>
    <col min="2818" max="2818" width="5.125" style="449" customWidth="1"/>
    <col min="2819" max="2819" width="12.375" style="449" customWidth="1"/>
    <col min="2820" max="2820" width="12.625" style="449" customWidth="1"/>
    <col min="2821" max="2821" width="35.625" style="449" customWidth="1"/>
    <col min="2822" max="2822" width="8.75" style="449" customWidth="1"/>
    <col min="2823" max="2824" width="9.875" style="449" bestFit="1" customWidth="1"/>
    <col min="2825" max="2825" width="5.75" style="449" customWidth="1"/>
    <col min="2826" max="2826" width="44.75" style="449" customWidth="1"/>
    <col min="2827" max="2827" width="39" style="449" bestFit="1" customWidth="1"/>
    <col min="2828" max="2828" width="6.625" style="449" customWidth="1"/>
    <col min="2829" max="2829" width="13.75" style="449" customWidth="1"/>
    <col min="2830" max="2830" width="9.5" style="449" customWidth="1"/>
    <col min="2831" max="2831" width="21.75" style="449" customWidth="1"/>
    <col min="2832" max="2832" width="22.375" style="449" customWidth="1"/>
    <col min="2833" max="2833" width="15.625" style="449" customWidth="1"/>
    <col min="2834" max="3072" width="8.875" style="449"/>
    <col min="3073" max="3073" width="2.625" style="449" customWidth="1"/>
    <col min="3074" max="3074" width="5.125" style="449" customWidth="1"/>
    <col min="3075" max="3075" width="12.375" style="449" customWidth="1"/>
    <col min="3076" max="3076" width="12.625" style="449" customWidth="1"/>
    <col min="3077" max="3077" width="35.625" style="449" customWidth="1"/>
    <col min="3078" max="3078" width="8.75" style="449" customWidth="1"/>
    <col min="3079" max="3080" width="9.875" style="449" bestFit="1" customWidth="1"/>
    <col min="3081" max="3081" width="5.75" style="449" customWidth="1"/>
    <col min="3082" max="3082" width="44.75" style="449" customWidth="1"/>
    <col min="3083" max="3083" width="39" style="449" bestFit="1" customWidth="1"/>
    <col min="3084" max="3084" width="6.625" style="449" customWidth="1"/>
    <col min="3085" max="3085" width="13.75" style="449" customWidth="1"/>
    <col min="3086" max="3086" width="9.5" style="449" customWidth="1"/>
    <col min="3087" max="3087" width="21.75" style="449" customWidth="1"/>
    <col min="3088" max="3088" width="22.375" style="449" customWidth="1"/>
    <col min="3089" max="3089" width="15.625" style="449" customWidth="1"/>
    <col min="3090" max="3328" width="8.875" style="449"/>
    <col min="3329" max="3329" width="2.625" style="449" customWidth="1"/>
    <col min="3330" max="3330" width="5.125" style="449" customWidth="1"/>
    <col min="3331" max="3331" width="12.375" style="449" customWidth="1"/>
    <col min="3332" max="3332" width="12.625" style="449" customWidth="1"/>
    <col min="3333" max="3333" width="35.625" style="449" customWidth="1"/>
    <col min="3334" max="3334" width="8.75" style="449" customWidth="1"/>
    <col min="3335" max="3336" width="9.875" style="449" bestFit="1" customWidth="1"/>
    <col min="3337" max="3337" width="5.75" style="449" customWidth="1"/>
    <col min="3338" max="3338" width="44.75" style="449" customWidth="1"/>
    <col min="3339" max="3339" width="39" style="449" bestFit="1" customWidth="1"/>
    <col min="3340" max="3340" width="6.625" style="449" customWidth="1"/>
    <col min="3341" max="3341" width="13.75" style="449" customWidth="1"/>
    <col min="3342" max="3342" width="9.5" style="449" customWidth="1"/>
    <col min="3343" max="3343" width="21.75" style="449" customWidth="1"/>
    <col min="3344" max="3344" width="22.375" style="449" customWidth="1"/>
    <col min="3345" max="3345" width="15.625" style="449" customWidth="1"/>
    <col min="3346" max="3584" width="8.875" style="449"/>
    <col min="3585" max="3585" width="2.625" style="449" customWidth="1"/>
    <col min="3586" max="3586" width="5.125" style="449" customWidth="1"/>
    <col min="3587" max="3587" width="12.375" style="449" customWidth="1"/>
    <col min="3588" max="3588" width="12.625" style="449" customWidth="1"/>
    <col min="3589" max="3589" width="35.625" style="449" customWidth="1"/>
    <col min="3590" max="3590" width="8.75" style="449" customWidth="1"/>
    <col min="3591" max="3592" width="9.875" style="449" bestFit="1" customWidth="1"/>
    <col min="3593" max="3593" width="5.75" style="449" customWidth="1"/>
    <col min="3594" max="3594" width="44.75" style="449" customWidth="1"/>
    <col min="3595" max="3595" width="39" style="449" bestFit="1" customWidth="1"/>
    <col min="3596" max="3596" width="6.625" style="449" customWidth="1"/>
    <col min="3597" max="3597" width="13.75" style="449" customWidth="1"/>
    <col min="3598" max="3598" width="9.5" style="449" customWidth="1"/>
    <col min="3599" max="3599" width="21.75" style="449" customWidth="1"/>
    <col min="3600" max="3600" width="22.375" style="449" customWidth="1"/>
    <col min="3601" max="3601" width="15.625" style="449" customWidth="1"/>
    <col min="3602" max="3840" width="8.875" style="449"/>
    <col min="3841" max="3841" width="2.625" style="449" customWidth="1"/>
    <col min="3842" max="3842" width="5.125" style="449" customWidth="1"/>
    <col min="3843" max="3843" width="12.375" style="449" customWidth="1"/>
    <col min="3844" max="3844" width="12.625" style="449" customWidth="1"/>
    <col min="3845" max="3845" width="35.625" style="449" customWidth="1"/>
    <col min="3846" max="3846" width="8.75" style="449" customWidth="1"/>
    <col min="3847" max="3848" width="9.875" style="449" bestFit="1" customWidth="1"/>
    <col min="3849" max="3849" width="5.75" style="449" customWidth="1"/>
    <col min="3850" max="3850" width="44.75" style="449" customWidth="1"/>
    <col min="3851" max="3851" width="39" style="449" bestFit="1" customWidth="1"/>
    <col min="3852" max="3852" width="6.625" style="449" customWidth="1"/>
    <col min="3853" max="3853" width="13.75" style="449" customWidth="1"/>
    <col min="3854" max="3854" width="9.5" style="449" customWidth="1"/>
    <col min="3855" max="3855" width="21.75" style="449" customWidth="1"/>
    <col min="3856" max="3856" width="22.375" style="449" customWidth="1"/>
    <col min="3857" max="3857" width="15.625" style="449" customWidth="1"/>
    <col min="3858" max="4096" width="8.875" style="449"/>
    <col min="4097" max="4097" width="2.625" style="449" customWidth="1"/>
    <col min="4098" max="4098" width="5.125" style="449" customWidth="1"/>
    <col min="4099" max="4099" width="12.375" style="449" customWidth="1"/>
    <col min="4100" max="4100" width="12.625" style="449" customWidth="1"/>
    <col min="4101" max="4101" width="35.625" style="449" customWidth="1"/>
    <col min="4102" max="4102" width="8.75" style="449" customWidth="1"/>
    <col min="4103" max="4104" width="9.875" style="449" bestFit="1" customWidth="1"/>
    <col min="4105" max="4105" width="5.75" style="449" customWidth="1"/>
    <col min="4106" max="4106" width="44.75" style="449" customWidth="1"/>
    <col min="4107" max="4107" width="39" style="449" bestFit="1" customWidth="1"/>
    <col min="4108" max="4108" width="6.625" style="449" customWidth="1"/>
    <col min="4109" max="4109" width="13.75" style="449" customWidth="1"/>
    <col min="4110" max="4110" width="9.5" style="449" customWidth="1"/>
    <col min="4111" max="4111" width="21.75" style="449" customWidth="1"/>
    <col min="4112" max="4112" width="22.375" style="449" customWidth="1"/>
    <col min="4113" max="4113" width="15.625" style="449" customWidth="1"/>
    <col min="4114" max="4352" width="8.875" style="449"/>
    <col min="4353" max="4353" width="2.625" style="449" customWidth="1"/>
    <col min="4354" max="4354" width="5.125" style="449" customWidth="1"/>
    <col min="4355" max="4355" width="12.375" style="449" customWidth="1"/>
    <col min="4356" max="4356" width="12.625" style="449" customWidth="1"/>
    <col min="4357" max="4357" width="35.625" style="449" customWidth="1"/>
    <col min="4358" max="4358" width="8.75" style="449" customWidth="1"/>
    <col min="4359" max="4360" width="9.875" style="449" bestFit="1" customWidth="1"/>
    <col min="4361" max="4361" width="5.75" style="449" customWidth="1"/>
    <col min="4362" max="4362" width="44.75" style="449" customWidth="1"/>
    <col min="4363" max="4363" width="39" style="449" bestFit="1" customWidth="1"/>
    <col min="4364" max="4364" width="6.625" style="449" customWidth="1"/>
    <col min="4365" max="4365" width="13.75" style="449" customWidth="1"/>
    <col min="4366" max="4366" width="9.5" style="449" customWidth="1"/>
    <col min="4367" max="4367" width="21.75" style="449" customWidth="1"/>
    <col min="4368" max="4368" width="22.375" style="449" customWidth="1"/>
    <col min="4369" max="4369" width="15.625" style="449" customWidth="1"/>
    <col min="4370" max="4608" width="8.875" style="449"/>
    <col min="4609" max="4609" width="2.625" style="449" customWidth="1"/>
    <col min="4610" max="4610" width="5.125" style="449" customWidth="1"/>
    <col min="4611" max="4611" width="12.375" style="449" customWidth="1"/>
    <col min="4612" max="4612" width="12.625" style="449" customWidth="1"/>
    <col min="4613" max="4613" width="35.625" style="449" customWidth="1"/>
    <col min="4614" max="4614" width="8.75" style="449" customWidth="1"/>
    <col min="4615" max="4616" width="9.875" style="449" bestFit="1" customWidth="1"/>
    <col min="4617" max="4617" width="5.75" style="449" customWidth="1"/>
    <col min="4618" max="4618" width="44.75" style="449" customWidth="1"/>
    <col min="4619" max="4619" width="39" style="449" bestFit="1" customWidth="1"/>
    <col min="4620" max="4620" width="6.625" style="449" customWidth="1"/>
    <col min="4621" max="4621" width="13.75" style="449" customWidth="1"/>
    <col min="4622" max="4622" width="9.5" style="449" customWidth="1"/>
    <col min="4623" max="4623" width="21.75" style="449" customWidth="1"/>
    <col min="4624" max="4624" width="22.375" style="449" customWidth="1"/>
    <col min="4625" max="4625" width="15.625" style="449" customWidth="1"/>
    <col min="4626" max="4864" width="8.875" style="449"/>
    <col min="4865" max="4865" width="2.625" style="449" customWidth="1"/>
    <col min="4866" max="4866" width="5.125" style="449" customWidth="1"/>
    <col min="4867" max="4867" width="12.375" style="449" customWidth="1"/>
    <col min="4868" max="4868" width="12.625" style="449" customWidth="1"/>
    <col min="4869" max="4869" width="35.625" style="449" customWidth="1"/>
    <col min="4870" max="4870" width="8.75" style="449" customWidth="1"/>
    <col min="4871" max="4872" width="9.875" style="449" bestFit="1" customWidth="1"/>
    <col min="4873" max="4873" width="5.75" style="449" customWidth="1"/>
    <col min="4874" max="4874" width="44.75" style="449" customWidth="1"/>
    <col min="4875" max="4875" width="39" style="449" bestFit="1" customWidth="1"/>
    <col min="4876" max="4876" width="6.625" style="449" customWidth="1"/>
    <col min="4877" max="4877" width="13.75" style="449" customWidth="1"/>
    <col min="4878" max="4878" width="9.5" style="449" customWidth="1"/>
    <col min="4879" max="4879" width="21.75" style="449" customWidth="1"/>
    <col min="4880" max="4880" width="22.375" style="449" customWidth="1"/>
    <col min="4881" max="4881" width="15.625" style="449" customWidth="1"/>
    <col min="4882" max="5120" width="8.875" style="449"/>
    <col min="5121" max="5121" width="2.625" style="449" customWidth="1"/>
    <col min="5122" max="5122" width="5.125" style="449" customWidth="1"/>
    <col min="5123" max="5123" width="12.375" style="449" customWidth="1"/>
    <col min="5124" max="5124" width="12.625" style="449" customWidth="1"/>
    <col min="5125" max="5125" width="35.625" style="449" customWidth="1"/>
    <col min="5126" max="5126" width="8.75" style="449" customWidth="1"/>
    <col min="5127" max="5128" width="9.875" style="449" bestFit="1" customWidth="1"/>
    <col min="5129" max="5129" width="5.75" style="449" customWidth="1"/>
    <col min="5130" max="5130" width="44.75" style="449" customWidth="1"/>
    <col min="5131" max="5131" width="39" style="449" bestFit="1" customWidth="1"/>
    <col min="5132" max="5132" width="6.625" style="449" customWidth="1"/>
    <col min="5133" max="5133" width="13.75" style="449" customWidth="1"/>
    <col min="5134" max="5134" width="9.5" style="449" customWidth="1"/>
    <col min="5135" max="5135" width="21.75" style="449" customWidth="1"/>
    <col min="5136" max="5136" width="22.375" style="449" customWidth="1"/>
    <col min="5137" max="5137" width="15.625" style="449" customWidth="1"/>
    <col min="5138" max="5376" width="8.875" style="449"/>
    <col min="5377" max="5377" width="2.625" style="449" customWidth="1"/>
    <col min="5378" max="5378" width="5.125" style="449" customWidth="1"/>
    <col min="5379" max="5379" width="12.375" style="449" customWidth="1"/>
    <col min="5380" max="5380" width="12.625" style="449" customWidth="1"/>
    <col min="5381" max="5381" width="35.625" style="449" customWidth="1"/>
    <col min="5382" max="5382" width="8.75" style="449" customWidth="1"/>
    <col min="5383" max="5384" width="9.875" style="449" bestFit="1" customWidth="1"/>
    <col min="5385" max="5385" width="5.75" style="449" customWidth="1"/>
    <col min="5386" max="5386" width="44.75" style="449" customWidth="1"/>
    <col min="5387" max="5387" width="39" style="449" bestFit="1" customWidth="1"/>
    <col min="5388" max="5388" width="6.625" style="449" customWidth="1"/>
    <col min="5389" max="5389" width="13.75" style="449" customWidth="1"/>
    <col min="5390" max="5390" width="9.5" style="449" customWidth="1"/>
    <col min="5391" max="5391" width="21.75" style="449" customWidth="1"/>
    <col min="5392" max="5392" width="22.375" style="449" customWidth="1"/>
    <col min="5393" max="5393" width="15.625" style="449" customWidth="1"/>
    <col min="5394" max="5632" width="8.875" style="449"/>
    <col min="5633" max="5633" width="2.625" style="449" customWidth="1"/>
    <col min="5634" max="5634" width="5.125" style="449" customWidth="1"/>
    <col min="5635" max="5635" width="12.375" style="449" customWidth="1"/>
    <col min="5636" max="5636" width="12.625" style="449" customWidth="1"/>
    <col min="5637" max="5637" width="35.625" style="449" customWidth="1"/>
    <col min="5638" max="5638" width="8.75" style="449" customWidth="1"/>
    <col min="5639" max="5640" width="9.875" style="449" bestFit="1" customWidth="1"/>
    <col min="5641" max="5641" width="5.75" style="449" customWidth="1"/>
    <col min="5642" max="5642" width="44.75" style="449" customWidth="1"/>
    <col min="5643" max="5643" width="39" style="449" bestFit="1" customWidth="1"/>
    <col min="5644" max="5644" width="6.625" style="449" customWidth="1"/>
    <col min="5645" max="5645" width="13.75" style="449" customWidth="1"/>
    <col min="5646" max="5646" width="9.5" style="449" customWidth="1"/>
    <col min="5647" max="5647" width="21.75" style="449" customWidth="1"/>
    <col min="5648" max="5648" width="22.375" style="449" customWidth="1"/>
    <col min="5649" max="5649" width="15.625" style="449" customWidth="1"/>
    <col min="5650" max="5888" width="8.875" style="449"/>
    <col min="5889" max="5889" width="2.625" style="449" customWidth="1"/>
    <col min="5890" max="5890" width="5.125" style="449" customWidth="1"/>
    <col min="5891" max="5891" width="12.375" style="449" customWidth="1"/>
    <col min="5892" max="5892" width="12.625" style="449" customWidth="1"/>
    <col min="5893" max="5893" width="35.625" style="449" customWidth="1"/>
    <col min="5894" max="5894" width="8.75" style="449" customWidth="1"/>
    <col min="5895" max="5896" width="9.875" style="449" bestFit="1" customWidth="1"/>
    <col min="5897" max="5897" width="5.75" style="449" customWidth="1"/>
    <col min="5898" max="5898" width="44.75" style="449" customWidth="1"/>
    <col min="5899" max="5899" width="39" style="449" bestFit="1" customWidth="1"/>
    <col min="5900" max="5900" width="6.625" style="449" customWidth="1"/>
    <col min="5901" max="5901" width="13.75" style="449" customWidth="1"/>
    <col min="5902" max="5902" width="9.5" style="449" customWidth="1"/>
    <col min="5903" max="5903" width="21.75" style="449" customWidth="1"/>
    <col min="5904" max="5904" width="22.375" style="449" customWidth="1"/>
    <col min="5905" max="5905" width="15.625" style="449" customWidth="1"/>
    <col min="5906" max="6144" width="8.875" style="449"/>
    <col min="6145" max="6145" width="2.625" style="449" customWidth="1"/>
    <col min="6146" max="6146" width="5.125" style="449" customWidth="1"/>
    <col min="6147" max="6147" width="12.375" style="449" customWidth="1"/>
    <col min="6148" max="6148" width="12.625" style="449" customWidth="1"/>
    <col min="6149" max="6149" width="35.625" style="449" customWidth="1"/>
    <col min="6150" max="6150" width="8.75" style="449" customWidth="1"/>
    <col min="6151" max="6152" width="9.875" style="449" bestFit="1" customWidth="1"/>
    <col min="6153" max="6153" width="5.75" style="449" customWidth="1"/>
    <col min="6154" max="6154" width="44.75" style="449" customWidth="1"/>
    <col min="6155" max="6155" width="39" style="449" bestFit="1" customWidth="1"/>
    <col min="6156" max="6156" width="6.625" style="449" customWidth="1"/>
    <col min="6157" max="6157" width="13.75" style="449" customWidth="1"/>
    <col min="6158" max="6158" width="9.5" style="449" customWidth="1"/>
    <col min="6159" max="6159" width="21.75" style="449" customWidth="1"/>
    <col min="6160" max="6160" width="22.375" style="449" customWidth="1"/>
    <col min="6161" max="6161" width="15.625" style="449" customWidth="1"/>
    <col min="6162" max="6400" width="8.875" style="449"/>
    <col min="6401" max="6401" width="2.625" style="449" customWidth="1"/>
    <col min="6402" max="6402" width="5.125" style="449" customWidth="1"/>
    <col min="6403" max="6403" width="12.375" style="449" customWidth="1"/>
    <col min="6404" max="6404" width="12.625" style="449" customWidth="1"/>
    <col min="6405" max="6405" width="35.625" style="449" customWidth="1"/>
    <col min="6406" max="6406" width="8.75" style="449" customWidth="1"/>
    <col min="6407" max="6408" width="9.875" style="449" bestFit="1" customWidth="1"/>
    <col min="6409" max="6409" width="5.75" style="449" customWidth="1"/>
    <col min="6410" max="6410" width="44.75" style="449" customWidth="1"/>
    <col min="6411" max="6411" width="39" style="449" bestFit="1" customWidth="1"/>
    <col min="6412" max="6412" width="6.625" style="449" customWidth="1"/>
    <col min="6413" max="6413" width="13.75" style="449" customWidth="1"/>
    <col min="6414" max="6414" width="9.5" style="449" customWidth="1"/>
    <col min="6415" max="6415" width="21.75" style="449" customWidth="1"/>
    <col min="6416" max="6416" width="22.375" style="449" customWidth="1"/>
    <col min="6417" max="6417" width="15.625" style="449" customWidth="1"/>
    <col min="6418" max="6656" width="8.875" style="449"/>
    <col min="6657" max="6657" width="2.625" style="449" customWidth="1"/>
    <col min="6658" max="6658" width="5.125" style="449" customWidth="1"/>
    <col min="6659" max="6659" width="12.375" style="449" customWidth="1"/>
    <col min="6660" max="6660" width="12.625" style="449" customWidth="1"/>
    <col min="6661" max="6661" width="35.625" style="449" customWidth="1"/>
    <col min="6662" max="6662" width="8.75" style="449" customWidth="1"/>
    <col min="6663" max="6664" width="9.875" style="449" bestFit="1" customWidth="1"/>
    <col min="6665" max="6665" width="5.75" style="449" customWidth="1"/>
    <col min="6666" max="6666" width="44.75" style="449" customWidth="1"/>
    <col min="6667" max="6667" width="39" style="449" bestFit="1" customWidth="1"/>
    <col min="6668" max="6668" width="6.625" style="449" customWidth="1"/>
    <col min="6669" max="6669" width="13.75" style="449" customWidth="1"/>
    <col min="6670" max="6670" width="9.5" style="449" customWidth="1"/>
    <col min="6671" max="6671" width="21.75" style="449" customWidth="1"/>
    <col min="6672" max="6672" width="22.375" style="449" customWidth="1"/>
    <col min="6673" max="6673" width="15.625" style="449" customWidth="1"/>
    <col min="6674" max="6912" width="8.875" style="449"/>
    <col min="6913" max="6913" width="2.625" style="449" customWidth="1"/>
    <col min="6914" max="6914" width="5.125" style="449" customWidth="1"/>
    <col min="6915" max="6915" width="12.375" style="449" customWidth="1"/>
    <col min="6916" max="6916" width="12.625" style="449" customWidth="1"/>
    <col min="6917" max="6917" width="35.625" style="449" customWidth="1"/>
    <col min="6918" max="6918" width="8.75" style="449" customWidth="1"/>
    <col min="6919" max="6920" width="9.875" style="449" bestFit="1" customWidth="1"/>
    <col min="6921" max="6921" width="5.75" style="449" customWidth="1"/>
    <col min="6922" max="6922" width="44.75" style="449" customWidth="1"/>
    <col min="6923" max="6923" width="39" style="449" bestFit="1" customWidth="1"/>
    <col min="6924" max="6924" width="6.625" style="449" customWidth="1"/>
    <col min="6925" max="6925" width="13.75" style="449" customWidth="1"/>
    <col min="6926" max="6926" width="9.5" style="449" customWidth="1"/>
    <col min="6927" max="6927" width="21.75" style="449" customWidth="1"/>
    <col min="6928" max="6928" width="22.375" style="449" customWidth="1"/>
    <col min="6929" max="6929" width="15.625" style="449" customWidth="1"/>
    <col min="6930" max="7168" width="8.875" style="449"/>
    <col min="7169" max="7169" width="2.625" style="449" customWidth="1"/>
    <col min="7170" max="7170" width="5.125" style="449" customWidth="1"/>
    <col min="7171" max="7171" width="12.375" style="449" customWidth="1"/>
    <col min="7172" max="7172" width="12.625" style="449" customWidth="1"/>
    <col min="7173" max="7173" width="35.625" style="449" customWidth="1"/>
    <col min="7174" max="7174" width="8.75" style="449" customWidth="1"/>
    <col min="7175" max="7176" width="9.875" style="449" bestFit="1" customWidth="1"/>
    <col min="7177" max="7177" width="5.75" style="449" customWidth="1"/>
    <col min="7178" max="7178" width="44.75" style="449" customWidth="1"/>
    <col min="7179" max="7179" width="39" style="449" bestFit="1" customWidth="1"/>
    <col min="7180" max="7180" width="6.625" style="449" customWidth="1"/>
    <col min="7181" max="7181" width="13.75" style="449" customWidth="1"/>
    <col min="7182" max="7182" width="9.5" style="449" customWidth="1"/>
    <col min="7183" max="7183" width="21.75" style="449" customWidth="1"/>
    <col min="7184" max="7184" width="22.375" style="449" customWidth="1"/>
    <col min="7185" max="7185" width="15.625" style="449" customWidth="1"/>
    <col min="7186" max="7424" width="8.875" style="449"/>
    <col min="7425" max="7425" width="2.625" style="449" customWidth="1"/>
    <col min="7426" max="7426" width="5.125" style="449" customWidth="1"/>
    <col min="7427" max="7427" width="12.375" style="449" customWidth="1"/>
    <col min="7428" max="7428" width="12.625" style="449" customWidth="1"/>
    <col min="7429" max="7429" width="35.625" style="449" customWidth="1"/>
    <col min="7430" max="7430" width="8.75" style="449" customWidth="1"/>
    <col min="7431" max="7432" width="9.875" style="449" bestFit="1" customWidth="1"/>
    <col min="7433" max="7433" width="5.75" style="449" customWidth="1"/>
    <col min="7434" max="7434" width="44.75" style="449" customWidth="1"/>
    <col min="7435" max="7435" width="39" style="449" bestFit="1" customWidth="1"/>
    <col min="7436" max="7436" width="6.625" style="449" customWidth="1"/>
    <col min="7437" max="7437" width="13.75" style="449" customWidth="1"/>
    <col min="7438" max="7438" width="9.5" style="449" customWidth="1"/>
    <col min="7439" max="7439" width="21.75" style="449" customWidth="1"/>
    <col min="7440" max="7440" width="22.375" style="449" customWidth="1"/>
    <col min="7441" max="7441" width="15.625" style="449" customWidth="1"/>
    <col min="7442" max="7680" width="8.875" style="449"/>
    <col min="7681" max="7681" width="2.625" style="449" customWidth="1"/>
    <col min="7682" max="7682" width="5.125" style="449" customWidth="1"/>
    <col min="7683" max="7683" width="12.375" style="449" customWidth="1"/>
    <col min="7684" max="7684" width="12.625" style="449" customWidth="1"/>
    <col min="7685" max="7685" width="35.625" style="449" customWidth="1"/>
    <col min="7686" max="7686" width="8.75" style="449" customWidth="1"/>
    <col min="7687" max="7688" width="9.875" style="449" bestFit="1" customWidth="1"/>
    <col min="7689" max="7689" width="5.75" style="449" customWidth="1"/>
    <col min="7690" max="7690" width="44.75" style="449" customWidth="1"/>
    <col min="7691" max="7691" width="39" style="449" bestFit="1" customWidth="1"/>
    <col min="7692" max="7692" width="6.625" style="449" customWidth="1"/>
    <col min="7693" max="7693" width="13.75" style="449" customWidth="1"/>
    <col min="7694" max="7694" width="9.5" style="449" customWidth="1"/>
    <col min="7695" max="7695" width="21.75" style="449" customWidth="1"/>
    <col min="7696" max="7696" width="22.375" style="449" customWidth="1"/>
    <col min="7697" max="7697" width="15.625" style="449" customWidth="1"/>
    <col min="7698" max="7936" width="8.875" style="449"/>
    <col min="7937" max="7937" width="2.625" style="449" customWidth="1"/>
    <col min="7938" max="7938" width="5.125" style="449" customWidth="1"/>
    <col min="7939" max="7939" width="12.375" style="449" customWidth="1"/>
    <col min="7940" max="7940" width="12.625" style="449" customWidth="1"/>
    <col min="7941" max="7941" width="35.625" style="449" customWidth="1"/>
    <col min="7942" max="7942" width="8.75" style="449" customWidth="1"/>
    <col min="7943" max="7944" width="9.875" style="449" bestFit="1" customWidth="1"/>
    <col min="7945" max="7945" width="5.75" style="449" customWidth="1"/>
    <col min="7946" max="7946" width="44.75" style="449" customWidth="1"/>
    <col min="7947" max="7947" width="39" style="449" bestFit="1" customWidth="1"/>
    <col min="7948" max="7948" width="6.625" style="449" customWidth="1"/>
    <col min="7949" max="7949" width="13.75" style="449" customWidth="1"/>
    <col min="7950" max="7950" width="9.5" style="449" customWidth="1"/>
    <col min="7951" max="7951" width="21.75" style="449" customWidth="1"/>
    <col min="7952" max="7952" width="22.375" style="449" customWidth="1"/>
    <col min="7953" max="7953" width="15.625" style="449" customWidth="1"/>
    <col min="7954" max="8192" width="8.875" style="449"/>
    <col min="8193" max="8193" width="2.625" style="449" customWidth="1"/>
    <col min="8194" max="8194" width="5.125" style="449" customWidth="1"/>
    <col min="8195" max="8195" width="12.375" style="449" customWidth="1"/>
    <col min="8196" max="8196" width="12.625" style="449" customWidth="1"/>
    <col min="8197" max="8197" width="35.625" style="449" customWidth="1"/>
    <col min="8198" max="8198" width="8.75" style="449" customWidth="1"/>
    <col min="8199" max="8200" width="9.875" style="449" bestFit="1" customWidth="1"/>
    <col min="8201" max="8201" width="5.75" style="449" customWidth="1"/>
    <col min="8202" max="8202" width="44.75" style="449" customWidth="1"/>
    <col min="8203" max="8203" width="39" style="449" bestFit="1" customWidth="1"/>
    <col min="8204" max="8204" width="6.625" style="449" customWidth="1"/>
    <col min="8205" max="8205" width="13.75" style="449" customWidth="1"/>
    <col min="8206" max="8206" width="9.5" style="449" customWidth="1"/>
    <col min="8207" max="8207" width="21.75" style="449" customWidth="1"/>
    <col min="8208" max="8208" width="22.375" style="449" customWidth="1"/>
    <col min="8209" max="8209" width="15.625" style="449" customWidth="1"/>
    <col min="8210" max="8448" width="8.875" style="449"/>
    <col min="8449" max="8449" width="2.625" style="449" customWidth="1"/>
    <col min="8450" max="8450" width="5.125" style="449" customWidth="1"/>
    <col min="8451" max="8451" width="12.375" style="449" customWidth="1"/>
    <col min="8452" max="8452" width="12.625" style="449" customWidth="1"/>
    <col min="8453" max="8453" width="35.625" style="449" customWidth="1"/>
    <col min="8454" max="8454" width="8.75" style="449" customWidth="1"/>
    <col min="8455" max="8456" width="9.875" style="449" bestFit="1" customWidth="1"/>
    <col min="8457" max="8457" width="5.75" style="449" customWidth="1"/>
    <col min="8458" max="8458" width="44.75" style="449" customWidth="1"/>
    <col min="8459" max="8459" width="39" style="449" bestFit="1" customWidth="1"/>
    <col min="8460" max="8460" width="6.625" style="449" customWidth="1"/>
    <col min="8461" max="8461" width="13.75" style="449" customWidth="1"/>
    <col min="8462" max="8462" width="9.5" style="449" customWidth="1"/>
    <col min="8463" max="8463" width="21.75" style="449" customWidth="1"/>
    <col min="8464" max="8464" width="22.375" style="449" customWidth="1"/>
    <col min="8465" max="8465" width="15.625" style="449" customWidth="1"/>
    <col min="8466" max="8704" width="8.875" style="449"/>
    <col min="8705" max="8705" width="2.625" style="449" customWidth="1"/>
    <col min="8706" max="8706" width="5.125" style="449" customWidth="1"/>
    <col min="8707" max="8707" width="12.375" style="449" customWidth="1"/>
    <col min="8708" max="8708" width="12.625" style="449" customWidth="1"/>
    <col min="8709" max="8709" width="35.625" style="449" customWidth="1"/>
    <col min="8710" max="8710" width="8.75" style="449" customWidth="1"/>
    <col min="8711" max="8712" width="9.875" style="449" bestFit="1" customWidth="1"/>
    <col min="8713" max="8713" width="5.75" style="449" customWidth="1"/>
    <col min="8714" max="8714" width="44.75" style="449" customWidth="1"/>
    <col min="8715" max="8715" width="39" style="449" bestFit="1" customWidth="1"/>
    <col min="8716" max="8716" width="6.625" style="449" customWidth="1"/>
    <col min="8717" max="8717" width="13.75" style="449" customWidth="1"/>
    <col min="8718" max="8718" width="9.5" style="449" customWidth="1"/>
    <col min="8719" max="8719" width="21.75" style="449" customWidth="1"/>
    <col min="8720" max="8720" width="22.375" style="449" customWidth="1"/>
    <col min="8721" max="8721" width="15.625" style="449" customWidth="1"/>
    <col min="8722" max="8960" width="8.875" style="449"/>
    <col min="8961" max="8961" width="2.625" style="449" customWidth="1"/>
    <col min="8962" max="8962" width="5.125" style="449" customWidth="1"/>
    <col min="8963" max="8963" width="12.375" style="449" customWidth="1"/>
    <col min="8964" max="8964" width="12.625" style="449" customWidth="1"/>
    <col min="8965" max="8965" width="35.625" style="449" customWidth="1"/>
    <col min="8966" max="8966" width="8.75" style="449" customWidth="1"/>
    <col min="8967" max="8968" width="9.875" style="449" bestFit="1" customWidth="1"/>
    <col min="8969" max="8969" width="5.75" style="449" customWidth="1"/>
    <col min="8970" max="8970" width="44.75" style="449" customWidth="1"/>
    <col min="8971" max="8971" width="39" style="449" bestFit="1" customWidth="1"/>
    <col min="8972" max="8972" width="6.625" style="449" customWidth="1"/>
    <col min="8973" max="8973" width="13.75" style="449" customWidth="1"/>
    <col min="8974" max="8974" width="9.5" style="449" customWidth="1"/>
    <col min="8975" max="8975" width="21.75" style="449" customWidth="1"/>
    <col min="8976" max="8976" width="22.375" style="449" customWidth="1"/>
    <col min="8977" max="8977" width="15.625" style="449" customWidth="1"/>
    <col min="8978" max="9216" width="8.875" style="449"/>
    <col min="9217" max="9217" width="2.625" style="449" customWidth="1"/>
    <col min="9218" max="9218" width="5.125" style="449" customWidth="1"/>
    <col min="9219" max="9219" width="12.375" style="449" customWidth="1"/>
    <col min="9220" max="9220" width="12.625" style="449" customWidth="1"/>
    <col min="9221" max="9221" width="35.625" style="449" customWidth="1"/>
    <col min="9222" max="9222" width="8.75" style="449" customWidth="1"/>
    <col min="9223" max="9224" width="9.875" style="449" bestFit="1" customWidth="1"/>
    <col min="9225" max="9225" width="5.75" style="449" customWidth="1"/>
    <col min="9226" max="9226" width="44.75" style="449" customWidth="1"/>
    <col min="9227" max="9227" width="39" style="449" bestFit="1" customWidth="1"/>
    <col min="9228" max="9228" width="6.625" style="449" customWidth="1"/>
    <col min="9229" max="9229" width="13.75" style="449" customWidth="1"/>
    <col min="9230" max="9230" width="9.5" style="449" customWidth="1"/>
    <col min="9231" max="9231" width="21.75" style="449" customWidth="1"/>
    <col min="9232" max="9232" width="22.375" style="449" customWidth="1"/>
    <col min="9233" max="9233" width="15.625" style="449" customWidth="1"/>
    <col min="9234" max="9472" width="8.875" style="449"/>
    <col min="9473" max="9473" width="2.625" style="449" customWidth="1"/>
    <col min="9474" max="9474" width="5.125" style="449" customWidth="1"/>
    <col min="9475" max="9475" width="12.375" style="449" customWidth="1"/>
    <col min="9476" max="9476" width="12.625" style="449" customWidth="1"/>
    <col min="9477" max="9477" width="35.625" style="449" customWidth="1"/>
    <col min="9478" max="9478" width="8.75" style="449" customWidth="1"/>
    <col min="9479" max="9480" width="9.875" style="449" bestFit="1" customWidth="1"/>
    <col min="9481" max="9481" width="5.75" style="449" customWidth="1"/>
    <col min="9482" max="9482" width="44.75" style="449" customWidth="1"/>
    <col min="9483" max="9483" width="39" style="449" bestFit="1" customWidth="1"/>
    <col min="9484" max="9484" width="6.625" style="449" customWidth="1"/>
    <col min="9485" max="9485" width="13.75" style="449" customWidth="1"/>
    <col min="9486" max="9486" width="9.5" style="449" customWidth="1"/>
    <col min="9487" max="9487" width="21.75" style="449" customWidth="1"/>
    <col min="9488" max="9488" width="22.375" style="449" customWidth="1"/>
    <col min="9489" max="9489" width="15.625" style="449" customWidth="1"/>
    <col min="9490" max="9728" width="8.875" style="449"/>
    <col min="9729" max="9729" width="2.625" style="449" customWidth="1"/>
    <col min="9730" max="9730" width="5.125" style="449" customWidth="1"/>
    <col min="9731" max="9731" width="12.375" style="449" customWidth="1"/>
    <col min="9732" max="9732" width="12.625" style="449" customWidth="1"/>
    <col min="9733" max="9733" width="35.625" style="449" customWidth="1"/>
    <col min="9734" max="9734" width="8.75" style="449" customWidth="1"/>
    <col min="9735" max="9736" width="9.875" style="449" bestFit="1" customWidth="1"/>
    <col min="9737" max="9737" width="5.75" style="449" customWidth="1"/>
    <col min="9738" max="9738" width="44.75" style="449" customWidth="1"/>
    <col min="9739" max="9739" width="39" style="449" bestFit="1" customWidth="1"/>
    <col min="9740" max="9740" width="6.625" style="449" customWidth="1"/>
    <col min="9741" max="9741" width="13.75" style="449" customWidth="1"/>
    <col min="9742" max="9742" width="9.5" style="449" customWidth="1"/>
    <col min="9743" max="9743" width="21.75" style="449" customWidth="1"/>
    <col min="9744" max="9744" width="22.375" style="449" customWidth="1"/>
    <col min="9745" max="9745" width="15.625" style="449" customWidth="1"/>
    <col min="9746" max="9984" width="8.875" style="449"/>
    <col min="9985" max="9985" width="2.625" style="449" customWidth="1"/>
    <col min="9986" max="9986" width="5.125" style="449" customWidth="1"/>
    <col min="9987" max="9987" width="12.375" style="449" customWidth="1"/>
    <col min="9988" max="9988" width="12.625" style="449" customWidth="1"/>
    <col min="9989" max="9989" width="35.625" style="449" customWidth="1"/>
    <col min="9990" max="9990" width="8.75" style="449" customWidth="1"/>
    <col min="9991" max="9992" width="9.875" style="449" bestFit="1" customWidth="1"/>
    <col min="9993" max="9993" width="5.75" style="449" customWidth="1"/>
    <col min="9994" max="9994" width="44.75" style="449" customWidth="1"/>
    <col min="9995" max="9995" width="39" style="449" bestFit="1" customWidth="1"/>
    <col min="9996" max="9996" width="6.625" style="449" customWidth="1"/>
    <col min="9997" max="9997" width="13.75" style="449" customWidth="1"/>
    <col min="9998" max="9998" width="9.5" style="449" customWidth="1"/>
    <col min="9999" max="9999" width="21.75" style="449" customWidth="1"/>
    <col min="10000" max="10000" width="22.375" style="449" customWidth="1"/>
    <col min="10001" max="10001" width="15.625" style="449" customWidth="1"/>
    <col min="10002" max="10240" width="8.875" style="449"/>
    <col min="10241" max="10241" width="2.625" style="449" customWidth="1"/>
    <col min="10242" max="10242" width="5.125" style="449" customWidth="1"/>
    <col min="10243" max="10243" width="12.375" style="449" customWidth="1"/>
    <col min="10244" max="10244" width="12.625" style="449" customWidth="1"/>
    <col min="10245" max="10245" width="35.625" style="449" customWidth="1"/>
    <col min="10246" max="10246" width="8.75" style="449" customWidth="1"/>
    <col min="10247" max="10248" width="9.875" style="449" bestFit="1" customWidth="1"/>
    <col min="10249" max="10249" width="5.75" style="449" customWidth="1"/>
    <col min="10250" max="10250" width="44.75" style="449" customWidth="1"/>
    <col min="10251" max="10251" width="39" style="449" bestFit="1" customWidth="1"/>
    <col min="10252" max="10252" width="6.625" style="449" customWidth="1"/>
    <col min="10253" max="10253" width="13.75" style="449" customWidth="1"/>
    <col min="10254" max="10254" width="9.5" style="449" customWidth="1"/>
    <col min="10255" max="10255" width="21.75" style="449" customWidth="1"/>
    <col min="10256" max="10256" width="22.375" style="449" customWidth="1"/>
    <col min="10257" max="10257" width="15.625" style="449" customWidth="1"/>
    <col min="10258" max="10496" width="8.875" style="449"/>
    <col min="10497" max="10497" width="2.625" style="449" customWidth="1"/>
    <col min="10498" max="10498" width="5.125" style="449" customWidth="1"/>
    <col min="10499" max="10499" width="12.375" style="449" customWidth="1"/>
    <col min="10500" max="10500" width="12.625" style="449" customWidth="1"/>
    <col min="10501" max="10501" width="35.625" style="449" customWidth="1"/>
    <col min="10502" max="10502" width="8.75" style="449" customWidth="1"/>
    <col min="10503" max="10504" width="9.875" style="449" bestFit="1" customWidth="1"/>
    <col min="10505" max="10505" width="5.75" style="449" customWidth="1"/>
    <col min="10506" max="10506" width="44.75" style="449" customWidth="1"/>
    <col min="10507" max="10507" width="39" style="449" bestFit="1" customWidth="1"/>
    <col min="10508" max="10508" width="6.625" style="449" customWidth="1"/>
    <col min="10509" max="10509" width="13.75" style="449" customWidth="1"/>
    <col min="10510" max="10510" width="9.5" style="449" customWidth="1"/>
    <col min="10511" max="10511" width="21.75" style="449" customWidth="1"/>
    <col min="10512" max="10512" width="22.375" style="449" customWidth="1"/>
    <col min="10513" max="10513" width="15.625" style="449" customWidth="1"/>
    <col min="10514" max="10752" width="8.875" style="449"/>
    <col min="10753" max="10753" width="2.625" style="449" customWidth="1"/>
    <col min="10754" max="10754" width="5.125" style="449" customWidth="1"/>
    <col min="10755" max="10755" width="12.375" style="449" customWidth="1"/>
    <col min="10756" max="10756" width="12.625" style="449" customWidth="1"/>
    <col min="10757" max="10757" width="35.625" style="449" customWidth="1"/>
    <col min="10758" max="10758" width="8.75" style="449" customWidth="1"/>
    <col min="10759" max="10760" width="9.875" style="449" bestFit="1" customWidth="1"/>
    <col min="10761" max="10761" width="5.75" style="449" customWidth="1"/>
    <col min="10762" max="10762" width="44.75" style="449" customWidth="1"/>
    <col min="10763" max="10763" width="39" style="449" bestFit="1" customWidth="1"/>
    <col min="10764" max="10764" width="6.625" style="449" customWidth="1"/>
    <col min="10765" max="10765" width="13.75" style="449" customWidth="1"/>
    <col min="10766" max="10766" width="9.5" style="449" customWidth="1"/>
    <col min="10767" max="10767" width="21.75" style="449" customWidth="1"/>
    <col min="10768" max="10768" width="22.375" style="449" customWidth="1"/>
    <col min="10769" max="10769" width="15.625" style="449" customWidth="1"/>
    <col min="10770" max="11008" width="8.875" style="449"/>
    <col min="11009" max="11009" width="2.625" style="449" customWidth="1"/>
    <col min="11010" max="11010" width="5.125" style="449" customWidth="1"/>
    <col min="11011" max="11011" width="12.375" style="449" customWidth="1"/>
    <col min="11012" max="11012" width="12.625" style="449" customWidth="1"/>
    <col min="11013" max="11013" width="35.625" style="449" customWidth="1"/>
    <col min="11014" max="11014" width="8.75" style="449" customWidth="1"/>
    <col min="11015" max="11016" width="9.875" style="449" bestFit="1" customWidth="1"/>
    <col min="11017" max="11017" width="5.75" style="449" customWidth="1"/>
    <col min="11018" max="11018" width="44.75" style="449" customWidth="1"/>
    <col min="11019" max="11019" width="39" style="449" bestFit="1" customWidth="1"/>
    <col min="11020" max="11020" width="6.625" style="449" customWidth="1"/>
    <col min="11021" max="11021" width="13.75" style="449" customWidth="1"/>
    <col min="11022" max="11022" width="9.5" style="449" customWidth="1"/>
    <col min="11023" max="11023" width="21.75" style="449" customWidth="1"/>
    <col min="11024" max="11024" width="22.375" style="449" customWidth="1"/>
    <col min="11025" max="11025" width="15.625" style="449" customWidth="1"/>
    <col min="11026" max="11264" width="8.875" style="449"/>
    <col min="11265" max="11265" width="2.625" style="449" customWidth="1"/>
    <col min="11266" max="11266" width="5.125" style="449" customWidth="1"/>
    <col min="11267" max="11267" width="12.375" style="449" customWidth="1"/>
    <col min="11268" max="11268" width="12.625" style="449" customWidth="1"/>
    <col min="11269" max="11269" width="35.625" style="449" customWidth="1"/>
    <col min="11270" max="11270" width="8.75" style="449" customWidth="1"/>
    <col min="11271" max="11272" width="9.875" style="449" bestFit="1" customWidth="1"/>
    <col min="11273" max="11273" width="5.75" style="449" customWidth="1"/>
    <col min="11274" max="11274" width="44.75" style="449" customWidth="1"/>
    <col min="11275" max="11275" width="39" style="449" bestFit="1" customWidth="1"/>
    <col min="11276" max="11276" width="6.625" style="449" customWidth="1"/>
    <col min="11277" max="11277" width="13.75" style="449" customWidth="1"/>
    <col min="11278" max="11278" width="9.5" style="449" customWidth="1"/>
    <col min="11279" max="11279" width="21.75" style="449" customWidth="1"/>
    <col min="11280" max="11280" width="22.375" style="449" customWidth="1"/>
    <col min="11281" max="11281" width="15.625" style="449" customWidth="1"/>
    <col min="11282" max="11520" width="8.875" style="449"/>
    <col min="11521" max="11521" width="2.625" style="449" customWidth="1"/>
    <col min="11522" max="11522" width="5.125" style="449" customWidth="1"/>
    <col min="11523" max="11523" width="12.375" style="449" customWidth="1"/>
    <col min="11524" max="11524" width="12.625" style="449" customWidth="1"/>
    <col min="11525" max="11525" width="35.625" style="449" customWidth="1"/>
    <col min="11526" max="11526" width="8.75" style="449" customWidth="1"/>
    <col min="11527" max="11528" width="9.875" style="449" bestFit="1" customWidth="1"/>
    <col min="11529" max="11529" width="5.75" style="449" customWidth="1"/>
    <col min="11530" max="11530" width="44.75" style="449" customWidth="1"/>
    <col min="11531" max="11531" width="39" style="449" bestFit="1" customWidth="1"/>
    <col min="11532" max="11532" width="6.625" style="449" customWidth="1"/>
    <col min="11533" max="11533" width="13.75" style="449" customWidth="1"/>
    <col min="11534" max="11534" width="9.5" style="449" customWidth="1"/>
    <col min="11535" max="11535" width="21.75" style="449" customWidth="1"/>
    <col min="11536" max="11536" width="22.375" style="449" customWidth="1"/>
    <col min="11537" max="11537" width="15.625" style="449" customWidth="1"/>
    <col min="11538" max="11776" width="8.875" style="449"/>
    <col min="11777" max="11777" width="2.625" style="449" customWidth="1"/>
    <col min="11778" max="11778" width="5.125" style="449" customWidth="1"/>
    <col min="11779" max="11779" width="12.375" style="449" customWidth="1"/>
    <col min="11780" max="11780" width="12.625" style="449" customWidth="1"/>
    <col min="11781" max="11781" width="35.625" style="449" customWidth="1"/>
    <col min="11782" max="11782" width="8.75" style="449" customWidth="1"/>
    <col min="11783" max="11784" width="9.875" style="449" bestFit="1" customWidth="1"/>
    <col min="11785" max="11785" width="5.75" style="449" customWidth="1"/>
    <col min="11786" max="11786" width="44.75" style="449" customWidth="1"/>
    <col min="11787" max="11787" width="39" style="449" bestFit="1" customWidth="1"/>
    <col min="11788" max="11788" width="6.625" style="449" customWidth="1"/>
    <col min="11789" max="11789" width="13.75" style="449" customWidth="1"/>
    <col min="11790" max="11790" width="9.5" style="449" customWidth="1"/>
    <col min="11791" max="11791" width="21.75" style="449" customWidth="1"/>
    <col min="11792" max="11792" width="22.375" style="449" customWidth="1"/>
    <col min="11793" max="11793" width="15.625" style="449" customWidth="1"/>
    <col min="11794" max="12032" width="8.875" style="449"/>
    <col min="12033" max="12033" width="2.625" style="449" customWidth="1"/>
    <col min="12034" max="12034" width="5.125" style="449" customWidth="1"/>
    <col min="12035" max="12035" width="12.375" style="449" customWidth="1"/>
    <col min="12036" max="12036" width="12.625" style="449" customWidth="1"/>
    <col min="12037" max="12037" width="35.625" style="449" customWidth="1"/>
    <col min="12038" max="12038" width="8.75" style="449" customWidth="1"/>
    <col min="12039" max="12040" width="9.875" style="449" bestFit="1" customWidth="1"/>
    <col min="12041" max="12041" width="5.75" style="449" customWidth="1"/>
    <col min="12042" max="12042" width="44.75" style="449" customWidth="1"/>
    <col min="12043" max="12043" width="39" style="449" bestFit="1" customWidth="1"/>
    <col min="12044" max="12044" width="6.625" style="449" customWidth="1"/>
    <col min="12045" max="12045" width="13.75" style="449" customWidth="1"/>
    <col min="12046" max="12046" width="9.5" style="449" customWidth="1"/>
    <col min="12047" max="12047" width="21.75" style="449" customWidth="1"/>
    <col min="12048" max="12048" width="22.375" style="449" customWidth="1"/>
    <col min="12049" max="12049" width="15.625" style="449" customWidth="1"/>
    <col min="12050" max="12288" width="8.875" style="449"/>
    <col min="12289" max="12289" width="2.625" style="449" customWidth="1"/>
    <col min="12290" max="12290" width="5.125" style="449" customWidth="1"/>
    <col min="12291" max="12291" width="12.375" style="449" customWidth="1"/>
    <col min="12292" max="12292" width="12.625" style="449" customWidth="1"/>
    <col min="12293" max="12293" width="35.625" style="449" customWidth="1"/>
    <col min="12294" max="12294" width="8.75" style="449" customWidth="1"/>
    <col min="12295" max="12296" width="9.875" style="449" bestFit="1" customWidth="1"/>
    <col min="12297" max="12297" width="5.75" style="449" customWidth="1"/>
    <col min="12298" max="12298" width="44.75" style="449" customWidth="1"/>
    <col min="12299" max="12299" width="39" style="449" bestFit="1" customWidth="1"/>
    <col min="12300" max="12300" width="6.625" style="449" customWidth="1"/>
    <col min="12301" max="12301" width="13.75" style="449" customWidth="1"/>
    <col min="12302" max="12302" width="9.5" style="449" customWidth="1"/>
    <col min="12303" max="12303" width="21.75" style="449" customWidth="1"/>
    <col min="12304" max="12304" width="22.375" style="449" customWidth="1"/>
    <col min="12305" max="12305" width="15.625" style="449" customWidth="1"/>
    <col min="12306" max="12544" width="8.875" style="449"/>
    <col min="12545" max="12545" width="2.625" style="449" customWidth="1"/>
    <col min="12546" max="12546" width="5.125" style="449" customWidth="1"/>
    <col min="12547" max="12547" width="12.375" style="449" customWidth="1"/>
    <col min="12548" max="12548" width="12.625" style="449" customWidth="1"/>
    <col min="12549" max="12549" width="35.625" style="449" customWidth="1"/>
    <col min="12550" max="12550" width="8.75" style="449" customWidth="1"/>
    <col min="12551" max="12552" width="9.875" style="449" bestFit="1" customWidth="1"/>
    <col min="12553" max="12553" width="5.75" style="449" customWidth="1"/>
    <col min="12554" max="12554" width="44.75" style="449" customWidth="1"/>
    <col min="12555" max="12555" width="39" style="449" bestFit="1" customWidth="1"/>
    <col min="12556" max="12556" width="6.625" style="449" customWidth="1"/>
    <col min="12557" max="12557" width="13.75" style="449" customWidth="1"/>
    <col min="12558" max="12558" width="9.5" style="449" customWidth="1"/>
    <col min="12559" max="12559" width="21.75" style="449" customWidth="1"/>
    <col min="12560" max="12560" width="22.375" style="449" customWidth="1"/>
    <col min="12561" max="12561" width="15.625" style="449" customWidth="1"/>
    <col min="12562" max="12800" width="8.875" style="449"/>
    <col min="12801" max="12801" width="2.625" style="449" customWidth="1"/>
    <col min="12802" max="12802" width="5.125" style="449" customWidth="1"/>
    <col min="12803" max="12803" width="12.375" style="449" customWidth="1"/>
    <col min="12804" max="12804" width="12.625" style="449" customWidth="1"/>
    <col min="12805" max="12805" width="35.625" style="449" customWidth="1"/>
    <col min="12806" max="12806" width="8.75" style="449" customWidth="1"/>
    <col min="12807" max="12808" width="9.875" style="449" bestFit="1" customWidth="1"/>
    <col min="12809" max="12809" width="5.75" style="449" customWidth="1"/>
    <col min="12810" max="12810" width="44.75" style="449" customWidth="1"/>
    <col min="12811" max="12811" width="39" style="449" bestFit="1" customWidth="1"/>
    <col min="12812" max="12812" width="6.625" style="449" customWidth="1"/>
    <col min="12813" max="12813" width="13.75" style="449" customWidth="1"/>
    <col min="12814" max="12814" width="9.5" style="449" customWidth="1"/>
    <col min="12815" max="12815" width="21.75" style="449" customWidth="1"/>
    <col min="12816" max="12816" width="22.375" style="449" customWidth="1"/>
    <col min="12817" max="12817" width="15.625" style="449" customWidth="1"/>
    <col min="12818" max="13056" width="8.875" style="449"/>
    <col min="13057" max="13057" width="2.625" style="449" customWidth="1"/>
    <col min="13058" max="13058" width="5.125" style="449" customWidth="1"/>
    <col min="13059" max="13059" width="12.375" style="449" customWidth="1"/>
    <col min="13060" max="13060" width="12.625" style="449" customWidth="1"/>
    <col min="13061" max="13061" width="35.625" style="449" customWidth="1"/>
    <col min="13062" max="13062" width="8.75" style="449" customWidth="1"/>
    <col min="13063" max="13064" width="9.875" style="449" bestFit="1" customWidth="1"/>
    <col min="13065" max="13065" width="5.75" style="449" customWidth="1"/>
    <col min="13066" max="13066" width="44.75" style="449" customWidth="1"/>
    <col min="13067" max="13067" width="39" style="449" bestFit="1" customWidth="1"/>
    <col min="13068" max="13068" width="6.625" style="449" customWidth="1"/>
    <col min="13069" max="13069" width="13.75" style="449" customWidth="1"/>
    <col min="13070" max="13070" width="9.5" style="449" customWidth="1"/>
    <col min="13071" max="13071" width="21.75" style="449" customWidth="1"/>
    <col min="13072" max="13072" width="22.375" style="449" customWidth="1"/>
    <col min="13073" max="13073" width="15.625" style="449" customWidth="1"/>
    <col min="13074" max="13312" width="8.875" style="449"/>
    <col min="13313" max="13313" width="2.625" style="449" customWidth="1"/>
    <col min="13314" max="13314" width="5.125" style="449" customWidth="1"/>
    <col min="13315" max="13315" width="12.375" style="449" customWidth="1"/>
    <col min="13316" max="13316" width="12.625" style="449" customWidth="1"/>
    <col min="13317" max="13317" width="35.625" style="449" customWidth="1"/>
    <col min="13318" max="13318" width="8.75" style="449" customWidth="1"/>
    <col min="13319" max="13320" width="9.875" style="449" bestFit="1" customWidth="1"/>
    <col min="13321" max="13321" width="5.75" style="449" customWidth="1"/>
    <col min="13322" max="13322" width="44.75" style="449" customWidth="1"/>
    <col min="13323" max="13323" width="39" style="449" bestFit="1" customWidth="1"/>
    <col min="13324" max="13324" width="6.625" style="449" customWidth="1"/>
    <col min="13325" max="13325" width="13.75" style="449" customWidth="1"/>
    <col min="13326" max="13326" width="9.5" style="449" customWidth="1"/>
    <col min="13327" max="13327" width="21.75" style="449" customWidth="1"/>
    <col min="13328" max="13328" width="22.375" style="449" customWidth="1"/>
    <col min="13329" max="13329" width="15.625" style="449" customWidth="1"/>
    <col min="13330" max="13568" width="8.875" style="449"/>
    <col min="13569" max="13569" width="2.625" style="449" customWidth="1"/>
    <col min="13570" max="13570" width="5.125" style="449" customWidth="1"/>
    <col min="13571" max="13571" width="12.375" style="449" customWidth="1"/>
    <col min="13572" max="13572" width="12.625" style="449" customWidth="1"/>
    <col min="13573" max="13573" width="35.625" style="449" customWidth="1"/>
    <col min="13574" max="13574" width="8.75" style="449" customWidth="1"/>
    <col min="13575" max="13576" width="9.875" style="449" bestFit="1" customWidth="1"/>
    <col min="13577" max="13577" width="5.75" style="449" customWidth="1"/>
    <col min="13578" max="13578" width="44.75" style="449" customWidth="1"/>
    <col min="13579" max="13579" width="39" style="449" bestFit="1" customWidth="1"/>
    <col min="13580" max="13580" width="6.625" style="449" customWidth="1"/>
    <col min="13581" max="13581" width="13.75" style="449" customWidth="1"/>
    <col min="13582" max="13582" width="9.5" style="449" customWidth="1"/>
    <col min="13583" max="13583" width="21.75" style="449" customWidth="1"/>
    <col min="13584" max="13584" width="22.375" style="449" customWidth="1"/>
    <col min="13585" max="13585" width="15.625" style="449" customWidth="1"/>
    <col min="13586" max="13824" width="8.875" style="449"/>
    <col min="13825" max="13825" width="2.625" style="449" customWidth="1"/>
    <col min="13826" max="13826" width="5.125" style="449" customWidth="1"/>
    <col min="13827" max="13827" width="12.375" style="449" customWidth="1"/>
    <col min="13828" max="13828" width="12.625" style="449" customWidth="1"/>
    <col min="13829" max="13829" width="35.625" style="449" customWidth="1"/>
    <col min="13830" max="13830" width="8.75" style="449" customWidth="1"/>
    <col min="13831" max="13832" width="9.875" style="449" bestFit="1" customWidth="1"/>
    <col min="13833" max="13833" width="5.75" style="449" customWidth="1"/>
    <col min="13834" max="13834" width="44.75" style="449" customWidth="1"/>
    <col min="13835" max="13835" width="39" style="449" bestFit="1" customWidth="1"/>
    <col min="13836" max="13836" width="6.625" style="449" customWidth="1"/>
    <col min="13837" max="13837" width="13.75" style="449" customWidth="1"/>
    <col min="13838" max="13838" width="9.5" style="449" customWidth="1"/>
    <col min="13839" max="13839" width="21.75" style="449" customWidth="1"/>
    <col min="13840" max="13840" width="22.375" style="449" customWidth="1"/>
    <col min="13841" max="13841" width="15.625" style="449" customWidth="1"/>
    <col min="13842" max="14080" width="8.875" style="449"/>
    <col min="14081" max="14081" width="2.625" style="449" customWidth="1"/>
    <col min="14082" max="14082" width="5.125" style="449" customWidth="1"/>
    <col min="14083" max="14083" width="12.375" style="449" customWidth="1"/>
    <col min="14084" max="14084" width="12.625" style="449" customWidth="1"/>
    <col min="14085" max="14085" width="35.625" style="449" customWidth="1"/>
    <col min="14086" max="14086" width="8.75" style="449" customWidth="1"/>
    <col min="14087" max="14088" width="9.875" style="449" bestFit="1" customWidth="1"/>
    <col min="14089" max="14089" width="5.75" style="449" customWidth="1"/>
    <col min="14090" max="14090" width="44.75" style="449" customWidth="1"/>
    <col min="14091" max="14091" width="39" style="449" bestFit="1" customWidth="1"/>
    <col min="14092" max="14092" width="6.625" style="449" customWidth="1"/>
    <col min="14093" max="14093" width="13.75" style="449" customWidth="1"/>
    <col min="14094" max="14094" width="9.5" style="449" customWidth="1"/>
    <col min="14095" max="14095" width="21.75" style="449" customWidth="1"/>
    <col min="14096" max="14096" width="22.375" style="449" customWidth="1"/>
    <col min="14097" max="14097" width="15.625" style="449" customWidth="1"/>
    <col min="14098" max="14336" width="8.875" style="449"/>
    <col min="14337" max="14337" width="2.625" style="449" customWidth="1"/>
    <col min="14338" max="14338" width="5.125" style="449" customWidth="1"/>
    <col min="14339" max="14339" width="12.375" style="449" customWidth="1"/>
    <col min="14340" max="14340" width="12.625" style="449" customWidth="1"/>
    <col min="14341" max="14341" width="35.625" style="449" customWidth="1"/>
    <col min="14342" max="14342" width="8.75" style="449" customWidth="1"/>
    <col min="14343" max="14344" width="9.875" style="449" bestFit="1" customWidth="1"/>
    <col min="14345" max="14345" width="5.75" style="449" customWidth="1"/>
    <col min="14346" max="14346" width="44.75" style="449" customWidth="1"/>
    <col min="14347" max="14347" width="39" style="449" bestFit="1" customWidth="1"/>
    <col min="14348" max="14348" width="6.625" style="449" customWidth="1"/>
    <col min="14349" max="14349" width="13.75" style="449" customWidth="1"/>
    <col min="14350" max="14350" width="9.5" style="449" customWidth="1"/>
    <col min="14351" max="14351" width="21.75" style="449" customWidth="1"/>
    <col min="14352" max="14352" width="22.375" style="449" customWidth="1"/>
    <col min="14353" max="14353" width="15.625" style="449" customWidth="1"/>
    <col min="14354" max="14592" width="8.875" style="449"/>
    <col min="14593" max="14593" width="2.625" style="449" customWidth="1"/>
    <col min="14594" max="14594" width="5.125" style="449" customWidth="1"/>
    <col min="14595" max="14595" width="12.375" style="449" customWidth="1"/>
    <col min="14596" max="14596" width="12.625" style="449" customWidth="1"/>
    <col min="14597" max="14597" width="35.625" style="449" customWidth="1"/>
    <col min="14598" max="14598" width="8.75" style="449" customWidth="1"/>
    <col min="14599" max="14600" width="9.875" style="449" bestFit="1" customWidth="1"/>
    <col min="14601" max="14601" width="5.75" style="449" customWidth="1"/>
    <col min="14602" max="14602" width="44.75" style="449" customWidth="1"/>
    <col min="14603" max="14603" width="39" style="449" bestFit="1" customWidth="1"/>
    <col min="14604" max="14604" width="6.625" style="449" customWidth="1"/>
    <col min="14605" max="14605" width="13.75" style="449" customWidth="1"/>
    <col min="14606" max="14606" width="9.5" style="449" customWidth="1"/>
    <col min="14607" max="14607" width="21.75" style="449" customWidth="1"/>
    <col min="14608" max="14608" width="22.375" style="449" customWidth="1"/>
    <col min="14609" max="14609" width="15.625" style="449" customWidth="1"/>
    <col min="14610" max="14848" width="8.875" style="449"/>
    <col min="14849" max="14849" width="2.625" style="449" customWidth="1"/>
    <col min="14850" max="14850" width="5.125" style="449" customWidth="1"/>
    <col min="14851" max="14851" width="12.375" style="449" customWidth="1"/>
    <col min="14852" max="14852" width="12.625" style="449" customWidth="1"/>
    <col min="14853" max="14853" width="35.625" style="449" customWidth="1"/>
    <col min="14854" max="14854" width="8.75" style="449" customWidth="1"/>
    <col min="14855" max="14856" width="9.875" style="449" bestFit="1" customWidth="1"/>
    <col min="14857" max="14857" width="5.75" style="449" customWidth="1"/>
    <col min="14858" max="14858" width="44.75" style="449" customWidth="1"/>
    <col min="14859" max="14859" width="39" style="449" bestFit="1" customWidth="1"/>
    <col min="14860" max="14860" width="6.625" style="449" customWidth="1"/>
    <col min="14861" max="14861" width="13.75" style="449" customWidth="1"/>
    <col min="14862" max="14862" width="9.5" style="449" customWidth="1"/>
    <col min="14863" max="14863" width="21.75" style="449" customWidth="1"/>
    <col min="14864" max="14864" width="22.375" style="449" customWidth="1"/>
    <col min="14865" max="14865" width="15.625" style="449" customWidth="1"/>
    <col min="14866" max="15104" width="8.875" style="449"/>
    <col min="15105" max="15105" width="2.625" style="449" customWidth="1"/>
    <col min="15106" max="15106" width="5.125" style="449" customWidth="1"/>
    <col min="15107" max="15107" width="12.375" style="449" customWidth="1"/>
    <col min="15108" max="15108" width="12.625" style="449" customWidth="1"/>
    <col min="15109" max="15109" width="35.625" style="449" customWidth="1"/>
    <col min="15110" max="15110" width="8.75" style="449" customWidth="1"/>
    <col min="15111" max="15112" width="9.875" style="449" bestFit="1" customWidth="1"/>
    <col min="15113" max="15113" width="5.75" style="449" customWidth="1"/>
    <col min="15114" max="15114" width="44.75" style="449" customWidth="1"/>
    <col min="15115" max="15115" width="39" style="449" bestFit="1" customWidth="1"/>
    <col min="15116" max="15116" width="6.625" style="449" customWidth="1"/>
    <col min="15117" max="15117" width="13.75" style="449" customWidth="1"/>
    <col min="15118" max="15118" width="9.5" style="449" customWidth="1"/>
    <col min="15119" max="15119" width="21.75" style="449" customWidth="1"/>
    <col min="15120" max="15120" width="22.375" style="449" customWidth="1"/>
    <col min="15121" max="15121" width="15.625" style="449" customWidth="1"/>
    <col min="15122" max="15360" width="8.875" style="449"/>
    <col min="15361" max="15361" width="2.625" style="449" customWidth="1"/>
    <col min="15362" max="15362" width="5.125" style="449" customWidth="1"/>
    <col min="15363" max="15363" width="12.375" style="449" customWidth="1"/>
    <col min="15364" max="15364" width="12.625" style="449" customWidth="1"/>
    <col min="15365" max="15365" width="35.625" style="449" customWidth="1"/>
    <col min="15366" max="15366" width="8.75" style="449" customWidth="1"/>
    <col min="15367" max="15368" width="9.875" style="449" bestFit="1" customWidth="1"/>
    <col min="15369" max="15369" width="5.75" style="449" customWidth="1"/>
    <col min="15370" max="15370" width="44.75" style="449" customWidth="1"/>
    <col min="15371" max="15371" width="39" style="449" bestFit="1" customWidth="1"/>
    <col min="15372" max="15372" width="6.625" style="449" customWidth="1"/>
    <col min="15373" max="15373" width="13.75" style="449" customWidth="1"/>
    <col min="15374" max="15374" width="9.5" style="449" customWidth="1"/>
    <col min="15375" max="15375" width="21.75" style="449" customWidth="1"/>
    <col min="15376" max="15376" width="22.375" style="449" customWidth="1"/>
    <col min="15377" max="15377" width="15.625" style="449" customWidth="1"/>
    <col min="15378" max="15616" width="8.875" style="449"/>
    <col min="15617" max="15617" width="2.625" style="449" customWidth="1"/>
    <col min="15618" max="15618" width="5.125" style="449" customWidth="1"/>
    <col min="15619" max="15619" width="12.375" style="449" customWidth="1"/>
    <col min="15620" max="15620" width="12.625" style="449" customWidth="1"/>
    <col min="15621" max="15621" width="35.625" style="449" customWidth="1"/>
    <col min="15622" max="15622" width="8.75" style="449" customWidth="1"/>
    <col min="15623" max="15624" width="9.875" style="449" bestFit="1" customWidth="1"/>
    <col min="15625" max="15625" width="5.75" style="449" customWidth="1"/>
    <col min="15626" max="15626" width="44.75" style="449" customWidth="1"/>
    <col min="15627" max="15627" width="39" style="449" bestFit="1" customWidth="1"/>
    <col min="15628" max="15628" width="6.625" style="449" customWidth="1"/>
    <col min="15629" max="15629" width="13.75" style="449" customWidth="1"/>
    <col min="15630" max="15630" width="9.5" style="449" customWidth="1"/>
    <col min="15631" max="15631" width="21.75" style="449" customWidth="1"/>
    <col min="15632" max="15632" width="22.375" style="449" customWidth="1"/>
    <col min="15633" max="15633" width="15.625" style="449" customWidth="1"/>
    <col min="15634" max="15872" width="8.875" style="449"/>
    <col min="15873" max="15873" width="2.625" style="449" customWidth="1"/>
    <col min="15874" max="15874" width="5.125" style="449" customWidth="1"/>
    <col min="15875" max="15875" width="12.375" style="449" customWidth="1"/>
    <col min="15876" max="15876" width="12.625" style="449" customWidth="1"/>
    <col min="15877" max="15877" width="35.625" style="449" customWidth="1"/>
    <col min="15878" max="15878" width="8.75" style="449" customWidth="1"/>
    <col min="15879" max="15880" width="9.875" style="449" bestFit="1" customWidth="1"/>
    <col min="15881" max="15881" width="5.75" style="449" customWidth="1"/>
    <col min="15882" max="15882" width="44.75" style="449" customWidth="1"/>
    <col min="15883" max="15883" width="39" style="449" bestFit="1" customWidth="1"/>
    <col min="15884" max="15884" width="6.625" style="449" customWidth="1"/>
    <col min="15885" max="15885" width="13.75" style="449" customWidth="1"/>
    <col min="15886" max="15886" width="9.5" style="449" customWidth="1"/>
    <col min="15887" max="15887" width="21.75" style="449" customWidth="1"/>
    <col min="15888" max="15888" width="22.375" style="449" customWidth="1"/>
    <col min="15889" max="15889" width="15.625" style="449" customWidth="1"/>
    <col min="15890" max="16128" width="8.875" style="449"/>
    <col min="16129" max="16129" width="2.625" style="449" customWidth="1"/>
    <col min="16130" max="16130" width="5.125" style="449" customWidth="1"/>
    <col min="16131" max="16131" width="12.375" style="449" customWidth="1"/>
    <col min="16132" max="16132" width="12.625" style="449" customWidth="1"/>
    <col min="16133" max="16133" width="35.625" style="449" customWidth="1"/>
    <col min="16134" max="16134" width="8.75" style="449" customWidth="1"/>
    <col min="16135" max="16136" width="9.875" style="449" bestFit="1" customWidth="1"/>
    <col min="16137" max="16137" width="5.75" style="449" customWidth="1"/>
    <col min="16138" max="16138" width="44.75" style="449" customWidth="1"/>
    <col min="16139" max="16139" width="39" style="449" bestFit="1" customWidth="1"/>
    <col min="16140" max="16140" width="6.625" style="449" customWidth="1"/>
    <col min="16141" max="16141" width="13.75" style="449" customWidth="1"/>
    <col min="16142" max="16142" width="9.5" style="449" customWidth="1"/>
    <col min="16143" max="16143" width="21.75" style="449" customWidth="1"/>
    <col min="16144" max="16144" width="22.375" style="449" customWidth="1"/>
    <col min="16145" max="16145" width="15.625" style="449" customWidth="1"/>
    <col min="16146" max="16384" width="8.875" style="449"/>
  </cols>
  <sheetData>
    <row r="2" spans="2:17" ht="20.100000000000001" customHeight="1">
      <c r="B2" s="447" t="s">
        <v>0</v>
      </c>
      <c r="C2" s="447"/>
      <c r="D2" s="447"/>
      <c r="E2" s="448" t="s">
        <v>1402</v>
      </c>
      <c r="G2" s="450" t="s">
        <v>2</v>
      </c>
      <c r="H2" s="451"/>
      <c r="I2" s="452"/>
      <c r="J2" s="453">
        <f>SUM(H:H)</f>
        <v>24590</v>
      </c>
    </row>
    <row r="3" spans="2:17" ht="20.100000000000001" customHeight="1">
      <c r="B3" s="447" t="s">
        <v>3</v>
      </c>
      <c r="C3" s="447"/>
      <c r="D3" s="447"/>
      <c r="E3" s="448" t="s">
        <v>1403</v>
      </c>
    </row>
    <row r="4" spans="2:17" ht="20.100000000000001" customHeight="1">
      <c r="B4" s="447" t="s">
        <v>5</v>
      </c>
      <c r="C4" s="447"/>
      <c r="D4" s="447"/>
      <c r="E4" s="448">
        <v>194252</v>
      </c>
    </row>
    <row r="5" spans="2:17" ht="20.100000000000001" customHeight="1">
      <c r="B5" s="447" t="s">
        <v>6</v>
      </c>
      <c r="C5" s="447"/>
      <c r="D5" s="447"/>
      <c r="E5" s="457"/>
    </row>
    <row r="6" spans="2:17" ht="20.100000000000001" customHeight="1">
      <c r="B6" s="447" t="s">
        <v>8</v>
      </c>
      <c r="C6" s="447"/>
      <c r="D6" s="447"/>
      <c r="E6" s="457">
        <v>44615</v>
      </c>
    </row>
    <row r="8" spans="2:17" s="454" customFormat="1" ht="19.5" customHeight="1">
      <c r="B8" s="458" t="s">
        <v>9</v>
      </c>
      <c r="C8" s="458" t="s">
        <v>10</v>
      </c>
      <c r="D8" s="458" t="s">
        <v>11</v>
      </c>
      <c r="E8" s="459" t="s">
        <v>12</v>
      </c>
      <c r="F8" s="459" t="s">
        <v>13</v>
      </c>
      <c r="G8" s="459" t="s">
        <v>14</v>
      </c>
      <c r="H8" s="460" t="s">
        <v>15</v>
      </c>
      <c r="I8" s="460" t="s">
        <v>16</v>
      </c>
      <c r="J8" s="459" t="s">
        <v>17</v>
      </c>
      <c r="K8" s="459" t="s">
        <v>18</v>
      </c>
      <c r="L8" s="459" t="s">
        <v>19</v>
      </c>
      <c r="M8" s="461" t="s">
        <v>20</v>
      </c>
      <c r="N8" s="458" t="s">
        <v>21</v>
      </c>
      <c r="O8" s="459" t="s">
        <v>22</v>
      </c>
      <c r="P8" s="461" t="s">
        <v>23</v>
      </c>
      <c r="Q8" s="462" t="s">
        <v>24</v>
      </c>
    </row>
    <row r="9" spans="2:17" s="9" customFormat="1" ht="19.5" customHeight="1">
      <c r="B9" s="16"/>
      <c r="C9" s="16" t="s">
        <v>492</v>
      </c>
      <c r="D9" s="16" t="s">
        <v>492</v>
      </c>
      <c r="E9" s="463" t="s">
        <v>1404</v>
      </c>
      <c r="F9" s="383">
        <v>1</v>
      </c>
      <c r="G9" s="373">
        <v>10215</v>
      </c>
      <c r="H9" s="278">
        <f>F9*G9</f>
        <v>10215</v>
      </c>
      <c r="I9" s="464"/>
      <c r="J9" s="3" t="s">
        <v>1405</v>
      </c>
      <c r="K9" s="146" t="s">
        <v>828</v>
      </c>
      <c r="L9" s="17"/>
      <c r="M9" s="19">
        <v>44597</v>
      </c>
      <c r="N9" s="16"/>
      <c r="O9" s="17"/>
      <c r="P9" s="19"/>
      <c r="Q9" s="184" t="s">
        <v>1406</v>
      </c>
    </row>
    <row r="10" spans="2:17" s="9" customFormat="1" ht="19.5" customHeight="1">
      <c r="B10" s="16"/>
      <c r="C10" s="16" t="s">
        <v>492</v>
      </c>
      <c r="D10" s="16" t="s">
        <v>492</v>
      </c>
      <c r="E10" s="463" t="s">
        <v>1407</v>
      </c>
      <c r="F10" s="383">
        <v>1</v>
      </c>
      <c r="G10" s="373">
        <v>2226</v>
      </c>
      <c r="H10" s="278">
        <f>F10*G10</f>
        <v>2226</v>
      </c>
      <c r="I10" s="464"/>
      <c r="J10" s="373" t="s">
        <v>1408</v>
      </c>
      <c r="K10" s="146" t="s">
        <v>828</v>
      </c>
      <c r="L10" s="17"/>
      <c r="M10" s="19">
        <v>44597</v>
      </c>
      <c r="N10" s="16"/>
      <c r="O10" s="17"/>
      <c r="P10" s="19"/>
      <c r="Q10" s="184" t="s">
        <v>1406</v>
      </c>
    </row>
    <row r="11" spans="2:17" s="9" customFormat="1" ht="19.5" customHeight="1">
      <c r="B11" s="16"/>
      <c r="C11" s="16" t="s">
        <v>492</v>
      </c>
      <c r="D11" s="16" t="s">
        <v>492</v>
      </c>
      <c r="E11" s="463" t="s">
        <v>1409</v>
      </c>
      <c r="F11" s="383">
        <v>1</v>
      </c>
      <c r="G11" s="373">
        <v>2149</v>
      </c>
      <c r="H11" s="278">
        <f>F11*G11</f>
        <v>2149</v>
      </c>
      <c r="I11" s="464"/>
      <c r="J11" s="373" t="s">
        <v>1408</v>
      </c>
      <c r="K11" s="146" t="s">
        <v>828</v>
      </c>
      <c r="L11" s="17"/>
      <c r="M11" s="19">
        <v>44599</v>
      </c>
      <c r="N11" s="16"/>
      <c r="O11" s="17"/>
      <c r="P11" s="19"/>
      <c r="Q11" s="184">
        <v>44602</v>
      </c>
    </row>
    <row r="12" spans="2:17" s="9" customFormat="1" ht="19.5" customHeight="1">
      <c r="B12" s="16"/>
      <c r="C12" s="16"/>
      <c r="D12" s="16"/>
      <c r="E12" s="54" t="s">
        <v>1410</v>
      </c>
      <c r="F12" s="383">
        <v>2</v>
      </c>
      <c r="G12" s="373">
        <v>5000</v>
      </c>
      <c r="H12" s="278">
        <f>F12*G12</f>
        <v>10000</v>
      </c>
      <c r="I12" s="464"/>
      <c r="J12" s="54"/>
      <c r="K12" s="55"/>
      <c r="L12" s="17"/>
      <c r="M12" s="19"/>
      <c r="N12" s="16"/>
      <c r="O12" s="17"/>
      <c r="P12" s="19"/>
      <c r="Q12" s="184"/>
    </row>
    <row r="13" spans="2:17" s="3" customFormat="1" ht="18" customHeight="1">
      <c r="B13" s="465"/>
      <c r="C13" s="466"/>
      <c r="D13" s="466"/>
      <c r="E13" s="373"/>
      <c r="F13" s="467"/>
      <c r="G13" s="373"/>
      <c r="H13" s="468"/>
      <c r="I13" s="469"/>
      <c r="J13" s="470"/>
      <c r="K13" s="471"/>
      <c r="L13" s="165"/>
      <c r="M13" s="19"/>
      <c r="N13" s="184"/>
      <c r="O13" s="472"/>
      <c r="P13" s="19"/>
      <c r="Q13" s="21"/>
    </row>
    <row r="14" spans="2:17" ht="18" customHeight="1"/>
    <row r="15" spans="2:17" ht="18" customHeight="1"/>
    <row r="16" spans="2:17" ht="18" customHeight="1"/>
    <row r="17" spans="4:10" ht="18" customHeight="1"/>
    <row r="18" spans="4:10" ht="18" customHeight="1"/>
    <row r="19" spans="4:10" ht="18" customHeight="1"/>
    <row r="20" spans="4:10" ht="18" customHeight="1"/>
    <row r="21" spans="4:10" ht="18" customHeight="1"/>
    <row r="22" spans="4:10">
      <c r="D22" s="473"/>
      <c r="E22" s="473"/>
      <c r="F22" s="474"/>
      <c r="G22" s="474"/>
      <c r="H22" s="474"/>
      <c r="I22" s="475"/>
      <c r="J22" s="474"/>
    </row>
    <row r="23" spans="4:10">
      <c r="D23" s="473"/>
      <c r="E23" s="473"/>
      <c r="F23" s="474"/>
      <c r="G23" s="474"/>
      <c r="H23" s="474"/>
      <c r="I23" s="475"/>
      <c r="J23" s="474"/>
    </row>
    <row r="24" spans="4:10">
      <c r="D24" s="473"/>
      <c r="E24" s="473"/>
      <c r="F24" s="474"/>
      <c r="G24" s="474"/>
      <c r="H24" s="474"/>
      <c r="I24" s="475"/>
      <c r="J24" s="474"/>
    </row>
    <row r="25" spans="4:10">
      <c r="D25" s="473"/>
      <c r="E25" s="473"/>
      <c r="F25" s="474"/>
      <c r="G25" s="474"/>
      <c r="H25" s="474"/>
      <c r="I25" s="475"/>
      <c r="J25" s="474"/>
    </row>
    <row r="26" spans="4:10">
      <c r="D26" s="476"/>
      <c r="E26" s="474"/>
      <c r="F26" s="474"/>
      <c r="G26" s="474"/>
      <c r="H26" s="474"/>
      <c r="I26" s="475"/>
      <c r="J26" s="474"/>
    </row>
    <row r="27" spans="4:10">
      <c r="D27" s="476"/>
      <c r="E27" s="474"/>
      <c r="F27" s="474"/>
      <c r="G27" s="474"/>
      <c r="H27" s="474"/>
      <c r="I27" s="475"/>
      <c r="J27" s="474"/>
    </row>
    <row r="28" spans="4:10">
      <c r="D28" s="476"/>
      <c r="E28" s="474"/>
      <c r="F28" s="474"/>
      <c r="G28" s="474"/>
      <c r="H28" s="474"/>
      <c r="I28" s="475"/>
      <c r="J28" s="474"/>
    </row>
    <row r="29" spans="4:10">
      <c r="D29" s="476"/>
      <c r="E29" s="474"/>
      <c r="F29" s="474"/>
      <c r="G29" s="474"/>
      <c r="H29" s="474"/>
      <c r="I29" s="475"/>
      <c r="J29" s="474"/>
    </row>
    <row r="30" spans="4:10">
      <c r="D30" s="476"/>
      <c r="E30" s="474"/>
      <c r="F30" s="474"/>
      <c r="G30" s="474"/>
      <c r="H30" s="474"/>
      <c r="I30" s="475"/>
      <c r="J30" s="474"/>
    </row>
    <row r="31" spans="4:10">
      <c r="D31" s="473"/>
      <c r="E31" s="473"/>
      <c r="F31" s="474"/>
      <c r="G31" s="474"/>
      <c r="H31" s="474"/>
      <c r="I31" s="475"/>
      <c r="J31" s="474"/>
    </row>
    <row r="32" spans="4:10">
      <c r="D32" s="473"/>
      <c r="E32" s="473"/>
      <c r="F32" s="474"/>
      <c r="G32" s="474"/>
      <c r="H32" s="474"/>
      <c r="I32" s="475"/>
      <c r="J32" s="474"/>
    </row>
    <row r="33" spans="2:11">
      <c r="D33" s="473"/>
      <c r="E33" s="473"/>
      <c r="F33" s="474"/>
      <c r="G33" s="474"/>
      <c r="H33" s="474"/>
      <c r="I33" s="475"/>
      <c r="J33" s="474"/>
    </row>
    <row r="34" spans="2:11">
      <c r="D34" s="473"/>
      <c r="E34" s="473"/>
      <c r="F34" s="474"/>
      <c r="G34" s="474"/>
      <c r="H34" s="474"/>
      <c r="I34" s="475"/>
      <c r="J34" s="474"/>
    </row>
    <row r="39" spans="2:11">
      <c r="C39" s="477"/>
      <c r="D39" s="477"/>
      <c r="E39" s="478"/>
      <c r="F39" s="479"/>
      <c r="G39" s="479"/>
      <c r="H39" s="479"/>
      <c r="I39" s="480"/>
      <c r="J39" s="481"/>
      <c r="K39" s="478"/>
    </row>
    <row r="40" spans="2:11">
      <c r="C40" s="477"/>
      <c r="D40" s="477"/>
      <c r="E40" s="478"/>
      <c r="F40" s="479"/>
      <c r="G40" s="479"/>
      <c r="H40" s="479"/>
      <c r="I40" s="480"/>
      <c r="J40" s="481"/>
      <c r="K40" s="478"/>
    </row>
    <row r="41" spans="2:11">
      <c r="C41" s="477"/>
      <c r="D41" s="477"/>
      <c r="E41" s="478"/>
      <c r="F41" s="479"/>
      <c r="G41" s="479"/>
      <c r="H41" s="479"/>
      <c r="I41" s="480"/>
      <c r="J41" s="481"/>
      <c r="K41" s="478"/>
    </row>
    <row r="42" spans="2:11">
      <c r="C42" s="477"/>
      <c r="D42" s="477"/>
      <c r="E42" s="478"/>
      <c r="F42" s="479"/>
      <c r="G42" s="479"/>
      <c r="H42" s="479"/>
      <c r="I42" s="480"/>
      <c r="J42" s="481"/>
      <c r="K42" s="478"/>
    </row>
    <row r="43" spans="2:11">
      <c r="C43" s="477"/>
      <c r="D43" s="477"/>
      <c r="E43" s="478"/>
      <c r="F43" s="479"/>
      <c r="G43" s="479"/>
      <c r="H43" s="479"/>
      <c r="I43" s="480"/>
      <c r="J43" s="481"/>
      <c r="K43" s="478"/>
    </row>
    <row r="44" spans="2:11">
      <c r="C44" s="477"/>
      <c r="D44" s="477"/>
      <c r="E44" s="478"/>
      <c r="F44" s="479"/>
      <c r="G44" s="479"/>
      <c r="H44" s="479"/>
      <c r="I44" s="480"/>
      <c r="J44" s="481"/>
      <c r="K44" s="478"/>
    </row>
    <row r="45" spans="2:11">
      <c r="B45" s="477"/>
      <c r="C45" s="477"/>
      <c r="D45" s="477"/>
      <c r="E45" s="478"/>
      <c r="F45" s="479"/>
      <c r="G45" s="479"/>
      <c r="H45" s="479"/>
      <c r="I45" s="480"/>
      <c r="J45" s="481"/>
      <c r="K45" s="478"/>
    </row>
    <row r="46" spans="2:11">
      <c r="C46" s="477"/>
      <c r="D46" s="477"/>
      <c r="E46" s="478"/>
      <c r="F46" s="479"/>
      <c r="G46" s="479"/>
      <c r="H46" s="479"/>
      <c r="I46" s="480"/>
      <c r="J46" s="481"/>
      <c r="K46" s="478"/>
    </row>
    <row r="47" spans="2:11">
      <c r="B47" s="477"/>
      <c r="C47" s="477"/>
      <c r="D47" s="477"/>
      <c r="E47" s="478"/>
      <c r="F47" s="479"/>
      <c r="G47" s="479"/>
      <c r="H47" s="479"/>
      <c r="I47" s="480"/>
      <c r="J47" s="481"/>
      <c r="K47" s="478"/>
    </row>
    <row r="48" spans="2:11">
      <c r="B48" s="477"/>
      <c r="C48" s="477"/>
      <c r="D48" s="477"/>
      <c r="E48" s="478"/>
      <c r="F48" s="479"/>
      <c r="G48" s="479"/>
      <c r="H48" s="479"/>
      <c r="I48" s="480"/>
      <c r="J48" s="481"/>
      <c r="K48" s="478"/>
    </row>
    <row r="49" spans="2:11">
      <c r="B49" s="477"/>
      <c r="C49" s="477"/>
      <c r="D49" s="477"/>
      <c r="E49" s="478"/>
      <c r="F49" s="479"/>
      <c r="G49" s="479"/>
      <c r="H49" s="479"/>
      <c r="I49" s="480"/>
      <c r="J49" s="481"/>
      <c r="K49" s="478"/>
    </row>
    <row r="50" spans="2:11">
      <c r="B50" s="477"/>
      <c r="C50" s="477"/>
      <c r="D50" s="477"/>
      <c r="E50" s="478"/>
      <c r="F50" s="479"/>
      <c r="G50" s="479"/>
      <c r="H50" s="479"/>
      <c r="I50" s="480"/>
      <c r="J50" s="481"/>
      <c r="K50" s="478"/>
    </row>
    <row r="51" spans="2:11">
      <c r="C51" s="477"/>
      <c r="D51" s="477"/>
      <c r="E51" s="478"/>
      <c r="F51" s="479"/>
      <c r="G51" s="479"/>
      <c r="H51" s="479"/>
      <c r="I51" s="480"/>
      <c r="J51" s="481"/>
      <c r="K51" s="478"/>
    </row>
    <row r="52" spans="2:11">
      <c r="C52" s="477"/>
      <c r="D52" s="477"/>
      <c r="E52" s="478"/>
      <c r="F52" s="479"/>
      <c r="G52" s="479"/>
      <c r="H52" s="479"/>
      <c r="I52" s="480"/>
      <c r="J52" s="481"/>
      <c r="K52" s="478"/>
    </row>
    <row r="53" spans="2:11">
      <c r="C53" s="477"/>
      <c r="D53" s="477"/>
      <c r="E53" s="478"/>
      <c r="F53" s="479"/>
      <c r="G53" s="479"/>
      <c r="H53" s="479"/>
      <c r="I53" s="480"/>
      <c r="J53" s="481"/>
      <c r="K53" s="478"/>
    </row>
    <row r="54" spans="2:11">
      <c r="C54" s="477"/>
      <c r="D54" s="477"/>
      <c r="E54" s="478"/>
      <c r="F54" s="479"/>
      <c r="G54" s="479"/>
      <c r="H54" s="479"/>
      <c r="I54" s="480"/>
      <c r="J54" s="481"/>
      <c r="K54" s="478"/>
    </row>
    <row r="55" spans="2:11">
      <c r="C55" s="477"/>
      <c r="D55" s="477"/>
      <c r="E55" s="478"/>
      <c r="F55" s="479"/>
      <c r="G55" s="479"/>
      <c r="H55" s="479"/>
      <c r="I55" s="480"/>
      <c r="J55" s="481"/>
      <c r="K55" s="478"/>
    </row>
    <row r="56" spans="2:11">
      <c r="C56" s="477"/>
      <c r="D56" s="477"/>
      <c r="E56" s="478"/>
      <c r="F56" s="479"/>
      <c r="G56" s="479"/>
      <c r="H56" s="479"/>
      <c r="I56" s="480"/>
      <c r="J56" s="481"/>
      <c r="K56" s="478"/>
    </row>
    <row r="57" spans="2:11">
      <c r="B57" s="477"/>
      <c r="C57" s="477"/>
      <c r="D57" s="477"/>
      <c r="E57" s="478"/>
      <c r="F57" s="479"/>
      <c r="G57" s="479"/>
      <c r="H57" s="479"/>
      <c r="I57" s="480"/>
      <c r="J57" s="481"/>
      <c r="K57" s="478"/>
    </row>
    <row r="58" spans="2:11">
      <c r="B58" s="477"/>
      <c r="C58" s="477"/>
      <c r="D58" s="477"/>
      <c r="E58" s="478"/>
      <c r="F58" s="479"/>
      <c r="G58" s="479"/>
      <c r="H58" s="479"/>
      <c r="I58" s="480"/>
      <c r="J58" s="481"/>
      <c r="K58" s="478"/>
    </row>
    <row r="59" spans="2:11">
      <c r="B59" s="477"/>
      <c r="C59" s="477"/>
      <c r="D59" s="477"/>
      <c r="E59" s="478"/>
      <c r="F59" s="479"/>
      <c r="G59" s="479"/>
      <c r="H59" s="479"/>
      <c r="I59" s="480"/>
      <c r="J59" s="481"/>
      <c r="K59" s="478"/>
    </row>
  </sheetData>
  <autoFilter ref="B8:O8" xr:uid="{52281DC8-27FC-4EB0-BDB2-4CCB0C545782}"/>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94331-7E9F-4CD6-83FC-739C352BA2A8}">
  <dimension ref="B2:Q24"/>
  <sheetViews>
    <sheetView zoomScale="85" zoomScaleNormal="85" workbookViewId="0">
      <pane xSplit="10" ySplit="9" topLeftCell="K10" activePane="bottomRight" state="frozen"/>
      <selection pane="topRight" activeCell="K1" sqref="K1"/>
      <selection pane="bottomLeft" activeCell="A9" sqref="A9"/>
      <selection pane="bottomRight" activeCell="Q15" sqref="Q15"/>
    </sheetView>
  </sheetViews>
  <sheetFormatPr defaultRowHeight="18.75"/>
  <cols>
    <col min="1" max="1" width="2.625" style="3" customWidth="1"/>
    <col min="2" max="2" width="18.75" style="9" bestFit="1" customWidth="1"/>
    <col min="3" max="3" width="14.375" style="3" bestFit="1" customWidth="1"/>
    <col min="4" max="4" width="13.125" style="3" bestFit="1" customWidth="1"/>
    <col min="5" max="5" width="51.125" style="3" bestFit="1" customWidth="1"/>
    <col min="6" max="6" width="6.25" style="3" customWidth="1"/>
    <col min="7" max="8" width="9.875" style="3" bestFit="1" customWidth="1"/>
    <col min="9" max="9" width="5.75" style="11" customWidth="1"/>
    <col min="10" max="10" width="29.5" style="3" customWidth="1"/>
    <col min="11" max="11" width="16.125" style="3" customWidth="1"/>
    <col min="12" max="12" width="11"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18.75" style="3" bestFit="1" customWidth="1"/>
    <col min="259" max="259" width="14.375" style="3" bestFit="1" customWidth="1"/>
    <col min="260" max="260" width="13.125" style="3" bestFit="1" customWidth="1"/>
    <col min="261" max="261" width="51.125" style="3" bestFit="1" customWidth="1"/>
    <col min="262" max="262" width="6.25" style="3" customWidth="1"/>
    <col min="263" max="264" width="9.875" style="3" bestFit="1" customWidth="1"/>
    <col min="265" max="265" width="5.75" style="3" customWidth="1"/>
    <col min="266" max="266" width="29.5" style="3" customWidth="1"/>
    <col min="267" max="267" width="16.125" style="3" customWidth="1"/>
    <col min="268" max="268" width="11"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18.75" style="3" bestFit="1" customWidth="1"/>
    <col min="515" max="515" width="14.375" style="3" bestFit="1" customWidth="1"/>
    <col min="516" max="516" width="13.125" style="3" bestFit="1" customWidth="1"/>
    <col min="517" max="517" width="51.125" style="3" bestFit="1" customWidth="1"/>
    <col min="518" max="518" width="6.25" style="3" customWidth="1"/>
    <col min="519" max="520" width="9.875" style="3" bestFit="1" customWidth="1"/>
    <col min="521" max="521" width="5.75" style="3" customWidth="1"/>
    <col min="522" max="522" width="29.5" style="3" customWidth="1"/>
    <col min="523" max="523" width="16.125" style="3" customWidth="1"/>
    <col min="524" max="524" width="11"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18.75" style="3" bestFit="1" customWidth="1"/>
    <col min="771" max="771" width="14.375" style="3" bestFit="1" customWidth="1"/>
    <col min="772" max="772" width="13.125" style="3" bestFit="1" customWidth="1"/>
    <col min="773" max="773" width="51.125" style="3" bestFit="1" customWidth="1"/>
    <col min="774" max="774" width="6.25" style="3" customWidth="1"/>
    <col min="775" max="776" width="9.875" style="3" bestFit="1" customWidth="1"/>
    <col min="777" max="777" width="5.75" style="3" customWidth="1"/>
    <col min="778" max="778" width="29.5" style="3" customWidth="1"/>
    <col min="779" max="779" width="16.125" style="3" customWidth="1"/>
    <col min="780" max="780" width="11"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18.75" style="3" bestFit="1" customWidth="1"/>
    <col min="1027" max="1027" width="14.375" style="3" bestFit="1" customWidth="1"/>
    <col min="1028" max="1028" width="13.125" style="3" bestFit="1" customWidth="1"/>
    <col min="1029" max="1029" width="51.125" style="3" bestFit="1" customWidth="1"/>
    <col min="1030" max="1030" width="6.25" style="3" customWidth="1"/>
    <col min="1031" max="1032" width="9.875" style="3" bestFit="1" customWidth="1"/>
    <col min="1033" max="1033" width="5.75" style="3" customWidth="1"/>
    <col min="1034" max="1034" width="29.5" style="3" customWidth="1"/>
    <col min="1035" max="1035" width="16.125" style="3"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8.75" style="3" bestFit="1" customWidth="1"/>
    <col min="1283" max="1283" width="14.375" style="3" bestFit="1" customWidth="1"/>
    <col min="1284" max="1284" width="13.125" style="3" bestFit="1" customWidth="1"/>
    <col min="1285" max="1285" width="51.125" style="3" bestFit="1" customWidth="1"/>
    <col min="1286" max="1286" width="6.25" style="3" customWidth="1"/>
    <col min="1287" max="1288" width="9.875" style="3" bestFit="1" customWidth="1"/>
    <col min="1289" max="1289" width="5.75" style="3" customWidth="1"/>
    <col min="1290" max="1290" width="29.5" style="3" customWidth="1"/>
    <col min="1291" max="1291" width="16.125" style="3"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8.75" style="3" bestFit="1" customWidth="1"/>
    <col min="1539" max="1539" width="14.375" style="3" bestFit="1" customWidth="1"/>
    <col min="1540" max="1540" width="13.125" style="3" bestFit="1" customWidth="1"/>
    <col min="1541" max="1541" width="51.125" style="3" bestFit="1" customWidth="1"/>
    <col min="1542" max="1542" width="6.25" style="3" customWidth="1"/>
    <col min="1543" max="1544" width="9.875" style="3" bestFit="1" customWidth="1"/>
    <col min="1545" max="1545" width="5.75" style="3" customWidth="1"/>
    <col min="1546" max="1546" width="29.5" style="3" customWidth="1"/>
    <col min="1547" max="1547" width="16.125" style="3"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8.75" style="3" bestFit="1" customWidth="1"/>
    <col min="1795" max="1795" width="14.375" style="3" bestFit="1" customWidth="1"/>
    <col min="1796" max="1796" width="13.125" style="3" bestFit="1" customWidth="1"/>
    <col min="1797" max="1797" width="51.125" style="3" bestFit="1" customWidth="1"/>
    <col min="1798" max="1798" width="6.25" style="3" customWidth="1"/>
    <col min="1799" max="1800" width="9.875" style="3" bestFit="1" customWidth="1"/>
    <col min="1801" max="1801" width="5.75" style="3" customWidth="1"/>
    <col min="1802" max="1802" width="29.5" style="3" customWidth="1"/>
    <col min="1803" max="1803" width="16.125" style="3"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8.75" style="3" bestFit="1" customWidth="1"/>
    <col min="2051" max="2051" width="14.375" style="3" bestFit="1" customWidth="1"/>
    <col min="2052" max="2052" width="13.125" style="3" bestFit="1" customWidth="1"/>
    <col min="2053" max="2053" width="51.125" style="3" bestFit="1" customWidth="1"/>
    <col min="2054" max="2054" width="6.25" style="3" customWidth="1"/>
    <col min="2055" max="2056" width="9.875" style="3" bestFit="1" customWidth="1"/>
    <col min="2057" max="2057" width="5.75" style="3" customWidth="1"/>
    <col min="2058" max="2058" width="29.5" style="3" customWidth="1"/>
    <col min="2059" max="2059" width="16.125" style="3"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8.75" style="3" bestFit="1" customWidth="1"/>
    <col min="2307" max="2307" width="14.375" style="3" bestFit="1" customWidth="1"/>
    <col min="2308" max="2308" width="13.125" style="3" bestFit="1" customWidth="1"/>
    <col min="2309" max="2309" width="51.125" style="3" bestFit="1" customWidth="1"/>
    <col min="2310" max="2310" width="6.25" style="3" customWidth="1"/>
    <col min="2311" max="2312" width="9.875" style="3" bestFit="1" customWidth="1"/>
    <col min="2313" max="2313" width="5.75" style="3" customWidth="1"/>
    <col min="2314" max="2314" width="29.5" style="3" customWidth="1"/>
    <col min="2315" max="2315" width="16.125" style="3"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8.75" style="3" bestFit="1" customWidth="1"/>
    <col min="2563" max="2563" width="14.375" style="3" bestFit="1" customWidth="1"/>
    <col min="2564" max="2564" width="13.125" style="3" bestFit="1" customWidth="1"/>
    <col min="2565" max="2565" width="51.125" style="3" bestFit="1" customWidth="1"/>
    <col min="2566" max="2566" width="6.25" style="3" customWidth="1"/>
    <col min="2567" max="2568" width="9.875" style="3" bestFit="1" customWidth="1"/>
    <col min="2569" max="2569" width="5.75" style="3" customWidth="1"/>
    <col min="2570" max="2570" width="29.5" style="3" customWidth="1"/>
    <col min="2571" max="2571" width="16.125" style="3"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8.75" style="3" bestFit="1" customWidth="1"/>
    <col min="2819" max="2819" width="14.375" style="3" bestFit="1" customWidth="1"/>
    <col min="2820" max="2820" width="13.125" style="3" bestFit="1" customWidth="1"/>
    <col min="2821" max="2821" width="51.125" style="3" bestFit="1" customWidth="1"/>
    <col min="2822" max="2822" width="6.25" style="3" customWidth="1"/>
    <col min="2823" max="2824" width="9.875" style="3" bestFit="1" customWidth="1"/>
    <col min="2825" max="2825" width="5.75" style="3" customWidth="1"/>
    <col min="2826" max="2826" width="29.5" style="3" customWidth="1"/>
    <col min="2827" max="2827" width="16.125" style="3"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8.75" style="3" bestFit="1" customWidth="1"/>
    <col min="3075" max="3075" width="14.375" style="3" bestFit="1" customWidth="1"/>
    <col min="3076" max="3076" width="13.125" style="3" bestFit="1" customWidth="1"/>
    <col min="3077" max="3077" width="51.125" style="3" bestFit="1" customWidth="1"/>
    <col min="3078" max="3078" width="6.25" style="3" customWidth="1"/>
    <col min="3079" max="3080" width="9.875" style="3" bestFit="1" customWidth="1"/>
    <col min="3081" max="3081" width="5.75" style="3" customWidth="1"/>
    <col min="3082" max="3082" width="29.5" style="3" customWidth="1"/>
    <col min="3083" max="3083" width="16.125" style="3"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8.75" style="3" bestFit="1" customWidth="1"/>
    <col min="3331" max="3331" width="14.375" style="3" bestFit="1" customWidth="1"/>
    <col min="3332" max="3332" width="13.125" style="3" bestFit="1" customWidth="1"/>
    <col min="3333" max="3333" width="51.125" style="3" bestFit="1" customWidth="1"/>
    <col min="3334" max="3334" width="6.25" style="3" customWidth="1"/>
    <col min="3335" max="3336" width="9.875" style="3" bestFit="1" customWidth="1"/>
    <col min="3337" max="3337" width="5.75" style="3" customWidth="1"/>
    <col min="3338" max="3338" width="29.5" style="3" customWidth="1"/>
    <col min="3339" max="3339" width="16.125" style="3"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8.75" style="3" bestFit="1" customWidth="1"/>
    <col min="3587" max="3587" width="14.375" style="3" bestFit="1" customWidth="1"/>
    <col min="3588" max="3588" width="13.125" style="3" bestFit="1" customWidth="1"/>
    <col min="3589" max="3589" width="51.125" style="3" bestFit="1" customWidth="1"/>
    <col min="3590" max="3590" width="6.25" style="3" customWidth="1"/>
    <col min="3591" max="3592" width="9.875" style="3" bestFit="1" customWidth="1"/>
    <col min="3593" max="3593" width="5.75" style="3" customWidth="1"/>
    <col min="3594" max="3594" width="29.5" style="3" customWidth="1"/>
    <col min="3595" max="3595" width="16.125" style="3"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8.75" style="3" bestFit="1" customWidth="1"/>
    <col min="3843" max="3843" width="14.375" style="3" bestFit="1" customWidth="1"/>
    <col min="3844" max="3844" width="13.125" style="3" bestFit="1" customWidth="1"/>
    <col min="3845" max="3845" width="51.125" style="3" bestFit="1" customWidth="1"/>
    <col min="3846" max="3846" width="6.25" style="3" customWidth="1"/>
    <col min="3847" max="3848" width="9.875" style="3" bestFit="1" customWidth="1"/>
    <col min="3849" max="3849" width="5.75" style="3" customWidth="1"/>
    <col min="3850" max="3850" width="29.5" style="3" customWidth="1"/>
    <col min="3851" max="3851" width="16.125" style="3"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8.75" style="3" bestFit="1" customWidth="1"/>
    <col min="4099" max="4099" width="14.375" style="3" bestFit="1" customWidth="1"/>
    <col min="4100" max="4100" width="13.125" style="3" bestFit="1" customWidth="1"/>
    <col min="4101" max="4101" width="51.125" style="3" bestFit="1" customWidth="1"/>
    <col min="4102" max="4102" width="6.25" style="3" customWidth="1"/>
    <col min="4103" max="4104" width="9.875" style="3" bestFit="1" customWidth="1"/>
    <col min="4105" max="4105" width="5.75" style="3" customWidth="1"/>
    <col min="4106" max="4106" width="29.5" style="3" customWidth="1"/>
    <col min="4107" max="4107" width="16.125" style="3"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8.75" style="3" bestFit="1" customWidth="1"/>
    <col min="4355" max="4355" width="14.375" style="3" bestFit="1" customWidth="1"/>
    <col min="4356" max="4356" width="13.125" style="3" bestFit="1" customWidth="1"/>
    <col min="4357" max="4357" width="51.125" style="3" bestFit="1" customWidth="1"/>
    <col min="4358" max="4358" width="6.25" style="3" customWidth="1"/>
    <col min="4359" max="4360" width="9.875" style="3" bestFit="1" customWidth="1"/>
    <col min="4361" max="4361" width="5.75" style="3" customWidth="1"/>
    <col min="4362" max="4362" width="29.5" style="3" customWidth="1"/>
    <col min="4363" max="4363" width="16.125" style="3"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8.75" style="3" bestFit="1" customWidth="1"/>
    <col min="4611" max="4611" width="14.375" style="3" bestFit="1" customWidth="1"/>
    <col min="4612" max="4612" width="13.125" style="3" bestFit="1" customWidth="1"/>
    <col min="4613" max="4613" width="51.125" style="3" bestFit="1" customWidth="1"/>
    <col min="4614" max="4614" width="6.25" style="3" customWidth="1"/>
    <col min="4615" max="4616" width="9.875" style="3" bestFit="1" customWidth="1"/>
    <col min="4617" max="4617" width="5.75" style="3" customWidth="1"/>
    <col min="4618" max="4618" width="29.5" style="3" customWidth="1"/>
    <col min="4619" max="4619" width="16.125" style="3"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8.75" style="3" bestFit="1" customWidth="1"/>
    <col min="4867" max="4867" width="14.375" style="3" bestFit="1" customWidth="1"/>
    <col min="4868" max="4868" width="13.125" style="3" bestFit="1" customWidth="1"/>
    <col min="4869" max="4869" width="51.125" style="3" bestFit="1" customWidth="1"/>
    <col min="4870" max="4870" width="6.25" style="3" customWidth="1"/>
    <col min="4871" max="4872" width="9.875" style="3" bestFit="1" customWidth="1"/>
    <col min="4873" max="4873" width="5.75" style="3" customWidth="1"/>
    <col min="4874" max="4874" width="29.5" style="3" customWidth="1"/>
    <col min="4875" max="4875" width="16.125" style="3"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8.75" style="3" bestFit="1" customWidth="1"/>
    <col min="5123" max="5123" width="14.375" style="3" bestFit="1" customWidth="1"/>
    <col min="5124" max="5124" width="13.125" style="3" bestFit="1" customWidth="1"/>
    <col min="5125" max="5125" width="51.125" style="3" bestFit="1" customWidth="1"/>
    <col min="5126" max="5126" width="6.25" style="3" customWidth="1"/>
    <col min="5127" max="5128" width="9.875" style="3" bestFit="1" customWidth="1"/>
    <col min="5129" max="5129" width="5.75" style="3" customWidth="1"/>
    <col min="5130" max="5130" width="29.5" style="3" customWidth="1"/>
    <col min="5131" max="5131" width="16.125" style="3"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8.75" style="3" bestFit="1" customWidth="1"/>
    <col min="5379" max="5379" width="14.375" style="3" bestFit="1" customWidth="1"/>
    <col min="5380" max="5380" width="13.125" style="3" bestFit="1" customWidth="1"/>
    <col min="5381" max="5381" width="51.125" style="3" bestFit="1" customWidth="1"/>
    <col min="5382" max="5382" width="6.25" style="3" customWidth="1"/>
    <col min="5383" max="5384" width="9.875" style="3" bestFit="1" customWidth="1"/>
    <col min="5385" max="5385" width="5.75" style="3" customWidth="1"/>
    <col min="5386" max="5386" width="29.5" style="3" customWidth="1"/>
    <col min="5387" max="5387" width="16.125" style="3"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8.75" style="3" bestFit="1" customWidth="1"/>
    <col min="5635" max="5635" width="14.375" style="3" bestFit="1" customWidth="1"/>
    <col min="5636" max="5636" width="13.125" style="3" bestFit="1" customWidth="1"/>
    <col min="5637" max="5637" width="51.125" style="3" bestFit="1" customWidth="1"/>
    <col min="5638" max="5638" width="6.25" style="3" customWidth="1"/>
    <col min="5639" max="5640" width="9.875" style="3" bestFit="1" customWidth="1"/>
    <col min="5641" max="5641" width="5.75" style="3" customWidth="1"/>
    <col min="5642" max="5642" width="29.5" style="3" customWidth="1"/>
    <col min="5643" max="5643" width="16.125" style="3"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8.75" style="3" bestFit="1" customWidth="1"/>
    <col min="5891" max="5891" width="14.375" style="3" bestFit="1" customWidth="1"/>
    <col min="5892" max="5892" width="13.125" style="3" bestFit="1" customWidth="1"/>
    <col min="5893" max="5893" width="51.125" style="3" bestFit="1" customWidth="1"/>
    <col min="5894" max="5894" width="6.25" style="3" customWidth="1"/>
    <col min="5895" max="5896" width="9.875" style="3" bestFit="1" customWidth="1"/>
    <col min="5897" max="5897" width="5.75" style="3" customWidth="1"/>
    <col min="5898" max="5898" width="29.5" style="3" customWidth="1"/>
    <col min="5899" max="5899" width="16.125" style="3"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8.75" style="3" bestFit="1" customWidth="1"/>
    <col min="6147" max="6147" width="14.375" style="3" bestFit="1" customWidth="1"/>
    <col min="6148" max="6148" width="13.125" style="3" bestFit="1" customWidth="1"/>
    <col min="6149" max="6149" width="51.125" style="3" bestFit="1" customWidth="1"/>
    <col min="6150" max="6150" width="6.25" style="3" customWidth="1"/>
    <col min="6151" max="6152" width="9.875" style="3" bestFit="1" customWidth="1"/>
    <col min="6153" max="6153" width="5.75" style="3" customWidth="1"/>
    <col min="6154" max="6154" width="29.5" style="3" customWidth="1"/>
    <col min="6155" max="6155" width="16.125" style="3"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8.75" style="3" bestFit="1" customWidth="1"/>
    <col min="6403" max="6403" width="14.375" style="3" bestFit="1" customWidth="1"/>
    <col min="6404" max="6404" width="13.125" style="3" bestFit="1" customWidth="1"/>
    <col min="6405" max="6405" width="51.125" style="3" bestFit="1" customWidth="1"/>
    <col min="6406" max="6406" width="6.25" style="3" customWidth="1"/>
    <col min="6407" max="6408" width="9.875" style="3" bestFit="1" customWidth="1"/>
    <col min="6409" max="6409" width="5.75" style="3" customWidth="1"/>
    <col min="6410" max="6410" width="29.5" style="3" customWidth="1"/>
    <col min="6411" max="6411" width="16.125" style="3"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8.75" style="3" bestFit="1" customWidth="1"/>
    <col min="6659" max="6659" width="14.375" style="3" bestFit="1" customWidth="1"/>
    <col min="6660" max="6660" width="13.125" style="3" bestFit="1" customWidth="1"/>
    <col min="6661" max="6661" width="51.125" style="3" bestFit="1" customWidth="1"/>
    <col min="6662" max="6662" width="6.25" style="3" customWidth="1"/>
    <col min="6663" max="6664" width="9.875" style="3" bestFit="1" customWidth="1"/>
    <col min="6665" max="6665" width="5.75" style="3" customWidth="1"/>
    <col min="6666" max="6666" width="29.5" style="3" customWidth="1"/>
    <col min="6667" max="6667" width="16.125" style="3"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8.75" style="3" bestFit="1" customWidth="1"/>
    <col min="6915" max="6915" width="14.375" style="3" bestFit="1" customWidth="1"/>
    <col min="6916" max="6916" width="13.125" style="3" bestFit="1" customWidth="1"/>
    <col min="6917" max="6917" width="51.125" style="3" bestFit="1" customWidth="1"/>
    <col min="6918" max="6918" width="6.25" style="3" customWidth="1"/>
    <col min="6919" max="6920" width="9.875" style="3" bestFit="1" customWidth="1"/>
    <col min="6921" max="6921" width="5.75" style="3" customWidth="1"/>
    <col min="6922" max="6922" width="29.5" style="3" customWidth="1"/>
    <col min="6923" max="6923" width="16.125" style="3"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8.75" style="3" bestFit="1" customWidth="1"/>
    <col min="7171" max="7171" width="14.375" style="3" bestFit="1" customWidth="1"/>
    <col min="7172" max="7172" width="13.125" style="3" bestFit="1" customWidth="1"/>
    <col min="7173" max="7173" width="51.125" style="3" bestFit="1" customWidth="1"/>
    <col min="7174" max="7174" width="6.25" style="3" customWidth="1"/>
    <col min="7175" max="7176" width="9.875" style="3" bestFit="1" customWidth="1"/>
    <col min="7177" max="7177" width="5.75" style="3" customWidth="1"/>
    <col min="7178" max="7178" width="29.5" style="3" customWidth="1"/>
    <col min="7179" max="7179" width="16.125" style="3"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8.75" style="3" bestFit="1" customWidth="1"/>
    <col min="7427" max="7427" width="14.375" style="3" bestFit="1" customWidth="1"/>
    <col min="7428" max="7428" width="13.125" style="3" bestFit="1" customWidth="1"/>
    <col min="7429" max="7429" width="51.125" style="3" bestFit="1" customWidth="1"/>
    <col min="7430" max="7430" width="6.25" style="3" customWidth="1"/>
    <col min="7431" max="7432" width="9.875" style="3" bestFit="1" customWidth="1"/>
    <col min="7433" max="7433" width="5.75" style="3" customWidth="1"/>
    <col min="7434" max="7434" width="29.5" style="3" customWidth="1"/>
    <col min="7435" max="7435" width="16.125" style="3"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8.75" style="3" bestFit="1" customWidth="1"/>
    <col min="7683" max="7683" width="14.375" style="3" bestFit="1" customWidth="1"/>
    <col min="7684" max="7684" width="13.125" style="3" bestFit="1" customWidth="1"/>
    <col min="7685" max="7685" width="51.125" style="3" bestFit="1" customWidth="1"/>
    <col min="7686" max="7686" width="6.25" style="3" customWidth="1"/>
    <col min="7687" max="7688" width="9.875" style="3" bestFit="1" customWidth="1"/>
    <col min="7689" max="7689" width="5.75" style="3" customWidth="1"/>
    <col min="7690" max="7690" width="29.5" style="3" customWidth="1"/>
    <col min="7691" max="7691" width="16.125" style="3"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8.75" style="3" bestFit="1" customWidth="1"/>
    <col min="7939" max="7939" width="14.375" style="3" bestFit="1" customWidth="1"/>
    <col min="7940" max="7940" width="13.125" style="3" bestFit="1" customWidth="1"/>
    <col min="7941" max="7941" width="51.125" style="3" bestFit="1" customWidth="1"/>
    <col min="7942" max="7942" width="6.25" style="3" customWidth="1"/>
    <col min="7943" max="7944" width="9.875" style="3" bestFit="1" customWidth="1"/>
    <col min="7945" max="7945" width="5.75" style="3" customWidth="1"/>
    <col min="7946" max="7946" width="29.5" style="3" customWidth="1"/>
    <col min="7947" max="7947" width="16.125" style="3"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8.75" style="3" bestFit="1" customWidth="1"/>
    <col min="8195" max="8195" width="14.375" style="3" bestFit="1" customWidth="1"/>
    <col min="8196" max="8196" width="13.125" style="3" bestFit="1" customWidth="1"/>
    <col min="8197" max="8197" width="51.125" style="3" bestFit="1" customWidth="1"/>
    <col min="8198" max="8198" width="6.25" style="3" customWidth="1"/>
    <col min="8199" max="8200" width="9.875" style="3" bestFit="1" customWidth="1"/>
    <col min="8201" max="8201" width="5.75" style="3" customWidth="1"/>
    <col min="8202" max="8202" width="29.5" style="3" customWidth="1"/>
    <col min="8203" max="8203" width="16.125" style="3"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8.75" style="3" bestFit="1" customWidth="1"/>
    <col min="8451" max="8451" width="14.375" style="3" bestFit="1" customWidth="1"/>
    <col min="8452" max="8452" width="13.125" style="3" bestFit="1" customWidth="1"/>
    <col min="8453" max="8453" width="51.125" style="3" bestFit="1" customWidth="1"/>
    <col min="8454" max="8454" width="6.25" style="3" customWidth="1"/>
    <col min="8455" max="8456" width="9.875" style="3" bestFit="1" customWidth="1"/>
    <col min="8457" max="8457" width="5.75" style="3" customWidth="1"/>
    <col min="8458" max="8458" width="29.5" style="3" customWidth="1"/>
    <col min="8459" max="8459" width="16.125" style="3"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8.75" style="3" bestFit="1" customWidth="1"/>
    <col min="8707" max="8707" width="14.375" style="3" bestFit="1" customWidth="1"/>
    <col min="8708" max="8708" width="13.125" style="3" bestFit="1" customWidth="1"/>
    <col min="8709" max="8709" width="51.125" style="3" bestFit="1" customWidth="1"/>
    <col min="8710" max="8710" width="6.25" style="3" customWidth="1"/>
    <col min="8711" max="8712" width="9.875" style="3" bestFit="1" customWidth="1"/>
    <col min="8713" max="8713" width="5.75" style="3" customWidth="1"/>
    <col min="8714" max="8714" width="29.5" style="3" customWidth="1"/>
    <col min="8715" max="8715" width="16.125" style="3"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8.75" style="3" bestFit="1" customWidth="1"/>
    <col min="8963" max="8963" width="14.375" style="3" bestFit="1" customWidth="1"/>
    <col min="8964" max="8964" width="13.125" style="3" bestFit="1" customWidth="1"/>
    <col min="8965" max="8965" width="51.125" style="3" bestFit="1" customWidth="1"/>
    <col min="8966" max="8966" width="6.25" style="3" customWidth="1"/>
    <col min="8967" max="8968" width="9.875" style="3" bestFit="1" customWidth="1"/>
    <col min="8969" max="8969" width="5.75" style="3" customWidth="1"/>
    <col min="8970" max="8970" width="29.5" style="3" customWidth="1"/>
    <col min="8971" max="8971" width="16.125" style="3"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8.75" style="3" bestFit="1" customWidth="1"/>
    <col min="9219" max="9219" width="14.375" style="3" bestFit="1" customWidth="1"/>
    <col min="9220" max="9220" width="13.125" style="3" bestFit="1" customWidth="1"/>
    <col min="9221" max="9221" width="51.125" style="3" bestFit="1" customWidth="1"/>
    <col min="9222" max="9222" width="6.25" style="3" customWidth="1"/>
    <col min="9223" max="9224" width="9.875" style="3" bestFit="1" customWidth="1"/>
    <col min="9225" max="9225" width="5.75" style="3" customWidth="1"/>
    <col min="9226" max="9226" width="29.5" style="3" customWidth="1"/>
    <col min="9227" max="9227" width="16.125" style="3"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8.75" style="3" bestFit="1" customWidth="1"/>
    <col min="9475" max="9475" width="14.375" style="3" bestFit="1" customWidth="1"/>
    <col min="9476" max="9476" width="13.125" style="3" bestFit="1" customWidth="1"/>
    <col min="9477" max="9477" width="51.125" style="3" bestFit="1" customWidth="1"/>
    <col min="9478" max="9478" width="6.25" style="3" customWidth="1"/>
    <col min="9479" max="9480" width="9.875" style="3" bestFit="1" customWidth="1"/>
    <col min="9481" max="9481" width="5.75" style="3" customWidth="1"/>
    <col min="9482" max="9482" width="29.5" style="3" customWidth="1"/>
    <col min="9483" max="9483" width="16.125" style="3"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8.75" style="3" bestFit="1" customWidth="1"/>
    <col min="9731" max="9731" width="14.375" style="3" bestFit="1" customWidth="1"/>
    <col min="9732" max="9732" width="13.125" style="3" bestFit="1" customWidth="1"/>
    <col min="9733" max="9733" width="51.125" style="3" bestFit="1" customWidth="1"/>
    <col min="9734" max="9734" width="6.25" style="3" customWidth="1"/>
    <col min="9735" max="9736" width="9.875" style="3" bestFit="1" customWidth="1"/>
    <col min="9737" max="9737" width="5.75" style="3" customWidth="1"/>
    <col min="9738" max="9738" width="29.5" style="3" customWidth="1"/>
    <col min="9739" max="9739" width="16.125" style="3"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8.75" style="3" bestFit="1" customWidth="1"/>
    <col min="9987" max="9987" width="14.375" style="3" bestFit="1" customWidth="1"/>
    <col min="9988" max="9988" width="13.125" style="3" bestFit="1" customWidth="1"/>
    <col min="9989" max="9989" width="51.125" style="3" bestFit="1" customWidth="1"/>
    <col min="9990" max="9990" width="6.25" style="3" customWidth="1"/>
    <col min="9991" max="9992" width="9.875" style="3" bestFit="1" customWidth="1"/>
    <col min="9993" max="9993" width="5.75" style="3" customWidth="1"/>
    <col min="9994" max="9994" width="29.5" style="3" customWidth="1"/>
    <col min="9995" max="9995" width="16.125" style="3"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8.75" style="3" bestFit="1" customWidth="1"/>
    <col min="10243" max="10243" width="14.375" style="3" bestFit="1" customWidth="1"/>
    <col min="10244" max="10244" width="13.125" style="3" bestFit="1" customWidth="1"/>
    <col min="10245" max="10245" width="51.125" style="3" bestFit="1" customWidth="1"/>
    <col min="10246" max="10246" width="6.25" style="3" customWidth="1"/>
    <col min="10247" max="10248" width="9.875" style="3" bestFit="1" customWidth="1"/>
    <col min="10249" max="10249" width="5.75" style="3" customWidth="1"/>
    <col min="10250" max="10250" width="29.5" style="3" customWidth="1"/>
    <col min="10251" max="10251" width="16.125" style="3"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8.75" style="3" bestFit="1" customWidth="1"/>
    <col min="10499" max="10499" width="14.375" style="3" bestFit="1" customWidth="1"/>
    <col min="10500" max="10500" width="13.125" style="3" bestFit="1" customWidth="1"/>
    <col min="10501" max="10501" width="51.125" style="3" bestFit="1" customWidth="1"/>
    <col min="10502" max="10502" width="6.25" style="3" customWidth="1"/>
    <col min="10503" max="10504" width="9.875" style="3" bestFit="1" customWidth="1"/>
    <col min="10505" max="10505" width="5.75" style="3" customWidth="1"/>
    <col min="10506" max="10506" width="29.5" style="3" customWidth="1"/>
    <col min="10507" max="10507" width="16.125" style="3"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8.75" style="3" bestFit="1" customWidth="1"/>
    <col min="10755" max="10755" width="14.375" style="3" bestFit="1" customWidth="1"/>
    <col min="10756" max="10756" width="13.125" style="3" bestFit="1" customWidth="1"/>
    <col min="10757" max="10757" width="51.125" style="3" bestFit="1" customWidth="1"/>
    <col min="10758" max="10758" width="6.25" style="3" customWidth="1"/>
    <col min="10759" max="10760" width="9.875" style="3" bestFit="1" customWidth="1"/>
    <col min="10761" max="10761" width="5.75" style="3" customWidth="1"/>
    <col min="10762" max="10762" width="29.5" style="3" customWidth="1"/>
    <col min="10763" max="10763" width="16.125" style="3"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8.75" style="3" bestFit="1" customWidth="1"/>
    <col min="11011" max="11011" width="14.375" style="3" bestFit="1" customWidth="1"/>
    <col min="11012" max="11012" width="13.125" style="3" bestFit="1" customWidth="1"/>
    <col min="11013" max="11013" width="51.125" style="3" bestFit="1" customWidth="1"/>
    <col min="11014" max="11014" width="6.25" style="3" customWidth="1"/>
    <col min="11015" max="11016" width="9.875" style="3" bestFit="1" customWidth="1"/>
    <col min="11017" max="11017" width="5.75" style="3" customWidth="1"/>
    <col min="11018" max="11018" width="29.5" style="3" customWidth="1"/>
    <col min="11019" max="11019" width="16.125" style="3"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8.75" style="3" bestFit="1" customWidth="1"/>
    <col min="11267" max="11267" width="14.375" style="3" bestFit="1" customWidth="1"/>
    <col min="11268" max="11268" width="13.125" style="3" bestFit="1" customWidth="1"/>
    <col min="11269" max="11269" width="51.125" style="3" bestFit="1" customWidth="1"/>
    <col min="11270" max="11270" width="6.25" style="3" customWidth="1"/>
    <col min="11271" max="11272" width="9.875" style="3" bestFit="1" customWidth="1"/>
    <col min="11273" max="11273" width="5.75" style="3" customWidth="1"/>
    <col min="11274" max="11274" width="29.5" style="3" customWidth="1"/>
    <col min="11275" max="11275" width="16.125" style="3"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8.75" style="3" bestFit="1" customWidth="1"/>
    <col min="11523" max="11523" width="14.375" style="3" bestFit="1" customWidth="1"/>
    <col min="11524" max="11524" width="13.125" style="3" bestFit="1" customWidth="1"/>
    <col min="11525" max="11525" width="51.125" style="3" bestFit="1" customWidth="1"/>
    <col min="11526" max="11526" width="6.25" style="3" customWidth="1"/>
    <col min="11527" max="11528" width="9.875" style="3" bestFit="1" customWidth="1"/>
    <col min="11529" max="11529" width="5.75" style="3" customWidth="1"/>
    <col min="11530" max="11530" width="29.5" style="3" customWidth="1"/>
    <col min="11531" max="11531" width="16.125" style="3"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8.75" style="3" bestFit="1" customWidth="1"/>
    <col min="11779" max="11779" width="14.375" style="3" bestFit="1" customWidth="1"/>
    <col min="11780" max="11780" width="13.125" style="3" bestFit="1" customWidth="1"/>
    <col min="11781" max="11781" width="51.125" style="3" bestFit="1" customWidth="1"/>
    <col min="11782" max="11782" width="6.25" style="3" customWidth="1"/>
    <col min="11783" max="11784" width="9.875" style="3" bestFit="1" customWidth="1"/>
    <col min="11785" max="11785" width="5.75" style="3" customWidth="1"/>
    <col min="11786" max="11786" width="29.5" style="3" customWidth="1"/>
    <col min="11787" max="11787" width="16.125" style="3"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8.75" style="3" bestFit="1" customWidth="1"/>
    <col min="12035" max="12035" width="14.375" style="3" bestFit="1" customWidth="1"/>
    <col min="12036" max="12036" width="13.125" style="3" bestFit="1" customWidth="1"/>
    <col min="12037" max="12037" width="51.125" style="3" bestFit="1" customWidth="1"/>
    <col min="12038" max="12038" width="6.25" style="3" customWidth="1"/>
    <col min="12039" max="12040" width="9.875" style="3" bestFit="1" customWidth="1"/>
    <col min="12041" max="12041" width="5.75" style="3" customWidth="1"/>
    <col min="12042" max="12042" width="29.5" style="3" customWidth="1"/>
    <col min="12043" max="12043" width="16.125" style="3"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8.75" style="3" bestFit="1" customWidth="1"/>
    <col min="12291" max="12291" width="14.375" style="3" bestFit="1" customWidth="1"/>
    <col min="12292" max="12292" width="13.125" style="3" bestFit="1" customWidth="1"/>
    <col min="12293" max="12293" width="51.125" style="3" bestFit="1" customWidth="1"/>
    <col min="12294" max="12294" width="6.25" style="3" customWidth="1"/>
    <col min="12295" max="12296" width="9.875" style="3" bestFit="1" customWidth="1"/>
    <col min="12297" max="12297" width="5.75" style="3" customWidth="1"/>
    <col min="12298" max="12298" width="29.5" style="3" customWidth="1"/>
    <col min="12299" max="12299" width="16.125" style="3"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8.75" style="3" bestFit="1" customWidth="1"/>
    <col min="12547" max="12547" width="14.375" style="3" bestFit="1" customWidth="1"/>
    <col min="12548" max="12548" width="13.125" style="3" bestFit="1" customWidth="1"/>
    <col min="12549" max="12549" width="51.125" style="3" bestFit="1" customWidth="1"/>
    <col min="12550" max="12550" width="6.25" style="3" customWidth="1"/>
    <col min="12551" max="12552" width="9.875" style="3" bestFit="1" customWidth="1"/>
    <col min="12553" max="12553" width="5.75" style="3" customWidth="1"/>
    <col min="12554" max="12554" width="29.5" style="3" customWidth="1"/>
    <col min="12555" max="12555" width="16.125" style="3"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8.75" style="3" bestFit="1" customWidth="1"/>
    <col min="12803" max="12803" width="14.375" style="3" bestFit="1" customWidth="1"/>
    <col min="12804" max="12804" width="13.125" style="3" bestFit="1" customWidth="1"/>
    <col min="12805" max="12805" width="51.125" style="3" bestFit="1" customWidth="1"/>
    <col min="12806" max="12806" width="6.25" style="3" customWidth="1"/>
    <col min="12807" max="12808" width="9.875" style="3" bestFit="1" customWidth="1"/>
    <col min="12809" max="12809" width="5.75" style="3" customWidth="1"/>
    <col min="12810" max="12810" width="29.5" style="3" customWidth="1"/>
    <col min="12811" max="12811" width="16.125" style="3"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8.75" style="3" bestFit="1" customWidth="1"/>
    <col min="13059" max="13059" width="14.375" style="3" bestFit="1" customWidth="1"/>
    <col min="13060" max="13060" width="13.125" style="3" bestFit="1" customWidth="1"/>
    <col min="13061" max="13061" width="51.125" style="3" bestFit="1" customWidth="1"/>
    <col min="13062" max="13062" width="6.25" style="3" customWidth="1"/>
    <col min="13063" max="13064" width="9.875" style="3" bestFit="1" customWidth="1"/>
    <col min="13065" max="13065" width="5.75" style="3" customWidth="1"/>
    <col min="13066" max="13066" width="29.5" style="3" customWidth="1"/>
    <col min="13067" max="13067" width="16.125" style="3"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8.75" style="3" bestFit="1" customWidth="1"/>
    <col min="13315" max="13315" width="14.375" style="3" bestFit="1" customWidth="1"/>
    <col min="13316" max="13316" width="13.125" style="3" bestFit="1" customWidth="1"/>
    <col min="13317" max="13317" width="51.125" style="3" bestFit="1" customWidth="1"/>
    <col min="13318" max="13318" width="6.25" style="3" customWidth="1"/>
    <col min="13319" max="13320" width="9.875" style="3" bestFit="1" customWidth="1"/>
    <col min="13321" max="13321" width="5.75" style="3" customWidth="1"/>
    <col min="13322" max="13322" width="29.5" style="3" customWidth="1"/>
    <col min="13323" max="13323" width="16.125" style="3"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8.75" style="3" bestFit="1" customWidth="1"/>
    <col min="13571" max="13571" width="14.375" style="3" bestFit="1" customWidth="1"/>
    <col min="13572" max="13572" width="13.125" style="3" bestFit="1" customWidth="1"/>
    <col min="13573" max="13573" width="51.125" style="3" bestFit="1" customWidth="1"/>
    <col min="13574" max="13574" width="6.25" style="3" customWidth="1"/>
    <col min="13575" max="13576" width="9.875" style="3" bestFit="1" customWidth="1"/>
    <col min="13577" max="13577" width="5.75" style="3" customWidth="1"/>
    <col min="13578" max="13578" width="29.5" style="3" customWidth="1"/>
    <col min="13579" max="13579" width="16.125" style="3"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8.75" style="3" bestFit="1" customWidth="1"/>
    <col min="13827" max="13827" width="14.375" style="3" bestFit="1" customWidth="1"/>
    <col min="13828" max="13828" width="13.125" style="3" bestFit="1" customWidth="1"/>
    <col min="13829" max="13829" width="51.125" style="3" bestFit="1" customWidth="1"/>
    <col min="13830" max="13830" width="6.25" style="3" customWidth="1"/>
    <col min="13831" max="13832" width="9.875" style="3" bestFit="1" customWidth="1"/>
    <col min="13833" max="13833" width="5.75" style="3" customWidth="1"/>
    <col min="13834" max="13834" width="29.5" style="3" customWidth="1"/>
    <col min="13835" max="13835" width="16.125" style="3"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8.75" style="3" bestFit="1" customWidth="1"/>
    <col min="14083" max="14083" width="14.375" style="3" bestFit="1" customWidth="1"/>
    <col min="14084" max="14084" width="13.125" style="3" bestFit="1" customWidth="1"/>
    <col min="14085" max="14085" width="51.125" style="3" bestFit="1" customWidth="1"/>
    <col min="14086" max="14086" width="6.25" style="3" customWidth="1"/>
    <col min="14087" max="14088" width="9.875" style="3" bestFit="1" customWidth="1"/>
    <col min="14089" max="14089" width="5.75" style="3" customWidth="1"/>
    <col min="14090" max="14090" width="29.5" style="3" customWidth="1"/>
    <col min="14091" max="14091" width="16.125" style="3"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8.75" style="3" bestFit="1" customWidth="1"/>
    <col min="14339" max="14339" width="14.375" style="3" bestFit="1" customWidth="1"/>
    <col min="14340" max="14340" width="13.125" style="3" bestFit="1" customWidth="1"/>
    <col min="14341" max="14341" width="51.125" style="3" bestFit="1" customWidth="1"/>
    <col min="14342" max="14342" width="6.25" style="3" customWidth="1"/>
    <col min="14343" max="14344" width="9.875" style="3" bestFit="1" customWidth="1"/>
    <col min="14345" max="14345" width="5.75" style="3" customWidth="1"/>
    <col min="14346" max="14346" width="29.5" style="3" customWidth="1"/>
    <col min="14347" max="14347" width="16.125" style="3"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8.75" style="3" bestFit="1" customWidth="1"/>
    <col min="14595" max="14595" width="14.375" style="3" bestFit="1" customWidth="1"/>
    <col min="14596" max="14596" width="13.125" style="3" bestFit="1" customWidth="1"/>
    <col min="14597" max="14597" width="51.125" style="3" bestFit="1" customWidth="1"/>
    <col min="14598" max="14598" width="6.25" style="3" customWidth="1"/>
    <col min="14599" max="14600" width="9.875" style="3" bestFit="1" customWidth="1"/>
    <col min="14601" max="14601" width="5.75" style="3" customWidth="1"/>
    <col min="14602" max="14602" width="29.5" style="3" customWidth="1"/>
    <col min="14603" max="14603" width="16.125" style="3"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8.75" style="3" bestFit="1" customWidth="1"/>
    <col min="14851" max="14851" width="14.375" style="3" bestFit="1" customWidth="1"/>
    <col min="14852" max="14852" width="13.125" style="3" bestFit="1" customWidth="1"/>
    <col min="14853" max="14853" width="51.125" style="3" bestFit="1" customWidth="1"/>
    <col min="14854" max="14854" width="6.25" style="3" customWidth="1"/>
    <col min="14855" max="14856" width="9.875" style="3" bestFit="1" customWidth="1"/>
    <col min="14857" max="14857" width="5.75" style="3" customWidth="1"/>
    <col min="14858" max="14858" width="29.5" style="3" customWidth="1"/>
    <col min="14859" max="14859" width="16.125" style="3"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8.75" style="3" bestFit="1" customWidth="1"/>
    <col min="15107" max="15107" width="14.375" style="3" bestFit="1" customWidth="1"/>
    <col min="15108" max="15108" width="13.125" style="3" bestFit="1" customWidth="1"/>
    <col min="15109" max="15109" width="51.125" style="3" bestFit="1" customWidth="1"/>
    <col min="15110" max="15110" width="6.25" style="3" customWidth="1"/>
    <col min="15111" max="15112" width="9.875" style="3" bestFit="1" customWidth="1"/>
    <col min="15113" max="15113" width="5.75" style="3" customWidth="1"/>
    <col min="15114" max="15114" width="29.5" style="3" customWidth="1"/>
    <col min="15115" max="15115" width="16.125" style="3"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8.75" style="3" bestFit="1" customWidth="1"/>
    <col min="15363" max="15363" width="14.375" style="3" bestFit="1" customWidth="1"/>
    <col min="15364" max="15364" width="13.125" style="3" bestFit="1" customWidth="1"/>
    <col min="15365" max="15365" width="51.125" style="3" bestFit="1" customWidth="1"/>
    <col min="15366" max="15366" width="6.25" style="3" customWidth="1"/>
    <col min="15367" max="15368" width="9.875" style="3" bestFit="1" customWidth="1"/>
    <col min="15369" max="15369" width="5.75" style="3" customWidth="1"/>
    <col min="15370" max="15370" width="29.5" style="3" customWidth="1"/>
    <col min="15371" max="15371" width="16.125" style="3"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8.75" style="3" bestFit="1" customWidth="1"/>
    <col min="15619" max="15619" width="14.375" style="3" bestFit="1" customWidth="1"/>
    <col min="15620" max="15620" width="13.125" style="3" bestFit="1" customWidth="1"/>
    <col min="15621" max="15621" width="51.125" style="3" bestFit="1" customWidth="1"/>
    <col min="15622" max="15622" width="6.25" style="3" customWidth="1"/>
    <col min="15623" max="15624" width="9.875" style="3" bestFit="1" customWidth="1"/>
    <col min="15625" max="15625" width="5.75" style="3" customWidth="1"/>
    <col min="15626" max="15626" width="29.5" style="3" customWidth="1"/>
    <col min="15627" max="15627" width="16.125" style="3"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8.75" style="3" bestFit="1" customWidth="1"/>
    <col min="15875" max="15875" width="14.375" style="3" bestFit="1" customWidth="1"/>
    <col min="15876" max="15876" width="13.125" style="3" bestFit="1" customWidth="1"/>
    <col min="15877" max="15877" width="51.125" style="3" bestFit="1" customWidth="1"/>
    <col min="15878" max="15878" width="6.25" style="3" customWidth="1"/>
    <col min="15879" max="15880" width="9.875" style="3" bestFit="1" customWidth="1"/>
    <col min="15881" max="15881" width="5.75" style="3" customWidth="1"/>
    <col min="15882" max="15882" width="29.5" style="3" customWidth="1"/>
    <col min="15883" max="15883" width="16.125" style="3"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8.75" style="3" bestFit="1" customWidth="1"/>
    <col min="16131" max="16131" width="14.375" style="3" bestFit="1" customWidth="1"/>
    <col min="16132" max="16132" width="13.125" style="3" bestFit="1" customWidth="1"/>
    <col min="16133" max="16133" width="51.125" style="3" bestFit="1" customWidth="1"/>
    <col min="16134" max="16134" width="6.25" style="3" customWidth="1"/>
    <col min="16135" max="16136" width="9.875" style="3" bestFit="1" customWidth="1"/>
    <col min="16137" max="16137" width="5.75" style="3" customWidth="1"/>
    <col min="16138" max="16138" width="29.5" style="3" customWidth="1"/>
    <col min="16139" max="16139" width="16.125" style="3"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1411</v>
      </c>
      <c r="G2" s="4" t="s">
        <v>2</v>
      </c>
      <c r="H2" s="5"/>
      <c r="I2" s="6"/>
      <c r="J2" s="125">
        <f>SUM(H:H)</f>
        <v>125769</v>
      </c>
    </row>
    <row r="3" spans="2:17" ht="20.100000000000001" customHeight="1">
      <c r="B3" s="1" t="s">
        <v>3</v>
      </c>
      <c r="C3" s="1"/>
      <c r="D3" s="1"/>
      <c r="E3" s="14" t="s">
        <v>714</v>
      </c>
    </row>
    <row r="4" spans="2:17" ht="20.100000000000001" customHeight="1">
      <c r="B4" s="1" t="s">
        <v>5</v>
      </c>
      <c r="C4" s="1"/>
      <c r="D4" s="1"/>
      <c r="E4" s="14">
        <v>194367</v>
      </c>
      <c r="J4" s="127"/>
    </row>
    <row r="5" spans="2:17" ht="20.100000000000001" customHeight="1">
      <c r="B5" s="1" t="s">
        <v>6</v>
      </c>
      <c r="C5" s="1"/>
      <c r="D5" s="1"/>
      <c r="E5" s="15">
        <v>44616</v>
      </c>
      <c r="J5" s="127"/>
    </row>
    <row r="6" spans="2:17" ht="20.100000000000001" customHeight="1">
      <c r="B6" s="1" t="s">
        <v>8</v>
      </c>
      <c r="C6" s="1"/>
      <c r="D6" s="1"/>
      <c r="E6" s="15">
        <v>44616</v>
      </c>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7" s="9" customFormat="1" ht="19.7" customHeight="1">
      <c r="B10" s="16">
        <v>1</v>
      </c>
      <c r="C10" s="16" t="s">
        <v>652</v>
      </c>
      <c r="D10" s="16" t="s">
        <v>652</v>
      </c>
      <c r="E10" s="54" t="s">
        <v>1412</v>
      </c>
      <c r="F10" s="54">
        <v>1</v>
      </c>
      <c r="G10" s="54">
        <v>10800</v>
      </c>
      <c r="H10" s="159">
        <f>F10*G10</f>
        <v>10800</v>
      </c>
      <c r="I10" s="18"/>
      <c r="J10" s="311"/>
      <c r="K10" s="17"/>
      <c r="L10" s="16"/>
      <c r="M10" s="19">
        <v>44602</v>
      </c>
      <c r="N10" s="16"/>
      <c r="O10" s="482"/>
      <c r="P10" s="56"/>
      <c r="Q10" s="21">
        <v>44621</v>
      </c>
    </row>
    <row r="11" spans="2:17" s="9" customFormat="1" ht="19.7" customHeight="1">
      <c r="B11" s="16">
        <v>1</v>
      </c>
      <c r="C11" s="16" t="s">
        <v>652</v>
      </c>
      <c r="D11" s="16" t="s">
        <v>652</v>
      </c>
      <c r="E11" s="54" t="s">
        <v>1413</v>
      </c>
      <c r="F11" s="54">
        <v>3</v>
      </c>
      <c r="G11" s="54">
        <v>4200</v>
      </c>
      <c r="H11" s="159">
        <f>F11*G11</f>
        <v>12600</v>
      </c>
      <c r="I11" s="18"/>
      <c r="J11" s="311"/>
      <c r="K11" s="17"/>
      <c r="L11" s="16"/>
      <c r="M11" s="19">
        <v>44602</v>
      </c>
      <c r="N11" s="16"/>
      <c r="O11" s="482"/>
      <c r="P11" s="19"/>
      <c r="Q11" s="21">
        <v>44621</v>
      </c>
    </row>
    <row r="12" spans="2:17" s="9" customFormat="1" ht="19.7" customHeight="1">
      <c r="B12" s="16">
        <v>1</v>
      </c>
      <c r="C12" s="16" t="s">
        <v>652</v>
      </c>
      <c r="D12" s="16" t="s">
        <v>652</v>
      </c>
      <c r="E12" s="54" t="s">
        <v>1414</v>
      </c>
      <c r="F12" s="54">
        <v>3</v>
      </c>
      <c r="G12" s="54">
        <v>4300</v>
      </c>
      <c r="H12" s="159">
        <f>F12*G12</f>
        <v>12900</v>
      </c>
      <c r="I12" s="18"/>
      <c r="J12" s="311"/>
      <c r="K12" s="17"/>
      <c r="L12" s="16"/>
      <c r="M12" s="19">
        <v>44602</v>
      </c>
      <c r="N12" s="16"/>
      <c r="O12" s="482"/>
      <c r="P12" s="56"/>
      <c r="Q12" s="21">
        <v>44621</v>
      </c>
    </row>
    <row r="13" spans="2:17" s="9" customFormat="1" ht="19.7" customHeight="1">
      <c r="B13" s="16">
        <v>1</v>
      </c>
      <c r="C13" s="16" t="s">
        <v>652</v>
      </c>
      <c r="D13" s="16" t="s">
        <v>652</v>
      </c>
      <c r="E13" s="54" t="s">
        <v>1415</v>
      </c>
      <c r="F13" s="54">
        <v>3</v>
      </c>
      <c r="G13" s="54">
        <v>1800</v>
      </c>
      <c r="H13" s="159">
        <f>F13*G13</f>
        <v>5400</v>
      </c>
      <c r="I13" s="18"/>
      <c r="J13" s="311"/>
      <c r="K13" s="17"/>
      <c r="L13" s="16"/>
      <c r="M13" s="19">
        <v>44602</v>
      </c>
      <c r="N13" s="16"/>
      <c r="O13" s="482"/>
      <c r="P13" s="56"/>
      <c r="Q13" s="21">
        <v>44621</v>
      </c>
    </row>
    <row r="14" spans="2:17" s="9" customFormat="1" ht="19.7" customHeight="1">
      <c r="B14" s="16">
        <v>1</v>
      </c>
      <c r="C14" s="16" t="s">
        <v>652</v>
      </c>
      <c r="D14" s="16" t="s">
        <v>652</v>
      </c>
      <c r="E14" s="54" t="s">
        <v>1416</v>
      </c>
      <c r="F14" s="54">
        <v>1</v>
      </c>
      <c r="G14" s="54">
        <v>8500</v>
      </c>
      <c r="H14" s="159">
        <f>F14*G14</f>
        <v>8500</v>
      </c>
      <c r="I14" s="18"/>
      <c r="J14" s="311"/>
      <c r="K14" s="17"/>
      <c r="L14" s="16"/>
      <c r="M14" s="19">
        <v>44602</v>
      </c>
      <c r="N14" s="16"/>
      <c r="O14" s="482"/>
      <c r="P14" s="56"/>
      <c r="Q14" s="21">
        <v>44621</v>
      </c>
    </row>
    <row r="15" spans="2:17" s="9" customFormat="1" ht="19.7" customHeight="1">
      <c r="B15" s="16">
        <v>1</v>
      </c>
      <c r="C15" s="16" t="s">
        <v>492</v>
      </c>
      <c r="D15" s="16" t="s">
        <v>492</v>
      </c>
      <c r="E15" s="146" t="s">
        <v>1417</v>
      </c>
      <c r="F15" s="54">
        <v>1</v>
      </c>
      <c r="G15" s="54">
        <v>12567</v>
      </c>
      <c r="H15" s="54">
        <v>12567</v>
      </c>
      <c r="I15" s="18"/>
      <c r="J15" s="146" t="s">
        <v>1418</v>
      </c>
      <c r="K15" s="17" t="s">
        <v>828</v>
      </c>
      <c r="L15" s="17"/>
      <c r="M15" s="19">
        <v>44602</v>
      </c>
      <c r="N15" s="16"/>
      <c r="O15" s="17"/>
      <c r="P15" s="19"/>
      <c r="Q15" s="21">
        <v>44616</v>
      </c>
    </row>
    <row r="16" spans="2:17" s="9" customFormat="1" ht="19.7" customHeight="1">
      <c r="B16" s="16">
        <v>1</v>
      </c>
      <c r="C16" s="16" t="s">
        <v>492</v>
      </c>
      <c r="D16" s="16" t="s">
        <v>492</v>
      </c>
      <c r="E16" s="54" t="s">
        <v>1419</v>
      </c>
      <c r="F16" s="54">
        <v>1</v>
      </c>
      <c r="G16" s="54">
        <v>4290</v>
      </c>
      <c r="H16" s="54">
        <v>4290</v>
      </c>
      <c r="I16" s="18"/>
      <c r="J16" s="311" t="s">
        <v>1420</v>
      </c>
      <c r="K16" s="17" t="s">
        <v>828</v>
      </c>
      <c r="L16" s="16"/>
      <c r="M16" s="19">
        <v>44602</v>
      </c>
      <c r="N16" s="16"/>
      <c r="O16" s="482"/>
      <c r="P16" s="56"/>
      <c r="Q16" s="21">
        <v>44616</v>
      </c>
    </row>
    <row r="17" spans="2:17" s="9" customFormat="1" ht="19.7" customHeight="1">
      <c r="B17" s="16">
        <v>1</v>
      </c>
      <c r="C17" s="16" t="s">
        <v>492</v>
      </c>
      <c r="D17" s="16" t="s">
        <v>492</v>
      </c>
      <c r="E17" s="54" t="s">
        <v>1421</v>
      </c>
      <c r="F17" s="54">
        <v>2</v>
      </c>
      <c r="G17" s="54">
        <v>490</v>
      </c>
      <c r="H17" s="54">
        <v>980</v>
      </c>
      <c r="I17" s="18"/>
      <c r="J17" s="54" t="s">
        <v>1422</v>
      </c>
      <c r="K17" s="17" t="s">
        <v>828</v>
      </c>
      <c r="L17" s="16"/>
      <c r="M17" s="19">
        <v>44602</v>
      </c>
      <c r="N17" s="16"/>
      <c r="O17" s="56"/>
      <c r="P17" s="56"/>
      <c r="Q17" s="21">
        <v>44616</v>
      </c>
    </row>
    <row r="18" spans="2:17" s="9" customFormat="1" ht="19.7" customHeight="1">
      <c r="B18" s="16">
        <v>1</v>
      </c>
      <c r="C18" s="16" t="s">
        <v>492</v>
      </c>
      <c r="D18" s="16" t="s">
        <v>492</v>
      </c>
      <c r="E18" s="54" t="s">
        <v>1423</v>
      </c>
      <c r="F18" s="54">
        <v>2</v>
      </c>
      <c r="G18" s="54">
        <v>430</v>
      </c>
      <c r="H18" s="54">
        <v>860</v>
      </c>
      <c r="I18" s="18"/>
      <c r="J18" s="54" t="s">
        <v>1424</v>
      </c>
      <c r="K18" s="17" t="s">
        <v>828</v>
      </c>
      <c r="L18" s="16"/>
      <c r="M18" s="19">
        <v>44602</v>
      </c>
      <c r="N18" s="16"/>
      <c r="O18" s="56"/>
      <c r="P18" s="56"/>
      <c r="Q18" s="21">
        <v>44616</v>
      </c>
    </row>
    <row r="19" spans="2:17" s="9" customFormat="1" ht="19.7" customHeight="1">
      <c r="B19" s="16">
        <v>1</v>
      </c>
      <c r="C19" s="16" t="s">
        <v>492</v>
      </c>
      <c r="D19" s="16" t="s">
        <v>492</v>
      </c>
      <c r="E19" s="54" t="s">
        <v>1425</v>
      </c>
      <c r="F19" s="54">
        <v>2</v>
      </c>
      <c r="G19" s="54">
        <v>430</v>
      </c>
      <c r="H19" s="54">
        <v>860</v>
      </c>
      <c r="I19" s="18"/>
      <c r="J19" s="54" t="s">
        <v>1426</v>
      </c>
      <c r="K19" s="17" t="s">
        <v>828</v>
      </c>
      <c r="L19" s="16"/>
      <c r="M19" s="19">
        <v>44602</v>
      </c>
      <c r="N19" s="16"/>
      <c r="O19" s="56"/>
      <c r="P19" s="56"/>
      <c r="Q19" s="21">
        <v>44616</v>
      </c>
    </row>
    <row r="20" spans="2:17" s="9" customFormat="1" ht="19.7" customHeight="1">
      <c r="B20" s="16">
        <v>1</v>
      </c>
      <c r="C20" s="16" t="s">
        <v>492</v>
      </c>
      <c r="D20" s="16" t="s">
        <v>492</v>
      </c>
      <c r="E20" s="54" t="s">
        <v>1427</v>
      </c>
      <c r="F20" s="54">
        <v>2</v>
      </c>
      <c r="G20" s="54">
        <v>430</v>
      </c>
      <c r="H20" s="54">
        <v>860</v>
      </c>
      <c r="I20" s="18"/>
      <c r="J20" s="54" t="s">
        <v>1428</v>
      </c>
      <c r="K20" s="17" t="s">
        <v>828</v>
      </c>
      <c r="L20" s="16"/>
      <c r="M20" s="19">
        <v>44602</v>
      </c>
      <c r="N20" s="16"/>
      <c r="O20" s="56"/>
      <c r="P20" s="56"/>
      <c r="Q20" s="21">
        <v>44616</v>
      </c>
    </row>
    <row r="21" spans="2:17" s="9" customFormat="1" ht="19.7" customHeight="1">
      <c r="B21" s="16">
        <v>1</v>
      </c>
      <c r="C21" s="16" t="s">
        <v>492</v>
      </c>
      <c r="D21" s="16" t="s">
        <v>492</v>
      </c>
      <c r="E21" s="54" t="s">
        <v>1429</v>
      </c>
      <c r="F21" s="54">
        <v>2</v>
      </c>
      <c r="G21" s="54">
        <v>76</v>
      </c>
      <c r="H21" s="54">
        <v>152</v>
      </c>
      <c r="I21" s="18"/>
      <c r="J21" s="54" t="s">
        <v>1430</v>
      </c>
      <c r="K21" s="17" t="s">
        <v>828</v>
      </c>
      <c r="L21" s="16"/>
      <c r="M21" s="19">
        <v>44602</v>
      </c>
      <c r="N21" s="16"/>
      <c r="O21" s="56"/>
      <c r="P21" s="56"/>
      <c r="Q21" s="21">
        <v>44616</v>
      </c>
    </row>
    <row r="22" spans="2:17" s="9" customFormat="1" ht="19.7" customHeight="1">
      <c r="B22" s="16"/>
      <c r="C22" s="16" t="s">
        <v>662</v>
      </c>
      <c r="D22" s="16" t="s">
        <v>662</v>
      </c>
      <c r="E22" s="54" t="s">
        <v>1410</v>
      </c>
      <c r="F22" s="54">
        <v>10</v>
      </c>
      <c r="G22" s="52">
        <v>5000</v>
      </c>
      <c r="H22" s="159">
        <f>F22*G22</f>
        <v>50000</v>
      </c>
      <c r="I22" s="18"/>
      <c r="J22" s="483"/>
      <c r="K22" s="17"/>
      <c r="L22" s="16"/>
      <c r="M22" s="19"/>
      <c r="N22" s="16"/>
      <c r="O22" s="56"/>
      <c r="P22" s="56"/>
      <c r="Q22" s="21"/>
    </row>
    <row r="23" spans="2:17" s="9" customFormat="1" ht="19.7" customHeight="1">
      <c r="B23" s="16"/>
      <c r="C23" s="16" t="s">
        <v>662</v>
      </c>
      <c r="D23" s="16" t="s">
        <v>662</v>
      </c>
      <c r="E23" s="202" t="s">
        <v>664</v>
      </c>
      <c r="F23" s="54">
        <v>1</v>
      </c>
      <c r="G23" s="52">
        <v>5000</v>
      </c>
      <c r="H23" s="159">
        <f>F23*G23</f>
        <v>5000</v>
      </c>
      <c r="I23" s="484"/>
      <c r="J23" s="485"/>
      <c r="K23" s="17"/>
      <c r="L23" s="16"/>
      <c r="M23" s="19"/>
      <c r="N23" s="16"/>
      <c r="O23" s="56"/>
      <c r="P23" s="56"/>
      <c r="Q23" s="21"/>
    </row>
    <row r="24" spans="2:17" s="9" customFormat="1" ht="19.7" customHeight="1">
      <c r="B24" s="16"/>
      <c r="C24" s="16"/>
      <c r="D24" s="16"/>
      <c r="E24" s="486"/>
      <c r="F24" s="54"/>
      <c r="G24" s="487"/>
      <c r="H24" s="53"/>
      <c r="I24" s="18"/>
      <c r="J24" s="483"/>
      <c r="K24" s="17"/>
      <c r="L24" s="16"/>
      <c r="M24" s="19"/>
      <c r="N24" s="16"/>
      <c r="O24" s="56"/>
      <c r="P24" s="56"/>
      <c r="Q24" s="21"/>
    </row>
  </sheetData>
  <autoFilter ref="B9:O24" xr:uid="{C98262F6-C955-49C9-890C-02CA450EA7F8}">
    <sortState xmlns:xlrd2="http://schemas.microsoft.com/office/spreadsheetml/2017/richdata2" ref="B10:O24">
      <sortCondition ref="K9:K24"/>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58827-A387-4BFE-901B-1EEF12133EA5}">
  <dimension ref="A1:B5"/>
  <sheetViews>
    <sheetView view="pageBreakPreview" zoomScale="60" zoomScaleNormal="100" workbookViewId="0">
      <selection activeCell="D13" sqref="D13"/>
    </sheetView>
  </sheetViews>
  <sheetFormatPr defaultRowHeight="18.75"/>
  <cols>
    <col min="1" max="1" width="12.125" style="3" bestFit="1" customWidth="1"/>
    <col min="2" max="2" width="22.125" style="3" bestFit="1" customWidth="1"/>
    <col min="3" max="256" width="9" style="3"/>
    <col min="257" max="257" width="12.125" style="3" bestFit="1" customWidth="1"/>
    <col min="258" max="258" width="22.125" style="3" bestFit="1" customWidth="1"/>
    <col min="259" max="512" width="9" style="3"/>
    <col min="513" max="513" width="12.125" style="3" bestFit="1" customWidth="1"/>
    <col min="514" max="514" width="22.125" style="3" bestFit="1" customWidth="1"/>
    <col min="515" max="768" width="9" style="3"/>
    <col min="769" max="769" width="12.125" style="3" bestFit="1" customWidth="1"/>
    <col min="770" max="770" width="22.125" style="3" bestFit="1" customWidth="1"/>
    <col min="771" max="1024" width="9" style="3"/>
    <col min="1025" max="1025" width="12.125" style="3" bestFit="1" customWidth="1"/>
    <col min="1026" max="1026" width="22.125" style="3" bestFit="1" customWidth="1"/>
    <col min="1027" max="1280" width="9" style="3"/>
    <col min="1281" max="1281" width="12.125" style="3" bestFit="1" customWidth="1"/>
    <col min="1282" max="1282" width="22.125" style="3" bestFit="1" customWidth="1"/>
    <col min="1283" max="1536" width="9" style="3"/>
    <col min="1537" max="1537" width="12.125" style="3" bestFit="1" customWidth="1"/>
    <col min="1538" max="1538" width="22.125" style="3" bestFit="1" customWidth="1"/>
    <col min="1539" max="1792" width="9" style="3"/>
    <col min="1793" max="1793" width="12.125" style="3" bestFit="1" customWidth="1"/>
    <col min="1794" max="1794" width="22.125" style="3" bestFit="1" customWidth="1"/>
    <col min="1795" max="2048" width="9" style="3"/>
    <col min="2049" max="2049" width="12.125" style="3" bestFit="1" customWidth="1"/>
    <col min="2050" max="2050" width="22.125" style="3" bestFit="1" customWidth="1"/>
    <col min="2051" max="2304" width="9" style="3"/>
    <col min="2305" max="2305" width="12.125" style="3" bestFit="1" customWidth="1"/>
    <col min="2306" max="2306" width="22.125" style="3" bestFit="1" customWidth="1"/>
    <col min="2307" max="2560" width="9" style="3"/>
    <col min="2561" max="2561" width="12.125" style="3" bestFit="1" customWidth="1"/>
    <col min="2562" max="2562" width="22.125" style="3" bestFit="1" customWidth="1"/>
    <col min="2563" max="2816" width="9" style="3"/>
    <col min="2817" max="2817" width="12.125" style="3" bestFit="1" customWidth="1"/>
    <col min="2818" max="2818" width="22.125" style="3" bestFit="1" customWidth="1"/>
    <col min="2819" max="3072" width="9" style="3"/>
    <col min="3073" max="3073" width="12.125" style="3" bestFit="1" customWidth="1"/>
    <col min="3074" max="3074" width="22.125" style="3" bestFit="1" customWidth="1"/>
    <col min="3075" max="3328" width="9" style="3"/>
    <col min="3329" max="3329" width="12.125" style="3" bestFit="1" customWidth="1"/>
    <col min="3330" max="3330" width="22.125" style="3" bestFit="1" customWidth="1"/>
    <col min="3331" max="3584" width="9" style="3"/>
    <col min="3585" max="3585" width="12.125" style="3" bestFit="1" customWidth="1"/>
    <col min="3586" max="3586" width="22.125" style="3" bestFit="1" customWidth="1"/>
    <col min="3587" max="3840" width="9" style="3"/>
    <col min="3841" max="3841" width="12.125" style="3" bestFit="1" customWidth="1"/>
    <col min="3842" max="3842" width="22.125" style="3" bestFit="1" customWidth="1"/>
    <col min="3843" max="4096" width="9" style="3"/>
    <col min="4097" max="4097" width="12.125" style="3" bestFit="1" customWidth="1"/>
    <col min="4098" max="4098" width="22.125" style="3" bestFit="1" customWidth="1"/>
    <col min="4099" max="4352" width="9" style="3"/>
    <col min="4353" max="4353" width="12.125" style="3" bestFit="1" customWidth="1"/>
    <col min="4354" max="4354" width="22.125" style="3" bestFit="1" customWidth="1"/>
    <col min="4355" max="4608" width="9" style="3"/>
    <col min="4609" max="4609" width="12.125" style="3" bestFit="1" customWidth="1"/>
    <col min="4610" max="4610" width="22.125" style="3" bestFit="1" customWidth="1"/>
    <col min="4611" max="4864" width="9" style="3"/>
    <col min="4865" max="4865" width="12.125" style="3" bestFit="1" customWidth="1"/>
    <col min="4866" max="4866" width="22.125" style="3" bestFit="1" customWidth="1"/>
    <col min="4867" max="5120" width="9" style="3"/>
    <col min="5121" max="5121" width="12.125" style="3" bestFit="1" customWidth="1"/>
    <col min="5122" max="5122" width="22.125" style="3" bestFit="1" customWidth="1"/>
    <col min="5123" max="5376" width="9" style="3"/>
    <col min="5377" max="5377" width="12.125" style="3" bestFit="1" customWidth="1"/>
    <col min="5378" max="5378" width="22.125" style="3" bestFit="1" customWidth="1"/>
    <col min="5379" max="5632" width="9" style="3"/>
    <col min="5633" max="5633" width="12.125" style="3" bestFit="1" customWidth="1"/>
    <col min="5634" max="5634" width="22.125" style="3" bestFit="1" customWidth="1"/>
    <col min="5635" max="5888" width="9" style="3"/>
    <col min="5889" max="5889" width="12.125" style="3" bestFit="1" customWidth="1"/>
    <col min="5890" max="5890" width="22.125" style="3" bestFit="1" customWidth="1"/>
    <col min="5891" max="6144" width="9" style="3"/>
    <col min="6145" max="6145" width="12.125" style="3" bestFit="1" customWidth="1"/>
    <col min="6146" max="6146" width="22.125" style="3" bestFit="1" customWidth="1"/>
    <col min="6147" max="6400" width="9" style="3"/>
    <col min="6401" max="6401" width="12.125" style="3" bestFit="1" customWidth="1"/>
    <col min="6402" max="6402" width="22.125" style="3" bestFit="1" customWidth="1"/>
    <col min="6403" max="6656" width="9" style="3"/>
    <col min="6657" max="6657" width="12.125" style="3" bestFit="1" customWidth="1"/>
    <col min="6658" max="6658" width="22.125" style="3" bestFit="1" customWidth="1"/>
    <col min="6659" max="6912" width="9" style="3"/>
    <col min="6913" max="6913" width="12.125" style="3" bestFit="1" customWidth="1"/>
    <col min="6914" max="6914" width="22.125" style="3" bestFit="1" customWidth="1"/>
    <col min="6915" max="7168" width="9" style="3"/>
    <col min="7169" max="7169" width="12.125" style="3" bestFit="1" customWidth="1"/>
    <col min="7170" max="7170" width="22.125" style="3" bestFit="1" customWidth="1"/>
    <col min="7171" max="7424" width="9" style="3"/>
    <col min="7425" max="7425" width="12.125" style="3" bestFit="1" customWidth="1"/>
    <col min="7426" max="7426" width="22.125" style="3" bestFit="1" customWidth="1"/>
    <col min="7427" max="7680" width="9" style="3"/>
    <col min="7681" max="7681" width="12.125" style="3" bestFit="1" customWidth="1"/>
    <col min="7682" max="7682" width="22.125" style="3" bestFit="1" customWidth="1"/>
    <col min="7683" max="7936" width="9" style="3"/>
    <col min="7937" max="7937" width="12.125" style="3" bestFit="1" customWidth="1"/>
    <col min="7938" max="7938" width="22.125" style="3" bestFit="1" customWidth="1"/>
    <col min="7939" max="8192" width="9" style="3"/>
    <col min="8193" max="8193" width="12.125" style="3" bestFit="1" customWidth="1"/>
    <col min="8194" max="8194" width="22.125" style="3" bestFit="1" customWidth="1"/>
    <col min="8195" max="8448" width="9" style="3"/>
    <col min="8449" max="8449" width="12.125" style="3" bestFit="1" customWidth="1"/>
    <col min="8450" max="8450" width="22.125" style="3" bestFit="1" customWidth="1"/>
    <col min="8451" max="8704" width="9" style="3"/>
    <col min="8705" max="8705" width="12.125" style="3" bestFit="1" customWidth="1"/>
    <col min="8706" max="8706" width="22.125" style="3" bestFit="1" customWidth="1"/>
    <col min="8707" max="8960" width="9" style="3"/>
    <col min="8961" max="8961" width="12.125" style="3" bestFit="1" customWidth="1"/>
    <col min="8962" max="8962" width="22.125" style="3" bestFit="1" customWidth="1"/>
    <col min="8963" max="9216" width="9" style="3"/>
    <col min="9217" max="9217" width="12.125" style="3" bestFit="1" customWidth="1"/>
    <col min="9218" max="9218" width="22.125" style="3" bestFit="1" customWidth="1"/>
    <col min="9219" max="9472" width="9" style="3"/>
    <col min="9473" max="9473" width="12.125" style="3" bestFit="1" customWidth="1"/>
    <col min="9474" max="9474" width="22.125" style="3" bestFit="1" customWidth="1"/>
    <col min="9475" max="9728" width="9" style="3"/>
    <col min="9729" max="9729" width="12.125" style="3" bestFit="1" customWidth="1"/>
    <col min="9730" max="9730" width="22.125" style="3" bestFit="1" customWidth="1"/>
    <col min="9731" max="9984" width="9" style="3"/>
    <col min="9985" max="9985" width="12.125" style="3" bestFit="1" customWidth="1"/>
    <col min="9986" max="9986" width="22.125" style="3" bestFit="1" customWidth="1"/>
    <col min="9987" max="10240" width="9" style="3"/>
    <col min="10241" max="10241" width="12.125" style="3" bestFit="1" customWidth="1"/>
    <col min="10242" max="10242" width="22.125" style="3" bestFit="1" customWidth="1"/>
    <col min="10243" max="10496" width="9" style="3"/>
    <col min="10497" max="10497" width="12.125" style="3" bestFit="1" customWidth="1"/>
    <col min="10498" max="10498" width="22.125" style="3" bestFit="1" customWidth="1"/>
    <col min="10499" max="10752" width="9" style="3"/>
    <col min="10753" max="10753" width="12.125" style="3" bestFit="1" customWidth="1"/>
    <col min="10754" max="10754" width="22.125" style="3" bestFit="1" customWidth="1"/>
    <col min="10755" max="11008" width="9" style="3"/>
    <col min="11009" max="11009" width="12.125" style="3" bestFit="1" customWidth="1"/>
    <col min="11010" max="11010" width="22.125" style="3" bestFit="1" customWidth="1"/>
    <col min="11011" max="11264" width="9" style="3"/>
    <col min="11265" max="11265" width="12.125" style="3" bestFit="1" customWidth="1"/>
    <col min="11266" max="11266" width="22.125" style="3" bestFit="1" customWidth="1"/>
    <col min="11267" max="11520" width="9" style="3"/>
    <col min="11521" max="11521" width="12.125" style="3" bestFit="1" customWidth="1"/>
    <col min="11522" max="11522" width="22.125" style="3" bestFit="1" customWidth="1"/>
    <col min="11523" max="11776" width="9" style="3"/>
    <col min="11777" max="11777" width="12.125" style="3" bestFit="1" customWidth="1"/>
    <col min="11778" max="11778" width="22.125" style="3" bestFit="1" customWidth="1"/>
    <col min="11779" max="12032" width="9" style="3"/>
    <col min="12033" max="12033" width="12.125" style="3" bestFit="1" customWidth="1"/>
    <col min="12034" max="12034" width="22.125" style="3" bestFit="1" customWidth="1"/>
    <col min="12035" max="12288" width="9" style="3"/>
    <col min="12289" max="12289" width="12.125" style="3" bestFit="1" customWidth="1"/>
    <col min="12290" max="12290" width="22.125" style="3" bestFit="1" customWidth="1"/>
    <col min="12291" max="12544" width="9" style="3"/>
    <col min="12545" max="12545" width="12.125" style="3" bestFit="1" customWidth="1"/>
    <col min="12546" max="12546" width="22.125" style="3" bestFit="1" customWidth="1"/>
    <col min="12547" max="12800" width="9" style="3"/>
    <col min="12801" max="12801" width="12.125" style="3" bestFit="1" customWidth="1"/>
    <col min="12802" max="12802" width="22.125" style="3" bestFit="1" customWidth="1"/>
    <col min="12803" max="13056" width="9" style="3"/>
    <col min="13057" max="13057" width="12.125" style="3" bestFit="1" customWidth="1"/>
    <col min="13058" max="13058" width="22.125" style="3" bestFit="1" customWidth="1"/>
    <col min="13059" max="13312" width="9" style="3"/>
    <col min="13313" max="13313" width="12.125" style="3" bestFit="1" customWidth="1"/>
    <col min="13314" max="13314" width="22.125" style="3" bestFit="1" customWidth="1"/>
    <col min="13315" max="13568" width="9" style="3"/>
    <col min="13569" max="13569" width="12.125" style="3" bestFit="1" customWidth="1"/>
    <col min="13570" max="13570" width="22.125" style="3" bestFit="1" customWidth="1"/>
    <col min="13571" max="13824" width="9" style="3"/>
    <col min="13825" max="13825" width="12.125" style="3" bestFit="1" customWidth="1"/>
    <col min="13826" max="13826" width="22.125" style="3" bestFit="1" customWidth="1"/>
    <col min="13827" max="14080" width="9" style="3"/>
    <col min="14081" max="14081" width="12.125" style="3" bestFit="1" customWidth="1"/>
    <col min="14082" max="14082" width="22.125" style="3" bestFit="1" customWidth="1"/>
    <col min="14083" max="14336" width="9" style="3"/>
    <col min="14337" max="14337" width="12.125" style="3" bestFit="1" customWidth="1"/>
    <col min="14338" max="14338" width="22.125" style="3" bestFit="1" customWidth="1"/>
    <col min="14339" max="14592" width="9" style="3"/>
    <col min="14593" max="14593" width="12.125" style="3" bestFit="1" customWidth="1"/>
    <col min="14594" max="14594" width="22.125" style="3" bestFit="1" customWidth="1"/>
    <col min="14595" max="14848" width="9" style="3"/>
    <col min="14849" max="14849" width="12.125" style="3" bestFit="1" customWidth="1"/>
    <col min="14850" max="14850" width="22.125" style="3" bestFit="1" customWidth="1"/>
    <col min="14851" max="15104" width="9" style="3"/>
    <col min="15105" max="15105" width="12.125" style="3" bestFit="1" customWidth="1"/>
    <col min="15106" max="15106" width="22.125" style="3" bestFit="1" customWidth="1"/>
    <col min="15107" max="15360" width="9" style="3"/>
    <col min="15361" max="15361" width="12.125" style="3" bestFit="1" customWidth="1"/>
    <col min="15362" max="15362" width="22.125" style="3" bestFit="1" customWidth="1"/>
    <col min="15363" max="15616" width="9" style="3"/>
    <col min="15617" max="15617" width="12.125" style="3" bestFit="1" customWidth="1"/>
    <col min="15618" max="15618" width="22.125" style="3" bestFit="1" customWidth="1"/>
    <col min="15619" max="15872" width="9" style="3"/>
    <col min="15873" max="15873" width="12.125" style="3" bestFit="1" customWidth="1"/>
    <col min="15874" max="15874" width="22.125" style="3" bestFit="1" customWidth="1"/>
    <col min="15875" max="16128" width="9" style="3"/>
    <col min="16129" max="16129" width="12.125" style="3" bestFit="1" customWidth="1"/>
    <col min="16130" max="16130" width="22.125" style="3" bestFit="1" customWidth="1"/>
    <col min="16131" max="16384" width="9" style="3"/>
  </cols>
  <sheetData>
    <row r="1" spans="1:2">
      <c r="A1" s="121" t="s">
        <v>0</v>
      </c>
      <c r="B1" s="2" t="s">
        <v>1411</v>
      </c>
    </row>
    <row r="2" spans="1:2">
      <c r="A2" s="121" t="s">
        <v>3</v>
      </c>
      <c r="B2" s="14" t="s">
        <v>714</v>
      </c>
    </row>
    <row r="3" spans="1:2">
      <c r="A3" s="121" t="s">
        <v>5</v>
      </c>
      <c r="B3" s="14">
        <v>194367</v>
      </c>
    </row>
    <row r="4" spans="1:2">
      <c r="A4" s="121" t="s">
        <v>6</v>
      </c>
      <c r="B4" s="15">
        <v>44616</v>
      </c>
    </row>
    <row r="5" spans="1:2">
      <c r="A5" s="121" t="s">
        <v>8</v>
      </c>
      <c r="B5" s="15">
        <v>44616</v>
      </c>
    </row>
  </sheetData>
  <phoneticPr fontId="3"/>
  <pageMargins left="0.7" right="0.7" top="0.75" bottom="0.75" header="0.3" footer="0.3"/>
  <pageSetup paperSize="9" scale="260"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23320-4651-451B-BB0D-C9B4D5CC03AA}">
  <dimension ref="B2:Q48"/>
  <sheetViews>
    <sheetView zoomScale="70" zoomScaleNormal="70" workbookViewId="0">
      <pane xSplit="10" ySplit="9" topLeftCell="K27" activePane="bottomRight" state="frozen"/>
      <selection pane="topRight" activeCell="K1" sqref="K1"/>
      <selection pane="bottomLeft" activeCell="A9" sqref="A9"/>
      <selection pane="bottomRight" activeCell="Q47" sqref="Q47"/>
    </sheetView>
  </sheetViews>
  <sheetFormatPr defaultRowHeight="18.75"/>
  <cols>
    <col min="1" max="1" width="2.625" style="3" customWidth="1"/>
    <col min="2" max="2" width="20.25" style="9" bestFit="1" customWidth="1"/>
    <col min="3" max="3" width="14.375" style="3" bestFit="1" customWidth="1"/>
    <col min="4" max="4" width="13.125" style="3" bestFit="1" customWidth="1"/>
    <col min="5" max="5" width="40.625" style="3" customWidth="1"/>
    <col min="6" max="6" width="6.25" style="9" customWidth="1"/>
    <col min="7" max="8" width="9.875" style="3" bestFit="1" customWidth="1"/>
    <col min="9" max="9" width="13" style="11" bestFit="1" customWidth="1"/>
    <col min="10" max="10" width="45.125" style="3" bestFit="1" customWidth="1"/>
    <col min="11" max="11" width="26.125" style="3" bestFit="1" customWidth="1"/>
    <col min="12" max="12" width="11" style="9" customWidth="1"/>
    <col min="13" max="13" width="13.75" style="10" customWidth="1"/>
    <col min="14" max="14" width="6.375" style="3" customWidth="1"/>
    <col min="15" max="15" width="13.25" style="11" customWidth="1"/>
    <col min="16" max="16" width="14.5" style="126" customWidth="1"/>
    <col min="17" max="17" width="21.5" style="13" customWidth="1"/>
    <col min="18" max="256" width="9" style="3"/>
    <col min="257" max="257" width="2.625" style="3" customWidth="1"/>
    <col min="258" max="258" width="20.25" style="3" bestFit="1"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13" style="3" bestFit="1" customWidth="1"/>
    <col min="266" max="266" width="45.125" style="3" bestFit="1" customWidth="1"/>
    <col min="267" max="267" width="26.125" style="3" bestFit="1" customWidth="1"/>
    <col min="268" max="268" width="11" style="3" customWidth="1"/>
    <col min="269" max="269" width="13.75" style="3" customWidth="1"/>
    <col min="270" max="270" width="6.375" style="3" customWidth="1"/>
    <col min="271" max="271" width="13.25" style="3" customWidth="1"/>
    <col min="272" max="272" width="14.5" style="3" customWidth="1"/>
    <col min="273" max="273" width="21.5" style="3" customWidth="1"/>
    <col min="274" max="512" width="9" style="3"/>
    <col min="513" max="513" width="2.625" style="3" customWidth="1"/>
    <col min="514" max="514" width="20.25" style="3" bestFit="1"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13" style="3" bestFit="1" customWidth="1"/>
    <col min="522" max="522" width="45.125" style="3" bestFit="1" customWidth="1"/>
    <col min="523" max="523" width="26.125" style="3" bestFit="1" customWidth="1"/>
    <col min="524" max="524" width="11" style="3" customWidth="1"/>
    <col min="525" max="525" width="13.75" style="3" customWidth="1"/>
    <col min="526" max="526" width="6.375" style="3" customWidth="1"/>
    <col min="527" max="527" width="13.25" style="3" customWidth="1"/>
    <col min="528" max="528" width="14.5" style="3" customWidth="1"/>
    <col min="529" max="529" width="21.5" style="3" customWidth="1"/>
    <col min="530" max="768" width="9" style="3"/>
    <col min="769" max="769" width="2.625" style="3" customWidth="1"/>
    <col min="770" max="770" width="20.25" style="3" bestFit="1"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13" style="3" bestFit="1" customWidth="1"/>
    <col min="778" max="778" width="45.125" style="3" bestFit="1" customWidth="1"/>
    <col min="779" max="779" width="26.125" style="3" bestFit="1" customWidth="1"/>
    <col min="780" max="780" width="11" style="3" customWidth="1"/>
    <col min="781" max="781" width="13.75" style="3" customWidth="1"/>
    <col min="782" max="782" width="6.375" style="3" customWidth="1"/>
    <col min="783" max="783" width="13.25" style="3" customWidth="1"/>
    <col min="784" max="784" width="14.5" style="3" customWidth="1"/>
    <col min="785" max="785" width="21.5" style="3" customWidth="1"/>
    <col min="786" max="1024" width="9" style="3"/>
    <col min="1025" max="1025" width="2.625" style="3" customWidth="1"/>
    <col min="1026" max="1026" width="20.25" style="3" bestFit="1"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13" style="3" bestFit="1" customWidth="1"/>
    <col min="1034" max="1034" width="45.125" style="3" bestFit="1" customWidth="1"/>
    <col min="1035" max="1035" width="26.125" style="3" bestFit="1"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21.5" style="3" customWidth="1"/>
    <col min="1042" max="1280" width="9" style="3"/>
    <col min="1281" max="1281" width="2.625" style="3" customWidth="1"/>
    <col min="1282" max="1282" width="20.25" style="3" bestFit="1"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13" style="3" bestFit="1" customWidth="1"/>
    <col min="1290" max="1290" width="45.125" style="3" bestFit="1" customWidth="1"/>
    <col min="1291" max="1291" width="26.125" style="3" bestFit="1"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21.5" style="3" customWidth="1"/>
    <col min="1298" max="1536" width="9" style="3"/>
    <col min="1537" max="1537" width="2.625" style="3" customWidth="1"/>
    <col min="1538" max="1538" width="20.25" style="3" bestFit="1"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13" style="3" bestFit="1" customWidth="1"/>
    <col min="1546" max="1546" width="45.125" style="3" bestFit="1" customWidth="1"/>
    <col min="1547" max="1547" width="26.125" style="3" bestFit="1"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21.5" style="3" customWidth="1"/>
    <col min="1554" max="1792" width="9" style="3"/>
    <col min="1793" max="1793" width="2.625" style="3" customWidth="1"/>
    <col min="1794" max="1794" width="20.25" style="3" bestFit="1"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13" style="3" bestFit="1" customWidth="1"/>
    <col min="1802" max="1802" width="45.125" style="3" bestFit="1" customWidth="1"/>
    <col min="1803" max="1803" width="26.125" style="3" bestFit="1"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21.5" style="3" customWidth="1"/>
    <col min="1810" max="2048" width="9" style="3"/>
    <col min="2049" max="2049" width="2.625" style="3" customWidth="1"/>
    <col min="2050" max="2050" width="20.25" style="3" bestFit="1"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13" style="3" bestFit="1" customWidth="1"/>
    <col min="2058" max="2058" width="45.125" style="3" bestFit="1" customWidth="1"/>
    <col min="2059" max="2059" width="26.125" style="3" bestFit="1"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21.5" style="3" customWidth="1"/>
    <col min="2066" max="2304" width="9" style="3"/>
    <col min="2305" max="2305" width="2.625" style="3" customWidth="1"/>
    <col min="2306" max="2306" width="20.25" style="3" bestFit="1"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13" style="3" bestFit="1" customWidth="1"/>
    <col min="2314" max="2314" width="45.125" style="3" bestFit="1" customWidth="1"/>
    <col min="2315" max="2315" width="26.125" style="3" bestFit="1"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21.5" style="3" customWidth="1"/>
    <col min="2322" max="2560" width="9" style="3"/>
    <col min="2561" max="2561" width="2.625" style="3" customWidth="1"/>
    <col min="2562" max="2562" width="20.25" style="3" bestFit="1"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13" style="3" bestFit="1" customWidth="1"/>
    <col min="2570" max="2570" width="45.125" style="3" bestFit="1" customWidth="1"/>
    <col min="2571" max="2571" width="26.125" style="3" bestFit="1"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21.5" style="3" customWidth="1"/>
    <col min="2578" max="2816" width="9" style="3"/>
    <col min="2817" max="2817" width="2.625" style="3" customWidth="1"/>
    <col min="2818" max="2818" width="20.25" style="3" bestFit="1"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13" style="3" bestFit="1" customWidth="1"/>
    <col min="2826" max="2826" width="45.125" style="3" bestFit="1" customWidth="1"/>
    <col min="2827" max="2827" width="26.125" style="3" bestFit="1"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21.5" style="3" customWidth="1"/>
    <col min="2834" max="3072" width="9" style="3"/>
    <col min="3073" max="3073" width="2.625" style="3" customWidth="1"/>
    <col min="3074" max="3074" width="20.25" style="3" bestFit="1"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13" style="3" bestFit="1" customWidth="1"/>
    <col min="3082" max="3082" width="45.125" style="3" bestFit="1" customWidth="1"/>
    <col min="3083" max="3083" width="26.125" style="3" bestFit="1"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21.5" style="3" customWidth="1"/>
    <col min="3090" max="3328" width="9" style="3"/>
    <col min="3329" max="3329" width="2.625" style="3" customWidth="1"/>
    <col min="3330" max="3330" width="20.25" style="3" bestFit="1"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13" style="3" bestFit="1" customWidth="1"/>
    <col min="3338" max="3338" width="45.125" style="3" bestFit="1" customWidth="1"/>
    <col min="3339" max="3339" width="26.125" style="3" bestFit="1"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21.5" style="3" customWidth="1"/>
    <col min="3346" max="3584" width="9" style="3"/>
    <col min="3585" max="3585" width="2.625" style="3" customWidth="1"/>
    <col min="3586" max="3586" width="20.25" style="3" bestFit="1"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13" style="3" bestFit="1" customWidth="1"/>
    <col min="3594" max="3594" width="45.125" style="3" bestFit="1" customWidth="1"/>
    <col min="3595" max="3595" width="26.125" style="3" bestFit="1"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21.5" style="3" customWidth="1"/>
    <col min="3602" max="3840" width="9" style="3"/>
    <col min="3841" max="3841" width="2.625" style="3" customWidth="1"/>
    <col min="3842" max="3842" width="20.25" style="3" bestFit="1"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13" style="3" bestFit="1" customWidth="1"/>
    <col min="3850" max="3850" width="45.125" style="3" bestFit="1" customWidth="1"/>
    <col min="3851" max="3851" width="26.125" style="3" bestFit="1"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21.5" style="3" customWidth="1"/>
    <col min="3858" max="4096" width="9" style="3"/>
    <col min="4097" max="4097" width="2.625" style="3" customWidth="1"/>
    <col min="4098" max="4098" width="20.25" style="3" bestFit="1"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13" style="3" bestFit="1" customWidth="1"/>
    <col min="4106" max="4106" width="45.125" style="3" bestFit="1" customWidth="1"/>
    <col min="4107" max="4107" width="26.125" style="3" bestFit="1"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21.5" style="3" customWidth="1"/>
    <col min="4114" max="4352" width="9" style="3"/>
    <col min="4353" max="4353" width="2.625" style="3" customWidth="1"/>
    <col min="4354" max="4354" width="20.25" style="3" bestFit="1"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13" style="3" bestFit="1" customWidth="1"/>
    <col min="4362" max="4362" width="45.125" style="3" bestFit="1" customWidth="1"/>
    <col min="4363" max="4363" width="26.125" style="3" bestFit="1"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21.5" style="3" customWidth="1"/>
    <col min="4370" max="4608" width="9" style="3"/>
    <col min="4609" max="4609" width="2.625" style="3" customWidth="1"/>
    <col min="4610" max="4610" width="20.25" style="3" bestFit="1"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13" style="3" bestFit="1" customWidth="1"/>
    <col min="4618" max="4618" width="45.125" style="3" bestFit="1" customWidth="1"/>
    <col min="4619" max="4619" width="26.125" style="3" bestFit="1"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21.5" style="3" customWidth="1"/>
    <col min="4626" max="4864" width="9" style="3"/>
    <col min="4865" max="4865" width="2.625" style="3" customWidth="1"/>
    <col min="4866" max="4866" width="20.25" style="3" bestFit="1"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13" style="3" bestFit="1" customWidth="1"/>
    <col min="4874" max="4874" width="45.125" style="3" bestFit="1" customWidth="1"/>
    <col min="4875" max="4875" width="26.125" style="3" bestFit="1"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21.5" style="3" customWidth="1"/>
    <col min="4882" max="5120" width="9" style="3"/>
    <col min="5121" max="5121" width="2.625" style="3" customWidth="1"/>
    <col min="5122" max="5122" width="20.25" style="3" bestFit="1"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13" style="3" bestFit="1" customWidth="1"/>
    <col min="5130" max="5130" width="45.125" style="3" bestFit="1" customWidth="1"/>
    <col min="5131" max="5131" width="26.125" style="3" bestFit="1"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21.5" style="3" customWidth="1"/>
    <col min="5138" max="5376" width="9" style="3"/>
    <col min="5377" max="5377" width="2.625" style="3" customWidth="1"/>
    <col min="5378" max="5378" width="20.25" style="3" bestFit="1"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13" style="3" bestFit="1" customWidth="1"/>
    <col min="5386" max="5386" width="45.125" style="3" bestFit="1" customWidth="1"/>
    <col min="5387" max="5387" width="26.125" style="3" bestFit="1"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21.5" style="3" customWidth="1"/>
    <col min="5394" max="5632" width="9" style="3"/>
    <col min="5633" max="5633" width="2.625" style="3" customWidth="1"/>
    <col min="5634" max="5634" width="20.25" style="3" bestFit="1"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13" style="3" bestFit="1" customWidth="1"/>
    <col min="5642" max="5642" width="45.125" style="3" bestFit="1" customWidth="1"/>
    <col min="5643" max="5643" width="26.125" style="3" bestFit="1"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21.5" style="3" customWidth="1"/>
    <col min="5650" max="5888" width="9" style="3"/>
    <col min="5889" max="5889" width="2.625" style="3" customWidth="1"/>
    <col min="5890" max="5890" width="20.25" style="3" bestFit="1"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13" style="3" bestFit="1" customWidth="1"/>
    <col min="5898" max="5898" width="45.125" style="3" bestFit="1" customWidth="1"/>
    <col min="5899" max="5899" width="26.125" style="3" bestFit="1"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21.5" style="3" customWidth="1"/>
    <col min="5906" max="6144" width="9" style="3"/>
    <col min="6145" max="6145" width="2.625" style="3" customWidth="1"/>
    <col min="6146" max="6146" width="20.25" style="3" bestFit="1"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13" style="3" bestFit="1" customWidth="1"/>
    <col min="6154" max="6154" width="45.125" style="3" bestFit="1" customWidth="1"/>
    <col min="6155" max="6155" width="26.125" style="3" bestFit="1"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21.5" style="3" customWidth="1"/>
    <col min="6162" max="6400" width="9" style="3"/>
    <col min="6401" max="6401" width="2.625" style="3" customWidth="1"/>
    <col min="6402" max="6402" width="20.25" style="3" bestFit="1"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13" style="3" bestFit="1" customWidth="1"/>
    <col min="6410" max="6410" width="45.125" style="3" bestFit="1" customWidth="1"/>
    <col min="6411" max="6411" width="26.125" style="3" bestFit="1"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21.5" style="3" customWidth="1"/>
    <col min="6418" max="6656" width="9" style="3"/>
    <col min="6657" max="6657" width="2.625" style="3" customWidth="1"/>
    <col min="6658" max="6658" width="20.25" style="3" bestFit="1"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13" style="3" bestFit="1" customWidth="1"/>
    <col min="6666" max="6666" width="45.125" style="3" bestFit="1" customWidth="1"/>
    <col min="6667" max="6667" width="26.125" style="3" bestFit="1"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21.5" style="3" customWidth="1"/>
    <col min="6674" max="6912" width="9" style="3"/>
    <col min="6913" max="6913" width="2.625" style="3" customWidth="1"/>
    <col min="6914" max="6914" width="20.25" style="3" bestFit="1"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13" style="3" bestFit="1" customWidth="1"/>
    <col min="6922" max="6922" width="45.125" style="3" bestFit="1" customWidth="1"/>
    <col min="6923" max="6923" width="26.125" style="3" bestFit="1"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21.5" style="3" customWidth="1"/>
    <col min="6930" max="7168" width="9" style="3"/>
    <col min="7169" max="7169" width="2.625" style="3" customWidth="1"/>
    <col min="7170" max="7170" width="20.25" style="3" bestFit="1"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13" style="3" bestFit="1" customWidth="1"/>
    <col min="7178" max="7178" width="45.125" style="3" bestFit="1" customWidth="1"/>
    <col min="7179" max="7179" width="26.125" style="3" bestFit="1"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21.5" style="3" customWidth="1"/>
    <col min="7186" max="7424" width="9" style="3"/>
    <col min="7425" max="7425" width="2.625" style="3" customWidth="1"/>
    <col min="7426" max="7426" width="20.25" style="3" bestFit="1"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13" style="3" bestFit="1" customWidth="1"/>
    <col min="7434" max="7434" width="45.125" style="3" bestFit="1" customWidth="1"/>
    <col min="7435" max="7435" width="26.125" style="3" bestFit="1"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21.5" style="3" customWidth="1"/>
    <col min="7442" max="7680" width="9" style="3"/>
    <col min="7681" max="7681" width="2.625" style="3" customWidth="1"/>
    <col min="7682" max="7682" width="20.25" style="3" bestFit="1"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13" style="3" bestFit="1" customWidth="1"/>
    <col min="7690" max="7690" width="45.125" style="3" bestFit="1" customWidth="1"/>
    <col min="7691" max="7691" width="26.125" style="3" bestFit="1"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21.5" style="3" customWidth="1"/>
    <col min="7698" max="7936" width="9" style="3"/>
    <col min="7937" max="7937" width="2.625" style="3" customWidth="1"/>
    <col min="7938" max="7938" width="20.25" style="3" bestFit="1"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13" style="3" bestFit="1" customWidth="1"/>
    <col min="7946" max="7946" width="45.125" style="3" bestFit="1" customWidth="1"/>
    <col min="7947" max="7947" width="26.125" style="3" bestFit="1"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21.5" style="3" customWidth="1"/>
    <col min="7954" max="8192" width="9" style="3"/>
    <col min="8193" max="8193" width="2.625" style="3" customWidth="1"/>
    <col min="8194" max="8194" width="20.25" style="3" bestFit="1"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13" style="3" bestFit="1" customWidth="1"/>
    <col min="8202" max="8202" width="45.125" style="3" bestFit="1" customWidth="1"/>
    <col min="8203" max="8203" width="26.125" style="3" bestFit="1"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21.5" style="3" customWidth="1"/>
    <col min="8210" max="8448" width="9" style="3"/>
    <col min="8449" max="8449" width="2.625" style="3" customWidth="1"/>
    <col min="8450" max="8450" width="20.25" style="3" bestFit="1"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13" style="3" bestFit="1" customWidth="1"/>
    <col min="8458" max="8458" width="45.125" style="3" bestFit="1" customWidth="1"/>
    <col min="8459" max="8459" width="26.125" style="3" bestFit="1"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21.5" style="3" customWidth="1"/>
    <col min="8466" max="8704" width="9" style="3"/>
    <col min="8705" max="8705" width="2.625" style="3" customWidth="1"/>
    <col min="8706" max="8706" width="20.25" style="3" bestFit="1"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13" style="3" bestFit="1" customWidth="1"/>
    <col min="8714" max="8714" width="45.125" style="3" bestFit="1" customWidth="1"/>
    <col min="8715" max="8715" width="26.125" style="3" bestFit="1"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21.5" style="3" customWidth="1"/>
    <col min="8722" max="8960" width="9" style="3"/>
    <col min="8961" max="8961" width="2.625" style="3" customWidth="1"/>
    <col min="8962" max="8962" width="20.25" style="3" bestFit="1"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13" style="3" bestFit="1" customWidth="1"/>
    <col min="8970" max="8970" width="45.125" style="3" bestFit="1" customWidth="1"/>
    <col min="8971" max="8971" width="26.125" style="3" bestFit="1"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21.5" style="3" customWidth="1"/>
    <col min="8978" max="9216" width="9" style="3"/>
    <col min="9217" max="9217" width="2.625" style="3" customWidth="1"/>
    <col min="9218" max="9218" width="20.25" style="3" bestFit="1"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13" style="3" bestFit="1" customWidth="1"/>
    <col min="9226" max="9226" width="45.125" style="3" bestFit="1" customWidth="1"/>
    <col min="9227" max="9227" width="26.125" style="3" bestFit="1"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21.5" style="3" customWidth="1"/>
    <col min="9234" max="9472" width="9" style="3"/>
    <col min="9473" max="9473" width="2.625" style="3" customWidth="1"/>
    <col min="9474" max="9474" width="20.25" style="3" bestFit="1"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13" style="3" bestFit="1" customWidth="1"/>
    <col min="9482" max="9482" width="45.125" style="3" bestFit="1" customWidth="1"/>
    <col min="9483" max="9483" width="26.125" style="3" bestFit="1"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21.5" style="3" customWidth="1"/>
    <col min="9490" max="9728" width="9" style="3"/>
    <col min="9729" max="9729" width="2.625" style="3" customWidth="1"/>
    <col min="9730" max="9730" width="20.25" style="3" bestFit="1"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13" style="3" bestFit="1" customWidth="1"/>
    <col min="9738" max="9738" width="45.125" style="3" bestFit="1" customWidth="1"/>
    <col min="9739" max="9739" width="26.125" style="3" bestFit="1"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21.5" style="3" customWidth="1"/>
    <col min="9746" max="9984" width="9" style="3"/>
    <col min="9985" max="9985" width="2.625" style="3" customWidth="1"/>
    <col min="9986" max="9986" width="20.25" style="3" bestFit="1"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13" style="3" bestFit="1" customWidth="1"/>
    <col min="9994" max="9994" width="45.125" style="3" bestFit="1" customWidth="1"/>
    <col min="9995" max="9995" width="26.125" style="3" bestFit="1"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21.5" style="3" customWidth="1"/>
    <col min="10002" max="10240" width="9" style="3"/>
    <col min="10241" max="10241" width="2.625" style="3" customWidth="1"/>
    <col min="10242" max="10242" width="20.25" style="3" bestFit="1"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13" style="3" bestFit="1" customWidth="1"/>
    <col min="10250" max="10250" width="45.125" style="3" bestFit="1" customWidth="1"/>
    <col min="10251" max="10251" width="26.125" style="3" bestFit="1"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21.5" style="3" customWidth="1"/>
    <col min="10258" max="10496" width="9" style="3"/>
    <col min="10497" max="10497" width="2.625" style="3" customWidth="1"/>
    <col min="10498" max="10498" width="20.25" style="3" bestFit="1"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13" style="3" bestFit="1" customWidth="1"/>
    <col min="10506" max="10506" width="45.125" style="3" bestFit="1" customWidth="1"/>
    <col min="10507" max="10507" width="26.125" style="3" bestFit="1"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21.5" style="3" customWidth="1"/>
    <col min="10514" max="10752" width="9" style="3"/>
    <col min="10753" max="10753" width="2.625" style="3" customWidth="1"/>
    <col min="10754" max="10754" width="20.25" style="3" bestFit="1"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13" style="3" bestFit="1" customWidth="1"/>
    <col min="10762" max="10762" width="45.125" style="3" bestFit="1" customWidth="1"/>
    <col min="10763" max="10763" width="26.125" style="3" bestFit="1"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21.5" style="3" customWidth="1"/>
    <col min="10770" max="11008" width="9" style="3"/>
    <col min="11009" max="11009" width="2.625" style="3" customWidth="1"/>
    <col min="11010" max="11010" width="20.25" style="3" bestFit="1"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13" style="3" bestFit="1" customWidth="1"/>
    <col min="11018" max="11018" width="45.125" style="3" bestFit="1" customWidth="1"/>
    <col min="11019" max="11019" width="26.125" style="3" bestFit="1"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21.5" style="3" customWidth="1"/>
    <col min="11026" max="11264" width="9" style="3"/>
    <col min="11265" max="11265" width="2.625" style="3" customWidth="1"/>
    <col min="11266" max="11266" width="20.25" style="3" bestFit="1"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13" style="3" bestFit="1" customWidth="1"/>
    <col min="11274" max="11274" width="45.125" style="3" bestFit="1" customWidth="1"/>
    <col min="11275" max="11275" width="26.125" style="3" bestFit="1"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21.5" style="3" customWidth="1"/>
    <col min="11282" max="11520" width="9" style="3"/>
    <col min="11521" max="11521" width="2.625" style="3" customWidth="1"/>
    <col min="11522" max="11522" width="20.25" style="3" bestFit="1"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13" style="3" bestFit="1" customWidth="1"/>
    <col min="11530" max="11530" width="45.125" style="3" bestFit="1" customWidth="1"/>
    <col min="11531" max="11531" width="26.125" style="3" bestFit="1"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21.5" style="3" customWidth="1"/>
    <col min="11538" max="11776" width="9" style="3"/>
    <col min="11777" max="11777" width="2.625" style="3" customWidth="1"/>
    <col min="11778" max="11778" width="20.25" style="3" bestFit="1"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13" style="3" bestFit="1" customWidth="1"/>
    <col min="11786" max="11786" width="45.125" style="3" bestFit="1" customWidth="1"/>
    <col min="11787" max="11787" width="26.125" style="3" bestFit="1"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21.5" style="3" customWidth="1"/>
    <col min="11794" max="12032" width="9" style="3"/>
    <col min="12033" max="12033" width="2.625" style="3" customWidth="1"/>
    <col min="12034" max="12034" width="20.25" style="3" bestFit="1"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13" style="3" bestFit="1" customWidth="1"/>
    <col min="12042" max="12042" width="45.125" style="3" bestFit="1" customWidth="1"/>
    <col min="12043" max="12043" width="26.125" style="3" bestFit="1"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21.5" style="3" customWidth="1"/>
    <col min="12050" max="12288" width="9" style="3"/>
    <col min="12289" max="12289" width="2.625" style="3" customWidth="1"/>
    <col min="12290" max="12290" width="20.25" style="3" bestFit="1"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13" style="3" bestFit="1" customWidth="1"/>
    <col min="12298" max="12298" width="45.125" style="3" bestFit="1" customWidth="1"/>
    <col min="12299" max="12299" width="26.125" style="3" bestFit="1"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21.5" style="3" customWidth="1"/>
    <col min="12306" max="12544" width="9" style="3"/>
    <col min="12545" max="12545" width="2.625" style="3" customWidth="1"/>
    <col min="12546" max="12546" width="20.25" style="3" bestFit="1"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13" style="3" bestFit="1" customWidth="1"/>
    <col min="12554" max="12554" width="45.125" style="3" bestFit="1" customWidth="1"/>
    <col min="12555" max="12555" width="26.125" style="3" bestFit="1"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21.5" style="3" customWidth="1"/>
    <col min="12562" max="12800" width="9" style="3"/>
    <col min="12801" max="12801" width="2.625" style="3" customWidth="1"/>
    <col min="12802" max="12802" width="20.25" style="3" bestFit="1"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13" style="3" bestFit="1" customWidth="1"/>
    <col min="12810" max="12810" width="45.125" style="3" bestFit="1" customWidth="1"/>
    <col min="12811" max="12811" width="26.125" style="3" bestFit="1"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21.5" style="3" customWidth="1"/>
    <col min="12818" max="13056" width="9" style="3"/>
    <col min="13057" max="13057" width="2.625" style="3" customWidth="1"/>
    <col min="13058" max="13058" width="20.25" style="3" bestFit="1"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13" style="3" bestFit="1" customWidth="1"/>
    <col min="13066" max="13066" width="45.125" style="3" bestFit="1" customWidth="1"/>
    <col min="13067" max="13067" width="26.125" style="3" bestFit="1"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21.5" style="3" customWidth="1"/>
    <col min="13074" max="13312" width="9" style="3"/>
    <col min="13313" max="13313" width="2.625" style="3" customWidth="1"/>
    <col min="13314" max="13314" width="20.25" style="3" bestFit="1"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13" style="3" bestFit="1" customWidth="1"/>
    <col min="13322" max="13322" width="45.125" style="3" bestFit="1" customWidth="1"/>
    <col min="13323" max="13323" width="26.125" style="3" bestFit="1"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21.5" style="3" customWidth="1"/>
    <col min="13330" max="13568" width="9" style="3"/>
    <col min="13569" max="13569" width="2.625" style="3" customWidth="1"/>
    <col min="13570" max="13570" width="20.25" style="3" bestFit="1"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13" style="3" bestFit="1" customWidth="1"/>
    <col min="13578" max="13578" width="45.125" style="3" bestFit="1" customWidth="1"/>
    <col min="13579" max="13579" width="26.125" style="3" bestFit="1"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21.5" style="3" customWidth="1"/>
    <col min="13586" max="13824" width="9" style="3"/>
    <col min="13825" max="13825" width="2.625" style="3" customWidth="1"/>
    <col min="13826" max="13826" width="20.25" style="3" bestFit="1"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13" style="3" bestFit="1" customWidth="1"/>
    <col min="13834" max="13834" width="45.125" style="3" bestFit="1" customWidth="1"/>
    <col min="13835" max="13835" width="26.125" style="3" bestFit="1"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21.5" style="3" customWidth="1"/>
    <col min="13842" max="14080" width="9" style="3"/>
    <col min="14081" max="14081" width="2.625" style="3" customWidth="1"/>
    <col min="14082" max="14082" width="20.25" style="3" bestFit="1"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13" style="3" bestFit="1" customWidth="1"/>
    <col min="14090" max="14090" width="45.125" style="3" bestFit="1" customWidth="1"/>
    <col min="14091" max="14091" width="26.125" style="3" bestFit="1"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21.5" style="3" customWidth="1"/>
    <col min="14098" max="14336" width="9" style="3"/>
    <col min="14337" max="14337" width="2.625" style="3" customWidth="1"/>
    <col min="14338" max="14338" width="20.25" style="3" bestFit="1"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13" style="3" bestFit="1" customWidth="1"/>
    <col min="14346" max="14346" width="45.125" style="3" bestFit="1" customWidth="1"/>
    <col min="14347" max="14347" width="26.125" style="3" bestFit="1"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21.5" style="3" customWidth="1"/>
    <col min="14354" max="14592" width="9" style="3"/>
    <col min="14593" max="14593" width="2.625" style="3" customWidth="1"/>
    <col min="14594" max="14594" width="20.25" style="3" bestFit="1"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13" style="3" bestFit="1" customWidth="1"/>
    <col min="14602" max="14602" width="45.125" style="3" bestFit="1" customWidth="1"/>
    <col min="14603" max="14603" width="26.125" style="3" bestFit="1"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21.5" style="3" customWidth="1"/>
    <col min="14610" max="14848" width="9" style="3"/>
    <col min="14849" max="14849" width="2.625" style="3" customWidth="1"/>
    <col min="14850" max="14850" width="20.25" style="3" bestFit="1"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13" style="3" bestFit="1" customWidth="1"/>
    <col min="14858" max="14858" width="45.125" style="3" bestFit="1" customWidth="1"/>
    <col min="14859" max="14859" width="26.125" style="3" bestFit="1"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21.5" style="3" customWidth="1"/>
    <col min="14866" max="15104" width="9" style="3"/>
    <col min="15105" max="15105" width="2.625" style="3" customWidth="1"/>
    <col min="15106" max="15106" width="20.25" style="3" bestFit="1"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13" style="3" bestFit="1" customWidth="1"/>
    <col min="15114" max="15114" width="45.125" style="3" bestFit="1" customWidth="1"/>
    <col min="15115" max="15115" width="26.125" style="3" bestFit="1"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21.5" style="3" customWidth="1"/>
    <col min="15122" max="15360" width="9" style="3"/>
    <col min="15361" max="15361" width="2.625" style="3" customWidth="1"/>
    <col min="15362" max="15362" width="20.25" style="3" bestFit="1"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13" style="3" bestFit="1" customWidth="1"/>
    <col min="15370" max="15370" width="45.125" style="3" bestFit="1" customWidth="1"/>
    <col min="15371" max="15371" width="26.125" style="3" bestFit="1"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21.5" style="3" customWidth="1"/>
    <col min="15378" max="15616" width="9" style="3"/>
    <col min="15617" max="15617" width="2.625" style="3" customWidth="1"/>
    <col min="15618" max="15618" width="20.25" style="3" bestFit="1"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13" style="3" bestFit="1" customWidth="1"/>
    <col min="15626" max="15626" width="45.125" style="3" bestFit="1" customWidth="1"/>
    <col min="15627" max="15627" width="26.125" style="3" bestFit="1"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21.5" style="3" customWidth="1"/>
    <col min="15634" max="15872" width="9" style="3"/>
    <col min="15873" max="15873" width="2.625" style="3" customWidth="1"/>
    <col min="15874" max="15874" width="20.25" style="3" bestFit="1"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13" style="3" bestFit="1" customWidth="1"/>
    <col min="15882" max="15882" width="45.125" style="3" bestFit="1" customWidth="1"/>
    <col min="15883" max="15883" width="26.125" style="3" bestFit="1"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21.5" style="3" customWidth="1"/>
    <col min="15890" max="16128" width="9" style="3"/>
    <col min="16129" max="16129" width="2.625" style="3" customWidth="1"/>
    <col min="16130" max="16130" width="20.25" style="3" bestFit="1"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13" style="3" bestFit="1" customWidth="1"/>
    <col min="16138" max="16138" width="45.125" style="3" bestFit="1" customWidth="1"/>
    <col min="16139" max="16139" width="26.125" style="3" bestFit="1"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21.5" style="3" customWidth="1"/>
    <col min="16146" max="16384" width="9" style="3"/>
  </cols>
  <sheetData>
    <row r="2" spans="2:17" ht="20.100000000000001" customHeight="1">
      <c r="B2" s="1" t="s">
        <v>0</v>
      </c>
      <c r="C2" s="1"/>
      <c r="D2" s="1"/>
      <c r="E2" s="488" t="s">
        <v>1431</v>
      </c>
      <c r="G2" s="4" t="s">
        <v>2</v>
      </c>
      <c r="H2" s="5"/>
      <c r="I2" s="6"/>
      <c r="J2" s="125">
        <f>SUM(H:H)</f>
        <v>418443</v>
      </c>
    </row>
    <row r="3" spans="2:17" ht="20.100000000000001" customHeight="1">
      <c r="B3" s="1" t="s">
        <v>3</v>
      </c>
      <c r="C3" s="1"/>
      <c r="D3" s="1"/>
      <c r="E3" s="14" t="s">
        <v>1432</v>
      </c>
    </row>
    <row r="4" spans="2:17" ht="20.100000000000001" customHeight="1">
      <c r="B4" s="1" t="s">
        <v>5</v>
      </c>
      <c r="C4" s="1"/>
      <c r="D4" s="1"/>
      <c r="E4" s="14" t="s">
        <v>1432</v>
      </c>
      <c r="G4" s="489" t="s">
        <v>1433</v>
      </c>
      <c r="H4" s="490"/>
      <c r="I4" s="490"/>
      <c r="J4" s="491"/>
    </row>
    <row r="5" spans="2:17" ht="20.100000000000001" customHeight="1">
      <c r="B5" s="1" t="s">
        <v>6</v>
      </c>
      <c r="C5" s="1"/>
      <c r="D5" s="1"/>
      <c r="E5" s="15">
        <v>44606</v>
      </c>
      <c r="G5" s="492"/>
      <c r="H5" s="493"/>
      <c r="I5" s="493"/>
      <c r="J5" s="494"/>
    </row>
    <row r="6" spans="2:17" ht="20.100000000000001" customHeight="1">
      <c r="B6" s="1" t="s">
        <v>8</v>
      </c>
      <c r="C6" s="1"/>
      <c r="D6" s="1"/>
      <c r="E6" s="15">
        <v>44606</v>
      </c>
      <c r="G6" s="495"/>
      <c r="H6" s="496"/>
      <c r="I6" s="496"/>
      <c r="J6" s="49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7" s="9" customFormat="1" ht="19.7" customHeight="1">
      <c r="B10" s="498" t="s">
        <v>1434</v>
      </c>
      <c r="C10" s="344" t="s">
        <v>645</v>
      </c>
      <c r="D10" s="344" t="s">
        <v>645</v>
      </c>
      <c r="E10" s="499" t="s">
        <v>1435</v>
      </c>
      <c r="F10" s="500">
        <v>3</v>
      </c>
      <c r="G10" s="501">
        <v>11200</v>
      </c>
      <c r="H10" s="501">
        <f t="shared" ref="H10:H48" si="0">F10*G10</f>
        <v>33600</v>
      </c>
      <c r="I10" s="502"/>
      <c r="J10" s="503" t="s">
        <v>458</v>
      </c>
      <c r="K10" s="504"/>
      <c r="L10" s="505"/>
      <c r="M10" s="335">
        <v>44589</v>
      </c>
      <c r="N10" s="344" t="s">
        <v>648</v>
      </c>
      <c r="O10" s="336">
        <v>44607</v>
      </c>
      <c r="P10" s="336"/>
      <c r="Q10" s="338"/>
    </row>
    <row r="11" spans="2:17" s="9" customFormat="1" ht="19.7" customHeight="1">
      <c r="B11" s="506"/>
      <c r="C11" s="344" t="s">
        <v>645</v>
      </c>
      <c r="D11" s="344" t="s">
        <v>645</v>
      </c>
      <c r="E11" s="499" t="s">
        <v>1436</v>
      </c>
      <c r="F11" s="500">
        <v>3</v>
      </c>
      <c r="G11" s="501">
        <v>6000</v>
      </c>
      <c r="H11" s="501">
        <f t="shared" si="0"/>
        <v>18000</v>
      </c>
      <c r="I11" s="502"/>
      <c r="J11" s="503" t="s">
        <v>1437</v>
      </c>
      <c r="K11" s="504"/>
      <c r="L11" s="505"/>
      <c r="M11" s="335">
        <v>44589</v>
      </c>
      <c r="N11" s="344" t="s">
        <v>648</v>
      </c>
      <c r="O11" s="336">
        <v>44607</v>
      </c>
      <c r="P11" s="336"/>
      <c r="Q11" s="338"/>
    </row>
    <row r="12" spans="2:17" s="9" customFormat="1" ht="19.7" customHeight="1">
      <c r="B12" s="506"/>
      <c r="C12" s="344" t="s">
        <v>645</v>
      </c>
      <c r="D12" s="344" t="s">
        <v>645</v>
      </c>
      <c r="E12" s="499" t="s">
        <v>1438</v>
      </c>
      <c r="F12" s="500">
        <v>3</v>
      </c>
      <c r="G12" s="501">
        <v>7000</v>
      </c>
      <c r="H12" s="501">
        <f>F12*G12</f>
        <v>21000</v>
      </c>
      <c r="I12" s="502"/>
      <c r="J12" s="503" t="s">
        <v>1439</v>
      </c>
      <c r="K12" s="504"/>
      <c r="L12" s="505"/>
      <c r="M12" s="335">
        <v>44589</v>
      </c>
      <c r="N12" s="344" t="s">
        <v>648</v>
      </c>
      <c r="O12" s="336">
        <v>44607</v>
      </c>
      <c r="P12" s="336"/>
      <c r="Q12" s="338"/>
    </row>
    <row r="13" spans="2:17" s="9" customFormat="1" ht="19.7" customHeight="1">
      <c r="B13" s="506"/>
      <c r="C13" s="344" t="s">
        <v>645</v>
      </c>
      <c r="D13" s="344" t="s">
        <v>645</v>
      </c>
      <c r="E13" s="499" t="s">
        <v>1440</v>
      </c>
      <c r="F13" s="500">
        <v>4</v>
      </c>
      <c r="G13" s="501">
        <v>5400</v>
      </c>
      <c r="H13" s="501">
        <f>F13*G13</f>
        <v>21600</v>
      </c>
      <c r="I13" s="502"/>
      <c r="J13" s="503" t="s">
        <v>1441</v>
      </c>
      <c r="K13" s="507" t="s">
        <v>1442</v>
      </c>
      <c r="L13" s="505"/>
      <c r="M13" s="335">
        <v>44589</v>
      </c>
      <c r="N13" s="344" t="s">
        <v>648</v>
      </c>
      <c r="O13" s="336">
        <v>44607</v>
      </c>
      <c r="P13" s="336"/>
      <c r="Q13" s="338"/>
    </row>
    <row r="14" spans="2:17" s="9" customFormat="1" ht="19.7" customHeight="1">
      <c r="B14" s="508"/>
      <c r="C14" s="344" t="s">
        <v>645</v>
      </c>
      <c r="D14" s="344" t="s">
        <v>645</v>
      </c>
      <c r="E14" s="499" t="s">
        <v>1443</v>
      </c>
      <c r="F14" s="500">
        <v>4</v>
      </c>
      <c r="G14" s="501">
        <v>5100</v>
      </c>
      <c r="H14" s="501">
        <f t="shared" si="0"/>
        <v>20400</v>
      </c>
      <c r="I14" s="502"/>
      <c r="J14" s="503" t="s">
        <v>1444</v>
      </c>
      <c r="K14" s="507" t="s">
        <v>1442</v>
      </c>
      <c r="L14" s="505"/>
      <c r="M14" s="335">
        <v>44589</v>
      </c>
      <c r="N14" s="344" t="s">
        <v>648</v>
      </c>
      <c r="O14" s="336">
        <v>44607</v>
      </c>
      <c r="P14" s="336"/>
      <c r="Q14" s="338"/>
    </row>
    <row r="15" spans="2:17" s="9" customFormat="1" ht="19.7" customHeight="1">
      <c r="B15" s="509"/>
      <c r="C15" s="16"/>
      <c r="D15" s="16"/>
      <c r="E15" s="145"/>
      <c r="F15" s="383"/>
      <c r="G15" s="278"/>
      <c r="H15" s="278"/>
      <c r="I15" s="464"/>
      <c r="J15" s="510"/>
      <c r="K15" s="471"/>
      <c r="L15" s="165"/>
      <c r="M15" s="19"/>
      <c r="N15" s="16"/>
      <c r="O15" s="56"/>
      <c r="P15" s="56"/>
      <c r="Q15" s="21"/>
    </row>
    <row r="16" spans="2:17" s="9" customFormat="1" ht="19.7" customHeight="1">
      <c r="B16" s="509"/>
      <c r="C16" s="16" t="s">
        <v>178</v>
      </c>
      <c r="D16" s="16" t="s">
        <v>178</v>
      </c>
      <c r="E16" s="145" t="s">
        <v>1445</v>
      </c>
      <c r="F16" s="383">
        <v>6</v>
      </c>
      <c r="G16" s="278">
        <v>1197</v>
      </c>
      <c r="H16" s="278">
        <f t="shared" si="0"/>
        <v>7182</v>
      </c>
      <c r="I16" s="464"/>
      <c r="J16" s="510" t="s">
        <v>1446</v>
      </c>
      <c r="K16" s="471"/>
      <c r="L16" s="165"/>
      <c r="M16" s="19">
        <v>44592</v>
      </c>
      <c r="N16" s="16" t="s">
        <v>648</v>
      </c>
      <c r="O16" s="56">
        <v>44600</v>
      </c>
      <c r="P16" s="56"/>
      <c r="Q16" s="21"/>
    </row>
    <row r="17" spans="2:17" s="9" customFormat="1" ht="19.7" customHeight="1">
      <c r="B17" s="509"/>
      <c r="C17" s="16" t="s">
        <v>178</v>
      </c>
      <c r="D17" s="16" t="s">
        <v>178</v>
      </c>
      <c r="E17" s="145" t="s">
        <v>1447</v>
      </c>
      <c r="F17" s="383">
        <v>6</v>
      </c>
      <c r="G17" s="278">
        <v>268</v>
      </c>
      <c r="H17" s="278">
        <f t="shared" si="0"/>
        <v>1608</v>
      </c>
      <c r="I17" s="464"/>
      <c r="J17" s="510" t="s">
        <v>1448</v>
      </c>
      <c r="K17" s="510"/>
      <c r="L17" s="165"/>
      <c r="M17" s="19">
        <v>44592</v>
      </c>
      <c r="N17" s="16" t="s">
        <v>648</v>
      </c>
      <c r="O17" s="56">
        <v>44600</v>
      </c>
      <c r="P17" s="56"/>
      <c r="Q17" s="21"/>
    </row>
    <row r="18" spans="2:17" s="9" customFormat="1" ht="19.7" customHeight="1">
      <c r="B18" s="509"/>
      <c r="C18" s="16" t="s">
        <v>178</v>
      </c>
      <c r="D18" s="16" t="s">
        <v>178</v>
      </c>
      <c r="E18" s="145" t="s">
        <v>1449</v>
      </c>
      <c r="F18" s="383">
        <v>6</v>
      </c>
      <c r="G18" s="278">
        <v>1520</v>
      </c>
      <c r="H18" s="278">
        <f t="shared" si="0"/>
        <v>9120</v>
      </c>
      <c r="I18" s="464"/>
      <c r="J18" s="510" t="s">
        <v>1450</v>
      </c>
      <c r="K18" s="471"/>
      <c r="L18" s="165"/>
      <c r="M18" s="19">
        <v>44592</v>
      </c>
      <c r="N18" s="16" t="s">
        <v>648</v>
      </c>
      <c r="O18" s="56">
        <v>44600</v>
      </c>
      <c r="P18" s="56"/>
      <c r="Q18" s="21"/>
    </row>
    <row r="19" spans="2:17" s="9" customFormat="1" ht="19.7" customHeight="1">
      <c r="B19" s="509"/>
      <c r="C19" s="16" t="s">
        <v>178</v>
      </c>
      <c r="D19" s="16" t="s">
        <v>178</v>
      </c>
      <c r="E19" s="145" t="s">
        <v>1451</v>
      </c>
      <c r="F19" s="383">
        <v>3</v>
      </c>
      <c r="G19" s="278">
        <v>470</v>
      </c>
      <c r="H19" s="278">
        <f t="shared" si="0"/>
        <v>1410</v>
      </c>
      <c r="I19" s="464"/>
      <c r="J19" s="510" t="s">
        <v>1452</v>
      </c>
      <c r="K19" s="471"/>
      <c r="L19" s="165"/>
      <c r="M19" s="19">
        <v>44592</v>
      </c>
      <c r="N19" s="16" t="s">
        <v>648</v>
      </c>
      <c r="O19" s="56">
        <v>44600</v>
      </c>
      <c r="P19" s="56"/>
      <c r="Q19" s="21"/>
    </row>
    <row r="20" spans="2:17" s="9" customFormat="1" ht="19.7" customHeight="1">
      <c r="B20" s="509"/>
      <c r="C20" s="16" t="s">
        <v>178</v>
      </c>
      <c r="D20" s="16" t="s">
        <v>178</v>
      </c>
      <c r="E20" s="145" t="s">
        <v>1453</v>
      </c>
      <c r="F20" s="383">
        <v>3</v>
      </c>
      <c r="G20" s="278">
        <v>2880</v>
      </c>
      <c r="H20" s="278">
        <f t="shared" si="0"/>
        <v>8640</v>
      </c>
      <c r="I20" s="464"/>
      <c r="J20" s="510" t="s">
        <v>129</v>
      </c>
      <c r="K20" s="471"/>
      <c r="L20" s="165"/>
      <c r="M20" s="19">
        <v>44592</v>
      </c>
      <c r="N20" s="16" t="s">
        <v>648</v>
      </c>
      <c r="O20" s="56">
        <v>44600</v>
      </c>
      <c r="P20" s="56"/>
      <c r="Q20" s="21"/>
    </row>
    <row r="21" spans="2:17" s="9" customFormat="1" ht="19.7" customHeight="1">
      <c r="B21" s="509"/>
      <c r="C21" s="16" t="s">
        <v>178</v>
      </c>
      <c r="D21" s="16" t="s">
        <v>178</v>
      </c>
      <c r="E21" s="145" t="s">
        <v>1454</v>
      </c>
      <c r="F21" s="383">
        <v>3</v>
      </c>
      <c r="G21" s="278">
        <v>2510</v>
      </c>
      <c r="H21" s="278">
        <f t="shared" si="0"/>
        <v>7530</v>
      </c>
      <c r="I21" s="464"/>
      <c r="J21" s="510" t="s">
        <v>129</v>
      </c>
      <c r="K21" s="471"/>
      <c r="L21" s="165"/>
      <c r="M21" s="19">
        <v>44592</v>
      </c>
      <c r="N21" s="16" t="s">
        <v>648</v>
      </c>
      <c r="O21" s="56">
        <v>44600</v>
      </c>
      <c r="P21" s="56"/>
      <c r="Q21" s="21"/>
    </row>
    <row r="22" spans="2:17" s="9" customFormat="1" ht="19.7" customHeight="1">
      <c r="B22" s="509"/>
      <c r="C22" s="511" t="s">
        <v>178</v>
      </c>
      <c r="D22" s="511" t="s">
        <v>178</v>
      </c>
      <c r="E22" s="364" t="s">
        <v>1455</v>
      </c>
      <c r="F22" s="512">
        <v>3</v>
      </c>
      <c r="G22" s="513">
        <v>254</v>
      </c>
      <c r="H22" s="514">
        <f t="shared" si="0"/>
        <v>762</v>
      </c>
      <c r="I22" s="512"/>
      <c r="J22" s="515" t="s">
        <v>1456</v>
      </c>
      <c r="K22" s="471"/>
      <c r="L22" s="165"/>
      <c r="M22" s="19">
        <v>44592</v>
      </c>
      <c r="N22" s="16" t="s">
        <v>648</v>
      </c>
      <c r="O22" s="56">
        <v>44600</v>
      </c>
      <c r="P22" s="56"/>
      <c r="Q22" s="21"/>
    </row>
    <row r="23" spans="2:17" s="9" customFormat="1" ht="19.7" customHeight="1">
      <c r="B23" s="516"/>
      <c r="C23" s="16" t="s">
        <v>1457</v>
      </c>
      <c r="D23" s="16" t="s">
        <v>55</v>
      </c>
      <c r="E23" s="145" t="s">
        <v>1458</v>
      </c>
      <c r="F23" s="383">
        <v>3</v>
      </c>
      <c r="G23" s="278">
        <v>32760</v>
      </c>
      <c r="H23" s="278">
        <f t="shared" si="0"/>
        <v>98280</v>
      </c>
      <c r="I23" s="464"/>
      <c r="J23" s="510" t="s">
        <v>1459</v>
      </c>
      <c r="L23" s="165"/>
      <c r="M23" s="19">
        <v>44592</v>
      </c>
      <c r="N23" s="16"/>
      <c r="O23" s="517">
        <v>44607</v>
      </c>
      <c r="P23" s="482" t="s">
        <v>1460</v>
      </c>
      <c r="Q23" s="21">
        <v>44613</v>
      </c>
    </row>
    <row r="24" spans="2:17" s="9" customFormat="1" ht="19.7" customHeight="1">
      <c r="B24" s="16"/>
      <c r="C24" s="16"/>
      <c r="D24" s="16"/>
      <c r="E24" s="145"/>
      <c r="F24" s="383"/>
      <c r="G24" s="278"/>
      <c r="H24" s="278">
        <f t="shared" si="0"/>
        <v>0</v>
      </c>
      <c r="I24" s="464"/>
      <c r="J24" s="510"/>
      <c r="K24" s="471"/>
      <c r="L24" s="165"/>
      <c r="M24" s="19"/>
      <c r="N24" s="16"/>
      <c r="O24" s="347"/>
      <c r="P24" s="56"/>
      <c r="Q24" s="21"/>
    </row>
    <row r="25" spans="2:17" s="9" customFormat="1" ht="19.7" customHeight="1">
      <c r="B25" s="518" t="s">
        <v>1461</v>
      </c>
      <c r="C25" s="344" t="s">
        <v>645</v>
      </c>
      <c r="D25" s="344" t="s">
        <v>645</v>
      </c>
      <c r="E25" s="499" t="s">
        <v>1462</v>
      </c>
      <c r="F25" s="500">
        <v>3</v>
      </c>
      <c r="G25" s="501">
        <v>2100</v>
      </c>
      <c r="H25" s="501">
        <f t="shared" si="0"/>
        <v>6300</v>
      </c>
      <c r="I25" s="502"/>
      <c r="J25" s="499" t="s">
        <v>1463</v>
      </c>
      <c r="K25" s="504"/>
      <c r="L25" s="505"/>
      <c r="M25" s="335">
        <v>44589</v>
      </c>
      <c r="N25" s="344" t="s">
        <v>648</v>
      </c>
      <c r="O25" s="336">
        <v>44607</v>
      </c>
      <c r="P25" s="336"/>
      <c r="Q25" s="338"/>
    </row>
    <row r="26" spans="2:17" s="9" customFormat="1" ht="19.7" customHeight="1">
      <c r="B26" s="519"/>
      <c r="C26" s="16"/>
      <c r="D26" s="16"/>
      <c r="E26" s="177"/>
      <c r="F26" s="17"/>
      <c r="G26" s="520"/>
      <c r="H26" s="278">
        <f t="shared" si="0"/>
        <v>0</v>
      </c>
      <c r="I26" s="464"/>
      <c r="J26" s="146"/>
      <c r="K26" s="471"/>
      <c r="L26" s="165"/>
      <c r="M26" s="19"/>
      <c r="N26" s="16"/>
      <c r="O26" s="347"/>
      <c r="P26" s="56"/>
      <c r="Q26" s="21"/>
    </row>
    <row r="27" spans="2:17" s="9" customFormat="1" ht="19.7" customHeight="1">
      <c r="B27" s="498" t="s">
        <v>1464</v>
      </c>
      <c r="C27" s="344" t="s">
        <v>645</v>
      </c>
      <c r="D27" s="344" t="s">
        <v>645</v>
      </c>
      <c r="E27" s="499" t="s">
        <v>1465</v>
      </c>
      <c r="F27" s="500">
        <v>3</v>
      </c>
      <c r="G27" s="501">
        <v>8700</v>
      </c>
      <c r="H27" s="501">
        <f t="shared" si="0"/>
        <v>26100</v>
      </c>
      <c r="I27" s="502"/>
      <c r="J27" s="503" t="s">
        <v>1466</v>
      </c>
      <c r="K27" s="504"/>
      <c r="L27" s="505"/>
      <c r="M27" s="335">
        <v>44589</v>
      </c>
      <c r="N27" s="344" t="s">
        <v>648</v>
      </c>
      <c r="O27" s="336">
        <v>44607</v>
      </c>
      <c r="P27" s="336"/>
      <c r="Q27" s="338"/>
    </row>
    <row r="28" spans="2:17" s="9" customFormat="1" ht="19.7" customHeight="1">
      <c r="B28" s="508"/>
      <c r="C28" s="344" t="s">
        <v>645</v>
      </c>
      <c r="D28" s="344" t="s">
        <v>645</v>
      </c>
      <c r="E28" s="499" t="s">
        <v>461</v>
      </c>
      <c r="F28" s="500">
        <v>3</v>
      </c>
      <c r="G28" s="501">
        <v>4200</v>
      </c>
      <c r="H28" s="501">
        <f t="shared" si="0"/>
        <v>12600</v>
      </c>
      <c r="I28" s="502"/>
      <c r="J28" s="503" t="s">
        <v>1467</v>
      </c>
      <c r="K28" s="504"/>
      <c r="L28" s="505"/>
      <c r="M28" s="335">
        <v>44589</v>
      </c>
      <c r="N28" s="344" t="s">
        <v>648</v>
      </c>
      <c r="O28" s="336">
        <v>44607</v>
      </c>
      <c r="P28" s="336"/>
      <c r="Q28" s="338"/>
    </row>
    <row r="29" spans="2:17" s="9" customFormat="1" ht="19.7" customHeight="1">
      <c r="B29" s="16"/>
      <c r="C29" s="16" t="s">
        <v>178</v>
      </c>
      <c r="D29" s="16" t="s">
        <v>178</v>
      </c>
      <c r="E29" s="145" t="s">
        <v>1341</v>
      </c>
      <c r="F29" s="383">
        <v>6</v>
      </c>
      <c r="G29" s="278">
        <v>71</v>
      </c>
      <c r="H29" s="53">
        <f t="shared" si="0"/>
        <v>426</v>
      </c>
      <c r="I29" s="464"/>
      <c r="J29" s="510" t="s">
        <v>1468</v>
      </c>
      <c r="K29" s="471"/>
      <c r="L29" s="165"/>
      <c r="M29" s="19">
        <v>44592</v>
      </c>
      <c r="N29" s="16" t="s">
        <v>648</v>
      </c>
      <c r="O29" s="56">
        <v>44600</v>
      </c>
      <c r="P29" s="56"/>
      <c r="Q29" s="21"/>
    </row>
    <row r="30" spans="2:17" s="9" customFormat="1" ht="19.7" customHeight="1">
      <c r="B30" s="16"/>
      <c r="C30" s="16" t="s">
        <v>178</v>
      </c>
      <c r="D30" s="16" t="s">
        <v>178</v>
      </c>
      <c r="E30" s="145" t="s">
        <v>1343</v>
      </c>
      <c r="F30" s="383">
        <v>6</v>
      </c>
      <c r="G30" s="278">
        <v>30</v>
      </c>
      <c r="H30" s="53">
        <f t="shared" si="0"/>
        <v>180</v>
      </c>
      <c r="I30" s="464"/>
      <c r="J30" s="510" t="s">
        <v>168</v>
      </c>
      <c r="K30" s="471"/>
      <c r="L30" s="165"/>
      <c r="M30" s="19">
        <v>44592</v>
      </c>
      <c r="N30" s="16" t="s">
        <v>648</v>
      </c>
      <c r="O30" s="56">
        <v>44600</v>
      </c>
      <c r="P30" s="56"/>
      <c r="Q30" s="21"/>
    </row>
    <row r="31" spans="2:17" s="9" customFormat="1" ht="19.7" customHeight="1">
      <c r="B31" s="16"/>
      <c r="C31" s="16"/>
      <c r="D31" s="16"/>
      <c r="E31" s="145"/>
      <c r="F31" s="383"/>
      <c r="G31" s="278"/>
      <c r="H31" s="278"/>
      <c r="I31" s="464"/>
      <c r="J31" s="510"/>
      <c r="K31" s="471"/>
      <c r="L31" s="165"/>
      <c r="M31" s="19"/>
      <c r="N31" s="16"/>
      <c r="O31" s="347"/>
      <c r="P31" s="56"/>
      <c r="Q31" s="21"/>
    </row>
    <row r="32" spans="2:17" s="9" customFormat="1" ht="19.7" customHeight="1">
      <c r="B32" s="521" t="s">
        <v>1461</v>
      </c>
      <c r="C32" s="16" t="s">
        <v>645</v>
      </c>
      <c r="D32" s="16" t="s">
        <v>645</v>
      </c>
      <c r="E32" s="145" t="s">
        <v>1469</v>
      </c>
      <c r="F32" s="383">
        <v>3</v>
      </c>
      <c r="G32" s="278">
        <v>16800</v>
      </c>
      <c r="H32" s="278">
        <f>F32*G32</f>
        <v>50400</v>
      </c>
      <c r="I32" s="464"/>
      <c r="J32" s="510" t="s">
        <v>1470</v>
      </c>
      <c r="K32" s="471"/>
      <c r="L32" s="165"/>
      <c r="M32" s="19">
        <v>44589</v>
      </c>
      <c r="N32" s="16" t="s">
        <v>648</v>
      </c>
      <c r="O32" s="56">
        <v>44607</v>
      </c>
      <c r="P32" s="56"/>
      <c r="Q32" s="21"/>
    </row>
    <row r="33" spans="2:17" s="9" customFormat="1" ht="19.7" customHeight="1">
      <c r="B33" s="516"/>
      <c r="C33" s="16" t="s">
        <v>1457</v>
      </c>
      <c r="D33" s="16" t="s">
        <v>55</v>
      </c>
      <c r="E33" s="522" t="s">
        <v>1471</v>
      </c>
      <c r="F33" s="383">
        <v>3</v>
      </c>
      <c r="G33" s="278">
        <v>3080</v>
      </c>
      <c r="H33" s="278">
        <f t="shared" si="0"/>
        <v>9240</v>
      </c>
      <c r="I33" s="464"/>
      <c r="J33" s="510" t="s">
        <v>1074</v>
      </c>
      <c r="K33" s="471"/>
      <c r="L33" s="165"/>
      <c r="M33" s="19">
        <v>44592</v>
      </c>
      <c r="N33" s="16"/>
      <c r="O33" s="347">
        <v>44607</v>
      </c>
      <c r="P33" s="56"/>
      <c r="Q33" s="21">
        <v>44602</v>
      </c>
    </row>
    <row r="34" spans="2:17" s="9" customFormat="1" ht="19.7" customHeight="1">
      <c r="B34" s="516"/>
      <c r="C34" s="16" t="s">
        <v>1457</v>
      </c>
      <c r="D34" s="16" t="s">
        <v>55</v>
      </c>
      <c r="E34" s="145" t="s">
        <v>1472</v>
      </c>
      <c r="F34" s="383">
        <v>3</v>
      </c>
      <c r="G34" s="278">
        <v>6820</v>
      </c>
      <c r="H34" s="278">
        <f t="shared" si="0"/>
        <v>20460</v>
      </c>
      <c r="I34" s="464"/>
      <c r="J34" s="510" t="s">
        <v>736</v>
      </c>
      <c r="K34" s="471"/>
      <c r="L34" s="165"/>
      <c r="M34" s="19">
        <v>44592</v>
      </c>
      <c r="N34" s="16"/>
      <c r="O34" s="347">
        <v>44607</v>
      </c>
      <c r="P34" s="56"/>
      <c r="Q34" s="21">
        <v>44602</v>
      </c>
    </row>
    <row r="35" spans="2:17" s="9" customFormat="1" ht="19.7" customHeight="1">
      <c r="B35" s="516"/>
      <c r="C35" s="16" t="s">
        <v>1457</v>
      </c>
      <c r="D35" s="16" t="s">
        <v>55</v>
      </c>
      <c r="E35" s="145" t="s">
        <v>1473</v>
      </c>
      <c r="F35" s="383">
        <v>6</v>
      </c>
      <c r="G35" s="278">
        <v>230</v>
      </c>
      <c r="H35" s="278">
        <f t="shared" si="0"/>
        <v>1380</v>
      </c>
      <c r="I35" s="464"/>
      <c r="J35" s="510" t="s">
        <v>1474</v>
      </c>
      <c r="K35" s="471"/>
      <c r="L35" s="165"/>
      <c r="M35" s="19">
        <v>44592</v>
      </c>
      <c r="N35" s="16"/>
      <c r="O35" s="347">
        <v>44607</v>
      </c>
      <c r="P35" s="56"/>
      <c r="Q35" s="523">
        <v>44602</v>
      </c>
    </row>
    <row r="36" spans="2:17" s="9" customFormat="1" ht="19.7" customHeight="1">
      <c r="B36" s="509"/>
      <c r="C36" s="16" t="s">
        <v>178</v>
      </c>
      <c r="D36" s="16" t="s">
        <v>178</v>
      </c>
      <c r="E36" s="524" t="s">
        <v>1007</v>
      </c>
      <c r="F36" s="17">
        <v>3</v>
      </c>
      <c r="G36" s="520">
        <v>861</v>
      </c>
      <c r="H36" s="278">
        <f t="shared" si="0"/>
        <v>2583</v>
      </c>
      <c r="I36" s="18"/>
      <c r="J36" s="146" t="s">
        <v>137</v>
      </c>
      <c r="K36" s="471"/>
      <c r="L36" s="165"/>
      <c r="M36" s="19">
        <v>44592</v>
      </c>
      <c r="N36" s="16" t="s">
        <v>648</v>
      </c>
      <c r="O36" s="56">
        <v>44600</v>
      </c>
      <c r="P36" s="56"/>
      <c r="Q36" s="21"/>
    </row>
    <row r="37" spans="2:17" s="538" customFormat="1" ht="19.7" customHeight="1">
      <c r="B37" s="525"/>
      <c r="C37" s="526" t="s">
        <v>178</v>
      </c>
      <c r="D37" s="526" t="s">
        <v>178</v>
      </c>
      <c r="E37" s="527" t="s">
        <v>1475</v>
      </c>
      <c r="F37" s="528"/>
      <c r="G37" s="529">
        <v>830</v>
      </c>
      <c r="H37" s="530">
        <f t="shared" si="0"/>
        <v>0</v>
      </c>
      <c r="I37" s="531"/>
      <c r="J37" s="527" t="s">
        <v>1476</v>
      </c>
      <c r="K37" s="532"/>
      <c r="L37" s="533"/>
      <c r="M37" s="534"/>
      <c r="N37" s="526"/>
      <c r="O37" s="535"/>
      <c r="P37" s="536"/>
      <c r="Q37" s="537"/>
    </row>
    <row r="38" spans="2:17" s="9" customFormat="1" ht="19.7" customHeight="1">
      <c r="B38" s="509"/>
      <c r="C38" s="16" t="s">
        <v>113</v>
      </c>
      <c r="D38" s="16" t="s">
        <v>178</v>
      </c>
      <c r="E38" s="54" t="s">
        <v>1477</v>
      </c>
      <c r="F38" s="17">
        <v>15</v>
      </c>
      <c r="G38" s="520">
        <v>20</v>
      </c>
      <c r="H38" s="278">
        <f t="shared" si="0"/>
        <v>300</v>
      </c>
      <c r="I38" s="18"/>
      <c r="J38" s="146" t="s">
        <v>1478</v>
      </c>
      <c r="K38" s="471"/>
      <c r="L38" s="165"/>
      <c r="M38" s="19">
        <v>44592</v>
      </c>
      <c r="N38" s="16" t="s">
        <v>648</v>
      </c>
      <c r="O38" s="56">
        <v>44600</v>
      </c>
      <c r="P38" s="56"/>
      <c r="Q38" s="21"/>
    </row>
    <row r="39" spans="2:17" s="538" customFormat="1" ht="19.7" customHeight="1">
      <c r="B39" s="525"/>
      <c r="C39" s="526" t="s">
        <v>747</v>
      </c>
      <c r="D39" s="526" t="s">
        <v>178</v>
      </c>
      <c r="E39" s="527" t="s">
        <v>1479</v>
      </c>
      <c r="F39" s="528"/>
      <c r="G39" s="529">
        <v>48</v>
      </c>
      <c r="H39" s="530">
        <f t="shared" si="0"/>
        <v>0</v>
      </c>
      <c r="I39" s="531"/>
      <c r="J39" s="539" t="s">
        <v>1348</v>
      </c>
      <c r="K39" s="532"/>
      <c r="L39" s="533"/>
      <c r="M39" s="534"/>
      <c r="N39" s="526"/>
      <c r="O39" s="536"/>
      <c r="P39" s="536"/>
      <c r="Q39" s="537"/>
    </row>
    <row r="40" spans="2:17" s="9" customFormat="1" ht="19.7" customHeight="1">
      <c r="B40" s="509"/>
      <c r="C40" s="16" t="s">
        <v>178</v>
      </c>
      <c r="D40" s="16" t="s">
        <v>178</v>
      </c>
      <c r="E40" s="54" t="s">
        <v>356</v>
      </c>
      <c r="F40" s="17">
        <v>3</v>
      </c>
      <c r="G40" s="520">
        <v>4342</v>
      </c>
      <c r="H40" s="278">
        <f t="shared" si="0"/>
        <v>13026</v>
      </c>
      <c r="I40" s="18"/>
      <c r="J40" s="146" t="s">
        <v>357</v>
      </c>
      <c r="K40" s="471"/>
      <c r="L40" s="165"/>
      <c r="M40" s="19">
        <v>44592</v>
      </c>
      <c r="N40" s="16" t="s">
        <v>648</v>
      </c>
      <c r="O40" s="56">
        <v>44600</v>
      </c>
      <c r="P40" s="56"/>
      <c r="Q40" s="21"/>
    </row>
    <row r="41" spans="2:17" s="9" customFormat="1" ht="19.7" customHeight="1">
      <c r="B41" s="509"/>
      <c r="C41" s="16" t="s">
        <v>100</v>
      </c>
      <c r="D41" s="16" t="s">
        <v>100</v>
      </c>
      <c r="E41" s="146" t="s">
        <v>1480</v>
      </c>
      <c r="F41" s="17">
        <v>2</v>
      </c>
      <c r="G41" s="373">
        <v>3174</v>
      </c>
      <c r="H41" s="53">
        <f>F41*G41</f>
        <v>6348</v>
      </c>
      <c r="I41" s="540"/>
      <c r="J41" s="54" t="s">
        <v>1481</v>
      </c>
      <c r="K41" s="17"/>
      <c r="L41" s="16"/>
      <c r="M41" s="19">
        <v>44592</v>
      </c>
      <c r="N41" s="16" t="s">
        <v>648</v>
      </c>
      <c r="O41" s="56">
        <v>44600</v>
      </c>
      <c r="P41" s="56"/>
      <c r="Q41" s="21"/>
    </row>
    <row r="42" spans="2:17" s="9" customFormat="1" ht="19.7" customHeight="1">
      <c r="B42" s="509"/>
      <c r="C42" s="16" t="s">
        <v>178</v>
      </c>
      <c r="D42" s="16" t="s">
        <v>178</v>
      </c>
      <c r="E42" s="54" t="s">
        <v>1482</v>
      </c>
      <c r="F42" s="17">
        <v>3</v>
      </c>
      <c r="G42" s="520">
        <v>3734</v>
      </c>
      <c r="H42" s="278">
        <f t="shared" si="0"/>
        <v>11202</v>
      </c>
      <c r="I42" s="18"/>
      <c r="J42" s="146" t="s">
        <v>367</v>
      </c>
      <c r="K42" s="471"/>
      <c r="L42" s="165"/>
      <c r="M42" s="19">
        <v>44592</v>
      </c>
      <c r="N42" s="16" t="s">
        <v>648</v>
      </c>
      <c r="O42" s="56">
        <v>44600</v>
      </c>
      <c r="P42" s="56"/>
      <c r="Q42" s="21"/>
    </row>
    <row r="43" spans="2:17" ht="19.7" customHeight="1">
      <c r="B43" s="509"/>
      <c r="C43" s="16" t="s">
        <v>178</v>
      </c>
      <c r="D43" s="16" t="s">
        <v>178</v>
      </c>
      <c r="E43" s="145" t="s">
        <v>1483</v>
      </c>
      <c r="F43" s="17">
        <v>6</v>
      </c>
      <c r="G43" s="52">
        <v>270</v>
      </c>
      <c r="H43" s="53">
        <f t="shared" si="0"/>
        <v>1620</v>
      </c>
      <c r="I43" s="18"/>
      <c r="J43" s="54" t="s">
        <v>1484</v>
      </c>
      <c r="K43" s="471"/>
      <c r="L43" s="165"/>
      <c r="M43" s="19">
        <v>44592</v>
      </c>
      <c r="N43" s="16" t="s">
        <v>648</v>
      </c>
      <c r="O43" s="56">
        <v>44600</v>
      </c>
      <c r="P43" s="56"/>
      <c r="Q43" s="21"/>
    </row>
    <row r="44" spans="2:17" ht="19.7" customHeight="1">
      <c r="B44" s="509"/>
      <c r="C44" s="16" t="s">
        <v>178</v>
      </c>
      <c r="D44" s="16" t="s">
        <v>178</v>
      </c>
      <c r="E44" s="145" t="s">
        <v>1084</v>
      </c>
      <c r="F44" s="17">
        <v>9</v>
      </c>
      <c r="G44" s="52">
        <v>270</v>
      </c>
      <c r="H44" s="53">
        <f t="shared" si="0"/>
        <v>2430</v>
      </c>
      <c r="I44" s="18"/>
      <c r="J44" s="54" t="s">
        <v>1484</v>
      </c>
      <c r="K44" s="471"/>
      <c r="L44" s="165"/>
      <c r="M44" s="19">
        <v>44592</v>
      </c>
      <c r="N44" s="16" t="s">
        <v>648</v>
      </c>
      <c r="O44" s="56">
        <v>44600</v>
      </c>
      <c r="P44" s="56"/>
      <c r="Q44" s="21"/>
    </row>
    <row r="45" spans="2:17" ht="19.7" customHeight="1">
      <c r="B45" s="16"/>
      <c r="C45" s="16"/>
      <c r="D45" s="16"/>
      <c r="E45" s="145"/>
      <c r="F45" s="383"/>
      <c r="G45" s="278"/>
      <c r="H45" s="53">
        <f t="shared" si="0"/>
        <v>0</v>
      </c>
      <c r="I45" s="464"/>
      <c r="J45" s="510"/>
      <c r="K45" s="471"/>
      <c r="L45" s="165"/>
      <c r="M45" s="19"/>
      <c r="N45" s="16"/>
      <c r="O45" s="56"/>
      <c r="P45" s="56"/>
      <c r="Q45" s="21"/>
    </row>
    <row r="46" spans="2:17" s="551" customFormat="1" ht="19.7" customHeight="1">
      <c r="B46" s="541" t="s">
        <v>1485</v>
      </c>
      <c r="C46" s="542" t="s">
        <v>96</v>
      </c>
      <c r="D46" s="542" t="s">
        <v>178</v>
      </c>
      <c r="E46" s="543" t="s">
        <v>1486</v>
      </c>
      <c r="F46" s="544">
        <v>6</v>
      </c>
      <c r="G46" s="545">
        <v>786</v>
      </c>
      <c r="H46" s="326">
        <f t="shared" si="0"/>
        <v>4716</v>
      </c>
      <c r="I46" s="546"/>
      <c r="J46" s="547" t="s">
        <v>1487</v>
      </c>
      <c r="K46" s="548"/>
      <c r="L46" s="549"/>
      <c r="M46" s="351">
        <v>44623</v>
      </c>
      <c r="N46" s="542" t="s">
        <v>648</v>
      </c>
      <c r="O46" s="550">
        <v>44624</v>
      </c>
      <c r="P46" s="550"/>
      <c r="Q46" s="380">
        <v>44624</v>
      </c>
    </row>
    <row r="47" spans="2:17" ht="19.7" customHeight="1">
      <c r="B47" s="16"/>
      <c r="C47" s="16"/>
      <c r="D47" s="16"/>
      <c r="E47" s="145"/>
      <c r="F47" s="383"/>
      <c r="G47" s="278"/>
      <c r="H47" s="53">
        <f t="shared" si="0"/>
        <v>0</v>
      </c>
      <c r="I47" s="464"/>
      <c r="J47" s="510"/>
      <c r="K47" s="471"/>
      <c r="L47" s="165"/>
      <c r="M47" s="19"/>
      <c r="N47" s="16"/>
      <c r="O47" s="56"/>
      <c r="P47" s="56"/>
      <c r="Q47" s="21"/>
    </row>
    <row r="48" spans="2:17" ht="19.7" customHeight="1">
      <c r="B48" s="16"/>
      <c r="C48" s="16"/>
      <c r="D48" s="16"/>
      <c r="E48" s="145"/>
      <c r="F48" s="383"/>
      <c r="G48" s="278"/>
      <c r="H48" s="53">
        <f t="shared" si="0"/>
        <v>0</v>
      </c>
      <c r="I48" s="464"/>
      <c r="J48" s="510"/>
      <c r="K48" s="471"/>
      <c r="L48" s="165"/>
      <c r="M48" s="19"/>
      <c r="N48" s="16"/>
      <c r="O48" s="56"/>
      <c r="P48" s="19"/>
      <c r="Q48" s="21"/>
    </row>
  </sheetData>
  <autoFilter ref="B9:O42" xr:uid="{651E6202-1E81-4B44-B4E5-4237AF19BBD7}"/>
  <mergeCells count="9">
    <mergeCell ref="B10:B14"/>
    <mergeCell ref="B27:B28"/>
    <mergeCell ref="B2:D2"/>
    <mergeCell ref="G2:I2"/>
    <mergeCell ref="B3:D3"/>
    <mergeCell ref="B4:D4"/>
    <mergeCell ref="G4:J6"/>
    <mergeCell ref="B5:D5"/>
    <mergeCell ref="B6:D6"/>
  </mergeCells>
  <phoneticPr fontId="3"/>
  <pageMargins left="0.2" right="0.2" top="0.36" bottom="0.41" header="0.3" footer="0.3"/>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76EEC-50A7-4B42-B66F-9457BDBFC4D1}">
  <dimension ref="A2:F19"/>
  <sheetViews>
    <sheetView zoomScaleNormal="100" workbookViewId="0">
      <selection activeCell="A3" sqref="A3"/>
    </sheetView>
  </sheetViews>
  <sheetFormatPr defaultRowHeight="19.5"/>
  <cols>
    <col min="1" max="1" width="5.625" style="167" customWidth="1"/>
    <col min="2" max="2" width="3.5" style="167" bestFit="1" customWidth="1"/>
    <col min="3" max="3" width="16.625" style="167" customWidth="1"/>
    <col min="4" max="4" width="25.75" style="167" bestFit="1" customWidth="1"/>
    <col min="5" max="5" width="5.875" style="167" bestFit="1" customWidth="1"/>
    <col min="6" max="6" width="15.625" style="167" customWidth="1"/>
    <col min="7" max="256" width="9" style="167"/>
    <col min="257" max="257" width="5.625" style="167" customWidth="1"/>
    <col min="258" max="258" width="3.5" style="167" bestFit="1" customWidth="1"/>
    <col min="259" max="259" width="16.625" style="167" customWidth="1"/>
    <col min="260" max="260" width="25.75" style="167" bestFit="1" customWidth="1"/>
    <col min="261" max="261" width="5.875" style="167" bestFit="1" customWidth="1"/>
    <col min="262" max="262" width="15.625" style="167" customWidth="1"/>
    <col min="263" max="512" width="9" style="167"/>
    <col min="513" max="513" width="5.625" style="167" customWidth="1"/>
    <col min="514" max="514" width="3.5" style="167" bestFit="1" customWidth="1"/>
    <col min="515" max="515" width="16.625" style="167" customWidth="1"/>
    <col min="516" max="516" width="25.75" style="167" bestFit="1" customWidth="1"/>
    <col min="517" max="517" width="5.875" style="167" bestFit="1" customWidth="1"/>
    <col min="518" max="518" width="15.625" style="167" customWidth="1"/>
    <col min="519" max="768" width="9" style="167"/>
    <col min="769" max="769" width="5.625" style="167" customWidth="1"/>
    <col min="770" max="770" width="3.5" style="167" bestFit="1" customWidth="1"/>
    <col min="771" max="771" width="16.625" style="167" customWidth="1"/>
    <col min="772" max="772" width="25.75" style="167" bestFit="1" customWidth="1"/>
    <col min="773" max="773" width="5.875" style="167" bestFit="1" customWidth="1"/>
    <col min="774" max="774" width="15.625" style="167" customWidth="1"/>
    <col min="775" max="1024" width="9" style="167"/>
    <col min="1025" max="1025" width="5.625" style="167" customWidth="1"/>
    <col min="1026" max="1026" width="3.5" style="167" bestFit="1" customWidth="1"/>
    <col min="1027" max="1027" width="16.625" style="167" customWidth="1"/>
    <col min="1028" max="1028" width="25.75" style="167" bestFit="1" customWidth="1"/>
    <col min="1029" max="1029" width="5.875" style="167" bestFit="1" customWidth="1"/>
    <col min="1030" max="1030" width="15.625" style="167" customWidth="1"/>
    <col min="1031" max="1280" width="9" style="167"/>
    <col min="1281" max="1281" width="5.625" style="167" customWidth="1"/>
    <col min="1282" max="1282" width="3.5" style="167" bestFit="1" customWidth="1"/>
    <col min="1283" max="1283" width="16.625" style="167" customWidth="1"/>
    <col min="1284" max="1284" width="25.75" style="167" bestFit="1" customWidth="1"/>
    <col min="1285" max="1285" width="5.875" style="167" bestFit="1" customWidth="1"/>
    <col min="1286" max="1286" width="15.625" style="167" customWidth="1"/>
    <col min="1287" max="1536" width="9" style="167"/>
    <col min="1537" max="1537" width="5.625" style="167" customWidth="1"/>
    <col min="1538" max="1538" width="3.5" style="167" bestFit="1" customWidth="1"/>
    <col min="1539" max="1539" width="16.625" style="167" customWidth="1"/>
    <col min="1540" max="1540" width="25.75" style="167" bestFit="1" customWidth="1"/>
    <col min="1541" max="1541" width="5.875" style="167" bestFit="1" customWidth="1"/>
    <col min="1542" max="1542" width="15.625" style="167" customWidth="1"/>
    <col min="1543" max="1792" width="9" style="167"/>
    <col min="1793" max="1793" width="5.625" style="167" customWidth="1"/>
    <col min="1794" max="1794" width="3.5" style="167" bestFit="1" customWidth="1"/>
    <col min="1795" max="1795" width="16.625" style="167" customWidth="1"/>
    <col min="1796" max="1796" width="25.75" style="167" bestFit="1" customWidth="1"/>
    <col min="1797" max="1797" width="5.875" style="167" bestFit="1" customWidth="1"/>
    <col min="1798" max="1798" width="15.625" style="167" customWidth="1"/>
    <col min="1799" max="2048" width="9" style="167"/>
    <col min="2049" max="2049" width="5.625" style="167" customWidth="1"/>
    <col min="2050" max="2050" width="3.5" style="167" bestFit="1" customWidth="1"/>
    <col min="2051" max="2051" width="16.625" style="167" customWidth="1"/>
    <col min="2052" max="2052" width="25.75" style="167" bestFit="1" customWidth="1"/>
    <col min="2053" max="2053" width="5.875" style="167" bestFit="1" customWidth="1"/>
    <col min="2054" max="2054" width="15.625" style="167" customWidth="1"/>
    <col min="2055" max="2304" width="9" style="167"/>
    <col min="2305" max="2305" width="5.625" style="167" customWidth="1"/>
    <col min="2306" max="2306" width="3.5" style="167" bestFit="1" customWidth="1"/>
    <col min="2307" max="2307" width="16.625" style="167" customWidth="1"/>
    <col min="2308" max="2308" width="25.75" style="167" bestFit="1" customWidth="1"/>
    <col min="2309" max="2309" width="5.875" style="167" bestFit="1" customWidth="1"/>
    <col min="2310" max="2310" width="15.625" style="167" customWidth="1"/>
    <col min="2311" max="2560" width="9" style="167"/>
    <col min="2561" max="2561" width="5.625" style="167" customWidth="1"/>
    <col min="2562" max="2562" width="3.5" style="167" bestFit="1" customWidth="1"/>
    <col min="2563" max="2563" width="16.625" style="167" customWidth="1"/>
    <col min="2564" max="2564" width="25.75" style="167" bestFit="1" customWidth="1"/>
    <col min="2565" max="2565" width="5.875" style="167" bestFit="1" customWidth="1"/>
    <col min="2566" max="2566" width="15.625" style="167" customWidth="1"/>
    <col min="2567" max="2816" width="9" style="167"/>
    <col min="2817" max="2817" width="5.625" style="167" customWidth="1"/>
    <col min="2818" max="2818" width="3.5" style="167" bestFit="1" customWidth="1"/>
    <col min="2819" max="2819" width="16.625" style="167" customWidth="1"/>
    <col min="2820" max="2820" width="25.75" style="167" bestFit="1" customWidth="1"/>
    <col min="2821" max="2821" width="5.875" style="167" bestFit="1" customWidth="1"/>
    <col min="2822" max="2822" width="15.625" style="167" customWidth="1"/>
    <col min="2823" max="3072" width="9" style="167"/>
    <col min="3073" max="3073" width="5.625" style="167" customWidth="1"/>
    <col min="3074" max="3074" width="3.5" style="167" bestFit="1" customWidth="1"/>
    <col min="3075" max="3075" width="16.625" style="167" customWidth="1"/>
    <col min="3076" max="3076" width="25.75" style="167" bestFit="1" customWidth="1"/>
    <col min="3077" max="3077" width="5.875" style="167" bestFit="1" customWidth="1"/>
    <col min="3078" max="3078" width="15.625" style="167" customWidth="1"/>
    <col min="3079" max="3328" width="9" style="167"/>
    <col min="3329" max="3329" width="5.625" style="167" customWidth="1"/>
    <col min="3330" max="3330" width="3.5" style="167" bestFit="1" customWidth="1"/>
    <col min="3331" max="3331" width="16.625" style="167" customWidth="1"/>
    <col min="3332" max="3332" width="25.75" style="167" bestFit="1" customWidth="1"/>
    <col min="3333" max="3333" width="5.875" style="167" bestFit="1" customWidth="1"/>
    <col min="3334" max="3334" width="15.625" style="167" customWidth="1"/>
    <col min="3335" max="3584" width="9" style="167"/>
    <col min="3585" max="3585" width="5.625" style="167" customWidth="1"/>
    <col min="3586" max="3586" width="3.5" style="167" bestFit="1" customWidth="1"/>
    <col min="3587" max="3587" width="16.625" style="167" customWidth="1"/>
    <col min="3588" max="3588" width="25.75" style="167" bestFit="1" customWidth="1"/>
    <col min="3589" max="3589" width="5.875" style="167" bestFit="1" customWidth="1"/>
    <col min="3590" max="3590" width="15.625" style="167" customWidth="1"/>
    <col min="3591" max="3840" width="9" style="167"/>
    <col min="3841" max="3841" width="5.625" style="167" customWidth="1"/>
    <col min="3842" max="3842" width="3.5" style="167" bestFit="1" customWidth="1"/>
    <col min="3843" max="3843" width="16.625" style="167" customWidth="1"/>
    <col min="3844" max="3844" width="25.75" style="167" bestFit="1" customWidth="1"/>
    <col min="3845" max="3845" width="5.875" style="167" bestFit="1" customWidth="1"/>
    <col min="3846" max="3846" width="15.625" style="167" customWidth="1"/>
    <col min="3847" max="4096" width="9" style="167"/>
    <col min="4097" max="4097" width="5.625" style="167" customWidth="1"/>
    <col min="4098" max="4098" width="3.5" style="167" bestFit="1" customWidth="1"/>
    <col min="4099" max="4099" width="16.625" style="167" customWidth="1"/>
    <col min="4100" max="4100" width="25.75" style="167" bestFit="1" customWidth="1"/>
    <col min="4101" max="4101" width="5.875" style="167" bestFit="1" customWidth="1"/>
    <col min="4102" max="4102" width="15.625" style="167" customWidth="1"/>
    <col min="4103" max="4352" width="9" style="167"/>
    <col min="4353" max="4353" width="5.625" style="167" customWidth="1"/>
    <col min="4354" max="4354" width="3.5" style="167" bestFit="1" customWidth="1"/>
    <col min="4355" max="4355" width="16.625" style="167" customWidth="1"/>
    <col min="4356" max="4356" width="25.75" style="167" bestFit="1" customWidth="1"/>
    <col min="4357" max="4357" width="5.875" style="167" bestFit="1" customWidth="1"/>
    <col min="4358" max="4358" width="15.625" style="167" customWidth="1"/>
    <col min="4359" max="4608" width="9" style="167"/>
    <col min="4609" max="4609" width="5.625" style="167" customWidth="1"/>
    <col min="4610" max="4610" width="3.5" style="167" bestFit="1" customWidth="1"/>
    <col min="4611" max="4611" width="16.625" style="167" customWidth="1"/>
    <col min="4612" max="4612" width="25.75" style="167" bestFit="1" customWidth="1"/>
    <col min="4613" max="4613" width="5.875" style="167" bestFit="1" customWidth="1"/>
    <col min="4614" max="4614" width="15.625" style="167" customWidth="1"/>
    <col min="4615" max="4864" width="9" style="167"/>
    <col min="4865" max="4865" width="5.625" style="167" customWidth="1"/>
    <col min="4866" max="4866" width="3.5" style="167" bestFit="1" customWidth="1"/>
    <col min="4867" max="4867" width="16.625" style="167" customWidth="1"/>
    <col min="4868" max="4868" width="25.75" style="167" bestFit="1" customWidth="1"/>
    <col min="4869" max="4869" width="5.875" style="167" bestFit="1" customWidth="1"/>
    <col min="4870" max="4870" width="15.625" style="167" customWidth="1"/>
    <col min="4871" max="5120" width="9" style="167"/>
    <col min="5121" max="5121" width="5.625" style="167" customWidth="1"/>
    <col min="5122" max="5122" width="3.5" style="167" bestFit="1" customWidth="1"/>
    <col min="5123" max="5123" width="16.625" style="167" customWidth="1"/>
    <col min="5124" max="5124" width="25.75" style="167" bestFit="1" customWidth="1"/>
    <col min="5125" max="5125" width="5.875" style="167" bestFit="1" customWidth="1"/>
    <col min="5126" max="5126" width="15.625" style="167" customWidth="1"/>
    <col min="5127" max="5376" width="9" style="167"/>
    <col min="5377" max="5377" width="5.625" style="167" customWidth="1"/>
    <col min="5378" max="5378" width="3.5" style="167" bestFit="1" customWidth="1"/>
    <col min="5379" max="5379" width="16.625" style="167" customWidth="1"/>
    <col min="5380" max="5380" width="25.75" style="167" bestFit="1" customWidth="1"/>
    <col min="5381" max="5381" width="5.875" style="167" bestFit="1" customWidth="1"/>
    <col min="5382" max="5382" width="15.625" style="167" customWidth="1"/>
    <col min="5383" max="5632" width="9" style="167"/>
    <col min="5633" max="5633" width="5.625" style="167" customWidth="1"/>
    <col min="5634" max="5634" width="3.5" style="167" bestFit="1" customWidth="1"/>
    <col min="5635" max="5635" width="16.625" style="167" customWidth="1"/>
    <col min="5636" max="5636" width="25.75" style="167" bestFit="1" customWidth="1"/>
    <col min="5637" max="5637" width="5.875" style="167" bestFit="1" customWidth="1"/>
    <col min="5638" max="5638" width="15.625" style="167" customWidth="1"/>
    <col min="5639" max="5888" width="9" style="167"/>
    <col min="5889" max="5889" width="5.625" style="167" customWidth="1"/>
    <col min="5890" max="5890" width="3.5" style="167" bestFit="1" customWidth="1"/>
    <col min="5891" max="5891" width="16.625" style="167" customWidth="1"/>
    <col min="5892" max="5892" width="25.75" style="167" bestFit="1" customWidth="1"/>
    <col min="5893" max="5893" width="5.875" style="167" bestFit="1" customWidth="1"/>
    <col min="5894" max="5894" width="15.625" style="167" customWidth="1"/>
    <col min="5895" max="6144" width="9" style="167"/>
    <col min="6145" max="6145" width="5.625" style="167" customWidth="1"/>
    <col min="6146" max="6146" width="3.5" style="167" bestFit="1" customWidth="1"/>
    <col min="6147" max="6147" width="16.625" style="167" customWidth="1"/>
    <col min="6148" max="6148" width="25.75" style="167" bestFit="1" customWidth="1"/>
    <col min="6149" max="6149" width="5.875" style="167" bestFit="1" customWidth="1"/>
    <col min="6150" max="6150" width="15.625" style="167" customWidth="1"/>
    <col min="6151" max="6400" width="9" style="167"/>
    <col min="6401" max="6401" width="5.625" style="167" customWidth="1"/>
    <col min="6402" max="6402" width="3.5" style="167" bestFit="1" customWidth="1"/>
    <col min="6403" max="6403" width="16.625" style="167" customWidth="1"/>
    <col min="6404" max="6404" width="25.75" style="167" bestFit="1" customWidth="1"/>
    <col min="6405" max="6405" width="5.875" style="167" bestFit="1" customWidth="1"/>
    <col min="6406" max="6406" width="15.625" style="167" customWidth="1"/>
    <col min="6407" max="6656" width="9" style="167"/>
    <col min="6657" max="6657" width="5.625" style="167" customWidth="1"/>
    <col min="6658" max="6658" width="3.5" style="167" bestFit="1" customWidth="1"/>
    <col min="6659" max="6659" width="16.625" style="167" customWidth="1"/>
    <col min="6660" max="6660" width="25.75" style="167" bestFit="1" customWidth="1"/>
    <col min="6661" max="6661" width="5.875" style="167" bestFit="1" customWidth="1"/>
    <col min="6662" max="6662" width="15.625" style="167" customWidth="1"/>
    <col min="6663" max="6912" width="9" style="167"/>
    <col min="6913" max="6913" width="5.625" style="167" customWidth="1"/>
    <col min="6914" max="6914" width="3.5" style="167" bestFit="1" customWidth="1"/>
    <col min="6915" max="6915" width="16.625" style="167" customWidth="1"/>
    <col min="6916" max="6916" width="25.75" style="167" bestFit="1" customWidth="1"/>
    <col min="6917" max="6917" width="5.875" style="167" bestFit="1" customWidth="1"/>
    <col min="6918" max="6918" width="15.625" style="167" customWidth="1"/>
    <col min="6919" max="7168" width="9" style="167"/>
    <col min="7169" max="7169" width="5.625" style="167" customWidth="1"/>
    <col min="7170" max="7170" width="3.5" style="167" bestFit="1" customWidth="1"/>
    <col min="7171" max="7171" width="16.625" style="167" customWidth="1"/>
    <col min="7172" max="7172" width="25.75" style="167" bestFit="1" customWidth="1"/>
    <col min="7173" max="7173" width="5.875" style="167" bestFit="1" customWidth="1"/>
    <col min="7174" max="7174" width="15.625" style="167" customWidth="1"/>
    <col min="7175" max="7424" width="9" style="167"/>
    <col min="7425" max="7425" width="5.625" style="167" customWidth="1"/>
    <col min="7426" max="7426" width="3.5" style="167" bestFit="1" customWidth="1"/>
    <col min="7427" max="7427" width="16.625" style="167" customWidth="1"/>
    <col min="7428" max="7428" width="25.75" style="167" bestFit="1" customWidth="1"/>
    <col min="7429" max="7429" width="5.875" style="167" bestFit="1" customWidth="1"/>
    <col min="7430" max="7430" width="15.625" style="167" customWidth="1"/>
    <col min="7431" max="7680" width="9" style="167"/>
    <col min="7681" max="7681" width="5.625" style="167" customWidth="1"/>
    <col min="7682" max="7682" width="3.5" style="167" bestFit="1" customWidth="1"/>
    <col min="7683" max="7683" width="16.625" style="167" customWidth="1"/>
    <col min="7684" max="7684" width="25.75" style="167" bestFit="1" customWidth="1"/>
    <col min="7685" max="7685" width="5.875" style="167" bestFit="1" customWidth="1"/>
    <col min="7686" max="7686" width="15.625" style="167" customWidth="1"/>
    <col min="7687" max="7936" width="9" style="167"/>
    <col min="7937" max="7937" width="5.625" style="167" customWidth="1"/>
    <col min="7938" max="7938" width="3.5" style="167" bestFit="1" customWidth="1"/>
    <col min="7939" max="7939" width="16.625" style="167" customWidth="1"/>
    <col min="7940" max="7940" width="25.75" style="167" bestFit="1" customWidth="1"/>
    <col min="7941" max="7941" width="5.875" style="167" bestFit="1" customWidth="1"/>
    <col min="7942" max="7942" width="15.625" style="167" customWidth="1"/>
    <col min="7943" max="8192" width="9" style="167"/>
    <col min="8193" max="8193" width="5.625" style="167" customWidth="1"/>
    <col min="8194" max="8194" width="3.5" style="167" bestFit="1" customWidth="1"/>
    <col min="8195" max="8195" width="16.625" style="167" customWidth="1"/>
    <col min="8196" max="8196" width="25.75" style="167" bestFit="1" customWidth="1"/>
    <col min="8197" max="8197" width="5.875" style="167" bestFit="1" customWidth="1"/>
    <col min="8198" max="8198" width="15.625" style="167" customWidth="1"/>
    <col min="8199" max="8448" width="9" style="167"/>
    <col min="8449" max="8449" width="5.625" style="167" customWidth="1"/>
    <col min="8450" max="8450" width="3.5" style="167" bestFit="1" customWidth="1"/>
    <col min="8451" max="8451" width="16.625" style="167" customWidth="1"/>
    <col min="8452" max="8452" width="25.75" style="167" bestFit="1" customWidth="1"/>
    <col min="8453" max="8453" width="5.875" style="167" bestFit="1" customWidth="1"/>
    <col min="8454" max="8454" width="15.625" style="167" customWidth="1"/>
    <col min="8455" max="8704" width="9" style="167"/>
    <col min="8705" max="8705" width="5.625" style="167" customWidth="1"/>
    <col min="8706" max="8706" width="3.5" style="167" bestFit="1" customWidth="1"/>
    <col min="8707" max="8707" width="16.625" style="167" customWidth="1"/>
    <col min="8708" max="8708" width="25.75" style="167" bestFit="1" customWidth="1"/>
    <col min="8709" max="8709" width="5.875" style="167" bestFit="1" customWidth="1"/>
    <col min="8710" max="8710" width="15.625" style="167" customWidth="1"/>
    <col min="8711" max="8960" width="9" style="167"/>
    <col min="8961" max="8961" width="5.625" style="167" customWidth="1"/>
    <col min="8962" max="8962" width="3.5" style="167" bestFit="1" customWidth="1"/>
    <col min="8963" max="8963" width="16.625" style="167" customWidth="1"/>
    <col min="8964" max="8964" width="25.75" style="167" bestFit="1" customWidth="1"/>
    <col min="8965" max="8965" width="5.875" style="167" bestFit="1" customWidth="1"/>
    <col min="8966" max="8966" width="15.625" style="167" customWidth="1"/>
    <col min="8967" max="9216" width="9" style="167"/>
    <col min="9217" max="9217" width="5.625" style="167" customWidth="1"/>
    <col min="9218" max="9218" width="3.5" style="167" bestFit="1" customWidth="1"/>
    <col min="9219" max="9219" width="16.625" style="167" customWidth="1"/>
    <col min="9220" max="9220" width="25.75" style="167" bestFit="1" customWidth="1"/>
    <col min="9221" max="9221" width="5.875" style="167" bestFit="1" customWidth="1"/>
    <col min="9222" max="9222" width="15.625" style="167" customWidth="1"/>
    <col min="9223" max="9472" width="9" style="167"/>
    <col min="9473" max="9473" width="5.625" style="167" customWidth="1"/>
    <col min="9474" max="9474" width="3.5" style="167" bestFit="1" customWidth="1"/>
    <col min="9475" max="9475" width="16.625" style="167" customWidth="1"/>
    <col min="9476" max="9476" width="25.75" style="167" bestFit="1" customWidth="1"/>
    <col min="9477" max="9477" width="5.875" style="167" bestFit="1" customWidth="1"/>
    <col min="9478" max="9478" width="15.625" style="167" customWidth="1"/>
    <col min="9479" max="9728" width="9" style="167"/>
    <col min="9729" max="9729" width="5.625" style="167" customWidth="1"/>
    <col min="9730" max="9730" width="3.5" style="167" bestFit="1" customWidth="1"/>
    <col min="9731" max="9731" width="16.625" style="167" customWidth="1"/>
    <col min="9732" max="9732" width="25.75" style="167" bestFit="1" customWidth="1"/>
    <col min="9733" max="9733" width="5.875" style="167" bestFit="1" customWidth="1"/>
    <col min="9734" max="9734" width="15.625" style="167" customWidth="1"/>
    <col min="9735" max="9984" width="9" style="167"/>
    <col min="9985" max="9985" width="5.625" style="167" customWidth="1"/>
    <col min="9986" max="9986" width="3.5" style="167" bestFit="1" customWidth="1"/>
    <col min="9987" max="9987" width="16.625" style="167" customWidth="1"/>
    <col min="9988" max="9988" width="25.75" style="167" bestFit="1" customWidth="1"/>
    <col min="9989" max="9989" width="5.875" style="167" bestFit="1" customWidth="1"/>
    <col min="9990" max="9990" width="15.625" style="167" customWidth="1"/>
    <col min="9991" max="10240" width="9" style="167"/>
    <col min="10241" max="10241" width="5.625" style="167" customWidth="1"/>
    <col min="10242" max="10242" width="3.5" style="167" bestFit="1" customWidth="1"/>
    <col min="10243" max="10243" width="16.625" style="167" customWidth="1"/>
    <col min="10244" max="10244" width="25.75" style="167" bestFit="1" customWidth="1"/>
    <col min="10245" max="10245" width="5.875" style="167" bestFit="1" customWidth="1"/>
    <col min="10246" max="10246" width="15.625" style="167" customWidth="1"/>
    <col min="10247" max="10496" width="9" style="167"/>
    <col min="10497" max="10497" width="5.625" style="167" customWidth="1"/>
    <col min="10498" max="10498" width="3.5" style="167" bestFit="1" customWidth="1"/>
    <col min="10499" max="10499" width="16.625" style="167" customWidth="1"/>
    <col min="10500" max="10500" width="25.75" style="167" bestFit="1" customWidth="1"/>
    <col min="10501" max="10501" width="5.875" style="167" bestFit="1" customWidth="1"/>
    <col min="10502" max="10502" width="15.625" style="167" customWidth="1"/>
    <col min="10503" max="10752" width="9" style="167"/>
    <col min="10753" max="10753" width="5.625" style="167" customWidth="1"/>
    <col min="10754" max="10754" width="3.5" style="167" bestFit="1" customWidth="1"/>
    <col min="10755" max="10755" width="16.625" style="167" customWidth="1"/>
    <col min="10756" max="10756" width="25.75" style="167" bestFit="1" customWidth="1"/>
    <col min="10757" max="10757" width="5.875" style="167" bestFit="1" customWidth="1"/>
    <col min="10758" max="10758" width="15.625" style="167" customWidth="1"/>
    <col min="10759" max="11008" width="9" style="167"/>
    <col min="11009" max="11009" width="5.625" style="167" customWidth="1"/>
    <col min="11010" max="11010" width="3.5" style="167" bestFit="1" customWidth="1"/>
    <col min="11011" max="11011" width="16.625" style="167" customWidth="1"/>
    <col min="11012" max="11012" width="25.75" style="167" bestFit="1" customWidth="1"/>
    <col min="11013" max="11013" width="5.875" style="167" bestFit="1" customWidth="1"/>
    <col min="11014" max="11014" width="15.625" style="167" customWidth="1"/>
    <col min="11015" max="11264" width="9" style="167"/>
    <col min="11265" max="11265" width="5.625" style="167" customWidth="1"/>
    <col min="11266" max="11266" width="3.5" style="167" bestFit="1" customWidth="1"/>
    <col min="11267" max="11267" width="16.625" style="167" customWidth="1"/>
    <col min="11268" max="11268" width="25.75" style="167" bestFit="1" customWidth="1"/>
    <col min="11269" max="11269" width="5.875" style="167" bestFit="1" customWidth="1"/>
    <col min="11270" max="11270" width="15.625" style="167" customWidth="1"/>
    <col min="11271" max="11520" width="9" style="167"/>
    <col min="11521" max="11521" width="5.625" style="167" customWidth="1"/>
    <col min="11522" max="11522" width="3.5" style="167" bestFit="1" customWidth="1"/>
    <col min="11523" max="11523" width="16.625" style="167" customWidth="1"/>
    <col min="11524" max="11524" width="25.75" style="167" bestFit="1" customWidth="1"/>
    <col min="11525" max="11525" width="5.875" style="167" bestFit="1" customWidth="1"/>
    <col min="11526" max="11526" width="15.625" style="167" customWidth="1"/>
    <col min="11527" max="11776" width="9" style="167"/>
    <col min="11777" max="11777" width="5.625" style="167" customWidth="1"/>
    <col min="11778" max="11778" width="3.5" style="167" bestFit="1" customWidth="1"/>
    <col min="11779" max="11779" width="16.625" style="167" customWidth="1"/>
    <col min="11780" max="11780" width="25.75" style="167" bestFit="1" customWidth="1"/>
    <col min="11781" max="11781" width="5.875" style="167" bestFit="1" customWidth="1"/>
    <col min="11782" max="11782" width="15.625" style="167" customWidth="1"/>
    <col min="11783" max="12032" width="9" style="167"/>
    <col min="12033" max="12033" width="5.625" style="167" customWidth="1"/>
    <col min="12034" max="12034" width="3.5" style="167" bestFit="1" customWidth="1"/>
    <col min="12035" max="12035" width="16.625" style="167" customWidth="1"/>
    <col min="12036" max="12036" width="25.75" style="167" bestFit="1" customWidth="1"/>
    <col min="12037" max="12037" width="5.875" style="167" bestFit="1" customWidth="1"/>
    <col min="12038" max="12038" width="15.625" style="167" customWidth="1"/>
    <col min="12039" max="12288" width="9" style="167"/>
    <col min="12289" max="12289" width="5.625" style="167" customWidth="1"/>
    <col min="12290" max="12290" width="3.5" style="167" bestFit="1" customWidth="1"/>
    <col min="12291" max="12291" width="16.625" style="167" customWidth="1"/>
    <col min="12292" max="12292" width="25.75" style="167" bestFit="1" customWidth="1"/>
    <col min="12293" max="12293" width="5.875" style="167" bestFit="1" customWidth="1"/>
    <col min="12294" max="12294" width="15.625" style="167" customWidth="1"/>
    <col min="12295" max="12544" width="9" style="167"/>
    <col min="12545" max="12545" width="5.625" style="167" customWidth="1"/>
    <col min="12546" max="12546" width="3.5" style="167" bestFit="1" customWidth="1"/>
    <col min="12547" max="12547" width="16.625" style="167" customWidth="1"/>
    <col min="12548" max="12548" width="25.75" style="167" bestFit="1" customWidth="1"/>
    <col min="12549" max="12549" width="5.875" style="167" bestFit="1" customWidth="1"/>
    <col min="12550" max="12550" width="15.625" style="167" customWidth="1"/>
    <col min="12551" max="12800" width="9" style="167"/>
    <col min="12801" max="12801" width="5.625" style="167" customWidth="1"/>
    <col min="12802" max="12802" width="3.5" style="167" bestFit="1" customWidth="1"/>
    <col min="12803" max="12803" width="16.625" style="167" customWidth="1"/>
    <col min="12804" max="12804" width="25.75" style="167" bestFit="1" customWidth="1"/>
    <col min="12805" max="12805" width="5.875" style="167" bestFit="1" customWidth="1"/>
    <col min="12806" max="12806" width="15.625" style="167" customWidth="1"/>
    <col min="12807" max="13056" width="9" style="167"/>
    <col min="13057" max="13057" width="5.625" style="167" customWidth="1"/>
    <col min="13058" max="13058" width="3.5" style="167" bestFit="1" customWidth="1"/>
    <col min="13059" max="13059" width="16.625" style="167" customWidth="1"/>
    <col min="13060" max="13060" width="25.75" style="167" bestFit="1" customWidth="1"/>
    <col min="13061" max="13061" width="5.875" style="167" bestFit="1" customWidth="1"/>
    <col min="13062" max="13062" width="15.625" style="167" customWidth="1"/>
    <col min="13063" max="13312" width="9" style="167"/>
    <col min="13313" max="13313" width="5.625" style="167" customWidth="1"/>
    <col min="13314" max="13314" width="3.5" style="167" bestFit="1" customWidth="1"/>
    <col min="13315" max="13315" width="16.625" style="167" customWidth="1"/>
    <col min="13316" max="13316" width="25.75" style="167" bestFit="1" customWidth="1"/>
    <col min="13317" max="13317" width="5.875" style="167" bestFit="1" customWidth="1"/>
    <col min="13318" max="13318" width="15.625" style="167" customWidth="1"/>
    <col min="13319" max="13568" width="9" style="167"/>
    <col min="13569" max="13569" width="5.625" style="167" customWidth="1"/>
    <col min="13570" max="13570" width="3.5" style="167" bestFit="1" customWidth="1"/>
    <col min="13571" max="13571" width="16.625" style="167" customWidth="1"/>
    <col min="13572" max="13572" width="25.75" style="167" bestFit="1" customWidth="1"/>
    <col min="13573" max="13573" width="5.875" style="167" bestFit="1" customWidth="1"/>
    <col min="13574" max="13574" width="15.625" style="167" customWidth="1"/>
    <col min="13575" max="13824" width="9" style="167"/>
    <col min="13825" max="13825" width="5.625" style="167" customWidth="1"/>
    <col min="13826" max="13826" width="3.5" style="167" bestFit="1" customWidth="1"/>
    <col min="13827" max="13827" width="16.625" style="167" customWidth="1"/>
    <col min="13828" max="13828" width="25.75" style="167" bestFit="1" customWidth="1"/>
    <col min="13829" max="13829" width="5.875" style="167" bestFit="1" customWidth="1"/>
    <col min="13830" max="13830" width="15.625" style="167" customWidth="1"/>
    <col min="13831" max="14080" width="9" style="167"/>
    <col min="14081" max="14081" width="5.625" style="167" customWidth="1"/>
    <col min="14082" max="14082" width="3.5" style="167" bestFit="1" customWidth="1"/>
    <col min="14083" max="14083" width="16.625" style="167" customWidth="1"/>
    <col min="14084" max="14084" width="25.75" style="167" bestFit="1" customWidth="1"/>
    <col min="14085" max="14085" width="5.875" style="167" bestFit="1" customWidth="1"/>
    <col min="14086" max="14086" width="15.625" style="167" customWidth="1"/>
    <col min="14087" max="14336" width="9" style="167"/>
    <col min="14337" max="14337" width="5.625" style="167" customWidth="1"/>
    <col min="14338" max="14338" width="3.5" style="167" bestFit="1" customWidth="1"/>
    <col min="14339" max="14339" width="16.625" style="167" customWidth="1"/>
    <col min="14340" max="14340" width="25.75" style="167" bestFit="1" customWidth="1"/>
    <col min="14341" max="14341" width="5.875" style="167" bestFit="1" customWidth="1"/>
    <col min="14342" max="14342" width="15.625" style="167" customWidth="1"/>
    <col min="14343" max="14592" width="9" style="167"/>
    <col min="14593" max="14593" width="5.625" style="167" customWidth="1"/>
    <col min="14594" max="14594" width="3.5" style="167" bestFit="1" customWidth="1"/>
    <col min="14595" max="14595" width="16.625" style="167" customWidth="1"/>
    <col min="14596" max="14596" width="25.75" style="167" bestFit="1" customWidth="1"/>
    <col min="14597" max="14597" width="5.875" style="167" bestFit="1" customWidth="1"/>
    <col min="14598" max="14598" width="15.625" style="167" customWidth="1"/>
    <col min="14599" max="14848" width="9" style="167"/>
    <col min="14849" max="14849" width="5.625" style="167" customWidth="1"/>
    <col min="14850" max="14850" width="3.5" style="167" bestFit="1" customWidth="1"/>
    <col min="14851" max="14851" width="16.625" style="167" customWidth="1"/>
    <col min="14852" max="14852" width="25.75" style="167" bestFit="1" customWidth="1"/>
    <col min="14853" max="14853" width="5.875" style="167" bestFit="1" customWidth="1"/>
    <col min="14854" max="14854" width="15.625" style="167" customWidth="1"/>
    <col min="14855" max="15104" width="9" style="167"/>
    <col min="15105" max="15105" width="5.625" style="167" customWidth="1"/>
    <col min="15106" max="15106" width="3.5" style="167" bestFit="1" customWidth="1"/>
    <col min="15107" max="15107" width="16.625" style="167" customWidth="1"/>
    <col min="15108" max="15108" width="25.75" style="167" bestFit="1" customWidth="1"/>
    <col min="15109" max="15109" width="5.875" style="167" bestFit="1" customWidth="1"/>
    <col min="15110" max="15110" width="15.625" style="167" customWidth="1"/>
    <col min="15111" max="15360" width="9" style="167"/>
    <col min="15361" max="15361" width="5.625" style="167" customWidth="1"/>
    <col min="15362" max="15362" width="3.5" style="167" bestFit="1" customWidth="1"/>
    <col min="15363" max="15363" width="16.625" style="167" customWidth="1"/>
    <col min="15364" max="15364" width="25.75" style="167" bestFit="1" customWidth="1"/>
    <col min="15365" max="15365" width="5.875" style="167" bestFit="1" customWidth="1"/>
    <col min="15366" max="15366" width="15.625" style="167" customWidth="1"/>
    <col min="15367" max="15616" width="9" style="167"/>
    <col min="15617" max="15617" width="5.625" style="167" customWidth="1"/>
    <col min="15618" max="15618" width="3.5" style="167" bestFit="1" customWidth="1"/>
    <col min="15619" max="15619" width="16.625" style="167" customWidth="1"/>
    <col min="15620" max="15620" width="25.75" style="167" bestFit="1" customWidth="1"/>
    <col min="15621" max="15621" width="5.875" style="167" bestFit="1" customWidth="1"/>
    <col min="15622" max="15622" width="15.625" style="167" customWidth="1"/>
    <col min="15623" max="15872" width="9" style="167"/>
    <col min="15873" max="15873" width="5.625" style="167" customWidth="1"/>
    <col min="15874" max="15874" width="3.5" style="167" bestFit="1" customWidth="1"/>
    <col min="15875" max="15875" width="16.625" style="167" customWidth="1"/>
    <col min="15876" max="15876" width="25.75" style="167" bestFit="1" customWidth="1"/>
    <col min="15877" max="15877" width="5.875" style="167" bestFit="1" customWidth="1"/>
    <col min="15878" max="15878" width="15.625" style="167" customWidth="1"/>
    <col min="15879" max="16128" width="9" style="167"/>
    <col min="16129" max="16129" width="5.625" style="167" customWidth="1"/>
    <col min="16130" max="16130" width="3.5" style="167" bestFit="1" customWidth="1"/>
    <col min="16131" max="16131" width="16.625" style="167" customWidth="1"/>
    <col min="16132" max="16132" width="25.75" style="167" bestFit="1" customWidth="1"/>
    <col min="16133" max="16133" width="5.875" style="167" bestFit="1" customWidth="1"/>
    <col min="16134" max="16134" width="15.625" style="167" customWidth="1"/>
    <col min="16135" max="16384" width="9" style="167"/>
  </cols>
  <sheetData>
    <row r="2" spans="1:6">
      <c r="D2" s="168"/>
      <c r="F2" s="168" t="s">
        <v>1488</v>
      </c>
    </row>
    <row r="3" spans="1:6">
      <c r="A3" s="552" t="s">
        <v>1489</v>
      </c>
    </row>
    <row r="5" spans="1:6">
      <c r="B5" s="172" t="s">
        <v>497</v>
      </c>
      <c r="C5" s="172" t="s">
        <v>498</v>
      </c>
      <c r="D5" s="172" t="s">
        <v>499</v>
      </c>
      <c r="E5" s="172" t="s">
        <v>500</v>
      </c>
      <c r="F5" s="172" t="s">
        <v>501</v>
      </c>
    </row>
    <row r="6" spans="1:6" ht="20.100000000000001" customHeight="1">
      <c r="B6" s="553">
        <v>1</v>
      </c>
      <c r="C6" s="424" t="s">
        <v>1490</v>
      </c>
      <c r="D6" s="554" t="s">
        <v>458</v>
      </c>
      <c r="E6" s="555">
        <v>1</v>
      </c>
      <c r="F6" s="556" t="s">
        <v>1491</v>
      </c>
    </row>
    <row r="7" spans="1:6" ht="20.100000000000001" customHeight="1">
      <c r="B7" s="553">
        <v>2</v>
      </c>
      <c r="C7" s="424" t="s">
        <v>1436</v>
      </c>
      <c r="D7" s="554" t="s">
        <v>1437</v>
      </c>
      <c r="E7" s="555">
        <v>1</v>
      </c>
      <c r="F7" s="557"/>
    </row>
    <row r="8" spans="1:6" ht="20.100000000000001" customHeight="1">
      <c r="B8" s="553">
        <v>3</v>
      </c>
      <c r="C8" s="424" t="s">
        <v>1438</v>
      </c>
      <c r="D8" s="554" t="s">
        <v>1439</v>
      </c>
      <c r="E8" s="555">
        <v>1</v>
      </c>
      <c r="F8" s="557"/>
    </row>
    <row r="9" spans="1:6" ht="20.100000000000001" customHeight="1">
      <c r="B9" s="553">
        <v>4</v>
      </c>
      <c r="C9" s="424" t="s">
        <v>1492</v>
      </c>
      <c r="D9" s="554" t="s">
        <v>1493</v>
      </c>
      <c r="E9" s="555">
        <v>1</v>
      </c>
      <c r="F9" s="557"/>
    </row>
    <row r="10" spans="1:6" ht="20.100000000000001" customHeight="1">
      <c r="B10" s="553">
        <v>5</v>
      </c>
      <c r="C10" s="424" t="s">
        <v>1494</v>
      </c>
      <c r="D10" s="554" t="s">
        <v>1495</v>
      </c>
      <c r="E10" s="555">
        <v>1</v>
      </c>
      <c r="F10" s="557"/>
    </row>
    <row r="11" spans="1:6" ht="20.100000000000001" customHeight="1">
      <c r="B11" s="558">
        <v>6</v>
      </c>
      <c r="C11" s="499" t="s">
        <v>1496</v>
      </c>
      <c r="D11" s="499" t="s">
        <v>1463</v>
      </c>
      <c r="E11" s="559">
        <v>1</v>
      </c>
      <c r="F11" s="560" t="s">
        <v>1497</v>
      </c>
    </row>
    <row r="12" spans="1:6" ht="20.100000000000001" customHeight="1">
      <c r="B12" s="558">
        <v>7</v>
      </c>
      <c r="C12" s="499" t="s">
        <v>1498</v>
      </c>
      <c r="D12" s="503" t="s">
        <v>1499</v>
      </c>
      <c r="E12" s="559">
        <v>1</v>
      </c>
      <c r="F12" s="560"/>
    </row>
    <row r="13" spans="1:6" ht="20.100000000000001" customHeight="1">
      <c r="B13" s="558">
        <v>8</v>
      </c>
      <c r="C13" s="499" t="s">
        <v>1500</v>
      </c>
      <c r="D13" s="503" t="s">
        <v>1467</v>
      </c>
      <c r="E13" s="559">
        <v>1</v>
      </c>
      <c r="F13" s="560"/>
    </row>
    <row r="14" spans="1:6" ht="20.100000000000001" customHeight="1">
      <c r="B14" s="558">
        <v>9</v>
      </c>
      <c r="C14" s="499" t="s">
        <v>1501</v>
      </c>
      <c r="D14" s="503" t="s">
        <v>1502</v>
      </c>
      <c r="E14" s="561">
        <v>1</v>
      </c>
      <c r="F14" s="560"/>
    </row>
    <row r="15" spans="1:6" ht="20.100000000000001" customHeight="1">
      <c r="B15" s="558">
        <v>10</v>
      </c>
      <c r="C15" s="499" t="s">
        <v>1503</v>
      </c>
      <c r="D15" s="503" t="s">
        <v>1504</v>
      </c>
      <c r="E15" s="561">
        <v>1</v>
      </c>
      <c r="F15" s="560"/>
    </row>
    <row r="16" spans="1:6" ht="20.100000000000001" customHeight="1">
      <c r="B16" s="558">
        <v>11</v>
      </c>
      <c r="C16" s="499" t="s">
        <v>1505</v>
      </c>
      <c r="D16" s="330" t="s">
        <v>1506</v>
      </c>
      <c r="E16" s="561">
        <v>1</v>
      </c>
      <c r="F16" s="560"/>
    </row>
    <row r="17" spans="2:6" ht="20.100000000000001" customHeight="1">
      <c r="B17" s="558">
        <v>12</v>
      </c>
      <c r="C17" s="499" t="s">
        <v>1507</v>
      </c>
      <c r="D17" s="330" t="s">
        <v>1508</v>
      </c>
      <c r="E17" s="561">
        <v>1</v>
      </c>
      <c r="F17" s="560"/>
    </row>
    <row r="18" spans="2:6" ht="20.100000000000001" customHeight="1">
      <c r="B18" s="558">
        <v>13</v>
      </c>
      <c r="C18" s="499" t="s">
        <v>1509</v>
      </c>
      <c r="D18" s="330" t="s">
        <v>1510</v>
      </c>
      <c r="E18" s="561">
        <v>1</v>
      </c>
      <c r="F18" s="560"/>
    </row>
    <row r="19" spans="2:6" ht="20.100000000000001" customHeight="1">
      <c r="B19" s="561">
        <v>14</v>
      </c>
      <c r="C19" s="499" t="s">
        <v>1511</v>
      </c>
      <c r="D19" s="330" t="s">
        <v>1512</v>
      </c>
      <c r="E19" s="561">
        <v>1</v>
      </c>
      <c r="F19" s="560"/>
    </row>
  </sheetData>
  <mergeCells count="2">
    <mergeCell ref="F6:F10"/>
    <mergeCell ref="F11:F19"/>
  </mergeCells>
  <phoneticPr fontId="3"/>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850C5-638C-4A84-BD93-DA1A79529B4F}">
  <dimension ref="B2:Q37"/>
  <sheetViews>
    <sheetView zoomScale="85" zoomScaleNormal="85" workbookViewId="0">
      <pane xSplit="10" ySplit="9" topLeftCell="K10" activePane="bottomRight" state="frozen"/>
      <selection pane="topRight" activeCell="K1" sqref="K1"/>
      <selection pane="bottomLeft" activeCell="A9" sqref="A9"/>
      <selection pane="bottomRight" activeCell="Q32" sqref="Q32"/>
    </sheetView>
  </sheetViews>
  <sheetFormatPr defaultRowHeight="18.75"/>
  <cols>
    <col min="1" max="1" width="2.625" style="3" customWidth="1"/>
    <col min="2" max="2" width="18.75" style="9" bestFit="1" customWidth="1"/>
    <col min="3" max="3" width="14.375" style="3" bestFit="1" customWidth="1"/>
    <col min="4" max="4" width="13.125" style="3" bestFit="1" customWidth="1"/>
    <col min="5" max="5" width="51.125" style="3" bestFit="1" customWidth="1"/>
    <col min="6" max="6" width="6.25" style="3" customWidth="1"/>
    <col min="7" max="8" width="9.875" style="3" bestFit="1" customWidth="1"/>
    <col min="9" max="9" width="5.75" style="11" customWidth="1"/>
    <col min="10" max="10" width="29.5" style="3" customWidth="1"/>
    <col min="11" max="11" width="16.125" style="3" customWidth="1"/>
    <col min="12" max="12" width="11"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18.75" style="3" bestFit="1" customWidth="1"/>
    <col min="259" max="259" width="14.375" style="3" bestFit="1" customWidth="1"/>
    <col min="260" max="260" width="13.125" style="3" bestFit="1" customWidth="1"/>
    <col min="261" max="261" width="51.125" style="3" bestFit="1" customWidth="1"/>
    <col min="262" max="262" width="6.25" style="3" customWidth="1"/>
    <col min="263" max="264" width="9.875" style="3" bestFit="1" customWidth="1"/>
    <col min="265" max="265" width="5.75" style="3" customWidth="1"/>
    <col min="266" max="266" width="29.5" style="3" customWidth="1"/>
    <col min="267" max="267" width="16.125" style="3" customWidth="1"/>
    <col min="268" max="268" width="11"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18.75" style="3" bestFit="1" customWidth="1"/>
    <col min="515" max="515" width="14.375" style="3" bestFit="1" customWidth="1"/>
    <col min="516" max="516" width="13.125" style="3" bestFit="1" customWidth="1"/>
    <col min="517" max="517" width="51.125" style="3" bestFit="1" customWidth="1"/>
    <col min="518" max="518" width="6.25" style="3" customWidth="1"/>
    <col min="519" max="520" width="9.875" style="3" bestFit="1" customWidth="1"/>
    <col min="521" max="521" width="5.75" style="3" customWidth="1"/>
    <col min="522" max="522" width="29.5" style="3" customWidth="1"/>
    <col min="523" max="523" width="16.125" style="3" customWidth="1"/>
    <col min="524" max="524" width="11"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18.75" style="3" bestFit="1" customWidth="1"/>
    <col min="771" max="771" width="14.375" style="3" bestFit="1" customWidth="1"/>
    <col min="772" max="772" width="13.125" style="3" bestFit="1" customWidth="1"/>
    <col min="773" max="773" width="51.125" style="3" bestFit="1" customWidth="1"/>
    <col min="774" max="774" width="6.25" style="3" customWidth="1"/>
    <col min="775" max="776" width="9.875" style="3" bestFit="1" customWidth="1"/>
    <col min="777" max="777" width="5.75" style="3" customWidth="1"/>
    <col min="778" max="778" width="29.5" style="3" customWidth="1"/>
    <col min="779" max="779" width="16.125" style="3" customWidth="1"/>
    <col min="780" max="780" width="11"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18.75" style="3" bestFit="1" customWidth="1"/>
    <col min="1027" max="1027" width="14.375" style="3" bestFit="1" customWidth="1"/>
    <col min="1028" max="1028" width="13.125" style="3" bestFit="1" customWidth="1"/>
    <col min="1029" max="1029" width="51.125" style="3" bestFit="1" customWidth="1"/>
    <col min="1030" max="1030" width="6.25" style="3" customWidth="1"/>
    <col min="1031" max="1032" width="9.875" style="3" bestFit="1" customWidth="1"/>
    <col min="1033" max="1033" width="5.75" style="3" customWidth="1"/>
    <col min="1034" max="1034" width="29.5" style="3" customWidth="1"/>
    <col min="1035" max="1035" width="16.125" style="3"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8.75" style="3" bestFit="1" customWidth="1"/>
    <col min="1283" max="1283" width="14.375" style="3" bestFit="1" customWidth="1"/>
    <col min="1284" max="1284" width="13.125" style="3" bestFit="1" customWidth="1"/>
    <col min="1285" max="1285" width="51.125" style="3" bestFit="1" customWidth="1"/>
    <col min="1286" max="1286" width="6.25" style="3" customWidth="1"/>
    <col min="1287" max="1288" width="9.875" style="3" bestFit="1" customWidth="1"/>
    <col min="1289" max="1289" width="5.75" style="3" customWidth="1"/>
    <col min="1290" max="1290" width="29.5" style="3" customWidth="1"/>
    <col min="1291" max="1291" width="16.125" style="3"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8.75" style="3" bestFit="1" customWidth="1"/>
    <col min="1539" max="1539" width="14.375" style="3" bestFit="1" customWidth="1"/>
    <col min="1540" max="1540" width="13.125" style="3" bestFit="1" customWidth="1"/>
    <col min="1541" max="1541" width="51.125" style="3" bestFit="1" customWidth="1"/>
    <col min="1542" max="1542" width="6.25" style="3" customWidth="1"/>
    <col min="1543" max="1544" width="9.875" style="3" bestFit="1" customWidth="1"/>
    <col min="1545" max="1545" width="5.75" style="3" customWidth="1"/>
    <col min="1546" max="1546" width="29.5" style="3" customWidth="1"/>
    <col min="1547" max="1547" width="16.125" style="3"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8.75" style="3" bestFit="1" customWidth="1"/>
    <col min="1795" max="1795" width="14.375" style="3" bestFit="1" customWidth="1"/>
    <col min="1796" max="1796" width="13.125" style="3" bestFit="1" customWidth="1"/>
    <col min="1797" max="1797" width="51.125" style="3" bestFit="1" customWidth="1"/>
    <col min="1798" max="1798" width="6.25" style="3" customWidth="1"/>
    <col min="1799" max="1800" width="9.875" style="3" bestFit="1" customWidth="1"/>
    <col min="1801" max="1801" width="5.75" style="3" customWidth="1"/>
    <col min="1802" max="1802" width="29.5" style="3" customWidth="1"/>
    <col min="1803" max="1803" width="16.125" style="3"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8.75" style="3" bestFit="1" customWidth="1"/>
    <col min="2051" max="2051" width="14.375" style="3" bestFit="1" customWidth="1"/>
    <col min="2052" max="2052" width="13.125" style="3" bestFit="1" customWidth="1"/>
    <col min="2053" max="2053" width="51.125" style="3" bestFit="1" customWidth="1"/>
    <col min="2054" max="2054" width="6.25" style="3" customWidth="1"/>
    <col min="2055" max="2056" width="9.875" style="3" bestFit="1" customWidth="1"/>
    <col min="2057" max="2057" width="5.75" style="3" customWidth="1"/>
    <col min="2058" max="2058" width="29.5" style="3" customWidth="1"/>
    <col min="2059" max="2059" width="16.125" style="3"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8.75" style="3" bestFit="1" customWidth="1"/>
    <col min="2307" max="2307" width="14.375" style="3" bestFit="1" customWidth="1"/>
    <col min="2308" max="2308" width="13.125" style="3" bestFit="1" customWidth="1"/>
    <col min="2309" max="2309" width="51.125" style="3" bestFit="1" customWidth="1"/>
    <col min="2310" max="2310" width="6.25" style="3" customWidth="1"/>
    <col min="2311" max="2312" width="9.875" style="3" bestFit="1" customWidth="1"/>
    <col min="2313" max="2313" width="5.75" style="3" customWidth="1"/>
    <col min="2314" max="2314" width="29.5" style="3" customWidth="1"/>
    <col min="2315" max="2315" width="16.125" style="3"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8.75" style="3" bestFit="1" customWidth="1"/>
    <col min="2563" max="2563" width="14.375" style="3" bestFit="1" customWidth="1"/>
    <col min="2564" max="2564" width="13.125" style="3" bestFit="1" customWidth="1"/>
    <col min="2565" max="2565" width="51.125" style="3" bestFit="1" customWidth="1"/>
    <col min="2566" max="2566" width="6.25" style="3" customWidth="1"/>
    <col min="2567" max="2568" width="9.875" style="3" bestFit="1" customWidth="1"/>
    <col min="2569" max="2569" width="5.75" style="3" customWidth="1"/>
    <col min="2570" max="2570" width="29.5" style="3" customWidth="1"/>
    <col min="2571" max="2571" width="16.125" style="3"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8.75" style="3" bestFit="1" customWidth="1"/>
    <col min="2819" max="2819" width="14.375" style="3" bestFit="1" customWidth="1"/>
    <col min="2820" max="2820" width="13.125" style="3" bestFit="1" customWidth="1"/>
    <col min="2821" max="2821" width="51.125" style="3" bestFit="1" customWidth="1"/>
    <col min="2822" max="2822" width="6.25" style="3" customWidth="1"/>
    <col min="2823" max="2824" width="9.875" style="3" bestFit="1" customWidth="1"/>
    <col min="2825" max="2825" width="5.75" style="3" customWidth="1"/>
    <col min="2826" max="2826" width="29.5" style="3" customWidth="1"/>
    <col min="2827" max="2827" width="16.125" style="3"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8.75" style="3" bestFit="1" customWidth="1"/>
    <col min="3075" max="3075" width="14.375" style="3" bestFit="1" customWidth="1"/>
    <col min="3076" max="3076" width="13.125" style="3" bestFit="1" customWidth="1"/>
    <col min="3077" max="3077" width="51.125" style="3" bestFit="1" customWidth="1"/>
    <col min="3078" max="3078" width="6.25" style="3" customWidth="1"/>
    <col min="3079" max="3080" width="9.875" style="3" bestFit="1" customWidth="1"/>
    <col min="3081" max="3081" width="5.75" style="3" customWidth="1"/>
    <col min="3082" max="3082" width="29.5" style="3" customWidth="1"/>
    <col min="3083" max="3083" width="16.125" style="3"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8.75" style="3" bestFit="1" customWidth="1"/>
    <col min="3331" max="3331" width="14.375" style="3" bestFit="1" customWidth="1"/>
    <col min="3332" max="3332" width="13.125" style="3" bestFit="1" customWidth="1"/>
    <col min="3333" max="3333" width="51.125" style="3" bestFit="1" customWidth="1"/>
    <col min="3334" max="3334" width="6.25" style="3" customWidth="1"/>
    <col min="3335" max="3336" width="9.875" style="3" bestFit="1" customWidth="1"/>
    <col min="3337" max="3337" width="5.75" style="3" customWidth="1"/>
    <col min="3338" max="3338" width="29.5" style="3" customWidth="1"/>
    <col min="3339" max="3339" width="16.125" style="3"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8.75" style="3" bestFit="1" customWidth="1"/>
    <col min="3587" max="3587" width="14.375" style="3" bestFit="1" customWidth="1"/>
    <col min="3588" max="3588" width="13.125" style="3" bestFit="1" customWidth="1"/>
    <col min="3589" max="3589" width="51.125" style="3" bestFit="1" customWidth="1"/>
    <col min="3590" max="3590" width="6.25" style="3" customWidth="1"/>
    <col min="3591" max="3592" width="9.875" style="3" bestFit="1" customWidth="1"/>
    <col min="3593" max="3593" width="5.75" style="3" customWidth="1"/>
    <col min="3594" max="3594" width="29.5" style="3" customWidth="1"/>
    <col min="3595" max="3595" width="16.125" style="3"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8.75" style="3" bestFit="1" customWidth="1"/>
    <col min="3843" max="3843" width="14.375" style="3" bestFit="1" customWidth="1"/>
    <col min="3844" max="3844" width="13.125" style="3" bestFit="1" customWidth="1"/>
    <col min="3845" max="3845" width="51.125" style="3" bestFit="1" customWidth="1"/>
    <col min="3846" max="3846" width="6.25" style="3" customWidth="1"/>
    <col min="3847" max="3848" width="9.875" style="3" bestFit="1" customWidth="1"/>
    <col min="3849" max="3849" width="5.75" style="3" customWidth="1"/>
    <col min="3850" max="3850" width="29.5" style="3" customWidth="1"/>
    <col min="3851" max="3851" width="16.125" style="3"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8.75" style="3" bestFit="1" customWidth="1"/>
    <col min="4099" max="4099" width="14.375" style="3" bestFit="1" customWidth="1"/>
    <col min="4100" max="4100" width="13.125" style="3" bestFit="1" customWidth="1"/>
    <col min="4101" max="4101" width="51.125" style="3" bestFit="1" customWidth="1"/>
    <col min="4102" max="4102" width="6.25" style="3" customWidth="1"/>
    <col min="4103" max="4104" width="9.875" style="3" bestFit="1" customWidth="1"/>
    <col min="4105" max="4105" width="5.75" style="3" customWidth="1"/>
    <col min="4106" max="4106" width="29.5" style="3" customWidth="1"/>
    <col min="4107" max="4107" width="16.125" style="3"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8.75" style="3" bestFit="1" customWidth="1"/>
    <col min="4355" max="4355" width="14.375" style="3" bestFit="1" customWidth="1"/>
    <col min="4356" max="4356" width="13.125" style="3" bestFit="1" customWidth="1"/>
    <col min="4357" max="4357" width="51.125" style="3" bestFit="1" customWidth="1"/>
    <col min="4358" max="4358" width="6.25" style="3" customWidth="1"/>
    <col min="4359" max="4360" width="9.875" style="3" bestFit="1" customWidth="1"/>
    <col min="4361" max="4361" width="5.75" style="3" customWidth="1"/>
    <col min="4362" max="4362" width="29.5" style="3" customWidth="1"/>
    <col min="4363" max="4363" width="16.125" style="3"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8.75" style="3" bestFit="1" customWidth="1"/>
    <col min="4611" max="4611" width="14.375" style="3" bestFit="1" customWidth="1"/>
    <col min="4612" max="4612" width="13.125" style="3" bestFit="1" customWidth="1"/>
    <col min="4613" max="4613" width="51.125" style="3" bestFit="1" customWidth="1"/>
    <col min="4614" max="4614" width="6.25" style="3" customWidth="1"/>
    <col min="4615" max="4616" width="9.875" style="3" bestFit="1" customWidth="1"/>
    <col min="4617" max="4617" width="5.75" style="3" customWidth="1"/>
    <col min="4618" max="4618" width="29.5" style="3" customWidth="1"/>
    <col min="4619" max="4619" width="16.125" style="3"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8.75" style="3" bestFit="1" customWidth="1"/>
    <col min="4867" max="4867" width="14.375" style="3" bestFit="1" customWidth="1"/>
    <col min="4868" max="4868" width="13.125" style="3" bestFit="1" customWidth="1"/>
    <col min="4869" max="4869" width="51.125" style="3" bestFit="1" customWidth="1"/>
    <col min="4870" max="4870" width="6.25" style="3" customWidth="1"/>
    <col min="4871" max="4872" width="9.875" style="3" bestFit="1" customWidth="1"/>
    <col min="4873" max="4873" width="5.75" style="3" customWidth="1"/>
    <col min="4874" max="4874" width="29.5" style="3" customWidth="1"/>
    <col min="4875" max="4875" width="16.125" style="3"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8.75" style="3" bestFit="1" customWidth="1"/>
    <col min="5123" max="5123" width="14.375" style="3" bestFit="1" customWidth="1"/>
    <col min="5124" max="5124" width="13.125" style="3" bestFit="1" customWidth="1"/>
    <col min="5125" max="5125" width="51.125" style="3" bestFit="1" customWidth="1"/>
    <col min="5126" max="5126" width="6.25" style="3" customWidth="1"/>
    <col min="5127" max="5128" width="9.875" style="3" bestFit="1" customWidth="1"/>
    <col min="5129" max="5129" width="5.75" style="3" customWidth="1"/>
    <col min="5130" max="5130" width="29.5" style="3" customWidth="1"/>
    <col min="5131" max="5131" width="16.125" style="3"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8.75" style="3" bestFit="1" customWidth="1"/>
    <col min="5379" max="5379" width="14.375" style="3" bestFit="1" customWidth="1"/>
    <col min="5380" max="5380" width="13.125" style="3" bestFit="1" customWidth="1"/>
    <col min="5381" max="5381" width="51.125" style="3" bestFit="1" customWidth="1"/>
    <col min="5382" max="5382" width="6.25" style="3" customWidth="1"/>
    <col min="5383" max="5384" width="9.875" style="3" bestFit="1" customWidth="1"/>
    <col min="5385" max="5385" width="5.75" style="3" customWidth="1"/>
    <col min="5386" max="5386" width="29.5" style="3" customWidth="1"/>
    <col min="5387" max="5387" width="16.125" style="3"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8.75" style="3" bestFit="1" customWidth="1"/>
    <col min="5635" max="5635" width="14.375" style="3" bestFit="1" customWidth="1"/>
    <col min="5636" max="5636" width="13.125" style="3" bestFit="1" customWidth="1"/>
    <col min="5637" max="5637" width="51.125" style="3" bestFit="1" customWidth="1"/>
    <col min="5638" max="5638" width="6.25" style="3" customWidth="1"/>
    <col min="5639" max="5640" width="9.875" style="3" bestFit="1" customWidth="1"/>
    <col min="5641" max="5641" width="5.75" style="3" customWidth="1"/>
    <col min="5642" max="5642" width="29.5" style="3" customWidth="1"/>
    <col min="5643" max="5643" width="16.125" style="3"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8.75" style="3" bestFit="1" customWidth="1"/>
    <col min="5891" max="5891" width="14.375" style="3" bestFit="1" customWidth="1"/>
    <col min="5892" max="5892" width="13.125" style="3" bestFit="1" customWidth="1"/>
    <col min="5893" max="5893" width="51.125" style="3" bestFit="1" customWidth="1"/>
    <col min="5894" max="5894" width="6.25" style="3" customWidth="1"/>
    <col min="5895" max="5896" width="9.875" style="3" bestFit="1" customWidth="1"/>
    <col min="5897" max="5897" width="5.75" style="3" customWidth="1"/>
    <col min="5898" max="5898" width="29.5" style="3" customWidth="1"/>
    <col min="5899" max="5899" width="16.125" style="3"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8.75" style="3" bestFit="1" customWidth="1"/>
    <col min="6147" max="6147" width="14.375" style="3" bestFit="1" customWidth="1"/>
    <col min="6148" max="6148" width="13.125" style="3" bestFit="1" customWidth="1"/>
    <col min="6149" max="6149" width="51.125" style="3" bestFit="1" customWidth="1"/>
    <col min="6150" max="6150" width="6.25" style="3" customWidth="1"/>
    <col min="6151" max="6152" width="9.875" style="3" bestFit="1" customWidth="1"/>
    <col min="6153" max="6153" width="5.75" style="3" customWidth="1"/>
    <col min="6154" max="6154" width="29.5" style="3" customWidth="1"/>
    <col min="6155" max="6155" width="16.125" style="3"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8.75" style="3" bestFit="1" customWidth="1"/>
    <col min="6403" max="6403" width="14.375" style="3" bestFit="1" customWidth="1"/>
    <col min="6404" max="6404" width="13.125" style="3" bestFit="1" customWidth="1"/>
    <col min="6405" max="6405" width="51.125" style="3" bestFit="1" customWidth="1"/>
    <col min="6406" max="6406" width="6.25" style="3" customWidth="1"/>
    <col min="6407" max="6408" width="9.875" style="3" bestFit="1" customWidth="1"/>
    <col min="6409" max="6409" width="5.75" style="3" customWidth="1"/>
    <col min="6410" max="6410" width="29.5" style="3" customWidth="1"/>
    <col min="6411" max="6411" width="16.125" style="3"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8.75" style="3" bestFit="1" customWidth="1"/>
    <col min="6659" max="6659" width="14.375" style="3" bestFit="1" customWidth="1"/>
    <col min="6660" max="6660" width="13.125" style="3" bestFit="1" customWidth="1"/>
    <col min="6661" max="6661" width="51.125" style="3" bestFit="1" customWidth="1"/>
    <col min="6662" max="6662" width="6.25" style="3" customWidth="1"/>
    <col min="6663" max="6664" width="9.875" style="3" bestFit="1" customWidth="1"/>
    <col min="6665" max="6665" width="5.75" style="3" customWidth="1"/>
    <col min="6666" max="6666" width="29.5" style="3" customWidth="1"/>
    <col min="6667" max="6667" width="16.125" style="3"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8.75" style="3" bestFit="1" customWidth="1"/>
    <col min="6915" max="6915" width="14.375" style="3" bestFit="1" customWidth="1"/>
    <col min="6916" max="6916" width="13.125" style="3" bestFit="1" customWidth="1"/>
    <col min="6917" max="6917" width="51.125" style="3" bestFit="1" customWidth="1"/>
    <col min="6918" max="6918" width="6.25" style="3" customWidth="1"/>
    <col min="6919" max="6920" width="9.875" style="3" bestFit="1" customWidth="1"/>
    <col min="6921" max="6921" width="5.75" style="3" customWidth="1"/>
    <col min="6922" max="6922" width="29.5" style="3" customWidth="1"/>
    <col min="6923" max="6923" width="16.125" style="3"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8.75" style="3" bestFit="1" customWidth="1"/>
    <col min="7171" max="7171" width="14.375" style="3" bestFit="1" customWidth="1"/>
    <col min="7172" max="7172" width="13.125" style="3" bestFit="1" customWidth="1"/>
    <col min="7173" max="7173" width="51.125" style="3" bestFit="1" customWidth="1"/>
    <col min="7174" max="7174" width="6.25" style="3" customWidth="1"/>
    <col min="7175" max="7176" width="9.875" style="3" bestFit="1" customWidth="1"/>
    <col min="7177" max="7177" width="5.75" style="3" customWidth="1"/>
    <col min="7178" max="7178" width="29.5" style="3" customWidth="1"/>
    <col min="7179" max="7179" width="16.125" style="3"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8.75" style="3" bestFit="1" customWidth="1"/>
    <col min="7427" max="7427" width="14.375" style="3" bestFit="1" customWidth="1"/>
    <col min="7428" max="7428" width="13.125" style="3" bestFit="1" customWidth="1"/>
    <col min="7429" max="7429" width="51.125" style="3" bestFit="1" customWidth="1"/>
    <col min="7430" max="7430" width="6.25" style="3" customWidth="1"/>
    <col min="7431" max="7432" width="9.875" style="3" bestFit="1" customWidth="1"/>
    <col min="7433" max="7433" width="5.75" style="3" customWidth="1"/>
    <col min="7434" max="7434" width="29.5" style="3" customWidth="1"/>
    <col min="7435" max="7435" width="16.125" style="3"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8.75" style="3" bestFit="1" customWidth="1"/>
    <col min="7683" max="7683" width="14.375" style="3" bestFit="1" customWidth="1"/>
    <col min="7684" max="7684" width="13.125" style="3" bestFit="1" customWidth="1"/>
    <col min="7685" max="7685" width="51.125" style="3" bestFit="1" customWidth="1"/>
    <col min="7686" max="7686" width="6.25" style="3" customWidth="1"/>
    <col min="7687" max="7688" width="9.875" style="3" bestFit="1" customWidth="1"/>
    <col min="7689" max="7689" width="5.75" style="3" customWidth="1"/>
    <col min="7690" max="7690" width="29.5" style="3" customWidth="1"/>
    <col min="7691" max="7691" width="16.125" style="3"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8.75" style="3" bestFit="1" customWidth="1"/>
    <col min="7939" max="7939" width="14.375" style="3" bestFit="1" customWidth="1"/>
    <col min="7940" max="7940" width="13.125" style="3" bestFit="1" customWidth="1"/>
    <col min="7941" max="7941" width="51.125" style="3" bestFit="1" customWidth="1"/>
    <col min="7942" max="7942" width="6.25" style="3" customWidth="1"/>
    <col min="7943" max="7944" width="9.875" style="3" bestFit="1" customWidth="1"/>
    <col min="7945" max="7945" width="5.75" style="3" customWidth="1"/>
    <col min="7946" max="7946" width="29.5" style="3" customWidth="1"/>
    <col min="7947" max="7947" width="16.125" style="3"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8.75" style="3" bestFit="1" customWidth="1"/>
    <col min="8195" max="8195" width="14.375" style="3" bestFit="1" customWidth="1"/>
    <col min="8196" max="8196" width="13.125" style="3" bestFit="1" customWidth="1"/>
    <col min="8197" max="8197" width="51.125" style="3" bestFit="1" customWidth="1"/>
    <col min="8198" max="8198" width="6.25" style="3" customWidth="1"/>
    <col min="8199" max="8200" width="9.875" style="3" bestFit="1" customWidth="1"/>
    <col min="8201" max="8201" width="5.75" style="3" customWidth="1"/>
    <col min="8202" max="8202" width="29.5" style="3" customWidth="1"/>
    <col min="8203" max="8203" width="16.125" style="3"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8.75" style="3" bestFit="1" customWidth="1"/>
    <col min="8451" max="8451" width="14.375" style="3" bestFit="1" customWidth="1"/>
    <col min="8452" max="8452" width="13.125" style="3" bestFit="1" customWidth="1"/>
    <col min="8453" max="8453" width="51.125" style="3" bestFit="1" customWidth="1"/>
    <col min="8454" max="8454" width="6.25" style="3" customWidth="1"/>
    <col min="8455" max="8456" width="9.875" style="3" bestFit="1" customWidth="1"/>
    <col min="8457" max="8457" width="5.75" style="3" customWidth="1"/>
    <col min="8458" max="8458" width="29.5" style="3" customWidth="1"/>
    <col min="8459" max="8459" width="16.125" style="3"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8.75" style="3" bestFit="1" customWidth="1"/>
    <col min="8707" max="8707" width="14.375" style="3" bestFit="1" customWidth="1"/>
    <col min="8708" max="8708" width="13.125" style="3" bestFit="1" customWidth="1"/>
    <col min="8709" max="8709" width="51.125" style="3" bestFit="1" customWidth="1"/>
    <col min="8710" max="8710" width="6.25" style="3" customWidth="1"/>
    <col min="8711" max="8712" width="9.875" style="3" bestFit="1" customWidth="1"/>
    <col min="8713" max="8713" width="5.75" style="3" customWidth="1"/>
    <col min="8714" max="8714" width="29.5" style="3" customWidth="1"/>
    <col min="8715" max="8715" width="16.125" style="3"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8.75" style="3" bestFit="1" customWidth="1"/>
    <col min="8963" max="8963" width="14.375" style="3" bestFit="1" customWidth="1"/>
    <col min="8964" max="8964" width="13.125" style="3" bestFit="1" customWidth="1"/>
    <col min="8965" max="8965" width="51.125" style="3" bestFit="1" customWidth="1"/>
    <col min="8966" max="8966" width="6.25" style="3" customWidth="1"/>
    <col min="8967" max="8968" width="9.875" style="3" bestFit="1" customWidth="1"/>
    <col min="8969" max="8969" width="5.75" style="3" customWidth="1"/>
    <col min="8970" max="8970" width="29.5" style="3" customWidth="1"/>
    <col min="8971" max="8971" width="16.125" style="3"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8.75" style="3" bestFit="1" customWidth="1"/>
    <col min="9219" max="9219" width="14.375" style="3" bestFit="1" customWidth="1"/>
    <col min="9220" max="9220" width="13.125" style="3" bestFit="1" customWidth="1"/>
    <col min="9221" max="9221" width="51.125" style="3" bestFit="1" customWidth="1"/>
    <col min="9222" max="9222" width="6.25" style="3" customWidth="1"/>
    <col min="9223" max="9224" width="9.875" style="3" bestFit="1" customWidth="1"/>
    <col min="9225" max="9225" width="5.75" style="3" customWidth="1"/>
    <col min="9226" max="9226" width="29.5" style="3" customWidth="1"/>
    <col min="9227" max="9227" width="16.125" style="3"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8.75" style="3" bestFit="1" customWidth="1"/>
    <col min="9475" max="9475" width="14.375" style="3" bestFit="1" customWidth="1"/>
    <col min="9476" max="9476" width="13.125" style="3" bestFit="1" customWidth="1"/>
    <col min="9477" max="9477" width="51.125" style="3" bestFit="1" customWidth="1"/>
    <col min="9478" max="9478" width="6.25" style="3" customWidth="1"/>
    <col min="9479" max="9480" width="9.875" style="3" bestFit="1" customWidth="1"/>
    <col min="9481" max="9481" width="5.75" style="3" customWidth="1"/>
    <col min="9482" max="9482" width="29.5" style="3" customWidth="1"/>
    <col min="9483" max="9483" width="16.125" style="3"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8.75" style="3" bestFit="1" customWidth="1"/>
    <col min="9731" max="9731" width="14.375" style="3" bestFit="1" customWidth="1"/>
    <col min="9732" max="9732" width="13.125" style="3" bestFit="1" customWidth="1"/>
    <col min="9733" max="9733" width="51.125" style="3" bestFit="1" customWidth="1"/>
    <col min="9734" max="9734" width="6.25" style="3" customWidth="1"/>
    <col min="9735" max="9736" width="9.875" style="3" bestFit="1" customWidth="1"/>
    <col min="9737" max="9737" width="5.75" style="3" customWidth="1"/>
    <col min="9738" max="9738" width="29.5" style="3" customWidth="1"/>
    <col min="9739" max="9739" width="16.125" style="3"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8.75" style="3" bestFit="1" customWidth="1"/>
    <col min="9987" max="9987" width="14.375" style="3" bestFit="1" customWidth="1"/>
    <col min="9988" max="9988" width="13.125" style="3" bestFit="1" customWidth="1"/>
    <col min="9989" max="9989" width="51.125" style="3" bestFit="1" customWidth="1"/>
    <col min="9990" max="9990" width="6.25" style="3" customWidth="1"/>
    <col min="9991" max="9992" width="9.875" style="3" bestFit="1" customWidth="1"/>
    <col min="9993" max="9993" width="5.75" style="3" customWidth="1"/>
    <col min="9994" max="9994" width="29.5" style="3" customWidth="1"/>
    <col min="9995" max="9995" width="16.125" style="3"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8.75" style="3" bestFit="1" customWidth="1"/>
    <col min="10243" max="10243" width="14.375" style="3" bestFit="1" customWidth="1"/>
    <col min="10244" max="10244" width="13.125" style="3" bestFit="1" customWidth="1"/>
    <col min="10245" max="10245" width="51.125" style="3" bestFit="1" customWidth="1"/>
    <col min="10246" max="10246" width="6.25" style="3" customWidth="1"/>
    <col min="10247" max="10248" width="9.875" style="3" bestFit="1" customWidth="1"/>
    <col min="10249" max="10249" width="5.75" style="3" customWidth="1"/>
    <col min="10250" max="10250" width="29.5" style="3" customWidth="1"/>
    <col min="10251" max="10251" width="16.125" style="3"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8.75" style="3" bestFit="1" customWidth="1"/>
    <col min="10499" max="10499" width="14.375" style="3" bestFit="1" customWidth="1"/>
    <col min="10500" max="10500" width="13.125" style="3" bestFit="1" customWidth="1"/>
    <col min="10501" max="10501" width="51.125" style="3" bestFit="1" customWidth="1"/>
    <col min="10502" max="10502" width="6.25" style="3" customWidth="1"/>
    <col min="10503" max="10504" width="9.875" style="3" bestFit="1" customWidth="1"/>
    <col min="10505" max="10505" width="5.75" style="3" customWidth="1"/>
    <col min="10506" max="10506" width="29.5" style="3" customWidth="1"/>
    <col min="10507" max="10507" width="16.125" style="3"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8.75" style="3" bestFit="1" customWidth="1"/>
    <col min="10755" max="10755" width="14.375" style="3" bestFit="1" customWidth="1"/>
    <col min="10756" max="10756" width="13.125" style="3" bestFit="1" customWidth="1"/>
    <col min="10757" max="10757" width="51.125" style="3" bestFit="1" customWidth="1"/>
    <col min="10758" max="10758" width="6.25" style="3" customWidth="1"/>
    <col min="10759" max="10760" width="9.875" style="3" bestFit="1" customWidth="1"/>
    <col min="10761" max="10761" width="5.75" style="3" customWidth="1"/>
    <col min="10762" max="10762" width="29.5" style="3" customWidth="1"/>
    <col min="10763" max="10763" width="16.125" style="3"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8.75" style="3" bestFit="1" customWidth="1"/>
    <col min="11011" max="11011" width="14.375" style="3" bestFit="1" customWidth="1"/>
    <col min="11012" max="11012" width="13.125" style="3" bestFit="1" customWidth="1"/>
    <col min="11013" max="11013" width="51.125" style="3" bestFit="1" customWidth="1"/>
    <col min="11014" max="11014" width="6.25" style="3" customWidth="1"/>
    <col min="11015" max="11016" width="9.875" style="3" bestFit="1" customWidth="1"/>
    <col min="11017" max="11017" width="5.75" style="3" customWidth="1"/>
    <col min="11018" max="11018" width="29.5" style="3" customWidth="1"/>
    <col min="11019" max="11019" width="16.125" style="3"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8.75" style="3" bestFit="1" customWidth="1"/>
    <col min="11267" max="11267" width="14.375" style="3" bestFit="1" customWidth="1"/>
    <col min="11268" max="11268" width="13.125" style="3" bestFit="1" customWidth="1"/>
    <col min="11269" max="11269" width="51.125" style="3" bestFit="1" customWidth="1"/>
    <col min="11270" max="11270" width="6.25" style="3" customWidth="1"/>
    <col min="11271" max="11272" width="9.875" style="3" bestFit="1" customWidth="1"/>
    <col min="11273" max="11273" width="5.75" style="3" customWidth="1"/>
    <col min="11274" max="11274" width="29.5" style="3" customWidth="1"/>
    <col min="11275" max="11275" width="16.125" style="3"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8.75" style="3" bestFit="1" customWidth="1"/>
    <col min="11523" max="11523" width="14.375" style="3" bestFit="1" customWidth="1"/>
    <col min="11524" max="11524" width="13.125" style="3" bestFit="1" customWidth="1"/>
    <col min="11525" max="11525" width="51.125" style="3" bestFit="1" customWidth="1"/>
    <col min="11526" max="11526" width="6.25" style="3" customWidth="1"/>
    <col min="11527" max="11528" width="9.875" style="3" bestFit="1" customWidth="1"/>
    <col min="11529" max="11529" width="5.75" style="3" customWidth="1"/>
    <col min="11530" max="11530" width="29.5" style="3" customWidth="1"/>
    <col min="11531" max="11531" width="16.125" style="3"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8.75" style="3" bestFit="1" customWidth="1"/>
    <col min="11779" max="11779" width="14.375" style="3" bestFit="1" customWidth="1"/>
    <col min="11780" max="11780" width="13.125" style="3" bestFit="1" customWidth="1"/>
    <col min="11781" max="11781" width="51.125" style="3" bestFit="1" customWidth="1"/>
    <col min="11782" max="11782" width="6.25" style="3" customWidth="1"/>
    <col min="11783" max="11784" width="9.875" style="3" bestFit="1" customWidth="1"/>
    <col min="11785" max="11785" width="5.75" style="3" customWidth="1"/>
    <col min="11786" max="11786" width="29.5" style="3" customWidth="1"/>
    <col min="11787" max="11787" width="16.125" style="3"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8.75" style="3" bestFit="1" customWidth="1"/>
    <col min="12035" max="12035" width="14.375" style="3" bestFit="1" customWidth="1"/>
    <col min="12036" max="12036" width="13.125" style="3" bestFit="1" customWidth="1"/>
    <col min="12037" max="12037" width="51.125" style="3" bestFit="1" customWidth="1"/>
    <col min="12038" max="12038" width="6.25" style="3" customWidth="1"/>
    <col min="12039" max="12040" width="9.875" style="3" bestFit="1" customWidth="1"/>
    <col min="12041" max="12041" width="5.75" style="3" customWidth="1"/>
    <col min="12042" max="12042" width="29.5" style="3" customWidth="1"/>
    <col min="12043" max="12043" width="16.125" style="3"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8.75" style="3" bestFit="1" customWidth="1"/>
    <col min="12291" max="12291" width="14.375" style="3" bestFit="1" customWidth="1"/>
    <col min="12292" max="12292" width="13.125" style="3" bestFit="1" customWidth="1"/>
    <col min="12293" max="12293" width="51.125" style="3" bestFit="1" customWidth="1"/>
    <col min="12294" max="12294" width="6.25" style="3" customWidth="1"/>
    <col min="12295" max="12296" width="9.875" style="3" bestFit="1" customWidth="1"/>
    <col min="12297" max="12297" width="5.75" style="3" customWidth="1"/>
    <col min="12298" max="12298" width="29.5" style="3" customWidth="1"/>
    <col min="12299" max="12299" width="16.125" style="3"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8.75" style="3" bestFit="1" customWidth="1"/>
    <col min="12547" max="12547" width="14.375" style="3" bestFit="1" customWidth="1"/>
    <col min="12548" max="12548" width="13.125" style="3" bestFit="1" customWidth="1"/>
    <col min="12549" max="12549" width="51.125" style="3" bestFit="1" customWidth="1"/>
    <col min="12550" max="12550" width="6.25" style="3" customWidth="1"/>
    <col min="12551" max="12552" width="9.875" style="3" bestFit="1" customWidth="1"/>
    <col min="12553" max="12553" width="5.75" style="3" customWidth="1"/>
    <col min="12554" max="12554" width="29.5" style="3" customWidth="1"/>
    <col min="12555" max="12555" width="16.125" style="3"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8.75" style="3" bestFit="1" customWidth="1"/>
    <col min="12803" max="12803" width="14.375" style="3" bestFit="1" customWidth="1"/>
    <col min="12804" max="12804" width="13.125" style="3" bestFit="1" customWidth="1"/>
    <col min="12805" max="12805" width="51.125" style="3" bestFit="1" customWidth="1"/>
    <col min="12806" max="12806" width="6.25" style="3" customWidth="1"/>
    <col min="12807" max="12808" width="9.875" style="3" bestFit="1" customWidth="1"/>
    <col min="12809" max="12809" width="5.75" style="3" customWidth="1"/>
    <col min="12810" max="12810" width="29.5" style="3" customWidth="1"/>
    <col min="12811" max="12811" width="16.125" style="3"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8.75" style="3" bestFit="1" customWidth="1"/>
    <col min="13059" max="13059" width="14.375" style="3" bestFit="1" customWidth="1"/>
    <col min="13060" max="13060" width="13.125" style="3" bestFit="1" customWidth="1"/>
    <col min="13061" max="13061" width="51.125" style="3" bestFit="1" customWidth="1"/>
    <col min="13062" max="13062" width="6.25" style="3" customWidth="1"/>
    <col min="13063" max="13064" width="9.875" style="3" bestFit="1" customWidth="1"/>
    <col min="13065" max="13065" width="5.75" style="3" customWidth="1"/>
    <col min="13066" max="13066" width="29.5" style="3" customWidth="1"/>
    <col min="13067" max="13067" width="16.125" style="3"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8.75" style="3" bestFit="1" customWidth="1"/>
    <col min="13315" max="13315" width="14.375" style="3" bestFit="1" customWidth="1"/>
    <col min="13316" max="13316" width="13.125" style="3" bestFit="1" customWidth="1"/>
    <col min="13317" max="13317" width="51.125" style="3" bestFit="1" customWidth="1"/>
    <col min="13318" max="13318" width="6.25" style="3" customWidth="1"/>
    <col min="13319" max="13320" width="9.875" style="3" bestFit="1" customWidth="1"/>
    <col min="13321" max="13321" width="5.75" style="3" customWidth="1"/>
    <col min="13322" max="13322" width="29.5" style="3" customWidth="1"/>
    <col min="13323" max="13323" width="16.125" style="3"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8.75" style="3" bestFit="1" customWidth="1"/>
    <col min="13571" max="13571" width="14.375" style="3" bestFit="1" customWidth="1"/>
    <col min="13572" max="13572" width="13.125" style="3" bestFit="1" customWidth="1"/>
    <col min="13573" max="13573" width="51.125" style="3" bestFit="1" customWidth="1"/>
    <col min="13574" max="13574" width="6.25" style="3" customWidth="1"/>
    <col min="13575" max="13576" width="9.875" style="3" bestFit="1" customWidth="1"/>
    <col min="13577" max="13577" width="5.75" style="3" customWidth="1"/>
    <col min="13578" max="13578" width="29.5" style="3" customWidth="1"/>
    <col min="13579" max="13579" width="16.125" style="3"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8.75" style="3" bestFit="1" customWidth="1"/>
    <col min="13827" max="13827" width="14.375" style="3" bestFit="1" customWidth="1"/>
    <col min="13828" max="13828" width="13.125" style="3" bestFit="1" customWidth="1"/>
    <col min="13829" max="13829" width="51.125" style="3" bestFit="1" customWidth="1"/>
    <col min="13830" max="13830" width="6.25" style="3" customWidth="1"/>
    <col min="13831" max="13832" width="9.875" style="3" bestFit="1" customWidth="1"/>
    <col min="13833" max="13833" width="5.75" style="3" customWidth="1"/>
    <col min="13834" max="13834" width="29.5" style="3" customWidth="1"/>
    <col min="13835" max="13835" width="16.125" style="3"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8.75" style="3" bestFit="1" customWidth="1"/>
    <col min="14083" max="14083" width="14.375" style="3" bestFit="1" customWidth="1"/>
    <col min="14084" max="14084" width="13.125" style="3" bestFit="1" customWidth="1"/>
    <col min="14085" max="14085" width="51.125" style="3" bestFit="1" customWidth="1"/>
    <col min="14086" max="14086" width="6.25" style="3" customWidth="1"/>
    <col min="14087" max="14088" width="9.875" style="3" bestFit="1" customWidth="1"/>
    <col min="14089" max="14089" width="5.75" style="3" customWidth="1"/>
    <col min="14090" max="14090" width="29.5" style="3" customWidth="1"/>
    <col min="14091" max="14091" width="16.125" style="3"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8.75" style="3" bestFit="1" customWidth="1"/>
    <col min="14339" max="14339" width="14.375" style="3" bestFit="1" customWidth="1"/>
    <col min="14340" max="14340" width="13.125" style="3" bestFit="1" customWidth="1"/>
    <col min="14341" max="14341" width="51.125" style="3" bestFit="1" customWidth="1"/>
    <col min="14342" max="14342" width="6.25" style="3" customWidth="1"/>
    <col min="14343" max="14344" width="9.875" style="3" bestFit="1" customWidth="1"/>
    <col min="14345" max="14345" width="5.75" style="3" customWidth="1"/>
    <col min="14346" max="14346" width="29.5" style="3" customWidth="1"/>
    <col min="14347" max="14347" width="16.125" style="3"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8.75" style="3" bestFit="1" customWidth="1"/>
    <col min="14595" max="14595" width="14.375" style="3" bestFit="1" customWidth="1"/>
    <col min="14596" max="14596" width="13.125" style="3" bestFit="1" customWidth="1"/>
    <col min="14597" max="14597" width="51.125" style="3" bestFit="1" customWidth="1"/>
    <col min="14598" max="14598" width="6.25" style="3" customWidth="1"/>
    <col min="14599" max="14600" width="9.875" style="3" bestFit="1" customWidth="1"/>
    <col min="14601" max="14601" width="5.75" style="3" customWidth="1"/>
    <col min="14602" max="14602" width="29.5" style="3" customWidth="1"/>
    <col min="14603" max="14603" width="16.125" style="3"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8.75" style="3" bestFit="1" customWidth="1"/>
    <col min="14851" max="14851" width="14.375" style="3" bestFit="1" customWidth="1"/>
    <col min="14852" max="14852" width="13.125" style="3" bestFit="1" customWidth="1"/>
    <col min="14853" max="14853" width="51.125" style="3" bestFit="1" customWidth="1"/>
    <col min="14854" max="14854" width="6.25" style="3" customWidth="1"/>
    <col min="14855" max="14856" width="9.875" style="3" bestFit="1" customWidth="1"/>
    <col min="14857" max="14857" width="5.75" style="3" customWidth="1"/>
    <col min="14858" max="14858" width="29.5" style="3" customWidth="1"/>
    <col min="14859" max="14859" width="16.125" style="3"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8.75" style="3" bestFit="1" customWidth="1"/>
    <col min="15107" max="15107" width="14.375" style="3" bestFit="1" customWidth="1"/>
    <col min="15108" max="15108" width="13.125" style="3" bestFit="1" customWidth="1"/>
    <col min="15109" max="15109" width="51.125" style="3" bestFit="1" customWidth="1"/>
    <col min="15110" max="15110" width="6.25" style="3" customWidth="1"/>
    <col min="15111" max="15112" width="9.875" style="3" bestFit="1" customWidth="1"/>
    <col min="15113" max="15113" width="5.75" style="3" customWidth="1"/>
    <col min="15114" max="15114" width="29.5" style="3" customWidth="1"/>
    <col min="15115" max="15115" width="16.125" style="3"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8.75" style="3" bestFit="1" customWidth="1"/>
    <col min="15363" max="15363" width="14.375" style="3" bestFit="1" customWidth="1"/>
    <col min="15364" max="15364" width="13.125" style="3" bestFit="1" customWidth="1"/>
    <col min="15365" max="15365" width="51.125" style="3" bestFit="1" customWidth="1"/>
    <col min="15366" max="15366" width="6.25" style="3" customWidth="1"/>
    <col min="15367" max="15368" width="9.875" style="3" bestFit="1" customWidth="1"/>
    <col min="15369" max="15369" width="5.75" style="3" customWidth="1"/>
    <col min="15370" max="15370" width="29.5" style="3" customWidth="1"/>
    <col min="15371" max="15371" width="16.125" style="3"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8.75" style="3" bestFit="1" customWidth="1"/>
    <col min="15619" max="15619" width="14.375" style="3" bestFit="1" customWidth="1"/>
    <col min="15620" max="15620" width="13.125" style="3" bestFit="1" customWidth="1"/>
    <col min="15621" max="15621" width="51.125" style="3" bestFit="1" customWidth="1"/>
    <col min="15622" max="15622" width="6.25" style="3" customWidth="1"/>
    <col min="15623" max="15624" width="9.875" style="3" bestFit="1" customWidth="1"/>
    <col min="15625" max="15625" width="5.75" style="3" customWidth="1"/>
    <col min="15626" max="15626" width="29.5" style="3" customWidth="1"/>
    <col min="15627" max="15627" width="16.125" style="3"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8.75" style="3" bestFit="1" customWidth="1"/>
    <col min="15875" max="15875" width="14.375" style="3" bestFit="1" customWidth="1"/>
    <col min="15876" max="15876" width="13.125" style="3" bestFit="1" customWidth="1"/>
    <col min="15877" max="15877" width="51.125" style="3" bestFit="1" customWidth="1"/>
    <col min="15878" max="15878" width="6.25" style="3" customWidth="1"/>
    <col min="15879" max="15880" width="9.875" style="3" bestFit="1" customWidth="1"/>
    <col min="15881" max="15881" width="5.75" style="3" customWidth="1"/>
    <col min="15882" max="15882" width="29.5" style="3" customWidth="1"/>
    <col min="15883" max="15883" width="16.125" style="3"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8.75" style="3" bestFit="1" customWidth="1"/>
    <col min="16131" max="16131" width="14.375" style="3" bestFit="1" customWidth="1"/>
    <col min="16132" max="16132" width="13.125" style="3" bestFit="1" customWidth="1"/>
    <col min="16133" max="16133" width="51.125" style="3" bestFit="1" customWidth="1"/>
    <col min="16134" max="16134" width="6.25" style="3" customWidth="1"/>
    <col min="16135" max="16136" width="9.875" style="3" bestFit="1" customWidth="1"/>
    <col min="16137" max="16137" width="5.75" style="3" customWidth="1"/>
    <col min="16138" max="16138" width="29.5" style="3" customWidth="1"/>
    <col min="16139" max="16139" width="16.125" style="3"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1513</v>
      </c>
      <c r="G2" s="4" t="s">
        <v>2</v>
      </c>
      <c r="H2" s="5"/>
      <c r="I2" s="6"/>
      <c r="J2" s="125">
        <f>SUM(H:H)</f>
        <v>819181</v>
      </c>
    </row>
    <row r="3" spans="2:17" ht="20.100000000000001" customHeight="1">
      <c r="B3" s="1" t="s">
        <v>3</v>
      </c>
      <c r="C3" s="1"/>
      <c r="D3" s="1"/>
      <c r="E3" s="14" t="s">
        <v>714</v>
      </c>
    </row>
    <row r="4" spans="2:17" ht="20.100000000000001" customHeight="1">
      <c r="B4" s="1" t="s">
        <v>5</v>
      </c>
      <c r="C4" s="1"/>
      <c r="D4" s="1"/>
      <c r="E4" s="14">
        <v>191673</v>
      </c>
      <c r="J4" s="127"/>
    </row>
    <row r="5" spans="2:17" ht="20.100000000000001" customHeight="1">
      <c r="B5" s="1" t="s">
        <v>6</v>
      </c>
      <c r="C5" s="1"/>
      <c r="D5" s="1"/>
      <c r="E5" s="15"/>
      <c r="J5" s="127"/>
    </row>
    <row r="6" spans="2:17" ht="20.100000000000001" customHeight="1">
      <c r="B6" s="1" t="s">
        <v>8</v>
      </c>
      <c r="C6" s="1"/>
      <c r="D6" s="1"/>
      <c r="E6" s="15">
        <v>44256</v>
      </c>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7" s="9" customFormat="1" ht="19.7" customHeight="1">
      <c r="B10" s="16">
        <v>1</v>
      </c>
      <c r="C10" s="16" t="s">
        <v>1112</v>
      </c>
      <c r="D10" s="16" t="s">
        <v>1112</v>
      </c>
      <c r="E10" s="54" t="s">
        <v>1514</v>
      </c>
      <c r="F10" s="54">
        <v>1</v>
      </c>
      <c r="G10" s="54">
        <v>700000</v>
      </c>
      <c r="H10" s="159">
        <f>F10*G10</f>
        <v>700000</v>
      </c>
      <c r="I10" s="18"/>
      <c r="J10" s="311"/>
      <c r="K10" s="17"/>
      <c r="L10" s="16"/>
      <c r="M10" s="19">
        <v>44504</v>
      </c>
      <c r="N10" s="16"/>
      <c r="O10" s="482" t="s">
        <v>1515</v>
      </c>
      <c r="P10" s="56"/>
      <c r="Q10" s="21">
        <v>44586</v>
      </c>
    </row>
    <row r="11" spans="2:17" s="9" customFormat="1" ht="19.7" customHeight="1">
      <c r="B11" s="16">
        <v>2</v>
      </c>
      <c r="C11" s="16" t="s">
        <v>1112</v>
      </c>
      <c r="D11" s="16" t="s">
        <v>1112</v>
      </c>
      <c r="E11" s="54" t="s">
        <v>1516</v>
      </c>
      <c r="F11" s="54">
        <v>1</v>
      </c>
      <c r="G11" s="54">
        <v>14000</v>
      </c>
      <c r="H11" s="159">
        <f>F11*G11</f>
        <v>14000</v>
      </c>
      <c r="I11" s="18"/>
      <c r="J11" s="311"/>
      <c r="K11" s="17"/>
      <c r="L11" s="16"/>
      <c r="M11" s="19">
        <v>44504</v>
      </c>
      <c r="N11" s="16"/>
      <c r="O11" s="482" t="s">
        <v>1515</v>
      </c>
      <c r="P11" s="19"/>
      <c r="Q11" s="21">
        <v>44586</v>
      </c>
    </row>
    <row r="12" spans="2:17" s="9" customFormat="1" ht="19.7" customHeight="1">
      <c r="B12" s="16">
        <v>3</v>
      </c>
      <c r="C12" s="16" t="s">
        <v>1112</v>
      </c>
      <c r="D12" s="16" t="s">
        <v>1112</v>
      </c>
      <c r="E12" s="54" t="s">
        <v>1517</v>
      </c>
      <c r="F12" s="54">
        <v>1</v>
      </c>
      <c r="G12" s="54">
        <v>31500</v>
      </c>
      <c r="H12" s="159">
        <f>F12*G12</f>
        <v>31500</v>
      </c>
      <c r="I12" s="18"/>
      <c r="J12" s="311"/>
      <c r="K12" s="17"/>
      <c r="L12" s="16"/>
      <c r="M12" s="19">
        <v>44504</v>
      </c>
      <c r="N12" s="16"/>
      <c r="O12" s="482" t="s">
        <v>1515</v>
      </c>
      <c r="P12" s="56"/>
      <c r="Q12" s="21">
        <v>44586</v>
      </c>
    </row>
    <row r="13" spans="2:17" s="9" customFormat="1" ht="19.7" customHeight="1">
      <c r="B13" s="16">
        <v>4</v>
      </c>
      <c r="C13" s="16" t="s">
        <v>1112</v>
      </c>
      <c r="D13" s="16" t="s">
        <v>1112</v>
      </c>
      <c r="E13" s="54" t="s">
        <v>1518</v>
      </c>
      <c r="F13" s="54">
        <v>1</v>
      </c>
      <c r="G13" s="54">
        <v>30000</v>
      </c>
      <c r="H13" s="159">
        <f>F13*G13</f>
        <v>30000</v>
      </c>
      <c r="I13" s="18"/>
      <c r="J13" s="311"/>
      <c r="K13" s="17"/>
      <c r="L13" s="16"/>
      <c r="M13" s="19">
        <v>44504</v>
      </c>
      <c r="N13" s="16"/>
      <c r="O13" s="482" t="s">
        <v>1515</v>
      </c>
      <c r="P13" s="56"/>
      <c r="Q13" s="21">
        <v>44586</v>
      </c>
    </row>
    <row r="14" spans="2:17" s="9" customFormat="1" ht="19.7" customHeight="1">
      <c r="B14" s="16"/>
      <c r="C14" s="16" t="s">
        <v>1112</v>
      </c>
      <c r="D14" s="16" t="s">
        <v>1112</v>
      </c>
      <c r="E14" s="54" t="s">
        <v>1519</v>
      </c>
      <c r="F14" s="54">
        <v>1</v>
      </c>
      <c r="G14" s="54">
        <v>12000</v>
      </c>
      <c r="H14" s="159">
        <f>F14*G14</f>
        <v>12000</v>
      </c>
      <c r="I14" s="18"/>
      <c r="J14" s="311"/>
      <c r="K14" s="17"/>
      <c r="L14" s="16"/>
      <c r="M14" s="19">
        <v>44504</v>
      </c>
      <c r="N14" s="16"/>
      <c r="O14" s="482" t="s">
        <v>1515</v>
      </c>
      <c r="P14" s="56"/>
      <c r="Q14" s="21"/>
    </row>
    <row r="15" spans="2:17" s="9" customFormat="1" ht="19.7" customHeight="1">
      <c r="B15" s="16">
        <v>8</v>
      </c>
      <c r="C15" s="16" t="s">
        <v>492</v>
      </c>
      <c r="D15" s="16" t="s">
        <v>492</v>
      </c>
      <c r="E15" s="54" t="s">
        <v>1520</v>
      </c>
      <c r="F15" s="54">
        <v>1</v>
      </c>
      <c r="G15" s="54">
        <v>6158</v>
      </c>
      <c r="H15" s="278">
        <f t="shared" ref="H15:H30" si="0">F15*G15</f>
        <v>6158</v>
      </c>
      <c r="I15" s="18"/>
      <c r="J15" s="54" t="s">
        <v>1521</v>
      </c>
      <c r="K15" s="17"/>
      <c r="L15" s="16"/>
      <c r="M15" s="19"/>
      <c r="N15" s="16"/>
      <c r="O15" s="56"/>
      <c r="P15" s="56"/>
      <c r="Q15" s="21"/>
    </row>
    <row r="16" spans="2:17" s="9" customFormat="1" ht="19.7" customHeight="1">
      <c r="B16" s="16">
        <v>8</v>
      </c>
      <c r="C16" s="16" t="s">
        <v>492</v>
      </c>
      <c r="D16" s="16" t="s">
        <v>492</v>
      </c>
      <c r="E16" s="54" t="s">
        <v>1522</v>
      </c>
      <c r="F16" s="54">
        <v>1</v>
      </c>
      <c r="G16" s="54">
        <v>7273</v>
      </c>
      <c r="H16" s="278">
        <f t="shared" si="0"/>
        <v>7273</v>
      </c>
      <c r="I16" s="18"/>
      <c r="J16" s="54" t="s">
        <v>1523</v>
      </c>
      <c r="K16" s="17"/>
      <c r="L16" s="16"/>
      <c r="M16" s="19"/>
      <c r="N16" s="16"/>
      <c r="O16" s="56"/>
      <c r="P16" s="56"/>
      <c r="Q16" s="21"/>
    </row>
    <row r="17" spans="2:17" s="9" customFormat="1" ht="19.7" customHeight="1">
      <c r="B17" s="16">
        <v>9</v>
      </c>
      <c r="C17" s="16" t="s">
        <v>492</v>
      </c>
      <c r="D17" s="16" t="s">
        <v>492</v>
      </c>
      <c r="E17" s="54" t="s">
        <v>1524</v>
      </c>
      <c r="F17" s="54">
        <v>1</v>
      </c>
      <c r="G17" s="54">
        <v>1960</v>
      </c>
      <c r="H17" s="278">
        <f t="shared" si="0"/>
        <v>1960</v>
      </c>
      <c r="I17" s="18"/>
      <c r="J17" s="54" t="s">
        <v>1525</v>
      </c>
      <c r="K17" s="17"/>
      <c r="L17" s="16"/>
      <c r="M17" s="19"/>
      <c r="N17" s="16"/>
      <c r="O17" s="56"/>
      <c r="P17" s="56"/>
      <c r="Q17" s="21"/>
    </row>
    <row r="18" spans="2:17" s="9" customFormat="1" ht="19.7" customHeight="1">
      <c r="B18" s="16">
        <v>9</v>
      </c>
      <c r="C18" s="16" t="s">
        <v>492</v>
      </c>
      <c r="D18" s="16" t="s">
        <v>492</v>
      </c>
      <c r="E18" s="54" t="s">
        <v>1526</v>
      </c>
      <c r="F18" s="54">
        <v>1</v>
      </c>
      <c r="G18" s="54">
        <v>1800</v>
      </c>
      <c r="H18" s="278">
        <f t="shared" si="0"/>
        <v>1800</v>
      </c>
      <c r="I18" s="18"/>
      <c r="J18" s="54" t="s">
        <v>1527</v>
      </c>
      <c r="K18" s="17"/>
      <c r="L18" s="16"/>
      <c r="M18" s="19"/>
      <c r="N18" s="16"/>
      <c r="O18" s="56"/>
      <c r="P18" s="56"/>
      <c r="Q18" s="21"/>
    </row>
    <row r="19" spans="2:17" s="9" customFormat="1" ht="19.7" customHeight="1">
      <c r="B19" s="16">
        <v>8</v>
      </c>
      <c r="C19" s="16" t="s">
        <v>492</v>
      </c>
      <c r="D19" s="16" t="s">
        <v>492</v>
      </c>
      <c r="E19" s="54" t="s">
        <v>1528</v>
      </c>
      <c r="F19" s="54">
        <v>1</v>
      </c>
      <c r="G19" s="54">
        <v>3620</v>
      </c>
      <c r="H19" s="278">
        <f t="shared" si="0"/>
        <v>3620</v>
      </c>
      <c r="I19" s="18"/>
      <c r="J19" s="54" t="s">
        <v>1529</v>
      </c>
      <c r="K19" s="17"/>
      <c r="L19" s="16"/>
      <c r="M19" s="19"/>
      <c r="N19" s="16"/>
      <c r="O19" s="56"/>
      <c r="P19" s="56"/>
      <c r="Q19" s="21"/>
    </row>
    <row r="20" spans="2:17" s="9" customFormat="1" ht="19.7" customHeight="1">
      <c r="B20" s="16">
        <v>8</v>
      </c>
      <c r="C20" s="16" t="s">
        <v>492</v>
      </c>
      <c r="D20" s="16" t="s">
        <v>492</v>
      </c>
      <c r="E20" s="54" t="s">
        <v>1530</v>
      </c>
      <c r="F20" s="54">
        <v>1</v>
      </c>
      <c r="G20" s="54">
        <v>2710</v>
      </c>
      <c r="H20" s="278">
        <f t="shared" si="0"/>
        <v>2710</v>
      </c>
      <c r="I20" s="18"/>
      <c r="J20" s="54" t="s">
        <v>1531</v>
      </c>
      <c r="K20" s="17"/>
      <c r="L20" s="16"/>
      <c r="M20" s="19"/>
      <c r="N20" s="16"/>
      <c r="O20" s="56"/>
      <c r="P20" s="56"/>
      <c r="Q20" s="21"/>
    </row>
    <row r="21" spans="2:17" s="9" customFormat="1" ht="19.7" customHeight="1">
      <c r="B21" s="16">
        <v>8</v>
      </c>
      <c r="C21" s="16" t="s">
        <v>492</v>
      </c>
      <c r="D21" s="16" t="s">
        <v>492</v>
      </c>
      <c r="E21" s="54" t="s">
        <v>1136</v>
      </c>
      <c r="F21" s="54">
        <v>4</v>
      </c>
      <c r="G21" s="54">
        <v>70</v>
      </c>
      <c r="H21" s="278">
        <f t="shared" si="0"/>
        <v>280</v>
      </c>
      <c r="I21" s="18"/>
      <c r="J21" s="54" t="s">
        <v>1137</v>
      </c>
      <c r="K21" s="17"/>
      <c r="L21" s="16"/>
      <c r="M21" s="19"/>
      <c r="N21" s="16"/>
      <c r="O21" s="56"/>
      <c r="P21" s="56"/>
      <c r="Q21" s="21"/>
    </row>
    <row r="22" spans="2:17" s="9" customFormat="1" ht="19.7" customHeight="1">
      <c r="B22" s="16">
        <v>8</v>
      </c>
      <c r="C22" s="16" t="s">
        <v>492</v>
      </c>
      <c r="D22" s="16" t="s">
        <v>492</v>
      </c>
      <c r="E22" s="54" t="s">
        <v>1532</v>
      </c>
      <c r="F22" s="54">
        <v>1</v>
      </c>
      <c r="G22" s="54">
        <v>1810</v>
      </c>
      <c r="H22" s="278">
        <f t="shared" si="0"/>
        <v>1810</v>
      </c>
      <c r="I22" s="18"/>
      <c r="J22" s="54" t="s">
        <v>1533</v>
      </c>
      <c r="K22" s="17"/>
      <c r="L22" s="16"/>
      <c r="M22" s="19"/>
      <c r="N22" s="16"/>
      <c r="O22" s="56"/>
      <c r="P22" s="56"/>
      <c r="Q22" s="21"/>
    </row>
    <row r="23" spans="2:17" s="9" customFormat="1" ht="19.7" customHeight="1">
      <c r="B23" s="16">
        <v>9</v>
      </c>
      <c r="C23" s="16" t="s">
        <v>492</v>
      </c>
      <c r="D23" s="16" t="s">
        <v>492</v>
      </c>
      <c r="E23" s="54" t="s">
        <v>1534</v>
      </c>
      <c r="F23" s="54">
        <v>4</v>
      </c>
      <c r="G23" s="54">
        <v>280</v>
      </c>
      <c r="H23" s="278">
        <f t="shared" si="0"/>
        <v>1120</v>
      </c>
      <c r="I23" s="18"/>
      <c r="J23" s="54" t="s">
        <v>1535</v>
      </c>
      <c r="K23" s="17"/>
      <c r="L23" s="16"/>
      <c r="M23" s="19"/>
      <c r="N23" s="16"/>
      <c r="O23" s="56"/>
      <c r="P23" s="56"/>
      <c r="Q23" s="21"/>
    </row>
    <row r="24" spans="2:17" s="9" customFormat="1" ht="19.7" customHeight="1">
      <c r="B24" s="16">
        <v>8</v>
      </c>
      <c r="C24" s="16" t="s">
        <v>492</v>
      </c>
      <c r="D24" s="16" t="s">
        <v>492</v>
      </c>
      <c r="E24" s="54" t="s">
        <v>1536</v>
      </c>
      <c r="F24" s="54">
        <v>1</v>
      </c>
      <c r="G24" s="54">
        <v>4120</v>
      </c>
      <c r="H24" s="278">
        <f t="shared" si="0"/>
        <v>4120</v>
      </c>
      <c r="I24" s="18"/>
      <c r="J24" s="54" t="s">
        <v>1133</v>
      </c>
      <c r="K24" s="17"/>
      <c r="L24" s="16"/>
      <c r="M24" s="19"/>
      <c r="N24" s="16"/>
      <c r="O24" s="56"/>
      <c r="P24" s="56"/>
      <c r="Q24" s="21"/>
    </row>
    <row r="25" spans="2:17" s="9" customFormat="1" ht="19.7" customHeight="1">
      <c r="B25" s="16">
        <v>8</v>
      </c>
      <c r="C25" s="16" t="s">
        <v>492</v>
      </c>
      <c r="D25" s="16" t="s">
        <v>492</v>
      </c>
      <c r="E25" s="54" t="s">
        <v>1237</v>
      </c>
      <c r="F25" s="54">
        <v>1</v>
      </c>
      <c r="G25" s="54">
        <v>270</v>
      </c>
      <c r="H25" s="278">
        <f t="shared" si="0"/>
        <v>270</v>
      </c>
      <c r="I25" s="18"/>
      <c r="J25" s="54" t="s">
        <v>939</v>
      </c>
      <c r="K25" s="17"/>
      <c r="L25" s="16"/>
      <c r="M25" s="19"/>
      <c r="N25" s="16"/>
      <c r="O25" s="56"/>
      <c r="P25" s="56"/>
      <c r="Q25" s="21"/>
    </row>
    <row r="26" spans="2:17" s="9" customFormat="1" ht="19.7" customHeight="1">
      <c r="B26" s="16">
        <v>8</v>
      </c>
      <c r="C26" s="16" t="s">
        <v>492</v>
      </c>
      <c r="D26" s="16" t="s">
        <v>492</v>
      </c>
      <c r="E26" s="50" t="s">
        <v>1154</v>
      </c>
      <c r="F26" s="91">
        <v>0</v>
      </c>
      <c r="G26" s="52">
        <v>0</v>
      </c>
      <c r="H26" s="278">
        <f t="shared" si="0"/>
        <v>0</v>
      </c>
      <c r="I26" s="61"/>
      <c r="J26" s="62" t="s">
        <v>1155</v>
      </c>
      <c r="K26" s="16" t="s">
        <v>1114</v>
      </c>
      <c r="L26" s="17"/>
      <c r="M26" s="19"/>
      <c r="N26" s="16"/>
      <c r="O26" s="19"/>
      <c r="P26" s="19"/>
      <c r="Q26" s="21"/>
    </row>
    <row r="27" spans="2:17" s="9" customFormat="1" ht="19.7" customHeight="1">
      <c r="B27" s="16">
        <v>8</v>
      </c>
      <c r="C27" s="16" t="s">
        <v>492</v>
      </c>
      <c r="D27" s="16" t="s">
        <v>492</v>
      </c>
      <c r="E27" s="50" t="s">
        <v>1156</v>
      </c>
      <c r="F27" s="91">
        <v>0</v>
      </c>
      <c r="G27" s="52">
        <v>0</v>
      </c>
      <c r="H27" s="278">
        <f t="shared" si="0"/>
        <v>0</v>
      </c>
      <c r="I27" s="61"/>
      <c r="J27" s="62" t="s">
        <v>1157</v>
      </c>
      <c r="K27" s="16" t="s">
        <v>1114</v>
      </c>
      <c r="L27" s="17"/>
      <c r="M27" s="19"/>
      <c r="N27" s="19"/>
      <c r="O27" s="19"/>
      <c r="P27" s="19"/>
      <c r="Q27" s="21"/>
    </row>
    <row r="28" spans="2:17" s="9" customFormat="1" ht="19.7" customHeight="1">
      <c r="B28" s="16">
        <v>8</v>
      </c>
      <c r="C28" s="16" t="s">
        <v>492</v>
      </c>
      <c r="D28" s="16" t="s">
        <v>492</v>
      </c>
      <c r="E28" s="50" t="s">
        <v>1158</v>
      </c>
      <c r="F28" s="91">
        <v>0</v>
      </c>
      <c r="G28" s="52">
        <v>0</v>
      </c>
      <c r="H28" s="278">
        <f t="shared" si="0"/>
        <v>0</v>
      </c>
      <c r="I28" s="61"/>
      <c r="J28" s="62" t="s">
        <v>1159</v>
      </c>
      <c r="K28" s="16" t="s">
        <v>1114</v>
      </c>
      <c r="L28" s="17"/>
      <c r="M28" s="19"/>
      <c r="N28" s="19"/>
      <c r="O28" s="19"/>
      <c r="P28" s="19"/>
      <c r="Q28" s="21"/>
    </row>
    <row r="29" spans="2:17" s="9" customFormat="1" ht="19.7" customHeight="1">
      <c r="B29" s="16">
        <v>8</v>
      </c>
      <c r="C29" s="16" t="s">
        <v>492</v>
      </c>
      <c r="D29" s="16" t="s">
        <v>492</v>
      </c>
      <c r="E29" s="50" t="s">
        <v>522</v>
      </c>
      <c r="F29" s="91">
        <v>0</v>
      </c>
      <c r="G29" s="52">
        <v>0</v>
      </c>
      <c r="H29" s="278">
        <f t="shared" si="0"/>
        <v>0</v>
      </c>
      <c r="I29" s="61"/>
      <c r="J29" s="62" t="s">
        <v>1161</v>
      </c>
      <c r="K29" s="16" t="s">
        <v>1114</v>
      </c>
      <c r="L29" s="16"/>
      <c r="M29" s="19"/>
      <c r="N29" s="16"/>
      <c r="O29" s="308"/>
      <c r="P29" s="19"/>
      <c r="Q29" s="21"/>
    </row>
    <row r="30" spans="2:17" s="9" customFormat="1" ht="19.7" customHeight="1">
      <c r="B30" s="16">
        <v>8</v>
      </c>
      <c r="C30" s="16" t="s">
        <v>492</v>
      </c>
      <c r="D30" s="16" t="s">
        <v>492</v>
      </c>
      <c r="E30" s="486" t="s">
        <v>1537</v>
      </c>
      <c r="F30" s="54">
        <v>1</v>
      </c>
      <c r="G30" s="487">
        <v>280</v>
      </c>
      <c r="H30" s="278">
        <f t="shared" si="0"/>
        <v>280</v>
      </c>
      <c r="I30" s="18"/>
      <c r="J30" s="483" t="s">
        <v>1538</v>
      </c>
      <c r="K30" s="17"/>
      <c r="L30" s="16"/>
      <c r="M30" s="19">
        <v>44592</v>
      </c>
      <c r="N30" s="16"/>
      <c r="O30" s="56"/>
      <c r="P30" s="56"/>
      <c r="Q30" s="21">
        <v>44594</v>
      </c>
    </row>
    <row r="31" spans="2:17" s="9" customFormat="1" ht="19.7" customHeight="1">
      <c r="B31" s="16">
        <v>8</v>
      </c>
      <c r="C31" s="16" t="s">
        <v>492</v>
      </c>
      <c r="D31" s="16" t="s">
        <v>492</v>
      </c>
      <c r="E31" s="486" t="s">
        <v>1537</v>
      </c>
      <c r="F31" s="54">
        <v>1</v>
      </c>
      <c r="G31" s="487">
        <v>280</v>
      </c>
      <c r="H31" s="278">
        <f>F31*G31</f>
        <v>280</v>
      </c>
      <c r="I31" s="18"/>
      <c r="J31" s="483" t="s">
        <v>1538</v>
      </c>
      <c r="K31" s="17"/>
      <c r="L31" s="16"/>
      <c r="M31" s="19">
        <v>44593</v>
      </c>
      <c r="N31" s="16"/>
      <c r="O31" s="56"/>
      <c r="P31" s="56"/>
      <c r="Q31" s="21">
        <v>44594</v>
      </c>
    </row>
    <row r="32" spans="2:17" s="9" customFormat="1" ht="19.7" customHeight="1">
      <c r="B32" s="16">
        <v>8</v>
      </c>
      <c r="C32" s="16" t="s">
        <v>662</v>
      </c>
      <c r="D32" s="16" t="s">
        <v>662</v>
      </c>
      <c r="E32" s="54" t="s">
        <v>1539</v>
      </c>
      <c r="F32" s="54">
        <v>1</v>
      </c>
      <c r="G32" s="54"/>
      <c r="H32" s="54"/>
      <c r="I32" s="18"/>
      <c r="J32" s="54"/>
      <c r="K32" s="292"/>
      <c r="L32" s="16"/>
      <c r="M32" s="19"/>
      <c r="N32" s="16"/>
      <c r="O32" s="56"/>
      <c r="P32" s="56"/>
      <c r="Q32" s="21"/>
    </row>
    <row r="33" spans="2:17" s="9" customFormat="1" ht="19.7" customHeight="1">
      <c r="B33" s="16">
        <v>9</v>
      </c>
      <c r="C33" s="16" t="s">
        <v>662</v>
      </c>
      <c r="D33" s="16" t="s">
        <v>662</v>
      </c>
      <c r="E33" s="54" t="s">
        <v>1540</v>
      </c>
      <c r="F33" s="54">
        <v>1</v>
      </c>
      <c r="G33" s="54"/>
      <c r="H33" s="54"/>
      <c r="I33" s="18"/>
      <c r="J33" s="54"/>
      <c r="K33" s="17"/>
      <c r="L33" s="16"/>
      <c r="M33" s="19"/>
      <c r="N33" s="16"/>
      <c r="O33" s="56"/>
      <c r="P33" s="56"/>
      <c r="Q33" s="21"/>
    </row>
    <row r="34" spans="2:17" s="9" customFormat="1" ht="19.7" customHeight="1">
      <c r="B34" s="17">
        <v>10</v>
      </c>
      <c r="C34" s="16" t="s">
        <v>662</v>
      </c>
      <c r="D34" s="16" t="s">
        <v>662</v>
      </c>
      <c r="E34" s="54" t="s">
        <v>1541</v>
      </c>
      <c r="F34" s="54">
        <v>1</v>
      </c>
      <c r="G34" s="290"/>
      <c r="H34" s="54"/>
      <c r="I34" s="18"/>
      <c r="J34" s="54"/>
      <c r="K34" s="17"/>
      <c r="L34" s="16"/>
      <c r="M34" s="19"/>
      <c r="N34" s="16"/>
      <c r="O34" s="56"/>
      <c r="P34" s="56"/>
      <c r="Q34" s="21"/>
    </row>
    <row r="35" spans="2:17" s="9" customFormat="1" ht="19.7" customHeight="1">
      <c r="B35" s="16"/>
      <c r="C35" s="16" t="s">
        <v>662</v>
      </c>
      <c r="D35" s="16" t="s">
        <v>662</v>
      </c>
      <c r="E35" s="54" t="s">
        <v>1410</v>
      </c>
      <c r="F35" s="54"/>
      <c r="G35" s="52"/>
      <c r="H35" s="54"/>
      <c r="I35" s="18"/>
      <c r="J35" s="483"/>
      <c r="K35" s="17"/>
      <c r="L35" s="16"/>
      <c r="M35" s="19"/>
      <c r="N35" s="16"/>
      <c r="O35" s="56"/>
      <c r="P35" s="56"/>
      <c r="Q35" s="21"/>
    </row>
    <row r="36" spans="2:17" s="9" customFormat="1" ht="19.7" customHeight="1">
      <c r="B36" s="16"/>
      <c r="C36" s="16" t="s">
        <v>662</v>
      </c>
      <c r="D36" s="16" t="s">
        <v>662</v>
      </c>
      <c r="E36" s="202" t="s">
        <v>664</v>
      </c>
      <c r="F36" s="54"/>
      <c r="G36" s="446"/>
      <c r="H36" s="278"/>
      <c r="I36" s="484"/>
      <c r="J36" s="485"/>
      <c r="K36" s="17"/>
      <c r="L36" s="16"/>
      <c r="M36" s="19"/>
      <c r="N36" s="16"/>
      <c r="O36" s="56"/>
      <c r="P36" s="56"/>
      <c r="Q36" s="21"/>
    </row>
    <row r="37" spans="2:17" s="9" customFormat="1" ht="19.7" customHeight="1">
      <c r="B37" s="16"/>
      <c r="C37" s="16"/>
      <c r="D37" s="16"/>
      <c r="E37" s="486"/>
      <c r="F37" s="54"/>
      <c r="G37" s="487"/>
      <c r="H37" s="53"/>
      <c r="I37" s="18"/>
      <c r="J37" s="483"/>
      <c r="K37" s="17"/>
      <c r="L37" s="16"/>
      <c r="M37" s="19"/>
      <c r="N37" s="16"/>
      <c r="O37" s="56"/>
      <c r="P37" s="56"/>
      <c r="Q37" s="21"/>
    </row>
  </sheetData>
  <autoFilter ref="B9:O37" xr:uid="{C106AB41-76F7-4FFB-8E6F-4EF35F975036}">
    <sortState xmlns:xlrd2="http://schemas.microsoft.com/office/spreadsheetml/2017/richdata2" ref="B10:O37">
      <sortCondition ref="K9:K37"/>
    </sortState>
  </autoFilter>
  <mergeCells count="6">
    <mergeCell ref="B2:D2"/>
    <mergeCell ref="G2:I2"/>
    <mergeCell ref="B3:D3"/>
    <mergeCell ref="B4:D4"/>
    <mergeCell ref="B5:D5"/>
    <mergeCell ref="B6:D6"/>
  </mergeCells>
  <phoneticPr fontId="3"/>
  <dataValidations count="1">
    <dataValidation imeMode="hiragana" allowBlank="1" showInputMessage="1" showErrorMessage="1" sqref="J26 JF26 TB26 ACX26 AMT26 AWP26 BGL26 BQH26 CAD26 CJZ26 CTV26 DDR26 DNN26 DXJ26 EHF26 ERB26 FAX26 FKT26 FUP26 GEL26 GOH26 GYD26 HHZ26 HRV26 IBR26 ILN26 IVJ26 JFF26 JPB26 JYX26 KIT26 KSP26 LCL26 LMH26 LWD26 MFZ26 MPV26 MZR26 NJN26 NTJ26 ODF26 ONB26 OWX26 PGT26 PQP26 QAL26 QKH26 QUD26 RDZ26 RNV26 RXR26 SHN26 SRJ26 TBF26 TLB26 TUX26 UET26 UOP26 UYL26 VIH26 VSD26 WBZ26 WLV26 WVR26 J65562 JF65562 TB65562 ACX65562 AMT65562 AWP65562 BGL65562 BQH65562 CAD65562 CJZ65562 CTV65562 DDR65562 DNN65562 DXJ65562 EHF65562 ERB65562 FAX65562 FKT65562 FUP65562 GEL65562 GOH65562 GYD65562 HHZ65562 HRV65562 IBR65562 ILN65562 IVJ65562 JFF65562 JPB65562 JYX65562 KIT65562 KSP65562 LCL65562 LMH65562 LWD65562 MFZ65562 MPV65562 MZR65562 NJN65562 NTJ65562 ODF65562 ONB65562 OWX65562 PGT65562 PQP65562 QAL65562 QKH65562 QUD65562 RDZ65562 RNV65562 RXR65562 SHN65562 SRJ65562 TBF65562 TLB65562 TUX65562 UET65562 UOP65562 UYL65562 VIH65562 VSD65562 WBZ65562 WLV65562 WVR65562 J131098 JF131098 TB131098 ACX131098 AMT131098 AWP131098 BGL131098 BQH131098 CAD131098 CJZ131098 CTV131098 DDR131098 DNN131098 DXJ131098 EHF131098 ERB131098 FAX131098 FKT131098 FUP131098 GEL131098 GOH131098 GYD131098 HHZ131098 HRV131098 IBR131098 ILN131098 IVJ131098 JFF131098 JPB131098 JYX131098 KIT131098 KSP131098 LCL131098 LMH131098 LWD131098 MFZ131098 MPV131098 MZR131098 NJN131098 NTJ131098 ODF131098 ONB131098 OWX131098 PGT131098 PQP131098 QAL131098 QKH131098 QUD131098 RDZ131098 RNV131098 RXR131098 SHN131098 SRJ131098 TBF131098 TLB131098 TUX131098 UET131098 UOP131098 UYL131098 VIH131098 VSD131098 WBZ131098 WLV131098 WVR131098 J196634 JF196634 TB196634 ACX196634 AMT196634 AWP196634 BGL196634 BQH196634 CAD196634 CJZ196634 CTV196634 DDR196634 DNN196634 DXJ196634 EHF196634 ERB196634 FAX196634 FKT196634 FUP196634 GEL196634 GOH196634 GYD196634 HHZ196634 HRV196634 IBR196634 ILN196634 IVJ196634 JFF196634 JPB196634 JYX196634 KIT196634 KSP196634 LCL196634 LMH196634 LWD196634 MFZ196634 MPV196634 MZR196634 NJN196634 NTJ196634 ODF196634 ONB196634 OWX196634 PGT196634 PQP196634 QAL196634 QKH196634 QUD196634 RDZ196634 RNV196634 RXR196634 SHN196634 SRJ196634 TBF196634 TLB196634 TUX196634 UET196634 UOP196634 UYL196634 VIH196634 VSD196634 WBZ196634 WLV196634 WVR196634 J262170 JF262170 TB262170 ACX262170 AMT262170 AWP262170 BGL262170 BQH262170 CAD262170 CJZ262170 CTV262170 DDR262170 DNN262170 DXJ262170 EHF262170 ERB262170 FAX262170 FKT262170 FUP262170 GEL262170 GOH262170 GYD262170 HHZ262170 HRV262170 IBR262170 ILN262170 IVJ262170 JFF262170 JPB262170 JYX262170 KIT262170 KSP262170 LCL262170 LMH262170 LWD262170 MFZ262170 MPV262170 MZR262170 NJN262170 NTJ262170 ODF262170 ONB262170 OWX262170 PGT262170 PQP262170 QAL262170 QKH262170 QUD262170 RDZ262170 RNV262170 RXR262170 SHN262170 SRJ262170 TBF262170 TLB262170 TUX262170 UET262170 UOP262170 UYL262170 VIH262170 VSD262170 WBZ262170 WLV262170 WVR262170 J327706 JF327706 TB327706 ACX327706 AMT327706 AWP327706 BGL327706 BQH327706 CAD327706 CJZ327706 CTV327706 DDR327706 DNN327706 DXJ327706 EHF327706 ERB327706 FAX327706 FKT327706 FUP327706 GEL327706 GOH327706 GYD327706 HHZ327706 HRV327706 IBR327706 ILN327706 IVJ327706 JFF327706 JPB327706 JYX327706 KIT327706 KSP327706 LCL327706 LMH327706 LWD327706 MFZ327706 MPV327706 MZR327706 NJN327706 NTJ327706 ODF327706 ONB327706 OWX327706 PGT327706 PQP327706 QAL327706 QKH327706 QUD327706 RDZ327706 RNV327706 RXR327706 SHN327706 SRJ327706 TBF327706 TLB327706 TUX327706 UET327706 UOP327706 UYL327706 VIH327706 VSD327706 WBZ327706 WLV327706 WVR327706 J393242 JF393242 TB393242 ACX393242 AMT393242 AWP393242 BGL393242 BQH393242 CAD393242 CJZ393242 CTV393242 DDR393242 DNN393242 DXJ393242 EHF393242 ERB393242 FAX393242 FKT393242 FUP393242 GEL393242 GOH393242 GYD393242 HHZ393242 HRV393242 IBR393242 ILN393242 IVJ393242 JFF393242 JPB393242 JYX393242 KIT393242 KSP393242 LCL393242 LMH393242 LWD393242 MFZ393242 MPV393242 MZR393242 NJN393242 NTJ393242 ODF393242 ONB393242 OWX393242 PGT393242 PQP393242 QAL393242 QKH393242 QUD393242 RDZ393242 RNV393242 RXR393242 SHN393242 SRJ393242 TBF393242 TLB393242 TUX393242 UET393242 UOP393242 UYL393242 VIH393242 VSD393242 WBZ393242 WLV393242 WVR393242 J458778 JF458778 TB458778 ACX458778 AMT458778 AWP458778 BGL458778 BQH458778 CAD458778 CJZ458778 CTV458778 DDR458778 DNN458778 DXJ458778 EHF458778 ERB458778 FAX458778 FKT458778 FUP458778 GEL458778 GOH458778 GYD458778 HHZ458778 HRV458778 IBR458778 ILN458778 IVJ458778 JFF458778 JPB458778 JYX458778 KIT458778 KSP458778 LCL458778 LMH458778 LWD458778 MFZ458778 MPV458778 MZR458778 NJN458778 NTJ458778 ODF458778 ONB458778 OWX458778 PGT458778 PQP458778 QAL458778 QKH458778 QUD458778 RDZ458778 RNV458778 RXR458778 SHN458778 SRJ458778 TBF458778 TLB458778 TUX458778 UET458778 UOP458778 UYL458778 VIH458778 VSD458778 WBZ458778 WLV458778 WVR458778 J524314 JF524314 TB524314 ACX524314 AMT524314 AWP524314 BGL524314 BQH524314 CAD524314 CJZ524314 CTV524314 DDR524314 DNN524314 DXJ524314 EHF524314 ERB524314 FAX524314 FKT524314 FUP524314 GEL524314 GOH524314 GYD524314 HHZ524314 HRV524314 IBR524314 ILN524314 IVJ524314 JFF524314 JPB524314 JYX524314 KIT524314 KSP524314 LCL524314 LMH524314 LWD524314 MFZ524314 MPV524314 MZR524314 NJN524314 NTJ524314 ODF524314 ONB524314 OWX524314 PGT524314 PQP524314 QAL524314 QKH524314 QUD524314 RDZ524314 RNV524314 RXR524314 SHN524314 SRJ524314 TBF524314 TLB524314 TUX524314 UET524314 UOP524314 UYL524314 VIH524314 VSD524314 WBZ524314 WLV524314 WVR524314 J589850 JF589850 TB589850 ACX589850 AMT589850 AWP589850 BGL589850 BQH589850 CAD589850 CJZ589850 CTV589850 DDR589850 DNN589850 DXJ589850 EHF589850 ERB589850 FAX589850 FKT589850 FUP589850 GEL589850 GOH589850 GYD589850 HHZ589850 HRV589850 IBR589850 ILN589850 IVJ589850 JFF589850 JPB589850 JYX589850 KIT589850 KSP589850 LCL589850 LMH589850 LWD589850 MFZ589850 MPV589850 MZR589850 NJN589850 NTJ589850 ODF589850 ONB589850 OWX589850 PGT589850 PQP589850 QAL589850 QKH589850 QUD589850 RDZ589850 RNV589850 RXR589850 SHN589850 SRJ589850 TBF589850 TLB589850 TUX589850 UET589850 UOP589850 UYL589850 VIH589850 VSD589850 WBZ589850 WLV589850 WVR589850 J655386 JF655386 TB655386 ACX655386 AMT655386 AWP655386 BGL655386 BQH655386 CAD655386 CJZ655386 CTV655386 DDR655386 DNN655386 DXJ655386 EHF655386 ERB655386 FAX655386 FKT655386 FUP655386 GEL655386 GOH655386 GYD655386 HHZ655386 HRV655386 IBR655386 ILN655386 IVJ655386 JFF655386 JPB655386 JYX655386 KIT655386 KSP655386 LCL655386 LMH655386 LWD655386 MFZ655386 MPV655386 MZR655386 NJN655386 NTJ655386 ODF655386 ONB655386 OWX655386 PGT655386 PQP655386 QAL655386 QKH655386 QUD655386 RDZ655386 RNV655386 RXR655386 SHN655386 SRJ655386 TBF655386 TLB655386 TUX655386 UET655386 UOP655386 UYL655386 VIH655386 VSD655386 WBZ655386 WLV655386 WVR655386 J720922 JF720922 TB720922 ACX720922 AMT720922 AWP720922 BGL720922 BQH720922 CAD720922 CJZ720922 CTV720922 DDR720922 DNN720922 DXJ720922 EHF720922 ERB720922 FAX720922 FKT720922 FUP720922 GEL720922 GOH720922 GYD720922 HHZ720922 HRV720922 IBR720922 ILN720922 IVJ720922 JFF720922 JPB720922 JYX720922 KIT720922 KSP720922 LCL720922 LMH720922 LWD720922 MFZ720922 MPV720922 MZR720922 NJN720922 NTJ720922 ODF720922 ONB720922 OWX720922 PGT720922 PQP720922 QAL720922 QKH720922 QUD720922 RDZ720922 RNV720922 RXR720922 SHN720922 SRJ720922 TBF720922 TLB720922 TUX720922 UET720922 UOP720922 UYL720922 VIH720922 VSD720922 WBZ720922 WLV720922 WVR720922 J786458 JF786458 TB786458 ACX786458 AMT786458 AWP786458 BGL786458 BQH786458 CAD786458 CJZ786458 CTV786458 DDR786458 DNN786458 DXJ786458 EHF786458 ERB786458 FAX786458 FKT786458 FUP786458 GEL786458 GOH786458 GYD786458 HHZ786458 HRV786458 IBR786458 ILN786458 IVJ786458 JFF786458 JPB786458 JYX786458 KIT786458 KSP786458 LCL786458 LMH786458 LWD786458 MFZ786458 MPV786458 MZR786458 NJN786458 NTJ786458 ODF786458 ONB786458 OWX786458 PGT786458 PQP786458 QAL786458 QKH786458 QUD786458 RDZ786458 RNV786458 RXR786458 SHN786458 SRJ786458 TBF786458 TLB786458 TUX786458 UET786458 UOP786458 UYL786458 VIH786458 VSD786458 WBZ786458 WLV786458 WVR786458 J851994 JF851994 TB851994 ACX851994 AMT851994 AWP851994 BGL851994 BQH851994 CAD851994 CJZ851994 CTV851994 DDR851994 DNN851994 DXJ851994 EHF851994 ERB851994 FAX851994 FKT851994 FUP851994 GEL851994 GOH851994 GYD851994 HHZ851994 HRV851994 IBR851994 ILN851994 IVJ851994 JFF851994 JPB851994 JYX851994 KIT851994 KSP851994 LCL851994 LMH851994 LWD851994 MFZ851994 MPV851994 MZR851994 NJN851994 NTJ851994 ODF851994 ONB851994 OWX851994 PGT851994 PQP851994 QAL851994 QKH851994 QUD851994 RDZ851994 RNV851994 RXR851994 SHN851994 SRJ851994 TBF851994 TLB851994 TUX851994 UET851994 UOP851994 UYL851994 VIH851994 VSD851994 WBZ851994 WLV851994 WVR851994 J917530 JF917530 TB917530 ACX917530 AMT917530 AWP917530 BGL917530 BQH917530 CAD917530 CJZ917530 CTV917530 DDR917530 DNN917530 DXJ917530 EHF917530 ERB917530 FAX917530 FKT917530 FUP917530 GEL917530 GOH917530 GYD917530 HHZ917530 HRV917530 IBR917530 ILN917530 IVJ917530 JFF917530 JPB917530 JYX917530 KIT917530 KSP917530 LCL917530 LMH917530 LWD917530 MFZ917530 MPV917530 MZR917530 NJN917530 NTJ917530 ODF917530 ONB917530 OWX917530 PGT917530 PQP917530 QAL917530 QKH917530 QUD917530 RDZ917530 RNV917530 RXR917530 SHN917530 SRJ917530 TBF917530 TLB917530 TUX917530 UET917530 UOP917530 UYL917530 VIH917530 VSD917530 WBZ917530 WLV917530 WVR917530 J983066 JF983066 TB983066 ACX983066 AMT983066 AWP983066 BGL983066 BQH983066 CAD983066 CJZ983066 CTV983066 DDR983066 DNN983066 DXJ983066 EHF983066 ERB983066 FAX983066 FKT983066 FUP983066 GEL983066 GOH983066 GYD983066 HHZ983066 HRV983066 IBR983066 ILN983066 IVJ983066 JFF983066 JPB983066 JYX983066 KIT983066 KSP983066 LCL983066 LMH983066 LWD983066 MFZ983066 MPV983066 MZR983066 NJN983066 NTJ983066 ODF983066 ONB983066 OWX983066 PGT983066 PQP983066 QAL983066 QKH983066 QUD983066 RDZ983066 RNV983066 RXR983066 SHN983066 SRJ983066 TBF983066 TLB983066 TUX983066 UET983066 UOP983066 UYL983066 VIH983066 VSD983066 WBZ983066 WLV983066 WVR983066" xr:uid="{0965947C-BB04-43F5-803F-7244AFF03BDC}"/>
  </dataValidations>
  <pageMargins left="0.2" right="0.2" top="0.36" bottom="0.41"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4E132-0B0C-417B-8EE5-A05F6686AE66}">
  <dimension ref="A1:B5"/>
  <sheetViews>
    <sheetView view="pageBreakPreview" zoomScale="60" zoomScaleNormal="100" workbookViewId="0">
      <selection activeCell="D8" sqref="D8"/>
    </sheetView>
  </sheetViews>
  <sheetFormatPr defaultRowHeight="18.75"/>
  <cols>
    <col min="1" max="1" width="13.25" style="3" bestFit="1" customWidth="1"/>
    <col min="2" max="2" width="20.375" style="3" bestFit="1" customWidth="1"/>
    <col min="3" max="256" width="9" style="3"/>
    <col min="257" max="257" width="13.25" style="3" bestFit="1" customWidth="1"/>
    <col min="258" max="258" width="20.375" style="3" bestFit="1" customWidth="1"/>
    <col min="259" max="512" width="9" style="3"/>
    <col min="513" max="513" width="13.25" style="3" bestFit="1" customWidth="1"/>
    <col min="514" max="514" width="20.375" style="3" bestFit="1" customWidth="1"/>
    <col min="515" max="768" width="9" style="3"/>
    <col min="769" max="769" width="13.25" style="3" bestFit="1" customWidth="1"/>
    <col min="770" max="770" width="20.375" style="3" bestFit="1" customWidth="1"/>
    <col min="771" max="1024" width="9" style="3"/>
    <col min="1025" max="1025" width="13.25" style="3" bestFit="1" customWidth="1"/>
    <col min="1026" max="1026" width="20.375" style="3" bestFit="1" customWidth="1"/>
    <col min="1027" max="1280" width="9" style="3"/>
    <col min="1281" max="1281" width="13.25" style="3" bestFit="1" customWidth="1"/>
    <col min="1282" max="1282" width="20.375" style="3" bestFit="1" customWidth="1"/>
    <col min="1283" max="1536" width="9" style="3"/>
    <col min="1537" max="1537" width="13.25" style="3" bestFit="1" customWidth="1"/>
    <col min="1538" max="1538" width="20.375" style="3" bestFit="1" customWidth="1"/>
    <col min="1539" max="1792" width="9" style="3"/>
    <col min="1793" max="1793" width="13.25" style="3" bestFit="1" customWidth="1"/>
    <col min="1794" max="1794" width="20.375" style="3" bestFit="1" customWidth="1"/>
    <col min="1795" max="2048" width="9" style="3"/>
    <col min="2049" max="2049" width="13.25" style="3" bestFit="1" customWidth="1"/>
    <col min="2050" max="2050" width="20.375" style="3" bestFit="1" customWidth="1"/>
    <col min="2051" max="2304" width="9" style="3"/>
    <col min="2305" max="2305" width="13.25" style="3" bestFit="1" customWidth="1"/>
    <col min="2306" max="2306" width="20.375" style="3" bestFit="1" customWidth="1"/>
    <col min="2307" max="2560" width="9" style="3"/>
    <col min="2561" max="2561" width="13.25" style="3" bestFit="1" customWidth="1"/>
    <col min="2562" max="2562" width="20.375" style="3" bestFit="1" customWidth="1"/>
    <col min="2563" max="2816" width="9" style="3"/>
    <col min="2817" max="2817" width="13.25" style="3" bestFit="1" customWidth="1"/>
    <col min="2818" max="2818" width="20.375" style="3" bestFit="1" customWidth="1"/>
    <col min="2819" max="3072" width="9" style="3"/>
    <col min="3073" max="3073" width="13.25" style="3" bestFit="1" customWidth="1"/>
    <col min="3074" max="3074" width="20.375" style="3" bestFit="1" customWidth="1"/>
    <col min="3075" max="3328" width="9" style="3"/>
    <col min="3329" max="3329" width="13.25" style="3" bestFit="1" customWidth="1"/>
    <col min="3330" max="3330" width="20.375" style="3" bestFit="1" customWidth="1"/>
    <col min="3331" max="3584" width="9" style="3"/>
    <col min="3585" max="3585" width="13.25" style="3" bestFit="1" customWidth="1"/>
    <col min="3586" max="3586" width="20.375" style="3" bestFit="1" customWidth="1"/>
    <col min="3587" max="3840" width="9" style="3"/>
    <col min="3841" max="3841" width="13.25" style="3" bestFit="1" customWidth="1"/>
    <col min="3842" max="3842" width="20.375" style="3" bestFit="1" customWidth="1"/>
    <col min="3843" max="4096" width="9" style="3"/>
    <col min="4097" max="4097" width="13.25" style="3" bestFit="1" customWidth="1"/>
    <col min="4098" max="4098" width="20.375" style="3" bestFit="1" customWidth="1"/>
    <col min="4099" max="4352" width="9" style="3"/>
    <col min="4353" max="4353" width="13.25" style="3" bestFit="1" customWidth="1"/>
    <col min="4354" max="4354" width="20.375" style="3" bestFit="1" customWidth="1"/>
    <col min="4355" max="4608" width="9" style="3"/>
    <col min="4609" max="4609" width="13.25" style="3" bestFit="1" customWidth="1"/>
    <col min="4610" max="4610" width="20.375" style="3" bestFit="1" customWidth="1"/>
    <col min="4611" max="4864" width="9" style="3"/>
    <col min="4865" max="4865" width="13.25" style="3" bestFit="1" customWidth="1"/>
    <col min="4866" max="4866" width="20.375" style="3" bestFit="1" customWidth="1"/>
    <col min="4867" max="5120" width="9" style="3"/>
    <col min="5121" max="5121" width="13.25" style="3" bestFit="1" customWidth="1"/>
    <col min="5122" max="5122" width="20.375" style="3" bestFit="1" customWidth="1"/>
    <col min="5123" max="5376" width="9" style="3"/>
    <col min="5377" max="5377" width="13.25" style="3" bestFit="1" customWidth="1"/>
    <col min="5378" max="5378" width="20.375" style="3" bestFit="1" customWidth="1"/>
    <col min="5379" max="5632" width="9" style="3"/>
    <col min="5633" max="5633" width="13.25" style="3" bestFit="1" customWidth="1"/>
    <col min="5634" max="5634" width="20.375" style="3" bestFit="1" customWidth="1"/>
    <col min="5635" max="5888" width="9" style="3"/>
    <col min="5889" max="5889" width="13.25" style="3" bestFit="1" customWidth="1"/>
    <col min="5890" max="5890" width="20.375" style="3" bestFit="1" customWidth="1"/>
    <col min="5891" max="6144" width="9" style="3"/>
    <col min="6145" max="6145" width="13.25" style="3" bestFit="1" customWidth="1"/>
    <col min="6146" max="6146" width="20.375" style="3" bestFit="1" customWidth="1"/>
    <col min="6147" max="6400" width="9" style="3"/>
    <col min="6401" max="6401" width="13.25" style="3" bestFit="1" customWidth="1"/>
    <col min="6402" max="6402" width="20.375" style="3" bestFit="1" customWidth="1"/>
    <col min="6403" max="6656" width="9" style="3"/>
    <col min="6657" max="6657" width="13.25" style="3" bestFit="1" customWidth="1"/>
    <col min="6658" max="6658" width="20.375" style="3" bestFit="1" customWidth="1"/>
    <col min="6659" max="6912" width="9" style="3"/>
    <col min="6913" max="6913" width="13.25" style="3" bestFit="1" customWidth="1"/>
    <col min="6914" max="6914" width="20.375" style="3" bestFit="1" customWidth="1"/>
    <col min="6915" max="7168" width="9" style="3"/>
    <col min="7169" max="7169" width="13.25" style="3" bestFit="1" customWidth="1"/>
    <col min="7170" max="7170" width="20.375" style="3" bestFit="1" customWidth="1"/>
    <col min="7171" max="7424" width="9" style="3"/>
    <col min="7425" max="7425" width="13.25" style="3" bestFit="1" customWidth="1"/>
    <col min="7426" max="7426" width="20.375" style="3" bestFit="1" customWidth="1"/>
    <col min="7427" max="7680" width="9" style="3"/>
    <col min="7681" max="7681" width="13.25" style="3" bestFit="1" customWidth="1"/>
    <col min="7682" max="7682" width="20.375" style="3" bestFit="1" customWidth="1"/>
    <col min="7683" max="7936" width="9" style="3"/>
    <col min="7937" max="7937" width="13.25" style="3" bestFit="1" customWidth="1"/>
    <col min="7938" max="7938" width="20.375" style="3" bestFit="1" customWidth="1"/>
    <col min="7939" max="8192" width="9" style="3"/>
    <col min="8193" max="8193" width="13.25" style="3" bestFit="1" customWidth="1"/>
    <col min="8194" max="8194" width="20.375" style="3" bestFit="1" customWidth="1"/>
    <col min="8195" max="8448" width="9" style="3"/>
    <col min="8449" max="8449" width="13.25" style="3" bestFit="1" customWidth="1"/>
    <col min="8450" max="8450" width="20.375" style="3" bestFit="1" customWidth="1"/>
    <col min="8451" max="8704" width="9" style="3"/>
    <col min="8705" max="8705" width="13.25" style="3" bestFit="1" customWidth="1"/>
    <col min="8706" max="8706" width="20.375" style="3" bestFit="1" customWidth="1"/>
    <col min="8707" max="8960" width="9" style="3"/>
    <col min="8961" max="8961" width="13.25" style="3" bestFit="1" customWidth="1"/>
    <col min="8962" max="8962" width="20.375" style="3" bestFit="1" customWidth="1"/>
    <col min="8963" max="9216" width="9" style="3"/>
    <col min="9217" max="9217" width="13.25" style="3" bestFit="1" customWidth="1"/>
    <col min="9218" max="9218" width="20.375" style="3" bestFit="1" customWidth="1"/>
    <col min="9219" max="9472" width="9" style="3"/>
    <col min="9473" max="9473" width="13.25" style="3" bestFit="1" customWidth="1"/>
    <col min="9474" max="9474" width="20.375" style="3" bestFit="1" customWidth="1"/>
    <col min="9475" max="9728" width="9" style="3"/>
    <col min="9729" max="9729" width="13.25" style="3" bestFit="1" customWidth="1"/>
    <col min="9730" max="9730" width="20.375" style="3" bestFit="1" customWidth="1"/>
    <col min="9731" max="9984" width="9" style="3"/>
    <col min="9985" max="9985" width="13.25" style="3" bestFit="1" customWidth="1"/>
    <col min="9986" max="9986" width="20.375" style="3" bestFit="1" customWidth="1"/>
    <col min="9987" max="10240" width="9" style="3"/>
    <col min="10241" max="10241" width="13.25" style="3" bestFit="1" customWidth="1"/>
    <col min="10242" max="10242" width="20.375" style="3" bestFit="1" customWidth="1"/>
    <col min="10243" max="10496" width="9" style="3"/>
    <col min="10497" max="10497" width="13.25" style="3" bestFit="1" customWidth="1"/>
    <col min="10498" max="10498" width="20.375" style="3" bestFit="1" customWidth="1"/>
    <col min="10499" max="10752" width="9" style="3"/>
    <col min="10753" max="10753" width="13.25" style="3" bestFit="1" customWidth="1"/>
    <col min="10754" max="10754" width="20.375" style="3" bestFit="1" customWidth="1"/>
    <col min="10755" max="11008" width="9" style="3"/>
    <col min="11009" max="11009" width="13.25" style="3" bestFit="1" customWidth="1"/>
    <col min="11010" max="11010" width="20.375" style="3" bestFit="1" customWidth="1"/>
    <col min="11011" max="11264" width="9" style="3"/>
    <col min="11265" max="11265" width="13.25" style="3" bestFit="1" customWidth="1"/>
    <col min="11266" max="11266" width="20.375" style="3" bestFit="1" customWidth="1"/>
    <col min="11267" max="11520" width="9" style="3"/>
    <col min="11521" max="11521" width="13.25" style="3" bestFit="1" customWidth="1"/>
    <col min="11522" max="11522" width="20.375" style="3" bestFit="1" customWidth="1"/>
    <col min="11523" max="11776" width="9" style="3"/>
    <col min="11777" max="11777" width="13.25" style="3" bestFit="1" customWidth="1"/>
    <col min="11778" max="11778" width="20.375" style="3" bestFit="1" customWidth="1"/>
    <col min="11779" max="12032" width="9" style="3"/>
    <col min="12033" max="12033" width="13.25" style="3" bestFit="1" customWidth="1"/>
    <col min="12034" max="12034" width="20.375" style="3" bestFit="1" customWidth="1"/>
    <col min="12035" max="12288" width="9" style="3"/>
    <col min="12289" max="12289" width="13.25" style="3" bestFit="1" customWidth="1"/>
    <col min="12290" max="12290" width="20.375" style="3" bestFit="1" customWidth="1"/>
    <col min="12291" max="12544" width="9" style="3"/>
    <col min="12545" max="12545" width="13.25" style="3" bestFit="1" customWidth="1"/>
    <col min="12546" max="12546" width="20.375" style="3" bestFit="1" customWidth="1"/>
    <col min="12547" max="12800" width="9" style="3"/>
    <col min="12801" max="12801" width="13.25" style="3" bestFit="1" customWidth="1"/>
    <col min="12802" max="12802" width="20.375" style="3" bestFit="1" customWidth="1"/>
    <col min="12803" max="13056" width="9" style="3"/>
    <col min="13057" max="13057" width="13.25" style="3" bestFit="1" customWidth="1"/>
    <col min="13058" max="13058" width="20.375" style="3" bestFit="1" customWidth="1"/>
    <col min="13059" max="13312" width="9" style="3"/>
    <col min="13313" max="13313" width="13.25" style="3" bestFit="1" customWidth="1"/>
    <col min="13314" max="13314" width="20.375" style="3" bestFit="1" customWidth="1"/>
    <col min="13315" max="13568" width="9" style="3"/>
    <col min="13569" max="13569" width="13.25" style="3" bestFit="1" customWidth="1"/>
    <col min="13570" max="13570" width="20.375" style="3" bestFit="1" customWidth="1"/>
    <col min="13571" max="13824" width="9" style="3"/>
    <col min="13825" max="13825" width="13.25" style="3" bestFit="1" customWidth="1"/>
    <col min="13826" max="13826" width="20.375" style="3" bestFit="1" customWidth="1"/>
    <col min="13827" max="14080" width="9" style="3"/>
    <col min="14081" max="14081" width="13.25" style="3" bestFit="1" customWidth="1"/>
    <col min="14082" max="14082" width="20.375" style="3" bestFit="1" customWidth="1"/>
    <col min="14083" max="14336" width="9" style="3"/>
    <col min="14337" max="14337" width="13.25" style="3" bestFit="1" customWidth="1"/>
    <col min="14338" max="14338" width="20.375" style="3" bestFit="1" customWidth="1"/>
    <col min="14339" max="14592" width="9" style="3"/>
    <col min="14593" max="14593" width="13.25" style="3" bestFit="1" customWidth="1"/>
    <col min="14594" max="14594" width="20.375" style="3" bestFit="1" customWidth="1"/>
    <col min="14595" max="14848" width="9" style="3"/>
    <col min="14849" max="14849" width="13.25" style="3" bestFit="1" customWidth="1"/>
    <col min="14850" max="14850" width="20.375" style="3" bestFit="1" customWidth="1"/>
    <col min="14851" max="15104" width="9" style="3"/>
    <col min="15105" max="15105" width="13.25" style="3" bestFit="1" customWidth="1"/>
    <col min="15106" max="15106" width="20.375" style="3" bestFit="1" customWidth="1"/>
    <col min="15107" max="15360" width="9" style="3"/>
    <col min="15361" max="15361" width="13.25" style="3" bestFit="1" customWidth="1"/>
    <col min="15362" max="15362" width="20.375" style="3" bestFit="1" customWidth="1"/>
    <col min="15363" max="15616" width="9" style="3"/>
    <col min="15617" max="15617" width="13.25" style="3" bestFit="1" customWidth="1"/>
    <col min="15618" max="15618" width="20.375" style="3" bestFit="1" customWidth="1"/>
    <col min="15619" max="15872" width="9" style="3"/>
    <col min="15873" max="15873" width="13.25" style="3" bestFit="1" customWidth="1"/>
    <col min="15874" max="15874" width="20.375" style="3" bestFit="1" customWidth="1"/>
    <col min="15875" max="16128" width="9" style="3"/>
    <col min="16129" max="16129" width="13.25" style="3" bestFit="1" customWidth="1"/>
    <col min="16130" max="16130" width="20.375" style="3" bestFit="1" customWidth="1"/>
    <col min="16131" max="16384" width="9" style="3"/>
  </cols>
  <sheetData>
    <row r="1" spans="1:2">
      <c r="A1" s="121" t="s">
        <v>0</v>
      </c>
      <c r="B1" s="2" t="s">
        <v>1513</v>
      </c>
    </row>
    <row r="2" spans="1:2">
      <c r="A2" s="121" t="s">
        <v>3</v>
      </c>
      <c r="B2" s="14" t="s">
        <v>714</v>
      </c>
    </row>
    <row r="3" spans="1:2">
      <c r="A3" s="121" t="s">
        <v>5</v>
      </c>
      <c r="B3" s="14">
        <v>191673</v>
      </c>
    </row>
    <row r="4" spans="1:2">
      <c r="A4" s="121" t="s">
        <v>6</v>
      </c>
      <c r="B4" s="15"/>
    </row>
    <row r="5" spans="1:2">
      <c r="A5" s="121" t="s">
        <v>8</v>
      </c>
      <c r="B5" s="15">
        <v>44256</v>
      </c>
    </row>
  </sheetData>
  <phoneticPr fontId="3"/>
  <pageMargins left="0.7" right="0.7" top="0.75" bottom="0.75" header="0.3" footer="0.3"/>
  <pageSetup paperSize="9" scale="250"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830ED-5D18-4166-9D00-E6659E2813EC}">
  <dimension ref="B2:Q117"/>
  <sheetViews>
    <sheetView zoomScale="85" zoomScaleNormal="85" workbookViewId="0">
      <pane xSplit="10" ySplit="9" topLeftCell="K10" activePane="bottomRight" state="frozen"/>
      <selection pane="topRight" activeCell="K1" sqref="K1"/>
      <selection pane="bottomLeft" activeCell="A9" sqref="A9"/>
      <selection pane="bottomRight" activeCell="J22" sqref="J22"/>
    </sheetView>
  </sheetViews>
  <sheetFormatPr defaultRowHeight="19.5" customHeight="1"/>
  <cols>
    <col min="1" max="1" width="2.625" style="3" customWidth="1"/>
    <col min="2" max="2" width="18.75" style="9" bestFit="1" customWidth="1"/>
    <col min="3" max="3" width="14.375" style="3" bestFit="1" customWidth="1"/>
    <col min="4" max="4" width="13.125" style="3" bestFit="1" customWidth="1"/>
    <col min="5" max="5" width="46.75" style="3" bestFit="1" customWidth="1"/>
    <col min="6" max="6" width="6.25" style="3" customWidth="1"/>
    <col min="7" max="8" width="9.875" style="3" bestFit="1" customWidth="1"/>
    <col min="9" max="9" width="5.75" style="11" customWidth="1"/>
    <col min="10" max="10" width="29.5" style="3" customWidth="1"/>
    <col min="11" max="11" width="16.125" style="3" customWidth="1"/>
    <col min="12" max="12" width="11" style="9" customWidth="1"/>
    <col min="13" max="13" width="13.75" style="10" customWidth="1"/>
    <col min="14" max="14" width="6.375" style="3" customWidth="1"/>
    <col min="15" max="15" width="13.25" style="11" customWidth="1"/>
    <col min="16" max="16" width="21.125" style="126" customWidth="1"/>
    <col min="17" max="17" width="15.625" style="13" customWidth="1"/>
    <col min="18" max="256" width="9" style="3"/>
    <col min="257" max="257" width="2.625" style="3" customWidth="1"/>
    <col min="258" max="258" width="18.75" style="3" bestFit="1" customWidth="1"/>
    <col min="259" max="259" width="14.375" style="3" bestFit="1" customWidth="1"/>
    <col min="260" max="260" width="13.125" style="3" bestFit="1" customWidth="1"/>
    <col min="261" max="261" width="46.75" style="3" bestFit="1" customWidth="1"/>
    <col min="262" max="262" width="6.25" style="3" customWidth="1"/>
    <col min="263" max="264" width="9.875" style="3" bestFit="1" customWidth="1"/>
    <col min="265" max="265" width="5.75" style="3" customWidth="1"/>
    <col min="266" max="266" width="29.5" style="3" customWidth="1"/>
    <col min="267" max="267" width="16.125" style="3" customWidth="1"/>
    <col min="268" max="268" width="11" style="3" customWidth="1"/>
    <col min="269" max="269" width="13.75" style="3" customWidth="1"/>
    <col min="270" max="270" width="6.375" style="3" customWidth="1"/>
    <col min="271" max="271" width="13.25" style="3" customWidth="1"/>
    <col min="272" max="272" width="21.125" style="3" customWidth="1"/>
    <col min="273" max="273" width="15.625" style="3" customWidth="1"/>
    <col min="274" max="512" width="9" style="3"/>
    <col min="513" max="513" width="2.625" style="3" customWidth="1"/>
    <col min="514" max="514" width="18.75" style="3" bestFit="1" customWidth="1"/>
    <col min="515" max="515" width="14.375" style="3" bestFit="1" customWidth="1"/>
    <col min="516" max="516" width="13.125" style="3" bestFit="1" customWidth="1"/>
    <col min="517" max="517" width="46.75" style="3" bestFit="1" customWidth="1"/>
    <col min="518" max="518" width="6.25" style="3" customWidth="1"/>
    <col min="519" max="520" width="9.875" style="3" bestFit="1" customWidth="1"/>
    <col min="521" max="521" width="5.75" style="3" customWidth="1"/>
    <col min="522" max="522" width="29.5" style="3" customWidth="1"/>
    <col min="523" max="523" width="16.125" style="3" customWidth="1"/>
    <col min="524" max="524" width="11" style="3" customWidth="1"/>
    <col min="525" max="525" width="13.75" style="3" customWidth="1"/>
    <col min="526" max="526" width="6.375" style="3" customWidth="1"/>
    <col min="527" max="527" width="13.25" style="3" customWidth="1"/>
    <col min="528" max="528" width="21.125" style="3" customWidth="1"/>
    <col min="529" max="529" width="15.625" style="3" customWidth="1"/>
    <col min="530" max="768" width="9" style="3"/>
    <col min="769" max="769" width="2.625" style="3" customWidth="1"/>
    <col min="770" max="770" width="18.75" style="3" bestFit="1" customWidth="1"/>
    <col min="771" max="771" width="14.375" style="3" bestFit="1" customWidth="1"/>
    <col min="772" max="772" width="13.125" style="3" bestFit="1" customWidth="1"/>
    <col min="773" max="773" width="46.75" style="3" bestFit="1" customWidth="1"/>
    <col min="774" max="774" width="6.25" style="3" customWidth="1"/>
    <col min="775" max="776" width="9.875" style="3" bestFit="1" customWidth="1"/>
    <col min="777" max="777" width="5.75" style="3" customWidth="1"/>
    <col min="778" max="778" width="29.5" style="3" customWidth="1"/>
    <col min="779" max="779" width="16.125" style="3" customWidth="1"/>
    <col min="780" max="780" width="11" style="3" customWidth="1"/>
    <col min="781" max="781" width="13.75" style="3" customWidth="1"/>
    <col min="782" max="782" width="6.375" style="3" customWidth="1"/>
    <col min="783" max="783" width="13.25" style="3" customWidth="1"/>
    <col min="784" max="784" width="21.125" style="3" customWidth="1"/>
    <col min="785" max="785" width="15.625" style="3" customWidth="1"/>
    <col min="786" max="1024" width="9" style="3"/>
    <col min="1025" max="1025" width="2.625" style="3" customWidth="1"/>
    <col min="1026" max="1026" width="18.75" style="3" bestFit="1" customWidth="1"/>
    <col min="1027" max="1027" width="14.375" style="3" bestFit="1" customWidth="1"/>
    <col min="1028" max="1028" width="13.125" style="3" bestFit="1" customWidth="1"/>
    <col min="1029" max="1029" width="46.75" style="3" bestFit="1" customWidth="1"/>
    <col min="1030" max="1030" width="6.25" style="3" customWidth="1"/>
    <col min="1031" max="1032" width="9.875" style="3" bestFit="1" customWidth="1"/>
    <col min="1033" max="1033" width="5.75" style="3" customWidth="1"/>
    <col min="1034" max="1034" width="29.5" style="3" customWidth="1"/>
    <col min="1035" max="1035" width="16.125" style="3" customWidth="1"/>
    <col min="1036" max="1036" width="11" style="3" customWidth="1"/>
    <col min="1037" max="1037" width="13.75" style="3" customWidth="1"/>
    <col min="1038" max="1038" width="6.375" style="3" customWidth="1"/>
    <col min="1039" max="1039" width="13.25" style="3" customWidth="1"/>
    <col min="1040" max="1040" width="21.125" style="3" customWidth="1"/>
    <col min="1041" max="1041" width="15.625" style="3" customWidth="1"/>
    <col min="1042" max="1280" width="9" style="3"/>
    <col min="1281" max="1281" width="2.625" style="3" customWidth="1"/>
    <col min="1282" max="1282" width="18.75" style="3" bestFit="1" customWidth="1"/>
    <col min="1283" max="1283" width="14.375" style="3" bestFit="1" customWidth="1"/>
    <col min="1284" max="1284" width="13.125" style="3" bestFit="1" customWidth="1"/>
    <col min="1285" max="1285" width="46.75" style="3" bestFit="1" customWidth="1"/>
    <col min="1286" max="1286" width="6.25" style="3" customWidth="1"/>
    <col min="1287" max="1288" width="9.875" style="3" bestFit="1" customWidth="1"/>
    <col min="1289" max="1289" width="5.75" style="3" customWidth="1"/>
    <col min="1290" max="1290" width="29.5" style="3" customWidth="1"/>
    <col min="1291" max="1291" width="16.125" style="3" customWidth="1"/>
    <col min="1292" max="1292" width="11" style="3" customWidth="1"/>
    <col min="1293" max="1293" width="13.75" style="3" customWidth="1"/>
    <col min="1294" max="1294" width="6.375" style="3" customWidth="1"/>
    <col min="1295" max="1295" width="13.25" style="3" customWidth="1"/>
    <col min="1296" max="1296" width="21.125" style="3" customWidth="1"/>
    <col min="1297" max="1297" width="15.625" style="3" customWidth="1"/>
    <col min="1298" max="1536" width="9" style="3"/>
    <col min="1537" max="1537" width="2.625" style="3" customWidth="1"/>
    <col min="1538" max="1538" width="18.75" style="3" bestFit="1" customWidth="1"/>
    <col min="1539" max="1539" width="14.375" style="3" bestFit="1" customWidth="1"/>
    <col min="1540" max="1540" width="13.125" style="3" bestFit="1" customWidth="1"/>
    <col min="1541" max="1541" width="46.75" style="3" bestFit="1" customWidth="1"/>
    <col min="1542" max="1542" width="6.25" style="3" customWidth="1"/>
    <col min="1543" max="1544" width="9.875" style="3" bestFit="1" customWidth="1"/>
    <col min="1545" max="1545" width="5.75" style="3" customWidth="1"/>
    <col min="1546" max="1546" width="29.5" style="3" customWidth="1"/>
    <col min="1547" max="1547" width="16.125" style="3" customWidth="1"/>
    <col min="1548" max="1548" width="11" style="3" customWidth="1"/>
    <col min="1549" max="1549" width="13.75" style="3" customWidth="1"/>
    <col min="1550" max="1550" width="6.375" style="3" customWidth="1"/>
    <col min="1551" max="1551" width="13.25" style="3" customWidth="1"/>
    <col min="1552" max="1552" width="21.125" style="3" customWidth="1"/>
    <col min="1553" max="1553" width="15.625" style="3" customWidth="1"/>
    <col min="1554" max="1792" width="9" style="3"/>
    <col min="1793" max="1793" width="2.625" style="3" customWidth="1"/>
    <col min="1794" max="1794" width="18.75" style="3" bestFit="1" customWidth="1"/>
    <col min="1795" max="1795" width="14.375" style="3" bestFit="1" customWidth="1"/>
    <col min="1796" max="1796" width="13.125" style="3" bestFit="1" customWidth="1"/>
    <col min="1797" max="1797" width="46.75" style="3" bestFit="1" customWidth="1"/>
    <col min="1798" max="1798" width="6.25" style="3" customWidth="1"/>
    <col min="1799" max="1800" width="9.875" style="3" bestFit="1" customWidth="1"/>
    <col min="1801" max="1801" width="5.75" style="3" customWidth="1"/>
    <col min="1802" max="1802" width="29.5" style="3" customWidth="1"/>
    <col min="1803" max="1803" width="16.125" style="3" customWidth="1"/>
    <col min="1804" max="1804" width="11" style="3" customWidth="1"/>
    <col min="1805" max="1805" width="13.75" style="3" customWidth="1"/>
    <col min="1806" max="1806" width="6.375" style="3" customWidth="1"/>
    <col min="1807" max="1807" width="13.25" style="3" customWidth="1"/>
    <col min="1808" max="1808" width="21.125" style="3" customWidth="1"/>
    <col min="1809" max="1809" width="15.625" style="3" customWidth="1"/>
    <col min="1810" max="2048" width="9" style="3"/>
    <col min="2049" max="2049" width="2.625" style="3" customWidth="1"/>
    <col min="2050" max="2050" width="18.75" style="3" bestFit="1" customWidth="1"/>
    <col min="2051" max="2051" width="14.375" style="3" bestFit="1" customWidth="1"/>
    <col min="2052" max="2052" width="13.125" style="3" bestFit="1" customWidth="1"/>
    <col min="2053" max="2053" width="46.75" style="3" bestFit="1" customWidth="1"/>
    <col min="2054" max="2054" width="6.25" style="3" customWidth="1"/>
    <col min="2055" max="2056" width="9.875" style="3" bestFit="1" customWidth="1"/>
    <col min="2057" max="2057" width="5.75" style="3" customWidth="1"/>
    <col min="2058" max="2058" width="29.5" style="3" customWidth="1"/>
    <col min="2059" max="2059" width="16.125" style="3" customWidth="1"/>
    <col min="2060" max="2060" width="11" style="3" customWidth="1"/>
    <col min="2061" max="2061" width="13.75" style="3" customWidth="1"/>
    <col min="2062" max="2062" width="6.375" style="3" customWidth="1"/>
    <col min="2063" max="2063" width="13.25" style="3" customWidth="1"/>
    <col min="2064" max="2064" width="21.125" style="3" customWidth="1"/>
    <col min="2065" max="2065" width="15.625" style="3" customWidth="1"/>
    <col min="2066" max="2304" width="9" style="3"/>
    <col min="2305" max="2305" width="2.625" style="3" customWidth="1"/>
    <col min="2306" max="2306" width="18.75" style="3" bestFit="1" customWidth="1"/>
    <col min="2307" max="2307" width="14.375" style="3" bestFit="1" customWidth="1"/>
    <col min="2308" max="2308" width="13.125" style="3" bestFit="1" customWidth="1"/>
    <col min="2309" max="2309" width="46.75" style="3" bestFit="1" customWidth="1"/>
    <col min="2310" max="2310" width="6.25" style="3" customWidth="1"/>
    <col min="2311" max="2312" width="9.875" style="3" bestFit="1" customWidth="1"/>
    <col min="2313" max="2313" width="5.75" style="3" customWidth="1"/>
    <col min="2314" max="2314" width="29.5" style="3" customWidth="1"/>
    <col min="2315" max="2315" width="16.125" style="3" customWidth="1"/>
    <col min="2316" max="2316" width="11" style="3" customWidth="1"/>
    <col min="2317" max="2317" width="13.75" style="3" customWidth="1"/>
    <col min="2318" max="2318" width="6.375" style="3" customWidth="1"/>
    <col min="2319" max="2319" width="13.25" style="3" customWidth="1"/>
    <col min="2320" max="2320" width="21.125" style="3" customWidth="1"/>
    <col min="2321" max="2321" width="15.625" style="3" customWidth="1"/>
    <col min="2322" max="2560" width="9" style="3"/>
    <col min="2561" max="2561" width="2.625" style="3" customWidth="1"/>
    <col min="2562" max="2562" width="18.75" style="3" bestFit="1" customWidth="1"/>
    <col min="2563" max="2563" width="14.375" style="3" bestFit="1" customWidth="1"/>
    <col min="2564" max="2564" width="13.125" style="3" bestFit="1" customWidth="1"/>
    <col min="2565" max="2565" width="46.75" style="3" bestFit="1" customWidth="1"/>
    <col min="2566" max="2566" width="6.25" style="3" customWidth="1"/>
    <col min="2567" max="2568" width="9.875" style="3" bestFit="1" customWidth="1"/>
    <col min="2569" max="2569" width="5.75" style="3" customWidth="1"/>
    <col min="2570" max="2570" width="29.5" style="3" customWidth="1"/>
    <col min="2571" max="2571" width="16.125" style="3" customWidth="1"/>
    <col min="2572" max="2572" width="11" style="3" customWidth="1"/>
    <col min="2573" max="2573" width="13.75" style="3" customWidth="1"/>
    <col min="2574" max="2574" width="6.375" style="3" customWidth="1"/>
    <col min="2575" max="2575" width="13.25" style="3" customWidth="1"/>
    <col min="2576" max="2576" width="21.125" style="3" customWidth="1"/>
    <col min="2577" max="2577" width="15.625" style="3" customWidth="1"/>
    <col min="2578" max="2816" width="9" style="3"/>
    <col min="2817" max="2817" width="2.625" style="3" customWidth="1"/>
    <col min="2818" max="2818" width="18.75" style="3" bestFit="1" customWidth="1"/>
    <col min="2819" max="2819" width="14.375" style="3" bestFit="1" customWidth="1"/>
    <col min="2820" max="2820" width="13.125" style="3" bestFit="1" customWidth="1"/>
    <col min="2821" max="2821" width="46.75" style="3" bestFit="1" customWidth="1"/>
    <col min="2822" max="2822" width="6.25" style="3" customWidth="1"/>
    <col min="2823" max="2824" width="9.875" style="3" bestFit="1" customWidth="1"/>
    <col min="2825" max="2825" width="5.75" style="3" customWidth="1"/>
    <col min="2826" max="2826" width="29.5" style="3" customWidth="1"/>
    <col min="2827" max="2827" width="16.125" style="3" customWidth="1"/>
    <col min="2828" max="2828" width="11" style="3" customWidth="1"/>
    <col min="2829" max="2829" width="13.75" style="3" customWidth="1"/>
    <col min="2830" max="2830" width="6.375" style="3" customWidth="1"/>
    <col min="2831" max="2831" width="13.25" style="3" customWidth="1"/>
    <col min="2832" max="2832" width="21.125" style="3" customWidth="1"/>
    <col min="2833" max="2833" width="15.625" style="3" customWidth="1"/>
    <col min="2834" max="3072" width="9" style="3"/>
    <col min="3073" max="3073" width="2.625" style="3" customWidth="1"/>
    <col min="3074" max="3074" width="18.75" style="3" bestFit="1" customWidth="1"/>
    <col min="3075" max="3075" width="14.375" style="3" bestFit="1" customWidth="1"/>
    <col min="3076" max="3076" width="13.125" style="3" bestFit="1" customWidth="1"/>
    <col min="3077" max="3077" width="46.75" style="3" bestFit="1" customWidth="1"/>
    <col min="3078" max="3078" width="6.25" style="3" customWidth="1"/>
    <col min="3079" max="3080" width="9.875" style="3" bestFit="1" customWidth="1"/>
    <col min="3081" max="3081" width="5.75" style="3" customWidth="1"/>
    <col min="3082" max="3082" width="29.5" style="3" customWidth="1"/>
    <col min="3083" max="3083" width="16.125" style="3" customWidth="1"/>
    <col min="3084" max="3084" width="11" style="3" customWidth="1"/>
    <col min="3085" max="3085" width="13.75" style="3" customWidth="1"/>
    <col min="3086" max="3086" width="6.375" style="3" customWidth="1"/>
    <col min="3087" max="3087" width="13.25" style="3" customWidth="1"/>
    <col min="3088" max="3088" width="21.125" style="3" customWidth="1"/>
    <col min="3089" max="3089" width="15.625" style="3" customWidth="1"/>
    <col min="3090" max="3328" width="9" style="3"/>
    <col min="3329" max="3329" width="2.625" style="3" customWidth="1"/>
    <col min="3330" max="3330" width="18.75" style="3" bestFit="1" customWidth="1"/>
    <col min="3331" max="3331" width="14.375" style="3" bestFit="1" customWidth="1"/>
    <col min="3332" max="3332" width="13.125" style="3" bestFit="1" customWidth="1"/>
    <col min="3333" max="3333" width="46.75" style="3" bestFit="1" customWidth="1"/>
    <col min="3334" max="3334" width="6.25" style="3" customWidth="1"/>
    <col min="3335" max="3336" width="9.875" style="3" bestFit="1" customWidth="1"/>
    <col min="3337" max="3337" width="5.75" style="3" customWidth="1"/>
    <col min="3338" max="3338" width="29.5" style="3" customWidth="1"/>
    <col min="3339" max="3339" width="16.125" style="3" customWidth="1"/>
    <col min="3340" max="3340" width="11" style="3" customWidth="1"/>
    <col min="3341" max="3341" width="13.75" style="3" customWidth="1"/>
    <col min="3342" max="3342" width="6.375" style="3" customWidth="1"/>
    <col min="3343" max="3343" width="13.25" style="3" customWidth="1"/>
    <col min="3344" max="3344" width="21.125" style="3" customWidth="1"/>
    <col min="3345" max="3345" width="15.625" style="3" customWidth="1"/>
    <col min="3346" max="3584" width="9" style="3"/>
    <col min="3585" max="3585" width="2.625" style="3" customWidth="1"/>
    <col min="3586" max="3586" width="18.75" style="3" bestFit="1" customWidth="1"/>
    <col min="3587" max="3587" width="14.375" style="3" bestFit="1" customWidth="1"/>
    <col min="3588" max="3588" width="13.125" style="3" bestFit="1" customWidth="1"/>
    <col min="3589" max="3589" width="46.75" style="3" bestFit="1" customWidth="1"/>
    <col min="3590" max="3590" width="6.25" style="3" customWidth="1"/>
    <col min="3591" max="3592" width="9.875" style="3" bestFit="1" customWidth="1"/>
    <col min="3593" max="3593" width="5.75" style="3" customWidth="1"/>
    <col min="3594" max="3594" width="29.5" style="3" customWidth="1"/>
    <col min="3595" max="3595" width="16.125" style="3" customWidth="1"/>
    <col min="3596" max="3596" width="11" style="3" customWidth="1"/>
    <col min="3597" max="3597" width="13.75" style="3" customWidth="1"/>
    <col min="3598" max="3598" width="6.375" style="3" customWidth="1"/>
    <col min="3599" max="3599" width="13.25" style="3" customWidth="1"/>
    <col min="3600" max="3600" width="21.125" style="3" customWidth="1"/>
    <col min="3601" max="3601" width="15.625" style="3" customWidth="1"/>
    <col min="3602" max="3840" width="9" style="3"/>
    <col min="3841" max="3841" width="2.625" style="3" customWidth="1"/>
    <col min="3842" max="3842" width="18.75" style="3" bestFit="1" customWidth="1"/>
    <col min="3843" max="3843" width="14.375" style="3" bestFit="1" customWidth="1"/>
    <col min="3844" max="3844" width="13.125" style="3" bestFit="1" customWidth="1"/>
    <col min="3845" max="3845" width="46.75" style="3" bestFit="1" customWidth="1"/>
    <col min="3846" max="3846" width="6.25" style="3" customWidth="1"/>
    <col min="3847" max="3848" width="9.875" style="3" bestFit="1" customWidth="1"/>
    <col min="3849" max="3849" width="5.75" style="3" customWidth="1"/>
    <col min="3850" max="3850" width="29.5" style="3" customWidth="1"/>
    <col min="3851" max="3851" width="16.125" style="3" customWidth="1"/>
    <col min="3852" max="3852" width="11" style="3" customWidth="1"/>
    <col min="3853" max="3853" width="13.75" style="3" customWidth="1"/>
    <col min="3854" max="3854" width="6.375" style="3" customWidth="1"/>
    <col min="3855" max="3855" width="13.25" style="3" customWidth="1"/>
    <col min="3856" max="3856" width="21.125" style="3" customWidth="1"/>
    <col min="3857" max="3857" width="15.625" style="3" customWidth="1"/>
    <col min="3858" max="4096" width="9" style="3"/>
    <col min="4097" max="4097" width="2.625" style="3" customWidth="1"/>
    <col min="4098" max="4098" width="18.75" style="3" bestFit="1" customWidth="1"/>
    <col min="4099" max="4099" width="14.375" style="3" bestFit="1" customWidth="1"/>
    <col min="4100" max="4100" width="13.125" style="3" bestFit="1" customWidth="1"/>
    <col min="4101" max="4101" width="46.75" style="3" bestFit="1" customWidth="1"/>
    <col min="4102" max="4102" width="6.25" style="3" customWidth="1"/>
    <col min="4103" max="4104" width="9.875" style="3" bestFit="1" customWidth="1"/>
    <col min="4105" max="4105" width="5.75" style="3" customWidth="1"/>
    <col min="4106" max="4106" width="29.5" style="3" customWidth="1"/>
    <col min="4107" max="4107" width="16.125" style="3" customWidth="1"/>
    <col min="4108" max="4108" width="11" style="3" customWidth="1"/>
    <col min="4109" max="4109" width="13.75" style="3" customWidth="1"/>
    <col min="4110" max="4110" width="6.375" style="3" customWidth="1"/>
    <col min="4111" max="4111" width="13.25" style="3" customWidth="1"/>
    <col min="4112" max="4112" width="21.125" style="3" customWidth="1"/>
    <col min="4113" max="4113" width="15.625" style="3" customWidth="1"/>
    <col min="4114" max="4352" width="9" style="3"/>
    <col min="4353" max="4353" width="2.625" style="3" customWidth="1"/>
    <col min="4354" max="4354" width="18.75" style="3" bestFit="1" customWidth="1"/>
    <col min="4355" max="4355" width="14.375" style="3" bestFit="1" customWidth="1"/>
    <col min="4356" max="4356" width="13.125" style="3" bestFit="1" customWidth="1"/>
    <col min="4357" max="4357" width="46.75" style="3" bestFit="1" customWidth="1"/>
    <col min="4358" max="4358" width="6.25" style="3" customWidth="1"/>
    <col min="4359" max="4360" width="9.875" style="3" bestFit="1" customWidth="1"/>
    <col min="4361" max="4361" width="5.75" style="3" customWidth="1"/>
    <col min="4362" max="4362" width="29.5" style="3" customWidth="1"/>
    <col min="4363" max="4363" width="16.125" style="3" customWidth="1"/>
    <col min="4364" max="4364" width="11" style="3" customWidth="1"/>
    <col min="4365" max="4365" width="13.75" style="3" customWidth="1"/>
    <col min="4366" max="4366" width="6.375" style="3" customWidth="1"/>
    <col min="4367" max="4367" width="13.25" style="3" customWidth="1"/>
    <col min="4368" max="4368" width="21.125" style="3" customWidth="1"/>
    <col min="4369" max="4369" width="15.625" style="3" customWidth="1"/>
    <col min="4370" max="4608" width="9" style="3"/>
    <col min="4609" max="4609" width="2.625" style="3" customWidth="1"/>
    <col min="4610" max="4610" width="18.75" style="3" bestFit="1" customWidth="1"/>
    <col min="4611" max="4611" width="14.375" style="3" bestFit="1" customWidth="1"/>
    <col min="4612" max="4612" width="13.125" style="3" bestFit="1" customWidth="1"/>
    <col min="4613" max="4613" width="46.75" style="3" bestFit="1" customWidth="1"/>
    <col min="4614" max="4614" width="6.25" style="3" customWidth="1"/>
    <col min="4615" max="4616" width="9.875" style="3" bestFit="1" customWidth="1"/>
    <col min="4617" max="4617" width="5.75" style="3" customWidth="1"/>
    <col min="4618" max="4618" width="29.5" style="3" customWidth="1"/>
    <col min="4619" max="4619" width="16.125" style="3" customWidth="1"/>
    <col min="4620" max="4620" width="11" style="3" customWidth="1"/>
    <col min="4621" max="4621" width="13.75" style="3" customWidth="1"/>
    <col min="4622" max="4622" width="6.375" style="3" customWidth="1"/>
    <col min="4623" max="4623" width="13.25" style="3" customWidth="1"/>
    <col min="4624" max="4624" width="21.125" style="3" customWidth="1"/>
    <col min="4625" max="4625" width="15.625" style="3" customWidth="1"/>
    <col min="4626" max="4864" width="9" style="3"/>
    <col min="4865" max="4865" width="2.625" style="3" customWidth="1"/>
    <col min="4866" max="4866" width="18.75" style="3" bestFit="1" customWidth="1"/>
    <col min="4867" max="4867" width="14.375" style="3" bestFit="1" customWidth="1"/>
    <col min="4868" max="4868" width="13.125" style="3" bestFit="1" customWidth="1"/>
    <col min="4869" max="4869" width="46.75" style="3" bestFit="1" customWidth="1"/>
    <col min="4870" max="4870" width="6.25" style="3" customWidth="1"/>
    <col min="4871" max="4872" width="9.875" style="3" bestFit="1" customWidth="1"/>
    <col min="4873" max="4873" width="5.75" style="3" customWidth="1"/>
    <col min="4874" max="4874" width="29.5" style="3" customWidth="1"/>
    <col min="4875" max="4875" width="16.125" style="3" customWidth="1"/>
    <col min="4876" max="4876" width="11" style="3" customWidth="1"/>
    <col min="4877" max="4877" width="13.75" style="3" customWidth="1"/>
    <col min="4878" max="4878" width="6.375" style="3" customWidth="1"/>
    <col min="4879" max="4879" width="13.25" style="3" customWidth="1"/>
    <col min="4880" max="4880" width="21.125" style="3" customWidth="1"/>
    <col min="4881" max="4881" width="15.625" style="3" customWidth="1"/>
    <col min="4882" max="5120" width="9" style="3"/>
    <col min="5121" max="5121" width="2.625" style="3" customWidth="1"/>
    <col min="5122" max="5122" width="18.75" style="3" bestFit="1" customWidth="1"/>
    <col min="5123" max="5123" width="14.375" style="3" bestFit="1" customWidth="1"/>
    <col min="5124" max="5124" width="13.125" style="3" bestFit="1" customWidth="1"/>
    <col min="5125" max="5125" width="46.75" style="3" bestFit="1" customWidth="1"/>
    <col min="5126" max="5126" width="6.25" style="3" customWidth="1"/>
    <col min="5127" max="5128" width="9.875" style="3" bestFit="1" customWidth="1"/>
    <col min="5129" max="5129" width="5.75" style="3" customWidth="1"/>
    <col min="5130" max="5130" width="29.5" style="3" customWidth="1"/>
    <col min="5131" max="5131" width="16.125" style="3" customWidth="1"/>
    <col min="5132" max="5132" width="11" style="3" customWidth="1"/>
    <col min="5133" max="5133" width="13.75" style="3" customWidth="1"/>
    <col min="5134" max="5134" width="6.375" style="3" customWidth="1"/>
    <col min="5135" max="5135" width="13.25" style="3" customWidth="1"/>
    <col min="5136" max="5136" width="21.125" style="3" customWidth="1"/>
    <col min="5137" max="5137" width="15.625" style="3" customWidth="1"/>
    <col min="5138" max="5376" width="9" style="3"/>
    <col min="5377" max="5377" width="2.625" style="3" customWidth="1"/>
    <col min="5378" max="5378" width="18.75" style="3" bestFit="1" customWidth="1"/>
    <col min="5379" max="5379" width="14.375" style="3" bestFit="1" customWidth="1"/>
    <col min="5380" max="5380" width="13.125" style="3" bestFit="1" customWidth="1"/>
    <col min="5381" max="5381" width="46.75" style="3" bestFit="1" customWidth="1"/>
    <col min="5382" max="5382" width="6.25" style="3" customWidth="1"/>
    <col min="5383" max="5384" width="9.875" style="3" bestFit="1" customWidth="1"/>
    <col min="5385" max="5385" width="5.75" style="3" customWidth="1"/>
    <col min="5386" max="5386" width="29.5" style="3" customWidth="1"/>
    <col min="5387" max="5387" width="16.125" style="3" customWidth="1"/>
    <col min="5388" max="5388" width="11" style="3" customWidth="1"/>
    <col min="5389" max="5389" width="13.75" style="3" customWidth="1"/>
    <col min="5390" max="5390" width="6.375" style="3" customWidth="1"/>
    <col min="5391" max="5391" width="13.25" style="3" customWidth="1"/>
    <col min="5392" max="5392" width="21.125" style="3" customWidth="1"/>
    <col min="5393" max="5393" width="15.625" style="3" customWidth="1"/>
    <col min="5394" max="5632" width="9" style="3"/>
    <col min="5633" max="5633" width="2.625" style="3" customWidth="1"/>
    <col min="5634" max="5634" width="18.75" style="3" bestFit="1" customWidth="1"/>
    <col min="5635" max="5635" width="14.375" style="3" bestFit="1" customWidth="1"/>
    <col min="5636" max="5636" width="13.125" style="3" bestFit="1" customWidth="1"/>
    <col min="5637" max="5637" width="46.75" style="3" bestFit="1" customWidth="1"/>
    <col min="5638" max="5638" width="6.25" style="3" customWidth="1"/>
    <col min="5639" max="5640" width="9.875" style="3" bestFit="1" customWidth="1"/>
    <col min="5641" max="5641" width="5.75" style="3" customWidth="1"/>
    <col min="5642" max="5642" width="29.5" style="3" customWidth="1"/>
    <col min="5643" max="5643" width="16.125" style="3" customWidth="1"/>
    <col min="5644" max="5644" width="11" style="3" customWidth="1"/>
    <col min="5645" max="5645" width="13.75" style="3" customWidth="1"/>
    <col min="5646" max="5646" width="6.375" style="3" customWidth="1"/>
    <col min="5647" max="5647" width="13.25" style="3" customWidth="1"/>
    <col min="5648" max="5648" width="21.125" style="3" customWidth="1"/>
    <col min="5649" max="5649" width="15.625" style="3" customWidth="1"/>
    <col min="5650" max="5888" width="9" style="3"/>
    <col min="5889" max="5889" width="2.625" style="3" customWidth="1"/>
    <col min="5890" max="5890" width="18.75" style="3" bestFit="1" customWidth="1"/>
    <col min="5891" max="5891" width="14.375" style="3" bestFit="1" customWidth="1"/>
    <col min="5892" max="5892" width="13.125" style="3" bestFit="1" customWidth="1"/>
    <col min="5893" max="5893" width="46.75" style="3" bestFit="1" customWidth="1"/>
    <col min="5894" max="5894" width="6.25" style="3" customWidth="1"/>
    <col min="5895" max="5896" width="9.875" style="3" bestFit="1" customWidth="1"/>
    <col min="5897" max="5897" width="5.75" style="3" customWidth="1"/>
    <col min="5898" max="5898" width="29.5" style="3" customWidth="1"/>
    <col min="5899" max="5899" width="16.125" style="3" customWidth="1"/>
    <col min="5900" max="5900" width="11" style="3" customWidth="1"/>
    <col min="5901" max="5901" width="13.75" style="3" customWidth="1"/>
    <col min="5902" max="5902" width="6.375" style="3" customWidth="1"/>
    <col min="5903" max="5903" width="13.25" style="3" customWidth="1"/>
    <col min="5904" max="5904" width="21.125" style="3" customWidth="1"/>
    <col min="5905" max="5905" width="15.625" style="3" customWidth="1"/>
    <col min="5906" max="6144" width="9" style="3"/>
    <col min="6145" max="6145" width="2.625" style="3" customWidth="1"/>
    <col min="6146" max="6146" width="18.75" style="3" bestFit="1" customWidth="1"/>
    <col min="6147" max="6147" width="14.375" style="3" bestFit="1" customWidth="1"/>
    <col min="6148" max="6148" width="13.125" style="3" bestFit="1" customWidth="1"/>
    <col min="6149" max="6149" width="46.75" style="3" bestFit="1" customWidth="1"/>
    <col min="6150" max="6150" width="6.25" style="3" customWidth="1"/>
    <col min="6151" max="6152" width="9.875" style="3" bestFit="1" customWidth="1"/>
    <col min="6153" max="6153" width="5.75" style="3" customWidth="1"/>
    <col min="6154" max="6154" width="29.5" style="3" customWidth="1"/>
    <col min="6155" max="6155" width="16.125" style="3" customWidth="1"/>
    <col min="6156" max="6156" width="11" style="3" customWidth="1"/>
    <col min="6157" max="6157" width="13.75" style="3" customWidth="1"/>
    <col min="6158" max="6158" width="6.375" style="3" customWidth="1"/>
    <col min="6159" max="6159" width="13.25" style="3" customWidth="1"/>
    <col min="6160" max="6160" width="21.125" style="3" customWidth="1"/>
    <col min="6161" max="6161" width="15.625" style="3" customWidth="1"/>
    <col min="6162" max="6400" width="9" style="3"/>
    <col min="6401" max="6401" width="2.625" style="3" customWidth="1"/>
    <col min="6402" max="6402" width="18.75" style="3" bestFit="1" customWidth="1"/>
    <col min="6403" max="6403" width="14.375" style="3" bestFit="1" customWidth="1"/>
    <col min="6404" max="6404" width="13.125" style="3" bestFit="1" customWidth="1"/>
    <col min="6405" max="6405" width="46.75" style="3" bestFit="1" customWidth="1"/>
    <col min="6406" max="6406" width="6.25" style="3" customWidth="1"/>
    <col min="6407" max="6408" width="9.875" style="3" bestFit="1" customWidth="1"/>
    <col min="6409" max="6409" width="5.75" style="3" customWidth="1"/>
    <col min="6410" max="6410" width="29.5" style="3" customWidth="1"/>
    <col min="6411" max="6411" width="16.125" style="3" customWidth="1"/>
    <col min="6412" max="6412" width="11" style="3" customWidth="1"/>
    <col min="6413" max="6413" width="13.75" style="3" customWidth="1"/>
    <col min="6414" max="6414" width="6.375" style="3" customWidth="1"/>
    <col min="6415" max="6415" width="13.25" style="3" customWidth="1"/>
    <col min="6416" max="6416" width="21.125" style="3" customWidth="1"/>
    <col min="6417" max="6417" width="15.625" style="3" customWidth="1"/>
    <col min="6418" max="6656" width="9" style="3"/>
    <col min="6657" max="6657" width="2.625" style="3" customWidth="1"/>
    <col min="6658" max="6658" width="18.75" style="3" bestFit="1" customWidth="1"/>
    <col min="6659" max="6659" width="14.375" style="3" bestFit="1" customWidth="1"/>
    <col min="6660" max="6660" width="13.125" style="3" bestFit="1" customWidth="1"/>
    <col min="6661" max="6661" width="46.75" style="3" bestFit="1" customWidth="1"/>
    <col min="6662" max="6662" width="6.25" style="3" customWidth="1"/>
    <col min="6663" max="6664" width="9.875" style="3" bestFit="1" customWidth="1"/>
    <col min="6665" max="6665" width="5.75" style="3" customWidth="1"/>
    <col min="6666" max="6666" width="29.5" style="3" customWidth="1"/>
    <col min="6667" max="6667" width="16.125" style="3" customWidth="1"/>
    <col min="6668" max="6668" width="11" style="3" customWidth="1"/>
    <col min="6669" max="6669" width="13.75" style="3" customWidth="1"/>
    <col min="6670" max="6670" width="6.375" style="3" customWidth="1"/>
    <col min="6671" max="6671" width="13.25" style="3" customWidth="1"/>
    <col min="6672" max="6672" width="21.125" style="3" customWidth="1"/>
    <col min="6673" max="6673" width="15.625" style="3" customWidth="1"/>
    <col min="6674" max="6912" width="9" style="3"/>
    <col min="6913" max="6913" width="2.625" style="3" customWidth="1"/>
    <col min="6914" max="6914" width="18.75" style="3" bestFit="1" customWidth="1"/>
    <col min="6915" max="6915" width="14.375" style="3" bestFit="1" customWidth="1"/>
    <col min="6916" max="6916" width="13.125" style="3" bestFit="1" customWidth="1"/>
    <col min="6917" max="6917" width="46.75" style="3" bestFit="1" customWidth="1"/>
    <col min="6918" max="6918" width="6.25" style="3" customWidth="1"/>
    <col min="6919" max="6920" width="9.875" style="3" bestFit="1" customWidth="1"/>
    <col min="6921" max="6921" width="5.75" style="3" customWidth="1"/>
    <col min="6922" max="6922" width="29.5" style="3" customWidth="1"/>
    <col min="6923" max="6923" width="16.125" style="3" customWidth="1"/>
    <col min="6924" max="6924" width="11" style="3" customWidth="1"/>
    <col min="6925" max="6925" width="13.75" style="3" customWidth="1"/>
    <col min="6926" max="6926" width="6.375" style="3" customWidth="1"/>
    <col min="6927" max="6927" width="13.25" style="3" customWidth="1"/>
    <col min="6928" max="6928" width="21.125" style="3" customWidth="1"/>
    <col min="6929" max="6929" width="15.625" style="3" customWidth="1"/>
    <col min="6930" max="7168" width="9" style="3"/>
    <col min="7169" max="7169" width="2.625" style="3" customWidth="1"/>
    <col min="7170" max="7170" width="18.75" style="3" bestFit="1" customWidth="1"/>
    <col min="7171" max="7171" width="14.375" style="3" bestFit="1" customWidth="1"/>
    <col min="7172" max="7172" width="13.125" style="3" bestFit="1" customWidth="1"/>
    <col min="7173" max="7173" width="46.75" style="3" bestFit="1" customWidth="1"/>
    <col min="7174" max="7174" width="6.25" style="3" customWidth="1"/>
    <col min="7175" max="7176" width="9.875" style="3" bestFit="1" customWidth="1"/>
    <col min="7177" max="7177" width="5.75" style="3" customWidth="1"/>
    <col min="7178" max="7178" width="29.5" style="3" customWidth="1"/>
    <col min="7179" max="7179" width="16.125" style="3" customWidth="1"/>
    <col min="7180" max="7180" width="11" style="3" customWidth="1"/>
    <col min="7181" max="7181" width="13.75" style="3" customWidth="1"/>
    <col min="7182" max="7182" width="6.375" style="3" customWidth="1"/>
    <col min="7183" max="7183" width="13.25" style="3" customWidth="1"/>
    <col min="7184" max="7184" width="21.125" style="3" customWidth="1"/>
    <col min="7185" max="7185" width="15.625" style="3" customWidth="1"/>
    <col min="7186" max="7424" width="9" style="3"/>
    <col min="7425" max="7425" width="2.625" style="3" customWidth="1"/>
    <col min="7426" max="7426" width="18.75" style="3" bestFit="1" customWidth="1"/>
    <col min="7427" max="7427" width="14.375" style="3" bestFit="1" customWidth="1"/>
    <col min="7428" max="7428" width="13.125" style="3" bestFit="1" customWidth="1"/>
    <col min="7429" max="7429" width="46.75" style="3" bestFit="1" customWidth="1"/>
    <col min="7430" max="7430" width="6.25" style="3" customWidth="1"/>
    <col min="7431" max="7432" width="9.875" style="3" bestFit="1" customWidth="1"/>
    <col min="7433" max="7433" width="5.75" style="3" customWidth="1"/>
    <col min="7434" max="7434" width="29.5" style="3" customWidth="1"/>
    <col min="7435" max="7435" width="16.125" style="3" customWidth="1"/>
    <col min="7436" max="7436" width="11" style="3" customWidth="1"/>
    <col min="7437" max="7437" width="13.75" style="3" customWidth="1"/>
    <col min="7438" max="7438" width="6.375" style="3" customWidth="1"/>
    <col min="7439" max="7439" width="13.25" style="3" customWidth="1"/>
    <col min="7440" max="7440" width="21.125" style="3" customWidth="1"/>
    <col min="7441" max="7441" width="15.625" style="3" customWidth="1"/>
    <col min="7442" max="7680" width="9" style="3"/>
    <col min="7681" max="7681" width="2.625" style="3" customWidth="1"/>
    <col min="7682" max="7682" width="18.75" style="3" bestFit="1" customWidth="1"/>
    <col min="7683" max="7683" width="14.375" style="3" bestFit="1" customWidth="1"/>
    <col min="7684" max="7684" width="13.125" style="3" bestFit="1" customWidth="1"/>
    <col min="7685" max="7685" width="46.75" style="3" bestFit="1" customWidth="1"/>
    <col min="7686" max="7686" width="6.25" style="3" customWidth="1"/>
    <col min="7687" max="7688" width="9.875" style="3" bestFit="1" customWidth="1"/>
    <col min="7689" max="7689" width="5.75" style="3" customWidth="1"/>
    <col min="7690" max="7690" width="29.5" style="3" customWidth="1"/>
    <col min="7691" max="7691" width="16.125" style="3" customWidth="1"/>
    <col min="7692" max="7692" width="11" style="3" customWidth="1"/>
    <col min="7693" max="7693" width="13.75" style="3" customWidth="1"/>
    <col min="7694" max="7694" width="6.375" style="3" customWidth="1"/>
    <col min="7695" max="7695" width="13.25" style="3" customWidth="1"/>
    <col min="7696" max="7696" width="21.125" style="3" customWidth="1"/>
    <col min="7697" max="7697" width="15.625" style="3" customWidth="1"/>
    <col min="7698" max="7936" width="9" style="3"/>
    <col min="7937" max="7937" width="2.625" style="3" customWidth="1"/>
    <col min="7938" max="7938" width="18.75" style="3" bestFit="1" customWidth="1"/>
    <col min="7939" max="7939" width="14.375" style="3" bestFit="1" customWidth="1"/>
    <col min="7940" max="7940" width="13.125" style="3" bestFit="1" customWidth="1"/>
    <col min="7941" max="7941" width="46.75" style="3" bestFit="1" customWidth="1"/>
    <col min="7942" max="7942" width="6.25" style="3" customWidth="1"/>
    <col min="7943" max="7944" width="9.875" style="3" bestFit="1" customWidth="1"/>
    <col min="7945" max="7945" width="5.75" style="3" customWidth="1"/>
    <col min="7946" max="7946" width="29.5" style="3" customWidth="1"/>
    <col min="7947" max="7947" width="16.125" style="3" customWidth="1"/>
    <col min="7948" max="7948" width="11" style="3" customWidth="1"/>
    <col min="7949" max="7949" width="13.75" style="3" customWidth="1"/>
    <col min="7950" max="7950" width="6.375" style="3" customWidth="1"/>
    <col min="7951" max="7951" width="13.25" style="3" customWidth="1"/>
    <col min="7952" max="7952" width="21.125" style="3" customWidth="1"/>
    <col min="7953" max="7953" width="15.625" style="3" customWidth="1"/>
    <col min="7954" max="8192" width="9" style="3"/>
    <col min="8193" max="8193" width="2.625" style="3" customWidth="1"/>
    <col min="8194" max="8194" width="18.75" style="3" bestFit="1" customWidth="1"/>
    <col min="8195" max="8195" width="14.375" style="3" bestFit="1" customWidth="1"/>
    <col min="8196" max="8196" width="13.125" style="3" bestFit="1" customWidth="1"/>
    <col min="8197" max="8197" width="46.75" style="3" bestFit="1" customWidth="1"/>
    <col min="8198" max="8198" width="6.25" style="3" customWidth="1"/>
    <col min="8199" max="8200" width="9.875" style="3" bestFit="1" customWidth="1"/>
    <col min="8201" max="8201" width="5.75" style="3" customWidth="1"/>
    <col min="8202" max="8202" width="29.5" style="3" customWidth="1"/>
    <col min="8203" max="8203" width="16.125" style="3" customWidth="1"/>
    <col min="8204" max="8204" width="11" style="3" customWidth="1"/>
    <col min="8205" max="8205" width="13.75" style="3" customWidth="1"/>
    <col min="8206" max="8206" width="6.375" style="3" customWidth="1"/>
    <col min="8207" max="8207" width="13.25" style="3" customWidth="1"/>
    <col min="8208" max="8208" width="21.125" style="3" customWidth="1"/>
    <col min="8209" max="8209" width="15.625" style="3" customWidth="1"/>
    <col min="8210" max="8448" width="9" style="3"/>
    <col min="8449" max="8449" width="2.625" style="3" customWidth="1"/>
    <col min="8450" max="8450" width="18.75" style="3" bestFit="1" customWidth="1"/>
    <col min="8451" max="8451" width="14.375" style="3" bestFit="1" customWidth="1"/>
    <col min="8452" max="8452" width="13.125" style="3" bestFit="1" customWidth="1"/>
    <col min="8453" max="8453" width="46.75" style="3" bestFit="1" customWidth="1"/>
    <col min="8454" max="8454" width="6.25" style="3" customWidth="1"/>
    <col min="8455" max="8456" width="9.875" style="3" bestFit="1" customWidth="1"/>
    <col min="8457" max="8457" width="5.75" style="3" customWidth="1"/>
    <col min="8458" max="8458" width="29.5" style="3" customWidth="1"/>
    <col min="8459" max="8459" width="16.125" style="3" customWidth="1"/>
    <col min="8460" max="8460" width="11" style="3" customWidth="1"/>
    <col min="8461" max="8461" width="13.75" style="3" customWidth="1"/>
    <col min="8462" max="8462" width="6.375" style="3" customWidth="1"/>
    <col min="8463" max="8463" width="13.25" style="3" customWidth="1"/>
    <col min="8464" max="8464" width="21.125" style="3" customWidth="1"/>
    <col min="8465" max="8465" width="15.625" style="3" customWidth="1"/>
    <col min="8466" max="8704" width="9" style="3"/>
    <col min="8705" max="8705" width="2.625" style="3" customWidth="1"/>
    <col min="8706" max="8706" width="18.75" style="3" bestFit="1" customWidth="1"/>
    <col min="8707" max="8707" width="14.375" style="3" bestFit="1" customWidth="1"/>
    <col min="8708" max="8708" width="13.125" style="3" bestFit="1" customWidth="1"/>
    <col min="8709" max="8709" width="46.75" style="3" bestFit="1" customWidth="1"/>
    <col min="8710" max="8710" width="6.25" style="3" customWidth="1"/>
    <col min="8711" max="8712" width="9.875" style="3" bestFit="1" customWidth="1"/>
    <col min="8713" max="8713" width="5.75" style="3" customWidth="1"/>
    <col min="8714" max="8714" width="29.5" style="3" customWidth="1"/>
    <col min="8715" max="8715" width="16.125" style="3" customWidth="1"/>
    <col min="8716" max="8716" width="11" style="3" customWidth="1"/>
    <col min="8717" max="8717" width="13.75" style="3" customWidth="1"/>
    <col min="8718" max="8718" width="6.375" style="3" customWidth="1"/>
    <col min="8719" max="8719" width="13.25" style="3" customWidth="1"/>
    <col min="8720" max="8720" width="21.125" style="3" customWidth="1"/>
    <col min="8721" max="8721" width="15.625" style="3" customWidth="1"/>
    <col min="8722" max="8960" width="9" style="3"/>
    <col min="8961" max="8961" width="2.625" style="3" customWidth="1"/>
    <col min="8962" max="8962" width="18.75" style="3" bestFit="1" customWidth="1"/>
    <col min="8963" max="8963" width="14.375" style="3" bestFit="1" customWidth="1"/>
    <col min="8964" max="8964" width="13.125" style="3" bestFit="1" customWidth="1"/>
    <col min="8965" max="8965" width="46.75" style="3" bestFit="1" customWidth="1"/>
    <col min="8966" max="8966" width="6.25" style="3" customWidth="1"/>
    <col min="8967" max="8968" width="9.875" style="3" bestFit="1" customWidth="1"/>
    <col min="8969" max="8969" width="5.75" style="3" customWidth="1"/>
    <col min="8970" max="8970" width="29.5" style="3" customWidth="1"/>
    <col min="8971" max="8971" width="16.125" style="3" customWidth="1"/>
    <col min="8972" max="8972" width="11" style="3" customWidth="1"/>
    <col min="8973" max="8973" width="13.75" style="3" customWidth="1"/>
    <col min="8974" max="8974" width="6.375" style="3" customWidth="1"/>
    <col min="8975" max="8975" width="13.25" style="3" customWidth="1"/>
    <col min="8976" max="8976" width="21.125" style="3" customWidth="1"/>
    <col min="8977" max="8977" width="15.625" style="3" customWidth="1"/>
    <col min="8978" max="9216" width="9" style="3"/>
    <col min="9217" max="9217" width="2.625" style="3" customWidth="1"/>
    <col min="9218" max="9218" width="18.75" style="3" bestFit="1" customWidth="1"/>
    <col min="9219" max="9219" width="14.375" style="3" bestFit="1" customWidth="1"/>
    <col min="9220" max="9220" width="13.125" style="3" bestFit="1" customWidth="1"/>
    <col min="9221" max="9221" width="46.75" style="3" bestFit="1" customWidth="1"/>
    <col min="9222" max="9222" width="6.25" style="3" customWidth="1"/>
    <col min="9223" max="9224" width="9.875" style="3" bestFit="1" customWidth="1"/>
    <col min="9225" max="9225" width="5.75" style="3" customWidth="1"/>
    <col min="9226" max="9226" width="29.5" style="3" customWidth="1"/>
    <col min="9227" max="9227" width="16.125" style="3" customWidth="1"/>
    <col min="9228" max="9228" width="11" style="3" customWidth="1"/>
    <col min="9229" max="9229" width="13.75" style="3" customWidth="1"/>
    <col min="9230" max="9230" width="6.375" style="3" customWidth="1"/>
    <col min="9231" max="9231" width="13.25" style="3" customWidth="1"/>
    <col min="9232" max="9232" width="21.125" style="3" customWidth="1"/>
    <col min="9233" max="9233" width="15.625" style="3" customWidth="1"/>
    <col min="9234" max="9472" width="9" style="3"/>
    <col min="9473" max="9473" width="2.625" style="3" customWidth="1"/>
    <col min="9474" max="9474" width="18.75" style="3" bestFit="1" customWidth="1"/>
    <col min="9475" max="9475" width="14.375" style="3" bestFit="1" customWidth="1"/>
    <col min="9476" max="9476" width="13.125" style="3" bestFit="1" customWidth="1"/>
    <col min="9477" max="9477" width="46.75" style="3" bestFit="1" customWidth="1"/>
    <col min="9478" max="9478" width="6.25" style="3" customWidth="1"/>
    <col min="9479" max="9480" width="9.875" style="3" bestFit="1" customWidth="1"/>
    <col min="9481" max="9481" width="5.75" style="3" customWidth="1"/>
    <col min="9482" max="9482" width="29.5" style="3" customWidth="1"/>
    <col min="9483" max="9483" width="16.125" style="3" customWidth="1"/>
    <col min="9484" max="9484" width="11" style="3" customWidth="1"/>
    <col min="9485" max="9485" width="13.75" style="3" customWidth="1"/>
    <col min="9486" max="9486" width="6.375" style="3" customWidth="1"/>
    <col min="9487" max="9487" width="13.25" style="3" customWidth="1"/>
    <col min="9488" max="9488" width="21.125" style="3" customWidth="1"/>
    <col min="9489" max="9489" width="15.625" style="3" customWidth="1"/>
    <col min="9490" max="9728" width="9" style="3"/>
    <col min="9729" max="9729" width="2.625" style="3" customWidth="1"/>
    <col min="9730" max="9730" width="18.75" style="3" bestFit="1" customWidth="1"/>
    <col min="9731" max="9731" width="14.375" style="3" bestFit="1" customWidth="1"/>
    <col min="9732" max="9732" width="13.125" style="3" bestFit="1" customWidth="1"/>
    <col min="9733" max="9733" width="46.75" style="3" bestFit="1" customWidth="1"/>
    <col min="9734" max="9734" width="6.25" style="3" customWidth="1"/>
    <col min="9735" max="9736" width="9.875" style="3" bestFit="1" customWidth="1"/>
    <col min="9737" max="9737" width="5.75" style="3" customWidth="1"/>
    <col min="9738" max="9738" width="29.5" style="3" customWidth="1"/>
    <col min="9739" max="9739" width="16.125" style="3" customWidth="1"/>
    <col min="9740" max="9740" width="11" style="3" customWidth="1"/>
    <col min="9741" max="9741" width="13.75" style="3" customWidth="1"/>
    <col min="9742" max="9742" width="6.375" style="3" customWidth="1"/>
    <col min="9743" max="9743" width="13.25" style="3" customWidth="1"/>
    <col min="9744" max="9744" width="21.125" style="3" customWidth="1"/>
    <col min="9745" max="9745" width="15.625" style="3" customWidth="1"/>
    <col min="9746" max="9984" width="9" style="3"/>
    <col min="9985" max="9985" width="2.625" style="3" customWidth="1"/>
    <col min="9986" max="9986" width="18.75" style="3" bestFit="1" customWidth="1"/>
    <col min="9987" max="9987" width="14.375" style="3" bestFit="1" customWidth="1"/>
    <col min="9988" max="9988" width="13.125" style="3" bestFit="1" customWidth="1"/>
    <col min="9989" max="9989" width="46.75" style="3" bestFit="1" customWidth="1"/>
    <col min="9990" max="9990" width="6.25" style="3" customWidth="1"/>
    <col min="9991" max="9992" width="9.875" style="3" bestFit="1" customWidth="1"/>
    <col min="9993" max="9993" width="5.75" style="3" customWidth="1"/>
    <col min="9994" max="9994" width="29.5" style="3" customWidth="1"/>
    <col min="9995" max="9995" width="16.125" style="3" customWidth="1"/>
    <col min="9996" max="9996" width="11" style="3" customWidth="1"/>
    <col min="9997" max="9997" width="13.75" style="3" customWidth="1"/>
    <col min="9998" max="9998" width="6.375" style="3" customWidth="1"/>
    <col min="9999" max="9999" width="13.25" style="3" customWidth="1"/>
    <col min="10000" max="10000" width="21.125" style="3" customWidth="1"/>
    <col min="10001" max="10001" width="15.625" style="3" customWidth="1"/>
    <col min="10002" max="10240" width="9" style="3"/>
    <col min="10241" max="10241" width="2.625" style="3" customWidth="1"/>
    <col min="10242" max="10242" width="18.75" style="3" bestFit="1" customWidth="1"/>
    <col min="10243" max="10243" width="14.375" style="3" bestFit="1" customWidth="1"/>
    <col min="10244" max="10244" width="13.125" style="3" bestFit="1" customWidth="1"/>
    <col min="10245" max="10245" width="46.75" style="3" bestFit="1" customWidth="1"/>
    <col min="10246" max="10246" width="6.25" style="3" customWidth="1"/>
    <col min="10247" max="10248" width="9.875" style="3" bestFit="1" customWidth="1"/>
    <col min="10249" max="10249" width="5.75" style="3" customWidth="1"/>
    <col min="10250" max="10250" width="29.5" style="3" customWidth="1"/>
    <col min="10251" max="10251" width="16.125" style="3" customWidth="1"/>
    <col min="10252" max="10252" width="11" style="3" customWidth="1"/>
    <col min="10253" max="10253" width="13.75" style="3" customWidth="1"/>
    <col min="10254" max="10254" width="6.375" style="3" customWidth="1"/>
    <col min="10255" max="10255" width="13.25" style="3" customWidth="1"/>
    <col min="10256" max="10256" width="21.125" style="3" customWidth="1"/>
    <col min="10257" max="10257" width="15.625" style="3" customWidth="1"/>
    <col min="10258" max="10496" width="9" style="3"/>
    <col min="10497" max="10497" width="2.625" style="3" customWidth="1"/>
    <col min="10498" max="10498" width="18.75" style="3" bestFit="1" customWidth="1"/>
    <col min="10499" max="10499" width="14.375" style="3" bestFit="1" customWidth="1"/>
    <col min="10500" max="10500" width="13.125" style="3" bestFit="1" customWidth="1"/>
    <col min="10501" max="10501" width="46.75" style="3" bestFit="1" customWidth="1"/>
    <col min="10502" max="10502" width="6.25" style="3" customWidth="1"/>
    <col min="10503" max="10504" width="9.875" style="3" bestFit="1" customWidth="1"/>
    <col min="10505" max="10505" width="5.75" style="3" customWidth="1"/>
    <col min="10506" max="10506" width="29.5" style="3" customWidth="1"/>
    <col min="10507" max="10507" width="16.125" style="3" customWidth="1"/>
    <col min="10508" max="10508" width="11" style="3" customWidth="1"/>
    <col min="10509" max="10509" width="13.75" style="3" customWidth="1"/>
    <col min="10510" max="10510" width="6.375" style="3" customWidth="1"/>
    <col min="10511" max="10511" width="13.25" style="3" customWidth="1"/>
    <col min="10512" max="10512" width="21.125" style="3" customWidth="1"/>
    <col min="10513" max="10513" width="15.625" style="3" customWidth="1"/>
    <col min="10514" max="10752" width="9" style="3"/>
    <col min="10753" max="10753" width="2.625" style="3" customWidth="1"/>
    <col min="10754" max="10754" width="18.75" style="3" bestFit="1" customWidth="1"/>
    <col min="10755" max="10755" width="14.375" style="3" bestFit="1" customWidth="1"/>
    <col min="10756" max="10756" width="13.125" style="3" bestFit="1" customWidth="1"/>
    <col min="10757" max="10757" width="46.75" style="3" bestFit="1" customWidth="1"/>
    <col min="10758" max="10758" width="6.25" style="3" customWidth="1"/>
    <col min="10759" max="10760" width="9.875" style="3" bestFit="1" customWidth="1"/>
    <col min="10761" max="10761" width="5.75" style="3" customWidth="1"/>
    <col min="10762" max="10762" width="29.5" style="3" customWidth="1"/>
    <col min="10763" max="10763" width="16.125" style="3" customWidth="1"/>
    <col min="10764" max="10764" width="11" style="3" customWidth="1"/>
    <col min="10765" max="10765" width="13.75" style="3" customWidth="1"/>
    <col min="10766" max="10766" width="6.375" style="3" customWidth="1"/>
    <col min="10767" max="10767" width="13.25" style="3" customWidth="1"/>
    <col min="10768" max="10768" width="21.125" style="3" customWidth="1"/>
    <col min="10769" max="10769" width="15.625" style="3" customWidth="1"/>
    <col min="10770" max="11008" width="9" style="3"/>
    <col min="11009" max="11009" width="2.625" style="3" customWidth="1"/>
    <col min="11010" max="11010" width="18.75" style="3" bestFit="1" customWidth="1"/>
    <col min="11011" max="11011" width="14.375" style="3" bestFit="1" customWidth="1"/>
    <col min="11012" max="11012" width="13.125" style="3" bestFit="1" customWidth="1"/>
    <col min="11013" max="11013" width="46.75" style="3" bestFit="1" customWidth="1"/>
    <col min="11014" max="11014" width="6.25" style="3" customWidth="1"/>
    <col min="11015" max="11016" width="9.875" style="3" bestFit="1" customWidth="1"/>
    <col min="11017" max="11017" width="5.75" style="3" customWidth="1"/>
    <col min="11018" max="11018" width="29.5" style="3" customWidth="1"/>
    <col min="11019" max="11019" width="16.125" style="3" customWidth="1"/>
    <col min="11020" max="11020" width="11" style="3" customWidth="1"/>
    <col min="11021" max="11021" width="13.75" style="3" customWidth="1"/>
    <col min="11022" max="11022" width="6.375" style="3" customWidth="1"/>
    <col min="11023" max="11023" width="13.25" style="3" customWidth="1"/>
    <col min="11024" max="11024" width="21.125" style="3" customWidth="1"/>
    <col min="11025" max="11025" width="15.625" style="3" customWidth="1"/>
    <col min="11026" max="11264" width="9" style="3"/>
    <col min="11265" max="11265" width="2.625" style="3" customWidth="1"/>
    <col min="11266" max="11266" width="18.75" style="3" bestFit="1" customWidth="1"/>
    <col min="11267" max="11267" width="14.375" style="3" bestFit="1" customWidth="1"/>
    <col min="11268" max="11268" width="13.125" style="3" bestFit="1" customWidth="1"/>
    <col min="11269" max="11269" width="46.75" style="3" bestFit="1" customWidth="1"/>
    <col min="11270" max="11270" width="6.25" style="3" customWidth="1"/>
    <col min="11271" max="11272" width="9.875" style="3" bestFit="1" customWidth="1"/>
    <col min="11273" max="11273" width="5.75" style="3" customWidth="1"/>
    <col min="11274" max="11274" width="29.5" style="3" customWidth="1"/>
    <col min="11275" max="11275" width="16.125" style="3" customWidth="1"/>
    <col min="11276" max="11276" width="11" style="3" customWidth="1"/>
    <col min="11277" max="11277" width="13.75" style="3" customWidth="1"/>
    <col min="11278" max="11278" width="6.375" style="3" customWidth="1"/>
    <col min="11279" max="11279" width="13.25" style="3" customWidth="1"/>
    <col min="11280" max="11280" width="21.125" style="3" customWidth="1"/>
    <col min="11281" max="11281" width="15.625" style="3" customWidth="1"/>
    <col min="11282" max="11520" width="9" style="3"/>
    <col min="11521" max="11521" width="2.625" style="3" customWidth="1"/>
    <col min="11522" max="11522" width="18.75" style="3" bestFit="1" customWidth="1"/>
    <col min="11523" max="11523" width="14.375" style="3" bestFit="1" customWidth="1"/>
    <col min="11524" max="11524" width="13.125" style="3" bestFit="1" customWidth="1"/>
    <col min="11525" max="11525" width="46.75" style="3" bestFit="1" customWidth="1"/>
    <col min="11526" max="11526" width="6.25" style="3" customWidth="1"/>
    <col min="11527" max="11528" width="9.875" style="3" bestFit="1" customWidth="1"/>
    <col min="11529" max="11529" width="5.75" style="3" customWidth="1"/>
    <col min="11530" max="11530" width="29.5" style="3" customWidth="1"/>
    <col min="11531" max="11531" width="16.125" style="3" customWidth="1"/>
    <col min="11532" max="11532" width="11" style="3" customWidth="1"/>
    <col min="11533" max="11533" width="13.75" style="3" customWidth="1"/>
    <col min="11534" max="11534" width="6.375" style="3" customWidth="1"/>
    <col min="11535" max="11535" width="13.25" style="3" customWidth="1"/>
    <col min="11536" max="11536" width="21.125" style="3" customWidth="1"/>
    <col min="11537" max="11537" width="15.625" style="3" customWidth="1"/>
    <col min="11538" max="11776" width="9" style="3"/>
    <col min="11777" max="11777" width="2.625" style="3" customWidth="1"/>
    <col min="11778" max="11778" width="18.75" style="3" bestFit="1" customWidth="1"/>
    <col min="11779" max="11779" width="14.375" style="3" bestFit="1" customWidth="1"/>
    <col min="11780" max="11780" width="13.125" style="3" bestFit="1" customWidth="1"/>
    <col min="11781" max="11781" width="46.75" style="3" bestFit="1" customWidth="1"/>
    <col min="11782" max="11782" width="6.25" style="3" customWidth="1"/>
    <col min="11783" max="11784" width="9.875" style="3" bestFit="1" customWidth="1"/>
    <col min="11785" max="11785" width="5.75" style="3" customWidth="1"/>
    <col min="11786" max="11786" width="29.5" style="3" customWidth="1"/>
    <col min="11787" max="11787" width="16.125" style="3" customWidth="1"/>
    <col min="11788" max="11788" width="11" style="3" customWidth="1"/>
    <col min="11789" max="11789" width="13.75" style="3" customWidth="1"/>
    <col min="11790" max="11790" width="6.375" style="3" customWidth="1"/>
    <col min="11791" max="11791" width="13.25" style="3" customWidth="1"/>
    <col min="11792" max="11792" width="21.125" style="3" customWidth="1"/>
    <col min="11793" max="11793" width="15.625" style="3" customWidth="1"/>
    <col min="11794" max="12032" width="9" style="3"/>
    <col min="12033" max="12033" width="2.625" style="3" customWidth="1"/>
    <col min="12034" max="12034" width="18.75" style="3" bestFit="1" customWidth="1"/>
    <col min="12035" max="12035" width="14.375" style="3" bestFit="1" customWidth="1"/>
    <col min="12036" max="12036" width="13.125" style="3" bestFit="1" customWidth="1"/>
    <col min="12037" max="12037" width="46.75" style="3" bestFit="1" customWidth="1"/>
    <col min="12038" max="12038" width="6.25" style="3" customWidth="1"/>
    <col min="12039" max="12040" width="9.875" style="3" bestFit="1" customWidth="1"/>
    <col min="12041" max="12041" width="5.75" style="3" customWidth="1"/>
    <col min="12042" max="12042" width="29.5" style="3" customWidth="1"/>
    <col min="12043" max="12043" width="16.125" style="3" customWidth="1"/>
    <col min="12044" max="12044" width="11" style="3" customWidth="1"/>
    <col min="12045" max="12045" width="13.75" style="3" customWidth="1"/>
    <col min="12046" max="12046" width="6.375" style="3" customWidth="1"/>
    <col min="12047" max="12047" width="13.25" style="3" customWidth="1"/>
    <col min="12048" max="12048" width="21.125" style="3" customWidth="1"/>
    <col min="12049" max="12049" width="15.625" style="3" customWidth="1"/>
    <col min="12050" max="12288" width="9" style="3"/>
    <col min="12289" max="12289" width="2.625" style="3" customWidth="1"/>
    <col min="12290" max="12290" width="18.75" style="3" bestFit="1" customWidth="1"/>
    <col min="12291" max="12291" width="14.375" style="3" bestFit="1" customWidth="1"/>
    <col min="12292" max="12292" width="13.125" style="3" bestFit="1" customWidth="1"/>
    <col min="12293" max="12293" width="46.75" style="3" bestFit="1" customWidth="1"/>
    <col min="12294" max="12294" width="6.25" style="3" customWidth="1"/>
    <col min="12295" max="12296" width="9.875" style="3" bestFit="1" customWidth="1"/>
    <col min="12297" max="12297" width="5.75" style="3" customWidth="1"/>
    <col min="12298" max="12298" width="29.5" style="3" customWidth="1"/>
    <col min="12299" max="12299" width="16.125" style="3" customWidth="1"/>
    <col min="12300" max="12300" width="11" style="3" customWidth="1"/>
    <col min="12301" max="12301" width="13.75" style="3" customWidth="1"/>
    <col min="12302" max="12302" width="6.375" style="3" customWidth="1"/>
    <col min="12303" max="12303" width="13.25" style="3" customWidth="1"/>
    <col min="12304" max="12304" width="21.125" style="3" customWidth="1"/>
    <col min="12305" max="12305" width="15.625" style="3" customWidth="1"/>
    <col min="12306" max="12544" width="9" style="3"/>
    <col min="12545" max="12545" width="2.625" style="3" customWidth="1"/>
    <col min="12546" max="12546" width="18.75" style="3" bestFit="1" customWidth="1"/>
    <col min="12547" max="12547" width="14.375" style="3" bestFit="1" customWidth="1"/>
    <col min="12548" max="12548" width="13.125" style="3" bestFit="1" customWidth="1"/>
    <col min="12549" max="12549" width="46.75" style="3" bestFit="1" customWidth="1"/>
    <col min="12550" max="12550" width="6.25" style="3" customWidth="1"/>
    <col min="12551" max="12552" width="9.875" style="3" bestFit="1" customWidth="1"/>
    <col min="12553" max="12553" width="5.75" style="3" customWidth="1"/>
    <col min="12554" max="12554" width="29.5" style="3" customWidth="1"/>
    <col min="12555" max="12555" width="16.125" style="3" customWidth="1"/>
    <col min="12556" max="12556" width="11" style="3" customWidth="1"/>
    <col min="12557" max="12557" width="13.75" style="3" customWidth="1"/>
    <col min="12558" max="12558" width="6.375" style="3" customWidth="1"/>
    <col min="12559" max="12559" width="13.25" style="3" customWidth="1"/>
    <col min="12560" max="12560" width="21.125" style="3" customWidth="1"/>
    <col min="12561" max="12561" width="15.625" style="3" customWidth="1"/>
    <col min="12562" max="12800" width="9" style="3"/>
    <col min="12801" max="12801" width="2.625" style="3" customWidth="1"/>
    <col min="12802" max="12802" width="18.75" style="3" bestFit="1" customWidth="1"/>
    <col min="12803" max="12803" width="14.375" style="3" bestFit="1" customWidth="1"/>
    <col min="12804" max="12804" width="13.125" style="3" bestFit="1" customWidth="1"/>
    <col min="12805" max="12805" width="46.75" style="3" bestFit="1" customWidth="1"/>
    <col min="12806" max="12806" width="6.25" style="3" customWidth="1"/>
    <col min="12807" max="12808" width="9.875" style="3" bestFit="1" customWidth="1"/>
    <col min="12809" max="12809" width="5.75" style="3" customWidth="1"/>
    <col min="12810" max="12810" width="29.5" style="3" customWidth="1"/>
    <col min="12811" max="12811" width="16.125" style="3" customWidth="1"/>
    <col min="12812" max="12812" width="11" style="3" customWidth="1"/>
    <col min="12813" max="12813" width="13.75" style="3" customWidth="1"/>
    <col min="12814" max="12814" width="6.375" style="3" customWidth="1"/>
    <col min="12815" max="12815" width="13.25" style="3" customWidth="1"/>
    <col min="12816" max="12816" width="21.125" style="3" customWidth="1"/>
    <col min="12817" max="12817" width="15.625" style="3" customWidth="1"/>
    <col min="12818" max="13056" width="9" style="3"/>
    <col min="13057" max="13057" width="2.625" style="3" customWidth="1"/>
    <col min="13058" max="13058" width="18.75" style="3" bestFit="1" customWidth="1"/>
    <col min="13059" max="13059" width="14.375" style="3" bestFit="1" customWidth="1"/>
    <col min="13060" max="13060" width="13.125" style="3" bestFit="1" customWidth="1"/>
    <col min="13061" max="13061" width="46.75" style="3" bestFit="1" customWidth="1"/>
    <col min="13062" max="13062" width="6.25" style="3" customWidth="1"/>
    <col min="13063" max="13064" width="9.875" style="3" bestFit="1" customWidth="1"/>
    <col min="13065" max="13065" width="5.75" style="3" customWidth="1"/>
    <col min="13066" max="13066" width="29.5" style="3" customWidth="1"/>
    <col min="13067" max="13067" width="16.125" style="3" customWidth="1"/>
    <col min="13068" max="13068" width="11" style="3" customWidth="1"/>
    <col min="13069" max="13069" width="13.75" style="3" customWidth="1"/>
    <col min="13070" max="13070" width="6.375" style="3" customWidth="1"/>
    <col min="13071" max="13071" width="13.25" style="3" customWidth="1"/>
    <col min="13072" max="13072" width="21.125" style="3" customWidth="1"/>
    <col min="13073" max="13073" width="15.625" style="3" customWidth="1"/>
    <col min="13074" max="13312" width="9" style="3"/>
    <col min="13313" max="13313" width="2.625" style="3" customWidth="1"/>
    <col min="13314" max="13314" width="18.75" style="3" bestFit="1" customWidth="1"/>
    <col min="13315" max="13315" width="14.375" style="3" bestFit="1" customWidth="1"/>
    <col min="13316" max="13316" width="13.125" style="3" bestFit="1" customWidth="1"/>
    <col min="13317" max="13317" width="46.75" style="3" bestFit="1" customWidth="1"/>
    <col min="13318" max="13318" width="6.25" style="3" customWidth="1"/>
    <col min="13319" max="13320" width="9.875" style="3" bestFit="1" customWidth="1"/>
    <col min="13321" max="13321" width="5.75" style="3" customWidth="1"/>
    <col min="13322" max="13322" width="29.5" style="3" customWidth="1"/>
    <col min="13323" max="13323" width="16.125" style="3" customWidth="1"/>
    <col min="13324" max="13324" width="11" style="3" customWidth="1"/>
    <col min="13325" max="13325" width="13.75" style="3" customWidth="1"/>
    <col min="13326" max="13326" width="6.375" style="3" customWidth="1"/>
    <col min="13327" max="13327" width="13.25" style="3" customWidth="1"/>
    <col min="13328" max="13328" width="21.125" style="3" customWidth="1"/>
    <col min="13329" max="13329" width="15.625" style="3" customWidth="1"/>
    <col min="13330" max="13568" width="9" style="3"/>
    <col min="13569" max="13569" width="2.625" style="3" customWidth="1"/>
    <col min="13570" max="13570" width="18.75" style="3" bestFit="1" customWidth="1"/>
    <col min="13571" max="13571" width="14.375" style="3" bestFit="1" customWidth="1"/>
    <col min="13572" max="13572" width="13.125" style="3" bestFit="1" customWidth="1"/>
    <col min="13573" max="13573" width="46.75" style="3" bestFit="1" customWidth="1"/>
    <col min="13574" max="13574" width="6.25" style="3" customWidth="1"/>
    <col min="13575" max="13576" width="9.875" style="3" bestFit="1" customWidth="1"/>
    <col min="13577" max="13577" width="5.75" style="3" customWidth="1"/>
    <col min="13578" max="13578" width="29.5" style="3" customWidth="1"/>
    <col min="13579" max="13579" width="16.125" style="3" customWidth="1"/>
    <col min="13580" max="13580" width="11" style="3" customWidth="1"/>
    <col min="13581" max="13581" width="13.75" style="3" customWidth="1"/>
    <col min="13582" max="13582" width="6.375" style="3" customWidth="1"/>
    <col min="13583" max="13583" width="13.25" style="3" customWidth="1"/>
    <col min="13584" max="13584" width="21.125" style="3" customWidth="1"/>
    <col min="13585" max="13585" width="15.625" style="3" customWidth="1"/>
    <col min="13586" max="13824" width="9" style="3"/>
    <col min="13825" max="13825" width="2.625" style="3" customWidth="1"/>
    <col min="13826" max="13826" width="18.75" style="3" bestFit="1" customWidth="1"/>
    <col min="13827" max="13827" width="14.375" style="3" bestFit="1" customWidth="1"/>
    <col min="13828" max="13828" width="13.125" style="3" bestFit="1" customWidth="1"/>
    <col min="13829" max="13829" width="46.75" style="3" bestFit="1" customWidth="1"/>
    <col min="13830" max="13830" width="6.25" style="3" customWidth="1"/>
    <col min="13831" max="13832" width="9.875" style="3" bestFit="1" customWidth="1"/>
    <col min="13833" max="13833" width="5.75" style="3" customWidth="1"/>
    <col min="13834" max="13834" width="29.5" style="3" customWidth="1"/>
    <col min="13835" max="13835" width="16.125" style="3" customWidth="1"/>
    <col min="13836" max="13836" width="11" style="3" customWidth="1"/>
    <col min="13837" max="13837" width="13.75" style="3" customWidth="1"/>
    <col min="13838" max="13838" width="6.375" style="3" customWidth="1"/>
    <col min="13839" max="13839" width="13.25" style="3" customWidth="1"/>
    <col min="13840" max="13840" width="21.125" style="3" customWidth="1"/>
    <col min="13841" max="13841" width="15.625" style="3" customWidth="1"/>
    <col min="13842" max="14080" width="9" style="3"/>
    <col min="14081" max="14081" width="2.625" style="3" customWidth="1"/>
    <col min="14082" max="14082" width="18.75" style="3" bestFit="1" customWidth="1"/>
    <col min="14083" max="14083" width="14.375" style="3" bestFit="1" customWidth="1"/>
    <col min="14084" max="14084" width="13.125" style="3" bestFit="1" customWidth="1"/>
    <col min="14085" max="14085" width="46.75" style="3" bestFit="1" customWidth="1"/>
    <col min="14086" max="14086" width="6.25" style="3" customWidth="1"/>
    <col min="14087" max="14088" width="9.875" style="3" bestFit="1" customWidth="1"/>
    <col min="14089" max="14089" width="5.75" style="3" customWidth="1"/>
    <col min="14090" max="14090" width="29.5" style="3" customWidth="1"/>
    <col min="14091" max="14091" width="16.125" style="3" customWidth="1"/>
    <col min="14092" max="14092" width="11" style="3" customWidth="1"/>
    <col min="14093" max="14093" width="13.75" style="3" customWidth="1"/>
    <col min="14094" max="14094" width="6.375" style="3" customWidth="1"/>
    <col min="14095" max="14095" width="13.25" style="3" customWidth="1"/>
    <col min="14096" max="14096" width="21.125" style="3" customWidth="1"/>
    <col min="14097" max="14097" width="15.625" style="3" customWidth="1"/>
    <col min="14098" max="14336" width="9" style="3"/>
    <col min="14337" max="14337" width="2.625" style="3" customWidth="1"/>
    <col min="14338" max="14338" width="18.75" style="3" bestFit="1" customWidth="1"/>
    <col min="14339" max="14339" width="14.375" style="3" bestFit="1" customWidth="1"/>
    <col min="14340" max="14340" width="13.125" style="3" bestFit="1" customWidth="1"/>
    <col min="14341" max="14341" width="46.75" style="3" bestFit="1" customWidth="1"/>
    <col min="14342" max="14342" width="6.25" style="3" customWidth="1"/>
    <col min="14343" max="14344" width="9.875" style="3" bestFit="1" customWidth="1"/>
    <col min="14345" max="14345" width="5.75" style="3" customWidth="1"/>
    <col min="14346" max="14346" width="29.5" style="3" customWidth="1"/>
    <col min="14347" max="14347" width="16.125" style="3" customWidth="1"/>
    <col min="14348" max="14348" width="11" style="3" customWidth="1"/>
    <col min="14349" max="14349" width="13.75" style="3" customWidth="1"/>
    <col min="14350" max="14350" width="6.375" style="3" customWidth="1"/>
    <col min="14351" max="14351" width="13.25" style="3" customWidth="1"/>
    <col min="14352" max="14352" width="21.125" style="3" customWidth="1"/>
    <col min="14353" max="14353" width="15.625" style="3" customWidth="1"/>
    <col min="14354" max="14592" width="9" style="3"/>
    <col min="14593" max="14593" width="2.625" style="3" customWidth="1"/>
    <col min="14594" max="14594" width="18.75" style="3" bestFit="1" customWidth="1"/>
    <col min="14595" max="14595" width="14.375" style="3" bestFit="1" customWidth="1"/>
    <col min="14596" max="14596" width="13.125" style="3" bestFit="1" customWidth="1"/>
    <col min="14597" max="14597" width="46.75" style="3" bestFit="1" customWidth="1"/>
    <col min="14598" max="14598" width="6.25" style="3" customWidth="1"/>
    <col min="14599" max="14600" width="9.875" style="3" bestFit="1" customWidth="1"/>
    <col min="14601" max="14601" width="5.75" style="3" customWidth="1"/>
    <col min="14602" max="14602" width="29.5" style="3" customWidth="1"/>
    <col min="14603" max="14603" width="16.125" style="3" customWidth="1"/>
    <col min="14604" max="14604" width="11" style="3" customWidth="1"/>
    <col min="14605" max="14605" width="13.75" style="3" customWidth="1"/>
    <col min="14606" max="14606" width="6.375" style="3" customWidth="1"/>
    <col min="14607" max="14607" width="13.25" style="3" customWidth="1"/>
    <col min="14608" max="14608" width="21.125" style="3" customWidth="1"/>
    <col min="14609" max="14609" width="15.625" style="3" customWidth="1"/>
    <col min="14610" max="14848" width="9" style="3"/>
    <col min="14849" max="14849" width="2.625" style="3" customWidth="1"/>
    <col min="14850" max="14850" width="18.75" style="3" bestFit="1" customWidth="1"/>
    <col min="14851" max="14851" width="14.375" style="3" bestFit="1" customWidth="1"/>
    <col min="14852" max="14852" width="13.125" style="3" bestFit="1" customWidth="1"/>
    <col min="14853" max="14853" width="46.75" style="3" bestFit="1" customWidth="1"/>
    <col min="14854" max="14854" width="6.25" style="3" customWidth="1"/>
    <col min="14855" max="14856" width="9.875" style="3" bestFit="1" customWidth="1"/>
    <col min="14857" max="14857" width="5.75" style="3" customWidth="1"/>
    <col min="14858" max="14858" width="29.5" style="3" customWidth="1"/>
    <col min="14859" max="14859" width="16.125" style="3" customWidth="1"/>
    <col min="14860" max="14860" width="11" style="3" customWidth="1"/>
    <col min="14861" max="14861" width="13.75" style="3" customWidth="1"/>
    <col min="14862" max="14862" width="6.375" style="3" customWidth="1"/>
    <col min="14863" max="14863" width="13.25" style="3" customWidth="1"/>
    <col min="14864" max="14864" width="21.125" style="3" customWidth="1"/>
    <col min="14865" max="14865" width="15.625" style="3" customWidth="1"/>
    <col min="14866" max="15104" width="9" style="3"/>
    <col min="15105" max="15105" width="2.625" style="3" customWidth="1"/>
    <col min="15106" max="15106" width="18.75" style="3" bestFit="1" customWidth="1"/>
    <col min="15107" max="15107" width="14.375" style="3" bestFit="1" customWidth="1"/>
    <col min="15108" max="15108" width="13.125" style="3" bestFit="1" customWidth="1"/>
    <col min="15109" max="15109" width="46.75" style="3" bestFit="1" customWidth="1"/>
    <col min="15110" max="15110" width="6.25" style="3" customWidth="1"/>
    <col min="15111" max="15112" width="9.875" style="3" bestFit="1" customWidth="1"/>
    <col min="15113" max="15113" width="5.75" style="3" customWidth="1"/>
    <col min="15114" max="15114" width="29.5" style="3" customWidth="1"/>
    <col min="15115" max="15115" width="16.125" style="3" customWidth="1"/>
    <col min="15116" max="15116" width="11" style="3" customWidth="1"/>
    <col min="15117" max="15117" width="13.75" style="3" customWidth="1"/>
    <col min="15118" max="15118" width="6.375" style="3" customWidth="1"/>
    <col min="15119" max="15119" width="13.25" style="3" customWidth="1"/>
    <col min="15120" max="15120" width="21.125" style="3" customWidth="1"/>
    <col min="15121" max="15121" width="15.625" style="3" customWidth="1"/>
    <col min="15122" max="15360" width="9" style="3"/>
    <col min="15361" max="15361" width="2.625" style="3" customWidth="1"/>
    <col min="15362" max="15362" width="18.75" style="3" bestFit="1" customWidth="1"/>
    <col min="15363" max="15363" width="14.375" style="3" bestFit="1" customWidth="1"/>
    <col min="15364" max="15364" width="13.125" style="3" bestFit="1" customWidth="1"/>
    <col min="15365" max="15365" width="46.75" style="3" bestFit="1" customWidth="1"/>
    <col min="15366" max="15366" width="6.25" style="3" customWidth="1"/>
    <col min="15367" max="15368" width="9.875" style="3" bestFit="1" customWidth="1"/>
    <col min="15369" max="15369" width="5.75" style="3" customWidth="1"/>
    <col min="15370" max="15370" width="29.5" style="3" customWidth="1"/>
    <col min="15371" max="15371" width="16.125" style="3" customWidth="1"/>
    <col min="15372" max="15372" width="11" style="3" customWidth="1"/>
    <col min="15373" max="15373" width="13.75" style="3" customWidth="1"/>
    <col min="15374" max="15374" width="6.375" style="3" customWidth="1"/>
    <col min="15375" max="15375" width="13.25" style="3" customWidth="1"/>
    <col min="15376" max="15376" width="21.125" style="3" customWidth="1"/>
    <col min="15377" max="15377" width="15.625" style="3" customWidth="1"/>
    <col min="15378" max="15616" width="9" style="3"/>
    <col min="15617" max="15617" width="2.625" style="3" customWidth="1"/>
    <col min="15618" max="15618" width="18.75" style="3" bestFit="1" customWidth="1"/>
    <col min="15619" max="15619" width="14.375" style="3" bestFit="1" customWidth="1"/>
    <col min="15620" max="15620" width="13.125" style="3" bestFit="1" customWidth="1"/>
    <col min="15621" max="15621" width="46.75" style="3" bestFit="1" customWidth="1"/>
    <col min="15622" max="15622" width="6.25" style="3" customWidth="1"/>
    <col min="15623" max="15624" width="9.875" style="3" bestFit="1" customWidth="1"/>
    <col min="15625" max="15625" width="5.75" style="3" customWidth="1"/>
    <col min="15626" max="15626" width="29.5" style="3" customWidth="1"/>
    <col min="15627" max="15627" width="16.125" style="3" customWidth="1"/>
    <col min="15628" max="15628" width="11" style="3" customWidth="1"/>
    <col min="15629" max="15629" width="13.75" style="3" customWidth="1"/>
    <col min="15630" max="15630" width="6.375" style="3" customWidth="1"/>
    <col min="15631" max="15631" width="13.25" style="3" customWidth="1"/>
    <col min="15632" max="15632" width="21.125" style="3" customWidth="1"/>
    <col min="15633" max="15633" width="15.625" style="3" customWidth="1"/>
    <col min="15634" max="15872" width="9" style="3"/>
    <col min="15873" max="15873" width="2.625" style="3" customWidth="1"/>
    <col min="15874" max="15874" width="18.75" style="3" bestFit="1" customWidth="1"/>
    <col min="15875" max="15875" width="14.375" style="3" bestFit="1" customWidth="1"/>
    <col min="15876" max="15876" width="13.125" style="3" bestFit="1" customWidth="1"/>
    <col min="15877" max="15877" width="46.75" style="3" bestFit="1" customWidth="1"/>
    <col min="15878" max="15878" width="6.25" style="3" customWidth="1"/>
    <col min="15879" max="15880" width="9.875" style="3" bestFit="1" customWidth="1"/>
    <col min="15881" max="15881" width="5.75" style="3" customWidth="1"/>
    <col min="15882" max="15882" width="29.5" style="3" customWidth="1"/>
    <col min="15883" max="15883" width="16.125" style="3" customWidth="1"/>
    <col min="15884" max="15884" width="11" style="3" customWidth="1"/>
    <col min="15885" max="15885" width="13.75" style="3" customWidth="1"/>
    <col min="15886" max="15886" width="6.375" style="3" customWidth="1"/>
    <col min="15887" max="15887" width="13.25" style="3" customWidth="1"/>
    <col min="15888" max="15888" width="21.125" style="3" customWidth="1"/>
    <col min="15889" max="15889" width="15.625" style="3" customWidth="1"/>
    <col min="15890" max="16128" width="9" style="3"/>
    <col min="16129" max="16129" width="2.625" style="3" customWidth="1"/>
    <col min="16130" max="16130" width="18.75" style="3" bestFit="1" customWidth="1"/>
    <col min="16131" max="16131" width="14.375" style="3" bestFit="1" customWidth="1"/>
    <col min="16132" max="16132" width="13.125" style="3" bestFit="1" customWidth="1"/>
    <col min="16133" max="16133" width="46.75" style="3" bestFit="1" customWidth="1"/>
    <col min="16134" max="16134" width="6.25" style="3" customWidth="1"/>
    <col min="16135" max="16136" width="9.875" style="3" bestFit="1" customWidth="1"/>
    <col min="16137" max="16137" width="5.75" style="3" customWidth="1"/>
    <col min="16138" max="16138" width="29.5" style="3" customWidth="1"/>
    <col min="16139" max="16139" width="16.125" style="3" customWidth="1"/>
    <col min="16140" max="16140" width="11" style="3" customWidth="1"/>
    <col min="16141" max="16141" width="13.75" style="3" customWidth="1"/>
    <col min="16142" max="16142" width="6.375" style="3" customWidth="1"/>
    <col min="16143" max="16143" width="13.25" style="3" customWidth="1"/>
    <col min="16144" max="16144" width="21.125" style="3" customWidth="1"/>
    <col min="16145" max="16145" width="15.625" style="3" customWidth="1"/>
    <col min="16146" max="16384" width="9" style="3"/>
  </cols>
  <sheetData>
    <row r="2" spans="2:17" ht="19.5" customHeight="1">
      <c r="B2" s="1" t="s">
        <v>0</v>
      </c>
      <c r="C2" s="1"/>
      <c r="D2" s="1"/>
      <c r="E2" s="2" t="s">
        <v>1542</v>
      </c>
      <c r="G2" s="4" t="s">
        <v>2</v>
      </c>
      <c r="H2" s="5"/>
      <c r="I2" s="6"/>
      <c r="J2" s="125">
        <f>SUM(H:H)</f>
        <v>1343532</v>
      </c>
    </row>
    <row r="3" spans="2:17" ht="19.5" customHeight="1">
      <c r="B3" s="1" t="s">
        <v>3</v>
      </c>
      <c r="C3" s="1"/>
      <c r="D3" s="1"/>
      <c r="E3" s="14" t="s">
        <v>1543</v>
      </c>
    </row>
    <row r="4" spans="2:17" ht="19.5" customHeight="1">
      <c r="B4" s="1" t="s">
        <v>5</v>
      </c>
      <c r="C4" s="1"/>
      <c r="D4" s="1"/>
      <c r="E4" s="14">
        <v>192928</v>
      </c>
      <c r="J4" s="127"/>
    </row>
    <row r="5" spans="2:17" ht="19.5" customHeight="1">
      <c r="B5" s="1" t="s">
        <v>6</v>
      </c>
      <c r="C5" s="1"/>
      <c r="D5" s="1"/>
      <c r="E5" s="15">
        <v>44644</v>
      </c>
      <c r="J5" s="127"/>
    </row>
    <row r="6" spans="2:17" ht="19.5" customHeight="1">
      <c r="B6" s="1" t="s">
        <v>8</v>
      </c>
      <c r="C6" s="1"/>
      <c r="D6" s="1"/>
      <c r="E6" s="15">
        <v>44644</v>
      </c>
      <c r="J6" s="127"/>
    </row>
    <row r="7" spans="2:17" ht="19.5" customHeight="1">
      <c r="B7" s="129"/>
      <c r="C7" s="129"/>
      <c r="D7" s="129"/>
      <c r="E7" s="130"/>
      <c r="J7" s="127"/>
      <c r="L7" s="131"/>
    </row>
    <row r="9" spans="2:17" s="9" customFormat="1" ht="19.5"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7" s="9" customFormat="1" ht="19.5" customHeight="1">
      <c r="B10" s="73">
        <v>1</v>
      </c>
      <c r="C10" s="73" t="s">
        <v>1112</v>
      </c>
      <c r="D10" s="73" t="s">
        <v>1112</v>
      </c>
      <c r="E10" s="91" t="s">
        <v>1544</v>
      </c>
      <c r="F10" s="91">
        <v>1</v>
      </c>
      <c r="G10" s="91">
        <v>321000</v>
      </c>
      <c r="H10" s="159">
        <v>321000</v>
      </c>
      <c r="I10" s="90"/>
      <c r="J10" s="562" t="s">
        <v>1545</v>
      </c>
      <c r="K10" s="93"/>
      <c r="L10" s="73"/>
      <c r="M10" s="20"/>
      <c r="N10" s="73"/>
      <c r="O10" s="86">
        <v>44213</v>
      </c>
      <c r="P10" s="57"/>
      <c r="Q10" s="74"/>
    </row>
    <row r="11" spans="2:17" s="9" customFormat="1" ht="19.5" customHeight="1">
      <c r="B11" s="73">
        <v>2</v>
      </c>
      <c r="C11" s="73" t="s">
        <v>1112</v>
      </c>
      <c r="D11" s="73" t="s">
        <v>1112</v>
      </c>
      <c r="E11" s="91" t="s">
        <v>1546</v>
      </c>
      <c r="F11" s="91">
        <v>1</v>
      </c>
      <c r="G11" s="91">
        <v>38000</v>
      </c>
      <c r="H11" s="159">
        <f t="shared" ref="H11:H40" si="0">F11*G11</f>
        <v>38000</v>
      </c>
      <c r="I11" s="90"/>
      <c r="J11" s="562" t="s">
        <v>1547</v>
      </c>
      <c r="K11" s="93"/>
      <c r="L11" s="73"/>
      <c r="M11" s="20"/>
      <c r="N11" s="73"/>
      <c r="O11" s="86"/>
      <c r="P11" s="20"/>
      <c r="Q11" s="74"/>
    </row>
    <row r="12" spans="2:17" s="9" customFormat="1" ht="19.5" customHeight="1">
      <c r="B12" s="73">
        <v>3</v>
      </c>
      <c r="C12" s="73" t="s">
        <v>1112</v>
      </c>
      <c r="D12" s="73" t="s">
        <v>1112</v>
      </c>
      <c r="E12" s="91" t="s">
        <v>1548</v>
      </c>
      <c r="F12" s="91">
        <v>1</v>
      </c>
      <c r="G12" s="91">
        <v>30000</v>
      </c>
      <c r="H12" s="159">
        <f t="shared" si="0"/>
        <v>30000</v>
      </c>
      <c r="I12" s="90"/>
      <c r="J12" s="562"/>
      <c r="K12" s="93"/>
      <c r="L12" s="73"/>
      <c r="M12" s="20"/>
      <c r="N12" s="73"/>
      <c r="O12" s="86"/>
      <c r="P12" s="20"/>
      <c r="Q12" s="74"/>
    </row>
    <row r="13" spans="2:17" s="9" customFormat="1" ht="19.5" customHeight="1">
      <c r="B13" s="16"/>
      <c r="C13" s="16"/>
      <c r="D13" s="16"/>
      <c r="E13" s="54"/>
      <c r="F13" s="54"/>
      <c r="G13" s="54"/>
      <c r="H13" s="159"/>
      <c r="I13" s="18"/>
      <c r="J13" s="563"/>
      <c r="K13" s="17"/>
      <c r="L13" s="16"/>
      <c r="M13" s="19"/>
      <c r="N13" s="16"/>
      <c r="O13" s="482"/>
      <c r="P13" s="19"/>
      <c r="Q13" s="21"/>
    </row>
    <row r="14" spans="2:17" s="9" customFormat="1" ht="19.5" customHeight="1">
      <c r="B14" s="16">
        <v>1</v>
      </c>
      <c r="C14" s="16" t="s">
        <v>1112</v>
      </c>
      <c r="D14" s="16" t="s">
        <v>1112</v>
      </c>
      <c r="E14" s="54" t="s">
        <v>1549</v>
      </c>
      <c r="F14" s="54">
        <v>1</v>
      </c>
      <c r="G14" s="54">
        <v>5000</v>
      </c>
      <c r="H14" s="159">
        <f t="shared" si="0"/>
        <v>5000</v>
      </c>
      <c r="I14" s="18"/>
      <c r="J14" s="563" t="s">
        <v>1550</v>
      </c>
      <c r="K14" s="17"/>
      <c r="L14" s="16"/>
      <c r="M14" s="19">
        <v>44550</v>
      </c>
      <c r="N14" s="16"/>
      <c r="O14" s="482">
        <v>44213</v>
      </c>
      <c r="P14" s="19"/>
      <c r="Q14" s="21"/>
    </row>
    <row r="15" spans="2:17" s="9" customFormat="1" ht="19.5" customHeight="1">
      <c r="B15" s="16">
        <v>1</v>
      </c>
      <c r="C15" s="16" t="s">
        <v>1112</v>
      </c>
      <c r="D15" s="16" t="s">
        <v>1112</v>
      </c>
      <c r="E15" s="54" t="s">
        <v>1551</v>
      </c>
      <c r="F15" s="54">
        <v>4</v>
      </c>
      <c r="G15" s="54">
        <v>10000</v>
      </c>
      <c r="H15" s="159">
        <f t="shared" si="0"/>
        <v>40000</v>
      </c>
      <c r="I15" s="18"/>
      <c r="J15" s="563"/>
      <c r="K15" s="17"/>
      <c r="L15" s="16"/>
      <c r="M15" s="19">
        <v>44550</v>
      </c>
      <c r="N15" s="16"/>
      <c r="O15" s="482">
        <v>44213</v>
      </c>
      <c r="P15" s="19"/>
      <c r="Q15" s="21"/>
    </row>
    <row r="16" spans="2:17" s="9" customFormat="1" ht="19.5" customHeight="1">
      <c r="B16" s="16">
        <v>1</v>
      </c>
      <c r="C16" s="16" t="s">
        <v>1112</v>
      </c>
      <c r="D16" s="16" t="s">
        <v>1112</v>
      </c>
      <c r="E16" s="54" t="s">
        <v>1552</v>
      </c>
      <c r="F16" s="54">
        <v>1</v>
      </c>
      <c r="G16" s="54">
        <v>5000</v>
      </c>
      <c r="H16" s="159">
        <f t="shared" si="0"/>
        <v>5000</v>
      </c>
      <c r="I16" s="18"/>
      <c r="J16" s="563"/>
      <c r="K16" s="17"/>
      <c r="L16" s="16"/>
      <c r="M16" s="19">
        <v>44550</v>
      </c>
      <c r="N16" s="16"/>
      <c r="O16" s="482">
        <v>44213</v>
      </c>
      <c r="P16" s="19"/>
      <c r="Q16" s="21"/>
    </row>
    <row r="17" spans="2:17" s="9" customFormat="1" ht="19.5" customHeight="1">
      <c r="B17" s="16">
        <v>1</v>
      </c>
      <c r="C17" s="16" t="s">
        <v>1112</v>
      </c>
      <c r="D17" s="16" t="s">
        <v>1112</v>
      </c>
      <c r="E17" s="54" t="s">
        <v>1553</v>
      </c>
      <c r="F17" s="54">
        <v>1</v>
      </c>
      <c r="G17" s="54">
        <v>4500</v>
      </c>
      <c r="H17" s="159">
        <f t="shared" si="0"/>
        <v>4500</v>
      </c>
      <c r="I17" s="18"/>
      <c r="J17" s="563"/>
      <c r="K17" s="17"/>
      <c r="L17" s="16"/>
      <c r="M17" s="19">
        <v>44550</v>
      </c>
      <c r="N17" s="16"/>
      <c r="O17" s="482">
        <v>44213</v>
      </c>
      <c r="P17" s="19"/>
      <c r="Q17" s="21"/>
    </row>
    <row r="18" spans="2:17" s="9" customFormat="1" ht="19.5" customHeight="1">
      <c r="B18" s="16">
        <v>1</v>
      </c>
      <c r="C18" s="16" t="s">
        <v>1112</v>
      </c>
      <c r="D18" s="16" t="s">
        <v>1112</v>
      </c>
      <c r="E18" s="54" t="s">
        <v>1554</v>
      </c>
      <c r="F18" s="54">
        <v>1</v>
      </c>
      <c r="G18" s="54">
        <v>1400</v>
      </c>
      <c r="H18" s="159">
        <f t="shared" si="0"/>
        <v>1400</v>
      </c>
      <c r="I18" s="18"/>
      <c r="J18" s="563"/>
      <c r="K18" s="17"/>
      <c r="L18" s="16"/>
      <c r="M18" s="19">
        <v>44550</v>
      </c>
      <c r="N18" s="16"/>
      <c r="O18" s="482">
        <v>44213</v>
      </c>
      <c r="P18" s="19"/>
      <c r="Q18" s="21"/>
    </row>
    <row r="19" spans="2:17" s="9" customFormat="1" ht="19.5" customHeight="1">
      <c r="B19" s="16">
        <v>1</v>
      </c>
      <c r="C19" s="16" t="s">
        <v>1112</v>
      </c>
      <c r="D19" s="16" t="s">
        <v>1112</v>
      </c>
      <c r="E19" s="54" t="s">
        <v>1555</v>
      </c>
      <c r="F19" s="54">
        <v>1</v>
      </c>
      <c r="G19" s="54">
        <v>1100</v>
      </c>
      <c r="H19" s="159">
        <f t="shared" si="0"/>
        <v>1100</v>
      </c>
      <c r="I19" s="18"/>
      <c r="J19" s="563"/>
      <c r="K19" s="17"/>
      <c r="L19" s="16"/>
      <c r="M19" s="19">
        <v>44550</v>
      </c>
      <c r="N19" s="16"/>
      <c r="O19" s="482">
        <v>44213</v>
      </c>
      <c r="P19" s="19"/>
      <c r="Q19" s="21"/>
    </row>
    <row r="20" spans="2:17" s="9" customFormat="1" ht="19.5" customHeight="1">
      <c r="B20" s="16">
        <v>1</v>
      </c>
      <c r="C20" s="16" t="s">
        <v>1112</v>
      </c>
      <c r="D20" s="16" t="s">
        <v>1112</v>
      </c>
      <c r="E20" s="54" t="s">
        <v>1556</v>
      </c>
      <c r="F20" s="54">
        <v>1</v>
      </c>
      <c r="G20" s="54">
        <v>280</v>
      </c>
      <c r="H20" s="159">
        <f t="shared" si="0"/>
        <v>280</v>
      </c>
      <c r="I20" s="18"/>
      <c r="J20" s="563"/>
      <c r="K20" s="17"/>
      <c r="L20" s="16"/>
      <c r="M20" s="19">
        <v>44550</v>
      </c>
      <c r="N20" s="16"/>
      <c r="O20" s="482">
        <v>44213</v>
      </c>
      <c r="P20" s="19"/>
      <c r="Q20" s="21"/>
    </row>
    <row r="21" spans="2:17" s="9" customFormat="1" ht="19.5" customHeight="1">
      <c r="B21" s="16">
        <v>1</v>
      </c>
      <c r="C21" s="16" t="s">
        <v>1112</v>
      </c>
      <c r="D21" s="16" t="s">
        <v>1112</v>
      </c>
      <c r="E21" s="54" t="s">
        <v>1557</v>
      </c>
      <c r="F21" s="54">
        <v>1</v>
      </c>
      <c r="G21" s="54">
        <v>170</v>
      </c>
      <c r="H21" s="159">
        <f t="shared" si="0"/>
        <v>170</v>
      </c>
      <c r="I21" s="18"/>
      <c r="J21" s="563"/>
      <c r="K21" s="17"/>
      <c r="L21" s="16"/>
      <c r="M21" s="19">
        <v>44550</v>
      </c>
      <c r="N21" s="16"/>
      <c r="O21" s="482">
        <v>44213</v>
      </c>
      <c r="P21" s="19"/>
      <c r="Q21" s="21"/>
    </row>
    <row r="22" spans="2:17" s="9" customFormat="1" ht="19.5" customHeight="1">
      <c r="B22" s="16">
        <v>1</v>
      </c>
      <c r="C22" s="16" t="s">
        <v>1112</v>
      </c>
      <c r="D22" s="16" t="s">
        <v>1112</v>
      </c>
      <c r="E22" s="54" t="s">
        <v>1558</v>
      </c>
      <c r="F22" s="54">
        <v>1</v>
      </c>
      <c r="G22" s="54">
        <v>30</v>
      </c>
      <c r="H22" s="159">
        <f t="shared" si="0"/>
        <v>30</v>
      </c>
      <c r="I22" s="18"/>
      <c r="J22" s="563"/>
      <c r="K22" s="17"/>
      <c r="L22" s="16"/>
      <c r="M22" s="19">
        <v>44550</v>
      </c>
      <c r="N22" s="16"/>
      <c r="O22" s="482">
        <v>44213</v>
      </c>
      <c r="P22" s="19"/>
      <c r="Q22" s="21"/>
    </row>
    <row r="23" spans="2:17" s="9" customFormat="1" ht="19.5" customHeight="1">
      <c r="B23" s="16">
        <v>1</v>
      </c>
      <c r="C23" s="16" t="s">
        <v>1112</v>
      </c>
      <c r="D23" s="16" t="s">
        <v>1112</v>
      </c>
      <c r="E23" s="54" t="s">
        <v>1559</v>
      </c>
      <c r="F23" s="54">
        <v>1</v>
      </c>
      <c r="G23" s="54">
        <v>31500</v>
      </c>
      <c r="H23" s="159">
        <f t="shared" si="0"/>
        <v>31500</v>
      </c>
      <c r="I23" s="18"/>
      <c r="J23" s="563"/>
      <c r="K23" s="17"/>
      <c r="L23" s="16"/>
      <c r="M23" s="19">
        <v>44550</v>
      </c>
      <c r="N23" s="16"/>
      <c r="O23" s="482">
        <v>44213</v>
      </c>
      <c r="P23" s="19"/>
      <c r="Q23" s="21"/>
    </row>
    <row r="24" spans="2:17" s="9" customFormat="1" ht="19.5" customHeight="1">
      <c r="B24" s="16">
        <v>1</v>
      </c>
      <c r="C24" s="16" t="s">
        <v>1112</v>
      </c>
      <c r="D24" s="16" t="s">
        <v>1112</v>
      </c>
      <c r="E24" s="54" t="s">
        <v>1560</v>
      </c>
      <c r="F24" s="54">
        <v>1</v>
      </c>
      <c r="G24" s="54">
        <v>50</v>
      </c>
      <c r="H24" s="159">
        <f t="shared" si="0"/>
        <v>50</v>
      </c>
      <c r="I24" s="18"/>
      <c r="J24" s="563"/>
      <c r="K24" s="17"/>
      <c r="L24" s="16"/>
      <c r="M24" s="19">
        <v>44550</v>
      </c>
      <c r="N24" s="16"/>
      <c r="O24" s="482">
        <v>44213</v>
      </c>
      <c r="P24" s="19"/>
      <c r="Q24" s="21"/>
    </row>
    <row r="25" spans="2:17" s="9" customFormat="1" ht="19.5" customHeight="1">
      <c r="B25" s="16">
        <v>1</v>
      </c>
      <c r="C25" s="16" t="s">
        <v>1112</v>
      </c>
      <c r="D25" s="16" t="s">
        <v>1112</v>
      </c>
      <c r="E25" s="54" t="s">
        <v>1561</v>
      </c>
      <c r="F25" s="54">
        <v>1</v>
      </c>
      <c r="G25" s="54">
        <v>620</v>
      </c>
      <c r="H25" s="159">
        <f t="shared" si="0"/>
        <v>620</v>
      </c>
      <c r="I25" s="18"/>
      <c r="J25" s="563"/>
      <c r="K25" s="17"/>
      <c r="L25" s="16"/>
      <c r="M25" s="19">
        <v>44550</v>
      </c>
      <c r="N25" s="16"/>
      <c r="O25" s="482">
        <v>44213</v>
      </c>
      <c r="P25" s="19"/>
      <c r="Q25" s="21"/>
    </row>
    <row r="26" spans="2:17" s="9" customFormat="1" ht="19.5" customHeight="1">
      <c r="B26" s="16">
        <v>1</v>
      </c>
      <c r="C26" s="16" t="s">
        <v>1112</v>
      </c>
      <c r="D26" s="16" t="s">
        <v>1112</v>
      </c>
      <c r="E26" s="54" t="s">
        <v>1562</v>
      </c>
      <c r="F26" s="54">
        <v>1</v>
      </c>
      <c r="G26" s="54">
        <v>320</v>
      </c>
      <c r="H26" s="159">
        <f t="shared" si="0"/>
        <v>320</v>
      </c>
      <c r="I26" s="18"/>
      <c r="J26" s="563"/>
      <c r="K26" s="17"/>
      <c r="L26" s="16"/>
      <c r="M26" s="19">
        <v>44550</v>
      </c>
      <c r="N26" s="16"/>
      <c r="O26" s="482">
        <v>44213</v>
      </c>
      <c r="P26" s="19"/>
      <c r="Q26" s="21"/>
    </row>
    <row r="27" spans="2:17" s="9" customFormat="1" ht="19.5" customHeight="1">
      <c r="B27" s="16">
        <v>1</v>
      </c>
      <c r="C27" s="16" t="s">
        <v>1112</v>
      </c>
      <c r="D27" s="16" t="s">
        <v>1112</v>
      </c>
      <c r="E27" s="54" t="s">
        <v>1563</v>
      </c>
      <c r="F27" s="54">
        <v>1</v>
      </c>
      <c r="G27" s="54">
        <v>30</v>
      </c>
      <c r="H27" s="159">
        <f t="shared" si="0"/>
        <v>30</v>
      </c>
      <c r="I27" s="18"/>
      <c r="J27" s="311"/>
      <c r="K27" s="17"/>
      <c r="L27" s="16"/>
      <c r="M27" s="19">
        <v>44550</v>
      </c>
      <c r="N27" s="16"/>
      <c r="O27" s="482">
        <v>44213</v>
      </c>
      <c r="P27" s="56"/>
      <c r="Q27" s="21"/>
    </row>
    <row r="28" spans="2:17" s="9" customFormat="1" ht="19.5" customHeight="1">
      <c r="B28" s="16">
        <v>1</v>
      </c>
      <c r="C28" s="16" t="s">
        <v>1112</v>
      </c>
      <c r="D28" s="16" t="s">
        <v>1112</v>
      </c>
      <c r="E28" s="54" t="s">
        <v>1564</v>
      </c>
      <c r="F28" s="54">
        <v>1</v>
      </c>
      <c r="G28" s="54">
        <v>30000</v>
      </c>
      <c r="H28" s="159">
        <f t="shared" si="0"/>
        <v>30000</v>
      </c>
      <c r="I28" s="18"/>
      <c r="J28" s="311"/>
      <c r="K28" s="17"/>
      <c r="L28" s="16"/>
      <c r="M28" s="19">
        <v>44550</v>
      </c>
      <c r="N28" s="16"/>
      <c r="O28" s="482">
        <v>44213</v>
      </c>
      <c r="P28" s="56"/>
      <c r="Q28" s="21"/>
    </row>
    <row r="29" spans="2:17" s="9" customFormat="1" ht="19.5" customHeight="1">
      <c r="B29" s="16"/>
      <c r="C29" s="16"/>
      <c r="D29" s="16"/>
      <c r="E29" s="54"/>
      <c r="F29" s="54"/>
      <c r="G29" s="54"/>
      <c r="H29" s="159"/>
      <c r="I29" s="18"/>
      <c r="J29" s="311"/>
      <c r="K29" s="17"/>
      <c r="L29" s="16"/>
      <c r="M29" s="19"/>
      <c r="N29" s="16"/>
      <c r="O29" s="482"/>
      <c r="P29" s="56"/>
      <c r="Q29" s="21"/>
    </row>
    <row r="30" spans="2:17" s="9" customFormat="1" ht="19.5" customHeight="1">
      <c r="B30" s="16">
        <v>1</v>
      </c>
      <c r="C30" s="16" t="s">
        <v>1565</v>
      </c>
      <c r="D30" s="16" t="s">
        <v>1565</v>
      </c>
      <c r="E30" s="54" t="s">
        <v>1566</v>
      </c>
      <c r="F30" s="54">
        <v>1</v>
      </c>
      <c r="G30" s="54">
        <v>13420</v>
      </c>
      <c r="H30" s="159">
        <f t="shared" si="0"/>
        <v>13420</v>
      </c>
      <c r="I30" s="18"/>
      <c r="J30" s="311" t="s">
        <v>1567</v>
      </c>
      <c r="K30" s="17"/>
      <c r="L30" s="16"/>
      <c r="M30" s="19">
        <v>44547</v>
      </c>
      <c r="N30" s="16"/>
      <c r="O30" s="482"/>
      <c r="P30" s="56"/>
      <c r="Q30" s="21"/>
    </row>
    <row r="31" spans="2:17" s="9" customFormat="1" ht="19.5" customHeight="1">
      <c r="B31" s="16"/>
      <c r="C31" s="16"/>
      <c r="D31" s="16"/>
      <c r="E31" s="54"/>
      <c r="F31" s="54"/>
      <c r="G31" s="54"/>
      <c r="H31" s="159">
        <f t="shared" si="0"/>
        <v>0</v>
      </c>
      <c r="I31" s="18"/>
      <c r="J31" s="54"/>
      <c r="K31" s="17"/>
      <c r="L31" s="16"/>
      <c r="M31" s="19"/>
      <c r="N31" s="16"/>
      <c r="O31" s="56"/>
      <c r="P31" s="56"/>
      <c r="Q31" s="21"/>
    </row>
    <row r="32" spans="2:17" s="9" customFormat="1" ht="19.5" customHeight="1">
      <c r="B32" s="564">
        <v>5</v>
      </c>
      <c r="C32" s="565" t="s">
        <v>662</v>
      </c>
      <c r="D32" s="565" t="s">
        <v>662</v>
      </c>
      <c r="E32" s="566" t="s">
        <v>1568</v>
      </c>
      <c r="F32" s="566">
        <v>1</v>
      </c>
      <c r="G32" s="567"/>
      <c r="H32" s="568">
        <f t="shared" si="0"/>
        <v>0</v>
      </c>
      <c r="I32" s="569"/>
      <c r="J32" s="566"/>
      <c r="K32" s="564"/>
      <c r="L32" s="565"/>
      <c r="M32" s="570"/>
      <c r="N32" s="565"/>
      <c r="O32" s="571"/>
      <c r="P32" s="571"/>
      <c r="Q32" s="572"/>
    </row>
    <row r="33" spans="2:17" s="9" customFormat="1" ht="19.5" customHeight="1">
      <c r="B33" s="565">
        <v>10</v>
      </c>
      <c r="C33" s="565" t="s">
        <v>662</v>
      </c>
      <c r="D33" s="565" t="s">
        <v>662</v>
      </c>
      <c r="E33" s="566" t="s">
        <v>1569</v>
      </c>
      <c r="F33" s="566">
        <v>1</v>
      </c>
      <c r="G33" s="573"/>
      <c r="H33" s="568">
        <f t="shared" si="0"/>
        <v>0</v>
      </c>
      <c r="I33" s="569"/>
      <c r="J33" s="574"/>
      <c r="K33" s="564"/>
      <c r="L33" s="565"/>
      <c r="M33" s="570"/>
      <c r="N33" s="565"/>
      <c r="O33" s="571"/>
      <c r="P33" s="571"/>
      <c r="Q33" s="572"/>
    </row>
    <row r="34" spans="2:17" s="9" customFormat="1" ht="19.5" customHeight="1">
      <c r="B34" s="565">
        <v>8</v>
      </c>
      <c r="C34" s="565" t="s">
        <v>662</v>
      </c>
      <c r="D34" s="565" t="s">
        <v>662</v>
      </c>
      <c r="E34" s="575" t="s">
        <v>1570</v>
      </c>
      <c r="F34" s="566">
        <v>1</v>
      </c>
      <c r="G34" s="576"/>
      <c r="H34" s="568">
        <f t="shared" si="0"/>
        <v>0</v>
      </c>
      <c r="I34" s="577"/>
      <c r="J34" s="578"/>
      <c r="K34" s="564"/>
      <c r="L34" s="565"/>
      <c r="M34" s="570"/>
      <c r="N34" s="565"/>
      <c r="O34" s="571"/>
      <c r="P34" s="571"/>
      <c r="Q34" s="572"/>
    </row>
    <row r="35" spans="2:17" s="9" customFormat="1" ht="19.5" customHeight="1">
      <c r="B35" s="565">
        <v>7</v>
      </c>
      <c r="C35" s="565" t="s">
        <v>662</v>
      </c>
      <c r="D35" s="565" t="s">
        <v>662</v>
      </c>
      <c r="E35" s="579" t="s">
        <v>1571</v>
      </c>
      <c r="F35" s="566">
        <v>1</v>
      </c>
      <c r="G35" s="580"/>
      <c r="H35" s="568">
        <f t="shared" si="0"/>
        <v>0</v>
      </c>
      <c r="I35" s="569"/>
      <c r="J35" s="574"/>
      <c r="K35" s="564"/>
      <c r="L35" s="565"/>
      <c r="M35" s="570"/>
      <c r="N35" s="565"/>
      <c r="O35" s="571"/>
      <c r="P35" s="571"/>
      <c r="Q35" s="572"/>
    </row>
    <row r="36" spans="2:17" s="9" customFormat="1" ht="19.5" customHeight="1">
      <c r="B36" s="565">
        <v>11</v>
      </c>
      <c r="C36" s="565" t="s">
        <v>662</v>
      </c>
      <c r="D36" s="565" t="s">
        <v>662</v>
      </c>
      <c r="E36" s="579" t="s">
        <v>1572</v>
      </c>
      <c r="F36" s="566">
        <v>1</v>
      </c>
      <c r="G36" s="580"/>
      <c r="H36" s="568">
        <f t="shared" si="0"/>
        <v>0</v>
      </c>
      <c r="I36" s="569"/>
      <c r="J36" s="574"/>
      <c r="K36" s="564"/>
      <c r="L36" s="565"/>
      <c r="M36" s="570"/>
      <c r="N36" s="565"/>
      <c r="O36" s="571"/>
      <c r="P36" s="571"/>
      <c r="Q36" s="572"/>
    </row>
    <row r="37" spans="2:17" s="9" customFormat="1" ht="19.5" customHeight="1">
      <c r="B37" s="565">
        <v>9</v>
      </c>
      <c r="C37" s="565" t="s">
        <v>662</v>
      </c>
      <c r="D37" s="565" t="s">
        <v>662</v>
      </c>
      <c r="E37" s="579" t="s">
        <v>1573</v>
      </c>
      <c r="F37" s="566">
        <v>1</v>
      </c>
      <c r="G37" s="580"/>
      <c r="H37" s="568">
        <f t="shared" si="0"/>
        <v>0</v>
      </c>
      <c r="I37" s="569"/>
      <c r="J37" s="574"/>
      <c r="K37" s="564"/>
      <c r="L37" s="565"/>
      <c r="M37" s="570"/>
      <c r="N37" s="565"/>
      <c r="O37" s="571"/>
      <c r="P37" s="571"/>
      <c r="Q37" s="572"/>
    </row>
    <row r="38" spans="2:17" s="9" customFormat="1" ht="19.5" customHeight="1">
      <c r="B38" s="565">
        <v>6</v>
      </c>
      <c r="C38" s="565" t="s">
        <v>662</v>
      </c>
      <c r="D38" s="565" t="s">
        <v>662</v>
      </c>
      <c r="E38" s="579" t="s">
        <v>1574</v>
      </c>
      <c r="F38" s="566">
        <v>1</v>
      </c>
      <c r="G38" s="580"/>
      <c r="H38" s="568">
        <f t="shared" si="0"/>
        <v>0</v>
      </c>
      <c r="I38" s="569"/>
      <c r="J38" s="574"/>
      <c r="K38" s="564"/>
      <c r="L38" s="565"/>
      <c r="M38" s="570"/>
      <c r="N38" s="565"/>
      <c r="O38" s="571"/>
      <c r="P38" s="571"/>
      <c r="Q38" s="572"/>
    </row>
    <row r="39" spans="2:17" s="9" customFormat="1" ht="19.5" customHeight="1">
      <c r="B39" s="16"/>
      <c r="C39" s="16"/>
      <c r="D39" s="16"/>
      <c r="E39" s="486"/>
      <c r="F39" s="54"/>
      <c r="G39" s="487"/>
      <c r="H39" s="159">
        <f t="shared" si="0"/>
        <v>0</v>
      </c>
      <c r="I39" s="18"/>
      <c r="J39" s="483"/>
      <c r="K39" s="17"/>
      <c r="L39" s="16"/>
      <c r="M39" s="19"/>
      <c r="N39" s="16"/>
      <c r="O39" s="56"/>
      <c r="P39" s="56"/>
      <c r="Q39" s="21"/>
    </row>
    <row r="40" spans="2:17" s="9" customFormat="1" ht="19.5" customHeight="1">
      <c r="B40" s="16">
        <v>20</v>
      </c>
      <c r="C40" s="16" t="s">
        <v>41</v>
      </c>
      <c r="D40" s="16" t="s">
        <v>41</v>
      </c>
      <c r="E40" s="486" t="s">
        <v>1575</v>
      </c>
      <c r="F40" s="54">
        <v>1</v>
      </c>
      <c r="G40" s="487">
        <v>132500</v>
      </c>
      <c r="H40" s="159">
        <f t="shared" si="0"/>
        <v>132500</v>
      </c>
      <c r="I40" s="18"/>
      <c r="J40" s="483"/>
      <c r="K40" s="17"/>
      <c r="L40" s="16"/>
      <c r="M40" s="19">
        <v>44546</v>
      </c>
      <c r="N40" s="16"/>
      <c r="O40" s="56"/>
      <c r="P40" s="56"/>
      <c r="Q40" s="21"/>
    </row>
    <row r="41" spans="2:17" s="9" customFormat="1" ht="19.5" customHeight="1">
      <c r="B41" s="16">
        <v>20</v>
      </c>
      <c r="C41" s="16"/>
      <c r="D41" s="16"/>
      <c r="E41" s="486" t="s">
        <v>1576</v>
      </c>
      <c r="F41" s="54"/>
      <c r="G41" s="487"/>
      <c r="H41" s="159"/>
      <c r="I41" s="18"/>
      <c r="J41" s="483" t="s">
        <v>1577</v>
      </c>
      <c r="K41" s="17"/>
      <c r="L41" s="16"/>
      <c r="M41" s="19">
        <v>44546</v>
      </c>
      <c r="N41" s="16"/>
      <c r="O41" s="56"/>
      <c r="P41" s="56"/>
      <c r="Q41" s="21">
        <v>44550</v>
      </c>
    </row>
    <row r="42" spans="2:17" s="9" customFormat="1" ht="19.5" customHeight="1">
      <c r="B42" s="16">
        <v>20</v>
      </c>
      <c r="C42" s="16"/>
      <c r="D42" s="16"/>
      <c r="E42" s="486" t="s">
        <v>1578</v>
      </c>
      <c r="F42" s="54"/>
      <c r="G42" s="487"/>
      <c r="H42" s="159"/>
      <c r="I42" s="18"/>
      <c r="J42" s="483" t="s">
        <v>1579</v>
      </c>
      <c r="K42" s="17"/>
      <c r="L42" s="16"/>
      <c r="M42" s="19">
        <v>44546</v>
      </c>
      <c r="N42" s="16"/>
      <c r="O42" s="56"/>
      <c r="P42" s="56"/>
      <c r="Q42" s="21">
        <v>44550</v>
      </c>
    </row>
    <row r="43" spans="2:17" s="9" customFormat="1" ht="19.5" customHeight="1">
      <c r="B43" s="16">
        <v>20</v>
      </c>
      <c r="C43" s="16"/>
      <c r="D43" s="16"/>
      <c r="E43" s="486" t="s">
        <v>48</v>
      </c>
      <c r="F43" s="54"/>
      <c r="G43" s="487"/>
      <c r="H43" s="159"/>
      <c r="I43" s="18"/>
      <c r="J43" s="483" t="s">
        <v>1580</v>
      </c>
      <c r="K43" s="17"/>
      <c r="L43" s="16"/>
      <c r="M43" s="19">
        <v>44546</v>
      </c>
      <c r="N43" s="16"/>
      <c r="O43" s="56"/>
      <c r="P43" s="56"/>
      <c r="Q43" s="21">
        <v>44550</v>
      </c>
    </row>
    <row r="44" spans="2:17" s="9" customFormat="1" ht="19.5" customHeight="1">
      <c r="B44" s="16">
        <v>20</v>
      </c>
      <c r="C44" s="16"/>
      <c r="D44" s="16"/>
      <c r="E44" s="486" t="s">
        <v>50</v>
      </c>
      <c r="F44" s="54"/>
      <c r="G44" s="487"/>
      <c r="H44" s="159"/>
      <c r="I44" s="18"/>
      <c r="J44" s="483" t="s">
        <v>1581</v>
      </c>
      <c r="K44" s="17"/>
      <c r="L44" s="16"/>
      <c r="M44" s="19">
        <v>44546</v>
      </c>
      <c r="N44" s="16"/>
      <c r="O44" s="56"/>
      <c r="P44" s="56"/>
      <c r="Q44" s="21">
        <v>44550</v>
      </c>
    </row>
    <row r="45" spans="2:17" s="9" customFormat="1" ht="19.5" customHeight="1">
      <c r="B45" s="16">
        <v>20</v>
      </c>
      <c r="C45" s="16"/>
      <c r="D45" s="16"/>
      <c r="E45" s="486" t="s">
        <v>1582</v>
      </c>
      <c r="F45" s="54"/>
      <c r="G45" s="487"/>
      <c r="H45" s="159"/>
      <c r="I45" s="18"/>
      <c r="J45" s="483" t="s">
        <v>1583</v>
      </c>
      <c r="K45" s="17"/>
      <c r="L45" s="16"/>
      <c r="M45" s="19">
        <v>44546</v>
      </c>
      <c r="N45" s="16"/>
      <c r="O45" s="56"/>
      <c r="P45" s="56"/>
      <c r="Q45" s="21">
        <v>44550</v>
      </c>
    </row>
    <row r="46" spans="2:17" s="9" customFormat="1" ht="19.5" customHeight="1">
      <c r="B46" s="16"/>
      <c r="C46" s="16"/>
      <c r="D46" s="16"/>
      <c r="E46" s="486"/>
      <c r="F46" s="54"/>
      <c r="G46" s="487"/>
      <c r="H46" s="159">
        <f>F46*G46</f>
        <v>0</v>
      </c>
      <c r="I46" s="18"/>
      <c r="J46" s="483"/>
      <c r="K46" s="17"/>
      <c r="L46" s="16"/>
      <c r="M46" s="19"/>
      <c r="N46" s="16"/>
      <c r="O46" s="56"/>
      <c r="P46" s="56"/>
      <c r="Q46" s="21"/>
    </row>
    <row r="47" spans="2:17" s="9" customFormat="1" ht="19.5" customHeight="1">
      <c r="B47" s="16">
        <v>16</v>
      </c>
      <c r="C47" s="16" t="s">
        <v>645</v>
      </c>
      <c r="D47" s="16" t="s">
        <v>645</v>
      </c>
      <c r="E47" s="486" t="s">
        <v>1584</v>
      </c>
      <c r="F47" s="54">
        <v>1</v>
      </c>
      <c r="G47" s="487">
        <v>15500</v>
      </c>
      <c r="H47" s="159">
        <f t="shared" ref="H47:H110" si="1">F47*G47</f>
        <v>15500</v>
      </c>
      <c r="I47" s="18"/>
      <c r="J47" s="483" t="s">
        <v>1585</v>
      </c>
      <c r="K47" s="17"/>
      <c r="L47" s="16"/>
      <c r="M47" s="19">
        <v>44557</v>
      </c>
      <c r="N47" s="16"/>
      <c r="O47" s="56"/>
      <c r="P47" s="56" t="s">
        <v>1586</v>
      </c>
      <c r="Q47" s="21"/>
    </row>
    <row r="48" spans="2:17" s="9" customFormat="1" ht="19.5" customHeight="1">
      <c r="B48" s="16">
        <v>16</v>
      </c>
      <c r="C48" s="16" t="s">
        <v>645</v>
      </c>
      <c r="D48" s="16" t="s">
        <v>645</v>
      </c>
      <c r="E48" s="486" t="s">
        <v>1587</v>
      </c>
      <c r="F48" s="54">
        <v>1</v>
      </c>
      <c r="G48" s="487">
        <v>12000</v>
      </c>
      <c r="H48" s="159">
        <f t="shared" si="1"/>
        <v>12000</v>
      </c>
      <c r="I48" s="18"/>
      <c r="J48" s="483" t="s">
        <v>1588</v>
      </c>
      <c r="K48" s="17"/>
      <c r="L48" s="16"/>
      <c r="M48" s="19">
        <v>44557</v>
      </c>
      <c r="N48" s="16"/>
      <c r="O48" s="56"/>
      <c r="P48" s="56" t="s">
        <v>1586</v>
      </c>
      <c r="Q48" s="21"/>
    </row>
    <row r="49" spans="2:17" s="9" customFormat="1" ht="19.5" customHeight="1">
      <c r="B49" s="16">
        <v>15</v>
      </c>
      <c r="C49" s="16" t="s">
        <v>645</v>
      </c>
      <c r="D49" s="16" t="s">
        <v>645</v>
      </c>
      <c r="E49" s="486" t="s">
        <v>1589</v>
      </c>
      <c r="F49" s="54">
        <v>1</v>
      </c>
      <c r="G49" s="487">
        <v>11300</v>
      </c>
      <c r="H49" s="159">
        <f t="shared" si="1"/>
        <v>11300</v>
      </c>
      <c r="I49" s="18"/>
      <c r="J49" s="483" t="s">
        <v>1590</v>
      </c>
      <c r="K49" s="17"/>
      <c r="L49" s="16"/>
      <c r="M49" s="19">
        <v>44557</v>
      </c>
      <c r="N49" s="16"/>
      <c r="O49" s="56"/>
      <c r="P49" s="56" t="s">
        <v>1586</v>
      </c>
      <c r="Q49" s="21"/>
    </row>
    <row r="50" spans="2:17" s="9" customFormat="1" ht="19.5" customHeight="1">
      <c r="B50" s="16">
        <v>15</v>
      </c>
      <c r="C50" s="16" t="s">
        <v>645</v>
      </c>
      <c r="D50" s="16" t="s">
        <v>645</v>
      </c>
      <c r="E50" s="486" t="s">
        <v>1591</v>
      </c>
      <c r="F50" s="54">
        <v>1</v>
      </c>
      <c r="G50" s="487">
        <v>4400</v>
      </c>
      <c r="H50" s="159">
        <f t="shared" si="1"/>
        <v>4400</v>
      </c>
      <c r="I50" s="18"/>
      <c r="J50" s="483" t="s">
        <v>1592</v>
      </c>
      <c r="K50" s="17"/>
      <c r="L50" s="16"/>
      <c r="M50" s="19">
        <v>44557</v>
      </c>
      <c r="N50" s="16"/>
      <c r="O50" s="56"/>
      <c r="P50" s="56" t="s">
        <v>1586</v>
      </c>
      <c r="Q50" s="21"/>
    </row>
    <row r="51" spans="2:17" s="9" customFormat="1" ht="19.5" customHeight="1">
      <c r="B51" s="16">
        <v>16</v>
      </c>
      <c r="C51" s="16" t="s">
        <v>645</v>
      </c>
      <c r="D51" s="16" t="s">
        <v>645</v>
      </c>
      <c r="E51" s="486" t="s">
        <v>1593</v>
      </c>
      <c r="F51" s="54">
        <v>2</v>
      </c>
      <c r="G51" s="487">
        <v>5500</v>
      </c>
      <c r="H51" s="159">
        <f t="shared" si="1"/>
        <v>11000</v>
      </c>
      <c r="I51" s="18"/>
      <c r="J51" s="483" t="s">
        <v>1594</v>
      </c>
      <c r="K51" s="17"/>
      <c r="L51" s="16"/>
      <c r="M51" s="19">
        <v>44557</v>
      </c>
      <c r="N51" s="16"/>
      <c r="O51" s="56"/>
      <c r="P51" s="56" t="s">
        <v>1586</v>
      </c>
      <c r="Q51" s="21"/>
    </row>
    <row r="52" spans="2:17" s="9" customFormat="1" ht="19.5" customHeight="1">
      <c r="B52" s="16">
        <v>15</v>
      </c>
      <c r="C52" s="16" t="s">
        <v>645</v>
      </c>
      <c r="D52" s="16" t="s">
        <v>645</v>
      </c>
      <c r="E52" s="486" t="s">
        <v>1595</v>
      </c>
      <c r="F52" s="54">
        <v>1</v>
      </c>
      <c r="G52" s="487">
        <v>3300</v>
      </c>
      <c r="H52" s="159">
        <f t="shared" si="1"/>
        <v>3300</v>
      </c>
      <c r="I52" s="18"/>
      <c r="J52" s="483" t="s">
        <v>1596</v>
      </c>
      <c r="K52" s="17"/>
      <c r="L52" s="16"/>
      <c r="M52" s="19">
        <v>44557</v>
      </c>
      <c r="N52" s="16"/>
      <c r="O52" s="56"/>
      <c r="P52" s="56" t="s">
        <v>1586</v>
      </c>
      <c r="Q52" s="21"/>
    </row>
    <row r="53" spans="2:17" s="9" customFormat="1" ht="19.5" customHeight="1">
      <c r="B53" s="16"/>
      <c r="C53" s="16"/>
      <c r="D53" s="16"/>
      <c r="E53" s="486"/>
      <c r="F53" s="54"/>
      <c r="G53" s="487"/>
      <c r="H53" s="159"/>
      <c r="I53" s="18"/>
      <c r="J53" s="483"/>
      <c r="K53" s="17"/>
      <c r="L53" s="16"/>
      <c r="M53" s="19"/>
      <c r="N53" s="16"/>
      <c r="O53" s="56"/>
      <c r="P53" s="56"/>
      <c r="Q53" s="21"/>
    </row>
    <row r="54" spans="2:17" s="9" customFormat="1" ht="19.5" customHeight="1">
      <c r="B54" s="16">
        <v>16</v>
      </c>
      <c r="C54" s="16" t="s">
        <v>645</v>
      </c>
      <c r="D54" s="16" t="s">
        <v>645</v>
      </c>
      <c r="E54" s="486" t="s">
        <v>1593</v>
      </c>
      <c r="F54" s="54">
        <v>20</v>
      </c>
      <c r="G54" s="487">
        <v>4400</v>
      </c>
      <c r="H54" s="159">
        <f t="shared" si="1"/>
        <v>88000</v>
      </c>
      <c r="I54" s="18"/>
      <c r="J54" s="483" t="s">
        <v>1597</v>
      </c>
      <c r="K54" s="17"/>
      <c r="L54" s="16"/>
      <c r="M54" s="19">
        <v>44602</v>
      </c>
      <c r="N54" s="16"/>
      <c r="O54" s="56"/>
      <c r="P54" s="56" t="s">
        <v>1598</v>
      </c>
      <c r="Q54" s="21"/>
    </row>
    <row r="55" spans="2:17" s="9" customFormat="1" ht="19.5" customHeight="1">
      <c r="B55" s="16">
        <v>20</v>
      </c>
      <c r="C55" s="16" t="s">
        <v>645</v>
      </c>
      <c r="D55" s="16" t="s">
        <v>645</v>
      </c>
      <c r="E55" s="486" t="s">
        <v>1599</v>
      </c>
      <c r="F55" s="54">
        <v>1</v>
      </c>
      <c r="G55" s="487">
        <v>2200</v>
      </c>
      <c r="H55" s="159">
        <f t="shared" si="1"/>
        <v>2200</v>
      </c>
      <c r="I55" s="18"/>
      <c r="J55" s="483" t="s">
        <v>1600</v>
      </c>
      <c r="K55" s="17"/>
      <c r="L55" s="16"/>
      <c r="M55" s="19">
        <v>44602</v>
      </c>
      <c r="N55" s="16"/>
      <c r="O55" s="56"/>
      <c r="P55" s="56" t="s">
        <v>1598</v>
      </c>
      <c r="Q55" s="21"/>
    </row>
    <row r="56" spans="2:17" s="9" customFormat="1" ht="19.5" customHeight="1">
      <c r="B56" s="16">
        <v>3</v>
      </c>
      <c r="C56" s="16" t="s">
        <v>645</v>
      </c>
      <c r="D56" s="16" t="s">
        <v>645</v>
      </c>
      <c r="E56" s="486" t="s">
        <v>1601</v>
      </c>
      <c r="F56" s="54">
        <v>1</v>
      </c>
      <c r="G56" s="487">
        <v>4800</v>
      </c>
      <c r="H56" s="159">
        <f t="shared" si="1"/>
        <v>4800</v>
      </c>
      <c r="I56" s="18"/>
      <c r="J56" s="483" t="s">
        <v>1602</v>
      </c>
      <c r="K56" s="17"/>
      <c r="L56" s="16"/>
      <c r="M56" s="19">
        <v>44602</v>
      </c>
      <c r="N56" s="16"/>
      <c r="O56" s="56"/>
      <c r="P56" s="56" t="s">
        <v>1598</v>
      </c>
      <c r="Q56" s="21"/>
    </row>
    <row r="57" spans="2:17" s="9" customFormat="1" ht="19.5" customHeight="1">
      <c r="B57" s="16">
        <v>16</v>
      </c>
      <c r="C57" s="16" t="s">
        <v>645</v>
      </c>
      <c r="D57" s="16" t="s">
        <v>645</v>
      </c>
      <c r="E57" s="486" t="s">
        <v>1603</v>
      </c>
      <c r="F57" s="54">
        <v>10</v>
      </c>
      <c r="G57" s="487">
        <v>18800</v>
      </c>
      <c r="H57" s="159">
        <f t="shared" si="1"/>
        <v>188000</v>
      </c>
      <c r="I57" s="18"/>
      <c r="J57" s="483" t="s">
        <v>1604</v>
      </c>
      <c r="K57" s="17"/>
      <c r="L57" s="16"/>
      <c r="M57" s="19">
        <v>44602</v>
      </c>
      <c r="N57" s="16"/>
      <c r="O57" s="56"/>
      <c r="P57" s="56" t="s">
        <v>1598</v>
      </c>
      <c r="Q57" s="21"/>
    </row>
    <row r="58" spans="2:17" s="9" customFormat="1" ht="19.5" customHeight="1">
      <c r="B58" s="16">
        <v>16</v>
      </c>
      <c r="C58" s="16" t="s">
        <v>645</v>
      </c>
      <c r="D58" s="16" t="s">
        <v>645</v>
      </c>
      <c r="E58" s="486" t="s">
        <v>1605</v>
      </c>
      <c r="F58" s="54">
        <v>10</v>
      </c>
      <c r="G58" s="487">
        <v>11200</v>
      </c>
      <c r="H58" s="159">
        <f t="shared" si="1"/>
        <v>112000</v>
      </c>
      <c r="I58" s="18"/>
      <c r="J58" s="483" t="s">
        <v>1606</v>
      </c>
      <c r="K58" s="17"/>
      <c r="L58" s="16"/>
      <c r="M58" s="19">
        <v>44602</v>
      </c>
      <c r="N58" s="16"/>
      <c r="O58" s="56"/>
      <c r="P58" s="56" t="s">
        <v>1598</v>
      </c>
      <c r="Q58" s="21"/>
    </row>
    <row r="59" spans="2:17" s="9" customFormat="1" ht="19.5" customHeight="1">
      <c r="B59" s="16">
        <v>13</v>
      </c>
      <c r="C59" s="16" t="s">
        <v>645</v>
      </c>
      <c r="D59" s="16" t="s">
        <v>645</v>
      </c>
      <c r="E59" s="486" t="s">
        <v>1607</v>
      </c>
      <c r="F59" s="54">
        <v>1</v>
      </c>
      <c r="G59" s="487">
        <v>6200</v>
      </c>
      <c r="H59" s="159">
        <f t="shared" si="1"/>
        <v>6200</v>
      </c>
      <c r="I59" s="18"/>
      <c r="J59" s="483" t="s">
        <v>1608</v>
      </c>
      <c r="K59" s="17"/>
      <c r="L59" s="16"/>
      <c r="M59" s="19">
        <v>44602</v>
      </c>
      <c r="N59" s="16"/>
      <c r="O59" s="56"/>
      <c r="P59" s="56" t="s">
        <v>1598</v>
      </c>
      <c r="Q59" s="21"/>
    </row>
    <row r="60" spans="2:17" s="9" customFormat="1" ht="19.5" customHeight="1">
      <c r="B60" s="16">
        <v>13</v>
      </c>
      <c r="C60" s="16" t="s">
        <v>645</v>
      </c>
      <c r="D60" s="16" t="s">
        <v>645</v>
      </c>
      <c r="E60" s="486" t="s">
        <v>1609</v>
      </c>
      <c r="F60" s="54">
        <v>1</v>
      </c>
      <c r="G60" s="487">
        <v>2900</v>
      </c>
      <c r="H60" s="159">
        <f t="shared" si="1"/>
        <v>2900</v>
      </c>
      <c r="I60" s="18"/>
      <c r="J60" s="483" t="s">
        <v>1610</v>
      </c>
      <c r="K60" s="17"/>
      <c r="L60" s="16"/>
      <c r="M60" s="19">
        <v>44602</v>
      </c>
      <c r="N60" s="16"/>
      <c r="O60" s="56"/>
      <c r="P60" s="56" t="s">
        <v>1598</v>
      </c>
      <c r="Q60" s="21"/>
    </row>
    <row r="61" spans="2:17" s="9" customFormat="1" ht="19.5" customHeight="1">
      <c r="B61" s="16">
        <v>13</v>
      </c>
      <c r="C61" s="16" t="s">
        <v>645</v>
      </c>
      <c r="D61" s="16" t="s">
        <v>645</v>
      </c>
      <c r="E61" s="486" t="s">
        <v>1611</v>
      </c>
      <c r="F61" s="54">
        <v>1</v>
      </c>
      <c r="G61" s="487">
        <v>4600</v>
      </c>
      <c r="H61" s="159">
        <f t="shared" si="1"/>
        <v>4600</v>
      </c>
      <c r="I61" s="18"/>
      <c r="J61" s="483" t="s">
        <v>1612</v>
      </c>
      <c r="K61" s="17"/>
      <c r="L61" s="16"/>
      <c r="M61" s="19">
        <v>44602</v>
      </c>
      <c r="N61" s="16"/>
      <c r="O61" s="56"/>
      <c r="P61" s="56" t="s">
        <v>1598</v>
      </c>
      <c r="Q61" s="21"/>
    </row>
    <row r="62" spans="2:17" s="9" customFormat="1" ht="19.5" customHeight="1">
      <c r="B62" s="16">
        <v>12</v>
      </c>
      <c r="C62" s="16" t="s">
        <v>645</v>
      </c>
      <c r="D62" s="16" t="s">
        <v>645</v>
      </c>
      <c r="E62" s="486" t="s">
        <v>1613</v>
      </c>
      <c r="F62" s="54">
        <v>1</v>
      </c>
      <c r="G62" s="487">
        <v>7200</v>
      </c>
      <c r="H62" s="159">
        <f t="shared" si="1"/>
        <v>7200</v>
      </c>
      <c r="I62" s="18"/>
      <c r="J62" s="483" t="s">
        <v>1614</v>
      </c>
      <c r="K62" s="17"/>
      <c r="L62" s="16"/>
      <c r="M62" s="19">
        <v>44602</v>
      </c>
      <c r="N62" s="16"/>
      <c r="O62" s="56"/>
      <c r="P62" s="56" t="s">
        <v>1598</v>
      </c>
      <c r="Q62" s="21"/>
    </row>
    <row r="63" spans="2:17" ht="19.5" customHeight="1">
      <c r="B63" s="16">
        <v>12</v>
      </c>
      <c r="C63" s="16" t="s">
        <v>645</v>
      </c>
      <c r="D63" s="16" t="s">
        <v>645</v>
      </c>
      <c r="E63" s="486" t="s">
        <v>1615</v>
      </c>
      <c r="F63" s="54">
        <v>1</v>
      </c>
      <c r="G63" s="487">
        <v>5100</v>
      </c>
      <c r="H63" s="159">
        <f t="shared" si="1"/>
        <v>5100</v>
      </c>
      <c r="I63" s="18"/>
      <c r="J63" s="483" t="s">
        <v>1616</v>
      </c>
      <c r="K63" s="17"/>
      <c r="L63" s="16"/>
      <c r="M63" s="19">
        <v>44602</v>
      </c>
      <c r="N63" s="16"/>
      <c r="O63" s="56"/>
      <c r="P63" s="56" t="s">
        <v>1598</v>
      </c>
      <c r="Q63" s="21"/>
    </row>
    <row r="64" spans="2:17" ht="19.5" customHeight="1">
      <c r="B64" s="16">
        <v>12</v>
      </c>
      <c r="C64" s="16" t="s">
        <v>645</v>
      </c>
      <c r="D64" s="16" t="s">
        <v>645</v>
      </c>
      <c r="E64" s="486" t="s">
        <v>1617</v>
      </c>
      <c r="F64" s="54">
        <v>1</v>
      </c>
      <c r="G64" s="487">
        <v>4400</v>
      </c>
      <c r="H64" s="159">
        <f t="shared" si="1"/>
        <v>4400</v>
      </c>
      <c r="I64" s="18"/>
      <c r="J64" s="483" t="s">
        <v>1618</v>
      </c>
      <c r="K64" s="17"/>
      <c r="L64" s="16"/>
      <c r="M64" s="19">
        <v>44602</v>
      </c>
      <c r="N64" s="16"/>
      <c r="O64" s="56"/>
      <c r="P64" s="56" t="s">
        <v>1598</v>
      </c>
      <c r="Q64" s="21"/>
    </row>
    <row r="65" spans="2:17" ht="19.5" customHeight="1">
      <c r="B65" s="16">
        <v>12</v>
      </c>
      <c r="C65" s="16" t="s">
        <v>645</v>
      </c>
      <c r="D65" s="16" t="s">
        <v>645</v>
      </c>
      <c r="E65" s="486" t="s">
        <v>1619</v>
      </c>
      <c r="F65" s="54">
        <v>1</v>
      </c>
      <c r="G65" s="487">
        <v>1600</v>
      </c>
      <c r="H65" s="159">
        <f t="shared" si="1"/>
        <v>1600</v>
      </c>
      <c r="I65" s="18"/>
      <c r="J65" s="483" t="s">
        <v>1620</v>
      </c>
      <c r="K65" s="17"/>
      <c r="L65" s="16"/>
      <c r="M65" s="19">
        <v>44602</v>
      </c>
      <c r="N65" s="16"/>
      <c r="O65" s="56"/>
      <c r="P65" s="56" t="s">
        <v>1598</v>
      </c>
      <c r="Q65" s="21"/>
    </row>
    <row r="66" spans="2:17" ht="19.5" customHeight="1">
      <c r="B66" s="16">
        <v>12</v>
      </c>
      <c r="C66" s="16" t="s">
        <v>645</v>
      </c>
      <c r="D66" s="16" t="s">
        <v>645</v>
      </c>
      <c r="E66" s="486" t="s">
        <v>1621</v>
      </c>
      <c r="F66" s="54">
        <v>1</v>
      </c>
      <c r="G66" s="487">
        <v>8000</v>
      </c>
      <c r="H66" s="159">
        <f t="shared" si="1"/>
        <v>8000</v>
      </c>
      <c r="I66" s="18"/>
      <c r="J66" s="483" t="s">
        <v>1495</v>
      </c>
      <c r="K66" s="17"/>
      <c r="L66" s="16"/>
      <c r="M66" s="19">
        <v>44602</v>
      </c>
      <c r="N66" s="16"/>
      <c r="O66" s="56"/>
      <c r="P66" s="56" t="s">
        <v>1598</v>
      </c>
      <c r="Q66" s="21"/>
    </row>
    <row r="67" spans="2:17" ht="19.5" customHeight="1">
      <c r="B67" s="16"/>
      <c r="C67" s="16"/>
      <c r="D67" s="16"/>
      <c r="E67" s="486"/>
      <c r="F67" s="54"/>
      <c r="G67" s="487"/>
      <c r="H67" s="159">
        <f t="shared" si="1"/>
        <v>0</v>
      </c>
      <c r="I67" s="17"/>
      <c r="J67" s="483"/>
      <c r="K67" s="17"/>
      <c r="L67" s="16"/>
      <c r="M67" s="19"/>
      <c r="N67" s="16"/>
      <c r="O67" s="56"/>
      <c r="P67" s="56"/>
      <c r="Q67" s="581"/>
    </row>
    <row r="68" spans="2:17" ht="19.5" customHeight="1">
      <c r="B68" s="16">
        <v>13</v>
      </c>
      <c r="C68" s="54" t="s">
        <v>1622</v>
      </c>
      <c r="D68" s="16" t="s">
        <v>1623</v>
      </c>
      <c r="E68" s="54" t="s">
        <v>1624</v>
      </c>
      <c r="F68" s="54">
        <v>3</v>
      </c>
      <c r="G68" s="54">
        <v>196</v>
      </c>
      <c r="H68" s="159">
        <f t="shared" si="1"/>
        <v>588</v>
      </c>
      <c r="I68" s="17"/>
      <c r="J68" s="54" t="s">
        <v>1625</v>
      </c>
      <c r="K68" s="17"/>
      <c r="L68" s="16"/>
      <c r="M68" s="19"/>
      <c r="N68" s="16"/>
      <c r="O68" s="56"/>
      <c r="P68" s="56"/>
      <c r="Q68" s="581"/>
    </row>
    <row r="69" spans="2:17" ht="19.5" customHeight="1">
      <c r="B69" s="16">
        <v>3</v>
      </c>
      <c r="C69" s="54" t="s">
        <v>1626</v>
      </c>
      <c r="D69" s="16" t="s">
        <v>1623</v>
      </c>
      <c r="E69" s="54" t="s">
        <v>1627</v>
      </c>
      <c r="F69" s="54">
        <v>1</v>
      </c>
      <c r="G69" s="54">
        <v>1300</v>
      </c>
      <c r="H69" s="159">
        <f t="shared" si="1"/>
        <v>1300</v>
      </c>
      <c r="I69" s="17"/>
      <c r="J69" s="54" t="s">
        <v>1628</v>
      </c>
      <c r="K69" s="17"/>
      <c r="L69" s="16"/>
      <c r="M69" s="19"/>
      <c r="N69" s="16"/>
      <c r="O69" s="56"/>
      <c r="P69" s="56"/>
      <c r="Q69" s="581"/>
    </row>
    <row r="70" spans="2:17" ht="19.5" customHeight="1">
      <c r="B70" s="16">
        <v>3</v>
      </c>
      <c r="C70" s="54" t="s">
        <v>1626</v>
      </c>
      <c r="D70" s="16" t="s">
        <v>1623</v>
      </c>
      <c r="E70" s="54" t="s">
        <v>1629</v>
      </c>
      <c r="F70" s="54">
        <v>1</v>
      </c>
      <c r="G70" s="54">
        <v>650</v>
      </c>
      <c r="H70" s="159">
        <f t="shared" si="1"/>
        <v>650</v>
      </c>
      <c r="I70" s="17"/>
      <c r="J70" s="54" t="s">
        <v>1628</v>
      </c>
      <c r="K70" s="17"/>
      <c r="L70" s="16"/>
      <c r="M70" s="19"/>
      <c r="N70" s="16"/>
      <c r="O70" s="56"/>
      <c r="P70" s="56"/>
      <c r="Q70" s="581"/>
    </row>
    <row r="71" spans="2:17" ht="19.5" customHeight="1">
      <c r="B71" s="16">
        <v>13</v>
      </c>
      <c r="C71" s="54" t="s">
        <v>1622</v>
      </c>
      <c r="D71" s="16" t="s">
        <v>1623</v>
      </c>
      <c r="E71" s="54" t="s">
        <v>1630</v>
      </c>
      <c r="F71" s="54">
        <v>3</v>
      </c>
      <c r="G71" s="54">
        <v>214</v>
      </c>
      <c r="H71" s="159">
        <f t="shared" si="1"/>
        <v>642</v>
      </c>
      <c r="I71" s="17"/>
      <c r="J71" s="54" t="s">
        <v>1631</v>
      </c>
      <c r="K71" s="17"/>
      <c r="L71" s="16"/>
      <c r="M71" s="19"/>
      <c r="N71" s="16"/>
      <c r="O71" s="56"/>
      <c r="P71" s="56"/>
      <c r="Q71" s="581"/>
    </row>
    <row r="72" spans="2:17" ht="19.5" customHeight="1">
      <c r="B72" s="16">
        <v>3</v>
      </c>
      <c r="C72" s="54" t="s">
        <v>1626</v>
      </c>
      <c r="D72" s="16" t="s">
        <v>1623</v>
      </c>
      <c r="E72" s="54" t="s">
        <v>1632</v>
      </c>
      <c r="F72" s="54">
        <v>2</v>
      </c>
      <c r="G72" s="54">
        <v>1298</v>
      </c>
      <c r="H72" s="159">
        <f t="shared" si="1"/>
        <v>2596</v>
      </c>
      <c r="I72" s="17"/>
      <c r="J72" s="54" t="s">
        <v>1633</v>
      </c>
      <c r="K72" s="17"/>
      <c r="L72" s="16"/>
      <c r="M72" s="19"/>
      <c r="N72" s="16"/>
      <c r="O72" s="56"/>
      <c r="P72" s="56"/>
      <c r="Q72" s="581"/>
    </row>
    <row r="73" spans="2:17" ht="19.5" customHeight="1">
      <c r="B73" s="16">
        <v>3</v>
      </c>
      <c r="C73" s="54" t="s">
        <v>1626</v>
      </c>
      <c r="D73" s="16" t="s">
        <v>1623</v>
      </c>
      <c r="E73" s="54" t="s">
        <v>1634</v>
      </c>
      <c r="F73" s="54">
        <v>2</v>
      </c>
      <c r="G73" s="54">
        <v>1114</v>
      </c>
      <c r="H73" s="159">
        <f t="shared" si="1"/>
        <v>2228</v>
      </c>
      <c r="I73" s="17"/>
      <c r="J73" s="54" t="s">
        <v>1633</v>
      </c>
      <c r="K73" s="17"/>
      <c r="L73" s="16"/>
      <c r="M73" s="19"/>
      <c r="N73" s="16"/>
      <c r="O73" s="56"/>
      <c r="P73" s="56"/>
      <c r="Q73" s="581"/>
    </row>
    <row r="74" spans="2:17" ht="19.5" customHeight="1">
      <c r="B74" s="16">
        <v>13</v>
      </c>
      <c r="C74" s="54" t="s">
        <v>1626</v>
      </c>
      <c r="D74" s="16" t="s">
        <v>1623</v>
      </c>
      <c r="E74" s="54" t="s">
        <v>1635</v>
      </c>
      <c r="F74" s="54">
        <v>5</v>
      </c>
      <c r="G74" s="54">
        <v>136</v>
      </c>
      <c r="H74" s="159">
        <f t="shared" si="1"/>
        <v>680</v>
      </c>
      <c r="I74" s="17"/>
      <c r="J74" s="54" t="s">
        <v>1636</v>
      </c>
      <c r="K74" s="17"/>
      <c r="L74" s="16"/>
      <c r="M74" s="19"/>
      <c r="N74" s="16"/>
      <c r="O74" s="56"/>
      <c r="P74" s="56"/>
      <c r="Q74" s="581"/>
    </row>
    <row r="75" spans="2:17" ht="19.5" customHeight="1">
      <c r="B75" s="16">
        <v>3</v>
      </c>
      <c r="C75" s="54" t="s">
        <v>1626</v>
      </c>
      <c r="D75" s="16" t="s">
        <v>1623</v>
      </c>
      <c r="E75" s="54" t="s">
        <v>1637</v>
      </c>
      <c r="F75" s="54">
        <v>3</v>
      </c>
      <c r="G75" s="54">
        <v>1565</v>
      </c>
      <c r="H75" s="159">
        <f t="shared" si="1"/>
        <v>4695</v>
      </c>
      <c r="I75" s="17"/>
      <c r="J75" s="54" t="s">
        <v>616</v>
      </c>
      <c r="K75" s="17"/>
      <c r="L75" s="16"/>
      <c r="M75" s="19"/>
      <c r="N75" s="16"/>
      <c r="O75" s="56"/>
      <c r="P75" s="56"/>
      <c r="Q75" s="581"/>
    </row>
    <row r="76" spans="2:17" ht="19.5" customHeight="1">
      <c r="B76" s="16">
        <v>3</v>
      </c>
      <c r="C76" s="54" t="s">
        <v>1638</v>
      </c>
      <c r="D76" s="16" t="s">
        <v>1623</v>
      </c>
      <c r="E76" s="54" t="s">
        <v>1639</v>
      </c>
      <c r="F76" s="54">
        <v>10</v>
      </c>
      <c r="G76" s="54">
        <v>308</v>
      </c>
      <c r="H76" s="159">
        <f t="shared" si="1"/>
        <v>3080</v>
      </c>
      <c r="I76" s="17"/>
      <c r="J76" s="54" t="s">
        <v>1640</v>
      </c>
      <c r="K76" s="17"/>
      <c r="L76" s="16"/>
      <c r="M76" s="19"/>
      <c r="N76" s="16"/>
      <c r="O76" s="56"/>
      <c r="P76" s="56"/>
      <c r="Q76" s="581"/>
    </row>
    <row r="77" spans="2:17" ht="19.5" customHeight="1">
      <c r="B77" s="16">
        <v>3</v>
      </c>
      <c r="C77" s="54" t="s">
        <v>1626</v>
      </c>
      <c r="D77" s="16" t="s">
        <v>1623</v>
      </c>
      <c r="E77" s="54" t="s">
        <v>1641</v>
      </c>
      <c r="F77" s="54">
        <v>3</v>
      </c>
      <c r="G77" s="54">
        <v>772</v>
      </c>
      <c r="H77" s="159">
        <f t="shared" si="1"/>
        <v>2316</v>
      </c>
      <c r="I77" s="17"/>
      <c r="J77" s="54" t="s">
        <v>1642</v>
      </c>
      <c r="K77" s="17"/>
      <c r="L77" s="16"/>
      <c r="M77" s="19"/>
      <c r="N77" s="16"/>
      <c r="O77" s="56"/>
      <c r="P77" s="56"/>
      <c r="Q77" s="581"/>
    </row>
    <row r="78" spans="2:17" ht="19.5" customHeight="1">
      <c r="B78" s="16">
        <v>20</v>
      </c>
      <c r="C78" s="54" t="s">
        <v>1626</v>
      </c>
      <c r="D78" s="16" t="s">
        <v>1623</v>
      </c>
      <c r="E78" s="54" t="s">
        <v>1643</v>
      </c>
      <c r="F78" s="54">
        <v>2</v>
      </c>
      <c r="G78" s="54">
        <v>2500</v>
      </c>
      <c r="H78" s="159">
        <f t="shared" si="1"/>
        <v>5000</v>
      </c>
      <c r="I78" s="17"/>
      <c r="J78" s="54" t="s">
        <v>1644</v>
      </c>
      <c r="K78" s="17"/>
      <c r="L78" s="16"/>
      <c r="M78" s="19"/>
      <c r="N78" s="16"/>
      <c r="O78" s="56"/>
      <c r="P78" s="56"/>
      <c r="Q78" s="581"/>
    </row>
    <row r="79" spans="2:17" ht="19.5" customHeight="1">
      <c r="B79" s="16">
        <v>20</v>
      </c>
      <c r="C79" s="54" t="s">
        <v>1626</v>
      </c>
      <c r="D79" s="16" t="s">
        <v>1623</v>
      </c>
      <c r="E79" s="54" t="s">
        <v>1645</v>
      </c>
      <c r="F79" s="54">
        <v>3</v>
      </c>
      <c r="G79" s="54">
        <v>1464</v>
      </c>
      <c r="H79" s="159">
        <f t="shared" si="1"/>
        <v>4392</v>
      </c>
      <c r="I79" s="17"/>
      <c r="J79" s="54" t="s">
        <v>1646</v>
      </c>
      <c r="K79" s="17"/>
      <c r="L79" s="16"/>
      <c r="M79" s="19"/>
      <c r="N79" s="16"/>
      <c r="O79" s="56"/>
      <c r="P79" s="56"/>
      <c r="Q79" s="581"/>
    </row>
    <row r="80" spans="2:17" ht="19.5" customHeight="1">
      <c r="B80" s="17">
        <v>16</v>
      </c>
      <c r="C80" s="54" t="s">
        <v>1622</v>
      </c>
      <c r="D80" s="16" t="s">
        <v>1623</v>
      </c>
      <c r="E80" s="54" t="s">
        <v>1647</v>
      </c>
      <c r="F80" s="54">
        <v>20</v>
      </c>
      <c r="G80" s="54">
        <v>36</v>
      </c>
      <c r="H80" s="159">
        <f t="shared" si="1"/>
        <v>720</v>
      </c>
      <c r="I80" s="295"/>
      <c r="J80" s="54" t="s">
        <v>1648</v>
      </c>
      <c r="K80" s="54"/>
      <c r="L80" s="17"/>
      <c r="M80" s="19"/>
      <c r="N80" s="54"/>
      <c r="O80" s="295"/>
      <c r="P80" s="582"/>
      <c r="Q80" s="355"/>
    </row>
    <row r="81" spans="2:17" ht="19.5" customHeight="1">
      <c r="B81" s="17">
        <v>16</v>
      </c>
      <c r="C81" s="54" t="s">
        <v>1622</v>
      </c>
      <c r="D81" s="16" t="s">
        <v>1623</v>
      </c>
      <c r="E81" s="54" t="s">
        <v>1649</v>
      </c>
      <c r="F81" s="54">
        <v>20</v>
      </c>
      <c r="G81" s="54">
        <v>31</v>
      </c>
      <c r="H81" s="159">
        <f t="shared" si="1"/>
        <v>620</v>
      </c>
      <c r="I81" s="295"/>
      <c r="J81" s="54" t="s">
        <v>1648</v>
      </c>
      <c r="K81" s="54"/>
      <c r="L81" s="17"/>
      <c r="M81" s="19"/>
      <c r="N81" s="54"/>
      <c r="O81" s="295"/>
      <c r="P81" s="582"/>
      <c r="Q81" s="355"/>
    </row>
    <row r="82" spans="2:17" ht="19.5" customHeight="1">
      <c r="B82" s="17">
        <v>16</v>
      </c>
      <c r="C82" s="54" t="s">
        <v>1622</v>
      </c>
      <c r="D82" s="16" t="s">
        <v>1623</v>
      </c>
      <c r="E82" s="54" t="s">
        <v>1650</v>
      </c>
      <c r="F82" s="54">
        <v>20</v>
      </c>
      <c r="G82" s="54">
        <v>31</v>
      </c>
      <c r="H82" s="159">
        <f t="shared" si="1"/>
        <v>620</v>
      </c>
      <c r="I82" s="295"/>
      <c r="J82" s="54" t="s">
        <v>1648</v>
      </c>
      <c r="K82" s="54"/>
      <c r="L82" s="17"/>
      <c r="M82" s="19"/>
      <c r="N82" s="54"/>
      <c r="O82" s="295"/>
      <c r="P82" s="582"/>
      <c r="Q82" s="355"/>
    </row>
    <row r="83" spans="2:17" ht="19.5" customHeight="1">
      <c r="B83" s="17">
        <v>16</v>
      </c>
      <c r="C83" s="54" t="s">
        <v>1622</v>
      </c>
      <c r="D83" s="16" t="s">
        <v>1623</v>
      </c>
      <c r="E83" s="54" t="s">
        <v>1651</v>
      </c>
      <c r="F83" s="54">
        <v>20</v>
      </c>
      <c r="G83" s="54">
        <v>36</v>
      </c>
      <c r="H83" s="159">
        <f t="shared" si="1"/>
        <v>720</v>
      </c>
      <c r="I83" s="295"/>
      <c r="J83" s="54" t="s">
        <v>1648</v>
      </c>
      <c r="K83" s="54"/>
      <c r="L83" s="17"/>
      <c r="M83" s="19"/>
      <c r="N83" s="54"/>
      <c r="O83" s="295"/>
      <c r="P83" s="582"/>
      <c r="Q83" s="355"/>
    </row>
    <row r="84" spans="2:17" ht="19.5" customHeight="1">
      <c r="B84" s="17">
        <v>16</v>
      </c>
      <c r="C84" s="54" t="s">
        <v>1652</v>
      </c>
      <c r="D84" s="16" t="s">
        <v>1623</v>
      </c>
      <c r="E84" s="54" t="s">
        <v>1653</v>
      </c>
      <c r="F84" s="54">
        <v>20</v>
      </c>
      <c r="G84" s="54">
        <v>282</v>
      </c>
      <c r="H84" s="159">
        <f t="shared" si="1"/>
        <v>5640</v>
      </c>
      <c r="I84" s="295"/>
      <c r="J84" s="54" t="s">
        <v>1654</v>
      </c>
      <c r="K84" s="54"/>
      <c r="L84" s="17"/>
      <c r="M84" s="19"/>
      <c r="N84" s="54"/>
      <c r="O84" s="295"/>
      <c r="P84" s="582"/>
      <c r="Q84" s="355"/>
    </row>
    <row r="85" spans="2:17" ht="19.5" customHeight="1">
      <c r="B85" s="17">
        <v>16</v>
      </c>
      <c r="C85" s="54" t="s">
        <v>1626</v>
      </c>
      <c r="D85" s="16" t="s">
        <v>1623</v>
      </c>
      <c r="E85" s="54" t="s">
        <v>1655</v>
      </c>
      <c r="F85" s="54">
        <v>1</v>
      </c>
      <c r="G85" s="54">
        <v>1970</v>
      </c>
      <c r="H85" s="159">
        <f t="shared" si="1"/>
        <v>1970</v>
      </c>
      <c r="I85" s="295"/>
      <c r="J85" s="54" t="s">
        <v>1656</v>
      </c>
      <c r="K85" s="54"/>
      <c r="L85" s="17"/>
      <c r="M85" s="19"/>
      <c r="N85" s="54"/>
      <c r="O85" s="295"/>
      <c r="P85" s="582"/>
      <c r="Q85" s="355"/>
    </row>
    <row r="86" spans="2:17" ht="19.5" customHeight="1">
      <c r="B86" s="17">
        <v>16</v>
      </c>
      <c r="C86" s="54" t="s">
        <v>1626</v>
      </c>
      <c r="D86" s="16" t="s">
        <v>1623</v>
      </c>
      <c r="E86" s="54" t="s">
        <v>1657</v>
      </c>
      <c r="F86" s="54">
        <v>90</v>
      </c>
      <c r="G86" s="54">
        <v>514</v>
      </c>
      <c r="H86" s="159">
        <f t="shared" si="1"/>
        <v>46260</v>
      </c>
      <c r="I86" s="295"/>
      <c r="J86" s="54" t="s">
        <v>1658</v>
      </c>
      <c r="K86" s="54"/>
      <c r="L86" s="17"/>
      <c r="M86" s="19"/>
      <c r="N86" s="54"/>
      <c r="O86" s="295"/>
      <c r="P86" s="582"/>
      <c r="Q86" s="355"/>
    </row>
    <row r="87" spans="2:17" ht="19.5" customHeight="1">
      <c r="B87" s="17">
        <v>12</v>
      </c>
      <c r="C87" s="54" t="s">
        <v>1626</v>
      </c>
      <c r="D87" s="16" t="s">
        <v>1623</v>
      </c>
      <c r="E87" s="54" t="s">
        <v>1659</v>
      </c>
      <c r="F87" s="54">
        <v>1</v>
      </c>
      <c r="G87" s="54">
        <v>37480</v>
      </c>
      <c r="H87" s="159">
        <f t="shared" si="1"/>
        <v>37480</v>
      </c>
      <c r="I87" s="295"/>
      <c r="J87" s="54" t="s">
        <v>1660</v>
      </c>
      <c r="K87" s="54"/>
      <c r="L87" s="17"/>
      <c r="M87" s="19"/>
      <c r="N87" s="54"/>
      <c r="O87" s="295"/>
      <c r="P87" s="582"/>
      <c r="Q87" s="355"/>
    </row>
    <row r="88" spans="2:17" ht="19.5" customHeight="1">
      <c r="B88" s="17">
        <v>3</v>
      </c>
      <c r="C88" s="54" t="s">
        <v>1626</v>
      </c>
      <c r="D88" s="16" t="s">
        <v>1623</v>
      </c>
      <c r="E88" s="54" t="s">
        <v>1661</v>
      </c>
      <c r="F88" s="54">
        <v>2</v>
      </c>
      <c r="G88" s="54">
        <v>672</v>
      </c>
      <c r="H88" s="159">
        <f t="shared" si="1"/>
        <v>1344</v>
      </c>
      <c r="I88" s="295"/>
      <c r="J88" s="54" t="s">
        <v>1662</v>
      </c>
      <c r="K88" s="54"/>
      <c r="L88" s="17"/>
      <c r="M88" s="19"/>
      <c r="N88" s="54"/>
      <c r="O88" s="295"/>
      <c r="P88" s="582"/>
      <c r="Q88" s="355"/>
    </row>
    <row r="89" spans="2:17" ht="19.5" customHeight="1">
      <c r="B89" s="17">
        <v>16</v>
      </c>
      <c r="C89" s="54" t="s">
        <v>1626</v>
      </c>
      <c r="D89" s="16" t="s">
        <v>1623</v>
      </c>
      <c r="E89" s="54" t="s">
        <v>1663</v>
      </c>
      <c r="F89" s="54">
        <v>8</v>
      </c>
      <c r="G89" s="54">
        <v>320</v>
      </c>
      <c r="H89" s="159">
        <f t="shared" si="1"/>
        <v>2560</v>
      </c>
      <c r="I89" s="295"/>
      <c r="J89" s="54" t="s">
        <v>1664</v>
      </c>
      <c r="K89" s="54"/>
      <c r="L89" s="17"/>
      <c r="M89" s="19"/>
      <c r="N89" s="54"/>
      <c r="O89" s="295"/>
      <c r="P89" s="582"/>
      <c r="Q89" s="355"/>
    </row>
    <row r="90" spans="2:17" ht="19.5" customHeight="1">
      <c r="B90" s="17">
        <v>16</v>
      </c>
      <c r="C90" s="54" t="s">
        <v>1626</v>
      </c>
      <c r="D90" s="16" t="s">
        <v>1623</v>
      </c>
      <c r="E90" s="54" t="s">
        <v>1665</v>
      </c>
      <c r="F90" s="54">
        <v>2</v>
      </c>
      <c r="G90" s="54">
        <v>1120</v>
      </c>
      <c r="H90" s="159">
        <f t="shared" si="1"/>
        <v>2240</v>
      </c>
      <c r="I90" s="295"/>
      <c r="J90" s="54" t="s">
        <v>1666</v>
      </c>
      <c r="K90" s="54"/>
      <c r="L90" s="17"/>
      <c r="M90" s="19"/>
      <c r="N90" s="54"/>
      <c r="O90" s="295"/>
      <c r="P90" s="582"/>
      <c r="Q90" s="355"/>
    </row>
    <row r="91" spans="2:17" ht="19.5" customHeight="1">
      <c r="B91" s="17">
        <v>15</v>
      </c>
      <c r="C91" s="54" t="s">
        <v>1626</v>
      </c>
      <c r="D91" s="16" t="s">
        <v>1623</v>
      </c>
      <c r="E91" s="54" t="s">
        <v>1667</v>
      </c>
      <c r="F91" s="54">
        <v>2</v>
      </c>
      <c r="G91" s="54">
        <v>1490</v>
      </c>
      <c r="H91" s="159">
        <f t="shared" si="1"/>
        <v>2980</v>
      </c>
      <c r="I91" s="295"/>
      <c r="J91" s="54" t="s">
        <v>1668</v>
      </c>
      <c r="K91" s="54"/>
      <c r="L91" s="17"/>
      <c r="M91" s="19"/>
      <c r="N91" s="54"/>
      <c r="O91" s="295"/>
      <c r="P91" s="582"/>
      <c r="Q91" s="355"/>
    </row>
    <row r="92" spans="2:17" ht="19.5" customHeight="1">
      <c r="B92" s="17">
        <v>15</v>
      </c>
      <c r="C92" s="54" t="s">
        <v>1626</v>
      </c>
      <c r="D92" s="16" t="s">
        <v>1623</v>
      </c>
      <c r="E92" s="54" t="s">
        <v>1669</v>
      </c>
      <c r="F92" s="54">
        <v>4</v>
      </c>
      <c r="G92" s="54">
        <v>1150</v>
      </c>
      <c r="H92" s="159">
        <f t="shared" si="1"/>
        <v>4600</v>
      </c>
      <c r="I92" s="295"/>
      <c r="J92" s="54" t="s">
        <v>1670</v>
      </c>
      <c r="K92" s="54"/>
      <c r="L92" s="17"/>
      <c r="M92" s="19"/>
      <c r="N92" s="54"/>
      <c r="O92" s="295"/>
      <c r="P92" s="582"/>
      <c r="Q92" s="355"/>
    </row>
    <row r="93" spans="2:17" ht="19.5" customHeight="1">
      <c r="B93" s="17">
        <v>15</v>
      </c>
      <c r="C93" s="54" t="s">
        <v>1626</v>
      </c>
      <c r="D93" s="16" t="s">
        <v>1623</v>
      </c>
      <c r="E93" s="54" t="s">
        <v>1671</v>
      </c>
      <c r="F93" s="54">
        <v>4</v>
      </c>
      <c r="G93" s="54">
        <v>860</v>
      </c>
      <c r="H93" s="159">
        <f t="shared" si="1"/>
        <v>3440</v>
      </c>
      <c r="I93" s="295"/>
      <c r="J93" s="54" t="s">
        <v>1672</v>
      </c>
      <c r="K93" s="54"/>
      <c r="L93" s="17"/>
      <c r="M93" s="19"/>
      <c r="N93" s="54"/>
      <c r="O93" s="295"/>
      <c r="P93" s="582"/>
      <c r="Q93" s="355"/>
    </row>
    <row r="94" spans="2:17" ht="19.5" customHeight="1">
      <c r="B94" s="17">
        <v>16</v>
      </c>
      <c r="C94" s="54" t="s">
        <v>1626</v>
      </c>
      <c r="D94" s="16" t="s">
        <v>1623</v>
      </c>
      <c r="E94" s="54" t="s">
        <v>1673</v>
      </c>
      <c r="F94" s="54">
        <v>1</v>
      </c>
      <c r="G94" s="54">
        <v>3743</v>
      </c>
      <c r="H94" s="159">
        <f t="shared" si="1"/>
        <v>3743</v>
      </c>
      <c r="I94" s="295"/>
      <c r="J94" s="54" t="s">
        <v>1674</v>
      </c>
      <c r="K94" s="54"/>
      <c r="L94" s="17"/>
      <c r="M94" s="19"/>
      <c r="N94" s="54"/>
      <c r="O94" s="295"/>
      <c r="P94" s="582"/>
      <c r="Q94" s="355"/>
    </row>
    <row r="95" spans="2:17" ht="19.5" customHeight="1">
      <c r="B95" s="17">
        <v>3</v>
      </c>
      <c r="C95" s="54" t="s">
        <v>1626</v>
      </c>
      <c r="D95" s="16" t="s">
        <v>1623</v>
      </c>
      <c r="E95" s="54" t="s">
        <v>1675</v>
      </c>
      <c r="F95" s="54">
        <v>1</v>
      </c>
      <c r="G95" s="54">
        <v>2300</v>
      </c>
      <c r="H95" s="159">
        <f t="shared" si="1"/>
        <v>2300</v>
      </c>
      <c r="I95" s="295"/>
      <c r="J95" s="54" t="s">
        <v>1676</v>
      </c>
      <c r="K95" s="54"/>
      <c r="L95" s="17"/>
      <c r="M95" s="19"/>
      <c r="N95" s="54"/>
      <c r="O95" s="295"/>
      <c r="P95" s="582"/>
      <c r="Q95" s="355"/>
    </row>
    <row r="96" spans="2:17" ht="19.5" customHeight="1">
      <c r="B96" s="17">
        <v>20</v>
      </c>
      <c r="C96" s="54" t="s">
        <v>1626</v>
      </c>
      <c r="D96" s="16" t="s">
        <v>1623</v>
      </c>
      <c r="E96" s="54" t="s">
        <v>1677</v>
      </c>
      <c r="F96" s="54">
        <v>2</v>
      </c>
      <c r="G96" s="54">
        <v>1218</v>
      </c>
      <c r="H96" s="159">
        <f t="shared" si="1"/>
        <v>2436</v>
      </c>
      <c r="I96" s="295"/>
      <c r="J96" s="54" t="s">
        <v>1678</v>
      </c>
      <c r="K96" s="54"/>
      <c r="L96" s="17"/>
      <c r="M96" s="19"/>
      <c r="N96" s="54"/>
      <c r="O96" s="295"/>
      <c r="P96" s="582"/>
      <c r="Q96" s="355"/>
    </row>
    <row r="97" spans="2:17" ht="19.5" customHeight="1">
      <c r="B97" s="17">
        <v>16</v>
      </c>
      <c r="C97" s="54" t="s">
        <v>1679</v>
      </c>
      <c r="D97" s="16" t="s">
        <v>1623</v>
      </c>
      <c r="E97" s="54" t="s">
        <v>1680</v>
      </c>
      <c r="F97" s="54">
        <v>2</v>
      </c>
      <c r="G97" s="54">
        <v>630</v>
      </c>
      <c r="H97" s="159">
        <f t="shared" si="1"/>
        <v>1260</v>
      </c>
      <c r="I97" s="295"/>
      <c r="J97" s="54" t="s">
        <v>1681</v>
      </c>
      <c r="K97" s="54"/>
      <c r="L97" s="17"/>
      <c r="M97" s="19"/>
      <c r="N97" s="54"/>
      <c r="O97" s="295"/>
      <c r="P97" s="582"/>
      <c r="Q97" s="355"/>
    </row>
    <row r="98" spans="2:17" ht="19.5" customHeight="1">
      <c r="B98" s="17">
        <v>15</v>
      </c>
      <c r="C98" s="54" t="s">
        <v>1626</v>
      </c>
      <c r="D98" s="16" t="s">
        <v>1623</v>
      </c>
      <c r="E98" s="54" t="s">
        <v>1682</v>
      </c>
      <c r="F98" s="54">
        <v>50</v>
      </c>
      <c r="G98" s="54">
        <v>16</v>
      </c>
      <c r="H98" s="159">
        <f t="shared" si="1"/>
        <v>800</v>
      </c>
      <c r="I98" s="295"/>
      <c r="J98" s="54" t="s">
        <v>1683</v>
      </c>
      <c r="K98" s="54"/>
      <c r="L98" s="17"/>
      <c r="M98" s="19"/>
      <c r="N98" s="54"/>
      <c r="O98" s="295"/>
      <c r="P98" s="582"/>
      <c r="Q98" s="355"/>
    </row>
    <row r="99" spans="2:17" ht="19.5" customHeight="1">
      <c r="B99" s="17">
        <v>15</v>
      </c>
      <c r="C99" s="54" t="s">
        <v>1626</v>
      </c>
      <c r="D99" s="16" t="s">
        <v>1623</v>
      </c>
      <c r="E99" s="54" t="s">
        <v>1684</v>
      </c>
      <c r="F99" s="54">
        <v>50</v>
      </c>
      <c r="G99" s="54">
        <v>17</v>
      </c>
      <c r="H99" s="159">
        <f t="shared" si="1"/>
        <v>850</v>
      </c>
      <c r="I99" s="295"/>
      <c r="J99" s="54" t="s">
        <v>1683</v>
      </c>
      <c r="K99" s="54"/>
      <c r="L99" s="17"/>
      <c r="M99" s="19"/>
      <c r="N99" s="54"/>
      <c r="O99" s="295"/>
      <c r="P99" s="582"/>
      <c r="Q99" s="355"/>
    </row>
    <row r="100" spans="2:17" ht="19.5" customHeight="1">
      <c r="B100" s="17">
        <v>3</v>
      </c>
      <c r="C100" s="54" t="s">
        <v>1685</v>
      </c>
      <c r="D100" s="16" t="s">
        <v>1623</v>
      </c>
      <c r="E100" s="54" t="s">
        <v>1686</v>
      </c>
      <c r="F100" s="54">
        <v>2</v>
      </c>
      <c r="G100" s="54">
        <v>1474</v>
      </c>
      <c r="H100" s="159">
        <f t="shared" si="1"/>
        <v>2948</v>
      </c>
      <c r="I100" s="295"/>
      <c r="J100" s="54" t="s">
        <v>1687</v>
      </c>
      <c r="K100" s="54"/>
      <c r="L100" s="17"/>
      <c r="M100" s="19"/>
      <c r="N100" s="54"/>
      <c r="O100" s="295"/>
      <c r="P100" s="582"/>
      <c r="Q100" s="355"/>
    </row>
    <row r="101" spans="2:17" ht="19.5" customHeight="1">
      <c r="B101" s="17">
        <v>3</v>
      </c>
      <c r="C101" s="54" t="s">
        <v>1685</v>
      </c>
      <c r="D101" s="16" t="s">
        <v>1623</v>
      </c>
      <c r="E101" s="54" t="s">
        <v>1688</v>
      </c>
      <c r="F101" s="54">
        <v>2</v>
      </c>
      <c r="G101" s="54">
        <v>1873</v>
      </c>
      <c r="H101" s="159">
        <f t="shared" si="1"/>
        <v>3746</v>
      </c>
      <c r="I101" s="295"/>
      <c r="J101" s="54" t="s">
        <v>1687</v>
      </c>
      <c r="K101" s="54"/>
      <c r="L101" s="17"/>
      <c r="M101" s="19"/>
      <c r="N101" s="54"/>
      <c r="O101" s="295"/>
      <c r="P101" s="582"/>
      <c r="Q101" s="355"/>
    </row>
    <row r="102" spans="2:17" ht="19.5" customHeight="1">
      <c r="B102" s="17">
        <v>3</v>
      </c>
      <c r="C102" s="54" t="s">
        <v>1626</v>
      </c>
      <c r="D102" s="16" t="s">
        <v>1623</v>
      </c>
      <c r="E102" s="54" t="s">
        <v>1689</v>
      </c>
      <c r="F102" s="54">
        <v>1</v>
      </c>
      <c r="G102" s="54">
        <v>520</v>
      </c>
      <c r="H102" s="159">
        <f t="shared" si="1"/>
        <v>520</v>
      </c>
      <c r="I102" s="295"/>
      <c r="J102" s="54" t="s">
        <v>1690</v>
      </c>
      <c r="K102" s="54"/>
      <c r="L102" s="17"/>
      <c r="M102" s="19"/>
      <c r="N102" s="54"/>
      <c r="O102" s="295"/>
      <c r="P102" s="582"/>
      <c r="Q102" s="355"/>
    </row>
    <row r="103" spans="2:17" ht="19.5" customHeight="1">
      <c r="B103" s="17">
        <v>3</v>
      </c>
      <c r="C103" s="54" t="s">
        <v>1626</v>
      </c>
      <c r="D103" s="16" t="s">
        <v>1623</v>
      </c>
      <c r="E103" s="54" t="s">
        <v>1691</v>
      </c>
      <c r="F103" s="54">
        <v>1</v>
      </c>
      <c r="G103" s="54">
        <v>490</v>
      </c>
      <c r="H103" s="159">
        <f t="shared" si="1"/>
        <v>490</v>
      </c>
      <c r="I103" s="295"/>
      <c r="J103" s="54" t="s">
        <v>1690</v>
      </c>
      <c r="K103" s="54"/>
      <c r="L103" s="17"/>
      <c r="M103" s="19"/>
      <c r="N103" s="54"/>
      <c r="O103" s="295"/>
      <c r="P103" s="582"/>
      <c r="Q103" s="355"/>
    </row>
    <row r="104" spans="2:17" ht="19.5" customHeight="1">
      <c r="B104" s="17">
        <v>3</v>
      </c>
      <c r="C104" s="54" t="s">
        <v>1626</v>
      </c>
      <c r="D104" s="16" t="s">
        <v>1623</v>
      </c>
      <c r="E104" s="54" t="s">
        <v>1692</v>
      </c>
      <c r="F104" s="54">
        <v>1</v>
      </c>
      <c r="G104" s="54">
        <v>450</v>
      </c>
      <c r="H104" s="159">
        <f t="shared" si="1"/>
        <v>450</v>
      </c>
      <c r="I104" s="295"/>
      <c r="J104" s="54" t="s">
        <v>1690</v>
      </c>
      <c r="K104" s="54"/>
      <c r="L104" s="17"/>
      <c r="M104" s="19"/>
      <c r="N104" s="54"/>
      <c r="O104" s="295"/>
      <c r="P104" s="582"/>
      <c r="Q104" s="355"/>
    </row>
    <row r="105" spans="2:17" ht="19.5" customHeight="1">
      <c r="B105" s="17">
        <v>3</v>
      </c>
      <c r="C105" s="54" t="s">
        <v>1626</v>
      </c>
      <c r="D105" s="16" t="s">
        <v>1623</v>
      </c>
      <c r="E105" s="54" t="s">
        <v>1693</v>
      </c>
      <c r="F105" s="54">
        <v>1</v>
      </c>
      <c r="G105" s="54">
        <v>420</v>
      </c>
      <c r="H105" s="159">
        <f t="shared" si="1"/>
        <v>420</v>
      </c>
      <c r="I105" s="295"/>
      <c r="J105" s="54" t="s">
        <v>1690</v>
      </c>
      <c r="K105" s="54"/>
      <c r="L105" s="17"/>
      <c r="M105" s="19"/>
      <c r="N105" s="54"/>
      <c r="O105" s="295"/>
      <c r="P105" s="582"/>
      <c r="Q105" s="355"/>
    </row>
    <row r="106" spans="2:17" ht="19.5" customHeight="1">
      <c r="B106" s="17">
        <v>3</v>
      </c>
      <c r="C106" s="54" t="s">
        <v>1626</v>
      </c>
      <c r="D106" s="16" t="s">
        <v>1623</v>
      </c>
      <c r="E106" s="54" t="s">
        <v>1694</v>
      </c>
      <c r="F106" s="54">
        <v>1</v>
      </c>
      <c r="G106" s="54">
        <v>410</v>
      </c>
      <c r="H106" s="159">
        <f t="shared" si="1"/>
        <v>410</v>
      </c>
      <c r="I106" s="295"/>
      <c r="J106" s="54" t="s">
        <v>1690</v>
      </c>
      <c r="K106" s="54"/>
      <c r="L106" s="17"/>
      <c r="M106" s="19"/>
      <c r="N106" s="54"/>
      <c r="O106" s="295"/>
      <c r="P106" s="582"/>
      <c r="Q106" s="355"/>
    </row>
    <row r="107" spans="2:17" ht="19.5" customHeight="1">
      <c r="B107" s="17">
        <v>3</v>
      </c>
      <c r="C107" s="54" t="s">
        <v>1626</v>
      </c>
      <c r="D107" s="16" t="s">
        <v>1623</v>
      </c>
      <c r="E107" s="54" t="s">
        <v>1695</v>
      </c>
      <c r="F107" s="54">
        <v>2</v>
      </c>
      <c r="G107" s="54">
        <v>900</v>
      </c>
      <c r="H107" s="159">
        <f t="shared" si="1"/>
        <v>1800</v>
      </c>
      <c r="I107" s="295"/>
      <c r="J107" s="54" t="s">
        <v>1696</v>
      </c>
      <c r="K107" s="54"/>
      <c r="L107" s="17"/>
      <c r="M107" s="19"/>
      <c r="N107" s="54"/>
      <c r="O107" s="295"/>
      <c r="P107" s="582"/>
      <c r="Q107" s="355"/>
    </row>
    <row r="108" spans="2:17" ht="19.5" customHeight="1">
      <c r="B108" s="17">
        <v>3</v>
      </c>
      <c r="C108" s="54" t="s">
        <v>1626</v>
      </c>
      <c r="D108" s="16" t="s">
        <v>1623</v>
      </c>
      <c r="E108" s="54" t="s">
        <v>1697</v>
      </c>
      <c r="F108" s="54">
        <v>3</v>
      </c>
      <c r="G108" s="54">
        <v>210</v>
      </c>
      <c r="H108" s="159">
        <f t="shared" si="1"/>
        <v>630</v>
      </c>
      <c r="I108" s="295"/>
      <c r="J108" s="54" t="s">
        <v>1698</v>
      </c>
      <c r="K108" s="54"/>
      <c r="L108" s="17"/>
      <c r="M108" s="19"/>
      <c r="N108" s="54"/>
      <c r="O108" s="295"/>
      <c r="P108" s="582"/>
      <c r="Q108" s="355"/>
    </row>
    <row r="109" spans="2:17" ht="19.5" customHeight="1">
      <c r="B109" s="17">
        <v>3</v>
      </c>
      <c r="C109" s="54" t="s">
        <v>1626</v>
      </c>
      <c r="D109" s="16" t="s">
        <v>1623</v>
      </c>
      <c r="E109" s="54" t="s">
        <v>1699</v>
      </c>
      <c r="F109" s="54">
        <v>2</v>
      </c>
      <c r="G109" s="54">
        <v>900</v>
      </c>
      <c r="H109" s="159">
        <f t="shared" si="1"/>
        <v>1800</v>
      </c>
      <c r="I109" s="295"/>
      <c r="J109" s="54" t="s">
        <v>1700</v>
      </c>
      <c r="K109" s="54"/>
      <c r="L109" s="17"/>
      <c r="M109" s="19"/>
      <c r="N109" s="54"/>
      <c r="O109" s="295"/>
      <c r="P109" s="582"/>
      <c r="Q109" s="355"/>
    </row>
    <row r="110" spans="2:17" ht="19.5" customHeight="1">
      <c r="B110" s="17">
        <v>3</v>
      </c>
      <c r="C110" s="54" t="s">
        <v>1626</v>
      </c>
      <c r="D110" s="16" t="s">
        <v>1623</v>
      </c>
      <c r="E110" s="54" t="s">
        <v>483</v>
      </c>
      <c r="F110" s="54">
        <v>2</v>
      </c>
      <c r="G110" s="54">
        <v>3853</v>
      </c>
      <c r="H110" s="159">
        <f t="shared" si="1"/>
        <v>7706</v>
      </c>
      <c r="I110" s="295"/>
      <c r="J110" s="54" t="s">
        <v>484</v>
      </c>
      <c r="K110" s="54"/>
      <c r="L110" s="17"/>
      <c r="M110" s="19"/>
      <c r="N110" s="54"/>
      <c r="O110" s="295"/>
      <c r="P110" s="582"/>
      <c r="Q110" s="355"/>
    </row>
    <row r="111" spans="2:17" ht="19.5" customHeight="1">
      <c r="B111" s="17">
        <v>3</v>
      </c>
      <c r="C111" s="54" t="s">
        <v>1626</v>
      </c>
      <c r="D111" s="16" t="s">
        <v>1623</v>
      </c>
      <c r="E111" s="54" t="s">
        <v>1637</v>
      </c>
      <c r="F111" s="54">
        <v>2</v>
      </c>
      <c r="G111" s="54">
        <v>1565</v>
      </c>
      <c r="H111" s="159">
        <f t="shared" ref="H111:H170" si="2">F111*G111</f>
        <v>3130</v>
      </c>
      <c r="I111" s="295"/>
      <c r="J111" s="54" t="s">
        <v>616</v>
      </c>
      <c r="K111" s="54"/>
      <c r="L111" s="17"/>
      <c r="M111" s="19"/>
      <c r="N111" s="54"/>
      <c r="O111" s="295"/>
      <c r="P111" s="582"/>
      <c r="Q111" s="355"/>
    </row>
    <row r="112" spans="2:17" ht="19.5" customHeight="1">
      <c r="B112" s="17">
        <v>3</v>
      </c>
      <c r="C112" s="54" t="s">
        <v>1626</v>
      </c>
      <c r="D112" s="16" t="s">
        <v>1623</v>
      </c>
      <c r="E112" s="54" t="s">
        <v>481</v>
      </c>
      <c r="F112" s="54">
        <v>2</v>
      </c>
      <c r="G112" s="54">
        <v>4342</v>
      </c>
      <c r="H112" s="159">
        <f t="shared" si="2"/>
        <v>8684</v>
      </c>
      <c r="I112" s="295"/>
      <c r="J112" s="54" t="s">
        <v>482</v>
      </c>
      <c r="K112" s="54"/>
      <c r="L112" s="17"/>
      <c r="M112" s="19"/>
      <c r="N112" s="54"/>
      <c r="O112" s="295"/>
      <c r="P112" s="582"/>
      <c r="Q112" s="355"/>
    </row>
    <row r="113" spans="2:17" ht="19.5" customHeight="1">
      <c r="B113" s="17">
        <v>16</v>
      </c>
      <c r="C113" s="54" t="s">
        <v>1626</v>
      </c>
      <c r="D113" s="16" t="s">
        <v>1623</v>
      </c>
      <c r="E113" s="54" t="s">
        <v>1701</v>
      </c>
      <c r="F113" s="54">
        <v>10</v>
      </c>
      <c r="G113" s="54">
        <v>622</v>
      </c>
      <c r="H113" s="159">
        <f t="shared" si="2"/>
        <v>6220</v>
      </c>
      <c r="I113" s="295"/>
      <c r="J113" s="54" t="s">
        <v>1658</v>
      </c>
      <c r="K113" s="54"/>
      <c r="L113" s="17"/>
      <c r="M113" s="19"/>
      <c r="N113" s="54"/>
      <c r="O113" s="295"/>
      <c r="P113" s="582"/>
      <c r="Q113" s="355"/>
    </row>
    <row r="114" spans="2:17" ht="19.5" customHeight="1">
      <c r="B114" s="17">
        <v>15</v>
      </c>
      <c r="C114" s="54" t="s">
        <v>1626</v>
      </c>
      <c r="D114" s="16" t="s">
        <v>1623</v>
      </c>
      <c r="E114" s="54" t="s">
        <v>1702</v>
      </c>
      <c r="F114" s="54">
        <v>2</v>
      </c>
      <c r="G114" s="54">
        <v>1070</v>
      </c>
      <c r="H114" s="159">
        <f t="shared" si="2"/>
        <v>2140</v>
      </c>
      <c r="I114" s="295"/>
      <c r="J114" s="54" t="s">
        <v>1703</v>
      </c>
      <c r="K114" s="54"/>
      <c r="L114" s="17"/>
      <c r="M114" s="19"/>
      <c r="N114" s="54"/>
      <c r="O114" s="295"/>
      <c r="P114" s="582"/>
      <c r="Q114" s="355"/>
    </row>
    <row r="115" spans="2:17" ht="19.5" customHeight="1">
      <c r="B115" s="17">
        <v>16</v>
      </c>
      <c r="C115" s="54" t="s">
        <v>1626</v>
      </c>
      <c r="D115" s="16" t="s">
        <v>1623</v>
      </c>
      <c r="E115" s="54" t="s">
        <v>1704</v>
      </c>
      <c r="F115" s="54">
        <v>2</v>
      </c>
      <c r="G115" s="54">
        <v>650</v>
      </c>
      <c r="H115" s="159">
        <f t="shared" si="2"/>
        <v>1300</v>
      </c>
      <c r="I115" s="295"/>
      <c r="J115" s="54" t="s">
        <v>1681</v>
      </c>
      <c r="K115" s="54"/>
      <c r="L115" s="17"/>
      <c r="M115" s="19"/>
      <c r="N115" s="54"/>
      <c r="O115" s="295"/>
      <c r="P115" s="582"/>
      <c r="Q115" s="355"/>
    </row>
    <row r="116" spans="2:17" ht="19.5" customHeight="1">
      <c r="B116" s="17">
        <v>16</v>
      </c>
      <c r="C116" s="54" t="s">
        <v>1652</v>
      </c>
      <c r="D116" s="16" t="s">
        <v>1623</v>
      </c>
      <c r="E116" s="54" t="s">
        <v>1653</v>
      </c>
      <c r="F116" s="54">
        <v>4</v>
      </c>
      <c r="G116" s="54">
        <v>282</v>
      </c>
      <c r="H116" s="159">
        <f t="shared" si="2"/>
        <v>1128</v>
      </c>
      <c r="I116" s="295"/>
      <c r="J116" s="54" t="s">
        <v>1654</v>
      </c>
      <c r="K116" s="54"/>
      <c r="L116" s="17"/>
      <c r="M116" s="19"/>
      <c r="N116" s="54"/>
      <c r="O116" s="295"/>
      <c r="P116" s="582"/>
      <c r="Q116" s="355"/>
    </row>
    <row r="117" spans="2:17" ht="19.5" customHeight="1">
      <c r="B117" s="17">
        <v>15</v>
      </c>
      <c r="C117" s="54" t="s">
        <v>1626</v>
      </c>
      <c r="D117" s="16" t="s">
        <v>1623</v>
      </c>
      <c r="E117" s="54" t="s">
        <v>1705</v>
      </c>
      <c r="F117" s="54">
        <v>2</v>
      </c>
      <c r="G117" s="54">
        <v>920</v>
      </c>
      <c r="H117" s="159">
        <f t="shared" si="2"/>
        <v>1840</v>
      </c>
      <c r="I117" s="295"/>
      <c r="J117" s="54" t="s">
        <v>1703</v>
      </c>
      <c r="K117" s="54"/>
      <c r="L117" s="17"/>
      <c r="M117" s="19"/>
      <c r="N117" s="54"/>
      <c r="O117" s="295"/>
      <c r="P117" s="582"/>
      <c r="Q117" s="355"/>
    </row>
  </sheetData>
  <autoFilter ref="B9:O45" xr:uid="{6D4742F0-7884-48EC-B35B-EA7B0228AC9D}">
    <sortState xmlns:xlrd2="http://schemas.microsoft.com/office/spreadsheetml/2017/richdata2" ref="B10:O45">
      <sortCondition ref="K9:K45"/>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09FCB-564E-44D8-8DEB-D9543FCA9E4F}">
  <dimension ref="B2:Q225"/>
  <sheetViews>
    <sheetView zoomScale="70" zoomScaleNormal="70" workbookViewId="0">
      <pane xSplit="10" ySplit="8" topLeftCell="K9" activePane="bottomRight" state="frozen"/>
      <selection pane="topRight" activeCell="K1" sqref="K1"/>
      <selection pane="bottomLeft" activeCell="A9" sqref="A9"/>
      <selection pane="bottomRight" activeCell="E7" sqref="E7"/>
    </sheetView>
  </sheetViews>
  <sheetFormatPr defaultRowHeight="25.5"/>
  <cols>
    <col min="1" max="1" width="2.625" style="3" customWidth="1"/>
    <col min="2" max="2" width="5.75" style="9" customWidth="1"/>
    <col min="3" max="4" width="20.75" style="3" customWidth="1"/>
    <col min="5" max="5" width="68" style="587" customWidth="1"/>
    <col min="6" max="6" width="6.25" style="3" customWidth="1"/>
    <col min="7" max="8" width="9.875" style="3" bestFit="1" customWidth="1"/>
    <col min="9" max="9" width="5.75" style="11" customWidth="1"/>
    <col min="10" max="10" width="45.75" style="3" customWidth="1"/>
    <col min="11" max="11" width="40.75" style="3" customWidth="1"/>
    <col min="12" max="12" width="40.7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75" style="3" customWidth="1"/>
    <col min="259" max="260" width="20.75" style="3" customWidth="1"/>
    <col min="261" max="261" width="68" style="3" customWidth="1"/>
    <col min="262" max="262" width="6.25" style="3" customWidth="1"/>
    <col min="263" max="264" width="9.875" style="3" bestFit="1" customWidth="1"/>
    <col min="265" max="265" width="5.75" style="3" customWidth="1"/>
    <col min="266" max="266" width="45.75" style="3" customWidth="1"/>
    <col min="267" max="268" width="40.7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75" style="3" customWidth="1"/>
    <col min="515" max="516" width="20.75" style="3" customWidth="1"/>
    <col min="517" max="517" width="68" style="3" customWidth="1"/>
    <col min="518" max="518" width="6.25" style="3" customWidth="1"/>
    <col min="519" max="520" width="9.875" style="3" bestFit="1" customWidth="1"/>
    <col min="521" max="521" width="5.75" style="3" customWidth="1"/>
    <col min="522" max="522" width="45.75" style="3" customWidth="1"/>
    <col min="523" max="524" width="40.7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75" style="3" customWidth="1"/>
    <col min="771" max="772" width="20.75" style="3" customWidth="1"/>
    <col min="773" max="773" width="68" style="3" customWidth="1"/>
    <col min="774" max="774" width="6.25" style="3" customWidth="1"/>
    <col min="775" max="776" width="9.875" style="3" bestFit="1" customWidth="1"/>
    <col min="777" max="777" width="5.75" style="3" customWidth="1"/>
    <col min="778" max="778" width="45.75" style="3" customWidth="1"/>
    <col min="779" max="780" width="40.7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75" style="3" customWidth="1"/>
    <col min="1027" max="1028" width="20.75" style="3" customWidth="1"/>
    <col min="1029" max="1029" width="68" style="3" customWidth="1"/>
    <col min="1030" max="1030" width="6.25" style="3" customWidth="1"/>
    <col min="1031" max="1032" width="9.875" style="3" bestFit="1" customWidth="1"/>
    <col min="1033" max="1033" width="5.75" style="3" customWidth="1"/>
    <col min="1034" max="1034" width="45.75" style="3" customWidth="1"/>
    <col min="1035" max="1036" width="40.7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75" style="3" customWidth="1"/>
    <col min="1283" max="1284" width="20.75" style="3" customWidth="1"/>
    <col min="1285" max="1285" width="68" style="3" customWidth="1"/>
    <col min="1286" max="1286" width="6.25" style="3" customWidth="1"/>
    <col min="1287" max="1288" width="9.875" style="3" bestFit="1" customWidth="1"/>
    <col min="1289" max="1289" width="5.75" style="3" customWidth="1"/>
    <col min="1290" max="1290" width="45.75" style="3" customWidth="1"/>
    <col min="1291" max="1292" width="40.7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75" style="3" customWidth="1"/>
    <col min="1539" max="1540" width="20.75" style="3" customWidth="1"/>
    <col min="1541" max="1541" width="68" style="3" customWidth="1"/>
    <col min="1542" max="1542" width="6.25" style="3" customWidth="1"/>
    <col min="1543" max="1544" width="9.875" style="3" bestFit="1" customWidth="1"/>
    <col min="1545" max="1545" width="5.75" style="3" customWidth="1"/>
    <col min="1546" max="1546" width="45.75" style="3" customWidth="1"/>
    <col min="1547" max="1548" width="40.7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75" style="3" customWidth="1"/>
    <col min="1795" max="1796" width="20.75" style="3" customWidth="1"/>
    <col min="1797" max="1797" width="68" style="3" customWidth="1"/>
    <col min="1798" max="1798" width="6.25" style="3" customWidth="1"/>
    <col min="1799" max="1800" width="9.875" style="3" bestFit="1" customWidth="1"/>
    <col min="1801" max="1801" width="5.75" style="3" customWidth="1"/>
    <col min="1802" max="1802" width="45.75" style="3" customWidth="1"/>
    <col min="1803" max="1804" width="40.7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75" style="3" customWidth="1"/>
    <col min="2051" max="2052" width="20.75" style="3" customWidth="1"/>
    <col min="2053" max="2053" width="68" style="3" customWidth="1"/>
    <col min="2054" max="2054" width="6.25" style="3" customWidth="1"/>
    <col min="2055" max="2056" width="9.875" style="3" bestFit="1" customWidth="1"/>
    <col min="2057" max="2057" width="5.75" style="3" customWidth="1"/>
    <col min="2058" max="2058" width="45.75" style="3" customWidth="1"/>
    <col min="2059" max="2060" width="40.7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75" style="3" customWidth="1"/>
    <col min="2307" max="2308" width="20.75" style="3" customWidth="1"/>
    <col min="2309" max="2309" width="68" style="3" customWidth="1"/>
    <col min="2310" max="2310" width="6.25" style="3" customWidth="1"/>
    <col min="2311" max="2312" width="9.875" style="3" bestFit="1" customWidth="1"/>
    <col min="2313" max="2313" width="5.75" style="3" customWidth="1"/>
    <col min="2314" max="2314" width="45.75" style="3" customWidth="1"/>
    <col min="2315" max="2316" width="40.7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75" style="3" customWidth="1"/>
    <col min="2563" max="2564" width="20.75" style="3" customWidth="1"/>
    <col min="2565" max="2565" width="68" style="3" customWidth="1"/>
    <col min="2566" max="2566" width="6.25" style="3" customWidth="1"/>
    <col min="2567" max="2568" width="9.875" style="3" bestFit="1" customWidth="1"/>
    <col min="2569" max="2569" width="5.75" style="3" customWidth="1"/>
    <col min="2570" max="2570" width="45.75" style="3" customWidth="1"/>
    <col min="2571" max="2572" width="40.7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75" style="3" customWidth="1"/>
    <col min="2819" max="2820" width="20.75" style="3" customWidth="1"/>
    <col min="2821" max="2821" width="68" style="3" customWidth="1"/>
    <col min="2822" max="2822" width="6.25" style="3" customWidth="1"/>
    <col min="2823" max="2824" width="9.875" style="3" bestFit="1" customWidth="1"/>
    <col min="2825" max="2825" width="5.75" style="3" customWidth="1"/>
    <col min="2826" max="2826" width="45.75" style="3" customWidth="1"/>
    <col min="2827" max="2828" width="40.7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75" style="3" customWidth="1"/>
    <col min="3075" max="3076" width="20.75" style="3" customWidth="1"/>
    <col min="3077" max="3077" width="68" style="3" customWidth="1"/>
    <col min="3078" max="3078" width="6.25" style="3" customWidth="1"/>
    <col min="3079" max="3080" width="9.875" style="3" bestFit="1" customWidth="1"/>
    <col min="3081" max="3081" width="5.75" style="3" customWidth="1"/>
    <col min="3082" max="3082" width="45.75" style="3" customWidth="1"/>
    <col min="3083" max="3084" width="40.7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75" style="3" customWidth="1"/>
    <col min="3331" max="3332" width="20.75" style="3" customWidth="1"/>
    <col min="3333" max="3333" width="68" style="3" customWidth="1"/>
    <col min="3334" max="3334" width="6.25" style="3" customWidth="1"/>
    <col min="3335" max="3336" width="9.875" style="3" bestFit="1" customWidth="1"/>
    <col min="3337" max="3337" width="5.75" style="3" customWidth="1"/>
    <col min="3338" max="3338" width="45.75" style="3" customWidth="1"/>
    <col min="3339" max="3340" width="40.7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75" style="3" customWidth="1"/>
    <col min="3587" max="3588" width="20.75" style="3" customWidth="1"/>
    <col min="3589" max="3589" width="68" style="3" customWidth="1"/>
    <col min="3590" max="3590" width="6.25" style="3" customWidth="1"/>
    <col min="3591" max="3592" width="9.875" style="3" bestFit="1" customWidth="1"/>
    <col min="3593" max="3593" width="5.75" style="3" customWidth="1"/>
    <col min="3594" max="3594" width="45.75" style="3" customWidth="1"/>
    <col min="3595" max="3596" width="40.7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75" style="3" customWidth="1"/>
    <col min="3843" max="3844" width="20.75" style="3" customWidth="1"/>
    <col min="3845" max="3845" width="68" style="3" customWidth="1"/>
    <col min="3846" max="3846" width="6.25" style="3" customWidth="1"/>
    <col min="3847" max="3848" width="9.875" style="3" bestFit="1" customWidth="1"/>
    <col min="3849" max="3849" width="5.75" style="3" customWidth="1"/>
    <col min="3850" max="3850" width="45.75" style="3" customWidth="1"/>
    <col min="3851" max="3852" width="40.7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75" style="3" customWidth="1"/>
    <col min="4099" max="4100" width="20.75" style="3" customWidth="1"/>
    <col min="4101" max="4101" width="68" style="3" customWidth="1"/>
    <col min="4102" max="4102" width="6.25" style="3" customWidth="1"/>
    <col min="4103" max="4104" width="9.875" style="3" bestFit="1" customWidth="1"/>
    <col min="4105" max="4105" width="5.75" style="3" customWidth="1"/>
    <col min="4106" max="4106" width="45.75" style="3" customWidth="1"/>
    <col min="4107" max="4108" width="40.7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75" style="3" customWidth="1"/>
    <col min="4355" max="4356" width="20.75" style="3" customWidth="1"/>
    <col min="4357" max="4357" width="68" style="3" customWidth="1"/>
    <col min="4358" max="4358" width="6.25" style="3" customWidth="1"/>
    <col min="4359" max="4360" width="9.875" style="3" bestFit="1" customWidth="1"/>
    <col min="4361" max="4361" width="5.75" style="3" customWidth="1"/>
    <col min="4362" max="4362" width="45.75" style="3" customWidth="1"/>
    <col min="4363" max="4364" width="40.7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75" style="3" customWidth="1"/>
    <col min="4611" max="4612" width="20.75" style="3" customWidth="1"/>
    <col min="4613" max="4613" width="68" style="3" customWidth="1"/>
    <col min="4614" max="4614" width="6.25" style="3" customWidth="1"/>
    <col min="4615" max="4616" width="9.875" style="3" bestFit="1" customWidth="1"/>
    <col min="4617" max="4617" width="5.75" style="3" customWidth="1"/>
    <col min="4618" max="4618" width="45.75" style="3" customWidth="1"/>
    <col min="4619" max="4620" width="40.7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75" style="3" customWidth="1"/>
    <col min="4867" max="4868" width="20.75" style="3" customWidth="1"/>
    <col min="4869" max="4869" width="68" style="3" customWidth="1"/>
    <col min="4870" max="4870" width="6.25" style="3" customWidth="1"/>
    <col min="4871" max="4872" width="9.875" style="3" bestFit="1" customWidth="1"/>
    <col min="4873" max="4873" width="5.75" style="3" customWidth="1"/>
    <col min="4874" max="4874" width="45.75" style="3" customWidth="1"/>
    <col min="4875" max="4876" width="40.7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75" style="3" customWidth="1"/>
    <col min="5123" max="5124" width="20.75" style="3" customWidth="1"/>
    <col min="5125" max="5125" width="68" style="3" customWidth="1"/>
    <col min="5126" max="5126" width="6.25" style="3" customWidth="1"/>
    <col min="5127" max="5128" width="9.875" style="3" bestFit="1" customWidth="1"/>
    <col min="5129" max="5129" width="5.75" style="3" customWidth="1"/>
    <col min="5130" max="5130" width="45.75" style="3" customWidth="1"/>
    <col min="5131" max="5132" width="40.7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75" style="3" customWidth="1"/>
    <col min="5379" max="5380" width="20.75" style="3" customWidth="1"/>
    <col min="5381" max="5381" width="68" style="3" customWidth="1"/>
    <col min="5382" max="5382" width="6.25" style="3" customWidth="1"/>
    <col min="5383" max="5384" width="9.875" style="3" bestFit="1" customWidth="1"/>
    <col min="5385" max="5385" width="5.75" style="3" customWidth="1"/>
    <col min="5386" max="5386" width="45.75" style="3" customWidth="1"/>
    <col min="5387" max="5388" width="40.7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75" style="3" customWidth="1"/>
    <col min="5635" max="5636" width="20.75" style="3" customWidth="1"/>
    <col min="5637" max="5637" width="68" style="3" customWidth="1"/>
    <col min="5638" max="5638" width="6.25" style="3" customWidth="1"/>
    <col min="5639" max="5640" width="9.875" style="3" bestFit="1" customWidth="1"/>
    <col min="5641" max="5641" width="5.75" style="3" customWidth="1"/>
    <col min="5642" max="5642" width="45.75" style="3" customWidth="1"/>
    <col min="5643" max="5644" width="40.7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75" style="3" customWidth="1"/>
    <col min="5891" max="5892" width="20.75" style="3" customWidth="1"/>
    <col min="5893" max="5893" width="68" style="3" customWidth="1"/>
    <col min="5894" max="5894" width="6.25" style="3" customWidth="1"/>
    <col min="5895" max="5896" width="9.875" style="3" bestFit="1" customWidth="1"/>
    <col min="5897" max="5897" width="5.75" style="3" customWidth="1"/>
    <col min="5898" max="5898" width="45.75" style="3" customWidth="1"/>
    <col min="5899" max="5900" width="40.7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75" style="3" customWidth="1"/>
    <col min="6147" max="6148" width="20.75" style="3" customWidth="1"/>
    <col min="6149" max="6149" width="68" style="3" customWidth="1"/>
    <col min="6150" max="6150" width="6.25" style="3" customWidth="1"/>
    <col min="6151" max="6152" width="9.875" style="3" bestFit="1" customWidth="1"/>
    <col min="6153" max="6153" width="5.75" style="3" customWidth="1"/>
    <col min="6154" max="6154" width="45.75" style="3" customWidth="1"/>
    <col min="6155" max="6156" width="40.7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75" style="3" customWidth="1"/>
    <col min="6403" max="6404" width="20.75" style="3" customWidth="1"/>
    <col min="6405" max="6405" width="68" style="3" customWidth="1"/>
    <col min="6406" max="6406" width="6.25" style="3" customWidth="1"/>
    <col min="6407" max="6408" width="9.875" style="3" bestFit="1" customWidth="1"/>
    <col min="6409" max="6409" width="5.75" style="3" customWidth="1"/>
    <col min="6410" max="6410" width="45.75" style="3" customWidth="1"/>
    <col min="6411" max="6412" width="40.7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75" style="3" customWidth="1"/>
    <col min="6659" max="6660" width="20.75" style="3" customWidth="1"/>
    <col min="6661" max="6661" width="68" style="3" customWidth="1"/>
    <col min="6662" max="6662" width="6.25" style="3" customWidth="1"/>
    <col min="6663" max="6664" width="9.875" style="3" bestFit="1" customWidth="1"/>
    <col min="6665" max="6665" width="5.75" style="3" customWidth="1"/>
    <col min="6666" max="6666" width="45.75" style="3" customWidth="1"/>
    <col min="6667" max="6668" width="40.7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75" style="3" customWidth="1"/>
    <col min="6915" max="6916" width="20.75" style="3" customWidth="1"/>
    <col min="6917" max="6917" width="68" style="3" customWidth="1"/>
    <col min="6918" max="6918" width="6.25" style="3" customWidth="1"/>
    <col min="6919" max="6920" width="9.875" style="3" bestFit="1" customWidth="1"/>
    <col min="6921" max="6921" width="5.75" style="3" customWidth="1"/>
    <col min="6922" max="6922" width="45.75" style="3" customWidth="1"/>
    <col min="6923" max="6924" width="40.7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75" style="3" customWidth="1"/>
    <col min="7171" max="7172" width="20.75" style="3" customWidth="1"/>
    <col min="7173" max="7173" width="68" style="3" customWidth="1"/>
    <col min="7174" max="7174" width="6.25" style="3" customWidth="1"/>
    <col min="7175" max="7176" width="9.875" style="3" bestFit="1" customWidth="1"/>
    <col min="7177" max="7177" width="5.75" style="3" customWidth="1"/>
    <col min="7178" max="7178" width="45.75" style="3" customWidth="1"/>
    <col min="7179" max="7180" width="40.7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75" style="3" customWidth="1"/>
    <col min="7427" max="7428" width="20.75" style="3" customWidth="1"/>
    <col min="7429" max="7429" width="68" style="3" customWidth="1"/>
    <col min="7430" max="7430" width="6.25" style="3" customWidth="1"/>
    <col min="7431" max="7432" width="9.875" style="3" bestFit="1" customWidth="1"/>
    <col min="7433" max="7433" width="5.75" style="3" customWidth="1"/>
    <col min="7434" max="7434" width="45.75" style="3" customWidth="1"/>
    <col min="7435" max="7436" width="40.7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75" style="3" customWidth="1"/>
    <col min="7683" max="7684" width="20.75" style="3" customWidth="1"/>
    <col min="7685" max="7685" width="68" style="3" customWidth="1"/>
    <col min="7686" max="7686" width="6.25" style="3" customWidth="1"/>
    <col min="7687" max="7688" width="9.875" style="3" bestFit="1" customWidth="1"/>
    <col min="7689" max="7689" width="5.75" style="3" customWidth="1"/>
    <col min="7690" max="7690" width="45.75" style="3" customWidth="1"/>
    <col min="7691" max="7692" width="40.7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75" style="3" customWidth="1"/>
    <col min="7939" max="7940" width="20.75" style="3" customWidth="1"/>
    <col min="7941" max="7941" width="68" style="3" customWidth="1"/>
    <col min="7942" max="7942" width="6.25" style="3" customWidth="1"/>
    <col min="7943" max="7944" width="9.875" style="3" bestFit="1" customWidth="1"/>
    <col min="7945" max="7945" width="5.75" style="3" customWidth="1"/>
    <col min="7946" max="7946" width="45.75" style="3" customWidth="1"/>
    <col min="7947" max="7948" width="40.7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75" style="3" customWidth="1"/>
    <col min="8195" max="8196" width="20.75" style="3" customWidth="1"/>
    <col min="8197" max="8197" width="68" style="3" customWidth="1"/>
    <col min="8198" max="8198" width="6.25" style="3" customWidth="1"/>
    <col min="8199" max="8200" width="9.875" style="3" bestFit="1" customWidth="1"/>
    <col min="8201" max="8201" width="5.75" style="3" customWidth="1"/>
    <col min="8202" max="8202" width="45.75" style="3" customWidth="1"/>
    <col min="8203" max="8204" width="40.7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75" style="3" customWidth="1"/>
    <col min="8451" max="8452" width="20.75" style="3" customWidth="1"/>
    <col min="8453" max="8453" width="68" style="3" customWidth="1"/>
    <col min="8454" max="8454" width="6.25" style="3" customWidth="1"/>
    <col min="8455" max="8456" width="9.875" style="3" bestFit="1" customWidth="1"/>
    <col min="8457" max="8457" width="5.75" style="3" customWidth="1"/>
    <col min="8458" max="8458" width="45.75" style="3" customWidth="1"/>
    <col min="8459" max="8460" width="40.7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75" style="3" customWidth="1"/>
    <col min="8707" max="8708" width="20.75" style="3" customWidth="1"/>
    <col min="8709" max="8709" width="68" style="3" customWidth="1"/>
    <col min="8710" max="8710" width="6.25" style="3" customWidth="1"/>
    <col min="8711" max="8712" width="9.875" style="3" bestFit="1" customWidth="1"/>
    <col min="8713" max="8713" width="5.75" style="3" customWidth="1"/>
    <col min="8714" max="8714" width="45.75" style="3" customWidth="1"/>
    <col min="8715" max="8716" width="40.7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75" style="3" customWidth="1"/>
    <col min="8963" max="8964" width="20.75" style="3" customWidth="1"/>
    <col min="8965" max="8965" width="68" style="3" customWidth="1"/>
    <col min="8966" max="8966" width="6.25" style="3" customWidth="1"/>
    <col min="8967" max="8968" width="9.875" style="3" bestFit="1" customWidth="1"/>
    <col min="8969" max="8969" width="5.75" style="3" customWidth="1"/>
    <col min="8970" max="8970" width="45.75" style="3" customWidth="1"/>
    <col min="8971" max="8972" width="40.7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75" style="3" customWidth="1"/>
    <col min="9219" max="9220" width="20.75" style="3" customWidth="1"/>
    <col min="9221" max="9221" width="68" style="3" customWidth="1"/>
    <col min="9222" max="9222" width="6.25" style="3" customWidth="1"/>
    <col min="9223" max="9224" width="9.875" style="3" bestFit="1" customWidth="1"/>
    <col min="9225" max="9225" width="5.75" style="3" customWidth="1"/>
    <col min="9226" max="9226" width="45.75" style="3" customWidth="1"/>
    <col min="9227" max="9228" width="40.7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75" style="3" customWidth="1"/>
    <col min="9475" max="9476" width="20.75" style="3" customWidth="1"/>
    <col min="9477" max="9477" width="68" style="3" customWidth="1"/>
    <col min="9478" max="9478" width="6.25" style="3" customWidth="1"/>
    <col min="9479" max="9480" width="9.875" style="3" bestFit="1" customWidth="1"/>
    <col min="9481" max="9481" width="5.75" style="3" customWidth="1"/>
    <col min="9482" max="9482" width="45.75" style="3" customWidth="1"/>
    <col min="9483" max="9484" width="40.7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75" style="3" customWidth="1"/>
    <col min="9731" max="9732" width="20.75" style="3" customWidth="1"/>
    <col min="9733" max="9733" width="68" style="3" customWidth="1"/>
    <col min="9734" max="9734" width="6.25" style="3" customWidth="1"/>
    <col min="9735" max="9736" width="9.875" style="3" bestFit="1" customWidth="1"/>
    <col min="9737" max="9737" width="5.75" style="3" customWidth="1"/>
    <col min="9738" max="9738" width="45.75" style="3" customWidth="1"/>
    <col min="9739" max="9740" width="40.7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75" style="3" customWidth="1"/>
    <col min="9987" max="9988" width="20.75" style="3" customWidth="1"/>
    <col min="9989" max="9989" width="68" style="3" customWidth="1"/>
    <col min="9990" max="9990" width="6.25" style="3" customWidth="1"/>
    <col min="9991" max="9992" width="9.875" style="3" bestFit="1" customWidth="1"/>
    <col min="9993" max="9993" width="5.75" style="3" customWidth="1"/>
    <col min="9994" max="9994" width="45.75" style="3" customWidth="1"/>
    <col min="9995" max="9996" width="40.7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75" style="3" customWidth="1"/>
    <col min="10243" max="10244" width="20.75" style="3" customWidth="1"/>
    <col min="10245" max="10245" width="68" style="3" customWidth="1"/>
    <col min="10246" max="10246" width="6.25" style="3" customWidth="1"/>
    <col min="10247" max="10248" width="9.875" style="3" bestFit="1" customWidth="1"/>
    <col min="10249" max="10249" width="5.75" style="3" customWidth="1"/>
    <col min="10250" max="10250" width="45.75" style="3" customWidth="1"/>
    <col min="10251" max="10252" width="40.7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75" style="3" customWidth="1"/>
    <col min="10499" max="10500" width="20.75" style="3" customWidth="1"/>
    <col min="10501" max="10501" width="68" style="3" customWidth="1"/>
    <col min="10502" max="10502" width="6.25" style="3" customWidth="1"/>
    <col min="10503" max="10504" width="9.875" style="3" bestFit="1" customWidth="1"/>
    <col min="10505" max="10505" width="5.75" style="3" customWidth="1"/>
    <col min="10506" max="10506" width="45.75" style="3" customWidth="1"/>
    <col min="10507" max="10508" width="40.7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75" style="3" customWidth="1"/>
    <col min="10755" max="10756" width="20.75" style="3" customWidth="1"/>
    <col min="10757" max="10757" width="68" style="3" customWidth="1"/>
    <col min="10758" max="10758" width="6.25" style="3" customWidth="1"/>
    <col min="10759" max="10760" width="9.875" style="3" bestFit="1" customWidth="1"/>
    <col min="10761" max="10761" width="5.75" style="3" customWidth="1"/>
    <col min="10762" max="10762" width="45.75" style="3" customWidth="1"/>
    <col min="10763" max="10764" width="40.7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75" style="3" customWidth="1"/>
    <col min="11011" max="11012" width="20.75" style="3" customWidth="1"/>
    <col min="11013" max="11013" width="68" style="3" customWidth="1"/>
    <col min="11014" max="11014" width="6.25" style="3" customWidth="1"/>
    <col min="11015" max="11016" width="9.875" style="3" bestFit="1" customWidth="1"/>
    <col min="11017" max="11017" width="5.75" style="3" customWidth="1"/>
    <col min="11018" max="11018" width="45.75" style="3" customWidth="1"/>
    <col min="11019" max="11020" width="40.7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75" style="3" customWidth="1"/>
    <col min="11267" max="11268" width="20.75" style="3" customWidth="1"/>
    <col min="11269" max="11269" width="68" style="3" customWidth="1"/>
    <col min="11270" max="11270" width="6.25" style="3" customWidth="1"/>
    <col min="11271" max="11272" width="9.875" style="3" bestFit="1" customWidth="1"/>
    <col min="11273" max="11273" width="5.75" style="3" customWidth="1"/>
    <col min="11274" max="11274" width="45.75" style="3" customWidth="1"/>
    <col min="11275" max="11276" width="40.7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75" style="3" customWidth="1"/>
    <col min="11523" max="11524" width="20.75" style="3" customWidth="1"/>
    <col min="11525" max="11525" width="68" style="3" customWidth="1"/>
    <col min="11526" max="11526" width="6.25" style="3" customWidth="1"/>
    <col min="11527" max="11528" width="9.875" style="3" bestFit="1" customWidth="1"/>
    <col min="11529" max="11529" width="5.75" style="3" customWidth="1"/>
    <col min="11530" max="11530" width="45.75" style="3" customWidth="1"/>
    <col min="11531" max="11532" width="40.7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75" style="3" customWidth="1"/>
    <col min="11779" max="11780" width="20.75" style="3" customWidth="1"/>
    <col min="11781" max="11781" width="68" style="3" customWidth="1"/>
    <col min="11782" max="11782" width="6.25" style="3" customWidth="1"/>
    <col min="11783" max="11784" width="9.875" style="3" bestFit="1" customWidth="1"/>
    <col min="11785" max="11785" width="5.75" style="3" customWidth="1"/>
    <col min="11786" max="11786" width="45.75" style="3" customWidth="1"/>
    <col min="11787" max="11788" width="40.7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75" style="3" customWidth="1"/>
    <col min="12035" max="12036" width="20.75" style="3" customWidth="1"/>
    <col min="12037" max="12037" width="68" style="3" customWidth="1"/>
    <col min="12038" max="12038" width="6.25" style="3" customWidth="1"/>
    <col min="12039" max="12040" width="9.875" style="3" bestFit="1" customWidth="1"/>
    <col min="12041" max="12041" width="5.75" style="3" customWidth="1"/>
    <col min="12042" max="12042" width="45.75" style="3" customWidth="1"/>
    <col min="12043" max="12044" width="40.7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75" style="3" customWidth="1"/>
    <col min="12291" max="12292" width="20.75" style="3" customWidth="1"/>
    <col min="12293" max="12293" width="68" style="3" customWidth="1"/>
    <col min="12294" max="12294" width="6.25" style="3" customWidth="1"/>
    <col min="12295" max="12296" width="9.875" style="3" bestFit="1" customWidth="1"/>
    <col min="12297" max="12297" width="5.75" style="3" customWidth="1"/>
    <col min="12298" max="12298" width="45.75" style="3" customWidth="1"/>
    <col min="12299" max="12300" width="40.7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75" style="3" customWidth="1"/>
    <col min="12547" max="12548" width="20.75" style="3" customWidth="1"/>
    <col min="12549" max="12549" width="68" style="3" customWidth="1"/>
    <col min="12550" max="12550" width="6.25" style="3" customWidth="1"/>
    <col min="12551" max="12552" width="9.875" style="3" bestFit="1" customWidth="1"/>
    <col min="12553" max="12553" width="5.75" style="3" customWidth="1"/>
    <col min="12554" max="12554" width="45.75" style="3" customWidth="1"/>
    <col min="12555" max="12556" width="40.7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75" style="3" customWidth="1"/>
    <col min="12803" max="12804" width="20.75" style="3" customWidth="1"/>
    <col min="12805" max="12805" width="68" style="3" customWidth="1"/>
    <col min="12806" max="12806" width="6.25" style="3" customWidth="1"/>
    <col min="12807" max="12808" width="9.875" style="3" bestFit="1" customWidth="1"/>
    <col min="12809" max="12809" width="5.75" style="3" customWidth="1"/>
    <col min="12810" max="12810" width="45.75" style="3" customWidth="1"/>
    <col min="12811" max="12812" width="40.7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75" style="3" customWidth="1"/>
    <col min="13059" max="13060" width="20.75" style="3" customWidth="1"/>
    <col min="13061" max="13061" width="68" style="3" customWidth="1"/>
    <col min="13062" max="13062" width="6.25" style="3" customWidth="1"/>
    <col min="13063" max="13064" width="9.875" style="3" bestFit="1" customWidth="1"/>
    <col min="13065" max="13065" width="5.75" style="3" customWidth="1"/>
    <col min="13066" max="13066" width="45.75" style="3" customWidth="1"/>
    <col min="13067" max="13068" width="40.7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75" style="3" customWidth="1"/>
    <col min="13315" max="13316" width="20.75" style="3" customWidth="1"/>
    <col min="13317" max="13317" width="68" style="3" customWidth="1"/>
    <col min="13318" max="13318" width="6.25" style="3" customWidth="1"/>
    <col min="13319" max="13320" width="9.875" style="3" bestFit="1" customWidth="1"/>
    <col min="13321" max="13321" width="5.75" style="3" customWidth="1"/>
    <col min="13322" max="13322" width="45.75" style="3" customWidth="1"/>
    <col min="13323" max="13324" width="40.7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75" style="3" customWidth="1"/>
    <col min="13571" max="13572" width="20.75" style="3" customWidth="1"/>
    <col min="13573" max="13573" width="68" style="3" customWidth="1"/>
    <col min="13574" max="13574" width="6.25" style="3" customWidth="1"/>
    <col min="13575" max="13576" width="9.875" style="3" bestFit="1" customWidth="1"/>
    <col min="13577" max="13577" width="5.75" style="3" customWidth="1"/>
    <col min="13578" max="13578" width="45.75" style="3" customWidth="1"/>
    <col min="13579" max="13580" width="40.7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75" style="3" customWidth="1"/>
    <col min="13827" max="13828" width="20.75" style="3" customWidth="1"/>
    <col min="13829" max="13829" width="68" style="3" customWidth="1"/>
    <col min="13830" max="13830" width="6.25" style="3" customWidth="1"/>
    <col min="13831" max="13832" width="9.875" style="3" bestFit="1" customWidth="1"/>
    <col min="13833" max="13833" width="5.75" style="3" customWidth="1"/>
    <col min="13834" max="13834" width="45.75" style="3" customWidth="1"/>
    <col min="13835" max="13836" width="40.7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75" style="3" customWidth="1"/>
    <col min="14083" max="14084" width="20.75" style="3" customWidth="1"/>
    <col min="14085" max="14085" width="68" style="3" customWidth="1"/>
    <col min="14086" max="14086" width="6.25" style="3" customWidth="1"/>
    <col min="14087" max="14088" width="9.875" style="3" bestFit="1" customWidth="1"/>
    <col min="14089" max="14089" width="5.75" style="3" customWidth="1"/>
    <col min="14090" max="14090" width="45.75" style="3" customWidth="1"/>
    <col min="14091" max="14092" width="40.7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75" style="3" customWidth="1"/>
    <col min="14339" max="14340" width="20.75" style="3" customWidth="1"/>
    <col min="14341" max="14341" width="68" style="3" customWidth="1"/>
    <col min="14342" max="14342" width="6.25" style="3" customWidth="1"/>
    <col min="14343" max="14344" width="9.875" style="3" bestFit="1" customWidth="1"/>
    <col min="14345" max="14345" width="5.75" style="3" customWidth="1"/>
    <col min="14346" max="14346" width="45.75" style="3" customWidth="1"/>
    <col min="14347" max="14348" width="40.7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75" style="3" customWidth="1"/>
    <col min="14595" max="14596" width="20.75" style="3" customWidth="1"/>
    <col min="14597" max="14597" width="68" style="3" customWidth="1"/>
    <col min="14598" max="14598" width="6.25" style="3" customWidth="1"/>
    <col min="14599" max="14600" width="9.875" style="3" bestFit="1" customWidth="1"/>
    <col min="14601" max="14601" width="5.75" style="3" customWidth="1"/>
    <col min="14602" max="14602" width="45.75" style="3" customWidth="1"/>
    <col min="14603" max="14604" width="40.7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75" style="3" customWidth="1"/>
    <col min="14851" max="14852" width="20.75" style="3" customWidth="1"/>
    <col min="14853" max="14853" width="68" style="3" customWidth="1"/>
    <col min="14854" max="14854" width="6.25" style="3" customWidth="1"/>
    <col min="14855" max="14856" width="9.875" style="3" bestFit="1" customWidth="1"/>
    <col min="14857" max="14857" width="5.75" style="3" customWidth="1"/>
    <col min="14858" max="14858" width="45.75" style="3" customWidth="1"/>
    <col min="14859" max="14860" width="40.7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75" style="3" customWidth="1"/>
    <col min="15107" max="15108" width="20.75" style="3" customWidth="1"/>
    <col min="15109" max="15109" width="68" style="3" customWidth="1"/>
    <col min="15110" max="15110" width="6.25" style="3" customWidth="1"/>
    <col min="15111" max="15112" width="9.875" style="3" bestFit="1" customWidth="1"/>
    <col min="15113" max="15113" width="5.75" style="3" customWidth="1"/>
    <col min="15114" max="15114" width="45.75" style="3" customWidth="1"/>
    <col min="15115" max="15116" width="40.7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75" style="3" customWidth="1"/>
    <col min="15363" max="15364" width="20.75" style="3" customWidth="1"/>
    <col min="15365" max="15365" width="68" style="3" customWidth="1"/>
    <col min="15366" max="15366" width="6.25" style="3" customWidth="1"/>
    <col min="15367" max="15368" width="9.875" style="3" bestFit="1" customWidth="1"/>
    <col min="15369" max="15369" width="5.75" style="3" customWidth="1"/>
    <col min="15370" max="15370" width="45.75" style="3" customWidth="1"/>
    <col min="15371" max="15372" width="40.7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75" style="3" customWidth="1"/>
    <col min="15619" max="15620" width="20.75" style="3" customWidth="1"/>
    <col min="15621" max="15621" width="68" style="3" customWidth="1"/>
    <col min="15622" max="15622" width="6.25" style="3" customWidth="1"/>
    <col min="15623" max="15624" width="9.875" style="3" bestFit="1" customWidth="1"/>
    <col min="15625" max="15625" width="5.75" style="3" customWidth="1"/>
    <col min="15626" max="15626" width="45.75" style="3" customWidth="1"/>
    <col min="15627" max="15628" width="40.7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75" style="3" customWidth="1"/>
    <col min="15875" max="15876" width="20.75" style="3" customWidth="1"/>
    <col min="15877" max="15877" width="68" style="3" customWidth="1"/>
    <col min="15878" max="15878" width="6.25" style="3" customWidth="1"/>
    <col min="15879" max="15880" width="9.875" style="3" bestFit="1" customWidth="1"/>
    <col min="15881" max="15881" width="5.75" style="3" customWidth="1"/>
    <col min="15882" max="15882" width="45.75" style="3" customWidth="1"/>
    <col min="15883" max="15884" width="40.7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75" style="3" customWidth="1"/>
    <col min="16131" max="16132" width="20.75" style="3" customWidth="1"/>
    <col min="16133" max="16133" width="68" style="3" customWidth="1"/>
    <col min="16134" max="16134" width="6.25" style="3" customWidth="1"/>
    <col min="16135" max="16136" width="9.875" style="3" bestFit="1" customWidth="1"/>
    <col min="16137" max="16137" width="5.75" style="3" customWidth="1"/>
    <col min="16138" max="16138" width="45.75" style="3" customWidth="1"/>
    <col min="16139" max="16140" width="40.7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583" t="s">
        <v>1706</v>
      </c>
      <c r="G2" s="4" t="s">
        <v>2</v>
      </c>
      <c r="H2" s="5"/>
      <c r="I2" s="6"/>
      <c r="J2" s="125">
        <f>SUM(H:H)</f>
        <v>1532287</v>
      </c>
      <c r="K2" s="584"/>
    </row>
    <row r="3" spans="2:17" ht="20.100000000000001" customHeight="1">
      <c r="B3" s="1" t="s">
        <v>3</v>
      </c>
      <c r="C3" s="1"/>
      <c r="D3" s="1"/>
      <c r="E3" s="585" t="s">
        <v>714</v>
      </c>
    </row>
    <row r="4" spans="2:17" ht="20.100000000000001" customHeight="1">
      <c r="B4" s="1" t="s">
        <v>5</v>
      </c>
      <c r="C4" s="1"/>
      <c r="D4" s="1"/>
      <c r="E4" s="585">
        <v>193677</v>
      </c>
    </row>
    <row r="5" spans="2:17" ht="20.100000000000001" customHeight="1">
      <c r="B5" s="1" t="s">
        <v>6</v>
      </c>
      <c r="C5" s="1"/>
      <c r="D5" s="1"/>
      <c r="E5" s="586">
        <v>44624</v>
      </c>
    </row>
    <row r="6" spans="2:17" ht="20.100000000000001" customHeight="1">
      <c r="B6" s="1" t="s">
        <v>8</v>
      </c>
      <c r="C6" s="1"/>
      <c r="D6" s="1"/>
      <c r="E6" s="586">
        <v>44643</v>
      </c>
    </row>
    <row r="7" spans="2:17">
      <c r="F7" s="17"/>
    </row>
    <row r="8" spans="2:17" s="9" customFormat="1" ht="19.899999999999999" customHeight="1">
      <c r="B8" s="16" t="s">
        <v>9</v>
      </c>
      <c r="C8" s="16" t="s">
        <v>10</v>
      </c>
      <c r="D8" s="16" t="s">
        <v>11</v>
      </c>
      <c r="E8" s="588" t="s">
        <v>12</v>
      </c>
      <c r="F8" s="17"/>
      <c r="G8" s="17" t="s">
        <v>14</v>
      </c>
      <c r="H8" s="18" t="s">
        <v>15</v>
      </c>
      <c r="I8" s="18" t="s">
        <v>16</v>
      </c>
      <c r="J8" s="17"/>
      <c r="K8" s="17" t="s">
        <v>18</v>
      </c>
      <c r="L8" s="17" t="s">
        <v>19</v>
      </c>
      <c r="M8" s="19" t="s">
        <v>20</v>
      </c>
      <c r="N8" s="16" t="s">
        <v>21</v>
      </c>
      <c r="O8" s="17" t="s">
        <v>22</v>
      </c>
      <c r="P8" s="19" t="s">
        <v>23</v>
      </c>
      <c r="Q8" s="21" t="s">
        <v>24</v>
      </c>
    </row>
    <row r="9" spans="2:17" s="9" customFormat="1" ht="19.899999999999999" customHeight="1">
      <c r="B9" s="59">
        <v>1</v>
      </c>
      <c r="C9" s="59" t="s">
        <v>25</v>
      </c>
      <c r="D9" s="59" t="s">
        <v>25</v>
      </c>
      <c r="E9" s="62" t="s">
        <v>1707</v>
      </c>
      <c r="F9" s="589">
        <v>1</v>
      </c>
      <c r="G9" s="590">
        <v>770000</v>
      </c>
      <c r="H9" s="134">
        <f t="shared" ref="H9:H72" si="0">F9*G9</f>
        <v>770000</v>
      </c>
      <c r="I9" s="61"/>
      <c r="J9" s="55" t="s">
        <v>1708</v>
      </c>
      <c r="K9" s="55" t="s">
        <v>1709</v>
      </c>
      <c r="L9" s="64"/>
      <c r="M9" s="204">
        <v>44581</v>
      </c>
      <c r="N9" s="59"/>
      <c r="O9" s="359">
        <v>44631</v>
      </c>
      <c r="P9" s="204">
        <v>44624</v>
      </c>
      <c r="Q9" s="206">
        <v>44624</v>
      </c>
    </row>
    <row r="10" spans="2:17" s="9" customFormat="1" ht="19.899999999999999" customHeight="1">
      <c r="B10" s="59">
        <v>3</v>
      </c>
      <c r="C10" s="59" t="s">
        <v>25</v>
      </c>
      <c r="D10" s="59" t="s">
        <v>25</v>
      </c>
      <c r="E10" s="62" t="s">
        <v>1710</v>
      </c>
      <c r="F10" s="589">
        <v>1</v>
      </c>
      <c r="G10" s="203">
        <v>31500</v>
      </c>
      <c r="H10" s="134">
        <f t="shared" si="0"/>
        <v>31500</v>
      </c>
      <c r="I10" s="61"/>
      <c r="J10" s="55" t="s">
        <v>1708</v>
      </c>
      <c r="K10" s="62"/>
      <c r="L10" s="64"/>
      <c r="M10" s="204">
        <v>44581</v>
      </c>
      <c r="N10" s="59"/>
      <c r="O10" s="359">
        <v>44631</v>
      </c>
      <c r="P10" s="204">
        <v>44624</v>
      </c>
      <c r="Q10" s="206">
        <v>44624</v>
      </c>
    </row>
    <row r="11" spans="2:17" s="9" customFormat="1" ht="19.899999999999999" customHeight="1">
      <c r="B11" s="59">
        <v>2</v>
      </c>
      <c r="C11" s="59" t="s">
        <v>25</v>
      </c>
      <c r="D11" s="59" t="s">
        <v>25</v>
      </c>
      <c r="E11" s="62" t="s">
        <v>1711</v>
      </c>
      <c r="F11" s="589">
        <v>1</v>
      </c>
      <c r="G11" s="203">
        <v>14000</v>
      </c>
      <c r="H11" s="134">
        <f t="shared" si="0"/>
        <v>14000</v>
      </c>
      <c r="I11" s="61"/>
      <c r="J11" s="55" t="s">
        <v>1708</v>
      </c>
      <c r="K11" s="62"/>
      <c r="L11" s="64"/>
      <c r="M11" s="204">
        <v>44581</v>
      </c>
      <c r="N11" s="59"/>
      <c r="O11" s="359">
        <v>44631</v>
      </c>
      <c r="P11" s="204">
        <v>44624</v>
      </c>
      <c r="Q11" s="206">
        <v>44624</v>
      </c>
    </row>
    <row r="12" spans="2:17" s="9" customFormat="1" ht="19.899999999999999" customHeight="1">
      <c r="B12" s="59">
        <v>1</v>
      </c>
      <c r="C12" s="59" t="s">
        <v>25</v>
      </c>
      <c r="D12" s="59" t="s">
        <v>25</v>
      </c>
      <c r="E12" s="62" t="s">
        <v>1712</v>
      </c>
      <c r="F12" s="589">
        <v>1</v>
      </c>
      <c r="G12" s="203">
        <v>12000</v>
      </c>
      <c r="H12" s="134">
        <f t="shared" si="0"/>
        <v>12000</v>
      </c>
      <c r="I12" s="61"/>
      <c r="J12" s="55" t="s">
        <v>1708</v>
      </c>
      <c r="K12" s="62"/>
      <c r="L12" s="64"/>
      <c r="M12" s="204">
        <v>44581</v>
      </c>
      <c r="N12" s="59"/>
      <c r="O12" s="359">
        <v>44631</v>
      </c>
      <c r="P12" s="204">
        <v>44624</v>
      </c>
      <c r="Q12" s="206">
        <v>44624</v>
      </c>
    </row>
    <row r="13" spans="2:17" s="9" customFormat="1" ht="19.899999999999999" customHeight="1">
      <c r="B13" s="59">
        <v>1</v>
      </c>
      <c r="C13" s="59" t="s">
        <v>25</v>
      </c>
      <c r="D13" s="59" t="s">
        <v>25</v>
      </c>
      <c r="E13" s="62" t="s">
        <v>1713</v>
      </c>
      <c r="F13" s="589">
        <v>1</v>
      </c>
      <c r="G13" s="203">
        <v>14000</v>
      </c>
      <c r="H13" s="134">
        <f t="shared" si="0"/>
        <v>14000</v>
      </c>
      <c r="I13" s="61"/>
      <c r="J13" s="62" t="s">
        <v>1714</v>
      </c>
      <c r="K13" s="62"/>
      <c r="L13" s="64"/>
      <c r="M13" s="204">
        <v>44610</v>
      </c>
      <c r="N13" s="59"/>
      <c r="O13" s="359"/>
      <c r="P13" s="204"/>
      <c r="Q13" s="206"/>
    </row>
    <row r="14" spans="2:17" s="9" customFormat="1" ht="19.899999999999999" customHeight="1">
      <c r="B14" s="59"/>
      <c r="C14" s="59"/>
      <c r="D14" s="59"/>
      <c r="E14" s="591"/>
      <c r="F14" s="589"/>
      <c r="G14" s="203"/>
      <c r="H14" s="134">
        <f t="shared" si="0"/>
        <v>0</v>
      </c>
      <c r="I14" s="61"/>
      <c r="J14" s="62"/>
      <c r="K14" s="62"/>
      <c r="L14" s="64"/>
      <c r="M14" s="204"/>
      <c r="N14" s="59"/>
      <c r="O14" s="359"/>
      <c r="P14" s="204"/>
      <c r="Q14" s="206"/>
    </row>
    <row r="15" spans="2:17" s="112" customFormat="1" ht="19.899999999999999" customHeight="1">
      <c r="B15" s="65">
        <v>6</v>
      </c>
      <c r="C15" s="65" t="s">
        <v>100</v>
      </c>
      <c r="D15" s="65" t="s">
        <v>100</v>
      </c>
      <c r="E15" s="66" t="s">
        <v>101</v>
      </c>
      <c r="F15" s="111">
        <v>1</v>
      </c>
      <c r="G15" s="76">
        <v>2390</v>
      </c>
      <c r="H15" s="85">
        <f t="shared" si="0"/>
        <v>2390</v>
      </c>
      <c r="I15" s="72"/>
      <c r="J15" s="70" t="s">
        <v>102</v>
      </c>
      <c r="K15" s="70"/>
      <c r="L15" s="72" t="s">
        <v>103</v>
      </c>
      <c r="M15" s="113">
        <v>44595</v>
      </c>
      <c r="N15" s="65"/>
      <c r="O15" s="114"/>
      <c r="P15" s="113">
        <v>44609</v>
      </c>
      <c r="Q15" s="115">
        <v>44609</v>
      </c>
    </row>
    <row r="16" spans="2:17" s="75" customFormat="1" ht="19.899999999999999" customHeight="1">
      <c r="B16" s="65">
        <v>16</v>
      </c>
      <c r="C16" s="65" t="s">
        <v>113</v>
      </c>
      <c r="D16" s="65" t="s">
        <v>100</v>
      </c>
      <c r="E16" s="66" t="s">
        <v>114</v>
      </c>
      <c r="F16" s="111">
        <v>10</v>
      </c>
      <c r="G16" s="76">
        <v>43</v>
      </c>
      <c r="H16" s="85">
        <f t="shared" si="0"/>
        <v>430</v>
      </c>
      <c r="I16" s="69"/>
      <c r="J16" s="70" t="s">
        <v>115</v>
      </c>
      <c r="K16" s="70"/>
      <c r="L16" s="72" t="s">
        <v>106</v>
      </c>
      <c r="M16" s="113">
        <v>44595</v>
      </c>
      <c r="N16" s="65"/>
      <c r="O16" s="114"/>
      <c r="P16" s="113">
        <v>44609</v>
      </c>
      <c r="Q16" s="115">
        <v>44609</v>
      </c>
    </row>
    <row r="17" spans="2:17" s="75" customFormat="1" ht="19.899999999999999" customHeight="1">
      <c r="B17" s="65">
        <v>16</v>
      </c>
      <c r="C17" s="65" t="s">
        <v>100</v>
      </c>
      <c r="D17" s="65" t="s">
        <v>100</v>
      </c>
      <c r="E17" s="66" t="s">
        <v>104</v>
      </c>
      <c r="F17" s="111">
        <v>2</v>
      </c>
      <c r="G17" s="76">
        <v>280</v>
      </c>
      <c r="H17" s="85">
        <f t="shared" si="0"/>
        <v>560</v>
      </c>
      <c r="I17" s="69"/>
      <c r="J17" s="70" t="s">
        <v>105</v>
      </c>
      <c r="K17" s="70"/>
      <c r="L17" s="72" t="s">
        <v>106</v>
      </c>
      <c r="M17" s="113">
        <v>44595</v>
      </c>
      <c r="N17" s="65"/>
      <c r="O17" s="114"/>
      <c r="P17" s="113">
        <v>44609</v>
      </c>
      <c r="Q17" s="115">
        <v>44609</v>
      </c>
    </row>
    <row r="18" spans="2:17" s="75" customFormat="1" ht="19.5" customHeight="1">
      <c r="B18" s="65">
        <v>16</v>
      </c>
      <c r="C18" s="65" t="s">
        <v>100</v>
      </c>
      <c r="D18" s="65" t="s">
        <v>100</v>
      </c>
      <c r="E18" s="66" t="s">
        <v>1715</v>
      </c>
      <c r="F18" s="111">
        <v>1</v>
      </c>
      <c r="G18" s="76">
        <v>2030</v>
      </c>
      <c r="H18" s="85">
        <f t="shared" si="0"/>
        <v>2030</v>
      </c>
      <c r="I18" s="72"/>
      <c r="J18" s="70" t="s">
        <v>1716</v>
      </c>
      <c r="K18" s="70"/>
      <c r="L18" s="72" t="s">
        <v>106</v>
      </c>
      <c r="M18" s="113">
        <v>44595</v>
      </c>
      <c r="N18" s="65"/>
      <c r="O18" s="114"/>
      <c r="P18" s="113">
        <v>44609</v>
      </c>
      <c r="Q18" s="115">
        <v>44609</v>
      </c>
    </row>
    <row r="19" spans="2:17" s="75" customFormat="1" ht="19.899999999999999" customHeight="1">
      <c r="B19" s="65">
        <v>16</v>
      </c>
      <c r="C19" s="65" t="s">
        <v>100</v>
      </c>
      <c r="D19" s="65" t="s">
        <v>100</v>
      </c>
      <c r="E19" s="66" t="s">
        <v>1717</v>
      </c>
      <c r="F19" s="111">
        <v>1</v>
      </c>
      <c r="G19" s="76">
        <v>3466</v>
      </c>
      <c r="H19" s="85">
        <f t="shared" si="0"/>
        <v>3466</v>
      </c>
      <c r="I19" s="69"/>
      <c r="J19" s="70" t="s">
        <v>1718</v>
      </c>
      <c r="K19" s="70"/>
      <c r="L19" s="72" t="s">
        <v>106</v>
      </c>
      <c r="M19" s="113">
        <v>44595</v>
      </c>
      <c r="N19" s="65"/>
      <c r="O19" s="114"/>
      <c r="P19" s="113">
        <v>44609</v>
      </c>
      <c r="Q19" s="115">
        <v>44609</v>
      </c>
    </row>
    <row r="20" spans="2:17" s="75" customFormat="1" ht="19.899999999999999" customHeight="1">
      <c r="B20" s="65">
        <v>16</v>
      </c>
      <c r="C20" s="65" t="s">
        <v>100</v>
      </c>
      <c r="D20" s="65" t="s">
        <v>100</v>
      </c>
      <c r="E20" s="66" t="s">
        <v>1719</v>
      </c>
      <c r="F20" s="111">
        <v>1</v>
      </c>
      <c r="G20" s="76">
        <v>1700</v>
      </c>
      <c r="H20" s="85">
        <f t="shared" si="0"/>
        <v>1700</v>
      </c>
      <c r="I20" s="69"/>
      <c r="J20" s="70" t="s">
        <v>108</v>
      </c>
      <c r="K20" s="70"/>
      <c r="L20" s="72" t="s">
        <v>106</v>
      </c>
      <c r="M20" s="113">
        <v>44595</v>
      </c>
      <c r="N20" s="65"/>
      <c r="O20" s="114"/>
      <c r="P20" s="113">
        <v>44609</v>
      </c>
      <c r="Q20" s="115">
        <v>44609</v>
      </c>
    </row>
    <row r="21" spans="2:17" s="75" customFormat="1" ht="19.899999999999999" customHeight="1">
      <c r="B21" s="65">
        <v>16</v>
      </c>
      <c r="C21" s="65" t="s">
        <v>100</v>
      </c>
      <c r="D21" s="65" t="s">
        <v>100</v>
      </c>
      <c r="E21" s="66" t="s">
        <v>1720</v>
      </c>
      <c r="F21" s="111">
        <v>1</v>
      </c>
      <c r="G21" s="76">
        <v>6560</v>
      </c>
      <c r="H21" s="85">
        <f t="shared" si="0"/>
        <v>6560</v>
      </c>
      <c r="I21" s="69"/>
      <c r="J21" s="70" t="s">
        <v>108</v>
      </c>
      <c r="K21" s="70"/>
      <c r="L21" s="72" t="s">
        <v>106</v>
      </c>
      <c r="M21" s="113">
        <v>44595</v>
      </c>
      <c r="N21" s="65"/>
      <c r="O21" s="114"/>
      <c r="P21" s="113">
        <v>44609</v>
      </c>
      <c r="Q21" s="115">
        <v>44609</v>
      </c>
    </row>
    <row r="22" spans="2:17" s="75" customFormat="1" ht="19.899999999999999" customHeight="1">
      <c r="B22" s="65">
        <v>16</v>
      </c>
      <c r="C22" s="65" t="s">
        <v>100</v>
      </c>
      <c r="D22" s="65" t="s">
        <v>100</v>
      </c>
      <c r="E22" s="96" t="s">
        <v>1721</v>
      </c>
      <c r="F22" s="111">
        <v>1</v>
      </c>
      <c r="G22" s="76">
        <v>7490</v>
      </c>
      <c r="H22" s="85">
        <f t="shared" si="0"/>
        <v>7490</v>
      </c>
      <c r="I22" s="69"/>
      <c r="J22" s="70" t="s">
        <v>1722</v>
      </c>
      <c r="K22" s="92"/>
      <c r="L22" s="72" t="s">
        <v>106</v>
      </c>
      <c r="M22" s="113">
        <v>44595</v>
      </c>
      <c r="N22" s="65"/>
      <c r="O22" s="114"/>
      <c r="P22" s="113">
        <v>44609</v>
      </c>
      <c r="Q22" s="115">
        <v>44609</v>
      </c>
    </row>
    <row r="23" spans="2:17" s="75" customFormat="1" ht="19.5" customHeight="1">
      <c r="B23" s="65">
        <v>16</v>
      </c>
      <c r="C23" s="100" t="s">
        <v>1723</v>
      </c>
      <c r="D23" s="100" t="s">
        <v>100</v>
      </c>
      <c r="E23" s="102" t="s">
        <v>1724</v>
      </c>
      <c r="F23" s="111">
        <v>1</v>
      </c>
      <c r="G23" s="104">
        <v>0</v>
      </c>
      <c r="H23" s="105">
        <f t="shared" si="0"/>
        <v>0</v>
      </c>
      <c r="I23" s="69"/>
      <c r="J23" s="102" t="s">
        <v>1725</v>
      </c>
      <c r="K23" s="71" t="s">
        <v>1726</v>
      </c>
      <c r="L23" s="72" t="s">
        <v>1727</v>
      </c>
      <c r="M23" s="113"/>
      <c r="N23" s="65"/>
      <c r="O23" s="114"/>
      <c r="P23" s="113"/>
      <c r="Q23" s="115"/>
    </row>
    <row r="24" spans="2:17" s="75" customFormat="1" ht="19.899999999999999" customHeight="1">
      <c r="B24" s="65">
        <v>16</v>
      </c>
      <c r="C24" s="100" t="s">
        <v>1723</v>
      </c>
      <c r="D24" s="100" t="s">
        <v>100</v>
      </c>
      <c r="E24" s="102" t="s">
        <v>1728</v>
      </c>
      <c r="F24" s="111">
        <v>1</v>
      </c>
      <c r="G24" s="104">
        <v>0</v>
      </c>
      <c r="H24" s="105">
        <f t="shared" si="0"/>
        <v>0</v>
      </c>
      <c r="I24" s="69"/>
      <c r="J24" s="102" t="s">
        <v>1725</v>
      </c>
      <c r="K24" s="71" t="s">
        <v>1726</v>
      </c>
      <c r="L24" s="72" t="s">
        <v>1727</v>
      </c>
      <c r="M24" s="113"/>
      <c r="N24" s="65"/>
      <c r="O24" s="114"/>
      <c r="P24" s="113"/>
      <c r="Q24" s="115"/>
    </row>
    <row r="25" spans="2:17" s="75" customFormat="1" ht="19.899999999999999" customHeight="1">
      <c r="B25" s="65">
        <v>16</v>
      </c>
      <c r="C25" s="65" t="s">
        <v>100</v>
      </c>
      <c r="D25" s="65" t="s">
        <v>100</v>
      </c>
      <c r="E25" s="66" t="s">
        <v>1729</v>
      </c>
      <c r="F25" s="592">
        <v>1</v>
      </c>
      <c r="G25" s="76">
        <v>876</v>
      </c>
      <c r="H25" s="85">
        <f t="shared" si="0"/>
        <v>876</v>
      </c>
      <c r="I25" s="69"/>
      <c r="J25" s="66" t="s">
        <v>1730</v>
      </c>
      <c r="K25" s="70"/>
      <c r="L25" s="72" t="s">
        <v>1727</v>
      </c>
      <c r="M25" s="113">
        <v>44595</v>
      </c>
      <c r="N25" s="65"/>
      <c r="O25" s="114"/>
      <c r="P25" s="113">
        <v>44609</v>
      </c>
      <c r="Q25" s="115">
        <v>44609</v>
      </c>
    </row>
    <row r="26" spans="2:17" s="75" customFormat="1" ht="19.899999999999999" customHeight="1">
      <c r="B26" s="65">
        <v>16</v>
      </c>
      <c r="C26" s="65" t="s">
        <v>100</v>
      </c>
      <c r="D26" s="65" t="s">
        <v>100</v>
      </c>
      <c r="E26" s="66" t="s">
        <v>1445</v>
      </c>
      <c r="F26" s="592">
        <v>2</v>
      </c>
      <c r="G26" s="76">
        <v>1260</v>
      </c>
      <c r="H26" s="85">
        <f t="shared" si="0"/>
        <v>2520</v>
      </c>
      <c r="I26" s="69"/>
      <c r="J26" s="66" t="s">
        <v>180</v>
      </c>
      <c r="K26" s="70"/>
      <c r="L26" s="72" t="s">
        <v>1731</v>
      </c>
      <c r="M26" s="113">
        <v>44595</v>
      </c>
      <c r="N26" s="65"/>
      <c r="O26" s="114"/>
      <c r="P26" s="113">
        <v>44609</v>
      </c>
      <c r="Q26" s="115">
        <v>44609</v>
      </c>
    </row>
    <row r="27" spans="2:17" s="75" customFormat="1" ht="19.899999999999999" customHeight="1">
      <c r="B27" s="65">
        <v>16</v>
      </c>
      <c r="C27" s="65" t="s">
        <v>100</v>
      </c>
      <c r="D27" s="65" t="s">
        <v>100</v>
      </c>
      <c r="E27" s="66" t="s">
        <v>1732</v>
      </c>
      <c r="F27" s="592">
        <v>1</v>
      </c>
      <c r="G27" s="76">
        <v>8703</v>
      </c>
      <c r="H27" s="85">
        <f t="shared" si="0"/>
        <v>8703</v>
      </c>
      <c r="I27" s="69"/>
      <c r="J27" s="66" t="s">
        <v>1733</v>
      </c>
      <c r="K27" s="70"/>
      <c r="L27" s="72" t="s">
        <v>1731</v>
      </c>
      <c r="M27" s="113">
        <v>44595</v>
      </c>
      <c r="N27" s="65"/>
      <c r="O27" s="114"/>
      <c r="P27" s="113">
        <v>44609</v>
      </c>
      <c r="Q27" s="115">
        <v>44609</v>
      </c>
    </row>
    <row r="28" spans="2:17" s="75" customFormat="1" ht="19.899999999999999" customHeight="1">
      <c r="B28" s="65">
        <v>16</v>
      </c>
      <c r="C28" s="65" t="s">
        <v>100</v>
      </c>
      <c r="D28" s="65" t="s">
        <v>100</v>
      </c>
      <c r="E28" s="66" t="s">
        <v>1734</v>
      </c>
      <c r="F28" s="592">
        <v>1</v>
      </c>
      <c r="G28" s="76">
        <v>70</v>
      </c>
      <c r="H28" s="85">
        <f t="shared" si="0"/>
        <v>70</v>
      </c>
      <c r="I28" s="69"/>
      <c r="J28" s="66" t="s">
        <v>1735</v>
      </c>
      <c r="K28" s="70"/>
      <c r="L28" s="72" t="s">
        <v>1731</v>
      </c>
      <c r="M28" s="113">
        <v>44595</v>
      </c>
      <c r="N28" s="65"/>
      <c r="O28" s="114"/>
      <c r="P28" s="113">
        <v>44609</v>
      </c>
      <c r="Q28" s="115">
        <v>44609</v>
      </c>
    </row>
    <row r="29" spans="2:17" s="75" customFormat="1" ht="19.899999999999999" customHeight="1">
      <c r="B29" s="65">
        <v>15</v>
      </c>
      <c r="C29" s="65" t="s">
        <v>100</v>
      </c>
      <c r="D29" s="65" t="s">
        <v>100</v>
      </c>
      <c r="E29" s="66" t="s">
        <v>1736</v>
      </c>
      <c r="F29" s="592">
        <v>1</v>
      </c>
      <c r="G29" s="76">
        <v>2560</v>
      </c>
      <c r="H29" s="85">
        <f t="shared" si="0"/>
        <v>2560</v>
      </c>
      <c r="I29" s="69"/>
      <c r="J29" s="70" t="s">
        <v>1737</v>
      </c>
      <c r="K29" s="70"/>
      <c r="L29" s="93" t="s">
        <v>1738</v>
      </c>
      <c r="M29" s="113">
        <v>44595</v>
      </c>
      <c r="N29" s="65"/>
      <c r="O29" s="114"/>
      <c r="P29" s="113">
        <v>44609</v>
      </c>
      <c r="Q29" s="115">
        <v>44609</v>
      </c>
    </row>
    <row r="30" spans="2:17" s="75" customFormat="1" ht="19.899999999999999" customHeight="1">
      <c r="B30" s="65">
        <v>15</v>
      </c>
      <c r="C30" s="65" t="s">
        <v>100</v>
      </c>
      <c r="D30" s="65" t="s">
        <v>100</v>
      </c>
      <c r="E30" s="66" t="s">
        <v>1739</v>
      </c>
      <c r="F30" s="592">
        <v>1</v>
      </c>
      <c r="G30" s="76">
        <v>280</v>
      </c>
      <c r="H30" s="85">
        <f t="shared" si="0"/>
        <v>280</v>
      </c>
      <c r="I30" s="69"/>
      <c r="J30" s="66" t="s">
        <v>1740</v>
      </c>
      <c r="K30" s="70"/>
      <c r="L30" s="93" t="s">
        <v>1738</v>
      </c>
      <c r="M30" s="113">
        <v>44595</v>
      </c>
      <c r="N30" s="65"/>
      <c r="O30" s="114"/>
      <c r="P30" s="113">
        <v>44609</v>
      </c>
      <c r="Q30" s="115">
        <v>44609</v>
      </c>
    </row>
    <row r="31" spans="2:17" s="75" customFormat="1" ht="19.899999999999999" customHeight="1">
      <c r="B31" s="65">
        <v>15</v>
      </c>
      <c r="C31" s="65" t="s">
        <v>100</v>
      </c>
      <c r="D31" s="65" t="s">
        <v>100</v>
      </c>
      <c r="E31" s="66" t="s">
        <v>1741</v>
      </c>
      <c r="F31" s="111">
        <v>2</v>
      </c>
      <c r="G31" s="76">
        <v>240</v>
      </c>
      <c r="H31" s="85">
        <f t="shared" si="0"/>
        <v>480</v>
      </c>
      <c r="I31" s="69"/>
      <c r="J31" s="70" t="s">
        <v>1742</v>
      </c>
      <c r="K31" s="70"/>
      <c r="L31" s="93" t="s">
        <v>1738</v>
      </c>
      <c r="M31" s="113">
        <v>44595</v>
      </c>
      <c r="N31" s="65"/>
      <c r="O31" s="114"/>
      <c r="P31" s="113">
        <v>44609</v>
      </c>
      <c r="Q31" s="115">
        <v>44609</v>
      </c>
    </row>
    <row r="32" spans="2:17" s="75" customFormat="1" ht="19.5" customHeight="1">
      <c r="B32" s="65">
        <v>15</v>
      </c>
      <c r="C32" s="65" t="s">
        <v>100</v>
      </c>
      <c r="D32" s="65" t="s">
        <v>100</v>
      </c>
      <c r="E32" s="66" t="s">
        <v>1028</v>
      </c>
      <c r="F32" s="111">
        <v>1</v>
      </c>
      <c r="G32" s="76">
        <v>2830</v>
      </c>
      <c r="H32" s="85">
        <f t="shared" si="0"/>
        <v>2830</v>
      </c>
      <c r="I32" s="69"/>
      <c r="J32" s="66" t="s">
        <v>1743</v>
      </c>
      <c r="K32" s="92"/>
      <c r="L32" s="93" t="s">
        <v>1738</v>
      </c>
      <c r="M32" s="113">
        <v>44595</v>
      </c>
      <c r="N32" s="65"/>
      <c r="O32" s="114"/>
      <c r="P32" s="113">
        <v>44609</v>
      </c>
      <c r="Q32" s="115">
        <v>44609</v>
      </c>
    </row>
    <row r="33" spans="2:17" s="75" customFormat="1" ht="19.899999999999999" customHeight="1">
      <c r="B33" s="65">
        <v>15</v>
      </c>
      <c r="C33" s="65" t="s">
        <v>100</v>
      </c>
      <c r="D33" s="65" t="s">
        <v>100</v>
      </c>
      <c r="E33" s="66" t="s">
        <v>1483</v>
      </c>
      <c r="F33" s="111">
        <v>1</v>
      </c>
      <c r="G33" s="76">
        <v>270</v>
      </c>
      <c r="H33" s="85">
        <f t="shared" si="0"/>
        <v>270</v>
      </c>
      <c r="I33" s="69"/>
      <c r="J33" s="66" t="s">
        <v>1744</v>
      </c>
      <c r="K33" s="92"/>
      <c r="L33" s="93" t="s">
        <v>1738</v>
      </c>
      <c r="M33" s="113">
        <v>44595</v>
      </c>
      <c r="N33" s="65"/>
      <c r="O33" s="114"/>
      <c r="P33" s="113">
        <v>44609</v>
      </c>
      <c r="Q33" s="115">
        <v>44609</v>
      </c>
    </row>
    <row r="34" spans="2:17" s="75" customFormat="1" ht="19.899999999999999" customHeight="1">
      <c r="B34" s="65">
        <v>15</v>
      </c>
      <c r="C34" s="65" t="s">
        <v>100</v>
      </c>
      <c r="D34" s="65" t="s">
        <v>100</v>
      </c>
      <c r="E34" s="66" t="s">
        <v>1745</v>
      </c>
      <c r="F34" s="111">
        <v>1</v>
      </c>
      <c r="G34" s="76">
        <v>200</v>
      </c>
      <c r="H34" s="85">
        <f t="shared" si="0"/>
        <v>200</v>
      </c>
      <c r="I34" s="69"/>
      <c r="J34" s="66" t="s">
        <v>1746</v>
      </c>
      <c r="K34" s="92"/>
      <c r="L34" s="93" t="s">
        <v>1738</v>
      </c>
      <c r="M34" s="113">
        <v>44595</v>
      </c>
      <c r="N34" s="65"/>
      <c r="O34" s="114"/>
      <c r="P34" s="113">
        <v>44609</v>
      </c>
      <c r="Q34" s="115">
        <v>44609</v>
      </c>
    </row>
    <row r="35" spans="2:17" s="75" customFormat="1" ht="19.899999999999999" customHeight="1">
      <c r="B35" s="65">
        <v>15</v>
      </c>
      <c r="C35" s="100" t="s">
        <v>100</v>
      </c>
      <c r="D35" s="100" t="s">
        <v>100</v>
      </c>
      <c r="E35" s="102" t="s">
        <v>1747</v>
      </c>
      <c r="F35" s="111">
        <v>1</v>
      </c>
      <c r="G35" s="104">
        <v>0</v>
      </c>
      <c r="H35" s="105">
        <f t="shared" si="0"/>
        <v>0</v>
      </c>
      <c r="I35" s="69"/>
      <c r="J35" s="102" t="s">
        <v>1748</v>
      </c>
      <c r="K35" s="71" t="s">
        <v>1726</v>
      </c>
      <c r="L35" s="93" t="s">
        <v>1738</v>
      </c>
      <c r="M35" s="113"/>
      <c r="N35" s="65"/>
      <c r="O35" s="114"/>
      <c r="P35" s="113"/>
      <c r="Q35" s="115"/>
    </row>
    <row r="36" spans="2:17" s="75" customFormat="1" ht="19.899999999999999" customHeight="1">
      <c r="B36" s="65">
        <v>15</v>
      </c>
      <c r="C36" s="65" t="s">
        <v>100</v>
      </c>
      <c r="D36" s="65" t="s">
        <v>100</v>
      </c>
      <c r="E36" s="66" t="s">
        <v>1749</v>
      </c>
      <c r="F36" s="111">
        <v>1</v>
      </c>
      <c r="G36" s="76">
        <v>1973</v>
      </c>
      <c r="H36" s="85">
        <f t="shared" si="0"/>
        <v>1973</v>
      </c>
      <c r="I36" s="69"/>
      <c r="J36" s="66" t="s">
        <v>1750</v>
      </c>
      <c r="K36" s="70"/>
      <c r="L36" s="93" t="s">
        <v>1738</v>
      </c>
      <c r="M36" s="113">
        <v>44595</v>
      </c>
      <c r="N36" s="65"/>
      <c r="O36" s="114"/>
      <c r="P36" s="113">
        <v>44609</v>
      </c>
      <c r="Q36" s="115">
        <v>44609</v>
      </c>
    </row>
    <row r="37" spans="2:17" s="75" customFormat="1" ht="19.899999999999999" customHeight="1">
      <c r="B37" s="65">
        <v>17</v>
      </c>
      <c r="C37" s="65" t="s">
        <v>100</v>
      </c>
      <c r="D37" s="65" t="s">
        <v>100</v>
      </c>
      <c r="E37" s="66" t="s">
        <v>1751</v>
      </c>
      <c r="F37" s="111">
        <v>1</v>
      </c>
      <c r="G37" s="76">
        <v>4885</v>
      </c>
      <c r="H37" s="85">
        <f t="shared" si="0"/>
        <v>4885</v>
      </c>
      <c r="I37" s="69"/>
      <c r="J37" s="66" t="s">
        <v>1752</v>
      </c>
      <c r="K37" s="70"/>
      <c r="L37" s="93" t="s">
        <v>1753</v>
      </c>
      <c r="M37" s="113">
        <v>44595</v>
      </c>
      <c r="N37" s="65"/>
      <c r="O37" s="114"/>
      <c r="P37" s="113">
        <v>44609</v>
      </c>
      <c r="Q37" s="115">
        <v>44609</v>
      </c>
    </row>
    <row r="38" spans="2:17" s="75" customFormat="1" ht="19.899999999999999" customHeight="1">
      <c r="B38" s="65">
        <v>17</v>
      </c>
      <c r="C38" s="65" t="s">
        <v>100</v>
      </c>
      <c r="D38" s="65" t="s">
        <v>100</v>
      </c>
      <c r="E38" s="66" t="s">
        <v>1754</v>
      </c>
      <c r="F38" s="111">
        <v>2</v>
      </c>
      <c r="G38" s="76">
        <v>680</v>
      </c>
      <c r="H38" s="85">
        <f t="shared" si="0"/>
        <v>1360</v>
      </c>
      <c r="I38" s="72"/>
      <c r="J38" s="66" t="s">
        <v>1755</v>
      </c>
      <c r="K38" s="70"/>
      <c r="L38" s="93" t="s">
        <v>1753</v>
      </c>
      <c r="M38" s="113">
        <v>44595</v>
      </c>
      <c r="N38" s="65"/>
      <c r="O38" s="114"/>
      <c r="P38" s="113">
        <v>44609</v>
      </c>
      <c r="Q38" s="115">
        <v>44609</v>
      </c>
    </row>
    <row r="39" spans="2:17" s="75" customFormat="1" ht="19.899999999999999" customHeight="1">
      <c r="B39" s="65">
        <v>17</v>
      </c>
      <c r="C39" s="65" t="s">
        <v>100</v>
      </c>
      <c r="D39" s="65" t="s">
        <v>100</v>
      </c>
      <c r="E39" s="66" t="s">
        <v>1343</v>
      </c>
      <c r="F39" s="111">
        <v>1</v>
      </c>
      <c r="G39" s="76">
        <v>30</v>
      </c>
      <c r="H39" s="85">
        <f t="shared" si="0"/>
        <v>30</v>
      </c>
      <c r="I39" s="72"/>
      <c r="J39" s="66" t="s">
        <v>1756</v>
      </c>
      <c r="K39" s="70"/>
      <c r="L39" s="93" t="s">
        <v>1753</v>
      </c>
      <c r="M39" s="113">
        <v>44595</v>
      </c>
      <c r="N39" s="65"/>
      <c r="O39" s="114"/>
      <c r="P39" s="113">
        <v>44609</v>
      </c>
      <c r="Q39" s="115">
        <v>44609</v>
      </c>
    </row>
    <row r="40" spans="2:17" s="75" customFormat="1" ht="19.899999999999999" customHeight="1">
      <c r="B40" s="65">
        <v>17</v>
      </c>
      <c r="C40" s="65" t="s">
        <v>100</v>
      </c>
      <c r="D40" s="65" t="s">
        <v>100</v>
      </c>
      <c r="E40" s="66" t="s">
        <v>1341</v>
      </c>
      <c r="F40" s="111">
        <v>1</v>
      </c>
      <c r="G40" s="76">
        <v>71</v>
      </c>
      <c r="H40" s="85">
        <f t="shared" si="0"/>
        <v>71</v>
      </c>
      <c r="I40" s="72"/>
      <c r="J40" s="66" t="s">
        <v>1757</v>
      </c>
      <c r="K40" s="92"/>
      <c r="L40" s="93" t="s">
        <v>1753</v>
      </c>
      <c r="M40" s="113">
        <v>44595</v>
      </c>
      <c r="N40" s="65"/>
      <c r="O40" s="114"/>
      <c r="P40" s="113">
        <v>44609</v>
      </c>
      <c r="Q40" s="115">
        <v>44609</v>
      </c>
    </row>
    <row r="41" spans="2:17" s="75" customFormat="1" ht="19.899999999999999" customHeight="1">
      <c r="B41" s="65">
        <v>17</v>
      </c>
      <c r="C41" s="65" t="s">
        <v>100</v>
      </c>
      <c r="D41" s="65" t="s">
        <v>100</v>
      </c>
      <c r="E41" s="66" t="s">
        <v>1758</v>
      </c>
      <c r="F41" s="111">
        <v>1</v>
      </c>
      <c r="G41" s="76">
        <v>4904</v>
      </c>
      <c r="H41" s="85">
        <f t="shared" si="0"/>
        <v>4904</v>
      </c>
      <c r="I41" s="72"/>
      <c r="J41" s="66" t="s">
        <v>1759</v>
      </c>
      <c r="K41" s="92"/>
      <c r="L41" s="93" t="s">
        <v>1753</v>
      </c>
      <c r="M41" s="113">
        <v>44595</v>
      </c>
      <c r="N41" s="65"/>
      <c r="O41" s="114"/>
      <c r="P41" s="113">
        <v>44609</v>
      </c>
      <c r="Q41" s="115">
        <v>44609</v>
      </c>
    </row>
    <row r="42" spans="2:17" s="75" customFormat="1" ht="19.899999999999999" customHeight="1">
      <c r="B42" s="65">
        <v>17</v>
      </c>
      <c r="C42" s="65" t="s">
        <v>100</v>
      </c>
      <c r="D42" s="65" t="s">
        <v>100</v>
      </c>
      <c r="E42" s="66" t="s">
        <v>1760</v>
      </c>
      <c r="F42" s="111">
        <v>1</v>
      </c>
      <c r="G42" s="76">
        <v>2290</v>
      </c>
      <c r="H42" s="85">
        <f t="shared" si="0"/>
        <v>2290</v>
      </c>
      <c r="I42" s="72"/>
      <c r="J42" s="66" t="s">
        <v>1761</v>
      </c>
      <c r="K42" s="92"/>
      <c r="L42" s="93" t="s">
        <v>1753</v>
      </c>
      <c r="M42" s="113">
        <v>44595</v>
      </c>
      <c r="N42" s="65"/>
      <c r="O42" s="114"/>
      <c r="P42" s="113">
        <v>44609</v>
      </c>
      <c r="Q42" s="115">
        <v>44609</v>
      </c>
    </row>
    <row r="43" spans="2:17" s="75" customFormat="1" ht="19.899999999999999" customHeight="1">
      <c r="B43" s="65">
        <v>6</v>
      </c>
      <c r="C43" s="65" t="s">
        <v>100</v>
      </c>
      <c r="D43" s="65" t="s">
        <v>100</v>
      </c>
      <c r="E43" s="91" t="s">
        <v>1762</v>
      </c>
      <c r="F43" s="593">
        <v>4</v>
      </c>
      <c r="G43" s="76">
        <v>770</v>
      </c>
      <c r="H43" s="85">
        <f t="shared" si="0"/>
        <v>3080</v>
      </c>
      <c r="I43" s="72"/>
      <c r="J43" s="91" t="s">
        <v>184</v>
      </c>
      <c r="K43" s="92"/>
      <c r="L43" s="93" t="s">
        <v>1763</v>
      </c>
      <c r="M43" s="113">
        <v>44595</v>
      </c>
      <c r="N43" s="65"/>
      <c r="O43" s="114"/>
      <c r="P43" s="113">
        <v>44609</v>
      </c>
      <c r="Q43" s="115">
        <v>44609</v>
      </c>
    </row>
    <row r="44" spans="2:17" s="75" customFormat="1" ht="19.899999999999999" customHeight="1">
      <c r="B44" s="65">
        <v>6</v>
      </c>
      <c r="C44" s="65" t="s">
        <v>100</v>
      </c>
      <c r="D44" s="65" t="s">
        <v>100</v>
      </c>
      <c r="E44" s="91" t="s">
        <v>1764</v>
      </c>
      <c r="F44" s="593">
        <v>2</v>
      </c>
      <c r="G44" s="76">
        <v>360</v>
      </c>
      <c r="H44" s="85">
        <f t="shared" si="0"/>
        <v>720</v>
      </c>
      <c r="I44" s="72"/>
      <c r="J44" s="91" t="s">
        <v>184</v>
      </c>
      <c r="K44" s="70"/>
      <c r="L44" s="93" t="s">
        <v>1763</v>
      </c>
      <c r="M44" s="113">
        <v>44595</v>
      </c>
      <c r="N44" s="65"/>
      <c r="O44" s="114"/>
      <c r="P44" s="113">
        <v>44609</v>
      </c>
      <c r="Q44" s="115">
        <v>44609</v>
      </c>
    </row>
    <row r="45" spans="2:17" s="75" customFormat="1" ht="19.899999999999999" customHeight="1">
      <c r="B45" s="65">
        <v>6</v>
      </c>
      <c r="C45" s="65" t="s">
        <v>100</v>
      </c>
      <c r="D45" s="65" t="s">
        <v>100</v>
      </c>
      <c r="E45" s="91" t="s">
        <v>1765</v>
      </c>
      <c r="F45" s="593">
        <v>2</v>
      </c>
      <c r="G45" s="76">
        <v>300</v>
      </c>
      <c r="H45" s="85">
        <f t="shared" si="0"/>
        <v>600</v>
      </c>
      <c r="I45" s="72"/>
      <c r="J45" s="91" t="s">
        <v>184</v>
      </c>
      <c r="K45" s="70"/>
      <c r="L45" s="93" t="s">
        <v>1763</v>
      </c>
      <c r="M45" s="113">
        <v>44595</v>
      </c>
      <c r="N45" s="65"/>
      <c r="O45" s="114"/>
      <c r="P45" s="113">
        <v>44609</v>
      </c>
      <c r="Q45" s="115">
        <v>44609</v>
      </c>
    </row>
    <row r="46" spans="2:17" s="75" customFormat="1" ht="19.899999999999999" customHeight="1">
      <c r="B46" s="65">
        <v>6</v>
      </c>
      <c r="C46" s="65" t="s">
        <v>100</v>
      </c>
      <c r="D46" s="65" t="s">
        <v>100</v>
      </c>
      <c r="E46" s="91" t="s">
        <v>1766</v>
      </c>
      <c r="F46" s="593">
        <v>2</v>
      </c>
      <c r="G46" s="76">
        <v>330</v>
      </c>
      <c r="H46" s="85">
        <f t="shared" si="0"/>
        <v>660</v>
      </c>
      <c r="I46" s="72"/>
      <c r="J46" s="91" t="s">
        <v>184</v>
      </c>
      <c r="K46" s="70"/>
      <c r="L46" s="93" t="s">
        <v>1763</v>
      </c>
      <c r="M46" s="113">
        <v>44595</v>
      </c>
      <c r="N46" s="65"/>
      <c r="O46" s="114"/>
      <c r="P46" s="113">
        <v>44609</v>
      </c>
      <c r="Q46" s="115">
        <v>44609</v>
      </c>
    </row>
    <row r="47" spans="2:17" s="75" customFormat="1" ht="19.899999999999999" customHeight="1">
      <c r="B47" s="65">
        <v>6</v>
      </c>
      <c r="C47" s="65" t="s">
        <v>100</v>
      </c>
      <c r="D47" s="65" t="s">
        <v>100</v>
      </c>
      <c r="E47" s="91" t="s">
        <v>1767</v>
      </c>
      <c r="F47" s="593">
        <v>2</v>
      </c>
      <c r="G47" s="76">
        <v>390</v>
      </c>
      <c r="H47" s="85">
        <f t="shared" si="0"/>
        <v>780</v>
      </c>
      <c r="I47" s="72"/>
      <c r="J47" s="91" t="s">
        <v>184</v>
      </c>
      <c r="K47" s="70"/>
      <c r="L47" s="93" t="s">
        <v>1763</v>
      </c>
      <c r="M47" s="113">
        <v>44595</v>
      </c>
      <c r="N47" s="65"/>
      <c r="O47" s="114"/>
      <c r="P47" s="113">
        <v>44609</v>
      </c>
      <c r="Q47" s="115">
        <v>44609</v>
      </c>
    </row>
    <row r="48" spans="2:17" s="75" customFormat="1" ht="19.899999999999999" customHeight="1">
      <c r="B48" s="65">
        <v>6</v>
      </c>
      <c r="C48" s="65" t="s">
        <v>100</v>
      </c>
      <c r="D48" s="65" t="s">
        <v>100</v>
      </c>
      <c r="E48" s="91" t="s">
        <v>1768</v>
      </c>
      <c r="F48" s="593">
        <v>1</v>
      </c>
      <c r="G48" s="76">
        <v>450</v>
      </c>
      <c r="H48" s="85">
        <f t="shared" si="0"/>
        <v>450</v>
      </c>
      <c r="I48" s="72"/>
      <c r="J48" s="91" t="s">
        <v>184</v>
      </c>
      <c r="K48" s="70"/>
      <c r="L48" s="93" t="s">
        <v>1763</v>
      </c>
      <c r="M48" s="113">
        <v>44595</v>
      </c>
      <c r="N48" s="65"/>
      <c r="O48" s="114"/>
      <c r="P48" s="113">
        <v>44609</v>
      </c>
      <c r="Q48" s="115">
        <v>44609</v>
      </c>
    </row>
    <row r="49" spans="2:17" s="75" customFormat="1" ht="19.899999999999999" customHeight="1">
      <c r="B49" s="65">
        <v>6</v>
      </c>
      <c r="C49" s="65" t="s">
        <v>100</v>
      </c>
      <c r="D49" s="65" t="s">
        <v>100</v>
      </c>
      <c r="E49" s="91" t="s">
        <v>1769</v>
      </c>
      <c r="F49" s="593">
        <v>4</v>
      </c>
      <c r="G49" s="76">
        <v>610</v>
      </c>
      <c r="H49" s="85">
        <f t="shared" si="0"/>
        <v>2440</v>
      </c>
      <c r="I49" s="72"/>
      <c r="J49" s="91" t="s">
        <v>184</v>
      </c>
      <c r="K49" s="92"/>
      <c r="L49" s="93" t="s">
        <v>1763</v>
      </c>
      <c r="M49" s="113">
        <v>44595</v>
      </c>
      <c r="N49" s="65"/>
      <c r="O49" s="114"/>
      <c r="P49" s="113">
        <v>44609</v>
      </c>
      <c r="Q49" s="115">
        <v>44609</v>
      </c>
    </row>
    <row r="50" spans="2:17" s="75" customFormat="1" ht="19.899999999999999" customHeight="1">
      <c r="B50" s="65">
        <v>6</v>
      </c>
      <c r="C50" s="65" t="s">
        <v>100</v>
      </c>
      <c r="D50" s="65" t="s">
        <v>100</v>
      </c>
      <c r="E50" s="91" t="s">
        <v>192</v>
      </c>
      <c r="F50" s="593">
        <v>4</v>
      </c>
      <c r="G50" s="76">
        <v>660</v>
      </c>
      <c r="H50" s="85">
        <f t="shared" si="0"/>
        <v>2640</v>
      </c>
      <c r="I50" s="72"/>
      <c r="J50" s="91" t="s">
        <v>184</v>
      </c>
      <c r="K50" s="70"/>
      <c r="L50" s="93" t="s">
        <v>1763</v>
      </c>
      <c r="M50" s="113">
        <v>44595</v>
      </c>
      <c r="N50" s="65"/>
      <c r="O50" s="114"/>
      <c r="P50" s="113">
        <v>44609</v>
      </c>
      <c r="Q50" s="115">
        <v>44609</v>
      </c>
    </row>
    <row r="51" spans="2:17" s="75" customFormat="1" ht="19.899999999999999" customHeight="1">
      <c r="B51" s="65">
        <v>6</v>
      </c>
      <c r="C51" s="65" t="s">
        <v>100</v>
      </c>
      <c r="D51" s="65" t="s">
        <v>100</v>
      </c>
      <c r="E51" s="91" t="s">
        <v>1770</v>
      </c>
      <c r="F51" s="593">
        <v>2</v>
      </c>
      <c r="G51" s="76">
        <v>1020</v>
      </c>
      <c r="H51" s="85">
        <f t="shared" si="0"/>
        <v>2040</v>
      </c>
      <c r="I51" s="72"/>
      <c r="J51" s="91" t="s">
        <v>184</v>
      </c>
      <c r="K51" s="70"/>
      <c r="L51" s="93" t="s">
        <v>1763</v>
      </c>
      <c r="M51" s="113">
        <v>44595</v>
      </c>
      <c r="N51" s="65"/>
      <c r="O51" s="114"/>
      <c r="P51" s="113">
        <v>44609</v>
      </c>
      <c r="Q51" s="115">
        <v>44609</v>
      </c>
    </row>
    <row r="52" spans="2:17" s="75" customFormat="1" ht="19.899999999999999" customHeight="1">
      <c r="B52" s="65">
        <v>6</v>
      </c>
      <c r="C52" s="65" t="s">
        <v>100</v>
      </c>
      <c r="D52" s="65" t="s">
        <v>100</v>
      </c>
      <c r="E52" s="91" t="s">
        <v>1771</v>
      </c>
      <c r="F52" s="593">
        <v>2</v>
      </c>
      <c r="G52" s="76">
        <v>660</v>
      </c>
      <c r="H52" s="85">
        <f t="shared" si="0"/>
        <v>1320</v>
      </c>
      <c r="I52" s="72"/>
      <c r="J52" s="91" t="s">
        <v>184</v>
      </c>
      <c r="K52" s="70"/>
      <c r="L52" s="93" t="s">
        <v>1763</v>
      </c>
      <c r="M52" s="113">
        <v>44595</v>
      </c>
      <c r="N52" s="65"/>
      <c r="O52" s="114"/>
      <c r="P52" s="113">
        <v>44609</v>
      </c>
      <c r="Q52" s="115">
        <v>44609</v>
      </c>
    </row>
    <row r="53" spans="2:17" s="75" customFormat="1" ht="19.899999999999999" customHeight="1">
      <c r="B53" s="65">
        <v>6</v>
      </c>
      <c r="C53" s="65" t="s">
        <v>100</v>
      </c>
      <c r="D53" s="65" t="s">
        <v>100</v>
      </c>
      <c r="E53" s="91" t="s">
        <v>1772</v>
      </c>
      <c r="F53" s="593">
        <v>3</v>
      </c>
      <c r="G53" s="76">
        <v>1230</v>
      </c>
      <c r="H53" s="85">
        <f t="shared" si="0"/>
        <v>3690</v>
      </c>
      <c r="I53" s="72"/>
      <c r="J53" s="91" t="s">
        <v>1773</v>
      </c>
      <c r="K53" s="70"/>
      <c r="L53" s="93" t="s">
        <v>1763</v>
      </c>
      <c r="M53" s="113">
        <v>44595</v>
      </c>
      <c r="N53" s="65"/>
      <c r="O53" s="114"/>
      <c r="P53" s="113">
        <v>44609</v>
      </c>
      <c r="Q53" s="115">
        <v>44609</v>
      </c>
    </row>
    <row r="54" spans="2:17" s="75" customFormat="1" ht="19.899999999999999" customHeight="1">
      <c r="B54" s="65">
        <v>6</v>
      </c>
      <c r="C54" s="65" t="s">
        <v>100</v>
      </c>
      <c r="D54" s="65" t="s">
        <v>100</v>
      </c>
      <c r="E54" s="91" t="s">
        <v>1774</v>
      </c>
      <c r="F54" s="593">
        <v>1</v>
      </c>
      <c r="G54" s="76">
        <v>2230</v>
      </c>
      <c r="H54" s="85">
        <f t="shared" si="0"/>
        <v>2230</v>
      </c>
      <c r="I54" s="72"/>
      <c r="J54" s="91" t="s">
        <v>1773</v>
      </c>
      <c r="K54" s="70"/>
      <c r="L54" s="93" t="s">
        <v>1763</v>
      </c>
      <c r="M54" s="113">
        <v>44595</v>
      </c>
      <c r="N54" s="65"/>
      <c r="O54" s="114"/>
      <c r="P54" s="113">
        <v>44609</v>
      </c>
      <c r="Q54" s="115">
        <v>44609</v>
      </c>
    </row>
    <row r="55" spans="2:17" s="75" customFormat="1" ht="19.899999999999999" customHeight="1">
      <c r="B55" s="65">
        <v>6</v>
      </c>
      <c r="C55" s="65" t="s">
        <v>100</v>
      </c>
      <c r="D55" s="65" t="s">
        <v>100</v>
      </c>
      <c r="E55" s="91" t="s">
        <v>1775</v>
      </c>
      <c r="F55" s="593">
        <v>2</v>
      </c>
      <c r="G55" s="76">
        <v>419</v>
      </c>
      <c r="H55" s="85">
        <f t="shared" si="0"/>
        <v>838</v>
      </c>
      <c r="I55" s="72"/>
      <c r="J55" s="91" t="s">
        <v>1776</v>
      </c>
      <c r="K55" s="92"/>
      <c r="L55" s="93" t="s">
        <v>1763</v>
      </c>
      <c r="M55" s="113">
        <v>44595</v>
      </c>
      <c r="N55" s="65"/>
      <c r="O55" s="114"/>
      <c r="P55" s="113">
        <v>44609</v>
      </c>
      <c r="Q55" s="115">
        <v>44609</v>
      </c>
    </row>
    <row r="56" spans="2:17" s="75" customFormat="1" ht="19.899999999999999" customHeight="1">
      <c r="B56" s="65">
        <v>6</v>
      </c>
      <c r="C56" s="65" t="s">
        <v>100</v>
      </c>
      <c r="D56" s="65" t="s">
        <v>100</v>
      </c>
      <c r="E56" s="91" t="s">
        <v>340</v>
      </c>
      <c r="F56" s="593">
        <v>60</v>
      </c>
      <c r="G56" s="76">
        <v>224</v>
      </c>
      <c r="H56" s="85">
        <f t="shared" si="0"/>
        <v>13440</v>
      </c>
      <c r="I56" s="72"/>
      <c r="J56" s="91" t="s">
        <v>200</v>
      </c>
      <c r="K56" s="70"/>
      <c r="L56" s="93" t="s">
        <v>1763</v>
      </c>
      <c r="M56" s="113">
        <v>44595</v>
      </c>
      <c r="N56" s="65"/>
      <c r="O56" s="114"/>
      <c r="P56" s="113">
        <v>44609</v>
      </c>
      <c r="Q56" s="115">
        <v>44609</v>
      </c>
    </row>
    <row r="57" spans="2:17" s="75" customFormat="1" ht="19.899999999999999" customHeight="1">
      <c r="B57" s="65">
        <v>6</v>
      </c>
      <c r="C57" s="65" t="s">
        <v>100</v>
      </c>
      <c r="D57" s="65" t="s">
        <v>100</v>
      </c>
      <c r="E57" s="91" t="s">
        <v>1777</v>
      </c>
      <c r="F57" s="593">
        <v>4</v>
      </c>
      <c r="G57" s="76">
        <v>278</v>
      </c>
      <c r="H57" s="85">
        <f t="shared" si="0"/>
        <v>1112</v>
      </c>
      <c r="I57" s="72"/>
      <c r="J57" s="91" t="s">
        <v>202</v>
      </c>
      <c r="K57" s="70"/>
      <c r="L57" s="93" t="s">
        <v>1763</v>
      </c>
      <c r="M57" s="113">
        <v>44595</v>
      </c>
      <c r="N57" s="65"/>
      <c r="O57" s="114"/>
      <c r="P57" s="113">
        <v>44609</v>
      </c>
      <c r="Q57" s="115">
        <v>44609</v>
      </c>
    </row>
    <row r="58" spans="2:17" s="75" customFormat="1" ht="19.899999999999999" customHeight="1">
      <c r="B58" s="65">
        <v>6</v>
      </c>
      <c r="C58" s="65" t="s">
        <v>100</v>
      </c>
      <c r="D58" s="65" t="s">
        <v>100</v>
      </c>
      <c r="E58" s="91" t="s">
        <v>296</v>
      </c>
      <c r="F58" s="593">
        <v>4</v>
      </c>
      <c r="G58" s="76">
        <v>72</v>
      </c>
      <c r="H58" s="85">
        <f t="shared" si="0"/>
        <v>288</v>
      </c>
      <c r="I58" s="72"/>
      <c r="J58" s="91" t="s">
        <v>297</v>
      </c>
      <c r="K58" s="70"/>
      <c r="L58" s="93" t="s">
        <v>1763</v>
      </c>
      <c r="M58" s="113">
        <v>44595</v>
      </c>
      <c r="N58" s="65"/>
      <c r="O58" s="114"/>
      <c r="P58" s="113">
        <v>44609</v>
      </c>
      <c r="Q58" s="115">
        <v>44609</v>
      </c>
    </row>
    <row r="59" spans="2:17" s="75" customFormat="1" ht="19.899999999999999" customHeight="1">
      <c r="B59" s="65">
        <v>6</v>
      </c>
      <c r="C59" s="65" t="s">
        <v>100</v>
      </c>
      <c r="D59" s="65" t="s">
        <v>100</v>
      </c>
      <c r="E59" s="91" t="s">
        <v>298</v>
      </c>
      <c r="F59" s="593">
        <v>8</v>
      </c>
      <c r="G59" s="76">
        <v>230</v>
      </c>
      <c r="H59" s="85">
        <f t="shared" si="0"/>
        <v>1840</v>
      </c>
      <c r="I59" s="72"/>
      <c r="J59" s="91" t="s">
        <v>299</v>
      </c>
      <c r="K59" s="70"/>
      <c r="L59" s="93" t="s">
        <v>1763</v>
      </c>
      <c r="M59" s="113">
        <v>44595</v>
      </c>
      <c r="N59" s="65"/>
      <c r="O59" s="114"/>
      <c r="P59" s="113">
        <v>44609</v>
      </c>
      <c r="Q59" s="115">
        <v>44609</v>
      </c>
    </row>
    <row r="60" spans="2:17" s="75" customFormat="1" ht="19.899999999999999" customHeight="1">
      <c r="B60" s="65">
        <v>6</v>
      </c>
      <c r="C60" s="65" t="s">
        <v>100</v>
      </c>
      <c r="D60" s="65" t="s">
        <v>100</v>
      </c>
      <c r="E60" s="91" t="s">
        <v>205</v>
      </c>
      <c r="F60" s="593">
        <v>4</v>
      </c>
      <c r="G60" s="76">
        <v>260</v>
      </c>
      <c r="H60" s="85">
        <f t="shared" si="0"/>
        <v>1040</v>
      </c>
      <c r="I60" s="72"/>
      <c r="J60" s="91" t="s">
        <v>299</v>
      </c>
      <c r="K60" s="70"/>
      <c r="L60" s="93" t="s">
        <v>1763</v>
      </c>
      <c r="M60" s="113">
        <v>44595</v>
      </c>
      <c r="N60" s="65"/>
      <c r="O60" s="114"/>
      <c r="P60" s="113">
        <v>44609</v>
      </c>
      <c r="Q60" s="115">
        <v>44609</v>
      </c>
    </row>
    <row r="61" spans="2:17" s="75" customFormat="1" ht="19.899999999999999" customHeight="1">
      <c r="B61" s="65">
        <v>6</v>
      </c>
      <c r="C61" s="65" t="s">
        <v>100</v>
      </c>
      <c r="D61" s="65" t="s">
        <v>100</v>
      </c>
      <c r="E61" s="91" t="s">
        <v>1778</v>
      </c>
      <c r="F61" s="593">
        <v>2</v>
      </c>
      <c r="G61" s="76">
        <v>1330</v>
      </c>
      <c r="H61" s="85">
        <f t="shared" si="0"/>
        <v>2660</v>
      </c>
      <c r="I61" s="72"/>
      <c r="J61" s="91" t="s">
        <v>1779</v>
      </c>
      <c r="K61" s="70"/>
      <c r="L61" s="93" t="s">
        <v>1763</v>
      </c>
      <c r="M61" s="113">
        <v>44595</v>
      </c>
      <c r="N61" s="65"/>
      <c r="O61" s="114"/>
      <c r="P61" s="113">
        <v>44609</v>
      </c>
      <c r="Q61" s="115">
        <v>44609</v>
      </c>
    </row>
    <row r="62" spans="2:17" s="75" customFormat="1" ht="19.899999999999999" customHeight="1">
      <c r="B62" s="65">
        <v>6</v>
      </c>
      <c r="C62" s="65" t="s">
        <v>100</v>
      </c>
      <c r="D62" s="65" t="s">
        <v>100</v>
      </c>
      <c r="E62" s="91" t="s">
        <v>1780</v>
      </c>
      <c r="F62" s="593">
        <v>1</v>
      </c>
      <c r="G62" s="76">
        <v>1120</v>
      </c>
      <c r="H62" s="85">
        <f t="shared" si="0"/>
        <v>1120</v>
      </c>
      <c r="I62" s="72"/>
      <c r="J62" s="91" t="s">
        <v>1781</v>
      </c>
      <c r="K62" s="70"/>
      <c r="L62" s="93" t="s">
        <v>1763</v>
      </c>
      <c r="M62" s="113">
        <v>44595</v>
      </c>
      <c r="N62" s="65"/>
      <c r="O62" s="114"/>
      <c r="P62" s="113">
        <v>44609</v>
      </c>
      <c r="Q62" s="115">
        <v>44609</v>
      </c>
    </row>
    <row r="63" spans="2:17" s="75" customFormat="1" ht="19.899999999999999" customHeight="1">
      <c r="B63" s="65">
        <v>6</v>
      </c>
      <c r="C63" s="65" t="s">
        <v>100</v>
      </c>
      <c r="D63" s="65" t="s">
        <v>100</v>
      </c>
      <c r="E63" s="91" t="s">
        <v>859</v>
      </c>
      <c r="F63" s="593">
        <v>1</v>
      </c>
      <c r="G63" s="76">
        <v>1745</v>
      </c>
      <c r="H63" s="85">
        <f t="shared" si="0"/>
        <v>1745</v>
      </c>
      <c r="I63" s="72"/>
      <c r="J63" s="91" t="s">
        <v>1782</v>
      </c>
      <c r="K63" s="70"/>
      <c r="L63" s="93" t="s">
        <v>1763</v>
      </c>
      <c r="M63" s="113">
        <v>44595</v>
      </c>
      <c r="N63" s="65"/>
      <c r="O63" s="114"/>
      <c r="P63" s="113">
        <v>44609</v>
      </c>
      <c r="Q63" s="115">
        <v>44609</v>
      </c>
    </row>
    <row r="64" spans="2:17" s="75" customFormat="1" ht="19.899999999999999" customHeight="1">
      <c r="B64" s="65">
        <v>6</v>
      </c>
      <c r="C64" s="65" t="s">
        <v>100</v>
      </c>
      <c r="D64" s="65" t="s">
        <v>100</v>
      </c>
      <c r="E64" s="91" t="s">
        <v>308</v>
      </c>
      <c r="F64" s="593">
        <v>2</v>
      </c>
      <c r="G64" s="76">
        <v>860</v>
      </c>
      <c r="H64" s="85">
        <f t="shared" si="0"/>
        <v>1720</v>
      </c>
      <c r="I64" s="72"/>
      <c r="J64" s="91" t="s">
        <v>309</v>
      </c>
      <c r="K64" s="70"/>
      <c r="L64" s="93" t="s">
        <v>1763</v>
      </c>
      <c r="M64" s="113">
        <v>44595</v>
      </c>
      <c r="N64" s="65"/>
      <c r="O64" s="114"/>
      <c r="P64" s="113">
        <v>44609</v>
      </c>
      <c r="Q64" s="115">
        <v>44609</v>
      </c>
    </row>
    <row r="65" spans="2:17" s="75" customFormat="1" ht="19.899999999999999" customHeight="1">
      <c r="B65" s="65">
        <v>6</v>
      </c>
      <c r="C65" s="65" t="s">
        <v>100</v>
      </c>
      <c r="D65" s="65" t="s">
        <v>100</v>
      </c>
      <c r="E65" s="91" t="s">
        <v>1783</v>
      </c>
      <c r="F65" s="593">
        <v>2</v>
      </c>
      <c r="G65" s="76">
        <v>610</v>
      </c>
      <c r="H65" s="85">
        <f t="shared" si="0"/>
        <v>1220</v>
      </c>
      <c r="I65" s="72"/>
      <c r="J65" s="91" t="s">
        <v>1784</v>
      </c>
      <c r="K65" s="70"/>
      <c r="L65" s="93" t="s">
        <v>1763</v>
      </c>
      <c r="M65" s="113">
        <v>44595</v>
      </c>
      <c r="N65" s="65"/>
      <c r="O65" s="114"/>
      <c r="P65" s="113">
        <v>44609</v>
      </c>
      <c r="Q65" s="115">
        <v>44609</v>
      </c>
    </row>
    <row r="66" spans="2:17" s="75" customFormat="1" ht="19.899999999999999" customHeight="1">
      <c r="B66" s="65">
        <v>6</v>
      </c>
      <c r="C66" s="65" t="s">
        <v>100</v>
      </c>
      <c r="D66" s="65" t="s">
        <v>100</v>
      </c>
      <c r="E66" s="91" t="s">
        <v>1785</v>
      </c>
      <c r="F66" s="593">
        <v>2</v>
      </c>
      <c r="G66" s="76">
        <v>710</v>
      </c>
      <c r="H66" s="85">
        <f t="shared" si="0"/>
        <v>1420</v>
      </c>
      <c r="I66" s="72"/>
      <c r="J66" s="91" t="s">
        <v>1786</v>
      </c>
      <c r="K66" s="70"/>
      <c r="L66" s="93" t="s">
        <v>1763</v>
      </c>
      <c r="M66" s="113">
        <v>44595</v>
      </c>
      <c r="N66" s="65"/>
      <c r="O66" s="114"/>
      <c r="P66" s="113">
        <v>44609</v>
      </c>
      <c r="Q66" s="115">
        <v>44609</v>
      </c>
    </row>
    <row r="67" spans="2:17" s="75" customFormat="1" ht="19.899999999999999" customHeight="1">
      <c r="B67" s="65">
        <v>6</v>
      </c>
      <c r="C67" s="65" t="s">
        <v>100</v>
      </c>
      <c r="D67" s="65" t="s">
        <v>100</v>
      </c>
      <c r="E67" s="66" t="s">
        <v>331</v>
      </c>
      <c r="F67" s="111">
        <v>30</v>
      </c>
      <c r="G67" s="63">
        <v>49</v>
      </c>
      <c r="H67" s="85">
        <f t="shared" si="0"/>
        <v>1470</v>
      </c>
      <c r="I67" s="69"/>
      <c r="J67" s="70" t="s">
        <v>332</v>
      </c>
      <c r="K67" s="92"/>
      <c r="L67" s="93" t="s">
        <v>1763</v>
      </c>
      <c r="M67" s="113">
        <v>44595</v>
      </c>
      <c r="N67" s="65"/>
      <c r="O67" s="114"/>
      <c r="P67" s="113">
        <v>44609</v>
      </c>
      <c r="Q67" s="115">
        <v>44609</v>
      </c>
    </row>
    <row r="68" spans="2:17" s="75" customFormat="1" ht="19.899999999999999" customHeight="1">
      <c r="B68" s="65">
        <v>6</v>
      </c>
      <c r="C68" s="65" t="s">
        <v>100</v>
      </c>
      <c r="D68" s="65" t="s">
        <v>100</v>
      </c>
      <c r="E68" s="66" t="s">
        <v>333</v>
      </c>
      <c r="F68" s="111">
        <v>40</v>
      </c>
      <c r="G68" s="63">
        <v>49</v>
      </c>
      <c r="H68" s="85">
        <f t="shared" si="0"/>
        <v>1960</v>
      </c>
      <c r="I68" s="69"/>
      <c r="J68" s="70" t="s">
        <v>332</v>
      </c>
      <c r="K68" s="70"/>
      <c r="L68" s="93" t="s">
        <v>1763</v>
      </c>
      <c r="M68" s="113">
        <v>44595</v>
      </c>
      <c r="N68" s="65"/>
      <c r="O68" s="114"/>
      <c r="P68" s="113">
        <v>44609</v>
      </c>
      <c r="Q68" s="115">
        <v>44609</v>
      </c>
    </row>
    <row r="69" spans="2:17" s="75" customFormat="1" ht="19.899999999999999" customHeight="1">
      <c r="B69" s="65">
        <v>6</v>
      </c>
      <c r="C69" s="65" t="s">
        <v>100</v>
      </c>
      <c r="D69" s="65" t="s">
        <v>100</v>
      </c>
      <c r="E69" s="66" t="s">
        <v>334</v>
      </c>
      <c r="F69" s="111">
        <v>50</v>
      </c>
      <c r="G69" s="63">
        <v>49</v>
      </c>
      <c r="H69" s="85">
        <f t="shared" si="0"/>
        <v>2450</v>
      </c>
      <c r="I69" s="72"/>
      <c r="J69" s="70" t="s">
        <v>332</v>
      </c>
      <c r="K69" s="70"/>
      <c r="L69" s="93" t="s">
        <v>1763</v>
      </c>
      <c r="M69" s="113">
        <v>44595</v>
      </c>
      <c r="N69" s="65"/>
      <c r="O69" s="114"/>
      <c r="P69" s="113">
        <v>44609</v>
      </c>
      <c r="Q69" s="115">
        <v>44609</v>
      </c>
    </row>
    <row r="70" spans="2:17" s="75" customFormat="1" ht="19.899999999999999" customHeight="1">
      <c r="B70" s="65">
        <v>6</v>
      </c>
      <c r="C70" s="65" t="s">
        <v>100</v>
      </c>
      <c r="D70" s="65" t="s">
        <v>100</v>
      </c>
      <c r="E70" s="66" t="s">
        <v>335</v>
      </c>
      <c r="F70" s="111">
        <v>40</v>
      </c>
      <c r="G70" s="63">
        <v>49</v>
      </c>
      <c r="H70" s="85">
        <f t="shared" si="0"/>
        <v>1960</v>
      </c>
      <c r="I70" s="72"/>
      <c r="J70" s="70" t="s">
        <v>332</v>
      </c>
      <c r="K70" s="70"/>
      <c r="L70" s="93" t="s">
        <v>1763</v>
      </c>
      <c r="M70" s="113">
        <v>44595</v>
      </c>
      <c r="N70" s="65"/>
      <c r="O70" s="114"/>
      <c r="P70" s="113">
        <v>44609</v>
      </c>
      <c r="Q70" s="115">
        <v>44609</v>
      </c>
    </row>
    <row r="71" spans="2:17" s="75" customFormat="1" ht="19.899999999999999" customHeight="1">
      <c r="B71" s="65">
        <v>6</v>
      </c>
      <c r="C71" s="65" t="s">
        <v>113</v>
      </c>
      <c r="D71" s="65" t="s">
        <v>100</v>
      </c>
      <c r="E71" s="66" t="s">
        <v>1787</v>
      </c>
      <c r="F71" s="592">
        <v>2</v>
      </c>
      <c r="G71" s="76">
        <v>100</v>
      </c>
      <c r="H71" s="85">
        <f t="shared" si="0"/>
        <v>200</v>
      </c>
      <c r="I71" s="72"/>
      <c r="J71" s="66" t="s">
        <v>1788</v>
      </c>
      <c r="K71" s="70"/>
      <c r="L71" s="93" t="s">
        <v>1763</v>
      </c>
      <c r="M71" s="113">
        <v>44595</v>
      </c>
      <c r="N71" s="65"/>
      <c r="O71" s="114"/>
      <c r="P71" s="113">
        <v>44609</v>
      </c>
      <c r="Q71" s="115">
        <v>44609</v>
      </c>
    </row>
    <row r="72" spans="2:17" s="75" customFormat="1" ht="19.899999999999999" customHeight="1">
      <c r="B72" s="65">
        <v>6</v>
      </c>
      <c r="C72" s="65" t="s">
        <v>100</v>
      </c>
      <c r="D72" s="65" t="s">
        <v>100</v>
      </c>
      <c r="E72" s="66" t="s">
        <v>210</v>
      </c>
      <c r="F72" s="592">
        <v>70</v>
      </c>
      <c r="G72" s="76">
        <v>93</v>
      </c>
      <c r="H72" s="85">
        <f t="shared" si="0"/>
        <v>6510</v>
      </c>
      <c r="I72" s="72"/>
      <c r="J72" s="66" t="s">
        <v>211</v>
      </c>
      <c r="K72" s="70"/>
      <c r="L72" s="93" t="s">
        <v>1763</v>
      </c>
      <c r="M72" s="113">
        <v>44595</v>
      </c>
      <c r="N72" s="65"/>
      <c r="O72" s="114"/>
      <c r="P72" s="113">
        <v>44609</v>
      </c>
      <c r="Q72" s="115">
        <v>44609</v>
      </c>
    </row>
    <row r="73" spans="2:17" s="75" customFormat="1" ht="19.899999999999999" customHeight="1">
      <c r="B73" s="65">
        <v>6</v>
      </c>
      <c r="C73" s="65" t="s">
        <v>100</v>
      </c>
      <c r="D73" s="65" t="s">
        <v>100</v>
      </c>
      <c r="E73" s="66" t="s">
        <v>1789</v>
      </c>
      <c r="F73" s="111">
        <v>4</v>
      </c>
      <c r="G73" s="76">
        <v>9352</v>
      </c>
      <c r="H73" s="85">
        <f t="shared" ref="H73:H102" si="1">F73*G73</f>
        <v>37408</v>
      </c>
      <c r="I73" s="72"/>
      <c r="J73" s="70" t="s">
        <v>1790</v>
      </c>
      <c r="K73" s="70"/>
      <c r="L73" s="93" t="s">
        <v>1763</v>
      </c>
      <c r="M73" s="113">
        <v>44595</v>
      </c>
      <c r="N73" s="65"/>
      <c r="O73" s="114"/>
      <c r="P73" s="113">
        <v>44609</v>
      </c>
      <c r="Q73" s="115">
        <v>44609</v>
      </c>
    </row>
    <row r="74" spans="2:17" s="75" customFormat="1" ht="19.899999999999999" customHeight="1">
      <c r="B74" s="65">
        <v>6</v>
      </c>
      <c r="C74" s="65" t="s">
        <v>100</v>
      </c>
      <c r="D74" s="65" t="s">
        <v>100</v>
      </c>
      <c r="E74" s="66" t="s">
        <v>1791</v>
      </c>
      <c r="F74" s="592">
        <v>4</v>
      </c>
      <c r="G74" s="76">
        <v>17440</v>
      </c>
      <c r="H74" s="85">
        <f t="shared" si="1"/>
        <v>69760</v>
      </c>
      <c r="I74" s="72"/>
      <c r="J74" s="66" t="s">
        <v>1792</v>
      </c>
      <c r="K74" s="70"/>
      <c r="L74" s="93" t="s">
        <v>1763</v>
      </c>
      <c r="M74" s="113">
        <v>44595</v>
      </c>
      <c r="N74" s="65"/>
      <c r="O74" s="114"/>
      <c r="P74" s="113">
        <v>44609</v>
      </c>
      <c r="Q74" s="115">
        <v>44609</v>
      </c>
    </row>
    <row r="75" spans="2:17" s="75" customFormat="1" ht="19.899999999999999" customHeight="1">
      <c r="B75" s="65">
        <v>6</v>
      </c>
      <c r="C75" s="65" t="s">
        <v>100</v>
      </c>
      <c r="D75" s="65" t="s">
        <v>100</v>
      </c>
      <c r="E75" s="66" t="s">
        <v>1793</v>
      </c>
      <c r="F75" s="592">
        <v>2</v>
      </c>
      <c r="G75" s="76">
        <v>11580</v>
      </c>
      <c r="H75" s="85">
        <f t="shared" si="1"/>
        <v>23160</v>
      </c>
      <c r="I75" s="72"/>
      <c r="J75" s="70" t="s">
        <v>1794</v>
      </c>
      <c r="K75" s="70"/>
      <c r="L75" s="93" t="s">
        <v>1763</v>
      </c>
      <c r="M75" s="113">
        <v>44595</v>
      </c>
      <c r="N75" s="65"/>
      <c r="O75" s="114"/>
      <c r="P75" s="113">
        <v>44609</v>
      </c>
      <c r="Q75" s="115">
        <v>44609</v>
      </c>
    </row>
    <row r="76" spans="2:17" s="75" customFormat="1" ht="19.899999999999999" customHeight="1">
      <c r="B76" s="65">
        <v>6</v>
      </c>
      <c r="C76" s="65" t="s">
        <v>100</v>
      </c>
      <c r="D76" s="65" t="s">
        <v>100</v>
      </c>
      <c r="E76" s="66" t="s">
        <v>1795</v>
      </c>
      <c r="F76" s="111">
        <v>2</v>
      </c>
      <c r="G76" s="76">
        <v>2120</v>
      </c>
      <c r="H76" s="85">
        <f t="shared" si="1"/>
        <v>4240</v>
      </c>
      <c r="I76" s="72"/>
      <c r="J76" s="66" t="s">
        <v>1796</v>
      </c>
      <c r="K76" s="70"/>
      <c r="L76" s="93" t="s">
        <v>1763</v>
      </c>
      <c r="M76" s="113">
        <v>44595</v>
      </c>
      <c r="N76" s="65"/>
      <c r="O76" s="114"/>
      <c r="P76" s="113">
        <v>44609</v>
      </c>
      <c r="Q76" s="115">
        <v>44609</v>
      </c>
    </row>
    <row r="77" spans="2:17" s="75" customFormat="1" ht="19.899999999999999" customHeight="1">
      <c r="B77" s="65">
        <v>6</v>
      </c>
      <c r="C77" s="65" t="s">
        <v>100</v>
      </c>
      <c r="D77" s="65" t="s">
        <v>100</v>
      </c>
      <c r="E77" s="66" t="s">
        <v>1797</v>
      </c>
      <c r="F77" s="87">
        <v>1</v>
      </c>
      <c r="G77" s="76">
        <v>15210</v>
      </c>
      <c r="H77" s="85">
        <f t="shared" si="1"/>
        <v>15210</v>
      </c>
      <c r="I77" s="72"/>
      <c r="J77" s="66" t="s">
        <v>1798</v>
      </c>
      <c r="K77" s="70"/>
      <c r="L77" s="93" t="s">
        <v>1763</v>
      </c>
      <c r="M77" s="113">
        <v>44595</v>
      </c>
      <c r="N77" s="65"/>
      <c r="O77" s="114"/>
      <c r="P77" s="113">
        <v>44609</v>
      </c>
      <c r="Q77" s="115">
        <v>44609</v>
      </c>
    </row>
    <row r="78" spans="2:17" s="75" customFormat="1" ht="19.899999999999999" customHeight="1">
      <c r="B78" s="65">
        <v>6</v>
      </c>
      <c r="C78" s="65" t="s">
        <v>100</v>
      </c>
      <c r="D78" s="65" t="s">
        <v>100</v>
      </c>
      <c r="E78" s="594" t="s">
        <v>1799</v>
      </c>
      <c r="F78" s="87">
        <v>1</v>
      </c>
      <c r="G78" s="76">
        <v>14220</v>
      </c>
      <c r="H78" s="85">
        <f t="shared" si="1"/>
        <v>14220</v>
      </c>
      <c r="I78" s="72"/>
      <c r="J78" s="66" t="s">
        <v>1800</v>
      </c>
      <c r="K78" s="92"/>
      <c r="L78" s="93" t="s">
        <v>1763</v>
      </c>
      <c r="M78" s="113">
        <v>44595</v>
      </c>
      <c r="N78" s="65"/>
      <c r="O78" s="114"/>
      <c r="P78" s="113">
        <v>44609</v>
      </c>
      <c r="Q78" s="115">
        <v>44609</v>
      </c>
    </row>
    <row r="79" spans="2:17" s="75" customFormat="1" ht="19.899999999999999" customHeight="1">
      <c r="B79" s="65">
        <v>6</v>
      </c>
      <c r="C79" s="65" t="s">
        <v>100</v>
      </c>
      <c r="D79" s="65" t="s">
        <v>100</v>
      </c>
      <c r="E79" s="66" t="s">
        <v>1801</v>
      </c>
      <c r="F79" s="87">
        <v>100</v>
      </c>
      <c r="G79" s="63">
        <v>12</v>
      </c>
      <c r="H79" s="68">
        <f t="shared" si="1"/>
        <v>1200</v>
      </c>
      <c r="I79" s="69"/>
      <c r="J79" s="70" t="s">
        <v>1802</v>
      </c>
      <c r="K79" s="70"/>
      <c r="L79" s="93" t="s">
        <v>1763</v>
      </c>
      <c r="M79" s="113">
        <v>44595</v>
      </c>
      <c r="N79" s="65"/>
      <c r="O79" s="114"/>
      <c r="P79" s="113">
        <v>44609</v>
      </c>
      <c r="Q79" s="115">
        <v>44609</v>
      </c>
    </row>
    <row r="80" spans="2:17" s="75" customFormat="1" ht="19.899999999999999" customHeight="1">
      <c r="B80" s="65">
        <v>6</v>
      </c>
      <c r="C80" s="65" t="s">
        <v>100</v>
      </c>
      <c r="D80" s="65" t="s">
        <v>100</v>
      </c>
      <c r="E80" s="66" t="s">
        <v>235</v>
      </c>
      <c r="F80" s="87">
        <v>100</v>
      </c>
      <c r="G80" s="63">
        <v>12</v>
      </c>
      <c r="H80" s="68">
        <f t="shared" si="1"/>
        <v>1200</v>
      </c>
      <c r="I80" s="69"/>
      <c r="J80" s="70" t="s">
        <v>1802</v>
      </c>
      <c r="K80" s="70"/>
      <c r="L80" s="93" t="s">
        <v>1763</v>
      </c>
      <c r="M80" s="113">
        <v>44595</v>
      </c>
      <c r="N80" s="65"/>
      <c r="O80" s="114"/>
      <c r="P80" s="113">
        <v>44609</v>
      </c>
      <c r="Q80" s="115">
        <v>44609</v>
      </c>
    </row>
    <row r="81" spans="2:17" s="75" customFormat="1" ht="19.899999999999999" customHeight="1">
      <c r="B81" s="65">
        <v>6</v>
      </c>
      <c r="C81" s="65" t="s">
        <v>100</v>
      </c>
      <c r="D81" s="65" t="s">
        <v>100</v>
      </c>
      <c r="E81" s="66" t="s">
        <v>1803</v>
      </c>
      <c r="F81" s="87">
        <v>1</v>
      </c>
      <c r="G81" s="76">
        <v>4020</v>
      </c>
      <c r="H81" s="85">
        <f t="shared" si="1"/>
        <v>4020</v>
      </c>
      <c r="I81" s="69"/>
      <c r="J81" s="70" t="s">
        <v>1804</v>
      </c>
      <c r="K81" s="70"/>
      <c r="L81" s="72" t="s">
        <v>1805</v>
      </c>
      <c r="M81" s="113">
        <v>44595</v>
      </c>
      <c r="N81" s="65"/>
      <c r="O81" s="114"/>
      <c r="P81" s="113">
        <v>44609</v>
      </c>
      <c r="Q81" s="115">
        <v>44609</v>
      </c>
    </row>
    <row r="82" spans="2:17" s="75" customFormat="1" ht="19.899999999999999" customHeight="1">
      <c r="B82" s="65">
        <v>6</v>
      </c>
      <c r="C82" s="65" t="s">
        <v>100</v>
      </c>
      <c r="D82" s="65" t="s">
        <v>178</v>
      </c>
      <c r="E82" s="66" t="s">
        <v>1806</v>
      </c>
      <c r="F82" s="87">
        <v>1</v>
      </c>
      <c r="G82" s="76">
        <v>7150</v>
      </c>
      <c r="H82" s="85">
        <f t="shared" si="1"/>
        <v>7150</v>
      </c>
      <c r="I82" s="69"/>
      <c r="J82" s="70" t="s">
        <v>1807</v>
      </c>
      <c r="K82" s="70"/>
      <c r="L82" s="72" t="s">
        <v>1805</v>
      </c>
      <c r="M82" s="113">
        <v>44595</v>
      </c>
      <c r="N82" s="65"/>
      <c r="O82" s="114"/>
      <c r="P82" s="113">
        <v>44609</v>
      </c>
      <c r="Q82" s="115">
        <v>44609</v>
      </c>
    </row>
    <row r="83" spans="2:17" s="75" customFormat="1" ht="19.899999999999999" customHeight="1">
      <c r="B83" s="65">
        <v>6</v>
      </c>
      <c r="C83" s="65" t="s">
        <v>100</v>
      </c>
      <c r="D83" s="65" t="s">
        <v>178</v>
      </c>
      <c r="E83" s="66" t="s">
        <v>1447</v>
      </c>
      <c r="F83" s="87">
        <v>4</v>
      </c>
      <c r="G83" s="76">
        <v>268</v>
      </c>
      <c r="H83" s="85">
        <f t="shared" si="1"/>
        <v>1072</v>
      </c>
      <c r="I83" s="69"/>
      <c r="J83" s="70" t="s">
        <v>265</v>
      </c>
      <c r="K83" s="70"/>
      <c r="L83" s="72" t="s">
        <v>1805</v>
      </c>
      <c r="M83" s="113">
        <v>44595</v>
      </c>
      <c r="N83" s="65"/>
      <c r="O83" s="114"/>
      <c r="P83" s="113">
        <v>44609</v>
      </c>
      <c r="Q83" s="115">
        <v>44609</v>
      </c>
    </row>
    <row r="84" spans="2:17" s="75" customFormat="1" ht="19.899999999999999" customHeight="1">
      <c r="B84" s="65">
        <v>6</v>
      </c>
      <c r="C84" s="65" t="s">
        <v>100</v>
      </c>
      <c r="D84" s="65" t="s">
        <v>178</v>
      </c>
      <c r="E84" s="66" t="s">
        <v>1808</v>
      </c>
      <c r="F84" s="87">
        <v>4</v>
      </c>
      <c r="G84" s="76">
        <v>106</v>
      </c>
      <c r="H84" s="85">
        <f t="shared" si="1"/>
        <v>424</v>
      </c>
      <c r="I84" s="69"/>
      <c r="J84" s="70" t="s">
        <v>1809</v>
      </c>
      <c r="K84" s="70"/>
      <c r="L84" s="72" t="s">
        <v>1805</v>
      </c>
      <c r="M84" s="113">
        <v>44595</v>
      </c>
      <c r="N84" s="65"/>
      <c r="O84" s="114"/>
      <c r="P84" s="113">
        <v>44609</v>
      </c>
      <c r="Q84" s="115">
        <v>44609</v>
      </c>
    </row>
    <row r="85" spans="2:17" s="75" customFormat="1" ht="19.899999999999999" customHeight="1">
      <c r="B85" s="65">
        <v>6</v>
      </c>
      <c r="C85" s="65" t="s">
        <v>1810</v>
      </c>
      <c r="D85" s="65" t="s">
        <v>178</v>
      </c>
      <c r="E85" s="66" t="s">
        <v>1811</v>
      </c>
      <c r="F85" s="87">
        <v>1</v>
      </c>
      <c r="G85" s="76">
        <v>100</v>
      </c>
      <c r="H85" s="85">
        <f t="shared" si="1"/>
        <v>100</v>
      </c>
      <c r="I85" s="69"/>
      <c r="J85" s="70" t="s">
        <v>1812</v>
      </c>
      <c r="K85" s="70"/>
      <c r="L85" s="72" t="s">
        <v>1805</v>
      </c>
      <c r="M85" s="113">
        <v>44595</v>
      </c>
      <c r="N85" s="65"/>
      <c r="O85" s="114"/>
      <c r="P85" s="113">
        <v>44609</v>
      </c>
      <c r="Q85" s="115">
        <v>44609</v>
      </c>
    </row>
    <row r="86" spans="2:17" s="75" customFormat="1" ht="19.899999999999999" customHeight="1">
      <c r="B86" s="65">
        <v>6</v>
      </c>
      <c r="C86" s="65" t="s">
        <v>100</v>
      </c>
      <c r="D86" s="65" t="s">
        <v>178</v>
      </c>
      <c r="E86" s="66" t="s">
        <v>233</v>
      </c>
      <c r="F86" s="87">
        <v>4</v>
      </c>
      <c r="G86" s="63">
        <v>32</v>
      </c>
      <c r="H86" s="68">
        <f t="shared" si="1"/>
        <v>128</v>
      </c>
      <c r="I86" s="69"/>
      <c r="J86" s="91" t="s">
        <v>234</v>
      </c>
      <c r="K86" s="92"/>
      <c r="L86" s="72" t="s">
        <v>1805</v>
      </c>
      <c r="M86" s="113">
        <v>44595</v>
      </c>
      <c r="N86" s="65"/>
      <c r="O86" s="114"/>
      <c r="P86" s="113">
        <v>44609</v>
      </c>
      <c r="Q86" s="115">
        <v>44609</v>
      </c>
    </row>
    <row r="87" spans="2:17" s="75" customFormat="1" ht="19.899999999999999" customHeight="1">
      <c r="B87" s="65">
        <v>6</v>
      </c>
      <c r="C87" s="65" t="s">
        <v>100</v>
      </c>
      <c r="D87" s="65" t="s">
        <v>178</v>
      </c>
      <c r="E87" s="66" t="s">
        <v>235</v>
      </c>
      <c r="F87" s="87">
        <v>4</v>
      </c>
      <c r="G87" s="63">
        <v>32</v>
      </c>
      <c r="H87" s="68">
        <f t="shared" si="1"/>
        <v>128</v>
      </c>
      <c r="I87" s="69"/>
      <c r="J87" s="91" t="s">
        <v>234</v>
      </c>
      <c r="K87" s="70"/>
      <c r="L87" s="72" t="s">
        <v>1805</v>
      </c>
      <c r="M87" s="113">
        <v>44595</v>
      </c>
      <c r="N87" s="65"/>
      <c r="O87" s="114"/>
      <c r="P87" s="113">
        <v>44609</v>
      </c>
      <c r="Q87" s="115">
        <v>44609</v>
      </c>
    </row>
    <row r="88" spans="2:17" s="75" customFormat="1" ht="19.899999999999999" customHeight="1">
      <c r="B88" s="65">
        <v>6</v>
      </c>
      <c r="C88" s="65" t="s">
        <v>100</v>
      </c>
      <c r="D88" s="65" t="s">
        <v>100</v>
      </c>
      <c r="E88" s="66" t="s">
        <v>274</v>
      </c>
      <c r="F88" s="87">
        <v>8</v>
      </c>
      <c r="G88" s="76">
        <v>936</v>
      </c>
      <c r="H88" s="85">
        <f>F88*G88</f>
        <v>7488</v>
      </c>
      <c r="I88" s="72"/>
      <c r="J88" s="70" t="s">
        <v>1813</v>
      </c>
      <c r="K88" s="70"/>
      <c r="L88" s="72" t="s">
        <v>1814</v>
      </c>
      <c r="M88" s="113">
        <v>44595</v>
      </c>
      <c r="N88" s="65"/>
      <c r="O88" s="114"/>
      <c r="P88" s="113">
        <v>44609</v>
      </c>
      <c r="Q88" s="115">
        <v>44609</v>
      </c>
    </row>
    <row r="89" spans="2:17" s="75" customFormat="1" ht="19.899999999999999" customHeight="1">
      <c r="B89" s="65">
        <v>6</v>
      </c>
      <c r="C89" s="65" t="s">
        <v>100</v>
      </c>
      <c r="D89" s="65" t="s">
        <v>100</v>
      </c>
      <c r="E89" s="91" t="s">
        <v>1815</v>
      </c>
      <c r="F89" s="95">
        <v>1</v>
      </c>
      <c r="G89" s="76">
        <v>400</v>
      </c>
      <c r="H89" s="85">
        <f t="shared" si="1"/>
        <v>400</v>
      </c>
      <c r="I89" s="69"/>
      <c r="J89" s="66" t="s">
        <v>184</v>
      </c>
      <c r="K89" s="70"/>
      <c r="L89" s="72" t="s">
        <v>1814</v>
      </c>
      <c r="M89" s="113">
        <v>44595</v>
      </c>
      <c r="N89" s="65"/>
      <c r="O89" s="114"/>
      <c r="P89" s="113">
        <v>44609</v>
      </c>
      <c r="Q89" s="115">
        <v>44609</v>
      </c>
    </row>
    <row r="90" spans="2:17" s="75" customFormat="1" ht="19.899999999999999" customHeight="1">
      <c r="B90" s="65">
        <v>6</v>
      </c>
      <c r="C90" s="65" t="s">
        <v>100</v>
      </c>
      <c r="D90" s="65" t="s">
        <v>100</v>
      </c>
      <c r="E90" s="91" t="s">
        <v>1816</v>
      </c>
      <c r="F90" s="95">
        <v>1</v>
      </c>
      <c r="G90" s="76">
        <v>1400</v>
      </c>
      <c r="H90" s="85">
        <f t="shared" si="1"/>
        <v>1400</v>
      </c>
      <c r="I90" s="69"/>
      <c r="J90" s="66" t="s">
        <v>1773</v>
      </c>
      <c r="K90" s="70"/>
      <c r="L90" s="72" t="s">
        <v>1814</v>
      </c>
      <c r="M90" s="113">
        <v>44595</v>
      </c>
      <c r="N90" s="65"/>
      <c r="O90" s="114"/>
      <c r="P90" s="113">
        <v>44609</v>
      </c>
      <c r="Q90" s="115">
        <v>44609</v>
      </c>
    </row>
    <row r="91" spans="2:17" s="75" customFormat="1" ht="19.899999999999999" customHeight="1">
      <c r="B91" s="65">
        <v>6</v>
      </c>
      <c r="C91" s="65" t="s">
        <v>100</v>
      </c>
      <c r="D91" s="65" t="s">
        <v>100</v>
      </c>
      <c r="E91" s="91" t="s">
        <v>1817</v>
      </c>
      <c r="F91" s="95">
        <v>2</v>
      </c>
      <c r="G91" s="76">
        <v>1380</v>
      </c>
      <c r="H91" s="85">
        <f t="shared" si="1"/>
        <v>2760</v>
      </c>
      <c r="I91" s="72"/>
      <c r="J91" s="66" t="s">
        <v>1773</v>
      </c>
      <c r="K91" s="70"/>
      <c r="L91" s="72" t="s">
        <v>1814</v>
      </c>
      <c r="M91" s="113">
        <v>44595</v>
      </c>
      <c r="N91" s="65"/>
      <c r="O91" s="114"/>
      <c r="P91" s="113">
        <v>44609</v>
      </c>
      <c r="Q91" s="115">
        <v>44609</v>
      </c>
    </row>
    <row r="92" spans="2:17" s="75" customFormat="1" ht="19.899999999999999" customHeight="1">
      <c r="B92" s="65">
        <v>6</v>
      </c>
      <c r="C92" s="65" t="s">
        <v>100</v>
      </c>
      <c r="D92" s="65" t="s">
        <v>100</v>
      </c>
      <c r="E92" s="91" t="s">
        <v>1818</v>
      </c>
      <c r="F92" s="95">
        <v>2</v>
      </c>
      <c r="G92" s="76">
        <v>600</v>
      </c>
      <c r="H92" s="85">
        <f t="shared" si="1"/>
        <v>1200</v>
      </c>
      <c r="I92" s="69"/>
      <c r="J92" s="66" t="s">
        <v>1773</v>
      </c>
      <c r="K92" s="70"/>
      <c r="L92" s="72" t="s">
        <v>1814</v>
      </c>
      <c r="M92" s="113">
        <v>44595</v>
      </c>
      <c r="N92" s="65"/>
      <c r="O92" s="114"/>
      <c r="P92" s="113">
        <v>44609</v>
      </c>
      <c r="Q92" s="115">
        <v>44609</v>
      </c>
    </row>
    <row r="93" spans="2:17" s="75" customFormat="1" ht="19.899999999999999" customHeight="1">
      <c r="B93" s="65">
        <v>6</v>
      </c>
      <c r="C93" s="65" t="s">
        <v>100</v>
      </c>
      <c r="D93" s="65" t="s">
        <v>100</v>
      </c>
      <c r="E93" s="91" t="s">
        <v>1819</v>
      </c>
      <c r="F93" s="95">
        <v>1</v>
      </c>
      <c r="G93" s="76">
        <v>1020</v>
      </c>
      <c r="H93" s="85">
        <f t="shared" si="1"/>
        <v>1020</v>
      </c>
      <c r="I93" s="69"/>
      <c r="J93" s="66" t="s">
        <v>1773</v>
      </c>
      <c r="K93" s="70"/>
      <c r="L93" s="72" t="s">
        <v>1814</v>
      </c>
      <c r="M93" s="113">
        <v>44595</v>
      </c>
      <c r="N93" s="65"/>
      <c r="O93" s="114"/>
      <c r="P93" s="113">
        <v>44609</v>
      </c>
      <c r="Q93" s="115">
        <v>44609</v>
      </c>
    </row>
    <row r="94" spans="2:17" s="75" customFormat="1" ht="19.899999999999999" customHeight="1">
      <c r="B94" s="65">
        <v>6</v>
      </c>
      <c r="C94" s="65" t="s">
        <v>100</v>
      </c>
      <c r="D94" s="65" t="s">
        <v>100</v>
      </c>
      <c r="E94" s="91" t="s">
        <v>1820</v>
      </c>
      <c r="F94" s="95">
        <v>4</v>
      </c>
      <c r="G94" s="76">
        <v>3060</v>
      </c>
      <c r="H94" s="85">
        <f t="shared" si="1"/>
        <v>12240</v>
      </c>
      <c r="I94" s="69"/>
      <c r="J94" s="70" t="s">
        <v>1821</v>
      </c>
      <c r="K94" s="70"/>
      <c r="L94" s="72" t="s">
        <v>1814</v>
      </c>
      <c r="M94" s="113">
        <v>44595</v>
      </c>
      <c r="N94" s="65"/>
      <c r="O94" s="114"/>
      <c r="P94" s="113">
        <v>44609</v>
      </c>
      <c r="Q94" s="115">
        <v>44609</v>
      </c>
    </row>
    <row r="95" spans="2:17" s="75" customFormat="1" ht="19.899999999999999" customHeight="1">
      <c r="B95" s="65">
        <v>6</v>
      </c>
      <c r="C95" s="65" t="s">
        <v>100</v>
      </c>
      <c r="D95" s="65" t="s">
        <v>100</v>
      </c>
      <c r="E95" s="91" t="s">
        <v>1822</v>
      </c>
      <c r="F95" s="95">
        <v>2</v>
      </c>
      <c r="G95" s="76">
        <v>1880</v>
      </c>
      <c r="H95" s="85">
        <f t="shared" si="1"/>
        <v>3760</v>
      </c>
      <c r="I95" s="69"/>
      <c r="J95" s="70" t="s">
        <v>1821</v>
      </c>
      <c r="K95" s="70"/>
      <c r="L95" s="72" t="s">
        <v>1814</v>
      </c>
      <c r="M95" s="113">
        <v>44595</v>
      </c>
      <c r="N95" s="65"/>
      <c r="O95" s="114"/>
      <c r="P95" s="113">
        <v>44609</v>
      </c>
      <c r="Q95" s="115">
        <v>44609</v>
      </c>
    </row>
    <row r="96" spans="2:17" s="75" customFormat="1" ht="19.899999999999999" customHeight="1">
      <c r="B96" s="65">
        <v>6</v>
      </c>
      <c r="C96" s="65" t="s">
        <v>100</v>
      </c>
      <c r="D96" s="65" t="s">
        <v>100</v>
      </c>
      <c r="E96" s="91" t="s">
        <v>1823</v>
      </c>
      <c r="F96" s="95">
        <v>2</v>
      </c>
      <c r="G96" s="76">
        <v>2110</v>
      </c>
      <c r="H96" s="85">
        <f t="shared" si="1"/>
        <v>4220</v>
      </c>
      <c r="I96" s="69"/>
      <c r="J96" s="70" t="s">
        <v>1821</v>
      </c>
      <c r="K96" s="70"/>
      <c r="L96" s="72" t="s">
        <v>1814</v>
      </c>
      <c r="M96" s="113">
        <v>44595</v>
      </c>
      <c r="N96" s="65"/>
      <c r="O96" s="114"/>
      <c r="P96" s="113">
        <v>44609</v>
      </c>
      <c r="Q96" s="115">
        <v>44609</v>
      </c>
    </row>
    <row r="97" spans="2:17" s="75" customFormat="1" ht="19.899999999999999" customHeight="1">
      <c r="B97" s="65">
        <v>6</v>
      </c>
      <c r="C97" s="65" t="s">
        <v>100</v>
      </c>
      <c r="D97" s="65" t="s">
        <v>100</v>
      </c>
      <c r="E97" s="91" t="s">
        <v>1824</v>
      </c>
      <c r="F97" s="95">
        <v>4</v>
      </c>
      <c r="G97" s="76">
        <v>2370</v>
      </c>
      <c r="H97" s="85">
        <f t="shared" si="1"/>
        <v>9480</v>
      </c>
      <c r="I97" s="69"/>
      <c r="J97" s="70" t="s">
        <v>1821</v>
      </c>
      <c r="K97" s="70"/>
      <c r="L97" s="72" t="s">
        <v>1814</v>
      </c>
      <c r="M97" s="113">
        <v>44595</v>
      </c>
      <c r="N97" s="65"/>
      <c r="O97" s="114"/>
      <c r="P97" s="113">
        <v>44609</v>
      </c>
      <c r="Q97" s="115">
        <v>44609</v>
      </c>
    </row>
    <row r="98" spans="2:17" s="75" customFormat="1" ht="19.899999999999999" customHeight="1">
      <c r="B98" s="65">
        <v>6</v>
      </c>
      <c r="C98" s="65" t="s">
        <v>100</v>
      </c>
      <c r="D98" s="65" t="s">
        <v>100</v>
      </c>
      <c r="E98" s="91" t="s">
        <v>1825</v>
      </c>
      <c r="F98" s="95">
        <v>5</v>
      </c>
      <c r="G98" s="76">
        <v>2610</v>
      </c>
      <c r="H98" s="85">
        <f t="shared" si="1"/>
        <v>13050</v>
      </c>
      <c r="I98" s="69"/>
      <c r="J98" s="70" t="s">
        <v>1821</v>
      </c>
      <c r="K98" s="70"/>
      <c r="L98" s="72" t="s">
        <v>1814</v>
      </c>
      <c r="M98" s="113">
        <v>44595</v>
      </c>
      <c r="N98" s="65"/>
      <c r="O98" s="114"/>
      <c r="P98" s="113">
        <v>44609</v>
      </c>
      <c r="Q98" s="115">
        <v>44609</v>
      </c>
    </row>
    <row r="99" spans="2:17" s="75" customFormat="1" ht="19.899999999999999" customHeight="1">
      <c r="B99" s="65">
        <v>6</v>
      </c>
      <c r="C99" s="65" t="s">
        <v>100</v>
      </c>
      <c r="D99" s="65" t="s">
        <v>100</v>
      </c>
      <c r="E99" s="91" t="s">
        <v>292</v>
      </c>
      <c r="F99" s="95">
        <v>20</v>
      </c>
      <c r="G99" s="76">
        <v>531</v>
      </c>
      <c r="H99" s="85">
        <f t="shared" si="1"/>
        <v>10620</v>
      </c>
      <c r="I99" s="69"/>
      <c r="J99" s="91" t="s">
        <v>200</v>
      </c>
      <c r="K99" s="92"/>
      <c r="L99" s="72" t="s">
        <v>1814</v>
      </c>
      <c r="M99" s="113">
        <v>44595</v>
      </c>
      <c r="N99" s="65"/>
      <c r="O99" s="114"/>
      <c r="P99" s="113">
        <v>44609</v>
      </c>
      <c r="Q99" s="115">
        <v>44609</v>
      </c>
    </row>
    <row r="100" spans="2:17" s="75" customFormat="1" ht="19.899999999999999" customHeight="1">
      <c r="B100" s="65">
        <v>6</v>
      </c>
      <c r="C100" s="65" t="s">
        <v>100</v>
      </c>
      <c r="D100" s="65" t="s">
        <v>100</v>
      </c>
      <c r="E100" s="91" t="s">
        <v>1826</v>
      </c>
      <c r="F100" s="95">
        <v>60</v>
      </c>
      <c r="G100" s="76">
        <v>540</v>
      </c>
      <c r="H100" s="85">
        <f t="shared" si="1"/>
        <v>32400</v>
      </c>
      <c r="I100" s="69"/>
      <c r="J100" s="91" t="s">
        <v>294</v>
      </c>
      <c r="K100" s="70"/>
      <c r="L100" s="72" t="s">
        <v>1814</v>
      </c>
      <c r="M100" s="113">
        <v>44595</v>
      </c>
      <c r="N100" s="65"/>
      <c r="O100" s="114"/>
      <c r="P100" s="113">
        <v>44609</v>
      </c>
      <c r="Q100" s="115">
        <v>44609</v>
      </c>
    </row>
    <row r="101" spans="2:17" s="75" customFormat="1" ht="19.899999999999999" customHeight="1">
      <c r="B101" s="65">
        <v>6</v>
      </c>
      <c r="C101" s="65" t="s">
        <v>100</v>
      </c>
      <c r="D101" s="65" t="s">
        <v>100</v>
      </c>
      <c r="E101" s="91" t="s">
        <v>1827</v>
      </c>
      <c r="F101" s="95">
        <v>10</v>
      </c>
      <c r="G101" s="76">
        <v>32</v>
      </c>
      <c r="H101" s="85">
        <f t="shared" si="1"/>
        <v>320</v>
      </c>
      <c r="I101" s="69"/>
      <c r="J101" s="91" t="s">
        <v>234</v>
      </c>
      <c r="K101" s="70"/>
      <c r="L101" s="72" t="s">
        <v>1814</v>
      </c>
      <c r="M101" s="113">
        <v>44595</v>
      </c>
      <c r="N101" s="65"/>
      <c r="O101" s="114"/>
      <c r="P101" s="113">
        <v>44609</v>
      </c>
      <c r="Q101" s="115">
        <v>44609</v>
      </c>
    </row>
    <row r="102" spans="2:17" s="75" customFormat="1" ht="19.899999999999999" customHeight="1">
      <c r="B102" s="65">
        <v>6</v>
      </c>
      <c r="C102" s="65" t="s">
        <v>100</v>
      </c>
      <c r="D102" s="65" t="s">
        <v>100</v>
      </c>
      <c r="E102" s="91" t="s">
        <v>1827</v>
      </c>
      <c r="F102" s="95">
        <v>20</v>
      </c>
      <c r="G102" s="76">
        <v>32</v>
      </c>
      <c r="H102" s="85">
        <f t="shared" si="1"/>
        <v>640</v>
      </c>
      <c r="I102" s="69"/>
      <c r="J102" s="91" t="s">
        <v>234</v>
      </c>
      <c r="K102" s="70"/>
      <c r="L102" s="72" t="s">
        <v>1814</v>
      </c>
      <c r="M102" s="113">
        <v>44595</v>
      </c>
      <c r="N102" s="65"/>
      <c r="O102" s="114"/>
      <c r="P102" s="113">
        <v>44609</v>
      </c>
      <c r="Q102" s="115">
        <v>44609</v>
      </c>
    </row>
    <row r="103" spans="2:17" s="75" customFormat="1" ht="19.899999999999999" customHeight="1">
      <c r="B103" s="65">
        <v>6</v>
      </c>
      <c r="C103" s="65" t="s">
        <v>100</v>
      </c>
      <c r="D103" s="65" t="s">
        <v>100</v>
      </c>
      <c r="E103" s="91" t="s">
        <v>300</v>
      </c>
      <c r="F103" s="95">
        <v>4</v>
      </c>
      <c r="G103" s="76">
        <v>6850</v>
      </c>
      <c r="H103" s="85">
        <f>F104*G103</f>
        <v>27400</v>
      </c>
      <c r="I103" s="69"/>
      <c r="J103" s="91" t="s">
        <v>301</v>
      </c>
      <c r="K103" s="70"/>
      <c r="L103" s="72" t="s">
        <v>1814</v>
      </c>
      <c r="M103" s="113">
        <v>44595</v>
      </c>
      <c r="N103" s="65"/>
      <c r="O103" s="114"/>
      <c r="P103" s="113">
        <v>44609</v>
      </c>
      <c r="Q103" s="115">
        <v>44609</v>
      </c>
    </row>
    <row r="104" spans="2:17" s="75" customFormat="1" ht="19.899999999999999" customHeight="1">
      <c r="B104" s="65">
        <v>6</v>
      </c>
      <c r="C104" s="65" t="s">
        <v>100</v>
      </c>
      <c r="D104" s="65" t="s">
        <v>100</v>
      </c>
      <c r="E104" s="91" t="s">
        <v>1828</v>
      </c>
      <c r="F104" s="95">
        <v>4</v>
      </c>
      <c r="G104" s="76">
        <v>8700</v>
      </c>
      <c r="H104" s="85">
        <f t="shared" ref="H104:H167" si="2">F104*G104</f>
        <v>34800</v>
      </c>
      <c r="I104" s="69"/>
      <c r="J104" s="91" t="s">
        <v>1829</v>
      </c>
      <c r="K104" s="92"/>
      <c r="L104" s="72" t="s">
        <v>1814</v>
      </c>
      <c r="M104" s="113">
        <v>44595</v>
      </c>
      <c r="N104" s="65"/>
      <c r="O104" s="114"/>
      <c r="P104" s="113">
        <v>44609</v>
      </c>
      <c r="Q104" s="115">
        <v>44609</v>
      </c>
    </row>
    <row r="105" spans="2:17" s="75" customFormat="1" ht="19.899999999999999" customHeight="1">
      <c r="B105" s="65">
        <v>6</v>
      </c>
      <c r="C105" s="65" t="s">
        <v>100</v>
      </c>
      <c r="D105" s="65" t="s">
        <v>100</v>
      </c>
      <c r="E105" s="91" t="s">
        <v>1830</v>
      </c>
      <c r="F105" s="95">
        <v>2</v>
      </c>
      <c r="G105" s="76">
        <v>8700</v>
      </c>
      <c r="H105" s="85">
        <f t="shared" si="2"/>
        <v>17400</v>
      </c>
      <c r="I105" s="69"/>
      <c r="J105" s="91" t="s">
        <v>1829</v>
      </c>
      <c r="K105" s="70"/>
      <c r="L105" s="72" t="s">
        <v>1814</v>
      </c>
      <c r="M105" s="113">
        <v>44595</v>
      </c>
      <c r="N105" s="65"/>
      <c r="O105" s="114"/>
      <c r="P105" s="113">
        <v>44609</v>
      </c>
      <c r="Q105" s="115">
        <v>44609</v>
      </c>
    </row>
    <row r="106" spans="2:17" s="75" customFormat="1" ht="19.899999999999999" customHeight="1">
      <c r="B106" s="65">
        <v>6</v>
      </c>
      <c r="C106" s="65" t="s">
        <v>100</v>
      </c>
      <c r="D106" s="65" t="s">
        <v>100</v>
      </c>
      <c r="E106" s="66" t="s">
        <v>331</v>
      </c>
      <c r="F106" s="111">
        <v>30</v>
      </c>
      <c r="G106" s="63">
        <v>49</v>
      </c>
      <c r="H106" s="85">
        <f t="shared" si="2"/>
        <v>1470</v>
      </c>
      <c r="I106" s="69"/>
      <c r="J106" s="70" t="s">
        <v>332</v>
      </c>
      <c r="K106" s="70"/>
      <c r="L106" s="72" t="s">
        <v>1814</v>
      </c>
      <c r="M106" s="113">
        <v>44595</v>
      </c>
      <c r="N106" s="65"/>
      <c r="O106" s="114"/>
      <c r="P106" s="113">
        <v>44609</v>
      </c>
      <c r="Q106" s="115">
        <v>44609</v>
      </c>
    </row>
    <row r="107" spans="2:17" s="75" customFormat="1" ht="19.899999999999999" customHeight="1">
      <c r="B107" s="65">
        <v>6</v>
      </c>
      <c r="C107" s="65" t="s">
        <v>100</v>
      </c>
      <c r="D107" s="65" t="s">
        <v>100</v>
      </c>
      <c r="E107" s="66" t="s">
        <v>333</v>
      </c>
      <c r="F107" s="111">
        <v>40</v>
      </c>
      <c r="G107" s="63">
        <v>49</v>
      </c>
      <c r="H107" s="85">
        <f t="shared" si="2"/>
        <v>1960</v>
      </c>
      <c r="I107" s="69"/>
      <c r="J107" s="70" t="s">
        <v>332</v>
      </c>
      <c r="K107" s="70"/>
      <c r="L107" s="72" t="s">
        <v>1814</v>
      </c>
      <c r="M107" s="113">
        <v>44595</v>
      </c>
      <c r="N107" s="65"/>
      <c r="O107" s="114"/>
      <c r="P107" s="113">
        <v>44609</v>
      </c>
      <c r="Q107" s="115">
        <v>44609</v>
      </c>
    </row>
    <row r="108" spans="2:17" s="75" customFormat="1" ht="19.899999999999999" customHeight="1">
      <c r="B108" s="65">
        <v>6</v>
      </c>
      <c r="C108" s="65" t="s">
        <v>100</v>
      </c>
      <c r="D108" s="65" t="s">
        <v>100</v>
      </c>
      <c r="E108" s="66" t="s">
        <v>334</v>
      </c>
      <c r="F108" s="111">
        <v>50</v>
      </c>
      <c r="G108" s="63">
        <v>49</v>
      </c>
      <c r="H108" s="85">
        <f t="shared" si="2"/>
        <v>2450</v>
      </c>
      <c r="I108" s="72"/>
      <c r="J108" s="70" t="s">
        <v>332</v>
      </c>
      <c r="K108" s="70"/>
      <c r="L108" s="72" t="s">
        <v>1814</v>
      </c>
      <c r="M108" s="113">
        <v>44595</v>
      </c>
      <c r="N108" s="65"/>
      <c r="O108" s="114"/>
      <c r="P108" s="113">
        <v>44609</v>
      </c>
      <c r="Q108" s="115">
        <v>44609</v>
      </c>
    </row>
    <row r="109" spans="2:17" s="75" customFormat="1" ht="19.899999999999999" customHeight="1">
      <c r="B109" s="65">
        <v>6</v>
      </c>
      <c r="C109" s="65" t="s">
        <v>100</v>
      </c>
      <c r="D109" s="65" t="s">
        <v>100</v>
      </c>
      <c r="E109" s="66" t="s">
        <v>335</v>
      </c>
      <c r="F109" s="111">
        <v>40</v>
      </c>
      <c r="G109" s="63">
        <v>49</v>
      </c>
      <c r="H109" s="85">
        <f t="shared" si="2"/>
        <v>1960</v>
      </c>
      <c r="I109" s="72"/>
      <c r="J109" s="70" t="s">
        <v>332</v>
      </c>
      <c r="K109" s="70"/>
      <c r="L109" s="72" t="s">
        <v>1814</v>
      </c>
      <c r="M109" s="113">
        <v>44595</v>
      </c>
      <c r="N109" s="65"/>
      <c r="O109" s="114"/>
      <c r="P109" s="113">
        <v>44609</v>
      </c>
      <c r="Q109" s="115">
        <v>44609</v>
      </c>
    </row>
    <row r="110" spans="2:17" s="75" customFormat="1" ht="19.899999999999999" customHeight="1">
      <c r="B110" s="65">
        <v>6</v>
      </c>
      <c r="C110" s="65" t="s">
        <v>100</v>
      </c>
      <c r="D110" s="65" t="s">
        <v>100</v>
      </c>
      <c r="E110" s="66" t="s">
        <v>315</v>
      </c>
      <c r="F110" s="111">
        <v>4</v>
      </c>
      <c r="G110" s="76">
        <v>3291</v>
      </c>
      <c r="H110" s="85">
        <f t="shared" si="2"/>
        <v>13164</v>
      </c>
      <c r="I110" s="72"/>
      <c r="J110" s="70" t="s">
        <v>316</v>
      </c>
      <c r="K110" s="70"/>
      <c r="L110" s="72" t="s">
        <v>1814</v>
      </c>
      <c r="M110" s="113">
        <v>44595</v>
      </c>
      <c r="N110" s="65"/>
      <c r="O110" s="114"/>
      <c r="P110" s="113">
        <v>44609</v>
      </c>
      <c r="Q110" s="115">
        <v>44609</v>
      </c>
    </row>
    <row r="111" spans="2:17" s="75" customFormat="1" ht="19.899999999999999" customHeight="1">
      <c r="B111" s="65">
        <v>6</v>
      </c>
      <c r="C111" s="65" t="s">
        <v>100</v>
      </c>
      <c r="D111" s="65" t="s">
        <v>100</v>
      </c>
      <c r="E111" s="66" t="s">
        <v>1831</v>
      </c>
      <c r="F111" s="111">
        <v>1</v>
      </c>
      <c r="G111" s="76">
        <v>24410</v>
      </c>
      <c r="H111" s="85">
        <f t="shared" si="2"/>
        <v>24410</v>
      </c>
      <c r="I111" s="72"/>
      <c r="J111" s="70" t="s">
        <v>1832</v>
      </c>
      <c r="K111" s="70"/>
      <c r="L111" s="72" t="s">
        <v>1814</v>
      </c>
      <c r="M111" s="113">
        <v>44595</v>
      </c>
      <c r="N111" s="65"/>
      <c r="O111" s="114"/>
      <c r="P111" s="113">
        <v>44609</v>
      </c>
      <c r="Q111" s="115">
        <v>44609</v>
      </c>
    </row>
    <row r="112" spans="2:17" s="75" customFormat="1" ht="19.899999999999999" customHeight="1">
      <c r="B112" s="65">
        <v>6</v>
      </c>
      <c r="C112" s="65" t="s">
        <v>100</v>
      </c>
      <c r="D112" s="65" t="s">
        <v>100</v>
      </c>
      <c r="E112" s="66" t="s">
        <v>210</v>
      </c>
      <c r="F112" s="111">
        <v>30</v>
      </c>
      <c r="G112" s="76">
        <v>93</v>
      </c>
      <c r="H112" s="68">
        <f t="shared" si="2"/>
        <v>2790</v>
      </c>
      <c r="I112" s="69"/>
      <c r="J112" s="91" t="s">
        <v>211</v>
      </c>
      <c r="K112" s="70"/>
      <c r="L112" s="72" t="s">
        <v>1814</v>
      </c>
      <c r="M112" s="113">
        <v>44595</v>
      </c>
      <c r="N112" s="65"/>
      <c r="O112" s="114"/>
      <c r="P112" s="113">
        <v>44609</v>
      </c>
      <c r="Q112" s="115">
        <v>44609</v>
      </c>
    </row>
    <row r="113" spans="2:17" s="75" customFormat="1" ht="18.600000000000001" customHeight="1">
      <c r="B113" s="65">
        <v>6</v>
      </c>
      <c r="C113" s="73" t="s">
        <v>100</v>
      </c>
      <c r="D113" s="65" t="s">
        <v>178</v>
      </c>
      <c r="E113" s="66" t="s">
        <v>379</v>
      </c>
      <c r="F113" s="111">
        <v>1</v>
      </c>
      <c r="G113" s="76">
        <v>3470</v>
      </c>
      <c r="H113" s="68">
        <f t="shared" si="2"/>
        <v>3470</v>
      </c>
      <c r="I113" s="72"/>
      <c r="J113" s="70" t="s">
        <v>380</v>
      </c>
      <c r="K113" s="70"/>
      <c r="L113" s="72" t="s">
        <v>78</v>
      </c>
      <c r="M113" s="113">
        <v>44595</v>
      </c>
      <c r="N113" s="65"/>
      <c r="O113" s="114"/>
      <c r="P113" s="113">
        <v>44609</v>
      </c>
      <c r="Q113" s="115">
        <v>44609</v>
      </c>
    </row>
    <row r="114" spans="2:17" s="75" customFormat="1" ht="19.899999999999999" customHeight="1">
      <c r="B114" s="65">
        <v>6</v>
      </c>
      <c r="C114" s="73" t="s">
        <v>100</v>
      </c>
      <c r="D114" s="65" t="s">
        <v>178</v>
      </c>
      <c r="E114" s="66" t="s">
        <v>1833</v>
      </c>
      <c r="F114" s="111">
        <v>1</v>
      </c>
      <c r="G114" s="76">
        <v>1919</v>
      </c>
      <c r="H114" s="68">
        <f t="shared" si="2"/>
        <v>1919</v>
      </c>
      <c r="I114" s="72"/>
      <c r="J114" s="70" t="s">
        <v>1834</v>
      </c>
      <c r="K114" s="70"/>
      <c r="L114" s="72" t="s">
        <v>78</v>
      </c>
      <c r="M114" s="113">
        <v>44595</v>
      </c>
      <c r="N114" s="65"/>
      <c r="O114" s="114"/>
      <c r="P114" s="113">
        <v>44609</v>
      </c>
      <c r="Q114" s="115">
        <v>44609</v>
      </c>
    </row>
    <row r="115" spans="2:17" s="75" customFormat="1" ht="19.899999999999999" customHeight="1">
      <c r="B115" s="65">
        <v>5</v>
      </c>
      <c r="C115" s="73" t="s">
        <v>100</v>
      </c>
      <c r="D115" s="65" t="s">
        <v>178</v>
      </c>
      <c r="E115" s="66" t="s">
        <v>348</v>
      </c>
      <c r="F115" s="87">
        <v>1</v>
      </c>
      <c r="G115" s="63">
        <v>15980</v>
      </c>
      <c r="H115" s="68">
        <f t="shared" si="2"/>
        <v>15980</v>
      </c>
      <c r="I115" s="69"/>
      <c r="J115" s="70" t="s">
        <v>349</v>
      </c>
      <c r="K115" s="70"/>
      <c r="L115" s="72" t="s">
        <v>350</v>
      </c>
      <c r="M115" s="113">
        <v>44595</v>
      </c>
      <c r="N115" s="65"/>
      <c r="O115" s="114"/>
      <c r="P115" s="113">
        <v>44609</v>
      </c>
      <c r="Q115" s="115">
        <v>44609</v>
      </c>
    </row>
    <row r="116" spans="2:17" s="75" customFormat="1" ht="19.899999999999999" customHeight="1">
      <c r="B116" s="65">
        <v>5</v>
      </c>
      <c r="C116" s="73" t="s">
        <v>100</v>
      </c>
      <c r="D116" s="65" t="s">
        <v>178</v>
      </c>
      <c r="E116" s="66" t="s">
        <v>351</v>
      </c>
      <c r="F116" s="87">
        <v>2</v>
      </c>
      <c r="G116" s="63">
        <v>977</v>
      </c>
      <c r="H116" s="68">
        <f t="shared" si="2"/>
        <v>1954</v>
      </c>
      <c r="I116" s="69"/>
      <c r="J116" s="70" t="s">
        <v>137</v>
      </c>
      <c r="K116" s="70"/>
      <c r="L116" s="72" t="s">
        <v>350</v>
      </c>
      <c r="M116" s="113">
        <v>44595</v>
      </c>
      <c r="N116" s="65"/>
      <c r="O116" s="114"/>
      <c r="P116" s="113">
        <v>44609</v>
      </c>
      <c r="Q116" s="115">
        <v>44609</v>
      </c>
    </row>
    <row r="117" spans="2:17" s="75" customFormat="1" ht="19.899999999999999" customHeight="1">
      <c r="B117" s="65">
        <v>5</v>
      </c>
      <c r="C117" s="73" t="s">
        <v>100</v>
      </c>
      <c r="D117" s="65" t="s">
        <v>178</v>
      </c>
      <c r="E117" s="66" t="s">
        <v>352</v>
      </c>
      <c r="F117" s="87">
        <v>1</v>
      </c>
      <c r="G117" s="63">
        <v>977</v>
      </c>
      <c r="H117" s="68">
        <f t="shared" si="2"/>
        <v>977</v>
      </c>
      <c r="I117" s="69"/>
      <c r="J117" s="70" t="s">
        <v>137</v>
      </c>
      <c r="K117" s="70"/>
      <c r="L117" s="72" t="s">
        <v>350</v>
      </c>
      <c r="M117" s="113">
        <v>44595</v>
      </c>
      <c r="N117" s="65"/>
      <c r="O117" s="114"/>
      <c r="P117" s="113">
        <v>44609</v>
      </c>
      <c r="Q117" s="115">
        <v>44609</v>
      </c>
    </row>
    <row r="118" spans="2:17" s="75" customFormat="1" ht="19.899999999999999" customHeight="1">
      <c r="B118" s="65">
        <v>5</v>
      </c>
      <c r="C118" s="73" t="s">
        <v>100</v>
      </c>
      <c r="D118" s="65" t="s">
        <v>178</v>
      </c>
      <c r="E118" s="66" t="s">
        <v>356</v>
      </c>
      <c r="F118" s="87">
        <v>1</v>
      </c>
      <c r="G118" s="63">
        <v>4570</v>
      </c>
      <c r="H118" s="68">
        <f t="shared" si="2"/>
        <v>4570</v>
      </c>
      <c r="I118" s="69"/>
      <c r="J118" s="70" t="s">
        <v>357</v>
      </c>
      <c r="K118" s="70"/>
      <c r="L118" s="72" t="s">
        <v>350</v>
      </c>
      <c r="M118" s="113">
        <v>44595</v>
      </c>
      <c r="N118" s="65"/>
      <c r="O118" s="114"/>
      <c r="P118" s="113">
        <v>44609</v>
      </c>
      <c r="Q118" s="115">
        <v>44609</v>
      </c>
    </row>
    <row r="119" spans="2:17" s="101" customFormat="1" ht="19.899999999999999" customHeight="1">
      <c r="B119" s="100">
        <v>5</v>
      </c>
      <c r="C119" s="100" t="s">
        <v>361</v>
      </c>
      <c r="D119" s="100" t="s">
        <v>178</v>
      </c>
      <c r="E119" s="102" t="s">
        <v>362</v>
      </c>
      <c r="F119" s="103">
        <v>5</v>
      </c>
      <c r="G119" s="104">
        <v>1093</v>
      </c>
      <c r="H119" s="105">
        <f t="shared" si="2"/>
        <v>5465</v>
      </c>
      <c r="I119" s="106"/>
      <c r="J119" s="71" t="s">
        <v>363</v>
      </c>
      <c r="K119" s="71" t="s">
        <v>1835</v>
      </c>
      <c r="L119" s="340" t="s">
        <v>350</v>
      </c>
      <c r="M119" s="595"/>
      <c r="N119" s="100"/>
      <c r="O119" s="86"/>
      <c r="P119" s="595"/>
      <c r="Q119" s="596"/>
    </row>
    <row r="120" spans="2:17" s="75" customFormat="1" ht="19.899999999999999" customHeight="1">
      <c r="B120" s="65">
        <v>5</v>
      </c>
      <c r="C120" s="73" t="s">
        <v>100</v>
      </c>
      <c r="D120" s="65" t="s">
        <v>178</v>
      </c>
      <c r="E120" s="66" t="s">
        <v>1836</v>
      </c>
      <c r="F120" s="87">
        <v>1</v>
      </c>
      <c r="G120" s="63">
        <v>4160</v>
      </c>
      <c r="H120" s="68">
        <f t="shared" si="2"/>
        <v>4160</v>
      </c>
      <c r="I120" s="69"/>
      <c r="J120" s="70" t="s">
        <v>367</v>
      </c>
      <c r="K120" s="70"/>
      <c r="L120" s="72" t="s">
        <v>368</v>
      </c>
      <c r="M120" s="113">
        <v>44595</v>
      </c>
      <c r="N120" s="65"/>
      <c r="O120" s="114"/>
      <c r="P120" s="113">
        <v>44609</v>
      </c>
      <c r="Q120" s="115">
        <v>44609</v>
      </c>
    </row>
    <row r="121" spans="2:17" s="75" customFormat="1" ht="19.899999999999999" customHeight="1">
      <c r="B121" s="65">
        <v>5</v>
      </c>
      <c r="C121" s="73" t="s">
        <v>100</v>
      </c>
      <c r="D121" s="65" t="s">
        <v>178</v>
      </c>
      <c r="E121" s="66" t="s">
        <v>1837</v>
      </c>
      <c r="F121" s="87">
        <v>1</v>
      </c>
      <c r="G121" s="63">
        <v>1569</v>
      </c>
      <c r="H121" s="68">
        <f t="shared" si="2"/>
        <v>1569</v>
      </c>
      <c r="I121" s="69"/>
      <c r="J121" s="70" t="s">
        <v>367</v>
      </c>
      <c r="K121" s="70"/>
      <c r="L121" s="72" t="s">
        <v>1838</v>
      </c>
      <c r="M121" s="113">
        <v>44595</v>
      </c>
      <c r="N121" s="65"/>
      <c r="O121" s="114"/>
      <c r="P121" s="113">
        <v>44609</v>
      </c>
      <c r="Q121" s="115">
        <v>44609</v>
      </c>
    </row>
    <row r="122" spans="2:17" s="75" customFormat="1" ht="19.899999999999999" customHeight="1">
      <c r="B122" s="65">
        <v>5</v>
      </c>
      <c r="C122" s="65" t="s">
        <v>373</v>
      </c>
      <c r="D122" s="65" t="s">
        <v>178</v>
      </c>
      <c r="E122" s="66" t="s">
        <v>374</v>
      </c>
      <c r="F122" s="87">
        <v>1</v>
      </c>
      <c r="G122" s="76">
        <v>436</v>
      </c>
      <c r="H122" s="68">
        <f t="shared" si="2"/>
        <v>436</v>
      </c>
      <c r="I122" s="69"/>
      <c r="J122" s="70" t="s">
        <v>375</v>
      </c>
      <c r="K122" s="70"/>
      <c r="L122" s="72" t="s">
        <v>350</v>
      </c>
      <c r="M122" s="113">
        <v>44595</v>
      </c>
      <c r="N122" s="65"/>
      <c r="O122" s="114"/>
      <c r="P122" s="113">
        <v>44609</v>
      </c>
      <c r="Q122" s="115">
        <v>44609</v>
      </c>
    </row>
    <row r="123" spans="2:17" s="75" customFormat="1" ht="19.899999999999999" customHeight="1">
      <c r="B123" s="65">
        <v>5</v>
      </c>
      <c r="C123" s="73" t="s">
        <v>100</v>
      </c>
      <c r="D123" s="65" t="s">
        <v>178</v>
      </c>
      <c r="E123" s="66" t="s">
        <v>377</v>
      </c>
      <c r="F123" s="87">
        <v>1</v>
      </c>
      <c r="G123" s="76">
        <v>768</v>
      </c>
      <c r="H123" s="68">
        <f t="shared" si="2"/>
        <v>768</v>
      </c>
      <c r="I123" s="69"/>
      <c r="J123" s="70" t="s">
        <v>378</v>
      </c>
      <c r="K123" s="70"/>
      <c r="L123" s="72" t="s">
        <v>350</v>
      </c>
      <c r="M123" s="113">
        <v>44595</v>
      </c>
      <c r="N123" s="65"/>
      <c r="O123" s="114"/>
      <c r="P123" s="113">
        <v>44609</v>
      </c>
      <c r="Q123" s="115">
        <v>44609</v>
      </c>
    </row>
    <row r="124" spans="2:17" s="75" customFormat="1" ht="19.899999999999999" customHeight="1">
      <c r="B124" s="65">
        <v>6</v>
      </c>
      <c r="C124" s="65" t="s">
        <v>178</v>
      </c>
      <c r="D124" s="65" t="s">
        <v>178</v>
      </c>
      <c r="E124" s="66" t="s">
        <v>390</v>
      </c>
      <c r="F124" s="87">
        <v>1</v>
      </c>
      <c r="G124" s="76">
        <v>2910</v>
      </c>
      <c r="H124" s="68">
        <f t="shared" si="2"/>
        <v>2910</v>
      </c>
      <c r="I124" s="69"/>
      <c r="J124" s="70" t="s">
        <v>391</v>
      </c>
      <c r="K124" s="70"/>
      <c r="L124" s="72" t="s">
        <v>99</v>
      </c>
      <c r="M124" s="113">
        <v>44595</v>
      </c>
      <c r="N124" s="65"/>
      <c r="O124" s="114"/>
      <c r="P124" s="113">
        <v>44609</v>
      </c>
      <c r="Q124" s="115">
        <v>44609</v>
      </c>
    </row>
    <row r="125" spans="2:17" s="75" customFormat="1" ht="19.899999999999999" customHeight="1">
      <c r="B125" s="65">
        <v>6</v>
      </c>
      <c r="C125" s="65" t="s">
        <v>178</v>
      </c>
      <c r="D125" s="65" t="s">
        <v>178</v>
      </c>
      <c r="E125" s="66" t="s">
        <v>392</v>
      </c>
      <c r="F125" s="87">
        <v>1</v>
      </c>
      <c r="G125" s="76">
        <v>210</v>
      </c>
      <c r="H125" s="68">
        <f t="shared" si="2"/>
        <v>210</v>
      </c>
      <c r="I125" s="69"/>
      <c r="J125" s="70" t="s">
        <v>393</v>
      </c>
      <c r="K125" s="70"/>
      <c r="L125" s="72" t="s">
        <v>99</v>
      </c>
      <c r="M125" s="113">
        <v>44595</v>
      </c>
      <c r="N125" s="65"/>
      <c r="O125" s="114"/>
      <c r="P125" s="113">
        <v>44609</v>
      </c>
      <c r="Q125" s="115">
        <v>44609</v>
      </c>
    </row>
    <row r="126" spans="2:17" s="75" customFormat="1" ht="19.899999999999999" customHeight="1">
      <c r="B126" s="65">
        <v>6</v>
      </c>
      <c r="C126" s="65" t="s">
        <v>178</v>
      </c>
      <c r="D126" s="65" t="s">
        <v>178</v>
      </c>
      <c r="E126" s="66" t="s">
        <v>394</v>
      </c>
      <c r="F126" s="87">
        <v>1</v>
      </c>
      <c r="G126" s="76">
        <v>320</v>
      </c>
      <c r="H126" s="68">
        <f t="shared" si="2"/>
        <v>320</v>
      </c>
      <c r="I126" s="69"/>
      <c r="J126" s="70" t="s">
        <v>395</v>
      </c>
      <c r="K126" s="70"/>
      <c r="L126" s="72" t="s">
        <v>99</v>
      </c>
      <c r="M126" s="113">
        <v>44595</v>
      </c>
      <c r="N126" s="65"/>
      <c r="O126" s="114"/>
      <c r="P126" s="113">
        <v>44609</v>
      </c>
      <c r="Q126" s="115">
        <v>44609</v>
      </c>
    </row>
    <row r="127" spans="2:17" s="75" customFormat="1" ht="19.899999999999999" customHeight="1">
      <c r="B127" s="65">
        <v>6</v>
      </c>
      <c r="C127" s="65" t="s">
        <v>178</v>
      </c>
      <c r="D127" s="65" t="s">
        <v>178</v>
      </c>
      <c r="E127" s="66" t="s">
        <v>396</v>
      </c>
      <c r="F127" s="87">
        <v>1</v>
      </c>
      <c r="G127" s="76">
        <v>260</v>
      </c>
      <c r="H127" s="68">
        <f t="shared" si="2"/>
        <v>260</v>
      </c>
      <c r="I127" s="69"/>
      <c r="J127" s="70" t="s">
        <v>397</v>
      </c>
      <c r="K127" s="70"/>
      <c r="L127" s="72" t="s">
        <v>99</v>
      </c>
      <c r="M127" s="113">
        <v>44595</v>
      </c>
      <c r="N127" s="65"/>
      <c r="O127" s="114"/>
      <c r="P127" s="113">
        <v>44609</v>
      </c>
      <c r="Q127" s="115">
        <v>44609</v>
      </c>
    </row>
    <row r="128" spans="2:17" s="75" customFormat="1" ht="19.899999999999999" customHeight="1">
      <c r="B128" s="65">
        <v>6</v>
      </c>
      <c r="C128" s="65" t="s">
        <v>178</v>
      </c>
      <c r="D128" s="65" t="s">
        <v>178</v>
      </c>
      <c r="E128" s="66" t="s">
        <v>398</v>
      </c>
      <c r="F128" s="87">
        <v>1</v>
      </c>
      <c r="G128" s="76">
        <v>200</v>
      </c>
      <c r="H128" s="68">
        <f t="shared" si="2"/>
        <v>200</v>
      </c>
      <c r="I128" s="69"/>
      <c r="J128" s="70" t="s">
        <v>399</v>
      </c>
      <c r="K128" s="70"/>
      <c r="L128" s="72" t="s">
        <v>99</v>
      </c>
      <c r="M128" s="113">
        <v>44595</v>
      </c>
      <c r="N128" s="65"/>
      <c r="O128" s="114"/>
      <c r="P128" s="113">
        <v>44609</v>
      </c>
      <c r="Q128" s="115">
        <v>44609</v>
      </c>
    </row>
    <row r="129" spans="2:17" s="75" customFormat="1" ht="19.899999999999999" customHeight="1">
      <c r="B129" s="65">
        <v>6</v>
      </c>
      <c r="C129" s="65" t="s">
        <v>178</v>
      </c>
      <c r="D129" s="65" t="s">
        <v>178</v>
      </c>
      <c r="E129" s="66" t="s">
        <v>1839</v>
      </c>
      <c r="F129" s="111">
        <v>1</v>
      </c>
      <c r="G129" s="76">
        <v>750</v>
      </c>
      <c r="H129" s="85">
        <f t="shared" si="2"/>
        <v>750</v>
      </c>
      <c r="I129" s="72"/>
      <c r="J129" s="70" t="s">
        <v>1840</v>
      </c>
      <c r="K129" s="70"/>
      <c r="L129" s="72" t="s">
        <v>1841</v>
      </c>
      <c r="M129" s="113">
        <v>44595</v>
      </c>
      <c r="N129" s="65"/>
      <c r="O129" s="114"/>
      <c r="P129" s="113">
        <v>44609</v>
      </c>
      <c r="Q129" s="115">
        <v>44609</v>
      </c>
    </row>
    <row r="130" spans="2:17" s="75" customFormat="1" ht="19.899999999999999" customHeight="1">
      <c r="B130" s="65"/>
      <c r="C130" s="65"/>
      <c r="D130" s="65"/>
      <c r="E130" s="66"/>
      <c r="F130" s="111"/>
      <c r="G130" s="76"/>
      <c r="H130" s="85">
        <f t="shared" si="2"/>
        <v>0</v>
      </c>
      <c r="I130" s="72"/>
      <c r="J130" s="70"/>
      <c r="K130" s="70"/>
      <c r="L130" s="72"/>
      <c r="M130" s="113"/>
      <c r="N130" s="65"/>
      <c r="O130" s="114"/>
      <c r="P130" s="113"/>
      <c r="Q130" s="115"/>
    </row>
    <row r="131" spans="2:17" s="75" customFormat="1" ht="19.899999999999999" customHeight="1">
      <c r="B131" s="65"/>
      <c r="C131" s="65"/>
      <c r="D131" s="65"/>
      <c r="E131" s="66"/>
      <c r="F131" s="111"/>
      <c r="G131" s="76"/>
      <c r="H131" s="85">
        <f t="shared" si="2"/>
        <v>0</v>
      </c>
      <c r="I131" s="72"/>
      <c r="J131" s="70"/>
      <c r="K131" s="70"/>
      <c r="L131" s="72"/>
      <c r="M131" s="113"/>
      <c r="N131" s="65"/>
      <c r="O131" s="114"/>
      <c r="P131" s="113"/>
      <c r="Q131" s="115"/>
    </row>
    <row r="132" spans="2:17" s="75" customFormat="1" ht="19.899999999999999" customHeight="1">
      <c r="B132" s="65">
        <v>5</v>
      </c>
      <c r="C132" s="65" t="s">
        <v>214</v>
      </c>
      <c r="D132" s="73" t="s">
        <v>407</v>
      </c>
      <c r="E132" s="66" t="s">
        <v>1842</v>
      </c>
      <c r="F132" s="111">
        <v>2</v>
      </c>
      <c r="G132" s="63">
        <v>489</v>
      </c>
      <c r="H132" s="68">
        <f t="shared" si="2"/>
        <v>978</v>
      </c>
      <c r="I132" s="69"/>
      <c r="J132" s="70" t="s">
        <v>365</v>
      </c>
      <c r="K132" s="70"/>
      <c r="L132" s="72" t="s">
        <v>350</v>
      </c>
      <c r="M132" s="113">
        <v>44595</v>
      </c>
      <c r="N132" s="65"/>
      <c r="O132" s="114">
        <v>44616</v>
      </c>
      <c r="P132" s="113">
        <v>44596</v>
      </c>
      <c r="Q132" s="115">
        <v>44596</v>
      </c>
    </row>
    <row r="133" spans="2:17" s="75" customFormat="1" ht="19.899999999999999" customHeight="1">
      <c r="B133" s="65">
        <v>5</v>
      </c>
      <c r="C133" s="73" t="s">
        <v>747</v>
      </c>
      <c r="D133" s="73" t="s">
        <v>407</v>
      </c>
      <c r="E133" s="66" t="s">
        <v>1843</v>
      </c>
      <c r="F133" s="111">
        <v>1</v>
      </c>
      <c r="G133" s="63">
        <v>2690</v>
      </c>
      <c r="H133" s="68">
        <f>F133*G133</f>
        <v>2690</v>
      </c>
      <c r="I133" s="69"/>
      <c r="J133" s="70" t="s">
        <v>1844</v>
      </c>
      <c r="K133" s="70"/>
      <c r="L133" s="72" t="s">
        <v>350</v>
      </c>
      <c r="M133" s="113">
        <v>44595</v>
      </c>
      <c r="N133" s="65"/>
      <c r="O133" s="114">
        <v>44616</v>
      </c>
      <c r="P133" s="113">
        <v>44596</v>
      </c>
      <c r="Q133" s="115">
        <v>44596</v>
      </c>
    </row>
    <row r="134" spans="2:17" s="75" customFormat="1" ht="19.899999999999999" customHeight="1">
      <c r="B134" s="65">
        <v>6</v>
      </c>
      <c r="C134" s="73" t="s">
        <v>214</v>
      </c>
      <c r="D134" s="73" t="s">
        <v>407</v>
      </c>
      <c r="E134" s="66" t="s">
        <v>1845</v>
      </c>
      <c r="F134" s="111">
        <v>3</v>
      </c>
      <c r="G134" s="76">
        <v>156</v>
      </c>
      <c r="H134" s="85">
        <f t="shared" si="2"/>
        <v>468</v>
      </c>
      <c r="I134" s="69"/>
      <c r="J134" s="91" t="s">
        <v>312</v>
      </c>
      <c r="K134" s="70"/>
      <c r="L134" s="72" t="s">
        <v>1814</v>
      </c>
      <c r="M134" s="113">
        <v>44595</v>
      </c>
      <c r="N134" s="65"/>
      <c r="O134" s="114">
        <v>44616</v>
      </c>
      <c r="P134" s="113">
        <v>44596</v>
      </c>
      <c r="Q134" s="115">
        <v>44596</v>
      </c>
    </row>
    <row r="135" spans="2:17" s="75" customFormat="1" ht="19.899999999999999" customHeight="1">
      <c r="B135" s="65">
        <v>17</v>
      </c>
      <c r="C135" s="65" t="s">
        <v>1846</v>
      </c>
      <c r="D135" s="72" t="s">
        <v>407</v>
      </c>
      <c r="E135" s="597" t="s">
        <v>1847</v>
      </c>
      <c r="F135" s="111">
        <v>1</v>
      </c>
      <c r="G135" s="76">
        <v>1790</v>
      </c>
      <c r="H135" s="85">
        <f t="shared" si="2"/>
        <v>1790</v>
      </c>
      <c r="I135" s="69"/>
      <c r="J135" s="70" t="s">
        <v>1848</v>
      </c>
      <c r="K135" s="70"/>
      <c r="L135" s="93" t="s">
        <v>1753</v>
      </c>
      <c r="M135" s="113">
        <v>44595</v>
      </c>
      <c r="N135" s="65"/>
      <c r="O135" s="114">
        <v>44616</v>
      </c>
      <c r="P135" s="113">
        <v>44596</v>
      </c>
      <c r="Q135" s="115">
        <v>44596</v>
      </c>
    </row>
    <row r="136" spans="2:17" s="75" customFormat="1" ht="19.899999999999999" customHeight="1">
      <c r="B136" s="65">
        <v>17</v>
      </c>
      <c r="C136" s="65" t="s">
        <v>407</v>
      </c>
      <c r="D136" s="72" t="s">
        <v>407</v>
      </c>
      <c r="E136" s="70" t="s">
        <v>62</v>
      </c>
      <c r="F136" s="111">
        <v>1</v>
      </c>
      <c r="G136" s="76">
        <v>0</v>
      </c>
      <c r="H136" s="85">
        <f t="shared" si="2"/>
        <v>0</v>
      </c>
      <c r="I136" s="69"/>
      <c r="J136" s="70" t="s">
        <v>1849</v>
      </c>
      <c r="K136" s="70"/>
      <c r="L136" s="93" t="s">
        <v>1753</v>
      </c>
      <c r="M136" s="113"/>
      <c r="N136" s="65"/>
      <c r="O136" s="114"/>
      <c r="P136" s="113"/>
      <c r="Q136" s="115"/>
    </row>
    <row r="137" spans="2:17" s="75" customFormat="1" ht="19.899999999999999" customHeight="1">
      <c r="B137" s="65"/>
      <c r="C137" s="65"/>
      <c r="D137" s="65"/>
      <c r="E137" s="66"/>
      <c r="F137" s="111"/>
      <c r="G137" s="76"/>
      <c r="H137" s="85">
        <f t="shared" si="2"/>
        <v>0</v>
      </c>
      <c r="I137" s="69"/>
      <c r="J137" s="70"/>
      <c r="K137" s="70"/>
      <c r="L137" s="72"/>
      <c r="M137" s="113"/>
      <c r="N137" s="65"/>
      <c r="O137" s="114"/>
      <c r="P137" s="113"/>
      <c r="Q137" s="115"/>
    </row>
    <row r="138" spans="2:17" s="75" customFormat="1" ht="19.899999999999999" customHeight="1">
      <c r="B138" s="65"/>
      <c r="C138" s="65"/>
      <c r="D138" s="65"/>
      <c r="E138" s="66"/>
      <c r="F138" s="111"/>
      <c r="G138" s="76"/>
      <c r="H138" s="85">
        <f t="shared" si="2"/>
        <v>0</v>
      </c>
      <c r="I138" s="69"/>
      <c r="J138" s="70"/>
      <c r="K138" s="70"/>
      <c r="L138" s="72"/>
      <c r="M138" s="113"/>
      <c r="N138" s="65"/>
      <c r="O138" s="114"/>
      <c r="P138" s="113"/>
      <c r="Q138" s="115"/>
    </row>
    <row r="139" spans="2:17" s="75" customFormat="1" ht="19.899999999999999" customHeight="1">
      <c r="B139" s="65">
        <v>6</v>
      </c>
      <c r="C139" s="65" t="s">
        <v>68</v>
      </c>
      <c r="D139" s="65" t="s">
        <v>69</v>
      </c>
      <c r="E139" s="66" t="s">
        <v>76</v>
      </c>
      <c r="F139" s="111">
        <v>1</v>
      </c>
      <c r="G139" s="63">
        <v>7250</v>
      </c>
      <c r="H139" s="68">
        <f t="shared" si="2"/>
        <v>7250</v>
      </c>
      <c r="I139" s="69"/>
      <c r="J139" s="70" t="s">
        <v>77</v>
      </c>
      <c r="K139" s="71"/>
      <c r="L139" s="72" t="s">
        <v>78</v>
      </c>
      <c r="M139" s="113">
        <v>44595</v>
      </c>
      <c r="N139" s="65"/>
      <c r="O139" s="114">
        <v>44616</v>
      </c>
      <c r="P139" s="113">
        <v>44616</v>
      </c>
      <c r="Q139" s="115">
        <v>44614</v>
      </c>
    </row>
    <row r="140" spans="2:17" s="75" customFormat="1" ht="19.899999999999999" customHeight="1">
      <c r="B140" s="65"/>
      <c r="C140" s="65"/>
      <c r="D140" s="65"/>
      <c r="E140" s="66"/>
      <c r="F140" s="111"/>
      <c r="G140" s="76"/>
      <c r="H140" s="85">
        <f t="shared" si="2"/>
        <v>0</v>
      </c>
      <c r="I140" s="72"/>
      <c r="J140" s="70"/>
      <c r="K140" s="70"/>
      <c r="L140" s="72"/>
      <c r="M140" s="113"/>
      <c r="N140" s="65"/>
      <c r="O140" s="114"/>
      <c r="P140" s="113"/>
      <c r="Q140" s="115"/>
    </row>
    <row r="141" spans="2:17" s="75" customFormat="1" ht="19.899999999999999" customHeight="1">
      <c r="B141" s="65"/>
      <c r="C141" s="65"/>
      <c r="D141" s="65"/>
      <c r="E141" s="66"/>
      <c r="F141" s="111"/>
      <c r="G141" s="76"/>
      <c r="H141" s="85">
        <f t="shared" si="2"/>
        <v>0</v>
      </c>
      <c r="I141" s="72"/>
      <c r="J141" s="66"/>
      <c r="K141" s="70"/>
      <c r="L141" s="72"/>
      <c r="M141" s="113"/>
      <c r="N141" s="65"/>
      <c r="O141" s="114"/>
      <c r="P141" s="113"/>
      <c r="Q141" s="115"/>
    </row>
    <row r="142" spans="2:17" s="75" customFormat="1" ht="19.899999999999999" customHeight="1">
      <c r="B142" s="65">
        <v>6</v>
      </c>
      <c r="C142" s="65" t="s">
        <v>96</v>
      </c>
      <c r="D142" s="72" t="s">
        <v>80</v>
      </c>
      <c r="E142" s="66" t="s">
        <v>97</v>
      </c>
      <c r="F142" s="598">
        <v>1</v>
      </c>
      <c r="G142" s="76">
        <v>3840</v>
      </c>
      <c r="H142" s="85">
        <f t="shared" si="2"/>
        <v>3840</v>
      </c>
      <c r="I142" s="69"/>
      <c r="J142" s="70" t="s">
        <v>98</v>
      </c>
      <c r="K142" s="70"/>
      <c r="L142" s="72" t="s">
        <v>99</v>
      </c>
      <c r="M142" s="113">
        <v>44596</v>
      </c>
      <c r="N142" s="65"/>
      <c r="O142" s="114">
        <v>44616</v>
      </c>
      <c r="P142" s="113">
        <v>44614</v>
      </c>
      <c r="Q142" s="115">
        <v>44613</v>
      </c>
    </row>
    <row r="143" spans="2:17" s="75" customFormat="1" ht="19.899999999999999" customHeight="1">
      <c r="B143" s="65">
        <v>15</v>
      </c>
      <c r="C143" s="65" t="s">
        <v>96</v>
      </c>
      <c r="D143" s="72" t="s">
        <v>80</v>
      </c>
      <c r="E143" s="81" t="s">
        <v>1850</v>
      </c>
      <c r="F143" s="598">
        <v>1</v>
      </c>
      <c r="G143" s="76">
        <v>5260</v>
      </c>
      <c r="H143" s="77">
        <f t="shared" si="2"/>
        <v>5260</v>
      </c>
      <c r="I143" s="69"/>
      <c r="J143" s="80" t="s">
        <v>1851</v>
      </c>
      <c r="K143" s="71" t="s">
        <v>1852</v>
      </c>
      <c r="L143" s="93" t="s">
        <v>1738</v>
      </c>
      <c r="M143" s="113">
        <v>44596</v>
      </c>
      <c r="N143" s="65"/>
      <c r="O143" s="114">
        <v>44616</v>
      </c>
      <c r="P143" s="113">
        <v>44614</v>
      </c>
      <c r="Q143" s="115">
        <v>44613</v>
      </c>
    </row>
    <row r="144" spans="2:17" s="75" customFormat="1" ht="19.899999999999999" customHeight="1">
      <c r="B144" s="65">
        <v>15</v>
      </c>
      <c r="C144" s="65" t="s">
        <v>96</v>
      </c>
      <c r="D144" s="72" t="s">
        <v>80</v>
      </c>
      <c r="E144" s="70" t="s">
        <v>1853</v>
      </c>
      <c r="F144" s="599">
        <v>1</v>
      </c>
      <c r="G144" s="76">
        <v>4080</v>
      </c>
      <c r="H144" s="84">
        <f t="shared" si="2"/>
        <v>4080</v>
      </c>
      <c r="I144" s="69"/>
      <c r="J144" s="70" t="s">
        <v>1854</v>
      </c>
      <c r="K144" s="70"/>
      <c r="L144" s="93" t="s">
        <v>1738</v>
      </c>
      <c r="M144" s="113">
        <v>44596</v>
      </c>
      <c r="N144" s="65"/>
      <c r="O144" s="114">
        <v>44616</v>
      </c>
      <c r="P144" s="113">
        <v>44620</v>
      </c>
      <c r="Q144" s="115">
        <v>44620</v>
      </c>
    </row>
    <row r="145" spans="2:17" s="75" customFormat="1" ht="19.899999999999999" customHeight="1">
      <c r="B145" s="65">
        <v>6</v>
      </c>
      <c r="C145" s="65" t="s">
        <v>385</v>
      </c>
      <c r="D145" s="73" t="s">
        <v>80</v>
      </c>
      <c r="E145" s="66" t="s">
        <v>388</v>
      </c>
      <c r="F145" s="111">
        <v>2</v>
      </c>
      <c r="G145" s="76">
        <v>344</v>
      </c>
      <c r="H145" s="84">
        <f t="shared" si="2"/>
        <v>688</v>
      </c>
      <c r="I145" s="69"/>
      <c r="J145" s="70" t="s">
        <v>389</v>
      </c>
      <c r="K145" s="70"/>
      <c r="L145" s="72" t="s">
        <v>78</v>
      </c>
      <c r="M145" s="113">
        <v>44596</v>
      </c>
      <c r="N145" s="65"/>
      <c r="O145" s="114">
        <v>44616</v>
      </c>
      <c r="P145" s="113">
        <v>44614</v>
      </c>
      <c r="Q145" s="115">
        <v>44613</v>
      </c>
    </row>
    <row r="146" spans="2:17" s="75" customFormat="1" ht="19.899999999999999" customHeight="1">
      <c r="B146" s="65">
        <v>6</v>
      </c>
      <c r="C146" s="65" t="s">
        <v>385</v>
      </c>
      <c r="D146" s="73" t="s">
        <v>80</v>
      </c>
      <c r="E146" s="66" t="s">
        <v>386</v>
      </c>
      <c r="F146" s="111">
        <v>2</v>
      </c>
      <c r="G146" s="76">
        <v>4070</v>
      </c>
      <c r="H146" s="84">
        <f t="shared" si="2"/>
        <v>8140</v>
      </c>
      <c r="I146" s="69"/>
      <c r="J146" s="70" t="s">
        <v>387</v>
      </c>
      <c r="K146" s="70"/>
      <c r="L146" s="72" t="s">
        <v>78</v>
      </c>
      <c r="M146" s="113">
        <v>44596</v>
      </c>
      <c r="N146" s="65"/>
      <c r="O146" s="114">
        <v>44616</v>
      </c>
      <c r="P146" s="113">
        <v>44614</v>
      </c>
      <c r="Q146" s="115">
        <v>44613</v>
      </c>
    </row>
    <row r="147" spans="2:17" s="75" customFormat="1" ht="19.899999999999999" customHeight="1">
      <c r="B147" s="65">
        <v>6</v>
      </c>
      <c r="C147" s="65" t="s">
        <v>353</v>
      </c>
      <c r="D147" s="73" t="s">
        <v>80</v>
      </c>
      <c r="E147" s="66" t="s">
        <v>381</v>
      </c>
      <c r="F147" s="111">
        <v>5</v>
      </c>
      <c r="G147" s="76">
        <v>70</v>
      </c>
      <c r="H147" s="84">
        <f t="shared" si="2"/>
        <v>350</v>
      </c>
      <c r="I147" s="69"/>
      <c r="J147" s="70" t="s">
        <v>382</v>
      </c>
      <c r="K147" s="70"/>
      <c r="L147" s="72" t="s">
        <v>78</v>
      </c>
      <c r="M147" s="113">
        <v>44596</v>
      </c>
      <c r="N147" s="65"/>
      <c r="O147" s="114">
        <v>44616</v>
      </c>
      <c r="P147" s="113">
        <v>44614</v>
      </c>
      <c r="Q147" s="115">
        <v>44613</v>
      </c>
    </row>
    <row r="148" spans="2:17" s="75" customFormat="1" ht="19.899999999999999" customHeight="1">
      <c r="B148" s="65">
        <v>5</v>
      </c>
      <c r="C148" s="65" t="s">
        <v>353</v>
      </c>
      <c r="D148" s="73" t="s">
        <v>80</v>
      </c>
      <c r="E148" s="66" t="s">
        <v>354</v>
      </c>
      <c r="F148" s="111">
        <v>1</v>
      </c>
      <c r="G148" s="63">
        <v>160</v>
      </c>
      <c r="H148" s="84">
        <f t="shared" si="2"/>
        <v>160</v>
      </c>
      <c r="I148" s="69"/>
      <c r="J148" s="70" t="s">
        <v>355</v>
      </c>
      <c r="K148" s="70"/>
      <c r="L148" s="72" t="s">
        <v>350</v>
      </c>
      <c r="M148" s="113">
        <v>44596</v>
      </c>
      <c r="N148" s="65"/>
      <c r="O148" s="114">
        <v>44616</v>
      </c>
      <c r="P148" s="113">
        <v>44614</v>
      </c>
      <c r="Q148" s="115">
        <v>44613</v>
      </c>
    </row>
    <row r="149" spans="2:17" s="75" customFormat="1" ht="19.899999999999999" customHeight="1">
      <c r="B149" s="65"/>
      <c r="C149" s="65"/>
      <c r="D149" s="65"/>
      <c r="E149" s="70"/>
      <c r="F149" s="111"/>
      <c r="G149" s="76"/>
      <c r="H149" s="84">
        <f t="shared" si="2"/>
        <v>0</v>
      </c>
      <c r="I149" s="69"/>
      <c r="J149" s="70"/>
      <c r="K149" s="92"/>
      <c r="L149" s="93"/>
      <c r="M149" s="20"/>
      <c r="N149" s="73"/>
      <c r="O149" s="57"/>
      <c r="P149" s="20"/>
      <c r="Q149" s="74"/>
    </row>
    <row r="150" spans="2:17" s="75" customFormat="1" ht="19.899999999999999" customHeight="1">
      <c r="B150" s="65"/>
      <c r="C150" s="65"/>
      <c r="D150" s="65"/>
      <c r="E150" s="70"/>
      <c r="F150" s="111"/>
      <c r="G150" s="76"/>
      <c r="H150" s="85">
        <f t="shared" si="2"/>
        <v>0</v>
      </c>
      <c r="I150" s="69"/>
      <c r="J150" s="70"/>
      <c r="K150" s="70"/>
      <c r="L150" s="93"/>
      <c r="M150" s="113"/>
      <c r="N150" s="65"/>
      <c r="O150" s="114"/>
      <c r="P150" s="113"/>
      <c r="Q150" s="115"/>
    </row>
    <row r="151" spans="2:17" s="75" customFormat="1" ht="19.899999999999999" customHeight="1">
      <c r="B151" s="65">
        <v>16</v>
      </c>
      <c r="C151" s="65" t="s">
        <v>645</v>
      </c>
      <c r="D151" s="65" t="s">
        <v>645</v>
      </c>
      <c r="E151" s="66" t="s">
        <v>421</v>
      </c>
      <c r="F151" s="111">
        <v>1</v>
      </c>
      <c r="G151" s="76">
        <v>8200</v>
      </c>
      <c r="H151" s="85">
        <f t="shared" si="2"/>
        <v>8200</v>
      </c>
      <c r="I151" s="69"/>
      <c r="J151" s="70" t="s">
        <v>422</v>
      </c>
      <c r="K151" s="92"/>
      <c r="L151" s="72" t="s">
        <v>1731</v>
      </c>
      <c r="M151" s="113">
        <v>44606</v>
      </c>
      <c r="N151" s="65"/>
      <c r="O151" s="114"/>
      <c r="P151" s="113">
        <v>44609</v>
      </c>
      <c r="Q151" s="115">
        <v>44609</v>
      </c>
    </row>
    <row r="152" spans="2:17" s="75" customFormat="1" ht="19.899999999999999" customHeight="1">
      <c r="B152" s="65">
        <v>16</v>
      </c>
      <c r="C152" s="65" t="s">
        <v>645</v>
      </c>
      <c r="D152" s="65" t="s">
        <v>645</v>
      </c>
      <c r="E152" s="70" t="s">
        <v>1855</v>
      </c>
      <c r="F152" s="111">
        <v>1</v>
      </c>
      <c r="G152" s="76">
        <v>11300</v>
      </c>
      <c r="H152" s="85">
        <f t="shared" si="2"/>
        <v>11300</v>
      </c>
      <c r="I152" s="69"/>
      <c r="J152" s="70" t="s">
        <v>1250</v>
      </c>
      <c r="K152" s="70"/>
      <c r="L152" s="72" t="s">
        <v>1731</v>
      </c>
      <c r="M152" s="113">
        <v>44606</v>
      </c>
      <c r="N152" s="65"/>
      <c r="O152" s="114"/>
      <c r="P152" s="113">
        <v>44609</v>
      </c>
      <c r="Q152" s="115">
        <v>44609</v>
      </c>
    </row>
    <row r="153" spans="2:17" s="75" customFormat="1" ht="19.899999999999999" customHeight="1">
      <c r="B153" s="65"/>
      <c r="C153" s="65"/>
      <c r="D153" s="65"/>
      <c r="E153" s="600"/>
      <c r="F153" s="592"/>
      <c r="G153" s="76"/>
      <c r="H153" s="85">
        <f t="shared" si="2"/>
        <v>0</v>
      </c>
      <c r="I153" s="72"/>
      <c r="J153" s="66"/>
      <c r="K153" s="70"/>
      <c r="L153" s="72"/>
      <c r="M153" s="113"/>
      <c r="N153" s="65"/>
      <c r="O153" s="114"/>
      <c r="P153" s="113"/>
      <c r="Q153" s="115"/>
    </row>
    <row r="154" spans="2:17" s="75" customFormat="1" ht="19.899999999999999" customHeight="1">
      <c r="B154" s="65"/>
      <c r="C154" s="65"/>
      <c r="D154" s="65"/>
      <c r="E154" s="600"/>
      <c r="F154" s="592"/>
      <c r="G154" s="76"/>
      <c r="H154" s="85">
        <f t="shared" si="2"/>
        <v>0</v>
      </c>
      <c r="I154" s="72"/>
      <c r="J154" s="66"/>
      <c r="K154" s="70"/>
      <c r="L154" s="72"/>
      <c r="M154" s="113"/>
      <c r="N154" s="65"/>
      <c r="O154" s="114"/>
      <c r="P154" s="113"/>
      <c r="Q154" s="115"/>
    </row>
    <row r="155" spans="2:17" s="75" customFormat="1" ht="19.899999999999999" customHeight="1">
      <c r="B155" s="65">
        <v>18</v>
      </c>
      <c r="C155" s="65" t="s">
        <v>178</v>
      </c>
      <c r="D155" s="65" t="s">
        <v>178</v>
      </c>
      <c r="E155" s="601" t="s">
        <v>1856</v>
      </c>
      <c r="F155" s="592">
        <v>5</v>
      </c>
      <c r="G155" s="76">
        <v>470</v>
      </c>
      <c r="H155" s="85">
        <f t="shared" si="2"/>
        <v>2350</v>
      </c>
      <c r="I155" s="72"/>
      <c r="J155" s="66" t="s">
        <v>253</v>
      </c>
      <c r="K155" s="70"/>
      <c r="L155" s="72" t="s">
        <v>181</v>
      </c>
      <c r="M155" s="113">
        <v>44613</v>
      </c>
      <c r="N155" s="65"/>
      <c r="O155" s="114"/>
      <c r="P155" s="113">
        <v>44616</v>
      </c>
      <c r="Q155" s="115">
        <v>44644</v>
      </c>
    </row>
    <row r="156" spans="2:17" s="75" customFormat="1" ht="19.899999999999999" customHeight="1">
      <c r="B156" s="65"/>
      <c r="C156" s="65"/>
      <c r="D156" s="65"/>
      <c r="E156" s="601"/>
      <c r="F156" s="592"/>
      <c r="G156" s="76"/>
      <c r="H156" s="85">
        <f t="shared" si="2"/>
        <v>0</v>
      </c>
      <c r="I156" s="72"/>
      <c r="J156" s="66"/>
      <c r="K156" s="70"/>
      <c r="L156" s="72"/>
      <c r="M156" s="113"/>
      <c r="N156" s="65"/>
      <c r="O156" s="114"/>
      <c r="P156" s="113"/>
      <c r="Q156" s="115"/>
    </row>
    <row r="157" spans="2:17" s="75" customFormat="1" ht="19.899999999999999" customHeight="1">
      <c r="B157" s="65"/>
      <c r="C157" s="65"/>
      <c r="D157" s="65"/>
      <c r="E157" s="601"/>
      <c r="F157" s="592"/>
      <c r="G157" s="76"/>
      <c r="H157" s="85">
        <f t="shared" si="2"/>
        <v>0</v>
      </c>
      <c r="I157" s="72"/>
      <c r="J157" s="66"/>
      <c r="K157" s="70"/>
      <c r="L157" s="72"/>
      <c r="M157" s="113"/>
      <c r="N157" s="65"/>
      <c r="O157" s="114"/>
      <c r="P157" s="113"/>
      <c r="Q157" s="115"/>
    </row>
    <row r="158" spans="2:17" s="75" customFormat="1" ht="19.899999999999999" customHeight="1">
      <c r="B158" s="73">
        <v>18</v>
      </c>
      <c r="C158" s="73" t="s">
        <v>645</v>
      </c>
      <c r="D158" s="73" t="s">
        <v>645</v>
      </c>
      <c r="E158" s="602" t="s">
        <v>1857</v>
      </c>
      <c r="F158" s="603">
        <v>1</v>
      </c>
      <c r="G158" s="63">
        <v>53800</v>
      </c>
      <c r="H158" s="68">
        <f t="shared" si="2"/>
        <v>53800</v>
      </c>
      <c r="I158" s="93"/>
      <c r="J158" s="91" t="s">
        <v>181</v>
      </c>
      <c r="K158" s="92" t="s">
        <v>1858</v>
      </c>
      <c r="L158" s="93" t="s">
        <v>181</v>
      </c>
      <c r="M158" s="20">
        <v>44616</v>
      </c>
      <c r="N158" s="73"/>
      <c r="O158" s="57"/>
      <c r="P158" s="20">
        <v>44631</v>
      </c>
      <c r="Q158" s="74">
        <v>44631</v>
      </c>
    </row>
    <row r="159" spans="2:17" s="75" customFormat="1" ht="19.899999999999999" customHeight="1">
      <c r="B159" s="65"/>
      <c r="C159" s="65"/>
      <c r="D159" s="65"/>
      <c r="E159" s="601"/>
      <c r="F159" s="111"/>
      <c r="G159" s="76"/>
      <c r="H159" s="85">
        <f t="shared" si="2"/>
        <v>0</v>
      </c>
      <c r="I159" s="72"/>
      <c r="J159" s="70"/>
      <c r="K159" s="70"/>
      <c r="L159" s="72"/>
      <c r="M159" s="113"/>
      <c r="N159" s="65"/>
      <c r="O159" s="114"/>
      <c r="P159" s="113"/>
      <c r="Q159" s="115"/>
    </row>
    <row r="160" spans="2:17" s="75" customFormat="1" ht="19.899999999999999" customHeight="1">
      <c r="B160" s="65"/>
      <c r="C160" s="65"/>
      <c r="D160" s="65"/>
      <c r="E160" s="601"/>
      <c r="F160" s="111"/>
      <c r="G160" s="76"/>
      <c r="H160" s="85">
        <f t="shared" si="2"/>
        <v>0</v>
      </c>
      <c r="I160" s="72"/>
      <c r="J160" s="70"/>
      <c r="K160" s="70"/>
      <c r="L160" s="72"/>
      <c r="M160" s="113"/>
      <c r="N160" s="65"/>
      <c r="O160" s="114"/>
      <c r="P160" s="113"/>
      <c r="Q160" s="115"/>
    </row>
    <row r="161" spans="2:17" s="75" customFormat="1" ht="19.899999999999999" customHeight="1">
      <c r="B161" s="73">
        <v>5</v>
      </c>
      <c r="C161" s="73" t="s">
        <v>1859</v>
      </c>
      <c r="D161" s="73" t="s">
        <v>178</v>
      </c>
      <c r="E161" s="602" t="s">
        <v>1860</v>
      </c>
      <c r="F161" s="603">
        <v>10</v>
      </c>
      <c r="G161" s="63">
        <v>90</v>
      </c>
      <c r="H161" s="68">
        <f t="shared" si="2"/>
        <v>900</v>
      </c>
      <c r="I161" s="93"/>
      <c r="J161" s="91" t="s">
        <v>1861</v>
      </c>
      <c r="K161" s="92" t="s">
        <v>1862</v>
      </c>
      <c r="L161" s="93" t="s">
        <v>350</v>
      </c>
      <c r="M161" s="20">
        <v>44624</v>
      </c>
      <c r="N161" s="73"/>
      <c r="O161" s="57"/>
      <c r="P161" s="20">
        <v>44627</v>
      </c>
      <c r="Q161" s="74">
        <v>44627</v>
      </c>
    </row>
    <row r="162" spans="2:17" s="75" customFormat="1" ht="19.899999999999999" customHeight="1">
      <c r="B162" s="73">
        <v>6</v>
      </c>
      <c r="C162" s="73" t="s">
        <v>178</v>
      </c>
      <c r="D162" s="73" t="s">
        <v>178</v>
      </c>
      <c r="E162" s="602" t="s">
        <v>1863</v>
      </c>
      <c r="F162" s="603">
        <v>2</v>
      </c>
      <c r="G162" s="63">
        <v>260</v>
      </c>
      <c r="H162" s="68">
        <f t="shared" si="2"/>
        <v>520</v>
      </c>
      <c r="I162" s="93"/>
      <c r="J162" s="91" t="s">
        <v>1864</v>
      </c>
      <c r="K162" s="92" t="s">
        <v>1862</v>
      </c>
      <c r="L162" s="93" t="s">
        <v>1865</v>
      </c>
      <c r="M162" s="20">
        <v>44624</v>
      </c>
      <c r="N162" s="73"/>
      <c r="O162" s="57"/>
      <c r="P162" s="20">
        <v>44627</v>
      </c>
      <c r="Q162" s="74">
        <v>44627</v>
      </c>
    </row>
    <row r="163" spans="2:17" s="75" customFormat="1" ht="19.899999999999999" customHeight="1">
      <c r="B163" s="73">
        <v>6</v>
      </c>
      <c r="C163" s="73" t="s">
        <v>178</v>
      </c>
      <c r="D163" s="73" t="s">
        <v>178</v>
      </c>
      <c r="E163" s="602" t="s">
        <v>1866</v>
      </c>
      <c r="F163" s="197">
        <v>2</v>
      </c>
      <c r="G163" s="63">
        <v>250</v>
      </c>
      <c r="H163" s="68">
        <f t="shared" si="2"/>
        <v>500</v>
      </c>
      <c r="I163" s="90"/>
      <c r="J163" s="91" t="s">
        <v>1867</v>
      </c>
      <c r="K163" s="92" t="s">
        <v>1862</v>
      </c>
      <c r="L163" s="93" t="s">
        <v>1865</v>
      </c>
      <c r="M163" s="20">
        <v>44624</v>
      </c>
      <c r="N163" s="73"/>
      <c r="O163" s="57"/>
      <c r="P163" s="20">
        <v>44627</v>
      </c>
      <c r="Q163" s="74">
        <v>44627</v>
      </c>
    </row>
    <row r="164" spans="2:17" s="75" customFormat="1" ht="19.899999999999999" customHeight="1">
      <c r="B164" s="73"/>
      <c r="C164" s="73"/>
      <c r="D164" s="73"/>
      <c r="E164" s="602"/>
      <c r="F164" s="197"/>
      <c r="G164" s="63"/>
      <c r="H164" s="68">
        <f t="shared" si="2"/>
        <v>0</v>
      </c>
      <c r="I164" s="90"/>
      <c r="J164" s="92"/>
      <c r="K164" s="92"/>
      <c r="L164" s="93"/>
      <c r="M164" s="20"/>
      <c r="N164" s="73"/>
      <c r="O164" s="57"/>
      <c r="P164" s="20"/>
      <c r="Q164" s="74"/>
    </row>
    <row r="165" spans="2:17" s="75" customFormat="1" ht="19.899999999999999" customHeight="1">
      <c r="B165" s="73"/>
      <c r="C165" s="73"/>
      <c r="D165" s="73"/>
      <c r="E165" s="602"/>
      <c r="F165" s="197"/>
      <c r="G165" s="63"/>
      <c r="H165" s="68">
        <f t="shared" si="2"/>
        <v>0</v>
      </c>
      <c r="I165" s="90"/>
      <c r="J165" s="92"/>
      <c r="K165" s="92"/>
      <c r="L165" s="93"/>
      <c r="M165" s="20"/>
      <c r="N165" s="73"/>
      <c r="O165" s="57"/>
      <c r="P165" s="20"/>
      <c r="Q165" s="74"/>
    </row>
    <row r="166" spans="2:17" s="75" customFormat="1" ht="19.899999999999999" customHeight="1">
      <c r="B166" s="59">
        <v>6</v>
      </c>
      <c r="C166" s="16" t="s">
        <v>214</v>
      </c>
      <c r="D166" s="16" t="s">
        <v>407</v>
      </c>
      <c r="E166" s="50" t="s">
        <v>1845</v>
      </c>
      <c r="F166" s="192">
        <v>2</v>
      </c>
      <c r="G166" s="203">
        <v>156</v>
      </c>
      <c r="H166" s="134">
        <f t="shared" si="2"/>
        <v>312</v>
      </c>
      <c r="I166" s="61"/>
      <c r="J166" s="54" t="s">
        <v>312</v>
      </c>
      <c r="K166" s="62"/>
      <c r="L166" s="64" t="s">
        <v>1814</v>
      </c>
      <c r="M166" s="204">
        <v>44636</v>
      </c>
      <c r="N166" s="59"/>
      <c r="O166" s="359"/>
      <c r="P166" s="204"/>
      <c r="Q166" s="206">
        <v>44638</v>
      </c>
    </row>
    <row r="167" spans="2:17" s="75" customFormat="1" ht="19.899999999999999" customHeight="1">
      <c r="B167" s="59">
        <v>6</v>
      </c>
      <c r="C167" s="59" t="s">
        <v>407</v>
      </c>
      <c r="D167" s="64" t="s">
        <v>407</v>
      </c>
      <c r="E167" s="62" t="s">
        <v>62</v>
      </c>
      <c r="F167" s="192">
        <v>1</v>
      </c>
      <c r="G167" s="203">
        <v>500</v>
      </c>
      <c r="H167" s="134">
        <f t="shared" si="2"/>
        <v>500</v>
      </c>
      <c r="I167" s="61"/>
      <c r="J167" s="62"/>
      <c r="K167" s="62"/>
      <c r="L167" s="64" t="s">
        <v>1814</v>
      </c>
      <c r="M167" s="204">
        <v>44636</v>
      </c>
      <c r="N167" s="59"/>
      <c r="O167" s="359"/>
      <c r="P167" s="204"/>
      <c r="Q167" s="206">
        <v>44638</v>
      </c>
    </row>
    <row r="168" spans="2:17" s="75" customFormat="1" ht="19.899999999999999" customHeight="1">
      <c r="B168" s="65"/>
      <c r="C168" s="65"/>
      <c r="D168" s="72"/>
      <c r="E168" s="601"/>
      <c r="F168" s="111"/>
      <c r="G168" s="76"/>
      <c r="H168" s="85">
        <f t="shared" ref="H168:H190" si="3">F168*G168</f>
        <v>0</v>
      </c>
      <c r="I168" s="69"/>
      <c r="J168" s="70"/>
      <c r="K168" s="70"/>
      <c r="L168" s="72"/>
      <c r="M168" s="113"/>
      <c r="N168" s="65"/>
      <c r="O168" s="114"/>
      <c r="P168" s="113"/>
      <c r="Q168" s="115"/>
    </row>
    <row r="169" spans="2:17" s="75" customFormat="1" ht="19.899999999999999" customHeight="1">
      <c r="B169" s="65"/>
      <c r="C169" s="65"/>
      <c r="D169" s="72"/>
      <c r="E169" s="604"/>
      <c r="F169" s="605"/>
      <c r="G169" s="76"/>
      <c r="H169" s="77">
        <f t="shared" si="3"/>
        <v>0</v>
      </c>
      <c r="I169" s="69"/>
      <c r="J169" s="80"/>
      <c r="K169" s="70"/>
      <c r="L169" s="72"/>
      <c r="M169" s="113"/>
      <c r="N169" s="65"/>
      <c r="O169" s="114"/>
      <c r="P169" s="113"/>
      <c r="Q169" s="115"/>
    </row>
    <row r="170" spans="2:17" s="75" customFormat="1" ht="19.899999999999999" customHeight="1">
      <c r="B170" s="65"/>
      <c r="C170" s="65"/>
      <c r="D170" s="72"/>
      <c r="E170" s="604"/>
      <c r="F170" s="605"/>
      <c r="G170" s="76"/>
      <c r="H170" s="77">
        <f t="shared" si="3"/>
        <v>0</v>
      </c>
      <c r="I170" s="69"/>
      <c r="J170" s="80"/>
      <c r="K170" s="70"/>
      <c r="L170" s="72"/>
      <c r="M170" s="113"/>
      <c r="N170" s="65"/>
      <c r="O170" s="114"/>
      <c r="P170" s="113"/>
      <c r="Q170" s="115"/>
    </row>
    <row r="171" spans="2:17" s="75" customFormat="1" ht="19.899999999999999" customHeight="1">
      <c r="B171" s="65"/>
      <c r="C171" s="65"/>
      <c r="D171" s="72"/>
      <c r="E171" s="606"/>
      <c r="F171" s="607"/>
      <c r="G171" s="76"/>
      <c r="H171" s="84">
        <f t="shared" si="3"/>
        <v>0</v>
      </c>
      <c r="I171" s="69"/>
      <c r="J171" s="70"/>
      <c r="K171" s="70"/>
      <c r="L171" s="72"/>
      <c r="M171" s="113"/>
      <c r="N171" s="65"/>
      <c r="O171" s="114"/>
      <c r="P171" s="113"/>
      <c r="Q171" s="115"/>
    </row>
    <row r="172" spans="2:17" s="75" customFormat="1" ht="19.899999999999999" customHeight="1">
      <c r="B172" s="65"/>
      <c r="C172" s="65"/>
      <c r="D172" s="72"/>
      <c r="E172" s="601"/>
      <c r="F172" s="111"/>
      <c r="G172" s="76"/>
      <c r="H172" s="85">
        <f t="shared" si="3"/>
        <v>0</v>
      </c>
      <c r="I172" s="69"/>
      <c r="J172" s="70"/>
      <c r="K172" s="70"/>
      <c r="L172" s="72"/>
      <c r="M172" s="113"/>
      <c r="N172" s="65"/>
      <c r="O172" s="114"/>
      <c r="P172" s="113"/>
      <c r="Q172" s="115"/>
    </row>
    <row r="173" spans="2:17" s="75" customFormat="1" ht="19.899999999999999" customHeight="1">
      <c r="B173" s="65"/>
      <c r="C173" s="72"/>
      <c r="D173" s="72"/>
      <c r="E173" s="606"/>
      <c r="F173" s="607"/>
      <c r="G173" s="76"/>
      <c r="H173" s="85">
        <f t="shared" si="3"/>
        <v>0</v>
      </c>
      <c r="I173" s="69"/>
      <c r="J173" s="70"/>
      <c r="K173" s="70"/>
      <c r="L173" s="72"/>
      <c r="M173" s="113"/>
      <c r="N173" s="65"/>
      <c r="O173" s="114"/>
      <c r="P173" s="113"/>
      <c r="Q173" s="115"/>
    </row>
    <row r="174" spans="2:17" s="75" customFormat="1" ht="19.899999999999999" customHeight="1">
      <c r="B174" s="65"/>
      <c r="C174" s="72"/>
      <c r="D174" s="72"/>
      <c r="E174" s="606"/>
      <c r="F174" s="607"/>
      <c r="G174" s="76"/>
      <c r="H174" s="85">
        <f t="shared" si="3"/>
        <v>0</v>
      </c>
      <c r="I174" s="69"/>
      <c r="J174" s="70"/>
      <c r="K174" s="70"/>
      <c r="L174" s="72"/>
      <c r="M174" s="113"/>
      <c r="N174" s="65"/>
      <c r="O174" s="114"/>
      <c r="P174" s="113"/>
      <c r="Q174" s="115"/>
    </row>
    <row r="175" spans="2:17" s="75" customFormat="1" ht="19.899999999999999" customHeight="1">
      <c r="B175" s="65"/>
      <c r="C175" s="72"/>
      <c r="D175" s="72"/>
      <c r="E175" s="606"/>
      <c r="F175" s="607"/>
      <c r="G175" s="76"/>
      <c r="H175" s="85">
        <f t="shared" si="3"/>
        <v>0</v>
      </c>
      <c r="I175" s="69"/>
      <c r="J175" s="70"/>
      <c r="K175" s="70"/>
      <c r="L175" s="72"/>
      <c r="M175" s="113"/>
      <c r="N175" s="65"/>
      <c r="O175" s="114"/>
      <c r="P175" s="113"/>
      <c r="Q175" s="115"/>
    </row>
    <row r="176" spans="2:17" s="75" customFormat="1" ht="19.899999999999999" customHeight="1">
      <c r="B176" s="65"/>
      <c r="C176" s="65"/>
      <c r="D176" s="65"/>
      <c r="E176" s="606"/>
      <c r="F176" s="608"/>
      <c r="G176" s="76"/>
      <c r="H176" s="85">
        <f t="shared" si="3"/>
        <v>0</v>
      </c>
      <c r="I176" s="69"/>
      <c r="J176" s="70"/>
      <c r="K176" s="70"/>
      <c r="L176" s="72"/>
      <c r="M176" s="113"/>
      <c r="N176" s="65"/>
      <c r="O176" s="114"/>
      <c r="P176" s="113"/>
      <c r="Q176" s="115"/>
    </row>
    <row r="177" spans="2:17" s="75" customFormat="1" ht="19.899999999999999" customHeight="1">
      <c r="B177" s="65"/>
      <c r="C177" s="65"/>
      <c r="D177" s="65"/>
      <c r="E177" s="606"/>
      <c r="F177" s="608"/>
      <c r="G177" s="76"/>
      <c r="H177" s="85">
        <f t="shared" si="3"/>
        <v>0</v>
      </c>
      <c r="I177" s="69"/>
      <c r="J177" s="70"/>
      <c r="K177" s="70"/>
      <c r="L177" s="72"/>
      <c r="M177" s="113"/>
      <c r="N177" s="65"/>
      <c r="O177" s="114"/>
      <c r="P177" s="113"/>
      <c r="Q177" s="115"/>
    </row>
    <row r="178" spans="2:17" s="75" customFormat="1" ht="19.899999999999999" customHeight="1">
      <c r="B178" s="65"/>
      <c r="C178" s="65"/>
      <c r="D178" s="65"/>
      <c r="E178" s="606"/>
      <c r="F178" s="608"/>
      <c r="G178" s="76"/>
      <c r="H178" s="85">
        <f t="shared" si="3"/>
        <v>0</v>
      </c>
      <c r="I178" s="69"/>
      <c r="J178" s="70"/>
      <c r="K178" s="70"/>
      <c r="L178" s="72"/>
      <c r="M178" s="113"/>
      <c r="N178" s="65"/>
      <c r="O178" s="114"/>
      <c r="P178" s="113"/>
      <c r="Q178" s="115"/>
    </row>
    <row r="179" spans="2:17" s="75" customFormat="1" ht="19.899999999999999" customHeight="1">
      <c r="B179" s="65"/>
      <c r="C179" s="65"/>
      <c r="D179" s="65"/>
      <c r="E179" s="606"/>
      <c r="F179" s="608"/>
      <c r="G179" s="76"/>
      <c r="H179" s="85">
        <f>F179*G179</f>
        <v>0</v>
      </c>
      <c r="I179" s="69"/>
      <c r="J179" s="70"/>
      <c r="K179" s="70"/>
      <c r="L179" s="72"/>
      <c r="M179" s="113"/>
      <c r="N179" s="65"/>
      <c r="O179" s="114"/>
      <c r="P179" s="113"/>
      <c r="Q179" s="115"/>
    </row>
    <row r="180" spans="2:17" s="75" customFormat="1" ht="19.899999999999999" customHeight="1">
      <c r="B180" s="65"/>
      <c r="C180" s="65"/>
      <c r="D180" s="65"/>
      <c r="E180" s="601"/>
      <c r="F180" s="111"/>
      <c r="G180" s="76"/>
      <c r="H180" s="85">
        <f t="shared" ref="H180:H189" si="4">F180*G180</f>
        <v>0</v>
      </c>
      <c r="I180" s="69"/>
      <c r="J180" s="70"/>
      <c r="K180" s="70"/>
      <c r="L180" s="72"/>
      <c r="M180" s="113"/>
      <c r="N180" s="65"/>
      <c r="O180" s="114"/>
      <c r="P180" s="113"/>
      <c r="Q180" s="115"/>
    </row>
    <row r="181" spans="2:17" s="75" customFormat="1" ht="19.899999999999999" customHeight="1">
      <c r="B181" s="65"/>
      <c r="C181" s="65"/>
      <c r="D181" s="65"/>
      <c r="E181" s="606"/>
      <c r="F181" s="608"/>
      <c r="G181" s="76"/>
      <c r="H181" s="85">
        <f t="shared" si="4"/>
        <v>0</v>
      </c>
      <c r="I181" s="69"/>
      <c r="J181" s="70"/>
      <c r="K181" s="70"/>
      <c r="L181" s="72"/>
      <c r="M181" s="113"/>
      <c r="N181" s="65"/>
      <c r="O181" s="114"/>
      <c r="P181" s="113"/>
      <c r="Q181" s="115"/>
    </row>
    <row r="182" spans="2:17" s="75" customFormat="1" ht="19.899999999999999" customHeight="1">
      <c r="B182" s="65"/>
      <c r="C182" s="65"/>
      <c r="D182" s="65"/>
      <c r="E182" s="606"/>
      <c r="F182" s="608"/>
      <c r="G182" s="76"/>
      <c r="H182" s="85">
        <f t="shared" si="4"/>
        <v>0</v>
      </c>
      <c r="I182" s="69"/>
      <c r="J182" s="70"/>
      <c r="K182" s="70"/>
      <c r="L182" s="72"/>
      <c r="M182" s="113"/>
      <c r="N182" s="65"/>
      <c r="O182" s="114"/>
      <c r="P182" s="113"/>
      <c r="Q182" s="115"/>
    </row>
    <row r="183" spans="2:17" s="75" customFormat="1" ht="19.899999999999999" customHeight="1">
      <c r="B183" s="65"/>
      <c r="C183" s="65"/>
      <c r="D183" s="65"/>
      <c r="E183" s="606"/>
      <c r="F183" s="608"/>
      <c r="G183" s="76"/>
      <c r="H183" s="85">
        <f t="shared" si="4"/>
        <v>0</v>
      </c>
      <c r="I183" s="69"/>
      <c r="J183" s="70"/>
      <c r="K183" s="70"/>
      <c r="L183" s="72"/>
      <c r="M183" s="113"/>
      <c r="N183" s="65"/>
      <c r="O183" s="114"/>
      <c r="P183" s="113"/>
      <c r="Q183" s="115"/>
    </row>
    <row r="184" spans="2:17" s="75" customFormat="1" ht="19.899999999999999" customHeight="1">
      <c r="B184" s="65"/>
      <c r="C184" s="65"/>
      <c r="D184" s="65"/>
      <c r="E184" s="609"/>
      <c r="F184" s="111"/>
      <c r="G184" s="76"/>
      <c r="H184" s="85">
        <f t="shared" si="4"/>
        <v>0</v>
      </c>
      <c r="I184" s="69"/>
      <c r="J184" s="70"/>
      <c r="K184" s="70"/>
      <c r="L184" s="72"/>
      <c r="M184" s="113"/>
      <c r="N184" s="65"/>
      <c r="O184" s="114"/>
      <c r="P184" s="113"/>
      <c r="Q184" s="115"/>
    </row>
    <row r="185" spans="2:17" s="75" customFormat="1" ht="19.899999999999999" customHeight="1">
      <c r="B185" s="65"/>
      <c r="C185" s="65"/>
      <c r="D185" s="65"/>
      <c r="E185" s="606"/>
      <c r="F185" s="608"/>
      <c r="G185" s="76"/>
      <c r="H185" s="85">
        <f t="shared" si="4"/>
        <v>0</v>
      </c>
      <c r="I185" s="69"/>
      <c r="J185" s="70"/>
      <c r="K185" s="70"/>
      <c r="L185" s="72"/>
      <c r="M185" s="113"/>
      <c r="N185" s="65"/>
      <c r="O185" s="114"/>
      <c r="P185" s="113"/>
      <c r="Q185" s="115"/>
    </row>
    <row r="186" spans="2:17" s="75" customFormat="1" ht="19.899999999999999" customHeight="1">
      <c r="B186" s="65"/>
      <c r="C186" s="65"/>
      <c r="D186" s="65"/>
      <c r="E186" s="606"/>
      <c r="F186" s="608"/>
      <c r="G186" s="76"/>
      <c r="H186" s="85">
        <f t="shared" si="4"/>
        <v>0</v>
      </c>
      <c r="I186" s="69"/>
      <c r="J186" s="70"/>
      <c r="K186" s="70"/>
      <c r="L186" s="72"/>
      <c r="M186" s="113"/>
      <c r="N186" s="65"/>
      <c r="O186" s="114"/>
      <c r="P186" s="113"/>
      <c r="Q186" s="115"/>
    </row>
    <row r="187" spans="2:17" s="75" customFormat="1" ht="19.899999999999999" customHeight="1">
      <c r="B187" s="59"/>
      <c r="C187" s="59"/>
      <c r="D187" s="59"/>
      <c r="E187" s="610"/>
      <c r="F187" s="589"/>
      <c r="G187" s="203"/>
      <c r="H187" s="134">
        <f t="shared" si="4"/>
        <v>0</v>
      </c>
      <c r="I187" s="61"/>
      <c r="J187" s="62"/>
      <c r="K187" s="62"/>
      <c r="L187" s="64"/>
      <c r="M187" s="204"/>
      <c r="N187" s="59"/>
      <c r="O187" s="359"/>
      <c r="P187" s="204"/>
      <c r="Q187" s="206"/>
    </row>
    <row r="188" spans="2:17" s="75" customFormat="1" ht="19.899999999999999" customHeight="1">
      <c r="B188" s="59"/>
      <c r="C188" s="59"/>
      <c r="D188" s="59"/>
      <c r="E188" s="610"/>
      <c r="F188" s="589"/>
      <c r="G188" s="203"/>
      <c r="H188" s="134">
        <f t="shared" si="4"/>
        <v>0</v>
      </c>
      <c r="I188" s="61"/>
      <c r="J188" s="62"/>
      <c r="K188" s="62"/>
      <c r="L188" s="64"/>
      <c r="M188" s="204"/>
      <c r="N188" s="59"/>
      <c r="O188" s="359"/>
      <c r="P188" s="204"/>
      <c r="Q188" s="206"/>
    </row>
    <row r="189" spans="2:17" s="9" customFormat="1" ht="19.5" customHeight="1">
      <c r="B189" s="59"/>
      <c r="C189" s="59"/>
      <c r="D189" s="59"/>
      <c r="E189" s="610"/>
      <c r="F189" s="589"/>
      <c r="G189" s="203"/>
      <c r="H189" s="134">
        <f t="shared" si="4"/>
        <v>0</v>
      </c>
      <c r="I189" s="61"/>
      <c r="J189" s="62"/>
      <c r="K189" s="62"/>
      <c r="L189" s="64"/>
      <c r="M189" s="204"/>
      <c r="N189" s="59"/>
      <c r="O189" s="359"/>
      <c r="P189" s="204"/>
      <c r="Q189" s="206"/>
    </row>
    <row r="190" spans="2:17" s="9" customFormat="1" ht="19.899999999999999" customHeight="1">
      <c r="B190" s="59"/>
      <c r="C190" s="59"/>
      <c r="D190" s="59"/>
      <c r="E190" s="610"/>
      <c r="F190" s="589"/>
      <c r="G190" s="203"/>
      <c r="H190" s="134">
        <f t="shared" si="3"/>
        <v>0</v>
      </c>
      <c r="I190" s="61"/>
      <c r="J190" s="62"/>
      <c r="K190" s="62"/>
      <c r="L190" s="64"/>
      <c r="M190" s="204"/>
      <c r="N190" s="59"/>
      <c r="O190" s="359"/>
      <c r="P190" s="204"/>
      <c r="Q190" s="206"/>
    </row>
    <row r="193" spans="8:8">
      <c r="H193" s="200"/>
    </row>
    <row r="194" spans="8:8">
      <c r="H194" s="200"/>
    </row>
    <row r="195" spans="8:8">
      <c r="H195" s="200"/>
    </row>
    <row r="196" spans="8:8">
      <c r="H196" s="200"/>
    </row>
    <row r="197" spans="8:8">
      <c r="H197" s="200"/>
    </row>
    <row r="198" spans="8:8">
      <c r="H198" s="200"/>
    </row>
    <row r="199" spans="8:8">
      <c r="H199" s="200"/>
    </row>
    <row r="200" spans="8:8">
      <c r="H200" s="200"/>
    </row>
    <row r="201" spans="8:8">
      <c r="H201" s="200"/>
    </row>
    <row r="202" spans="8:8">
      <c r="H202" s="200"/>
    </row>
    <row r="203" spans="8:8">
      <c r="H203" s="200"/>
    </row>
    <row r="204" spans="8:8">
      <c r="H204" s="200"/>
    </row>
    <row r="205" spans="8:8">
      <c r="H205" s="200"/>
    </row>
    <row r="206" spans="8:8">
      <c r="H206" s="200"/>
    </row>
    <row r="207" spans="8:8">
      <c r="H207" s="200"/>
    </row>
    <row r="208" spans="8:8">
      <c r="H208" s="200"/>
    </row>
    <row r="209" spans="8:8">
      <c r="H209" s="200"/>
    </row>
    <row r="210" spans="8:8">
      <c r="H210" s="200"/>
    </row>
    <row r="211" spans="8:8">
      <c r="H211" s="200"/>
    </row>
    <row r="212" spans="8:8">
      <c r="H212" s="200"/>
    </row>
    <row r="213" spans="8:8">
      <c r="H213" s="200"/>
    </row>
    <row r="214" spans="8:8">
      <c r="H214" s="200"/>
    </row>
    <row r="215" spans="8:8">
      <c r="H215" s="200"/>
    </row>
    <row r="216" spans="8:8">
      <c r="H216" s="200"/>
    </row>
    <row r="217" spans="8:8">
      <c r="H217" s="200"/>
    </row>
    <row r="218" spans="8:8">
      <c r="H218" s="200"/>
    </row>
    <row r="219" spans="8:8">
      <c r="H219" s="200"/>
    </row>
    <row r="220" spans="8:8">
      <c r="H220" s="200"/>
    </row>
    <row r="221" spans="8:8">
      <c r="H221" s="200"/>
    </row>
    <row r="222" spans="8:8">
      <c r="H222" s="200"/>
    </row>
    <row r="223" spans="8:8">
      <c r="H223" s="200"/>
    </row>
    <row r="224" spans="8:8">
      <c r="H224" s="200"/>
    </row>
    <row r="225" spans="8:8">
      <c r="H225" s="200"/>
    </row>
  </sheetData>
  <autoFilter ref="B8:O190" xr:uid="{61188B56-C257-44EA-A366-D3A59345A036}"/>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05130-E874-427A-8C88-6E24BBDF0811}">
  <dimension ref="A1:D5"/>
  <sheetViews>
    <sheetView view="pageBreakPreview" zoomScaleNormal="100" zoomScaleSheetLayoutView="100" workbookViewId="0">
      <selection activeCell="D3" sqref="D3"/>
    </sheetView>
  </sheetViews>
  <sheetFormatPr defaultRowHeight="18.75"/>
  <cols>
    <col min="1" max="2" width="9" style="3"/>
    <col min="3" max="3" width="1.5" style="3" customWidth="1"/>
    <col min="4" max="4" width="20.375" style="3" bestFit="1" customWidth="1"/>
    <col min="5" max="258" width="9" style="3"/>
    <col min="259" max="259" width="1.5" style="3" customWidth="1"/>
    <col min="260" max="260" width="20.375" style="3" bestFit="1" customWidth="1"/>
    <col min="261" max="514" width="9" style="3"/>
    <col min="515" max="515" width="1.5" style="3" customWidth="1"/>
    <col min="516" max="516" width="20.375" style="3" bestFit="1" customWidth="1"/>
    <col min="517" max="770" width="9" style="3"/>
    <col min="771" max="771" width="1.5" style="3" customWidth="1"/>
    <col min="772" max="772" width="20.375" style="3" bestFit="1" customWidth="1"/>
    <col min="773" max="1026" width="9" style="3"/>
    <col min="1027" max="1027" width="1.5" style="3" customWidth="1"/>
    <col min="1028" max="1028" width="20.375" style="3" bestFit="1" customWidth="1"/>
    <col min="1029" max="1282" width="9" style="3"/>
    <col min="1283" max="1283" width="1.5" style="3" customWidth="1"/>
    <col min="1284" max="1284" width="20.375" style="3" bestFit="1" customWidth="1"/>
    <col min="1285" max="1538" width="9" style="3"/>
    <col min="1539" max="1539" width="1.5" style="3" customWidth="1"/>
    <col min="1540" max="1540" width="20.375" style="3" bestFit="1" customWidth="1"/>
    <col min="1541" max="1794" width="9" style="3"/>
    <col min="1795" max="1795" width="1.5" style="3" customWidth="1"/>
    <col min="1796" max="1796" width="20.375" style="3" bestFit="1" customWidth="1"/>
    <col min="1797" max="2050" width="9" style="3"/>
    <col min="2051" max="2051" width="1.5" style="3" customWidth="1"/>
    <col min="2052" max="2052" width="20.375" style="3" bestFit="1" customWidth="1"/>
    <col min="2053" max="2306" width="9" style="3"/>
    <col min="2307" max="2307" width="1.5" style="3" customWidth="1"/>
    <col min="2308" max="2308" width="20.375" style="3" bestFit="1" customWidth="1"/>
    <col min="2309" max="2562" width="9" style="3"/>
    <col min="2563" max="2563" width="1.5" style="3" customWidth="1"/>
    <col min="2564" max="2564" width="20.375" style="3" bestFit="1" customWidth="1"/>
    <col min="2565" max="2818" width="9" style="3"/>
    <col min="2819" max="2819" width="1.5" style="3" customWidth="1"/>
    <col min="2820" max="2820" width="20.375" style="3" bestFit="1" customWidth="1"/>
    <col min="2821" max="3074" width="9" style="3"/>
    <col min="3075" max="3075" width="1.5" style="3" customWidth="1"/>
    <col min="3076" max="3076" width="20.375" style="3" bestFit="1" customWidth="1"/>
    <col min="3077" max="3330" width="9" style="3"/>
    <col min="3331" max="3331" width="1.5" style="3" customWidth="1"/>
    <col min="3332" max="3332" width="20.375" style="3" bestFit="1" customWidth="1"/>
    <col min="3333" max="3586" width="9" style="3"/>
    <col min="3587" max="3587" width="1.5" style="3" customWidth="1"/>
    <col min="3588" max="3588" width="20.375" style="3" bestFit="1" customWidth="1"/>
    <col min="3589" max="3842" width="9" style="3"/>
    <col min="3843" max="3843" width="1.5" style="3" customWidth="1"/>
    <col min="3844" max="3844" width="20.375" style="3" bestFit="1" customWidth="1"/>
    <col min="3845" max="4098" width="9" style="3"/>
    <col min="4099" max="4099" width="1.5" style="3" customWidth="1"/>
    <col min="4100" max="4100" width="20.375" style="3" bestFit="1" customWidth="1"/>
    <col min="4101" max="4354" width="9" style="3"/>
    <col min="4355" max="4355" width="1.5" style="3" customWidth="1"/>
    <col min="4356" max="4356" width="20.375" style="3" bestFit="1" customWidth="1"/>
    <col min="4357" max="4610" width="9" style="3"/>
    <col min="4611" max="4611" width="1.5" style="3" customWidth="1"/>
    <col min="4612" max="4612" width="20.375" style="3" bestFit="1" customWidth="1"/>
    <col min="4613" max="4866" width="9" style="3"/>
    <col min="4867" max="4867" width="1.5" style="3" customWidth="1"/>
    <col min="4868" max="4868" width="20.375" style="3" bestFit="1" customWidth="1"/>
    <col min="4869" max="5122" width="9" style="3"/>
    <col min="5123" max="5123" width="1.5" style="3" customWidth="1"/>
    <col min="5124" max="5124" width="20.375" style="3" bestFit="1" customWidth="1"/>
    <col min="5125" max="5378" width="9" style="3"/>
    <col min="5379" max="5379" width="1.5" style="3" customWidth="1"/>
    <col min="5380" max="5380" width="20.375" style="3" bestFit="1" customWidth="1"/>
    <col min="5381" max="5634" width="9" style="3"/>
    <col min="5635" max="5635" width="1.5" style="3" customWidth="1"/>
    <col min="5636" max="5636" width="20.375" style="3" bestFit="1" customWidth="1"/>
    <col min="5637" max="5890" width="9" style="3"/>
    <col min="5891" max="5891" width="1.5" style="3" customWidth="1"/>
    <col min="5892" max="5892" width="20.375" style="3" bestFit="1" customWidth="1"/>
    <col min="5893" max="6146" width="9" style="3"/>
    <col min="6147" max="6147" width="1.5" style="3" customWidth="1"/>
    <col min="6148" max="6148" width="20.375" style="3" bestFit="1" customWidth="1"/>
    <col min="6149" max="6402" width="9" style="3"/>
    <col min="6403" max="6403" width="1.5" style="3" customWidth="1"/>
    <col min="6404" max="6404" width="20.375" style="3" bestFit="1" customWidth="1"/>
    <col min="6405" max="6658" width="9" style="3"/>
    <col min="6659" max="6659" width="1.5" style="3" customWidth="1"/>
    <col min="6660" max="6660" width="20.375" style="3" bestFit="1" customWidth="1"/>
    <col min="6661" max="6914" width="9" style="3"/>
    <col min="6915" max="6915" width="1.5" style="3" customWidth="1"/>
    <col min="6916" max="6916" width="20.375" style="3" bestFit="1" customWidth="1"/>
    <col min="6917" max="7170" width="9" style="3"/>
    <col min="7171" max="7171" width="1.5" style="3" customWidth="1"/>
    <col min="7172" max="7172" width="20.375" style="3" bestFit="1" customWidth="1"/>
    <col min="7173" max="7426" width="9" style="3"/>
    <col min="7427" max="7427" width="1.5" style="3" customWidth="1"/>
    <col min="7428" max="7428" width="20.375" style="3" bestFit="1" customWidth="1"/>
    <col min="7429" max="7682" width="9" style="3"/>
    <col min="7683" max="7683" width="1.5" style="3" customWidth="1"/>
    <col min="7684" max="7684" width="20.375" style="3" bestFit="1" customWidth="1"/>
    <col min="7685" max="7938" width="9" style="3"/>
    <col min="7939" max="7939" width="1.5" style="3" customWidth="1"/>
    <col min="7940" max="7940" width="20.375" style="3" bestFit="1" customWidth="1"/>
    <col min="7941" max="8194" width="9" style="3"/>
    <col min="8195" max="8195" width="1.5" style="3" customWidth="1"/>
    <col min="8196" max="8196" width="20.375" style="3" bestFit="1" customWidth="1"/>
    <col min="8197" max="8450" width="9" style="3"/>
    <col min="8451" max="8451" width="1.5" style="3" customWidth="1"/>
    <col min="8452" max="8452" width="20.375" style="3" bestFit="1" customWidth="1"/>
    <col min="8453" max="8706" width="9" style="3"/>
    <col min="8707" max="8707" width="1.5" style="3" customWidth="1"/>
    <col min="8708" max="8708" width="20.375" style="3" bestFit="1" customWidth="1"/>
    <col min="8709" max="8962" width="9" style="3"/>
    <col min="8963" max="8963" width="1.5" style="3" customWidth="1"/>
    <col min="8964" max="8964" width="20.375" style="3" bestFit="1" customWidth="1"/>
    <col min="8965" max="9218" width="9" style="3"/>
    <col min="9219" max="9219" width="1.5" style="3" customWidth="1"/>
    <col min="9220" max="9220" width="20.375" style="3" bestFit="1" customWidth="1"/>
    <col min="9221" max="9474" width="9" style="3"/>
    <col min="9475" max="9475" width="1.5" style="3" customWidth="1"/>
    <col min="9476" max="9476" width="20.375" style="3" bestFit="1" customWidth="1"/>
    <col min="9477" max="9730" width="9" style="3"/>
    <col min="9731" max="9731" width="1.5" style="3" customWidth="1"/>
    <col min="9732" max="9732" width="20.375" style="3" bestFit="1" customWidth="1"/>
    <col min="9733" max="9986" width="9" style="3"/>
    <col min="9987" max="9987" width="1.5" style="3" customWidth="1"/>
    <col min="9988" max="9988" width="20.375" style="3" bestFit="1" customWidth="1"/>
    <col min="9989" max="10242" width="9" style="3"/>
    <col min="10243" max="10243" width="1.5" style="3" customWidth="1"/>
    <col min="10244" max="10244" width="20.375" style="3" bestFit="1" customWidth="1"/>
    <col min="10245" max="10498" width="9" style="3"/>
    <col min="10499" max="10499" width="1.5" style="3" customWidth="1"/>
    <col min="10500" max="10500" width="20.375" style="3" bestFit="1" customWidth="1"/>
    <col min="10501" max="10754" width="9" style="3"/>
    <col min="10755" max="10755" width="1.5" style="3" customWidth="1"/>
    <col min="10756" max="10756" width="20.375" style="3" bestFit="1" customWidth="1"/>
    <col min="10757" max="11010" width="9" style="3"/>
    <col min="11011" max="11011" width="1.5" style="3" customWidth="1"/>
    <col min="11012" max="11012" width="20.375" style="3" bestFit="1" customWidth="1"/>
    <col min="11013" max="11266" width="9" style="3"/>
    <col min="11267" max="11267" width="1.5" style="3" customWidth="1"/>
    <col min="11268" max="11268" width="20.375" style="3" bestFit="1" customWidth="1"/>
    <col min="11269" max="11522" width="9" style="3"/>
    <col min="11523" max="11523" width="1.5" style="3" customWidth="1"/>
    <col min="11524" max="11524" width="20.375" style="3" bestFit="1" customWidth="1"/>
    <col min="11525" max="11778" width="9" style="3"/>
    <col min="11779" max="11779" width="1.5" style="3" customWidth="1"/>
    <col min="11780" max="11780" width="20.375" style="3" bestFit="1" customWidth="1"/>
    <col min="11781" max="12034" width="9" style="3"/>
    <col min="12035" max="12035" width="1.5" style="3" customWidth="1"/>
    <col min="12036" max="12036" width="20.375" style="3" bestFit="1" customWidth="1"/>
    <col min="12037" max="12290" width="9" style="3"/>
    <col min="12291" max="12291" width="1.5" style="3" customWidth="1"/>
    <col min="12292" max="12292" width="20.375" style="3" bestFit="1" customWidth="1"/>
    <col min="12293" max="12546" width="9" style="3"/>
    <col min="12547" max="12547" width="1.5" style="3" customWidth="1"/>
    <col min="12548" max="12548" width="20.375" style="3" bestFit="1" customWidth="1"/>
    <col min="12549" max="12802" width="9" style="3"/>
    <col min="12803" max="12803" width="1.5" style="3" customWidth="1"/>
    <col min="12804" max="12804" width="20.375" style="3" bestFit="1" customWidth="1"/>
    <col min="12805" max="13058" width="9" style="3"/>
    <col min="13059" max="13059" width="1.5" style="3" customWidth="1"/>
    <col min="13060" max="13060" width="20.375" style="3" bestFit="1" customWidth="1"/>
    <col min="13061" max="13314" width="9" style="3"/>
    <col min="13315" max="13315" width="1.5" style="3" customWidth="1"/>
    <col min="13316" max="13316" width="20.375" style="3" bestFit="1" customWidth="1"/>
    <col min="13317" max="13570" width="9" style="3"/>
    <col min="13571" max="13571" width="1.5" style="3" customWidth="1"/>
    <col min="13572" max="13572" width="20.375" style="3" bestFit="1" customWidth="1"/>
    <col min="13573" max="13826" width="9" style="3"/>
    <col min="13827" max="13827" width="1.5" style="3" customWidth="1"/>
    <col min="13828" max="13828" width="20.375" style="3" bestFit="1" customWidth="1"/>
    <col min="13829" max="14082" width="9" style="3"/>
    <col min="14083" max="14083" width="1.5" style="3" customWidth="1"/>
    <col min="14084" max="14084" width="20.375" style="3" bestFit="1" customWidth="1"/>
    <col min="14085" max="14338" width="9" style="3"/>
    <col min="14339" max="14339" width="1.5" style="3" customWidth="1"/>
    <col min="14340" max="14340" width="20.375" style="3" bestFit="1" customWidth="1"/>
    <col min="14341" max="14594" width="9" style="3"/>
    <col min="14595" max="14595" width="1.5" style="3" customWidth="1"/>
    <col min="14596" max="14596" width="20.375" style="3" bestFit="1" customWidth="1"/>
    <col min="14597" max="14850" width="9" style="3"/>
    <col min="14851" max="14851" width="1.5" style="3" customWidth="1"/>
    <col min="14852" max="14852" width="20.375" style="3" bestFit="1" customWidth="1"/>
    <col min="14853" max="15106" width="9" style="3"/>
    <col min="15107" max="15107" width="1.5" style="3" customWidth="1"/>
    <col min="15108" max="15108" width="20.375" style="3" bestFit="1" customWidth="1"/>
    <col min="15109" max="15362" width="9" style="3"/>
    <col min="15363" max="15363" width="1.5" style="3" customWidth="1"/>
    <col min="15364" max="15364" width="20.375" style="3" bestFit="1" customWidth="1"/>
    <col min="15365" max="15618" width="9" style="3"/>
    <col min="15619" max="15619" width="1.5" style="3" customWidth="1"/>
    <col min="15620" max="15620" width="20.375" style="3" bestFit="1" customWidth="1"/>
    <col min="15621" max="15874" width="9" style="3"/>
    <col min="15875" max="15875" width="1.5" style="3" customWidth="1"/>
    <col min="15876" max="15876" width="20.375" style="3" bestFit="1" customWidth="1"/>
    <col min="15877" max="16130" width="9" style="3"/>
    <col min="16131" max="16131" width="1.5" style="3" customWidth="1"/>
    <col min="16132" max="16132" width="20.375" style="3" bestFit="1" customWidth="1"/>
    <col min="16133" max="16384" width="9" style="3"/>
  </cols>
  <sheetData>
    <row r="1" spans="1:4">
      <c r="A1" s="1" t="s">
        <v>0</v>
      </c>
      <c r="B1" s="1"/>
      <c r="C1" s="1"/>
      <c r="D1" s="2"/>
    </row>
    <row r="2" spans="1:4">
      <c r="A2" s="1" t="s">
        <v>3</v>
      </c>
      <c r="B2" s="1"/>
      <c r="C2" s="1"/>
      <c r="D2" s="14"/>
    </row>
    <row r="3" spans="1:4">
      <c r="A3" s="1" t="s">
        <v>5</v>
      </c>
      <c r="B3" s="1"/>
      <c r="C3" s="1"/>
      <c r="D3" s="14"/>
    </row>
    <row r="4" spans="1:4">
      <c r="A4" s="1" t="s">
        <v>6</v>
      </c>
      <c r="B4" s="1"/>
      <c r="C4" s="1"/>
      <c r="D4" s="15"/>
    </row>
    <row r="5" spans="1:4">
      <c r="A5" s="1" t="s">
        <v>8</v>
      </c>
      <c r="B5" s="1"/>
      <c r="C5" s="1"/>
      <c r="D5" s="15"/>
    </row>
  </sheetData>
  <mergeCells count="5">
    <mergeCell ref="A1:C1"/>
    <mergeCell ref="A2:C2"/>
    <mergeCell ref="A3:C3"/>
    <mergeCell ref="A4:C4"/>
    <mergeCell ref="A5:C5"/>
  </mergeCells>
  <phoneticPr fontId="3"/>
  <pageMargins left="0.7" right="0.7" top="0.75" bottom="0.75" header="0.3" footer="0.3"/>
  <pageSetup paperSize="9" scale="190"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EEA64-A7AA-488C-A37E-18187B033405}">
  <dimension ref="B2:Q30"/>
  <sheetViews>
    <sheetView zoomScale="85" zoomScaleNormal="85" workbookViewId="0">
      <pane xSplit="10" ySplit="8" topLeftCell="N9" activePane="bottomRight" state="frozen"/>
      <selection pane="topRight" activeCell="K1" sqref="K1"/>
      <selection pane="bottomLeft" activeCell="A9" sqref="A9"/>
      <selection pane="bottomRight" activeCell="Q12" sqref="Q12"/>
    </sheetView>
  </sheetViews>
  <sheetFormatPr defaultRowHeight="18.75"/>
  <cols>
    <col min="1" max="1" width="2.625" style="3" customWidth="1"/>
    <col min="2" max="2" width="18.75" style="9" bestFit="1" customWidth="1"/>
    <col min="3" max="3" width="12.75" style="3" bestFit="1" customWidth="1"/>
    <col min="4" max="4" width="11.75" style="3" bestFit="1" customWidth="1"/>
    <col min="5" max="5" width="49.875" style="3" bestFit="1" customWidth="1"/>
    <col min="6" max="6" width="6.25" style="3" customWidth="1"/>
    <col min="7" max="8" width="9.875" style="3" bestFit="1" customWidth="1"/>
    <col min="9" max="9" width="5.75" style="11" customWidth="1"/>
    <col min="10" max="10" width="30.375" style="3" bestFit="1" customWidth="1"/>
    <col min="11" max="11" width="11.375" style="3" customWidth="1"/>
    <col min="12" max="12" width="20.625" style="9" customWidth="1"/>
    <col min="13" max="13" width="13.75" style="9" customWidth="1"/>
    <col min="14" max="14" width="7.5" style="3" customWidth="1"/>
    <col min="15" max="15" width="13.25" style="11" customWidth="1"/>
    <col min="16" max="16" width="14.5" style="182" customWidth="1"/>
    <col min="17" max="17" width="15.625" style="13" customWidth="1"/>
    <col min="18" max="256" width="9" style="3"/>
    <col min="257" max="257" width="2.625" style="3" customWidth="1"/>
    <col min="258" max="258" width="18.75" style="3" bestFit="1" customWidth="1"/>
    <col min="259" max="259" width="12.75" style="3" bestFit="1" customWidth="1"/>
    <col min="260" max="260" width="11.75" style="3" bestFit="1" customWidth="1"/>
    <col min="261" max="261" width="49.875" style="3" bestFit="1" customWidth="1"/>
    <col min="262" max="262" width="6.25" style="3" customWidth="1"/>
    <col min="263" max="264" width="9.875" style="3" bestFit="1" customWidth="1"/>
    <col min="265" max="265" width="5.75" style="3" customWidth="1"/>
    <col min="266" max="266" width="30.375" style="3" bestFit="1" customWidth="1"/>
    <col min="267" max="267" width="11.375" style="3" customWidth="1"/>
    <col min="268" max="268" width="20.625" style="3" customWidth="1"/>
    <col min="269" max="269" width="13.75" style="3" customWidth="1"/>
    <col min="270" max="270" width="7.5" style="3" customWidth="1"/>
    <col min="271" max="271" width="13.25" style="3" customWidth="1"/>
    <col min="272" max="272" width="14.5" style="3" customWidth="1"/>
    <col min="273" max="273" width="15.625" style="3" customWidth="1"/>
    <col min="274" max="512" width="9" style="3"/>
    <col min="513" max="513" width="2.625" style="3" customWidth="1"/>
    <col min="514" max="514" width="18.75" style="3" bestFit="1" customWidth="1"/>
    <col min="515" max="515" width="12.75" style="3" bestFit="1" customWidth="1"/>
    <col min="516" max="516" width="11.75" style="3" bestFit="1" customWidth="1"/>
    <col min="517" max="517" width="49.875" style="3" bestFit="1" customWidth="1"/>
    <col min="518" max="518" width="6.25" style="3" customWidth="1"/>
    <col min="519" max="520" width="9.875" style="3" bestFit="1" customWidth="1"/>
    <col min="521" max="521" width="5.75" style="3" customWidth="1"/>
    <col min="522" max="522" width="30.375" style="3" bestFit="1" customWidth="1"/>
    <col min="523" max="523" width="11.375" style="3" customWidth="1"/>
    <col min="524" max="524" width="20.625" style="3" customWidth="1"/>
    <col min="525" max="525" width="13.75" style="3" customWidth="1"/>
    <col min="526" max="526" width="7.5" style="3" customWidth="1"/>
    <col min="527" max="527" width="13.25" style="3" customWidth="1"/>
    <col min="528" max="528" width="14.5" style="3" customWidth="1"/>
    <col min="529" max="529" width="15.625" style="3" customWidth="1"/>
    <col min="530" max="768" width="9" style="3"/>
    <col min="769" max="769" width="2.625" style="3" customWidth="1"/>
    <col min="770" max="770" width="18.75" style="3" bestFit="1" customWidth="1"/>
    <col min="771" max="771" width="12.75" style="3" bestFit="1" customWidth="1"/>
    <col min="772" max="772" width="11.75" style="3" bestFit="1" customWidth="1"/>
    <col min="773" max="773" width="49.875" style="3" bestFit="1" customWidth="1"/>
    <col min="774" max="774" width="6.25" style="3" customWidth="1"/>
    <col min="775" max="776" width="9.875" style="3" bestFit="1" customWidth="1"/>
    <col min="777" max="777" width="5.75" style="3" customWidth="1"/>
    <col min="778" max="778" width="30.375" style="3" bestFit="1" customWidth="1"/>
    <col min="779" max="779" width="11.375" style="3" customWidth="1"/>
    <col min="780" max="780" width="20.625" style="3" customWidth="1"/>
    <col min="781" max="781" width="13.75" style="3" customWidth="1"/>
    <col min="782" max="782" width="7.5" style="3" customWidth="1"/>
    <col min="783" max="783" width="13.25" style="3" customWidth="1"/>
    <col min="784" max="784" width="14.5" style="3" customWidth="1"/>
    <col min="785" max="785" width="15.625" style="3" customWidth="1"/>
    <col min="786" max="1024" width="9" style="3"/>
    <col min="1025" max="1025" width="2.625" style="3" customWidth="1"/>
    <col min="1026" max="1026" width="18.75" style="3" bestFit="1" customWidth="1"/>
    <col min="1027" max="1027" width="12.75" style="3" bestFit="1" customWidth="1"/>
    <col min="1028" max="1028" width="11.75" style="3" bestFit="1" customWidth="1"/>
    <col min="1029" max="1029" width="49.875" style="3" bestFit="1" customWidth="1"/>
    <col min="1030" max="1030" width="6.25" style="3" customWidth="1"/>
    <col min="1031" max="1032" width="9.875" style="3" bestFit="1" customWidth="1"/>
    <col min="1033" max="1033" width="5.75" style="3" customWidth="1"/>
    <col min="1034" max="1034" width="30.375" style="3" bestFit="1" customWidth="1"/>
    <col min="1035" max="1035" width="11.375" style="3" customWidth="1"/>
    <col min="1036" max="1036" width="20.625" style="3" customWidth="1"/>
    <col min="1037" max="1037" width="13.75" style="3" customWidth="1"/>
    <col min="1038" max="1038" width="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8.75" style="3" bestFit="1" customWidth="1"/>
    <col min="1283" max="1283" width="12.75" style="3" bestFit="1" customWidth="1"/>
    <col min="1284" max="1284" width="11.75" style="3" bestFit="1" customWidth="1"/>
    <col min="1285" max="1285" width="49.875" style="3" bestFit="1" customWidth="1"/>
    <col min="1286" max="1286" width="6.25" style="3" customWidth="1"/>
    <col min="1287" max="1288" width="9.875" style="3" bestFit="1" customWidth="1"/>
    <col min="1289" max="1289" width="5.75" style="3" customWidth="1"/>
    <col min="1290" max="1290" width="30.375" style="3" bestFit="1" customWidth="1"/>
    <col min="1291" max="1291" width="11.375" style="3" customWidth="1"/>
    <col min="1292" max="1292" width="20.625" style="3" customWidth="1"/>
    <col min="1293" max="1293" width="13.75" style="3" customWidth="1"/>
    <col min="1294" max="1294" width="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8.75" style="3" bestFit="1" customWidth="1"/>
    <col min="1539" max="1539" width="12.75" style="3" bestFit="1" customWidth="1"/>
    <col min="1540" max="1540" width="11.75" style="3" bestFit="1" customWidth="1"/>
    <col min="1541" max="1541" width="49.875" style="3" bestFit="1" customWidth="1"/>
    <col min="1542" max="1542" width="6.25" style="3" customWidth="1"/>
    <col min="1543" max="1544" width="9.875" style="3" bestFit="1" customWidth="1"/>
    <col min="1545" max="1545" width="5.75" style="3" customWidth="1"/>
    <col min="1546" max="1546" width="30.375" style="3" bestFit="1" customWidth="1"/>
    <col min="1547" max="1547" width="11.375" style="3" customWidth="1"/>
    <col min="1548" max="1548" width="20.625" style="3" customWidth="1"/>
    <col min="1549" max="1549" width="13.75" style="3" customWidth="1"/>
    <col min="1550" max="1550" width="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8.75" style="3" bestFit="1" customWidth="1"/>
    <col min="1795" max="1795" width="12.75" style="3" bestFit="1" customWidth="1"/>
    <col min="1796" max="1796" width="11.75" style="3" bestFit="1" customWidth="1"/>
    <col min="1797" max="1797" width="49.875" style="3" bestFit="1" customWidth="1"/>
    <col min="1798" max="1798" width="6.25" style="3" customWidth="1"/>
    <col min="1799" max="1800" width="9.875" style="3" bestFit="1" customWidth="1"/>
    <col min="1801" max="1801" width="5.75" style="3" customWidth="1"/>
    <col min="1802" max="1802" width="30.375" style="3" bestFit="1" customWidth="1"/>
    <col min="1803" max="1803" width="11.375" style="3" customWidth="1"/>
    <col min="1804" max="1804" width="20.625" style="3" customWidth="1"/>
    <col min="1805" max="1805" width="13.75" style="3" customWidth="1"/>
    <col min="1806" max="1806" width="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8.75" style="3" bestFit="1" customWidth="1"/>
    <col min="2051" max="2051" width="12.75" style="3" bestFit="1" customWidth="1"/>
    <col min="2052" max="2052" width="11.75" style="3" bestFit="1" customWidth="1"/>
    <col min="2053" max="2053" width="49.875" style="3" bestFit="1" customWidth="1"/>
    <col min="2054" max="2054" width="6.25" style="3" customWidth="1"/>
    <col min="2055" max="2056" width="9.875" style="3" bestFit="1" customWidth="1"/>
    <col min="2057" max="2057" width="5.75" style="3" customWidth="1"/>
    <col min="2058" max="2058" width="30.375" style="3" bestFit="1" customWidth="1"/>
    <col min="2059" max="2059" width="11.375" style="3" customWidth="1"/>
    <col min="2060" max="2060" width="20.625" style="3" customWidth="1"/>
    <col min="2061" max="2061" width="13.75" style="3" customWidth="1"/>
    <col min="2062" max="2062" width="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8.75" style="3" bestFit="1" customWidth="1"/>
    <col min="2307" max="2307" width="12.75" style="3" bestFit="1" customWidth="1"/>
    <col min="2308" max="2308" width="11.75" style="3" bestFit="1" customWidth="1"/>
    <col min="2309" max="2309" width="49.875" style="3" bestFit="1" customWidth="1"/>
    <col min="2310" max="2310" width="6.25" style="3" customWidth="1"/>
    <col min="2311" max="2312" width="9.875" style="3" bestFit="1" customWidth="1"/>
    <col min="2313" max="2313" width="5.75" style="3" customWidth="1"/>
    <col min="2314" max="2314" width="30.375" style="3" bestFit="1" customWidth="1"/>
    <col min="2315" max="2315" width="11.375" style="3" customWidth="1"/>
    <col min="2316" max="2316" width="20.625" style="3" customWidth="1"/>
    <col min="2317" max="2317" width="13.75" style="3" customWidth="1"/>
    <col min="2318" max="2318" width="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8.75" style="3" bestFit="1" customWidth="1"/>
    <col min="2563" max="2563" width="12.75" style="3" bestFit="1" customWidth="1"/>
    <col min="2564" max="2564" width="11.75" style="3" bestFit="1" customWidth="1"/>
    <col min="2565" max="2565" width="49.875" style="3" bestFit="1" customWidth="1"/>
    <col min="2566" max="2566" width="6.25" style="3" customWidth="1"/>
    <col min="2567" max="2568" width="9.875" style="3" bestFit="1" customWidth="1"/>
    <col min="2569" max="2569" width="5.75" style="3" customWidth="1"/>
    <col min="2570" max="2570" width="30.375" style="3" bestFit="1" customWidth="1"/>
    <col min="2571" max="2571" width="11.375" style="3" customWidth="1"/>
    <col min="2572" max="2572" width="20.625" style="3" customWidth="1"/>
    <col min="2573" max="2573" width="13.75" style="3" customWidth="1"/>
    <col min="2574" max="2574" width="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8.75" style="3" bestFit="1" customWidth="1"/>
    <col min="2819" max="2819" width="12.75" style="3" bestFit="1" customWidth="1"/>
    <col min="2820" max="2820" width="11.75" style="3" bestFit="1" customWidth="1"/>
    <col min="2821" max="2821" width="49.875" style="3" bestFit="1" customWidth="1"/>
    <col min="2822" max="2822" width="6.25" style="3" customWidth="1"/>
    <col min="2823" max="2824" width="9.875" style="3" bestFit="1" customWidth="1"/>
    <col min="2825" max="2825" width="5.75" style="3" customWidth="1"/>
    <col min="2826" max="2826" width="30.375" style="3" bestFit="1" customWidth="1"/>
    <col min="2827" max="2827" width="11.375" style="3" customWidth="1"/>
    <col min="2828" max="2828" width="20.625" style="3" customWidth="1"/>
    <col min="2829" max="2829" width="13.75" style="3" customWidth="1"/>
    <col min="2830" max="2830" width="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8.75" style="3" bestFit="1" customWidth="1"/>
    <col min="3075" max="3075" width="12.75" style="3" bestFit="1" customWidth="1"/>
    <col min="3076" max="3076" width="11.75" style="3" bestFit="1" customWidth="1"/>
    <col min="3077" max="3077" width="49.875" style="3" bestFit="1" customWidth="1"/>
    <col min="3078" max="3078" width="6.25" style="3" customWidth="1"/>
    <col min="3079" max="3080" width="9.875" style="3" bestFit="1" customWidth="1"/>
    <col min="3081" max="3081" width="5.75" style="3" customWidth="1"/>
    <col min="3082" max="3082" width="30.375" style="3" bestFit="1" customWidth="1"/>
    <col min="3083" max="3083" width="11.375" style="3" customWidth="1"/>
    <col min="3084" max="3084" width="20.625" style="3" customWidth="1"/>
    <col min="3085" max="3085" width="13.75" style="3" customWidth="1"/>
    <col min="3086" max="3086" width="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8.75" style="3" bestFit="1" customWidth="1"/>
    <col min="3331" max="3331" width="12.75" style="3" bestFit="1" customWidth="1"/>
    <col min="3332" max="3332" width="11.75" style="3" bestFit="1" customWidth="1"/>
    <col min="3333" max="3333" width="49.875" style="3" bestFit="1" customWidth="1"/>
    <col min="3334" max="3334" width="6.25" style="3" customWidth="1"/>
    <col min="3335" max="3336" width="9.875" style="3" bestFit="1" customWidth="1"/>
    <col min="3337" max="3337" width="5.75" style="3" customWidth="1"/>
    <col min="3338" max="3338" width="30.375" style="3" bestFit="1" customWidth="1"/>
    <col min="3339" max="3339" width="11.375" style="3" customWidth="1"/>
    <col min="3340" max="3340" width="20.625" style="3" customWidth="1"/>
    <col min="3341" max="3341" width="13.75" style="3" customWidth="1"/>
    <col min="3342" max="3342" width="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8.75" style="3" bestFit="1" customWidth="1"/>
    <col min="3587" max="3587" width="12.75" style="3" bestFit="1" customWidth="1"/>
    <col min="3588" max="3588" width="11.75" style="3" bestFit="1" customWidth="1"/>
    <col min="3589" max="3589" width="49.875" style="3" bestFit="1" customWidth="1"/>
    <col min="3590" max="3590" width="6.25" style="3" customWidth="1"/>
    <col min="3591" max="3592" width="9.875" style="3" bestFit="1" customWidth="1"/>
    <col min="3593" max="3593" width="5.75" style="3" customWidth="1"/>
    <col min="3594" max="3594" width="30.375" style="3" bestFit="1" customWidth="1"/>
    <col min="3595" max="3595" width="11.375" style="3" customWidth="1"/>
    <col min="3596" max="3596" width="20.625" style="3" customWidth="1"/>
    <col min="3597" max="3597" width="13.75" style="3" customWidth="1"/>
    <col min="3598" max="3598" width="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8.75" style="3" bestFit="1" customWidth="1"/>
    <col min="3843" max="3843" width="12.75" style="3" bestFit="1" customWidth="1"/>
    <col min="3844" max="3844" width="11.75" style="3" bestFit="1" customWidth="1"/>
    <col min="3845" max="3845" width="49.875" style="3" bestFit="1" customWidth="1"/>
    <col min="3846" max="3846" width="6.25" style="3" customWidth="1"/>
    <col min="3847" max="3848" width="9.875" style="3" bestFit="1" customWidth="1"/>
    <col min="3849" max="3849" width="5.75" style="3" customWidth="1"/>
    <col min="3850" max="3850" width="30.375" style="3" bestFit="1" customWidth="1"/>
    <col min="3851" max="3851" width="11.375" style="3" customWidth="1"/>
    <col min="3852" max="3852" width="20.625" style="3" customWidth="1"/>
    <col min="3853" max="3853" width="13.75" style="3" customWidth="1"/>
    <col min="3854" max="3854" width="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8.75" style="3" bestFit="1" customWidth="1"/>
    <col min="4099" max="4099" width="12.75" style="3" bestFit="1" customWidth="1"/>
    <col min="4100" max="4100" width="11.75" style="3" bestFit="1" customWidth="1"/>
    <col min="4101" max="4101" width="49.875" style="3" bestFit="1" customWidth="1"/>
    <col min="4102" max="4102" width="6.25" style="3" customWidth="1"/>
    <col min="4103" max="4104" width="9.875" style="3" bestFit="1" customWidth="1"/>
    <col min="4105" max="4105" width="5.75" style="3" customWidth="1"/>
    <col min="4106" max="4106" width="30.375" style="3" bestFit="1" customWidth="1"/>
    <col min="4107" max="4107" width="11.375" style="3" customWidth="1"/>
    <col min="4108" max="4108" width="20.625" style="3" customWidth="1"/>
    <col min="4109" max="4109" width="13.75" style="3" customWidth="1"/>
    <col min="4110" max="4110" width="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8.75" style="3" bestFit="1" customWidth="1"/>
    <col min="4355" max="4355" width="12.75" style="3" bestFit="1" customWidth="1"/>
    <col min="4356" max="4356" width="11.75" style="3" bestFit="1" customWidth="1"/>
    <col min="4357" max="4357" width="49.875" style="3" bestFit="1" customWidth="1"/>
    <col min="4358" max="4358" width="6.25" style="3" customWidth="1"/>
    <col min="4359" max="4360" width="9.875" style="3" bestFit="1" customWidth="1"/>
    <col min="4361" max="4361" width="5.75" style="3" customWidth="1"/>
    <col min="4362" max="4362" width="30.375" style="3" bestFit="1" customWidth="1"/>
    <col min="4363" max="4363" width="11.375" style="3" customWidth="1"/>
    <col min="4364" max="4364" width="20.625" style="3" customWidth="1"/>
    <col min="4365" max="4365" width="13.75" style="3" customWidth="1"/>
    <col min="4366" max="4366" width="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8.75" style="3" bestFit="1" customWidth="1"/>
    <col min="4611" max="4611" width="12.75" style="3" bestFit="1" customWidth="1"/>
    <col min="4612" max="4612" width="11.75" style="3" bestFit="1" customWidth="1"/>
    <col min="4613" max="4613" width="49.875" style="3" bestFit="1" customWidth="1"/>
    <col min="4614" max="4614" width="6.25" style="3" customWidth="1"/>
    <col min="4615" max="4616" width="9.875" style="3" bestFit="1" customWidth="1"/>
    <col min="4617" max="4617" width="5.75" style="3" customWidth="1"/>
    <col min="4618" max="4618" width="30.375" style="3" bestFit="1" customWidth="1"/>
    <col min="4619" max="4619" width="11.375" style="3" customWidth="1"/>
    <col min="4620" max="4620" width="20.625" style="3" customWidth="1"/>
    <col min="4621" max="4621" width="13.75" style="3" customWidth="1"/>
    <col min="4622" max="4622" width="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8.75" style="3" bestFit="1" customWidth="1"/>
    <col min="4867" max="4867" width="12.75" style="3" bestFit="1" customWidth="1"/>
    <col min="4868" max="4868" width="11.75" style="3" bestFit="1" customWidth="1"/>
    <col min="4869" max="4869" width="49.875" style="3" bestFit="1" customWidth="1"/>
    <col min="4870" max="4870" width="6.25" style="3" customWidth="1"/>
    <col min="4871" max="4872" width="9.875" style="3" bestFit="1" customWidth="1"/>
    <col min="4873" max="4873" width="5.75" style="3" customWidth="1"/>
    <col min="4874" max="4874" width="30.375" style="3" bestFit="1" customWidth="1"/>
    <col min="4875" max="4875" width="11.375" style="3" customWidth="1"/>
    <col min="4876" max="4876" width="20.625" style="3" customWidth="1"/>
    <col min="4877" max="4877" width="13.75" style="3" customWidth="1"/>
    <col min="4878" max="4878" width="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8.75" style="3" bestFit="1" customWidth="1"/>
    <col min="5123" max="5123" width="12.75" style="3" bestFit="1" customWidth="1"/>
    <col min="5124" max="5124" width="11.75" style="3" bestFit="1" customWidth="1"/>
    <col min="5125" max="5125" width="49.875" style="3" bestFit="1" customWidth="1"/>
    <col min="5126" max="5126" width="6.25" style="3" customWidth="1"/>
    <col min="5127" max="5128" width="9.875" style="3" bestFit="1" customWidth="1"/>
    <col min="5129" max="5129" width="5.75" style="3" customWidth="1"/>
    <col min="5130" max="5130" width="30.375" style="3" bestFit="1" customWidth="1"/>
    <col min="5131" max="5131" width="11.375" style="3" customWidth="1"/>
    <col min="5132" max="5132" width="20.625" style="3" customWidth="1"/>
    <col min="5133" max="5133" width="13.75" style="3" customWidth="1"/>
    <col min="5134" max="5134" width="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8.75" style="3" bestFit="1" customWidth="1"/>
    <col min="5379" max="5379" width="12.75" style="3" bestFit="1" customWidth="1"/>
    <col min="5380" max="5380" width="11.75" style="3" bestFit="1" customWidth="1"/>
    <col min="5381" max="5381" width="49.875" style="3" bestFit="1" customWidth="1"/>
    <col min="5382" max="5382" width="6.25" style="3" customWidth="1"/>
    <col min="5383" max="5384" width="9.875" style="3" bestFit="1" customWidth="1"/>
    <col min="5385" max="5385" width="5.75" style="3" customWidth="1"/>
    <col min="5386" max="5386" width="30.375" style="3" bestFit="1" customWidth="1"/>
    <col min="5387" max="5387" width="11.375" style="3" customWidth="1"/>
    <col min="5388" max="5388" width="20.625" style="3" customWidth="1"/>
    <col min="5389" max="5389" width="13.75" style="3" customWidth="1"/>
    <col min="5390" max="5390" width="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8.75" style="3" bestFit="1" customWidth="1"/>
    <col min="5635" max="5635" width="12.75" style="3" bestFit="1" customWidth="1"/>
    <col min="5636" max="5636" width="11.75" style="3" bestFit="1" customWidth="1"/>
    <col min="5637" max="5637" width="49.875" style="3" bestFit="1" customWidth="1"/>
    <col min="5638" max="5638" width="6.25" style="3" customWidth="1"/>
    <col min="5639" max="5640" width="9.875" style="3" bestFit="1" customWidth="1"/>
    <col min="5641" max="5641" width="5.75" style="3" customWidth="1"/>
    <col min="5642" max="5642" width="30.375" style="3" bestFit="1" customWidth="1"/>
    <col min="5643" max="5643" width="11.375" style="3" customWidth="1"/>
    <col min="5644" max="5644" width="20.625" style="3" customWidth="1"/>
    <col min="5645" max="5645" width="13.75" style="3" customWidth="1"/>
    <col min="5646" max="5646" width="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8.75" style="3" bestFit="1" customWidth="1"/>
    <col min="5891" max="5891" width="12.75" style="3" bestFit="1" customWidth="1"/>
    <col min="5892" max="5892" width="11.75" style="3" bestFit="1" customWidth="1"/>
    <col min="5893" max="5893" width="49.875" style="3" bestFit="1" customWidth="1"/>
    <col min="5894" max="5894" width="6.25" style="3" customWidth="1"/>
    <col min="5895" max="5896" width="9.875" style="3" bestFit="1" customWidth="1"/>
    <col min="5897" max="5897" width="5.75" style="3" customWidth="1"/>
    <col min="5898" max="5898" width="30.375" style="3" bestFit="1" customWidth="1"/>
    <col min="5899" max="5899" width="11.375" style="3" customWidth="1"/>
    <col min="5900" max="5900" width="20.625" style="3" customWidth="1"/>
    <col min="5901" max="5901" width="13.75" style="3" customWidth="1"/>
    <col min="5902" max="5902" width="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8.75" style="3" bestFit="1" customWidth="1"/>
    <col min="6147" max="6147" width="12.75" style="3" bestFit="1" customWidth="1"/>
    <col min="6148" max="6148" width="11.75" style="3" bestFit="1" customWidth="1"/>
    <col min="6149" max="6149" width="49.875" style="3" bestFit="1" customWidth="1"/>
    <col min="6150" max="6150" width="6.25" style="3" customWidth="1"/>
    <col min="6151" max="6152" width="9.875" style="3" bestFit="1" customWidth="1"/>
    <col min="6153" max="6153" width="5.75" style="3" customWidth="1"/>
    <col min="6154" max="6154" width="30.375" style="3" bestFit="1" customWidth="1"/>
    <col min="6155" max="6155" width="11.375" style="3" customWidth="1"/>
    <col min="6156" max="6156" width="20.625" style="3" customWidth="1"/>
    <col min="6157" max="6157" width="13.75" style="3" customWidth="1"/>
    <col min="6158" max="6158" width="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8.75" style="3" bestFit="1" customWidth="1"/>
    <col min="6403" max="6403" width="12.75" style="3" bestFit="1" customWidth="1"/>
    <col min="6404" max="6404" width="11.75" style="3" bestFit="1" customWidth="1"/>
    <col min="6405" max="6405" width="49.875" style="3" bestFit="1" customWidth="1"/>
    <col min="6406" max="6406" width="6.25" style="3" customWidth="1"/>
    <col min="6407" max="6408" width="9.875" style="3" bestFit="1" customWidth="1"/>
    <col min="6409" max="6409" width="5.75" style="3" customWidth="1"/>
    <col min="6410" max="6410" width="30.375" style="3" bestFit="1" customWidth="1"/>
    <col min="6411" max="6411" width="11.375" style="3" customWidth="1"/>
    <col min="6412" max="6412" width="20.625" style="3" customWidth="1"/>
    <col min="6413" max="6413" width="13.75" style="3" customWidth="1"/>
    <col min="6414" max="6414" width="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8.75" style="3" bestFit="1" customWidth="1"/>
    <col min="6659" max="6659" width="12.75" style="3" bestFit="1" customWidth="1"/>
    <col min="6660" max="6660" width="11.75" style="3" bestFit="1" customWidth="1"/>
    <col min="6661" max="6661" width="49.875" style="3" bestFit="1" customWidth="1"/>
    <col min="6662" max="6662" width="6.25" style="3" customWidth="1"/>
    <col min="6663" max="6664" width="9.875" style="3" bestFit="1" customWidth="1"/>
    <col min="6665" max="6665" width="5.75" style="3" customWidth="1"/>
    <col min="6666" max="6666" width="30.375" style="3" bestFit="1" customWidth="1"/>
    <col min="6667" max="6667" width="11.375" style="3" customWidth="1"/>
    <col min="6668" max="6668" width="20.625" style="3" customWidth="1"/>
    <col min="6669" max="6669" width="13.75" style="3" customWidth="1"/>
    <col min="6670" max="6670" width="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8.75" style="3" bestFit="1" customWidth="1"/>
    <col min="6915" max="6915" width="12.75" style="3" bestFit="1" customWidth="1"/>
    <col min="6916" max="6916" width="11.75" style="3" bestFit="1" customWidth="1"/>
    <col min="6917" max="6917" width="49.875" style="3" bestFit="1" customWidth="1"/>
    <col min="6918" max="6918" width="6.25" style="3" customWidth="1"/>
    <col min="6919" max="6920" width="9.875" style="3" bestFit="1" customWidth="1"/>
    <col min="6921" max="6921" width="5.75" style="3" customWidth="1"/>
    <col min="6922" max="6922" width="30.375" style="3" bestFit="1" customWidth="1"/>
    <col min="6923" max="6923" width="11.375" style="3" customWidth="1"/>
    <col min="6924" max="6924" width="20.625" style="3" customWidth="1"/>
    <col min="6925" max="6925" width="13.75" style="3" customWidth="1"/>
    <col min="6926" max="6926" width="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8.75" style="3" bestFit="1" customWidth="1"/>
    <col min="7171" max="7171" width="12.75" style="3" bestFit="1" customWidth="1"/>
    <col min="7172" max="7172" width="11.75" style="3" bestFit="1" customWidth="1"/>
    <col min="7173" max="7173" width="49.875" style="3" bestFit="1" customWidth="1"/>
    <col min="7174" max="7174" width="6.25" style="3" customWidth="1"/>
    <col min="7175" max="7176" width="9.875" style="3" bestFit="1" customWidth="1"/>
    <col min="7177" max="7177" width="5.75" style="3" customWidth="1"/>
    <col min="7178" max="7178" width="30.375" style="3" bestFit="1" customWidth="1"/>
    <col min="7179" max="7179" width="11.375" style="3" customWidth="1"/>
    <col min="7180" max="7180" width="20.625" style="3" customWidth="1"/>
    <col min="7181" max="7181" width="13.75" style="3" customWidth="1"/>
    <col min="7182" max="7182" width="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8.75" style="3" bestFit="1" customWidth="1"/>
    <col min="7427" max="7427" width="12.75" style="3" bestFit="1" customWidth="1"/>
    <col min="7428" max="7428" width="11.75" style="3" bestFit="1" customWidth="1"/>
    <col min="7429" max="7429" width="49.875" style="3" bestFit="1" customWidth="1"/>
    <col min="7430" max="7430" width="6.25" style="3" customWidth="1"/>
    <col min="7431" max="7432" width="9.875" style="3" bestFit="1" customWidth="1"/>
    <col min="7433" max="7433" width="5.75" style="3" customWidth="1"/>
    <col min="7434" max="7434" width="30.375" style="3" bestFit="1" customWidth="1"/>
    <col min="7435" max="7435" width="11.375" style="3" customWidth="1"/>
    <col min="7436" max="7436" width="20.625" style="3" customWidth="1"/>
    <col min="7437" max="7437" width="13.75" style="3" customWidth="1"/>
    <col min="7438" max="7438" width="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8.75" style="3" bestFit="1" customWidth="1"/>
    <col min="7683" max="7683" width="12.75" style="3" bestFit="1" customWidth="1"/>
    <col min="7684" max="7684" width="11.75" style="3" bestFit="1" customWidth="1"/>
    <col min="7685" max="7685" width="49.875" style="3" bestFit="1" customWidth="1"/>
    <col min="7686" max="7686" width="6.25" style="3" customWidth="1"/>
    <col min="7687" max="7688" width="9.875" style="3" bestFit="1" customWidth="1"/>
    <col min="7689" max="7689" width="5.75" style="3" customWidth="1"/>
    <col min="7690" max="7690" width="30.375" style="3" bestFit="1" customWidth="1"/>
    <col min="7691" max="7691" width="11.375" style="3" customWidth="1"/>
    <col min="7692" max="7692" width="20.625" style="3" customWidth="1"/>
    <col min="7693" max="7693" width="13.75" style="3" customWidth="1"/>
    <col min="7694" max="7694" width="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8.75" style="3" bestFit="1" customWidth="1"/>
    <col min="7939" max="7939" width="12.75" style="3" bestFit="1" customWidth="1"/>
    <col min="7940" max="7940" width="11.75" style="3" bestFit="1" customWidth="1"/>
    <col min="7941" max="7941" width="49.875" style="3" bestFit="1" customWidth="1"/>
    <col min="7942" max="7942" width="6.25" style="3" customWidth="1"/>
    <col min="7943" max="7944" width="9.875" style="3" bestFit="1" customWidth="1"/>
    <col min="7945" max="7945" width="5.75" style="3" customWidth="1"/>
    <col min="7946" max="7946" width="30.375" style="3" bestFit="1" customWidth="1"/>
    <col min="7947" max="7947" width="11.375" style="3" customWidth="1"/>
    <col min="7948" max="7948" width="20.625" style="3" customWidth="1"/>
    <col min="7949" max="7949" width="13.75" style="3" customWidth="1"/>
    <col min="7950" max="7950" width="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8.75" style="3" bestFit="1" customWidth="1"/>
    <col min="8195" max="8195" width="12.75" style="3" bestFit="1" customWidth="1"/>
    <col min="8196" max="8196" width="11.75" style="3" bestFit="1" customWidth="1"/>
    <col min="8197" max="8197" width="49.875" style="3" bestFit="1" customWidth="1"/>
    <col min="8198" max="8198" width="6.25" style="3" customWidth="1"/>
    <col min="8199" max="8200" width="9.875" style="3" bestFit="1" customWidth="1"/>
    <col min="8201" max="8201" width="5.75" style="3" customWidth="1"/>
    <col min="8202" max="8202" width="30.375" style="3" bestFit="1" customWidth="1"/>
    <col min="8203" max="8203" width="11.375" style="3" customWidth="1"/>
    <col min="8204" max="8204" width="20.625" style="3" customWidth="1"/>
    <col min="8205" max="8205" width="13.75" style="3" customWidth="1"/>
    <col min="8206" max="8206" width="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8.75" style="3" bestFit="1" customWidth="1"/>
    <col min="8451" max="8451" width="12.75" style="3" bestFit="1" customWidth="1"/>
    <col min="8452" max="8452" width="11.75" style="3" bestFit="1" customWidth="1"/>
    <col min="8453" max="8453" width="49.875" style="3" bestFit="1" customWidth="1"/>
    <col min="8454" max="8454" width="6.25" style="3" customWidth="1"/>
    <col min="8455" max="8456" width="9.875" style="3" bestFit="1" customWidth="1"/>
    <col min="8457" max="8457" width="5.75" style="3" customWidth="1"/>
    <col min="8458" max="8458" width="30.375" style="3" bestFit="1" customWidth="1"/>
    <col min="8459" max="8459" width="11.375" style="3" customWidth="1"/>
    <col min="8460" max="8460" width="20.625" style="3" customWidth="1"/>
    <col min="8461" max="8461" width="13.75" style="3" customWidth="1"/>
    <col min="8462" max="8462" width="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8.75" style="3" bestFit="1" customWidth="1"/>
    <col min="8707" max="8707" width="12.75" style="3" bestFit="1" customWidth="1"/>
    <col min="8708" max="8708" width="11.75" style="3" bestFit="1" customWidth="1"/>
    <col min="8709" max="8709" width="49.875" style="3" bestFit="1" customWidth="1"/>
    <col min="8710" max="8710" width="6.25" style="3" customWidth="1"/>
    <col min="8711" max="8712" width="9.875" style="3" bestFit="1" customWidth="1"/>
    <col min="8713" max="8713" width="5.75" style="3" customWidth="1"/>
    <col min="8714" max="8714" width="30.375" style="3" bestFit="1" customWidth="1"/>
    <col min="8715" max="8715" width="11.375" style="3" customWidth="1"/>
    <col min="8716" max="8716" width="20.625" style="3" customWidth="1"/>
    <col min="8717" max="8717" width="13.75" style="3" customWidth="1"/>
    <col min="8718" max="8718" width="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8.75" style="3" bestFit="1" customWidth="1"/>
    <col min="8963" max="8963" width="12.75" style="3" bestFit="1" customWidth="1"/>
    <col min="8964" max="8964" width="11.75" style="3" bestFit="1" customWidth="1"/>
    <col min="8965" max="8965" width="49.875" style="3" bestFit="1" customWidth="1"/>
    <col min="8966" max="8966" width="6.25" style="3" customWidth="1"/>
    <col min="8967" max="8968" width="9.875" style="3" bestFit="1" customWidth="1"/>
    <col min="8969" max="8969" width="5.75" style="3" customWidth="1"/>
    <col min="8970" max="8970" width="30.375" style="3" bestFit="1" customWidth="1"/>
    <col min="8971" max="8971" width="11.375" style="3" customWidth="1"/>
    <col min="8972" max="8972" width="20.625" style="3" customWidth="1"/>
    <col min="8973" max="8973" width="13.75" style="3" customWidth="1"/>
    <col min="8974" max="8974" width="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8.75" style="3" bestFit="1" customWidth="1"/>
    <col min="9219" max="9219" width="12.75" style="3" bestFit="1" customWidth="1"/>
    <col min="9220" max="9220" width="11.75" style="3" bestFit="1" customWidth="1"/>
    <col min="9221" max="9221" width="49.875" style="3" bestFit="1" customWidth="1"/>
    <col min="9222" max="9222" width="6.25" style="3" customWidth="1"/>
    <col min="9223" max="9224" width="9.875" style="3" bestFit="1" customWidth="1"/>
    <col min="9225" max="9225" width="5.75" style="3" customWidth="1"/>
    <col min="9226" max="9226" width="30.375" style="3" bestFit="1" customWidth="1"/>
    <col min="9227" max="9227" width="11.375" style="3" customWidth="1"/>
    <col min="9228" max="9228" width="20.625" style="3" customWidth="1"/>
    <col min="9229" max="9229" width="13.75" style="3" customWidth="1"/>
    <col min="9230" max="9230" width="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8.75" style="3" bestFit="1" customWidth="1"/>
    <col min="9475" max="9475" width="12.75" style="3" bestFit="1" customWidth="1"/>
    <col min="9476" max="9476" width="11.75" style="3" bestFit="1" customWidth="1"/>
    <col min="9477" max="9477" width="49.875" style="3" bestFit="1" customWidth="1"/>
    <col min="9478" max="9478" width="6.25" style="3" customWidth="1"/>
    <col min="9479" max="9480" width="9.875" style="3" bestFit="1" customWidth="1"/>
    <col min="9481" max="9481" width="5.75" style="3" customWidth="1"/>
    <col min="9482" max="9482" width="30.375" style="3" bestFit="1" customWidth="1"/>
    <col min="9483" max="9483" width="11.375" style="3" customWidth="1"/>
    <col min="9484" max="9484" width="20.625" style="3" customWidth="1"/>
    <col min="9485" max="9485" width="13.75" style="3" customWidth="1"/>
    <col min="9486" max="9486" width="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8.75" style="3" bestFit="1" customWidth="1"/>
    <col min="9731" max="9731" width="12.75" style="3" bestFit="1" customWidth="1"/>
    <col min="9732" max="9732" width="11.75" style="3" bestFit="1" customWidth="1"/>
    <col min="9733" max="9733" width="49.875" style="3" bestFit="1" customWidth="1"/>
    <col min="9734" max="9734" width="6.25" style="3" customWidth="1"/>
    <col min="9735" max="9736" width="9.875" style="3" bestFit="1" customWidth="1"/>
    <col min="9737" max="9737" width="5.75" style="3" customWidth="1"/>
    <col min="9738" max="9738" width="30.375" style="3" bestFit="1" customWidth="1"/>
    <col min="9739" max="9739" width="11.375" style="3" customWidth="1"/>
    <col min="9740" max="9740" width="20.625" style="3" customWidth="1"/>
    <col min="9741" max="9741" width="13.75" style="3" customWidth="1"/>
    <col min="9742" max="9742" width="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8.75" style="3" bestFit="1" customWidth="1"/>
    <col min="9987" max="9987" width="12.75" style="3" bestFit="1" customWidth="1"/>
    <col min="9988" max="9988" width="11.75" style="3" bestFit="1" customWidth="1"/>
    <col min="9989" max="9989" width="49.875" style="3" bestFit="1" customWidth="1"/>
    <col min="9990" max="9990" width="6.25" style="3" customWidth="1"/>
    <col min="9991" max="9992" width="9.875" style="3" bestFit="1" customWidth="1"/>
    <col min="9993" max="9993" width="5.75" style="3" customWidth="1"/>
    <col min="9994" max="9994" width="30.375" style="3" bestFit="1" customWidth="1"/>
    <col min="9995" max="9995" width="11.375" style="3" customWidth="1"/>
    <col min="9996" max="9996" width="20.625" style="3" customWidth="1"/>
    <col min="9997" max="9997" width="13.75" style="3" customWidth="1"/>
    <col min="9998" max="9998" width="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8.75" style="3" bestFit="1" customWidth="1"/>
    <col min="10243" max="10243" width="12.75" style="3" bestFit="1" customWidth="1"/>
    <col min="10244" max="10244" width="11.7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30.375" style="3" bestFit="1" customWidth="1"/>
    <col min="10251" max="10251" width="11.375" style="3" customWidth="1"/>
    <col min="10252" max="10252" width="20.625" style="3" customWidth="1"/>
    <col min="10253" max="10253" width="13.75" style="3" customWidth="1"/>
    <col min="10254" max="10254" width="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8.75" style="3" bestFit="1" customWidth="1"/>
    <col min="10499" max="10499" width="12.75" style="3" bestFit="1" customWidth="1"/>
    <col min="10500" max="10500" width="11.7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30.375" style="3" bestFit="1" customWidth="1"/>
    <col min="10507" max="10507" width="11.375" style="3" customWidth="1"/>
    <col min="10508" max="10508" width="20.625" style="3" customWidth="1"/>
    <col min="10509" max="10509" width="13.75" style="3" customWidth="1"/>
    <col min="10510" max="10510" width="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8.75" style="3" bestFit="1" customWidth="1"/>
    <col min="10755" max="10755" width="12.75" style="3" bestFit="1" customWidth="1"/>
    <col min="10756" max="10756" width="11.7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30.375" style="3" bestFit="1" customWidth="1"/>
    <col min="10763" max="10763" width="11.375" style="3" customWidth="1"/>
    <col min="10764" max="10764" width="20.625" style="3" customWidth="1"/>
    <col min="10765" max="10765" width="13.75" style="3" customWidth="1"/>
    <col min="10766" max="10766" width="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8.75" style="3" bestFit="1" customWidth="1"/>
    <col min="11011" max="11011" width="12.75" style="3" bestFit="1" customWidth="1"/>
    <col min="11012" max="11012" width="11.7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30.375" style="3" bestFit="1" customWidth="1"/>
    <col min="11019" max="11019" width="11.375" style="3" customWidth="1"/>
    <col min="11020" max="11020" width="20.625" style="3" customWidth="1"/>
    <col min="11021" max="11021" width="13.75" style="3" customWidth="1"/>
    <col min="11022" max="11022" width="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8.75" style="3" bestFit="1" customWidth="1"/>
    <col min="11267" max="11267" width="12.75" style="3" bestFit="1" customWidth="1"/>
    <col min="11268" max="11268" width="11.7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30.375" style="3" bestFit="1" customWidth="1"/>
    <col min="11275" max="11275" width="11.375" style="3" customWidth="1"/>
    <col min="11276" max="11276" width="20.625" style="3" customWidth="1"/>
    <col min="11277" max="11277" width="13.75" style="3" customWidth="1"/>
    <col min="11278" max="11278" width="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8.75" style="3" bestFit="1" customWidth="1"/>
    <col min="11523" max="11523" width="12.75" style="3" bestFit="1" customWidth="1"/>
    <col min="11524" max="11524" width="11.7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30.375" style="3" bestFit="1" customWidth="1"/>
    <col min="11531" max="11531" width="11.375" style="3" customWidth="1"/>
    <col min="11532" max="11532" width="20.625" style="3" customWidth="1"/>
    <col min="11533" max="11533" width="13.75" style="3" customWidth="1"/>
    <col min="11534" max="11534" width="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8.75" style="3" bestFit="1" customWidth="1"/>
    <col min="11779" max="11779" width="12.75" style="3" bestFit="1" customWidth="1"/>
    <col min="11780" max="11780" width="11.7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30.375" style="3" bestFit="1" customWidth="1"/>
    <col min="11787" max="11787" width="11.375" style="3" customWidth="1"/>
    <col min="11788" max="11788" width="20.625" style="3" customWidth="1"/>
    <col min="11789" max="11789" width="13.75" style="3" customWidth="1"/>
    <col min="11790" max="11790" width="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8.75" style="3" bestFit="1" customWidth="1"/>
    <col min="12035" max="12035" width="12.75" style="3" bestFit="1" customWidth="1"/>
    <col min="12036" max="12036" width="11.7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30.375" style="3" bestFit="1" customWidth="1"/>
    <col min="12043" max="12043" width="11.375" style="3" customWidth="1"/>
    <col min="12044" max="12044" width="20.625" style="3" customWidth="1"/>
    <col min="12045" max="12045" width="13.75" style="3" customWidth="1"/>
    <col min="12046" max="12046" width="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8.75" style="3" bestFit="1" customWidth="1"/>
    <col min="12291" max="12291" width="12.75" style="3" bestFit="1" customWidth="1"/>
    <col min="12292" max="12292" width="11.7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30.375" style="3" bestFit="1" customWidth="1"/>
    <col min="12299" max="12299" width="11.375" style="3" customWidth="1"/>
    <col min="12300" max="12300" width="20.625" style="3" customWidth="1"/>
    <col min="12301" max="12301" width="13.75" style="3" customWidth="1"/>
    <col min="12302" max="12302" width="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8.75" style="3" bestFit="1" customWidth="1"/>
    <col min="12547" max="12547" width="12.75" style="3" bestFit="1" customWidth="1"/>
    <col min="12548" max="12548" width="11.7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30.375" style="3" bestFit="1" customWidth="1"/>
    <col min="12555" max="12555" width="11.375" style="3" customWidth="1"/>
    <col min="12556" max="12556" width="20.625" style="3" customWidth="1"/>
    <col min="12557" max="12557" width="13.75" style="3" customWidth="1"/>
    <col min="12558" max="12558" width="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8.75" style="3" bestFit="1" customWidth="1"/>
    <col min="12803" max="12803" width="12.75" style="3" bestFit="1" customWidth="1"/>
    <col min="12804" max="12804" width="11.7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30.375" style="3" bestFit="1" customWidth="1"/>
    <col min="12811" max="12811" width="11.375" style="3" customWidth="1"/>
    <col min="12812" max="12812" width="20.625" style="3" customWidth="1"/>
    <col min="12813" max="12813" width="13.75" style="3" customWidth="1"/>
    <col min="12814" max="12814" width="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8.75" style="3" bestFit="1" customWidth="1"/>
    <col min="13059" max="13059" width="12.75" style="3" bestFit="1" customWidth="1"/>
    <col min="13060" max="13060" width="11.7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30.375" style="3" bestFit="1" customWidth="1"/>
    <col min="13067" max="13067" width="11.375" style="3" customWidth="1"/>
    <col min="13068" max="13068" width="20.625" style="3" customWidth="1"/>
    <col min="13069" max="13069" width="13.75" style="3" customWidth="1"/>
    <col min="13070" max="13070" width="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8.75" style="3" bestFit="1" customWidth="1"/>
    <col min="13315" max="13315" width="12.75" style="3" bestFit="1" customWidth="1"/>
    <col min="13316" max="13316" width="11.7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30.375" style="3" bestFit="1" customWidth="1"/>
    <col min="13323" max="13323" width="11.375" style="3" customWidth="1"/>
    <col min="13324" max="13324" width="20.625" style="3" customWidth="1"/>
    <col min="13325" max="13325" width="13.75" style="3" customWidth="1"/>
    <col min="13326" max="13326" width="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8.75" style="3" bestFit="1" customWidth="1"/>
    <col min="13571" max="13571" width="12.75" style="3" bestFit="1" customWidth="1"/>
    <col min="13572" max="13572" width="11.7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30.375" style="3" bestFit="1" customWidth="1"/>
    <col min="13579" max="13579" width="11.375" style="3" customWidth="1"/>
    <col min="13580" max="13580" width="20.625" style="3" customWidth="1"/>
    <col min="13581" max="13581" width="13.75" style="3" customWidth="1"/>
    <col min="13582" max="13582" width="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8.75" style="3" bestFit="1" customWidth="1"/>
    <col min="13827" max="13827" width="12.75" style="3" bestFit="1" customWidth="1"/>
    <col min="13828" max="13828" width="11.7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30.375" style="3" bestFit="1" customWidth="1"/>
    <col min="13835" max="13835" width="11.375" style="3" customWidth="1"/>
    <col min="13836" max="13836" width="20.625" style="3" customWidth="1"/>
    <col min="13837" max="13837" width="13.75" style="3" customWidth="1"/>
    <col min="13838" max="13838" width="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8.75" style="3" bestFit="1" customWidth="1"/>
    <col min="14083" max="14083" width="12.75" style="3" bestFit="1" customWidth="1"/>
    <col min="14084" max="14084" width="11.7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30.375" style="3" bestFit="1" customWidth="1"/>
    <col min="14091" max="14091" width="11.375" style="3" customWidth="1"/>
    <col min="14092" max="14092" width="20.625" style="3" customWidth="1"/>
    <col min="14093" max="14093" width="13.75" style="3" customWidth="1"/>
    <col min="14094" max="14094" width="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8.75" style="3" bestFit="1" customWidth="1"/>
    <col min="14339" max="14339" width="12.75" style="3" bestFit="1" customWidth="1"/>
    <col min="14340" max="14340" width="11.7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30.375" style="3" bestFit="1" customWidth="1"/>
    <col min="14347" max="14347" width="11.375" style="3" customWidth="1"/>
    <col min="14348" max="14348" width="20.625" style="3" customWidth="1"/>
    <col min="14349" max="14349" width="13.75" style="3" customWidth="1"/>
    <col min="14350" max="14350" width="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8.75" style="3" bestFit="1" customWidth="1"/>
    <col min="14595" max="14595" width="12.75" style="3" bestFit="1" customWidth="1"/>
    <col min="14596" max="14596" width="11.7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30.375" style="3" bestFit="1" customWidth="1"/>
    <col min="14603" max="14603" width="11.375" style="3" customWidth="1"/>
    <col min="14604" max="14604" width="20.625" style="3" customWidth="1"/>
    <col min="14605" max="14605" width="13.75" style="3" customWidth="1"/>
    <col min="14606" max="14606" width="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8.75" style="3" bestFit="1" customWidth="1"/>
    <col min="14851" max="14851" width="12.75" style="3" bestFit="1" customWidth="1"/>
    <col min="14852" max="14852" width="11.7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30.375" style="3" bestFit="1" customWidth="1"/>
    <col min="14859" max="14859" width="11.375" style="3" customWidth="1"/>
    <col min="14860" max="14860" width="20.625" style="3" customWidth="1"/>
    <col min="14861" max="14861" width="13.75" style="3" customWidth="1"/>
    <col min="14862" max="14862" width="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8.75" style="3" bestFit="1" customWidth="1"/>
    <col min="15107" max="15107" width="12.75" style="3" bestFit="1" customWidth="1"/>
    <col min="15108" max="15108" width="11.7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30.375" style="3" bestFit="1" customWidth="1"/>
    <col min="15115" max="15115" width="11.375" style="3" customWidth="1"/>
    <col min="15116" max="15116" width="20.625" style="3" customWidth="1"/>
    <col min="15117" max="15117" width="13.75" style="3" customWidth="1"/>
    <col min="15118" max="15118" width="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8.75" style="3" bestFit="1" customWidth="1"/>
    <col min="15363" max="15363" width="12.75" style="3" bestFit="1" customWidth="1"/>
    <col min="15364" max="15364" width="11.7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30.375" style="3" bestFit="1" customWidth="1"/>
    <col min="15371" max="15371" width="11.375" style="3" customWidth="1"/>
    <col min="15372" max="15372" width="20.625" style="3" customWidth="1"/>
    <col min="15373" max="15373" width="13.75" style="3" customWidth="1"/>
    <col min="15374" max="15374" width="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8.75" style="3" bestFit="1" customWidth="1"/>
    <col min="15619" max="15619" width="12.75" style="3" bestFit="1" customWidth="1"/>
    <col min="15620" max="15620" width="11.7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30.375" style="3" bestFit="1" customWidth="1"/>
    <col min="15627" max="15627" width="11.375" style="3" customWidth="1"/>
    <col min="15628" max="15628" width="20.625" style="3" customWidth="1"/>
    <col min="15629" max="15629" width="13.75" style="3" customWidth="1"/>
    <col min="15630" max="15630" width="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8.75" style="3" bestFit="1" customWidth="1"/>
    <col min="15875" max="15875" width="12.75" style="3" bestFit="1" customWidth="1"/>
    <col min="15876" max="15876" width="11.7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30.375" style="3" bestFit="1" customWidth="1"/>
    <col min="15883" max="15883" width="11.375" style="3" customWidth="1"/>
    <col min="15884" max="15884" width="20.625" style="3" customWidth="1"/>
    <col min="15885" max="15885" width="13.75" style="3" customWidth="1"/>
    <col min="15886" max="15886" width="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8.75" style="3" bestFit="1" customWidth="1"/>
    <col min="16131" max="16131" width="12.75" style="3" bestFit="1" customWidth="1"/>
    <col min="16132" max="16132" width="11.7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30.375" style="3" bestFit="1" customWidth="1"/>
    <col min="16139" max="16139" width="11.375" style="3" customWidth="1"/>
    <col min="16140" max="16140" width="20.625" style="3" customWidth="1"/>
    <col min="16141" max="16141" width="13.75" style="3" customWidth="1"/>
    <col min="16142" max="16142" width="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1868</v>
      </c>
      <c r="G2" s="4" t="s">
        <v>2</v>
      </c>
      <c r="H2" s="5"/>
      <c r="I2" s="6"/>
      <c r="J2" s="125">
        <f>SUM(H:H)</f>
        <v>66859</v>
      </c>
    </row>
    <row r="3" spans="2:17" ht="20.100000000000001" customHeight="1">
      <c r="B3" s="1" t="s">
        <v>3</v>
      </c>
      <c r="C3" s="1"/>
      <c r="D3" s="1"/>
      <c r="E3" s="14" t="s">
        <v>1869</v>
      </c>
    </row>
    <row r="4" spans="2:17" ht="20.100000000000001" customHeight="1">
      <c r="B4" s="1" t="s">
        <v>5</v>
      </c>
      <c r="C4" s="1"/>
      <c r="D4" s="1"/>
      <c r="E4" s="14">
        <v>193741</v>
      </c>
    </row>
    <row r="5" spans="2:17" ht="20.100000000000001" customHeight="1">
      <c r="B5" s="1" t="s">
        <v>6</v>
      </c>
      <c r="C5" s="1"/>
      <c r="D5" s="1"/>
      <c r="E5" s="15">
        <v>44621</v>
      </c>
    </row>
    <row r="6" spans="2:17" ht="20.100000000000001" customHeight="1">
      <c r="B6" s="1" t="s">
        <v>8</v>
      </c>
      <c r="C6" s="1"/>
      <c r="D6" s="1"/>
      <c r="E6" s="15">
        <v>44621</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6" t="s">
        <v>20</v>
      </c>
      <c r="N8" s="16" t="s">
        <v>21</v>
      </c>
      <c r="O8" s="17" t="s">
        <v>22</v>
      </c>
      <c r="P8" s="184" t="s">
        <v>23</v>
      </c>
      <c r="Q8" s="21" t="s">
        <v>24</v>
      </c>
    </row>
    <row r="9" spans="2:17" s="614" customFormat="1" ht="19.7" customHeight="1">
      <c r="B9" s="611" t="s">
        <v>1434</v>
      </c>
      <c r="C9" s="344" t="s">
        <v>645</v>
      </c>
      <c r="D9" s="344" t="s">
        <v>645</v>
      </c>
      <c r="E9" s="499" t="s">
        <v>1870</v>
      </c>
      <c r="F9" s="298">
        <v>1</v>
      </c>
      <c r="G9" s="612">
        <v>22000</v>
      </c>
      <c r="H9" s="501">
        <f>F9*G9</f>
        <v>22000</v>
      </c>
      <c r="I9" s="613"/>
      <c r="J9" s="330" t="s">
        <v>1871</v>
      </c>
      <c r="K9" s="397"/>
      <c r="L9" s="298"/>
      <c r="M9" s="335">
        <v>44606</v>
      </c>
      <c r="N9" s="344" t="s">
        <v>648</v>
      </c>
      <c r="O9" s="336">
        <v>44620</v>
      </c>
      <c r="P9" s="335"/>
      <c r="Q9" s="338">
        <v>44620</v>
      </c>
    </row>
    <row r="10" spans="2:17" s="614" customFormat="1" ht="19.7" customHeight="1">
      <c r="B10" s="615"/>
      <c r="C10" s="344" t="s">
        <v>645</v>
      </c>
      <c r="D10" s="344" t="s">
        <v>645</v>
      </c>
      <c r="E10" s="499" t="s">
        <v>1872</v>
      </c>
      <c r="F10" s="298">
        <v>1</v>
      </c>
      <c r="G10" s="612">
        <v>21000</v>
      </c>
      <c r="H10" s="501">
        <f>F10*G10</f>
        <v>21000</v>
      </c>
      <c r="I10" s="613"/>
      <c r="J10" s="330" t="s">
        <v>1873</v>
      </c>
      <c r="K10" s="397"/>
      <c r="L10" s="298"/>
      <c r="M10" s="335">
        <v>44606</v>
      </c>
      <c r="N10" s="344" t="s">
        <v>648</v>
      </c>
      <c r="O10" s="336">
        <v>44620</v>
      </c>
      <c r="P10" s="335"/>
      <c r="Q10" s="338">
        <v>44620</v>
      </c>
    </row>
    <row r="11" spans="2:17" s="614" customFormat="1" ht="19.7" customHeight="1">
      <c r="B11" s="616"/>
      <c r="C11" s="344" t="s">
        <v>645</v>
      </c>
      <c r="D11" s="344" t="s">
        <v>645</v>
      </c>
      <c r="E11" s="499" t="s">
        <v>1874</v>
      </c>
      <c r="F11" s="298">
        <v>1</v>
      </c>
      <c r="G11" s="612">
        <v>10600</v>
      </c>
      <c r="H11" s="501">
        <f>F11*G11</f>
        <v>10600</v>
      </c>
      <c r="I11" s="613"/>
      <c r="J11" s="330" t="s">
        <v>1875</v>
      </c>
      <c r="K11" s="397"/>
      <c r="L11" s="298"/>
      <c r="M11" s="335">
        <v>44606</v>
      </c>
      <c r="N11" s="344" t="s">
        <v>648</v>
      </c>
      <c r="O11" s="336">
        <v>44620</v>
      </c>
      <c r="P11" s="335"/>
      <c r="Q11" s="338">
        <v>44620</v>
      </c>
    </row>
    <row r="12" spans="2:17" s="9" customFormat="1" ht="19.7" customHeight="1">
      <c r="B12" s="16"/>
      <c r="C12" s="16"/>
      <c r="D12" s="16"/>
      <c r="E12" s="145"/>
      <c r="F12" s="17"/>
      <c r="G12" s="290"/>
      <c r="H12" s="278">
        <f t="shared" ref="H12:H29" si="0">F12*G12</f>
        <v>0</v>
      </c>
      <c r="I12" s="18"/>
      <c r="J12" s="54"/>
      <c r="K12" s="55"/>
      <c r="L12" s="17"/>
      <c r="M12" s="19"/>
      <c r="N12" s="16"/>
      <c r="O12" s="56"/>
      <c r="P12" s="19"/>
      <c r="Q12" s="21"/>
    </row>
    <row r="13" spans="2:17" ht="19.7" customHeight="1">
      <c r="B13" s="16"/>
      <c r="C13" s="16" t="s">
        <v>178</v>
      </c>
      <c r="D13" s="16" t="s">
        <v>178</v>
      </c>
      <c r="E13" s="617" t="s">
        <v>1876</v>
      </c>
      <c r="F13" s="618">
        <v>1</v>
      </c>
      <c r="G13" s="617">
        <v>1790</v>
      </c>
      <c r="H13" s="278">
        <f t="shared" si="0"/>
        <v>1790</v>
      </c>
      <c r="I13" s="164"/>
      <c r="J13" s="173" t="s">
        <v>1877</v>
      </c>
      <c r="K13" s="17"/>
      <c r="L13" s="17"/>
      <c r="M13" s="19">
        <v>44606</v>
      </c>
      <c r="N13" s="16" t="s">
        <v>648</v>
      </c>
      <c r="O13" s="56">
        <v>44614</v>
      </c>
      <c r="P13" s="56"/>
      <c r="Q13" s="21">
        <v>44614</v>
      </c>
    </row>
    <row r="14" spans="2:17" ht="19.7" customHeight="1">
      <c r="B14" s="16"/>
      <c r="C14" s="16" t="s">
        <v>178</v>
      </c>
      <c r="D14" s="16" t="s">
        <v>178</v>
      </c>
      <c r="E14" s="145" t="s">
        <v>1878</v>
      </c>
      <c r="F14" s="17">
        <v>1</v>
      </c>
      <c r="G14" s="290">
        <v>1030</v>
      </c>
      <c r="H14" s="278">
        <f t="shared" si="0"/>
        <v>1030</v>
      </c>
      <c r="I14" s="18"/>
      <c r="J14" s="173" t="s">
        <v>1877</v>
      </c>
      <c r="K14" s="17"/>
      <c r="L14" s="17"/>
      <c r="M14" s="19">
        <v>44606</v>
      </c>
      <c r="N14" s="16" t="s">
        <v>648</v>
      </c>
      <c r="O14" s="56">
        <v>44614</v>
      </c>
      <c r="P14" s="19"/>
      <c r="Q14" s="21">
        <v>44614</v>
      </c>
    </row>
    <row r="15" spans="2:17" ht="19.7" customHeight="1">
      <c r="B15" s="16"/>
      <c r="C15" s="16" t="s">
        <v>178</v>
      </c>
      <c r="D15" s="16" t="s">
        <v>178</v>
      </c>
      <c r="E15" s="145" t="s">
        <v>1879</v>
      </c>
      <c r="F15" s="17">
        <v>2</v>
      </c>
      <c r="G15" s="290">
        <v>1889</v>
      </c>
      <c r="H15" s="278">
        <f t="shared" si="0"/>
        <v>3778</v>
      </c>
      <c r="I15" s="18"/>
      <c r="J15" s="173" t="s">
        <v>1880</v>
      </c>
      <c r="K15" s="17"/>
      <c r="L15" s="17"/>
      <c r="M15" s="19">
        <v>44606</v>
      </c>
      <c r="N15" s="16" t="s">
        <v>648</v>
      </c>
      <c r="O15" s="56">
        <v>44614</v>
      </c>
      <c r="P15" s="19"/>
      <c r="Q15" s="21">
        <v>44614</v>
      </c>
    </row>
    <row r="16" spans="2:17" ht="19.7" customHeight="1">
      <c r="B16" s="16"/>
      <c r="C16" s="16" t="s">
        <v>178</v>
      </c>
      <c r="D16" s="16" t="s">
        <v>178</v>
      </c>
      <c r="E16" s="145" t="s">
        <v>1808</v>
      </c>
      <c r="F16" s="17">
        <v>1</v>
      </c>
      <c r="G16" s="290">
        <v>106</v>
      </c>
      <c r="H16" s="278">
        <f t="shared" si="0"/>
        <v>106</v>
      </c>
      <c r="I16" s="18"/>
      <c r="J16" s="173" t="s">
        <v>1881</v>
      </c>
      <c r="K16" s="17"/>
      <c r="L16" s="17"/>
      <c r="M16" s="19">
        <v>44606</v>
      </c>
      <c r="N16" s="16" t="s">
        <v>648</v>
      </c>
      <c r="O16" s="56">
        <v>44614</v>
      </c>
      <c r="P16" s="19"/>
      <c r="Q16" s="21">
        <v>44614</v>
      </c>
    </row>
    <row r="17" spans="2:17" ht="19.7" customHeight="1">
      <c r="B17" s="16"/>
      <c r="C17" s="16" t="s">
        <v>178</v>
      </c>
      <c r="D17" s="16" t="s">
        <v>178</v>
      </c>
      <c r="E17" s="145" t="s">
        <v>1882</v>
      </c>
      <c r="F17" s="17">
        <v>1</v>
      </c>
      <c r="G17" s="290">
        <v>200</v>
      </c>
      <c r="H17" s="278">
        <f t="shared" si="0"/>
        <v>200</v>
      </c>
      <c r="I17" s="18"/>
      <c r="J17" s="54" t="s">
        <v>1883</v>
      </c>
      <c r="K17" s="17"/>
      <c r="L17" s="17"/>
      <c r="M17" s="19">
        <v>44606</v>
      </c>
      <c r="N17" s="16" t="s">
        <v>648</v>
      </c>
      <c r="O17" s="56">
        <v>44614</v>
      </c>
      <c r="P17" s="19"/>
      <c r="Q17" s="21">
        <v>44614</v>
      </c>
    </row>
    <row r="18" spans="2:17" ht="19.7" customHeight="1">
      <c r="B18" s="16"/>
      <c r="C18" s="16" t="s">
        <v>178</v>
      </c>
      <c r="D18" s="16" t="s">
        <v>178</v>
      </c>
      <c r="E18" s="145" t="s">
        <v>1884</v>
      </c>
      <c r="F18" s="17">
        <v>2</v>
      </c>
      <c r="G18" s="290">
        <v>94</v>
      </c>
      <c r="H18" s="278">
        <f>F18*G18</f>
        <v>188</v>
      </c>
      <c r="I18" s="18"/>
      <c r="J18" s="54" t="s">
        <v>1885</v>
      </c>
      <c r="K18" s="17"/>
      <c r="L18" s="17"/>
      <c r="M18" s="19">
        <v>44606</v>
      </c>
      <c r="N18" s="16" t="s">
        <v>648</v>
      </c>
      <c r="O18" s="56">
        <v>44614</v>
      </c>
      <c r="P18" s="19"/>
      <c r="Q18" s="21">
        <v>44614</v>
      </c>
    </row>
    <row r="19" spans="2:17" ht="19.7" customHeight="1">
      <c r="B19" s="16"/>
      <c r="C19" s="16" t="s">
        <v>178</v>
      </c>
      <c r="D19" s="16" t="s">
        <v>178</v>
      </c>
      <c r="E19" s="145" t="s">
        <v>1886</v>
      </c>
      <c r="F19" s="17">
        <v>1</v>
      </c>
      <c r="G19" s="290">
        <v>2400</v>
      </c>
      <c r="H19" s="278">
        <f>F19*G19</f>
        <v>2400</v>
      </c>
      <c r="I19" s="18"/>
      <c r="J19" s="54" t="s">
        <v>1887</v>
      </c>
      <c r="K19" s="17"/>
      <c r="L19" s="17"/>
      <c r="M19" s="19">
        <v>44606</v>
      </c>
      <c r="N19" s="16" t="s">
        <v>648</v>
      </c>
      <c r="O19" s="56" t="s">
        <v>1888</v>
      </c>
      <c r="P19" s="19"/>
      <c r="Q19" s="21">
        <v>44614</v>
      </c>
    </row>
    <row r="20" spans="2:17" ht="19.7" customHeight="1">
      <c r="B20" s="16"/>
      <c r="C20" s="16" t="s">
        <v>178</v>
      </c>
      <c r="D20" s="16" t="s">
        <v>178</v>
      </c>
      <c r="E20" s="145" t="s">
        <v>1889</v>
      </c>
      <c r="F20" s="17">
        <v>1</v>
      </c>
      <c r="G20" s="290">
        <v>1350</v>
      </c>
      <c r="H20" s="278">
        <f>F20*G20</f>
        <v>1350</v>
      </c>
      <c r="I20" s="18"/>
      <c r="J20" s="54" t="s">
        <v>1890</v>
      </c>
      <c r="K20" s="17"/>
      <c r="L20" s="17"/>
      <c r="M20" s="19">
        <v>44606</v>
      </c>
      <c r="N20" s="16" t="s">
        <v>648</v>
      </c>
      <c r="O20" s="56">
        <v>44614</v>
      </c>
      <c r="P20" s="19"/>
      <c r="Q20" s="21">
        <v>44614</v>
      </c>
    </row>
    <row r="21" spans="2:17" ht="19.7" customHeight="1">
      <c r="B21" s="16"/>
      <c r="C21" s="16" t="s">
        <v>178</v>
      </c>
      <c r="D21" s="16" t="s">
        <v>178</v>
      </c>
      <c r="E21" s="619" t="s">
        <v>1891</v>
      </c>
      <c r="F21" s="17">
        <v>1</v>
      </c>
      <c r="G21" s="290">
        <v>359</v>
      </c>
      <c r="H21" s="278">
        <f t="shared" si="0"/>
        <v>359</v>
      </c>
      <c r="I21" s="17"/>
      <c r="J21" s="54" t="s">
        <v>1892</v>
      </c>
      <c r="K21" s="17"/>
      <c r="L21" s="17"/>
      <c r="M21" s="19">
        <v>44606</v>
      </c>
      <c r="N21" s="16" t="s">
        <v>648</v>
      </c>
      <c r="O21" s="56">
        <v>44614</v>
      </c>
      <c r="P21" s="19"/>
      <c r="Q21" s="21">
        <v>44614</v>
      </c>
    </row>
    <row r="22" spans="2:17" ht="19.7" customHeight="1">
      <c r="B22" s="16"/>
      <c r="C22" s="16" t="s">
        <v>178</v>
      </c>
      <c r="D22" s="16" t="s">
        <v>178</v>
      </c>
      <c r="E22" s="619" t="s">
        <v>1893</v>
      </c>
      <c r="F22" s="17">
        <v>4</v>
      </c>
      <c r="G22" s="290">
        <v>329</v>
      </c>
      <c r="H22" s="278">
        <f t="shared" si="0"/>
        <v>1316</v>
      </c>
      <c r="I22" s="17"/>
      <c r="J22" s="54" t="s">
        <v>1892</v>
      </c>
      <c r="K22" s="17"/>
      <c r="L22" s="17"/>
      <c r="M22" s="19">
        <v>44606</v>
      </c>
      <c r="N22" s="16" t="s">
        <v>648</v>
      </c>
      <c r="O22" s="56">
        <v>44614</v>
      </c>
      <c r="P22" s="19"/>
      <c r="Q22" s="21">
        <v>44614</v>
      </c>
    </row>
    <row r="23" spans="2:17" ht="19.7" customHeight="1">
      <c r="B23" s="16"/>
      <c r="C23" s="16"/>
      <c r="D23" s="16"/>
      <c r="E23" s="145"/>
      <c r="F23" s="17"/>
      <c r="G23" s="290"/>
      <c r="H23" s="156">
        <f t="shared" si="0"/>
        <v>0</v>
      </c>
      <c r="I23" s="17"/>
      <c r="J23" s="54"/>
      <c r="K23" s="17"/>
      <c r="L23" s="17"/>
      <c r="M23" s="19"/>
      <c r="N23" s="16"/>
      <c r="O23" s="17"/>
      <c r="P23" s="19"/>
      <c r="Q23" s="21"/>
    </row>
    <row r="24" spans="2:17" s="120" customFormat="1" ht="19.7" customHeight="1">
      <c r="B24" s="620" t="s">
        <v>1894</v>
      </c>
      <c r="C24" s="73" t="s">
        <v>178</v>
      </c>
      <c r="D24" s="73" t="s">
        <v>178</v>
      </c>
      <c r="E24" s="88" t="s">
        <v>1895</v>
      </c>
      <c r="F24" s="93">
        <v>1</v>
      </c>
      <c r="G24" s="162">
        <v>383</v>
      </c>
      <c r="H24" s="156">
        <f t="shared" si="0"/>
        <v>383</v>
      </c>
      <c r="I24" s="93"/>
      <c r="J24" s="91" t="s">
        <v>1896</v>
      </c>
      <c r="K24" s="93"/>
      <c r="L24" s="93"/>
      <c r="M24" s="20">
        <v>44614</v>
      </c>
      <c r="N24" s="73" t="s">
        <v>648</v>
      </c>
      <c r="O24" s="57">
        <v>44616</v>
      </c>
      <c r="P24" s="20"/>
      <c r="Q24" s="74"/>
    </row>
    <row r="25" spans="2:17" s="120" customFormat="1" ht="19.7" customHeight="1">
      <c r="B25" s="621"/>
      <c r="C25" s="73" t="s">
        <v>178</v>
      </c>
      <c r="D25" s="73" t="s">
        <v>178</v>
      </c>
      <c r="E25" s="88" t="s">
        <v>1897</v>
      </c>
      <c r="F25" s="93">
        <v>1</v>
      </c>
      <c r="G25" s="162">
        <v>359</v>
      </c>
      <c r="H25" s="156">
        <f t="shared" si="0"/>
        <v>359</v>
      </c>
      <c r="I25" s="93"/>
      <c r="J25" s="91" t="s">
        <v>1892</v>
      </c>
      <c r="K25" s="93"/>
      <c r="L25" s="93"/>
      <c r="M25" s="20">
        <v>44614</v>
      </c>
      <c r="N25" s="73" t="s">
        <v>648</v>
      </c>
      <c r="O25" s="57">
        <v>44616</v>
      </c>
      <c r="P25" s="20"/>
      <c r="Q25" s="74"/>
    </row>
    <row r="26" spans="2:17" ht="19.7" customHeight="1">
      <c r="B26" s="16"/>
      <c r="C26" s="16"/>
      <c r="D26" s="16"/>
      <c r="E26" s="145"/>
      <c r="F26" s="17"/>
      <c r="G26" s="290"/>
      <c r="H26" s="278">
        <f t="shared" si="0"/>
        <v>0</v>
      </c>
      <c r="I26" s="17"/>
      <c r="J26" s="54"/>
      <c r="K26" s="17"/>
      <c r="L26" s="17"/>
      <c r="M26" s="19"/>
      <c r="N26" s="16"/>
      <c r="O26" s="17"/>
      <c r="P26" s="19"/>
      <c r="Q26" s="21"/>
    </row>
    <row r="27" spans="2:17" ht="19.7" customHeight="1">
      <c r="B27" s="16"/>
      <c r="C27" s="16"/>
      <c r="D27" s="16"/>
      <c r="E27" s="145"/>
      <c r="F27" s="54"/>
      <c r="G27" s="290"/>
      <c r="H27" s="278">
        <f t="shared" si="0"/>
        <v>0</v>
      </c>
      <c r="I27" s="18"/>
      <c r="J27" s="54"/>
      <c r="K27" s="17"/>
      <c r="L27" s="17"/>
      <c r="M27" s="19"/>
      <c r="N27" s="16"/>
      <c r="O27" s="17"/>
      <c r="P27" s="19"/>
      <c r="Q27" s="21"/>
    </row>
    <row r="28" spans="2:17" ht="19.7" customHeight="1">
      <c r="B28" s="16"/>
      <c r="C28" s="16"/>
      <c r="D28" s="16"/>
      <c r="E28" s="145"/>
      <c r="F28" s="54"/>
      <c r="G28" s="290"/>
      <c r="H28" s="278">
        <f t="shared" si="0"/>
        <v>0</v>
      </c>
      <c r="I28" s="18"/>
      <c r="J28" s="54"/>
      <c r="K28" s="17"/>
      <c r="L28" s="17"/>
      <c r="M28" s="19"/>
      <c r="N28" s="16"/>
      <c r="O28" s="17"/>
      <c r="P28" s="19"/>
      <c r="Q28" s="21"/>
    </row>
    <row r="29" spans="2:17" ht="19.7" customHeight="1">
      <c r="B29" s="16"/>
      <c r="C29" s="16"/>
      <c r="D29" s="16"/>
      <c r="E29" s="145"/>
      <c r="F29" s="54"/>
      <c r="G29" s="290"/>
      <c r="H29" s="278">
        <f t="shared" si="0"/>
        <v>0</v>
      </c>
      <c r="I29" s="18"/>
      <c r="J29" s="54"/>
      <c r="K29" s="17"/>
      <c r="L29" s="17"/>
      <c r="M29" s="19"/>
      <c r="N29" s="16"/>
      <c r="O29" s="17"/>
      <c r="P29" s="19"/>
      <c r="Q29" s="21"/>
    </row>
    <row r="30" spans="2:17" ht="19.7" customHeight="1">
      <c r="B30" s="16"/>
      <c r="C30" s="16"/>
      <c r="D30" s="16"/>
      <c r="E30" s="145"/>
      <c r="F30" s="54"/>
      <c r="G30" s="290"/>
      <c r="H30" s="278">
        <f>F31*G31</f>
        <v>0</v>
      </c>
      <c r="I30" s="18"/>
      <c r="J30" s="54"/>
      <c r="K30" s="17"/>
      <c r="L30" s="17"/>
      <c r="M30" s="19"/>
      <c r="N30" s="16"/>
      <c r="O30" s="17"/>
      <c r="P30" s="19"/>
      <c r="Q30" s="21"/>
    </row>
  </sheetData>
  <autoFilter ref="B8:O12" xr:uid="{B668DE1F-6CBA-46FB-BC52-DA07F49B1202}"/>
  <mergeCells count="8">
    <mergeCell ref="B9:B11"/>
    <mergeCell ref="B24:B25"/>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25C88-385A-4BD4-ABEA-A5614276C205}">
  <dimension ref="A2:F7"/>
  <sheetViews>
    <sheetView workbookViewId="0">
      <selection activeCell="C10" sqref="C10"/>
    </sheetView>
  </sheetViews>
  <sheetFormatPr defaultRowHeight="19.5"/>
  <cols>
    <col min="1" max="1" width="5.625" style="167" customWidth="1"/>
    <col min="2" max="2" width="3.5" style="167" bestFit="1" customWidth="1"/>
    <col min="3" max="3" width="16.625" style="167" customWidth="1"/>
    <col min="4" max="4" width="25.75" style="167" bestFit="1" customWidth="1"/>
    <col min="5" max="5" width="5.875" style="167" bestFit="1" customWidth="1"/>
    <col min="6" max="6" width="15.625" style="167" customWidth="1"/>
    <col min="7" max="256" width="9" style="167"/>
    <col min="257" max="257" width="5.625" style="167" customWidth="1"/>
    <col min="258" max="258" width="3.5" style="167" bestFit="1" customWidth="1"/>
    <col min="259" max="259" width="16.625" style="167" customWidth="1"/>
    <col min="260" max="260" width="25.75" style="167" bestFit="1" customWidth="1"/>
    <col min="261" max="261" width="5.875" style="167" bestFit="1" customWidth="1"/>
    <col min="262" max="262" width="15.625" style="167" customWidth="1"/>
    <col min="263" max="512" width="9" style="167"/>
    <col min="513" max="513" width="5.625" style="167" customWidth="1"/>
    <col min="514" max="514" width="3.5" style="167" bestFit="1" customWidth="1"/>
    <col min="515" max="515" width="16.625" style="167" customWidth="1"/>
    <col min="516" max="516" width="25.75" style="167" bestFit="1" customWidth="1"/>
    <col min="517" max="517" width="5.875" style="167" bestFit="1" customWidth="1"/>
    <col min="518" max="518" width="15.625" style="167" customWidth="1"/>
    <col min="519" max="768" width="9" style="167"/>
    <col min="769" max="769" width="5.625" style="167" customWidth="1"/>
    <col min="770" max="770" width="3.5" style="167" bestFit="1" customWidth="1"/>
    <col min="771" max="771" width="16.625" style="167" customWidth="1"/>
    <col min="772" max="772" width="25.75" style="167" bestFit="1" customWidth="1"/>
    <col min="773" max="773" width="5.875" style="167" bestFit="1" customWidth="1"/>
    <col min="774" max="774" width="15.625" style="167" customWidth="1"/>
    <col min="775" max="1024" width="9" style="167"/>
    <col min="1025" max="1025" width="5.625" style="167" customWidth="1"/>
    <col min="1026" max="1026" width="3.5" style="167" bestFit="1" customWidth="1"/>
    <col min="1027" max="1027" width="16.625" style="167" customWidth="1"/>
    <col min="1028" max="1028" width="25.75" style="167" bestFit="1" customWidth="1"/>
    <col min="1029" max="1029" width="5.875" style="167" bestFit="1" customWidth="1"/>
    <col min="1030" max="1030" width="15.625" style="167" customWidth="1"/>
    <col min="1031" max="1280" width="9" style="167"/>
    <col min="1281" max="1281" width="5.625" style="167" customWidth="1"/>
    <col min="1282" max="1282" width="3.5" style="167" bestFit="1" customWidth="1"/>
    <col min="1283" max="1283" width="16.625" style="167" customWidth="1"/>
    <col min="1284" max="1284" width="25.75" style="167" bestFit="1" customWidth="1"/>
    <col min="1285" max="1285" width="5.875" style="167" bestFit="1" customWidth="1"/>
    <col min="1286" max="1286" width="15.625" style="167" customWidth="1"/>
    <col min="1287" max="1536" width="9" style="167"/>
    <col min="1537" max="1537" width="5.625" style="167" customWidth="1"/>
    <col min="1538" max="1538" width="3.5" style="167" bestFit="1" customWidth="1"/>
    <col min="1539" max="1539" width="16.625" style="167" customWidth="1"/>
    <col min="1540" max="1540" width="25.75" style="167" bestFit="1" customWidth="1"/>
    <col min="1541" max="1541" width="5.875" style="167" bestFit="1" customWidth="1"/>
    <col min="1542" max="1542" width="15.625" style="167" customWidth="1"/>
    <col min="1543" max="1792" width="9" style="167"/>
    <col min="1793" max="1793" width="5.625" style="167" customWidth="1"/>
    <col min="1794" max="1794" width="3.5" style="167" bestFit="1" customWidth="1"/>
    <col min="1795" max="1795" width="16.625" style="167" customWidth="1"/>
    <col min="1796" max="1796" width="25.75" style="167" bestFit="1" customWidth="1"/>
    <col min="1797" max="1797" width="5.875" style="167" bestFit="1" customWidth="1"/>
    <col min="1798" max="1798" width="15.625" style="167" customWidth="1"/>
    <col min="1799" max="2048" width="9" style="167"/>
    <col min="2049" max="2049" width="5.625" style="167" customWidth="1"/>
    <col min="2050" max="2050" width="3.5" style="167" bestFit="1" customWidth="1"/>
    <col min="2051" max="2051" width="16.625" style="167" customWidth="1"/>
    <col min="2052" max="2052" width="25.75" style="167" bestFit="1" customWidth="1"/>
    <col min="2053" max="2053" width="5.875" style="167" bestFit="1" customWidth="1"/>
    <col min="2054" max="2054" width="15.625" style="167" customWidth="1"/>
    <col min="2055" max="2304" width="9" style="167"/>
    <col min="2305" max="2305" width="5.625" style="167" customWidth="1"/>
    <col min="2306" max="2306" width="3.5" style="167" bestFit="1" customWidth="1"/>
    <col min="2307" max="2307" width="16.625" style="167" customWidth="1"/>
    <col min="2308" max="2308" width="25.75" style="167" bestFit="1" customWidth="1"/>
    <col min="2309" max="2309" width="5.875" style="167" bestFit="1" customWidth="1"/>
    <col min="2310" max="2310" width="15.625" style="167" customWidth="1"/>
    <col min="2311" max="2560" width="9" style="167"/>
    <col min="2561" max="2561" width="5.625" style="167" customWidth="1"/>
    <col min="2562" max="2562" width="3.5" style="167" bestFit="1" customWidth="1"/>
    <col min="2563" max="2563" width="16.625" style="167" customWidth="1"/>
    <col min="2564" max="2564" width="25.75" style="167" bestFit="1" customWidth="1"/>
    <col min="2565" max="2565" width="5.875" style="167" bestFit="1" customWidth="1"/>
    <col min="2566" max="2566" width="15.625" style="167" customWidth="1"/>
    <col min="2567" max="2816" width="9" style="167"/>
    <col min="2817" max="2817" width="5.625" style="167" customWidth="1"/>
    <col min="2818" max="2818" width="3.5" style="167" bestFit="1" customWidth="1"/>
    <col min="2819" max="2819" width="16.625" style="167" customWidth="1"/>
    <col min="2820" max="2820" width="25.75" style="167" bestFit="1" customWidth="1"/>
    <col min="2821" max="2821" width="5.875" style="167" bestFit="1" customWidth="1"/>
    <col min="2822" max="2822" width="15.625" style="167" customWidth="1"/>
    <col min="2823" max="3072" width="9" style="167"/>
    <col min="3073" max="3073" width="5.625" style="167" customWidth="1"/>
    <col min="3074" max="3074" width="3.5" style="167" bestFit="1" customWidth="1"/>
    <col min="3075" max="3075" width="16.625" style="167" customWidth="1"/>
    <col min="3076" max="3076" width="25.75" style="167" bestFit="1" customWidth="1"/>
    <col min="3077" max="3077" width="5.875" style="167" bestFit="1" customWidth="1"/>
    <col min="3078" max="3078" width="15.625" style="167" customWidth="1"/>
    <col min="3079" max="3328" width="9" style="167"/>
    <col min="3329" max="3329" width="5.625" style="167" customWidth="1"/>
    <col min="3330" max="3330" width="3.5" style="167" bestFit="1" customWidth="1"/>
    <col min="3331" max="3331" width="16.625" style="167" customWidth="1"/>
    <col min="3332" max="3332" width="25.75" style="167" bestFit="1" customWidth="1"/>
    <col min="3333" max="3333" width="5.875" style="167" bestFit="1" customWidth="1"/>
    <col min="3334" max="3334" width="15.625" style="167" customWidth="1"/>
    <col min="3335" max="3584" width="9" style="167"/>
    <col min="3585" max="3585" width="5.625" style="167" customWidth="1"/>
    <col min="3586" max="3586" width="3.5" style="167" bestFit="1" customWidth="1"/>
    <col min="3587" max="3587" width="16.625" style="167" customWidth="1"/>
    <col min="3588" max="3588" width="25.75" style="167" bestFit="1" customWidth="1"/>
    <col min="3589" max="3589" width="5.875" style="167" bestFit="1" customWidth="1"/>
    <col min="3590" max="3590" width="15.625" style="167" customWidth="1"/>
    <col min="3591" max="3840" width="9" style="167"/>
    <col min="3841" max="3841" width="5.625" style="167" customWidth="1"/>
    <col min="3842" max="3842" width="3.5" style="167" bestFit="1" customWidth="1"/>
    <col min="3843" max="3843" width="16.625" style="167" customWidth="1"/>
    <col min="3844" max="3844" width="25.75" style="167" bestFit="1" customWidth="1"/>
    <col min="3845" max="3845" width="5.875" style="167" bestFit="1" customWidth="1"/>
    <col min="3846" max="3846" width="15.625" style="167" customWidth="1"/>
    <col min="3847" max="4096" width="9" style="167"/>
    <col min="4097" max="4097" width="5.625" style="167" customWidth="1"/>
    <col min="4098" max="4098" width="3.5" style="167" bestFit="1" customWidth="1"/>
    <col min="4099" max="4099" width="16.625" style="167" customWidth="1"/>
    <col min="4100" max="4100" width="25.75" style="167" bestFit="1" customWidth="1"/>
    <col min="4101" max="4101" width="5.875" style="167" bestFit="1" customWidth="1"/>
    <col min="4102" max="4102" width="15.625" style="167" customWidth="1"/>
    <col min="4103" max="4352" width="9" style="167"/>
    <col min="4353" max="4353" width="5.625" style="167" customWidth="1"/>
    <col min="4354" max="4354" width="3.5" style="167" bestFit="1" customWidth="1"/>
    <col min="4355" max="4355" width="16.625" style="167" customWidth="1"/>
    <col min="4356" max="4356" width="25.75" style="167" bestFit="1" customWidth="1"/>
    <col min="4357" max="4357" width="5.875" style="167" bestFit="1" customWidth="1"/>
    <col min="4358" max="4358" width="15.625" style="167" customWidth="1"/>
    <col min="4359" max="4608" width="9" style="167"/>
    <col min="4609" max="4609" width="5.625" style="167" customWidth="1"/>
    <col min="4610" max="4610" width="3.5" style="167" bestFit="1" customWidth="1"/>
    <col min="4611" max="4611" width="16.625" style="167" customWidth="1"/>
    <col min="4612" max="4612" width="25.75" style="167" bestFit="1" customWidth="1"/>
    <col min="4613" max="4613" width="5.875" style="167" bestFit="1" customWidth="1"/>
    <col min="4614" max="4614" width="15.625" style="167" customWidth="1"/>
    <col min="4615" max="4864" width="9" style="167"/>
    <col min="4865" max="4865" width="5.625" style="167" customWidth="1"/>
    <col min="4866" max="4866" width="3.5" style="167" bestFit="1" customWidth="1"/>
    <col min="4867" max="4867" width="16.625" style="167" customWidth="1"/>
    <col min="4868" max="4868" width="25.75" style="167" bestFit="1" customWidth="1"/>
    <col min="4869" max="4869" width="5.875" style="167" bestFit="1" customWidth="1"/>
    <col min="4870" max="4870" width="15.625" style="167" customWidth="1"/>
    <col min="4871" max="5120" width="9" style="167"/>
    <col min="5121" max="5121" width="5.625" style="167" customWidth="1"/>
    <col min="5122" max="5122" width="3.5" style="167" bestFit="1" customWidth="1"/>
    <col min="5123" max="5123" width="16.625" style="167" customWidth="1"/>
    <col min="5124" max="5124" width="25.75" style="167" bestFit="1" customWidth="1"/>
    <col min="5125" max="5125" width="5.875" style="167" bestFit="1" customWidth="1"/>
    <col min="5126" max="5126" width="15.625" style="167" customWidth="1"/>
    <col min="5127" max="5376" width="9" style="167"/>
    <col min="5377" max="5377" width="5.625" style="167" customWidth="1"/>
    <col min="5378" max="5378" width="3.5" style="167" bestFit="1" customWidth="1"/>
    <col min="5379" max="5379" width="16.625" style="167" customWidth="1"/>
    <col min="5380" max="5380" width="25.75" style="167" bestFit="1" customWidth="1"/>
    <col min="5381" max="5381" width="5.875" style="167" bestFit="1" customWidth="1"/>
    <col min="5382" max="5382" width="15.625" style="167" customWidth="1"/>
    <col min="5383" max="5632" width="9" style="167"/>
    <col min="5633" max="5633" width="5.625" style="167" customWidth="1"/>
    <col min="5634" max="5634" width="3.5" style="167" bestFit="1" customWidth="1"/>
    <col min="5635" max="5635" width="16.625" style="167" customWidth="1"/>
    <col min="5636" max="5636" width="25.75" style="167" bestFit="1" customWidth="1"/>
    <col min="5637" max="5637" width="5.875" style="167" bestFit="1" customWidth="1"/>
    <col min="5638" max="5638" width="15.625" style="167" customWidth="1"/>
    <col min="5639" max="5888" width="9" style="167"/>
    <col min="5889" max="5889" width="5.625" style="167" customWidth="1"/>
    <col min="5890" max="5890" width="3.5" style="167" bestFit="1" customWidth="1"/>
    <col min="5891" max="5891" width="16.625" style="167" customWidth="1"/>
    <col min="5892" max="5892" width="25.75" style="167" bestFit="1" customWidth="1"/>
    <col min="5893" max="5893" width="5.875" style="167" bestFit="1" customWidth="1"/>
    <col min="5894" max="5894" width="15.625" style="167" customWidth="1"/>
    <col min="5895" max="6144" width="9" style="167"/>
    <col min="6145" max="6145" width="5.625" style="167" customWidth="1"/>
    <col min="6146" max="6146" width="3.5" style="167" bestFit="1" customWidth="1"/>
    <col min="6147" max="6147" width="16.625" style="167" customWidth="1"/>
    <col min="6148" max="6148" width="25.75" style="167" bestFit="1" customWidth="1"/>
    <col min="6149" max="6149" width="5.875" style="167" bestFit="1" customWidth="1"/>
    <col min="6150" max="6150" width="15.625" style="167" customWidth="1"/>
    <col min="6151" max="6400" width="9" style="167"/>
    <col min="6401" max="6401" width="5.625" style="167" customWidth="1"/>
    <col min="6402" max="6402" width="3.5" style="167" bestFit="1" customWidth="1"/>
    <col min="6403" max="6403" width="16.625" style="167" customWidth="1"/>
    <col min="6404" max="6404" width="25.75" style="167" bestFit="1" customWidth="1"/>
    <col min="6405" max="6405" width="5.875" style="167" bestFit="1" customWidth="1"/>
    <col min="6406" max="6406" width="15.625" style="167" customWidth="1"/>
    <col min="6407" max="6656" width="9" style="167"/>
    <col min="6657" max="6657" width="5.625" style="167" customWidth="1"/>
    <col min="6658" max="6658" width="3.5" style="167" bestFit="1" customWidth="1"/>
    <col min="6659" max="6659" width="16.625" style="167" customWidth="1"/>
    <col min="6660" max="6660" width="25.75" style="167" bestFit="1" customWidth="1"/>
    <col min="6661" max="6661" width="5.875" style="167" bestFit="1" customWidth="1"/>
    <col min="6662" max="6662" width="15.625" style="167" customWidth="1"/>
    <col min="6663" max="6912" width="9" style="167"/>
    <col min="6913" max="6913" width="5.625" style="167" customWidth="1"/>
    <col min="6914" max="6914" width="3.5" style="167" bestFit="1" customWidth="1"/>
    <col min="6915" max="6915" width="16.625" style="167" customWidth="1"/>
    <col min="6916" max="6916" width="25.75" style="167" bestFit="1" customWidth="1"/>
    <col min="6917" max="6917" width="5.875" style="167" bestFit="1" customWidth="1"/>
    <col min="6918" max="6918" width="15.625" style="167" customWidth="1"/>
    <col min="6919" max="7168" width="9" style="167"/>
    <col min="7169" max="7169" width="5.625" style="167" customWidth="1"/>
    <col min="7170" max="7170" width="3.5" style="167" bestFit="1" customWidth="1"/>
    <col min="7171" max="7171" width="16.625" style="167" customWidth="1"/>
    <col min="7172" max="7172" width="25.75" style="167" bestFit="1" customWidth="1"/>
    <col min="7173" max="7173" width="5.875" style="167" bestFit="1" customWidth="1"/>
    <col min="7174" max="7174" width="15.625" style="167" customWidth="1"/>
    <col min="7175" max="7424" width="9" style="167"/>
    <col min="7425" max="7425" width="5.625" style="167" customWidth="1"/>
    <col min="7426" max="7426" width="3.5" style="167" bestFit="1" customWidth="1"/>
    <col min="7427" max="7427" width="16.625" style="167" customWidth="1"/>
    <col min="7428" max="7428" width="25.75" style="167" bestFit="1" customWidth="1"/>
    <col min="7429" max="7429" width="5.875" style="167" bestFit="1" customWidth="1"/>
    <col min="7430" max="7430" width="15.625" style="167" customWidth="1"/>
    <col min="7431" max="7680" width="9" style="167"/>
    <col min="7681" max="7681" width="5.625" style="167" customWidth="1"/>
    <col min="7682" max="7682" width="3.5" style="167" bestFit="1" customWidth="1"/>
    <col min="7683" max="7683" width="16.625" style="167" customWidth="1"/>
    <col min="7684" max="7684" width="25.75" style="167" bestFit="1" customWidth="1"/>
    <col min="7685" max="7685" width="5.875" style="167" bestFit="1" customWidth="1"/>
    <col min="7686" max="7686" width="15.625" style="167" customWidth="1"/>
    <col min="7687" max="7936" width="9" style="167"/>
    <col min="7937" max="7937" width="5.625" style="167" customWidth="1"/>
    <col min="7938" max="7938" width="3.5" style="167" bestFit="1" customWidth="1"/>
    <col min="7939" max="7939" width="16.625" style="167" customWidth="1"/>
    <col min="7940" max="7940" width="25.75" style="167" bestFit="1" customWidth="1"/>
    <col min="7941" max="7941" width="5.875" style="167" bestFit="1" customWidth="1"/>
    <col min="7942" max="7942" width="15.625" style="167" customWidth="1"/>
    <col min="7943" max="8192" width="9" style="167"/>
    <col min="8193" max="8193" width="5.625" style="167" customWidth="1"/>
    <col min="8194" max="8194" width="3.5" style="167" bestFit="1" customWidth="1"/>
    <col min="8195" max="8195" width="16.625" style="167" customWidth="1"/>
    <col min="8196" max="8196" width="25.75" style="167" bestFit="1" customWidth="1"/>
    <col min="8197" max="8197" width="5.875" style="167" bestFit="1" customWidth="1"/>
    <col min="8198" max="8198" width="15.625" style="167" customWidth="1"/>
    <col min="8199" max="8448" width="9" style="167"/>
    <col min="8449" max="8449" width="5.625" style="167" customWidth="1"/>
    <col min="8450" max="8450" width="3.5" style="167" bestFit="1" customWidth="1"/>
    <col min="8451" max="8451" width="16.625" style="167" customWidth="1"/>
    <col min="8452" max="8452" width="25.75" style="167" bestFit="1" customWidth="1"/>
    <col min="8453" max="8453" width="5.875" style="167" bestFit="1" customWidth="1"/>
    <col min="8454" max="8454" width="15.625" style="167" customWidth="1"/>
    <col min="8455" max="8704" width="9" style="167"/>
    <col min="8705" max="8705" width="5.625" style="167" customWidth="1"/>
    <col min="8706" max="8706" width="3.5" style="167" bestFit="1" customWidth="1"/>
    <col min="8707" max="8707" width="16.625" style="167" customWidth="1"/>
    <col min="8708" max="8708" width="25.75" style="167" bestFit="1" customWidth="1"/>
    <col min="8709" max="8709" width="5.875" style="167" bestFit="1" customWidth="1"/>
    <col min="8710" max="8710" width="15.625" style="167" customWidth="1"/>
    <col min="8711" max="8960" width="9" style="167"/>
    <col min="8961" max="8961" width="5.625" style="167" customWidth="1"/>
    <col min="8962" max="8962" width="3.5" style="167" bestFit="1" customWidth="1"/>
    <col min="8963" max="8963" width="16.625" style="167" customWidth="1"/>
    <col min="8964" max="8964" width="25.75" style="167" bestFit="1" customWidth="1"/>
    <col min="8965" max="8965" width="5.875" style="167" bestFit="1" customWidth="1"/>
    <col min="8966" max="8966" width="15.625" style="167" customWidth="1"/>
    <col min="8967" max="9216" width="9" style="167"/>
    <col min="9217" max="9217" width="5.625" style="167" customWidth="1"/>
    <col min="9218" max="9218" width="3.5" style="167" bestFit="1" customWidth="1"/>
    <col min="9219" max="9219" width="16.625" style="167" customWidth="1"/>
    <col min="9220" max="9220" width="25.75" style="167" bestFit="1" customWidth="1"/>
    <col min="9221" max="9221" width="5.875" style="167" bestFit="1" customWidth="1"/>
    <col min="9222" max="9222" width="15.625" style="167" customWidth="1"/>
    <col min="9223" max="9472" width="9" style="167"/>
    <col min="9473" max="9473" width="5.625" style="167" customWidth="1"/>
    <col min="9474" max="9474" width="3.5" style="167" bestFit="1" customWidth="1"/>
    <col min="9475" max="9475" width="16.625" style="167" customWidth="1"/>
    <col min="9476" max="9476" width="25.75" style="167" bestFit="1" customWidth="1"/>
    <col min="9477" max="9477" width="5.875" style="167" bestFit="1" customWidth="1"/>
    <col min="9478" max="9478" width="15.625" style="167" customWidth="1"/>
    <col min="9479" max="9728" width="9" style="167"/>
    <col min="9729" max="9729" width="5.625" style="167" customWidth="1"/>
    <col min="9730" max="9730" width="3.5" style="167" bestFit="1" customWidth="1"/>
    <col min="9731" max="9731" width="16.625" style="167" customWidth="1"/>
    <col min="9732" max="9732" width="25.75" style="167" bestFit="1" customWidth="1"/>
    <col min="9733" max="9733" width="5.875" style="167" bestFit="1" customWidth="1"/>
    <col min="9734" max="9734" width="15.625" style="167" customWidth="1"/>
    <col min="9735" max="9984" width="9" style="167"/>
    <col min="9985" max="9985" width="5.625" style="167" customWidth="1"/>
    <col min="9986" max="9986" width="3.5" style="167" bestFit="1" customWidth="1"/>
    <col min="9987" max="9987" width="16.625" style="167" customWidth="1"/>
    <col min="9988" max="9988" width="25.75" style="167" bestFit="1" customWidth="1"/>
    <col min="9989" max="9989" width="5.875" style="167" bestFit="1" customWidth="1"/>
    <col min="9990" max="9990" width="15.625" style="167" customWidth="1"/>
    <col min="9991" max="10240" width="9" style="167"/>
    <col min="10241" max="10241" width="5.625" style="167" customWidth="1"/>
    <col min="10242" max="10242" width="3.5" style="167" bestFit="1" customWidth="1"/>
    <col min="10243" max="10243" width="16.625" style="167" customWidth="1"/>
    <col min="10244" max="10244" width="25.75" style="167" bestFit="1" customWidth="1"/>
    <col min="10245" max="10245" width="5.875" style="167" bestFit="1" customWidth="1"/>
    <col min="10246" max="10246" width="15.625" style="167" customWidth="1"/>
    <col min="10247" max="10496" width="9" style="167"/>
    <col min="10497" max="10497" width="5.625" style="167" customWidth="1"/>
    <col min="10498" max="10498" width="3.5" style="167" bestFit="1" customWidth="1"/>
    <col min="10499" max="10499" width="16.625" style="167" customWidth="1"/>
    <col min="10500" max="10500" width="25.75" style="167" bestFit="1" customWidth="1"/>
    <col min="10501" max="10501" width="5.875" style="167" bestFit="1" customWidth="1"/>
    <col min="10502" max="10502" width="15.625" style="167" customWidth="1"/>
    <col min="10503" max="10752" width="9" style="167"/>
    <col min="10753" max="10753" width="5.625" style="167" customWidth="1"/>
    <col min="10754" max="10754" width="3.5" style="167" bestFit="1" customWidth="1"/>
    <col min="10755" max="10755" width="16.625" style="167" customWidth="1"/>
    <col min="10756" max="10756" width="25.75" style="167" bestFit="1" customWidth="1"/>
    <col min="10757" max="10757" width="5.875" style="167" bestFit="1" customWidth="1"/>
    <col min="10758" max="10758" width="15.625" style="167" customWidth="1"/>
    <col min="10759" max="11008" width="9" style="167"/>
    <col min="11009" max="11009" width="5.625" style="167" customWidth="1"/>
    <col min="11010" max="11010" width="3.5" style="167" bestFit="1" customWidth="1"/>
    <col min="11011" max="11011" width="16.625" style="167" customWidth="1"/>
    <col min="11012" max="11012" width="25.75" style="167" bestFit="1" customWidth="1"/>
    <col min="11013" max="11013" width="5.875" style="167" bestFit="1" customWidth="1"/>
    <col min="11014" max="11014" width="15.625" style="167" customWidth="1"/>
    <col min="11015" max="11264" width="9" style="167"/>
    <col min="11265" max="11265" width="5.625" style="167" customWidth="1"/>
    <col min="11266" max="11266" width="3.5" style="167" bestFit="1" customWidth="1"/>
    <col min="11267" max="11267" width="16.625" style="167" customWidth="1"/>
    <col min="11268" max="11268" width="25.75" style="167" bestFit="1" customWidth="1"/>
    <col min="11269" max="11269" width="5.875" style="167" bestFit="1" customWidth="1"/>
    <col min="11270" max="11270" width="15.625" style="167" customWidth="1"/>
    <col min="11271" max="11520" width="9" style="167"/>
    <col min="11521" max="11521" width="5.625" style="167" customWidth="1"/>
    <col min="11522" max="11522" width="3.5" style="167" bestFit="1" customWidth="1"/>
    <col min="11523" max="11523" width="16.625" style="167" customWidth="1"/>
    <col min="11524" max="11524" width="25.75" style="167" bestFit="1" customWidth="1"/>
    <col min="11525" max="11525" width="5.875" style="167" bestFit="1" customWidth="1"/>
    <col min="11526" max="11526" width="15.625" style="167" customWidth="1"/>
    <col min="11527" max="11776" width="9" style="167"/>
    <col min="11777" max="11777" width="5.625" style="167" customWidth="1"/>
    <col min="11778" max="11778" width="3.5" style="167" bestFit="1" customWidth="1"/>
    <col min="11779" max="11779" width="16.625" style="167" customWidth="1"/>
    <col min="11780" max="11780" width="25.75" style="167" bestFit="1" customWidth="1"/>
    <col min="11781" max="11781" width="5.875" style="167" bestFit="1" customWidth="1"/>
    <col min="11782" max="11782" width="15.625" style="167" customWidth="1"/>
    <col min="11783" max="12032" width="9" style="167"/>
    <col min="12033" max="12033" width="5.625" style="167" customWidth="1"/>
    <col min="12034" max="12034" width="3.5" style="167" bestFit="1" customWidth="1"/>
    <col min="12035" max="12035" width="16.625" style="167" customWidth="1"/>
    <col min="12036" max="12036" width="25.75" style="167" bestFit="1" customWidth="1"/>
    <col min="12037" max="12037" width="5.875" style="167" bestFit="1" customWidth="1"/>
    <col min="12038" max="12038" width="15.625" style="167" customWidth="1"/>
    <col min="12039" max="12288" width="9" style="167"/>
    <col min="12289" max="12289" width="5.625" style="167" customWidth="1"/>
    <col min="12290" max="12290" width="3.5" style="167" bestFit="1" customWidth="1"/>
    <col min="12291" max="12291" width="16.625" style="167" customWidth="1"/>
    <col min="12292" max="12292" width="25.75" style="167" bestFit="1" customWidth="1"/>
    <col min="12293" max="12293" width="5.875" style="167" bestFit="1" customWidth="1"/>
    <col min="12294" max="12294" width="15.625" style="167" customWidth="1"/>
    <col min="12295" max="12544" width="9" style="167"/>
    <col min="12545" max="12545" width="5.625" style="167" customWidth="1"/>
    <col min="12546" max="12546" width="3.5" style="167" bestFit="1" customWidth="1"/>
    <col min="12547" max="12547" width="16.625" style="167" customWidth="1"/>
    <col min="12548" max="12548" width="25.75" style="167" bestFit="1" customWidth="1"/>
    <col min="12549" max="12549" width="5.875" style="167" bestFit="1" customWidth="1"/>
    <col min="12550" max="12550" width="15.625" style="167" customWidth="1"/>
    <col min="12551" max="12800" width="9" style="167"/>
    <col min="12801" max="12801" width="5.625" style="167" customWidth="1"/>
    <col min="12802" max="12802" width="3.5" style="167" bestFit="1" customWidth="1"/>
    <col min="12803" max="12803" width="16.625" style="167" customWidth="1"/>
    <col min="12804" max="12804" width="25.75" style="167" bestFit="1" customWidth="1"/>
    <col min="12805" max="12805" width="5.875" style="167" bestFit="1" customWidth="1"/>
    <col min="12806" max="12806" width="15.625" style="167" customWidth="1"/>
    <col min="12807" max="13056" width="9" style="167"/>
    <col min="13057" max="13057" width="5.625" style="167" customWidth="1"/>
    <col min="13058" max="13058" width="3.5" style="167" bestFit="1" customWidth="1"/>
    <col min="13059" max="13059" width="16.625" style="167" customWidth="1"/>
    <col min="13060" max="13060" width="25.75" style="167" bestFit="1" customWidth="1"/>
    <col min="13061" max="13061" width="5.875" style="167" bestFit="1" customWidth="1"/>
    <col min="13062" max="13062" width="15.625" style="167" customWidth="1"/>
    <col min="13063" max="13312" width="9" style="167"/>
    <col min="13313" max="13313" width="5.625" style="167" customWidth="1"/>
    <col min="13314" max="13314" width="3.5" style="167" bestFit="1" customWidth="1"/>
    <col min="13315" max="13315" width="16.625" style="167" customWidth="1"/>
    <col min="13316" max="13316" width="25.75" style="167" bestFit="1" customWidth="1"/>
    <col min="13317" max="13317" width="5.875" style="167" bestFit="1" customWidth="1"/>
    <col min="13318" max="13318" width="15.625" style="167" customWidth="1"/>
    <col min="13319" max="13568" width="9" style="167"/>
    <col min="13569" max="13569" width="5.625" style="167" customWidth="1"/>
    <col min="13570" max="13570" width="3.5" style="167" bestFit="1" customWidth="1"/>
    <col min="13571" max="13571" width="16.625" style="167" customWidth="1"/>
    <col min="13572" max="13572" width="25.75" style="167" bestFit="1" customWidth="1"/>
    <col min="13573" max="13573" width="5.875" style="167" bestFit="1" customWidth="1"/>
    <col min="13574" max="13574" width="15.625" style="167" customWidth="1"/>
    <col min="13575" max="13824" width="9" style="167"/>
    <col min="13825" max="13825" width="5.625" style="167" customWidth="1"/>
    <col min="13826" max="13826" width="3.5" style="167" bestFit="1" customWidth="1"/>
    <col min="13827" max="13827" width="16.625" style="167" customWidth="1"/>
    <col min="13828" max="13828" width="25.75" style="167" bestFit="1" customWidth="1"/>
    <col min="13829" max="13829" width="5.875" style="167" bestFit="1" customWidth="1"/>
    <col min="13830" max="13830" width="15.625" style="167" customWidth="1"/>
    <col min="13831" max="14080" width="9" style="167"/>
    <col min="14081" max="14081" width="5.625" style="167" customWidth="1"/>
    <col min="14082" max="14082" width="3.5" style="167" bestFit="1" customWidth="1"/>
    <col min="14083" max="14083" width="16.625" style="167" customWidth="1"/>
    <col min="14084" max="14084" width="25.75" style="167" bestFit="1" customWidth="1"/>
    <col min="14085" max="14085" width="5.875" style="167" bestFit="1" customWidth="1"/>
    <col min="14086" max="14086" width="15.625" style="167" customWidth="1"/>
    <col min="14087" max="14336" width="9" style="167"/>
    <col min="14337" max="14337" width="5.625" style="167" customWidth="1"/>
    <col min="14338" max="14338" width="3.5" style="167" bestFit="1" customWidth="1"/>
    <col min="14339" max="14339" width="16.625" style="167" customWidth="1"/>
    <col min="14340" max="14340" width="25.75" style="167" bestFit="1" customWidth="1"/>
    <col min="14341" max="14341" width="5.875" style="167" bestFit="1" customWidth="1"/>
    <col min="14342" max="14342" width="15.625" style="167" customWidth="1"/>
    <col min="14343" max="14592" width="9" style="167"/>
    <col min="14593" max="14593" width="5.625" style="167" customWidth="1"/>
    <col min="14594" max="14594" width="3.5" style="167" bestFit="1" customWidth="1"/>
    <col min="14595" max="14595" width="16.625" style="167" customWidth="1"/>
    <col min="14596" max="14596" width="25.75" style="167" bestFit="1" customWidth="1"/>
    <col min="14597" max="14597" width="5.875" style="167" bestFit="1" customWidth="1"/>
    <col min="14598" max="14598" width="15.625" style="167" customWidth="1"/>
    <col min="14599" max="14848" width="9" style="167"/>
    <col min="14849" max="14849" width="5.625" style="167" customWidth="1"/>
    <col min="14850" max="14850" width="3.5" style="167" bestFit="1" customWidth="1"/>
    <col min="14851" max="14851" width="16.625" style="167" customWidth="1"/>
    <col min="14852" max="14852" width="25.75" style="167" bestFit="1" customWidth="1"/>
    <col min="14853" max="14853" width="5.875" style="167" bestFit="1" customWidth="1"/>
    <col min="14854" max="14854" width="15.625" style="167" customWidth="1"/>
    <col min="14855" max="15104" width="9" style="167"/>
    <col min="15105" max="15105" width="5.625" style="167" customWidth="1"/>
    <col min="15106" max="15106" width="3.5" style="167" bestFit="1" customWidth="1"/>
    <col min="15107" max="15107" width="16.625" style="167" customWidth="1"/>
    <col min="15108" max="15108" width="25.75" style="167" bestFit="1" customWidth="1"/>
    <col min="15109" max="15109" width="5.875" style="167" bestFit="1" customWidth="1"/>
    <col min="15110" max="15110" width="15.625" style="167" customWidth="1"/>
    <col min="15111" max="15360" width="9" style="167"/>
    <col min="15361" max="15361" width="5.625" style="167" customWidth="1"/>
    <col min="15362" max="15362" width="3.5" style="167" bestFit="1" customWidth="1"/>
    <col min="15363" max="15363" width="16.625" style="167" customWidth="1"/>
    <col min="15364" max="15364" width="25.75" style="167" bestFit="1" customWidth="1"/>
    <col min="15365" max="15365" width="5.875" style="167" bestFit="1" customWidth="1"/>
    <col min="15366" max="15366" width="15.625" style="167" customWidth="1"/>
    <col min="15367" max="15616" width="9" style="167"/>
    <col min="15617" max="15617" width="5.625" style="167" customWidth="1"/>
    <col min="15618" max="15618" width="3.5" style="167" bestFit="1" customWidth="1"/>
    <col min="15619" max="15619" width="16.625" style="167" customWidth="1"/>
    <col min="15620" max="15620" width="25.75" style="167" bestFit="1" customWidth="1"/>
    <col min="15621" max="15621" width="5.875" style="167" bestFit="1" customWidth="1"/>
    <col min="15622" max="15622" width="15.625" style="167" customWidth="1"/>
    <col min="15623" max="15872" width="9" style="167"/>
    <col min="15873" max="15873" width="5.625" style="167" customWidth="1"/>
    <col min="15874" max="15874" width="3.5" style="167" bestFit="1" customWidth="1"/>
    <col min="15875" max="15875" width="16.625" style="167" customWidth="1"/>
    <col min="15876" max="15876" width="25.75" style="167" bestFit="1" customWidth="1"/>
    <col min="15877" max="15877" width="5.875" style="167" bestFit="1" customWidth="1"/>
    <col min="15878" max="15878" width="15.625" style="167" customWidth="1"/>
    <col min="15879" max="16128" width="9" style="167"/>
    <col min="16129" max="16129" width="5.625" style="167" customWidth="1"/>
    <col min="16130" max="16130" width="3.5" style="167" bestFit="1" customWidth="1"/>
    <col min="16131" max="16131" width="16.625" style="167" customWidth="1"/>
    <col min="16132" max="16132" width="25.75" style="167" bestFit="1" customWidth="1"/>
    <col min="16133" max="16133" width="5.875" style="167" bestFit="1" customWidth="1"/>
    <col min="16134" max="16134" width="15.625" style="167" customWidth="1"/>
    <col min="16135" max="16384" width="9" style="167"/>
  </cols>
  <sheetData>
    <row r="2" spans="1:6">
      <c r="D2" s="168"/>
      <c r="F2" s="168" t="s">
        <v>1898</v>
      </c>
    </row>
    <row r="3" spans="1:6">
      <c r="A3" s="552" t="s">
        <v>1899</v>
      </c>
    </row>
    <row r="5" spans="1:6">
      <c r="B5" s="172" t="s">
        <v>497</v>
      </c>
      <c r="C5" s="172" t="s">
        <v>498</v>
      </c>
      <c r="D5" s="172" t="s">
        <v>499</v>
      </c>
      <c r="E5" s="172" t="s">
        <v>500</v>
      </c>
      <c r="F5" s="172" t="s">
        <v>501</v>
      </c>
    </row>
    <row r="6" spans="1:6" ht="20.100000000000001" customHeight="1">
      <c r="B6" s="179">
        <v>1</v>
      </c>
      <c r="C6" s="145" t="s">
        <v>1900</v>
      </c>
      <c r="D6" s="54" t="s">
        <v>1901</v>
      </c>
      <c r="E6" s="179">
        <v>3</v>
      </c>
      <c r="F6" s="622" t="s">
        <v>1902</v>
      </c>
    </row>
    <row r="7" spans="1:6" ht="20.100000000000001" customHeight="1">
      <c r="B7" s="179">
        <v>2</v>
      </c>
      <c r="C7" s="145" t="s">
        <v>1903</v>
      </c>
      <c r="D7" s="54" t="s">
        <v>1904</v>
      </c>
      <c r="E7" s="179">
        <v>5</v>
      </c>
      <c r="F7" s="622" t="s">
        <v>1902</v>
      </c>
    </row>
  </sheetData>
  <phoneticPr fontId="3"/>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A8F57-4DAB-4617-9CC2-53D1087E7409}">
  <dimension ref="A1:B5"/>
  <sheetViews>
    <sheetView view="pageBreakPreview" zoomScale="60" zoomScaleNormal="100" workbookViewId="0">
      <selection activeCell="D7" sqref="D7"/>
    </sheetView>
  </sheetViews>
  <sheetFormatPr defaultRowHeight="18.75"/>
  <cols>
    <col min="1" max="1" width="13.25" style="3" bestFit="1" customWidth="1"/>
    <col min="2" max="2" width="33.75" style="3" bestFit="1" customWidth="1"/>
    <col min="3" max="256" width="9" style="3"/>
    <col min="257" max="257" width="13.25" style="3" bestFit="1" customWidth="1"/>
    <col min="258" max="258" width="33.75" style="3" bestFit="1" customWidth="1"/>
    <col min="259" max="512" width="9" style="3"/>
    <col min="513" max="513" width="13.25" style="3" bestFit="1" customWidth="1"/>
    <col min="514" max="514" width="33.75" style="3" bestFit="1" customWidth="1"/>
    <col min="515" max="768" width="9" style="3"/>
    <col min="769" max="769" width="13.25" style="3" bestFit="1" customWidth="1"/>
    <col min="770" max="770" width="33.75" style="3" bestFit="1" customWidth="1"/>
    <col min="771" max="1024" width="9" style="3"/>
    <col min="1025" max="1025" width="13.25" style="3" bestFit="1" customWidth="1"/>
    <col min="1026" max="1026" width="33.75" style="3" bestFit="1" customWidth="1"/>
    <col min="1027" max="1280" width="9" style="3"/>
    <col min="1281" max="1281" width="13.25" style="3" bestFit="1" customWidth="1"/>
    <col min="1282" max="1282" width="33.75" style="3" bestFit="1" customWidth="1"/>
    <col min="1283" max="1536" width="9" style="3"/>
    <col min="1537" max="1537" width="13.25" style="3" bestFit="1" customWidth="1"/>
    <col min="1538" max="1538" width="33.75" style="3" bestFit="1" customWidth="1"/>
    <col min="1539" max="1792" width="9" style="3"/>
    <col min="1793" max="1793" width="13.25" style="3" bestFit="1" customWidth="1"/>
    <col min="1794" max="1794" width="33.75" style="3" bestFit="1" customWidth="1"/>
    <col min="1795" max="2048" width="9" style="3"/>
    <col min="2049" max="2049" width="13.25" style="3" bestFit="1" customWidth="1"/>
    <col min="2050" max="2050" width="33.75" style="3" bestFit="1" customWidth="1"/>
    <col min="2051" max="2304" width="9" style="3"/>
    <col min="2305" max="2305" width="13.25" style="3" bestFit="1" customWidth="1"/>
    <col min="2306" max="2306" width="33.75" style="3" bestFit="1" customWidth="1"/>
    <col min="2307" max="2560" width="9" style="3"/>
    <col min="2561" max="2561" width="13.25" style="3" bestFit="1" customWidth="1"/>
    <col min="2562" max="2562" width="33.75" style="3" bestFit="1" customWidth="1"/>
    <col min="2563" max="2816" width="9" style="3"/>
    <col min="2817" max="2817" width="13.25" style="3" bestFit="1" customWidth="1"/>
    <col min="2818" max="2818" width="33.75" style="3" bestFit="1" customWidth="1"/>
    <col min="2819" max="3072" width="9" style="3"/>
    <col min="3073" max="3073" width="13.25" style="3" bestFit="1" customWidth="1"/>
    <col min="3074" max="3074" width="33.75" style="3" bestFit="1" customWidth="1"/>
    <col min="3075" max="3328" width="9" style="3"/>
    <col min="3329" max="3329" width="13.25" style="3" bestFit="1" customWidth="1"/>
    <col min="3330" max="3330" width="33.75" style="3" bestFit="1" customWidth="1"/>
    <col min="3331" max="3584" width="9" style="3"/>
    <col min="3585" max="3585" width="13.25" style="3" bestFit="1" customWidth="1"/>
    <col min="3586" max="3586" width="33.75" style="3" bestFit="1" customWidth="1"/>
    <col min="3587" max="3840" width="9" style="3"/>
    <col min="3841" max="3841" width="13.25" style="3" bestFit="1" customWidth="1"/>
    <col min="3842" max="3842" width="33.75" style="3" bestFit="1" customWidth="1"/>
    <col min="3843" max="4096" width="9" style="3"/>
    <col min="4097" max="4097" width="13.25" style="3" bestFit="1" customWidth="1"/>
    <col min="4098" max="4098" width="33.75" style="3" bestFit="1" customWidth="1"/>
    <col min="4099" max="4352" width="9" style="3"/>
    <col min="4353" max="4353" width="13.25" style="3" bestFit="1" customWidth="1"/>
    <col min="4354" max="4354" width="33.75" style="3" bestFit="1" customWidth="1"/>
    <col min="4355" max="4608" width="9" style="3"/>
    <col min="4609" max="4609" width="13.25" style="3" bestFit="1" customWidth="1"/>
    <col min="4610" max="4610" width="33.75" style="3" bestFit="1" customWidth="1"/>
    <col min="4611" max="4864" width="9" style="3"/>
    <col min="4865" max="4865" width="13.25" style="3" bestFit="1" customWidth="1"/>
    <col min="4866" max="4866" width="33.75" style="3" bestFit="1" customWidth="1"/>
    <col min="4867" max="5120" width="9" style="3"/>
    <col min="5121" max="5121" width="13.25" style="3" bestFit="1" customWidth="1"/>
    <col min="5122" max="5122" width="33.75" style="3" bestFit="1" customWidth="1"/>
    <col min="5123" max="5376" width="9" style="3"/>
    <col min="5377" max="5377" width="13.25" style="3" bestFit="1" customWidth="1"/>
    <col min="5378" max="5378" width="33.75" style="3" bestFit="1" customWidth="1"/>
    <col min="5379" max="5632" width="9" style="3"/>
    <col min="5633" max="5633" width="13.25" style="3" bestFit="1" customWidth="1"/>
    <col min="5634" max="5634" width="33.75" style="3" bestFit="1" customWidth="1"/>
    <col min="5635" max="5888" width="9" style="3"/>
    <col min="5889" max="5889" width="13.25" style="3" bestFit="1" customWidth="1"/>
    <col min="5890" max="5890" width="33.75" style="3" bestFit="1" customWidth="1"/>
    <col min="5891" max="6144" width="9" style="3"/>
    <col min="6145" max="6145" width="13.25" style="3" bestFit="1" customWidth="1"/>
    <col min="6146" max="6146" width="33.75" style="3" bestFit="1" customWidth="1"/>
    <col min="6147" max="6400" width="9" style="3"/>
    <col min="6401" max="6401" width="13.25" style="3" bestFit="1" customWidth="1"/>
    <col min="6402" max="6402" width="33.75" style="3" bestFit="1" customWidth="1"/>
    <col min="6403" max="6656" width="9" style="3"/>
    <col min="6657" max="6657" width="13.25" style="3" bestFit="1" customWidth="1"/>
    <col min="6658" max="6658" width="33.75" style="3" bestFit="1" customWidth="1"/>
    <col min="6659" max="6912" width="9" style="3"/>
    <col min="6913" max="6913" width="13.25" style="3" bestFit="1" customWidth="1"/>
    <col min="6914" max="6914" width="33.75" style="3" bestFit="1" customWidth="1"/>
    <col min="6915" max="7168" width="9" style="3"/>
    <col min="7169" max="7169" width="13.25" style="3" bestFit="1" customWidth="1"/>
    <col min="7170" max="7170" width="33.75" style="3" bestFit="1" customWidth="1"/>
    <col min="7171" max="7424" width="9" style="3"/>
    <col min="7425" max="7425" width="13.25" style="3" bestFit="1" customWidth="1"/>
    <col min="7426" max="7426" width="33.75" style="3" bestFit="1" customWidth="1"/>
    <col min="7427" max="7680" width="9" style="3"/>
    <col min="7681" max="7681" width="13.25" style="3" bestFit="1" customWidth="1"/>
    <col min="7682" max="7682" width="33.75" style="3" bestFit="1" customWidth="1"/>
    <col min="7683" max="7936" width="9" style="3"/>
    <col min="7937" max="7937" width="13.25" style="3" bestFit="1" customWidth="1"/>
    <col min="7938" max="7938" width="33.75" style="3" bestFit="1" customWidth="1"/>
    <col min="7939" max="8192" width="9" style="3"/>
    <col min="8193" max="8193" width="13.25" style="3" bestFit="1" customWidth="1"/>
    <col min="8194" max="8194" width="33.75" style="3" bestFit="1" customWidth="1"/>
    <col min="8195" max="8448" width="9" style="3"/>
    <col min="8449" max="8449" width="13.25" style="3" bestFit="1" customWidth="1"/>
    <col min="8450" max="8450" width="33.75" style="3" bestFit="1" customWidth="1"/>
    <col min="8451" max="8704" width="9" style="3"/>
    <col min="8705" max="8705" width="13.25" style="3" bestFit="1" customWidth="1"/>
    <col min="8706" max="8706" width="33.75" style="3" bestFit="1" customWidth="1"/>
    <col min="8707" max="8960" width="9" style="3"/>
    <col min="8961" max="8961" width="13.25" style="3" bestFit="1" customWidth="1"/>
    <col min="8962" max="8962" width="33.75" style="3" bestFit="1" customWidth="1"/>
    <col min="8963" max="9216" width="9" style="3"/>
    <col min="9217" max="9217" width="13.25" style="3" bestFit="1" customWidth="1"/>
    <col min="9218" max="9218" width="33.75" style="3" bestFit="1" customWidth="1"/>
    <col min="9219" max="9472" width="9" style="3"/>
    <col min="9473" max="9473" width="13.25" style="3" bestFit="1" customWidth="1"/>
    <col min="9474" max="9474" width="33.75" style="3" bestFit="1" customWidth="1"/>
    <col min="9475" max="9728" width="9" style="3"/>
    <col min="9729" max="9729" width="13.25" style="3" bestFit="1" customWidth="1"/>
    <col min="9730" max="9730" width="33.75" style="3" bestFit="1" customWidth="1"/>
    <col min="9731" max="9984" width="9" style="3"/>
    <col min="9985" max="9985" width="13.25" style="3" bestFit="1" customWidth="1"/>
    <col min="9986" max="9986" width="33.75" style="3" bestFit="1" customWidth="1"/>
    <col min="9987" max="10240" width="9" style="3"/>
    <col min="10241" max="10241" width="13.25" style="3" bestFit="1" customWidth="1"/>
    <col min="10242" max="10242" width="33.75" style="3" bestFit="1" customWidth="1"/>
    <col min="10243" max="10496" width="9" style="3"/>
    <col min="10497" max="10497" width="13.25" style="3" bestFit="1" customWidth="1"/>
    <col min="10498" max="10498" width="33.75" style="3" bestFit="1" customWidth="1"/>
    <col min="10499" max="10752" width="9" style="3"/>
    <col min="10753" max="10753" width="13.25" style="3" bestFit="1" customWidth="1"/>
    <col min="10754" max="10754" width="33.75" style="3" bestFit="1" customWidth="1"/>
    <col min="10755" max="11008" width="9" style="3"/>
    <col min="11009" max="11009" width="13.25" style="3" bestFit="1" customWidth="1"/>
    <col min="11010" max="11010" width="33.75" style="3" bestFit="1" customWidth="1"/>
    <col min="11011" max="11264" width="9" style="3"/>
    <col min="11265" max="11265" width="13.25" style="3" bestFit="1" customWidth="1"/>
    <col min="11266" max="11266" width="33.75" style="3" bestFit="1" customWidth="1"/>
    <col min="11267" max="11520" width="9" style="3"/>
    <col min="11521" max="11521" width="13.25" style="3" bestFit="1" customWidth="1"/>
    <col min="11522" max="11522" width="33.75" style="3" bestFit="1" customWidth="1"/>
    <col min="11523" max="11776" width="9" style="3"/>
    <col min="11777" max="11777" width="13.25" style="3" bestFit="1" customWidth="1"/>
    <col min="11778" max="11778" width="33.75" style="3" bestFit="1" customWidth="1"/>
    <col min="11779" max="12032" width="9" style="3"/>
    <col min="12033" max="12033" width="13.25" style="3" bestFit="1" customWidth="1"/>
    <col min="12034" max="12034" width="33.75" style="3" bestFit="1" customWidth="1"/>
    <col min="12035" max="12288" width="9" style="3"/>
    <col min="12289" max="12289" width="13.25" style="3" bestFit="1" customWidth="1"/>
    <col min="12290" max="12290" width="33.75" style="3" bestFit="1" customWidth="1"/>
    <col min="12291" max="12544" width="9" style="3"/>
    <col min="12545" max="12545" width="13.25" style="3" bestFit="1" customWidth="1"/>
    <col min="12546" max="12546" width="33.75" style="3" bestFit="1" customWidth="1"/>
    <col min="12547" max="12800" width="9" style="3"/>
    <col min="12801" max="12801" width="13.25" style="3" bestFit="1" customWidth="1"/>
    <col min="12802" max="12802" width="33.75" style="3" bestFit="1" customWidth="1"/>
    <col min="12803" max="13056" width="9" style="3"/>
    <col min="13057" max="13057" width="13.25" style="3" bestFit="1" customWidth="1"/>
    <col min="13058" max="13058" width="33.75" style="3" bestFit="1" customWidth="1"/>
    <col min="13059" max="13312" width="9" style="3"/>
    <col min="13313" max="13313" width="13.25" style="3" bestFit="1" customWidth="1"/>
    <col min="13314" max="13314" width="33.75" style="3" bestFit="1" customWidth="1"/>
    <col min="13315" max="13568" width="9" style="3"/>
    <col min="13569" max="13569" width="13.25" style="3" bestFit="1" customWidth="1"/>
    <col min="13570" max="13570" width="33.75" style="3" bestFit="1" customWidth="1"/>
    <col min="13571" max="13824" width="9" style="3"/>
    <col min="13825" max="13825" width="13.25" style="3" bestFit="1" customWidth="1"/>
    <col min="13826" max="13826" width="33.75" style="3" bestFit="1" customWidth="1"/>
    <col min="13827" max="14080" width="9" style="3"/>
    <col min="14081" max="14081" width="13.25" style="3" bestFit="1" customWidth="1"/>
    <col min="14082" max="14082" width="33.75" style="3" bestFit="1" customWidth="1"/>
    <col min="14083" max="14336" width="9" style="3"/>
    <col min="14337" max="14337" width="13.25" style="3" bestFit="1" customWidth="1"/>
    <col min="14338" max="14338" width="33.75" style="3" bestFit="1" customWidth="1"/>
    <col min="14339" max="14592" width="9" style="3"/>
    <col min="14593" max="14593" width="13.25" style="3" bestFit="1" customWidth="1"/>
    <col min="14594" max="14594" width="33.75" style="3" bestFit="1" customWidth="1"/>
    <col min="14595" max="14848" width="9" style="3"/>
    <col min="14849" max="14849" width="13.25" style="3" bestFit="1" customWidth="1"/>
    <col min="14850" max="14850" width="33.75" style="3" bestFit="1" customWidth="1"/>
    <col min="14851" max="15104" width="9" style="3"/>
    <col min="15105" max="15105" width="13.25" style="3" bestFit="1" customWidth="1"/>
    <col min="15106" max="15106" width="33.75" style="3" bestFit="1" customWidth="1"/>
    <col min="15107" max="15360" width="9" style="3"/>
    <col min="15361" max="15361" width="13.25" style="3" bestFit="1" customWidth="1"/>
    <col min="15362" max="15362" width="33.75" style="3" bestFit="1" customWidth="1"/>
    <col min="15363" max="15616" width="9" style="3"/>
    <col min="15617" max="15617" width="13.25" style="3" bestFit="1" customWidth="1"/>
    <col min="15618" max="15618" width="33.75" style="3" bestFit="1" customWidth="1"/>
    <col min="15619" max="15872" width="9" style="3"/>
    <col min="15873" max="15873" width="13.25" style="3" bestFit="1" customWidth="1"/>
    <col min="15874" max="15874" width="33.75" style="3" bestFit="1" customWidth="1"/>
    <col min="15875" max="16128" width="9" style="3"/>
    <col min="16129" max="16129" width="13.25" style="3" bestFit="1" customWidth="1"/>
    <col min="16130" max="16130" width="33.75" style="3" bestFit="1" customWidth="1"/>
    <col min="16131" max="16384" width="9" style="3"/>
  </cols>
  <sheetData>
    <row r="1" spans="1:2">
      <c r="A1" s="121" t="s">
        <v>0</v>
      </c>
      <c r="B1" s="2" t="s">
        <v>1868</v>
      </c>
    </row>
    <row r="2" spans="1:2">
      <c r="A2" s="121" t="s">
        <v>3</v>
      </c>
      <c r="B2" s="14" t="s">
        <v>1869</v>
      </c>
    </row>
    <row r="3" spans="1:2">
      <c r="A3" s="121" t="s">
        <v>5</v>
      </c>
      <c r="B3" s="14">
        <v>193741</v>
      </c>
    </row>
    <row r="4" spans="1:2">
      <c r="A4" s="121" t="s">
        <v>6</v>
      </c>
      <c r="B4" s="15">
        <v>44621</v>
      </c>
    </row>
    <row r="5" spans="1:2">
      <c r="A5" s="121" t="s">
        <v>8</v>
      </c>
      <c r="B5" s="15">
        <v>44621</v>
      </c>
    </row>
  </sheetData>
  <phoneticPr fontId="3"/>
  <pageMargins left="0.7" right="0.7" top="0.75" bottom="0.75" header="0.3" footer="0.3"/>
  <pageSetup paperSize="9" scale="18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CCC4-E27C-4293-8906-1F76B8E6B965}">
  <dimension ref="B2:Q19"/>
  <sheetViews>
    <sheetView zoomScale="85" zoomScaleNormal="85" workbookViewId="0">
      <pane xSplit="10" ySplit="8" topLeftCell="N9" activePane="bottomRight" state="frozen"/>
      <selection pane="topRight" activeCell="K1" sqref="K1"/>
      <selection pane="bottomLeft" activeCell="A9" sqref="A9"/>
      <selection pane="bottomRight" activeCell="C15" sqref="C15"/>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1905</v>
      </c>
      <c r="G2" s="4" t="s">
        <v>2</v>
      </c>
      <c r="H2" s="5"/>
      <c r="I2" s="6"/>
      <c r="J2" s="125">
        <f>SUM(H:H)</f>
        <v>11110</v>
      </c>
    </row>
    <row r="3" spans="2:17" ht="20.100000000000001" customHeight="1">
      <c r="B3" s="1" t="s">
        <v>3</v>
      </c>
      <c r="C3" s="1"/>
      <c r="D3" s="1"/>
      <c r="E3" s="14" t="s">
        <v>1906</v>
      </c>
    </row>
    <row r="4" spans="2:17" ht="20.100000000000001" customHeight="1">
      <c r="B4" s="1" t="s">
        <v>5</v>
      </c>
      <c r="C4" s="1"/>
      <c r="D4" s="1"/>
      <c r="E4" s="14">
        <v>193936</v>
      </c>
    </row>
    <row r="5" spans="2:17" ht="20.100000000000001" customHeight="1">
      <c r="B5" s="1" t="s">
        <v>6</v>
      </c>
      <c r="C5" s="1"/>
      <c r="D5" s="1"/>
      <c r="E5" s="15">
        <v>44595</v>
      </c>
    </row>
    <row r="6" spans="2:17" ht="20.100000000000001" customHeight="1">
      <c r="B6" s="1" t="s">
        <v>8</v>
      </c>
      <c r="C6" s="1"/>
      <c r="D6" s="1"/>
      <c r="E6" s="15">
        <v>44645</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14" si="0">F9*G9</f>
        <v>0</v>
      </c>
      <c r="I9" s="18"/>
      <c r="J9" s="146"/>
      <c r="K9" s="146"/>
      <c r="L9" s="17"/>
      <c r="M9" s="19"/>
      <c r="N9" s="16"/>
      <c r="O9" s="17"/>
      <c r="P9" s="19"/>
      <c r="Q9" s="21"/>
    </row>
    <row r="10" spans="2:17" s="205" customFormat="1" ht="19.7" customHeight="1">
      <c r="B10" s="59">
        <v>7</v>
      </c>
      <c r="C10" s="59" t="s">
        <v>178</v>
      </c>
      <c r="D10" s="59" t="s">
        <v>178</v>
      </c>
      <c r="E10" s="202" t="s">
        <v>1907</v>
      </c>
      <c r="F10" s="64">
        <v>2</v>
      </c>
      <c r="G10" s="203">
        <v>1384</v>
      </c>
      <c r="H10" s="203">
        <f t="shared" si="0"/>
        <v>2768</v>
      </c>
      <c r="I10" s="61"/>
      <c r="J10" s="50" t="s">
        <v>1908</v>
      </c>
      <c r="K10" s="62" t="s">
        <v>1909</v>
      </c>
      <c r="L10" s="64"/>
      <c r="M10" s="204">
        <v>44589</v>
      </c>
      <c r="N10" s="59"/>
      <c r="O10" s="64"/>
      <c r="P10" s="204">
        <v>44595</v>
      </c>
      <c r="Q10" s="206">
        <v>44595</v>
      </c>
    </row>
    <row r="11" spans="2:17" s="205" customFormat="1" ht="19.7" customHeight="1">
      <c r="B11" s="59">
        <v>7</v>
      </c>
      <c r="C11" s="59" t="s">
        <v>178</v>
      </c>
      <c r="D11" s="59" t="s">
        <v>178</v>
      </c>
      <c r="E11" s="202" t="s">
        <v>1910</v>
      </c>
      <c r="F11" s="64">
        <v>2</v>
      </c>
      <c r="G11" s="203">
        <v>1344</v>
      </c>
      <c r="H11" s="203">
        <f t="shared" si="0"/>
        <v>2688</v>
      </c>
      <c r="I11" s="61"/>
      <c r="J11" s="50" t="s">
        <v>1911</v>
      </c>
      <c r="K11" s="62" t="s">
        <v>1909</v>
      </c>
      <c r="L11" s="64"/>
      <c r="M11" s="204">
        <v>44589</v>
      </c>
      <c r="N11" s="59"/>
      <c r="O11" s="64"/>
      <c r="P11" s="204">
        <v>44595</v>
      </c>
      <c r="Q11" s="206">
        <v>44595</v>
      </c>
    </row>
    <row r="12" spans="2:17" s="205" customFormat="1" ht="19.7" customHeight="1">
      <c r="B12" s="59">
        <v>7</v>
      </c>
      <c r="C12" s="59" t="s">
        <v>178</v>
      </c>
      <c r="D12" s="59" t="s">
        <v>178</v>
      </c>
      <c r="E12" s="202" t="s">
        <v>1912</v>
      </c>
      <c r="F12" s="64">
        <v>2</v>
      </c>
      <c r="G12" s="203">
        <v>1184</v>
      </c>
      <c r="H12" s="203">
        <f t="shared" si="0"/>
        <v>2368</v>
      </c>
      <c r="I12" s="61"/>
      <c r="J12" s="50" t="s">
        <v>1913</v>
      </c>
      <c r="K12" s="62" t="s">
        <v>1909</v>
      </c>
      <c r="L12" s="64"/>
      <c r="M12" s="204">
        <v>44589</v>
      </c>
      <c r="N12" s="59"/>
      <c r="O12" s="64"/>
      <c r="P12" s="204">
        <v>44595</v>
      </c>
      <c r="Q12" s="206">
        <v>44595</v>
      </c>
    </row>
    <row r="13" spans="2:17" s="205" customFormat="1" ht="19.7" customHeight="1">
      <c r="B13" s="59">
        <v>7</v>
      </c>
      <c r="C13" s="59" t="s">
        <v>178</v>
      </c>
      <c r="D13" s="59" t="s">
        <v>178</v>
      </c>
      <c r="E13" s="202" t="s">
        <v>1914</v>
      </c>
      <c r="F13" s="64">
        <v>2</v>
      </c>
      <c r="G13" s="203">
        <v>893</v>
      </c>
      <c r="H13" s="203">
        <f t="shared" si="0"/>
        <v>1786</v>
      </c>
      <c r="I13" s="61"/>
      <c r="J13" s="50" t="s">
        <v>1512</v>
      </c>
      <c r="K13" s="62" t="s">
        <v>1909</v>
      </c>
      <c r="L13" s="64"/>
      <c r="M13" s="204">
        <v>44589</v>
      </c>
      <c r="N13" s="59"/>
      <c r="O13" s="64"/>
      <c r="P13" s="204">
        <v>44595</v>
      </c>
      <c r="Q13" s="206">
        <v>44595</v>
      </c>
    </row>
    <row r="14" spans="2:17" s="205" customFormat="1" ht="19.7" customHeight="1">
      <c r="B14" s="59">
        <v>7</v>
      </c>
      <c r="C14" s="59" t="s">
        <v>178</v>
      </c>
      <c r="D14" s="59" t="s">
        <v>178</v>
      </c>
      <c r="E14" s="202" t="s">
        <v>1915</v>
      </c>
      <c r="F14" s="64">
        <v>2</v>
      </c>
      <c r="G14" s="203">
        <v>750</v>
      </c>
      <c r="H14" s="203">
        <f t="shared" si="0"/>
        <v>1500</v>
      </c>
      <c r="I14" s="61"/>
      <c r="J14" s="50" t="s">
        <v>1916</v>
      </c>
      <c r="K14" s="62" t="s">
        <v>1909</v>
      </c>
      <c r="L14" s="64"/>
      <c r="M14" s="204">
        <v>44589</v>
      </c>
      <c r="N14" s="59"/>
      <c r="O14" s="64"/>
      <c r="P14" s="204">
        <v>44595</v>
      </c>
      <c r="Q14" s="206">
        <v>44595</v>
      </c>
    </row>
    <row r="15" spans="2:17" s="205" customFormat="1" ht="19.7" customHeight="1">
      <c r="B15" s="59"/>
      <c r="C15" s="59"/>
      <c r="D15" s="59"/>
      <c r="E15" s="202"/>
      <c r="F15" s="64"/>
      <c r="G15" s="203">
        <v>0</v>
      </c>
      <c r="H15" s="203">
        <f>F15*G15</f>
        <v>0</v>
      </c>
      <c r="I15" s="61"/>
      <c r="J15" s="50"/>
      <c r="K15" s="64"/>
      <c r="L15" s="64"/>
      <c r="M15" s="204"/>
      <c r="N15" s="59"/>
      <c r="O15" s="64"/>
      <c r="P15" s="204"/>
      <c r="Q15" s="206"/>
    </row>
    <row r="16" spans="2:17" s="205" customFormat="1" ht="19.7" customHeight="1">
      <c r="B16" s="59"/>
      <c r="C16" s="59"/>
      <c r="D16" s="59"/>
      <c r="E16" s="202"/>
      <c r="F16" s="64"/>
      <c r="G16" s="203">
        <v>0</v>
      </c>
      <c r="H16" s="203">
        <f>F16*G16</f>
        <v>0</v>
      </c>
      <c r="I16" s="61"/>
      <c r="J16" s="50"/>
      <c r="K16" s="64"/>
      <c r="L16" s="64"/>
      <c r="M16" s="204"/>
      <c r="N16" s="59"/>
      <c r="O16" s="64"/>
      <c r="P16" s="204"/>
      <c r="Q16" s="206"/>
    </row>
    <row r="17" spans="2:17" s="9" customFormat="1" ht="19.7" customHeight="1">
      <c r="B17" s="16"/>
      <c r="C17" s="16"/>
      <c r="D17" s="16"/>
      <c r="E17" s="145"/>
      <c r="F17" s="17"/>
      <c r="G17" s="52">
        <v>0</v>
      </c>
      <c r="H17" s="52">
        <f>F17*G17</f>
        <v>0</v>
      </c>
      <c r="I17" s="18"/>
      <c r="J17" s="54"/>
      <c r="K17" s="17"/>
      <c r="L17" s="17"/>
      <c r="M17" s="19"/>
      <c r="N17" s="16"/>
      <c r="O17" s="17"/>
      <c r="P17" s="19"/>
      <c r="Q17" s="21"/>
    </row>
    <row r="18" spans="2:17" s="9" customFormat="1" ht="19.7" customHeight="1">
      <c r="B18" s="16"/>
      <c r="C18" s="16"/>
      <c r="D18" s="16"/>
      <c r="E18" s="145"/>
      <c r="F18" s="17"/>
      <c r="G18" s="52">
        <v>0</v>
      </c>
      <c r="H18" s="52">
        <f>F18*G18</f>
        <v>0</v>
      </c>
      <c r="I18" s="18"/>
      <c r="J18" s="54"/>
      <c r="K18" s="17"/>
      <c r="L18" s="17"/>
      <c r="M18" s="19"/>
      <c r="N18" s="16"/>
      <c r="O18" s="17"/>
      <c r="P18" s="19"/>
      <c r="Q18" s="21"/>
    </row>
    <row r="19" spans="2:17">
      <c r="G19" s="11"/>
      <c r="H19" s="11"/>
    </row>
  </sheetData>
  <autoFilter ref="B8:O18" xr:uid="{06243C3C-0628-478F-AB86-2FA7C9470456}"/>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81F5A-62A8-4F0B-A8D8-D04CE665B184}">
  <dimension ref="A2:Q66"/>
  <sheetViews>
    <sheetView zoomScale="85" zoomScaleNormal="85" workbookViewId="0">
      <pane xSplit="10" ySplit="10" topLeftCell="L11" activePane="bottomRight" state="frozen"/>
      <selection pane="topRight" activeCell="K1" sqref="K1"/>
      <selection pane="bottomLeft" activeCell="A9" sqref="A9"/>
      <selection pane="bottomRight" activeCell="I30" sqref="I30"/>
    </sheetView>
  </sheetViews>
  <sheetFormatPr defaultRowHeight="18.75"/>
  <cols>
    <col min="1" max="1" width="7.125" style="3" customWidth="1"/>
    <col min="2" max="2" width="18.125" style="9" customWidth="1"/>
    <col min="3" max="3" width="14.375" style="3" bestFit="1" customWidth="1"/>
    <col min="4" max="4" width="13.125" style="3" bestFit="1" customWidth="1"/>
    <col min="5" max="5" width="45.875" style="3" customWidth="1"/>
    <col min="6" max="6" width="6.125" style="9" customWidth="1"/>
    <col min="7" max="8" width="9.875" style="3" bestFit="1" customWidth="1"/>
    <col min="9" max="9" width="5.875" style="11" customWidth="1"/>
    <col min="10" max="10" width="35.5" style="3" customWidth="1"/>
    <col min="11" max="11" width="44.125" style="3" customWidth="1"/>
    <col min="12" max="12" width="11" style="9" customWidth="1"/>
    <col min="13" max="13" width="13.875" style="10" customWidth="1"/>
    <col min="14" max="14" width="6.375" style="3" customWidth="1"/>
    <col min="15" max="15" width="17.875" style="11" customWidth="1"/>
    <col min="16" max="16" width="16.875" style="126" customWidth="1"/>
    <col min="17" max="17" width="15.625" style="13" customWidth="1"/>
    <col min="18" max="256" width="9" style="3"/>
    <col min="257" max="257" width="7.125" style="3" customWidth="1"/>
    <col min="258" max="258" width="18.125" style="3" customWidth="1"/>
    <col min="259" max="259" width="14.375" style="3" bestFit="1" customWidth="1"/>
    <col min="260" max="260" width="13.125" style="3" bestFit="1" customWidth="1"/>
    <col min="261" max="261" width="45.875" style="3" customWidth="1"/>
    <col min="262" max="262" width="6.125" style="3" customWidth="1"/>
    <col min="263" max="264" width="9.875" style="3" bestFit="1" customWidth="1"/>
    <col min="265" max="265" width="5.875" style="3" customWidth="1"/>
    <col min="266" max="266" width="35.5" style="3" customWidth="1"/>
    <col min="267" max="267" width="44.125" style="3" customWidth="1"/>
    <col min="268" max="268" width="11" style="3" customWidth="1"/>
    <col min="269" max="269" width="13.875" style="3" customWidth="1"/>
    <col min="270" max="270" width="6.375" style="3" customWidth="1"/>
    <col min="271" max="271" width="17.875" style="3" customWidth="1"/>
    <col min="272" max="272" width="16.875" style="3" customWidth="1"/>
    <col min="273" max="273" width="15.625" style="3" customWidth="1"/>
    <col min="274" max="512" width="9" style="3"/>
    <col min="513" max="513" width="7.125" style="3" customWidth="1"/>
    <col min="514" max="514" width="18.125" style="3" customWidth="1"/>
    <col min="515" max="515" width="14.375" style="3" bestFit="1" customWidth="1"/>
    <col min="516" max="516" width="13.125" style="3" bestFit="1" customWidth="1"/>
    <col min="517" max="517" width="45.875" style="3" customWidth="1"/>
    <col min="518" max="518" width="6.125" style="3" customWidth="1"/>
    <col min="519" max="520" width="9.875" style="3" bestFit="1" customWidth="1"/>
    <col min="521" max="521" width="5.875" style="3" customWidth="1"/>
    <col min="522" max="522" width="35.5" style="3" customWidth="1"/>
    <col min="523" max="523" width="44.125" style="3" customWidth="1"/>
    <col min="524" max="524" width="11" style="3" customWidth="1"/>
    <col min="525" max="525" width="13.875" style="3" customWidth="1"/>
    <col min="526" max="526" width="6.375" style="3" customWidth="1"/>
    <col min="527" max="527" width="17.875" style="3" customWidth="1"/>
    <col min="528" max="528" width="16.875" style="3" customWidth="1"/>
    <col min="529" max="529" width="15.625" style="3" customWidth="1"/>
    <col min="530" max="768" width="9" style="3"/>
    <col min="769" max="769" width="7.125" style="3" customWidth="1"/>
    <col min="770" max="770" width="18.125" style="3" customWidth="1"/>
    <col min="771" max="771" width="14.375" style="3" bestFit="1" customWidth="1"/>
    <col min="772" max="772" width="13.125" style="3" bestFit="1" customWidth="1"/>
    <col min="773" max="773" width="45.875" style="3" customWidth="1"/>
    <col min="774" max="774" width="6.125" style="3" customWidth="1"/>
    <col min="775" max="776" width="9.875" style="3" bestFit="1" customWidth="1"/>
    <col min="777" max="777" width="5.875" style="3" customWidth="1"/>
    <col min="778" max="778" width="35.5" style="3" customWidth="1"/>
    <col min="779" max="779" width="44.125" style="3" customWidth="1"/>
    <col min="780" max="780" width="11" style="3" customWidth="1"/>
    <col min="781" max="781" width="13.875" style="3" customWidth="1"/>
    <col min="782" max="782" width="6.375" style="3" customWidth="1"/>
    <col min="783" max="783" width="17.875" style="3" customWidth="1"/>
    <col min="784" max="784" width="16.875" style="3" customWidth="1"/>
    <col min="785" max="785" width="15.625" style="3" customWidth="1"/>
    <col min="786" max="1024" width="9" style="3"/>
    <col min="1025" max="1025" width="7.125" style="3" customWidth="1"/>
    <col min="1026" max="1026" width="18.125" style="3" customWidth="1"/>
    <col min="1027" max="1027" width="14.375" style="3" bestFit="1" customWidth="1"/>
    <col min="1028" max="1028" width="13.125" style="3" bestFit="1" customWidth="1"/>
    <col min="1029" max="1029" width="45.875" style="3" customWidth="1"/>
    <col min="1030" max="1030" width="6.125" style="3" customWidth="1"/>
    <col min="1031" max="1032" width="9.875" style="3" bestFit="1" customWidth="1"/>
    <col min="1033" max="1033" width="5.875" style="3" customWidth="1"/>
    <col min="1034" max="1034" width="35.5" style="3" customWidth="1"/>
    <col min="1035" max="1035" width="44.125" style="3" customWidth="1"/>
    <col min="1036" max="1036" width="11" style="3" customWidth="1"/>
    <col min="1037" max="1037" width="13.875" style="3" customWidth="1"/>
    <col min="1038" max="1038" width="6.375" style="3" customWidth="1"/>
    <col min="1039" max="1039" width="17.875" style="3" customWidth="1"/>
    <col min="1040" max="1040" width="16.875" style="3" customWidth="1"/>
    <col min="1041" max="1041" width="15.625" style="3" customWidth="1"/>
    <col min="1042" max="1280" width="9" style="3"/>
    <col min="1281" max="1281" width="7.125" style="3" customWidth="1"/>
    <col min="1282" max="1282" width="18.125" style="3" customWidth="1"/>
    <col min="1283" max="1283" width="14.375" style="3" bestFit="1" customWidth="1"/>
    <col min="1284" max="1284" width="13.125" style="3" bestFit="1" customWidth="1"/>
    <col min="1285" max="1285" width="45.875" style="3" customWidth="1"/>
    <col min="1286" max="1286" width="6.125" style="3" customWidth="1"/>
    <col min="1287" max="1288" width="9.875" style="3" bestFit="1" customWidth="1"/>
    <col min="1289" max="1289" width="5.875" style="3" customWidth="1"/>
    <col min="1290" max="1290" width="35.5" style="3" customWidth="1"/>
    <col min="1291" max="1291" width="44.125" style="3" customWidth="1"/>
    <col min="1292" max="1292" width="11" style="3" customWidth="1"/>
    <col min="1293" max="1293" width="13.875" style="3" customWidth="1"/>
    <col min="1294" max="1294" width="6.375" style="3" customWidth="1"/>
    <col min="1295" max="1295" width="17.875" style="3" customWidth="1"/>
    <col min="1296" max="1296" width="16.875" style="3" customWidth="1"/>
    <col min="1297" max="1297" width="15.625" style="3" customWidth="1"/>
    <col min="1298" max="1536" width="9" style="3"/>
    <col min="1537" max="1537" width="7.125" style="3" customWidth="1"/>
    <col min="1538" max="1538" width="18.125" style="3" customWidth="1"/>
    <col min="1539" max="1539" width="14.375" style="3" bestFit="1" customWidth="1"/>
    <col min="1540" max="1540" width="13.125" style="3" bestFit="1" customWidth="1"/>
    <col min="1541" max="1541" width="45.875" style="3" customWidth="1"/>
    <col min="1542" max="1542" width="6.125" style="3" customWidth="1"/>
    <col min="1543" max="1544" width="9.875" style="3" bestFit="1" customWidth="1"/>
    <col min="1545" max="1545" width="5.875" style="3" customWidth="1"/>
    <col min="1546" max="1546" width="35.5" style="3" customWidth="1"/>
    <col min="1547" max="1547" width="44.125" style="3" customWidth="1"/>
    <col min="1548" max="1548" width="11" style="3" customWidth="1"/>
    <col min="1549" max="1549" width="13.875" style="3" customWidth="1"/>
    <col min="1550" max="1550" width="6.375" style="3" customWidth="1"/>
    <col min="1551" max="1551" width="17.875" style="3" customWidth="1"/>
    <col min="1552" max="1552" width="16.875" style="3" customWidth="1"/>
    <col min="1553" max="1553" width="15.625" style="3" customWidth="1"/>
    <col min="1554" max="1792" width="9" style="3"/>
    <col min="1793" max="1793" width="7.125" style="3" customWidth="1"/>
    <col min="1794" max="1794" width="18.125" style="3" customWidth="1"/>
    <col min="1795" max="1795" width="14.375" style="3" bestFit="1" customWidth="1"/>
    <col min="1796" max="1796" width="13.125" style="3" bestFit="1" customWidth="1"/>
    <col min="1797" max="1797" width="45.875" style="3" customWidth="1"/>
    <col min="1798" max="1798" width="6.125" style="3" customWidth="1"/>
    <col min="1799" max="1800" width="9.875" style="3" bestFit="1" customWidth="1"/>
    <col min="1801" max="1801" width="5.875" style="3" customWidth="1"/>
    <col min="1802" max="1802" width="35.5" style="3" customWidth="1"/>
    <col min="1803" max="1803" width="44.125" style="3" customWidth="1"/>
    <col min="1804" max="1804" width="11" style="3" customWidth="1"/>
    <col min="1805" max="1805" width="13.875" style="3" customWidth="1"/>
    <col min="1806" max="1806" width="6.375" style="3" customWidth="1"/>
    <col min="1807" max="1807" width="17.875" style="3" customWidth="1"/>
    <col min="1808" max="1808" width="16.875" style="3" customWidth="1"/>
    <col min="1809" max="1809" width="15.625" style="3" customWidth="1"/>
    <col min="1810" max="2048" width="9" style="3"/>
    <col min="2049" max="2049" width="7.125" style="3" customWidth="1"/>
    <col min="2050" max="2050" width="18.125" style="3" customWidth="1"/>
    <col min="2051" max="2051" width="14.375" style="3" bestFit="1" customWidth="1"/>
    <col min="2052" max="2052" width="13.125" style="3" bestFit="1" customWidth="1"/>
    <col min="2053" max="2053" width="45.875" style="3" customWidth="1"/>
    <col min="2054" max="2054" width="6.125" style="3" customWidth="1"/>
    <col min="2055" max="2056" width="9.875" style="3" bestFit="1" customWidth="1"/>
    <col min="2057" max="2057" width="5.875" style="3" customWidth="1"/>
    <col min="2058" max="2058" width="35.5" style="3" customWidth="1"/>
    <col min="2059" max="2059" width="44.125" style="3" customWidth="1"/>
    <col min="2060" max="2060" width="11" style="3" customWidth="1"/>
    <col min="2061" max="2061" width="13.875" style="3" customWidth="1"/>
    <col min="2062" max="2062" width="6.375" style="3" customWidth="1"/>
    <col min="2063" max="2063" width="17.875" style="3" customWidth="1"/>
    <col min="2064" max="2064" width="16.875" style="3" customWidth="1"/>
    <col min="2065" max="2065" width="15.625" style="3" customWidth="1"/>
    <col min="2066" max="2304" width="9" style="3"/>
    <col min="2305" max="2305" width="7.125" style="3" customWidth="1"/>
    <col min="2306" max="2306" width="18.125" style="3" customWidth="1"/>
    <col min="2307" max="2307" width="14.375" style="3" bestFit="1" customWidth="1"/>
    <col min="2308" max="2308" width="13.125" style="3" bestFit="1" customWidth="1"/>
    <col min="2309" max="2309" width="45.875" style="3" customWidth="1"/>
    <col min="2310" max="2310" width="6.125" style="3" customWidth="1"/>
    <col min="2311" max="2312" width="9.875" style="3" bestFit="1" customWidth="1"/>
    <col min="2313" max="2313" width="5.875" style="3" customWidth="1"/>
    <col min="2314" max="2314" width="35.5" style="3" customWidth="1"/>
    <col min="2315" max="2315" width="44.125" style="3" customWidth="1"/>
    <col min="2316" max="2316" width="11" style="3" customWidth="1"/>
    <col min="2317" max="2317" width="13.875" style="3" customWidth="1"/>
    <col min="2318" max="2318" width="6.375" style="3" customWidth="1"/>
    <col min="2319" max="2319" width="17.875" style="3" customWidth="1"/>
    <col min="2320" max="2320" width="16.875" style="3" customWidth="1"/>
    <col min="2321" max="2321" width="15.625" style="3" customWidth="1"/>
    <col min="2322" max="2560" width="9" style="3"/>
    <col min="2561" max="2561" width="7.125" style="3" customWidth="1"/>
    <col min="2562" max="2562" width="18.125" style="3" customWidth="1"/>
    <col min="2563" max="2563" width="14.375" style="3" bestFit="1" customWidth="1"/>
    <col min="2564" max="2564" width="13.125" style="3" bestFit="1" customWidth="1"/>
    <col min="2565" max="2565" width="45.875" style="3" customWidth="1"/>
    <col min="2566" max="2566" width="6.125" style="3" customWidth="1"/>
    <col min="2567" max="2568" width="9.875" style="3" bestFit="1" customWidth="1"/>
    <col min="2569" max="2569" width="5.875" style="3" customWidth="1"/>
    <col min="2570" max="2570" width="35.5" style="3" customWidth="1"/>
    <col min="2571" max="2571" width="44.125" style="3" customWidth="1"/>
    <col min="2572" max="2572" width="11" style="3" customWidth="1"/>
    <col min="2573" max="2573" width="13.875" style="3" customWidth="1"/>
    <col min="2574" max="2574" width="6.375" style="3" customWidth="1"/>
    <col min="2575" max="2575" width="17.875" style="3" customWidth="1"/>
    <col min="2576" max="2576" width="16.875" style="3" customWidth="1"/>
    <col min="2577" max="2577" width="15.625" style="3" customWidth="1"/>
    <col min="2578" max="2816" width="9" style="3"/>
    <col min="2817" max="2817" width="7.125" style="3" customWidth="1"/>
    <col min="2818" max="2818" width="18.125" style="3" customWidth="1"/>
    <col min="2819" max="2819" width="14.375" style="3" bestFit="1" customWidth="1"/>
    <col min="2820" max="2820" width="13.125" style="3" bestFit="1" customWidth="1"/>
    <col min="2821" max="2821" width="45.875" style="3" customWidth="1"/>
    <col min="2822" max="2822" width="6.125" style="3" customWidth="1"/>
    <col min="2823" max="2824" width="9.875" style="3" bestFit="1" customWidth="1"/>
    <col min="2825" max="2825" width="5.875" style="3" customWidth="1"/>
    <col min="2826" max="2826" width="35.5" style="3" customWidth="1"/>
    <col min="2827" max="2827" width="44.125" style="3" customWidth="1"/>
    <col min="2828" max="2828" width="11" style="3" customWidth="1"/>
    <col min="2829" max="2829" width="13.875" style="3" customWidth="1"/>
    <col min="2830" max="2830" width="6.375" style="3" customWidth="1"/>
    <col min="2831" max="2831" width="17.875" style="3" customWidth="1"/>
    <col min="2832" max="2832" width="16.875" style="3" customWidth="1"/>
    <col min="2833" max="2833" width="15.625" style="3" customWidth="1"/>
    <col min="2834" max="3072" width="9" style="3"/>
    <col min="3073" max="3073" width="7.125" style="3" customWidth="1"/>
    <col min="3074" max="3074" width="18.125" style="3" customWidth="1"/>
    <col min="3075" max="3075" width="14.375" style="3" bestFit="1" customWidth="1"/>
    <col min="3076" max="3076" width="13.125" style="3" bestFit="1" customWidth="1"/>
    <col min="3077" max="3077" width="45.875" style="3" customWidth="1"/>
    <col min="3078" max="3078" width="6.125" style="3" customWidth="1"/>
    <col min="3079" max="3080" width="9.875" style="3" bestFit="1" customWidth="1"/>
    <col min="3081" max="3081" width="5.875" style="3" customWidth="1"/>
    <col min="3082" max="3082" width="35.5" style="3" customWidth="1"/>
    <col min="3083" max="3083" width="44.125" style="3" customWidth="1"/>
    <col min="3084" max="3084" width="11" style="3" customWidth="1"/>
    <col min="3085" max="3085" width="13.875" style="3" customWidth="1"/>
    <col min="3086" max="3086" width="6.375" style="3" customWidth="1"/>
    <col min="3087" max="3087" width="17.875" style="3" customWidth="1"/>
    <col min="3088" max="3088" width="16.875" style="3" customWidth="1"/>
    <col min="3089" max="3089" width="15.625" style="3" customWidth="1"/>
    <col min="3090" max="3328" width="9" style="3"/>
    <col min="3329" max="3329" width="7.125" style="3" customWidth="1"/>
    <col min="3330" max="3330" width="18.125" style="3" customWidth="1"/>
    <col min="3331" max="3331" width="14.375" style="3" bestFit="1" customWidth="1"/>
    <col min="3332" max="3332" width="13.125" style="3" bestFit="1" customWidth="1"/>
    <col min="3333" max="3333" width="45.875" style="3" customWidth="1"/>
    <col min="3334" max="3334" width="6.125" style="3" customWidth="1"/>
    <col min="3335" max="3336" width="9.875" style="3" bestFit="1" customWidth="1"/>
    <col min="3337" max="3337" width="5.875" style="3" customWidth="1"/>
    <col min="3338" max="3338" width="35.5" style="3" customWidth="1"/>
    <col min="3339" max="3339" width="44.125" style="3" customWidth="1"/>
    <col min="3340" max="3340" width="11" style="3" customWidth="1"/>
    <col min="3341" max="3341" width="13.875" style="3" customWidth="1"/>
    <col min="3342" max="3342" width="6.375" style="3" customWidth="1"/>
    <col min="3343" max="3343" width="17.875" style="3" customWidth="1"/>
    <col min="3344" max="3344" width="16.875" style="3" customWidth="1"/>
    <col min="3345" max="3345" width="15.625" style="3" customWidth="1"/>
    <col min="3346" max="3584" width="9" style="3"/>
    <col min="3585" max="3585" width="7.125" style="3" customWidth="1"/>
    <col min="3586" max="3586" width="18.125" style="3" customWidth="1"/>
    <col min="3587" max="3587" width="14.375" style="3" bestFit="1" customWidth="1"/>
    <col min="3588" max="3588" width="13.125" style="3" bestFit="1" customWidth="1"/>
    <col min="3589" max="3589" width="45.875" style="3" customWidth="1"/>
    <col min="3590" max="3590" width="6.125" style="3" customWidth="1"/>
    <col min="3591" max="3592" width="9.875" style="3" bestFit="1" customWidth="1"/>
    <col min="3593" max="3593" width="5.875" style="3" customWidth="1"/>
    <col min="3594" max="3594" width="35.5" style="3" customWidth="1"/>
    <col min="3595" max="3595" width="44.125" style="3" customWidth="1"/>
    <col min="3596" max="3596" width="11" style="3" customWidth="1"/>
    <col min="3597" max="3597" width="13.875" style="3" customWidth="1"/>
    <col min="3598" max="3598" width="6.375" style="3" customWidth="1"/>
    <col min="3599" max="3599" width="17.875" style="3" customWidth="1"/>
    <col min="3600" max="3600" width="16.875" style="3" customWidth="1"/>
    <col min="3601" max="3601" width="15.625" style="3" customWidth="1"/>
    <col min="3602" max="3840" width="9" style="3"/>
    <col min="3841" max="3841" width="7.125" style="3" customWidth="1"/>
    <col min="3842" max="3842" width="18.125" style="3" customWidth="1"/>
    <col min="3843" max="3843" width="14.375" style="3" bestFit="1" customWidth="1"/>
    <col min="3844" max="3844" width="13.125" style="3" bestFit="1" customWidth="1"/>
    <col min="3845" max="3845" width="45.875" style="3" customWidth="1"/>
    <col min="3846" max="3846" width="6.125" style="3" customWidth="1"/>
    <col min="3847" max="3848" width="9.875" style="3" bestFit="1" customWidth="1"/>
    <col min="3849" max="3849" width="5.875" style="3" customWidth="1"/>
    <col min="3850" max="3850" width="35.5" style="3" customWidth="1"/>
    <col min="3851" max="3851" width="44.125" style="3" customWidth="1"/>
    <col min="3852" max="3852" width="11" style="3" customWidth="1"/>
    <col min="3853" max="3853" width="13.875" style="3" customWidth="1"/>
    <col min="3854" max="3854" width="6.375" style="3" customWidth="1"/>
    <col min="3855" max="3855" width="17.875" style="3" customWidth="1"/>
    <col min="3856" max="3856" width="16.875" style="3" customWidth="1"/>
    <col min="3857" max="3857" width="15.625" style="3" customWidth="1"/>
    <col min="3858" max="4096" width="9" style="3"/>
    <col min="4097" max="4097" width="7.125" style="3" customWidth="1"/>
    <col min="4098" max="4098" width="18.125" style="3" customWidth="1"/>
    <col min="4099" max="4099" width="14.375" style="3" bestFit="1" customWidth="1"/>
    <col min="4100" max="4100" width="13.125" style="3" bestFit="1" customWidth="1"/>
    <col min="4101" max="4101" width="45.875" style="3" customWidth="1"/>
    <col min="4102" max="4102" width="6.125" style="3" customWidth="1"/>
    <col min="4103" max="4104" width="9.875" style="3" bestFit="1" customWidth="1"/>
    <col min="4105" max="4105" width="5.875" style="3" customWidth="1"/>
    <col min="4106" max="4106" width="35.5" style="3" customWidth="1"/>
    <col min="4107" max="4107" width="44.125" style="3" customWidth="1"/>
    <col min="4108" max="4108" width="11" style="3" customWidth="1"/>
    <col min="4109" max="4109" width="13.875" style="3" customWidth="1"/>
    <col min="4110" max="4110" width="6.375" style="3" customWidth="1"/>
    <col min="4111" max="4111" width="17.875" style="3" customWidth="1"/>
    <col min="4112" max="4112" width="16.875" style="3" customWidth="1"/>
    <col min="4113" max="4113" width="15.625" style="3" customWidth="1"/>
    <col min="4114" max="4352" width="9" style="3"/>
    <col min="4353" max="4353" width="7.125" style="3" customWidth="1"/>
    <col min="4354" max="4354" width="18.125" style="3" customWidth="1"/>
    <col min="4355" max="4355" width="14.375" style="3" bestFit="1" customWidth="1"/>
    <col min="4356" max="4356" width="13.125" style="3" bestFit="1" customWidth="1"/>
    <col min="4357" max="4357" width="45.875" style="3" customWidth="1"/>
    <col min="4358" max="4358" width="6.125" style="3" customWidth="1"/>
    <col min="4359" max="4360" width="9.875" style="3" bestFit="1" customWidth="1"/>
    <col min="4361" max="4361" width="5.875" style="3" customWidth="1"/>
    <col min="4362" max="4362" width="35.5" style="3" customWidth="1"/>
    <col min="4363" max="4363" width="44.125" style="3" customWidth="1"/>
    <col min="4364" max="4364" width="11" style="3" customWidth="1"/>
    <col min="4365" max="4365" width="13.875" style="3" customWidth="1"/>
    <col min="4366" max="4366" width="6.375" style="3" customWidth="1"/>
    <col min="4367" max="4367" width="17.875" style="3" customWidth="1"/>
    <col min="4368" max="4368" width="16.875" style="3" customWidth="1"/>
    <col min="4369" max="4369" width="15.625" style="3" customWidth="1"/>
    <col min="4370" max="4608" width="9" style="3"/>
    <col min="4609" max="4609" width="7.125" style="3" customWidth="1"/>
    <col min="4610" max="4610" width="18.125" style="3" customWidth="1"/>
    <col min="4611" max="4611" width="14.375" style="3" bestFit="1" customWidth="1"/>
    <col min="4612" max="4612" width="13.125" style="3" bestFit="1" customWidth="1"/>
    <col min="4613" max="4613" width="45.875" style="3" customWidth="1"/>
    <col min="4614" max="4614" width="6.125" style="3" customWidth="1"/>
    <col min="4615" max="4616" width="9.875" style="3" bestFit="1" customWidth="1"/>
    <col min="4617" max="4617" width="5.875" style="3" customWidth="1"/>
    <col min="4618" max="4618" width="35.5" style="3" customWidth="1"/>
    <col min="4619" max="4619" width="44.125" style="3" customWidth="1"/>
    <col min="4620" max="4620" width="11" style="3" customWidth="1"/>
    <col min="4621" max="4621" width="13.875" style="3" customWidth="1"/>
    <col min="4622" max="4622" width="6.375" style="3" customWidth="1"/>
    <col min="4623" max="4623" width="17.875" style="3" customWidth="1"/>
    <col min="4624" max="4624" width="16.875" style="3" customWidth="1"/>
    <col min="4625" max="4625" width="15.625" style="3" customWidth="1"/>
    <col min="4626" max="4864" width="9" style="3"/>
    <col min="4865" max="4865" width="7.125" style="3" customWidth="1"/>
    <col min="4866" max="4866" width="18.125" style="3" customWidth="1"/>
    <col min="4867" max="4867" width="14.375" style="3" bestFit="1" customWidth="1"/>
    <col min="4868" max="4868" width="13.125" style="3" bestFit="1" customWidth="1"/>
    <col min="4869" max="4869" width="45.875" style="3" customWidth="1"/>
    <col min="4870" max="4870" width="6.125" style="3" customWidth="1"/>
    <col min="4871" max="4872" width="9.875" style="3" bestFit="1" customWidth="1"/>
    <col min="4873" max="4873" width="5.875" style="3" customWidth="1"/>
    <col min="4874" max="4874" width="35.5" style="3" customWidth="1"/>
    <col min="4875" max="4875" width="44.125" style="3" customWidth="1"/>
    <col min="4876" max="4876" width="11" style="3" customWidth="1"/>
    <col min="4877" max="4877" width="13.875" style="3" customWidth="1"/>
    <col min="4878" max="4878" width="6.375" style="3" customWidth="1"/>
    <col min="4879" max="4879" width="17.875" style="3" customWidth="1"/>
    <col min="4880" max="4880" width="16.875" style="3" customWidth="1"/>
    <col min="4881" max="4881" width="15.625" style="3" customWidth="1"/>
    <col min="4882" max="5120" width="9" style="3"/>
    <col min="5121" max="5121" width="7.125" style="3" customWidth="1"/>
    <col min="5122" max="5122" width="18.125" style="3" customWidth="1"/>
    <col min="5123" max="5123" width="14.375" style="3" bestFit="1" customWidth="1"/>
    <col min="5124" max="5124" width="13.125" style="3" bestFit="1" customWidth="1"/>
    <col min="5125" max="5125" width="45.875" style="3" customWidth="1"/>
    <col min="5126" max="5126" width="6.125" style="3" customWidth="1"/>
    <col min="5127" max="5128" width="9.875" style="3" bestFit="1" customWidth="1"/>
    <col min="5129" max="5129" width="5.875" style="3" customWidth="1"/>
    <col min="5130" max="5130" width="35.5" style="3" customWidth="1"/>
    <col min="5131" max="5131" width="44.125" style="3" customWidth="1"/>
    <col min="5132" max="5132" width="11" style="3" customWidth="1"/>
    <col min="5133" max="5133" width="13.875" style="3" customWidth="1"/>
    <col min="5134" max="5134" width="6.375" style="3" customWidth="1"/>
    <col min="5135" max="5135" width="17.875" style="3" customWidth="1"/>
    <col min="5136" max="5136" width="16.875" style="3" customWidth="1"/>
    <col min="5137" max="5137" width="15.625" style="3" customWidth="1"/>
    <col min="5138" max="5376" width="9" style="3"/>
    <col min="5377" max="5377" width="7.125" style="3" customWidth="1"/>
    <col min="5378" max="5378" width="18.125" style="3" customWidth="1"/>
    <col min="5379" max="5379" width="14.375" style="3" bestFit="1" customWidth="1"/>
    <col min="5380" max="5380" width="13.125" style="3" bestFit="1" customWidth="1"/>
    <col min="5381" max="5381" width="45.875" style="3" customWidth="1"/>
    <col min="5382" max="5382" width="6.125" style="3" customWidth="1"/>
    <col min="5383" max="5384" width="9.875" style="3" bestFit="1" customWidth="1"/>
    <col min="5385" max="5385" width="5.875" style="3" customWidth="1"/>
    <col min="5386" max="5386" width="35.5" style="3" customWidth="1"/>
    <col min="5387" max="5387" width="44.125" style="3" customWidth="1"/>
    <col min="5388" max="5388" width="11" style="3" customWidth="1"/>
    <col min="5389" max="5389" width="13.875" style="3" customWidth="1"/>
    <col min="5390" max="5390" width="6.375" style="3" customWidth="1"/>
    <col min="5391" max="5391" width="17.875" style="3" customWidth="1"/>
    <col min="5392" max="5392" width="16.875" style="3" customWidth="1"/>
    <col min="5393" max="5393" width="15.625" style="3" customWidth="1"/>
    <col min="5394" max="5632" width="9" style="3"/>
    <col min="5633" max="5633" width="7.125" style="3" customWidth="1"/>
    <col min="5634" max="5634" width="18.125" style="3" customWidth="1"/>
    <col min="5635" max="5635" width="14.375" style="3" bestFit="1" customWidth="1"/>
    <col min="5636" max="5636" width="13.125" style="3" bestFit="1" customWidth="1"/>
    <col min="5637" max="5637" width="45.875" style="3" customWidth="1"/>
    <col min="5638" max="5638" width="6.125" style="3" customWidth="1"/>
    <col min="5639" max="5640" width="9.875" style="3" bestFit="1" customWidth="1"/>
    <col min="5641" max="5641" width="5.875" style="3" customWidth="1"/>
    <col min="5642" max="5642" width="35.5" style="3" customWidth="1"/>
    <col min="5643" max="5643" width="44.125" style="3" customWidth="1"/>
    <col min="5644" max="5644" width="11" style="3" customWidth="1"/>
    <col min="5645" max="5645" width="13.875" style="3" customWidth="1"/>
    <col min="5646" max="5646" width="6.375" style="3" customWidth="1"/>
    <col min="5647" max="5647" width="17.875" style="3" customWidth="1"/>
    <col min="5648" max="5648" width="16.875" style="3" customWidth="1"/>
    <col min="5649" max="5649" width="15.625" style="3" customWidth="1"/>
    <col min="5650" max="5888" width="9" style="3"/>
    <col min="5889" max="5889" width="7.125" style="3" customWidth="1"/>
    <col min="5890" max="5890" width="18.125" style="3" customWidth="1"/>
    <col min="5891" max="5891" width="14.375" style="3" bestFit="1" customWidth="1"/>
    <col min="5892" max="5892" width="13.125" style="3" bestFit="1" customWidth="1"/>
    <col min="5893" max="5893" width="45.875" style="3" customWidth="1"/>
    <col min="5894" max="5894" width="6.125" style="3" customWidth="1"/>
    <col min="5895" max="5896" width="9.875" style="3" bestFit="1" customWidth="1"/>
    <col min="5897" max="5897" width="5.875" style="3" customWidth="1"/>
    <col min="5898" max="5898" width="35.5" style="3" customWidth="1"/>
    <col min="5899" max="5899" width="44.125" style="3" customWidth="1"/>
    <col min="5900" max="5900" width="11" style="3" customWidth="1"/>
    <col min="5901" max="5901" width="13.875" style="3" customWidth="1"/>
    <col min="5902" max="5902" width="6.375" style="3" customWidth="1"/>
    <col min="5903" max="5903" width="17.875" style="3" customWidth="1"/>
    <col min="5904" max="5904" width="16.875" style="3" customWidth="1"/>
    <col min="5905" max="5905" width="15.625" style="3" customWidth="1"/>
    <col min="5906" max="6144" width="9" style="3"/>
    <col min="6145" max="6145" width="7.125" style="3" customWidth="1"/>
    <col min="6146" max="6146" width="18.125" style="3" customWidth="1"/>
    <col min="6147" max="6147" width="14.375" style="3" bestFit="1" customWidth="1"/>
    <col min="6148" max="6148" width="13.125" style="3" bestFit="1" customWidth="1"/>
    <col min="6149" max="6149" width="45.875" style="3" customWidth="1"/>
    <col min="6150" max="6150" width="6.125" style="3" customWidth="1"/>
    <col min="6151" max="6152" width="9.875" style="3" bestFit="1" customWidth="1"/>
    <col min="6153" max="6153" width="5.875" style="3" customWidth="1"/>
    <col min="6154" max="6154" width="35.5" style="3" customWidth="1"/>
    <col min="6155" max="6155" width="44.125" style="3" customWidth="1"/>
    <col min="6156" max="6156" width="11" style="3" customWidth="1"/>
    <col min="6157" max="6157" width="13.875" style="3" customWidth="1"/>
    <col min="6158" max="6158" width="6.375" style="3" customWidth="1"/>
    <col min="6159" max="6159" width="17.875" style="3" customWidth="1"/>
    <col min="6160" max="6160" width="16.875" style="3" customWidth="1"/>
    <col min="6161" max="6161" width="15.625" style="3" customWidth="1"/>
    <col min="6162" max="6400" width="9" style="3"/>
    <col min="6401" max="6401" width="7.125" style="3" customWidth="1"/>
    <col min="6402" max="6402" width="18.125" style="3" customWidth="1"/>
    <col min="6403" max="6403" width="14.375" style="3" bestFit="1" customWidth="1"/>
    <col min="6404" max="6404" width="13.125" style="3" bestFit="1" customWidth="1"/>
    <col min="6405" max="6405" width="45.875" style="3" customWidth="1"/>
    <col min="6406" max="6406" width="6.125" style="3" customWidth="1"/>
    <col min="6407" max="6408" width="9.875" style="3" bestFit="1" customWidth="1"/>
    <col min="6409" max="6409" width="5.875" style="3" customWidth="1"/>
    <col min="6410" max="6410" width="35.5" style="3" customWidth="1"/>
    <col min="6411" max="6411" width="44.125" style="3" customWidth="1"/>
    <col min="6412" max="6412" width="11" style="3" customWidth="1"/>
    <col min="6413" max="6413" width="13.875" style="3" customWidth="1"/>
    <col min="6414" max="6414" width="6.375" style="3" customWidth="1"/>
    <col min="6415" max="6415" width="17.875" style="3" customWidth="1"/>
    <col min="6416" max="6416" width="16.875" style="3" customWidth="1"/>
    <col min="6417" max="6417" width="15.625" style="3" customWidth="1"/>
    <col min="6418" max="6656" width="9" style="3"/>
    <col min="6657" max="6657" width="7.125" style="3" customWidth="1"/>
    <col min="6658" max="6658" width="18.125" style="3" customWidth="1"/>
    <col min="6659" max="6659" width="14.375" style="3" bestFit="1" customWidth="1"/>
    <col min="6660" max="6660" width="13.125" style="3" bestFit="1" customWidth="1"/>
    <col min="6661" max="6661" width="45.875" style="3" customWidth="1"/>
    <col min="6662" max="6662" width="6.125" style="3" customWidth="1"/>
    <col min="6663" max="6664" width="9.875" style="3" bestFit="1" customWidth="1"/>
    <col min="6665" max="6665" width="5.875" style="3" customWidth="1"/>
    <col min="6666" max="6666" width="35.5" style="3" customWidth="1"/>
    <col min="6667" max="6667" width="44.125" style="3" customWidth="1"/>
    <col min="6668" max="6668" width="11" style="3" customWidth="1"/>
    <col min="6669" max="6669" width="13.875" style="3" customWidth="1"/>
    <col min="6670" max="6670" width="6.375" style="3" customWidth="1"/>
    <col min="6671" max="6671" width="17.875" style="3" customWidth="1"/>
    <col min="6672" max="6672" width="16.875" style="3" customWidth="1"/>
    <col min="6673" max="6673" width="15.625" style="3" customWidth="1"/>
    <col min="6674" max="6912" width="9" style="3"/>
    <col min="6913" max="6913" width="7.125" style="3" customWidth="1"/>
    <col min="6914" max="6914" width="18.125" style="3" customWidth="1"/>
    <col min="6915" max="6915" width="14.375" style="3" bestFit="1" customWidth="1"/>
    <col min="6916" max="6916" width="13.125" style="3" bestFit="1" customWidth="1"/>
    <col min="6917" max="6917" width="45.875" style="3" customWidth="1"/>
    <col min="6918" max="6918" width="6.125" style="3" customWidth="1"/>
    <col min="6919" max="6920" width="9.875" style="3" bestFit="1" customWidth="1"/>
    <col min="6921" max="6921" width="5.875" style="3" customWidth="1"/>
    <col min="6922" max="6922" width="35.5" style="3" customWidth="1"/>
    <col min="6923" max="6923" width="44.125" style="3" customWidth="1"/>
    <col min="6924" max="6924" width="11" style="3" customWidth="1"/>
    <col min="6925" max="6925" width="13.875" style="3" customWidth="1"/>
    <col min="6926" max="6926" width="6.375" style="3" customWidth="1"/>
    <col min="6927" max="6927" width="17.875" style="3" customWidth="1"/>
    <col min="6928" max="6928" width="16.875" style="3" customWidth="1"/>
    <col min="6929" max="6929" width="15.625" style="3" customWidth="1"/>
    <col min="6930" max="7168" width="9" style="3"/>
    <col min="7169" max="7169" width="7.125" style="3" customWidth="1"/>
    <col min="7170" max="7170" width="18.125" style="3" customWidth="1"/>
    <col min="7171" max="7171" width="14.375" style="3" bestFit="1" customWidth="1"/>
    <col min="7172" max="7172" width="13.125" style="3" bestFit="1" customWidth="1"/>
    <col min="7173" max="7173" width="45.875" style="3" customWidth="1"/>
    <col min="7174" max="7174" width="6.125" style="3" customWidth="1"/>
    <col min="7175" max="7176" width="9.875" style="3" bestFit="1" customWidth="1"/>
    <col min="7177" max="7177" width="5.875" style="3" customWidth="1"/>
    <col min="7178" max="7178" width="35.5" style="3" customWidth="1"/>
    <col min="7179" max="7179" width="44.125" style="3" customWidth="1"/>
    <col min="7180" max="7180" width="11" style="3" customWidth="1"/>
    <col min="7181" max="7181" width="13.875" style="3" customWidth="1"/>
    <col min="7182" max="7182" width="6.375" style="3" customWidth="1"/>
    <col min="7183" max="7183" width="17.875" style="3" customWidth="1"/>
    <col min="7184" max="7184" width="16.875" style="3" customWidth="1"/>
    <col min="7185" max="7185" width="15.625" style="3" customWidth="1"/>
    <col min="7186" max="7424" width="9" style="3"/>
    <col min="7425" max="7425" width="7.125" style="3" customWidth="1"/>
    <col min="7426" max="7426" width="18.125" style="3" customWidth="1"/>
    <col min="7427" max="7427" width="14.375" style="3" bestFit="1" customWidth="1"/>
    <col min="7428" max="7428" width="13.125" style="3" bestFit="1" customWidth="1"/>
    <col min="7429" max="7429" width="45.875" style="3" customWidth="1"/>
    <col min="7430" max="7430" width="6.125" style="3" customWidth="1"/>
    <col min="7431" max="7432" width="9.875" style="3" bestFit="1" customWidth="1"/>
    <col min="7433" max="7433" width="5.875" style="3" customWidth="1"/>
    <col min="7434" max="7434" width="35.5" style="3" customWidth="1"/>
    <col min="7435" max="7435" width="44.125" style="3" customWidth="1"/>
    <col min="7436" max="7436" width="11" style="3" customWidth="1"/>
    <col min="7437" max="7437" width="13.875" style="3" customWidth="1"/>
    <col min="7438" max="7438" width="6.375" style="3" customWidth="1"/>
    <col min="7439" max="7439" width="17.875" style="3" customWidth="1"/>
    <col min="7440" max="7440" width="16.875" style="3" customWidth="1"/>
    <col min="7441" max="7441" width="15.625" style="3" customWidth="1"/>
    <col min="7442" max="7680" width="9" style="3"/>
    <col min="7681" max="7681" width="7.125" style="3" customWidth="1"/>
    <col min="7682" max="7682" width="18.125" style="3" customWidth="1"/>
    <col min="7683" max="7683" width="14.375" style="3" bestFit="1" customWidth="1"/>
    <col min="7684" max="7684" width="13.125" style="3" bestFit="1" customWidth="1"/>
    <col min="7685" max="7685" width="45.875" style="3" customWidth="1"/>
    <col min="7686" max="7686" width="6.125" style="3" customWidth="1"/>
    <col min="7687" max="7688" width="9.875" style="3" bestFit="1" customWidth="1"/>
    <col min="7689" max="7689" width="5.875" style="3" customWidth="1"/>
    <col min="7690" max="7690" width="35.5" style="3" customWidth="1"/>
    <col min="7691" max="7691" width="44.125" style="3" customWidth="1"/>
    <col min="7692" max="7692" width="11" style="3" customWidth="1"/>
    <col min="7693" max="7693" width="13.875" style="3" customWidth="1"/>
    <col min="7694" max="7694" width="6.375" style="3" customWidth="1"/>
    <col min="7695" max="7695" width="17.875" style="3" customWidth="1"/>
    <col min="7696" max="7696" width="16.875" style="3" customWidth="1"/>
    <col min="7697" max="7697" width="15.625" style="3" customWidth="1"/>
    <col min="7698" max="7936" width="9" style="3"/>
    <col min="7937" max="7937" width="7.125" style="3" customWidth="1"/>
    <col min="7938" max="7938" width="18.125" style="3" customWidth="1"/>
    <col min="7939" max="7939" width="14.375" style="3" bestFit="1" customWidth="1"/>
    <col min="7940" max="7940" width="13.125" style="3" bestFit="1" customWidth="1"/>
    <col min="7941" max="7941" width="45.875" style="3" customWidth="1"/>
    <col min="7942" max="7942" width="6.125" style="3" customWidth="1"/>
    <col min="7943" max="7944" width="9.875" style="3" bestFit="1" customWidth="1"/>
    <col min="7945" max="7945" width="5.875" style="3" customWidth="1"/>
    <col min="7946" max="7946" width="35.5" style="3" customWidth="1"/>
    <col min="7947" max="7947" width="44.125" style="3" customWidth="1"/>
    <col min="7948" max="7948" width="11" style="3" customWidth="1"/>
    <col min="7949" max="7949" width="13.875" style="3" customWidth="1"/>
    <col min="7950" max="7950" width="6.375" style="3" customWidth="1"/>
    <col min="7951" max="7951" width="17.875" style="3" customWidth="1"/>
    <col min="7952" max="7952" width="16.875" style="3" customWidth="1"/>
    <col min="7953" max="7953" width="15.625" style="3" customWidth="1"/>
    <col min="7954" max="8192" width="9" style="3"/>
    <col min="8193" max="8193" width="7.125" style="3" customWidth="1"/>
    <col min="8194" max="8194" width="18.125" style="3" customWidth="1"/>
    <col min="8195" max="8195" width="14.375" style="3" bestFit="1" customWidth="1"/>
    <col min="8196" max="8196" width="13.125" style="3" bestFit="1" customWidth="1"/>
    <col min="8197" max="8197" width="45.875" style="3" customWidth="1"/>
    <col min="8198" max="8198" width="6.125" style="3" customWidth="1"/>
    <col min="8199" max="8200" width="9.875" style="3" bestFit="1" customWidth="1"/>
    <col min="8201" max="8201" width="5.875" style="3" customWidth="1"/>
    <col min="8202" max="8202" width="35.5" style="3" customWidth="1"/>
    <col min="8203" max="8203" width="44.125" style="3" customWidth="1"/>
    <col min="8204" max="8204" width="11" style="3" customWidth="1"/>
    <col min="8205" max="8205" width="13.875" style="3" customWidth="1"/>
    <col min="8206" max="8206" width="6.375" style="3" customWidth="1"/>
    <col min="8207" max="8207" width="17.875" style="3" customWidth="1"/>
    <col min="8208" max="8208" width="16.875" style="3" customWidth="1"/>
    <col min="8209" max="8209" width="15.625" style="3" customWidth="1"/>
    <col min="8210" max="8448" width="9" style="3"/>
    <col min="8449" max="8449" width="7.125" style="3" customWidth="1"/>
    <col min="8450" max="8450" width="18.125" style="3" customWidth="1"/>
    <col min="8451" max="8451" width="14.375" style="3" bestFit="1" customWidth="1"/>
    <col min="8452" max="8452" width="13.125" style="3" bestFit="1" customWidth="1"/>
    <col min="8453" max="8453" width="45.875" style="3" customWidth="1"/>
    <col min="8454" max="8454" width="6.125" style="3" customWidth="1"/>
    <col min="8455" max="8456" width="9.875" style="3" bestFit="1" customWidth="1"/>
    <col min="8457" max="8457" width="5.875" style="3" customWidth="1"/>
    <col min="8458" max="8458" width="35.5" style="3" customWidth="1"/>
    <col min="8459" max="8459" width="44.125" style="3" customWidth="1"/>
    <col min="8460" max="8460" width="11" style="3" customWidth="1"/>
    <col min="8461" max="8461" width="13.875" style="3" customWidth="1"/>
    <col min="8462" max="8462" width="6.375" style="3" customWidth="1"/>
    <col min="8463" max="8463" width="17.875" style="3" customWidth="1"/>
    <col min="8464" max="8464" width="16.875" style="3" customWidth="1"/>
    <col min="8465" max="8465" width="15.625" style="3" customWidth="1"/>
    <col min="8466" max="8704" width="9" style="3"/>
    <col min="8705" max="8705" width="7.125" style="3" customWidth="1"/>
    <col min="8706" max="8706" width="18.125" style="3" customWidth="1"/>
    <col min="8707" max="8707" width="14.375" style="3" bestFit="1" customWidth="1"/>
    <col min="8708" max="8708" width="13.125" style="3" bestFit="1" customWidth="1"/>
    <col min="8709" max="8709" width="45.875" style="3" customWidth="1"/>
    <col min="8710" max="8710" width="6.125" style="3" customWidth="1"/>
    <col min="8711" max="8712" width="9.875" style="3" bestFit="1" customWidth="1"/>
    <col min="8713" max="8713" width="5.875" style="3" customWidth="1"/>
    <col min="8714" max="8714" width="35.5" style="3" customWidth="1"/>
    <col min="8715" max="8715" width="44.125" style="3" customWidth="1"/>
    <col min="8716" max="8716" width="11" style="3" customWidth="1"/>
    <col min="8717" max="8717" width="13.875" style="3" customWidth="1"/>
    <col min="8718" max="8718" width="6.375" style="3" customWidth="1"/>
    <col min="8719" max="8719" width="17.875" style="3" customWidth="1"/>
    <col min="8720" max="8720" width="16.875" style="3" customWidth="1"/>
    <col min="8721" max="8721" width="15.625" style="3" customWidth="1"/>
    <col min="8722" max="8960" width="9" style="3"/>
    <col min="8961" max="8961" width="7.125" style="3" customWidth="1"/>
    <col min="8962" max="8962" width="18.125" style="3" customWidth="1"/>
    <col min="8963" max="8963" width="14.375" style="3" bestFit="1" customWidth="1"/>
    <col min="8964" max="8964" width="13.125" style="3" bestFit="1" customWidth="1"/>
    <col min="8965" max="8965" width="45.875" style="3" customWidth="1"/>
    <col min="8966" max="8966" width="6.125" style="3" customWidth="1"/>
    <col min="8967" max="8968" width="9.875" style="3" bestFit="1" customWidth="1"/>
    <col min="8969" max="8969" width="5.875" style="3" customWidth="1"/>
    <col min="8970" max="8970" width="35.5" style="3" customWidth="1"/>
    <col min="8971" max="8971" width="44.125" style="3" customWidth="1"/>
    <col min="8972" max="8972" width="11" style="3" customWidth="1"/>
    <col min="8973" max="8973" width="13.875" style="3" customWidth="1"/>
    <col min="8974" max="8974" width="6.375" style="3" customWidth="1"/>
    <col min="8975" max="8975" width="17.875" style="3" customWidth="1"/>
    <col min="8976" max="8976" width="16.875" style="3" customWidth="1"/>
    <col min="8977" max="8977" width="15.625" style="3" customWidth="1"/>
    <col min="8978" max="9216" width="9" style="3"/>
    <col min="9217" max="9217" width="7.125" style="3" customWidth="1"/>
    <col min="9218" max="9218" width="18.125" style="3" customWidth="1"/>
    <col min="9219" max="9219" width="14.375" style="3" bestFit="1" customWidth="1"/>
    <col min="9220" max="9220" width="13.125" style="3" bestFit="1" customWidth="1"/>
    <col min="9221" max="9221" width="45.875" style="3" customWidth="1"/>
    <col min="9222" max="9222" width="6.125" style="3" customWidth="1"/>
    <col min="9223" max="9224" width="9.875" style="3" bestFit="1" customWidth="1"/>
    <col min="9225" max="9225" width="5.875" style="3" customWidth="1"/>
    <col min="9226" max="9226" width="35.5" style="3" customWidth="1"/>
    <col min="9227" max="9227" width="44.125" style="3" customWidth="1"/>
    <col min="9228" max="9228" width="11" style="3" customWidth="1"/>
    <col min="9229" max="9229" width="13.875" style="3" customWidth="1"/>
    <col min="9230" max="9230" width="6.375" style="3" customWidth="1"/>
    <col min="9231" max="9231" width="17.875" style="3" customWidth="1"/>
    <col min="9232" max="9232" width="16.875" style="3" customWidth="1"/>
    <col min="9233" max="9233" width="15.625" style="3" customWidth="1"/>
    <col min="9234" max="9472" width="9" style="3"/>
    <col min="9473" max="9473" width="7.125" style="3" customWidth="1"/>
    <col min="9474" max="9474" width="18.125" style="3" customWidth="1"/>
    <col min="9475" max="9475" width="14.375" style="3" bestFit="1" customWidth="1"/>
    <col min="9476" max="9476" width="13.125" style="3" bestFit="1" customWidth="1"/>
    <col min="9477" max="9477" width="45.875" style="3" customWidth="1"/>
    <col min="9478" max="9478" width="6.125" style="3" customWidth="1"/>
    <col min="9479" max="9480" width="9.875" style="3" bestFit="1" customWidth="1"/>
    <col min="9481" max="9481" width="5.875" style="3" customWidth="1"/>
    <col min="9482" max="9482" width="35.5" style="3" customWidth="1"/>
    <col min="9483" max="9483" width="44.125" style="3" customWidth="1"/>
    <col min="9484" max="9484" width="11" style="3" customWidth="1"/>
    <col min="9485" max="9485" width="13.875" style="3" customWidth="1"/>
    <col min="9486" max="9486" width="6.375" style="3" customWidth="1"/>
    <col min="9487" max="9487" width="17.875" style="3" customWidth="1"/>
    <col min="9488" max="9488" width="16.875" style="3" customWidth="1"/>
    <col min="9489" max="9489" width="15.625" style="3" customWidth="1"/>
    <col min="9490" max="9728" width="9" style="3"/>
    <col min="9729" max="9729" width="7.125" style="3" customWidth="1"/>
    <col min="9730" max="9730" width="18.125" style="3" customWidth="1"/>
    <col min="9731" max="9731" width="14.375" style="3" bestFit="1" customWidth="1"/>
    <col min="9732" max="9732" width="13.125" style="3" bestFit="1" customWidth="1"/>
    <col min="9733" max="9733" width="45.875" style="3" customWidth="1"/>
    <col min="9734" max="9734" width="6.125" style="3" customWidth="1"/>
    <col min="9735" max="9736" width="9.875" style="3" bestFit="1" customWidth="1"/>
    <col min="9737" max="9737" width="5.875" style="3" customWidth="1"/>
    <col min="9738" max="9738" width="35.5" style="3" customWidth="1"/>
    <col min="9739" max="9739" width="44.125" style="3" customWidth="1"/>
    <col min="9740" max="9740" width="11" style="3" customWidth="1"/>
    <col min="9741" max="9741" width="13.875" style="3" customWidth="1"/>
    <col min="9742" max="9742" width="6.375" style="3" customWidth="1"/>
    <col min="9743" max="9743" width="17.875" style="3" customWidth="1"/>
    <col min="9744" max="9744" width="16.875" style="3" customWidth="1"/>
    <col min="9745" max="9745" width="15.625" style="3" customWidth="1"/>
    <col min="9746" max="9984" width="9" style="3"/>
    <col min="9985" max="9985" width="7.125" style="3" customWidth="1"/>
    <col min="9986" max="9986" width="18.125" style="3" customWidth="1"/>
    <col min="9987" max="9987" width="14.375" style="3" bestFit="1" customWidth="1"/>
    <col min="9988" max="9988" width="13.125" style="3" bestFit="1" customWidth="1"/>
    <col min="9989" max="9989" width="45.875" style="3" customWidth="1"/>
    <col min="9990" max="9990" width="6.125" style="3" customWidth="1"/>
    <col min="9991" max="9992" width="9.875" style="3" bestFit="1" customWidth="1"/>
    <col min="9993" max="9993" width="5.875" style="3" customWidth="1"/>
    <col min="9994" max="9994" width="35.5" style="3" customWidth="1"/>
    <col min="9995" max="9995" width="44.125" style="3" customWidth="1"/>
    <col min="9996" max="9996" width="11" style="3" customWidth="1"/>
    <col min="9997" max="9997" width="13.875" style="3" customWidth="1"/>
    <col min="9998" max="9998" width="6.375" style="3" customWidth="1"/>
    <col min="9999" max="9999" width="17.875" style="3" customWidth="1"/>
    <col min="10000" max="10000" width="16.875" style="3" customWidth="1"/>
    <col min="10001" max="10001" width="15.625" style="3" customWidth="1"/>
    <col min="10002" max="10240" width="9" style="3"/>
    <col min="10241" max="10241" width="7.125" style="3" customWidth="1"/>
    <col min="10242" max="10242" width="18.125" style="3" customWidth="1"/>
    <col min="10243" max="10243" width="14.375" style="3" bestFit="1" customWidth="1"/>
    <col min="10244" max="10244" width="13.125" style="3" bestFit="1" customWidth="1"/>
    <col min="10245" max="10245" width="45.875" style="3" customWidth="1"/>
    <col min="10246" max="10246" width="6.125" style="3" customWidth="1"/>
    <col min="10247" max="10248" width="9.875" style="3" bestFit="1" customWidth="1"/>
    <col min="10249" max="10249" width="5.875" style="3" customWidth="1"/>
    <col min="10250" max="10250" width="35.5" style="3" customWidth="1"/>
    <col min="10251" max="10251" width="44.125" style="3" customWidth="1"/>
    <col min="10252" max="10252" width="11" style="3" customWidth="1"/>
    <col min="10253" max="10253" width="13.875" style="3" customWidth="1"/>
    <col min="10254" max="10254" width="6.375" style="3" customWidth="1"/>
    <col min="10255" max="10255" width="17.875" style="3" customWidth="1"/>
    <col min="10256" max="10256" width="16.875" style="3" customWidth="1"/>
    <col min="10257" max="10257" width="15.625" style="3" customWidth="1"/>
    <col min="10258" max="10496" width="9" style="3"/>
    <col min="10497" max="10497" width="7.125" style="3" customWidth="1"/>
    <col min="10498" max="10498" width="18.125" style="3" customWidth="1"/>
    <col min="10499" max="10499" width="14.375" style="3" bestFit="1" customWidth="1"/>
    <col min="10500" max="10500" width="13.125" style="3" bestFit="1" customWidth="1"/>
    <col min="10501" max="10501" width="45.875" style="3" customWidth="1"/>
    <col min="10502" max="10502" width="6.125" style="3" customWidth="1"/>
    <col min="10503" max="10504" width="9.875" style="3" bestFit="1" customWidth="1"/>
    <col min="10505" max="10505" width="5.875" style="3" customWidth="1"/>
    <col min="10506" max="10506" width="35.5" style="3" customWidth="1"/>
    <col min="10507" max="10507" width="44.125" style="3" customWidth="1"/>
    <col min="10508" max="10508" width="11" style="3" customWidth="1"/>
    <col min="10509" max="10509" width="13.875" style="3" customWidth="1"/>
    <col min="10510" max="10510" width="6.375" style="3" customWidth="1"/>
    <col min="10511" max="10511" width="17.875" style="3" customWidth="1"/>
    <col min="10512" max="10512" width="16.875" style="3" customWidth="1"/>
    <col min="10513" max="10513" width="15.625" style="3" customWidth="1"/>
    <col min="10514" max="10752" width="9" style="3"/>
    <col min="10753" max="10753" width="7.125" style="3" customWidth="1"/>
    <col min="10754" max="10754" width="18.125" style="3" customWidth="1"/>
    <col min="10755" max="10755" width="14.375" style="3" bestFit="1" customWidth="1"/>
    <col min="10756" max="10756" width="13.125" style="3" bestFit="1" customWidth="1"/>
    <col min="10757" max="10757" width="45.875" style="3" customWidth="1"/>
    <col min="10758" max="10758" width="6.125" style="3" customWidth="1"/>
    <col min="10759" max="10760" width="9.875" style="3" bestFit="1" customWidth="1"/>
    <col min="10761" max="10761" width="5.875" style="3" customWidth="1"/>
    <col min="10762" max="10762" width="35.5" style="3" customWidth="1"/>
    <col min="10763" max="10763" width="44.125" style="3" customWidth="1"/>
    <col min="10764" max="10764" width="11" style="3" customWidth="1"/>
    <col min="10765" max="10765" width="13.875" style="3" customWidth="1"/>
    <col min="10766" max="10766" width="6.375" style="3" customWidth="1"/>
    <col min="10767" max="10767" width="17.875" style="3" customWidth="1"/>
    <col min="10768" max="10768" width="16.875" style="3" customWidth="1"/>
    <col min="10769" max="10769" width="15.625" style="3" customWidth="1"/>
    <col min="10770" max="11008" width="9" style="3"/>
    <col min="11009" max="11009" width="7.125" style="3" customWidth="1"/>
    <col min="11010" max="11010" width="18.125" style="3" customWidth="1"/>
    <col min="11011" max="11011" width="14.375" style="3" bestFit="1" customWidth="1"/>
    <col min="11012" max="11012" width="13.125" style="3" bestFit="1" customWidth="1"/>
    <col min="11013" max="11013" width="45.875" style="3" customWidth="1"/>
    <col min="11014" max="11014" width="6.125" style="3" customWidth="1"/>
    <col min="11015" max="11016" width="9.875" style="3" bestFit="1" customWidth="1"/>
    <col min="11017" max="11017" width="5.875" style="3" customWidth="1"/>
    <col min="11018" max="11018" width="35.5" style="3" customWidth="1"/>
    <col min="11019" max="11019" width="44.125" style="3" customWidth="1"/>
    <col min="11020" max="11020" width="11" style="3" customWidth="1"/>
    <col min="11021" max="11021" width="13.875" style="3" customWidth="1"/>
    <col min="11022" max="11022" width="6.375" style="3" customWidth="1"/>
    <col min="11023" max="11023" width="17.875" style="3" customWidth="1"/>
    <col min="11024" max="11024" width="16.875" style="3" customWidth="1"/>
    <col min="11025" max="11025" width="15.625" style="3" customWidth="1"/>
    <col min="11026" max="11264" width="9" style="3"/>
    <col min="11265" max="11265" width="7.125" style="3" customWidth="1"/>
    <col min="11266" max="11266" width="18.125" style="3" customWidth="1"/>
    <col min="11267" max="11267" width="14.375" style="3" bestFit="1" customWidth="1"/>
    <col min="11268" max="11268" width="13.125" style="3" bestFit="1" customWidth="1"/>
    <col min="11269" max="11269" width="45.875" style="3" customWidth="1"/>
    <col min="11270" max="11270" width="6.125" style="3" customWidth="1"/>
    <col min="11271" max="11272" width="9.875" style="3" bestFit="1" customWidth="1"/>
    <col min="11273" max="11273" width="5.875" style="3" customWidth="1"/>
    <col min="11274" max="11274" width="35.5" style="3" customWidth="1"/>
    <col min="11275" max="11275" width="44.125" style="3" customWidth="1"/>
    <col min="11276" max="11276" width="11" style="3" customWidth="1"/>
    <col min="11277" max="11277" width="13.875" style="3" customWidth="1"/>
    <col min="11278" max="11278" width="6.375" style="3" customWidth="1"/>
    <col min="11279" max="11279" width="17.875" style="3" customWidth="1"/>
    <col min="11280" max="11280" width="16.875" style="3" customWidth="1"/>
    <col min="11281" max="11281" width="15.625" style="3" customWidth="1"/>
    <col min="11282" max="11520" width="9" style="3"/>
    <col min="11521" max="11521" width="7.125" style="3" customWidth="1"/>
    <col min="11522" max="11522" width="18.125" style="3" customWidth="1"/>
    <col min="11523" max="11523" width="14.375" style="3" bestFit="1" customWidth="1"/>
    <col min="11524" max="11524" width="13.125" style="3" bestFit="1" customWidth="1"/>
    <col min="11525" max="11525" width="45.875" style="3" customWidth="1"/>
    <col min="11526" max="11526" width="6.125" style="3" customWidth="1"/>
    <col min="11527" max="11528" width="9.875" style="3" bestFit="1" customWidth="1"/>
    <col min="11529" max="11529" width="5.875" style="3" customWidth="1"/>
    <col min="11530" max="11530" width="35.5" style="3" customWidth="1"/>
    <col min="11531" max="11531" width="44.125" style="3" customWidth="1"/>
    <col min="11532" max="11532" width="11" style="3" customWidth="1"/>
    <col min="11533" max="11533" width="13.875" style="3" customWidth="1"/>
    <col min="11534" max="11534" width="6.375" style="3" customWidth="1"/>
    <col min="11535" max="11535" width="17.875" style="3" customWidth="1"/>
    <col min="11536" max="11536" width="16.875" style="3" customWidth="1"/>
    <col min="11537" max="11537" width="15.625" style="3" customWidth="1"/>
    <col min="11538" max="11776" width="9" style="3"/>
    <col min="11777" max="11777" width="7.125" style="3" customWidth="1"/>
    <col min="11778" max="11778" width="18.125" style="3" customWidth="1"/>
    <col min="11779" max="11779" width="14.375" style="3" bestFit="1" customWidth="1"/>
    <col min="11780" max="11780" width="13.125" style="3" bestFit="1" customWidth="1"/>
    <col min="11781" max="11781" width="45.875" style="3" customWidth="1"/>
    <col min="11782" max="11782" width="6.125" style="3" customWidth="1"/>
    <col min="11783" max="11784" width="9.875" style="3" bestFit="1" customWidth="1"/>
    <col min="11785" max="11785" width="5.875" style="3" customWidth="1"/>
    <col min="11786" max="11786" width="35.5" style="3" customWidth="1"/>
    <col min="11787" max="11787" width="44.125" style="3" customWidth="1"/>
    <col min="11788" max="11788" width="11" style="3" customWidth="1"/>
    <col min="11789" max="11789" width="13.875" style="3" customWidth="1"/>
    <col min="11790" max="11790" width="6.375" style="3" customWidth="1"/>
    <col min="11791" max="11791" width="17.875" style="3" customWidth="1"/>
    <col min="11792" max="11792" width="16.875" style="3" customWidth="1"/>
    <col min="11793" max="11793" width="15.625" style="3" customWidth="1"/>
    <col min="11794" max="12032" width="9" style="3"/>
    <col min="12033" max="12033" width="7.125" style="3" customWidth="1"/>
    <col min="12034" max="12034" width="18.125" style="3" customWidth="1"/>
    <col min="12035" max="12035" width="14.375" style="3" bestFit="1" customWidth="1"/>
    <col min="12036" max="12036" width="13.125" style="3" bestFit="1" customWidth="1"/>
    <col min="12037" max="12037" width="45.875" style="3" customWidth="1"/>
    <col min="12038" max="12038" width="6.125" style="3" customWidth="1"/>
    <col min="12039" max="12040" width="9.875" style="3" bestFit="1" customWidth="1"/>
    <col min="12041" max="12041" width="5.875" style="3" customWidth="1"/>
    <col min="12042" max="12042" width="35.5" style="3" customWidth="1"/>
    <col min="12043" max="12043" width="44.125" style="3" customWidth="1"/>
    <col min="12044" max="12044" width="11" style="3" customWidth="1"/>
    <col min="12045" max="12045" width="13.875" style="3" customWidth="1"/>
    <col min="12046" max="12046" width="6.375" style="3" customWidth="1"/>
    <col min="12047" max="12047" width="17.875" style="3" customWidth="1"/>
    <col min="12048" max="12048" width="16.875" style="3" customWidth="1"/>
    <col min="12049" max="12049" width="15.625" style="3" customWidth="1"/>
    <col min="12050" max="12288" width="9" style="3"/>
    <col min="12289" max="12289" width="7.125" style="3" customWidth="1"/>
    <col min="12290" max="12290" width="18.125" style="3" customWidth="1"/>
    <col min="12291" max="12291" width="14.375" style="3" bestFit="1" customWidth="1"/>
    <col min="12292" max="12292" width="13.125" style="3" bestFit="1" customWidth="1"/>
    <col min="12293" max="12293" width="45.875" style="3" customWidth="1"/>
    <col min="12294" max="12294" width="6.125" style="3" customWidth="1"/>
    <col min="12295" max="12296" width="9.875" style="3" bestFit="1" customWidth="1"/>
    <col min="12297" max="12297" width="5.875" style="3" customWidth="1"/>
    <col min="12298" max="12298" width="35.5" style="3" customWidth="1"/>
    <col min="12299" max="12299" width="44.125" style="3" customWidth="1"/>
    <col min="12300" max="12300" width="11" style="3" customWidth="1"/>
    <col min="12301" max="12301" width="13.875" style="3" customWidth="1"/>
    <col min="12302" max="12302" width="6.375" style="3" customWidth="1"/>
    <col min="12303" max="12303" width="17.875" style="3" customWidth="1"/>
    <col min="12304" max="12304" width="16.875" style="3" customWidth="1"/>
    <col min="12305" max="12305" width="15.625" style="3" customWidth="1"/>
    <col min="12306" max="12544" width="9" style="3"/>
    <col min="12545" max="12545" width="7.125" style="3" customWidth="1"/>
    <col min="12546" max="12546" width="18.125" style="3" customWidth="1"/>
    <col min="12547" max="12547" width="14.375" style="3" bestFit="1" customWidth="1"/>
    <col min="12548" max="12548" width="13.125" style="3" bestFit="1" customWidth="1"/>
    <col min="12549" max="12549" width="45.875" style="3" customWidth="1"/>
    <col min="12550" max="12550" width="6.125" style="3" customWidth="1"/>
    <col min="12551" max="12552" width="9.875" style="3" bestFit="1" customWidth="1"/>
    <col min="12553" max="12553" width="5.875" style="3" customWidth="1"/>
    <col min="12554" max="12554" width="35.5" style="3" customWidth="1"/>
    <col min="12555" max="12555" width="44.125" style="3" customWidth="1"/>
    <col min="12556" max="12556" width="11" style="3" customWidth="1"/>
    <col min="12557" max="12557" width="13.875" style="3" customWidth="1"/>
    <col min="12558" max="12558" width="6.375" style="3" customWidth="1"/>
    <col min="12559" max="12559" width="17.875" style="3" customWidth="1"/>
    <col min="12560" max="12560" width="16.875" style="3" customWidth="1"/>
    <col min="12561" max="12561" width="15.625" style="3" customWidth="1"/>
    <col min="12562" max="12800" width="9" style="3"/>
    <col min="12801" max="12801" width="7.125" style="3" customWidth="1"/>
    <col min="12802" max="12802" width="18.125" style="3" customWidth="1"/>
    <col min="12803" max="12803" width="14.375" style="3" bestFit="1" customWidth="1"/>
    <col min="12804" max="12804" width="13.125" style="3" bestFit="1" customWidth="1"/>
    <col min="12805" max="12805" width="45.875" style="3" customWidth="1"/>
    <col min="12806" max="12806" width="6.125" style="3" customWidth="1"/>
    <col min="12807" max="12808" width="9.875" style="3" bestFit="1" customWidth="1"/>
    <col min="12809" max="12809" width="5.875" style="3" customWidth="1"/>
    <col min="12810" max="12810" width="35.5" style="3" customWidth="1"/>
    <col min="12811" max="12811" width="44.125" style="3" customWidth="1"/>
    <col min="12812" max="12812" width="11" style="3" customWidth="1"/>
    <col min="12813" max="12813" width="13.875" style="3" customWidth="1"/>
    <col min="12814" max="12814" width="6.375" style="3" customWidth="1"/>
    <col min="12815" max="12815" width="17.875" style="3" customWidth="1"/>
    <col min="12816" max="12816" width="16.875" style="3" customWidth="1"/>
    <col min="12817" max="12817" width="15.625" style="3" customWidth="1"/>
    <col min="12818" max="13056" width="9" style="3"/>
    <col min="13057" max="13057" width="7.125" style="3" customWidth="1"/>
    <col min="13058" max="13058" width="18.125" style="3" customWidth="1"/>
    <col min="13059" max="13059" width="14.375" style="3" bestFit="1" customWidth="1"/>
    <col min="13060" max="13060" width="13.125" style="3" bestFit="1" customWidth="1"/>
    <col min="13061" max="13061" width="45.875" style="3" customWidth="1"/>
    <col min="13062" max="13062" width="6.125" style="3" customWidth="1"/>
    <col min="13063" max="13064" width="9.875" style="3" bestFit="1" customWidth="1"/>
    <col min="13065" max="13065" width="5.875" style="3" customWidth="1"/>
    <col min="13066" max="13066" width="35.5" style="3" customWidth="1"/>
    <col min="13067" max="13067" width="44.125" style="3" customWidth="1"/>
    <col min="13068" max="13068" width="11" style="3" customWidth="1"/>
    <col min="13069" max="13069" width="13.875" style="3" customWidth="1"/>
    <col min="13070" max="13070" width="6.375" style="3" customWidth="1"/>
    <col min="13071" max="13071" width="17.875" style="3" customWidth="1"/>
    <col min="13072" max="13072" width="16.875" style="3" customWidth="1"/>
    <col min="13073" max="13073" width="15.625" style="3" customWidth="1"/>
    <col min="13074" max="13312" width="9" style="3"/>
    <col min="13313" max="13313" width="7.125" style="3" customWidth="1"/>
    <col min="13314" max="13314" width="18.125" style="3" customWidth="1"/>
    <col min="13315" max="13315" width="14.375" style="3" bestFit="1" customWidth="1"/>
    <col min="13316" max="13316" width="13.125" style="3" bestFit="1" customWidth="1"/>
    <col min="13317" max="13317" width="45.875" style="3" customWidth="1"/>
    <col min="13318" max="13318" width="6.125" style="3" customWidth="1"/>
    <col min="13319" max="13320" width="9.875" style="3" bestFit="1" customWidth="1"/>
    <col min="13321" max="13321" width="5.875" style="3" customWidth="1"/>
    <col min="13322" max="13322" width="35.5" style="3" customWidth="1"/>
    <col min="13323" max="13323" width="44.125" style="3" customWidth="1"/>
    <col min="13324" max="13324" width="11" style="3" customWidth="1"/>
    <col min="13325" max="13325" width="13.875" style="3" customWidth="1"/>
    <col min="13326" max="13326" width="6.375" style="3" customWidth="1"/>
    <col min="13327" max="13327" width="17.875" style="3" customWidth="1"/>
    <col min="13328" max="13328" width="16.875" style="3" customWidth="1"/>
    <col min="13329" max="13329" width="15.625" style="3" customWidth="1"/>
    <col min="13330" max="13568" width="9" style="3"/>
    <col min="13569" max="13569" width="7.125" style="3" customWidth="1"/>
    <col min="13570" max="13570" width="18.125" style="3" customWidth="1"/>
    <col min="13571" max="13571" width="14.375" style="3" bestFit="1" customWidth="1"/>
    <col min="13572" max="13572" width="13.125" style="3" bestFit="1" customWidth="1"/>
    <col min="13573" max="13573" width="45.875" style="3" customWidth="1"/>
    <col min="13574" max="13574" width="6.125" style="3" customWidth="1"/>
    <col min="13575" max="13576" width="9.875" style="3" bestFit="1" customWidth="1"/>
    <col min="13577" max="13577" width="5.875" style="3" customWidth="1"/>
    <col min="13578" max="13578" width="35.5" style="3" customWidth="1"/>
    <col min="13579" max="13579" width="44.125" style="3" customWidth="1"/>
    <col min="13580" max="13580" width="11" style="3" customWidth="1"/>
    <col min="13581" max="13581" width="13.875" style="3" customWidth="1"/>
    <col min="13582" max="13582" width="6.375" style="3" customWidth="1"/>
    <col min="13583" max="13583" width="17.875" style="3" customWidth="1"/>
    <col min="13584" max="13584" width="16.875" style="3" customWidth="1"/>
    <col min="13585" max="13585" width="15.625" style="3" customWidth="1"/>
    <col min="13586" max="13824" width="9" style="3"/>
    <col min="13825" max="13825" width="7.125" style="3" customWidth="1"/>
    <col min="13826" max="13826" width="18.125" style="3" customWidth="1"/>
    <col min="13827" max="13827" width="14.375" style="3" bestFit="1" customWidth="1"/>
    <col min="13828" max="13828" width="13.125" style="3" bestFit="1" customWidth="1"/>
    <col min="13829" max="13829" width="45.875" style="3" customWidth="1"/>
    <col min="13830" max="13830" width="6.125" style="3" customWidth="1"/>
    <col min="13831" max="13832" width="9.875" style="3" bestFit="1" customWidth="1"/>
    <col min="13833" max="13833" width="5.875" style="3" customWidth="1"/>
    <col min="13834" max="13834" width="35.5" style="3" customWidth="1"/>
    <col min="13835" max="13835" width="44.125" style="3" customWidth="1"/>
    <col min="13836" max="13836" width="11" style="3" customWidth="1"/>
    <col min="13837" max="13837" width="13.875" style="3" customWidth="1"/>
    <col min="13838" max="13838" width="6.375" style="3" customWidth="1"/>
    <col min="13839" max="13839" width="17.875" style="3" customWidth="1"/>
    <col min="13840" max="13840" width="16.875" style="3" customWidth="1"/>
    <col min="13841" max="13841" width="15.625" style="3" customWidth="1"/>
    <col min="13842" max="14080" width="9" style="3"/>
    <col min="14081" max="14081" width="7.125" style="3" customWidth="1"/>
    <col min="14082" max="14082" width="18.125" style="3" customWidth="1"/>
    <col min="14083" max="14083" width="14.375" style="3" bestFit="1" customWidth="1"/>
    <col min="14084" max="14084" width="13.125" style="3" bestFit="1" customWidth="1"/>
    <col min="14085" max="14085" width="45.875" style="3" customWidth="1"/>
    <col min="14086" max="14086" width="6.125" style="3" customWidth="1"/>
    <col min="14087" max="14088" width="9.875" style="3" bestFit="1" customWidth="1"/>
    <col min="14089" max="14089" width="5.875" style="3" customWidth="1"/>
    <col min="14090" max="14090" width="35.5" style="3" customWidth="1"/>
    <col min="14091" max="14091" width="44.125" style="3" customWidth="1"/>
    <col min="14092" max="14092" width="11" style="3" customWidth="1"/>
    <col min="14093" max="14093" width="13.875" style="3" customWidth="1"/>
    <col min="14094" max="14094" width="6.375" style="3" customWidth="1"/>
    <col min="14095" max="14095" width="17.875" style="3" customWidth="1"/>
    <col min="14096" max="14096" width="16.875" style="3" customWidth="1"/>
    <col min="14097" max="14097" width="15.625" style="3" customWidth="1"/>
    <col min="14098" max="14336" width="9" style="3"/>
    <col min="14337" max="14337" width="7.125" style="3" customWidth="1"/>
    <col min="14338" max="14338" width="18.125" style="3" customWidth="1"/>
    <col min="14339" max="14339" width="14.375" style="3" bestFit="1" customWidth="1"/>
    <col min="14340" max="14340" width="13.125" style="3" bestFit="1" customWidth="1"/>
    <col min="14341" max="14341" width="45.875" style="3" customWidth="1"/>
    <col min="14342" max="14342" width="6.125" style="3" customWidth="1"/>
    <col min="14343" max="14344" width="9.875" style="3" bestFit="1" customWidth="1"/>
    <col min="14345" max="14345" width="5.875" style="3" customWidth="1"/>
    <col min="14346" max="14346" width="35.5" style="3" customWidth="1"/>
    <col min="14347" max="14347" width="44.125" style="3" customWidth="1"/>
    <col min="14348" max="14348" width="11" style="3" customWidth="1"/>
    <col min="14349" max="14349" width="13.875" style="3" customWidth="1"/>
    <col min="14350" max="14350" width="6.375" style="3" customWidth="1"/>
    <col min="14351" max="14351" width="17.875" style="3" customWidth="1"/>
    <col min="14352" max="14352" width="16.875" style="3" customWidth="1"/>
    <col min="14353" max="14353" width="15.625" style="3" customWidth="1"/>
    <col min="14354" max="14592" width="9" style="3"/>
    <col min="14593" max="14593" width="7.125" style="3" customWidth="1"/>
    <col min="14594" max="14594" width="18.125" style="3" customWidth="1"/>
    <col min="14595" max="14595" width="14.375" style="3" bestFit="1" customWidth="1"/>
    <col min="14596" max="14596" width="13.125" style="3" bestFit="1" customWidth="1"/>
    <col min="14597" max="14597" width="45.875" style="3" customWidth="1"/>
    <col min="14598" max="14598" width="6.125" style="3" customWidth="1"/>
    <col min="14599" max="14600" width="9.875" style="3" bestFit="1" customWidth="1"/>
    <col min="14601" max="14601" width="5.875" style="3" customWidth="1"/>
    <col min="14602" max="14602" width="35.5" style="3" customWidth="1"/>
    <col min="14603" max="14603" width="44.125" style="3" customWidth="1"/>
    <col min="14604" max="14604" width="11" style="3" customWidth="1"/>
    <col min="14605" max="14605" width="13.875" style="3" customWidth="1"/>
    <col min="14606" max="14606" width="6.375" style="3" customWidth="1"/>
    <col min="14607" max="14607" width="17.875" style="3" customWidth="1"/>
    <col min="14608" max="14608" width="16.875" style="3" customWidth="1"/>
    <col min="14609" max="14609" width="15.625" style="3" customWidth="1"/>
    <col min="14610" max="14848" width="9" style="3"/>
    <col min="14849" max="14849" width="7.125" style="3" customWidth="1"/>
    <col min="14850" max="14850" width="18.125" style="3" customWidth="1"/>
    <col min="14851" max="14851" width="14.375" style="3" bestFit="1" customWidth="1"/>
    <col min="14852" max="14852" width="13.125" style="3" bestFit="1" customWidth="1"/>
    <col min="14853" max="14853" width="45.875" style="3" customWidth="1"/>
    <col min="14854" max="14854" width="6.125" style="3" customWidth="1"/>
    <col min="14855" max="14856" width="9.875" style="3" bestFit="1" customWidth="1"/>
    <col min="14857" max="14857" width="5.875" style="3" customWidth="1"/>
    <col min="14858" max="14858" width="35.5" style="3" customWidth="1"/>
    <col min="14859" max="14859" width="44.125" style="3" customWidth="1"/>
    <col min="14860" max="14860" width="11" style="3" customWidth="1"/>
    <col min="14861" max="14861" width="13.875" style="3" customWidth="1"/>
    <col min="14862" max="14862" width="6.375" style="3" customWidth="1"/>
    <col min="14863" max="14863" width="17.875" style="3" customWidth="1"/>
    <col min="14864" max="14864" width="16.875" style="3" customWidth="1"/>
    <col min="14865" max="14865" width="15.625" style="3" customWidth="1"/>
    <col min="14866" max="15104" width="9" style="3"/>
    <col min="15105" max="15105" width="7.125" style="3" customWidth="1"/>
    <col min="15106" max="15106" width="18.125" style="3" customWidth="1"/>
    <col min="15107" max="15107" width="14.375" style="3" bestFit="1" customWidth="1"/>
    <col min="15108" max="15108" width="13.125" style="3" bestFit="1" customWidth="1"/>
    <col min="15109" max="15109" width="45.875" style="3" customWidth="1"/>
    <col min="15110" max="15110" width="6.125" style="3" customWidth="1"/>
    <col min="15111" max="15112" width="9.875" style="3" bestFit="1" customWidth="1"/>
    <col min="15113" max="15113" width="5.875" style="3" customWidth="1"/>
    <col min="15114" max="15114" width="35.5" style="3" customWidth="1"/>
    <col min="15115" max="15115" width="44.125" style="3" customWidth="1"/>
    <col min="15116" max="15116" width="11" style="3" customWidth="1"/>
    <col min="15117" max="15117" width="13.875" style="3" customWidth="1"/>
    <col min="15118" max="15118" width="6.375" style="3" customWidth="1"/>
    <col min="15119" max="15119" width="17.875" style="3" customWidth="1"/>
    <col min="15120" max="15120" width="16.875" style="3" customWidth="1"/>
    <col min="15121" max="15121" width="15.625" style="3" customWidth="1"/>
    <col min="15122" max="15360" width="9" style="3"/>
    <col min="15361" max="15361" width="7.125" style="3" customWidth="1"/>
    <col min="15362" max="15362" width="18.125" style="3" customWidth="1"/>
    <col min="15363" max="15363" width="14.375" style="3" bestFit="1" customWidth="1"/>
    <col min="15364" max="15364" width="13.125" style="3" bestFit="1" customWidth="1"/>
    <col min="15365" max="15365" width="45.875" style="3" customWidth="1"/>
    <col min="15366" max="15366" width="6.125" style="3" customWidth="1"/>
    <col min="15367" max="15368" width="9.875" style="3" bestFit="1" customWidth="1"/>
    <col min="15369" max="15369" width="5.875" style="3" customWidth="1"/>
    <col min="15370" max="15370" width="35.5" style="3" customWidth="1"/>
    <col min="15371" max="15371" width="44.125" style="3" customWidth="1"/>
    <col min="15372" max="15372" width="11" style="3" customWidth="1"/>
    <col min="15373" max="15373" width="13.875" style="3" customWidth="1"/>
    <col min="15374" max="15374" width="6.375" style="3" customWidth="1"/>
    <col min="15375" max="15375" width="17.875" style="3" customWidth="1"/>
    <col min="15376" max="15376" width="16.875" style="3" customWidth="1"/>
    <col min="15377" max="15377" width="15.625" style="3" customWidth="1"/>
    <col min="15378" max="15616" width="9" style="3"/>
    <col min="15617" max="15617" width="7.125" style="3" customWidth="1"/>
    <col min="15618" max="15618" width="18.125" style="3" customWidth="1"/>
    <col min="15619" max="15619" width="14.375" style="3" bestFit="1" customWidth="1"/>
    <col min="15620" max="15620" width="13.125" style="3" bestFit="1" customWidth="1"/>
    <col min="15621" max="15621" width="45.875" style="3" customWidth="1"/>
    <col min="15622" max="15622" width="6.125" style="3" customWidth="1"/>
    <col min="15623" max="15624" width="9.875" style="3" bestFit="1" customWidth="1"/>
    <col min="15625" max="15625" width="5.875" style="3" customWidth="1"/>
    <col min="15626" max="15626" width="35.5" style="3" customWidth="1"/>
    <col min="15627" max="15627" width="44.125" style="3" customWidth="1"/>
    <col min="15628" max="15628" width="11" style="3" customWidth="1"/>
    <col min="15629" max="15629" width="13.875" style="3" customWidth="1"/>
    <col min="15630" max="15630" width="6.375" style="3" customWidth="1"/>
    <col min="15631" max="15631" width="17.875" style="3" customWidth="1"/>
    <col min="15632" max="15632" width="16.875" style="3" customWidth="1"/>
    <col min="15633" max="15633" width="15.625" style="3" customWidth="1"/>
    <col min="15634" max="15872" width="9" style="3"/>
    <col min="15873" max="15873" width="7.125" style="3" customWidth="1"/>
    <col min="15874" max="15874" width="18.125" style="3" customWidth="1"/>
    <col min="15875" max="15875" width="14.375" style="3" bestFit="1" customWidth="1"/>
    <col min="15876" max="15876" width="13.125" style="3" bestFit="1" customWidth="1"/>
    <col min="15877" max="15877" width="45.875" style="3" customWidth="1"/>
    <col min="15878" max="15878" width="6.125" style="3" customWidth="1"/>
    <col min="15879" max="15880" width="9.875" style="3" bestFit="1" customWidth="1"/>
    <col min="15881" max="15881" width="5.875" style="3" customWidth="1"/>
    <col min="15882" max="15882" width="35.5" style="3" customWidth="1"/>
    <col min="15883" max="15883" width="44.125" style="3" customWidth="1"/>
    <col min="15884" max="15884" width="11" style="3" customWidth="1"/>
    <col min="15885" max="15885" width="13.875" style="3" customWidth="1"/>
    <col min="15886" max="15886" width="6.375" style="3" customWidth="1"/>
    <col min="15887" max="15887" width="17.875" style="3" customWidth="1"/>
    <col min="15888" max="15888" width="16.875" style="3" customWidth="1"/>
    <col min="15889" max="15889" width="15.625" style="3" customWidth="1"/>
    <col min="15890" max="16128" width="9" style="3"/>
    <col min="16129" max="16129" width="7.125" style="3" customWidth="1"/>
    <col min="16130" max="16130" width="18.125" style="3" customWidth="1"/>
    <col min="16131" max="16131" width="14.375" style="3" bestFit="1" customWidth="1"/>
    <col min="16132" max="16132" width="13.125" style="3" bestFit="1" customWidth="1"/>
    <col min="16133" max="16133" width="45.875" style="3" customWidth="1"/>
    <col min="16134" max="16134" width="6.125" style="3" customWidth="1"/>
    <col min="16135" max="16136" width="9.875" style="3" bestFit="1" customWidth="1"/>
    <col min="16137" max="16137" width="5.875" style="3" customWidth="1"/>
    <col min="16138" max="16138" width="35.5" style="3" customWidth="1"/>
    <col min="16139" max="16139" width="44.125" style="3" customWidth="1"/>
    <col min="16140" max="16140" width="11" style="3" customWidth="1"/>
    <col min="16141" max="16141" width="13.875" style="3" customWidth="1"/>
    <col min="16142" max="16142" width="6.375" style="3" customWidth="1"/>
    <col min="16143" max="16143" width="17.875" style="3" customWidth="1"/>
    <col min="16144" max="16144" width="16.875" style="3" customWidth="1"/>
    <col min="16145" max="16145" width="15.625" style="3" customWidth="1"/>
    <col min="16146" max="16384" width="9" style="3"/>
  </cols>
  <sheetData>
    <row r="2" spans="1:17" ht="20.100000000000001" customHeight="1">
      <c r="B2" s="1" t="s">
        <v>0</v>
      </c>
      <c r="C2" s="1"/>
      <c r="D2" s="1"/>
      <c r="E2" s="2" t="s">
        <v>1917</v>
      </c>
      <c r="G2" s="4" t="s">
        <v>2</v>
      </c>
      <c r="H2" s="5"/>
      <c r="I2" s="6"/>
      <c r="J2" s="125">
        <f>SUM(H:H)</f>
        <v>71746</v>
      </c>
    </row>
    <row r="3" spans="1:17" ht="20.100000000000001" customHeight="1">
      <c r="B3" s="1" t="s">
        <v>3</v>
      </c>
      <c r="C3" s="1"/>
      <c r="D3" s="1"/>
      <c r="E3" s="14" t="s">
        <v>1918</v>
      </c>
    </row>
    <row r="4" spans="1:17" ht="20.100000000000001" customHeight="1">
      <c r="B4" s="1" t="s">
        <v>5</v>
      </c>
      <c r="C4" s="1"/>
      <c r="D4" s="1"/>
      <c r="E4" s="14">
        <v>194224</v>
      </c>
      <c r="H4" s="623"/>
      <c r="J4" s="624"/>
      <c r="K4" s="625"/>
    </row>
    <row r="5" spans="1:17" ht="20.100000000000001" customHeight="1">
      <c r="B5" s="1" t="s">
        <v>6</v>
      </c>
      <c r="C5" s="1"/>
      <c r="D5" s="1"/>
      <c r="E5" s="15">
        <v>44622</v>
      </c>
      <c r="J5" s="626"/>
      <c r="K5" s="627"/>
    </row>
    <row r="6" spans="1:17" ht="20.100000000000001" customHeight="1">
      <c r="B6" s="1" t="s">
        <v>8</v>
      </c>
      <c r="C6" s="1"/>
      <c r="D6" s="1"/>
      <c r="E6" s="15">
        <v>44623</v>
      </c>
      <c r="G6" s="628"/>
      <c r="H6" s="3" t="s">
        <v>1919</v>
      </c>
      <c r="J6" s="127"/>
      <c r="K6" s="128"/>
    </row>
    <row r="7" spans="1:17" ht="20.100000000000001" customHeight="1">
      <c r="B7" s="129"/>
      <c r="C7" s="129"/>
      <c r="D7" s="129"/>
      <c r="E7" s="130"/>
      <c r="G7" s="629"/>
      <c r="H7" s="3" t="s">
        <v>1920</v>
      </c>
      <c r="J7" s="127"/>
      <c r="K7" s="128"/>
      <c r="L7" s="131"/>
    </row>
    <row r="8" spans="1:17" ht="20.100000000000001" customHeight="1">
      <c r="B8" s="129"/>
      <c r="C8" s="129"/>
      <c r="D8" s="129"/>
      <c r="E8" s="130"/>
      <c r="G8" s="630"/>
      <c r="H8" s="631" t="s">
        <v>1921</v>
      </c>
      <c r="J8" s="127"/>
      <c r="K8" s="128"/>
      <c r="L8" s="131"/>
    </row>
    <row r="10" spans="1:17" s="9" customFormat="1" ht="19.7" customHeight="1">
      <c r="A10" s="17"/>
      <c r="B10" s="16" t="s">
        <v>9</v>
      </c>
      <c r="C10" s="16" t="s">
        <v>10</v>
      </c>
      <c r="D10" s="16" t="s">
        <v>11</v>
      </c>
      <c r="E10" s="17" t="s">
        <v>12</v>
      </c>
      <c r="F10" s="17" t="s">
        <v>13</v>
      </c>
      <c r="G10" s="17" t="s">
        <v>14</v>
      </c>
      <c r="H10" s="18" t="s">
        <v>15</v>
      </c>
      <c r="I10" s="18" t="s">
        <v>16</v>
      </c>
      <c r="J10" s="17" t="s">
        <v>17</v>
      </c>
      <c r="K10" s="17" t="s">
        <v>18</v>
      </c>
      <c r="L10" s="17" t="s">
        <v>19</v>
      </c>
      <c r="M10" s="19" t="s">
        <v>20</v>
      </c>
      <c r="N10" s="16" t="s">
        <v>21</v>
      </c>
      <c r="O10" s="17" t="s">
        <v>22</v>
      </c>
      <c r="P10" s="19" t="s">
        <v>23</v>
      </c>
      <c r="Q10" s="21" t="s">
        <v>24</v>
      </c>
    </row>
    <row r="11" spans="1:17" s="9" customFormat="1" ht="19.7" customHeight="1">
      <c r="A11" s="17"/>
      <c r="B11" s="632" t="s">
        <v>1922</v>
      </c>
      <c r="C11" s="633"/>
      <c r="D11" s="633"/>
      <c r="E11" s="634"/>
      <c r="F11" s="17"/>
      <c r="G11" s="278"/>
      <c r="H11" s="53"/>
      <c r="I11" s="286"/>
      <c r="J11" s="54"/>
      <c r="K11" s="54"/>
      <c r="L11" s="16"/>
      <c r="M11" s="19"/>
      <c r="N11" s="16"/>
      <c r="O11" s="56"/>
      <c r="P11" s="56"/>
      <c r="Q11" s="21"/>
    </row>
    <row r="12" spans="1:17" s="9" customFormat="1" ht="19.7" customHeight="1">
      <c r="A12" s="17"/>
      <c r="B12" s="16"/>
      <c r="C12" s="635"/>
      <c r="D12" s="635"/>
      <c r="E12" s="146"/>
      <c r="F12" s="636"/>
      <c r="G12" s="637"/>
      <c r="H12" s="277"/>
      <c r="I12" s="166"/>
      <c r="J12" s="510"/>
      <c r="K12" s="54"/>
      <c r="L12" s="16"/>
      <c r="M12" s="19"/>
      <c r="N12" s="16"/>
      <c r="O12" s="56"/>
      <c r="P12" s="56"/>
      <c r="Q12" s="21"/>
    </row>
    <row r="13" spans="1:17" s="9" customFormat="1" ht="19.7" customHeight="1">
      <c r="A13" s="638">
        <v>4</v>
      </c>
      <c r="B13" s="16">
        <v>1</v>
      </c>
      <c r="C13" s="639" t="s">
        <v>1923</v>
      </c>
      <c r="D13" s="639" t="s">
        <v>1923</v>
      </c>
      <c r="E13" s="640" t="s">
        <v>1924</v>
      </c>
      <c r="F13" s="638">
        <v>1</v>
      </c>
      <c r="G13" s="641">
        <v>15500</v>
      </c>
      <c r="H13" s="642">
        <f t="shared" ref="H13:H26" si="0">F13*G13</f>
        <v>15500</v>
      </c>
      <c r="I13" s="643"/>
      <c r="J13" s="644" t="s">
        <v>1925</v>
      </c>
      <c r="K13" s="54" t="s">
        <v>1926</v>
      </c>
      <c r="L13" s="16"/>
      <c r="M13" s="19">
        <v>44600</v>
      </c>
      <c r="N13" s="16"/>
      <c r="O13" s="56" t="s">
        <v>1927</v>
      </c>
      <c r="P13" s="56"/>
      <c r="Q13" s="21"/>
    </row>
    <row r="14" spans="1:17" s="9" customFormat="1" ht="19.7" customHeight="1">
      <c r="A14" s="638">
        <v>4</v>
      </c>
      <c r="B14" s="16">
        <f t="shared" ref="B14:B26" si="1">+B13+1</f>
        <v>2</v>
      </c>
      <c r="C14" s="639" t="s">
        <v>1923</v>
      </c>
      <c r="D14" s="639" t="s">
        <v>1923</v>
      </c>
      <c r="E14" s="640" t="s">
        <v>1928</v>
      </c>
      <c r="F14" s="638">
        <v>1</v>
      </c>
      <c r="G14" s="641">
        <v>29000</v>
      </c>
      <c r="H14" s="642">
        <f t="shared" si="0"/>
        <v>29000</v>
      </c>
      <c r="I14" s="643"/>
      <c r="J14" s="644" t="s">
        <v>1929</v>
      </c>
      <c r="K14" s="54" t="s">
        <v>1926</v>
      </c>
      <c r="L14" s="16"/>
      <c r="M14" s="19">
        <v>44600</v>
      </c>
      <c r="N14" s="16"/>
      <c r="O14" s="56" t="s">
        <v>1927</v>
      </c>
      <c r="P14" s="56"/>
      <c r="Q14" s="21"/>
    </row>
    <row r="15" spans="1:17" s="9" customFormat="1" ht="19.7" customHeight="1">
      <c r="A15" s="638">
        <v>4</v>
      </c>
      <c r="B15" s="16">
        <f t="shared" si="1"/>
        <v>3</v>
      </c>
      <c r="C15" s="639" t="s">
        <v>1923</v>
      </c>
      <c r="D15" s="639" t="s">
        <v>1923</v>
      </c>
      <c r="E15" s="640" t="s">
        <v>1930</v>
      </c>
      <c r="F15" s="638">
        <v>1</v>
      </c>
      <c r="G15" s="641">
        <v>11000</v>
      </c>
      <c r="H15" s="642">
        <f t="shared" si="0"/>
        <v>11000</v>
      </c>
      <c r="I15" s="643"/>
      <c r="J15" s="644" t="s">
        <v>1925</v>
      </c>
      <c r="K15" s="54" t="s">
        <v>1926</v>
      </c>
      <c r="L15" s="16"/>
      <c r="M15" s="19">
        <v>44600</v>
      </c>
      <c r="N15" s="16"/>
      <c r="O15" s="56" t="s">
        <v>1927</v>
      </c>
      <c r="P15" s="56"/>
      <c r="Q15" s="21"/>
    </row>
    <row r="16" spans="1:17" s="9" customFormat="1" ht="19.7" customHeight="1">
      <c r="A16" s="304">
        <v>5</v>
      </c>
      <c r="B16" s="16">
        <f t="shared" si="1"/>
        <v>4</v>
      </c>
      <c r="C16" s="411" t="s">
        <v>178</v>
      </c>
      <c r="D16" s="411" t="s">
        <v>178</v>
      </c>
      <c r="E16" s="438" t="s">
        <v>1931</v>
      </c>
      <c r="F16" s="645">
        <v>8</v>
      </c>
      <c r="G16" s="646">
        <v>94</v>
      </c>
      <c r="H16" s="646">
        <f t="shared" si="0"/>
        <v>752</v>
      </c>
      <c r="I16" s="647"/>
      <c r="J16" s="510" t="s">
        <v>1932</v>
      </c>
      <c r="K16" s="54" t="s">
        <v>1933</v>
      </c>
      <c r="L16" s="16"/>
      <c r="M16" s="19">
        <v>44600</v>
      </c>
      <c r="N16" s="16"/>
      <c r="O16" s="56"/>
      <c r="P16" s="56" t="s">
        <v>1927</v>
      </c>
      <c r="Q16" s="21"/>
    </row>
    <row r="17" spans="1:17" s="9" customFormat="1" ht="19.7" customHeight="1">
      <c r="A17" s="304">
        <v>5</v>
      </c>
      <c r="B17" s="16">
        <f t="shared" si="1"/>
        <v>5</v>
      </c>
      <c r="C17" s="304" t="s">
        <v>178</v>
      </c>
      <c r="D17" s="304" t="s">
        <v>178</v>
      </c>
      <c r="E17" s="438" t="s">
        <v>1934</v>
      </c>
      <c r="F17" s="648">
        <v>2</v>
      </c>
      <c r="G17" s="646">
        <v>460</v>
      </c>
      <c r="H17" s="646">
        <f t="shared" si="0"/>
        <v>920</v>
      </c>
      <c r="I17" s="646"/>
      <c r="J17" s="510" t="s">
        <v>1935</v>
      </c>
      <c r="K17" s="165"/>
      <c r="L17" s="17"/>
      <c r="M17" s="19">
        <v>44600</v>
      </c>
      <c r="N17" s="16"/>
      <c r="O17" s="56"/>
      <c r="P17" s="56" t="s">
        <v>1927</v>
      </c>
      <c r="Q17" s="21"/>
    </row>
    <row r="18" spans="1:17" s="9" customFormat="1" ht="19.7" customHeight="1">
      <c r="A18" s="304">
        <v>5</v>
      </c>
      <c r="B18" s="16">
        <f>+B17+1</f>
        <v>6</v>
      </c>
      <c r="C18" s="304" t="s">
        <v>178</v>
      </c>
      <c r="D18" s="304" t="s">
        <v>178</v>
      </c>
      <c r="E18" s="649" t="s">
        <v>1936</v>
      </c>
      <c r="F18" s="304">
        <v>1</v>
      </c>
      <c r="G18" s="646">
        <v>1100</v>
      </c>
      <c r="H18" s="646">
        <f>F18*G18</f>
        <v>1100</v>
      </c>
      <c r="I18" s="650"/>
      <c r="J18" s="146" t="s">
        <v>1937</v>
      </c>
      <c r="K18" s="651" t="s">
        <v>1938</v>
      </c>
      <c r="L18" s="17"/>
      <c r="M18" s="19">
        <v>44600</v>
      </c>
      <c r="N18" s="16"/>
      <c r="O18" s="56"/>
      <c r="P18" s="56" t="s">
        <v>1927</v>
      </c>
      <c r="Q18" s="21"/>
    </row>
    <row r="19" spans="1:17" s="9" customFormat="1" ht="19.7" customHeight="1">
      <c r="A19" s="304">
        <v>5</v>
      </c>
      <c r="B19" s="16">
        <f t="shared" si="1"/>
        <v>7</v>
      </c>
      <c r="C19" s="411" t="s">
        <v>1939</v>
      </c>
      <c r="D19" s="304" t="s">
        <v>178</v>
      </c>
      <c r="E19" s="649" t="s">
        <v>1940</v>
      </c>
      <c r="F19" s="304">
        <v>1</v>
      </c>
      <c r="G19" s="646">
        <v>3029</v>
      </c>
      <c r="H19" s="646">
        <f>F19*G19</f>
        <v>3029</v>
      </c>
      <c r="I19" s="650"/>
      <c r="J19" s="146" t="s">
        <v>1941</v>
      </c>
      <c r="K19" s="651" t="s">
        <v>1942</v>
      </c>
      <c r="L19" s="17"/>
      <c r="M19" s="19">
        <v>44600</v>
      </c>
      <c r="N19" s="16"/>
      <c r="O19" s="56"/>
      <c r="P19" s="56" t="s">
        <v>1927</v>
      </c>
      <c r="Q19" s="21"/>
    </row>
    <row r="20" spans="1:17" s="9" customFormat="1" ht="19.7" customHeight="1">
      <c r="A20" s="304">
        <v>5</v>
      </c>
      <c r="B20" s="16">
        <f t="shared" si="1"/>
        <v>8</v>
      </c>
      <c r="C20" s="304" t="s">
        <v>178</v>
      </c>
      <c r="D20" s="304" t="s">
        <v>178</v>
      </c>
      <c r="E20" s="649" t="s">
        <v>1943</v>
      </c>
      <c r="F20" s="304">
        <v>1</v>
      </c>
      <c r="G20" s="646">
        <v>1080</v>
      </c>
      <c r="H20" s="646">
        <f>F20*G20</f>
        <v>1080</v>
      </c>
      <c r="I20" s="650"/>
      <c r="J20" s="146" t="s">
        <v>1944</v>
      </c>
      <c r="K20" s="651" t="s">
        <v>1945</v>
      </c>
      <c r="L20" s="17"/>
      <c r="M20" s="19">
        <v>44600</v>
      </c>
      <c r="N20" s="16"/>
      <c r="O20" s="56"/>
      <c r="P20" s="56" t="s">
        <v>1927</v>
      </c>
      <c r="Q20" s="21"/>
    </row>
    <row r="21" spans="1:17" s="9" customFormat="1" ht="19.7" customHeight="1">
      <c r="A21" s="304">
        <v>5</v>
      </c>
      <c r="B21" s="16">
        <f t="shared" si="1"/>
        <v>9</v>
      </c>
      <c r="C21" s="304" t="s">
        <v>178</v>
      </c>
      <c r="D21" s="304" t="s">
        <v>178</v>
      </c>
      <c r="E21" s="649" t="s">
        <v>1946</v>
      </c>
      <c r="F21" s="304">
        <v>1</v>
      </c>
      <c r="G21" s="646">
        <v>1080</v>
      </c>
      <c r="H21" s="646">
        <f>F21*G21</f>
        <v>1080</v>
      </c>
      <c r="I21" s="650"/>
      <c r="J21" s="146" t="s">
        <v>1947</v>
      </c>
      <c r="K21" s="651" t="s">
        <v>1945</v>
      </c>
      <c r="L21" s="17"/>
      <c r="M21" s="19">
        <v>44600</v>
      </c>
      <c r="N21" s="16"/>
      <c r="O21" s="56"/>
      <c r="P21" s="56" t="s">
        <v>1927</v>
      </c>
      <c r="Q21" s="21"/>
    </row>
    <row r="22" spans="1:17" s="9" customFormat="1" ht="19.7" customHeight="1">
      <c r="A22" s="652">
        <v>5</v>
      </c>
      <c r="B22" s="16">
        <f>+B21+1</f>
        <v>10</v>
      </c>
      <c r="C22" s="653" t="s">
        <v>96</v>
      </c>
      <c r="D22" s="654" t="s">
        <v>55</v>
      </c>
      <c r="E22" s="655" t="s">
        <v>1948</v>
      </c>
      <c r="F22" s="656">
        <v>1</v>
      </c>
      <c r="G22" s="657">
        <v>5050</v>
      </c>
      <c r="H22" s="658">
        <f t="shared" si="0"/>
        <v>5050</v>
      </c>
      <c r="I22" s="659"/>
      <c r="J22" s="173" t="s">
        <v>1949</v>
      </c>
      <c r="K22" s="660" t="s">
        <v>1950</v>
      </c>
      <c r="L22" s="661" t="s">
        <v>1951</v>
      </c>
      <c r="M22" s="19"/>
      <c r="N22" s="16"/>
      <c r="O22" s="56"/>
      <c r="P22" s="482" t="s">
        <v>1952</v>
      </c>
      <c r="Q22" s="21"/>
    </row>
    <row r="23" spans="1:17" s="9" customFormat="1" ht="19.7" customHeight="1">
      <c r="A23" s="652">
        <v>5</v>
      </c>
      <c r="B23" s="16">
        <f>+B22+1</f>
        <v>11</v>
      </c>
      <c r="C23" s="662" t="s">
        <v>1953</v>
      </c>
      <c r="D23" s="662" t="s">
        <v>178</v>
      </c>
      <c r="E23" s="663" t="s">
        <v>1954</v>
      </c>
      <c r="F23" s="656">
        <v>1</v>
      </c>
      <c r="G23" s="657">
        <v>232</v>
      </c>
      <c r="H23" s="658">
        <f t="shared" si="0"/>
        <v>232</v>
      </c>
      <c r="I23" s="659"/>
      <c r="J23" s="173" t="s">
        <v>1955</v>
      </c>
      <c r="K23" s="165"/>
      <c r="L23" s="17"/>
      <c r="M23" s="19">
        <v>44600</v>
      </c>
      <c r="N23" s="19"/>
      <c r="O23" s="56"/>
      <c r="P23" s="56" t="s">
        <v>1927</v>
      </c>
      <c r="Q23" s="21"/>
    </row>
    <row r="24" spans="1:17" s="9" customFormat="1" ht="19.7" customHeight="1">
      <c r="A24" s="652">
        <v>5</v>
      </c>
      <c r="B24" s="16">
        <f t="shared" si="1"/>
        <v>12</v>
      </c>
      <c r="C24" s="662" t="s">
        <v>1953</v>
      </c>
      <c r="D24" s="662" t="s">
        <v>178</v>
      </c>
      <c r="E24" s="664" t="s">
        <v>1956</v>
      </c>
      <c r="F24" s="665">
        <v>1</v>
      </c>
      <c r="G24" s="666">
        <v>644</v>
      </c>
      <c r="H24" s="664">
        <f t="shared" si="0"/>
        <v>644</v>
      </c>
      <c r="I24" s="667"/>
      <c r="J24" s="54" t="s">
        <v>1957</v>
      </c>
      <c r="K24" s="165"/>
      <c r="L24" s="17"/>
      <c r="M24" s="19">
        <v>44600</v>
      </c>
      <c r="N24" s="19"/>
      <c r="O24" s="19"/>
      <c r="P24" s="56" t="s">
        <v>1927</v>
      </c>
      <c r="Q24" s="21"/>
    </row>
    <row r="25" spans="1:17" s="9" customFormat="1" ht="19.7" customHeight="1">
      <c r="A25" s="652">
        <v>5</v>
      </c>
      <c r="B25" s="16">
        <f t="shared" si="1"/>
        <v>13</v>
      </c>
      <c r="C25" s="662" t="s">
        <v>1958</v>
      </c>
      <c r="D25" s="662" t="s">
        <v>178</v>
      </c>
      <c r="E25" s="668" t="s">
        <v>1959</v>
      </c>
      <c r="F25" s="669">
        <v>1</v>
      </c>
      <c r="G25" s="658">
        <v>149</v>
      </c>
      <c r="H25" s="658">
        <f t="shared" si="0"/>
        <v>149</v>
      </c>
      <c r="I25" s="670"/>
      <c r="J25" s="146" t="s">
        <v>1960</v>
      </c>
      <c r="K25" s="165"/>
      <c r="L25" s="17"/>
      <c r="M25" s="19">
        <v>44600</v>
      </c>
      <c r="N25" s="19"/>
      <c r="O25" s="671"/>
      <c r="P25" s="56" t="s">
        <v>1927</v>
      </c>
      <c r="Q25" s="21"/>
    </row>
    <row r="26" spans="1:17" s="9" customFormat="1" ht="19.7" customHeight="1">
      <c r="A26" s="652">
        <v>5</v>
      </c>
      <c r="B26" s="16">
        <f t="shared" si="1"/>
        <v>14</v>
      </c>
      <c r="C26" s="662" t="s">
        <v>178</v>
      </c>
      <c r="D26" s="662" t="s">
        <v>178</v>
      </c>
      <c r="E26" s="668" t="s">
        <v>1961</v>
      </c>
      <c r="F26" s="669">
        <v>1</v>
      </c>
      <c r="G26" s="658">
        <v>2210</v>
      </c>
      <c r="H26" s="658">
        <f t="shared" si="0"/>
        <v>2210</v>
      </c>
      <c r="I26" s="670"/>
      <c r="J26" s="146" t="s">
        <v>1962</v>
      </c>
      <c r="K26" s="672"/>
      <c r="L26" s="17"/>
      <c r="M26" s="19">
        <v>44600</v>
      </c>
      <c r="N26" s="19"/>
      <c r="O26" s="204"/>
      <c r="P26" s="56" t="s">
        <v>1927</v>
      </c>
      <c r="Q26" s="21"/>
    </row>
    <row r="27" spans="1:17" s="9" customFormat="1" ht="19.7" customHeight="1">
      <c r="A27" s="17"/>
      <c r="B27" s="16"/>
      <c r="C27" s="16"/>
      <c r="D27" s="16"/>
      <c r="E27" s="177"/>
      <c r="F27" s="17"/>
      <c r="G27" s="278"/>
      <c r="H27" s="278"/>
      <c r="I27" s="286"/>
      <c r="J27" s="146"/>
      <c r="K27" s="672"/>
      <c r="L27" s="16"/>
      <c r="M27" s="19"/>
      <c r="N27" s="16"/>
      <c r="O27" s="56"/>
      <c r="P27" s="56"/>
      <c r="Q27" s="21"/>
    </row>
    <row r="28" spans="1:17" s="9" customFormat="1" ht="19.7" customHeight="1">
      <c r="A28" s="17"/>
      <c r="B28" s="16"/>
      <c r="C28" s="17"/>
      <c r="D28" s="17"/>
      <c r="E28" s="177"/>
      <c r="F28" s="17"/>
      <c r="G28" s="278"/>
      <c r="H28" s="278"/>
      <c r="I28" s="286"/>
      <c r="J28" s="146"/>
      <c r="K28" s="651"/>
      <c r="L28" s="16"/>
      <c r="M28" s="19"/>
      <c r="N28" s="16"/>
      <c r="O28" s="56"/>
      <c r="P28" s="56"/>
      <c r="Q28" s="21"/>
    </row>
    <row r="29" spans="1:17" s="9" customFormat="1" ht="19.7" customHeight="1">
      <c r="A29" s="17"/>
      <c r="B29" s="16"/>
      <c r="C29" s="16"/>
      <c r="D29" s="17"/>
      <c r="E29" s="177"/>
      <c r="F29" s="17"/>
      <c r="G29" s="278"/>
      <c r="H29" s="278"/>
      <c r="I29" s="286"/>
      <c r="J29" s="146"/>
      <c r="K29" s="651"/>
      <c r="L29" s="16"/>
      <c r="M29" s="19"/>
      <c r="N29" s="16"/>
      <c r="O29" s="56"/>
      <c r="P29" s="56"/>
      <c r="Q29" s="21"/>
    </row>
    <row r="30" spans="1:17" s="9" customFormat="1" ht="19.7" customHeight="1">
      <c r="A30" s="17"/>
      <c r="B30" s="16"/>
      <c r="C30" s="17"/>
      <c r="D30" s="17"/>
      <c r="E30" s="177"/>
      <c r="F30" s="17"/>
      <c r="G30" s="278"/>
      <c r="H30" s="278"/>
      <c r="I30" s="286"/>
      <c r="J30" s="146"/>
      <c r="K30" s="651"/>
      <c r="L30" s="16"/>
      <c r="M30" s="19"/>
      <c r="N30" s="16"/>
      <c r="O30" s="56"/>
      <c r="P30" s="56"/>
      <c r="Q30" s="21"/>
    </row>
    <row r="31" spans="1:17" s="9" customFormat="1" ht="19.7" customHeight="1">
      <c r="A31" s="17"/>
      <c r="B31" s="16"/>
      <c r="C31" s="17"/>
      <c r="D31" s="17"/>
      <c r="E31" s="177"/>
      <c r="F31" s="17"/>
      <c r="G31" s="278"/>
      <c r="H31" s="278"/>
      <c r="I31" s="286"/>
      <c r="J31" s="146"/>
      <c r="K31" s="651"/>
      <c r="L31" s="16"/>
      <c r="M31" s="19"/>
      <c r="N31" s="16"/>
      <c r="O31" s="56"/>
      <c r="P31" s="56"/>
      <c r="Q31" s="21"/>
    </row>
    <row r="32" spans="1:17" s="9" customFormat="1" ht="19.7" customHeight="1">
      <c r="A32" s="17"/>
      <c r="B32" s="16"/>
      <c r="C32" s="16"/>
      <c r="D32" s="16"/>
      <c r="E32" s="177"/>
      <c r="F32" s="17"/>
      <c r="G32" s="278"/>
      <c r="H32" s="278"/>
      <c r="I32" s="286"/>
      <c r="J32" s="146"/>
      <c r="K32" s="672"/>
      <c r="L32" s="16"/>
      <c r="M32" s="19"/>
      <c r="N32" s="16"/>
      <c r="O32" s="56"/>
      <c r="P32" s="56"/>
      <c r="Q32" s="21"/>
    </row>
    <row r="33" spans="1:17" s="9" customFormat="1" ht="19.7" customHeight="1">
      <c r="A33" s="17"/>
      <c r="B33" s="16"/>
      <c r="C33" s="16"/>
      <c r="D33" s="16"/>
      <c r="E33" s="177"/>
      <c r="F33" s="17"/>
      <c r="G33" s="278"/>
      <c r="H33" s="278"/>
      <c r="I33" s="286"/>
      <c r="J33" s="146"/>
      <c r="K33" s="672"/>
      <c r="L33" s="16"/>
      <c r="M33" s="19"/>
      <c r="N33" s="16"/>
      <c r="O33" s="56"/>
      <c r="P33" s="56"/>
      <c r="Q33" s="21"/>
    </row>
    <row r="34" spans="1:17" s="9" customFormat="1" ht="19.7" customHeight="1">
      <c r="A34" s="17"/>
      <c r="B34" s="16"/>
      <c r="C34" s="16"/>
      <c r="D34" s="16"/>
      <c r="E34" s="673">
        <f>SUM(H12:H33)</f>
        <v>71746</v>
      </c>
      <c r="F34" s="17"/>
      <c r="G34" s="278"/>
      <c r="H34" s="17"/>
      <c r="I34" s="286"/>
      <c r="J34" s="54"/>
      <c r="K34" s="54"/>
      <c r="L34" s="16"/>
      <c r="M34" s="19"/>
      <c r="N34" s="16"/>
      <c r="O34" s="56"/>
      <c r="P34" s="56"/>
      <c r="Q34" s="21"/>
    </row>
    <row r="35" spans="1:17" s="9" customFormat="1" ht="19.7" customHeight="1">
      <c r="A35" s="17"/>
      <c r="B35" s="16"/>
      <c r="C35" s="16"/>
      <c r="D35" s="16"/>
      <c r="E35" s="674"/>
      <c r="F35" s="17"/>
      <c r="G35" s="278"/>
      <c r="I35" s="286"/>
      <c r="J35" s="54"/>
      <c r="K35" s="54"/>
      <c r="L35" s="16"/>
      <c r="M35" s="19"/>
      <c r="N35" s="16"/>
      <c r="O35" s="56"/>
      <c r="P35" s="56"/>
      <c r="Q35" s="21"/>
    </row>
    <row r="36" spans="1:17" s="9" customFormat="1" ht="19.7" customHeight="1">
      <c r="A36" s="17"/>
      <c r="B36" s="16"/>
      <c r="C36" s="16"/>
      <c r="D36" s="16"/>
      <c r="E36" s="177"/>
      <c r="F36" s="17"/>
      <c r="G36" s="278"/>
      <c r="H36" s="53"/>
      <c r="I36" s="286"/>
      <c r="J36" s="54"/>
      <c r="K36" s="54"/>
      <c r="L36" s="16"/>
      <c r="M36" s="19"/>
      <c r="N36" s="16"/>
      <c r="O36" s="56"/>
      <c r="P36" s="56"/>
      <c r="Q36" s="21"/>
    </row>
    <row r="37" spans="1:17" s="9" customFormat="1" ht="19.7" customHeight="1">
      <c r="A37" s="17"/>
      <c r="B37" s="16"/>
      <c r="C37" s="16"/>
      <c r="D37" s="16"/>
      <c r="E37" s="177"/>
      <c r="F37" s="17"/>
      <c r="G37" s="278"/>
      <c r="H37" s="53"/>
      <c r="I37" s="286"/>
      <c r="J37" s="54"/>
      <c r="K37" s="54"/>
      <c r="L37" s="16"/>
      <c r="M37" s="19"/>
      <c r="N37" s="16"/>
      <c r="O37" s="56"/>
      <c r="P37" s="56"/>
      <c r="Q37" s="21"/>
    </row>
    <row r="38" spans="1:17" s="9" customFormat="1" ht="19.7" customHeight="1">
      <c r="A38" s="17"/>
      <c r="B38" s="675"/>
      <c r="C38" s="675"/>
      <c r="D38" s="675"/>
      <c r="E38" s="675"/>
      <c r="F38" s="17"/>
      <c r="G38" s="278"/>
      <c r="H38" s="53"/>
      <c r="I38" s="286"/>
      <c r="J38" s="54"/>
      <c r="K38" s="54"/>
      <c r="L38" s="16"/>
      <c r="M38" s="19"/>
      <c r="N38" s="16"/>
      <c r="O38" s="56"/>
      <c r="P38" s="56"/>
      <c r="Q38" s="21"/>
    </row>
    <row r="39" spans="1:17" s="9" customFormat="1" ht="19.7" customHeight="1">
      <c r="A39" s="17"/>
      <c r="B39" s="16"/>
      <c r="C39" s="163"/>
      <c r="D39" s="163"/>
      <c r="E39" s="177"/>
      <c r="F39" s="17"/>
      <c r="G39" s="54"/>
      <c r="H39" s="54"/>
      <c r="I39" s="676"/>
      <c r="J39" s="54"/>
      <c r="K39" s="54"/>
      <c r="L39" s="16"/>
      <c r="M39" s="19"/>
      <c r="N39" s="16"/>
      <c r="O39" s="56"/>
      <c r="P39" s="56"/>
      <c r="Q39" s="21"/>
    </row>
    <row r="40" spans="1:17" s="9" customFormat="1" ht="19.7" customHeight="1">
      <c r="A40" s="17"/>
      <c r="B40" s="16"/>
      <c r="C40" s="16"/>
      <c r="D40" s="16"/>
      <c r="E40" s="145"/>
      <c r="F40" s="17"/>
      <c r="G40" s="185"/>
      <c r="H40" s="53"/>
      <c r="I40" s="18"/>
      <c r="J40" s="54"/>
      <c r="K40" s="54"/>
      <c r="L40" s="16"/>
      <c r="M40" s="19"/>
      <c r="N40" s="16"/>
      <c r="O40" s="56"/>
      <c r="P40" s="56"/>
      <c r="Q40" s="21"/>
    </row>
    <row r="41" spans="1:17" s="9" customFormat="1" ht="19.7" customHeight="1">
      <c r="A41" s="17"/>
      <c r="B41" s="16"/>
      <c r="C41" s="16"/>
      <c r="D41" s="16"/>
      <c r="E41" s="145"/>
      <c r="F41" s="17"/>
      <c r="G41" s="185"/>
      <c r="H41" s="53"/>
      <c r="I41" s="18"/>
      <c r="J41" s="54"/>
      <c r="K41" s="54"/>
      <c r="L41" s="16"/>
      <c r="M41" s="19"/>
      <c r="N41" s="16"/>
      <c r="O41" s="56"/>
      <c r="P41" s="56"/>
      <c r="Q41" s="21"/>
    </row>
    <row r="42" spans="1:17" s="9" customFormat="1" ht="19.7" customHeight="1">
      <c r="B42" s="16"/>
      <c r="C42" s="16"/>
      <c r="D42" s="16"/>
      <c r="E42" s="674"/>
      <c r="F42" s="465"/>
      <c r="G42" s="468"/>
      <c r="H42" s="278"/>
      <c r="I42" s="677"/>
      <c r="J42" s="54"/>
      <c r="K42" s="54"/>
      <c r="L42" s="16"/>
      <c r="M42" s="19"/>
      <c r="N42" s="16"/>
      <c r="O42" s="56"/>
      <c r="P42" s="56"/>
      <c r="Q42" s="21"/>
    </row>
    <row r="43" spans="1:17" s="9" customFormat="1" ht="19.7" customHeight="1">
      <c r="B43" s="16"/>
      <c r="C43" s="16"/>
      <c r="D43" s="16"/>
      <c r="E43" s="145"/>
      <c r="F43" s="512"/>
      <c r="G43" s="678"/>
      <c r="H43" s="278"/>
      <c r="I43" s="679"/>
      <c r="J43" s="364"/>
      <c r="K43" s="54"/>
      <c r="L43" s="16"/>
      <c r="M43" s="19"/>
      <c r="N43" s="16"/>
      <c r="O43" s="56"/>
      <c r="P43" s="56"/>
      <c r="Q43" s="21"/>
    </row>
    <row r="44" spans="1:17" s="9" customFormat="1" ht="19.7" customHeight="1">
      <c r="B44" s="16"/>
      <c r="C44" s="16"/>
      <c r="D44" s="16"/>
      <c r="E44" s="54"/>
      <c r="F44" s="17"/>
      <c r="G44" s="280"/>
      <c r="H44" s="446"/>
      <c r="I44" s="281"/>
      <c r="J44" s="282"/>
      <c r="K44" s="53"/>
      <c r="L44" s="16"/>
      <c r="M44" s="19"/>
      <c r="N44" s="16"/>
      <c r="O44" s="56"/>
      <c r="P44" s="56"/>
      <c r="Q44" s="21"/>
    </row>
    <row r="45" spans="1:17" s="9" customFormat="1" ht="19.7" customHeight="1">
      <c r="B45" s="16"/>
      <c r="C45" s="16"/>
      <c r="D45" s="16"/>
      <c r="E45" s="177"/>
      <c r="F45" s="465"/>
      <c r="G45" s="278"/>
      <c r="H45" s="446"/>
      <c r="I45" s="677"/>
      <c r="J45" s="177"/>
      <c r="K45" s="53"/>
      <c r="L45" s="16"/>
      <c r="M45" s="19"/>
      <c r="N45" s="16"/>
      <c r="O45" s="56"/>
      <c r="P45" s="56"/>
      <c r="Q45" s="21"/>
    </row>
    <row r="46" spans="1:17" s="9" customFormat="1" ht="19.7" customHeight="1">
      <c r="B46" s="16"/>
      <c r="C46" s="16"/>
      <c r="D46" s="16"/>
      <c r="E46" s="145"/>
      <c r="F46" s="465"/>
      <c r="G46" s="468"/>
      <c r="H46" s="446"/>
      <c r="I46" s="677"/>
      <c r="J46" s="54"/>
      <c r="K46" s="54"/>
      <c r="L46" s="16"/>
      <c r="M46" s="19"/>
      <c r="N46" s="16"/>
      <c r="O46" s="56"/>
      <c r="P46" s="56"/>
      <c r="Q46" s="21"/>
    </row>
    <row r="47" spans="1:17" s="9" customFormat="1" ht="19.7" customHeight="1">
      <c r="B47" s="16"/>
      <c r="C47" s="16"/>
      <c r="D47" s="16"/>
      <c r="E47" s="145"/>
      <c r="F47" s="465"/>
      <c r="G47" s="468"/>
      <c r="H47" s="446"/>
      <c r="I47" s="677"/>
      <c r="J47" s="54"/>
      <c r="K47" s="54"/>
      <c r="L47" s="16"/>
      <c r="M47" s="19"/>
      <c r="N47" s="16"/>
      <c r="O47" s="56"/>
      <c r="P47" s="56"/>
      <c r="Q47" s="21"/>
    </row>
    <row r="48" spans="1:17" s="9" customFormat="1" ht="19.7" customHeight="1">
      <c r="B48" s="16"/>
      <c r="C48" s="16"/>
      <c r="D48" s="16"/>
      <c r="E48" s="145"/>
      <c r="F48" s="512"/>
      <c r="G48" s="678"/>
      <c r="H48" s="278"/>
      <c r="I48" s="679"/>
      <c r="J48" s="364"/>
      <c r="K48" s="54"/>
      <c r="L48" s="16"/>
      <c r="M48" s="19"/>
      <c r="N48" s="16"/>
      <c r="O48" s="56"/>
      <c r="P48" s="56"/>
      <c r="Q48" s="21"/>
    </row>
    <row r="49" spans="2:17" s="9" customFormat="1" ht="19.7" customHeight="1">
      <c r="B49" s="16"/>
      <c r="C49" s="16"/>
      <c r="D49" s="16"/>
      <c r="E49" s="146"/>
      <c r="F49" s="17"/>
      <c r="G49" s="278"/>
      <c r="H49" s="680"/>
      <c r="I49" s="286"/>
      <c r="J49" s="54"/>
      <c r="K49" s="54"/>
      <c r="L49" s="16"/>
      <c r="M49" s="19"/>
      <c r="N49" s="19"/>
      <c r="O49" s="19"/>
      <c r="P49" s="56"/>
      <c r="Q49" s="21"/>
    </row>
    <row r="50" spans="2:17" s="9" customFormat="1" ht="19.7" customHeight="1">
      <c r="B50" s="16"/>
      <c r="C50" s="16"/>
      <c r="D50" s="16"/>
      <c r="E50" s="681"/>
      <c r="F50" s="17"/>
      <c r="G50" s="278"/>
      <c r="H50" s="278"/>
      <c r="I50" s="286"/>
      <c r="J50" s="54"/>
      <c r="K50" s="54"/>
      <c r="L50" s="16"/>
      <c r="M50" s="19"/>
      <c r="N50" s="16"/>
      <c r="O50" s="56"/>
      <c r="P50" s="56"/>
      <c r="Q50" s="21"/>
    </row>
    <row r="51" spans="2:17" s="9" customFormat="1" ht="19.7" customHeight="1">
      <c r="B51" s="16"/>
      <c r="C51" s="16"/>
      <c r="D51" s="16"/>
      <c r="E51" s="146"/>
      <c r="F51" s="17"/>
      <c r="G51" s="278"/>
      <c r="H51" s="680"/>
      <c r="I51" s="286"/>
      <c r="J51" s="54"/>
      <c r="K51" s="54"/>
      <c r="L51" s="16"/>
      <c r="M51" s="19"/>
      <c r="N51" s="16"/>
      <c r="O51" s="56"/>
      <c r="P51" s="56"/>
      <c r="Q51" s="21"/>
    </row>
    <row r="52" spans="2:17" s="9" customFormat="1" ht="19.7" customHeight="1">
      <c r="B52" s="16"/>
      <c r="C52" s="16"/>
      <c r="D52" s="16"/>
      <c r="E52" s="146"/>
      <c r="F52" s="17"/>
      <c r="G52" s="278"/>
      <c r="H52" s="680"/>
      <c r="I52" s="286"/>
      <c r="J52" s="54"/>
      <c r="K52" s="54"/>
      <c r="L52" s="16"/>
      <c r="M52" s="19"/>
      <c r="N52" s="16"/>
      <c r="O52" s="56"/>
      <c r="P52" s="56"/>
      <c r="Q52" s="21"/>
    </row>
    <row r="53" spans="2:17" s="9" customFormat="1" ht="19.7" customHeight="1">
      <c r="B53" s="16"/>
      <c r="C53" s="16"/>
      <c r="D53" s="16"/>
      <c r="E53" s="145"/>
      <c r="F53" s="17"/>
      <c r="G53" s="52"/>
      <c r="H53" s="680"/>
      <c r="I53" s="18"/>
      <c r="J53" s="54"/>
      <c r="K53" s="54"/>
      <c r="L53" s="16"/>
      <c r="M53" s="19"/>
      <c r="N53" s="16"/>
      <c r="O53" s="56"/>
      <c r="P53" s="56"/>
      <c r="Q53" s="21"/>
    </row>
    <row r="54" spans="2:17" s="9" customFormat="1" ht="19.7" customHeight="1">
      <c r="B54" s="16"/>
      <c r="C54" s="16"/>
      <c r="D54" s="16"/>
      <c r="E54" s="145"/>
      <c r="F54" s="17"/>
      <c r="G54" s="52"/>
      <c r="H54" s="680"/>
      <c r="I54" s="18"/>
      <c r="J54" s="54"/>
      <c r="K54" s="54"/>
      <c r="L54" s="16"/>
      <c r="M54" s="19"/>
      <c r="N54" s="16"/>
      <c r="O54" s="56"/>
      <c r="P54" s="56"/>
      <c r="Q54" s="21"/>
    </row>
    <row r="55" spans="2:17" ht="19.7" customHeight="1">
      <c r="B55" s="16"/>
      <c r="C55" s="17"/>
      <c r="D55" s="17"/>
      <c r="E55" s="145"/>
      <c r="F55" s="17"/>
      <c r="G55" s="52"/>
      <c r="H55" s="680"/>
      <c r="I55" s="18"/>
      <c r="J55" s="54"/>
      <c r="K55" s="146"/>
      <c r="L55" s="16"/>
      <c r="M55" s="19"/>
      <c r="N55" s="16"/>
      <c r="O55" s="56"/>
      <c r="P55" s="56"/>
      <c r="Q55" s="21"/>
    </row>
    <row r="56" spans="2:17" ht="19.7" customHeight="1">
      <c r="B56" s="16"/>
      <c r="C56" s="16"/>
      <c r="D56" s="16"/>
      <c r="E56" s="177"/>
      <c r="F56" s="17"/>
      <c r="G56" s="52"/>
      <c r="H56" s="278"/>
      <c r="I56" s="18"/>
      <c r="J56" s="54"/>
      <c r="K56" s="54"/>
      <c r="L56" s="16"/>
      <c r="M56" s="19"/>
      <c r="N56" s="16"/>
      <c r="O56" s="56"/>
      <c r="P56" s="56"/>
      <c r="Q56" s="21"/>
    </row>
    <row r="57" spans="2:17" ht="19.7" customHeight="1">
      <c r="B57" s="16"/>
      <c r="C57" s="16"/>
      <c r="D57" s="16"/>
      <c r="E57" s="145"/>
      <c r="F57" s="17"/>
      <c r="G57" s="52"/>
      <c r="H57" s="680"/>
      <c r="I57" s="18"/>
      <c r="J57" s="54"/>
      <c r="K57" s="146"/>
      <c r="L57" s="16"/>
      <c r="M57" s="19"/>
      <c r="N57" s="16"/>
      <c r="O57" s="56"/>
      <c r="P57" s="482"/>
      <c r="Q57" s="21"/>
    </row>
    <row r="58" spans="2:17" ht="19.7" customHeight="1">
      <c r="B58" s="16"/>
      <c r="C58" s="16"/>
      <c r="D58" s="16"/>
      <c r="E58" s="145"/>
      <c r="F58" s="17"/>
      <c r="G58" s="52"/>
      <c r="H58" s="680"/>
      <c r="I58" s="18"/>
      <c r="J58" s="54"/>
      <c r="K58" s="146"/>
      <c r="L58" s="16"/>
      <c r="M58" s="19"/>
      <c r="N58" s="16"/>
      <c r="O58" s="56"/>
      <c r="P58" s="56"/>
      <c r="Q58" s="21"/>
    </row>
    <row r="59" spans="2:17" ht="19.7" customHeight="1">
      <c r="B59" s="16"/>
      <c r="C59" s="16"/>
      <c r="D59" s="16"/>
      <c r="E59" s="145"/>
      <c r="F59" s="17"/>
      <c r="G59" s="52"/>
      <c r="H59" s="680"/>
      <c r="I59" s="18"/>
      <c r="J59" s="54"/>
      <c r="K59" s="146"/>
      <c r="L59" s="16"/>
      <c r="M59" s="19"/>
      <c r="N59" s="16"/>
      <c r="O59" s="56"/>
      <c r="P59" s="56"/>
      <c r="Q59" s="21"/>
    </row>
    <row r="60" spans="2:17" ht="19.7" customHeight="1">
      <c r="B60" s="16"/>
      <c r="C60" s="16"/>
      <c r="D60" s="16"/>
      <c r="E60" s="145"/>
      <c r="F60" s="17"/>
      <c r="G60" s="52"/>
      <c r="H60" s="680">
        <f t="shared" ref="H60:H65" si="2">F60*G60</f>
        <v>0</v>
      </c>
      <c r="I60" s="18"/>
      <c r="J60" s="54"/>
      <c r="K60" s="146"/>
      <c r="L60" s="16"/>
      <c r="M60" s="19"/>
      <c r="N60" s="16"/>
      <c r="O60" s="56"/>
      <c r="P60" s="56"/>
      <c r="Q60" s="21"/>
    </row>
    <row r="61" spans="2:17" ht="19.7" customHeight="1">
      <c r="B61" s="16"/>
      <c r="C61" s="16"/>
      <c r="D61" s="16"/>
      <c r="E61" s="145"/>
      <c r="F61" s="17"/>
      <c r="G61" s="52"/>
      <c r="H61" s="680">
        <f t="shared" si="2"/>
        <v>0</v>
      </c>
      <c r="I61" s="18"/>
      <c r="J61" s="54"/>
      <c r="K61" s="146"/>
      <c r="L61" s="16"/>
      <c r="M61" s="19"/>
      <c r="N61" s="16"/>
      <c r="O61" s="56"/>
      <c r="P61" s="56"/>
      <c r="Q61" s="21"/>
    </row>
    <row r="62" spans="2:17" ht="19.7" customHeight="1">
      <c r="B62" s="16"/>
      <c r="C62" s="16"/>
      <c r="D62" s="16"/>
      <c r="E62" s="145"/>
      <c r="F62" s="17"/>
      <c r="G62" s="52"/>
      <c r="H62" s="680">
        <f t="shared" si="2"/>
        <v>0</v>
      </c>
      <c r="I62" s="18"/>
      <c r="J62" s="54"/>
      <c r="K62" s="146"/>
      <c r="L62" s="16"/>
      <c r="M62" s="19"/>
      <c r="N62" s="16"/>
      <c r="O62" s="56"/>
      <c r="P62" s="56"/>
      <c r="Q62" s="21"/>
    </row>
    <row r="63" spans="2:17" ht="19.7" customHeight="1">
      <c r="B63" s="16"/>
      <c r="C63" s="16"/>
      <c r="D63" s="16"/>
      <c r="E63" s="145"/>
      <c r="F63" s="17"/>
      <c r="G63" s="52"/>
      <c r="H63" s="680">
        <f t="shared" si="2"/>
        <v>0</v>
      </c>
      <c r="I63" s="18"/>
      <c r="J63" s="54"/>
      <c r="K63" s="146"/>
      <c r="L63" s="16"/>
      <c r="M63" s="19"/>
      <c r="N63" s="16"/>
      <c r="O63" s="56"/>
      <c r="P63" s="56"/>
      <c r="Q63" s="21"/>
    </row>
    <row r="64" spans="2:17" ht="19.7" customHeight="1">
      <c r="B64" s="16"/>
      <c r="C64" s="16"/>
      <c r="D64" s="16"/>
      <c r="E64" s="145"/>
      <c r="F64" s="17"/>
      <c r="G64" s="52"/>
      <c r="H64" s="680">
        <f t="shared" si="2"/>
        <v>0</v>
      </c>
      <c r="I64" s="18"/>
      <c r="J64" s="54"/>
      <c r="K64" s="146"/>
      <c r="L64" s="16"/>
      <c r="M64" s="19"/>
      <c r="N64" s="16"/>
      <c r="O64" s="56"/>
      <c r="P64" s="56"/>
      <c r="Q64" s="21"/>
    </row>
    <row r="65" spans="2:17" ht="19.7" customHeight="1">
      <c r="B65" s="16"/>
      <c r="C65" s="16"/>
      <c r="D65" s="16"/>
      <c r="E65" s="145"/>
      <c r="F65" s="17"/>
      <c r="G65" s="52"/>
      <c r="H65" s="680">
        <f t="shared" si="2"/>
        <v>0</v>
      </c>
      <c r="I65" s="18"/>
      <c r="J65" s="54"/>
      <c r="K65" s="146"/>
      <c r="L65" s="16"/>
      <c r="M65" s="19"/>
      <c r="N65" s="16"/>
      <c r="O65" s="56"/>
      <c r="P65" s="56"/>
      <c r="Q65" s="21"/>
    </row>
    <row r="66" spans="2:17">
      <c r="H66" s="200"/>
    </row>
  </sheetData>
  <autoFilter ref="B10:O41" xr:uid="{91036BA8-0063-46D3-8BFB-EB7413B33109}"/>
  <mergeCells count="8">
    <mergeCell ref="B6:D6"/>
    <mergeCell ref="B11:E11"/>
    <mergeCell ref="B2:D2"/>
    <mergeCell ref="G2:I2"/>
    <mergeCell ref="B3:D3"/>
    <mergeCell ref="B4:D4"/>
    <mergeCell ref="J4:K5"/>
    <mergeCell ref="B5:D5"/>
  </mergeCells>
  <phoneticPr fontId="3"/>
  <dataValidations count="1">
    <dataValidation imeMode="hiragana" allowBlank="1" showInputMessage="1" showErrorMessage="1" sqref="J25:J33 JF25:JF33 TB25:TB33 ACX25:ACX33 AMT25:AMT33 AWP25:AWP33 BGL25:BGL33 BQH25:BQH33 CAD25:CAD33 CJZ25:CJZ33 CTV25:CTV33 DDR25:DDR33 DNN25:DNN33 DXJ25:DXJ33 EHF25:EHF33 ERB25:ERB33 FAX25:FAX33 FKT25:FKT33 FUP25:FUP33 GEL25:GEL33 GOH25:GOH33 GYD25:GYD33 HHZ25:HHZ33 HRV25:HRV33 IBR25:IBR33 ILN25:ILN33 IVJ25:IVJ33 JFF25:JFF33 JPB25:JPB33 JYX25:JYX33 KIT25:KIT33 KSP25:KSP33 LCL25:LCL33 LMH25:LMH33 LWD25:LWD33 MFZ25:MFZ33 MPV25:MPV33 MZR25:MZR33 NJN25:NJN33 NTJ25:NTJ33 ODF25:ODF33 ONB25:ONB33 OWX25:OWX33 PGT25:PGT33 PQP25:PQP33 QAL25:QAL33 QKH25:QKH33 QUD25:QUD33 RDZ25:RDZ33 RNV25:RNV33 RXR25:RXR33 SHN25:SHN33 SRJ25:SRJ33 TBF25:TBF33 TLB25:TLB33 TUX25:TUX33 UET25:UET33 UOP25:UOP33 UYL25:UYL33 VIH25:VIH33 VSD25:VSD33 WBZ25:WBZ33 WLV25:WLV33 WVR25:WVR33 J65561:J65569 JF65561:JF65569 TB65561:TB65569 ACX65561:ACX65569 AMT65561:AMT65569 AWP65561:AWP65569 BGL65561:BGL65569 BQH65561:BQH65569 CAD65561:CAD65569 CJZ65561:CJZ65569 CTV65561:CTV65569 DDR65561:DDR65569 DNN65561:DNN65569 DXJ65561:DXJ65569 EHF65561:EHF65569 ERB65561:ERB65569 FAX65561:FAX65569 FKT65561:FKT65569 FUP65561:FUP65569 GEL65561:GEL65569 GOH65561:GOH65569 GYD65561:GYD65569 HHZ65561:HHZ65569 HRV65561:HRV65569 IBR65561:IBR65569 ILN65561:ILN65569 IVJ65561:IVJ65569 JFF65561:JFF65569 JPB65561:JPB65569 JYX65561:JYX65569 KIT65561:KIT65569 KSP65561:KSP65569 LCL65561:LCL65569 LMH65561:LMH65569 LWD65561:LWD65569 MFZ65561:MFZ65569 MPV65561:MPV65569 MZR65561:MZR65569 NJN65561:NJN65569 NTJ65561:NTJ65569 ODF65561:ODF65569 ONB65561:ONB65569 OWX65561:OWX65569 PGT65561:PGT65569 PQP65561:PQP65569 QAL65561:QAL65569 QKH65561:QKH65569 QUD65561:QUD65569 RDZ65561:RDZ65569 RNV65561:RNV65569 RXR65561:RXR65569 SHN65561:SHN65569 SRJ65561:SRJ65569 TBF65561:TBF65569 TLB65561:TLB65569 TUX65561:TUX65569 UET65561:UET65569 UOP65561:UOP65569 UYL65561:UYL65569 VIH65561:VIH65569 VSD65561:VSD65569 WBZ65561:WBZ65569 WLV65561:WLV65569 WVR65561:WVR65569 J131097:J131105 JF131097:JF131105 TB131097:TB131105 ACX131097:ACX131105 AMT131097:AMT131105 AWP131097:AWP131105 BGL131097:BGL131105 BQH131097:BQH131105 CAD131097:CAD131105 CJZ131097:CJZ131105 CTV131097:CTV131105 DDR131097:DDR131105 DNN131097:DNN131105 DXJ131097:DXJ131105 EHF131097:EHF131105 ERB131097:ERB131105 FAX131097:FAX131105 FKT131097:FKT131105 FUP131097:FUP131105 GEL131097:GEL131105 GOH131097:GOH131105 GYD131097:GYD131105 HHZ131097:HHZ131105 HRV131097:HRV131105 IBR131097:IBR131105 ILN131097:ILN131105 IVJ131097:IVJ131105 JFF131097:JFF131105 JPB131097:JPB131105 JYX131097:JYX131105 KIT131097:KIT131105 KSP131097:KSP131105 LCL131097:LCL131105 LMH131097:LMH131105 LWD131097:LWD131105 MFZ131097:MFZ131105 MPV131097:MPV131105 MZR131097:MZR131105 NJN131097:NJN131105 NTJ131097:NTJ131105 ODF131097:ODF131105 ONB131097:ONB131105 OWX131097:OWX131105 PGT131097:PGT131105 PQP131097:PQP131105 QAL131097:QAL131105 QKH131097:QKH131105 QUD131097:QUD131105 RDZ131097:RDZ131105 RNV131097:RNV131105 RXR131097:RXR131105 SHN131097:SHN131105 SRJ131097:SRJ131105 TBF131097:TBF131105 TLB131097:TLB131105 TUX131097:TUX131105 UET131097:UET131105 UOP131097:UOP131105 UYL131097:UYL131105 VIH131097:VIH131105 VSD131097:VSD131105 WBZ131097:WBZ131105 WLV131097:WLV131105 WVR131097:WVR131105 J196633:J196641 JF196633:JF196641 TB196633:TB196641 ACX196633:ACX196641 AMT196633:AMT196641 AWP196633:AWP196641 BGL196633:BGL196641 BQH196633:BQH196641 CAD196633:CAD196641 CJZ196633:CJZ196641 CTV196633:CTV196641 DDR196633:DDR196641 DNN196633:DNN196641 DXJ196633:DXJ196641 EHF196633:EHF196641 ERB196633:ERB196641 FAX196633:FAX196641 FKT196633:FKT196641 FUP196633:FUP196641 GEL196633:GEL196641 GOH196633:GOH196641 GYD196633:GYD196641 HHZ196633:HHZ196641 HRV196633:HRV196641 IBR196633:IBR196641 ILN196633:ILN196641 IVJ196633:IVJ196641 JFF196633:JFF196641 JPB196633:JPB196641 JYX196633:JYX196641 KIT196633:KIT196641 KSP196633:KSP196641 LCL196633:LCL196641 LMH196633:LMH196641 LWD196633:LWD196641 MFZ196633:MFZ196641 MPV196633:MPV196641 MZR196633:MZR196641 NJN196633:NJN196641 NTJ196633:NTJ196641 ODF196633:ODF196641 ONB196633:ONB196641 OWX196633:OWX196641 PGT196633:PGT196641 PQP196633:PQP196641 QAL196633:QAL196641 QKH196633:QKH196641 QUD196633:QUD196641 RDZ196633:RDZ196641 RNV196633:RNV196641 RXR196633:RXR196641 SHN196633:SHN196641 SRJ196633:SRJ196641 TBF196633:TBF196641 TLB196633:TLB196641 TUX196633:TUX196641 UET196633:UET196641 UOP196633:UOP196641 UYL196633:UYL196641 VIH196633:VIH196641 VSD196633:VSD196641 WBZ196633:WBZ196641 WLV196633:WLV196641 WVR196633:WVR196641 J262169:J262177 JF262169:JF262177 TB262169:TB262177 ACX262169:ACX262177 AMT262169:AMT262177 AWP262169:AWP262177 BGL262169:BGL262177 BQH262169:BQH262177 CAD262169:CAD262177 CJZ262169:CJZ262177 CTV262169:CTV262177 DDR262169:DDR262177 DNN262169:DNN262177 DXJ262169:DXJ262177 EHF262169:EHF262177 ERB262169:ERB262177 FAX262169:FAX262177 FKT262169:FKT262177 FUP262169:FUP262177 GEL262169:GEL262177 GOH262169:GOH262177 GYD262169:GYD262177 HHZ262169:HHZ262177 HRV262169:HRV262177 IBR262169:IBR262177 ILN262169:ILN262177 IVJ262169:IVJ262177 JFF262169:JFF262177 JPB262169:JPB262177 JYX262169:JYX262177 KIT262169:KIT262177 KSP262169:KSP262177 LCL262169:LCL262177 LMH262169:LMH262177 LWD262169:LWD262177 MFZ262169:MFZ262177 MPV262169:MPV262177 MZR262169:MZR262177 NJN262169:NJN262177 NTJ262169:NTJ262177 ODF262169:ODF262177 ONB262169:ONB262177 OWX262169:OWX262177 PGT262169:PGT262177 PQP262169:PQP262177 QAL262169:QAL262177 QKH262169:QKH262177 QUD262169:QUD262177 RDZ262169:RDZ262177 RNV262169:RNV262177 RXR262169:RXR262177 SHN262169:SHN262177 SRJ262169:SRJ262177 TBF262169:TBF262177 TLB262169:TLB262177 TUX262169:TUX262177 UET262169:UET262177 UOP262169:UOP262177 UYL262169:UYL262177 VIH262169:VIH262177 VSD262169:VSD262177 WBZ262169:WBZ262177 WLV262169:WLV262177 WVR262169:WVR262177 J327705:J327713 JF327705:JF327713 TB327705:TB327713 ACX327705:ACX327713 AMT327705:AMT327713 AWP327705:AWP327713 BGL327705:BGL327713 BQH327705:BQH327713 CAD327705:CAD327713 CJZ327705:CJZ327713 CTV327705:CTV327713 DDR327705:DDR327713 DNN327705:DNN327713 DXJ327705:DXJ327713 EHF327705:EHF327713 ERB327705:ERB327713 FAX327705:FAX327713 FKT327705:FKT327713 FUP327705:FUP327713 GEL327705:GEL327713 GOH327705:GOH327713 GYD327705:GYD327713 HHZ327705:HHZ327713 HRV327705:HRV327713 IBR327705:IBR327713 ILN327705:ILN327713 IVJ327705:IVJ327713 JFF327705:JFF327713 JPB327705:JPB327713 JYX327705:JYX327713 KIT327705:KIT327713 KSP327705:KSP327713 LCL327705:LCL327713 LMH327705:LMH327713 LWD327705:LWD327713 MFZ327705:MFZ327713 MPV327705:MPV327713 MZR327705:MZR327713 NJN327705:NJN327713 NTJ327705:NTJ327713 ODF327705:ODF327713 ONB327705:ONB327713 OWX327705:OWX327713 PGT327705:PGT327713 PQP327705:PQP327713 QAL327705:QAL327713 QKH327705:QKH327713 QUD327705:QUD327713 RDZ327705:RDZ327713 RNV327705:RNV327713 RXR327705:RXR327713 SHN327705:SHN327713 SRJ327705:SRJ327713 TBF327705:TBF327713 TLB327705:TLB327713 TUX327705:TUX327713 UET327705:UET327713 UOP327705:UOP327713 UYL327705:UYL327713 VIH327705:VIH327713 VSD327705:VSD327713 WBZ327705:WBZ327713 WLV327705:WLV327713 WVR327705:WVR327713 J393241:J393249 JF393241:JF393249 TB393241:TB393249 ACX393241:ACX393249 AMT393241:AMT393249 AWP393241:AWP393249 BGL393241:BGL393249 BQH393241:BQH393249 CAD393241:CAD393249 CJZ393241:CJZ393249 CTV393241:CTV393249 DDR393241:DDR393249 DNN393241:DNN393249 DXJ393241:DXJ393249 EHF393241:EHF393249 ERB393241:ERB393249 FAX393241:FAX393249 FKT393241:FKT393249 FUP393241:FUP393249 GEL393241:GEL393249 GOH393241:GOH393249 GYD393241:GYD393249 HHZ393241:HHZ393249 HRV393241:HRV393249 IBR393241:IBR393249 ILN393241:ILN393249 IVJ393241:IVJ393249 JFF393241:JFF393249 JPB393241:JPB393249 JYX393241:JYX393249 KIT393241:KIT393249 KSP393241:KSP393249 LCL393241:LCL393249 LMH393241:LMH393249 LWD393241:LWD393249 MFZ393241:MFZ393249 MPV393241:MPV393249 MZR393241:MZR393249 NJN393241:NJN393249 NTJ393241:NTJ393249 ODF393241:ODF393249 ONB393241:ONB393249 OWX393241:OWX393249 PGT393241:PGT393249 PQP393241:PQP393249 QAL393241:QAL393249 QKH393241:QKH393249 QUD393241:QUD393249 RDZ393241:RDZ393249 RNV393241:RNV393249 RXR393241:RXR393249 SHN393241:SHN393249 SRJ393241:SRJ393249 TBF393241:TBF393249 TLB393241:TLB393249 TUX393241:TUX393249 UET393241:UET393249 UOP393241:UOP393249 UYL393241:UYL393249 VIH393241:VIH393249 VSD393241:VSD393249 WBZ393241:WBZ393249 WLV393241:WLV393249 WVR393241:WVR393249 J458777:J458785 JF458777:JF458785 TB458777:TB458785 ACX458777:ACX458785 AMT458777:AMT458785 AWP458777:AWP458785 BGL458777:BGL458785 BQH458777:BQH458785 CAD458777:CAD458785 CJZ458777:CJZ458785 CTV458777:CTV458785 DDR458777:DDR458785 DNN458777:DNN458785 DXJ458777:DXJ458785 EHF458777:EHF458785 ERB458777:ERB458785 FAX458777:FAX458785 FKT458777:FKT458785 FUP458777:FUP458785 GEL458777:GEL458785 GOH458777:GOH458785 GYD458777:GYD458785 HHZ458777:HHZ458785 HRV458777:HRV458785 IBR458777:IBR458785 ILN458777:ILN458785 IVJ458777:IVJ458785 JFF458777:JFF458785 JPB458777:JPB458785 JYX458777:JYX458785 KIT458777:KIT458785 KSP458777:KSP458785 LCL458777:LCL458785 LMH458777:LMH458785 LWD458777:LWD458785 MFZ458777:MFZ458785 MPV458777:MPV458785 MZR458777:MZR458785 NJN458777:NJN458785 NTJ458777:NTJ458785 ODF458777:ODF458785 ONB458777:ONB458785 OWX458777:OWX458785 PGT458777:PGT458785 PQP458777:PQP458785 QAL458777:QAL458785 QKH458777:QKH458785 QUD458777:QUD458785 RDZ458777:RDZ458785 RNV458777:RNV458785 RXR458777:RXR458785 SHN458777:SHN458785 SRJ458777:SRJ458785 TBF458777:TBF458785 TLB458777:TLB458785 TUX458777:TUX458785 UET458777:UET458785 UOP458777:UOP458785 UYL458777:UYL458785 VIH458777:VIH458785 VSD458777:VSD458785 WBZ458777:WBZ458785 WLV458777:WLV458785 WVR458777:WVR458785 J524313:J524321 JF524313:JF524321 TB524313:TB524321 ACX524313:ACX524321 AMT524313:AMT524321 AWP524313:AWP524321 BGL524313:BGL524321 BQH524313:BQH524321 CAD524313:CAD524321 CJZ524313:CJZ524321 CTV524313:CTV524321 DDR524313:DDR524321 DNN524313:DNN524321 DXJ524313:DXJ524321 EHF524313:EHF524321 ERB524313:ERB524321 FAX524313:FAX524321 FKT524313:FKT524321 FUP524313:FUP524321 GEL524313:GEL524321 GOH524313:GOH524321 GYD524313:GYD524321 HHZ524313:HHZ524321 HRV524313:HRV524321 IBR524313:IBR524321 ILN524313:ILN524321 IVJ524313:IVJ524321 JFF524313:JFF524321 JPB524313:JPB524321 JYX524313:JYX524321 KIT524313:KIT524321 KSP524313:KSP524321 LCL524313:LCL524321 LMH524313:LMH524321 LWD524313:LWD524321 MFZ524313:MFZ524321 MPV524313:MPV524321 MZR524313:MZR524321 NJN524313:NJN524321 NTJ524313:NTJ524321 ODF524313:ODF524321 ONB524313:ONB524321 OWX524313:OWX524321 PGT524313:PGT524321 PQP524313:PQP524321 QAL524313:QAL524321 QKH524313:QKH524321 QUD524313:QUD524321 RDZ524313:RDZ524321 RNV524313:RNV524321 RXR524313:RXR524321 SHN524313:SHN524321 SRJ524313:SRJ524321 TBF524313:TBF524321 TLB524313:TLB524321 TUX524313:TUX524321 UET524313:UET524321 UOP524313:UOP524321 UYL524313:UYL524321 VIH524313:VIH524321 VSD524313:VSD524321 WBZ524313:WBZ524321 WLV524313:WLV524321 WVR524313:WVR524321 J589849:J589857 JF589849:JF589857 TB589849:TB589857 ACX589849:ACX589857 AMT589849:AMT589857 AWP589849:AWP589857 BGL589849:BGL589857 BQH589849:BQH589857 CAD589849:CAD589857 CJZ589849:CJZ589857 CTV589849:CTV589857 DDR589849:DDR589857 DNN589849:DNN589857 DXJ589849:DXJ589857 EHF589849:EHF589857 ERB589849:ERB589857 FAX589849:FAX589857 FKT589849:FKT589857 FUP589849:FUP589857 GEL589849:GEL589857 GOH589849:GOH589857 GYD589849:GYD589857 HHZ589849:HHZ589857 HRV589849:HRV589857 IBR589849:IBR589857 ILN589849:ILN589857 IVJ589849:IVJ589857 JFF589849:JFF589857 JPB589849:JPB589857 JYX589849:JYX589857 KIT589849:KIT589857 KSP589849:KSP589857 LCL589849:LCL589857 LMH589849:LMH589857 LWD589849:LWD589857 MFZ589849:MFZ589857 MPV589849:MPV589857 MZR589849:MZR589857 NJN589849:NJN589857 NTJ589849:NTJ589857 ODF589849:ODF589857 ONB589849:ONB589857 OWX589849:OWX589857 PGT589849:PGT589857 PQP589849:PQP589857 QAL589849:QAL589857 QKH589849:QKH589857 QUD589849:QUD589857 RDZ589849:RDZ589857 RNV589849:RNV589857 RXR589849:RXR589857 SHN589849:SHN589857 SRJ589849:SRJ589857 TBF589849:TBF589857 TLB589849:TLB589857 TUX589849:TUX589857 UET589849:UET589857 UOP589849:UOP589857 UYL589849:UYL589857 VIH589849:VIH589857 VSD589849:VSD589857 WBZ589849:WBZ589857 WLV589849:WLV589857 WVR589849:WVR589857 J655385:J655393 JF655385:JF655393 TB655385:TB655393 ACX655385:ACX655393 AMT655385:AMT655393 AWP655385:AWP655393 BGL655385:BGL655393 BQH655385:BQH655393 CAD655385:CAD655393 CJZ655385:CJZ655393 CTV655385:CTV655393 DDR655385:DDR655393 DNN655385:DNN655393 DXJ655385:DXJ655393 EHF655385:EHF655393 ERB655385:ERB655393 FAX655385:FAX655393 FKT655385:FKT655393 FUP655385:FUP655393 GEL655385:GEL655393 GOH655385:GOH655393 GYD655385:GYD655393 HHZ655385:HHZ655393 HRV655385:HRV655393 IBR655385:IBR655393 ILN655385:ILN655393 IVJ655385:IVJ655393 JFF655385:JFF655393 JPB655385:JPB655393 JYX655385:JYX655393 KIT655385:KIT655393 KSP655385:KSP655393 LCL655385:LCL655393 LMH655385:LMH655393 LWD655385:LWD655393 MFZ655385:MFZ655393 MPV655385:MPV655393 MZR655385:MZR655393 NJN655385:NJN655393 NTJ655385:NTJ655393 ODF655385:ODF655393 ONB655385:ONB655393 OWX655385:OWX655393 PGT655385:PGT655393 PQP655385:PQP655393 QAL655385:QAL655393 QKH655385:QKH655393 QUD655385:QUD655393 RDZ655385:RDZ655393 RNV655385:RNV655393 RXR655385:RXR655393 SHN655385:SHN655393 SRJ655385:SRJ655393 TBF655385:TBF655393 TLB655385:TLB655393 TUX655385:TUX655393 UET655385:UET655393 UOP655385:UOP655393 UYL655385:UYL655393 VIH655385:VIH655393 VSD655385:VSD655393 WBZ655385:WBZ655393 WLV655385:WLV655393 WVR655385:WVR655393 J720921:J720929 JF720921:JF720929 TB720921:TB720929 ACX720921:ACX720929 AMT720921:AMT720929 AWP720921:AWP720929 BGL720921:BGL720929 BQH720921:BQH720929 CAD720921:CAD720929 CJZ720921:CJZ720929 CTV720921:CTV720929 DDR720921:DDR720929 DNN720921:DNN720929 DXJ720921:DXJ720929 EHF720921:EHF720929 ERB720921:ERB720929 FAX720921:FAX720929 FKT720921:FKT720929 FUP720921:FUP720929 GEL720921:GEL720929 GOH720921:GOH720929 GYD720921:GYD720929 HHZ720921:HHZ720929 HRV720921:HRV720929 IBR720921:IBR720929 ILN720921:ILN720929 IVJ720921:IVJ720929 JFF720921:JFF720929 JPB720921:JPB720929 JYX720921:JYX720929 KIT720921:KIT720929 KSP720921:KSP720929 LCL720921:LCL720929 LMH720921:LMH720929 LWD720921:LWD720929 MFZ720921:MFZ720929 MPV720921:MPV720929 MZR720921:MZR720929 NJN720921:NJN720929 NTJ720921:NTJ720929 ODF720921:ODF720929 ONB720921:ONB720929 OWX720921:OWX720929 PGT720921:PGT720929 PQP720921:PQP720929 QAL720921:QAL720929 QKH720921:QKH720929 QUD720921:QUD720929 RDZ720921:RDZ720929 RNV720921:RNV720929 RXR720921:RXR720929 SHN720921:SHN720929 SRJ720921:SRJ720929 TBF720921:TBF720929 TLB720921:TLB720929 TUX720921:TUX720929 UET720921:UET720929 UOP720921:UOP720929 UYL720921:UYL720929 VIH720921:VIH720929 VSD720921:VSD720929 WBZ720921:WBZ720929 WLV720921:WLV720929 WVR720921:WVR720929 J786457:J786465 JF786457:JF786465 TB786457:TB786465 ACX786457:ACX786465 AMT786457:AMT786465 AWP786457:AWP786465 BGL786457:BGL786465 BQH786457:BQH786465 CAD786457:CAD786465 CJZ786457:CJZ786465 CTV786457:CTV786465 DDR786457:DDR786465 DNN786457:DNN786465 DXJ786457:DXJ786465 EHF786457:EHF786465 ERB786457:ERB786465 FAX786457:FAX786465 FKT786457:FKT786465 FUP786457:FUP786465 GEL786457:GEL786465 GOH786457:GOH786465 GYD786457:GYD786465 HHZ786457:HHZ786465 HRV786457:HRV786465 IBR786457:IBR786465 ILN786457:ILN786465 IVJ786457:IVJ786465 JFF786457:JFF786465 JPB786457:JPB786465 JYX786457:JYX786465 KIT786457:KIT786465 KSP786457:KSP786465 LCL786457:LCL786465 LMH786457:LMH786465 LWD786457:LWD786465 MFZ786457:MFZ786465 MPV786457:MPV786465 MZR786457:MZR786465 NJN786457:NJN786465 NTJ786457:NTJ786465 ODF786457:ODF786465 ONB786457:ONB786465 OWX786457:OWX786465 PGT786457:PGT786465 PQP786457:PQP786465 QAL786457:QAL786465 QKH786457:QKH786465 QUD786457:QUD786465 RDZ786457:RDZ786465 RNV786457:RNV786465 RXR786457:RXR786465 SHN786457:SHN786465 SRJ786457:SRJ786465 TBF786457:TBF786465 TLB786457:TLB786465 TUX786457:TUX786465 UET786457:UET786465 UOP786457:UOP786465 UYL786457:UYL786465 VIH786457:VIH786465 VSD786457:VSD786465 WBZ786457:WBZ786465 WLV786457:WLV786465 WVR786457:WVR786465 J851993:J852001 JF851993:JF852001 TB851993:TB852001 ACX851993:ACX852001 AMT851993:AMT852001 AWP851993:AWP852001 BGL851993:BGL852001 BQH851993:BQH852001 CAD851993:CAD852001 CJZ851993:CJZ852001 CTV851993:CTV852001 DDR851993:DDR852001 DNN851993:DNN852001 DXJ851993:DXJ852001 EHF851993:EHF852001 ERB851993:ERB852001 FAX851993:FAX852001 FKT851993:FKT852001 FUP851993:FUP852001 GEL851993:GEL852001 GOH851993:GOH852001 GYD851993:GYD852001 HHZ851993:HHZ852001 HRV851993:HRV852001 IBR851993:IBR852001 ILN851993:ILN852001 IVJ851993:IVJ852001 JFF851993:JFF852001 JPB851993:JPB852001 JYX851993:JYX852001 KIT851993:KIT852001 KSP851993:KSP852001 LCL851993:LCL852001 LMH851993:LMH852001 LWD851993:LWD852001 MFZ851993:MFZ852001 MPV851993:MPV852001 MZR851993:MZR852001 NJN851993:NJN852001 NTJ851993:NTJ852001 ODF851993:ODF852001 ONB851993:ONB852001 OWX851993:OWX852001 PGT851993:PGT852001 PQP851993:PQP852001 QAL851993:QAL852001 QKH851993:QKH852001 QUD851993:QUD852001 RDZ851993:RDZ852001 RNV851993:RNV852001 RXR851993:RXR852001 SHN851993:SHN852001 SRJ851993:SRJ852001 TBF851993:TBF852001 TLB851993:TLB852001 TUX851993:TUX852001 UET851993:UET852001 UOP851993:UOP852001 UYL851993:UYL852001 VIH851993:VIH852001 VSD851993:VSD852001 WBZ851993:WBZ852001 WLV851993:WLV852001 WVR851993:WVR852001 J917529:J917537 JF917529:JF917537 TB917529:TB917537 ACX917529:ACX917537 AMT917529:AMT917537 AWP917529:AWP917537 BGL917529:BGL917537 BQH917529:BQH917537 CAD917529:CAD917537 CJZ917529:CJZ917537 CTV917529:CTV917537 DDR917529:DDR917537 DNN917529:DNN917537 DXJ917529:DXJ917537 EHF917529:EHF917537 ERB917529:ERB917537 FAX917529:FAX917537 FKT917529:FKT917537 FUP917529:FUP917537 GEL917529:GEL917537 GOH917529:GOH917537 GYD917529:GYD917537 HHZ917529:HHZ917537 HRV917529:HRV917537 IBR917529:IBR917537 ILN917529:ILN917537 IVJ917529:IVJ917537 JFF917529:JFF917537 JPB917529:JPB917537 JYX917529:JYX917537 KIT917529:KIT917537 KSP917529:KSP917537 LCL917529:LCL917537 LMH917529:LMH917537 LWD917529:LWD917537 MFZ917529:MFZ917537 MPV917529:MPV917537 MZR917529:MZR917537 NJN917529:NJN917537 NTJ917529:NTJ917537 ODF917529:ODF917537 ONB917529:ONB917537 OWX917529:OWX917537 PGT917529:PGT917537 PQP917529:PQP917537 QAL917529:QAL917537 QKH917529:QKH917537 QUD917529:QUD917537 RDZ917529:RDZ917537 RNV917529:RNV917537 RXR917529:RXR917537 SHN917529:SHN917537 SRJ917529:SRJ917537 TBF917529:TBF917537 TLB917529:TLB917537 TUX917529:TUX917537 UET917529:UET917537 UOP917529:UOP917537 UYL917529:UYL917537 VIH917529:VIH917537 VSD917529:VSD917537 WBZ917529:WBZ917537 WLV917529:WLV917537 WVR917529:WVR917537 J983065:J983073 JF983065:JF983073 TB983065:TB983073 ACX983065:ACX983073 AMT983065:AMT983073 AWP983065:AWP983073 BGL983065:BGL983073 BQH983065:BQH983073 CAD983065:CAD983073 CJZ983065:CJZ983073 CTV983065:CTV983073 DDR983065:DDR983073 DNN983065:DNN983073 DXJ983065:DXJ983073 EHF983065:EHF983073 ERB983065:ERB983073 FAX983065:FAX983073 FKT983065:FKT983073 FUP983065:FUP983073 GEL983065:GEL983073 GOH983065:GOH983073 GYD983065:GYD983073 HHZ983065:HHZ983073 HRV983065:HRV983073 IBR983065:IBR983073 ILN983065:ILN983073 IVJ983065:IVJ983073 JFF983065:JFF983073 JPB983065:JPB983073 JYX983065:JYX983073 KIT983065:KIT983073 KSP983065:KSP983073 LCL983065:LCL983073 LMH983065:LMH983073 LWD983065:LWD983073 MFZ983065:MFZ983073 MPV983065:MPV983073 MZR983065:MZR983073 NJN983065:NJN983073 NTJ983065:NTJ983073 ODF983065:ODF983073 ONB983065:ONB983073 OWX983065:OWX983073 PGT983065:PGT983073 PQP983065:PQP983073 QAL983065:QAL983073 QKH983065:QKH983073 QUD983065:QUD983073 RDZ983065:RDZ983073 RNV983065:RNV983073 RXR983065:RXR983073 SHN983065:SHN983073 SRJ983065:SRJ983073 TBF983065:TBF983073 TLB983065:TLB983073 TUX983065:TUX983073 UET983065:UET983073 UOP983065:UOP983073 UYL983065:UYL983073 VIH983065:VIH983073 VSD983065:VSD983073 WBZ983065:WBZ983073 WLV983065:WLV983073 WVR983065:WVR983073 J17:J21 JF17:JF21 TB17:TB21 ACX17:ACX21 AMT17:AMT21 AWP17:AWP21 BGL17:BGL21 BQH17:BQH21 CAD17:CAD21 CJZ17:CJZ21 CTV17:CTV21 DDR17:DDR21 DNN17:DNN21 DXJ17:DXJ21 EHF17:EHF21 ERB17:ERB21 FAX17:FAX21 FKT17:FKT21 FUP17:FUP21 GEL17:GEL21 GOH17:GOH21 GYD17:GYD21 HHZ17:HHZ21 HRV17:HRV21 IBR17:IBR21 ILN17:ILN21 IVJ17:IVJ21 JFF17:JFF21 JPB17:JPB21 JYX17:JYX21 KIT17:KIT21 KSP17:KSP21 LCL17:LCL21 LMH17:LMH21 LWD17:LWD21 MFZ17:MFZ21 MPV17:MPV21 MZR17:MZR21 NJN17:NJN21 NTJ17:NTJ21 ODF17:ODF21 ONB17:ONB21 OWX17:OWX21 PGT17:PGT21 PQP17:PQP21 QAL17:QAL21 QKH17:QKH21 QUD17:QUD21 RDZ17:RDZ21 RNV17:RNV21 RXR17:RXR21 SHN17:SHN21 SRJ17:SRJ21 TBF17:TBF21 TLB17:TLB21 TUX17:TUX21 UET17:UET21 UOP17:UOP21 UYL17:UYL21 VIH17:VIH21 VSD17:VSD21 WBZ17:WBZ21 WLV17:WLV21 WVR17:WVR21 J65553:J65557 JF65553:JF65557 TB65553:TB65557 ACX65553:ACX65557 AMT65553:AMT65557 AWP65553:AWP65557 BGL65553:BGL65557 BQH65553:BQH65557 CAD65553:CAD65557 CJZ65553:CJZ65557 CTV65553:CTV65557 DDR65553:DDR65557 DNN65553:DNN65557 DXJ65553:DXJ65557 EHF65553:EHF65557 ERB65553:ERB65557 FAX65553:FAX65557 FKT65553:FKT65557 FUP65553:FUP65557 GEL65553:GEL65557 GOH65553:GOH65557 GYD65553:GYD65557 HHZ65553:HHZ65557 HRV65553:HRV65557 IBR65553:IBR65557 ILN65553:ILN65557 IVJ65553:IVJ65557 JFF65553:JFF65557 JPB65553:JPB65557 JYX65553:JYX65557 KIT65553:KIT65557 KSP65553:KSP65557 LCL65553:LCL65557 LMH65553:LMH65557 LWD65553:LWD65557 MFZ65553:MFZ65557 MPV65553:MPV65557 MZR65553:MZR65557 NJN65553:NJN65557 NTJ65553:NTJ65557 ODF65553:ODF65557 ONB65553:ONB65557 OWX65553:OWX65557 PGT65553:PGT65557 PQP65553:PQP65557 QAL65553:QAL65557 QKH65553:QKH65557 QUD65553:QUD65557 RDZ65553:RDZ65557 RNV65553:RNV65557 RXR65553:RXR65557 SHN65553:SHN65557 SRJ65553:SRJ65557 TBF65553:TBF65557 TLB65553:TLB65557 TUX65553:TUX65557 UET65553:UET65557 UOP65553:UOP65557 UYL65553:UYL65557 VIH65553:VIH65557 VSD65553:VSD65557 WBZ65553:WBZ65557 WLV65553:WLV65557 WVR65553:WVR65557 J131089:J131093 JF131089:JF131093 TB131089:TB131093 ACX131089:ACX131093 AMT131089:AMT131093 AWP131089:AWP131093 BGL131089:BGL131093 BQH131089:BQH131093 CAD131089:CAD131093 CJZ131089:CJZ131093 CTV131089:CTV131093 DDR131089:DDR131093 DNN131089:DNN131093 DXJ131089:DXJ131093 EHF131089:EHF131093 ERB131089:ERB131093 FAX131089:FAX131093 FKT131089:FKT131093 FUP131089:FUP131093 GEL131089:GEL131093 GOH131089:GOH131093 GYD131089:GYD131093 HHZ131089:HHZ131093 HRV131089:HRV131093 IBR131089:IBR131093 ILN131089:ILN131093 IVJ131089:IVJ131093 JFF131089:JFF131093 JPB131089:JPB131093 JYX131089:JYX131093 KIT131089:KIT131093 KSP131089:KSP131093 LCL131089:LCL131093 LMH131089:LMH131093 LWD131089:LWD131093 MFZ131089:MFZ131093 MPV131089:MPV131093 MZR131089:MZR131093 NJN131089:NJN131093 NTJ131089:NTJ131093 ODF131089:ODF131093 ONB131089:ONB131093 OWX131089:OWX131093 PGT131089:PGT131093 PQP131089:PQP131093 QAL131089:QAL131093 QKH131089:QKH131093 QUD131089:QUD131093 RDZ131089:RDZ131093 RNV131089:RNV131093 RXR131089:RXR131093 SHN131089:SHN131093 SRJ131089:SRJ131093 TBF131089:TBF131093 TLB131089:TLB131093 TUX131089:TUX131093 UET131089:UET131093 UOP131089:UOP131093 UYL131089:UYL131093 VIH131089:VIH131093 VSD131089:VSD131093 WBZ131089:WBZ131093 WLV131089:WLV131093 WVR131089:WVR131093 J196625:J196629 JF196625:JF196629 TB196625:TB196629 ACX196625:ACX196629 AMT196625:AMT196629 AWP196625:AWP196629 BGL196625:BGL196629 BQH196625:BQH196629 CAD196625:CAD196629 CJZ196625:CJZ196629 CTV196625:CTV196629 DDR196625:DDR196629 DNN196625:DNN196629 DXJ196625:DXJ196629 EHF196625:EHF196629 ERB196625:ERB196629 FAX196625:FAX196629 FKT196625:FKT196629 FUP196625:FUP196629 GEL196625:GEL196629 GOH196625:GOH196629 GYD196625:GYD196629 HHZ196625:HHZ196629 HRV196625:HRV196629 IBR196625:IBR196629 ILN196625:ILN196629 IVJ196625:IVJ196629 JFF196625:JFF196629 JPB196625:JPB196629 JYX196625:JYX196629 KIT196625:KIT196629 KSP196625:KSP196629 LCL196625:LCL196629 LMH196625:LMH196629 LWD196625:LWD196629 MFZ196625:MFZ196629 MPV196625:MPV196629 MZR196625:MZR196629 NJN196625:NJN196629 NTJ196625:NTJ196629 ODF196625:ODF196629 ONB196625:ONB196629 OWX196625:OWX196629 PGT196625:PGT196629 PQP196625:PQP196629 QAL196625:QAL196629 QKH196625:QKH196629 QUD196625:QUD196629 RDZ196625:RDZ196629 RNV196625:RNV196629 RXR196625:RXR196629 SHN196625:SHN196629 SRJ196625:SRJ196629 TBF196625:TBF196629 TLB196625:TLB196629 TUX196625:TUX196629 UET196625:UET196629 UOP196625:UOP196629 UYL196625:UYL196629 VIH196625:VIH196629 VSD196625:VSD196629 WBZ196625:WBZ196629 WLV196625:WLV196629 WVR196625:WVR196629 J262161:J262165 JF262161:JF262165 TB262161:TB262165 ACX262161:ACX262165 AMT262161:AMT262165 AWP262161:AWP262165 BGL262161:BGL262165 BQH262161:BQH262165 CAD262161:CAD262165 CJZ262161:CJZ262165 CTV262161:CTV262165 DDR262161:DDR262165 DNN262161:DNN262165 DXJ262161:DXJ262165 EHF262161:EHF262165 ERB262161:ERB262165 FAX262161:FAX262165 FKT262161:FKT262165 FUP262161:FUP262165 GEL262161:GEL262165 GOH262161:GOH262165 GYD262161:GYD262165 HHZ262161:HHZ262165 HRV262161:HRV262165 IBR262161:IBR262165 ILN262161:ILN262165 IVJ262161:IVJ262165 JFF262161:JFF262165 JPB262161:JPB262165 JYX262161:JYX262165 KIT262161:KIT262165 KSP262161:KSP262165 LCL262161:LCL262165 LMH262161:LMH262165 LWD262161:LWD262165 MFZ262161:MFZ262165 MPV262161:MPV262165 MZR262161:MZR262165 NJN262161:NJN262165 NTJ262161:NTJ262165 ODF262161:ODF262165 ONB262161:ONB262165 OWX262161:OWX262165 PGT262161:PGT262165 PQP262161:PQP262165 QAL262161:QAL262165 QKH262161:QKH262165 QUD262161:QUD262165 RDZ262161:RDZ262165 RNV262161:RNV262165 RXR262161:RXR262165 SHN262161:SHN262165 SRJ262161:SRJ262165 TBF262161:TBF262165 TLB262161:TLB262165 TUX262161:TUX262165 UET262161:UET262165 UOP262161:UOP262165 UYL262161:UYL262165 VIH262161:VIH262165 VSD262161:VSD262165 WBZ262161:WBZ262165 WLV262161:WLV262165 WVR262161:WVR262165 J327697:J327701 JF327697:JF327701 TB327697:TB327701 ACX327697:ACX327701 AMT327697:AMT327701 AWP327697:AWP327701 BGL327697:BGL327701 BQH327697:BQH327701 CAD327697:CAD327701 CJZ327697:CJZ327701 CTV327697:CTV327701 DDR327697:DDR327701 DNN327697:DNN327701 DXJ327697:DXJ327701 EHF327697:EHF327701 ERB327697:ERB327701 FAX327697:FAX327701 FKT327697:FKT327701 FUP327697:FUP327701 GEL327697:GEL327701 GOH327697:GOH327701 GYD327697:GYD327701 HHZ327697:HHZ327701 HRV327697:HRV327701 IBR327697:IBR327701 ILN327697:ILN327701 IVJ327697:IVJ327701 JFF327697:JFF327701 JPB327697:JPB327701 JYX327697:JYX327701 KIT327697:KIT327701 KSP327697:KSP327701 LCL327697:LCL327701 LMH327697:LMH327701 LWD327697:LWD327701 MFZ327697:MFZ327701 MPV327697:MPV327701 MZR327697:MZR327701 NJN327697:NJN327701 NTJ327697:NTJ327701 ODF327697:ODF327701 ONB327697:ONB327701 OWX327697:OWX327701 PGT327697:PGT327701 PQP327697:PQP327701 QAL327697:QAL327701 QKH327697:QKH327701 QUD327697:QUD327701 RDZ327697:RDZ327701 RNV327697:RNV327701 RXR327697:RXR327701 SHN327697:SHN327701 SRJ327697:SRJ327701 TBF327697:TBF327701 TLB327697:TLB327701 TUX327697:TUX327701 UET327697:UET327701 UOP327697:UOP327701 UYL327697:UYL327701 VIH327697:VIH327701 VSD327697:VSD327701 WBZ327697:WBZ327701 WLV327697:WLV327701 WVR327697:WVR327701 J393233:J393237 JF393233:JF393237 TB393233:TB393237 ACX393233:ACX393237 AMT393233:AMT393237 AWP393233:AWP393237 BGL393233:BGL393237 BQH393233:BQH393237 CAD393233:CAD393237 CJZ393233:CJZ393237 CTV393233:CTV393237 DDR393233:DDR393237 DNN393233:DNN393237 DXJ393233:DXJ393237 EHF393233:EHF393237 ERB393233:ERB393237 FAX393233:FAX393237 FKT393233:FKT393237 FUP393233:FUP393237 GEL393233:GEL393237 GOH393233:GOH393237 GYD393233:GYD393237 HHZ393233:HHZ393237 HRV393233:HRV393237 IBR393233:IBR393237 ILN393233:ILN393237 IVJ393233:IVJ393237 JFF393233:JFF393237 JPB393233:JPB393237 JYX393233:JYX393237 KIT393233:KIT393237 KSP393233:KSP393237 LCL393233:LCL393237 LMH393233:LMH393237 LWD393233:LWD393237 MFZ393233:MFZ393237 MPV393233:MPV393237 MZR393233:MZR393237 NJN393233:NJN393237 NTJ393233:NTJ393237 ODF393233:ODF393237 ONB393233:ONB393237 OWX393233:OWX393237 PGT393233:PGT393237 PQP393233:PQP393237 QAL393233:QAL393237 QKH393233:QKH393237 QUD393233:QUD393237 RDZ393233:RDZ393237 RNV393233:RNV393237 RXR393233:RXR393237 SHN393233:SHN393237 SRJ393233:SRJ393237 TBF393233:TBF393237 TLB393233:TLB393237 TUX393233:TUX393237 UET393233:UET393237 UOP393233:UOP393237 UYL393233:UYL393237 VIH393233:VIH393237 VSD393233:VSD393237 WBZ393233:WBZ393237 WLV393233:WLV393237 WVR393233:WVR393237 J458769:J458773 JF458769:JF458773 TB458769:TB458773 ACX458769:ACX458773 AMT458769:AMT458773 AWP458769:AWP458773 BGL458769:BGL458773 BQH458769:BQH458773 CAD458769:CAD458773 CJZ458769:CJZ458773 CTV458769:CTV458773 DDR458769:DDR458773 DNN458769:DNN458773 DXJ458769:DXJ458773 EHF458769:EHF458773 ERB458769:ERB458773 FAX458769:FAX458773 FKT458769:FKT458773 FUP458769:FUP458773 GEL458769:GEL458773 GOH458769:GOH458773 GYD458769:GYD458773 HHZ458769:HHZ458773 HRV458769:HRV458773 IBR458769:IBR458773 ILN458769:ILN458773 IVJ458769:IVJ458773 JFF458769:JFF458773 JPB458769:JPB458773 JYX458769:JYX458773 KIT458769:KIT458773 KSP458769:KSP458773 LCL458769:LCL458773 LMH458769:LMH458773 LWD458769:LWD458773 MFZ458769:MFZ458773 MPV458769:MPV458773 MZR458769:MZR458773 NJN458769:NJN458773 NTJ458769:NTJ458773 ODF458769:ODF458773 ONB458769:ONB458773 OWX458769:OWX458773 PGT458769:PGT458773 PQP458769:PQP458773 QAL458769:QAL458773 QKH458769:QKH458773 QUD458769:QUD458773 RDZ458769:RDZ458773 RNV458769:RNV458773 RXR458769:RXR458773 SHN458769:SHN458773 SRJ458769:SRJ458773 TBF458769:TBF458773 TLB458769:TLB458773 TUX458769:TUX458773 UET458769:UET458773 UOP458769:UOP458773 UYL458769:UYL458773 VIH458769:VIH458773 VSD458769:VSD458773 WBZ458769:WBZ458773 WLV458769:WLV458773 WVR458769:WVR458773 J524305:J524309 JF524305:JF524309 TB524305:TB524309 ACX524305:ACX524309 AMT524305:AMT524309 AWP524305:AWP524309 BGL524305:BGL524309 BQH524305:BQH524309 CAD524305:CAD524309 CJZ524305:CJZ524309 CTV524305:CTV524309 DDR524305:DDR524309 DNN524305:DNN524309 DXJ524305:DXJ524309 EHF524305:EHF524309 ERB524305:ERB524309 FAX524305:FAX524309 FKT524305:FKT524309 FUP524305:FUP524309 GEL524305:GEL524309 GOH524305:GOH524309 GYD524305:GYD524309 HHZ524305:HHZ524309 HRV524305:HRV524309 IBR524305:IBR524309 ILN524305:ILN524309 IVJ524305:IVJ524309 JFF524305:JFF524309 JPB524305:JPB524309 JYX524305:JYX524309 KIT524305:KIT524309 KSP524305:KSP524309 LCL524305:LCL524309 LMH524305:LMH524309 LWD524305:LWD524309 MFZ524305:MFZ524309 MPV524305:MPV524309 MZR524305:MZR524309 NJN524305:NJN524309 NTJ524305:NTJ524309 ODF524305:ODF524309 ONB524305:ONB524309 OWX524305:OWX524309 PGT524305:PGT524309 PQP524305:PQP524309 QAL524305:QAL524309 QKH524305:QKH524309 QUD524305:QUD524309 RDZ524305:RDZ524309 RNV524305:RNV524309 RXR524305:RXR524309 SHN524305:SHN524309 SRJ524305:SRJ524309 TBF524305:TBF524309 TLB524305:TLB524309 TUX524305:TUX524309 UET524305:UET524309 UOP524305:UOP524309 UYL524305:UYL524309 VIH524305:VIH524309 VSD524305:VSD524309 WBZ524305:WBZ524309 WLV524305:WLV524309 WVR524305:WVR524309 J589841:J589845 JF589841:JF589845 TB589841:TB589845 ACX589841:ACX589845 AMT589841:AMT589845 AWP589841:AWP589845 BGL589841:BGL589845 BQH589841:BQH589845 CAD589841:CAD589845 CJZ589841:CJZ589845 CTV589841:CTV589845 DDR589841:DDR589845 DNN589841:DNN589845 DXJ589841:DXJ589845 EHF589841:EHF589845 ERB589841:ERB589845 FAX589841:FAX589845 FKT589841:FKT589845 FUP589841:FUP589845 GEL589841:GEL589845 GOH589841:GOH589845 GYD589841:GYD589845 HHZ589841:HHZ589845 HRV589841:HRV589845 IBR589841:IBR589845 ILN589841:ILN589845 IVJ589841:IVJ589845 JFF589841:JFF589845 JPB589841:JPB589845 JYX589841:JYX589845 KIT589841:KIT589845 KSP589841:KSP589845 LCL589841:LCL589845 LMH589841:LMH589845 LWD589841:LWD589845 MFZ589841:MFZ589845 MPV589841:MPV589845 MZR589841:MZR589845 NJN589841:NJN589845 NTJ589841:NTJ589845 ODF589841:ODF589845 ONB589841:ONB589845 OWX589841:OWX589845 PGT589841:PGT589845 PQP589841:PQP589845 QAL589841:QAL589845 QKH589841:QKH589845 QUD589841:QUD589845 RDZ589841:RDZ589845 RNV589841:RNV589845 RXR589841:RXR589845 SHN589841:SHN589845 SRJ589841:SRJ589845 TBF589841:TBF589845 TLB589841:TLB589845 TUX589841:TUX589845 UET589841:UET589845 UOP589841:UOP589845 UYL589841:UYL589845 VIH589841:VIH589845 VSD589841:VSD589845 WBZ589841:WBZ589845 WLV589841:WLV589845 WVR589841:WVR589845 J655377:J655381 JF655377:JF655381 TB655377:TB655381 ACX655377:ACX655381 AMT655377:AMT655381 AWP655377:AWP655381 BGL655377:BGL655381 BQH655377:BQH655381 CAD655377:CAD655381 CJZ655377:CJZ655381 CTV655377:CTV655381 DDR655377:DDR655381 DNN655377:DNN655381 DXJ655377:DXJ655381 EHF655377:EHF655381 ERB655377:ERB655381 FAX655377:FAX655381 FKT655377:FKT655381 FUP655377:FUP655381 GEL655377:GEL655381 GOH655377:GOH655381 GYD655377:GYD655381 HHZ655377:HHZ655381 HRV655377:HRV655381 IBR655377:IBR655381 ILN655377:ILN655381 IVJ655377:IVJ655381 JFF655377:JFF655381 JPB655377:JPB655381 JYX655377:JYX655381 KIT655377:KIT655381 KSP655377:KSP655381 LCL655377:LCL655381 LMH655377:LMH655381 LWD655377:LWD655381 MFZ655377:MFZ655381 MPV655377:MPV655381 MZR655377:MZR655381 NJN655377:NJN655381 NTJ655377:NTJ655381 ODF655377:ODF655381 ONB655377:ONB655381 OWX655377:OWX655381 PGT655377:PGT655381 PQP655377:PQP655381 QAL655377:QAL655381 QKH655377:QKH655381 QUD655377:QUD655381 RDZ655377:RDZ655381 RNV655377:RNV655381 RXR655377:RXR655381 SHN655377:SHN655381 SRJ655377:SRJ655381 TBF655377:TBF655381 TLB655377:TLB655381 TUX655377:TUX655381 UET655377:UET655381 UOP655377:UOP655381 UYL655377:UYL655381 VIH655377:VIH655381 VSD655377:VSD655381 WBZ655377:WBZ655381 WLV655377:WLV655381 WVR655377:WVR655381 J720913:J720917 JF720913:JF720917 TB720913:TB720917 ACX720913:ACX720917 AMT720913:AMT720917 AWP720913:AWP720917 BGL720913:BGL720917 BQH720913:BQH720917 CAD720913:CAD720917 CJZ720913:CJZ720917 CTV720913:CTV720917 DDR720913:DDR720917 DNN720913:DNN720917 DXJ720913:DXJ720917 EHF720913:EHF720917 ERB720913:ERB720917 FAX720913:FAX720917 FKT720913:FKT720917 FUP720913:FUP720917 GEL720913:GEL720917 GOH720913:GOH720917 GYD720913:GYD720917 HHZ720913:HHZ720917 HRV720913:HRV720917 IBR720913:IBR720917 ILN720913:ILN720917 IVJ720913:IVJ720917 JFF720913:JFF720917 JPB720913:JPB720917 JYX720913:JYX720917 KIT720913:KIT720917 KSP720913:KSP720917 LCL720913:LCL720917 LMH720913:LMH720917 LWD720913:LWD720917 MFZ720913:MFZ720917 MPV720913:MPV720917 MZR720913:MZR720917 NJN720913:NJN720917 NTJ720913:NTJ720917 ODF720913:ODF720917 ONB720913:ONB720917 OWX720913:OWX720917 PGT720913:PGT720917 PQP720913:PQP720917 QAL720913:QAL720917 QKH720913:QKH720917 QUD720913:QUD720917 RDZ720913:RDZ720917 RNV720913:RNV720917 RXR720913:RXR720917 SHN720913:SHN720917 SRJ720913:SRJ720917 TBF720913:TBF720917 TLB720913:TLB720917 TUX720913:TUX720917 UET720913:UET720917 UOP720913:UOP720917 UYL720913:UYL720917 VIH720913:VIH720917 VSD720913:VSD720917 WBZ720913:WBZ720917 WLV720913:WLV720917 WVR720913:WVR720917 J786449:J786453 JF786449:JF786453 TB786449:TB786453 ACX786449:ACX786453 AMT786449:AMT786453 AWP786449:AWP786453 BGL786449:BGL786453 BQH786449:BQH786453 CAD786449:CAD786453 CJZ786449:CJZ786453 CTV786449:CTV786453 DDR786449:DDR786453 DNN786449:DNN786453 DXJ786449:DXJ786453 EHF786449:EHF786453 ERB786449:ERB786453 FAX786449:FAX786453 FKT786449:FKT786453 FUP786449:FUP786453 GEL786449:GEL786453 GOH786449:GOH786453 GYD786449:GYD786453 HHZ786449:HHZ786453 HRV786449:HRV786453 IBR786449:IBR786453 ILN786449:ILN786453 IVJ786449:IVJ786453 JFF786449:JFF786453 JPB786449:JPB786453 JYX786449:JYX786453 KIT786449:KIT786453 KSP786449:KSP786453 LCL786449:LCL786453 LMH786449:LMH786453 LWD786449:LWD786453 MFZ786449:MFZ786453 MPV786449:MPV786453 MZR786449:MZR786453 NJN786449:NJN786453 NTJ786449:NTJ786453 ODF786449:ODF786453 ONB786449:ONB786453 OWX786449:OWX786453 PGT786449:PGT786453 PQP786449:PQP786453 QAL786449:QAL786453 QKH786449:QKH786453 QUD786449:QUD786453 RDZ786449:RDZ786453 RNV786449:RNV786453 RXR786449:RXR786453 SHN786449:SHN786453 SRJ786449:SRJ786453 TBF786449:TBF786453 TLB786449:TLB786453 TUX786449:TUX786453 UET786449:UET786453 UOP786449:UOP786453 UYL786449:UYL786453 VIH786449:VIH786453 VSD786449:VSD786453 WBZ786449:WBZ786453 WLV786449:WLV786453 WVR786449:WVR786453 J851985:J851989 JF851985:JF851989 TB851985:TB851989 ACX851985:ACX851989 AMT851985:AMT851989 AWP851985:AWP851989 BGL851985:BGL851989 BQH851985:BQH851989 CAD851985:CAD851989 CJZ851985:CJZ851989 CTV851985:CTV851989 DDR851985:DDR851989 DNN851985:DNN851989 DXJ851985:DXJ851989 EHF851985:EHF851989 ERB851985:ERB851989 FAX851985:FAX851989 FKT851985:FKT851989 FUP851985:FUP851989 GEL851985:GEL851989 GOH851985:GOH851989 GYD851985:GYD851989 HHZ851985:HHZ851989 HRV851985:HRV851989 IBR851985:IBR851989 ILN851985:ILN851989 IVJ851985:IVJ851989 JFF851985:JFF851989 JPB851985:JPB851989 JYX851985:JYX851989 KIT851985:KIT851989 KSP851985:KSP851989 LCL851985:LCL851989 LMH851985:LMH851989 LWD851985:LWD851989 MFZ851985:MFZ851989 MPV851985:MPV851989 MZR851985:MZR851989 NJN851985:NJN851989 NTJ851985:NTJ851989 ODF851985:ODF851989 ONB851985:ONB851989 OWX851985:OWX851989 PGT851985:PGT851989 PQP851985:PQP851989 QAL851985:QAL851989 QKH851985:QKH851989 QUD851985:QUD851989 RDZ851985:RDZ851989 RNV851985:RNV851989 RXR851985:RXR851989 SHN851985:SHN851989 SRJ851985:SRJ851989 TBF851985:TBF851989 TLB851985:TLB851989 TUX851985:TUX851989 UET851985:UET851989 UOP851985:UOP851989 UYL851985:UYL851989 VIH851985:VIH851989 VSD851985:VSD851989 WBZ851985:WBZ851989 WLV851985:WLV851989 WVR851985:WVR851989 J917521:J917525 JF917521:JF917525 TB917521:TB917525 ACX917521:ACX917525 AMT917521:AMT917525 AWP917521:AWP917525 BGL917521:BGL917525 BQH917521:BQH917525 CAD917521:CAD917525 CJZ917521:CJZ917525 CTV917521:CTV917525 DDR917521:DDR917525 DNN917521:DNN917525 DXJ917521:DXJ917525 EHF917521:EHF917525 ERB917521:ERB917525 FAX917521:FAX917525 FKT917521:FKT917525 FUP917521:FUP917525 GEL917521:GEL917525 GOH917521:GOH917525 GYD917521:GYD917525 HHZ917521:HHZ917525 HRV917521:HRV917525 IBR917521:IBR917525 ILN917521:ILN917525 IVJ917521:IVJ917525 JFF917521:JFF917525 JPB917521:JPB917525 JYX917521:JYX917525 KIT917521:KIT917525 KSP917521:KSP917525 LCL917521:LCL917525 LMH917521:LMH917525 LWD917521:LWD917525 MFZ917521:MFZ917525 MPV917521:MPV917525 MZR917521:MZR917525 NJN917521:NJN917525 NTJ917521:NTJ917525 ODF917521:ODF917525 ONB917521:ONB917525 OWX917521:OWX917525 PGT917521:PGT917525 PQP917521:PQP917525 QAL917521:QAL917525 QKH917521:QKH917525 QUD917521:QUD917525 RDZ917521:RDZ917525 RNV917521:RNV917525 RXR917521:RXR917525 SHN917521:SHN917525 SRJ917521:SRJ917525 TBF917521:TBF917525 TLB917521:TLB917525 TUX917521:TUX917525 UET917521:UET917525 UOP917521:UOP917525 UYL917521:UYL917525 VIH917521:VIH917525 VSD917521:VSD917525 WBZ917521:WBZ917525 WLV917521:WLV917525 WVR917521:WVR917525 J983057:J983061 JF983057:JF983061 TB983057:TB983061 ACX983057:ACX983061 AMT983057:AMT983061 AWP983057:AWP983061 BGL983057:BGL983061 BQH983057:BQH983061 CAD983057:CAD983061 CJZ983057:CJZ983061 CTV983057:CTV983061 DDR983057:DDR983061 DNN983057:DNN983061 DXJ983057:DXJ983061 EHF983057:EHF983061 ERB983057:ERB983061 FAX983057:FAX983061 FKT983057:FKT983061 FUP983057:FUP983061 GEL983057:GEL983061 GOH983057:GOH983061 GYD983057:GYD983061 HHZ983057:HHZ983061 HRV983057:HRV983061 IBR983057:IBR983061 ILN983057:ILN983061 IVJ983057:IVJ983061 JFF983057:JFF983061 JPB983057:JPB983061 JYX983057:JYX983061 KIT983057:KIT983061 KSP983057:KSP983061 LCL983057:LCL983061 LMH983057:LMH983061 LWD983057:LWD983061 MFZ983057:MFZ983061 MPV983057:MPV983061 MZR983057:MZR983061 NJN983057:NJN983061 NTJ983057:NTJ983061 ODF983057:ODF983061 ONB983057:ONB983061 OWX983057:OWX983061 PGT983057:PGT983061 PQP983057:PQP983061 QAL983057:QAL983061 QKH983057:QKH983061 QUD983057:QUD983061 RDZ983057:RDZ983061 RNV983057:RNV983061 RXR983057:RXR983061 SHN983057:SHN983061 SRJ983057:SRJ983061 TBF983057:TBF983061 TLB983057:TLB983061 TUX983057:TUX983061 UET983057:UET983061 UOP983057:UOP983061 UYL983057:UYL983061 VIH983057:VIH983061 VSD983057:VSD983061 WBZ983057:WBZ983061 WLV983057:WLV983061 WVR983057:WVR983061" xr:uid="{058862D1-09FA-4740-9E56-D352565FA757}"/>
  </dataValidations>
  <hyperlinks>
    <hyperlink ref="L22" r:id="rId1" xr:uid="{CC4C6AB3-50DB-473A-AC58-E9AFF885BB40}"/>
  </hyperlinks>
  <pageMargins left="0.2" right="0.2" top="0.36" bottom="0.41" header="0.3" footer="0.3"/>
  <pageSetup paperSize="9" scale="70" orientation="landscape"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36724-1E7C-460A-933A-E368E28A80A2}">
  <dimension ref="B2:Q17"/>
  <sheetViews>
    <sheetView zoomScaleNormal="100" workbookViewId="0">
      <pane xSplit="10" ySplit="9" topLeftCell="O10" activePane="bottomRight" state="frozen"/>
      <selection pane="topRight" activeCell="K1" sqref="K1"/>
      <selection pane="bottomLeft" activeCell="A9" sqref="A9"/>
      <selection pane="bottomRight" activeCell="Q12" sqref="Q12"/>
    </sheetView>
  </sheetViews>
  <sheetFormatPr defaultColWidth="9" defaultRowHeight="18.75"/>
  <cols>
    <col min="1" max="1" width="2.625" style="3" customWidth="1"/>
    <col min="2" max="2" width="20.125" style="9" bestFit="1" customWidth="1"/>
    <col min="3" max="3" width="14.375" style="3" bestFit="1" customWidth="1"/>
    <col min="4" max="4" width="13.125" style="3" bestFit="1" customWidth="1"/>
    <col min="5" max="5" width="40.625" style="3" customWidth="1"/>
    <col min="6" max="6" width="6.25" style="3" customWidth="1"/>
    <col min="7" max="8" width="9.875" style="289" bestFit="1" customWidth="1"/>
    <col min="9" max="9" width="7.5" style="11" customWidth="1"/>
    <col min="10" max="10" width="35.25" style="3" bestFit="1" customWidth="1"/>
    <col min="11" max="11" width="34.625" style="3" bestFit="1" customWidth="1"/>
    <col min="12" max="12" width="11" style="9" customWidth="1"/>
    <col min="13" max="13" width="13.75" style="10" customWidth="1"/>
    <col min="14" max="14" width="6.375" style="3" customWidth="1"/>
    <col min="15" max="15" width="26.25" style="11" customWidth="1"/>
    <col min="16" max="16" width="27.5" style="126" customWidth="1"/>
    <col min="17" max="17" width="15.625" style="288" customWidth="1"/>
    <col min="18" max="16384" width="9" style="3"/>
  </cols>
  <sheetData>
    <row r="2" spans="2:17" ht="20.100000000000001" customHeight="1">
      <c r="B2" s="1" t="s">
        <v>0</v>
      </c>
      <c r="C2" s="1"/>
      <c r="D2" s="1"/>
      <c r="E2" s="2" t="s">
        <v>650</v>
      </c>
      <c r="G2" s="4" t="s">
        <v>2</v>
      </c>
      <c r="H2" s="5"/>
      <c r="I2" s="6"/>
      <c r="J2" s="125">
        <f>SUM(H:H)</f>
        <v>58100</v>
      </c>
    </row>
    <row r="3" spans="2:17" ht="20.100000000000001" customHeight="1">
      <c r="B3" s="1" t="s">
        <v>3</v>
      </c>
      <c r="C3" s="1"/>
      <c r="D3" s="1"/>
      <c r="E3" s="14" t="s">
        <v>651</v>
      </c>
    </row>
    <row r="4" spans="2:17" ht="20.100000000000001" customHeight="1">
      <c r="B4" s="1" t="s">
        <v>5</v>
      </c>
      <c r="C4" s="1"/>
      <c r="D4" s="1"/>
      <c r="E4" s="14">
        <v>194548</v>
      </c>
      <c r="J4" s="127"/>
    </row>
    <row r="5" spans="2:17" ht="20.100000000000001" customHeight="1">
      <c r="B5" s="1" t="s">
        <v>6</v>
      </c>
      <c r="C5" s="1"/>
      <c r="D5" s="1"/>
      <c r="E5" s="15">
        <v>44624</v>
      </c>
      <c r="J5" s="127"/>
    </row>
    <row r="6" spans="2:17" ht="20.100000000000001" customHeight="1">
      <c r="B6" s="1" t="s">
        <v>8</v>
      </c>
      <c r="C6" s="1"/>
      <c r="D6" s="1"/>
      <c r="E6" s="15">
        <v>44634</v>
      </c>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290" t="s">
        <v>14</v>
      </c>
      <c r="H9" s="291" t="s">
        <v>15</v>
      </c>
      <c r="I9" s="18" t="s">
        <v>16</v>
      </c>
      <c r="J9" s="17" t="s">
        <v>17</v>
      </c>
      <c r="K9" s="17" t="s">
        <v>18</v>
      </c>
      <c r="L9" s="17" t="s">
        <v>19</v>
      </c>
      <c r="M9" s="19" t="s">
        <v>20</v>
      </c>
      <c r="N9" s="16" t="s">
        <v>21</v>
      </c>
      <c r="O9" s="17" t="s">
        <v>22</v>
      </c>
      <c r="P9" s="19" t="s">
        <v>23</v>
      </c>
      <c r="Q9" s="21" t="s">
        <v>24</v>
      </c>
    </row>
    <row r="10" spans="2:17" s="9" customFormat="1" ht="19.7" customHeight="1">
      <c r="B10" s="16"/>
      <c r="C10" s="16" t="s">
        <v>652</v>
      </c>
      <c r="D10" s="16" t="s">
        <v>652</v>
      </c>
      <c r="E10" s="146" t="s">
        <v>653</v>
      </c>
      <c r="F10" s="60">
        <v>2</v>
      </c>
      <c r="G10" s="290">
        <v>8500</v>
      </c>
      <c r="H10" s="291">
        <f>F10*G10</f>
        <v>17000</v>
      </c>
      <c r="I10" s="18"/>
      <c r="J10" s="146"/>
      <c r="K10" s="292"/>
      <c r="L10" s="17"/>
      <c r="M10" s="19">
        <v>44609</v>
      </c>
      <c r="N10" s="16"/>
      <c r="O10" s="17"/>
      <c r="P10" s="19">
        <v>44624</v>
      </c>
      <c r="Q10" s="21">
        <v>44624</v>
      </c>
    </row>
    <row r="11" spans="2:17" s="9" customFormat="1" ht="19.7" customHeight="1">
      <c r="B11" s="16"/>
      <c r="C11" s="16" t="s">
        <v>652</v>
      </c>
      <c r="D11" s="16" t="s">
        <v>652</v>
      </c>
      <c r="E11" s="50" t="s">
        <v>654</v>
      </c>
      <c r="F11" s="60">
        <v>2</v>
      </c>
      <c r="G11" s="293">
        <v>5500</v>
      </c>
      <c r="H11" s="291">
        <f t="shared" ref="H11:H16" si="0">F11*G11</f>
        <v>11000</v>
      </c>
      <c r="I11" s="61"/>
      <c r="J11" s="62"/>
      <c r="K11" s="292"/>
      <c r="L11" s="17"/>
      <c r="M11" s="19">
        <v>44609</v>
      </c>
      <c r="N11" s="16"/>
      <c r="O11" s="17"/>
      <c r="P11" s="19">
        <v>44624</v>
      </c>
      <c r="Q11" s="21">
        <v>44624</v>
      </c>
    </row>
    <row r="12" spans="2:17" s="9" customFormat="1" ht="19.7" customHeight="1">
      <c r="B12" s="16"/>
      <c r="C12" s="16" t="s">
        <v>96</v>
      </c>
      <c r="D12" s="16" t="s">
        <v>80</v>
      </c>
      <c r="E12" s="50" t="s">
        <v>1963</v>
      </c>
      <c r="F12" s="60">
        <v>2</v>
      </c>
      <c r="G12" s="293">
        <v>9780</v>
      </c>
      <c r="H12" s="291">
        <f t="shared" si="0"/>
        <v>19560</v>
      </c>
      <c r="I12" s="61"/>
      <c r="J12" s="62" t="s">
        <v>656</v>
      </c>
      <c r="K12" s="292"/>
      <c r="L12" s="17"/>
      <c r="M12" s="19">
        <v>44609</v>
      </c>
      <c r="N12" s="16"/>
      <c r="O12" s="56">
        <v>44617</v>
      </c>
      <c r="P12" s="19">
        <v>44620</v>
      </c>
      <c r="Q12" s="21">
        <v>44620</v>
      </c>
    </row>
    <row r="13" spans="2:17" s="9" customFormat="1" ht="19.7" customHeight="1">
      <c r="B13" s="16"/>
      <c r="C13" s="16" t="s">
        <v>96</v>
      </c>
      <c r="D13" s="16" t="s">
        <v>80</v>
      </c>
      <c r="E13" s="50" t="s">
        <v>657</v>
      </c>
      <c r="F13" s="60">
        <v>2</v>
      </c>
      <c r="G13" s="290">
        <v>140</v>
      </c>
      <c r="H13" s="291">
        <f t="shared" si="0"/>
        <v>280</v>
      </c>
      <c r="I13" s="64"/>
      <c r="J13" s="62" t="s">
        <v>658</v>
      </c>
      <c r="K13" s="292"/>
      <c r="L13" s="17"/>
      <c r="M13" s="19">
        <v>44609</v>
      </c>
      <c r="N13" s="16"/>
      <c r="O13" s="56">
        <v>44617</v>
      </c>
      <c r="P13" s="19">
        <v>44614</v>
      </c>
      <c r="Q13" s="21">
        <v>44614</v>
      </c>
    </row>
    <row r="14" spans="2:17" s="9" customFormat="1" ht="19.7" customHeight="1">
      <c r="B14" s="16"/>
      <c r="C14" s="16" t="s">
        <v>492</v>
      </c>
      <c r="D14" s="16" t="s">
        <v>492</v>
      </c>
      <c r="E14" s="294" t="s">
        <v>1964</v>
      </c>
      <c r="F14" s="60">
        <v>2</v>
      </c>
      <c r="G14" s="290">
        <v>130</v>
      </c>
      <c r="H14" s="291">
        <f t="shared" si="0"/>
        <v>260</v>
      </c>
      <c r="I14" s="295"/>
      <c r="J14" s="294" t="s">
        <v>660</v>
      </c>
      <c r="K14" s="17" t="s">
        <v>661</v>
      </c>
      <c r="L14" s="17"/>
      <c r="M14" s="19"/>
      <c r="N14" s="16"/>
      <c r="O14" s="17"/>
      <c r="P14" s="19"/>
      <c r="Q14" s="21">
        <v>44622</v>
      </c>
    </row>
    <row r="15" spans="2:17" s="9" customFormat="1" ht="19.7" customHeight="1">
      <c r="B15" s="16"/>
      <c r="C15" s="16" t="s">
        <v>662</v>
      </c>
      <c r="D15" s="16" t="s">
        <v>662</v>
      </c>
      <c r="E15" s="294" t="s">
        <v>663</v>
      </c>
      <c r="F15" s="60">
        <v>1</v>
      </c>
      <c r="G15" s="290">
        <v>5000</v>
      </c>
      <c r="H15" s="291">
        <f t="shared" si="0"/>
        <v>5000</v>
      </c>
      <c r="I15" s="295"/>
      <c r="J15" s="294"/>
      <c r="K15" s="17"/>
      <c r="L15" s="17"/>
      <c r="M15" s="19"/>
      <c r="N15" s="16"/>
      <c r="O15" s="17"/>
      <c r="P15" s="19"/>
      <c r="Q15" s="21"/>
    </row>
    <row r="16" spans="2:17" s="9" customFormat="1" ht="19.7" customHeight="1">
      <c r="B16" s="16"/>
      <c r="C16" s="16" t="s">
        <v>662</v>
      </c>
      <c r="D16" s="16" t="s">
        <v>662</v>
      </c>
      <c r="E16" s="294" t="s">
        <v>664</v>
      </c>
      <c r="F16" s="60">
        <v>1</v>
      </c>
      <c r="G16" s="290">
        <v>5000</v>
      </c>
      <c r="H16" s="291">
        <f t="shared" si="0"/>
        <v>5000</v>
      </c>
      <c r="I16" s="295"/>
      <c r="J16" s="294"/>
      <c r="K16" s="17"/>
      <c r="L16" s="17"/>
      <c r="M16" s="19"/>
      <c r="N16" s="16"/>
      <c r="O16" s="17"/>
      <c r="P16" s="19"/>
      <c r="Q16" s="21"/>
    </row>
    <row r="17" spans="2:17" s="9" customFormat="1" ht="19.7" customHeight="1">
      <c r="B17" s="16"/>
      <c r="C17" s="59"/>
      <c r="D17" s="59"/>
      <c r="E17" s="54"/>
      <c r="F17" s="54"/>
      <c r="G17" s="290"/>
      <c r="H17" s="290"/>
      <c r="I17" s="64"/>
      <c r="J17" s="296"/>
      <c r="K17" s="16"/>
      <c r="L17" s="16"/>
      <c r="M17" s="19"/>
      <c r="N17" s="16"/>
      <c r="O17" s="56"/>
      <c r="P17" s="56"/>
      <c r="Q17" s="21"/>
    </row>
  </sheetData>
  <autoFilter ref="B9:O17"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DD437-06DF-4707-81B6-02D89DD4B2EB}">
  <dimension ref="A1:B5"/>
  <sheetViews>
    <sheetView view="pageBreakPreview" zoomScale="140" zoomScaleNormal="100" zoomScaleSheetLayoutView="140" workbookViewId="0">
      <selection sqref="A1:XFD1048576"/>
    </sheetView>
  </sheetViews>
  <sheetFormatPr defaultRowHeight="18.75"/>
  <cols>
    <col min="1" max="1" width="12.125" style="3" bestFit="1" customWidth="1"/>
    <col min="2" max="2" width="26.5" style="3" bestFit="1" customWidth="1"/>
    <col min="3" max="16384" width="9" style="3"/>
  </cols>
  <sheetData>
    <row r="1" spans="1:2">
      <c r="A1" s="121" t="s">
        <v>0</v>
      </c>
      <c r="B1" s="2" t="s">
        <v>1965</v>
      </c>
    </row>
    <row r="2" spans="1:2">
      <c r="A2" s="121" t="s">
        <v>3</v>
      </c>
      <c r="B2" s="14" t="s">
        <v>651</v>
      </c>
    </row>
    <row r="3" spans="1:2">
      <c r="A3" s="121" t="s">
        <v>5</v>
      </c>
      <c r="B3" s="14">
        <v>186733</v>
      </c>
    </row>
    <row r="4" spans="1:2">
      <c r="A4" s="121" t="s">
        <v>6</v>
      </c>
      <c r="B4" s="15"/>
    </row>
    <row r="5" spans="1:2">
      <c r="A5" s="121" t="s">
        <v>8</v>
      </c>
      <c r="B5" s="15">
        <v>44357</v>
      </c>
    </row>
  </sheetData>
  <phoneticPr fontId="3"/>
  <pageMargins left="0.7" right="0.7" top="0.75" bottom="0.75" header="0.3" footer="0.3"/>
  <pageSetup paperSize="9" scale="230"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FDD5-28FC-4752-9908-57EBBB2CBDDE}">
  <dimension ref="A2:F9"/>
  <sheetViews>
    <sheetView workbookViewId="0">
      <selection activeCell="F17" sqref="F17"/>
    </sheetView>
  </sheetViews>
  <sheetFormatPr defaultRowHeight="18.75"/>
  <cols>
    <col min="1" max="1" width="5.625" style="3" customWidth="1"/>
    <col min="2" max="2" width="3.5" style="3" bestFit="1" customWidth="1"/>
    <col min="3" max="3" width="17.625" style="3" customWidth="1"/>
    <col min="4" max="4" width="25.75" style="3" bestFit="1" customWidth="1"/>
    <col min="5" max="5" width="5.875" style="3" bestFit="1" customWidth="1"/>
    <col min="6" max="6" width="15.625" style="3" customWidth="1"/>
    <col min="7" max="16384" width="9" style="3"/>
  </cols>
  <sheetData>
    <row r="2" spans="1:6">
      <c r="D2" s="11"/>
      <c r="F2" s="11" t="s">
        <v>666</v>
      </c>
    </row>
    <row r="3" spans="1:6">
      <c r="A3" s="297" t="s">
        <v>667</v>
      </c>
    </row>
    <row r="5" spans="1:6">
      <c r="B5" s="170" t="s">
        <v>497</v>
      </c>
      <c r="C5" s="170" t="s">
        <v>498</v>
      </c>
      <c r="D5" s="170" t="s">
        <v>668</v>
      </c>
      <c r="E5" s="170" t="s">
        <v>500</v>
      </c>
      <c r="F5" s="170" t="s">
        <v>501</v>
      </c>
    </row>
    <row r="6" spans="1:6" ht="20.100000000000001" customHeight="1">
      <c r="B6" s="298">
        <v>1</v>
      </c>
      <c r="C6" s="299" t="s">
        <v>669</v>
      </c>
      <c r="D6" s="299" t="s">
        <v>670</v>
      </c>
      <c r="E6" s="298">
        <v>2</v>
      </c>
      <c r="F6" s="300" t="s">
        <v>671</v>
      </c>
    </row>
    <row r="7" spans="1:6" ht="20.100000000000001" customHeight="1">
      <c r="B7" s="298">
        <v>2</v>
      </c>
      <c r="C7" s="301" t="s">
        <v>463</v>
      </c>
      <c r="D7" s="299" t="s">
        <v>672</v>
      </c>
      <c r="E7" s="298">
        <v>2</v>
      </c>
      <c r="F7" s="302"/>
    </row>
    <row r="8" spans="1:6" ht="20.100000000000001" customHeight="1">
      <c r="B8" s="298">
        <v>3</v>
      </c>
      <c r="C8" s="299" t="s">
        <v>673</v>
      </c>
      <c r="D8" s="299" t="s">
        <v>674</v>
      </c>
      <c r="E8" s="298">
        <v>2</v>
      </c>
      <c r="F8" s="303"/>
    </row>
    <row r="9" spans="1:6" ht="20.100000000000001" customHeight="1">
      <c r="B9" s="304">
        <v>4</v>
      </c>
      <c r="C9" s="305" t="s">
        <v>675</v>
      </c>
      <c r="D9" s="305" t="s">
        <v>676</v>
      </c>
      <c r="E9" s="304">
        <v>2</v>
      </c>
      <c r="F9" s="304" t="s">
        <v>677</v>
      </c>
    </row>
  </sheetData>
  <mergeCells count="1">
    <mergeCell ref="F6:F8"/>
  </mergeCells>
  <phoneticPr fontId="3"/>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AB8C6-E33D-43C1-BF0E-AABE024694EB}">
  <dimension ref="C6:E10"/>
  <sheetViews>
    <sheetView workbookViewId="0">
      <selection activeCell="C6" sqref="C6:E10"/>
    </sheetView>
  </sheetViews>
  <sheetFormatPr defaultRowHeight="18.75"/>
  <cols>
    <col min="1" max="2" width="9" style="3"/>
    <col min="3" max="3" width="9" style="307"/>
    <col min="4" max="4" width="27.375" style="3" bestFit="1" customWidth="1"/>
    <col min="5" max="16384" width="9" style="3"/>
  </cols>
  <sheetData>
    <row r="6" spans="3:5">
      <c r="C6" s="306" t="s">
        <v>678</v>
      </c>
      <c r="D6" s="17" t="s">
        <v>679</v>
      </c>
      <c r="E6" s="17" t="s">
        <v>680</v>
      </c>
    </row>
    <row r="7" spans="3:5">
      <c r="C7" s="306">
        <v>10</v>
      </c>
      <c r="D7" s="62" t="s">
        <v>681</v>
      </c>
      <c r="E7" s="64">
        <v>2</v>
      </c>
    </row>
    <row r="8" spans="3:5">
      <c r="C8" s="306">
        <v>22.5</v>
      </c>
      <c r="D8" s="62" t="s">
        <v>682</v>
      </c>
      <c r="E8" s="64">
        <v>2</v>
      </c>
    </row>
    <row r="9" spans="3:5">
      <c r="C9" s="306">
        <v>30</v>
      </c>
      <c r="D9" s="62" t="s">
        <v>683</v>
      </c>
      <c r="E9" s="64">
        <v>2</v>
      </c>
    </row>
    <row r="10" spans="3:5">
      <c r="C10" s="306">
        <v>35</v>
      </c>
      <c r="D10" s="62" t="s">
        <v>684</v>
      </c>
      <c r="E10" s="64">
        <v>2</v>
      </c>
    </row>
  </sheetData>
  <phoneticPr fontId="3"/>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17E01-2E30-4236-A74B-B144ECC2A8E3}">
  <sheetPr>
    <tabColor rgb="FF92D050"/>
  </sheetPr>
  <dimension ref="A2:R45"/>
  <sheetViews>
    <sheetView zoomScale="80" zoomScaleNormal="80" workbookViewId="0">
      <pane xSplit="11" ySplit="8" topLeftCell="R15" activePane="bottomRight" state="frozen"/>
      <selection activeCell="D26" sqref="D26"/>
      <selection pane="topRight" activeCell="D26" sqref="D26"/>
      <selection pane="bottomLeft" activeCell="D26" sqref="D26"/>
      <selection pane="bottomRight" activeCell="R20" sqref="R20"/>
    </sheetView>
  </sheetViews>
  <sheetFormatPr defaultColWidth="11.75" defaultRowHeight="13.5" customHeight="1"/>
  <cols>
    <col min="1" max="1" width="11.75" style="3" customWidth="1"/>
    <col min="2" max="2" width="9.25" style="3" customWidth="1"/>
    <col min="3" max="3" width="6.25" style="9" customWidth="1"/>
    <col min="4" max="4" width="15.25" style="3" customWidth="1"/>
    <col min="5" max="5" width="15.5" style="3" customWidth="1"/>
    <col min="6" max="6" width="71.5" style="3" customWidth="1"/>
    <col min="7" max="7" width="10.75" style="9" customWidth="1"/>
    <col min="8" max="8" width="12.125" style="9" customWidth="1"/>
    <col min="9" max="9" width="12.125" style="3" customWidth="1"/>
    <col min="10" max="10" width="7.125" style="11" customWidth="1"/>
    <col min="11" max="11" width="50.5" style="3" customWidth="1"/>
    <col min="12" max="12" width="45.25" style="3" customWidth="1"/>
    <col min="13" max="13" width="8.125" style="9" customWidth="1"/>
    <col min="14" max="14" width="17" style="9" customWidth="1"/>
    <col min="15" max="15" width="7.875" style="3" customWidth="1"/>
    <col min="16" max="16" width="16.375" style="9" customWidth="1"/>
    <col min="17" max="17" width="17.875" style="199" customWidth="1"/>
    <col min="18" max="18" width="19.375" style="199" customWidth="1"/>
    <col min="19" max="16384" width="11.75" style="3"/>
  </cols>
  <sheetData>
    <row r="2" spans="1:18" ht="20.100000000000001" customHeight="1">
      <c r="C2" s="682" t="s">
        <v>1966</v>
      </c>
      <c r="D2" s="682"/>
      <c r="E2" s="682"/>
      <c r="F2" s="683" t="s">
        <v>1967</v>
      </c>
      <c r="H2" s="684" t="s">
        <v>1968</v>
      </c>
      <c r="I2" s="685"/>
      <c r="J2" s="686"/>
      <c r="K2" s="687">
        <f>SUM(I:I)</f>
        <v>841668</v>
      </c>
    </row>
    <row r="3" spans="1:18" ht="20.100000000000001" customHeight="1">
      <c r="C3" s="682" t="s">
        <v>1969</v>
      </c>
      <c r="D3" s="682"/>
      <c r="E3" s="682"/>
      <c r="F3" s="688" t="s">
        <v>1970</v>
      </c>
    </row>
    <row r="4" spans="1:18" ht="20.100000000000001" customHeight="1">
      <c r="C4" s="682" t="s">
        <v>1971</v>
      </c>
      <c r="D4" s="682"/>
      <c r="E4" s="682"/>
      <c r="F4" s="688" t="s">
        <v>1972</v>
      </c>
      <c r="H4" s="689" t="s">
        <v>1973</v>
      </c>
      <c r="I4" s="689"/>
      <c r="J4" s="689"/>
      <c r="K4" s="689"/>
    </row>
    <row r="5" spans="1:18" ht="20.100000000000001" customHeight="1">
      <c r="C5" s="682" t="s">
        <v>1974</v>
      </c>
      <c r="D5" s="682"/>
      <c r="E5" s="682"/>
      <c r="F5" s="690">
        <v>44637</v>
      </c>
      <c r="H5" s="689"/>
      <c r="I5" s="689"/>
      <c r="J5" s="689"/>
      <c r="K5" s="689"/>
    </row>
    <row r="6" spans="1:18" ht="20.100000000000001" customHeight="1">
      <c r="C6" s="682" t="s">
        <v>1975</v>
      </c>
      <c r="D6" s="682"/>
      <c r="E6" s="682"/>
      <c r="F6" s="690">
        <v>44638</v>
      </c>
      <c r="I6" s="339"/>
    </row>
    <row r="8" spans="1:18" s="9" customFormat="1" ht="19.5" customHeight="1">
      <c r="B8" s="691" t="s">
        <v>1976</v>
      </c>
      <c r="C8" s="692" t="s">
        <v>1977</v>
      </c>
      <c r="D8" s="693" t="s">
        <v>1978</v>
      </c>
      <c r="E8" s="693" t="s">
        <v>1979</v>
      </c>
      <c r="F8" s="694" t="s">
        <v>1980</v>
      </c>
      <c r="G8" s="694" t="s">
        <v>13</v>
      </c>
      <c r="H8" s="694" t="s">
        <v>14</v>
      </c>
      <c r="I8" s="695" t="s">
        <v>15</v>
      </c>
      <c r="J8" s="696" t="s">
        <v>1981</v>
      </c>
      <c r="K8" s="694" t="s">
        <v>1982</v>
      </c>
      <c r="L8" s="694" t="s">
        <v>1983</v>
      </c>
      <c r="M8" s="694" t="s">
        <v>1984</v>
      </c>
      <c r="N8" s="697" t="s">
        <v>1985</v>
      </c>
      <c r="O8" s="693" t="s">
        <v>1986</v>
      </c>
      <c r="P8" s="694" t="s">
        <v>1987</v>
      </c>
      <c r="Q8" s="697" t="s">
        <v>1988</v>
      </c>
      <c r="R8" s="698" t="s">
        <v>1989</v>
      </c>
    </row>
    <row r="9" spans="1:18" s="9" customFormat="1" ht="19.5" customHeight="1">
      <c r="C9" s="699" t="s">
        <v>1990</v>
      </c>
      <c r="D9" s="700"/>
      <c r="E9" s="700"/>
      <c r="F9" s="701"/>
      <c r="G9" s="702"/>
      <c r="H9" s="702"/>
      <c r="I9" s="703"/>
      <c r="J9" s="704"/>
      <c r="K9" s="705"/>
      <c r="L9" s="694"/>
      <c r="M9" s="694"/>
      <c r="N9" s="697"/>
      <c r="O9" s="693"/>
      <c r="P9" s="694"/>
      <c r="Q9" s="697"/>
      <c r="R9" s="698"/>
    </row>
    <row r="10" spans="1:18" s="9" customFormat="1" ht="19.5" customHeight="1">
      <c r="A10" s="17"/>
      <c r="B10" s="17"/>
      <c r="C10" s="16">
        <v>1</v>
      </c>
      <c r="D10" s="16"/>
      <c r="E10" s="16" t="s">
        <v>1991</v>
      </c>
      <c r="F10" s="471" t="s">
        <v>1992</v>
      </c>
      <c r="G10" s="706">
        <v>1</v>
      </c>
      <c r="H10" s="702">
        <v>831250</v>
      </c>
      <c r="I10" s="278">
        <f t="shared" ref="I10" si="0">G10*H10</f>
        <v>831250</v>
      </c>
      <c r="J10" s="704"/>
      <c r="K10" s="705" t="s">
        <v>1993</v>
      </c>
      <c r="L10" s="694"/>
      <c r="M10" s="694"/>
      <c r="N10" s="697"/>
      <c r="O10" s="693"/>
      <c r="P10" s="694"/>
      <c r="Q10" s="697"/>
      <c r="R10" s="698"/>
    </row>
    <row r="11" spans="1:18" s="9" customFormat="1" ht="19.5" customHeight="1">
      <c r="A11" s="17"/>
      <c r="B11" s="17"/>
      <c r="C11" s="707">
        <f>+C10+1</f>
        <v>2</v>
      </c>
      <c r="D11" s="16"/>
      <c r="E11" s="16" t="s">
        <v>1991</v>
      </c>
      <c r="F11" s="471" t="s">
        <v>1994</v>
      </c>
      <c r="G11" s="706">
        <v>1</v>
      </c>
      <c r="H11" s="702"/>
      <c r="I11" s="278"/>
      <c r="J11" s="704"/>
      <c r="K11" s="705"/>
      <c r="L11" s="694"/>
      <c r="M11" s="694"/>
      <c r="N11" s="697"/>
      <c r="O11" s="693"/>
      <c r="P11" s="694"/>
      <c r="Q11" s="697"/>
      <c r="R11" s="698"/>
    </row>
    <row r="12" spans="1:18" s="9" customFormat="1" ht="19.5" customHeight="1">
      <c r="A12" s="17"/>
      <c r="B12" s="17"/>
      <c r="C12" s="707">
        <f>+C11+1</f>
        <v>3</v>
      </c>
      <c r="D12" s="16"/>
      <c r="E12" s="16" t="s">
        <v>1991</v>
      </c>
      <c r="F12" s="471" t="s">
        <v>1995</v>
      </c>
      <c r="G12" s="706">
        <v>1</v>
      </c>
      <c r="H12" s="702"/>
      <c r="I12" s="278"/>
      <c r="J12" s="704"/>
      <c r="K12" s="705"/>
      <c r="L12" s="694"/>
      <c r="M12" s="694"/>
      <c r="N12" s="697"/>
      <c r="O12" s="693"/>
      <c r="P12" s="694"/>
      <c r="Q12" s="697"/>
      <c r="R12" s="698"/>
    </row>
    <row r="13" spans="1:18" s="9" customFormat="1" ht="19.5" customHeight="1">
      <c r="A13" s="17"/>
      <c r="B13" s="17"/>
      <c r="C13" s="16"/>
      <c r="D13" s="16"/>
      <c r="E13" s="16"/>
      <c r="F13" s="471"/>
      <c r="G13" s="706"/>
      <c r="H13" s="702"/>
      <c r="I13" s="278"/>
      <c r="J13" s="704"/>
      <c r="K13" s="705"/>
      <c r="L13" s="694"/>
      <c r="M13" s="694"/>
      <c r="N13" s="697"/>
      <c r="O13" s="693"/>
      <c r="P13" s="694"/>
      <c r="Q13" s="697"/>
      <c r="R13" s="698"/>
    </row>
    <row r="14" spans="1:18" s="9" customFormat="1" ht="19.5" customHeight="1">
      <c r="A14" s="17"/>
      <c r="B14" s="17"/>
      <c r="C14" s="16"/>
      <c r="D14" s="16"/>
      <c r="E14" s="16"/>
      <c r="F14" s="708">
        <f>SUM(I10:I13)</f>
        <v>831250</v>
      </c>
      <c r="G14" s="709"/>
      <c r="H14" s="709"/>
      <c r="I14" s="710"/>
      <c r="J14" s="704"/>
      <c r="K14" s="705"/>
      <c r="L14" s="694"/>
      <c r="M14" s="694"/>
      <c r="N14" s="697"/>
      <c r="O14" s="693"/>
      <c r="P14" s="694"/>
      <c r="Q14" s="697"/>
      <c r="R14" s="698"/>
    </row>
    <row r="15" spans="1:18" s="9" customFormat="1" ht="19.5" customHeight="1">
      <c r="A15" s="17"/>
      <c r="B15" s="17"/>
      <c r="C15" s="16"/>
      <c r="D15" s="16"/>
      <c r="E15" s="16"/>
      <c r="F15" s="471"/>
      <c r="G15" s="711"/>
      <c r="H15" s="712"/>
      <c r="I15" s="713"/>
      <c r="J15" s="714"/>
      <c r="K15" s="715"/>
      <c r="L15" s="716"/>
      <c r="M15" s="716"/>
      <c r="N15" s="717"/>
      <c r="O15" s="718"/>
      <c r="P15" s="716"/>
      <c r="Q15" s="717"/>
      <c r="R15" s="719"/>
    </row>
    <row r="16" spans="1:18" s="9" customFormat="1" ht="19.5" customHeight="1">
      <c r="A16" s="17"/>
      <c r="B16" s="17"/>
      <c r="C16" s="314"/>
      <c r="D16" s="16"/>
      <c r="E16" s="16"/>
      <c r="F16" s="471"/>
      <c r="G16" s="383"/>
      <c r="H16" s="383"/>
      <c r="I16" s="278"/>
      <c r="J16" s="464"/>
      <c r="K16" s="510"/>
      <c r="L16" s="17"/>
      <c r="M16" s="17"/>
      <c r="N16" s="19"/>
      <c r="O16" s="16"/>
      <c r="P16" s="17"/>
      <c r="Q16" s="19"/>
      <c r="R16" s="184"/>
    </row>
    <row r="17" spans="1:18" s="9" customFormat="1" ht="19.5" customHeight="1">
      <c r="A17" s="17"/>
      <c r="B17" s="17"/>
      <c r="C17" s="314"/>
      <c r="D17" s="16"/>
      <c r="E17" s="16"/>
      <c r="F17" s="471"/>
      <c r="G17" s="383"/>
      <c r="H17" s="383"/>
      <c r="I17" s="278"/>
      <c r="J17" s="464"/>
      <c r="K17" s="510"/>
      <c r="L17" s="17"/>
      <c r="M17" s="17"/>
      <c r="N17" s="19"/>
      <c r="O17" s="16"/>
      <c r="P17" s="17"/>
      <c r="Q17" s="19"/>
      <c r="R17" s="184"/>
    </row>
    <row r="18" spans="1:18" ht="18" customHeight="1">
      <c r="A18" s="54"/>
      <c r="B18" s="54"/>
      <c r="C18" s="699" t="s">
        <v>1996</v>
      </c>
      <c r="D18" s="700"/>
      <c r="E18" s="700"/>
      <c r="F18" s="701"/>
      <c r="G18" s="383"/>
      <c r="H18" s="278"/>
      <c r="I18" s="278"/>
      <c r="J18" s="720"/>
      <c r="K18" s="510"/>
      <c r="L18" s="471"/>
      <c r="M18" s="17"/>
      <c r="N18" s="56"/>
      <c r="O18" s="54"/>
      <c r="P18" s="56"/>
      <c r="Q18" s="56"/>
      <c r="R18" s="21"/>
    </row>
    <row r="19" spans="1:18" ht="18" customHeight="1">
      <c r="A19" s="17" t="s">
        <v>1372</v>
      </c>
      <c r="B19" s="691"/>
      <c r="C19" s="707">
        <f>+C12+1</f>
        <v>4</v>
      </c>
      <c r="D19" s="721" t="s">
        <v>1304</v>
      </c>
      <c r="E19" s="721" t="s">
        <v>178</v>
      </c>
      <c r="F19" s="722" t="s">
        <v>1997</v>
      </c>
      <c r="G19" s="723">
        <v>1</v>
      </c>
      <c r="H19" s="724">
        <v>6574</v>
      </c>
      <c r="I19" s="725">
        <f t="shared" ref="I19:I21" si="1">G19*H19</f>
        <v>6574</v>
      </c>
      <c r="J19" s="720"/>
      <c r="K19" s="726" t="s">
        <v>1998</v>
      </c>
      <c r="L19" s="471"/>
      <c r="M19" s="727"/>
      <c r="N19" s="56">
        <v>44627</v>
      </c>
      <c r="O19" s="184"/>
      <c r="P19" s="56"/>
      <c r="Q19" s="56">
        <v>44638</v>
      </c>
      <c r="R19" s="21">
        <v>44638</v>
      </c>
    </row>
    <row r="20" spans="1:18" ht="18" customHeight="1">
      <c r="A20" s="17" t="s">
        <v>1375</v>
      </c>
      <c r="B20" s="691"/>
      <c r="C20" s="728">
        <f>+C19+1</f>
        <v>5</v>
      </c>
      <c r="D20" s="16" t="s">
        <v>178</v>
      </c>
      <c r="E20" s="16" t="s">
        <v>178</v>
      </c>
      <c r="F20" s="729" t="s">
        <v>1999</v>
      </c>
      <c r="G20" s="702">
        <v>2</v>
      </c>
      <c r="H20" s="702">
        <v>460</v>
      </c>
      <c r="I20" s="278">
        <f t="shared" si="1"/>
        <v>920</v>
      </c>
      <c r="J20" s="704"/>
      <c r="K20" s="730" t="s">
        <v>2000</v>
      </c>
      <c r="L20" s="471"/>
      <c r="M20" s="727"/>
      <c r="N20" s="56">
        <v>44627</v>
      </c>
      <c r="O20" s="184"/>
      <c r="P20" s="56"/>
      <c r="Q20" s="56">
        <v>44630</v>
      </c>
      <c r="R20" s="21">
        <v>44630</v>
      </c>
    </row>
    <row r="21" spans="1:18" ht="18" customHeight="1">
      <c r="A21" s="17" t="s">
        <v>1375</v>
      </c>
      <c r="B21" s="691"/>
      <c r="C21" s="728">
        <f t="shared" ref="C21" si="2">+C20+1</f>
        <v>6</v>
      </c>
      <c r="D21" s="16" t="s">
        <v>178</v>
      </c>
      <c r="E21" s="16" t="s">
        <v>178</v>
      </c>
      <c r="F21" s="731" t="s">
        <v>2001</v>
      </c>
      <c r="G21" s="702">
        <v>2</v>
      </c>
      <c r="H21" s="702">
        <v>319</v>
      </c>
      <c r="I21" s="278">
        <f t="shared" si="1"/>
        <v>638</v>
      </c>
      <c r="J21" s="704"/>
      <c r="K21" s="730" t="s">
        <v>2002</v>
      </c>
      <c r="L21" s="471"/>
      <c r="M21" s="727"/>
      <c r="N21" s="56">
        <v>44627</v>
      </c>
      <c r="O21" s="184"/>
      <c r="P21" s="56"/>
      <c r="Q21" s="56">
        <v>44630</v>
      </c>
      <c r="R21" s="21">
        <v>44630</v>
      </c>
    </row>
    <row r="22" spans="1:18" ht="18" customHeight="1">
      <c r="A22" s="54"/>
      <c r="B22" s="54"/>
      <c r="C22" s="732"/>
      <c r="D22" s="693"/>
      <c r="E22" s="733"/>
      <c r="F22" s="734"/>
      <c r="G22" s="735"/>
      <c r="H22" s="736"/>
      <c r="I22" s="278"/>
      <c r="J22" s="737"/>
      <c r="K22" s="738"/>
      <c r="L22" s="739"/>
      <c r="M22" s="740"/>
      <c r="N22" s="19"/>
      <c r="O22" s="184"/>
      <c r="P22" s="184"/>
      <c r="Q22" s="184"/>
      <c r="R22" s="21"/>
    </row>
    <row r="23" spans="1:18" ht="18" customHeight="1">
      <c r="A23" s="54"/>
      <c r="B23" s="54"/>
      <c r="C23" s="741"/>
      <c r="D23" s="693"/>
      <c r="E23" s="713"/>
      <c r="F23" s="742">
        <f>SUM(I19:I22)</f>
        <v>8132</v>
      </c>
      <c r="G23" s="743"/>
      <c r="H23" s="743"/>
      <c r="I23" s="744"/>
      <c r="J23" s="745"/>
      <c r="K23" s="738"/>
      <c r="L23" s="739"/>
      <c r="M23" s="740"/>
      <c r="N23" s="19"/>
      <c r="O23" s="184"/>
      <c r="P23" s="184"/>
      <c r="Q23" s="184"/>
      <c r="R23" s="21"/>
    </row>
    <row r="24" spans="1:18" ht="18" customHeight="1">
      <c r="A24" s="54"/>
      <c r="B24" s="54"/>
      <c r="C24" s="741"/>
      <c r="D24" s="733"/>
      <c r="E24" s="746"/>
      <c r="F24" s="747"/>
      <c r="G24" s="747"/>
      <c r="H24" s="747"/>
      <c r="I24" s="747"/>
      <c r="J24" s="748"/>
      <c r="K24" s="749"/>
      <c r="L24" s="739"/>
      <c r="M24" s="740"/>
      <c r="N24" s="19"/>
      <c r="O24" s="184"/>
      <c r="P24" s="184"/>
      <c r="Q24" s="184"/>
      <c r="R24" s="21"/>
    </row>
    <row r="25" spans="1:18" ht="18" customHeight="1">
      <c r="A25" s="54"/>
      <c r="B25" s="54"/>
      <c r="C25" s="750"/>
      <c r="D25" s="733"/>
      <c r="E25" s="16"/>
      <c r="F25" s="751"/>
      <c r="G25" s="751"/>
      <c r="H25" s="751"/>
      <c r="I25" s="752"/>
      <c r="J25" s="278"/>
      <c r="K25" s="146"/>
      <c r="L25" s="731"/>
      <c r="M25" s="740"/>
      <c r="N25" s="19"/>
      <c r="O25" s="184"/>
      <c r="P25" s="184"/>
      <c r="Q25" s="184"/>
      <c r="R25" s="21"/>
    </row>
    <row r="26" spans="1:18" ht="18" customHeight="1">
      <c r="A26" s="54"/>
      <c r="B26" s="54"/>
      <c r="C26" s="699" t="s">
        <v>2003</v>
      </c>
      <c r="D26" s="700"/>
      <c r="E26" s="753"/>
      <c r="F26" s="754"/>
      <c r="G26" s="755"/>
      <c r="H26" s="755"/>
      <c r="I26" s="756"/>
      <c r="J26" s="757"/>
      <c r="K26" s="758"/>
      <c r="L26" s="739"/>
      <c r="M26" s="740"/>
      <c r="N26" s="19"/>
      <c r="O26" s="184"/>
      <c r="P26" s="184"/>
      <c r="Q26" s="184"/>
      <c r="R26" s="21"/>
    </row>
    <row r="27" spans="1:18" ht="18" customHeight="1">
      <c r="A27" s="17" t="s">
        <v>1375</v>
      </c>
      <c r="B27" s="54"/>
      <c r="C27" s="707">
        <f>+C21+1</f>
        <v>7</v>
      </c>
      <c r="D27" s="16" t="s">
        <v>178</v>
      </c>
      <c r="E27" s="16" t="s">
        <v>178</v>
      </c>
      <c r="F27" s="759" t="s">
        <v>2004</v>
      </c>
      <c r="G27" s="383">
        <v>1</v>
      </c>
      <c r="H27" s="383">
        <v>346</v>
      </c>
      <c r="I27" s="383">
        <f t="shared" ref="I27:I29" si="3">G27*H27</f>
        <v>346</v>
      </c>
      <c r="J27" s="464"/>
      <c r="K27" s="510" t="s">
        <v>2005</v>
      </c>
      <c r="L27" s="731"/>
      <c r="M27" s="740"/>
      <c r="N27" s="56">
        <v>44627</v>
      </c>
      <c r="O27" s="184"/>
      <c r="P27" s="56"/>
      <c r="Q27" s="56">
        <v>44630</v>
      </c>
      <c r="R27" s="21">
        <v>44630</v>
      </c>
    </row>
    <row r="28" spans="1:18" ht="18" customHeight="1">
      <c r="A28" s="17" t="s">
        <v>1375</v>
      </c>
      <c r="B28" s="54"/>
      <c r="C28" s="735">
        <f t="shared" ref="C28:C29" si="4">+C27+1</f>
        <v>8</v>
      </c>
      <c r="D28" s="16" t="s">
        <v>178</v>
      </c>
      <c r="E28" s="16" t="s">
        <v>178</v>
      </c>
      <c r="F28" s="759" t="s">
        <v>2006</v>
      </c>
      <c r="G28" s="383">
        <v>1</v>
      </c>
      <c r="H28" s="383">
        <v>376</v>
      </c>
      <c r="I28" s="383">
        <f t="shared" si="3"/>
        <v>376</v>
      </c>
      <c r="J28" s="464"/>
      <c r="K28" s="510" t="s">
        <v>2007</v>
      </c>
      <c r="L28" s="731"/>
      <c r="M28" s="740"/>
      <c r="N28" s="56">
        <v>44627</v>
      </c>
      <c r="O28" s="184"/>
      <c r="P28" s="56"/>
      <c r="Q28" s="56">
        <v>44630</v>
      </c>
      <c r="R28" s="21">
        <v>44630</v>
      </c>
    </row>
    <row r="29" spans="1:18" ht="18" customHeight="1">
      <c r="A29" s="17" t="s">
        <v>2008</v>
      </c>
      <c r="B29" s="691"/>
      <c r="C29" s="735">
        <f t="shared" si="4"/>
        <v>9</v>
      </c>
      <c r="D29" s="16" t="s">
        <v>178</v>
      </c>
      <c r="E29" s="16" t="s">
        <v>178</v>
      </c>
      <c r="F29" s="62" t="s">
        <v>2009</v>
      </c>
      <c r="G29" s="64">
        <v>1</v>
      </c>
      <c r="H29" s="618">
        <v>1564</v>
      </c>
      <c r="I29" s="383">
        <f t="shared" si="3"/>
        <v>1564</v>
      </c>
      <c r="J29" s="278"/>
      <c r="K29" s="54" t="s">
        <v>2010</v>
      </c>
      <c r="L29" s="731"/>
      <c r="M29" s="740"/>
      <c r="N29" s="56">
        <v>44627</v>
      </c>
      <c r="O29" s="184"/>
      <c r="P29" s="56"/>
      <c r="Q29" s="56">
        <v>44630</v>
      </c>
      <c r="R29" s="21">
        <v>44630</v>
      </c>
    </row>
    <row r="30" spans="1:18" ht="18" customHeight="1">
      <c r="A30" s="54"/>
      <c r="B30" s="54"/>
      <c r="C30" s="760"/>
      <c r="D30" s="16"/>
      <c r="E30" s="16"/>
      <c r="F30" s="759"/>
      <c r="G30" s="383"/>
      <c r="H30" s="383"/>
      <c r="I30" s="278"/>
      <c r="J30" s="464"/>
      <c r="K30" s="510"/>
      <c r="L30" s="731"/>
      <c r="M30" s="740"/>
      <c r="N30" s="19"/>
      <c r="O30" s="184"/>
      <c r="P30" s="184"/>
      <c r="Q30" s="19"/>
      <c r="R30" s="21"/>
    </row>
    <row r="31" spans="1:18" ht="18" customHeight="1">
      <c r="A31" s="54"/>
      <c r="B31" s="54"/>
      <c r="C31" s="760"/>
      <c r="D31" s="16"/>
      <c r="E31" s="16"/>
      <c r="F31" s="742">
        <f>SUM(I27:I30)</f>
        <v>2286</v>
      </c>
      <c r="G31" s="743"/>
      <c r="H31" s="743"/>
      <c r="I31" s="744"/>
      <c r="J31" s="464"/>
      <c r="K31" s="510"/>
      <c r="L31" s="731"/>
      <c r="M31" s="740"/>
      <c r="N31" s="19"/>
      <c r="O31" s="184"/>
      <c r="P31" s="184"/>
      <c r="Q31" s="19"/>
      <c r="R31" s="21"/>
    </row>
    <row r="32" spans="1:18" ht="18" customHeight="1">
      <c r="A32" s="54"/>
      <c r="B32" s="54"/>
      <c r="C32" s="760"/>
      <c r="D32" s="16"/>
      <c r="E32" s="16"/>
      <c r="F32" s="759"/>
      <c r="G32" s="383"/>
      <c r="H32" s="383"/>
      <c r="I32" s="278"/>
      <c r="J32" s="464"/>
      <c r="K32" s="510"/>
      <c r="L32" s="731"/>
      <c r="M32" s="740"/>
      <c r="N32" s="19"/>
      <c r="O32" s="184"/>
      <c r="P32" s="184"/>
      <c r="Q32" s="19"/>
      <c r="R32" s="21"/>
    </row>
    <row r="33" spans="1:18" ht="18" customHeight="1">
      <c r="A33" s="54"/>
      <c r="B33" s="54"/>
      <c r="C33" s="760"/>
      <c r="D33" s="16"/>
      <c r="E33" s="16"/>
      <c r="F33" s="759"/>
      <c r="G33" s="383"/>
      <c r="H33" s="383"/>
      <c r="I33" s="278"/>
      <c r="J33" s="464"/>
      <c r="K33" s="510"/>
      <c r="L33" s="731"/>
      <c r="M33" s="740"/>
      <c r="N33" s="19"/>
      <c r="O33" s="184"/>
      <c r="P33" s="184"/>
      <c r="Q33" s="19"/>
      <c r="R33" s="21"/>
    </row>
    <row r="34" spans="1:18" ht="18" customHeight="1">
      <c r="A34" s="54"/>
      <c r="B34" s="54"/>
      <c r="C34" s="760"/>
      <c r="D34" s="16"/>
      <c r="E34" s="16"/>
      <c r="F34" s="759"/>
      <c r="G34" s="383"/>
      <c r="H34" s="383"/>
      <c r="I34" s="278"/>
      <c r="J34" s="464"/>
      <c r="K34" s="510"/>
      <c r="L34" s="731"/>
      <c r="M34" s="740"/>
      <c r="N34" s="19"/>
      <c r="O34" s="184"/>
      <c r="P34" s="184"/>
      <c r="Q34" s="19"/>
      <c r="R34" s="21"/>
    </row>
    <row r="35" spans="1:18" ht="18" customHeight="1">
      <c r="A35" s="54"/>
      <c r="B35" s="54"/>
      <c r="C35" s="760"/>
      <c r="D35" s="16"/>
      <c r="E35" s="16"/>
      <c r="F35" s="759"/>
      <c r="G35" s="383"/>
      <c r="H35" s="383"/>
      <c r="I35" s="278"/>
      <c r="J35" s="464"/>
      <c r="K35" s="510"/>
      <c r="L35" s="731"/>
      <c r="M35" s="740"/>
      <c r="N35" s="19"/>
      <c r="O35" s="184"/>
      <c r="P35" s="184"/>
      <c r="Q35" s="19"/>
      <c r="R35" s="21"/>
    </row>
    <row r="36" spans="1:18" ht="18" customHeight="1">
      <c r="A36" s="54"/>
      <c r="B36" s="54"/>
      <c r="C36" s="760"/>
      <c r="D36" s="16"/>
      <c r="E36" s="16"/>
      <c r="F36" s="759"/>
      <c r="G36" s="383"/>
      <c r="H36" s="383"/>
      <c r="I36" s="278"/>
      <c r="J36" s="464"/>
      <c r="K36" s="510"/>
      <c r="L36" s="731"/>
      <c r="M36" s="740"/>
      <c r="N36" s="19"/>
      <c r="O36" s="184"/>
      <c r="P36" s="184"/>
      <c r="Q36" s="19"/>
      <c r="R36" s="21"/>
    </row>
    <row r="37" spans="1:18" ht="18" customHeight="1">
      <c r="A37" s="54"/>
      <c r="B37" s="54"/>
      <c r="C37" s="760"/>
      <c r="D37" s="16"/>
      <c r="E37" s="16"/>
      <c r="F37" s="759"/>
      <c r="G37" s="383"/>
      <c r="H37" s="383"/>
      <c r="I37" s="278"/>
      <c r="J37" s="464"/>
      <c r="K37" s="510"/>
      <c r="L37" s="731"/>
      <c r="M37" s="740"/>
      <c r="N37" s="19"/>
      <c r="O37" s="184"/>
      <c r="P37" s="184"/>
      <c r="Q37" s="19"/>
      <c r="R37" s="21"/>
    </row>
    <row r="38" spans="1:18" ht="18" customHeight="1">
      <c r="A38" s="54"/>
      <c r="B38" s="54"/>
      <c r="C38" s="750"/>
      <c r="D38" s="693"/>
      <c r="E38" s="693"/>
      <c r="F38" s="761"/>
      <c r="G38" s="762"/>
      <c r="H38" s="762"/>
      <c r="I38" s="703"/>
      <c r="J38" s="696"/>
      <c r="K38" s="761"/>
      <c r="L38" s="739"/>
      <c r="M38" s="763"/>
      <c r="N38" s="697"/>
      <c r="O38" s="698"/>
      <c r="P38" s="698"/>
      <c r="Q38" s="697"/>
      <c r="R38" s="764"/>
    </row>
    <row r="39" spans="1:18" ht="18" customHeight="1">
      <c r="A39" s="54"/>
      <c r="B39" s="54"/>
      <c r="C39" s="750"/>
      <c r="D39" s="694"/>
      <c r="E39" s="694"/>
      <c r="F39" s="739" t="s">
        <v>2011</v>
      </c>
      <c r="G39" s="702"/>
      <c r="H39" s="702"/>
      <c r="I39" s="703">
        <f>G39*H39</f>
        <v>0</v>
      </c>
      <c r="J39" s="704"/>
      <c r="K39" s="761" t="s">
        <v>2012</v>
      </c>
      <c r="L39" s="765"/>
      <c r="M39" s="694"/>
      <c r="N39" s="697"/>
      <c r="O39" s="765"/>
      <c r="P39" s="694"/>
      <c r="Q39" s="697"/>
      <c r="R39" s="764"/>
    </row>
    <row r="40" spans="1:18" ht="18" customHeight="1">
      <c r="A40" s="54"/>
      <c r="B40" s="54"/>
      <c r="C40" s="750"/>
      <c r="D40" s="693"/>
      <c r="E40" s="693"/>
      <c r="F40" s="739" t="s">
        <v>2012</v>
      </c>
      <c r="G40" s="702"/>
      <c r="H40" s="702">
        <v>5000</v>
      </c>
      <c r="I40" s="703">
        <f>G40*H40</f>
        <v>0</v>
      </c>
      <c r="J40" s="704"/>
      <c r="K40" s="761" t="s">
        <v>2013</v>
      </c>
      <c r="L40" s="765"/>
      <c r="M40" s="694"/>
      <c r="N40" s="697"/>
      <c r="O40" s="765"/>
      <c r="P40" s="694"/>
      <c r="Q40" s="697"/>
      <c r="R40" s="698"/>
    </row>
    <row r="41" spans="1:18" ht="18" customHeight="1">
      <c r="A41" s="54"/>
      <c r="B41" s="54"/>
      <c r="C41" s="750"/>
      <c r="D41" s="693"/>
      <c r="E41" s="693"/>
      <c r="F41" s="739" t="s">
        <v>2013</v>
      </c>
      <c r="G41" s="702"/>
      <c r="H41" s="702"/>
      <c r="I41" s="703">
        <f>G41*H41</f>
        <v>0</v>
      </c>
      <c r="J41" s="704"/>
      <c r="K41" s="763"/>
      <c r="L41" s="765"/>
      <c r="M41" s="694"/>
      <c r="N41" s="694"/>
      <c r="O41" s="765"/>
      <c r="P41" s="694"/>
      <c r="Q41" s="698"/>
      <c r="R41" s="698"/>
    </row>
    <row r="42" spans="1:18" ht="18" customHeight="1">
      <c r="A42" s="54"/>
      <c r="B42" s="54"/>
      <c r="C42" s="750"/>
      <c r="D42" s="693"/>
      <c r="E42" s="693"/>
      <c r="F42" s="766"/>
      <c r="G42" s="767"/>
      <c r="H42" s="767"/>
      <c r="I42" s="768"/>
      <c r="J42" s="703"/>
      <c r="K42" s="738"/>
    </row>
    <row r="43" spans="1:18" ht="18" customHeight="1"/>
    <row r="44" spans="1:18" ht="18" customHeight="1"/>
    <row r="45" spans="1:18" ht="18" customHeight="1"/>
  </sheetData>
  <autoFilter ref="C8:P45" xr:uid="{00000000-0009-0000-0000-000003000000}"/>
  <mergeCells count="14">
    <mergeCell ref="F31:I31"/>
    <mergeCell ref="F42:I42"/>
    <mergeCell ref="C6:E6"/>
    <mergeCell ref="C9:F9"/>
    <mergeCell ref="F14:I14"/>
    <mergeCell ref="C18:F18"/>
    <mergeCell ref="F23:I23"/>
    <mergeCell ref="C26:F26"/>
    <mergeCell ref="C2:E2"/>
    <mergeCell ref="H2:J2"/>
    <mergeCell ref="C3:E3"/>
    <mergeCell ref="C4:E4"/>
    <mergeCell ref="H4:K5"/>
    <mergeCell ref="C5:E5"/>
  </mergeCells>
  <phoneticPr fontId="3"/>
  <dataValidations count="1">
    <dataValidation allowBlank="1" showInputMessage="1" showErrorMessage="1" sqref="K22:K24" xr:uid="{130DE195-C405-46C0-9319-097522314165}"/>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02630-E89B-47C6-8B03-6386B987BA9B}">
  <dimension ref="A2:S151"/>
  <sheetViews>
    <sheetView zoomScale="91" zoomScaleNormal="91" workbookViewId="0">
      <pane xSplit="11" ySplit="8" topLeftCell="L9" activePane="bottomRight" state="frozen"/>
      <selection activeCell="D26" sqref="D26"/>
      <selection pane="topRight" activeCell="D26" sqref="D26"/>
      <selection pane="bottomLeft" activeCell="D26" sqref="D26"/>
      <selection pane="bottomRight" activeCell="F26" sqref="F26"/>
    </sheetView>
  </sheetViews>
  <sheetFormatPr defaultColWidth="11.75" defaultRowHeight="13.5" customHeight="1"/>
  <cols>
    <col min="1" max="1" width="11.75" style="3" customWidth="1"/>
    <col min="2" max="2" width="9.25" style="3" customWidth="1"/>
    <col min="3" max="3" width="6.25" style="9" customWidth="1"/>
    <col min="4" max="4" width="15.25" style="3" customWidth="1"/>
    <col min="5" max="5" width="15.5" style="3" customWidth="1"/>
    <col min="6" max="6" width="71.5" style="3" customWidth="1"/>
    <col min="7" max="7" width="10.75" style="9" customWidth="1"/>
    <col min="8" max="8" width="12.125" style="9" customWidth="1"/>
    <col min="9" max="9" width="12.125" style="3" customWidth="1"/>
    <col min="10" max="10" width="7.125" style="11" customWidth="1"/>
    <col min="11" max="11" width="50.5" style="3" customWidth="1"/>
    <col min="12" max="12" width="45.25" style="3" customWidth="1"/>
    <col min="13" max="13" width="8.125" style="9" customWidth="1"/>
    <col min="14" max="14" width="17" style="9" customWidth="1"/>
    <col min="15" max="15" width="7.875" style="3" customWidth="1"/>
    <col min="16" max="16" width="16.375" style="9" customWidth="1"/>
    <col min="17" max="17" width="17.875" style="199" customWidth="1"/>
    <col min="18" max="18" width="19.375" style="199" customWidth="1"/>
    <col min="19" max="16384" width="11.75" style="3"/>
  </cols>
  <sheetData>
    <row r="2" spans="1:18" ht="20.100000000000001" customHeight="1">
      <c r="C2" s="682" t="s">
        <v>1966</v>
      </c>
      <c r="D2" s="682"/>
      <c r="E2" s="682"/>
      <c r="F2" s="683" t="s">
        <v>1967</v>
      </c>
      <c r="H2" s="684" t="s">
        <v>1968</v>
      </c>
      <c r="I2" s="685"/>
      <c r="J2" s="686"/>
      <c r="K2" s="687">
        <f>SUM(I:I)</f>
        <v>1287496</v>
      </c>
    </row>
    <row r="3" spans="1:18" ht="20.100000000000001" customHeight="1">
      <c r="C3" s="682" t="s">
        <v>1969</v>
      </c>
      <c r="D3" s="682"/>
      <c r="E3" s="682"/>
      <c r="F3" s="688" t="s">
        <v>1970</v>
      </c>
    </row>
    <row r="4" spans="1:18" ht="20.100000000000001" customHeight="1">
      <c r="C4" s="682" t="s">
        <v>1971</v>
      </c>
      <c r="D4" s="682"/>
      <c r="E4" s="682"/>
      <c r="F4" s="688" t="s">
        <v>2014</v>
      </c>
      <c r="H4" s="689" t="s">
        <v>1973</v>
      </c>
      <c r="I4" s="689"/>
      <c r="J4" s="689"/>
      <c r="K4" s="689"/>
    </row>
    <row r="5" spans="1:18" ht="20.100000000000001" customHeight="1">
      <c r="C5" s="682" t="s">
        <v>1974</v>
      </c>
      <c r="D5" s="682"/>
      <c r="E5" s="682"/>
      <c r="F5" s="690">
        <v>44654</v>
      </c>
      <c r="H5" s="689"/>
      <c r="I5" s="689"/>
      <c r="J5" s="689"/>
      <c r="K5" s="689"/>
    </row>
    <row r="6" spans="1:18" ht="20.100000000000001" customHeight="1">
      <c r="C6" s="682" t="s">
        <v>1975</v>
      </c>
      <c r="D6" s="682"/>
      <c r="E6" s="682"/>
      <c r="F6" s="690">
        <v>44656</v>
      </c>
      <c r="I6" s="339"/>
    </row>
    <row r="8" spans="1:18" s="9" customFormat="1" ht="19.5" customHeight="1">
      <c r="B8" s="691" t="s">
        <v>1976</v>
      </c>
      <c r="C8" s="692" t="s">
        <v>1977</v>
      </c>
      <c r="D8" s="693" t="s">
        <v>1978</v>
      </c>
      <c r="E8" s="693" t="s">
        <v>1979</v>
      </c>
      <c r="F8" s="694" t="s">
        <v>1980</v>
      </c>
      <c r="G8" s="694" t="s">
        <v>13</v>
      </c>
      <c r="H8" s="694" t="s">
        <v>14</v>
      </c>
      <c r="I8" s="695" t="s">
        <v>15</v>
      </c>
      <c r="J8" s="696" t="s">
        <v>1981</v>
      </c>
      <c r="K8" s="694" t="s">
        <v>1982</v>
      </c>
      <c r="L8" s="694" t="s">
        <v>1983</v>
      </c>
      <c r="M8" s="694" t="s">
        <v>1984</v>
      </c>
      <c r="N8" s="697" t="s">
        <v>1985</v>
      </c>
      <c r="O8" s="693" t="s">
        <v>1986</v>
      </c>
      <c r="P8" s="694" t="s">
        <v>1987</v>
      </c>
      <c r="Q8" s="697" t="s">
        <v>1988</v>
      </c>
      <c r="R8" s="698" t="s">
        <v>1989</v>
      </c>
    </row>
    <row r="9" spans="1:18" s="9" customFormat="1" ht="19.5" customHeight="1">
      <c r="C9" s="699" t="s">
        <v>1990</v>
      </c>
      <c r="D9" s="700"/>
      <c r="E9" s="700"/>
      <c r="F9" s="701"/>
      <c r="G9" s="702"/>
      <c r="H9" s="702"/>
      <c r="I9" s="703"/>
      <c r="J9" s="704"/>
      <c r="K9" s="705"/>
      <c r="L9" s="694"/>
      <c r="M9" s="694"/>
      <c r="N9" s="697"/>
      <c r="O9" s="693"/>
      <c r="P9" s="694"/>
      <c r="Q9" s="697"/>
      <c r="R9" s="698"/>
    </row>
    <row r="10" spans="1:18" s="9" customFormat="1" ht="19.5" customHeight="1">
      <c r="A10" s="17"/>
      <c r="B10" s="304"/>
      <c r="C10" s="411">
        <v>1</v>
      </c>
      <c r="D10" s="411"/>
      <c r="E10" s="411" t="s">
        <v>1991</v>
      </c>
      <c r="F10" s="769" t="s">
        <v>1992</v>
      </c>
      <c r="G10" s="706">
        <v>1</v>
      </c>
      <c r="H10" s="702">
        <v>831250</v>
      </c>
      <c r="I10" s="278">
        <f t="shared" ref="I10" si="0">G10*H10</f>
        <v>831250</v>
      </c>
      <c r="J10" s="704"/>
      <c r="K10" s="705" t="s">
        <v>1993</v>
      </c>
      <c r="L10" s="694"/>
      <c r="M10" s="694"/>
      <c r="N10" s="697"/>
      <c r="O10" s="693"/>
      <c r="P10" s="694"/>
      <c r="Q10" s="697"/>
      <c r="R10" s="698"/>
    </row>
    <row r="11" spans="1:18" s="9" customFormat="1" ht="19.5" customHeight="1">
      <c r="A11" s="17"/>
      <c r="B11" s="304"/>
      <c r="C11" s="411"/>
      <c r="D11" s="411"/>
      <c r="E11" s="411" t="s">
        <v>1991</v>
      </c>
      <c r="F11" s="769" t="s">
        <v>1994</v>
      </c>
      <c r="G11" s="706">
        <v>1</v>
      </c>
      <c r="H11" s="702"/>
      <c r="I11" s="278"/>
      <c r="J11" s="704"/>
      <c r="K11" s="705"/>
      <c r="L11" s="694"/>
      <c r="M11" s="694"/>
      <c r="N11" s="697"/>
      <c r="O11" s="693"/>
      <c r="P11" s="694"/>
      <c r="Q11" s="697"/>
      <c r="R11" s="698"/>
    </row>
    <row r="12" spans="1:18" s="9" customFormat="1" ht="19.5" customHeight="1">
      <c r="A12" s="17"/>
      <c r="B12" s="304"/>
      <c r="C12" s="411"/>
      <c r="D12" s="411"/>
      <c r="E12" s="411" t="s">
        <v>1991</v>
      </c>
      <c r="F12" s="769" t="s">
        <v>1995</v>
      </c>
      <c r="G12" s="706">
        <v>1</v>
      </c>
      <c r="H12" s="702"/>
      <c r="I12" s="278"/>
      <c r="J12" s="704"/>
      <c r="K12" s="705"/>
      <c r="L12" s="694"/>
      <c r="M12" s="694"/>
      <c r="N12" s="697"/>
      <c r="O12" s="693"/>
      <c r="P12" s="694"/>
      <c r="Q12" s="697"/>
      <c r="R12" s="698"/>
    </row>
    <row r="13" spans="1:18" s="9" customFormat="1" ht="19.5" customHeight="1">
      <c r="A13" s="17"/>
      <c r="B13" s="17"/>
      <c r="C13" s="16"/>
      <c r="D13" s="16"/>
      <c r="E13" s="16"/>
      <c r="F13" s="471"/>
      <c r="G13" s="706"/>
      <c r="H13" s="702"/>
      <c r="I13" s="278"/>
      <c r="J13" s="704"/>
      <c r="K13" s="705"/>
      <c r="L13" s="694"/>
      <c r="M13" s="694"/>
      <c r="N13" s="697"/>
      <c r="O13" s="693"/>
      <c r="P13" s="694"/>
      <c r="Q13" s="697"/>
      <c r="R13" s="698"/>
    </row>
    <row r="14" spans="1:18" s="9" customFormat="1" ht="19.5" customHeight="1">
      <c r="A14" s="17"/>
      <c r="B14" s="17"/>
      <c r="C14" s="16"/>
      <c r="D14" s="16"/>
      <c r="E14" s="16"/>
      <c r="F14" s="708">
        <f>SUM(I10:I13)</f>
        <v>831250</v>
      </c>
      <c r="G14" s="709"/>
      <c r="H14" s="709"/>
      <c r="I14" s="710"/>
      <c r="J14" s="704"/>
      <c r="K14" s="705"/>
      <c r="L14" s="694"/>
      <c r="M14" s="694"/>
      <c r="N14" s="697"/>
      <c r="O14" s="693"/>
      <c r="P14" s="694"/>
      <c r="Q14" s="697"/>
      <c r="R14" s="698"/>
    </row>
    <row r="15" spans="1:18" s="9" customFormat="1" ht="19.5" customHeight="1">
      <c r="A15" s="17"/>
      <c r="B15" s="17"/>
      <c r="C15" s="16"/>
      <c r="D15" s="16"/>
      <c r="E15" s="16"/>
      <c r="F15" s="471"/>
      <c r="G15" s="706"/>
      <c r="H15" s="702"/>
      <c r="I15" s="703"/>
      <c r="J15" s="704"/>
      <c r="K15" s="705"/>
      <c r="L15" s="694"/>
      <c r="M15" s="694"/>
      <c r="N15" s="697"/>
      <c r="O15" s="693"/>
      <c r="P15" s="694"/>
      <c r="Q15" s="697"/>
      <c r="R15" s="698"/>
    </row>
    <row r="16" spans="1:18" ht="18" customHeight="1">
      <c r="A16" s="54"/>
      <c r="B16" s="54"/>
      <c r="C16" s="728"/>
      <c r="D16" s="16"/>
      <c r="E16" s="16"/>
      <c r="F16" s="145"/>
      <c r="G16" s="383"/>
      <c r="H16" s="278"/>
      <c r="I16" s="278"/>
      <c r="J16" s="720"/>
      <c r="K16" s="510"/>
      <c r="L16" s="471"/>
      <c r="M16" s="17"/>
      <c r="N16" s="56"/>
      <c r="O16" s="54"/>
      <c r="P16" s="56"/>
      <c r="Q16" s="56"/>
      <c r="R16" s="21"/>
    </row>
    <row r="17" spans="1:18" ht="18" customHeight="1">
      <c r="A17" s="17" t="s">
        <v>1372</v>
      </c>
      <c r="B17" s="770"/>
      <c r="C17" s="771">
        <f>+C10+1</f>
        <v>2</v>
      </c>
      <c r="D17" s="721" t="s">
        <v>1304</v>
      </c>
      <c r="E17" s="721" t="s">
        <v>178</v>
      </c>
      <c r="F17" s="722" t="s">
        <v>1997</v>
      </c>
      <c r="G17" s="723">
        <v>1</v>
      </c>
      <c r="H17" s="724">
        <v>6574</v>
      </c>
      <c r="I17" s="725">
        <f t="shared" ref="I17:I24" si="1">G17*H17</f>
        <v>6574</v>
      </c>
      <c r="J17" s="720"/>
      <c r="K17" s="726" t="s">
        <v>1998</v>
      </c>
      <c r="L17" s="471"/>
      <c r="M17" s="727"/>
      <c r="N17" s="56"/>
      <c r="O17" s="184"/>
      <c r="P17" s="56"/>
      <c r="Q17" s="56"/>
      <c r="R17" s="21"/>
    </row>
    <row r="18" spans="1:18" ht="18" customHeight="1">
      <c r="A18" s="17" t="s">
        <v>1375</v>
      </c>
      <c r="B18" s="770"/>
      <c r="C18" s="771"/>
      <c r="D18" s="16" t="s">
        <v>178</v>
      </c>
      <c r="E18" s="16" t="s">
        <v>178</v>
      </c>
      <c r="F18" s="729" t="s">
        <v>1999</v>
      </c>
      <c r="G18" s="702">
        <v>2</v>
      </c>
      <c r="H18" s="702">
        <v>460</v>
      </c>
      <c r="I18" s="278">
        <f t="shared" si="1"/>
        <v>920</v>
      </c>
      <c r="J18" s="704"/>
      <c r="K18" s="730" t="s">
        <v>2000</v>
      </c>
      <c r="L18" s="471"/>
      <c r="M18" s="727"/>
      <c r="N18" s="56"/>
      <c r="O18" s="184"/>
      <c r="P18" s="56"/>
      <c r="Q18" s="56"/>
      <c r="R18" s="21"/>
    </row>
    <row r="19" spans="1:18" ht="18" customHeight="1">
      <c r="A19" s="17" t="s">
        <v>1375</v>
      </c>
      <c r="B19" s="770"/>
      <c r="C19" s="771"/>
      <c r="D19" s="16" t="s">
        <v>178</v>
      </c>
      <c r="E19" s="16" t="s">
        <v>178</v>
      </c>
      <c r="F19" s="731" t="s">
        <v>2001</v>
      </c>
      <c r="G19" s="702">
        <v>2</v>
      </c>
      <c r="H19" s="702">
        <v>319</v>
      </c>
      <c r="I19" s="278">
        <f t="shared" si="1"/>
        <v>638</v>
      </c>
      <c r="J19" s="704"/>
      <c r="K19" s="730" t="s">
        <v>2002</v>
      </c>
      <c r="L19" s="471"/>
      <c r="M19" s="727"/>
      <c r="N19" s="56"/>
      <c r="O19" s="184"/>
      <c r="P19" s="56"/>
      <c r="Q19" s="56"/>
      <c r="R19" s="21"/>
    </row>
    <row r="20" spans="1:18" ht="18" customHeight="1">
      <c r="A20" s="17" t="s">
        <v>1375</v>
      </c>
      <c r="B20" s="770"/>
      <c r="C20" s="772">
        <f>+C17+1</f>
        <v>3</v>
      </c>
      <c r="D20" s="411" t="s">
        <v>1991</v>
      </c>
      <c r="E20" s="411" t="s">
        <v>1991</v>
      </c>
      <c r="F20" s="773" t="s">
        <v>2015</v>
      </c>
      <c r="G20" s="774">
        <v>1</v>
      </c>
      <c r="H20" s="775"/>
      <c r="I20" s="278">
        <f t="shared" si="1"/>
        <v>0</v>
      </c>
      <c r="J20" s="704"/>
      <c r="K20" s="730" t="s">
        <v>2016</v>
      </c>
      <c r="L20" s="471"/>
      <c r="M20" s="727"/>
      <c r="N20" s="56"/>
      <c r="O20" s="184"/>
      <c r="P20" s="56"/>
      <c r="Q20" s="56"/>
      <c r="R20" s="21"/>
    </row>
    <row r="21" spans="1:18" ht="18" customHeight="1">
      <c r="A21" s="17" t="s">
        <v>1375</v>
      </c>
      <c r="B21" s="770"/>
      <c r="C21" s="772">
        <f t="shared" ref="C21:C24" si="2">+C20+1</f>
        <v>4</v>
      </c>
      <c r="D21" s="411" t="s">
        <v>1991</v>
      </c>
      <c r="E21" s="411" t="s">
        <v>1991</v>
      </c>
      <c r="F21" s="776" t="s">
        <v>2017</v>
      </c>
      <c r="G21" s="774">
        <v>1</v>
      </c>
      <c r="H21" s="775"/>
      <c r="I21" s="278">
        <f t="shared" si="1"/>
        <v>0</v>
      </c>
      <c r="J21" s="704"/>
      <c r="K21" s="730" t="s">
        <v>2018</v>
      </c>
      <c r="L21" s="471"/>
      <c r="M21" s="727"/>
      <c r="N21" s="56"/>
      <c r="O21" s="184"/>
      <c r="P21" s="56"/>
      <c r="Q21" s="56"/>
      <c r="R21" s="21"/>
    </row>
    <row r="22" spans="1:18" ht="18" customHeight="1">
      <c r="A22" s="17" t="s">
        <v>1375</v>
      </c>
      <c r="B22" s="770"/>
      <c r="C22" s="772">
        <f t="shared" si="2"/>
        <v>5</v>
      </c>
      <c r="D22" s="411" t="s">
        <v>1991</v>
      </c>
      <c r="E22" s="411" t="s">
        <v>1991</v>
      </c>
      <c r="F22" s="776" t="s">
        <v>2019</v>
      </c>
      <c r="G22" s="774">
        <v>1</v>
      </c>
      <c r="H22" s="775"/>
      <c r="I22" s="278">
        <f t="shared" si="1"/>
        <v>0</v>
      </c>
      <c r="J22" s="704"/>
      <c r="K22" s="730" t="s">
        <v>2020</v>
      </c>
      <c r="L22" s="471"/>
      <c r="M22" s="727"/>
      <c r="N22" s="56"/>
      <c r="O22" s="184"/>
      <c r="P22" s="56"/>
      <c r="Q22" s="56"/>
      <c r="R22" s="21"/>
    </row>
    <row r="23" spans="1:18" ht="18" customHeight="1">
      <c r="A23" s="17" t="s">
        <v>1375</v>
      </c>
      <c r="B23" s="770"/>
      <c r="C23" s="772">
        <f t="shared" si="2"/>
        <v>6</v>
      </c>
      <c r="D23" s="411" t="s">
        <v>1991</v>
      </c>
      <c r="E23" s="411" t="s">
        <v>1991</v>
      </c>
      <c r="F23" s="776" t="s">
        <v>2021</v>
      </c>
      <c r="G23" s="774">
        <v>1</v>
      </c>
      <c r="H23" s="775"/>
      <c r="I23" s="278">
        <f t="shared" si="1"/>
        <v>0</v>
      </c>
      <c r="J23" s="704"/>
      <c r="K23" s="730" t="s">
        <v>2022</v>
      </c>
      <c r="L23" s="471"/>
      <c r="M23" s="727"/>
      <c r="N23" s="56"/>
      <c r="O23" s="184"/>
      <c r="P23" s="56"/>
      <c r="Q23" s="56"/>
      <c r="R23" s="21"/>
    </row>
    <row r="24" spans="1:18" ht="18" customHeight="1">
      <c r="A24" s="17" t="s">
        <v>1375</v>
      </c>
      <c r="B24" s="770"/>
      <c r="C24" s="772">
        <f t="shared" si="2"/>
        <v>7</v>
      </c>
      <c r="D24" s="411" t="s">
        <v>1991</v>
      </c>
      <c r="E24" s="411" t="s">
        <v>1991</v>
      </c>
      <c r="F24" s="777" t="s">
        <v>2023</v>
      </c>
      <c r="G24" s="774">
        <v>1</v>
      </c>
      <c r="H24" s="775"/>
      <c r="I24" s="278">
        <f t="shared" si="1"/>
        <v>0</v>
      </c>
      <c r="J24" s="704"/>
      <c r="K24" s="730" t="s">
        <v>2024</v>
      </c>
      <c r="L24" s="471"/>
      <c r="M24" s="727"/>
      <c r="N24" s="56"/>
      <c r="O24" s="184"/>
      <c r="P24" s="56"/>
      <c r="Q24" s="56"/>
      <c r="R24" s="21"/>
    </row>
    <row r="25" spans="1:18" ht="18" customHeight="1">
      <c r="A25" s="17"/>
      <c r="B25" s="770"/>
      <c r="C25" s="772"/>
      <c r="D25" s="444"/>
      <c r="E25" s="444"/>
      <c r="F25" s="445"/>
      <c r="G25" s="400"/>
      <c r="H25" s="400"/>
      <c r="I25" s="778"/>
      <c r="J25" s="61"/>
      <c r="K25" s="62"/>
      <c r="L25" s="779"/>
      <c r="M25" s="740"/>
      <c r="N25" s="19"/>
      <c r="O25" s="184"/>
      <c r="P25" s="184"/>
      <c r="Q25" s="19"/>
      <c r="R25" s="21"/>
    </row>
    <row r="26" spans="1:18" ht="18" customHeight="1">
      <c r="A26" s="54"/>
      <c r="B26" s="54"/>
      <c r="C26" s="732"/>
      <c r="D26" s="693"/>
      <c r="E26" s="733"/>
      <c r="F26" s="734"/>
      <c r="G26" s="735"/>
      <c r="H26" s="736"/>
      <c r="I26" s="278"/>
      <c r="J26" s="737"/>
      <c r="K26" s="738"/>
      <c r="L26" s="739"/>
      <c r="M26" s="740"/>
      <c r="N26" s="19"/>
      <c r="O26" s="184"/>
      <c r="P26" s="184"/>
      <c r="Q26" s="19"/>
      <c r="R26" s="21"/>
    </row>
    <row r="27" spans="1:18" ht="18" customHeight="1">
      <c r="A27" s="54"/>
      <c r="B27" s="54"/>
      <c r="C27" s="741"/>
      <c r="D27" s="693"/>
      <c r="E27" s="703"/>
      <c r="F27" s="742">
        <f>SUM(I17:I26)</f>
        <v>8132</v>
      </c>
      <c r="G27" s="743"/>
      <c r="H27" s="743"/>
      <c r="I27" s="744"/>
      <c r="J27" s="745"/>
      <c r="K27" s="738"/>
      <c r="L27" s="739"/>
      <c r="M27" s="740"/>
      <c r="N27" s="19"/>
      <c r="O27" s="184"/>
      <c r="P27" s="184"/>
      <c r="Q27" s="19"/>
      <c r="R27" s="21"/>
    </row>
    <row r="28" spans="1:18" ht="18" customHeight="1">
      <c r="A28" s="54"/>
      <c r="B28" s="54"/>
      <c r="C28" s="750"/>
      <c r="D28" s="693"/>
      <c r="E28" s="693"/>
      <c r="F28" s="780"/>
      <c r="G28" s="781"/>
      <c r="H28" s="781"/>
      <c r="I28" s="782"/>
      <c r="J28" s="783"/>
      <c r="K28" s="738"/>
      <c r="L28" s="739"/>
      <c r="M28" s="740"/>
      <c r="N28" s="19"/>
      <c r="O28" s="184"/>
      <c r="P28" s="184"/>
      <c r="Q28" s="19"/>
      <c r="R28" s="21"/>
    </row>
    <row r="29" spans="1:18" ht="18" customHeight="1">
      <c r="A29" s="54"/>
      <c r="B29" s="54"/>
      <c r="C29" s="750"/>
      <c r="D29" s="693"/>
      <c r="E29" s="693"/>
      <c r="F29" s="784"/>
      <c r="G29" s="702"/>
      <c r="H29" s="702"/>
      <c r="I29" s="703"/>
      <c r="J29" s="745"/>
      <c r="K29" s="705"/>
      <c r="L29" s="739"/>
      <c r="M29" s="740"/>
      <c r="N29" s="19"/>
      <c r="O29" s="184"/>
      <c r="P29" s="184"/>
      <c r="Q29" s="19"/>
      <c r="R29" s="21"/>
    </row>
    <row r="30" spans="1:18" ht="18" customHeight="1">
      <c r="A30" s="54"/>
      <c r="B30" s="54"/>
      <c r="C30" s="760"/>
      <c r="D30" s="785" t="s">
        <v>2025</v>
      </c>
      <c r="E30" s="786"/>
      <c r="F30" s="787"/>
      <c r="G30" s="17"/>
      <c r="H30" s="17"/>
      <c r="I30" s="540"/>
      <c r="J30" s="18"/>
      <c r="K30" s="17"/>
      <c r="L30" s="739"/>
      <c r="M30" s="740"/>
      <c r="N30" s="19"/>
      <c r="O30" s="184"/>
      <c r="P30" s="184"/>
      <c r="Q30" s="19"/>
      <c r="R30" s="21"/>
    </row>
    <row r="31" spans="1:18" ht="18" customHeight="1">
      <c r="A31" s="17" t="s">
        <v>2026</v>
      </c>
      <c r="B31" s="770"/>
      <c r="C31" s="788">
        <f>+C24+1</f>
        <v>8</v>
      </c>
      <c r="D31" s="721" t="s">
        <v>1304</v>
      </c>
      <c r="E31" s="721" t="s">
        <v>178</v>
      </c>
      <c r="F31" s="789" t="s">
        <v>2027</v>
      </c>
      <c r="G31" s="723">
        <v>1</v>
      </c>
      <c r="H31" s="723">
        <v>1936</v>
      </c>
      <c r="I31" s="278">
        <f t="shared" ref="I31:I39" si="3">G31*H31</f>
        <v>1936</v>
      </c>
      <c r="J31" s="18"/>
      <c r="K31" s="146" t="s">
        <v>2028</v>
      </c>
      <c r="L31" s="739"/>
      <c r="M31" s="740"/>
      <c r="N31" s="19"/>
      <c r="O31" s="184"/>
      <c r="P31" s="184"/>
      <c r="Q31" s="19"/>
      <c r="R31" s="21"/>
    </row>
    <row r="32" spans="1:18" ht="18" customHeight="1">
      <c r="A32" s="17" t="s">
        <v>2026</v>
      </c>
      <c r="B32" s="770"/>
      <c r="C32" s="790">
        <f t="shared" ref="C32:C39" si="4">+C31+1</f>
        <v>9</v>
      </c>
      <c r="D32" s="721" t="s">
        <v>1304</v>
      </c>
      <c r="E32" s="721" t="s">
        <v>178</v>
      </c>
      <c r="F32" s="789" t="s">
        <v>2029</v>
      </c>
      <c r="G32" s="723">
        <v>1</v>
      </c>
      <c r="H32" s="723">
        <v>2850</v>
      </c>
      <c r="I32" s="278">
        <f t="shared" si="3"/>
        <v>2850</v>
      </c>
      <c r="J32" s="18"/>
      <c r="K32" s="146" t="s">
        <v>2030</v>
      </c>
      <c r="L32" s="739"/>
      <c r="M32" s="740"/>
      <c r="N32" s="19"/>
      <c r="O32" s="184"/>
      <c r="P32" s="184"/>
      <c r="Q32" s="19"/>
      <c r="R32" s="21"/>
    </row>
    <row r="33" spans="1:18" ht="18" customHeight="1">
      <c r="A33" s="17" t="s">
        <v>2026</v>
      </c>
      <c r="B33" s="770"/>
      <c r="C33" s="790">
        <f t="shared" si="4"/>
        <v>10</v>
      </c>
      <c r="D33" s="721" t="s">
        <v>1304</v>
      </c>
      <c r="E33" s="721" t="s">
        <v>178</v>
      </c>
      <c r="F33" s="791" t="s">
        <v>2031</v>
      </c>
      <c r="G33" s="792">
        <v>1</v>
      </c>
      <c r="H33" s="793">
        <v>4500</v>
      </c>
      <c r="I33" s="278">
        <f t="shared" si="3"/>
        <v>4500</v>
      </c>
      <c r="J33" s="286"/>
      <c r="K33" s="510" t="s">
        <v>2032</v>
      </c>
      <c r="L33" s="739"/>
      <c r="M33" s="740"/>
      <c r="N33" s="19"/>
      <c r="O33" s="184"/>
      <c r="P33" s="184"/>
      <c r="Q33" s="19"/>
      <c r="R33" s="21"/>
    </row>
    <row r="34" spans="1:18" ht="18" customHeight="1">
      <c r="A34" s="17" t="s">
        <v>1375</v>
      </c>
      <c r="B34" s="770"/>
      <c r="C34" s="790">
        <f t="shared" si="4"/>
        <v>11</v>
      </c>
      <c r="D34" s="304" t="s">
        <v>178</v>
      </c>
      <c r="E34" s="304" t="s">
        <v>178</v>
      </c>
      <c r="F34" s="794" t="s">
        <v>2033</v>
      </c>
      <c r="G34" s="795">
        <v>2</v>
      </c>
      <c r="H34" s="796">
        <v>70</v>
      </c>
      <c r="I34" s="797">
        <f t="shared" si="3"/>
        <v>140</v>
      </c>
      <c r="J34" s="18"/>
      <c r="K34" s="617" t="s">
        <v>2034</v>
      </c>
      <c r="L34" s="17"/>
      <c r="M34" s="740"/>
      <c r="N34" s="19"/>
      <c r="O34" s="184"/>
      <c r="P34" s="184"/>
      <c r="Q34" s="19"/>
      <c r="R34" s="21"/>
    </row>
    <row r="35" spans="1:18" ht="18" customHeight="1">
      <c r="A35" s="17" t="s">
        <v>1375</v>
      </c>
      <c r="B35" s="770"/>
      <c r="C35" s="790">
        <f t="shared" si="4"/>
        <v>12</v>
      </c>
      <c r="D35" s="304" t="s">
        <v>178</v>
      </c>
      <c r="E35" s="304" t="s">
        <v>178</v>
      </c>
      <c r="F35" s="794" t="s">
        <v>2035</v>
      </c>
      <c r="G35" s="795">
        <v>2</v>
      </c>
      <c r="H35" s="796">
        <v>78</v>
      </c>
      <c r="I35" s="797">
        <f t="shared" si="3"/>
        <v>156</v>
      </c>
      <c r="J35" s="18"/>
      <c r="K35" s="617" t="s">
        <v>2034</v>
      </c>
      <c r="L35" s="17"/>
      <c r="M35" s="740"/>
      <c r="N35" s="19"/>
      <c r="O35" s="184"/>
      <c r="P35" s="184"/>
      <c r="Q35" s="19"/>
      <c r="R35" s="21"/>
    </row>
    <row r="36" spans="1:18" ht="18" customHeight="1">
      <c r="A36" s="17" t="s">
        <v>1375</v>
      </c>
      <c r="B36" s="770"/>
      <c r="C36" s="790">
        <f t="shared" si="4"/>
        <v>13</v>
      </c>
      <c r="D36" s="411" t="s">
        <v>178</v>
      </c>
      <c r="E36" s="411" t="s">
        <v>178</v>
      </c>
      <c r="F36" s="649" t="s">
        <v>2036</v>
      </c>
      <c r="G36" s="798">
        <v>4</v>
      </c>
      <c r="H36" s="645">
        <v>169</v>
      </c>
      <c r="I36" s="468">
        <f t="shared" si="3"/>
        <v>676</v>
      </c>
      <c r="J36" s="677"/>
      <c r="K36" s="177" t="s">
        <v>2037</v>
      </c>
      <c r="L36" s="17"/>
      <c r="M36" s="740"/>
      <c r="N36" s="19"/>
      <c r="O36" s="184"/>
      <c r="P36" s="184"/>
      <c r="Q36" s="19"/>
      <c r="R36" s="21"/>
    </row>
    <row r="37" spans="1:18" ht="18" customHeight="1">
      <c r="A37" s="17" t="s">
        <v>1375</v>
      </c>
      <c r="B37" s="770"/>
      <c r="C37" s="790">
        <f t="shared" si="4"/>
        <v>14</v>
      </c>
      <c r="D37" s="411" t="s">
        <v>178</v>
      </c>
      <c r="E37" s="411" t="s">
        <v>178</v>
      </c>
      <c r="F37" s="424" t="s">
        <v>1341</v>
      </c>
      <c r="G37" s="304">
        <v>2</v>
      </c>
      <c r="H37" s="425">
        <v>71</v>
      </c>
      <c r="I37" s="53">
        <f t="shared" si="3"/>
        <v>142</v>
      </c>
      <c r="J37" s="18"/>
      <c r="K37" s="54" t="s">
        <v>1342</v>
      </c>
      <c r="L37" s="93"/>
      <c r="M37" s="740"/>
      <c r="N37" s="19"/>
      <c r="O37" s="184"/>
      <c r="P37" s="184"/>
      <c r="Q37" s="19"/>
      <c r="R37" s="21"/>
    </row>
    <row r="38" spans="1:18" ht="18" customHeight="1">
      <c r="A38" s="17" t="s">
        <v>1375</v>
      </c>
      <c r="B38" s="770"/>
      <c r="C38" s="790">
        <f t="shared" si="4"/>
        <v>15</v>
      </c>
      <c r="D38" s="411" t="s">
        <v>178</v>
      </c>
      <c r="E38" s="411" t="s">
        <v>178</v>
      </c>
      <c r="F38" s="424" t="s">
        <v>1343</v>
      </c>
      <c r="G38" s="304">
        <v>2</v>
      </c>
      <c r="H38" s="425">
        <v>30</v>
      </c>
      <c r="I38" s="53">
        <f t="shared" si="3"/>
        <v>60</v>
      </c>
      <c r="J38" s="18"/>
      <c r="K38" s="54" t="s">
        <v>1344</v>
      </c>
      <c r="L38" s="93"/>
      <c r="M38" s="740"/>
      <c r="N38" s="19"/>
      <c r="O38" s="184"/>
      <c r="P38" s="184"/>
      <c r="Q38" s="19"/>
      <c r="R38" s="21"/>
    </row>
    <row r="39" spans="1:18" ht="18" customHeight="1">
      <c r="A39" s="17" t="s">
        <v>2038</v>
      </c>
      <c r="B39" s="770"/>
      <c r="C39" s="790">
        <f t="shared" si="4"/>
        <v>16</v>
      </c>
      <c r="D39" s="799" t="s">
        <v>2039</v>
      </c>
      <c r="E39" s="799" t="s">
        <v>178</v>
      </c>
      <c r="F39" s="800" t="s">
        <v>2040</v>
      </c>
      <c r="G39" s="801"/>
      <c r="H39" s="802">
        <v>1800</v>
      </c>
      <c r="I39" s="803">
        <f t="shared" si="3"/>
        <v>0</v>
      </c>
      <c r="J39" s="804"/>
      <c r="K39" s="800" t="s">
        <v>2041</v>
      </c>
      <c r="L39" s="805" t="s">
        <v>2042</v>
      </c>
      <c r="M39" s="740"/>
      <c r="N39" s="19"/>
      <c r="O39" s="184"/>
      <c r="P39" s="184"/>
      <c r="Q39" s="19"/>
      <c r="R39" s="21"/>
    </row>
    <row r="40" spans="1:18" ht="18" customHeight="1">
      <c r="C40" s="17"/>
      <c r="D40" s="385"/>
      <c r="E40" s="385"/>
      <c r="F40" s="146"/>
      <c r="G40" s="17"/>
      <c r="H40" s="383"/>
      <c r="I40" s="278"/>
      <c r="J40" s="18"/>
      <c r="K40" s="483"/>
      <c r="L40" s="739"/>
      <c r="M40" s="740"/>
      <c r="N40" s="19"/>
      <c r="O40" s="184"/>
      <c r="P40" s="184"/>
      <c r="Q40" s="19"/>
      <c r="R40" s="21"/>
    </row>
    <row r="41" spans="1:18" ht="18" customHeight="1">
      <c r="C41" s="17"/>
      <c r="D41" s="806"/>
      <c r="E41" s="806"/>
      <c r="F41" s="807">
        <f>SUM(I31:I39)</f>
        <v>10460</v>
      </c>
      <c r="G41" s="808"/>
      <c r="H41" s="808"/>
      <c r="I41" s="809"/>
      <c r="J41" s="90"/>
      <c r="K41" s="66"/>
      <c r="L41" s="739"/>
      <c r="M41" s="740"/>
      <c r="N41" s="19"/>
      <c r="O41" s="184"/>
      <c r="P41" s="184"/>
      <c r="Q41" s="19"/>
      <c r="R41" s="21"/>
    </row>
    <row r="42" spans="1:18" ht="18" customHeight="1">
      <c r="C42" s="17"/>
      <c r="D42" s="186"/>
      <c r="E42" s="186"/>
      <c r="F42" s="810"/>
      <c r="G42" s="811"/>
      <c r="H42" s="170"/>
      <c r="I42" s="278"/>
      <c r="J42" s="17"/>
      <c r="K42" s="50"/>
      <c r="L42" s="731"/>
      <c r="M42" s="740"/>
      <c r="N42" s="19"/>
      <c r="O42" s="184"/>
      <c r="P42" s="184"/>
      <c r="Q42" s="19"/>
      <c r="R42" s="21"/>
    </row>
    <row r="43" spans="1:18" ht="18" customHeight="1">
      <c r="C43" s="17"/>
      <c r="D43" s="186"/>
      <c r="E43" s="186"/>
      <c r="F43" s="810"/>
      <c r="G43" s="811"/>
      <c r="H43" s="170"/>
      <c r="I43" s="278"/>
      <c r="J43" s="17"/>
      <c r="K43" s="50"/>
      <c r="L43" s="731"/>
      <c r="M43" s="740"/>
      <c r="N43" s="19"/>
      <c r="O43" s="184"/>
      <c r="P43" s="184"/>
      <c r="Q43" s="19"/>
      <c r="R43" s="21"/>
    </row>
    <row r="44" spans="1:18" ht="18" customHeight="1">
      <c r="C44" s="17"/>
      <c r="D44" s="812" t="s">
        <v>2043</v>
      </c>
      <c r="E44" s="812"/>
      <c r="F44" s="812"/>
      <c r="G44" s="811"/>
      <c r="H44" s="170"/>
      <c r="I44" s="278"/>
      <c r="J44" s="17"/>
      <c r="K44" s="50"/>
      <c r="L44" s="731"/>
      <c r="M44" s="740"/>
      <c r="N44" s="19"/>
      <c r="O44" s="184"/>
      <c r="P44" s="184"/>
      <c r="Q44" s="19"/>
      <c r="R44" s="21"/>
    </row>
    <row r="45" spans="1:18" ht="18" customHeight="1">
      <c r="A45" s="17" t="s">
        <v>1372</v>
      </c>
      <c r="B45" s="770"/>
      <c r="C45" s="771">
        <f>+C39+1</f>
        <v>17</v>
      </c>
      <c r="D45" s="721" t="s">
        <v>1304</v>
      </c>
      <c r="E45" s="721" t="s">
        <v>178</v>
      </c>
      <c r="F45" s="813" t="s">
        <v>2044</v>
      </c>
      <c r="G45" s="814">
        <v>1</v>
      </c>
      <c r="H45" s="815">
        <v>24500</v>
      </c>
      <c r="I45" s="53">
        <f t="shared" ref="I45:I97" si="5">G45*H45</f>
        <v>24500</v>
      </c>
      <c r="J45" s="18"/>
      <c r="K45" s="146" t="s">
        <v>2044</v>
      </c>
      <c r="L45" s="17"/>
      <c r="M45" s="740"/>
      <c r="N45" s="19"/>
      <c r="O45" s="184"/>
      <c r="P45" s="184"/>
      <c r="Q45" s="19"/>
      <c r="R45" s="21"/>
    </row>
    <row r="46" spans="1:18" ht="18" customHeight="1">
      <c r="A46" s="17" t="s">
        <v>1372</v>
      </c>
      <c r="B46" s="770"/>
      <c r="C46" s="772">
        <f t="shared" ref="C46:C94" si="6">+C45+1</f>
        <v>18</v>
      </c>
      <c r="D46" s="721" t="s">
        <v>1304</v>
      </c>
      <c r="E46" s="721" t="s">
        <v>178</v>
      </c>
      <c r="F46" s="813" t="s">
        <v>2045</v>
      </c>
      <c r="G46" s="814">
        <v>1</v>
      </c>
      <c r="H46" s="815">
        <v>6500</v>
      </c>
      <c r="I46" s="53">
        <f t="shared" si="5"/>
        <v>6500</v>
      </c>
      <c r="J46" s="18"/>
      <c r="K46" s="146" t="s">
        <v>2045</v>
      </c>
      <c r="L46" s="17"/>
      <c r="M46" s="740"/>
      <c r="N46" s="19"/>
      <c r="O46" s="184"/>
      <c r="P46" s="184"/>
      <c r="Q46" s="19"/>
      <c r="R46" s="21"/>
    </row>
    <row r="47" spans="1:18" ht="18" customHeight="1">
      <c r="A47" s="17" t="s">
        <v>1372</v>
      </c>
      <c r="B47" s="816"/>
      <c r="C47" s="790">
        <f t="shared" si="6"/>
        <v>19</v>
      </c>
      <c r="D47" s="721" t="s">
        <v>1304</v>
      </c>
      <c r="E47" s="721" t="s">
        <v>178</v>
      </c>
      <c r="F47" s="813" t="s">
        <v>2046</v>
      </c>
      <c r="G47" s="814">
        <v>1</v>
      </c>
      <c r="H47" s="815">
        <v>6500</v>
      </c>
      <c r="I47" s="53">
        <f t="shared" si="5"/>
        <v>6500</v>
      </c>
      <c r="J47" s="18"/>
      <c r="K47" s="146" t="s">
        <v>2046</v>
      </c>
      <c r="L47" s="17"/>
      <c r="M47" s="740"/>
      <c r="N47" s="19"/>
      <c r="O47" s="184"/>
      <c r="P47" s="184"/>
      <c r="Q47" s="19"/>
      <c r="R47" s="21"/>
    </row>
    <row r="48" spans="1:18" ht="18" customHeight="1">
      <c r="A48" s="17" t="s">
        <v>1375</v>
      </c>
      <c r="B48" s="770"/>
      <c r="C48" s="790">
        <f t="shared" si="6"/>
        <v>20</v>
      </c>
      <c r="D48" s="411" t="s">
        <v>178</v>
      </c>
      <c r="E48" s="411" t="s">
        <v>178</v>
      </c>
      <c r="F48" s="424" t="s">
        <v>1341</v>
      </c>
      <c r="G48" s="304">
        <v>8</v>
      </c>
      <c r="H48" s="425">
        <v>71</v>
      </c>
      <c r="I48" s="53">
        <f t="shared" si="5"/>
        <v>568</v>
      </c>
      <c r="J48" s="18"/>
      <c r="K48" s="54" t="s">
        <v>1342</v>
      </c>
      <c r="L48" s="17"/>
      <c r="M48" s="740"/>
      <c r="N48" s="19"/>
      <c r="O48" s="184"/>
      <c r="P48" s="184"/>
      <c r="Q48" s="19"/>
      <c r="R48" s="21"/>
    </row>
    <row r="49" spans="1:18" ht="18" customHeight="1">
      <c r="A49" s="17" t="s">
        <v>1375</v>
      </c>
      <c r="B49" s="770"/>
      <c r="C49" s="790">
        <f t="shared" si="6"/>
        <v>21</v>
      </c>
      <c r="D49" s="411" t="s">
        <v>178</v>
      </c>
      <c r="E49" s="411" t="s">
        <v>178</v>
      </c>
      <c r="F49" s="438" t="s">
        <v>2047</v>
      </c>
      <c r="G49" s="817">
        <v>2</v>
      </c>
      <c r="H49" s="439">
        <v>391</v>
      </c>
      <c r="I49" s="703">
        <f t="shared" si="5"/>
        <v>782</v>
      </c>
      <c r="J49" s="18"/>
      <c r="K49" s="146" t="s">
        <v>2048</v>
      </c>
      <c r="L49" s="17"/>
      <c r="M49" s="740"/>
      <c r="N49" s="19"/>
      <c r="O49" s="184"/>
      <c r="P49" s="184"/>
      <c r="Q49" s="19"/>
      <c r="R49" s="21"/>
    </row>
    <row r="50" spans="1:18" ht="18" customHeight="1">
      <c r="A50" s="17" t="s">
        <v>1375</v>
      </c>
      <c r="B50" s="770"/>
      <c r="C50" s="790">
        <f t="shared" si="6"/>
        <v>22</v>
      </c>
      <c r="D50" s="411" t="s">
        <v>178</v>
      </c>
      <c r="E50" s="411" t="s">
        <v>178</v>
      </c>
      <c r="F50" s="438" t="s">
        <v>2049</v>
      </c>
      <c r="G50" s="817">
        <v>4</v>
      </c>
      <c r="H50" s="439">
        <v>180</v>
      </c>
      <c r="I50" s="278">
        <f t="shared" si="5"/>
        <v>720</v>
      </c>
      <c r="J50" s="18"/>
      <c r="K50" s="92" t="s">
        <v>2050</v>
      </c>
      <c r="L50" s="17"/>
      <c r="M50" s="740"/>
      <c r="N50" s="19"/>
      <c r="O50" s="184"/>
      <c r="P50" s="184"/>
      <c r="Q50" s="19"/>
      <c r="R50" s="21"/>
    </row>
    <row r="51" spans="1:18" ht="18" customHeight="1">
      <c r="A51" s="17" t="s">
        <v>1375</v>
      </c>
      <c r="B51" s="770"/>
      <c r="C51" s="790">
        <f t="shared" si="6"/>
        <v>23</v>
      </c>
      <c r="D51" s="411" t="s">
        <v>178</v>
      </c>
      <c r="E51" s="411" t="s">
        <v>178</v>
      </c>
      <c r="F51" s="438" t="s">
        <v>2051</v>
      </c>
      <c r="G51" s="817">
        <v>2</v>
      </c>
      <c r="H51" s="439">
        <v>350</v>
      </c>
      <c r="I51" s="703">
        <f t="shared" si="5"/>
        <v>700</v>
      </c>
      <c r="J51" s="18"/>
      <c r="K51" s="146" t="s">
        <v>2052</v>
      </c>
      <c r="L51" s="17"/>
      <c r="M51" s="740"/>
      <c r="N51" s="19"/>
      <c r="O51" s="184"/>
      <c r="P51" s="184"/>
      <c r="Q51" s="19"/>
      <c r="R51" s="21"/>
    </row>
    <row r="52" spans="1:18" ht="18" customHeight="1">
      <c r="A52" s="17" t="s">
        <v>1375</v>
      </c>
      <c r="B52" s="770"/>
      <c r="C52" s="790">
        <f t="shared" si="6"/>
        <v>24</v>
      </c>
      <c r="D52" s="411" t="s">
        <v>178</v>
      </c>
      <c r="E52" s="411" t="s">
        <v>178</v>
      </c>
      <c r="F52" s="438" t="s">
        <v>2053</v>
      </c>
      <c r="G52" s="817">
        <v>1</v>
      </c>
      <c r="H52" s="439">
        <v>380</v>
      </c>
      <c r="I52" s="703">
        <f t="shared" si="5"/>
        <v>380</v>
      </c>
      <c r="J52" s="18"/>
      <c r="K52" s="146" t="s">
        <v>2052</v>
      </c>
      <c r="L52" s="17"/>
      <c r="M52" s="740"/>
      <c r="N52" s="19"/>
      <c r="O52" s="184"/>
      <c r="P52" s="184"/>
      <c r="Q52" s="19"/>
      <c r="R52" s="21"/>
    </row>
    <row r="53" spans="1:18" ht="18" customHeight="1">
      <c r="A53" s="17" t="s">
        <v>1375</v>
      </c>
      <c r="B53" s="770"/>
      <c r="C53" s="790">
        <f t="shared" si="6"/>
        <v>25</v>
      </c>
      <c r="D53" s="398" t="s">
        <v>100</v>
      </c>
      <c r="E53" s="398" t="s">
        <v>100</v>
      </c>
      <c r="F53" s="438" t="s">
        <v>2054</v>
      </c>
      <c r="G53" s="817">
        <v>11</v>
      </c>
      <c r="H53" s="439">
        <v>46</v>
      </c>
      <c r="I53" s="278">
        <f t="shared" si="5"/>
        <v>506</v>
      </c>
      <c r="J53" s="18"/>
      <c r="K53" s="92" t="s">
        <v>2055</v>
      </c>
      <c r="L53" s="17"/>
      <c r="M53" s="740"/>
      <c r="N53" s="19"/>
      <c r="O53" s="184"/>
      <c r="P53" s="184"/>
      <c r="Q53" s="19"/>
      <c r="R53" s="21"/>
    </row>
    <row r="54" spans="1:18" ht="18" customHeight="1">
      <c r="A54" s="170" t="s">
        <v>1375</v>
      </c>
      <c r="B54" s="818"/>
      <c r="C54" s="790">
        <f t="shared" si="6"/>
        <v>26</v>
      </c>
      <c r="D54" s="819" t="s">
        <v>100</v>
      </c>
      <c r="E54" s="819" t="s">
        <v>100</v>
      </c>
      <c r="F54" s="820" t="s">
        <v>1309</v>
      </c>
      <c r="G54" s="821">
        <v>52</v>
      </c>
      <c r="H54" s="822">
        <v>79</v>
      </c>
      <c r="I54" s="703">
        <f t="shared" si="5"/>
        <v>4108</v>
      </c>
      <c r="J54" s="704"/>
      <c r="K54" s="761" t="s">
        <v>2056</v>
      </c>
      <c r="L54" s="17"/>
      <c r="M54" s="763"/>
      <c r="N54" s="823"/>
      <c r="O54" s="824"/>
      <c r="P54" s="824"/>
      <c r="Q54" s="823"/>
      <c r="R54" s="825"/>
    </row>
    <row r="55" spans="1:18" ht="18" customHeight="1">
      <c r="A55" s="17" t="s">
        <v>1375</v>
      </c>
      <c r="B55" s="770"/>
      <c r="C55" s="790">
        <f t="shared" si="6"/>
        <v>27</v>
      </c>
      <c r="D55" s="826" t="s">
        <v>100</v>
      </c>
      <c r="E55" s="826" t="s">
        <v>100</v>
      </c>
      <c r="F55" s="827" t="s">
        <v>2001</v>
      </c>
      <c r="G55" s="828">
        <v>2</v>
      </c>
      <c r="H55" s="829">
        <v>319</v>
      </c>
      <c r="I55" s="703">
        <f t="shared" si="5"/>
        <v>638</v>
      </c>
      <c r="J55" s="830"/>
      <c r="K55" s="761" t="s">
        <v>2057</v>
      </c>
      <c r="L55" s="17"/>
      <c r="M55" s="763"/>
      <c r="N55" s="697"/>
      <c r="O55" s="698"/>
      <c r="P55" s="698"/>
      <c r="Q55" s="697"/>
      <c r="R55" s="764"/>
    </row>
    <row r="56" spans="1:18" ht="18" customHeight="1">
      <c r="A56" s="17" t="s">
        <v>1375</v>
      </c>
      <c r="B56" s="770"/>
      <c r="C56" s="790">
        <f t="shared" si="6"/>
        <v>28</v>
      </c>
      <c r="D56" s="411" t="s">
        <v>178</v>
      </c>
      <c r="E56" s="411" t="s">
        <v>178</v>
      </c>
      <c r="F56" s="424" t="s">
        <v>1343</v>
      </c>
      <c r="G56" s="304">
        <v>8</v>
      </c>
      <c r="H56" s="425">
        <v>30</v>
      </c>
      <c r="I56" s="53">
        <f t="shared" si="5"/>
        <v>240</v>
      </c>
      <c r="J56" s="18"/>
      <c r="K56" s="54" t="s">
        <v>1344</v>
      </c>
      <c r="L56" s="17"/>
      <c r="M56" s="763"/>
      <c r="N56" s="697"/>
      <c r="O56" s="698"/>
      <c r="P56" s="698"/>
      <c r="Q56" s="697"/>
      <c r="R56" s="764"/>
    </row>
    <row r="57" spans="1:18" ht="18" customHeight="1">
      <c r="A57" s="17" t="s">
        <v>1375</v>
      </c>
      <c r="B57" s="770"/>
      <c r="C57" s="790">
        <f t="shared" si="6"/>
        <v>29</v>
      </c>
      <c r="D57" s="398" t="s">
        <v>100</v>
      </c>
      <c r="E57" s="398" t="s">
        <v>100</v>
      </c>
      <c r="F57" s="438" t="s">
        <v>2058</v>
      </c>
      <c r="G57" s="817">
        <v>28</v>
      </c>
      <c r="H57" s="439">
        <v>23</v>
      </c>
      <c r="I57" s="703">
        <f t="shared" si="5"/>
        <v>644</v>
      </c>
      <c r="J57" s="18"/>
      <c r="K57" s="146" t="s">
        <v>2059</v>
      </c>
      <c r="L57" s="17"/>
      <c r="M57" s="763"/>
      <c r="N57" s="697"/>
      <c r="O57" s="698"/>
      <c r="P57" s="698"/>
      <c r="Q57" s="697"/>
      <c r="R57" s="764"/>
    </row>
    <row r="58" spans="1:18" ht="18" customHeight="1">
      <c r="A58" s="17" t="s">
        <v>1375</v>
      </c>
      <c r="B58" s="770"/>
      <c r="C58" s="790">
        <f t="shared" si="6"/>
        <v>30</v>
      </c>
      <c r="D58" s="398" t="s">
        <v>100</v>
      </c>
      <c r="E58" s="398" t="s">
        <v>100</v>
      </c>
      <c r="F58" s="438" t="s">
        <v>2060</v>
      </c>
      <c r="G58" s="817">
        <v>11</v>
      </c>
      <c r="H58" s="439">
        <v>54</v>
      </c>
      <c r="I58" s="703">
        <f t="shared" si="5"/>
        <v>594</v>
      </c>
      <c r="J58" s="18"/>
      <c r="K58" s="146" t="s">
        <v>2061</v>
      </c>
      <c r="L58" s="17"/>
      <c r="M58" s="763"/>
      <c r="N58" s="697"/>
      <c r="O58" s="698"/>
      <c r="P58" s="698"/>
      <c r="Q58" s="697"/>
      <c r="R58" s="764"/>
    </row>
    <row r="59" spans="1:18" ht="18" customHeight="1">
      <c r="A59" s="17" t="s">
        <v>1375</v>
      </c>
      <c r="B59" s="770"/>
      <c r="C59" s="790">
        <f t="shared" si="6"/>
        <v>31</v>
      </c>
      <c r="D59" s="398" t="s">
        <v>100</v>
      </c>
      <c r="E59" s="398" t="s">
        <v>100</v>
      </c>
      <c r="F59" s="438" t="s">
        <v>2062</v>
      </c>
      <c r="G59" s="304">
        <v>12</v>
      </c>
      <c r="H59" s="831">
        <v>25</v>
      </c>
      <c r="I59" s="278">
        <f>G59*H59</f>
        <v>300</v>
      </c>
      <c r="J59" s="18"/>
      <c r="K59" s="483" t="s">
        <v>2063</v>
      </c>
      <c r="L59" s="17"/>
      <c r="M59" s="763"/>
      <c r="N59" s="697"/>
      <c r="O59" s="698"/>
      <c r="P59" s="698"/>
      <c r="Q59" s="697"/>
      <c r="R59" s="764"/>
    </row>
    <row r="60" spans="1:18" ht="18" customHeight="1">
      <c r="A60" s="17" t="s">
        <v>1375</v>
      </c>
      <c r="B60" s="770"/>
      <c r="C60" s="790">
        <f t="shared" si="6"/>
        <v>32</v>
      </c>
      <c r="D60" s="398" t="s">
        <v>100</v>
      </c>
      <c r="E60" s="398" t="s">
        <v>100</v>
      </c>
      <c r="F60" s="438" t="s">
        <v>2064</v>
      </c>
      <c r="G60" s="817">
        <v>10</v>
      </c>
      <c r="H60" s="439">
        <v>23</v>
      </c>
      <c r="I60" s="703">
        <f t="shared" si="5"/>
        <v>230</v>
      </c>
      <c r="J60" s="18"/>
      <c r="K60" s="146" t="s">
        <v>2059</v>
      </c>
      <c r="L60" s="17"/>
      <c r="M60" s="763"/>
      <c r="N60" s="697"/>
      <c r="O60" s="698"/>
      <c r="P60" s="698"/>
      <c r="Q60" s="697"/>
      <c r="R60" s="764"/>
    </row>
    <row r="61" spans="1:18" ht="18" customHeight="1">
      <c r="A61" s="17"/>
      <c r="B61" s="691"/>
      <c r="C61" s="728"/>
      <c r="D61" s="385"/>
      <c r="E61" s="385"/>
      <c r="F61" s="146"/>
      <c r="G61" s="832"/>
      <c r="H61" s="295"/>
      <c r="I61" s="703"/>
      <c r="J61" s="18"/>
      <c r="K61" s="146"/>
      <c r="L61" s="17"/>
      <c r="M61" s="763"/>
      <c r="N61" s="697"/>
      <c r="O61" s="698"/>
      <c r="P61" s="698"/>
      <c r="Q61" s="697"/>
      <c r="R61" s="764"/>
    </row>
    <row r="62" spans="1:18" ht="18" customHeight="1">
      <c r="A62" s="17" t="s">
        <v>1372</v>
      </c>
      <c r="B62" s="770"/>
      <c r="C62" s="790">
        <f>+C60+1</f>
        <v>33</v>
      </c>
      <c r="D62" s="721" t="s">
        <v>1304</v>
      </c>
      <c r="E62" s="721" t="s">
        <v>178</v>
      </c>
      <c r="F62" s="813" t="s">
        <v>2065</v>
      </c>
      <c r="G62" s="814">
        <v>1</v>
      </c>
      <c r="H62" s="815">
        <v>32000</v>
      </c>
      <c r="I62" s="703">
        <f t="shared" si="5"/>
        <v>32000</v>
      </c>
      <c r="J62" s="18"/>
      <c r="K62" s="146"/>
      <c r="L62" s="17"/>
      <c r="M62" s="763"/>
      <c r="N62" s="697"/>
      <c r="O62" s="698"/>
      <c r="P62" s="698"/>
      <c r="Q62" s="697"/>
      <c r="R62" s="764"/>
    </row>
    <row r="63" spans="1:18" ht="18" customHeight="1">
      <c r="A63" s="17" t="s">
        <v>1372</v>
      </c>
      <c r="B63" s="770"/>
      <c r="C63" s="790">
        <f t="shared" si="6"/>
        <v>34</v>
      </c>
      <c r="D63" s="721" t="s">
        <v>1304</v>
      </c>
      <c r="E63" s="721" t="s">
        <v>178</v>
      </c>
      <c r="F63" s="813" t="s">
        <v>2066</v>
      </c>
      <c r="G63" s="814">
        <v>1</v>
      </c>
      <c r="H63" s="815">
        <v>20000</v>
      </c>
      <c r="I63" s="703">
        <f t="shared" si="5"/>
        <v>20000</v>
      </c>
      <c r="J63" s="18"/>
      <c r="K63" s="146"/>
      <c r="L63" s="17"/>
      <c r="M63" s="763"/>
      <c r="N63" s="697"/>
      <c r="O63" s="698"/>
      <c r="P63" s="698"/>
      <c r="Q63" s="697"/>
      <c r="R63" s="764"/>
    </row>
    <row r="64" spans="1:18" ht="18" customHeight="1">
      <c r="A64" s="17" t="s">
        <v>1372</v>
      </c>
      <c r="B64" s="770"/>
      <c r="C64" s="790">
        <f t="shared" si="6"/>
        <v>35</v>
      </c>
      <c r="D64" s="721" t="s">
        <v>1304</v>
      </c>
      <c r="E64" s="721" t="s">
        <v>178</v>
      </c>
      <c r="F64" s="813" t="s">
        <v>2067</v>
      </c>
      <c r="G64" s="814">
        <v>1</v>
      </c>
      <c r="H64" s="815">
        <v>15000</v>
      </c>
      <c r="I64" s="703">
        <f t="shared" si="5"/>
        <v>15000</v>
      </c>
      <c r="J64" s="18"/>
      <c r="K64" s="146"/>
      <c r="L64" s="17"/>
      <c r="M64" s="763"/>
      <c r="N64" s="697"/>
      <c r="O64" s="698"/>
      <c r="P64" s="698"/>
      <c r="Q64" s="697"/>
      <c r="R64" s="764"/>
    </row>
    <row r="65" spans="1:18" ht="18" customHeight="1">
      <c r="A65" s="17" t="s">
        <v>1372</v>
      </c>
      <c r="B65" s="770"/>
      <c r="C65" s="790">
        <f>+C64+1</f>
        <v>36</v>
      </c>
      <c r="D65" s="721" t="s">
        <v>1304</v>
      </c>
      <c r="E65" s="721" t="s">
        <v>178</v>
      </c>
      <c r="F65" s="813" t="s">
        <v>2068</v>
      </c>
      <c r="G65" s="814">
        <v>3</v>
      </c>
      <c r="H65" s="815">
        <v>10000</v>
      </c>
      <c r="I65" s="703">
        <f t="shared" si="5"/>
        <v>30000</v>
      </c>
      <c r="J65" s="18"/>
      <c r="K65" s="146"/>
      <c r="L65" s="17"/>
      <c r="M65" s="763"/>
      <c r="N65" s="697"/>
      <c r="O65" s="698"/>
      <c r="P65" s="698"/>
      <c r="Q65" s="697"/>
      <c r="R65" s="764"/>
    </row>
    <row r="66" spans="1:18" ht="18" customHeight="1">
      <c r="A66" s="17" t="s">
        <v>1372</v>
      </c>
      <c r="B66" s="770"/>
      <c r="C66" s="790">
        <f t="shared" si="6"/>
        <v>37</v>
      </c>
      <c r="D66" s="721" t="s">
        <v>1304</v>
      </c>
      <c r="E66" s="721" t="s">
        <v>178</v>
      </c>
      <c r="F66" s="813" t="s">
        <v>2069</v>
      </c>
      <c r="G66" s="814">
        <v>3</v>
      </c>
      <c r="H66" s="815">
        <v>13500</v>
      </c>
      <c r="I66" s="703">
        <f t="shared" si="5"/>
        <v>40500</v>
      </c>
      <c r="J66" s="18"/>
      <c r="K66" s="146"/>
      <c r="L66" s="17"/>
      <c r="M66" s="763"/>
      <c r="N66" s="697"/>
      <c r="O66" s="698"/>
      <c r="P66" s="698"/>
      <c r="Q66" s="697"/>
      <c r="R66" s="764"/>
    </row>
    <row r="67" spans="1:18" ht="18" customHeight="1">
      <c r="A67" s="17" t="s">
        <v>2038</v>
      </c>
      <c r="B67" s="770"/>
      <c r="C67" s="790">
        <f t="shared" si="6"/>
        <v>38</v>
      </c>
      <c r="D67" s="411" t="s">
        <v>96</v>
      </c>
      <c r="E67" s="304" t="s">
        <v>1361</v>
      </c>
      <c r="F67" s="438" t="s">
        <v>2070</v>
      </c>
      <c r="G67" s="304">
        <v>6</v>
      </c>
      <c r="H67" s="439">
        <v>785</v>
      </c>
      <c r="I67" s="278">
        <f>G67*H67</f>
        <v>4710</v>
      </c>
      <c r="J67" s="18"/>
      <c r="K67" s="146" t="s">
        <v>2071</v>
      </c>
      <c r="L67" s="17"/>
      <c r="M67" s="763"/>
      <c r="N67" s="697"/>
      <c r="O67" s="698"/>
      <c r="P67" s="698"/>
      <c r="Q67" s="697"/>
      <c r="R67" s="764"/>
    </row>
    <row r="68" spans="1:18" ht="18" customHeight="1">
      <c r="A68" s="17" t="s">
        <v>2072</v>
      </c>
      <c r="B68" s="770"/>
      <c r="C68" s="790">
        <f t="shared" si="6"/>
        <v>39</v>
      </c>
      <c r="D68" s="411" t="s">
        <v>96</v>
      </c>
      <c r="E68" s="833" t="s">
        <v>1361</v>
      </c>
      <c r="F68" s="438" t="s">
        <v>2073</v>
      </c>
      <c r="G68" s="817">
        <v>3</v>
      </c>
      <c r="H68" s="439">
        <v>25159</v>
      </c>
      <c r="I68" s="703">
        <f t="shared" si="5"/>
        <v>75477</v>
      </c>
      <c r="J68" s="18"/>
      <c r="K68" s="146"/>
      <c r="L68" s="17"/>
      <c r="M68" s="763"/>
      <c r="N68" s="697"/>
      <c r="O68" s="698"/>
      <c r="P68" s="698"/>
      <c r="Q68" s="697"/>
      <c r="R68" s="764"/>
    </row>
    <row r="69" spans="1:18" ht="18" customHeight="1">
      <c r="A69" s="17" t="s">
        <v>1375</v>
      </c>
      <c r="B69" s="770"/>
      <c r="C69" s="790">
        <f t="shared" si="6"/>
        <v>40</v>
      </c>
      <c r="D69" s="398" t="s">
        <v>100</v>
      </c>
      <c r="E69" s="398" t="s">
        <v>100</v>
      </c>
      <c r="F69" s="438" t="s">
        <v>2074</v>
      </c>
      <c r="G69" s="817">
        <v>1</v>
      </c>
      <c r="H69" s="439">
        <v>393</v>
      </c>
      <c r="I69" s="703">
        <f t="shared" si="5"/>
        <v>393</v>
      </c>
      <c r="J69" s="18"/>
      <c r="K69" s="146" t="s">
        <v>2075</v>
      </c>
      <c r="L69" s="17"/>
      <c r="M69" s="763"/>
      <c r="N69" s="697"/>
      <c r="O69" s="698"/>
      <c r="P69" s="698"/>
      <c r="Q69" s="697"/>
      <c r="R69" s="764"/>
    </row>
    <row r="70" spans="1:18" ht="18" customHeight="1">
      <c r="A70" s="17" t="s">
        <v>2038</v>
      </c>
      <c r="B70" s="770"/>
      <c r="C70" s="790">
        <f t="shared" si="6"/>
        <v>41</v>
      </c>
      <c r="D70" s="398" t="s">
        <v>100</v>
      </c>
      <c r="E70" s="398" t="s">
        <v>100</v>
      </c>
      <c r="F70" s="438" t="s">
        <v>2076</v>
      </c>
      <c r="G70" s="817">
        <v>2</v>
      </c>
      <c r="H70" s="439">
        <v>1290</v>
      </c>
      <c r="I70" s="703">
        <f t="shared" si="5"/>
        <v>2580</v>
      </c>
      <c r="J70" s="18"/>
      <c r="K70" s="146" t="s">
        <v>2077</v>
      </c>
      <c r="L70" s="17"/>
      <c r="M70" s="763"/>
      <c r="N70" s="697"/>
      <c r="O70" s="698"/>
      <c r="P70" s="698"/>
      <c r="Q70" s="697"/>
      <c r="R70" s="764"/>
    </row>
    <row r="71" spans="1:18" ht="18" customHeight="1">
      <c r="A71" s="17" t="s">
        <v>2038</v>
      </c>
      <c r="B71" s="770"/>
      <c r="C71" s="790">
        <f t="shared" si="6"/>
        <v>42</v>
      </c>
      <c r="D71" s="398" t="s">
        <v>100</v>
      </c>
      <c r="E71" s="398" t="s">
        <v>100</v>
      </c>
      <c r="F71" s="438" t="s">
        <v>2078</v>
      </c>
      <c r="G71" s="817">
        <v>2</v>
      </c>
      <c r="H71" s="439">
        <v>820</v>
      </c>
      <c r="I71" s="703">
        <f t="shared" si="5"/>
        <v>1640</v>
      </c>
      <c r="J71" s="18"/>
      <c r="K71" s="146" t="s">
        <v>2079</v>
      </c>
      <c r="L71" s="17"/>
      <c r="M71" s="763"/>
      <c r="N71" s="697"/>
      <c r="O71" s="698"/>
      <c r="P71" s="698"/>
      <c r="Q71" s="697"/>
      <c r="R71" s="764"/>
    </row>
    <row r="72" spans="1:18" ht="18" customHeight="1">
      <c r="A72" s="17" t="s">
        <v>1375</v>
      </c>
      <c r="B72" s="770"/>
      <c r="C72" s="790">
        <f t="shared" si="6"/>
        <v>43</v>
      </c>
      <c r="D72" s="398" t="s">
        <v>100</v>
      </c>
      <c r="E72" s="398" t="s">
        <v>100</v>
      </c>
      <c r="F72" s="438" t="s">
        <v>2080</v>
      </c>
      <c r="G72" s="817">
        <v>1</v>
      </c>
      <c r="H72" s="439">
        <v>250</v>
      </c>
      <c r="I72" s="703">
        <f t="shared" si="5"/>
        <v>250</v>
      </c>
      <c r="J72" s="18"/>
      <c r="K72" s="146" t="s">
        <v>2081</v>
      </c>
      <c r="L72" s="17"/>
      <c r="M72" s="763"/>
      <c r="N72" s="697"/>
      <c r="O72" s="698"/>
      <c r="P72" s="698"/>
      <c r="Q72" s="697"/>
      <c r="R72" s="764"/>
    </row>
    <row r="73" spans="1:18" ht="18" customHeight="1">
      <c r="A73" s="17" t="s">
        <v>1398</v>
      </c>
      <c r="B73" s="770"/>
      <c r="C73" s="790">
        <f t="shared" si="6"/>
        <v>44</v>
      </c>
      <c r="D73" s="721" t="s">
        <v>1304</v>
      </c>
      <c r="E73" s="721" t="s">
        <v>178</v>
      </c>
      <c r="F73" s="813" t="s">
        <v>2082</v>
      </c>
      <c r="G73" s="814">
        <v>1</v>
      </c>
      <c r="H73" s="815">
        <v>6500</v>
      </c>
      <c r="I73" s="703">
        <f t="shared" si="5"/>
        <v>6500</v>
      </c>
      <c r="J73" s="18"/>
      <c r="K73" s="146" t="s">
        <v>2082</v>
      </c>
      <c r="L73" s="17"/>
      <c r="M73" s="763"/>
      <c r="N73" s="697"/>
      <c r="O73" s="698"/>
      <c r="P73" s="698"/>
      <c r="Q73" s="697"/>
      <c r="R73" s="764"/>
    </row>
    <row r="74" spans="1:18" ht="18" customHeight="1">
      <c r="A74" s="17" t="s">
        <v>1375</v>
      </c>
      <c r="B74" s="770"/>
      <c r="C74" s="790">
        <f t="shared" si="6"/>
        <v>45</v>
      </c>
      <c r="D74" s="411" t="s">
        <v>178</v>
      </c>
      <c r="E74" s="411" t="s">
        <v>178</v>
      </c>
      <c r="F74" s="438" t="s">
        <v>2083</v>
      </c>
      <c r="G74" s="817">
        <v>6</v>
      </c>
      <c r="H74" s="439">
        <v>41</v>
      </c>
      <c r="I74" s="200">
        <f t="shared" si="5"/>
        <v>246</v>
      </c>
      <c r="J74" s="18"/>
      <c r="K74" s="146" t="s">
        <v>2084</v>
      </c>
      <c r="L74" s="17"/>
      <c r="M74" s="763"/>
      <c r="N74" s="697"/>
      <c r="O74" s="698"/>
      <c r="P74" s="698"/>
      <c r="Q74" s="697"/>
      <c r="R74" s="764"/>
    </row>
    <row r="75" spans="1:18" ht="18" customHeight="1">
      <c r="A75" s="17" t="s">
        <v>1375</v>
      </c>
      <c r="B75" s="770"/>
      <c r="C75" s="790">
        <f t="shared" si="6"/>
        <v>46</v>
      </c>
      <c r="D75" s="411" t="s">
        <v>178</v>
      </c>
      <c r="E75" s="411" t="s">
        <v>178</v>
      </c>
      <c r="F75" s="424" t="s">
        <v>1096</v>
      </c>
      <c r="G75" s="304">
        <v>1</v>
      </c>
      <c r="H75" s="432">
        <v>230</v>
      </c>
      <c r="I75" s="464">
        <f t="shared" si="5"/>
        <v>230</v>
      </c>
      <c r="J75" s="18"/>
      <c r="K75" s="54" t="s">
        <v>1085</v>
      </c>
      <c r="L75" s="17"/>
      <c r="M75" s="763"/>
      <c r="N75" s="697"/>
      <c r="O75" s="698"/>
      <c r="P75" s="698"/>
      <c r="Q75" s="697"/>
      <c r="R75" s="764"/>
    </row>
    <row r="76" spans="1:18" ht="18" customHeight="1">
      <c r="A76" s="17" t="s">
        <v>1375</v>
      </c>
      <c r="B76" s="770"/>
      <c r="C76" s="790">
        <f t="shared" si="6"/>
        <v>47</v>
      </c>
      <c r="D76" s="411" t="s">
        <v>178</v>
      </c>
      <c r="E76" s="411" t="s">
        <v>178</v>
      </c>
      <c r="F76" s="424" t="s">
        <v>2085</v>
      </c>
      <c r="G76" s="304">
        <v>3</v>
      </c>
      <c r="H76" s="432">
        <v>120</v>
      </c>
      <c r="I76" s="464">
        <f t="shared" si="5"/>
        <v>360</v>
      </c>
      <c r="J76" s="18"/>
      <c r="K76" s="54" t="s">
        <v>2086</v>
      </c>
      <c r="L76" s="17"/>
      <c r="M76" s="763"/>
      <c r="N76" s="697"/>
      <c r="O76" s="698"/>
      <c r="P76" s="698"/>
      <c r="Q76" s="697"/>
      <c r="R76" s="764"/>
    </row>
    <row r="77" spans="1:18" ht="18" customHeight="1">
      <c r="A77" s="17" t="s">
        <v>1375</v>
      </c>
      <c r="B77" s="770"/>
      <c r="C77" s="790">
        <f t="shared" si="6"/>
        <v>48</v>
      </c>
      <c r="D77" s="304" t="s">
        <v>2087</v>
      </c>
      <c r="E77" s="304" t="s">
        <v>1361</v>
      </c>
      <c r="F77" s="424" t="s">
        <v>2088</v>
      </c>
      <c r="G77" s="304">
        <v>1</v>
      </c>
      <c r="H77" s="432">
        <v>4184</v>
      </c>
      <c r="I77" s="464">
        <f t="shared" si="5"/>
        <v>4184</v>
      </c>
      <c r="J77" s="18"/>
      <c r="K77" s="54" t="s">
        <v>2089</v>
      </c>
      <c r="L77" s="53"/>
      <c r="M77" s="763"/>
      <c r="N77" s="697"/>
      <c r="O77" s="698"/>
      <c r="P77" s="698"/>
      <c r="Q77" s="697"/>
      <c r="R77" s="764"/>
    </row>
    <row r="78" spans="1:18" ht="18" customHeight="1">
      <c r="A78" s="17" t="s">
        <v>1375</v>
      </c>
      <c r="B78" s="770"/>
      <c r="C78" s="790">
        <f t="shared" si="6"/>
        <v>49</v>
      </c>
      <c r="D78" s="304" t="s">
        <v>2087</v>
      </c>
      <c r="E78" s="304" t="s">
        <v>1361</v>
      </c>
      <c r="F78" s="424" t="s">
        <v>2090</v>
      </c>
      <c r="G78" s="304">
        <v>3</v>
      </c>
      <c r="H78" s="432">
        <v>6282</v>
      </c>
      <c r="I78" s="464">
        <f t="shared" si="5"/>
        <v>18846</v>
      </c>
      <c r="J78" s="18"/>
      <c r="K78" s="54" t="s">
        <v>2091</v>
      </c>
      <c r="L78" s="53"/>
      <c r="M78" s="763"/>
      <c r="N78" s="697"/>
      <c r="O78" s="698"/>
      <c r="P78" s="698"/>
      <c r="Q78" s="697"/>
      <c r="R78" s="764"/>
    </row>
    <row r="79" spans="1:18" ht="18" customHeight="1">
      <c r="A79" s="17" t="s">
        <v>1375</v>
      </c>
      <c r="B79" s="770"/>
      <c r="C79" s="790">
        <f t="shared" si="6"/>
        <v>50</v>
      </c>
      <c r="D79" s="304" t="s">
        <v>2087</v>
      </c>
      <c r="E79" s="304" t="s">
        <v>1361</v>
      </c>
      <c r="F79" s="834" t="s">
        <v>2092</v>
      </c>
      <c r="G79" s="835">
        <v>2</v>
      </c>
      <c r="H79" s="836">
        <v>272</v>
      </c>
      <c r="I79" s="464">
        <f t="shared" si="5"/>
        <v>544</v>
      </c>
      <c r="J79" s="362"/>
      <c r="K79" s="617" t="s">
        <v>2093</v>
      </c>
      <c r="L79" s="739" t="s">
        <v>2094</v>
      </c>
      <c r="M79" s="763"/>
      <c r="N79" s="697"/>
      <c r="O79" s="698"/>
      <c r="P79" s="698"/>
      <c r="Q79" s="697"/>
      <c r="R79" s="764"/>
    </row>
    <row r="80" spans="1:18" ht="18" customHeight="1">
      <c r="A80" s="17" t="s">
        <v>1375</v>
      </c>
      <c r="B80" s="770"/>
      <c r="C80" s="790">
        <f t="shared" si="6"/>
        <v>51</v>
      </c>
      <c r="D80" s="304" t="s">
        <v>2087</v>
      </c>
      <c r="E80" s="304" t="s">
        <v>1361</v>
      </c>
      <c r="F80" s="424" t="s">
        <v>2095</v>
      </c>
      <c r="G80" s="304">
        <v>2</v>
      </c>
      <c r="H80" s="432">
        <v>366</v>
      </c>
      <c r="I80" s="464">
        <f t="shared" si="5"/>
        <v>732</v>
      </c>
      <c r="J80" s="18"/>
      <c r="K80" s="54" t="s">
        <v>2096</v>
      </c>
      <c r="L80" s="53"/>
      <c r="M80" s="763"/>
      <c r="N80" s="697"/>
      <c r="O80" s="698"/>
      <c r="P80" s="698"/>
      <c r="Q80" s="697"/>
      <c r="R80" s="764"/>
    </row>
    <row r="81" spans="1:18" ht="18" customHeight="1">
      <c r="A81" s="17" t="s">
        <v>1375</v>
      </c>
      <c r="B81" s="770"/>
      <c r="C81" s="790">
        <f t="shared" si="6"/>
        <v>52</v>
      </c>
      <c r="D81" s="837" t="s">
        <v>96</v>
      </c>
      <c r="E81" s="798" t="s">
        <v>1361</v>
      </c>
      <c r="F81" s="427" t="s">
        <v>2097</v>
      </c>
      <c r="G81" s="837">
        <v>1</v>
      </c>
      <c r="H81" s="838">
        <v>3040</v>
      </c>
      <c r="I81" s="277">
        <f t="shared" si="5"/>
        <v>3040</v>
      </c>
      <c r="J81" s="18"/>
      <c r="K81" s="510" t="s">
        <v>2098</v>
      </c>
      <c r="L81" s="17"/>
      <c r="M81" s="763"/>
      <c r="N81" s="697"/>
      <c r="O81" s="698"/>
      <c r="P81" s="698"/>
      <c r="Q81" s="697"/>
      <c r="R81" s="764"/>
    </row>
    <row r="82" spans="1:18" ht="18" customHeight="1">
      <c r="A82" s="17" t="s">
        <v>1375</v>
      </c>
      <c r="B82" s="770"/>
      <c r="C82" s="790">
        <f t="shared" si="6"/>
        <v>53</v>
      </c>
      <c r="D82" s="398" t="s">
        <v>178</v>
      </c>
      <c r="E82" s="398" t="s">
        <v>178</v>
      </c>
      <c r="F82" s="839" t="s">
        <v>1096</v>
      </c>
      <c r="G82" s="840">
        <v>2</v>
      </c>
      <c r="H82" s="841">
        <v>200</v>
      </c>
      <c r="I82" s="842">
        <f>G82*H82</f>
        <v>400</v>
      </c>
      <c r="J82" s="843"/>
      <c r="K82" s="844" t="s">
        <v>2099</v>
      </c>
      <c r="L82" s="17"/>
      <c r="M82" s="763"/>
      <c r="N82" s="697"/>
      <c r="O82" s="698"/>
      <c r="P82" s="698"/>
      <c r="Q82" s="697"/>
      <c r="R82" s="764"/>
    </row>
    <row r="83" spans="1:18" ht="18" customHeight="1">
      <c r="A83" s="17" t="s">
        <v>1375</v>
      </c>
      <c r="B83" s="770"/>
      <c r="C83" s="790">
        <f t="shared" si="6"/>
        <v>54</v>
      </c>
      <c r="D83" s="836" t="s">
        <v>2100</v>
      </c>
      <c r="E83" s="798" t="s">
        <v>1361</v>
      </c>
      <c r="F83" s="794" t="s">
        <v>2101</v>
      </c>
      <c r="G83" s="836">
        <v>2</v>
      </c>
      <c r="H83" s="794">
        <v>210</v>
      </c>
      <c r="I83" s="446">
        <f t="shared" ref="I83:I94" si="7">G83*H83</f>
        <v>420</v>
      </c>
      <c r="J83" s="61"/>
      <c r="K83" s="173" t="s">
        <v>2102</v>
      </c>
      <c r="L83" s="17"/>
      <c r="M83" s="763"/>
      <c r="N83" s="697"/>
      <c r="O83" s="698"/>
      <c r="P83" s="698"/>
      <c r="Q83" s="697"/>
      <c r="R83" s="764"/>
    </row>
    <row r="84" spans="1:18" ht="18" customHeight="1">
      <c r="A84" s="17" t="s">
        <v>1372</v>
      </c>
      <c r="B84" s="770"/>
      <c r="C84" s="790">
        <f t="shared" si="6"/>
        <v>55</v>
      </c>
      <c r="D84" s="411" t="s">
        <v>96</v>
      </c>
      <c r="E84" s="411" t="s">
        <v>407</v>
      </c>
      <c r="F84" s="438" t="s">
        <v>2103</v>
      </c>
      <c r="G84" s="845">
        <v>1</v>
      </c>
      <c r="H84" s="846">
        <v>6790</v>
      </c>
      <c r="I84" s="446">
        <f t="shared" si="7"/>
        <v>6790</v>
      </c>
      <c r="J84" s="659"/>
      <c r="K84" s="173" t="s">
        <v>2104</v>
      </c>
      <c r="L84" s="17"/>
      <c r="M84" s="763"/>
      <c r="N84" s="697"/>
      <c r="O84" s="698"/>
      <c r="P84" s="698"/>
      <c r="Q84" s="697"/>
      <c r="R84" s="764"/>
    </row>
    <row r="85" spans="1:18" ht="18" customHeight="1">
      <c r="A85" s="17" t="s">
        <v>2105</v>
      </c>
      <c r="B85" s="770"/>
      <c r="C85" s="790">
        <f t="shared" si="6"/>
        <v>56</v>
      </c>
      <c r="D85" s="837" t="s">
        <v>96</v>
      </c>
      <c r="E85" s="411" t="s">
        <v>407</v>
      </c>
      <c r="F85" s="438" t="s">
        <v>2106</v>
      </c>
      <c r="G85" s="845">
        <v>1</v>
      </c>
      <c r="H85" s="846">
        <v>7607</v>
      </c>
      <c r="I85" s="278">
        <f t="shared" si="7"/>
        <v>7607</v>
      </c>
      <c r="J85" s="383"/>
      <c r="K85" s="173"/>
      <c r="L85" s="17"/>
      <c r="M85" s="763"/>
      <c r="N85" s="697"/>
      <c r="O85" s="698"/>
      <c r="P85" s="698"/>
      <c r="Q85" s="697"/>
      <c r="R85" s="764"/>
    </row>
    <row r="86" spans="1:18" ht="18" customHeight="1">
      <c r="A86" s="17" t="s">
        <v>1375</v>
      </c>
      <c r="B86" s="770"/>
      <c r="C86" s="790">
        <f t="shared" si="6"/>
        <v>57</v>
      </c>
      <c r="D86" s="398" t="s">
        <v>178</v>
      </c>
      <c r="E86" s="398" t="s">
        <v>178</v>
      </c>
      <c r="F86" s="839" t="s">
        <v>1096</v>
      </c>
      <c r="G86" s="840">
        <v>2</v>
      </c>
      <c r="H86" s="841">
        <v>200</v>
      </c>
      <c r="I86" s="842">
        <f>G86*H86</f>
        <v>400</v>
      </c>
      <c r="J86" s="843"/>
      <c r="K86" s="844" t="s">
        <v>2099</v>
      </c>
      <c r="L86" s="17"/>
      <c r="M86" s="763"/>
      <c r="N86" s="697"/>
      <c r="O86" s="698"/>
      <c r="P86" s="698"/>
      <c r="Q86" s="697"/>
      <c r="R86" s="764"/>
    </row>
    <row r="87" spans="1:18" ht="18" customHeight="1">
      <c r="A87" s="17" t="s">
        <v>1375</v>
      </c>
      <c r="B87" s="770"/>
      <c r="C87" s="790">
        <f t="shared" si="6"/>
        <v>58</v>
      </c>
      <c r="D87" s="398" t="s">
        <v>178</v>
      </c>
      <c r="E87" s="398" t="s">
        <v>178</v>
      </c>
      <c r="F87" s="839" t="s">
        <v>2107</v>
      </c>
      <c r="G87" s="840">
        <v>2</v>
      </c>
      <c r="H87" s="841">
        <v>270</v>
      </c>
      <c r="I87" s="842">
        <f>G87*H87</f>
        <v>540</v>
      </c>
      <c r="J87" s="843"/>
      <c r="K87" s="844" t="s">
        <v>2108</v>
      </c>
      <c r="L87" s="17"/>
      <c r="M87" s="763"/>
      <c r="N87" s="697"/>
      <c r="O87" s="698"/>
      <c r="P87" s="698"/>
      <c r="Q87" s="697"/>
      <c r="R87" s="764"/>
    </row>
    <row r="88" spans="1:18" ht="18" customHeight="1">
      <c r="A88" s="847" t="s">
        <v>2109</v>
      </c>
      <c r="B88" s="770"/>
      <c r="C88" s="790">
        <f t="shared" si="6"/>
        <v>59</v>
      </c>
      <c r="D88" s="837" t="s">
        <v>96</v>
      </c>
      <c r="E88" s="798" t="s">
        <v>1361</v>
      </c>
      <c r="F88" s="848" t="s">
        <v>2110</v>
      </c>
      <c r="G88" s="304">
        <v>1</v>
      </c>
      <c r="H88" s="849">
        <v>17840</v>
      </c>
      <c r="I88" s="464">
        <f t="shared" si="7"/>
        <v>17840</v>
      </c>
      <c r="J88" s="164"/>
      <c r="K88" s="850" t="s">
        <v>2111</v>
      </c>
      <c r="L88" s="17"/>
      <c r="M88" s="763"/>
      <c r="N88" s="697"/>
      <c r="O88" s="698"/>
      <c r="P88" s="698"/>
      <c r="Q88" s="697"/>
      <c r="R88" s="764"/>
    </row>
    <row r="89" spans="1:18" ht="18" customHeight="1">
      <c r="A89" s="17" t="s">
        <v>1375</v>
      </c>
      <c r="B89" s="770"/>
      <c r="C89" s="790">
        <f t="shared" si="6"/>
        <v>60</v>
      </c>
      <c r="D89" s="837" t="s">
        <v>96</v>
      </c>
      <c r="E89" s="798" t="s">
        <v>1361</v>
      </c>
      <c r="F89" s="424" t="s">
        <v>2112</v>
      </c>
      <c r="G89" s="304">
        <v>1</v>
      </c>
      <c r="H89" s="432">
        <v>9823</v>
      </c>
      <c r="I89" s="464">
        <f t="shared" si="7"/>
        <v>9823</v>
      </c>
      <c r="J89" s="18"/>
      <c r="K89" s="54" t="s">
        <v>2113</v>
      </c>
      <c r="L89" s="17"/>
      <c r="M89" s="763"/>
      <c r="N89" s="697"/>
      <c r="O89" s="698"/>
      <c r="P89" s="698"/>
      <c r="Q89" s="697"/>
      <c r="R89" s="764"/>
    </row>
    <row r="90" spans="1:18" ht="18" customHeight="1">
      <c r="A90" s="17" t="s">
        <v>1375</v>
      </c>
      <c r="B90" s="770"/>
      <c r="C90" s="790">
        <f t="shared" si="6"/>
        <v>61</v>
      </c>
      <c r="D90" s="398" t="s">
        <v>178</v>
      </c>
      <c r="E90" s="398" t="s">
        <v>178</v>
      </c>
      <c r="F90" s="839" t="s">
        <v>2114</v>
      </c>
      <c r="G90" s="840">
        <v>2</v>
      </c>
      <c r="H90" s="841">
        <v>780</v>
      </c>
      <c r="I90" s="842">
        <f t="shared" si="7"/>
        <v>1560</v>
      </c>
      <c r="J90" s="843"/>
      <c r="K90" s="844" t="s">
        <v>1095</v>
      </c>
      <c r="L90" s="17"/>
      <c r="M90" s="763"/>
      <c r="N90" s="697"/>
      <c r="O90" s="698"/>
      <c r="P90" s="698"/>
      <c r="Q90" s="697"/>
      <c r="R90" s="764"/>
    </row>
    <row r="91" spans="1:18" ht="18" customHeight="1">
      <c r="A91" s="17" t="s">
        <v>1375</v>
      </c>
      <c r="B91" s="770"/>
      <c r="C91" s="790">
        <f t="shared" si="6"/>
        <v>62</v>
      </c>
      <c r="D91" s="398" t="s">
        <v>178</v>
      </c>
      <c r="E91" s="398" t="s">
        <v>178</v>
      </c>
      <c r="F91" s="839" t="s">
        <v>2115</v>
      </c>
      <c r="G91" s="840">
        <v>2</v>
      </c>
      <c r="H91" s="841">
        <v>570</v>
      </c>
      <c r="I91" s="842">
        <f t="shared" si="7"/>
        <v>1140</v>
      </c>
      <c r="J91" s="843"/>
      <c r="K91" s="844" t="s">
        <v>2116</v>
      </c>
      <c r="L91" s="17"/>
      <c r="M91" s="763"/>
      <c r="N91" s="697"/>
      <c r="O91" s="698"/>
      <c r="P91" s="698"/>
      <c r="Q91" s="697"/>
      <c r="R91" s="764"/>
    </row>
    <row r="92" spans="1:18" ht="18" customHeight="1">
      <c r="A92" s="17" t="s">
        <v>1375</v>
      </c>
      <c r="B92" s="770"/>
      <c r="C92" s="790">
        <f t="shared" si="6"/>
        <v>63</v>
      </c>
      <c r="D92" s="398" t="s">
        <v>178</v>
      </c>
      <c r="E92" s="398" t="s">
        <v>178</v>
      </c>
      <c r="F92" s="839" t="s">
        <v>2117</v>
      </c>
      <c r="G92" s="840">
        <v>1</v>
      </c>
      <c r="H92" s="841">
        <v>940</v>
      </c>
      <c r="I92" s="842">
        <f t="shared" si="7"/>
        <v>940</v>
      </c>
      <c r="J92" s="843"/>
      <c r="K92" s="844" t="s">
        <v>2116</v>
      </c>
      <c r="L92" s="17"/>
      <c r="M92" s="763"/>
      <c r="N92" s="697"/>
      <c r="O92" s="698"/>
      <c r="P92" s="698"/>
      <c r="Q92" s="697"/>
      <c r="R92" s="764"/>
    </row>
    <row r="93" spans="1:18" ht="18" customHeight="1">
      <c r="A93" s="17" t="s">
        <v>1375</v>
      </c>
      <c r="B93" s="770"/>
      <c r="C93" s="790">
        <f t="shared" si="6"/>
        <v>64</v>
      </c>
      <c r="D93" s="398" t="s">
        <v>2118</v>
      </c>
      <c r="E93" s="398" t="s">
        <v>178</v>
      </c>
      <c r="F93" s="438" t="s">
        <v>2119</v>
      </c>
      <c r="G93" s="817">
        <v>1</v>
      </c>
      <c r="H93" s="439">
        <v>629</v>
      </c>
      <c r="I93" s="703">
        <f t="shared" si="7"/>
        <v>629</v>
      </c>
      <c r="J93" s="18"/>
      <c r="K93" s="146" t="s">
        <v>2120</v>
      </c>
      <c r="L93" s="17"/>
      <c r="M93" s="763"/>
      <c r="N93" s="697"/>
      <c r="O93" s="698"/>
      <c r="P93" s="698"/>
      <c r="Q93" s="697"/>
      <c r="R93" s="764"/>
    </row>
    <row r="94" spans="1:18" ht="18" customHeight="1">
      <c r="A94" s="17" t="s">
        <v>1375</v>
      </c>
      <c r="B94" s="770"/>
      <c r="C94" s="790">
        <f t="shared" si="6"/>
        <v>65</v>
      </c>
      <c r="D94" s="398" t="s">
        <v>2121</v>
      </c>
      <c r="E94" s="398" t="s">
        <v>178</v>
      </c>
      <c r="F94" s="438" t="s">
        <v>2122</v>
      </c>
      <c r="G94" s="817">
        <v>4</v>
      </c>
      <c r="H94" s="439">
        <v>70</v>
      </c>
      <c r="I94" s="703">
        <f t="shared" si="7"/>
        <v>280</v>
      </c>
      <c r="J94" s="18"/>
      <c r="K94" s="146" t="s">
        <v>2123</v>
      </c>
      <c r="L94" s="17"/>
      <c r="M94" s="763"/>
      <c r="N94" s="697"/>
      <c r="O94" s="698"/>
      <c r="P94" s="698"/>
      <c r="Q94" s="697"/>
      <c r="R94" s="764"/>
    </row>
    <row r="95" spans="1:18" ht="18" customHeight="1">
      <c r="A95" s="17"/>
      <c r="B95" s="691"/>
      <c r="C95" s="851"/>
      <c r="D95" s="385"/>
      <c r="E95" s="385"/>
      <c r="F95" s="146"/>
      <c r="G95" s="832"/>
      <c r="H95" s="295"/>
      <c r="I95" s="703"/>
      <c r="J95" s="18"/>
      <c r="K95" s="146"/>
      <c r="L95" s="17"/>
      <c r="M95" s="763"/>
      <c r="N95" s="697"/>
      <c r="O95" s="698"/>
      <c r="P95" s="698"/>
      <c r="Q95" s="697"/>
      <c r="R95" s="764"/>
    </row>
    <row r="96" spans="1:18" ht="18" customHeight="1">
      <c r="A96" s="17" t="s">
        <v>2038</v>
      </c>
      <c r="B96" s="770"/>
      <c r="C96" s="790">
        <f>+C94+1</f>
        <v>66</v>
      </c>
      <c r="D96" s="398" t="s">
        <v>178</v>
      </c>
      <c r="E96" s="398" t="s">
        <v>178</v>
      </c>
      <c r="F96" s="438" t="s">
        <v>2124</v>
      </c>
      <c r="G96" s="817">
        <v>2</v>
      </c>
      <c r="H96" s="439">
        <v>1050</v>
      </c>
      <c r="I96" s="703">
        <f t="shared" ref="I96" si="8">G96*H96</f>
        <v>2100</v>
      </c>
      <c r="J96" s="18"/>
      <c r="K96" s="146" t="s">
        <v>2125</v>
      </c>
      <c r="L96" s="146" t="s">
        <v>2126</v>
      </c>
      <c r="M96" s="763"/>
      <c r="N96" s="697"/>
      <c r="O96" s="698"/>
      <c r="P96" s="698"/>
      <c r="Q96" s="697"/>
      <c r="R96" s="764"/>
    </row>
    <row r="97" spans="1:18" ht="18" customHeight="1">
      <c r="A97" s="17"/>
      <c r="B97" s="691"/>
      <c r="C97" s="728"/>
      <c r="D97" s="385"/>
      <c r="E97" s="385"/>
      <c r="F97" s="146"/>
      <c r="G97" s="832"/>
      <c r="H97" s="295"/>
      <c r="I97" s="703">
        <f t="shared" si="5"/>
        <v>0</v>
      </c>
      <c r="J97" s="18"/>
      <c r="K97" s="146"/>
      <c r="L97" s="17"/>
      <c r="M97" s="763"/>
      <c r="N97" s="697"/>
      <c r="O97" s="698"/>
      <c r="P97" s="698"/>
      <c r="Q97" s="697"/>
      <c r="R97" s="764"/>
    </row>
    <row r="98" spans="1:18" ht="18" customHeight="1">
      <c r="C98" s="17"/>
      <c r="D98" s="16"/>
      <c r="E98" s="16"/>
      <c r="F98" s="62"/>
      <c r="G98" s="852"/>
      <c r="H98" s="133"/>
      <c r="I98" s="278"/>
      <c r="J98" s="90"/>
      <c r="K98" s="66"/>
      <c r="L98" s="731"/>
      <c r="M98" s="763"/>
      <c r="N98" s="697"/>
      <c r="O98" s="698"/>
      <c r="P98" s="698"/>
      <c r="Q98" s="697"/>
      <c r="R98" s="764"/>
    </row>
    <row r="99" spans="1:18" ht="18" customHeight="1">
      <c r="C99" s="17"/>
      <c r="D99" s="73"/>
      <c r="E99" s="73"/>
      <c r="F99" s="807">
        <f>SUM(I45:I97)</f>
        <v>355611</v>
      </c>
      <c r="G99" s="808"/>
      <c r="H99" s="808"/>
      <c r="I99" s="809"/>
      <c r="J99" s="90"/>
      <c r="K99" s="66"/>
      <c r="L99" s="731"/>
      <c r="M99" s="763"/>
      <c r="N99" s="697"/>
      <c r="O99" s="698"/>
      <c r="P99" s="698"/>
      <c r="Q99" s="697"/>
      <c r="R99" s="764"/>
    </row>
    <row r="100" spans="1:18" ht="18" customHeight="1">
      <c r="C100" s="17"/>
      <c r="D100" s="73"/>
      <c r="E100" s="73"/>
      <c r="F100" s="853"/>
      <c r="G100" s="852"/>
      <c r="H100" s="133"/>
      <c r="I100" s="278"/>
      <c r="J100" s="90"/>
      <c r="K100" s="66"/>
      <c r="L100" s="731"/>
      <c r="M100" s="763"/>
      <c r="N100" s="697"/>
      <c r="O100" s="698"/>
      <c r="P100" s="698"/>
      <c r="Q100" s="697"/>
      <c r="R100" s="764"/>
    </row>
    <row r="101" spans="1:18" ht="18" customHeight="1">
      <c r="C101" s="17"/>
      <c r="D101" s="186"/>
      <c r="E101" s="186"/>
      <c r="F101" s="810"/>
      <c r="G101" s="811"/>
      <c r="H101" s="170"/>
      <c r="I101" s="278"/>
      <c r="J101" s="17"/>
      <c r="K101" s="50"/>
      <c r="L101" s="731"/>
      <c r="M101" s="763"/>
      <c r="N101" s="697"/>
      <c r="O101" s="698"/>
      <c r="P101" s="698"/>
      <c r="Q101" s="697"/>
      <c r="R101" s="764"/>
    </row>
    <row r="102" spans="1:18" ht="18" customHeight="1">
      <c r="C102" s="17"/>
      <c r="D102" s="16"/>
      <c r="E102" s="16"/>
      <c r="F102" s="759"/>
      <c r="G102" s="383"/>
      <c r="H102" s="383"/>
      <c r="I102" s="278"/>
      <c r="J102" s="464"/>
      <c r="K102" s="510"/>
      <c r="L102" s="731"/>
      <c r="M102" s="763"/>
      <c r="N102" s="697"/>
      <c r="O102" s="698"/>
      <c r="P102" s="698"/>
      <c r="Q102" s="697"/>
      <c r="R102" s="764"/>
    </row>
    <row r="103" spans="1:18" ht="18" customHeight="1">
      <c r="C103" s="854"/>
      <c r="D103" s="855" t="s">
        <v>2127</v>
      </c>
      <c r="E103" s="855"/>
      <c r="F103" s="855"/>
      <c r="G103" s="856"/>
      <c r="H103" s="857"/>
      <c r="I103" s="858"/>
      <c r="J103" s="858"/>
      <c r="K103" s="859"/>
      <c r="L103" s="739"/>
      <c r="M103" s="763"/>
      <c r="N103" s="697"/>
      <c r="O103" s="698"/>
      <c r="P103" s="698"/>
      <c r="Q103" s="697"/>
      <c r="R103" s="764"/>
    </row>
    <row r="104" spans="1:18" ht="18" customHeight="1">
      <c r="A104" s="17" t="s">
        <v>2026</v>
      </c>
      <c r="B104" s="770"/>
      <c r="C104" s="790">
        <f>+C96+1</f>
        <v>67</v>
      </c>
      <c r="D104" s="721" t="s">
        <v>178</v>
      </c>
      <c r="E104" s="721" t="s">
        <v>178</v>
      </c>
      <c r="F104" s="860" t="s">
        <v>2128</v>
      </c>
      <c r="G104" s="861">
        <v>1</v>
      </c>
      <c r="H104" s="862">
        <v>11950</v>
      </c>
      <c r="I104" s="53">
        <f t="shared" ref="I104:I131" si="9">G104*H104</f>
        <v>11950</v>
      </c>
      <c r="J104" s="18"/>
      <c r="K104" s="50" t="s">
        <v>2129</v>
      </c>
      <c r="L104" s="739"/>
      <c r="M104" s="763"/>
      <c r="N104" s="56"/>
      <c r="O104" s="698"/>
      <c r="P104" s="56"/>
      <c r="Q104" s="697"/>
      <c r="R104" s="21"/>
    </row>
    <row r="105" spans="1:18" ht="18" customHeight="1">
      <c r="A105" s="17" t="s">
        <v>2008</v>
      </c>
      <c r="B105" s="770"/>
      <c r="C105" s="790">
        <f t="shared" ref="C105:C139" si="10">+C104+1</f>
        <v>68</v>
      </c>
      <c r="D105" s="411" t="s">
        <v>178</v>
      </c>
      <c r="E105" s="411" t="s">
        <v>178</v>
      </c>
      <c r="F105" s="445" t="s">
        <v>2130</v>
      </c>
      <c r="G105" s="400">
        <v>1</v>
      </c>
      <c r="H105" s="836">
        <v>1341</v>
      </c>
      <c r="I105" s="278">
        <f t="shared" si="9"/>
        <v>1341</v>
      </c>
      <c r="J105" s="278"/>
      <c r="K105" s="54" t="s">
        <v>367</v>
      </c>
      <c r="L105" s="739"/>
      <c r="M105" s="763"/>
      <c r="N105" s="56"/>
      <c r="O105" s="698"/>
      <c r="P105" s="56"/>
      <c r="Q105" s="697"/>
      <c r="R105" s="21"/>
    </row>
    <row r="106" spans="1:18" ht="18" customHeight="1">
      <c r="A106" s="17" t="s">
        <v>2008</v>
      </c>
      <c r="B106" s="770"/>
      <c r="C106" s="829">
        <f t="shared" si="10"/>
        <v>69</v>
      </c>
      <c r="D106" s="411" t="s">
        <v>178</v>
      </c>
      <c r="E106" s="411" t="s">
        <v>178</v>
      </c>
      <c r="F106" s="445" t="s">
        <v>2131</v>
      </c>
      <c r="G106" s="400">
        <v>1</v>
      </c>
      <c r="H106" s="836">
        <v>4132</v>
      </c>
      <c r="I106" s="278">
        <f t="shared" si="9"/>
        <v>4132</v>
      </c>
      <c r="J106" s="278"/>
      <c r="K106" s="54" t="s">
        <v>367</v>
      </c>
      <c r="L106" s="54"/>
      <c r="M106" s="763"/>
      <c r="N106" s="56"/>
      <c r="O106" s="698"/>
      <c r="P106" s="56"/>
      <c r="Q106" s="697"/>
      <c r="R106" s="21"/>
    </row>
    <row r="107" spans="1:18" ht="18" customHeight="1">
      <c r="A107" s="17" t="s">
        <v>2132</v>
      </c>
      <c r="B107" s="770"/>
      <c r="C107" s="829">
        <f t="shared" si="10"/>
        <v>70</v>
      </c>
      <c r="D107" s="411" t="s">
        <v>178</v>
      </c>
      <c r="E107" s="411" t="s">
        <v>178</v>
      </c>
      <c r="F107" s="445" t="s">
        <v>356</v>
      </c>
      <c r="G107" s="400">
        <v>1</v>
      </c>
      <c r="H107" s="836">
        <v>4570</v>
      </c>
      <c r="I107" s="278">
        <f t="shared" si="9"/>
        <v>4570</v>
      </c>
      <c r="J107" s="278"/>
      <c r="K107" s="54" t="s">
        <v>2133</v>
      </c>
      <c r="L107" s="54"/>
      <c r="M107" s="763"/>
      <c r="N107" s="56"/>
      <c r="O107" s="698"/>
      <c r="P107" s="56"/>
      <c r="Q107" s="697"/>
      <c r="R107" s="21"/>
    </row>
    <row r="108" spans="1:18" ht="18" customHeight="1">
      <c r="A108" s="17" t="s">
        <v>2132</v>
      </c>
      <c r="B108" s="770"/>
      <c r="C108" s="829">
        <f t="shared" si="10"/>
        <v>71</v>
      </c>
      <c r="D108" s="411" t="s">
        <v>178</v>
      </c>
      <c r="E108" s="411" t="s">
        <v>178</v>
      </c>
      <c r="F108" s="445" t="s">
        <v>2134</v>
      </c>
      <c r="G108" s="400">
        <v>1</v>
      </c>
      <c r="H108" s="836">
        <v>1560</v>
      </c>
      <c r="I108" s="278">
        <f t="shared" si="9"/>
        <v>1560</v>
      </c>
      <c r="J108" s="540"/>
      <c r="K108" s="433" t="s">
        <v>2135</v>
      </c>
      <c r="L108" s="146"/>
      <c r="M108" s="763"/>
      <c r="N108" s="56"/>
      <c r="O108" s="698"/>
      <c r="P108" s="56"/>
      <c r="Q108" s="697"/>
      <c r="R108" s="21"/>
    </row>
    <row r="109" spans="1:18" ht="18" customHeight="1">
      <c r="A109" s="17" t="s">
        <v>2026</v>
      </c>
      <c r="B109" s="770"/>
      <c r="C109" s="829">
        <f t="shared" si="10"/>
        <v>72</v>
      </c>
      <c r="D109" s="411" t="s">
        <v>178</v>
      </c>
      <c r="E109" s="411" t="s">
        <v>178</v>
      </c>
      <c r="F109" s="445" t="s">
        <v>2136</v>
      </c>
      <c r="G109" s="400">
        <v>1</v>
      </c>
      <c r="H109" s="836">
        <v>977</v>
      </c>
      <c r="I109" s="278">
        <f t="shared" si="9"/>
        <v>977</v>
      </c>
      <c r="J109" s="286"/>
      <c r="K109" s="54" t="s">
        <v>137</v>
      </c>
      <c r="L109" s="54"/>
      <c r="M109" s="763"/>
      <c r="N109" s="56"/>
      <c r="O109" s="698"/>
      <c r="P109" s="56"/>
      <c r="Q109" s="697"/>
      <c r="R109" s="21"/>
    </row>
    <row r="110" spans="1:18" ht="18" customHeight="1">
      <c r="A110" s="17" t="s">
        <v>2026</v>
      </c>
      <c r="B110" s="770"/>
      <c r="C110" s="829">
        <f t="shared" si="10"/>
        <v>73</v>
      </c>
      <c r="D110" s="304" t="s">
        <v>100</v>
      </c>
      <c r="E110" s="304" t="s">
        <v>100</v>
      </c>
      <c r="F110" s="863" t="s">
        <v>2137</v>
      </c>
      <c r="G110" s="864">
        <v>1</v>
      </c>
      <c r="H110" s="864">
        <v>977</v>
      </c>
      <c r="I110" s="278">
        <f>G110*H110</f>
        <v>977</v>
      </c>
      <c r="J110" s="720"/>
      <c r="K110" s="510" t="s">
        <v>2138</v>
      </c>
      <c r="L110" s="739"/>
      <c r="M110" s="763"/>
      <c r="N110" s="56"/>
      <c r="O110" s="698"/>
      <c r="P110" s="56"/>
      <c r="Q110" s="697"/>
      <c r="R110" s="21"/>
    </row>
    <row r="111" spans="1:18" ht="18" customHeight="1">
      <c r="A111" s="17"/>
      <c r="B111" s="865"/>
      <c r="C111" s="735">
        <f>+C110+1</f>
        <v>74</v>
      </c>
      <c r="D111" s="866" t="s">
        <v>178</v>
      </c>
      <c r="E111" s="866" t="s">
        <v>178</v>
      </c>
      <c r="F111" s="867" t="s">
        <v>374</v>
      </c>
      <c r="G111" s="868"/>
      <c r="H111" s="869">
        <v>403</v>
      </c>
      <c r="I111" s="870">
        <f t="shared" si="9"/>
        <v>0</v>
      </c>
      <c r="J111" s="871"/>
      <c r="K111" s="872" t="s">
        <v>2139</v>
      </c>
      <c r="L111" s="805" t="s">
        <v>2140</v>
      </c>
      <c r="M111" s="763"/>
      <c r="N111" s="697"/>
      <c r="O111" s="698"/>
      <c r="P111" s="56"/>
      <c r="Q111" s="873"/>
      <c r="R111" s="764"/>
    </row>
    <row r="112" spans="1:18" ht="18" customHeight="1">
      <c r="A112" s="17" t="s">
        <v>2132</v>
      </c>
      <c r="B112" s="865"/>
      <c r="C112" s="735">
        <f t="shared" si="10"/>
        <v>75</v>
      </c>
      <c r="D112" s="866" t="s">
        <v>178</v>
      </c>
      <c r="E112" s="866" t="s">
        <v>178</v>
      </c>
      <c r="F112" s="867" t="s">
        <v>2141</v>
      </c>
      <c r="G112" s="868"/>
      <c r="H112" s="868">
        <v>926</v>
      </c>
      <c r="I112" s="870">
        <f t="shared" si="9"/>
        <v>0</v>
      </c>
      <c r="J112" s="871"/>
      <c r="K112" s="872" t="s">
        <v>2142</v>
      </c>
      <c r="L112" s="805" t="s">
        <v>2140</v>
      </c>
      <c r="M112" s="763"/>
      <c r="N112" s="697"/>
      <c r="O112" s="698"/>
      <c r="P112" s="56"/>
      <c r="Q112" s="873"/>
      <c r="R112" s="764"/>
    </row>
    <row r="113" spans="1:18" ht="18" customHeight="1">
      <c r="A113" s="17"/>
      <c r="B113" s="865"/>
      <c r="C113" s="735">
        <f t="shared" si="10"/>
        <v>76</v>
      </c>
      <c r="D113" s="866" t="s">
        <v>178</v>
      </c>
      <c r="E113" s="866" t="s">
        <v>178</v>
      </c>
      <c r="F113" s="874" t="s">
        <v>2143</v>
      </c>
      <c r="G113" s="868"/>
      <c r="H113" s="875">
        <v>19</v>
      </c>
      <c r="I113" s="870">
        <f>G113*H113</f>
        <v>0</v>
      </c>
      <c r="J113" s="875"/>
      <c r="K113" s="872" t="s">
        <v>2144</v>
      </c>
      <c r="L113" s="805" t="s">
        <v>2140</v>
      </c>
      <c r="M113" s="763"/>
      <c r="N113" s="697"/>
      <c r="O113" s="698"/>
      <c r="P113" s="56"/>
      <c r="Q113" s="873"/>
      <c r="R113" s="764"/>
    </row>
    <row r="114" spans="1:18" ht="18" customHeight="1">
      <c r="A114" s="17" t="s">
        <v>2132</v>
      </c>
      <c r="B114" s="770"/>
      <c r="C114" s="829">
        <f>+C113+1</f>
        <v>77</v>
      </c>
      <c r="D114" s="795" t="s">
        <v>178</v>
      </c>
      <c r="E114" s="795" t="s">
        <v>178</v>
      </c>
      <c r="F114" s="838" t="s">
        <v>2145</v>
      </c>
      <c r="G114" s="645">
        <v>1</v>
      </c>
      <c r="H114" s="645">
        <v>1989</v>
      </c>
      <c r="I114" s="278">
        <f t="shared" si="9"/>
        <v>1989</v>
      </c>
      <c r="J114" s="464"/>
      <c r="K114" s="510" t="s">
        <v>2146</v>
      </c>
      <c r="L114" s="739"/>
      <c r="M114" s="763"/>
      <c r="N114" s="56"/>
      <c r="O114" s="698"/>
      <c r="P114" s="56"/>
      <c r="Q114" s="697"/>
      <c r="R114" s="21"/>
    </row>
    <row r="115" spans="1:18" ht="18" customHeight="1">
      <c r="A115" s="17" t="s">
        <v>2132</v>
      </c>
      <c r="B115" s="770"/>
      <c r="C115" s="829">
        <f t="shared" si="10"/>
        <v>78</v>
      </c>
      <c r="D115" s="411" t="s">
        <v>178</v>
      </c>
      <c r="E115" s="411" t="s">
        <v>178</v>
      </c>
      <c r="F115" s="876" t="s">
        <v>2147</v>
      </c>
      <c r="G115" s="304">
        <v>1</v>
      </c>
      <c r="H115" s="645">
        <v>4225</v>
      </c>
      <c r="I115" s="278">
        <f t="shared" si="9"/>
        <v>4225</v>
      </c>
      <c r="J115" s="18"/>
      <c r="K115" s="146" t="s">
        <v>2148</v>
      </c>
      <c r="L115" s="739"/>
      <c r="M115" s="763"/>
      <c r="N115" s="56"/>
      <c r="O115" s="698"/>
      <c r="P115" s="56"/>
      <c r="Q115" s="697"/>
      <c r="R115" s="21"/>
    </row>
    <row r="116" spans="1:18" ht="18" customHeight="1">
      <c r="A116" s="17"/>
      <c r="B116" s="865"/>
      <c r="C116" s="735">
        <f>+C115+1</f>
        <v>79</v>
      </c>
      <c r="D116" s="877" t="s">
        <v>2149</v>
      </c>
      <c r="E116" s="877" t="s">
        <v>178</v>
      </c>
      <c r="F116" s="878" t="s">
        <v>2150</v>
      </c>
      <c r="G116" s="879"/>
      <c r="H116" s="880">
        <v>483</v>
      </c>
      <c r="I116" s="881">
        <f t="shared" si="9"/>
        <v>0</v>
      </c>
      <c r="J116" s="882"/>
      <c r="K116" s="410" t="s">
        <v>2151</v>
      </c>
      <c r="L116" s="805" t="s">
        <v>2140</v>
      </c>
      <c r="M116" s="763"/>
      <c r="N116" s="697"/>
      <c r="O116" s="698"/>
      <c r="P116" s="56"/>
      <c r="Q116" s="873"/>
      <c r="R116" s="764"/>
    </row>
    <row r="117" spans="1:18" ht="18" customHeight="1">
      <c r="A117" s="17" t="s">
        <v>2132</v>
      </c>
      <c r="B117" s="770"/>
      <c r="C117" s="829">
        <f t="shared" si="10"/>
        <v>80</v>
      </c>
      <c r="D117" s="411" t="s">
        <v>178</v>
      </c>
      <c r="E117" s="411" t="s">
        <v>178</v>
      </c>
      <c r="F117" s="769" t="s">
        <v>2152</v>
      </c>
      <c r="G117" s="304">
        <v>1</v>
      </c>
      <c r="H117" s="645">
        <v>550</v>
      </c>
      <c r="I117" s="278">
        <f t="shared" si="9"/>
        <v>550</v>
      </c>
      <c r="J117" s="18"/>
      <c r="K117" s="54" t="s">
        <v>2153</v>
      </c>
      <c r="L117" s="739"/>
      <c r="M117" s="763"/>
      <c r="N117" s="56"/>
      <c r="O117" s="698"/>
      <c r="P117" s="56"/>
      <c r="Q117" s="697"/>
      <c r="R117" s="21"/>
    </row>
    <row r="118" spans="1:18" ht="18" customHeight="1">
      <c r="A118" s="17"/>
      <c r="B118" s="865"/>
      <c r="C118" s="735">
        <f t="shared" si="10"/>
        <v>81</v>
      </c>
      <c r="D118" s="877" t="s">
        <v>178</v>
      </c>
      <c r="E118" s="877" t="s">
        <v>178</v>
      </c>
      <c r="F118" s="883" t="s">
        <v>2154</v>
      </c>
      <c r="G118" s="879"/>
      <c r="H118" s="880">
        <v>508</v>
      </c>
      <c r="I118" s="881">
        <f t="shared" si="9"/>
        <v>0</v>
      </c>
      <c r="J118" s="882"/>
      <c r="K118" s="410" t="s">
        <v>2155</v>
      </c>
      <c r="L118" s="805" t="s">
        <v>2140</v>
      </c>
      <c r="M118" s="763"/>
      <c r="N118" s="56"/>
      <c r="O118" s="698"/>
      <c r="P118" s="56"/>
      <c r="Q118" s="697"/>
      <c r="R118" s="21"/>
    </row>
    <row r="119" spans="1:18" ht="18" customHeight="1">
      <c r="A119" s="17" t="s">
        <v>2008</v>
      </c>
      <c r="B119" s="770"/>
      <c r="C119" s="829">
        <f t="shared" si="10"/>
        <v>82</v>
      </c>
      <c r="D119" s="444" t="s">
        <v>178</v>
      </c>
      <c r="E119" s="444" t="s">
        <v>178</v>
      </c>
      <c r="F119" s="884" t="s">
        <v>2156</v>
      </c>
      <c r="G119" s="400"/>
      <c r="H119" s="864">
        <v>5104</v>
      </c>
      <c r="I119" s="446">
        <f t="shared" si="9"/>
        <v>0</v>
      </c>
      <c r="J119" s="61"/>
      <c r="K119" s="62" t="s">
        <v>2157</v>
      </c>
      <c r="L119" s="885"/>
      <c r="M119" s="763"/>
      <c r="N119" s="56"/>
      <c r="O119" s="698"/>
      <c r="P119" s="56"/>
      <c r="Q119" s="697"/>
      <c r="R119" s="21"/>
    </row>
    <row r="120" spans="1:18" ht="18" customHeight="1">
      <c r="A120" s="17" t="s">
        <v>2008</v>
      </c>
      <c r="B120" s="770"/>
      <c r="C120" s="829">
        <f t="shared" si="10"/>
        <v>83</v>
      </c>
      <c r="D120" s="444" t="s">
        <v>178</v>
      </c>
      <c r="E120" s="444" t="s">
        <v>178</v>
      </c>
      <c r="F120" s="884" t="s">
        <v>2158</v>
      </c>
      <c r="G120" s="400">
        <v>1</v>
      </c>
      <c r="H120" s="864">
        <v>5400</v>
      </c>
      <c r="I120" s="446">
        <f t="shared" si="9"/>
        <v>5400</v>
      </c>
      <c r="J120" s="61"/>
      <c r="K120" s="62" t="s">
        <v>2159</v>
      </c>
      <c r="L120" s="885"/>
      <c r="M120" s="763"/>
      <c r="N120" s="56"/>
      <c r="O120" s="698"/>
      <c r="P120" s="56"/>
      <c r="Q120" s="697"/>
      <c r="R120" s="21"/>
    </row>
    <row r="121" spans="1:18" ht="18" customHeight="1">
      <c r="A121" s="17" t="s">
        <v>2008</v>
      </c>
      <c r="B121" s="865"/>
      <c r="C121" s="735">
        <f t="shared" si="10"/>
        <v>84</v>
      </c>
      <c r="D121" s="877" t="s">
        <v>178</v>
      </c>
      <c r="E121" s="877" t="s">
        <v>178</v>
      </c>
      <c r="F121" s="886" t="s">
        <v>2160</v>
      </c>
      <c r="G121" s="879"/>
      <c r="H121" s="880">
        <v>5560</v>
      </c>
      <c r="I121" s="881">
        <f t="shared" si="9"/>
        <v>0</v>
      </c>
      <c r="J121" s="882"/>
      <c r="K121" s="410" t="s">
        <v>2161</v>
      </c>
      <c r="L121" s="805" t="s">
        <v>2140</v>
      </c>
      <c r="M121" s="763"/>
      <c r="N121" s="56"/>
      <c r="O121" s="698"/>
      <c r="P121" s="56"/>
      <c r="Q121" s="697"/>
      <c r="R121" s="21"/>
    </row>
    <row r="122" spans="1:18" ht="18" customHeight="1">
      <c r="A122" s="17"/>
      <c r="B122" s="865"/>
      <c r="C122" s="735">
        <f t="shared" si="10"/>
        <v>85</v>
      </c>
      <c r="D122" s="866" t="s">
        <v>178</v>
      </c>
      <c r="E122" s="866" t="s">
        <v>178</v>
      </c>
      <c r="F122" s="887" t="s">
        <v>2162</v>
      </c>
      <c r="G122" s="868"/>
      <c r="H122" s="875">
        <v>1098</v>
      </c>
      <c r="I122" s="870">
        <f t="shared" si="9"/>
        <v>0</v>
      </c>
      <c r="J122" s="888"/>
      <c r="K122" s="867" t="s">
        <v>2163</v>
      </c>
      <c r="L122" s="805" t="s">
        <v>2140</v>
      </c>
      <c r="M122" s="763"/>
      <c r="N122" s="697"/>
      <c r="O122" s="698"/>
      <c r="P122" s="56"/>
      <c r="Q122" s="873"/>
      <c r="R122" s="764"/>
    </row>
    <row r="123" spans="1:18" ht="18" customHeight="1">
      <c r="A123" s="17"/>
      <c r="B123" s="865"/>
      <c r="C123" s="735">
        <f t="shared" si="10"/>
        <v>86</v>
      </c>
      <c r="D123" s="866" t="s">
        <v>178</v>
      </c>
      <c r="E123" s="866" t="s">
        <v>178</v>
      </c>
      <c r="F123" s="889" t="s">
        <v>2164</v>
      </c>
      <c r="G123" s="868"/>
      <c r="H123" s="875">
        <v>1098</v>
      </c>
      <c r="I123" s="870">
        <f t="shared" si="9"/>
        <v>0</v>
      </c>
      <c r="J123" s="888"/>
      <c r="K123" s="867" t="s">
        <v>2165</v>
      </c>
      <c r="L123" s="805" t="s">
        <v>2140</v>
      </c>
      <c r="M123" s="763"/>
      <c r="N123" s="697"/>
      <c r="O123" s="698"/>
      <c r="P123" s="56"/>
      <c r="Q123" s="873"/>
      <c r="R123" s="764"/>
    </row>
    <row r="124" spans="1:18" ht="18" customHeight="1">
      <c r="A124" s="17" t="s">
        <v>2132</v>
      </c>
      <c r="B124" s="770"/>
      <c r="C124" s="829">
        <f t="shared" si="10"/>
        <v>87</v>
      </c>
      <c r="D124" s="398" t="s">
        <v>178</v>
      </c>
      <c r="E124" s="398" t="s">
        <v>178</v>
      </c>
      <c r="F124" s="839" t="s">
        <v>2114</v>
      </c>
      <c r="G124" s="840">
        <v>1</v>
      </c>
      <c r="H124" s="890">
        <v>860</v>
      </c>
      <c r="I124" s="703">
        <f t="shared" si="9"/>
        <v>860</v>
      </c>
      <c r="J124" s="843"/>
      <c r="K124" s="891" t="s">
        <v>2166</v>
      </c>
      <c r="L124" s="739"/>
      <c r="M124" s="763"/>
      <c r="N124" s="56"/>
      <c r="O124" s="698"/>
      <c r="P124" s="56"/>
      <c r="Q124" s="697"/>
      <c r="R124" s="21"/>
    </row>
    <row r="125" spans="1:18" ht="18" customHeight="1">
      <c r="A125" s="17" t="s">
        <v>2132</v>
      </c>
      <c r="B125" s="770"/>
      <c r="C125" s="829">
        <f t="shared" si="10"/>
        <v>88</v>
      </c>
      <c r="D125" s="398" t="s">
        <v>178</v>
      </c>
      <c r="E125" s="398" t="s">
        <v>178</v>
      </c>
      <c r="F125" s="838" t="s">
        <v>2167</v>
      </c>
      <c r="G125" s="837">
        <v>1</v>
      </c>
      <c r="H125" s="835">
        <v>270</v>
      </c>
      <c r="I125" s="703">
        <f t="shared" si="9"/>
        <v>270</v>
      </c>
      <c r="J125" s="279"/>
      <c r="K125" s="275" t="s">
        <v>2168</v>
      </c>
      <c r="L125" s="739"/>
      <c r="M125" s="763"/>
      <c r="N125" s="56"/>
      <c r="O125" s="698"/>
      <c r="P125" s="56"/>
      <c r="Q125" s="697"/>
      <c r="R125" s="21"/>
    </row>
    <row r="126" spans="1:18" ht="18" customHeight="1">
      <c r="A126" s="17" t="s">
        <v>2132</v>
      </c>
      <c r="B126" s="770"/>
      <c r="C126" s="829">
        <f t="shared" si="10"/>
        <v>89</v>
      </c>
      <c r="D126" s="837" t="s">
        <v>2169</v>
      </c>
      <c r="E126" s="398" t="s">
        <v>178</v>
      </c>
      <c r="F126" s="427" t="s">
        <v>2170</v>
      </c>
      <c r="G126" s="837">
        <v>1</v>
      </c>
      <c r="H126" s="837">
        <v>622</v>
      </c>
      <c r="I126" s="703">
        <f t="shared" si="9"/>
        <v>622</v>
      </c>
      <c r="J126" s="18"/>
      <c r="K126" s="510" t="s">
        <v>2171</v>
      </c>
      <c r="L126" s="739"/>
      <c r="M126" s="763"/>
      <c r="N126" s="697"/>
      <c r="O126" s="698"/>
      <c r="P126" s="56"/>
      <c r="Q126" s="873"/>
      <c r="R126" s="764"/>
    </row>
    <row r="127" spans="1:18" ht="18" customHeight="1">
      <c r="A127" s="17" t="s">
        <v>2132</v>
      </c>
      <c r="B127" s="770"/>
      <c r="C127" s="829">
        <f t="shared" si="10"/>
        <v>90</v>
      </c>
      <c r="D127" s="398" t="s">
        <v>178</v>
      </c>
      <c r="E127" s="398" t="s">
        <v>178</v>
      </c>
      <c r="F127" s="892" t="s">
        <v>2172</v>
      </c>
      <c r="G127" s="304">
        <v>2</v>
      </c>
      <c r="H127" s="304">
        <v>120</v>
      </c>
      <c r="I127" s="703">
        <f t="shared" si="9"/>
        <v>240</v>
      </c>
      <c r="J127" s="295"/>
      <c r="K127" s="54" t="s">
        <v>2173</v>
      </c>
      <c r="L127" s="739"/>
      <c r="M127" s="763"/>
      <c r="N127" s="56"/>
      <c r="O127" s="698"/>
      <c r="P127" s="56"/>
      <c r="Q127" s="697"/>
      <c r="R127" s="21"/>
    </row>
    <row r="128" spans="1:18" ht="18" customHeight="1">
      <c r="A128" s="17" t="s">
        <v>2132</v>
      </c>
      <c r="B128" s="770"/>
      <c r="C128" s="829">
        <f>+C127+1</f>
        <v>91</v>
      </c>
      <c r="D128" s="795" t="s">
        <v>178</v>
      </c>
      <c r="E128" s="795" t="s">
        <v>178</v>
      </c>
      <c r="F128" s="893" t="s">
        <v>2174</v>
      </c>
      <c r="G128" s="836">
        <v>2</v>
      </c>
      <c r="H128" s="836">
        <v>250</v>
      </c>
      <c r="I128" s="278">
        <f t="shared" si="9"/>
        <v>500</v>
      </c>
      <c r="J128" s="720"/>
      <c r="K128" s="173" t="s">
        <v>2175</v>
      </c>
      <c r="L128" s="739"/>
      <c r="M128" s="763"/>
      <c r="N128" s="56"/>
      <c r="O128" s="698"/>
      <c r="P128" s="56"/>
      <c r="Q128" s="697"/>
      <c r="R128" s="21"/>
    </row>
    <row r="129" spans="1:19" ht="18" customHeight="1">
      <c r="A129" s="17" t="s">
        <v>2132</v>
      </c>
      <c r="B129" s="770"/>
      <c r="C129" s="829">
        <f t="shared" si="10"/>
        <v>92</v>
      </c>
      <c r="D129" s="795" t="s">
        <v>178</v>
      </c>
      <c r="E129" s="795" t="s">
        <v>178</v>
      </c>
      <c r="F129" s="893" t="s">
        <v>561</v>
      </c>
      <c r="G129" s="836">
        <v>2</v>
      </c>
      <c r="H129" s="836">
        <v>200</v>
      </c>
      <c r="I129" s="278">
        <f t="shared" si="9"/>
        <v>400</v>
      </c>
      <c r="J129" s="720"/>
      <c r="K129" s="173" t="s">
        <v>2176</v>
      </c>
      <c r="L129" s="739"/>
      <c r="M129" s="763"/>
      <c r="N129" s="56"/>
      <c r="O129" s="698"/>
      <c r="P129" s="56"/>
      <c r="Q129" s="697"/>
      <c r="R129" s="21"/>
    </row>
    <row r="130" spans="1:19" ht="18" customHeight="1">
      <c r="A130" s="17"/>
      <c r="B130" s="865"/>
      <c r="C130" s="735">
        <f t="shared" si="10"/>
        <v>93</v>
      </c>
      <c r="D130" s="866" t="s">
        <v>178</v>
      </c>
      <c r="E130" s="866" t="s">
        <v>178</v>
      </c>
      <c r="F130" s="867" t="s">
        <v>2117</v>
      </c>
      <c r="G130" s="868"/>
      <c r="H130" s="875">
        <v>940</v>
      </c>
      <c r="I130" s="894">
        <f t="shared" si="9"/>
        <v>0</v>
      </c>
      <c r="J130" s="895"/>
      <c r="K130" s="887" t="s">
        <v>2177</v>
      </c>
      <c r="L130" s="805" t="s">
        <v>2140</v>
      </c>
      <c r="M130" s="763"/>
      <c r="N130" s="697"/>
      <c r="O130" s="698"/>
      <c r="P130" s="56"/>
      <c r="Q130" s="873"/>
      <c r="R130" s="764"/>
    </row>
    <row r="131" spans="1:19" ht="18" customHeight="1">
      <c r="A131" s="17"/>
      <c r="B131" s="865"/>
      <c r="C131" s="735">
        <f t="shared" si="10"/>
        <v>94</v>
      </c>
      <c r="D131" s="896" t="s">
        <v>178</v>
      </c>
      <c r="E131" s="896" t="s">
        <v>178</v>
      </c>
      <c r="F131" s="897" t="s">
        <v>2178</v>
      </c>
      <c r="G131" s="898"/>
      <c r="H131" s="899">
        <v>570</v>
      </c>
      <c r="I131" s="900">
        <f t="shared" si="9"/>
        <v>0</v>
      </c>
      <c r="J131" s="901"/>
      <c r="K131" s="897" t="s">
        <v>2179</v>
      </c>
      <c r="L131" s="805" t="s">
        <v>2140</v>
      </c>
      <c r="M131" s="763"/>
      <c r="N131" s="697"/>
      <c r="O131" s="698"/>
      <c r="P131" s="56"/>
      <c r="Q131" s="873"/>
      <c r="R131" s="764"/>
    </row>
    <row r="132" spans="1:19" ht="18" customHeight="1">
      <c r="A132" s="17"/>
      <c r="B132" s="865"/>
      <c r="C132" s="735"/>
      <c r="D132" s="16"/>
      <c r="E132" s="16"/>
      <c r="F132" s="50"/>
      <c r="G132" s="64"/>
      <c r="H132" s="902"/>
      <c r="I132" s="53"/>
      <c r="J132" s="18"/>
      <c r="K132" s="54"/>
      <c r="L132" s="739"/>
      <c r="M132" s="763"/>
      <c r="N132" s="56"/>
      <c r="O132" s="698"/>
      <c r="P132" s="56"/>
      <c r="Q132" s="697"/>
      <c r="R132" s="21"/>
    </row>
    <row r="133" spans="1:19" ht="18" customHeight="1">
      <c r="A133" s="17"/>
      <c r="B133" s="865"/>
      <c r="C133" s="735">
        <f>+C131+1</f>
        <v>95</v>
      </c>
      <c r="D133" s="903" t="s">
        <v>178</v>
      </c>
      <c r="E133" s="904" t="s">
        <v>178</v>
      </c>
      <c r="F133" s="905" t="s">
        <v>2180</v>
      </c>
      <c r="G133" s="906"/>
      <c r="H133" s="907">
        <v>72</v>
      </c>
      <c r="I133" s="908">
        <f t="shared" ref="I133:I135" si="11">G133*H133</f>
        <v>0</v>
      </c>
      <c r="J133" s="909"/>
      <c r="K133" s="910" t="s">
        <v>2181</v>
      </c>
      <c r="L133" s="805" t="s">
        <v>2140</v>
      </c>
      <c r="M133" s="763"/>
      <c r="N133" s="56"/>
      <c r="O133" s="698"/>
      <c r="P133" s="56"/>
      <c r="Q133" s="697"/>
      <c r="R133" s="21"/>
    </row>
    <row r="134" spans="1:19" ht="18" customHeight="1">
      <c r="A134" s="17"/>
      <c r="B134" s="865"/>
      <c r="C134" s="735">
        <f t="shared" si="10"/>
        <v>96</v>
      </c>
      <c r="D134" s="877" t="s">
        <v>178</v>
      </c>
      <c r="E134" s="877" t="s">
        <v>178</v>
      </c>
      <c r="F134" s="910" t="s">
        <v>2182</v>
      </c>
      <c r="G134" s="879"/>
      <c r="H134" s="880">
        <v>860</v>
      </c>
      <c r="I134" s="881">
        <f t="shared" si="11"/>
        <v>0</v>
      </c>
      <c r="J134" s="882"/>
      <c r="K134" s="410" t="s">
        <v>2183</v>
      </c>
      <c r="L134" s="805" t="s">
        <v>2140</v>
      </c>
      <c r="M134" s="763"/>
      <c r="N134" s="56"/>
      <c r="O134" s="698"/>
      <c r="P134" s="56"/>
      <c r="Q134" s="697"/>
      <c r="R134" s="21"/>
    </row>
    <row r="135" spans="1:19" ht="18" customHeight="1">
      <c r="A135" s="17"/>
      <c r="B135" s="865"/>
      <c r="C135" s="735">
        <f t="shared" si="10"/>
        <v>97</v>
      </c>
      <c r="D135" s="877" t="s">
        <v>178</v>
      </c>
      <c r="E135" s="877" t="s">
        <v>178</v>
      </c>
      <c r="F135" s="910" t="s">
        <v>2184</v>
      </c>
      <c r="G135" s="879"/>
      <c r="H135" s="880">
        <v>443</v>
      </c>
      <c r="I135" s="881">
        <f t="shared" si="11"/>
        <v>0</v>
      </c>
      <c r="J135" s="882"/>
      <c r="K135" s="410" t="s">
        <v>2185</v>
      </c>
      <c r="L135" s="805" t="s">
        <v>2140</v>
      </c>
      <c r="M135" s="763"/>
      <c r="N135" s="56"/>
      <c r="O135" s="698"/>
      <c r="P135" s="56"/>
      <c r="Q135" s="697"/>
      <c r="R135" s="21"/>
    </row>
    <row r="136" spans="1:19" ht="18" customHeight="1">
      <c r="A136" s="17"/>
      <c r="B136" s="865"/>
      <c r="C136" s="735">
        <f>+C135+1</f>
        <v>98</v>
      </c>
      <c r="D136" s="877" t="s">
        <v>178</v>
      </c>
      <c r="E136" s="877" t="s">
        <v>178</v>
      </c>
      <c r="F136" s="886" t="s">
        <v>2186</v>
      </c>
      <c r="G136" s="879"/>
      <c r="H136" s="911">
        <v>229</v>
      </c>
      <c r="I136" s="912">
        <f>G136*H136</f>
        <v>0</v>
      </c>
      <c r="J136" s="882"/>
      <c r="K136" s="910" t="s">
        <v>2187</v>
      </c>
      <c r="L136" s="805" t="s">
        <v>2140</v>
      </c>
      <c r="M136" s="763"/>
      <c r="N136" s="56"/>
      <c r="O136" s="698"/>
      <c r="P136" s="56"/>
      <c r="Q136" s="697"/>
      <c r="R136" s="21"/>
    </row>
    <row r="137" spans="1:19" ht="18" customHeight="1">
      <c r="A137" s="17"/>
      <c r="B137" s="865"/>
      <c r="C137" s="735">
        <f>+C136+1</f>
        <v>99</v>
      </c>
      <c r="D137" s="896" t="s">
        <v>178</v>
      </c>
      <c r="E137" s="896" t="s">
        <v>178</v>
      </c>
      <c r="F137" s="897" t="s">
        <v>2188</v>
      </c>
      <c r="G137" s="898"/>
      <c r="H137" s="899">
        <v>830</v>
      </c>
      <c r="I137" s="894">
        <f t="shared" ref="I137:I141" si="12">G137*H137</f>
        <v>0</v>
      </c>
      <c r="J137" s="901"/>
      <c r="K137" s="889" t="s">
        <v>2189</v>
      </c>
      <c r="L137" s="805" t="s">
        <v>2140</v>
      </c>
      <c r="M137" s="17"/>
      <c r="N137" s="56"/>
      <c r="O137" s="54"/>
      <c r="P137" s="17"/>
      <c r="Q137" s="56"/>
      <c r="R137" s="21"/>
    </row>
    <row r="138" spans="1:19" ht="18" customHeight="1">
      <c r="A138" s="17" t="s">
        <v>2008</v>
      </c>
      <c r="B138" s="770"/>
      <c r="C138" s="829">
        <f t="shared" si="10"/>
        <v>100</v>
      </c>
      <c r="D138" s="913" t="s">
        <v>2190</v>
      </c>
      <c r="E138" s="398" t="s">
        <v>178</v>
      </c>
      <c r="F138" s="838" t="s">
        <v>2191</v>
      </c>
      <c r="G138" s="837">
        <v>6</v>
      </c>
      <c r="H138" s="835">
        <v>51</v>
      </c>
      <c r="I138" s="278">
        <f>G138*H138</f>
        <v>306</v>
      </c>
      <c r="J138" s="279"/>
      <c r="K138" s="275" t="s">
        <v>2192</v>
      </c>
      <c r="L138" s="54" t="s">
        <v>2193</v>
      </c>
      <c r="M138" s="17"/>
      <c r="N138" s="56"/>
      <c r="O138" s="54"/>
      <c r="P138" s="17"/>
      <c r="Q138" s="697"/>
      <c r="R138" s="21"/>
    </row>
    <row r="139" spans="1:19" ht="18" customHeight="1">
      <c r="A139" s="17" t="s">
        <v>2132</v>
      </c>
      <c r="B139" s="770"/>
      <c r="C139" s="829">
        <f t="shared" si="10"/>
        <v>101</v>
      </c>
      <c r="D139" s="411" t="s">
        <v>178</v>
      </c>
      <c r="E139" s="411" t="s">
        <v>178</v>
      </c>
      <c r="F139" s="838" t="s">
        <v>2194</v>
      </c>
      <c r="G139" s="837">
        <v>6</v>
      </c>
      <c r="H139" s="835">
        <v>92</v>
      </c>
      <c r="I139" s="278">
        <f t="shared" si="12"/>
        <v>552</v>
      </c>
      <c r="J139" s="279"/>
      <c r="K139" s="275" t="s">
        <v>2195</v>
      </c>
      <c r="L139" s="54"/>
      <c r="M139" s="17"/>
      <c r="N139" s="56"/>
      <c r="O139" s="54"/>
      <c r="P139" s="17"/>
      <c r="Q139" s="697"/>
      <c r="R139" s="21"/>
    </row>
    <row r="140" spans="1:19" ht="18" customHeight="1">
      <c r="A140" s="17"/>
      <c r="B140" s="865"/>
      <c r="C140" s="735">
        <f>+C139+1</f>
        <v>102</v>
      </c>
      <c r="D140" s="868" t="s">
        <v>100</v>
      </c>
      <c r="E140" s="868" t="s">
        <v>100</v>
      </c>
      <c r="F140" s="914" t="s">
        <v>2196</v>
      </c>
      <c r="G140" s="899"/>
      <c r="H140" s="869">
        <v>622</v>
      </c>
      <c r="I140" s="900">
        <v>622</v>
      </c>
      <c r="J140" s="915"/>
      <c r="K140" s="916" t="s">
        <v>2197</v>
      </c>
      <c r="L140" s="805" t="s">
        <v>2140</v>
      </c>
      <c r="M140" s="17"/>
      <c r="N140" s="56"/>
      <c r="O140" s="54"/>
      <c r="P140" s="17"/>
      <c r="Q140" s="56"/>
      <c r="R140" s="21"/>
    </row>
    <row r="141" spans="1:19" ht="18" customHeight="1">
      <c r="A141" s="17"/>
      <c r="B141" s="770"/>
      <c r="C141" s="829">
        <f>+C140+1</f>
        <v>103</v>
      </c>
      <c r="D141" s="400"/>
      <c r="E141" s="400"/>
      <c r="F141" s="917" t="s">
        <v>2198</v>
      </c>
      <c r="G141" s="918">
        <v>1</v>
      </c>
      <c r="H141" s="919">
        <v>40000</v>
      </c>
      <c r="I141" s="278">
        <f t="shared" si="12"/>
        <v>40000</v>
      </c>
      <c r="J141" s="920"/>
      <c r="K141" s="921"/>
      <c r="L141" s="922"/>
      <c r="M141" s="17"/>
      <c r="N141" s="56">
        <v>44532</v>
      </c>
      <c r="O141" s="54"/>
      <c r="P141" s="17"/>
      <c r="Q141" s="56"/>
      <c r="R141" s="21"/>
    </row>
    <row r="142" spans="1:19" ht="18" customHeight="1">
      <c r="A142" s="17"/>
      <c r="B142" s="691"/>
      <c r="C142" s="735"/>
      <c r="D142" s="17"/>
      <c r="E142" s="64"/>
      <c r="F142" s="923"/>
      <c r="G142" s="924"/>
      <c r="H142" s="925"/>
      <c r="I142" s="277"/>
      <c r="J142" s="926"/>
      <c r="K142" s="146"/>
      <c r="L142" s="54"/>
      <c r="M142" s="17"/>
      <c r="N142" s="56"/>
      <c r="O142" s="54"/>
      <c r="P142" s="17"/>
      <c r="Q142" s="56"/>
      <c r="R142" s="21">
        <v>44529</v>
      </c>
      <c r="S142" s="3" t="s">
        <v>2199</v>
      </c>
    </row>
    <row r="143" spans="1:19" ht="18" customHeight="1">
      <c r="C143" s="694"/>
      <c r="D143" s="693"/>
      <c r="E143" s="693"/>
      <c r="F143" s="927">
        <f>SUM(I104:I142)</f>
        <v>82043</v>
      </c>
      <c r="G143" s="928"/>
      <c r="H143" s="928"/>
      <c r="I143" s="929"/>
      <c r="J143" s="703"/>
      <c r="K143" s="738"/>
      <c r="L143" s="739"/>
      <c r="M143" s="763"/>
      <c r="N143" s="697"/>
      <c r="O143" s="698"/>
      <c r="P143" s="698"/>
      <c r="Q143" s="697"/>
      <c r="R143" s="764"/>
    </row>
    <row r="144" spans="1:19" ht="18" customHeight="1">
      <c r="C144" s="694"/>
      <c r="D144" s="693"/>
      <c r="E144" s="693"/>
      <c r="F144" s="761"/>
      <c r="G144" s="762"/>
      <c r="H144" s="762"/>
      <c r="I144" s="703"/>
      <c r="J144" s="696"/>
      <c r="K144" s="761"/>
      <c r="L144" s="739"/>
      <c r="M144" s="763"/>
      <c r="N144" s="697"/>
      <c r="O144" s="698"/>
      <c r="P144" s="698"/>
      <c r="Q144" s="697"/>
      <c r="R144" s="764"/>
    </row>
    <row r="145" spans="3:18" ht="18" customHeight="1">
      <c r="C145" s="694"/>
      <c r="D145" s="694"/>
      <c r="E145" s="694"/>
      <c r="F145" s="739" t="s">
        <v>2011</v>
      </c>
      <c r="G145" s="702"/>
      <c r="H145" s="702"/>
      <c r="I145" s="703">
        <f>G145*H145</f>
        <v>0</v>
      </c>
      <c r="J145" s="704"/>
      <c r="K145" s="761" t="s">
        <v>2012</v>
      </c>
      <c r="L145" s="765"/>
      <c r="M145" s="694"/>
      <c r="N145" s="697"/>
      <c r="O145" s="765"/>
      <c r="P145" s="694"/>
      <c r="Q145" s="697"/>
      <c r="R145" s="764"/>
    </row>
    <row r="146" spans="3:18" ht="18" customHeight="1">
      <c r="C146" s="694"/>
      <c r="D146" s="693"/>
      <c r="E146" s="693"/>
      <c r="F146" s="739" t="s">
        <v>2012</v>
      </c>
      <c r="G146" s="702"/>
      <c r="H146" s="702">
        <v>5000</v>
      </c>
      <c r="I146" s="703">
        <f>G146*H146</f>
        <v>0</v>
      </c>
      <c r="J146" s="704"/>
      <c r="K146" s="761" t="s">
        <v>2013</v>
      </c>
      <c r="L146" s="765"/>
      <c r="M146" s="694"/>
      <c r="N146" s="697"/>
      <c r="O146" s="765"/>
      <c r="P146" s="694"/>
      <c r="Q146" s="697"/>
      <c r="R146" s="698"/>
    </row>
    <row r="147" spans="3:18" ht="18" customHeight="1">
      <c r="C147" s="694"/>
      <c r="D147" s="693"/>
      <c r="E147" s="693"/>
      <c r="F147" s="739" t="s">
        <v>2013</v>
      </c>
      <c r="G147" s="702"/>
      <c r="H147" s="702"/>
      <c r="I147" s="703">
        <f>G147*H147</f>
        <v>0</v>
      </c>
      <c r="J147" s="704"/>
      <c r="K147" s="763"/>
      <c r="L147" s="765"/>
      <c r="M147" s="694"/>
      <c r="N147" s="694"/>
      <c r="O147" s="765"/>
      <c r="P147" s="694"/>
      <c r="Q147" s="698"/>
      <c r="R147" s="698"/>
    </row>
    <row r="148" spans="3:18" ht="18" customHeight="1">
      <c r="C148" s="694"/>
      <c r="D148" s="693"/>
      <c r="E148" s="693"/>
      <c r="F148" s="766"/>
      <c r="G148" s="767"/>
      <c r="H148" s="767"/>
      <c r="I148" s="768"/>
      <c r="J148" s="703"/>
      <c r="K148" s="738"/>
    </row>
    <row r="149" spans="3:18" ht="18" customHeight="1"/>
    <row r="150" spans="3:18" ht="18" customHeight="1"/>
    <row r="151" spans="3:18" ht="18" customHeight="1"/>
  </sheetData>
  <autoFilter ref="C8:P151" xr:uid="{00000000-0009-0000-0000-000003000000}"/>
  <mergeCells count="17">
    <mergeCell ref="D44:F44"/>
    <mergeCell ref="F99:I99"/>
    <mergeCell ref="D103:F103"/>
    <mergeCell ref="F143:I143"/>
    <mergeCell ref="F148:I148"/>
    <mergeCell ref="C6:E6"/>
    <mergeCell ref="C9:F9"/>
    <mergeCell ref="F14:I14"/>
    <mergeCell ref="F27:I27"/>
    <mergeCell ref="D30:F30"/>
    <mergeCell ref="F41:I41"/>
    <mergeCell ref="C2:E2"/>
    <mergeCell ref="H2:J2"/>
    <mergeCell ref="C3:E3"/>
    <mergeCell ref="C4:E4"/>
    <mergeCell ref="H4:K5"/>
    <mergeCell ref="C5:E5"/>
  </mergeCells>
  <phoneticPr fontId="3"/>
  <dataValidations count="2">
    <dataValidation allowBlank="1" showInputMessage="1" showErrorMessage="1" sqref="K26:K27" xr:uid="{7189D96B-E2D5-44AE-A88E-567F4E8B6370}"/>
    <dataValidation imeMode="hiragana" allowBlank="1" showInputMessage="1" showErrorMessage="1" sqref="K34:K35" xr:uid="{0E99E70B-D3B7-46C8-B2CB-B56B7CD847DD}"/>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5EED0-79F1-45AB-B7D2-B51902EAE8E8}">
  <dimension ref="B2:Q118"/>
  <sheetViews>
    <sheetView zoomScale="85" workbookViewId="0">
      <pane xSplit="10" ySplit="8" topLeftCell="K9" activePane="bottomRight" state="frozen"/>
      <selection activeCell="E28" sqref="E28"/>
      <selection pane="topRight" activeCell="E28" sqref="E28"/>
      <selection pane="bottomLeft" activeCell="E28" sqref="E28"/>
      <selection pane="bottomRight" activeCell="E28" sqref="E28"/>
    </sheetView>
  </sheetViews>
  <sheetFormatPr defaultColWidth="11.75" defaultRowHeight="13.5" customHeight="1"/>
  <cols>
    <col min="1" max="1" width="3.125" style="3" customWidth="1"/>
    <col min="2" max="2" width="6.25" style="9" customWidth="1"/>
    <col min="3" max="3" width="15.25" style="3" customWidth="1"/>
    <col min="4" max="4" width="15.5" style="3" customWidth="1"/>
    <col min="5" max="5" width="43.875" style="3" customWidth="1"/>
    <col min="6" max="6" width="10.75" style="3" customWidth="1"/>
    <col min="7" max="8" width="12.125" style="3" customWidth="1"/>
    <col min="9" max="9" width="7.125" style="11" customWidth="1"/>
    <col min="10" max="10" width="55.25" style="3" customWidth="1"/>
    <col min="11" max="11" width="22.125" style="3" customWidth="1"/>
    <col min="12" max="12" width="8.125" style="9" customWidth="1"/>
    <col min="13" max="13" width="17" style="9" customWidth="1"/>
    <col min="14" max="14" width="7.875" style="3" customWidth="1"/>
    <col min="15" max="15" width="16.375" style="11" customWidth="1"/>
    <col min="16" max="16" width="17.875" style="182" customWidth="1"/>
    <col min="17" max="17" width="19.375" style="182" customWidth="1"/>
    <col min="18" max="16384" width="11.75" style="3"/>
  </cols>
  <sheetData>
    <row r="2" spans="2:17" ht="20.100000000000001" customHeight="1">
      <c r="B2" s="682" t="s">
        <v>1966</v>
      </c>
      <c r="C2" s="682"/>
      <c r="D2" s="682"/>
      <c r="E2" s="688" t="s">
        <v>2200</v>
      </c>
      <c r="G2" s="684" t="s">
        <v>1968</v>
      </c>
      <c r="H2" s="685"/>
      <c r="I2" s="686"/>
      <c r="J2" s="687">
        <f>SUM(H:H)</f>
        <v>412688</v>
      </c>
    </row>
    <row r="3" spans="2:17" ht="20.100000000000001" customHeight="1">
      <c r="B3" s="682" t="s">
        <v>1969</v>
      </c>
      <c r="C3" s="682"/>
      <c r="D3" s="682"/>
      <c r="E3" s="688" t="s">
        <v>2201</v>
      </c>
    </row>
    <row r="4" spans="2:17" ht="20.100000000000001" customHeight="1">
      <c r="B4" s="682" t="s">
        <v>1971</v>
      </c>
      <c r="C4" s="682"/>
      <c r="D4" s="682"/>
      <c r="E4" s="688"/>
    </row>
    <row r="5" spans="2:17" ht="20.100000000000001" customHeight="1">
      <c r="B5" s="682" t="s">
        <v>1974</v>
      </c>
      <c r="C5" s="682"/>
      <c r="D5" s="682"/>
      <c r="E5" s="690">
        <v>42165</v>
      </c>
    </row>
    <row r="6" spans="2:17" ht="20.100000000000001" customHeight="1">
      <c r="B6" s="682" t="s">
        <v>1975</v>
      </c>
      <c r="C6" s="682"/>
      <c r="D6" s="682"/>
      <c r="E6" s="690">
        <v>42170</v>
      </c>
    </row>
    <row r="8" spans="2:17" s="9" customFormat="1" ht="19.5" customHeight="1">
      <c r="B8" s="693" t="s">
        <v>1977</v>
      </c>
      <c r="C8" s="693" t="s">
        <v>1978</v>
      </c>
      <c r="D8" s="693" t="s">
        <v>1979</v>
      </c>
      <c r="E8" s="694" t="s">
        <v>1980</v>
      </c>
      <c r="F8" s="694" t="s">
        <v>13</v>
      </c>
      <c r="G8" s="694" t="s">
        <v>14</v>
      </c>
      <c r="H8" s="696" t="s">
        <v>15</v>
      </c>
      <c r="I8" s="696" t="s">
        <v>1981</v>
      </c>
      <c r="J8" s="694" t="s">
        <v>1982</v>
      </c>
      <c r="K8" s="694" t="s">
        <v>1983</v>
      </c>
      <c r="L8" s="694" t="s">
        <v>1984</v>
      </c>
      <c r="M8" s="697" t="s">
        <v>1985</v>
      </c>
      <c r="N8" s="693" t="s">
        <v>1986</v>
      </c>
      <c r="O8" s="694" t="s">
        <v>1987</v>
      </c>
      <c r="P8" s="697" t="s">
        <v>1988</v>
      </c>
      <c r="Q8" s="698" t="s">
        <v>1989</v>
      </c>
    </row>
    <row r="9" spans="2:17" s="9" customFormat="1" ht="19.5" customHeight="1">
      <c r="B9" s="693"/>
      <c r="C9" s="693"/>
      <c r="D9" s="693"/>
      <c r="E9" s="739"/>
      <c r="F9" s="702"/>
      <c r="G9" s="703"/>
      <c r="H9" s="703"/>
      <c r="I9" s="704"/>
      <c r="J9" s="705"/>
      <c r="K9" s="694"/>
      <c r="L9" s="694"/>
      <c r="M9" s="697"/>
      <c r="N9" s="693"/>
      <c r="O9" s="694"/>
      <c r="P9" s="697"/>
      <c r="Q9" s="698"/>
    </row>
    <row r="10" spans="2:17" ht="18" customHeight="1">
      <c r="B10" s="930" t="s">
        <v>2202</v>
      </c>
      <c r="C10" s="931"/>
      <c r="D10" s="931"/>
      <c r="E10" s="932"/>
      <c r="F10" s="762"/>
      <c r="G10" s="933"/>
      <c r="H10" s="703"/>
      <c r="I10" s="704"/>
      <c r="J10" s="761"/>
      <c r="K10" s="739"/>
      <c r="L10" s="763"/>
      <c r="M10" s="697"/>
      <c r="N10" s="698"/>
      <c r="O10" s="934"/>
      <c r="P10" s="697"/>
      <c r="Q10" s="764"/>
    </row>
    <row r="11" spans="2:17" ht="18" customHeight="1">
      <c r="B11" s="935"/>
      <c r="C11" s="933" t="s">
        <v>2203</v>
      </c>
      <c r="D11" s="933" t="s">
        <v>2203</v>
      </c>
      <c r="E11" s="761" t="s">
        <v>2204</v>
      </c>
      <c r="F11" s="762">
        <v>1</v>
      </c>
      <c r="G11" s="936">
        <v>4500</v>
      </c>
      <c r="H11" s="703">
        <f t="shared" ref="H11:H33" si="0">F11*G11</f>
        <v>4500</v>
      </c>
      <c r="I11" s="704"/>
      <c r="J11" s="761" t="s">
        <v>2204</v>
      </c>
      <c r="K11" s="739"/>
      <c r="L11" s="763"/>
      <c r="M11" s="697"/>
      <c r="N11" s="698"/>
      <c r="O11" s="934"/>
      <c r="P11" s="697"/>
      <c r="Q11" s="764"/>
    </row>
    <row r="12" spans="2:17" ht="18" customHeight="1">
      <c r="B12" s="935"/>
      <c r="C12" s="933" t="s">
        <v>2203</v>
      </c>
      <c r="D12" s="933" t="s">
        <v>2203</v>
      </c>
      <c r="E12" s="761" t="s">
        <v>2205</v>
      </c>
      <c r="F12" s="762">
        <v>1</v>
      </c>
      <c r="G12" s="936">
        <v>4500</v>
      </c>
      <c r="H12" s="703">
        <f t="shared" si="0"/>
        <v>4500</v>
      </c>
      <c r="I12" s="704"/>
      <c r="J12" s="761" t="s">
        <v>2205</v>
      </c>
      <c r="K12" s="739"/>
      <c r="L12" s="763"/>
      <c r="M12" s="697"/>
      <c r="N12" s="698"/>
      <c r="O12" s="934"/>
      <c r="P12" s="697"/>
      <c r="Q12" s="764"/>
    </row>
    <row r="13" spans="2:17" ht="18" customHeight="1">
      <c r="B13" s="935"/>
      <c r="C13" s="933" t="s">
        <v>2203</v>
      </c>
      <c r="D13" s="933" t="s">
        <v>2203</v>
      </c>
      <c r="E13" s="761" t="s">
        <v>2206</v>
      </c>
      <c r="F13" s="762">
        <v>2</v>
      </c>
      <c r="G13" s="936">
        <v>3500</v>
      </c>
      <c r="H13" s="703">
        <f t="shared" si="0"/>
        <v>7000</v>
      </c>
      <c r="I13" s="704"/>
      <c r="J13" s="761" t="s">
        <v>2206</v>
      </c>
      <c r="K13" s="739"/>
      <c r="L13" s="763"/>
      <c r="M13" s="697"/>
      <c r="N13" s="698"/>
      <c r="O13" s="934"/>
      <c r="P13" s="697"/>
      <c r="Q13" s="764"/>
    </row>
    <row r="14" spans="2:17" ht="18" customHeight="1">
      <c r="B14" s="935"/>
      <c r="C14" s="933" t="s">
        <v>2203</v>
      </c>
      <c r="D14" s="933" t="s">
        <v>2203</v>
      </c>
      <c r="E14" s="761" t="s">
        <v>2207</v>
      </c>
      <c r="F14" s="762">
        <v>1</v>
      </c>
      <c r="G14" s="936">
        <v>4000</v>
      </c>
      <c r="H14" s="703">
        <f t="shared" si="0"/>
        <v>4000</v>
      </c>
      <c r="I14" s="704"/>
      <c r="J14" s="761" t="s">
        <v>2207</v>
      </c>
      <c r="K14" s="739"/>
      <c r="L14" s="763"/>
      <c r="M14" s="697"/>
      <c r="N14" s="698"/>
      <c r="O14" s="934"/>
      <c r="P14" s="697"/>
      <c r="Q14" s="764"/>
    </row>
    <row r="15" spans="2:17" ht="18" customHeight="1">
      <c r="B15" s="935"/>
      <c r="C15" s="933" t="s">
        <v>2203</v>
      </c>
      <c r="D15" s="933" t="s">
        <v>2203</v>
      </c>
      <c r="E15" s="761" t="s">
        <v>2208</v>
      </c>
      <c r="F15" s="762">
        <v>1</v>
      </c>
      <c r="G15" s="936">
        <v>4000</v>
      </c>
      <c r="H15" s="703">
        <f t="shared" si="0"/>
        <v>4000</v>
      </c>
      <c r="I15" s="704"/>
      <c r="J15" s="761" t="s">
        <v>2208</v>
      </c>
      <c r="K15" s="739"/>
      <c r="L15" s="763"/>
      <c r="M15" s="697"/>
      <c r="N15" s="698"/>
      <c r="O15" s="934"/>
      <c r="P15" s="697"/>
      <c r="Q15" s="764"/>
    </row>
    <row r="16" spans="2:17" ht="18" customHeight="1">
      <c r="B16" s="935"/>
      <c r="C16" s="933" t="s">
        <v>2203</v>
      </c>
      <c r="D16" s="933" t="s">
        <v>2203</v>
      </c>
      <c r="E16" s="761" t="s">
        <v>2209</v>
      </c>
      <c r="F16" s="762">
        <v>1</v>
      </c>
      <c r="G16" s="936">
        <v>7500</v>
      </c>
      <c r="H16" s="703">
        <f t="shared" si="0"/>
        <v>7500</v>
      </c>
      <c r="I16" s="704"/>
      <c r="J16" s="761" t="s">
        <v>2209</v>
      </c>
      <c r="K16" s="739"/>
      <c r="L16" s="763"/>
      <c r="M16" s="697"/>
      <c r="N16" s="698"/>
      <c r="O16" s="934"/>
      <c r="P16" s="697"/>
      <c r="Q16" s="764"/>
    </row>
    <row r="17" spans="2:17" ht="18" customHeight="1">
      <c r="B17" s="935"/>
      <c r="C17" s="933" t="s">
        <v>2203</v>
      </c>
      <c r="D17" s="933" t="s">
        <v>2203</v>
      </c>
      <c r="E17" s="761" t="s">
        <v>2210</v>
      </c>
      <c r="F17" s="762">
        <v>1</v>
      </c>
      <c r="G17" s="936">
        <v>18000</v>
      </c>
      <c r="H17" s="703">
        <f t="shared" si="0"/>
        <v>18000</v>
      </c>
      <c r="I17" s="704"/>
      <c r="J17" s="761" t="s">
        <v>2210</v>
      </c>
      <c r="K17" s="739"/>
      <c r="L17" s="763"/>
      <c r="M17" s="697"/>
      <c r="N17" s="698"/>
      <c r="O17" s="934"/>
      <c r="P17" s="697"/>
      <c r="Q17" s="764"/>
    </row>
    <row r="18" spans="2:17" ht="18" customHeight="1">
      <c r="B18" s="935"/>
      <c r="C18" s="933" t="s">
        <v>2203</v>
      </c>
      <c r="D18" s="933" t="s">
        <v>2203</v>
      </c>
      <c r="E18" s="761" t="s">
        <v>2211</v>
      </c>
      <c r="F18" s="762">
        <v>1</v>
      </c>
      <c r="G18" s="936">
        <v>8000</v>
      </c>
      <c r="H18" s="703">
        <f t="shared" si="0"/>
        <v>8000</v>
      </c>
      <c r="I18" s="704"/>
      <c r="J18" s="761" t="s">
        <v>2211</v>
      </c>
      <c r="K18" s="739"/>
      <c r="L18" s="763"/>
      <c r="M18" s="697"/>
      <c r="N18" s="698"/>
      <c r="O18" s="934"/>
      <c r="P18" s="697"/>
      <c r="Q18" s="764"/>
    </row>
    <row r="19" spans="2:17" ht="18" customHeight="1">
      <c r="B19" s="935"/>
      <c r="C19" s="933" t="s">
        <v>2203</v>
      </c>
      <c r="D19" s="933" t="s">
        <v>2203</v>
      </c>
      <c r="E19" s="761" t="s">
        <v>2212</v>
      </c>
      <c r="F19" s="762">
        <v>1</v>
      </c>
      <c r="G19" s="936">
        <v>3000</v>
      </c>
      <c r="H19" s="703">
        <f t="shared" si="0"/>
        <v>3000</v>
      </c>
      <c r="I19" s="704"/>
      <c r="J19" s="761" t="s">
        <v>2212</v>
      </c>
      <c r="K19" s="739"/>
      <c r="L19" s="763"/>
      <c r="M19" s="697"/>
      <c r="N19" s="698"/>
      <c r="O19" s="934"/>
      <c r="P19" s="697"/>
      <c r="Q19" s="764"/>
    </row>
    <row r="20" spans="2:17" ht="18" customHeight="1">
      <c r="B20" s="935"/>
      <c r="C20" s="933" t="s">
        <v>2203</v>
      </c>
      <c r="D20" s="933" t="s">
        <v>2203</v>
      </c>
      <c r="E20" s="761" t="s">
        <v>2213</v>
      </c>
      <c r="F20" s="762">
        <v>1</v>
      </c>
      <c r="G20" s="936">
        <v>3500</v>
      </c>
      <c r="H20" s="703">
        <f t="shared" si="0"/>
        <v>3500</v>
      </c>
      <c r="I20" s="704"/>
      <c r="J20" s="761" t="s">
        <v>2213</v>
      </c>
      <c r="K20" s="739"/>
      <c r="L20" s="763"/>
      <c r="M20" s="697"/>
      <c r="N20" s="698"/>
      <c r="O20" s="934"/>
      <c r="P20" s="697"/>
      <c r="Q20" s="764"/>
    </row>
    <row r="21" spans="2:17" ht="18" customHeight="1">
      <c r="B21" s="935"/>
      <c r="C21" s="933" t="s">
        <v>2203</v>
      </c>
      <c r="D21" s="933" t="s">
        <v>2203</v>
      </c>
      <c r="E21" s="761" t="s">
        <v>2214</v>
      </c>
      <c r="F21" s="762">
        <v>1</v>
      </c>
      <c r="G21" s="936">
        <v>12500</v>
      </c>
      <c r="H21" s="703">
        <f t="shared" si="0"/>
        <v>12500</v>
      </c>
      <c r="I21" s="704"/>
      <c r="J21" s="761" t="s">
        <v>2214</v>
      </c>
      <c r="K21" s="739"/>
      <c r="L21" s="763"/>
      <c r="M21" s="697"/>
      <c r="N21" s="698"/>
      <c r="O21" s="934"/>
      <c r="P21" s="697"/>
      <c r="Q21" s="764"/>
    </row>
    <row r="22" spans="2:17" ht="18" customHeight="1">
      <c r="B22" s="935"/>
      <c r="C22" s="935" t="s">
        <v>100</v>
      </c>
      <c r="D22" s="935" t="s">
        <v>100</v>
      </c>
      <c r="E22" s="937" t="s">
        <v>2215</v>
      </c>
      <c r="F22" s="935">
        <v>1</v>
      </c>
      <c r="G22" s="937">
        <v>6899</v>
      </c>
      <c r="H22" s="938">
        <f t="shared" si="0"/>
        <v>6899</v>
      </c>
      <c r="I22" s="939"/>
      <c r="J22" s="940" t="s">
        <v>2216</v>
      </c>
      <c r="K22" s="739"/>
      <c r="L22" s="763"/>
      <c r="M22" s="697"/>
      <c r="N22" s="698"/>
      <c r="O22" s="934"/>
      <c r="P22" s="697"/>
      <c r="Q22" s="764"/>
    </row>
    <row r="23" spans="2:17" ht="18" customHeight="1">
      <c r="B23" s="935"/>
      <c r="C23" s="935" t="s">
        <v>100</v>
      </c>
      <c r="D23" s="935" t="s">
        <v>100</v>
      </c>
      <c r="E23" s="937" t="s">
        <v>2217</v>
      </c>
      <c r="F23" s="935">
        <v>1</v>
      </c>
      <c r="G23" s="937">
        <v>6899</v>
      </c>
      <c r="H23" s="938">
        <f t="shared" si="0"/>
        <v>6899</v>
      </c>
      <c r="I23" s="939"/>
      <c r="J23" s="940" t="s">
        <v>2218</v>
      </c>
      <c r="K23" s="739"/>
      <c r="L23" s="763"/>
      <c r="M23" s="697"/>
      <c r="N23" s="698"/>
      <c r="O23" s="934"/>
      <c r="P23" s="697"/>
      <c r="Q23" s="764"/>
    </row>
    <row r="24" spans="2:17" ht="18" customHeight="1">
      <c r="B24" s="935"/>
      <c r="C24" s="694" t="s">
        <v>100</v>
      </c>
      <c r="D24" s="694" t="s">
        <v>100</v>
      </c>
      <c r="E24" s="941" t="s">
        <v>2219</v>
      </c>
      <c r="F24" s="942">
        <v>1</v>
      </c>
      <c r="G24" s="937">
        <v>16000</v>
      </c>
      <c r="H24" s="938">
        <f t="shared" si="0"/>
        <v>16000</v>
      </c>
      <c r="I24" s="704"/>
      <c r="J24" s="933" t="s">
        <v>2220</v>
      </c>
      <c r="K24" s="739"/>
      <c r="L24" s="763"/>
      <c r="M24" s="697"/>
      <c r="N24" s="698"/>
      <c r="O24" s="934"/>
      <c r="P24" s="697"/>
      <c r="Q24" s="764"/>
    </row>
    <row r="25" spans="2:17" ht="18" customHeight="1">
      <c r="B25" s="935"/>
      <c r="C25" s="694" t="s">
        <v>100</v>
      </c>
      <c r="D25" s="694" t="s">
        <v>100</v>
      </c>
      <c r="E25" s="936" t="s">
        <v>2221</v>
      </c>
      <c r="F25" s="943">
        <v>2</v>
      </c>
      <c r="G25" s="937">
        <v>570</v>
      </c>
      <c r="H25" s="938">
        <f t="shared" si="0"/>
        <v>1140</v>
      </c>
      <c r="I25" s="696"/>
      <c r="J25" s="933" t="s">
        <v>2222</v>
      </c>
      <c r="K25" s="739"/>
      <c r="L25" s="763"/>
      <c r="M25" s="697"/>
      <c r="N25" s="698"/>
      <c r="O25" s="934"/>
      <c r="P25" s="697"/>
      <c r="Q25" s="764"/>
    </row>
    <row r="26" spans="2:17" ht="18" customHeight="1">
      <c r="B26" s="935"/>
      <c r="C26" s="694" t="s">
        <v>100</v>
      </c>
      <c r="D26" s="694" t="s">
        <v>100</v>
      </c>
      <c r="E26" s="944" t="s">
        <v>2223</v>
      </c>
      <c r="F26" s="943">
        <v>26</v>
      </c>
      <c r="G26" s="937">
        <v>99</v>
      </c>
      <c r="H26" s="938">
        <f t="shared" si="0"/>
        <v>2574</v>
      </c>
      <c r="I26" s="696"/>
      <c r="J26" s="945" t="s">
        <v>2224</v>
      </c>
      <c r="K26" s="739"/>
      <c r="L26" s="763"/>
      <c r="M26" s="697"/>
      <c r="N26" s="698"/>
      <c r="O26" s="934"/>
      <c r="P26" s="697"/>
      <c r="Q26" s="764"/>
    </row>
    <row r="27" spans="2:17" ht="18" customHeight="1">
      <c r="B27" s="935"/>
      <c r="C27" s="694" t="s">
        <v>100</v>
      </c>
      <c r="D27" s="694" t="s">
        <v>100</v>
      </c>
      <c r="E27" s="944" t="s">
        <v>2225</v>
      </c>
      <c r="F27" s="943">
        <v>2</v>
      </c>
      <c r="G27" s="937">
        <v>99</v>
      </c>
      <c r="H27" s="938">
        <f t="shared" si="0"/>
        <v>198</v>
      </c>
      <c r="I27" s="696"/>
      <c r="J27" s="945" t="s">
        <v>2226</v>
      </c>
      <c r="K27" s="739"/>
      <c r="L27" s="763"/>
      <c r="M27" s="697"/>
      <c r="N27" s="698"/>
      <c r="O27" s="934"/>
      <c r="P27" s="697"/>
      <c r="Q27" s="764"/>
    </row>
    <row r="28" spans="2:17" ht="18" customHeight="1">
      <c r="B28" s="935"/>
      <c r="C28" s="693" t="s">
        <v>100</v>
      </c>
      <c r="D28" s="693" t="s">
        <v>100</v>
      </c>
      <c r="E28" s="933" t="s">
        <v>2227</v>
      </c>
      <c r="F28" s="762">
        <v>4</v>
      </c>
      <c r="G28" s="703">
        <v>75</v>
      </c>
      <c r="H28" s="703">
        <f t="shared" si="0"/>
        <v>300</v>
      </c>
      <c r="I28" s="703"/>
      <c r="J28" s="738" t="s">
        <v>2228</v>
      </c>
      <c r="K28" s="739"/>
      <c r="L28" s="763"/>
      <c r="M28" s="697"/>
      <c r="N28" s="698"/>
      <c r="O28" s="934"/>
      <c r="P28" s="697"/>
      <c r="Q28" s="764"/>
    </row>
    <row r="29" spans="2:17" ht="18" customHeight="1">
      <c r="B29" s="935"/>
      <c r="C29" s="693" t="s">
        <v>100</v>
      </c>
      <c r="D29" s="693" t="s">
        <v>100</v>
      </c>
      <c r="E29" s="933" t="s">
        <v>2229</v>
      </c>
      <c r="F29" s="762">
        <v>8</v>
      </c>
      <c r="G29" s="946">
        <v>80</v>
      </c>
      <c r="H29" s="703">
        <f t="shared" si="0"/>
        <v>640</v>
      </c>
      <c r="I29" s="703"/>
      <c r="J29" s="738" t="s">
        <v>2230</v>
      </c>
      <c r="K29" s="739"/>
      <c r="L29" s="763"/>
      <c r="M29" s="697"/>
      <c r="N29" s="698"/>
      <c r="O29" s="934"/>
      <c r="P29" s="697"/>
      <c r="Q29" s="764"/>
    </row>
    <row r="30" spans="2:17" ht="18" customHeight="1">
      <c r="B30" s="935"/>
      <c r="C30" s="693" t="s">
        <v>100</v>
      </c>
      <c r="D30" s="693" t="s">
        <v>100</v>
      </c>
      <c r="E30" s="933" t="s">
        <v>2231</v>
      </c>
      <c r="F30" s="762">
        <v>2</v>
      </c>
      <c r="G30" s="946">
        <v>88</v>
      </c>
      <c r="H30" s="703">
        <f t="shared" si="0"/>
        <v>176</v>
      </c>
      <c r="I30" s="703"/>
      <c r="J30" s="738" t="s">
        <v>2232</v>
      </c>
      <c r="K30" s="739"/>
      <c r="L30" s="763"/>
      <c r="M30" s="697"/>
      <c r="N30" s="698"/>
      <c r="O30" s="934"/>
      <c r="P30" s="697"/>
      <c r="Q30" s="764"/>
    </row>
    <row r="31" spans="2:17" ht="18" customHeight="1">
      <c r="B31" s="935"/>
      <c r="C31" s="693" t="s">
        <v>100</v>
      </c>
      <c r="D31" s="693" t="s">
        <v>100</v>
      </c>
      <c r="E31" s="933" t="s">
        <v>2233</v>
      </c>
      <c r="F31" s="762">
        <v>9</v>
      </c>
      <c r="G31" s="946">
        <v>70</v>
      </c>
      <c r="H31" s="703">
        <f t="shared" si="0"/>
        <v>630</v>
      </c>
      <c r="I31" s="703"/>
      <c r="J31" s="738" t="s">
        <v>2234</v>
      </c>
      <c r="K31" s="739"/>
      <c r="L31" s="763"/>
      <c r="M31" s="697"/>
      <c r="N31" s="698"/>
      <c r="O31" s="934"/>
      <c r="P31" s="697"/>
      <c r="Q31" s="764"/>
    </row>
    <row r="32" spans="2:17" ht="18" customHeight="1">
      <c r="B32" s="935"/>
      <c r="C32" s="693" t="s">
        <v>100</v>
      </c>
      <c r="D32" s="693" t="s">
        <v>100</v>
      </c>
      <c r="E32" s="933" t="s">
        <v>2235</v>
      </c>
      <c r="F32" s="762">
        <v>9</v>
      </c>
      <c r="G32" s="946">
        <v>70</v>
      </c>
      <c r="H32" s="703">
        <f t="shared" si="0"/>
        <v>630</v>
      </c>
      <c r="I32" s="703"/>
      <c r="J32" s="738" t="s">
        <v>2236</v>
      </c>
      <c r="K32" s="739"/>
      <c r="L32" s="763"/>
      <c r="M32" s="697"/>
      <c r="N32" s="698"/>
      <c r="O32" s="934"/>
      <c r="P32" s="697"/>
      <c r="Q32" s="764"/>
    </row>
    <row r="33" spans="2:17" ht="18" customHeight="1">
      <c r="B33" s="935"/>
      <c r="C33" s="693" t="s">
        <v>100</v>
      </c>
      <c r="D33" s="693" t="s">
        <v>100</v>
      </c>
      <c r="E33" s="933" t="s">
        <v>2237</v>
      </c>
      <c r="F33" s="702">
        <v>20</v>
      </c>
      <c r="G33" s="946">
        <v>75</v>
      </c>
      <c r="H33" s="703">
        <f t="shared" si="0"/>
        <v>1500</v>
      </c>
      <c r="I33" s="745"/>
      <c r="J33" s="738" t="s">
        <v>2238</v>
      </c>
      <c r="K33" s="739"/>
      <c r="L33" s="763"/>
      <c r="M33" s="697"/>
      <c r="N33" s="698"/>
      <c r="O33" s="934"/>
      <c r="P33" s="697"/>
      <c r="Q33" s="764"/>
    </row>
    <row r="34" spans="2:17" ht="18" customHeight="1">
      <c r="B34" s="935"/>
      <c r="C34" s="693"/>
      <c r="D34" s="703"/>
      <c r="E34" s="947">
        <f>SUM(H11:H33)</f>
        <v>114086</v>
      </c>
      <c r="F34" s="702"/>
      <c r="H34" s="765"/>
      <c r="I34" s="745"/>
      <c r="J34" s="738"/>
      <c r="K34" s="739"/>
      <c r="L34" s="763"/>
      <c r="M34" s="697"/>
      <c r="N34" s="698"/>
      <c r="O34" s="934"/>
      <c r="P34" s="697"/>
      <c r="Q34" s="764"/>
    </row>
    <row r="35" spans="2:17" s="9" customFormat="1" ht="19.5" customHeight="1">
      <c r="B35" s="693"/>
      <c r="C35" s="693"/>
      <c r="D35" s="693"/>
      <c r="E35" s="739"/>
      <c r="F35" s="702"/>
      <c r="G35" s="703"/>
      <c r="H35" s="703"/>
      <c r="I35" s="704"/>
      <c r="J35" s="705"/>
      <c r="K35" s="694"/>
      <c r="L35" s="694"/>
      <c r="M35" s="697"/>
      <c r="N35" s="693"/>
      <c r="O35" s="694"/>
      <c r="P35" s="697"/>
      <c r="Q35" s="698"/>
    </row>
    <row r="36" spans="2:17" s="9" customFormat="1" ht="19.5" customHeight="1">
      <c r="B36" s="948" t="s">
        <v>2239</v>
      </c>
      <c r="C36" s="949"/>
      <c r="D36" s="949"/>
      <c r="E36" s="950"/>
      <c r="F36" s="951"/>
      <c r="G36" s="952"/>
      <c r="H36" s="953"/>
      <c r="I36" s="954"/>
      <c r="J36" s="859"/>
      <c r="K36" s="951"/>
      <c r="L36" s="951"/>
      <c r="M36" s="823"/>
      <c r="N36" s="955"/>
      <c r="O36" s="951"/>
      <c r="P36" s="823"/>
      <c r="Q36" s="825"/>
    </row>
    <row r="37" spans="2:17" s="9" customFormat="1" ht="19.5" customHeight="1">
      <c r="B37" s="935"/>
      <c r="C37" s="933" t="s">
        <v>2203</v>
      </c>
      <c r="D37" s="933" t="s">
        <v>2203</v>
      </c>
      <c r="E37" s="765" t="s">
        <v>2240</v>
      </c>
      <c r="F37" s="765">
        <v>1</v>
      </c>
      <c r="G37" s="765">
        <v>19500</v>
      </c>
      <c r="H37" s="956">
        <f t="shared" ref="H37:H58" si="1">F37*G37</f>
        <v>19500</v>
      </c>
      <c r="I37" s="957"/>
      <c r="J37" s="765" t="s">
        <v>2240</v>
      </c>
      <c r="K37" s="694"/>
      <c r="L37" s="694"/>
      <c r="M37" s="697"/>
      <c r="N37" s="693"/>
      <c r="O37" s="694"/>
      <c r="P37" s="697"/>
      <c r="Q37" s="764"/>
    </row>
    <row r="38" spans="2:17" s="9" customFormat="1" ht="19.5" customHeight="1">
      <c r="B38" s="935"/>
      <c r="C38" s="933" t="s">
        <v>2203</v>
      </c>
      <c r="D38" s="933" t="s">
        <v>2203</v>
      </c>
      <c r="E38" s="765" t="s">
        <v>424</v>
      </c>
      <c r="F38" s="765">
        <v>1</v>
      </c>
      <c r="G38" s="765">
        <v>17500</v>
      </c>
      <c r="H38" s="956">
        <f t="shared" si="1"/>
        <v>17500</v>
      </c>
      <c r="I38" s="957"/>
      <c r="J38" s="765" t="s">
        <v>424</v>
      </c>
      <c r="K38" s="694"/>
      <c r="L38" s="694"/>
      <c r="M38" s="697"/>
      <c r="N38" s="693"/>
      <c r="O38" s="694"/>
      <c r="P38" s="697"/>
      <c r="Q38" s="764"/>
    </row>
    <row r="39" spans="2:17" s="9" customFormat="1" ht="19.5" customHeight="1">
      <c r="B39" s="935"/>
      <c r="C39" s="933" t="s">
        <v>2203</v>
      </c>
      <c r="D39" s="933" t="s">
        <v>2203</v>
      </c>
      <c r="E39" s="765" t="s">
        <v>2241</v>
      </c>
      <c r="F39" s="765">
        <v>8</v>
      </c>
      <c r="G39" s="765">
        <v>3800</v>
      </c>
      <c r="H39" s="956">
        <f t="shared" si="1"/>
        <v>30400</v>
      </c>
      <c r="I39" s="957"/>
      <c r="J39" s="765" t="s">
        <v>2241</v>
      </c>
      <c r="K39" s="694"/>
      <c r="L39" s="694"/>
      <c r="M39" s="697"/>
      <c r="N39" s="693"/>
      <c r="O39" s="694"/>
      <c r="P39" s="697"/>
      <c r="Q39" s="764"/>
    </row>
    <row r="40" spans="2:17" s="9" customFormat="1" ht="19.5" customHeight="1">
      <c r="B40" s="935"/>
      <c r="C40" s="933" t="s">
        <v>2203</v>
      </c>
      <c r="D40" s="933" t="s">
        <v>2203</v>
      </c>
      <c r="E40" s="765" t="s">
        <v>2242</v>
      </c>
      <c r="F40" s="765">
        <v>2</v>
      </c>
      <c r="G40" s="765">
        <v>5000</v>
      </c>
      <c r="H40" s="956">
        <f t="shared" si="1"/>
        <v>10000</v>
      </c>
      <c r="I40" s="957"/>
      <c r="J40" s="765" t="s">
        <v>2243</v>
      </c>
      <c r="K40" s="694"/>
      <c r="L40" s="694"/>
      <c r="M40" s="697"/>
      <c r="N40" s="693"/>
      <c r="O40" s="694"/>
      <c r="P40" s="697"/>
      <c r="Q40" s="764"/>
    </row>
    <row r="41" spans="2:17" ht="18" customHeight="1">
      <c r="B41" s="935"/>
      <c r="C41" s="958" t="s">
        <v>100</v>
      </c>
      <c r="D41" s="958" t="s">
        <v>100</v>
      </c>
      <c r="E41" s="959" t="s">
        <v>2244</v>
      </c>
      <c r="F41" s="935">
        <v>1</v>
      </c>
      <c r="G41" s="959">
        <v>356</v>
      </c>
      <c r="H41" s="938">
        <f t="shared" si="1"/>
        <v>356</v>
      </c>
      <c r="I41" s="939"/>
      <c r="J41" s="940" t="s">
        <v>2245</v>
      </c>
      <c r="K41" s="739"/>
      <c r="L41" s="763"/>
      <c r="M41" s="697"/>
      <c r="N41" s="698"/>
      <c r="O41" s="934"/>
      <c r="P41" s="697"/>
      <c r="Q41" s="764"/>
    </row>
    <row r="42" spans="2:17" ht="18" customHeight="1">
      <c r="B42" s="935"/>
      <c r="C42" s="958" t="s">
        <v>100</v>
      </c>
      <c r="D42" s="958" t="s">
        <v>100</v>
      </c>
      <c r="E42" s="959" t="s">
        <v>2246</v>
      </c>
      <c r="F42" s="935">
        <v>1</v>
      </c>
      <c r="G42" s="959">
        <v>479</v>
      </c>
      <c r="H42" s="938">
        <f t="shared" si="1"/>
        <v>479</v>
      </c>
      <c r="I42" s="939"/>
      <c r="J42" s="940" t="s">
        <v>2247</v>
      </c>
      <c r="K42" s="739"/>
      <c r="L42" s="763"/>
      <c r="M42" s="697"/>
      <c r="N42" s="698"/>
      <c r="O42" s="934"/>
      <c r="P42" s="697"/>
      <c r="Q42" s="764"/>
    </row>
    <row r="43" spans="2:17" ht="18" customHeight="1">
      <c r="B43" s="935"/>
      <c r="C43" s="958" t="s">
        <v>100</v>
      </c>
      <c r="D43" s="958" t="s">
        <v>100</v>
      </c>
      <c r="E43" s="959" t="s">
        <v>2248</v>
      </c>
      <c r="F43" s="935">
        <v>1</v>
      </c>
      <c r="G43" s="959">
        <v>650</v>
      </c>
      <c r="H43" s="938">
        <f t="shared" si="1"/>
        <v>650</v>
      </c>
      <c r="I43" s="939"/>
      <c r="J43" s="940" t="s">
        <v>2245</v>
      </c>
      <c r="K43" s="739"/>
      <c r="L43" s="763"/>
      <c r="M43" s="697"/>
      <c r="N43" s="698"/>
      <c r="O43" s="934"/>
      <c r="P43" s="697"/>
      <c r="Q43" s="764"/>
    </row>
    <row r="44" spans="2:17" ht="18" customHeight="1">
      <c r="B44" s="935"/>
      <c r="C44" s="935" t="s">
        <v>100</v>
      </c>
      <c r="D44" s="935" t="s">
        <v>100</v>
      </c>
      <c r="E44" s="960" t="s">
        <v>2249</v>
      </c>
      <c r="F44" s="961">
        <v>6</v>
      </c>
      <c r="G44" s="936">
        <v>370</v>
      </c>
      <c r="H44" s="703">
        <f t="shared" si="1"/>
        <v>2220</v>
      </c>
      <c r="I44" s="704"/>
      <c r="J44" s="960" t="s">
        <v>2250</v>
      </c>
      <c r="K44" s="739"/>
      <c r="L44" s="763"/>
      <c r="M44" s="697"/>
      <c r="N44" s="698"/>
      <c r="O44" s="934"/>
      <c r="P44" s="697"/>
      <c r="Q44" s="764"/>
    </row>
    <row r="45" spans="2:17" ht="18" customHeight="1">
      <c r="B45" s="935"/>
      <c r="C45" s="935" t="s">
        <v>100</v>
      </c>
      <c r="D45" s="935" t="s">
        <v>100</v>
      </c>
      <c r="E45" s="962" t="s">
        <v>2251</v>
      </c>
      <c r="F45" s="963">
        <v>2</v>
      </c>
      <c r="G45" s="936">
        <v>8800</v>
      </c>
      <c r="H45" s="703">
        <f t="shared" si="1"/>
        <v>17600</v>
      </c>
      <c r="I45" s="704"/>
      <c r="J45" s="964" t="s">
        <v>2252</v>
      </c>
      <c r="K45" s="739"/>
      <c r="L45" s="763"/>
      <c r="M45" s="697"/>
      <c r="N45" s="698"/>
      <c r="O45" s="934"/>
      <c r="P45" s="697"/>
      <c r="Q45" s="764"/>
    </row>
    <row r="46" spans="2:17" ht="18" customHeight="1">
      <c r="B46" s="935"/>
      <c r="C46" s="935" t="s">
        <v>100</v>
      </c>
      <c r="D46" s="935" t="s">
        <v>100</v>
      </c>
      <c r="E46" s="965" t="s">
        <v>2253</v>
      </c>
      <c r="F46" s="963">
        <v>2</v>
      </c>
      <c r="G46" s="936">
        <v>4710</v>
      </c>
      <c r="H46" s="703">
        <f t="shared" si="1"/>
        <v>9420</v>
      </c>
      <c r="I46" s="704"/>
      <c r="J46" s="964" t="s">
        <v>2254</v>
      </c>
      <c r="K46" s="739"/>
      <c r="L46" s="763"/>
      <c r="M46" s="697"/>
      <c r="N46" s="698"/>
      <c r="O46" s="934"/>
      <c r="P46" s="697"/>
      <c r="Q46" s="764"/>
    </row>
    <row r="47" spans="2:17" ht="18" customHeight="1">
      <c r="B47" s="935"/>
      <c r="C47" s="935" t="s">
        <v>100</v>
      </c>
      <c r="D47" s="935" t="s">
        <v>100</v>
      </c>
      <c r="E47" s="966" t="s">
        <v>2255</v>
      </c>
      <c r="F47" s="762">
        <v>1</v>
      </c>
      <c r="G47" s="936">
        <v>59000</v>
      </c>
      <c r="H47" s="703">
        <f t="shared" si="1"/>
        <v>59000</v>
      </c>
      <c r="I47" s="704"/>
      <c r="J47" s="967" t="s">
        <v>2256</v>
      </c>
      <c r="K47" s="739"/>
      <c r="L47" s="763"/>
      <c r="M47" s="697"/>
      <c r="N47" s="698"/>
      <c r="O47" s="934"/>
      <c r="P47" s="697"/>
      <c r="Q47" s="764"/>
    </row>
    <row r="48" spans="2:17" ht="18" customHeight="1">
      <c r="B48" s="935"/>
      <c r="C48" s="935" t="s">
        <v>100</v>
      </c>
      <c r="D48" s="935" t="s">
        <v>100</v>
      </c>
      <c r="E48" s="962" t="s">
        <v>2257</v>
      </c>
      <c r="F48" s="762">
        <v>1</v>
      </c>
      <c r="G48" s="933">
        <v>370</v>
      </c>
      <c r="H48" s="703">
        <f t="shared" si="1"/>
        <v>370</v>
      </c>
      <c r="I48" s="704"/>
      <c r="J48" s="964" t="s">
        <v>2258</v>
      </c>
      <c r="K48" s="739"/>
      <c r="L48" s="763"/>
      <c r="M48" s="697"/>
      <c r="N48" s="698"/>
      <c r="O48" s="934"/>
      <c r="P48" s="697"/>
      <c r="Q48" s="764"/>
    </row>
    <row r="49" spans="2:17" ht="18" customHeight="1">
      <c r="B49" s="935"/>
      <c r="C49" s="935" t="s">
        <v>100</v>
      </c>
      <c r="D49" s="935" t="s">
        <v>100</v>
      </c>
      <c r="E49" s="966" t="s">
        <v>2259</v>
      </c>
      <c r="F49" s="963">
        <v>2</v>
      </c>
      <c r="G49" s="936">
        <v>3560</v>
      </c>
      <c r="H49" s="703">
        <f t="shared" si="1"/>
        <v>7120</v>
      </c>
      <c r="I49" s="704"/>
      <c r="J49" s="967" t="s">
        <v>2260</v>
      </c>
      <c r="K49" s="739"/>
      <c r="L49" s="763"/>
      <c r="M49" s="697"/>
      <c r="N49" s="698"/>
      <c r="O49" s="934"/>
      <c r="P49" s="697"/>
      <c r="Q49" s="764"/>
    </row>
    <row r="50" spans="2:17" ht="18" customHeight="1">
      <c r="B50" s="935"/>
      <c r="C50" s="935" t="s">
        <v>100</v>
      </c>
      <c r="D50" s="935" t="s">
        <v>100</v>
      </c>
      <c r="E50" s="933" t="s">
        <v>2261</v>
      </c>
      <c r="F50" s="762">
        <v>10</v>
      </c>
      <c r="G50" s="933">
        <v>26</v>
      </c>
      <c r="H50" s="703">
        <f t="shared" si="1"/>
        <v>260</v>
      </c>
      <c r="I50" s="704"/>
      <c r="J50" s="761" t="s">
        <v>2262</v>
      </c>
      <c r="K50" s="739"/>
      <c r="L50" s="763"/>
      <c r="M50" s="697"/>
      <c r="N50" s="698"/>
      <c r="O50" s="934"/>
      <c r="P50" s="697"/>
      <c r="Q50" s="764"/>
    </row>
    <row r="51" spans="2:17" ht="18" customHeight="1">
      <c r="B51" s="935"/>
      <c r="C51" s="935" t="s">
        <v>100</v>
      </c>
      <c r="D51" s="935" t="s">
        <v>100</v>
      </c>
      <c r="E51" s="933" t="s">
        <v>2263</v>
      </c>
      <c r="F51" s="762">
        <v>4</v>
      </c>
      <c r="G51" s="933">
        <v>29</v>
      </c>
      <c r="H51" s="703">
        <f t="shared" si="1"/>
        <v>116</v>
      </c>
      <c r="I51" s="704"/>
      <c r="J51" s="761" t="s">
        <v>2264</v>
      </c>
      <c r="K51" s="739"/>
      <c r="L51" s="763"/>
      <c r="M51" s="697"/>
      <c r="N51" s="698"/>
      <c r="O51" s="934"/>
      <c r="P51" s="697"/>
      <c r="Q51" s="764"/>
    </row>
    <row r="52" spans="2:17" ht="18" customHeight="1">
      <c r="B52" s="935"/>
      <c r="C52" s="935" t="s">
        <v>100</v>
      </c>
      <c r="D52" s="935" t="s">
        <v>100</v>
      </c>
      <c r="E52" s="933" t="s">
        <v>2265</v>
      </c>
      <c r="F52" s="762">
        <v>16</v>
      </c>
      <c r="G52" s="933">
        <v>54</v>
      </c>
      <c r="H52" s="703">
        <f t="shared" si="1"/>
        <v>864</v>
      </c>
      <c r="I52" s="704"/>
      <c r="J52" s="761" t="s">
        <v>2266</v>
      </c>
      <c r="K52" s="739"/>
      <c r="L52" s="763"/>
      <c r="M52" s="697"/>
      <c r="N52" s="698"/>
      <c r="O52" s="934"/>
      <c r="P52" s="697"/>
      <c r="Q52" s="764"/>
    </row>
    <row r="53" spans="2:17" ht="18" customHeight="1">
      <c r="B53" s="935"/>
      <c r="C53" s="935" t="s">
        <v>100</v>
      </c>
      <c r="D53" s="935" t="s">
        <v>100</v>
      </c>
      <c r="E53" s="933" t="s">
        <v>2235</v>
      </c>
      <c r="F53" s="762">
        <v>6</v>
      </c>
      <c r="G53" s="933">
        <v>70</v>
      </c>
      <c r="H53" s="703">
        <f t="shared" si="1"/>
        <v>420</v>
      </c>
      <c r="I53" s="704"/>
      <c r="J53" s="761" t="s">
        <v>2267</v>
      </c>
      <c r="K53" s="739"/>
      <c r="L53" s="763"/>
      <c r="M53" s="697"/>
      <c r="N53" s="698"/>
      <c r="O53" s="934"/>
      <c r="P53" s="697"/>
      <c r="Q53" s="764"/>
    </row>
    <row r="54" spans="2:17" ht="18" customHeight="1">
      <c r="B54" s="935"/>
      <c r="C54" s="935" t="s">
        <v>100</v>
      </c>
      <c r="D54" s="935" t="s">
        <v>100</v>
      </c>
      <c r="E54" s="933" t="s">
        <v>2268</v>
      </c>
      <c r="F54" s="762">
        <v>12</v>
      </c>
      <c r="G54" s="933">
        <v>75</v>
      </c>
      <c r="H54" s="703">
        <f t="shared" si="1"/>
        <v>900</v>
      </c>
      <c r="I54" s="704"/>
      <c r="J54" s="761" t="s">
        <v>2269</v>
      </c>
      <c r="K54" s="739"/>
      <c r="L54" s="763"/>
      <c r="M54" s="697"/>
      <c r="N54" s="698"/>
      <c r="O54" s="934"/>
      <c r="P54" s="697"/>
      <c r="Q54" s="764"/>
    </row>
    <row r="55" spans="2:17" ht="18" customHeight="1">
      <c r="B55" s="935"/>
      <c r="C55" s="935" t="s">
        <v>100</v>
      </c>
      <c r="D55" s="935" t="s">
        <v>100</v>
      </c>
      <c r="E55" s="933" t="s">
        <v>2270</v>
      </c>
      <c r="F55" s="762">
        <v>4</v>
      </c>
      <c r="G55" s="933">
        <v>80</v>
      </c>
      <c r="H55" s="703">
        <f t="shared" si="1"/>
        <v>320</v>
      </c>
      <c r="I55" s="704"/>
      <c r="J55" s="761" t="s">
        <v>2271</v>
      </c>
      <c r="K55" s="739"/>
      <c r="L55" s="763"/>
      <c r="M55" s="697"/>
      <c r="N55" s="698"/>
      <c r="O55" s="934"/>
      <c r="P55" s="697"/>
      <c r="Q55" s="764"/>
    </row>
    <row r="56" spans="2:17" ht="18" customHeight="1">
      <c r="B56" s="935"/>
      <c r="C56" s="935" t="s">
        <v>100</v>
      </c>
      <c r="D56" s="935" t="s">
        <v>100</v>
      </c>
      <c r="E56" s="933" t="s">
        <v>2272</v>
      </c>
      <c r="F56" s="762">
        <v>10</v>
      </c>
      <c r="G56" s="933">
        <v>99</v>
      </c>
      <c r="H56" s="703">
        <f t="shared" si="1"/>
        <v>990</v>
      </c>
      <c r="I56" s="704"/>
      <c r="J56" s="761" t="s">
        <v>2273</v>
      </c>
      <c r="K56" s="739"/>
      <c r="L56" s="763"/>
      <c r="M56" s="697"/>
      <c r="N56" s="698"/>
      <c r="O56" s="934"/>
      <c r="P56" s="697"/>
      <c r="Q56" s="764"/>
    </row>
    <row r="57" spans="2:17" ht="18" customHeight="1">
      <c r="B57" s="935"/>
      <c r="C57" s="935" t="s">
        <v>100</v>
      </c>
      <c r="D57" s="935" t="s">
        <v>100</v>
      </c>
      <c r="E57" s="933" t="s">
        <v>2274</v>
      </c>
      <c r="F57" s="762">
        <v>2</v>
      </c>
      <c r="G57" s="933">
        <v>610</v>
      </c>
      <c r="H57" s="703">
        <f t="shared" si="1"/>
        <v>1220</v>
      </c>
      <c r="I57" s="704"/>
      <c r="J57" s="761" t="s">
        <v>2275</v>
      </c>
      <c r="K57" s="739"/>
      <c r="L57" s="763"/>
      <c r="M57" s="697"/>
      <c r="N57" s="698"/>
      <c r="O57" s="934"/>
      <c r="P57" s="697"/>
      <c r="Q57" s="764"/>
    </row>
    <row r="58" spans="2:17" ht="18" customHeight="1">
      <c r="B58" s="935"/>
      <c r="C58" s="935" t="s">
        <v>100</v>
      </c>
      <c r="D58" s="935" t="s">
        <v>100</v>
      </c>
      <c r="E58" s="933" t="s">
        <v>2276</v>
      </c>
      <c r="F58" s="762">
        <v>2</v>
      </c>
      <c r="G58" s="933">
        <v>780</v>
      </c>
      <c r="H58" s="703">
        <f t="shared" si="1"/>
        <v>1560</v>
      </c>
      <c r="I58" s="704"/>
      <c r="J58" s="761" t="s">
        <v>2277</v>
      </c>
      <c r="K58" s="739"/>
      <c r="L58" s="763"/>
      <c r="M58" s="697"/>
      <c r="N58" s="698"/>
      <c r="O58" s="934"/>
      <c r="P58" s="697"/>
      <c r="Q58" s="764"/>
    </row>
    <row r="59" spans="2:17" ht="18" customHeight="1">
      <c r="B59" s="935"/>
      <c r="C59" s="935"/>
      <c r="D59" s="935"/>
      <c r="E59" s="968">
        <f>SUM(H37:H58)</f>
        <v>181265</v>
      </c>
      <c r="F59" s="935"/>
      <c r="G59" s="959"/>
      <c r="I59" s="939"/>
      <c r="J59" s="940"/>
      <c r="K59" s="739"/>
      <c r="L59" s="763"/>
      <c r="M59" s="697"/>
      <c r="N59" s="698"/>
      <c r="O59" s="934"/>
      <c r="P59" s="697"/>
      <c r="Q59" s="764"/>
    </row>
    <row r="60" spans="2:17" ht="18" customHeight="1">
      <c r="B60" s="935"/>
      <c r="C60" s="935"/>
      <c r="D60" s="935"/>
      <c r="E60" s="959"/>
      <c r="F60" s="935"/>
      <c r="G60" s="959"/>
      <c r="H60" s="938"/>
      <c r="I60" s="939"/>
      <c r="J60" s="940"/>
      <c r="K60" s="739"/>
      <c r="L60" s="763"/>
      <c r="M60" s="697"/>
      <c r="N60" s="698"/>
      <c r="O60" s="934"/>
      <c r="P60" s="697"/>
      <c r="Q60" s="764"/>
    </row>
    <row r="61" spans="2:17" ht="18" customHeight="1">
      <c r="B61" s="948" t="s">
        <v>2278</v>
      </c>
      <c r="C61" s="949"/>
      <c r="D61" s="949"/>
      <c r="E61" s="950"/>
      <c r="F61" s="935"/>
      <c r="G61" s="959"/>
      <c r="H61" s="938"/>
      <c r="I61" s="939"/>
      <c r="J61" s="940"/>
      <c r="K61" s="739"/>
      <c r="L61" s="763"/>
      <c r="M61" s="697"/>
      <c r="N61" s="698"/>
      <c r="O61" s="934"/>
      <c r="P61" s="697"/>
      <c r="Q61" s="764"/>
    </row>
    <row r="62" spans="2:17" ht="18" customHeight="1">
      <c r="B62" s="935"/>
      <c r="C62" s="935"/>
      <c r="D62" s="935"/>
      <c r="E62" s="959"/>
      <c r="F62" s="935"/>
      <c r="G62" s="959"/>
      <c r="H62" s="938"/>
      <c r="I62" s="939"/>
      <c r="J62" s="940"/>
      <c r="K62" s="739"/>
      <c r="L62" s="763"/>
      <c r="M62" s="697"/>
      <c r="N62" s="698"/>
      <c r="O62" s="934"/>
      <c r="P62" s="697"/>
      <c r="Q62" s="764"/>
    </row>
    <row r="63" spans="2:17" ht="18" customHeight="1">
      <c r="B63" s="935"/>
      <c r="C63" s="933" t="s">
        <v>2203</v>
      </c>
      <c r="D63" s="933" t="s">
        <v>2203</v>
      </c>
      <c r="E63" s="765" t="s">
        <v>2279</v>
      </c>
      <c r="F63" s="694">
        <v>2</v>
      </c>
      <c r="G63" s="765">
        <v>18500</v>
      </c>
      <c r="H63" s="765">
        <f t="shared" ref="H63:H71" si="2">F63*G63</f>
        <v>37000</v>
      </c>
      <c r="I63" s="957"/>
      <c r="J63" s="765" t="s">
        <v>2279</v>
      </c>
      <c r="K63" s="739"/>
      <c r="L63" s="763"/>
      <c r="M63" s="697"/>
      <c r="N63" s="698"/>
      <c r="O63" s="934"/>
      <c r="P63" s="697"/>
      <c r="Q63" s="764"/>
    </row>
    <row r="64" spans="2:17" ht="18" customHeight="1">
      <c r="B64" s="935"/>
      <c r="C64" s="933" t="s">
        <v>2203</v>
      </c>
      <c r="D64" s="933" t="s">
        <v>2203</v>
      </c>
      <c r="E64" s="765" t="s">
        <v>2280</v>
      </c>
      <c r="F64" s="694">
        <v>4</v>
      </c>
      <c r="G64" s="765">
        <v>4000</v>
      </c>
      <c r="H64" s="765">
        <f t="shared" si="2"/>
        <v>16000</v>
      </c>
      <c r="I64" s="957"/>
      <c r="J64" s="765" t="s">
        <v>2280</v>
      </c>
      <c r="K64" s="739"/>
      <c r="L64" s="763"/>
      <c r="M64" s="697"/>
      <c r="N64" s="698"/>
      <c r="O64" s="934"/>
      <c r="P64" s="697"/>
      <c r="Q64" s="764"/>
    </row>
    <row r="65" spans="2:17" ht="18" customHeight="1">
      <c r="B65" s="935"/>
      <c r="C65" s="935" t="s">
        <v>100</v>
      </c>
      <c r="D65" s="935" t="s">
        <v>100</v>
      </c>
      <c r="E65" s="966" t="s">
        <v>2281</v>
      </c>
      <c r="F65" s="969">
        <v>10</v>
      </c>
      <c r="G65" s="936">
        <v>920</v>
      </c>
      <c r="H65" s="970">
        <f t="shared" si="2"/>
        <v>9200</v>
      </c>
      <c r="I65" s="971"/>
      <c r="J65" s="972" t="s">
        <v>2282</v>
      </c>
      <c r="K65" s="739"/>
      <c r="L65" s="763"/>
      <c r="M65" s="697"/>
      <c r="N65" s="698"/>
      <c r="O65" s="934"/>
      <c r="P65" s="697"/>
      <c r="Q65" s="764"/>
    </row>
    <row r="66" spans="2:17" ht="18" customHeight="1">
      <c r="B66" s="935"/>
      <c r="C66" s="935" t="s">
        <v>100</v>
      </c>
      <c r="D66" s="935" t="s">
        <v>100</v>
      </c>
      <c r="E66" s="973" t="s">
        <v>2281</v>
      </c>
      <c r="F66" s="969">
        <v>10</v>
      </c>
      <c r="G66" s="936">
        <v>1250</v>
      </c>
      <c r="H66" s="970">
        <f t="shared" si="2"/>
        <v>12500</v>
      </c>
      <c r="I66" s="971"/>
      <c r="J66" s="974" t="s">
        <v>2283</v>
      </c>
      <c r="K66" s="739"/>
      <c r="L66" s="763"/>
      <c r="M66" s="697"/>
      <c r="N66" s="698"/>
      <c r="O66" s="934"/>
      <c r="P66" s="697"/>
      <c r="Q66" s="764"/>
    </row>
    <row r="67" spans="2:17" ht="18" customHeight="1">
      <c r="B67" s="935"/>
      <c r="C67" s="935" t="s">
        <v>100</v>
      </c>
      <c r="D67" s="935" t="s">
        <v>100</v>
      </c>
      <c r="E67" s="960" t="s">
        <v>2284</v>
      </c>
      <c r="F67" s="762">
        <v>4</v>
      </c>
      <c r="G67" s="933">
        <v>570</v>
      </c>
      <c r="H67" s="703">
        <f t="shared" si="2"/>
        <v>2280</v>
      </c>
      <c r="I67" s="704"/>
      <c r="J67" s="967" t="s">
        <v>2285</v>
      </c>
      <c r="K67" s="739"/>
      <c r="L67" s="763"/>
      <c r="M67" s="697"/>
      <c r="N67" s="698"/>
      <c r="O67" s="934"/>
      <c r="P67" s="697"/>
      <c r="Q67" s="764"/>
    </row>
    <row r="68" spans="2:17" ht="18" customHeight="1">
      <c r="B68" s="935"/>
      <c r="C68" s="935" t="s">
        <v>100</v>
      </c>
      <c r="D68" s="935" t="s">
        <v>100</v>
      </c>
      <c r="E68" s="933" t="s">
        <v>2261</v>
      </c>
      <c r="F68" s="762">
        <v>4</v>
      </c>
      <c r="G68" s="936">
        <v>26</v>
      </c>
      <c r="H68" s="703">
        <f t="shared" si="2"/>
        <v>104</v>
      </c>
      <c r="I68" s="704"/>
      <c r="J68" s="761" t="s">
        <v>2262</v>
      </c>
      <c r="K68" s="739"/>
      <c r="L68" s="763"/>
      <c r="M68" s="697"/>
      <c r="N68" s="698"/>
      <c r="O68" s="934"/>
      <c r="P68" s="697"/>
      <c r="Q68" s="764"/>
    </row>
    <row r="69" spans="2:17" ht="18" customHeight="1">
      <c r="B69" s="935"/>
      <c r="C69" s="935" t="s">
        <v>100</v>
      </c>
      <c r="D69" s="935" t="s">
        <v>100</v>
      </c>
      <c r="E69" s="936" t="s">
        <v>2286</v>
      </c>
      <c r="F69" s="762">
        <v>4</v>
      </c>
      <c r="G69" s="936">
        <v>800</v>
      </c>
      <c r="H69" s="703">
        <f t="shared" si="2"/>
        <v>3200</v>
      </c>
      <c r="I69" s="704"/>
      <c r="J69" s="761" t="s">
        <v>2287</v>
      </c>
      <c r="K69" s="739"/>
      <c r="L69" s="763"/>
      <c r="M69" s="697"/>
      <c r="N69" s="698"/>
      <c r="O69" s="934"/>
      <c r="P69" s="697"/>
      <c r="Q69" s="764"/>
    </row>
    <row r="70" spans="2:17" ht="18" customHeight="1">
      <c r="B70" s="935"/>
      <c r="C70" s="935" t="s">
        <v>100</v>
      </c>
      <c r="D70" s="935" t="s">
        <v>100</v>
      </c>
      <c r="E70" s="933" t="s">
        <v>2268</v>
      </c>
      <c r="F70" s="762">
        <v>8</v>
      </c>
      <c r="G70" s="933">
        <v>75</v>
      </c>
      <c r="H70" s="703">
        <f t="shared" si="2"/>
        <v>600</v>
      </c>
      <c r="I70" s="704"/>
      <c r="J70" s="761" t="s">
        <v>2269</v>
      </c>
      <c r="K70" s="739"/>
      <c r="L70" s="763"/>
      <c r="M70" s="697"/>
      <c r="N70" s="698"/>
      <c r="O70" s="934"/>
      <c r="P70" s="697"/>
      <c r="Q70" s="764"/>
    </row>
    <row r="71" spans="2:17" ht="18" customHeight="1">
      <c r="B71" s="935"/>
      <c r="C71" s="935" t="s">
        <v>100</v>
      </c>
      <c r="D71" s="935" t="s">
        <v>100</v>
      </c>
      <c r="E71" s="933" t="s">
        <v>2270</v>
      </c>
      <c r="F71" s="762">
        <v>8</v>
      </c>
      <c r="G71" s="933">
        <v>80</v>
      </c>
      <c r="H71" s="703">
        <f t="shared" si="2"/>
        <v>640</v>
      </c>
      <c r="I71" s="704"/>
      <c r="J71" s="761" t="s">
        <v>2271</v>
      </c>
      <c r="K71" s="739"/>
      <c r="L71" s="763"/>
      <c r="M71" s="697"/>
      <c r="N71" s="698"/>
      <c r="O71" s="934"/>
      <c r="P71" s="697"/>
      <c r="Q71" s="764"/>
    </row>
    <row r="72" spans="2:17" ht="18" customHeight="1">
      <c r="B72" s="935"/>
      <c r="C72" s="935"/>
      <c r="D72" s="935"/>
      <c r="E72" s="947">
        <f>SUM(H63:H71)</f>
        <v>81524</v>
      </c>
      <c r="F72" s="762"/>
      <c r="G72" s="933"/>
      <c r="I72" s="704"/>
      <c r="J72" s="761"/>
      <c r="K72" s="739"/>
      <c r="L72" s="763"/>
      <c r="M72" s="697"/>
      <c r="N72" s="698"/>
      <c r="O72" s="934"/>
      <c r="P72" s="697"/>
      <c r="Q72" s="764"/>
    </row>
    <row r="73" spans="2:17" ht="18" customHeight="1">
      <c r="B73" s="935"/>
      <c r="C73" s="693"/>
      <c r="D73" s="693"/>
      <c r="E73" s="933"/>
      <c r="F73" s="702"/>
      <c r="G73" s="703"/>
      <c r="H73" s="703"/>
      <c r="I73" s="745"/>
      <c r="J73" s="738"/>
      <c r="K73" s="739"/>
      <c r="L73" s="763"/>
      <c r="M73" s="697"/>
      <c r="N73" s="698"/>
      <c r="O73" s="934"/>
      <c r="P73" s="697"/>
      <c r="Q73" s="764"/>
    </row>
    <row r="74" spans="2:17" ht="18" customHeight="1">
      <c r="B74" s="930" t="s">
        <v>2288</v>
      </c>
      <c r="C74" s="931"/>
      <c r="D74" s="931"/>
      <c r="E74" s="932"/>
      <c r="F74" s="702"/>
      <c r="G74" s="703"/>
      <c r="H74" s="703"/>
      <c r="I74" s="745"/>
      <c r="J74" s="738"/>
      <c r="K74" s="739"/>
      <c r="L74" s="763"/>
      <c r="M74" s="697"/>
      <c r="N74" s="698"/>
      <c r="O74" s="934"/>
      <c r="P74" s="697"/>
      <c r="Q74" s="764"/>
    </row>
    <row r="75" spans="2:17" ht="18" customHeight="1">
      <c r="B75" s="935"/>
      <c r="C75" s="933" t="s">
        <v>2203</v>
      </c>
      <c r="D75" s="933" t="s">
        <v>2203</v>
      </c>
      <c r="E75" s="765" t="s">
        <v>2289</v>
      </c>
      <c r="F75" s="765">
        <v>1</v>
      </c>
      <c r="G75" s="765">
        <v>16500</v>
      </c>
      <c r="H75" s="765">
        <f t="shared" ref="H75:H83" si="3">F75*G75</f>
        <v>16500</v>
      </c>
      <c r="I75" s="957"/>
      <c r="J75" s="765" t="s">
        <v>2290</v>
      </c>
      <c r="K75" s="739"/>
      <c r="L75" s="763"/>
      <c r="M75" s="697"/>
      <c r="N75" s="698"/>
      <c r="O75" s="934"/>
      <c r="P75" s="697"/>
      <c r="Q75" s="764"/>
    </row>
    <row r="76" spans="2:17" ht="18" customHeight="1">
      <c r="B76" s="935"/>
      <c r="C76" s="694" t="s">
        <v>100</v>
      </c>
      <c r="D76" s="694" t="s">
        <v>100</v>
      </c>
      <c r="E76" s="739" t="s">
        <v>2291</v>
      </c>
      <c r="F76" s="703">
        <v>1</v>
      </c>
      <c r="G76" s="703">
        <v>1080</v>
      </c>
      <c r="H76" s="703">
        <f t="shared" si="3"/>
        <v>1080</v>
      </c>
      <c r="I76" s="704"/>
      <c r="J76" s="763" t="s">
        <v>2138</v>
      </c>
      <c r="K76" s="739"/>
      <c r="L76" s="763"/>
      <c r="M76" s="697"/>
      <c r="N76" s="698"/>
      <c r="O76" s="934"/>
      <c r="P76" s="697"/>
      <c r="Q76" s="764"/>
    </row>
    <row r="77" spans="2:17" ht="18" customHeight="1">
      <c r="B77" s="935"/>
      <c r="C77" s="694" t="s">
        <v>100</v>
      </c>
      <c r="D77" s="694" t="s">
        <v>100</v>
      </c>
      <c r="E77" s="739" t="s">
        <v>481</v>
      </c>
      <c r="F77" s="703">
        <v>1</v>
      </c>
      <c r="G77" s="703">
        <v>3350</v>
      </c>
      <c r="H77" s="703">
        <f t="shared" si="3"/>
        <v>3350</v>
      </c>
      <c r="I77" s="704"/>
      <c r="J77" s="763" t="s">
        <v>2292</v>
      </c>
      <c r="K77" s="739"/>
      <c r="L77" s="763"/>
      <c r="M77" s="697"/>
      <c r="N77" s="698"/>
      <c r="O77" s="934"/>
      <c r="P77" s="697"/>
      <c r="Q77" s="764"/>
    </row>
    <row r="78" spans="2:17" ht="18" customHeight="1">
      <c r="B78" s="935"/>
      <c r="C78" s="694" t="s">
        <v>100</v>
      </c>
      <c r="D78" s="694" t="s">
        <v>100</v>
      </c>
      <c r="E78" s="739" t="s">
        <v>2293</v>
      </c>
      <c r="F78" s="703">
        <v>1</v>
      </c>
      <c r="G78" s="703">
        <v>3022</v>
      </c>
      <c r="H78" s="703">
        <f t="shared" si="3"/>
        <v>3022</v>
      </c>
      <c r="I78" s="704"/>
      <c r="J78" s="763" t="s">
        <v>2294</v>
      </c>
      <c r="K78" s="739"/>
      <c r="L78" s="763"/>
      <c r="M78" s="697"/>
      <c r="N78" s="698"/>
      <c r="O78" s="934"/>
      <c r="P78" s="697"/>
      <c r="Q78" s="764"/>
    </row>
    <row r="79" spans="2:17" ht="18" customHeight="1">
      <c r="B79" s="935"/>
      <c r="C79" s="694" t="s">
        <v>100</v>
      </c>
      <c r="D79" s="694" t="s">
        <v>100</v>
      </c>
      <c r="E79" s="739" t="s">
        <v>2295</v>
      </c>
      <c r="F79" s="703">
        <v>1</v>
      </c>
      <c r="G79" s="703">
        <v>5719</v>
      </c>
      <c r="H79" s="703">
        <f t="shared" si="3"/>
        <v>5719</v>
      </c>
      <c r="I79" s="704"/>
      <c r="J79" s="763" t="s">
        <v>2296</v>
      </c>
      <c r="K79" s="739"/>
      <c r="L79" s="763"/>
      <c r="M79" s="697"/>
      <c r="N79" s="698"/>
      <c r="O79" s="934"/>
      <c r="P79" s="697"/>
      <c r="Q79" s="764"/>
    </row>
    <row r="80" spans="2:17" ht="18" customHeight="1">
      <c r="B80" s="935"/>
      <c r="C80" s="694" t="s">
        <v>100</v>
      </c>
      <c r="D80" s="694" t="s">
        <v>100</v>
      </c>
      <c r="E80" s="739" t="s">
        <v>2297</v>
      </c>
      <c r="F80" s="703">
        <v>1</v>
      </c>
      <c r="G80" s="703">
        <v>460</v>
      </c>
      <c r="H80" s="703">
        <f t="shared" si="3"/>
        <v>460</v>
      </c>
      <c r="I80" s="704"/>
      <c r="J80" s="763" t="s">
        <v>2298</v>
      </c>
      <c r="K80" s="739"/>
      <c r="L80" s="763"/>
      <c r="M80" s="697"/>
      <c r="N80" s="698"/>
      <c r="O80" s="934"/>
      <c r="P80" s="697"/>
      <c r="Q80" s="764"/>
    </row>
    <row r="81" spans="2:17" ht="18" customHeight="1">
      <c r="B81" s="935"/>
      <c r="C81" s="694" t="s">
        <v>100</v>
      </c>
      <c r="D81" s="694" t="s">
        <v>100</v>
      </c>
      <c r="E81" s="739" t="s">
        <v>2299</v>
      </c>
      <c r="F81" s="703">
        <v>1</v>
      </c>
      <c r="G81" s="703">
        <v>2060</v>
      </c>
      <c r="H81" s="703">
        <f t="shared" si="3"/>
        <v>2060</v>
      </c>
      <c r="I81" s="704"/>
      <c r="J81" s="763" t="s">
        <v>2300</v>
      </c>
      <c r="K81" s="739"/>
      <c r="L81" s="763"/>
      <c r="M81" s="697"/>
      <c r="N81" s="698"/>
      <c r="O81" s="934"/>
      <c r="P81" s="697"/>
      <c r="Q81" s="764"/>
    </row>
    <row r="82" spans="2:17" ht="18" customHeight="1">
      <c r="B82" s="935"/>
      <c r="C82" s="693" t="s">
        <v>100</v>
      </c>
      <c r="D82" s="693" t="s">
        <v>100</v>
      </c>
      <c r="E82" s="739" t="s">
        <v>2196</v>
      </c>
      <c r="F82" s="765">
        <v>1</v>
      </c>
      <c r="G82" s="703">
        <v>622</v>
      </c>
      <c r="H82" s="703">
        <f t="shared" si="3"/>
        <v>622</v>
      </c>
      <c r="I82" s="703"/>
      <c r="J82" s="765" t="s">
        <v>2197</v>
      </c>
      <c r="K82" s="739"/>
      <c r="L82" s="763"/>
      <c r="M82" s="697"/>
      <c r="N82" s="698"/>
      <c r="O82" s="934"/>
      <c r="P82" s="697"/>
      <c r="Q82" s="764"/>
    </row>
    <row r="83" spans="2:17" ht="18" customHeight="1">
      <c r="B83" s="935"/>
      <c r="C83" s="693" t="s">
        <v>100</v>
      </c>
      <c r="D83" s="693" t="s">
        <v>100</v>
      </c>
      <c r="E83" s="765" t="s">
        <v>2301</v>
      </c>
      <c r="F83" s="765">
        <v>1</v>
      </c>
      <c r="G83" s="703">
        <v>3000</v>
      </c>
      <c r="H83" s="703">
        <f t="shared" si="3"/>
        <v>3000</v>
      </c>
      <c r="I83" s="703"/>
      <c r="J83" s="765" t="s">
        <v>2301</v>
      </c>
      <c r="K83" s="739"/>
      <c r="L83" s="763"/>
      <c r="M83" s="697"/>
      <c r="N83" s="698"/>
      <c r="O83" s="934"/>
      <c r="P83" s="697"/>
      <c r="Q83" s="764"/>
    </row>
    <row r="84" spans="2:17" ht="18" customHeight="1">
      <c r="B84" s="935"/>
      <c r="C84" s="933"/>
      <c r="D84" s="933"/>
      <c r="E84" s="947">
        <f>SUM(H75:H83)</f>
        <v>35813</v>
      </c>
      <c r="F84" s="762"/>
      <c r="G84" s="933"/>
      <c r="I84" s="704"/>
      <c r="J84" s="761"/>
      <c r="K84" s="739"/>
      <c r="L84" s="763"/>
      <c r="M84" s="697"/>
      <c r="N84" s="698"/>
      <c r="O84" s="934"/>
      <c r="P84" s="697"/>
      <c r="Q84" s="764"/>
    </row>
    <row r="85" spans="2:17" ht="18" customHeight="1">
      <c r="B85" s="935"/>
      <c r="C85" s="933"/>
      <c r="D85" s="933"/>
      <c r="E85" s="933"/>
      <c r="F85" s="762"/>
      <c r="G85" s="933"/>
      <c r="H85" s="703"/>
      <c r="I85" s="704"/>
      <c r="J85" s="761"/>
      <c r="K85" s="739"/>
      <c r="L85" s="763"/>
      <c r="M85" s="697"/>
      <c r="N85" s="698"/>
      <c r="O85" s="934"/>
      <c r="P85" s="697"/>
      <c r="Q85" s="764"/>
    </row>
    <row r="86" spans="2:17" ht="18" customHeight="1">
      <c r="B86" s="935"/>
      <c r="C86" s="933"/>
      <c r="D86" s="933"/>
      <c r="E86" s="933"/>
      <c r="F86" s="762"/>
      <c r="G86" s="933"/>
      <c r="H86" s="703"/>
      <c r="I86" s="704"/>
      <c r="J86" s="761"/>
      <c r="K86" s="739"/>
      <c r="L86" s="763"/>
      <c r="M86" s="697"/>
      <c r="N86" s="698"/>
      <c r="O86" s="934"/>
      <c r="P86" s="697"/>
      <c r="Q86" s="764"/>
    </row>
    <row r="87" spans="2:17" ht="18" customHeight="1">
      <c r="B87" s="935"/>
      <c r="C87" s="933"/>
      <c r="D87" s="933"/>
      <c r="E87" s="933"/>
      <c r="F87" s="762"/>
      <c r="G87" s="933"/>
      <c r="H87" s="703"/>
      <c r="I87" s="704"/>
      <c r="J87" s="761"/>
      <c r="K87" s="739"/>
      <c r="L87" s="763"/>
      <c r="M87" s="697"/>
      <c r="N87" s="698"/>
      <c r="O87" s="934"/>
      <c r="P87" s="697"/>
      <c r="Q87" s="764"/>
    </row>
    <row r="88" spans="2:17" ht="18" customHeight="1">
      <c r="B88" s="935"/>
      <c r="C88" s="933"/>
      <c r="D88" s="933"/>
      <c r="E88" s="933"/>
      <c r="F88" s="762"/>
      <c r="G88" s="933"/>
      <c r="H88" s="703"/>
      <c r="I88" s="704"/>
      <c r="J88" s="761"/>
      <c r="K88" s="739"/>
      <c r="L88" s="763"/>
      <c r="M88" s="697"/>
      <c r="N88" s="698"/>
      <c r="O88" s="934"/>
      <c r="P88" s="697"/>
      <c r="Q88" s="764"/>
    </row>
    <row r="89" spans="2:17" ht="18" customHeight="1">
      <c r="B89" s="935"/>
      <c r="C89" s="933"/>
      <c r="D89" s="933"/>
      <c r="E89" s="933"/>
      <c r="F89" s="762"/>
      <c r="G89" s="933"/>
      <c r="H89" s="703"/>
      <c r="I89" s="704"/>
      <c r="J89" s="761"/>
      <c r="K89" s="739"/>
      <c r="L89" s="763"/>
      <c r="M89" s="697"/>
      <c r="N89" s="698"/>
      <c r="O89" s="934"/>
      <c r="P89" s="697"/>
      <c r="Q89" s="764"/>
    </row>
    <row r="90" spans="2:17" ht="18" customHeight="1">
      <c r="B90" s="935"/>
      <c r="C90" s="933"/>
      <c r="D90" s="933"/>
      <c r="E90" s="933"/>
      <c r="F90" s="762"/>
      <c r="G90" s="933"/>
      <c r="H90" s="703"/>
      <c r="I90" s="704"/>
      <c r="J90" s="761"/>
      <c r="K90" s="739"/>
      <c r="L90" s="763"/>
      <c r="M90" s="697"/>
      <c r="N90" s="698"/>
      <c r="O90" s="934"/>
      <c r="P90" s="697"/>
      <c r="Q90" s="764"/>
    </row>
    <row r="91" spans="2:17" ht="18" customHeight="1">
      <c r="B91" s="694"/>
      <c r="C91" s="693"/>
      <c r="D91" s="693"/>
      <c r="E91" s="739" t="s">
        <v>2011</v>
      </c>
      <c r="F91" s="702"/>
      <c r="G91" s="703"/>
      <c r="H91" s="703">
        <f>F91*G91</f>
        <v>0</v>
      </c>
      <c r="I91" s="704"/>
      <c r="J91" s="761" t="s">
        <v>2012</v>
      </c>
      <c r="K91" s="739"/>
      <c r="L91" s="763"/>
      <c r="M91" s="697"/>
      <c r="N91" s="698"/>
      <c r="O91" s="934"/>
      <c r="P91" s="697"/>
      <c r="Q91" s="764"/>
    </row>
    <row r="92" spans="2:17" ht="18" customHeight="1">
      <c r="B92" s="694"/>
      <c r="C92" s="694"/>
      <c r="D92" s="694"/>
      <c r="E92" s="739" t="s">
        <v>2012</v>
      </c>
      <c r="F92" s="702"/>
      <c r="G92" s="703">
        <v>5000</v>
      </c>
      <c r="H92" s="703">
        <f>F92*G92</f>
        <v>0</v>
      </c>
      <c r="I92" s="704"/>
      <c r="J92" s="761" t="s">
        <v>2013</v>
      </c>
      <c r="K92" s="739"/>
      <c r="L92" s="763"/>
      <c r="M92" s="697"/>
      <c r="N92" s="698"/>
      <c r="O92" s="934"/>
      <c r="P92" s="697"/>
      <c r="Q92" s="764"/>
    </row>
    <row r="93" spans="2:17" ht="18" customHeight="1">
      <c r="B93" s="694"/>
      <c r="C93" s="694"/>
      <c r="D93" s="694"/>
      <c r="E93" s="739" t="s">
        <v>2013</v>
      </c>
      <c r="F93" s="703"/>
      <c r="G93" s="703"/>
      <c r="H93" s="703">
        <f>F93*G93</f>
        <v>0</v>
      </c>
      <c r="I93" s="704"/>
      <c r="J93" s="763"/>
      <c r="K93" s="739"/>
      <c r="L93" s="763"/>
      <c r="M93" s="697"/>
      <c r="N93" s="698"/>
      <c r="O93" s="934"/>
      <c r="P93" s="697"/>
      <c r="Q93" s="764"/>
    </row>
    <row r="94" spans="2:17" ht="18" customHeight="1">
      <c r="B94" s="694"/>
      <c r="C94" s="694"/>
      <c r="D94" s="694"/>
      <c r="E94" s="739"/>
      <c r="F94" s="703"/>
      <c r="G94" s="703"/>
      <c r="H94" s="703"/>
      <c r="I94" s="704"/>
      <c r="J94" s="763"/>
      <c r="K94" s="739"/>
      <c r="L94" s="763"/>
      <c r="M94" s="697"/>
      <c r="N94" s="698"/>
      <c r="O94" s="934"/>
      <c r="P94" s="697"/>
      <c r="Q94" s="764"/>
    </row>
    <row r="95" spans="2:17" ht="18" customHeight="1">
      <c r="B95" s="694"/>
      <c r="C95" s="694"/>
      <c r="D95" s="694"/>
      <c r="E95" s="739"/>
      <c r="F95" s="703"/>
      <c r="G95" s="703"/>
      <c r="H95" s="703"/>
      <c r="I95" s="704"/>
      <c r="J95" s="763"/>
      <c r="K95" s="739"/>
      <c r="L95" s="763"/>
      <c r="M95" s="697"/>
      <c r="N95" s="698"/>
      <c r="O95" s="934"/>
      <c r="P95" s="697"/>
      <c r="Q95" s="764"/>
    </row>
    <row r="96" spans="2:17" ht="18" customHeight="1">
      <c r="B96" s="694"/>
      <c r="C96" s="694"/>
      <c r="D96" s="694"/>
      <c r="E96" s="739"/>
      <c r="F96" s="703"/>
      <c r="G96" s="703"/>
      <c r="H96" s="703"/>
      <c r="I96" s="704"/>
      <c r="J96" s="763"/>
      <c r="K96" s="739"/>
      <c r="L96" s="763"/>
      <c r="M96" s="697"/>
      <c r="N96" s="698"/>
      <c r="O96" s="934"/>
      <c r="P96" s="697"/>
      <c r="Q96" s="764"/>
    </row>
    <row r="97" spans="2:17" ht="18" customHeight="1">
      <c r="B97" s="694"/>
      <c r="C97" s="694"/>
      <c r="D97" s="694"/>
      <c r="E97" s="739"/>
      <c r="F97" s="703"/>
      <c r="G97" s="703"/>
      <c r="H97" s="703"/>
      <c r="I97" s="704"/>
      <c r="J97" s="763"/>
      <c r="K97" s="739"/>
      <c r="L97" s="763"/>
      <c r="M97" s="697"/>
      <c r="N97" s="698"/>
      <c r="O97" s="934"/>
      <c r="P97" s="697"/>
      <c r="Q97" s="764"/>
    </row>
    <row r="98" spans="2:17" ht="18" customHeight="1">
      <c r="B98" s="694"/>
      <c r="C98" s="694"/>
      <c r="D98" s="694"/>
      <c r="E98" s="739"/>
      <c r="F98" s="703"/>
      <c r="G98" s="703"/>
      <c r="H98" s="703"/>
      <c r="I98" s="704"/>
      <c r="J98" s="763"/>
      <c r="K98" s="739"/>
      <c r="L98" s="763"/>
      <c r="M98" s="697"/>
      <c r="N98" s="698"/>
      <c r="O98" s="934"/>
      <c r="P98" s="697"/>
      <c r="Q98" s="764"/>
    </row>
    <row r="99" spans="2:17" ht="18" customHeight="1">
      <c r="B99" s="694"/>
      <c r="C99" s="694"/>
      <c r="D99" s="694"/>
      <c r="E99" s="739"/>
      <c r="F99" s="703"/>
      <c r="G99" s="703"/>
      <c r="H99" s="703"/>
      <c r="I99" s="704"/>
      <c r="J99" s="763"/>
      <c r="K99" s="739"/>
      <c r="L99" s="763"/>
      <c r="M99" s="697"/>
      <c r="N99" s="698"/>
      <c r="O99" s="934"/>
      <c r="P99" s="697"/>
      <c r="Q99" s="764"/>
    </row>
    <row r="100" spans="2:17" ht="18" customHeight="1">
      <c r="B100" s="694"/>
      <c r="C100" s="694"/>
      <c r="D100" s="694"/>
      <c r="E100" s="739"/>
      <c r="F100" s="703"/>
      <c r="G100" s="703"/>
      <c r="H100" s="703"/>
      <c r="I100" s="704"/>
      <c r="J100" s="763"/>
      <c r="K100" s="739"/>
      <c r="L100" s="763"/>
      <c r="M100" s="697"/>
      <c r="N100" s="698"/>
      <c r="O100" s="934"/>
      <c r="P100" s="697"/>
      <c r="Q100" s="764"/>
    </row>
    <row r="101" spans="2:17" ht="18" customHeight="1">
      <c r="B101" s="694"/>
      <c r="C101" s="694"/>
      <c r="D101" s="694"/>
      <c r="E101" s="739"/>
      <c r="F101" s="703"/>
      <c r="G101" s="703"/>
      <c r="H101" s="703"/>
      <c r="I101" s="704"/>
      <c r="J101" s="763"/>
      <c r="K101" s="739"/>
      <c r="L101" s="763"/>
      <c r="M101" s="697"/>
      <c r="N101" s="698"/>
      <c r="O101" s="934"/>
      <c r="P101" s="697"/>
      <c r="Q101" s="764"/>
    </row>
    <row r="102" spans="2:17" ht="18" customHeight="1">
      <c r="B102" s="694"/>
      <c r="C102" s="694"/>
      <c r="D102" s="694"/>
      <c r="E102" s="739"/>
      <c r="F102" s="703"/>
      <c r="G102" s="703"/>
      <c r="H102" s="703"/>
      <c r="I102" s="704"/>
      <c r="J102" s="763"/>
      <c r="K102" s="739"/>
      <c r="L102" s="763"/>
      <c r="M102" s="697"/>
      <c r="N102" s="698"/>
      <c r="O102" s="934"/>
      <c r="P102" s="697"/>
      <c r="Q102" s="764"/>
    </row>
    <row r="103" spans="2:17" ht="18" customHeight="1">
      <c r="B103" s="694"/>
      <c r="C103" s="693"/>
      <c r="D103" s="693"/>
      <c r="E103" s="739"/>
      <c r="F103" s="765"/>
      <c r="G103" s="703"/>
      <c r="H103" s="703"/>
      <c r="I103" s="703"/>
      <c r="J103" s="765"/>
      <c r="K103" s="765"/>
      <c r="L103" s="694"/>
      <c r="M103" s="697"/>
      <c r="N103" s="765"/>
      <c r="O103" s="957"/>
      <c r="P103" s="697"/>
      <c r="Q103" s="764"/>
    </row>
    <row r="104" spans="2:17" ht="18" customHeight="1">
      <c r="B104" s="694"/>
      <c r="C104" s="765"/>
      <c r="D104" s="765"/>
      <c r="E104" s="765"/>
      <c r="F104" s="765"/>
      <c r="G104" s="765"/>
      <c r="H104" s="765"/>
      <c r="I104" s="957"/>
      <c r="J104" s="765"/>
      <c r="K104" s="765"/>
      <c r="L104" s="694"/>
      <c r="M104" s="697"/>
      <c r="N104" s="765"/>
      <c r="O104" s="957"/>
      <c r="P104" s="697"/>
      <c r="Q104" s="975"/>
    </row>
    <row r="105" spans="2:17" ht="18" customHeight="1">
      <c r="B105" s="694"/>
      <c r="C105" s="765"/>
      <c r="D105" s="765"/>
      <c r="E105" s="765"/>
      <c r="F105" s="765"/>
      <c r="G105" s="765"/>
      <c r="H105" s="765"/>
      <c r="I105" s="957"/>
      <c r="J105" s="765"/>
      <c r="K105" s="765"/>
      <c r="L105" s="694"/>
      <c r="M105" s="694"/>
      <c r="N105" s="765"/>
      <c r="O105" s="957"/>
      <c r="P105" s="975"/>
      <c r="Q105" s="975"/>
    </row>
    <row r="106" spans="2:17" ht="18" customHeight="1"/>
    <row r="107" spans="2:17" ht="18" customHeight="1"/>
    <row r="108" spans="2:17" ht="18" customHeight="1"/>
    <row r="109" spans="2:17" ht="18" customHeight="1"/>
    <row r="110" spans="2:17" ht="18" customHeight="1"/>
    <row r="111" spans="2:17" ht="18" customHeight="1"/>
    <row r="112" spans="2:17" ht="18" customHeight="1"/>
    <row r="113" spans="2:17" ht="18" customHeight="1"/>
    <row r="114" spans="2:17" s="981" customFormat="1" ht="13.5" customHeight="1">
      <c r="B114" s="976"/>
      <c r="C114" s="977"/>
      <c r="D114" s="977"/>
      <c r="E114" s="978"/>
      <c r="F114" s="979"/>
      <c r="G114" s="979"/>
      <c r="H114" s="979"/>
      <c r="I114" s="980"/>
      <c r="J114" s="727"/>
      <c r="K114" s="978"/>
      <c r="L114" s="976"/>
      <c r="M114" s="976"/>
      <c r="O114" s="982"/>
      <c r="P114" s="983"/>
      <c r="Q114" s="983"/>
    </row>
    <row r="115" spans="2:17" ht="13.5" customHeight="1">
      <c r="B115" s="951"/>
      <c r="C115" s="955"/>
      <c r="D115" s="955"/>
      <c r="E115" s="779"/>
      <c r="F115" s="858"/>
      <c r="G115" s="858"/>
      <c r="H115" s="858"/>
      <c r="I115" s="984"/>
      <c r="J115" s="985"/>
      <c r="K115" s="779"/>
    </row>
    <row r="116" spans="2:17" ht="13.5" customHeight="1">
      <c r="B116" s="693"/>
      <c r="C116" s="693"/>
      <c r="D116" s="693"/>
      <c r="E116" s="739"/>
      <c r="F116" s="703"/>
      <c r="G116" s="703"/>
      <c r="H116" s="703"/>
      <c r="I116" s="704"/>
      <c r="J116" s="763"/>
      <c r="K116" s="739"/>
    </row>
    <row r="117" spans="2:17" ht="13.5" customHeight="1">
      <c r="B117" s="693"/>
      <c r="C117" s="693"/>
      <c r="D117" s="693"/>
      <c r="E117" s="739"/>
      <c r="F117" s="703"/>
      <c r="G117" s="703"/>
      <c r="H117" s="703"/>
      <c r="I117" s="704"/>
      <c r="J117" s="763"/>
      <c r="K117" s="739"/>
    </row>
    <row r="118" spans="2:17" ht="13.5" customHeight="1">
      <c r="B118" s="693"/>
      <c r="C118" s="693"/>
      <c r="D118" s="693"/>
      <c r="E118" s="739"/>
      <c r="F118" s="703"/>
      <c r="G118" s="703"/>
      <c r="H118" s="703"/>
      <c r="I118" s="704"/>
      <c r="J118" s="763"/>
      <c r="K118" s="739"/>
    </row>
  </sheetData>
  <autoFilter ref="B8:O118" xr:uid="{00000000-0009-0000-0000-000000000000}"/>
  <mergeCells count="10">
    <mergeCell ref="B10:E10"/>
    <mergeCell ref="B36:E36"/>
    <mergeCell ref="B61:E61"/>
    <mergeCell ref="B74:E74"/>
    <mergeCell ref="B2:D2"/>
    <mergeCell ref="G2:I2"/>
    <mergeCell ref="B3:D3"/>
    <mergeCell ref="B4:D4"/>
    <mergeCell ref="B5:D5"/>
    <mergeCell ref="B6:D6"/>
  </mergeCells>
  <phoneticPr fontId="3"/>
  <dataValidations count="1">
    <dataValidation allowBlank="1" showInputMessage="1" showErrorMessage="1" sqref="J73:J74 J29:J34 J25:J27" xr:uid="{4DA14940-8C08-4288-8FBF-2320B6FB5069}"/>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12390-F99C-4F2D-86CA-D81AC6262314}">
  <dimension ref="B2:Q28"/>
  <sheetViews>
    <sheetView zoomScale="85" zoomScaleNormal="85" workbookViewId="0">
      <pane xSplit="10" ySplit="8" topLeftCell="K9" activePane="bottomRight" state="frozen"/>
      <selection pane="topRight" activeCell="K1" sqref="K1"/>
      <selection pane="bottomLeft" activeCell="A9" sqref="A9"/>
      <selection pane="bottomRight" activeCell="Q11" sqref="Q11"/>
    </sheetView>
  </sheetViews>
  <sheetFormatPr defaultRowHeight="18.75"/>
  <cols>
    <col min="1" max="1" width="2.625" style="3" customWidth="1"/>
    <col min="2" max="2" width="18.75" style="9" bestFit="1" customWidth="1"/>
    <col min="3" max="3" width="12.75" style="3" bestFit="1" customWidth="1"/>
    <col min="4" max="4" width="11.75" style="3" bestFit="1" customWidth="1"/>
    <col min="5" max="5" width="49.875" style="3" bestFit="1" customWidth="1"/>
    <col min="6" max="6" width="6.25" style="3" customWidth="1"/>
    <col min="7" max="8" width="9.875" style="3" bestFit="1" customWidth="1"/>
    <col min="9" max="9" width="5.75" style="11" customWidth="1"/>
    <col min="10" max="10" width="26.625" style="3" customWidth="1"/>
    <col min="11" max="11" width="11.375" style="3" customWidth="1"/>
    <col min="12" max="12" width="20.625" style="9" customWidth="1"/>
    <col min="13" max="13" width="13.75" style="9" customWidth="1"/>
    <col min="14" max="14" width="7.5" style="3" customWidth="1"/>
    <col min="15" max="15" width="13.25" style="11" customWidth="1"/>
    <col min="16" max="16" width="14.5" style="182" customWidth="1"/>
    <col min="17" max="17" width="15.625" style="13" customWidth="1"/>
    <col min="18" max="256" width="9" style="3"/>
    <col min="257" max="257" width="2.625" style="3" customWidth="1"/>
    <col min="258" max="258" width="18.75" style="3" bestFit="1" customWidth="1"/>
    <col min="259" max="259" width="12.75" style="3" bestFit="1" customWidth="1"/>
    <col min="260" max="260" width="11.7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20.625" style="3" customWidth="1"/>
    <col min="269" max="269" width="13.75" style="3" customWidth="1"/>
    <col min="270" max="270" width="7.5" style="3" customWidth="1"/>
    <col min="271" max="271" width="13.25" style="3" customWidth="1"/>
    <col min="272" max="272" width="14.5" style="3" customWidth="1"/>
    <col min="273" max="273" width="15.625" style="3" customWidth="1"/>
    <col min="274" max="512" width="9" style="3"/>
    <col min="513" max="513" width="2.625" style="3" customWidth="1"/>
    <col min="514" max="514" width="18.75" style="3" bestFit="1" customWidth="1"/>
    <col min="515" max="515" width="12.75" style="3" bestFit="1" customWidth="1"/>
    <col min="516" max="516" width="11.7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20.625" style="3" customWidth="1"/>
    <col min="525" max="525" width="13.75" style="3" customWidth="1"/>
    <col min="526" max="526" width="7.5" style="3" customWidth="1"/>
    <col min="527" max="527" width="13.25" style="3" customWidth="1"/>
    <col min="528" max="528" width="14.5" style="3" customWidth="1"/>
    <col min="529" max="529" width="15.625" style="3" customWidth="1"/>
    <col min="530" max="768" width="9" style="3"/>
    <col min="769" max="769" width="2.625" style="3" customWidth="1"/>
    <col min="770" max="770" width="18.75" style="3" bestFit="1" customWidth="1"/>
    <col min="771" max="771" width="12.75" style="3" bestFit="1" customWidth="1"/>
    <col min="772" max="772" width="11.7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20.625" style="3" customWidth="1"/>
    <col min="781" max="781" width="13.75" style="3" customWidth="1"/>
    <col min="782" max="782" width="7.5" style="3" customWidth="1"/>
    <col min="783" max="783" width="13.25" style="3" customWidth="1"/>
    <col min="784" max="784" width="14.5" style="3" customWidth="1"/>
    <col min="785" max="785" width="15.625" style="3" customWidth="1"/>
    <col min="786" max="1024" width="9" style="3"/>
    <col min="1025" max="1025" width="2.625" style="3" customWidth="1"/>
    <col min="1026" max="1026" width="18.75" style="3" bestFit="1" customWidth="1"/>
    <col min="1027" max="1027" width="12.75" style="3" bestFit="1" customWidth="1"/>
    <col min="1028" max="1028" width="11.7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20.625" style="3" customWidth="1"/>
    <col min="1037" max="1037" width="13.75" style="3" customWidth="1"/>
    <col min="1038" max="1038" width="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8.75" style="3" bestFit="1" customWidth="1"/>
    <col min="1283" max="1283" width="12.75" style="3" bestFit="1" customWidth="1"/>
    <col min="1284" max="1284" width="11.7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20.625" style="3" customWidth="1"/>
    <col min="1293" max="1293" width="13.75" style="3" customWidth="1"/>
    <col min="1294" max="1294" width="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8.75" style="3" bestFit="1" customWidth="1"/>
    <col min="1539" max="1539" width="12.75" style="3" bestFit="1" customWidth="1"/>
    <col min="1540" max="1540" width="11.7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20.625" style="3" customWidth="1"/>
    <col min="1549" max="1549" width="13.75" style="3" customWidth="1"/>
    <col min="1550" max="1550" width="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8.75" style="3" bestFit="1" customWidth="1"/>
    <col min="1795" max="1795" width="12.75" style="3" bestFit="1" customWidth="1"/>
    <col min="1796" max="1796" width="11.7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20.625" style="3" customWidth="1"/>
    <col min="1805" max="1805" width="13.75" style="3" customWidth="1"/>
    <col min="1806" max="1806" width="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8.75" style="3" bestFit="1" customWidth="1"/>
    <col min="2051" max="2051" width="12.75" style="3" bestFit="1" customWidth="1"/>
    <col min="2052" max="2052" width="11.7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20.625" style="3" customWidth="1"/>
    <col min="2061" max="2061" width="13.75" style="3" customWidth="1"/>
    <col min="2062" max="2062" width="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8.75" style="3" bestFit="1" customWidth="1"/>
    <col min="2307" max="2307" width="12.75" style="3" bestFit="1" customWidth="1"/>
    <col min="2308" max="2308" width="11.7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20.625" style="3" customWidth="1"/>
    <col min="2317" max="2317" width="13.75" style="3" customWidth="1"/>
    <col min="2318" max="2318" width="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8.75" style="3" bestFit="1" customWidth="1"/>
    <col min="2563" max="2563" width="12.75" style="3" bestFit="1" customWidth="1"/>
    <col min="2564" max="2564" width="11.7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20.625" style="3" customWidth="1"/>
    <col min="2573" max="2573" width="13.75" style="3" customWidth="1"/>
    <col min="2574" max="2574" width="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8.75" style="3" bestFit="1" customWidth="1"/>
    <col min="2819" max="2819" width="12.75" style="3" bestFit="1" customWidth="1"/>
    <col min="2820" max="2820" width="11.7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20.625" style="3" customWidth="1"/>
    <col min="2829" max="2829" width="13.75" style="3" customWidth="1"/>
    <col min="2830" max="2830" width="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8.75" style="3" bestFit="1" customWidth="1"/>
    <col min="3075" max="3075" width="12.75" style="3" bestFit="1" customWidth="1"/>
    <col min="3076" max="3076" width="11.7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20.625" style="3" customWidth="1"/>
    <col min="3085" max="3085" width="13.75" style="3" customWidth="1"/>
    <col min="3086" max="3086" width="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8.75" style="3" bestFit="1" customWidth="1"/>
    <col min="3331" max="3331" width="12.75" style="3" bestFit="1" customWidth="1"/>
    <col min="3332" max="3332" width="11.7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20.625" style="3" customWidth="1"/>
    <col min="3341" max="3341" width="13.75" style="3" customWidth="1"/>
    <col min="3342" max="3342" width="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8.75" style="3" bestFit="1" customWidth="1"/>
    <col min="3587" max="3587" width="12.75" style="3" bestFit="1" customWidth="1"/>
    <col min="3588" max="3588" width="11.7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20.625" style="3" customWidth="1"/>
    <col min="3597" max="3597" width="13.75" style="3" customWidth="1"/>
    <col min="3598" max="3598" width="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8.75" style="3" bestFit="1" customWidth="1"/>
    <col min="3843" max="3843" width="12.75" style="3" bestFit="1" customWidth="1"/>
    <col min="3844" max="3844" width="11.7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20.625" style="3" customWidth="1"/>
    <col min="3853" max="3853" width="13.75" style="3" customWidth="1"/>
    <col min="3854" max="3854" width="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8.75" style="3" bestFit="1" customWidth="1"/>
    <col min="4099" max="4099" width="12.75" style="3" bestFit="1" customWidth="1"/>
    <col min="4100" max="4100" width="11.7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20.625" style="3" customWidth="1"/>
    <col min="4109" max="4109" width="13.75" style="3" customWidth="1"/>
    <col min="4110" max="4110" width="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8.75" style="3" bestFit="1" customWidth="1"/>
    <col min="4355" max="4355" width="12.75" style="3" bestFit="1" customWidth="1"/>
    <col min="4356" max="4356" width="11.7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20.625" style="3" customWidth="1"/>
    <col min="4365" max="4365" width="13.75" style="3" customWidth="1"/>
    <col min="4366" max="4366" width="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8.75" style="3" bestFit="1" customWidth="1"/>
    <col min="4611" max="4611" width="12.75" style="3" bestFit="1" customWidth="1"/>
    <col min="4612" max="4612" width="11.7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20.625" style="3" customWidth="1"/>
    <col min="4621" max="4621" width="13.75" style="3" customWidth="1"/>
    <col min="4622" max="4622" width="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8.75" style="3" bestFit="1" customWidth="1"/>
    <col min="4867" max="4867" width="12.75" style="3" bestFit="1" customWidth="1"/>
    <col min="4868" max="4868" width="11.7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20.625" style="3" customWidth="1"/>
    <col min="4877" max="4877" width="13.75" style="3" customWidth="1"/>
    <col min="4878" max="4878" width="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8.75" style="3" bestFit="1" customWidth="1"/>
    <col min="5123" max="5123" width="12.75" style="3" bestFit="1" customWidth="1"/>
    <col min="5124" max="5124" width="11.7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20.625" style="3" customWidth="1"/>
    <col min="5133" max="5133" width="13.75" style="3" customWidth="1"/>
    <col min="5134" max="5134" width="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8.75" style="3" bestFit="1" customWidth="1"/>
    <col min="5379" max="5379" width="12.75" style="3" bestFit="1" customWidth="1"/>
    <col min="5380" max="5380" width="11.7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20.625" style="3" customWidth="1"/>
    <col min="5389" max="5389" width="13.75" style="3" customWidth="1"/>
    <col min="5390" max="5390" width="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8.75" style="3" bestFit="1" customWidth="1"/>
    <col min="5635" max="5635" width="12.75" style="3" bestFit="1" customWidth="1"/>
    <col min="5636" max="5636" width="11.7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20.625" style="3" customWidth="1"/>
    <col min="5645" max="5645" width="13.75" style="3" customWidth="1"/>
    <col min="5646" max="5646" width="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8.75" style="3" bestFit="1" customWidth="1"/>
    <col min="5891" max="5891" width="12.75" style="3" bestFit="1" customWidth="1"/>
    <col min="5892" max="5892" width="11.7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20.625" style="3" customWidth="1"/>
    <col min="5901" max="5901" width="13.75" style="3" customWidth="1"/>
    <col min="5902" max="5902" width="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8.75" style="3" bestFit="1" customWidth="1"/>
    <col min="6147" max="6147" width="12.75" style="3" bestFit="1" customWidth="1"/>
    <col min="6148" max="6148" width="11.7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20.625" style="3" customWidth="1"/>
    <col min="6157" max="6157" width="13.75" style="3" customWidth="1"/>
    <col min="6158" max="6158" width="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8.75" style="3" bestFit="1" customWidth="1"/>
    <col min="6403" max="6403" width="12.75" style="3" bestFit="1" customWidth="1"/>
    <col min="6404" max="6404" width="11.7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20.625" style="3" customWidth="1"/>
    <col min="6413" max="6413" width="13.75" style="3" customWidth="1"/>
    <col min="6414" max="6414" width="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8.75" style="3" bestFit="1" customWidth="1"/>
    <col min="6659" max="6659" width="12.75" style="3" bestFit="1" customWidth="1"/>
    <col min="6660" max="6660" width="11.7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20.625" style="3" customWidth="1"/>
    <col min="6669" max="6669" width="13.75" style="3" customWidth="1"/>
    <col min="6670" max="6670" width="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8.75" style="3" bestFit="1" customWidth="1"/>
    <col min="6915" max="6915" width="12.75" style="3" bestFit="1" customWidth="1"/>
    <col min="6916" max="6916" width="11.7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20.625" style="3" customWidth="1"/>
    <col min="6925" max="6925" width="13.75" style="3" customWidth="1"/>
    <col min="6926" max="6926" width="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8.75" style="3" bestFit="1" customWidth="1"/>
    <col min="7171" max="7171" width="12.75" style="3" bestFit="1" customWidth="1"/>
    <col min="7172" max="7172" width="11.7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20.625" style="3" customWidth="1"/>
    <col min="7181" max="7181" width="13.75" style="3" customWidth="1"/>
    <col min="7182" max="7182" width="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8.75" style="3" bestFit="1" customWidth="1"/>
    <col min="7427" max="7427" width="12.75" style="3" bestFit="1" customWidth="1"/>
    <col min="7428" max="7428" width="11.7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20.625" style="3" customWidth="1"/>
    <col min="7437" max="7437" width="13.75" style="3" customWidth="1"/>
    <col min="7438" max="7438" width="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8.75" style="3" bestFit="1" customWidth="1"/>
    <col min="7683" max="7683" width="12.75" style="3" bestFit="1" customWidth="1"/>
    <col min="7684" max="7684" width="11.7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20.625" style="3" customWidth="1"/>
    <col min="7693" max="7693" width="13.75" style="3" customWidth="1"/>
    <col min="7694" max="7694" width="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8.75" style="3" bestFit="1" customWidth="1"/>
    <col min="7939" max="7939" width="12.75" style="3" bestFit="1" customWidth="1"/>
    <col min="7940" max="7940" width="11.7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20.625" style="3" customWidth="1"/>
    <col min="7949" max="7949" width="13.75" style="3" customWidth="1"/>
    <col min="7950" max="7950" width="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8.75" style="3" bestFit="1" customWidth="1"/>
    <col min="8195" max="8195" width="12.75" style="3" bestFit="1" customWidth="1"/>
    <col min="8196" max="8196" width="11.7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20.625" style="3" customWidth="1"/>
    <col min="8205" max="8205" width="13.75" style="3" customWidth="1"/>
    <col min="8206" max="8206" width="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8.75" style="3" bestFit="1" customWidth="1"/>
    <col min="8451" max="8451" width="12.75" style="3" bestFit="1" customWidth="1"/>
    <col min="8452" max="8452" width="11.7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20.625" style="3" customWidth="1"/>
    <col min="8461" max="8461" width="13.75" style="3" customWidth="1"/>
    <col min="8462" max="8462" width="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8.75" style="3" bestFit="1" customWidth="1"/>
    <col min="8707" max="8707" width="12.75" style="3" bestFit="1" customWidth="1"/>
    <col min="8708" max="8708" width="11.7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20.625" style="3" customWidth="1"/>
    <col min="8717" max="8717" width="13.75" style="3" customWidth="1"/>
    <col min="8718" max="8718" width="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8.75" style="3" bestFit="1" customWidth="1"/>
    <col min="8963" max="8963" width="12.75" style="3" bestFit="1" customWidth="1"/>
    <col min="8964" max="8964" width="11.7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20.625" style="3" customWidth="1"/>
    <col min="8973" max="8973" width="13.75" style="3" customWidth="1"/>
    <col min="8974" max="8974" width="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8.75" style="3" bestFit="1" customWidth="1"/>
    <col min="9219" max="9219" width="12.75" style="3" bestFit="1" customWidth="1"/>
    <col min="9220" max="9220" width="11.7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20.625" style="3" customWidth="1"/>
    <col min="9229" max="9229" width="13.75" style="3" customWidth="1"/>
    <col min="9230" max="9230" width="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8.75" style="3" bestFit="1" customWidth="1"/>
    <col min="9475" max="9475" width="12.75" style="3" bestFit="1" customWidth="1"/>
    <col min="9476" max="9476" width="11.7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20.625" style="3" customWidth="1"/>
    <col min="9485" max="9485" width="13.75" style="3" customWidth="1"/>
    <col min="9486" max="9486" width="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8.75" style="3" bestFit="1" customWidth="1"/>
    <col min="9731" max="9731" width="12.75" style="3" bestFit="1" customWidth="1"/>
    <col min="9732" max="9732" width="11.7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20.625" style="3" customWidth="1"/>
    <col min="9741" max="9741" width="13.75" style="3" customWidth="1"/>
    <col min="9742" max="9742" width="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8.75" style="3" bestFit="1" customWidth="1"/>
    <col min="9987" max="9987" width="12.75" style="3" bestFit="1" customWidth="1"/>
    <col min="9988" max="9988" width="11.7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20.625" style="3" customWidth="1"/>
    <col min="9997" max="9997" width="13.75" style="3" customWidth="1"/>
    <col min="9998" max="9998" width="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8.75" style="3" bestFit="1" customWidth="1"/>
    <col min="10243" max="10243" width="12.75" style="3" bestFit="1" customWidth="1"/>
    <col min="10244" max="10244" width="11.7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20.625" style="3" customWidth="1"/>
    <col min="10253" max="10253" width="13.75" style="3" customWidth="1"/>
    <col min="10254" max="10254" width="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8.75" style="3" bestFit="1" customWidth="1"/>
    <col min="10499" max="10499" width="12.75" style="3" bestFit="1" customWidth="1"/>
    <col min="10500" max="10500" width="11.7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20.625" style="3" customWidth="1"/>
    <col min="10509" max="10509" width="13.75" style="3" customWidth="1"/>
    <col min="10510" max="10510" width="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8.75" style="3" bestFit="1" customWidth="1"/>
    <col min="10755" max="10755" width="12.75" style="3" bestFit="1" customWidth="1"/>
    <col min="10756" max="10756" width="11.7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20.625" style="3" customWidth="1"/>
    <col min="10765" max="10765" width="13.75" style="3" customWidth="1"/>
    <col min="10766" max="10766" width="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8.75" style="3" bestFit="1" customWidth="1"/>
    <col min="11011" max="11011" width="12.75" style="3" bestFit="1" customWidth="1"/>
    <col min="11012" max="11012" width="11.7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20.625" style="3" customWidth="1"/>
    <col min="11021" max="11021" width="13.75" style="3" customWidth="1"/>
    <col min="11022" max="11022" width="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8.75" style="3" bestFit="1" customWidth="1"/>
    <col min="11267" max="11267" width="12.75" style="3" bestFit="1" customWidth="1"/>
    <col min="11268" max="11268" width="11.7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20.625" style="3" customWidth="1"/>
    <col min="11277" max="11277" width="13.75" style="3" customWidth="1"/>
    <col min="11278" max="11278" width="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8.75" style="3" bestFit="1" customWidth="1"/>
    <col min="11523" max="11523" width="12.75" style="3" bestFit="1" customWidth="1"/>
    <col min="11524" max="11524" width="11.7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20.625" style="3" customWidth="1"/>
    <col min="11533" max="11533" width="13.75" style="3" customWidth="1"/>
    <col min="11534" max="11534" width="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8.75" style="3" bestFit="1" customWidth="1"/>
    <col min="11779" max="11779" width="12.75" style="3" bestFit="1" customWidth="1"/>
    <col min="11780" max="11780" width="11.7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20.625" style="3" customWidth="1"/>
    <col min="11789" max="11789" width="13.75" style="3" customWidth="1"/>
    <col min="11790" max="11790" width="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8.75" style="3" bestFit="1" customWidth="1"/>
    <col min="12035" max="12035" width="12.75" style="3" bestFit="1" customWidth="1"/>
    <col min="12036" max="12036" width="11.7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20.625" style="3" customWidth="1"/>
    <col min="12045" max="12045" width="13.75" style="3" customWidth="1"/>
    <col min="12046" max="12046" width="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8.75" style="3" bestFit="1" customWidth="1"/>
    <col min="12291" max="12291" width="12.75" style="3" bestFit="1" customWidth="1"/>
    <col min="12292" max="12292" width="11.7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20.625" style="3" customWidth="1"/>
    <col min="12301" max="12301" width="13.75" style="3" customWidth="1"/>
    <col min="12302" max="12302" width="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8.75" style="3" bestFit="1" customWidth="1"/>
    <col min="12547" max="12547" width="12.75" style="3" bestFit="1" customWidth="1"/>
    <col min="12548" max="12548" width="11.7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20.625" style="3" customWidth="1"/>
    <col min="12557" max="12557" width="13.75" style="3" customWidth="1"/>
    <col min="12558" max="12558" width="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8.75" style="3" bestFit="1" customWidth="1"/>
    <col min="12803" max="12803" width="12.75" style="3" bestFit="1" customWidth="1"/>
    <col min="12804" max="12804" width="11.7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20.625" style="3" customWidth="1"/>
    <col min="12813" max="12813" width="13.75" style="3" customWidth="1"/>
    <col min="12814" max="12814" width="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8.75" style="3" bestFit="1" customWidth="1"/>
    <col min="13059" max="13059" width="12.75" style="3" bestFit="1" customWidth="1"/>
    <col min="13060" max="13060" width="11.7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20.625" style="3" customWidth="1"/>
    <col min="13069" max="13069" width="13.75" style="3" customWidth="1"/>
    <col min="13070" max="13070" width="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8.75" style="3" bestFit="1" customWidth="1"/>
    <col min="13315" max="13315" width="12.75" style="3" bestFit="1" customWidth="1"/>
    <col min="13316" max="13316" width="11.7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20.625" style="3" customWidth="1"/>
    <col min="13325" max="13325" width="13.75" style="3" customWidth="1"/>
    <col min="13326" max="13326" width="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8.75" style="3" bestFit="1" customWidth="1"/>
    <col min="13571" max="13571" width="12.75" style="3" bestFit="1" customWidth="1"/>
    <col min="13572" max="13572" width="11.7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20.625" style="3" customWidth="1"/>
    <col min="13581" max="13581" width="13.75" style="3" customWidth="1"/>
    <col min="13582" max="13582" width="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8.75" style="3" bestFit="1" customWidth="1"/>
    <col min="13827" max="13827" width="12.75" style="3" bestFit="1" customWidth="1"/>
    <col min="13828" max="13828" width="11.7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20.625" style="3" customWidth="1"/>
    <col min="13837" max="13837" width="13.75" style="3" customWidth="1"/>
    <col min="13838" max="13838" width="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8.75" style="3" bestFit="1" customWidth="1"/>
    <col min="14083" max="14083" width="12.75" style="3" bestFit="1" customWidth="1"/>
    <col min="14084" max="14084" width="11.7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20.625" style="3" customWidth="1"/>
    <col min="14093" max="14093" width="13.75" style="3" customWidth="1"/>
    <col min="14094" max="14094" width="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8.75" style="3" bestFit="1" customWidth="1"/>
    <col min="14339" max="14339" width="12.75" style="3" bestFit="1" customWidth="1"/>
    <col min="14340" max="14340" width="11.7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20.625" style="3" customWidth="1"/>
    <col min="14349" max="14349" width="13.75" style="3" customWidth="1"/>
    <col min="14350" max="14350" width="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8.75" style="3" bestFit="1" customWidth="1"/>
    <col min="14595" max="14595" width="12.75" style="3" bestFit="1" customWidth="1"/>
    <col min="14596" max="14596" width="11.7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20.625" style="3" customWidth="1"/>
    <col min="14605" max="14605" width="13.75" style="3" customWidth="1"/>
    <col min="14606" max="14606" width="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8.75" style="3" bestFit="1" customWidth="1"/>
    <col min="14851" max="14851" width="12.75" style="3" bestFit="1" customWidth="1"/>
    <col min="14852" max="14852" width="11.7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20.625" style="3" customWidth="1"/>
    <col min="14861" max="14861" width="13.75" style="3" customWidth="1"/>
    <col min="14862" max="14862" width="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8.75" style="3" bestFit="1" customWidth="1"/>
    <col min="15107" max="15107" width="12.75" style="3" bestFit="1" customWidth="1"/>
    <col min="15108" max="15108" width="11.7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20.625" style="3" customWidth="1"/>
    <col min="15117" max="15117" width="13.75" style="3" customWidth="1"/>
    <col min="15118" max="15118" width="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8.75" style="3" bestFit="1" customWidth="1"/>
    <col min="15363" max="15363" width="12.75" style="3" bestFit="1" customWidth="1"/>
    <col min="15364" max="15364" width="11.7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20.625" style="3" customWidth="1"/>
    <col min="15373" max="15373" width="13.75" style="3" customWidth="1"/>
    <col min="15374" max="15374" width="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8.75" style="3" bestFit="1" customWidth="1"/>
    <col min="15619" max="15619" width="12.75" style="3" bestFit="1" customWidth="1"/>
    <col min="15620" max="15620" width="11.7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20.625" style="3" customWidth="1"/>
    <col min="15629" max="15629" width="13.75" style="3" customWidth="1"/>
    <col min="15630" max="15630" width="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8.75" style="3" bestFit="1" customWidth="1"/>
    <col min="15875" max="15875" width="12.75" style="3" bestFit="1" customWidth="1"/>
    <col min="15876" max="15876" width="11.7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20.625" style="3" customWidth="1"/>
    <col min="15885" max="15885" width="13.75" style="3" customWidth="1"/>
    <col min="15886" max="15886" width="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8.75" style="3" bestFit="1" customWidth="1"/>
    <col min="16131" max="16131" width="12.75" style="3" bestFit="1" customWidth="1"/>
    <col min="16132" max="16132" width="11.7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20.625" style="3" customWidth="1"/>
    <col min="16141" max="16141" width="13.75" style="3" customWidth="1"/>
    <col min="16142" max="16142" width="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1706</v>
      </c>
      <c r="G2" s="4" t="s">
        <v>2</v>
      </c>
      <c r="H2" s="5"/>
      <c r="I2" s="6"/>
      <c r="J2" s="125">
        <f>SUM(H:H)</f>
        <v>250</v>
      </c>
    </row>
    <row r="3" spans="2:17" ht="20.100000000000001" customHeight="1">
      <c r="B3" s="1" t="s">
        <v>3</v>
      </c>
      <c r="C3" s="1"/>
      <c r="D3" s="1"/>
      <c r="E3" s="14" t="s">
        <v>714</v>
      </c>
    </row>
    <row r="4" spans="2:17" ht="20.100000000000001" customHeight="1">
      <c r="B4" s="1" t="s">
        <v>5</v>
      </c>
      <c r="C4" s="1"/>
      <c r="D4" s="1"/>
      <c r="E4" s="14">
        <v>195562</v>
      </c>
    </row>
    <row r="5" spans="2:17" ht="20.100000000000001" customHeight="1">
      <c r="B5" s="1" t="s">
        <v>6</v>
      </c>
      <c r="C5" s="1"/>
      <c r="D5" s="1"/>
      <c r="E5" s="15">
        <v>44645</v>
      </c>
    </row>
    <row r="6" spans="2:17" ht="20.100000000000001" customHeight="1">
      <c r="B6" s="1" t="s">
        <v>8</v>
      </c>
      <c r="C6" s="1"/>
      <c r="D6" s="1"/>
      <c r="E6" s="15">
        <v>44645</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6" t="s">
        <v>20</v>
      </c>
      <c r="N8" s="16" t="s">
        <v>21</v>
      </c>
      <c r="O8" s="17" t="s">
        <v>22</v>
      </c>
      <c r="P8" s="184" t="s">
        <v>23</v>
      </c>
      <c r="Q8" s="21" t="s">
        <v>24</v>
      </c>
    </row>
    <row r="9" spans="2:17" s="9" customFormat="1" ht="19.7" customHeight="1">
      <c r="B9" s="16"/>
      <c r="C9" s="986"/>
      <c r="D9" s="986"/>
      <c r="E9" s="154"/>
      <c r="F9" s="987"/>
      <c r="G9" s="154"/>
      <c r="H9" s="156">
        <f t="shared" ref="H9:H26" si="0">F9*G9</f>
        <v>0</v>
      </c>
      <c r="I9" s="988"/>
      <c r="J9" s="153"/>
      <c r="K9" s="17"/>
      <c r="L9" s="17"/>
      <c r="M9" s="19"/>
      <c r="N9" s="16"/>
      <c r="O9" s="56"/>
      <c r="P9" s="56"/>
      <c r="Q9" s="21"/>
    </row>
    <row r="10" spans="2:17" ht="19.7" customHeight="1">
      <c r="B10" s="16" t="s">
        <v>2302</v>
      </c>
      <c r="C10" s="986" t="s">
        <v>178</v>
      </c>
      <c r="D10" s="986" t="s">
        <v>178</v>
      </c>
      <c r="E10" s="88" t="s">
        <v>1866</v>
      </c>
      <c r="F10" s="93">
        <v>1</v>
      </c>
      <c r="G10" s="162">
        <v>250</v>
      </c>
      <c r="H10" s="156">
        <f t="shared" si="0"/>
        <v>250</v>
      </c>
      <c r="I10" s="90"/>
      <c r="J10" s="91"/>
      <c r="K10" s="17"/>
      <c r="L10" s="17"/>
      <c r="M10" s="19">
        <v>44644</v>
      </c>
      <c r="N10" s="16" t="s">
        <v>648</v>
      </c>
      <c r="O10" s="56">
        <v>44645</v>
      </c>
      <c r="P10" s="56"/>
      <c r="Q10" s="21">
        <v>44645</v>
      </c>
    </row>
    <row r="11" spans="2:17" ht="19.7" customHeight="1">
      <c r="B11" s="16"/>
      <c r="C11" s="986"/>
      <c r="D11" s="986"/>
      <c r="E11" s="145"/>
      <c r="F11" s="17"/>
      <c r="G11" s="290"/>
      <c r="H11" s="156">
        <f t="shared" si="0"/>
        <v>0</v>
      </c>
      <c r="I11" s="18"/>
      <c r="J11" s="54"/>
      <c r="K11" s="17"/>
      <c r="L11" s="17"/>
      <c r="M11" s="19"/>
      <c r="N11" s="16"/>
      <c r="O11" s="56"/>
      <c r="P11" s="19"/>
      <c r="Q11" s="21"/>
    </row>
    <row r="12" spans="2:17" ht="19.7" customHeight="1">
      <c r="B12" s="16"/>
      <c r="C12" s="986"/>
      <c r="D12" s="986"/>
      <c r="E12" s="145"/>
      <c r="F12" s="17"/>
      <c r="G12" s="290"/>
      <c r="H12" s="156">
        <f t="shared" si="0"/>
        <v>0</v>
      </c>
      <c r="I12" s="18"/>
      <c r="J12" s="54"/>
      <c r="K12" s="17"/>
      <c r="L12" s="17"/>
      <c r="M12" s="19"/>
      <c r="N12" s="16"/>
      <c r="O12" s="56"/>
      <c r="P12" s="19"/>
      <c r="Q12" s="21"/>
    </row>
    <row r="13" spans="2:17" ht="19.7" customHeight="1">
      <c r="B13" s="16"/>
      <c r="C13" s="986"/>
      <c r="D13" s="986"/>
      <c r="E13" s="145"/>
      <c r="F13" s="17"/>
      <c r="G13" s="290"/>
      <c r="H13" s="156">
        <f t="shared" si="0"/>
        <v>0</v>
      </c>
      <c r="I13" s="18"/>
      <c r="J13" s="91"/>
      <c r="K13" s="17"/>
      <c r="L13" s="17"/>
      <c r="M13" s="19"/>
      <c r="N13" s="16"/>
      <c r="O13" s="56"/>
      <c r="P13" s="19"/>
      <c r="Q13" s="21"/>
    </row>
    <row r="14" spans="2:17" ht="19.7" customHeight="1">
      <c r="B14" s="16"/>
      <c r="C14" s="986"/>
      <c r="D14" s="986"/>
      <c r="F14" s="17"/>
      <c r="G14" s="290"/>
      <c r="H14" s="156">
        <f t="shared" si="0"/>
        <v>0</v>
      </c>
      <c r="I14" s="18"/>
      <c r="J14" s="54"/>
      <c r="K14" s="17"/>
      <c r="L14" s="17"/>
      <c r="M14" s="19"/>
      <c r="N14" s="16"/>
      <c r="O14" s="17"/>
      <c r="P14" s="19"/>
      <c r="Q14" s="21"/>
    </row>
    <row r="15" spans="2:17" ht="19.7" customHeight="1">
      <c r="B15" s="16"/>
      <c r="C15" s="986"/>
      <c r="D15" s="986"/>
      <c r="E15" s="145"/>
      <c r="F15" s="17"/>
      <c r="G15" s="290"/>
      <c r="H15" s="156">
        <f t="shared" si="0"/>
        <v>0</v>
      </c>
      <c r="I15" s="18"/>
      <c r="J15" s="91"/>
      <c r="K15" s="17"/>
      <c r="L15" s="17"/>
      <c r="M15" s="19"/>
      <c r="N15" s="16"/>
      <c r="O15" s="17"/>
      <c r="P15" s="19"/>
      <c r="Q15" s="21"/>
    </row>
    <row r="16" spans="2:17" ht="19.7" customHeight="1">
      <c r="B16" s="16"/>
      <c r="C16" s="986"/>
      <c r="D16" s="986"/>
      <c r="E16" s="145"/>
      <c r="F16" s="17"/>
      <c r="G16" s="290"/>
      <c r="H16" s="156">
        <f t="shared" si="0"/>
        <v>0</v>
      </c>
      <c r="I16" s="18"/>
      <c r="J16" s="54"/>
      <c r="K16" s="17"/>
      <c r="L16" s="17"/>
      <c r="M16" s="19"/>
      <c r="N16" s="16"/>
      <c r="O16" s="17"/>
      <c r="P16" s="19"/>
      <c r="Q16" s="21"/>
    </row>
    <row r="17" spans="2:17" ht="19.7" customHeight="1">
      <c r="B17" s="16"/>
      <c r="C17" s="986"/>
      <c r="D17" s="986"/>
      <c r="E17" s="145"/>
      <c r="F17" s="17"/>
      <c r="G17" s="290"/>
      <c r="H17" s="156">
        <f t="shared" si="0"/>
        <v>0</v>
      </c>
      <c r="I17" s="18"/>
      <c r="J17" s="91"/>
      <c r="K17" s="17"/>
      <c r="L17" s="17"/>
      <c r="M17" s="19"/>
      <c r="N17" s="16"/>
      <c r="O17" s="17"/>
      <c r="P17" s="19"/>
      <c r="Q17" s="21"/>
    </row>
    <row r="18" spans="2:17" ht="19.7" customHeight="1">
      <c r="B18" s="16"/>
      <c r="C18" s="16"/>
      <c r="D18" s="16"/>
      <c r="E18" s="54"/>
      <c r="F18" s="17"/>
      <c r="G18" s="290"/>
      <c r="H18" s="156">
        <f t="shared" si="0"/>
        <v>0</v>
      </c>
      <c r="I18" s="17"/>
      <c r="J18" s="54"/>
      <c r="K18" s="17"/>
      <c r="L18" s="17"/>
      <c r="M18" s="19"/>
      <c r="N18" s="16"/>
      <c r="O18" s="17"/>
      <c r="P18" s="19"/>
      <c r="Q18" s="21"/>
    </row>
    <row r="19" spans="2:17" ht="19.7" customHeight="1">
      <c r="B19" s="16"/>
      <c r="C19" s="16"/>
      <c r="D19" s="16"/>
      <c r="E19" s="54"/>
      <c r="F19" s="17"/>
      <c r="G19" s="290"/>
      <c r="H19" s="156">
        <f t="shared" si="0"/>
        <v>0</v>
      </c>
      <c r="I19" s="17"/>
      <c r="J19" s="54"/>
      <c r="K19" s="17"/>
      <c r="L19" s="17"/>
      <c r="M19" s="19"/>
      <c r="N19" s="16"/>
      <c r="O19" s="17"/>
      <c r="P19" s="19"/>
      <c r="Q19" s="21"/>
    </row>
    <row r="20" spans="2:17" ht="19.7" customHeight="1">
      <c r="B20" s="16"/>
      <c r="C20" s="16"/>
      <c r="D20" s="16"/>
      <c r="E20" s="54"/>
      <c r="F20" s="17"/>
      <c r="G20" s="290"/>
      <c r="H20" s="156">
        <f t="shared" si="0"/>
        <v>0</v>
      </c>
      <c r="I20" s="17"/>
      <c r="J20" s="54"/>
      <c r="K20" s="17"/>
      <c r="L20" s="17"/>
      <c r="M20" s="19"/>
      <c r="N20" s="16"/>
      <c r="O20" s="17"/>
      <c r="P20" s="19"/>
      <c r="Q20" s="21"/>
    </row>
    <row r="21" spans="2:17" ht="19.7" customHeight="1">
      <c r="B21" s="16"/>
      <c r="C21" s="16"/>
      <c r="D21" s="16"/>
      <c r="E21" s="847"/>
      <c r="F21" s="17"/>
      <c r="G21" s="290"/>
      <c r="H21" s="156">
        <f t="shared" si="0"/>
        <v>0</v>
      </c>
      <c r="I21" s="18"/>
      <c r="J21" s="54"/>
      <c r="K21" s="17"/>
      <c r="L21" s="17"/>
      <c r="M21" s="19"/>
      <c r="N21" s="16"/>
      <c r="O21" s="17"/>
      <c r="P21" s="19"/>
      <c r="Q21" s="21"/>
    </row>
    <row r="22" spans="2:17" ht="19.7" customHeight="1">
      <c r="B22" s="16"/>
      <c r="C22" s="986"/>
      <c r="D22" s="986"/>
      <c r="E22" s="145"/>
      <c r="F22" s="17"/>
      <c r="G22" s="290"/>
      <c r="H22" s="156">
        <f t="shared" si="0"/>
        <v>0</v>
      </c>
      <c r="I22" s="18"/>
      <c r="J22" s="54"/>
      <c r="K22" s="17"/>
      <c r="L22" s="17"/>
      <c r="M22" s="19"/>
      <c r="N22" s="16"/>
      <c r="O22" s="17"/>
      <c r="P22" s="19"/>
      <c r="Q22" s="21"/>
    </row>
    <row r="23" spans="2:17" ht="19.7" customHeight="1">
      <c r="B23" s="16"/>
      <c r="C23" s="986"/>
      <c r="D23" s="986"/>
      <c r="E23" s="145"/>
      <c r="F23" s="17"/>
      <c r="G23" s="290"/>
      <c r="H23" s="156">
        <f t="shared" si="0"/>
        <v>0</v>
      </c>
      <c r="I23" s="18"/>
      <c r="J23" s="91"/>
      <c r="K23" s="17"/>
      <c r="L23" s="17"/>
      <c r="M23" s="19"/>
      <c r="N23" s="16"/>
      <c r="O23" s="17"/>
      <c r="P23" s="19"/>
      <c r="Q23" s="21"/>
    </row>
    <row r="24" spans="2:17" ht="19.7" customHeight="1">
      <c r="B24" s="16"/>
      <c r="C24" s="986"/>
      <c r="D24" s="986"/>
      <c r="E24" s="145"/>
      <c r="F24" s="17"/>
      <c r="G24" s="290"/>
      <c r="H24" s="156">
        <f t="shared" si="0"/>
        <v>0</v>
      </c>
      <c r="I24" s="18"/>
      <c r="J24" s="54"/>
      <c r="K24" s="17"/>
      <c r="L24" s="17"/>
      <c r="M24" s="19"/>
      <c r="N24" s="16"/>
      <c r="O24" s="17"/>
      <c r="P24" s="19"/>
      <c r="Q24" s="21"/>
    </row>
    <row r="25" spans="2:17" ht="19.7" customHeight="1">
      <c r="B25" s="16"/>
      <c r="C25" s="16"/>
      <c r="D25" s="16"/>
      <c r="E25" s="145"/>
      <c r="F25" s="17"/>
      <c r="G25" s="290"/>
      <c r="H25" s="156">
        <f t="shared" si="0"/>
        <v>0</v>
      </c>
      <c r="I25" s="18"/>
      <c r="J25" s="54"/>
      <c r="K25" s="17"/>
      <c r="L25" s="17"/>
      <c r="M25" s="19"/>
      <c r="N25" s="16"/>
      <c r="O25" s="17"/>
      <c r="P25" s="19"/>
      <c r="Q25" s="21"/>
    </row>
    <row r="26" spans="2:17" ht="19.7" customHeight="1">
      <c r="B26" s="16"/>
      <c r="C26" s="16"/>
      <c r="D26" s="16"/>
      <c r="E26" s="145"/>
      <c r="F26" s="17"/>
      <c r="G26" s="290"/>
      <c r="H26" s="156">
        <f t="shared" si="0"/>
        <v>0</v>
      </c>
      <c r="I26" s="18"/>
      <c r="J26" s="54"/>
      <c r="K26" s="17"/>
      <c r="L26" s="17"/>
      <c r="M26" s="19"/>
      <c r="N26" s="16"/>
      <c r="O26" s="17"/>
      <c r="P26" s="19"/>
      <c r="Q26" s="21"/>
    </row>
    <row r="27" spans="2:17" ht="19.7" customHeight="1">
      <c r="B27" s="16"/>
      <c r="C27" s="16"/>
      <c r="D27" s="16"/>
      <c r="E27" s="145"/>
      <c r="F27" s="17"/>
      <c r="G27" s="290"/>
      <c r="H27" s="278">
        <f>F27*G27</f>
        <v>0</v>
      </c>
      <c r="I27" s="18"/>
      <c r="J27" s="54"/>
      <c r="K27" s="17"/>
      <c r="L27" s="17"/>
      <c r="M27" s="19"/>
      <c r="N27" s="16"/>
      <c r="O27" s="17"/>
      <c r="P27" s="19"/>
      <c r="Q27" s="21"/>
    </row>
    <row r="28" spans="2:17" ht="19.7" customHeight="1">
      <c r="B28" s="16"/>
      <c r="C28" s="16"/>
      <c r="D28" s="16"/>
      <c r="E28" s="145"/>
      <c r="F28" s="54"/>
      <c r="G28" s="290"/>
      <c r="H28" s="278">
        <f>F29*G29</f>
        <v>0</v>
      </c>
      <c r="I28" s="18"/>
      <c r="J28" s="54"/>
      <c r="K28" s="17"/>
      <c r="L28" s="17"/>
      <c r="M28" s="19"/>
      <c r="N28" s="16"/>
      <c r="O28" s="17"/>
      <c r="P28" s="19"/>
      <c r="Q28" s="21"/>
    </row>
  </sheetData>
  <autoFilter ref="B8:O9" xr:uid="{168FF09B-FF90-4659-8815-1FBEDED49C1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78493-C6DB-44E7-9B46-08E648448AF3}">
  <dimension ref="B2:Q65525"/>
  <sheetViews>
    <sheetView zoomScale="85" zoomScaleNormal="85" workbookViewId="0">
      <pane xSplit="10" ySplit="8" topLeftCell="N9" activePane="bottomRight" state="frozen"/>
      <selection pane="topRight" activeCell="K1" sqref="K1"/>
      <selection pane="bottomLeft" activeCell="A9" sqref="A9"/>
      <selection pane="bottomRight" activeCell="Q11" sqref="Q11:Q15"/>
    </sheetView>
  </sheetViews>
  <sheetFormatPr defaultColWidth="12.75" defaultRowHeight="13.5"/>
  <cols>
    <col min="1" max="1" width="3.75" style="989" customWidth="1"/>
    <col min="2" max="2" width="19.25" style="991" bestFit="1" customWidth="1"/>
    <col min="3" max="4" width="13.375" style="989" customWidth="1"/>
    <col min="5" max="5" width="55.75" style="991" customWidth="1"/>
    <col min="6" max="6" width="5.75" style="989" bestFit="1" customWidth="1"/>
    <col min="7" max="7" width="13.125" style="989" customWidth="1"/>
    <col min="8" max="8" width="13.125" style="989" bestFit="1" customWidth="1"/>
    <col min="9" max="9" width="15.625" style="992" customWidth="1"/>
    <col min="10" max="10" width="34.25" style="991" customWidth="1"/>
    <col min="11" max="11" width="52.125" style="991" bestFit="1" customWidth="1"/>
    <col min="12" max="12" width="19.125" style="991" bestFit="1" customWidth="1"/>
    <col min="13" max="13" width="19.5" style="991" customWidth="1"/>
    <col min="14" max="14" width="5.75" style="989" bestFit="1" customWidth="1"/>
    <col min="15" max="15" width="18.875" style="992" customWidth="1"/>
    <col min="16" max="16" width="20.5" style="993" customWidth="1"/>
    <col min="17" max="17" width="22.375" style="994" customWidth="1"/>
    <col min="18" max="18" width="14.75" style="989" customWidth="1"/>
    <col min="19" max="256" width="12.75" style="989"/>
    <col min="257" max="257" width="3.75" style="989" customWidth="1"/>
    <col min="258" max="258" width="19.25" style="989" bestFit="1" customWidth="1"/>
    <col min="259" max="260" width="13.375" style="989" customWidth="1"/>
    <col min="261" max="261" width="55.75" style="989" customWidth="1"/>
    <col min="262" max="262" width="5.75" style="989" bestFit="1" customWidth="1"/>
    <col min="263" max="263" width="13.125" style="989" customWidth="1"/>
    <col min="264" max="264" width="13.125" style="989" bestFit="1" customWidth="1"/>
    <col min="265" max="265" width="15.625" style="989" customWidth="1"/>
    <col min="266" max="266" width="34.25" style="989" customWidth="1"/>
    <col min="267" max="267" width="52.125" style="989" bestFit="1" customWidth="1"/>
    <col min="268" max="268" width="19.125" style="989" bestFit="1" customWidth="1"/>
    <col min="269" max="269" width="19.5" style="989" customWidth="1"/>
    <col min="270" max="270" width="5.75" style="989" bestFit="1" customWidth="1"/>
    <col min="271" max="271" width="18.875" style="989" customWidth="1"/>
    <col min="272" max="272" width="20.5" style="989" customWidth="1"/>
    <col min="273" max="273" width="22.375" style="989" customWidth="1"/>
    <col min="274" max="274" width="14.75" style="989" customWidth="1"/>
    <col min="275" max="512" width="12.75" style="989"/>
    <col min="513" max="513" width="3.75" style="989" customWidth="1"/>
    <col min="514" max="514" width="19.25" style="989" bestFit="1" customWidth="1"/>
    <col min="515" max="516" width="13.375" style="989" customWidth="1"/>
    <col min="517" max="517" width="55.75" style="989" customWidth="1"/>
    <col min="518" max="518" width="5.75" style="989" bestFit="1" customWidth="1"/>
    <col min="519" max="519" width="13.125" style="989" customWidth="1"/>
    <col min="520" max="520" width="13.125" style="989" bestFit="1" customWidth="1"/>
    <col min="521" max="521" width="15.625" style="989" customWidth="1"/>
    <col min="522" max="522" width="34.25" style="989" customWidth="1"/>
    <col min="523" max="523" width="52.125" style="989" bestFit="1" customWidth="1"/>
    <col min="524" max="524" width="19.125" style="989" bestFit="1" customWidth="1"/>
    <col min="525" max="525" width="19.5" style="989" customWidth="1"/>
    <col min="526" max="526" width="5.75" style="989" bestFit="1" customWidth="1"/>
    <col min="527" max="527" width="18.875" style="989" customWidth="1"/>
    <col min="528" max="528" width="20.5" style="989" customWidth="1"/>
    <col min="529" max="529" width="22.375" style="989" customWidth="1"/>
    <col min="530" max="530" width="14.75" style="989" customWidth="1"/>
    <col min="531" max="768" width="12.75" style="989"/>
    <col min="769" max="769" width="3.75" style="989" customWidth="1"/>
    <col min="770" max="770" width="19.25" style="989" bestFit="1" customWidth="1"/>
    <col min="771" max="772" width="13.375" style="989" customWidth="1"/>
    <col min="773" max="773" width="55.75" style="989" customWidth="1"/>
    <col min="774" max="774" width="5.75" style="989" bestFit="1" customWidth="1"/>
    <col min="775" max="775" width="13.125" style="989" customWidth="1"/>
    <col min="776" max="776" width="13.125" style="989" bestFit="1" customWidth="1"/>
    <col min="777" max="777" width="15.625" style="989" customWidth="1"/>
    <col min="778" max="778" width="34.25" style="989" customWidth="1"/>
    <col min="779" max="779" width="52.125" style="989" bestFit="1" customWidth="1"/>
    <col min="780" max="780" width="19.125" style="989" bestFit="1" customWidth="1"/>
    <col min="781" max="781" width="19.5" style="989" customWidth="1"/>
    <col min="782" max="782" width="5.75" style="989" bestFit="1" customWidth="1"/>
    <col min="783" max="783" width="18.875" style="989" customWidth="1"/>
    <col min="784" max="784" width="20.5" style="989" customWidth="1"/>
    <col min="785" max="785" width="22.375" style="989" customWidth="1"/>
    <col min="786" max="786" width="14.75" style="989" customWidth="1"/>
    <col min="787" max="1024" width="12.75" style="989"/>
    <col min="1025" max="1025" width="3.75" style="989" customWidth="1"/>
    <col min="1026" max="1026" width="19.25" style="989" bestFit="1" customWidth="1"/>
    <col min="1027" max="1028" width="13.375" style="989" customWidth="1"/>
    <col min="1029" max="1029" width="55.75" style="989" customWidth="1"/>
    <col min="1030" max="1030" width="5.75" style="989" bestFit="1" customWidth="1"/>
    <col min="1031" max="1031" width="13.125" style="989" customWidth="1"/>
    <col min="1032" max="1032" width="13.125" style="989" bestFit="1" customWidth="1"/>
    <col min="1033" max="1033" width="15.625" style="989" customWidth="1"/>
    <col min="1034" max="1034" width="34.25" style="989" customWidth="1"/>
    <col min="1035" max="1035" width="52.125" style="989" bestFit="1" customWidth="1"/>
    <col min="1036" max="1036" width="19.125" style="989" bestFit="1" customWidth="1"/>
    <col min="1037" max="1037" width="19.5" style="989" customWidth="1"/>
    <col min="1038" max="1038" width="5.75" style="989" bestFit="1" customWidth="1"/>
    <col min="1039" max="1039" width="18.875" style="989" customWidth="1"/>
    <col min="1040" max="1040" width="20.5" style="989" customWidth="1"/>
    <col min="1041" max="1041" width="22.375" style="989" customWidth="1"/>
    <col min="1042" max="1042" width="14.75" style="989" customWidth="1"/>
    <col min="1043" max="1280" width="12.75" style="989"/>
    <col min="1281" max="1281" width="3.75" style="989" customWidth="1"/>
    <col min="1282" max="1282" width="19.25" style="989" bestFit="1" customWidth="1"/>
    <col min="1283" max="1284" width="13.375" style="989" customWidth="1"/>
    <col min="1285" max="1285" width="55.75" style="989" customWidth="1"/>
    <col min="1286" max="1286" width="5.75" style="989" bestFit="1" customWidth="1"/>
    <col min="1287" max="1287" width="13.125" style="989" customWidth="1"/>
    <col min="1288" max="1288" width="13.125" style="989" bestFit="1" customWidth="1"/>
    <col min="1289" max="1289" width="15.625" style="989" customWidth="1"/>
    <col min="1290" max="1290" width="34.25" style="989" customWidth="1"/>
    <col min="1291" max="1291" width="52.125" style="989" bestFit="1" customWidth="1"/>
    <col min="1292" max="1292" width="19.125" style="989" bestFit="1" customWidth="1"/>
    <col min="1293" max="1293" width="19.5" style="989" customWidth="1"/>
    <col min="1294" max="1294" width="5.75" style="989" bestFit="1" customWidth="1"/>
    <col min="1295" max="1295" width="18.875" style="989" customWidth="1"/>
    <col min="1296" max="1296" width="20.5" style="989" customWidth="1"/>
    <col min="1297" max="1297" width="22.375" style="989" customWidth="1"/>
    <col min="1298" max="1298" width="14.75" style="989" customWidth="1"/>
    <col min="1299" max="1536" width="12.75" style="989"/>
    <col min="1537" max="1537" width="3.75" style="989" customWidth="1"/>
    <col min="1538" max="1538" width="19.25" style="989" bestFit="1" customWidth="1"/>
    <col min="1539" max="1540" width="13.375" style="989" customWidth="1"/>
    <col min="1541" max="1541" width="55.75" style="989" customWidth="1"/>
    <col min="1542" max="1542" width="5.75" style="989" bestFit="1" customWidth="1"/>
    <col min="1543" max="1543" width="13.125" style="989" customWidth="1"/>
    <col min="1544" max="1544" width="13.125" style="989" bestFit="1" customWidth="1"/>
    <col min="1545" max="1545" width="15.625" style="989" customWidth="1"/>
    <col min="1546" max="1546" width="34.25" style="989" customWidth="1"/>
    <col min="1547" max="1547" width="52.125" style="989" bestFit="1" customWidth="1"/>
    <col min="1548" max="1548" width="19.125" style="989" bestFit="1" customWidth="1"/>
    <col min="1549" max="1549" width="19.5" style="989" customWidth="1"/>
    <col min="1550" max="1550" width="5.75" style="989" bestFit="1" customWidth="1"/>
    <col min="1551" max="1551" width="18.875" style="989" customWidth="1"/>
    <col min="1552" max="1552" width="20.5" style="989" customWidth="1"/>
    <col min="1553" max="1553" width="22.375" style="989" customWidth="1"/>
    <col min="1554" max="1554" width="14.75" style="989" customWidth="1"/>
    <col min="1555" max="1792" width="12.75" style="989"/>
    <col min="1793" max="1793" width="3.75" style="989" customWidth="1"/>
    <col min="1794" max="1794" width="19.25" style="989" bestFit="1" customWidth="1"/>
    <col min="1795" max="1796" width="13.375" style="989" customWidth="1"/>
    <col min="1797" max="1797" width="55.75" style="989" customWidth="1"/>
    <col min="1798" max="1798" width="5.75" style="989" bestFit="1" customWidth="1"/>
    <col min="1799" max="1799" width="13.125" style="989" customWidth="1"/>
    <col min="1800" max="1800" width="13.125" style="989" bestFit="1" customWidth="1"/>
    <col min="1801" max="1801" width="15.625" style="989" customWidth="1"/>
    <col min="1802" max="1802" width="34.25" style="989" customWidth="1"/>
    <col min="1803" max="1803" width="52.125" style="989" bestFit="1" customWidth="1"/>
    <col min="1804" max="1804" width="19.125" style="989" bestFit="1" customWidth="1"/>
    <col min="1805" max="1805" width="19.5" style="989" customWidth="1"/>
    <col min="1806" max="1806" width="5.75" style="989" bestFit="1" customWidth="1"/>
    <col min="1807" max="1807" width="18.875" style="989" customWidth="1"/>
    <col min="1808" max="1808" width="20.5" style="989" customWidth="1"/>
    <col min="1809" max="1809" width="22.375" style="989" customWidth="1"/>
    <col min="1810" max="1810" width="14.75" style="989" customWidth="1"/>
    <col min="1811" max="2048" width="12.75" style="989"/>
    <col min="2049" max="2049" width="3.75" style="989" customWidth="1"/>
    <col min="2050" max="2050" width="19.25" style="989" bestFit="1" customWidth="1"/>
    <col min="2051" max="2052" width="13.375" style="989" customWidth="1"/>
    <col min="2053" max="2053" width="55.75" style="989" customWidth="1"/>
    <col min="2054" max="2054" width="5.75" style="989" bestFit="1" customWidth="1"/>
    <col min="2055" max="2055" width="13.125" style="989" customWidth="1"/>
    <col min="2056" max="2056" width="13.125" style="989" bestFit="1" customWidth="1"/>
    <col min="2057" max="2057" width="15.625" style="989" customWidth="1"/>
    <col min="2058" max="2058" width="34.25" style="989" customWidth="1"/>
    <col min="2059" max="2059" width="52.125" style="989" bestFit="1" customWidth="1"/>
    <col min="2060" max="2060" width="19.125" style="989" bestFit="1" customWidth="1"/>
    <col min="2061" max="2061" width="19.5" style="989" customWidth="1"/>
    <col min="2062" max="2062" width="5.75" style="989" bestFit="1" customWidth="1"/>
    <col min="2063" max="2063" width="18.875" style="989" customWidth="1"/>
    <col min="2064" max="2064" width="20.5" style="989" customWidth="1"/>
    <col min="2065" max="2065" width="22.375" style="989" customWidth="1"/>
    <col min="2066" max="2066" width="14.75" style="989" customWidth="1"/>
    <col min="2067" max="2304" width="12.75" style="989"/>
    <col min="2305" max="2305" width="3.75" style="989" customWidth="1"/>
    <col min="2306" max="2306" width="19.25" style="989" bestFit="1" customWidth="1"/>
    <col min="2307" max="2308" width="13.375" style="989" customWidth="1"/>
    <col min="2309" max="2309" width="55.75" style="989" customWidth="1"/>
    <col min="2310" max="2310" width="5.75" style="989" bestFit="1" customWidth="1"/>
    <col min="2311" max="2311" width="13.125" style="989" customWidth="1"/>
    <col min="2312" max="2312" width="13.125" style="989" bestFit="1" customWidth="1"/>
    <col min="2313" max="2313" width="15.625" style="989" customWidth="1"/>
    <col min="2314" max="2314" width="34.25" style="989" customWidth="1"/>
    <col min="2315" max="2315" width="52.125" style="989" bestFit="1" customWidth="1"/>
    <col min="2316" max="2316" width="19.125" style="989" bestFit="1" customWidth="1"/>
    <col min="2317" max="2317" width="19.5" style="989" customWidth="1"/>
    <col min="2318" max="2318" width="5.75" style="989" bestFit="1" customWidth="1"/>
    <col min="2319" max="2319" width="18.875" style="989" customWidth="1"/>
    <col min="2320" max="2320" width="20.5" style="989" customWidth="1"/>
    <col min="2321" max="2321" width="22.375" style="989" customWidth="1"/>
    <col min="2322" max="2322" width="14.75" style="989" customWidth="1"/>
    <col min="2323" max="2560" width="12.75" style="989"/>
    <col min="2561" max="2561" width="3.75" style="989" customWidth="1"/>
    <col min="2562" max="2562" width="19.25" style="989" bestFit="1" customWidth="1"/>
    <col min="2563" max="2564" width="13.375" style="989" customWidth="1"/>
    <col min="2565" max="2565" width="55.75" style="989" customWidth="1"/>
    <col min="2566" max="2566" width="5.75" style="989" bestFit="1" customWidth="1"/>
    <col min="2567" max="2567" width="13.125" style="989" customWidth="1"/>
    <col min="2568" max="2568" width="13.125" style="989" bestFit="1" customWidth="1"/>
    <col min="2569" max="2569" width="15.625" style="989" customWidth="1"/>
    <col min="2570" max="2570" width="34.25" style="989" customWidth="1"/>
    <col min="2571" max="2571" width="52.125" style="989" bestFit="1" customWidth="1"/>
    <col min="2572" max="2572" width="19.125" style="989" bestFit="1" customWidth="1"/>
    <col min="2573" max="2573" width="19.5" style="989" customWidth="1"/>
    <col min="2574" max="2574" width="5.75" style="989" bestFit="1" customWidth="1"/>
    <col min="2575" max="2575" width="18.875" style="989" customWidth="1"/>
    <col min="2576" max="2576" width="20.5" style="989" customWidth="1"/>
    <col min="2577" max="2577" width="22.375" style="989" customWidth="1"/>
    <col min="2578" max="2578" width="14.75" style="989" customWidth="1"/>
    <col min="2579" max="2816" width="12.75" style="989"/>
    <col min="2817" max="2817" width="3.75" style="989" customWidth="1"/>
    <col min="2818" max="2818" width="19.25" style="989" bestFit="1" customWidth="1"/>
    <col min="2819" max="2820" width="13.375" style="989" customWidth="1"/>
    <col min="2821" max="2821" width="55.75" style="989" customWidth="1"/>
    <col min="2822" max="2822" width="5.75" style="989" bestFit="1" customWidth="1"/>
    <col min="2823" max="2823" width="13.125" style="989" customWidth="1"/>
    <col min="2824" max="2824" width="13.125" style="989" bestFit="1" customWidth="1"/>
    <col min="2825" max="2825" width="15.625" style="989" customWidth="1"/>
    <col min="2826" max="2826" width="34.25" style="989" customWidth="1"/>
    <col min="2827" max="2827" width="52.125" style="989" bestFit="1" customWidth="1"/>
    <col min="2828" max="2828" width="19.125" style="989" bestFit="1" customWidth="1"/>
    <col min="2829" max="2829" width="19.5" style="989" customWidth="1"/>
    <col min="2830" max="2830" width="5.75" style="989" bestFit="1" customWidth="1"/>
    <col min="2831" max="2831" width="18.875" style="989" customWidth="1"/>
    <col min="2832" max="2832" width="20.5" style="989" customWidth="1"/>
    <col min="2833" max="2833" width="22.375" style="989" customWidth="1"/>
    <col min="2834" max="2834" width="14.75" style="989" customWidth="1"/>
    <col min="2835" max="3072" width="12.75" style="989"/>
    <col min="3073" max="3073" width="3.75" style="989" customWidth="1"/>
    <col min="3074" max="3074" width="19.25" style="989" bestFit="1" customWidth="1"/>
    <col min="3075" max="3076" width="13.375" style="989" customWidth="1"/>
    <col min="3077" max="3077" width="55.75" style="989" customWidth="1"/>
    <col min="3078" max="3078" width="5.75" style="989" bestFit="1" customWidth="1"/>
    <col min="3079" max="3079" width="13.125" style="989" customWidth="1"/>
    <col min="3080" max="3080" width="13.125" style="989" bestFit="1" customWidth="1"/>
    <col min="3081" max="3081" width="15.625" style="989" customWidth="1"/>
    <col min="3082" max="3082" width="34.25" style="989" customWidth="1"/>
    <col min="3083" max="3083" width="52.125" style="989" bestFit="1" customWidth="1"/>
    <col min="3084" max="3084" width="19.125" style="989" bestFit="1" customWidth="1"/>
    <col min="3085" max="3085" width="19.5" style="989" customWidth="1"/>
    <col min="3086" max="3086" width="5.75" style="989" bestFit="1" customWidth="1"/>
    <col min="3087" max="3087" width="18.875" style="989" customWidth="1"/>
    <col min="3088" max="3088" width="20.5" style="989" customWidth="1"/>
    <col min="3089" max="3089" width="22.375" style="989" customWidth="1"/>
    <col min="3090" max="3090" width="14.75" style="989" customWidth="1"/>
    <col min="3091" max="3328" width="12.75" style="989"/>
    <col min="3329" max="3329" width="3.75" style="989" customWidth="1"/>
    <col min="3330" max="3330" width="19.25" style="989" bestFit="1" customWidth="1"/>
    <col min="3331" max="3332" width="13.375" style="989" customWidth="1"/>
    <col min="3333" max="3333" width="55.75" style="989" customWidth="1"/>
    <col min="3334" max="3334" width="5.75" style="989" bestFit="1" customWidth="1"/>
    <col min="3335" max="3335" width="13.125" style="989" customWidth="1"/>
    <col min="3336" max="3336" width="13.125" style="989" bestFit="1" customWidth="1"/>
    <col min="3337" max="3337" width="15.625" style="989" customWidth="1"/>
    <col min="3338" max="3338" width="34.25" style="989" customWidth="1"/>
    <col min="3339" max="3339" width="52.125" style="989" bestFit="1" customWidth="1"/>
    <col min="3340" max="3340" width="19.125" style="989" bestFit="1" customWidth="1"/>
    <col min="3341" max="3341" width="19.5" style="989" customWidth="1"/>
    <col min="3342" max="3342" width="5.75" style="989" bestFit="1" customWidth="1"/>
    <col min="3343" max="3343" width="18.875" style="989" customWidth="1"/>
    <col min="3344" max="3344" width="20.5" style="989" customWidth="1"/>
    <col min="3345" max="3345" width="22.375" style="989" customWidth="1"/>
    <col min="3346" max="3346" width="14.75" style="989" customWidth="1"/>
    <col min="3347" max="3584" width="12.75" style="989"/>
    <col min="3585" max="3585" width="3.75" style="989" customWidth="1"/>
    <col min="3586" max="3586" width="19.25" style="989" bestFit="1" customWidth="1"/>
    <col min="3587" max="3588" width="13.375" style="989" customWidth="1"/>
    <col min="3589" max="3589" width="55.75" style="989" customWidth="1"/>
    <col min="3590" max="3590" width="5.75" style="989" bestFit="1" customWidth="1"/>
    <col min="3591" max="3591" width="13.125" style="989" customWidth="1"/>
    <col min="3592" max="3592" width="13.125" style="989" bestFit="1" customWidth="1"/>
    <col min="3593" max="3593" width="15.625" style="989" customWidth="1"/>
    <col min="3594" max="3594" width="34.25" style="989" customWidth="1"/>
    <col min="3595" max="3595" width="52.125" style="989" bestFit="1" customWidth="1"/>
    <col min="3596" max="3596" width="19.125" style="989" bestFit="1" customWidth="1"/>
    <col min="3597" max="3597" width="19.5" style="989" customWidth="1"/>
    <col min="3598" max="3598" width="5.75" style="989" bestFit="1" customWidth="1"/>
    <col min="3599" max="3599" width="18.875" style="989" customWidth="1"/>
    <col min="3600" max="3600" width="20.5" style="989" customWidth="1"/>
    <col min="3601" max="3601" width="22.375" style="989" customWidth="1"/>
    <col min="3602" max="3602" width="14.75" style="989" customWidth="1"/>
    <col min="3603" max="3840" width="12.75" style="989"/>
    <col min="3841" max="3841" width="3.75" style="989" customWidth="1"/>
    <col min="3842" max="3842" width="19.25" style="989" bestFit="1" customWidth="1"/>
    <col min="3843" max="3844" width="13.375" style="989" customWidth="1"/>
    <col min="3845" max="3845" width="55.75" style="989" customWidth="1"/>
    <col min="3846" max="3846" width="5.75" style="989" bestFit="1" customWidth="1"/>
    <col min="3847" max="3847" width="13.125" style="989" customWidth="1"/>
    <col min="3848" max="3848" width="13.125" style="989" bestFit="1" customWidth="1"/>
    <col min="3849" max="3849" width="15.625" style="989" customWidth="1"/>
    <col min="3850" max="3850" width="34.25" style="989" customWidth="1"/>
    <col min="3851" max="3851" width="52.125" style="989" bestFit="1" customWidth="1"/>
    <col min="3852" max="3852" width="19.125" style="989" bestFit="1" customWidth="1"/>
    <col min="3853" max="3853" width="19.5" style="989" customWidth="1"/>
    <col min="3854" max="3854" width="5.75" style="989" bestFit="1" customWidth="1"/>
    <col min="3855" max="3855" width="18.875" style="989" customWidth="1"/>
    <col min="3856" max="3856" width="20.5" style="989" customWidth="1"/>
    <col min="3857" max="3857" width="22.375" style="989" customWidth="1"/>
    <col min="3858" max="3858" width="14.75" style="989" customWidth="1"/>
    <col min="3859" max="4096" width="12.75" style="989"/>
    <col min="4097" max="4097" width="3.75" style="989" customWidth="1"/>
    <col min="4098" max="4098" width="19.25" style="989" bestFit="1" customWidth="1"/>
    <col min="4099" max="4100" width="13.375" style="989" customWidth="1"/>
    <col min="4101" max="4101" width="55.75" style="989" customWidth="1"/>
    <col min="4102" max="4102" width="5.75" style="989" bestFit="1" customWidth="1"/>
    <col min="4103" max="4103" width="13.125" style="989" customWidth="1"/>
    <col min="4104" max="4104" width="13.125" style="989" bestFit="1" customWidth="1"/>
    <col min="4105" max="4105" width="15.625" style="989" customWidth="1"/>
    <col min="4106" max="4106" width="34.25" style="989" customWidth="1"/>
    <col min="4107" max="4107" width="52.125" style="989" bestFit="1" customWidth="1"/>
    <col min="4108" max="4108" width="19.125" style="989" bestFit="1" customWidth="1"/>
    <col min="4109" max="4109" width="19.5" style="989" customWidth="1"/>
    <col min="4110" max="4110" width="5.75" style="989" bestFit="1" customWidth="1"/>
    <col min="4111" max="4111" width="18.875" style="989" customWidth="1"/>
    <col min="4112" max="4112" width="20.5" style="989" customWidth="1"/>
    <col min="4113" max="4113" width="22.375" style="989" customWidth="1"/>
    <col min="4114" max="4114" width="14.75" style="989" customWidth="1"/>
    <col min="4115" max="4352" width="12.75" style="989"/>
    <col min="4353" max="4353" width="3.75" style="989" customWidth="1"/>
    <col min="4354" max="4354" width="19.25" style="989" bestFit="1" customWidth="1"/>
    <col min="4355" max="4356" width="13.375" style="989" customWidth="1"/>
    <col min="4357" max="4357" width="55.75" style="989" customWidth="1"/>
    <col min="4358" max="4358" width="5.75" style="989" bestFit="1" customWidth="1"/>
    <col min="4359" max="4359" width="13.125" style="989" customWidth="1"/>
    <col min="4360" max="4360" width="13.125" style="989" bestFit="1" customWidth="1"/>
    <col min="4361" max="4361" width="15.625" style="989" customWidth="1"/>
    <col min="4362" max="4362" width="34.25" style="989" customWidth="1"/>
    <col min="4363" max="4363" width="52.125" style="989" bestFit="1" customWidth="1"/>
    <col min="4364" max="4364" width="19.125" style="989" bestFit="1" customWidth="1"/>
    <col min="4365" max="4365" width="19.5" style="989" customWidth="1"/>
    <col min="4366" max="4366" width="5.75" style="989" bestFit="1" customWidth="1"/>
    <col min="4367" max="4367" width="18.875" style="989" customWidth="1"/>
    <col min="4368" max="4368" width="20.5" style="989" customWidth="1"/>
    <col min="4369" max="4369" width="22.375" style="989" customWidth="1"/>
    <col min="4370" max="4370" width="14.75" style="989" customWidth="1"/>
    <col min="4371" max="4608" width="12.75" style="989"/>
    <col min="4609" max="4609" width="3.75" style="989" customWidth="1"/>
    <col min="4610" max="4610" width="19.25" style="989" bestFit="1" customWidth="1"/>
    <col min="4611" max="4612" width="13.375" style="989" customWidth="1"/>
    <col min="4613" max="4613" width="55.75" style="989" customWidth="1"/>
    <col min="4614" max="4614" width="5.75" style="989" bestFit="1" customWidth="1"/>
    <col min="4615" max="4615" width="13.125" style="989" customWidth="1"/>
    <col min="4616" max="4616" width="13.125" style="989" bestFit="1" customWidth="1"/>
    <col min="4617" max="4617" width="15.625" style="989" customWidth="1"/>
    <col min="4618" max="4618" width="34.25" style="989" customWidth="1"/>
    <col min="4619" max="4619" width="52.125" style="989" bestFit="1" customWidth="1"/>
    <col min="4620" max="4620" width="19.125" style="989" bestFit="1" customWidth="1"/>
    <col min="4621" max="4621" width="19.5" style="989" customWidth="1"/>
    <col min="4622" max="4622" width="5.75" style="989" bestFit="1" customWidth="1"/>
    <col min="4623" max="4623" width="18.875" style="989" customWidth="1"/>
    <col min="4624" max="4624" width="20.5" style="989" customWidth="1"/>
    <col min="4625" max="4625" width="22.375" style="989" customWidth="1"/>
    <col min="4626" max="4626" width="14.75" style="989" customWidth="1"/>
    <col min="4627" max="4864" width="12.75" style="989"/>
    <col min="4865" max="4865" width="3.75" style="989" customWidth="1"/>
    <col min="4866" max="4866" width="19.25" style="989" bestFit="1" customWidth="1"/>
    <col min="4867" max="4868" width="13.375" style="989" customWidth="1"/>
    <col min="4869" max="4869" width="55.75" style="989" customWidth="1"/>
    <col min="4870" max="4870" width="5.75" style="989" bestFit="1" customWidth="1"/>
    <col min="4871" max="4871" width="13.125" style="989" customWidth="1"/>
    <col min="4872" max="4872" width="13.125" style="989" bestFit="1" customWidth="1"/>
    <col min="4873" max="4873" width="15.625" style="989" customWidth="1"/>
    <col min="4874" max="4874" width="34.25" style="989" customWidth="1"/>
    <col min="4875" max="4875" width="52.125" style="989" bestFit="1" customWidth="1"/>
    <col min="4876" max="4876" width="19.125" style="989" bestFit="1" customWidth="1"/>
    <col min="4877" max="4877" width="19.5" style="989" customWidth="1"/>
    <col min="4878" max="4878" width="5.75" style="989" bestFit="1" customWidth="1"/>
    <col min="4879" max="4879" width="18.875" style="989" customWidth="1"/>
    <col min="4880" max="4880" width="20.5" style="989" customWidth="1"/>
    <col min="4881" max="4881" width="22.375" style="989" customWidth="1"/>
    <col min="4882" max="4882" width="14.75" style="989" customWidth="1"/>
    <col min="4883" max="5120" width="12.75" style="989"/>
    <col min="5121" max="5121" width="3.75" style="989" customWidth="1"/>
    <col min="5122" max="5122" width="19.25" style="989" bestFit="1" customWidth="1"/>
    <col min="5123" max="5124" width="13.375" style="989" customWidth="1"/>
    <col min="5125" max="5125" width="55.75" style="989" customWidth="1"/>
    <col min="5126" max="5126" width="5.75" style="989" bestFit="1" customWidth="1"/>
    <col min="5127" max="5127" width="13.125" style="989" customWidth="1"/>
    <col min="5128" max="5128" width="13.125" style="989" bestFit="1" customWidth="1"/>
    <col min="5129" max="5129" width="15.625" style="989" customWidth="1"/>
    <col min="5130" max="5130" width="34.25" style="989" customWidth="1"/>
    <col min="5131" max="5131" width="52.125" style="989" bestFit="1" customWidth="1"/>
    <col min="5132" max="5132" width="19.125" style="989" bestFit="1" customWidth="1"/>
    <col min="5133" max="5133" width="19.5" style="989" customWidth="1"/>
    <col min="5134" max="5134" width="5.75" style="989" bestFit="1" customWidth="1"/>
    <col min="5135" max="5135" width="18.875" style="989" customWidth="1"/>
    <col min="5136" max="5136" width="20.5" style="989" customWidth="1"/>
    <col min="5137" max="5137" width="22.375" style="989" customWidth="1"/>
    <col min="5138" max="5138" width="14.75" style="989" customWidth="1"/>
    <col min="5139" max="5376" width="12.75" style="989"/>
    <col min="5377" max="5377" width="3.75" style="989" customWidth="1"/>
    <col min="5378" max="5378" width="19.25" style="989" bestFit="1" customWidth="1"/>
    <col min="5379" max="5380" width="13.375" style="989" customWidth="1"/>
    <col min="5381" max="5381" width="55.75" style="989" customWidth="1"/>
    <col min="5382" max="5382" width="5.75" style="989" bestFit="1" customWidth="1"/>
    <col min="5383" max="5383" width="13.125" style="989" customWidth="1"/>
    <col min="5384" max="5384" width="13.125" style="989" bestFit="1" customWidth="1"/>
    <col min="5385" max="5385" width="15.625" style="989" customWidth="1"/>
    <col min="5386" max="5386" width="34.25" style="989" customWidth="1"/>
    <col min="5387" max="5387" width="52.125" style="989" bestFit="1" customWidth="1"/>
    <col min="5388" max="5388" width="19.125" style="989" bestFit="1" customWidth="1"/>
    <col min="5389" max="5389" width="19.5" style="989" customWidth="1"/>
    <col min="5390" max="5390" width="5.75" style="989" bestFit="1" customWidth="1"/>
    <col min="5391" max="5391" width="18.875" style="989" customWidth="1"/>
    <col min="5392" max="5392" width="20.5" style="989" customWidth="1"/>
    <col min="5393" max="5393" width="22.375" style="989" customWidth="1"/>
    <col min="5394" max="5394" width="14.75" style="989" customWidth="1"/>
    <col min="5395" max="5632" width="12.75" style="989"/>
    <col min="5633" max="5633" width="3.75" style="989" customWidth="1"/>
    <col min="5634" max="5634" width="19.25" style="989" bestFit="1" customWidth="1"/>
    <col min="5635" max="5636" width="13.375" style="989" customWidth="1"/>
    <col min="5637" max="5637" width="55.75" style="989" customWidth="1"/>
    <col min="5638" max="5638" width="5.75" style="989" bestFit="1" customWidth="1"/>
    <col min="5639" max="5639" width="13.125" style="989" customWidth="1"/>
    <col min="5640" max="5640" width="13.125" style="989" bestFit="1" customWidth="1"/>
    <col min="5641" max="5641" width="15.625" style="989" customWidth="1"/>
    <col min="5642" max="5642" width="34.25" style="989" customWidth="1"/>
    <col min="5643" max="5643" width="52.125" style="989" bestFit="1" customWidth="1"/>
    <col min="5644" max="5644" width="19.125" style="989" bestFit="1" customWidth="1"/>
    <col min="5645" max="5645" width="19.5" style="989" customWidth="1"/>
    <col min="5646" max="5646" width="5.75" style="989" bestFit="1" customWidth="1"/>
    <col min="5647" max="5647" width="18.875" style="989" customWidth="1"/>
    <col min="5648" max="5648" width="20.5" style="989" customWidth="1"/>
    <col min="5649" max="5649" width="22.375" style="989" customWidth="1"/>
    <col min="5650" max="5650" width="14.75" style="989" customWidth="1"/>
    <col min="5651" max="5888" width="12.75" style="989"/>
    <col min="5889" max="5889" width="3.75" style="989" customWidth="1"/>
    <col min="5890" max="5890" width="19.25" style="989" bestFit="1" customWidth="1"/>
    <col min="5891" max="5892" width="13.375" style="989" customWidth="1"/>
    <col min="5893" max="5893" width="55.75" style="989" customWidth="1"/>
    <col min="5894" max="5894" width="5.75" style="989" bestFit="1" customWidth="1"/>
    <col min="5895" max="5895" width="13.125" style="989" customWidth="1"/>
    <col min="5896" max="5896" width="13.125" style="989" bestFit="1" customWidth="1"/>
    <col min="5897" max="5897" width="15.625" style="989" customWidth="1"/>
    <col min="5898" max="5898" width="34.25" style="989" customWidth="1"/>
    <col min="5899" max="5899" width="52.125" style="989" bestFit="1" customWidth="1"/>
    <col min="5900" max="5900" width="19.125" style="989" bestFit="1" customWidth="1"/>
    <col min="5901" max="5901" width="19.5" style="989" customWidth="1"/>
    <col min="5902" max="5902" width="5.75" style="989" bestFit="1" customWidth="1"/>
    <col min="5903" max="5903" width="18.875" style="989" customWidth="1"/>
    <col min="5904" max="5904" width="20.5" style="989" customWidth="1"/>
    <col min="5905" max="5905" width="22.375" style="989" customWidth="1"/>
    <col min="5906" max="5906" width="14.75" style="989" customWidth="1"/>
    <col min="5907" max="6144" width="12.75" style="989"/>
    <col min="6145" max="6145" width="3.75" style="989" customWidth="1"/>
    <col min="6146" max="6146" width="19.25" style="989" bestFit="1" customWidth="1"/>
    <col min="6147" max="6148" width="13.375" style="989" customWidth="1"/>
    <col min="6149" max="6149" width="55.75" style="989" customWidth="1"/>
    <col min="6150" max="6150" width="5.75" style="989" bestFit="1" customWidth="1"/>
    <col min="6151" max="6151" width="13.125" style="989" customWidth="1"/>
    <col min="6152" max="6152" width="13.125" style="989" bestFit="1" customWidth="1"/>
    <col min="6153" max="6153" width="15.625" style="989" customWidth="1"/>
    <col min="6154" max="6154" width="34.25" style="989" customWidth="1"/>
    <col min="6155" max="6155" width="52.125" style="989" bestFit="1" customWidth="1"/>
    <col min="6156" max="6156" width="19.125" style="989" bestFit="1" customWidth="1"/>
    <col min="6157" max="6157" width="19.5" style="989" customWidth="1"/>
    <col min="6158" max="6158" width="5.75" style="989" bestFit="1" customWidth="1"/>
    <col min="6159" max="6159" width="18.875" style="989" customWidth="1"/>
    <col min="6160" max="6160" width="20.5" style="989" customWidth="1"/>
    <col min="6161" max="6161" width="22.375" style="989" customWidth="1"/>
    <col min="6162" max="6162" width="14.75" style="989" customWidth="1"/>
    <col min="6163" max="6400" width="12.75" style="989"/>
    <col min="6401" max="6401" width="3.75" style="989" customWidth="1"/>
    <col min="6402" max="6402" width="19.25" style="989" bestFit="1" customWidth="1"/>
    <col min="6403" max="6404" width="13.375" style="989" customWidth="1"/>
    <col min="6405" max="6405" width="55.75" style="989" customWidth="1"/>
    <col min="6406" max="6406" width="5.75" style="989" bestFit="1" customWidth="1"/>
    <col min="6407" max="6407" width="13.125" style="989" customWidth="1"/>
    <col min="6408" max="6408" width="13.125" style="989" bestFit="1" customWidth="1"/>
    <col min="6409" max="6409" width="15.625" style="989" customWidth="1"/>
    <col min="6410" max="6410" width="34.25" style="989" customWidth="1"/>
    <col min="6411" max="6411" width="52.125" style="989" bestFit="1" customWidth="1"/>
    <col min="6412" max="6412" width="19.125" style="989" bestFit="1" customWidth="1"/>
    <col min="6413" max="6413" width="19.5" style="989" customWidth="1"/>
    <col min="6414" max="6414" width="5.75" style="989" bestFit="1" customWidth="1"/>
    <col min="6415" max="6415" width="18.875" style="989" customWidth="1"/>
    <col min="6416" max="6416" width="20.5" style="989" customWidth="1"/>
    <col min="6417" max="6417" width="22.375" style="989" customWidth="1"/>
    <col min="6418" max="6418" width="14.75" style="989" customWidth="1"/>
    <col min="6419" max="6656" width="12.75" style="989"/>
    <col min="6657" max="6657" width="3.75" style="989" customWidth="1"/>
    <col min="6658" max="6658" width="19.25" style="989" bestFit="1" customWidth="1"/>
    <col min="6659" max="6660" width="13.375" style="989" customWidth="1"/>
    <col min="6661" max="6661" width="55.75" style="989" customWidth="1"/>
    <col min="6662" max="6662" width="5.75" style="989" bestFit="1" customWidth="1"/>
    <col min="6663" max="6663" width="13.125" style="989" customWidth="1"/>
    <col min="6664" max="6664" width="13.125" style="989" bestFit="1" customWidth="1"/>
    <col min="6665" max="6665" width="15.625" style="989" customWidth="1"/>
    <col min="6666" max="6666" width="34.25" style="989" customWidth="1"/>
    <col min="6667" max="6667" width="52.125" style="989" bestFit="1" customWidth="1"/>
    <col min="6668" max="6668" width="19.125" style="989" bestFit="1" customWidth="1"/>
    <col min="6669" max="6669" width="19.5" style="989" customWidth="1"/>
    <col min="6670" max="6670" width="5.75" style="989" bestFit="1" customWidth="1"/>
    <col min="6671" max="6671" width="18.875" style="989" customWidth="1"/>
    <col min="6672" max="6672" width="20.5" style="989" customWidth="1"/>
    <col min="6673" max="6673" width="22.375" style="989" customWidth="1"/>
    <col min="6674" max="6674" width="14.75" style="989" customWidth="1"/>
    <col min="6675" max="6912" width="12.75" style="989"/>
    <col min="6913" max="6913" width="3.75" style="989" customWidth="1"/>
    <col min="6914" max="6914" width="19.25" style="989" bestFit="1" customWidth="1"/>
    <col min="6915" max="6916" width="13.375" style="989" customWidth="1"/>
    <col min="6917" max="6917" width="55.75" style="989" customWidth="1"/>
    <col min="6918" max="6918" width="5.75" style="989" bestFit="1" customWidth="1"/>
    <col min="6919" max="6919" width="13.125" style="989" customWidth="1"/>
    <col min="6920" max="6920" width="13.125" style="989" bestFit="1" customWidth="1"/>
    <col min="6921" max="6921" width="15.625" style="989" customWidth="1"/>
    <col min="6922" max="6922" width="34.25" style="989" customWidth="1"/>
    <col min="6923" max="6923" width="52.125" style="989" bestFit="1" customWidth="1"/>
    <col min="6924" max="6924" width="19.125" style="989" bestFit="1" customWidth="1"/>
    <col min="6925" max="6925" width="19.5" style="989" customWidth="1"/>
    <col min="6926" max="6926" width="5.75" style="989" bestFit="1" customWidth="1"/>
    <col min="6927" max="6927" width="18.875" style="989" customWidth="1"/>
    <col min="6928" max="6928" width="20.5" style="989" customWidth="1"/>
    <col min="6929" max="6929" width="22.375" style="989" customWidth="1"/>
    <col min="6930" max="6930" width="14.75" style="989" customWidth="1"/>
    <col min="6931" max="7168" width="12.75" style="989"/>
    <col min="7169" max="7169" width="3.75" style="989" customWidth="1"/>
    <col min="7170" max="7170" width="19.25" style="989" bestFit="1" customWidth="1"/>
    <col min="7171" max="7172" width="13.375" style="989" customWidth="1"/>
    <col min="7173" max="7173" width="55.75" style="989" customWidth="1"/>
    <col min="7174" max="7174" width="5.75" style="989" bestFit="1" customWidth="1"/>
    <col min="7175" max="7175" width="13.125" style="989" customWidth="1"/>
    <col min="7176" max="7176" width="13.125" style="989" bestFit="1" customWidth="1"/>
    <col min="7177" max="7177" width="15.625" style="989" customWidth="1"/>
    <col min="7178" max="7178" width="34.25" style="989" customWidth="1"/>
    <col min="7179" max="7179" width="52.125" style="989" bestFit="1" customWidth="1"/>
    <col min="7180" max="7180" width="19.125" style="989" bestFit="1" customWidth="1"/>
    <col min="7181" max="7181" width="19.5" style="989" customWidth="1"/>
    <col min="7182" max="7182" width="5.75" style="989" bestFit="1" customWidth="1"/>
    <col min="7183" max="7183" width="18.875" style="989" customWidth="1"/>
    <col min="7184" max="7184" width="20.5" style="989" customWidth="1"/>
    <col min="7185" max="7185" width="22.375" style="989" customWidth="1"/>
    <col min="7186" max="7186" width="14.75" style="989" customWidth="1"/>
    <col min="7187" max="7424" width="12.75" style="989"/>
    <col min="7425" max="7425" width="3.75" style="989" customWidth="1"/>
    <col min="7426" max="7426" width="19.25" style="989" bestFit="1" customWidth="1"/>
    <col min="7427" max="7428" width="13.375" style="989" customWidth="1"/>
    <col min="7429" max="7429" width="55.75" style="989" customWidth="1"/>
    <col min="7430" max="7430" width="5.75" style="989" bestFit="1" customWidth="1"/>
    <col min="7431" max="7431" width="13.125" style="989" customWidth="1"/>
    <col min="7432" max="7432" width="13.125" style="989" bestFit="1" customWidth="1"/>
    <col min="7433" max="7433" width="15.625" style="989" customWidth="1"/>
    <col min="7434" max="7434" width="34.25" style="989" customWidth="1"/>
    <col min="7435" max="7435" width="52.125" style="989" bestFit="1" customWidth="1"/>
    <col min="7436" max="7436" width="19.125" style="989" bestFit="1" customWidth="1"/>
    <col min="7437" max="7437" width="19.5" style="989" customWidth="1"/>
    <col min="7438" max="7438" width="5.75" style="989" bestFit="1" customWidth="1"/>
    <col min="7439" max="7439" width="18.875" style="989" customWidth="1"/>
    <col min="7440" max="7440" width="20.5" style="989" customWidth="1"/>
    <col min="7441" max="7441" width="22.375" style="989" customWidth="1"/>
    <col min="7442" max="7442" width="14.75" style="989" customWidth="1"/>
    <col min="7443" max="7680" width="12.75" style="989"/>
    <col min="7681" max="7681" width="3.75" style="989" customWidth="1"/>
    <col min="7682" max="7682" width="19.25" style="989" bestFit="1" customWidth="1"/>
    <col min="7683" max="7684" width="13.375" style="989" customWidth="1"/>
    <col min="7685" max="7685" width="55.75" style="989" customWidth="1"/>
    <col min="7686" max="7686" width="5.75" style="989" bestFit="1" customWidth="1"/>
    <col min="7687" max="7687" width="13.125" style="989" customWidth="1"/>
    <col min="7688" max="7688" width="13.125" style="989" bestFit="1" customWidth="1"/>
    <col min="7689" max="7689" width="15.625" style="989" customWidth="1"/>
    <col min="7690" max="7690" width="34.25" style="989" customWidth="1"/>
    <col min="7691" max="7691" width="52.125" style="989" bestFit="1" customWidth="1"/>
    <col min="7692" max="7692" width="19.125" style="989" bestFit="1" customWidth="1"/>
    <col min="7693" max="7693" width="19.5" style="989" customWidth="1"/>
    <col min="7694" max="7694" width="5.75" style="989" bestFit="1" customWidth="1"/>
    <col min="7695" max="7695" width="18.875" style="989" customWidth="1"/>
    <col min="7696" max="7696" width="20.5" style="989" customWidth="1"/>
    <col min="7697" max="7697" width="22.375" style="989" customWidth="1"/>
    <col min="7698" max="7698" width="14.75" style="989" customWidth="1"/>
    <col min="7699" max="7936" width="12.75" style="989"/>
    <col min="7937" max="7937" width="3.75" style="989" customWidth="1"/>
    <col min="7938" max="7938" width="19.25" style="989" bestFit="1" customWidth="1"/>
    <col min="7939" max="7940" width="13.375" style="989" customWidth="1"/>
    <col min="7941" max="7941" width="55.75" style="989" customWidth="1"/>
    <col min="7942" max="7942" width="5.75" style="989" bestFit="1" customWidth="1"/>
    <col min="7943" max="7943" width="13.125" style="989" customWidth="1"/>
    <col min="7944" max="7944" width="13.125" style="989" bestFit="1" customWidth="1"/>
    <col min="7945" max="7945" width="15.625" style="989" customWidth="1"/>
    <col min="7946" max="7946" width="34.25" style="989" customWidth="1"/>
    <col min="7947" max="7947" width="52.125" style="989" bestFit="1" customWidth="1"/>
    <col min="7948" max="7948" width="19.125" style="989" bestFit="1" customWidth="1"/>
    <col min="7949" max="7949" width="19.5" style="989" customWidth="1"/>
    <col min="7950" max="7950" width="5.75" style="989" bestFit="1" customWidth="1"/>
    <col min="7951" max="7951" width="18.875" style="989" customWidth="1"/>
    <col min="7952" max="7952" width="20.5" style="989" customWidth="1"/>
    <col min="7953" max="7953" width="22.375" style="989" customWidth="1"/>
    <col min="7954" max="7954" width="14.75" style="989" customWidth="1"/>
    <col min="7955" max="8192" width="12.75" style="989"/>
    <col min="8193" max="8193" width="3.75" style="989" customWidth="1"/>
    <col min="8194" max="8194" width="19.25" style="989" bestFit="1" customWidth="1"/>
    <col min="8195" max="8196" width="13.375" style="989" customWidth="1"/>
    <col min="8197" max="8197" width="55.75" style="989" customWidth="1"/>
    <col min="8198" max="8198" width="5.75" style="989" bestFit="1" customWidth="1"/>
    <col min="8199" max="8199" width="13.125" style="989" customWidth="1"/>
    <col min="8200" max="8200" width="13.125" style="989" bestFit="1" customWidth="1"/>
    <col min="8201" max="8201" width="15.625" style="989" customWidth="1"/>
    <col min="8202" max="8202" width="34.25" style="989" customWidth="1"/>
    <col min="8203" max="8203" width="52.125" style="989" bestFit="1" customWidth="1"/>
    <col min="8204" max="8204" width="19.125" style="989" bestFit="1" customWidth="1"/>
    <col min="8205" max="8205" width="19.5" style="989" customWidth="1"/>
    <col min="8206" max="8206" width="5.75" style="989" bestFit="1" customWidth="1"/>
    <col min="8207" max="8207" width="18.875" style="989" customWidth="1"/>
    <col min="8208" max="8208" width="20.5" style="989" customWidth="1"/>
    <col min="8209" max="8209" width="22.375" style="989" customWidth="1"/>
    <col min="8210" max="8210" width="14.75" style="989" customWidth="1"/>
    <col min="8211" max="8448" width="12.75" style="989"/>
    <col min="8449" max="8449" width="3.75" style="989" customWidth="1"/>
    <col min="8450" max="8450" width="19.25" style="989" bestFit="1" customWidth="1"/>
    <col min="8451" max="8452" width="13.375" style="989" customWidth="1"/>
    <col min="8453" max="8453" width="55.75" style="989" customWidth="1"/>
    <col min="8454" max="8454" width="5.75" style="989" bestFit="1" customWidth="1"/>
    <col min="8455" max="8455" width="13.125" style="989" customWidth="1"/>
    <col min="8456" max="8456" width="13.125" style="989" bestFit="1" customWidth="1"/>
    <col min="8457" max="8457" width="15.625" style="989" customWidth="1"/>
    <col min="8458" max="8458" width="34.25" style="989" customWidth="1"/>
    <col min="8459" max="8459" width="52.125" style="989" bestFit="1" customWidth="1"/>
    <col min="8460" max="8460" width="19.125" style="989" bestFit="1" customWidth="1"/>
    <col min="8461" max="8461" width="19.5" style="989" customWidth="1"/>
    <col min="8462" max="8462" width="5.75" style="989" bestFit="1" customWidth="1"/>
    <col min="8463" max="8463" width="18.875" style="989" customWidth="1"/>
    <col min="8464" max="8464" width="20.5" style="989" customWidth="1"/>
    <col min="8465" max="8465" width="22.375" style="989" customWidth="1"/>
    <col min="8466" max="8466" width="14.75" style="989" customWidth="1"/>
    <col min="8467" max="8704" width="12.75" style="989"/>
    <col min="8705" max="8705" width="3.75" style="989" customWidth="1"/>
    <col min="8706" max="8706" width="19.25" style="989" bestFit="1" customWidth="1"/>
    <col min="8707" max="8708" width="13.375" style="989" customWidth="1"/>
    <col min="8709" max="8709" width="55.75" style="989" customWidth="1"/>
    <col min="8710" max="8710" width="5.75" style="989" bestFit="1" customWidth="1"/>
    <col min="8711" max="8711" width="13.125" style="989" customWidth="1"/>
    <col min="8712" max="8712" width="13.125" style="989" bestFit="1" customWidth="1"/>
    <col min="8713" max="8713" width="15.625" style="989" customWidth="1"/>
    <col min="8714" max="8714" width="34.25" style="989" customWidth="1"/>
    <col min="8715" max="8715" width="52.125" style="989" bestFit="1" customWidth="1"/>
    <col min="8716" max="8716" width="19.125" style="989" bestFit="1" customWidth="1"/>
    <col min="8717" max="8717" width="19.5" style="989" customWidth="1"/>
    <col min="8718" max="8718" width="5.75" style="989" bestFit="1" customWidth="1"/>
    <col min="8719" max="8719" width="18.875" style="989" customWidth="1"/>
    <col min="8720" max="8720" width="20.5" style="989" customWidth="1"/>
    <col min="8721" max="8721" width="22.375" style="989" customWidth="1"/>
    <col min="8722" max="8722" width="14.75" style="989" customWidth="1"/>
    <col min="8723" max="8960" width="12.75" style="989"/>
    <col min="8961" max="8961" width="3.75" style="989" customWidth="1"/>
    <col min="8962" max="8962" width="19.25" style="989" bestFit="1" customWidth="1"/>
    <col min="8963" max="8964" width="13.375" style="989" customWidth="1"/>
    <col min="8965" max="8965" width="55.75" style="989" customWidth="1"/>
    <col min="8966" max="8966" width="5.75" style="989" bestFit="1" customWidth="1"/>
    <col min="8967" max="8967" width="13.125" style="989" customWidth="1"/>
    <col min="8968" max="8968" width="13.125" style="989" bestFit="1" customWidth="1"/>
    <col min="8969" max="8969" width="15.625" style="989" customWidth="1"/>
    <col min="8970" max="8970" width="34.25" style="989" customWidth="1"/>
    <col min="8971" max="8971" width="52.125" style="989" bestFit="1" customWidth="1"/>
    <col min="8972" max="8972" width="19.125" style="989" bestFit="1" customWidth="1"/>
    <col min="8973" max="8973" width="19.5" style="989" customWidth="1"/>
    <col min="8974" max="8974" width="5.75" style="989" bestFit="1" customWidth="1"/>
    <col min="8975" max="8975" width="18.875" style="989" customWidth="1"/>
    <col min="8976" max="8976" width="20.5" style="989" customWidth="1"/>
    <col min="8977" max="8977" width="22.375" style="989" customWidth="1"/>
    <col min="8978" max="8978" width="14.75" style="989" customWidth="1"/>
    <col min="8979" max="9216" width="12.75" style="989"/>
    <col min="9217" max="9217" width="3.75" style="989" customWidth="1"/>
    <col min="9218" max="9218" width="19.25" style="989" bestFit="1" customWidth="1"/>
    <col min="9219" max="9220" width="13.375" style="989" customWidth="1"/>
    <col min="9221" max="9221" width="55.75" style="989" customWidth="1"/>
    <col min="9222" max="9222" width="5.75" style="989" bestFit="1" customWidth="1"/>
    <col min="9223" max="9223" width="13.125" style="989" customWidth="1"/>
    <col min="9224" max="9224" width="13.125" style="989" bestFit="1" customWidth="1"/>
    <col min="9225" max="9225" width="15.625" style="989" customWidth="1"/>
    <col min="9226" max="9226" width="34.25" style="989" customWidth="1"/>
    <col min="9227" max="9227" width="52.125" style="989" bestFit="1" customWidth="1"/>
    <col min="9228" max="9228" width="19.125" style="989" bestFit="1" customWidth="1"/>
    <col min="9229" max="9229" width="19.5" style="989" customWidth="1"/>
    <col min="9230" max="9230" width="5.75" style="989" bestFit="1" customWidth="1"/>
    <col min="9231" max="9231" width="18.875" style="989" customWidth="1"/>
    <col min="9232" max="9232" width="20.5" style="989" customWidth="1"/>
    <col min="9233" max="9233" width="22.375" style="989" customWidth="1"/>
    <col min="9234" max="9234" width="14.75" style="989" customWidth="1"/>
    <col min="9235" max="9472" width="12.75" style="989"/>
    <col min="9473" max="9473" width="3.75" style="989" customWidth="1"/>
    <col min="9474" max="9474" width="19.25" style="989" bestFit="1" customWidth="1"/>
    <col min="9475" max="9476" width="13.375" style="989" customWidth="1"/>
    <col min="9477" max="9477" width="55.75" style="989" customWidth="1"/>
    <col min="9478" max="9478" width="5.75" style="989" bestFit="1" customWidth="1"/>
    <col min="9479" max="9479" width="13.125" style="989" customWidth="1"/>
    <col min="9480" max="9480" width="13.125" style="989" bestFit="1" customWidth="1"/>
    <col min="9481" max="9481" width="15.625" style="989" customWidth="1"/>
    <col min="9482" max="9482" width="34.25" style="989" customWidth="1"/>
    <col min="9483" max="9483" width="52.125" style="989" bestFit="1" customWidth="1"/>
    <col min="9484" max="9484" width="19.125" style="989" bestFit="1" customWidth="1"/>
    <col min="9485" max="9485" width="19.5" style="989" customWidth="1"/>
    <col min="9486" max="9486" width="5.75" style="989" bestFit="1" customWidth="1"/>
    <col min="9487" max="9487" width="18.875" style="989" customWidth="1"/>
    <col min="9488" max="9488" width="20.5" style="989" customWidth="1"/>
    <col min="9489" max="9489" width="22.375" style="989" customWidth="1"/>
    <col min="9490" max="9490" width="14.75" style="989" customWidth="1"/>
    <col min="9491" max="9728" width="12.75" style="989"/>
    <col min="9729" max="9729" width="3.75" style="989" customWidth="1"/>
    <col min="9730" max="9730" width="19.25" style="989" bestFit="1" customWidth="1"/>
    <col min="9731" max="9732" width="13.375" style="989" customWidth="1"/>
    <col min="9733" max="9733" width="55.75" style="989" customWidth="1"/>
    <col min="9734" max="9734" width="5.75" style="989" bestFit="1" customWidth="1"/>
    <col min="9735" max="9735" width="13.125" style="989" customWidth="1"/>
    <col min="9736" max="9736" width="13.125" style="989" bestFit="1" customWidth="1"/>
    <col min="9737" max="9737" width="15.625" style="989" customWidth="1"/>
    <col min="9738" max="9738" width="34.25" style="989" customWidth="1"/>
    <col min="9739" max="9739" width="52.125" style="989" bestFit="1" customWidth="1"/>
    <col min="9740" max="9740" width="19.125" style="989" bestFit="1" customWidth="1"/>
    <col min="9741" max="9741" width="19.5" style="989" customWidth="1"/>
    <col min="9742" max="9742" width="5.75" style="989" bestFit="1" customWidth="1"/>
    <col min="9743" max="9743" width="18.875" style="989" customWidth="1"/>
    <col min="9744" max="9744" width="20.5" style="989" customWidth="1"/>
    <col min="9745" max="9745" width="22.375" style="989" customWidth="1"/>
    <col min="9746" max="9746" width="14.75" style="989" customWidth="1"/>
    <col min="9747" max="9984" width="12.75" style="989"/>
    <col min="9985" max="9985" width="3.75" style="989" customWidth="1"/>
    <col min="9986" max="9986" width="19.25" style="989" bestFit="1" customWidth="1"/>
    <col min="9987" max="9988" width="13.375" style="989" customWidth="1"/>
    <col min="9989" max="9989" width="55.75" style="989" customWidth="1"/>
    <col min="9990" max="9990" width="5.75" style="989" bestFit="1" customWidth="1"/>
    <col min="9991" max="9991" width="13.125" style="989" customWidth="1"/>
    <col min="9992" max="9992" width="13.125" style="989" bestFit="1" customWidth="1"/>
    <col min="9993" max="9993" width="15.625" style="989" customWidth="1"/>
    <col min="9994" max="9994" width="34.25" style="989" customWidth="1"/>
    <col min="9995" max="9995" width="52.125" style="989" bestFit="1" customWidth="1"/>
    <col min="9996" max="9996" width="19.125" style="989" bestFit="1" customWidth="1"/>
    <col min="9997" max="9997" width="19.5" style="989" customWidth="1"/>
    <col min="9998" max="9998" width="5.75" style="989" bestFit="1" customWidth="1"/>
    <col min="9999" max="9999" width="18.875" style="989" customWidth="1"/>
    <col min="10000" max="10000" width="20.5" style="989" customWidth="1"/>
    <col min="10001" max="10001" width="22.375" style="989" customWidth="1"/>
    <col min="10002" max="10002" width="14.75" style="989" customWidth="1"/>
    <col min="10003" max="10240" width="12.75" style="989"/>
    <col min="10241" max="10241" width="3.75" style="989" customWidth="1"/>
    <col min="10242" max="10242" width="19.25" style="989" bestFit="1" customWidth="1"/>
    <col min="10243" max="10244" width="13.375" style="989" customWidth="1"/>
    <col min="10245" max="10245" width="55.75" style="989" customWidth="1"/>
    <col min="10246" max="10246" width="5.75" style="989" bestFit="1" customWidth="1"/>
    <col min="10247" max="10247" width="13.125" style="989" customWidth="1"/>
    <col min="10248" max="10248" width="13.125" style="989" bestFit="1" customWidth="1"/>
    <col min="10249" max="10249" width="15.625" style="989" customWidth="1"/>
    <col min="10250" max="10250" width="34.25" style="989" customWidth="1"/>
    <col min="10251" max="10251" width="52.125" style="989" bestFit="1" customWidth="1"/>
    <col min="10252" max="10252" width="19.125" style="989" bestFit="1" customWidth="1"/>
    <col min="10253" max="10253" width="19.5" style="989" customWidth="1"/>
    <col min="10254" max="10254" width="5.75" style="989" bestFit="1" customWidth="1"/>
    <col min="10255" max="10255" width="18.875" style="989" customWidth="1"/>
    <col min="10256" max="10256" width="20.5" style="989" customWidth="1"/>
    <col min="10257" max="10257" width="22.375" style="989" customWidth="1"/>
    <col min="10258" max="10258" width="14.75" style="989" customWidth="1"/>
    <col min="10259" max="10496" width="12.75" style="989"/>
    <col min="10497" max="10497" width="3.75" style="989" customWidth="1"/>
    <col min="10498" max="10498" width="19.25" style="989" bestFit="1" customWidth="1"/>
    <col min="10499" max="10500" width="13.375" style="989" customWidth="1"/>
    <col min="10501" max="10501" width="55.75" style="989" customWidth="1"/>
    <col min="10502" max="10502" width="5.75" style="989" bestFit="1" customWidth="1"/>
    <col min="10503" max="10503" width="13.125" style="989" customWidth="1"/>
    <col min="10504" max="10504" width="13.125" style="989" bestFit="1" customWidth="1"/>
    <col min="10505" max="10505" width="15.625" style="989" customWidth="1"/>
    <col min="10506" max="10506" width="34.25" style="989" customWidth="1"/>
    <col min="10507" max="10507" width="52.125" style="989" bestFit="1" customWidth="1"/>
    <col min="10508" max="10508" width="19.125" style="989" bestFit="1" customWidth="1"/>
    <col min="10509" max="10509" width="19.5" style="989" customWidth="1"/>
    <col min="10510" max="10510" width="5.75" style="989" bestFit="1" customWidth="1"/>
    <col min="10511" max="10511" width="18.875" style="989" customWidth="1"/>
    <col min="10512" max="10512" width="20.5" style="989" customWidth="1"/>
    <col min="10513" max="10513" width="22.375" style="989" customWidth="1"/>
    <col min="10514" max="10514" width="14.75" style="989" customWidth="1"/>
    <col min="10515" max="10752" width="12.75" style="989"/>
    <col min="10753" max="10753" width="3.75" style="989" customWidth="1"/>
    <col min="10754" max="10754" width="19.25" style="989" bestFit="1" customWidth="1"/>
    <col min="10755" max="10756" width="13.375" style="989" customWidth="1"/>
    <col min="10757" max="10757" width="55.75" style="989" customWidth="1"/>
    <col min="10758" max="10758" width="5.75" style="989" bestFit="1" customWidth="1"/>
    <col min="10759" max="10759" width="13.125" style="989" customWidth="1"/>
    <col min="10760" max="10760" width="13.125" style="989" bestFit="1" customWidth="1"/>
    <col min="10761" max="10761" width="15.625" style="989" customWidth="1"/>
    <col min="10762" max="10762" width="34.25" style="989" customWidth="1"/>
    <col min="10763" max="10763" width="52.125" style="989" bestFit="1" customWidth="1"/>
    <col min="10764" max="10764" width="19.125" style="989" bestFit="1" customWidth="1"/>
    <col min="10765" max="10765" width="19.5" style="989" customWidth="1"/>
    <col min="10766" max="10766" width="5.75" style="989" bestFit="1" customWidth="1"/>
    <col min="10767" max="10767" width="18.875" style="989" customWidth="1"/>
    <col min="10768" max="10768" width="20.5" style="989" customWidth="1"/>
    <col min="10769" max="10769" width="22.375" style="989" customWidth="1"/>
    <col min="10770" max="10770" width="14.75" style="989" customWidth="1"/>
    <col min="10771" max="11008" width="12.75" style="989"/>
    <col min="11009" max="11009" width="3.75" style="989" customWidth="1"/>
    <col min="11010" max="11010" width="19.25" style="989" bestFit="1" customWidth="1"/>
    <col min="11011" max="11012" width="13.375" style="989" customWidth="1"/>
    <col min="11013" max="11013" width="55.75" style="989" customWidth="1"/>
    <col min="11014" max="11014" width="5.75" style="989" bestFit="1" customWidth="1"/>
    <col min="11015" max="11015" width="13.125" style="989" customWidth="1"/>
    <col min="11016" max="11016" width="13.125" style="989" bestFit="1" customWidth="1"/>
    <col min="11017" max="11017" width="15.625" style="989" customWidth="1"/>
    <col min="11018" max="11018" width="34.25" style="989" customWidth="1"/>
    <col min="11019" max="11019" width="52.125" style="989" bestFit="1" customWidth="1"/>
    <col min="11020" max="11020" width="19.125" style="989" bestFit="1" customWidth="1"/>
    <col min="11021" max="11021" width="19.5" style="989" customWidth="1"/>
    <col min="11022" max="11022" width="5.75" style="989" bestFit="1" customWidth="1"/>
    <col min="11023" max="11023" width="18.875" style="989" customWidth="1"/>
    <col min="11024" max="11024" width="20.5" style="989" customWidth="1"/>
    <col min="11025" max="11025" width="22.375" style="989" customWidth="1"/>
    <col min="11026" max="11026" width="14.75" style="989" customWidth="1"/>
    <col min="11027" max="11264" width="12.75" style="989"/>
    <col min="11265" max="11265" width="3.75" style="989" customWidth="1"/>
    <col min="11266" max="11266" width="19.25" style="989" bestFit="1" customWidth="1"/>
    <col min="11267" max="11268" width="13.375" style="989" customWidth="1"/>
    <col min="11269" max="11269" width="55.75" style="989" customWidth="1"/>
    <col min="11270" max="11270" width="5.75" style="989" bestFit="1" customWidth="1"/>
    <col min="11271" max="11271" width="13.125" style="989" customWidth="1"/>
    <col min="11272" max="11272" width="13.125" style="989" bestFit="1" customWidth="1"/>
    <col min="11273" max="11273" width="15.625" style="989" customWidth="1"/>
    <col min="11274" max="11274" width="34.25" style="989" customWidth="1"/>
    <col min="11275" max="11275" width="52.125" style="989" bestFit="1" customWidth="1"/>
    <col min="11276" max="11276" width="19.125" style="989" bestFit="1" customWidth="1"/>
    <col min="11277" max="11277" width="19.5" style="989" customWidth="1"/>
    <col min="11278" max="11278" width="5.75" style="989" bestFit="1" customWidth="1"/>
    <col min="11279" max="11279" width="18.875" style="989" customWidth="1"/>
    <col min="11280" max="11280" width="20.5" style="989" customWidth="1"/>
    <col min="11281" max="11281" width="22.375" style="989" customWidth="1"/>
    <col min="11282" max="11282" width="14.75" style="989" customWidth="1"/>
    <col min="11283" max="11520" width="12.75" style="989"/>
    <col min="11521" max="11521" width="3.75" style="989" customWidth="1"/>
    <col min="11522" max="11522" width="19.25" style="989" bestFit="1" customWidth="1"/>
    <col min="11523" max="11524" width="13.375" style="989" customWidth="1"/>
    <col min="11525" max="11525" width="55.75" style="989" customWidth="1"/>
    <col min="11526" max="11526" width="5.75" style="989" bestFit="1" customWidth="1"/>
    <col min="11527" max="11527" width="13.125" style="989" customWidth="1"/>
    <col min="11528" max="11528" width="13.125" style="989" bestFit="1" customWidth="1"/>
    <col min="11529" max="11529" width="15.625" style="989" customWidth="1"/>
    <col min="11530" max="11530" width="34.25" style="989" customWidth="1"/>
    <col min="11531" max="11531" width="52.125" style="989" bestFit="1" customWidth="1"/>
    <col min="11532" max="11532" width="19.125" style="989" bestFit="1" customWidth="1"/>
    <col min="11533" max="11533" width="19.5" style="989" customWidth="1"/>
    <col min="11534" max="11534" width="5.75" style="989" bestFit="1" customWidth="1"/>
    <col min="11535" max="11535" width="18.875" style="989" customWidth="1"/>
    <col min="11536" max="11536" width="20.5" style="989" customWidth="1"/>
    <col min="11537" max="11537" width="22.375" style="989" customWidth="1"/>
    <col min="11538" max="11538" width="14.75" style="989" customWidth="1"/>
    <col min="11539" max="11776" width="12.75" style="989"/>
    <col min="11777" max="11777" width="3.75" style="989" customWidth="1"/>
    <col min="11778" max="11778" width="19.25" style="989" bestFit="1" customWidth="1"/>
    <col min="11779" max="11780" width="13.375" style="989" customWidth="1"/>
    <col min="11781" max="11781" width="55.75" style="989" customWidth="1"/>
    <col min="11782" max="11782" width="5.75" style="989" bestFit="1" customWidth="1"/>
    <col min="11783" max="11783" width="13.125" style="989" customWidth="1"/>
    <col min="11784" max="11784" width="13.125" style="989" bestFit="1" customWidth="1"/>
    <col min="11785" max="11785" width="15.625" style="989" customWidth="1"/>
    <col min="11786" max="11786" width="34.25" style="989" customWidth="1"/>
    <col min="11787" max="11787" width="52.125" style="989" bestFit="1" customWidth="1"/>
    <col min="11788" max="11788" width="19.125" style="989" bestFit="1" customWidth="1"/>
    <col min="11789" max="11789" width="19.5" style="989" customWidth="1"/>
    <col min="11790" max="11790" width="5.75" style="989" bestFit="1" customWidth="1"/>
    <col min="11791" max="11791" width="18.875" style="989" customWidth="1"/>
    <col min="11792" max="11792" width="20.5" style="989" customWidth="1"/>
    <col min="11793" max="11793" width="22.375" style="989" customWidth="1"/>
    <col min="11794" max="11794" width="14.75" style="989" customWidth="1"/>
    <col min="11795" max="12032" width="12.75" style="989"/>
    <col min="12033" max="12033" width="3.75" style="989" customWidth="1"/>
    <col min="12034" max="12034" width="19.25" style="989" bestFit="1" customWidth="1"/>
    <col min="12035" max="12036" width="13.375" style="989" customWidth="1"/>
    <col min="12037" max="12037" width="55.75" style="989" customWidth="1"/>
    <col min="12038" max="12038" width="5.75" style="989" bestFit="1" customWidth="1"/>
    <col min="12039" max="12039" width="13.125" style="989" customWidth="1"/>
    <col min="12040" max="12040" width="13.125" style="989" bestFit="1" customWidth="1"/>
    <col min="12041" max="12041" width="15.625" style="989" customWidth="1"/>
    <col min="12042" max="12042" width="34.25" style="989" customWidth="1"/>
    <col min="12043" max="12043" width="52.125" style="989" bestFit="1" customWidth="1"/>
    <col min="12044" max="12044" width="19.125" style="989" bestFit="1" customWidth="1"/>
    <col min="12045" max="12045" width="19.5" style="989" customWidth="1"/>
    <col min="12046" max="12046" width="5.75" style="989" bestFit="1" customWidth="1"/>
    <col min="12047" max="12047" width="18.875" style="989" customWidth="1"/>
    <col min="12048" max="12048" width="20.5" style="989" customWidth="1"/>
    <col min="12049" max="12049" width="22.375" style="989" customWidth="1"/>
    <col min="12050" max="12050" width="14.75" style="989" customWidth="1"/>
    <col min="12051" max="12288" width="12.75" style="989"/>
    <col min="12289" max="12289" width="3.75" style="989" customWidth="1"/>
    <col min="12290" max="12290" width="19.25" style="989" bestFit="1" customWidth="1"/>
    <col min="12291" max="12292" width="13.375" style="989" customWidth="1"/>
    <col min="12293" max="12293" width="55.75" style="989" customWidth="1"/>
    <col min="12294" max="12294" width="5.75" style="989" bestFit="1" customWidth="1"/>
    <col min="12295" max="12295" width="13.125" style="989" customWidth="1"/>
    <col min="12296" max="12296" width="13.125" style="989" bestFit="1" customWidth="1"/>
    <col min="12297" max="12297" width="15.625" style="989" customWidth="1"/>
    <col min="12298" max="12298" width="34.25" style="989" customWidth="1"/>
    <col min="12299" max="12299" width="52.125" style="989" bestFit="1" customWidth="1"/>
    <col min="12300" max="12300" width="19.125" style="989" bestFit="1" customWidth="1"/>
    <col min="12301" max="12301" width="19.5" style="989" customWidth="1"/>
    <col min="12302" max="12302" width="5.75" style="989" bestFit="1" customWidth="1"/>
    <col min="12303" max="12303" width="18.875" style="989" customWidth="1"/>
    <col min="12304" max="12304" width="20.5" style="989" customWidth="1"/>
    <col min="12305" max="12305" width="22.375" style="989" customWidth="1"/>
    <col min="12306" max="12306" width="14.75" style="989" customWidth="1"/>
    <col min="12307" max="12544" width="12.75" style="989"/>
    <col min="12545" max="12545" width="3.75" style="989" customWidth="1"/>
    <col min="12546" max="12546" width="19.25" style="989" bestFit="1" customWidth="1"/>
    <col min="12547" max="12548" width="13.375" style="989" customWidth="1"/>
    <col min="12549" max="12549" width="55.75" style="989" customWidth="1"/>
    <col min="12550" max="12550" width="5.75" style="989" bestFit="1" customWidth="1"/>
    <col min="12551" max="12551" width="13.125" style="989" customWidth="1"/>
    <col min="12552" max="12552" width="13.125" style="989" bestFit="1" customWidth="1"/>
    <col min="12553" max="12553" width="15.625" style="989" customWidth="1"/>
    <col min="12554" max="12554" width="34.25" style="989" customWidth="1"/>
    <col min="12555" max="12555" width="52.125" style="989" bestFit="1" customWidth="1"/>
    <col min="12556" max="12556" width="19.125" style="989" bestFit="1" customWidth="1"/>
    <col min="12557" max="12557" width="19.5" style="989" customWidth="1"/>
    <col min="12558" max="12558" width="5.75" style="989" bestFit="1" customWidth="1"/>
    <col min="12559" max="12559" width="18.875" style="989" customWidth="1"/>
    <col min="12560" max="12560" width="20.5" style="989" customWidth="1"/>
    <col min="12561" max="12561" width="22.375" style="989" customWidth="1"/>
    <col min="12562" max="12562" width="14.75" style="989" customWidth="1"/>
    <col min="12563" max="12800" width="12.75" style="989"/>
    <col min="12801" max="12801" width="3.75" style="989" customWidth="1"/>
    <col min="12802" max="12802" width="19.25" style="989" bestFit="1" customWidth="1"/>
    <col min="12803" max="12804" width="13.375" style="989" customWidth="1"/>
    <col min="12805" max="12805" width="55.75" style="989" customWidth="1"/>
    <col min="12806" max="12806" width="5.75" style="989" bestFit="1" customWidth="1"/>
    <col min="12807" max="12807" width="13.125" style="989" customWidth="1"/>
    <col min="12808" max="12808" width="13.125" style="989" bestFit="1" customWidth="1"/>
    <col min="12809" max="12809" width="15.625" style="989" customWidth="1"/>
    <col min="12810" max="12810" width="34.25" style="989" customWidth="1"/>
    <col min="12811" max="12811" width="52.125" style="989" bestFit="1" customWidth="1"/>
    <col min="12812" max="12812" width="19.125" style="989" bestFit="1" customWidth="1"/>
    <col min="12813" max="12813" width="19.5" style="989" customWidth="1"/>
    <col min="12814" max="12814" width="5.75" style="989" bestFit="1" customWidth="1"/>
    <col min="12815" max="12815" width="18.875" style="989" customWidth="1"/>
    <col min="12816" max="12816" width="20.5" style="989" customWidth="1"/>
    <col min="12817" max="12817" width="22.375" style="989" customWidth="1"/>
    <col min="12818" max="12818" width="14.75" style="989" customWidth="1"/>
    <col min="12819" max="13056" width="12.75" style="989"/>
    <col min="13057" max="13057" width="3.75" style="989" customWidth="1"/>
    <col min="13058" max="13058" width="19.25" style="989" bestFit="1" customWidth="1"/>
    <col min="13059" max="13060" width="13.375" style="989" customWidth="1"/>
    <col min="13061" max="13061" width="55.75" style="989" customWidth="1"/>
    <col min="13062" max="13062" width="5.75" style="989" bestFit="1" customWidth="1"/>
    <col min="13063" max="13063" width="13.125" style="989" customWidth="1"/>
    <col min="13064" max="13064" width="13.125" style="989" bestFit="1" customWidth="1"/>
    <col min="13065" max="13065" width="15.625" style="989" customWidth="1"/>
    <col min="13066" max="13066" width="34.25" style="989" customWidth="1"/>
    <col min="13067" max="13067" width="52.125" style="989" bestFit="1" customWidth="1"/>
    <col min="13068" max="13068" width="19.125" style="989" bestFit="1" customWidth="1"/>
    <col min="13069" max="13069" width="19.5" style="989" customWidth="1"/>
    <col min="13070" max="13070" width="5.75" style="989" bestFit="1" customWidth="1"/>
    <col min="13071" max="13071" width="18.875" style="989" customWidth="1"/>
    <col min="13072" max="13072" width="20.5" style="989" customWidth="1"/>
    <col min="13073" max="13073" width="22.375" style="989" customWidth="1"/>
    <col min="13074" max="13074" width="14.75" style="989" customWidth="1"/>
    <col min="13075" max="13312" width="12.75" style="989"/>
    <col min="13313" max="13313" width="3.75" style="989" customWidth="1"/>
    <col min="13314" max="13314" width="19.25" style="989" bestFit="1" customWidth="1"/>
    <col min="13315" max="13316" width="13.375" style="989" customWidth="1"/>
    <col min="13317" max="13317" width="55.75" style="989" customWidth="1"/>
    <col min="13318" max="13318" width="5.75" style="989" bestFit="1" customWidth="1"/>
    <col min="13319" max="13319" width="13.125" style="989" customWidth="1"/>
    <col min="13320" max="13320" width="13.125" style="989" bestFit="1" customWidth="1"/>
    <col min="13321" max="13321" width="15.625" style="989" customWidth="1"/>
    <col min="13322" max="13322" width="34.25" style="989" customWidth="1"/>
    <col min="13323" max="13323" width="52.125" style="989" bestFit="1" customWidth="1"/>
    <col min="13324" max="13324" width="19.125" style="989" bestFit="1" customWidth="1"/>
    <col min="13325" max="13325" width="19.5" style="989" customWidth="1"/>
    <col min="13326" max="13326" width="5.75" style="989" bestFit="1" customWidth="1"/>
    <col min="13327" max="13327" width="18.875" style="989" customWidth="1"/>
    <col min="13328" max="13328" width="20.5" style="989" customWidth="1"/>
    <col min="13329" max="13329" width="22.375" style="989" customWidth="1"/>
    <col min="13330" max="13330" width="14.75" style="989" customWidth="1"/>
    <col min="13331" max="13568" width="12.75" style="989"/>
    <col min="13569" max="13569" width="3.75" style="989" customWidth="1"/>
    <col min="13570" max="13570" width="19.25" style="989" bestFit="1" customWidth="1"/>
    <col min="13571" max="13572" width="13.375" style="989" customWidth="1"/>
    <col min="13573" max="13573" width="55.75" style="989" customWidth="1"/>
    <col min="13574" max="13574" width="5.75" style="989" bestFit="1" customWidth="1"/>
    <col min="13575" max="13575" width="13.125" style="989" customWidth="1"/>
    <col min="13576" max="13576" width="13.125" style="989" bestFit="1" customWidth="1"/>
    <col min="13577" max="13577" width="15.625" style="989" customWidth="1"/>
    <col min="13578" max="13578" width="34.25" style="989" customWidth="1"/>
    <col min="13579" max="13579" width="52.125" style="989" bestFit="1" customWidth="1"/>
    <col min="13580" max="13580" width="19.125" style="989" bestFit="1" customWidth="1"/>
    <col min="13581" max="13581" width="19.5" style="989" customWidth="1"/>
    <col min="13582" max="13582" width="5.75" style="989" bestFit="1" customWidth="1"/>
    <col min="13583" max="13583" width="18.875" style="989" customWidth="1"/>
    <col min="13584" max="13584" width="20.5" style="989" customWidth="1"/>
    <col min="13585" max="13585" width="22.375" style="989" customWidth="1"/>
    <col min="13586" max="13586" width="14.75" style="989" customWidth="1"/>
    <col min="13587" max="13824" width="12.75" style="989"/>
    <col min="13825" max="13825" width="3.75" style="989" customWidth="1"/>
    <col min="13826" max="13826" width="19.25" style="989" bestFit="1" customWidth="1"/>
    <col min="13827" max="13828" width="13.375" style="989" customWidth="1"/>
    <col min="13829" max="13829" width="55.75" style="989" customWidth="1"/>
    <col min="13830" max="13830" width="5.75" style="989" bestFit="1" customWidth="1"/>
    <col min="13831" max="13831" width="13.125" style="989" customWidth="1"/>
    <col min="13832" max="13832" width="13.125" style="989" bestFit="1" customWidth="1"/>
    <col min="13833" max="13833" width="15.625" style="989" customWidth="1"/>
    <col min="13834" max="13834" width="34.25" style="989" customWidth="1"/>
    <col min="13835" max="13835" width="52.125" style="989" bestFit="1" customWidth="1"/>
    <col min="13836" max="13836" width="19.125" style="989" bestFit="1" customWidth="1"/>
    <col min="13837" max="13837" width="19.5" style="989" customWidth="1"/>
    <col min="13838" max="13838" width="5.75" style="989" bestFit="1" customWidth="1"/>
    <col min="13839" max="13839" width="18.875" style="989" customWidth="1"/>
    <col min="13840" max="13840" width="20.5" style="989" customWidth="1"/>
    <col min="13841" max="13841" width="22.375" style="989" customWidth="1"/>
    <col min="13842" max="13842" width="14.75" style="989" customWidth="1"/>
    <col min="13843" max="14080" width="12.75" style="989"/>
    <col min="14081" max="14081" width="3.75" style="989" customWidth="1"/>
    <col min="14082" max="14082" width="19.25" style="989" bestFit="1" customWidth="1"/>
    <col min="14083" max="14084" width="13.375" style="989" customWidth="1"/>
    <col min="14085" max="14085" width="55.75" style="989" customWidth="1"/>
    <col min="14086" max="14086" width="5.75" style="989" bestFit="1" customWidth="1"/>
    <col min="14087" max="14087" width="13.125" style="989" customWidth="1"/>
    <col min="14088" max="14088" width="13.125" style="989" bestFit="1" customWidth="1"/>
    <col min="14089" max="14089" width="15.625" style="989" customWidth="1"/>
    <col min="14090" max="14090" width="34.25" style="989" customWidth="1"/>
    <col min="14091" max="14091" width="52.125" style="989" bestFit="1" customWidth="1"/>
    <col min="14092" max="14092" width="19.125" style="989" bestFit="1" customWidth="1"/>
    <col min="14093" max="14093" width="19.5" style="989" customWidth="1"/>
    <col min="14094" max="14094" width="5.75" style="989" bestFit="1" customWidth="1"/>
    <col min="14095" max="14095" width="18.875" style="989" customWidth="1"/>
    <col min="14096" max="14096" width="20.5" style="989" customWidth="1"/>
    <col min="14097" max="14097" width="22.375" style="989" customWidth="1"/>
    <col min="14098" max="14098" width="14.75" style="989" customWidth="1"/>
    <col min="14099" max="14336" width="12.75" style="989"/>
    <col min="14337" max="14337" width="3.75" style="989" customWidth="1"/>
    <col min="14338" max="14338" width="19.25" style="989" bestFit="1" customWidth="1"/>
    <col min="14339" max="14340" width="13.375" style="989" customWidth="1"/>
    <col min="14341" max="14341" width="55.75" style="989" customWidth="1"/>
    <col min="14342" max="14342" width="5.75" style="989" bestFit="1" customWidth="1"/>
    <col min="14343" max="14343" width="13.125" style="989" customWidth="1"/>
    <col min="14344" max="14344" width="13.125" style="989" bestFit="1" customWidth="1"/>
    <col min="14345" max="14345" width="15.625" style="989" customWidth="1"/>
    <col min="14346" max="14346" width="34.25" style="989" customWidth="1"/>
    <col min="14347" max="14347" width="52.125" style="989" bestFit="1" customWidth="1"/>
    <col min="14348" max="14348" width="19.125" style="989" bestFit="1" customWidth="1"/>
    <col min="14349" max="14349" width="19.5" style="989" customWidth="1"/>
    <col min="14350" max="14350" width="5.75" style="989" bestFit="1" customWidth="1"/>
    <col min="14351" max="14351" width="18.875" style="989" customWidth="1"/>
    <col min="14352" max="14352" width="20.5" style="989" customWidth="1"/>
    <col min="14353" max="14353" width="22.375" style="989" customWidth="1"/>
    <col min="14354" max="14354" width="14.75" style="989" customWidth="1"/>
    <col min="14355" max="14592" width="12.75" style="989"/>
    <col min="14593" max="14593" width="3.75" style="989" customWidth="1"/>
    <col min="14594" max="14594" width="19.25" style="989" bestFit="1" customWidth="1"/>
    <col min="14595" max="14596" width="13.375" style="989" customWidth="1"/>
    <col min="14597" max="14597" width="55.75" style="989" customWidth="1"/>
    <col min="14598" max="14598" width="5.75" style="989" bestFit="1" customWidth="1"/>
    <col min="14599" max="14599" width="13.125" style="989" customWidth="1"/>
    <col min="14600" max="14600" width="13.125" style="989" bestFit="1" customWidth="1"/>
    <col min="14601" max="14601" width="15.625" style="989" customWidth="1"/>
    <col min="14602" max="14602" width="34.25" style="989" customWidth="1"/>
    <col min="14603" max="14603" width="52.125" style="989" bestFit="1" customWidth="1"/>
    <col min="14604" max="14604" width="19.125" style="989" bestFit="1" customWidth="1"/>
    <col min="14605" max="14605" width="19.5" style="989" customWidth="1"/>
    <col min="14606" max="14606" width="5.75" style="989" bestFit="1" customWidth="1"/>
    <col min="14607" max="14607" width="18.875" style="989" customWidth="1"/>
    <col min="14608" max="14608" width="20.5" style="989" customWidth="1"/>
    <col min="14609" max="14609" width="22.375" style="989" customWidth="1"/>
    <col min="14610" max="14610" width="14.75" style="989" customWidth="1"/>
    <col min="14611" max="14848" width="12.75" style="989"/>
    <col min="14849" max="14849" width="3.75" style="989" customWidth="1"/>
    <col min="14850" max="14850" width="19.25" style="989" bestFit="1" customWidth="1"/>
    <col min="14851" max="14852" width="13.375" style="989" customWidth="1"/>
    <col min="14853" max="14853" width="55.75" style="989" customWidth="1"/>
    <col min="14854" max="14854" width="5.75" style="989" bestFit="1" customWidth="1"/>
    <col min="14855" max="14855" width="13.125" style="989" customWidth="1"/>
    <col min="14856" max="14856" width="13.125" style="989" bestFit="1" customWidth="1"/>
    <col min="14857" max="14857" width="15.625" style="989" customWidth="1"/>
    <col min="14858" max="14858" width="34.25" style="989" customWidth="1"/>
    <col min="14859" max="14859" width="52.125" style="989" bestFit="1" customWidth="1"/>
    <col min="14860" max="14860" width="19.125" style="989" bestFit="1" customWidth="1"/>
    <col min="14861" max="14861" width="19.5" style="989" customWidth="1"/>
    <col min="14862" max="14862" width="5.75" style="989" bestFit="1" customWidth="1"/>
    <col min="14863" max="14863" width="18.875" style="989" customWidth="1"/>
    <col min="14864" max="14864" width="20.5" style="989" customWidth="1"/>
    <col min="14865" max="14865" width="22.375" style="989" customWidth="1"/>
    <col min="14866" max="14866" width="14.75" style="989" customWidth="1"/>
    <col min="14867" max="15104" width="12.75" style="989"/>
    <col min="15105" max="15105" width="3.75" style="989" customWidth="1"/>
    <col min="15106" max="15106" width="19.25" style="989" bestFit="1" customWidth="1"/>
    <col min="15107" max="15108" width="13.375" style="989" customWidth="1"/>
    <col min="15109" max="15109" width="55.75" style="989" customWidth="1"/>
    <col min="15110" max="15110" width="5.75" style="989" bestFit="1" customWidth="1"/>
    <col min="15111" max="15111" width="13.125" style="989" customWidth="1"/>
    <col min="15112" max="15112" width="13.125" style="989" bestFit="1" customWidth="1"/>
    <col min="15113" max="15113" width="15.625" style="989" customWidth="1"/>
    <col min="15114" max="15114" width="34.25" style="989" customWidth="1"/>
    <col min="15115" max="15115" width="52.125" style="989" bestFit="1" customWidth="1"/>
    <col min="15116" max="15116" width="19.125" style="989" bestFit="1" customWidth="1"/>
    <col min="15117" max="15117" width="19.5" style="989" customWidth="1"/>
    <col min="15118" max="15118" width="5.75" style="989" bestFit="1" customWidth="1"/>
    <col min="15119" max="15119" width="18.875" style="989" customWidth="1"/>
    <col min="15120" max="15120" width="20.5" style="989" customWidth="1"/>
    <col min="15121" max="15121" width="22.375" style="989" customWidth="1"/>
    <col min="15122" max="15122" width="14.75" style="989" customWidth="1"/>
    <col min="15123" max="15360" width="12.75" style="989"/>
    <col min="15361" max="15361" width="3.75" style="989" customWidth="1"/>
    <col min="15362" max="15362" width="19.25" style="989" bestFit="1" customWidth="1"/>
    <col min="15363" max="15364" width="13.375" style="989" customWidth="1"/>
    <col min="15365" max="15365" width="55.75" style="989" customWidth="1"/>
    <col min="15366" max="15366" width="5.75" style="989" bestFit="1" customWidth="1"/>
    <col min="15367" max="15367" width="13.125" style="989" customWidth="1"/>
    <col min="15368" max="15368" width="13.125" style="989" bestFit="1" customWidth="1"/>
    <col min="15369" max="15369" width="15.625" style="989" customWidth="1"/>
    <col min="15370" max="15370" width="34.25" style="989" customWidth="1"/>
    <col min="15371" max="15371" width="52.125" style="989" bestFit="1" customWidth="1"/>
    <col min="15372" max="15372" width="19.125" style="989" bestFit="1" customWidth="1"/>
    <col min="15373" max="15373" width="19.5" style="989" customWidth="1"/>
    <col min="15374" max="15374" width="5.75" style="989" bestFit="1" customWidth="1"/>
    <col min="15375" max="15375" width="18.875" style="989" customWidth="1"/>
    <col min="15376" max="15376" width="20.5" style="989" customWidth="1"/>
    <col min="15377" max="15377" width="22.375" style="989" customWidth="1"/>
    <col min="15378" max="15378" width="14.75" style="989" customWidth="1"/>
    <col min="15379" max="15616" width="12.75" style="989"/>
    <col min="15617" max="15617" width="3.75" style="989" customWidth="1"/>
    <col min="15618" max="15618" width="19.25" style="989" bestFit="1" customWidth="1"/>
    <col min="15619" max="15620" width="13.375" style="989" customWidth="1"/>
    <col min="15621" max="15621" width="55.75" style="989" customWidth="1"/>
    <col min="15622" max="15622" width="5.75" style="989" bestFit="1" customWidth="1"/>
    <col min="15623" max="15623" width="13.125" style="989" customWidth="1"/>
    <col min="15624" max="15624" width="13.125" style="989" bestFit="1" customWidth="1"/>
    <col min="15625" max="15625" width="15.625" style="989" customWidth="1"/>
    <col min="15626" max="15626" width="34.25" style="989" customWidth="1"/>
    <col min="15627" max="15627" width="52.125" style="989" bestFit="1" customWidth="1"/>
    <col min="15628" max="15628" width="19.125" style="989" bestFit="1" customWidth="1"/>
    <col min="15629" max="15629" width="19.5" style="989" customWidth="1"/>
    <col min="15630" max="15630" width="5.75" style="989" bestFit="1" customWidth="1"/>
    <col min="15631" max="15631" width="18.875" style="989" customWidth="1"/>
    <col min="15632" max="15632" width="20.5" style="989" customWidth="1"/>
    <col min="15633" max="15633" width="22.375" style="989" customWidth="1"/>
    <col min="15634" max="15634" width="14.75" style="989" customWidth="1"/>
    <col min="15635" max="15872" width="12.75" style="989"/>
    <col min="15873" max="15873" width="3.75" style="989" customWidth="1"/>
    <col min="15874" max="15874" width="19.25" style="989" bestFit="1" customWidth="1"/>
    <col min="15875" max="15876" width="13.375" style="989" customWidth="1"/>
    <col min="15877" max="15877" width="55.75" style="989" customWidth="1"/>
    <col min="15878" max="15878" width="5.75" style="989" bestFit="1" customWidth="1"/>
    <col min="15879" max="15879" width="13.125" style="989" customWidth="1"/>
    <col min="15880" max="15880" width="13.125" style="989" bestFit="1" customWidth="1"/>
    <col min="15881" max="15881" width="15.625" style="989" customWidth="1"/>
    <col min="15882" max="15882" width="34.25" style="989" customWidth="1"/>
    <col min="15883" max="15883" width="52.125" style="989" bestFit="1" customWidth="1"/>
    <col min="15884" max="15884" width="19.125" style="989" bestFit="1" customWidth="1"/>
    <col min="15885" max="15885" width="19.5" style="989" customWidth="1"/>
    <col min="15886" max="15886" width="5.75" style="989" bestFit="1" customWidth="1"/>
    <col min="15887" max="15887" width="18.875" style="989" customWidth="1"/>
    <col min="15888" max="15888" width="20.5" style="989" customWidth="1"/>
    <col min="15889" max="15889" width="22.375" style="989" customWidth="1"/>
    <col min="15890" max="15890" width="14.75" style="989" customWidth="1"/>
    <col min="15891" max="16128" width="12.75" style="989"/>
    <col min="16129" max="16129" width="3.75" style="989" customWidth="1"/>
    <col min="16130" max="16130" width="19.25" style="989" bestFit="1" customWidth="1"/>
    <col min="16131" max="16132" width="13.375" style="989" customWidth="1"/>
    <col min="16133" max="16133" width="55.75" style="989" customWidth="1"/>
    <col min="16134" max="16134" width="5.75" style="989" bestFit="1" customWidth="1"/>
    <col min="16135" max="16135" width="13.125" style="989" customWidth="1"/>
    <col min="16136" max="16136" width="13.125" style="989" bestFit="1" customWidth="1"/>
    <col min="16137" max="16137" width="15.625" style="989" customWidth="1"/>
    <col min="16138" max="16138" width="34.25" style="989" customWidth="1"/>
    <col min="16139" max="16139" width="52.125" style="989" bestFit="1" customWidth="1"/>
    <col min="16140" max="16140" width="19.125" style="989" bestFit="1" customWidth="1"/>
    <col min="16141" max="16141" width="19.5" style="989" customWidth="1"/>
    <col min="16142" max="16142" width="5.75" style="989" bestFit="1" customWidth="1"/>
    <col min="16143" max="16143" width="18.875" style="989" customWidth="1"/>
    <col min="16144" max="16144" width="20.5" style="989" customWidth="1"/>
    <col min="16145" max="16145" width="22.375" style="989" customWidth="1"/>
    <col min="16146" max="16146" width="14.75" style="989" customWidth="1"/>
    <col min="16147" max="16384" width="12.75" style="989"/>
  </cols>
  <sheetData>
    <row r="2" spans="2:17" ht="20.100000000000001" customHeight="1">
      <c r="B2" s="1" t="s">
        <v>0</v>
      </c>
      <c r="C2" s="1"/>
      <c r="D2" s="1"/>
      <c r="E2" s="2" t="s">
        <v>2303</v>
      </c>
      <c r="G2" s="4" t="s">
        <v>2</v>
      </c>
      <c r="H2" s="5"/>
      <c r="I2" s="6"/>
      <c r="J2" s="990">
        <f>SUM(H:H)</f>
        <v>231540</v>
      </c>
    </row>
    <row r="3" spans="2:17" ht="20.100000000000001" customHeight="1">
      <c r="B3" s="1" t="s">
        <v>3</v>
      </c>
      <c r="C3" s="1"/>
      <c r="D3" s="1"/>
      <c r="E3" s="14" t="s">
        <v>1432</v>
      </c>
    </row>
    <row r="4" spans="2:17" ht="20.100000000000001" customHeight="1">
      <c r="B4" s="1" t="s">
        <v>5</v>
      </c>
      <c r="C4" s="1"/>
      <c r="D4" s="1"/>
      <c r="E4" s="14" t="s">
        <v>1432</v>
      </c>
      <c r="G4" s="995" t="s">
        <v>18</v>
      </c>
      <c r="H4" s="995"/>
      <c r="I4" s="995"/>
      <c r="J4" s="996" t="s">
        <v>2304</v>
      </c>
      <c r="K4" s="996"/>
      <c r="L4" s="584"/>
      <c r="M4" s="584"/>
    </row>
    <row r="5" spans="2:17" ht="20.100000000000001" customHeight="1">
      <c r="B5" s="1" t="s">
        <v>6</v>
      </c>
      <c r="C5" s="1"/>
      <c r="D5" s="1"/>
      <c r="E5" s="15">
        <v>44624</v>
      </c>
      <c r="G5" s="995"/>
      <c r="H5" s="995"/>
      <c r="I5" s="995"/>
      <c r="J5" s="996"/>
      <c r="K5" s="996"/>
      <c r="L5" s="584"/>
      <c r="M5" s="584"/>
    </row>
    <row r="6" spans="2:17" ht="20.100000000000001" customHeight="1">
      <c r="B6" s="1" t="s">
        <v>8</v>
      </c>
      <c r="C6" s="1"/>
      <c r="D6" s="1"/>
      <c r="E6" s="15">
        <v>44624</v>
      </c>
      <c r="G6" s="995"/>
      <c r="H6" s="995"/>
      <c r="I6" s="995"/>
      <c r="J6" s="996"/>
      <c r="K6" s="996"/>
      <c r="L6" s="584"/>
      <c r="M6" s="584"/>
    </row>
    <row r="8" spans="2:17" s="991" customFormat="1" ht="19.7" customHeight="1">
      <c r="B8" s="163" t="s">
        <v>9</v>
      </c>
      <c r="C8" s="163" t="s">
        <v>10</v>
      </c>
      <c r="D8" s="163" t="s">
        <v>11</v>
      </c>
      <c r="E8" s="276" t="s">
        <v>12</v>
      </c>
      <c r="F8" s="276" t="s">
        <v>2305</v>
      </c>
      <c r="G8" s="276" t="s">
        <v>14</v>
      </c>
      <c r="H8" s="997" t="s">
        <v>15</v>
      </c>
      <c r="I8" s="997" t="s">
        <v>16</v>
      </c>
      <c r="J8" s="276" t="s">
        <v>17</v>
      </c>
      <c r="K8" s="276" t="s">
        <v>18</v>
      </c>
      <c r="L8" s="276" t="s">
        <v>19</v>
      </c>
      <c r="M8" s="163" t="s">
        <v>20</v>
      </c>
      <c r="N8" s="163" t="s">
        <v>21</v>
      </c>
      <c r="O8" s="276" t="s">
        <v>22</v>
      </c>
      <c r="P8" s="998" t="s">
        <v>23</v>
      </c>
      <c r="Q8" s="999" t="s">
        <v>24</v>
      </c>
    </row>
    <row r="9" spans="2:17" s="991" customFormat="1" ht="19.7" customHeight="1">
      <c r="B9" s="163"/>
      <c r="C9" s="163"/>
      <c r="D9" s="163"/>
      <c r="E9" s="483"/>
      <c r="F9" s="276"/>
      <c r="G9" s="487"/>
      <c r="H9" s="514">
        <f t="shared" ref="H9:H19" si="0">F9*G9</f>
        <v>0</v>
      </c>
      <c r="I9" s="997"/>
      <c r="J9" s="276"/>
      <c r="K9" s="276"/>
      <c r="L9" s="276"/>
      <c r="M9" s="998"/>
      <c r="N9" s="163"/>
      <c r="O9" s="276"/>
      <c r="P9" s="998"/>
      <c r="Q9" s="999"/>
    </row>
    <row r="10" spans="2:17" s="1008" customFormat="1" ht="19.5" customHeight="1">
      <c r="B10" s="1000"/>
      <c r="C10" s="1001" t="s">
        <v>2306</v>
      </c>
      <c r="D10" s="1001" t="s">
        <v>2306</v>
      </c>
      <c r="E10" s="88" t="s">
        <v>2307</v>
      </c>
      <c r="F10" s="93">
        <v>3</v>
      </c>
      <c r="G10" s="63">
        <v>24120</v>
      </c>
      <c r="H10" s="1002">
        <f t="shared" si="0"/>
        <v>72360</v>
      </c>
      <c r="I10" s="1003"/>
      <c r="J10" s="92" t="s">
        <v>2308</v>
      </c>
      <c r="K10" s="1004"/>
      <c r="L10" s="1004"/>
      <c r="M10" s="1005">
        <v>44606</v>
      </c>
      <c r="N10" s="1001" t="s">
        <v>648</v>
      </c>
      <c r="O10" s="1006">
        <v>44624</v>
      </c>
      <c r="P10" s="1005"/>
      <c r="Q10" s="1007">
        <v>44629</v>
      </c>
    </row>
    <row r="11" spans="2:17" s="1008" customFormat="1" ht="19.7" customHeight="1">
      <c r="B11" s="1009"/>
      <c r="C11" s="1001" t="s">
        <v>2306</v>
      </c>
      <c r="D11" s="1001" t="s">
        <v>2306</v>
      </c>
      <c r="E11" s="91" t="s">
        <v>2309</v>
      </c>
      <c r="F11" s="1004">
        <v>6</v>
      </c>
      <c r="G11" s="63">
        <v>5000</v>
      </c>
      <c r="H11" s="1002">
        <f t="shared" si="0"/>
        <v>30000</v>
      </c>
      <c r="I11" s="1004"/>
      <c r="J11" s="92" t="s">
        <v>2310</v>
      </c>
      <c r="K11" s="1004"/>
      <c r="L11" s="1004"/>
      <c r="M11" s="1005">
        <v>44606</v>
      </c>
      <c r="N11" s="1001" t="s">
        <v>648</v>
      </c>
      <c r="O11" s="1006">
        <v>44624</v>
      </c>
      <c r="P11" s="1005"/>
      <c r="Q11" s="1007">
        <v>44629</v>
      </c>
    </row>
    <row r="12" spans="2:17" s="1008" customFormat="1" ht="19.7" customHeight="1">
      <c r="B12" s="1009"/>
      <c r="C12" s="1001" t="s">
        <v>2306</v>
      </c>
      <c r="D12" s="1001" t="s">
        <v>2306</v>
      </c>
      <c r="E12" s="88" t="s">
        <v>2311</v>
      </c>
      <c r="F12" s="93">
        <v>6</v>
      </c>
      <c r="G12" s="63">
        <v>5740</v>
      </c>
      <c r="H12" s="1002">
        <f t="shared" si="0"/>
        <v>34440</v>
      </c>
      <c r="I12" s="1004"/>
      <c r="J12" s="92" t="s">
        <v>2312</v>
      </c>
      <c r="K12" s="1004"/>
      <c r="L12" s="1004"/>
      <c r="M12" s="1005">
        <v>44606</v>
      </c>
      <c r="N12" s="1001" t="s">
        <v>648</v>
      </c>
      <c r="O12" s="1006">
        <v>44624</v>
      </c>
      <c r="P12" s="1005"/>
      <c r="Q12" s="1007">
        <v>44629</v>
      </c>
    </row>
    <row r="13" spans="2:17" s="1008" customFormat="1" ht="19.7" customHeight="1">
      <c r="B13" s="1009"/>
      <c r="C13" s="1001" t="s">
        <v>2306</v>
      </c>
      <c r="D13" s="1001" t="s">
        <v>2306</v>
      </c>
      <c r="E13" s="91" t="s">
        <v>2313</v>
      </c>
      <c r="F13" s="1004">
        <v>6</v>
      </c>
      <c r="G13" s="63">
        <v>5740</v>
      </c>
      <c r="H13" s="142">
        <f t="shared" si="0"/>
        <v>34440</v>
      </c>
      <c r="I13" s="1004"/>
      <c r="J13" s="92" t="s">
        <v>2314</v>
      </c>
      <c r="K13" s="1004"/>
      <c r="L13" s="1004"/>
      <c r="M13" s="1005">
        <v>44606</v>
      </c>
      <c r="N13" s="1001" t="s">
        <v>648</v>
      </c>
      <c r="O13" s="1006">
        <v>44624</v>
      </c>
      <c r="P13" s="1005"/>
      <c r="Q13" s="1007">
        <v>44629</v>
      </c>
    </row>
    <row r="14" spans="2:17" s="1008" customFormat="1" ht="19.7" customHeight="1">
      <c r="B14" s="1009"/>
      <c r="C14" s="1001" t="s">
        <v>2306</v>
      </c>
      <c r="D14" s="1001" t="s">
        <v>2306</v>
      </c>
      <c r="E14" s="594" t="s">
        <v>2315</v>
      </c>
      <c r="F14" s="72">
        <v>12</v>
      </c>
      <c r="G14" s="76">
        <v>1030</v>
      </c>
      <c r="H14" s="1010">
        <f>F14*G14</f>
        <v>12360</v>
      </c>
      <c r="I14" s="1011"/>
      <c r="J14" s="70" t="s">
        <v>2316</v>
      </c>
      <c r="K14" s="1012" t="s">
        <v>2317</v>
      </c>
      <c r="L14" s="1004"/>
      <c r="M14" s="1005">
        <v>44606</v>
      </c>
      <c r="N14" s="1001" t="s">
        <v>648</v>
      </c>
      <c r="O14" s="1006">
        <v>44624</v>
      </c>
      <c r="P14" s="1005"/>
      <c r="Q14" s="1007">
        <v>44629</v>
      </c>
    </row>
    <row r="15" spans="2:17" s="1008" customFormat="1" ht="19.7" customHeight="1">
      <c r="B15" s="1009"/>
      <c r="C15" s="1001" t="s">
        <v>2306</v>
      </c>
      <c r="D15" s="1001" t="s">
        <v>2306</v>
      </c>
      <c r="E15" s="88" t="s">
        <v>2318</v>
      </c>
      <c r="F15" s="93">
        <v>12</v>
      </c>
      <c r="G15" s="63">
        <v>1180</v>
      </c>
      <c r="H15" s="142">
        <f t="shared" si="0"/>
        <v>14160</v>
      </c>
      <c r="I15" s="1004"/>
      <c r="J15" s="92" t="s">
        <v>2319</v>
      </c>
      <c r="K15" s="1012" t="s">
        <v>2317</v>
      </c>
      <c r="L15" s="1004"/>
      <c r="M15" s="1005">
        <v>44606</v>
      </c>
      <c r="N15" s="1001" t="s">
        <v>648</v>
      </c>
      <c r="O15" s="1006">
        <v>44624</v>
      </c>
      <c r="P15" s="1005"/>
      <c r="Q15" s="1007">
        <v>44629</v>
      </c>
    </row>
    <row r="16" spans="2:17" ht="19.7" customHeight="1">
      <c r="B16" s="1013"/>
      <c r="C16" s="1001" t="s">
        <v>2306</v>
      </c>
      <c r="D16" s="1001" t="s">
        <v>2306</v>
      </c>
      <c r="E16" s="17" t="s">
        <v>2320</v>
      </c>
      <c r="F16" s="276">
        <v>1</v>
      </c>
      <c r="G16" s="203">
        <v>21480</v>
      </c>
      <c r="H16" s="487">
        <f t="shared" si="0"/>
        <v>21480</v>
      </c>
      <c r="I16" s="276"/>
      <c r="J16" s="62"/>
      <c r="K16" s="276"/>
      <c r="L16" s="276"/>
      <c r="M16" s="1005">
        <v>44606</v>
      </c>
      <c r="N16" s="1001" t="s">
        <v>648</v>
      </c>
      <c r="O16" s="1006">
        <v>44624</v>
      </c>
      <c r="P16" s="1014"/>
      <c r="Q16" s="1015"/>
    </row>
    <row r="17" spans="2:17" s="1017" customFormat="1" ht="19.7" customHeight="1">
      <c r="B17" s="163"/>
      <c r="C17" s="163"/>
      <c r="D17" s="163"/>
      <c r="E17" s="54"/>
      <c r="F17" s="276"/>
      <c r="G17" s="203"/>
      <c r="H17" s="487">
        <f t="shared" si="0"/>
        <v>0</v>
      </c>
      <c r="I17" s="276"/>
      <c r="J17" s="62"/>
      <c r="K17" s="276"/>
      <c r="L17" s="276"/>
      <c r="M17" s="998"/>
      <c r="N17" s="163"/>
      <c r="O17" s="1016"/>
      <c r="P17" s="1014"/>
      <c r="Q17" s="1015"/>
    </row>
    <row r="18" spans="2:17" ht="19.7" customHeight="1">
      <c r="B18" s="163"/>
      <c r="C18" s="466" t="s">
        <v>178</v>
      </c>
      <c r="D18" s="466" t="s">
        <v>178</v>
      </c>
      <c r="E18" s="54" t="s">
        <v>2321</v>
      </c>
      <c r="F18" s="276">
        <v>6</v>
      </c>
      <c r="G18" s="203">
        <v>170</v>
      </c>
      <c r="H18" s="487">
        <f t="shared" si="0"/>
        <v>1020</v>
      </c>
      <c r="I18" s="276"/>
      <c r="J18" s="62" t="s">
        <v>1270</v>
      </c>
      <c r="K18" s="276"/>
      <c r="L18" s="276"/>
      <c r="M18" s="1005">
        <v>44606</v>
      </c>
      <c r="N18" s="1001" t="s">
        <v>648</v>
      </c>
      <c r="O18" s="1006">
        <v>44623</v>
      </c>
      <c r="P18" s="1014">
        <v>44623</v>
      </c>
      <c r="Q18" s="1015">
        <v>44623</v>
      </c>
    </row>
    <row r="19" spans="2:17" ht="19.7" customHeight="1">
      <c r="B19" s="163"/>
      <c r="C19" s="466" t="s">
        <v>178</v>
      </c>
      <c r="D19" s="466" t="s">
        <v>178</v>
      </c>
      <c r="E19" s="54" t="s">
        <v>2322</v>
      </c>
      <c r="F19" s="276">
        <v>12</v>
      </c>
      <c r="G19" s="203">
        <v>750</v>
      </c>
      <c r="H19" s="487">
        <f t="shared" si="0"/>
        <v>9000</v>
      </c>
      <c r="I19" s="276"/>
      <c r="J19" s="62" t="s">
        <v>1877</v>
      </c>
      <c r="K19" s="276"/>
      <c r="L19" s="276"/>
      <c r="M19" s="1005">
        <v>44606</v>
      </c>
      <c r="N19" s="1001" t="s">
        <v>648</v>
      </c>
      <c r="O19" s="1006">
        <v>44623</v>
      </c>
      <c r="P19" s="1014">
        <v>44623</v>
      </c>
      <c r="Q19" s="1015">
        <v>44623</v>
      </c>
    </row>
    <row r="20" spans="2:17" ht="19.7" customHeight="1">
      <c r="B20" s="163"/>
      <c r="C20" s="466" t="s">
        <v>178</v>
      </c>
      <c r="D20" s="466" t="s">
        <v>178</v>
      </c>
      <c r="E20" s="54" t="s">
        <v>2323</v>
      </c>
      <c r="F20" s="465">
        <v>12</v>
      </c>
      <c r="G20" s="52">
        <v>190</v>
      </c>
      <c r="H20" s="514">
        <f>F20*G20</f>
        <v>2280</v>
      </c>
      <c r="I20" s="465"/>
      <c r="J20" s="146" t="s">
        <v>2324</v>
      </c>
      <c r="K20" s="276"/>
      <c r="L20" s="276"/>
      <c r="M20" s="1005">
        <v>44606</v>
      </c>
      <c r="N20" s="1001" t="s">
        <v>648</v>
      </c>
      <c r="O20" s="1006">
        <v>44623</v>
      </c>
      <c r="P20" s="1014">
        <v>44623</v>
      </c>
      <c r="Q20" s="1015">
        <v>44623</v>
      </c>
    </row>
    <row r="21" spans="2:17" ht="19.7" customHeight="1">
      <c r="B21" s="163"/>
      <c r="C21" s="163"/>
      <c r="D21" s="163"/>
      <c r="E21" s="54"/>
      <c r="F21" s="276"/>
      <c r="G21" s="203"/>
      <c r="H21" s="487"/>
      <c r="I21" s="276"/>
      <c r="J21" s="62"/>
      <c r="K21" s="276"/>
      <c r="L21" s="276"/>
      <c r="M21" s="998"/>
      <c r="N21" s="163"/>
      <c r="O21" s="1016"/>
      <c r="P21" s="1014"/>
      <c r="Q21" s="1015"/>
    </row>
    <row r="22" spans="2:17" ht="19.7" customHeight="1">
      <c r="B22" s="163"/>
      <c r="C22" s="163"/>
      <c r="D22" s="163"/>
      <c r="E22" s="54"/>
      <c r="F22" s="276"/>
      <c r="G22" s="203"/>
      <c r="H22" s="487"/>
      <c r="I22" s="276"/>
      <c r="J22" s="62"/>
      <c r="K22" s="276"/>
      <c r="L22" s="276"/>
      <c r="M22" s="998"/>
      <c r="N22" s="163"/>
      <c r="O22" s="1016"/>
      <c r="P22" s="1014"/>
      <c r="Q22" s="1015"/>
    </row>
    <row r="23" spans="2:17" ht="19.7" customHeight="1">
      <c r="B23" s="163"/>
      <c r="C23" s="163"/>
      <c r="D23" s="163"/>
      <c r="E23" s="54"/>
      <c r="F23" s="276"/>
      <c r="G23" s="203"/>
      <c r="H23" s="487"/>
      <c r="I23" s="276"/>
      <c r="J23" s="62"/>
      <c r="K23" s="276"/>
      <c r="L23" s="276"/>
      <c r="M23" s="998"/>
      <c r="N23" s="163"/>
      <c r="O23" s="1016"/>
      <c r="P23" s="1014"/>
      <c r="Q23" s="1015"/>
    </row>
    <row r="24" spans="2:17" ht="19.7" customHeight="1">
      <c r="B24" s="163"/>
      <c r="C24" s="163"/>
      <c r="D24" s="163"/>
      <c r="E24" s="54"/>
      <c r="F24" s="276"/>
      <c r="G24" s="203"/>
      <c r="H24" s="487"/>
      <c r="I24" s="276"/>
      <c r="J24" s="62"/>
      <c r="K24" s="276"/>
      <c r="L24" s="276"/>
      <c r="M24" s="998"/>
      <c r="N24" s="163"/>
      <c r="O24" s="1016"/>
      <c r="P24" s="1014"/>
      <c r="Q24" s="1015"/>
    </row>
    <row r="25" spans="2:17" ht="19.7" customHeight="1">
      <c r="B25" s="163"/>
      <c r="C25" s="163"/>
      <c r="D25" s="163"/>
      <c r="E25" s="54"/>
      <c r="F25" s="276"/>
      <c r="G25" s="203"/>
      <c r="H25" s="487"/>
      <c r="I25" s="276"/>
      <c r="J25" s="62"/>
      <c r="K25" s="276"/>
      <c r="L25" s="276"/>
      <c r="M25" s="998"/>
      <c r="N25" s="163"/>
      <c r="O25" s="1016"/>
      <c r="P25" s="1014"/>
      <c r="Q25" s="1015"/>
    </row>
    <row r="26" spans="2:17" ht="19.7" customHeight="1">
      <c r="B26" s="163"/>
      <c r="C26" s="163"/>
      <c r="D26" s="163"/>
      <c r="E26" s="54"/>
      <c r="F26" s="276"/>
      <c r="G26" s="203"/>
      <c r="H26" s="487"/>
      <c r="I26" s="276"/>
      <c r="J26" s="62"/>
      <c r="K26" s="276"/>
      <c r="L26" s="276"/>
      <c r="M26" s="998"/>
      <c r="N26" s="163"/>
      <c r="O26" s="1016"/>
      <c r="P26" s="1014"/>
      <c r="Q26" s="1015"/>
    </row>
    <row r="27" spans="2:17" ht="19.7" customHeight="1">
      <c r="B27" s="163"/>
      <c r="C27" s="163"/>
      <c r="D27" s="163"/>
      <c r="E27" s="54"/>
      <c r="F27" s="276"/>
      <c r="G27" s="203"/>
      <c r="H27" s="487"/>
      <c r="I27" s="276"/>
      <c r="J27" s="62"/>
      <c r="K27" s="276"/>
      <c r="L27" s="276"/>
      <c r="M27" s="998"/>
      <c r="N27" s="163"/>
      <c r="O27" s="1016"/>
      <c r="P27" s="1014"/>
      <c r="Q27" s="1015"/>
    </row>
    <row r="28" spans="2:17" ht="19.7" customHeight="1">
      <c r="B28" s="163"/>
      <c r="C28" s="163"/>
      <c r="D28" s="163"/>
      <c r="E28" s="54"/>
      <c r="F28" s="276"/>
      <c r="G28" s="203"/>
      <c r="H28" s="487"/>
      <c r="I28" s="276"/>
      <c r="J28" s="62"/>
      <c r="K28" s="276"/>
      <c r="L28" s="276"/>
      <c r="M28" s="998"/>
      <c r="N28" s="163"/>
      <c r="O28" s="1016"/>
      <c r="P28" s="1014"/>
      <c r="Q28" s="1015"/>
    </row>
    <row r="29" spans="2:17" ht="19.7" customHeight="1">
      <c r="B29" s="163"/>
      <c r="C29" s="163"/>
      <c r="D29" s="163"/>
      <c r="E29" s="54"/>
      <c r="F29" s="276"/>
      <c r="G29" s="203"/>
      <c r="H29" s="487"/>
      <c r="I29" s="276"/>
      <c r="J29" s="62"/>
      <c r="K29" s="276"/>
      <c r="L29" s="276"/>
      <c r="M29" s="998"/>
      <c r="N29" s="163"/>
      <c r="O29" s="1016"/>
      <c r="P29" s="1014"/>
      <c r="Q29" s="1015"/>
    </row>
    <row r="30" spans="2:17" ht="19.7" customHeight="1">
      <c r="B30" s="163"/>
      <c r="C30" s="163"/>
      <c r="D30" s="163"/>
      <c r="E30" s="54"/>
      <c r="F30" s="276"/>
      <c r="G30" s="203"/>
      <c r="H30" s="487"/>
      <c r="I30" s="276"/>
      <c r="J30" s="62"/>
      <c r="K30" s="276"/>
      <c r="L30" s="276"/>
      <c r="M30" s="998"/>
      <c r="N30" s="163"/>
      <c r="O30" s="1016"/>
      <c r="P30" s="1014"/>
      <c r="Q30" s="1015"/>
    </row>
    <row r="31" spans="2:17" ht="18.75">
      <c r="C31" s="163"/>
      <c r="D31" s="163"/>
      <c r="E31" s="54"/>
      <c r="F31" s="276"/>
      <c r="G31" s="203"/>
      <c r="H31" s="487"/>
      <c r="I31" s="276"/>
      <c r="J31" s="62"/>
    </row>
    <row r="65525" spans="2:2">
      <c r="B65525" s="465" t="s">
        <v>2325</v>
      </c>
    </row>
  </sheetData>
  <mergeCells count="9">
    <mergeCell ref="B10:B16"/>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03DB3-83C4-4FA5-987D-6D9D6E96519B}">
  <dimension ref="B2:Q75"/>
  <sheetViews>
    <sheetView zoomScale="85" zoomScaleNormal="85" workbookViewId="0">
      <pane xSplit="10" ySplit="8" topLeftCell="K54" activePane="bottomRight" state="frozen"/>
      <selection pane="topRight" activeCell="K1" sqref="K1"/>
      <selection pane="bottomLeft" activeCell="A9" sqref="A9"/>
      <selection pane="bottomRight" activeCell="C70" sqref="C70"/>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9.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9.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9.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9.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9.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9.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9.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9.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9.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9.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9.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9.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9.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9.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9.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9.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9.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9.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9.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9.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9.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9.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9.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9.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9.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9.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9.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9.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9.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9.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9.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9.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9.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9.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9.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9.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9.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9.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9.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9.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9.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9.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9.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9.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9.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9.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9.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9.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9.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9.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9.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9.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9.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9.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9.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9.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9.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9.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9.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9.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9.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9.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9.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9.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2326</v>
      </c>
      <c r="G2" s="4" t="s">
        <v>2</v>
      </c>
      <c r="H2" s="5"/>
      <c r="I2" s="6"/>
      <c r="J2" s="125">
        <f>SUM(H:H)</f>
        <v>1145953</v>
      </c>
    </row>
    <row r="3" spans="2:17" ht="20.100000000000001" customHeight="1">
      <c r="B3" s="1" t="s">
        <v>3</v>
      </c>
      <c r="C3" s="1"/>
      <c r="D3" s="1"/>
      <c r="E3" s="14" t="s">
        <v>1056</v>
      </c>
    </row>
    <row r="4" spans="2:17" ht="20.100000000000001" customHeight="1">
      <c r="B4" s="1" t="s">
        <v>5</v>
      </c>
      <c r="C4" s="1"/>
      <c r="D4" s="1"/>
      <c r="E4" s="14">
        <v>191939</v>
      </c>
    </row>
    <row r="5" spans="2:17" ht="20.100000000000001" customHeight="1">
      <c r="B5" s="1" t="s">
        <v>6</v>
      </c>
      <c r="C5" s="1"/>
      <c r="D5" s="1"/>
      <c r="E5" s="15">
        <v>44594</v>
      </c>
    </row>
    <row r="6" spans="2:17" ht="20.100000000000001" customHeight="1">
      <c r="B6" s="1" t="s">
        <v>8</v>
      </c>
      <c r="C6" s="1"/>
      <c r="D6" s="1"/>
      <c r="E6" s="15">
        <v>44665</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16" si="0">F9*G9</f>
        <v>0</v>
      </c>
      <c r="I9" s="18"/>
      <c r="J9" s="146"/>
      <c r="K9" s="146"/>
      <c r="L9" s="17"/>
      <c r="M9" s="19"/>
      <c r="N9" s="16"/>
      <c r="O9" s="17"/>
      <c r="P9" s="19"/>
      <c r="Q9" s="21"/>
    </row>
    <row r="10" spans="2:17" s="9" customFormat="1" ht="19.7" customHeight="1">
      <c r="B10" s="16">
        <v>1</v>
      </c>
      <c r="C10" s="1018" t="s">
        <v>25</v>
      </c>
      <c r="D10" s="1018" t="s">
        <v>25</v>
      </c>
      <c r="E10" s="1019" t="s">
        <v>2327</v>
      </c>
      <c r="F10" s="1020">
        <v>1</v>
      </c>
      <c r="G10" s="52">
        <v>743000</v>
      </c>
      <c r="H10" s="291">
        <f t="shared" si="0"/>
        <v>743000</v>
      </c>
      <c r="I10" s="18"/>
      <c r="J10" s="1021" t="s">
        <v>2328</v>
      </c>
      <c r="K10" s="146" t="s">
        <v>2329</v>
      </c>
      <c r="L10" s="17"/>
      <c r="M10" s="19">
        <v>44516</v>
      </c>
      <c r="N10" s="16"/>
      <c r="O10" s="56">
        <v>44229</v>
      </c>
      <c r="P10" s="19">
        <v>44620</v>
      </c>
      <c r="Q10" s="19">
        <v>44620</v>
      </c>
    </row>
    <row r="11" spans="2:17" s="9" customFormat="1" ht="19.7" customHeight="1">
      <c r="B11" s="16">
        <v>1</v>
      </c>
      <c r="C11" s="1018" t="s">
        <v>25</v>
      </c>
      <c r="D11" s="1018" t="s">
        <v>25</v>
      </c>
      <c r="E11" s="1019" t="s">
        <v>62</v>
      </c>
      <c r="F11" s="1020">
        <v>1</v>
      </c>
      <c r="G11" s="52">
        <v>5000</v>
      </c>
      <c r="H11" s="52">
        <f>F11*G11</f>
        <v>5000</v>
      </c>
      <c r="I11" s="18"/>
      <c r="J11" s="54"/>
      <c r="K11" s="146" t="s">
        <v>2329</v>
      </c>
      <c r="L11" s="17"/>
      <c r="M11" s="19">
        <v>44516</v>
      </c>
      <c r="N11" s="16"/>
      <c r="O11" s="56">
        <v>44229</v>
      </c>
      <c r="P11" s="19">
        <v>44620</v>
      </c>
      <c r="Q11" s="19">
        <v>44620</v>
      </c>
    </row>
    <row r="12" spans="2:17" s="9" customFormat="1" ht="19.7" customHeight="1">
      <c r="B12" s="16">
        <v>1</v>
      </c>
      <c r="C12" s="1018" t="s">
        <v>25</v>
      </c>
      <c r="D12" s="1018" t="s">
        <v>25</v>
      </c>
      <c r="E12" s="1019" t="s">
        <v>2330</v>
      </c>
      <c r="F12" s="1020">
        <v>1</v>
      </c>
      <c r="G12" s="52">
        <v>7000</v>
      </c>
      <c r="H12" s="290">
        <f t="shared" si="0"/>
        <v>7000</v>
      </c>
      <c r="I12" s="18"/>
      <c r="J12" s="1021"/>
      <c r="K12" s="146" t="s">
        <v>2329</v>
      </c>
      <c r="L12" s="17"/>
      <c r="M12" s="19">
        <v>44516</v>
      </c>
      <c r="N12" s="16"/>
      <c r="O12" s="56">
        <v>44229</v>
      </c>
      <c r="P12" s="19">
        <v>44620</v>
      </c>
      <c r="Q12" s="19">
        <v>44620</v>
      </c>
    </row>
    <row r="13" spans="2:17" s="9" customFormat="1" ht="19.7" customHeight="1">
      <c r="B13" s="16">
        <v>2</v>
      </c>
      <c r="C13" s="1018" t="s">
        <v>25</v>
      </c>
      <c r="D13" s="1018" t="s">
        <v>25</v>
      </c>
      <c r="E13" s="1019" t="s">
        <v>2331</v>
      </c>
      <c r="F13" s="1020">
        <v>1</v>
      </c>
      <c r="G13" s="52">
        <v>63000</v>
      </c>
      <c r="H13" s="293">
        <f t="shared" si="0"/>
        <v>63000</v>
      </c>
      <c r="I13" s="61"/>
      <c r="J13" s="1021" t="s">
        <v>2332</v>
      </c>
      <c r="K13" s="146" t="s">
        <v>2329</v>
      </c>
      <c r="L13" s="17"/>
      <c r="M13" s="19">
        <v>44516</v>
      </c>
      <c r="N13" s="16"/>
      <c r="O13" s="56">
        <v>44229</v>
      </c>
      <c r="P13" s="19">
        <v>44620</v>
      </c>
      <c r="Q13" s="19">
        <v>44620</v>
      </c>
    </row>
    <row r="14" spans="2:17" s="9" customFormat="1" ht="19.7" customHeight="1">
      <c r="B14" s="16">
        <v>3</v>
      </c>
      <c r="C14" s="1018" t="s">
        <v>25</v>
      </c>
      <c r="D14" s="1018" t="s">
        <v>25</v>
      </c>
      <c r="E14" s="1019" t="s">
        <v>2333</v>
      </c>
      <c r="F14" s="1020">
        <v>1</v>
      </c>
      <c r="G14" s="52">
        <v>42000</v>
      </c>
      <c r="H14" s="293">
        <f t="shared" si="0"/>
        <v>42000</v>
      </c>
      <c r="I14" s="61"/>
      <c r="J14" s="50" t="s">
        <v>2334</v>
      </c>
      <c r="K14" s="146" t="s">
        <v>2329</v>
      </c>
      <c r="L14" s="17"/>
      <c r="M14" s="19">
        <v>44516</v>
      </c>
      <c r="N14" s="16"/>
      <c r="O14" s="56">
        <v>44229</v>
      </c>
      <c r="P14" s="19">
        <v>44620</v>
      </c>
      <c r="Q14" s="19">
        <v>44620</v>
      </c>
    </row>
    <row r="15" spans="2:17" s="9" customFormat="1" ht="19.7" customHeight="1">
      <c r="B15" s="16">
        <v>8</v>
      </c>
      <c r="C15" s="1018" t="s">
        <v>25</v>
      </c>
      <c r="D15" s="1018" t="s">
        <v>25</v>
      </c>
      <c r="E15" s="1019" t="s">
        <v>2335</v>
      </c>
      <c r="F15" s="1020">
        <v>1</v>
      </c>
      <c r="G15" s="52">
        <v>9100</v>
      </c>
      <c r="H15" s="293">
        <f t="shared" si="0"/>
        <v>9100</v>
      </c>
      <c r="I15" s="61"/>
      <c r="J15" s="50" t="s">
        <v>2336</v>
      </c>
      <c r="K15" s="146" t="s">
        <v>2329</v>
      </c>
      <c r="L15" s="17"/>
      <c r="M15" s="19">
        <v>44516</v>
      </c>
      <c r="N15" s="16"/>
      <c r="O15" s="56">
        <v>44229</v>
      </c>
      <c r="P15" s="19">
        <v>44620</v>
      </c>
      <c r="Q15" s="19">
        <v>44620</v>
      </c>
    </row>
    <row r="16" spans="2:17" s="9" customFormat="1" ht="19.7" customHeight="1">
      <c r="B16" s="16">
        <v>8</v>
      </c>
      <c r="C16" s="1018" t="s">
        <v>25</v>
      </c>
      <c r="D16" s="1018" t="s">
        <v>25</v>
      </c>
      <c r="E16" s="1019" t="s">
        <v>2337</v>
      </c>
      <c r="F16" s="1020">
        <v>1</v>
      </c>
      <c r="G16" s="52">
        <v>9100</v>
      </c>
      <c r="H16" s="290">
        <f t="shared" si="0"/>
        <v>9100</v>
      </c>
      <c r="I16" s="18"/>
      <c r="J16" s="50" t="s">
        <v>2338</v>
      </c>
      <c r="K16" s="146" t="s">
        <v>2329</v>
      </c>
      <c r="L16" s="17"/>
      <c r="M16" s="19">
        <v>44516</v>
      </c>
      <c r="N16" s="16"/>
      <c r="O16" s="56">
        <v>44229</v>
      </c>
      <c r="P16" s="19">
        <v>44620</v>
      </c>
      <c r="Q16" s="19">
        <v>44620</v>
      </c>
    </row>
    <row r="17" spans="2:17" s="9" customFormat="1" ht="19.7" customHeight="1">
      <c r="B17" s="16">
        <v>8</v>
      </c>
      <c r="C17" s="1018" t="s">
        <v>25</v>
      </c>
      <c r="D17" s="1018" t="s">
        <v>25</v>
      </c>
      <c r="E17" s="58" t="s">
        <v>2339</v>
      </c>
      <c r="F17" s="17">
        <v>1</v>
      </c>
      <c r="G17" s="52">
        <v>16500</v>
      </c>
      <c r="H17" s="52">
        <f>F17*G17</f>
        <v>16500</v>
      </c>
      <c r="I17" s="18"/>
      <c r="J17" s="54"/>
      <c r="K17" s="146" t="s">
        <v>2329</v>
      </c>
      <c r="L17" s="17"/>
      <c r="M17" s="19">
        <v>44516</v>
      </c>
      <c r="N17" s="16"/>
      <c r="O17" s="56">
        <v>44229</v>
      </c>
      <c r="P17" s="19">
        <v>44620</v>
      </c>
      <c r="Q17" s="19">
        <v>44620</v>
      </c>
    </row>
    <row r="18" spans="2:17" s="9" customFormat="1" ht="19.7" customHeight="1">
      <c r="B18" s="16"/>
      <c r="C18" s="16"/>
      <c r="D18" s="16"/>
      <c r="E18" s="54"/>
      <c r="F18" s="17"/>
      <c r="G18" s="52">
        <v>0</v>
      </c>
      <c r="H18" s="52">
        <f>F18*G18</f>
        <v>0</v>
      </c>
      <c r="I18" s="18"/>
      <c r="J18" s="54"/>
      <c r="K18" s="17"/>
      <c r="L18" s="17"/>
      <c r="M18" s="19"/>
      <c r="N18" s="16"/>
      <c r="O18" s="17"/>
      <c r="P18" s="19"/>
      <c r="Q18" s="21"/>
    </row>
    <row r="19" spans="2:17" s="9" customFormat="1" ht="19.7" customHeight="1">
      <c r="B19" s="16">
        <v>10</v>
      </c>
      <c r="C19" s="466" t="s">
        <v>96</v>
      </c>
      <c r="D19" s="466" t="s">
        <v>80</v>
      </c>
      <c r="E19" s="145" t="s">
        <v>2340</v>
      </c>
      <c r="F19" s="17">
        <v>1</v>
      </c>
      <c r="G19" s="52">
        <v>5880</v>
      </c>
      <c r="H19" s="63">
        <f>F19*G19</f>
        <v>5880</v>
      </c>
      <c r="I19" s="18"/>
      <c r="J19" s="177" t="s">
        <v>2341</v>
      </c>
      <c r="K19" s="146" t="s">
        <v>2342</v>
      </c>
      <c r="L19" s="17"/>
      <c r="M19" s="19">
        <v>44610</v>
      </c>
      <c r="N19" s="16"/>
      <c r="O19" s="56">
        <v>44635</v>
      </c>
      <c r="P19" s="19">
        <v>44634</v>
      </c>
      <c r="Q19" s="21">
        <v>44630</v>
      </c>
    </row>
    <row r="20" spans="2:17" s="9" customFormat="1" ht="19.7" customHeight="1">
      <c r="B20" s="16">
        <v>10</v>
      </c>
      <c r="C20" s="466" t="s">
        <v>87</v>
      </c>
      <c r="D20" s="466" t="s">
        <v>80</v>
      </c>
      <c r="E20" s="145" t="s">
        <v>2343</v>
      </c>
      <c r="F20" s="17">
        <v>1</v>
      </c>
      <c r="G20" s="52">
        <v>4620</v>
      </c>
      <c r="H20" s="63">
        <f>F20*G20</f>
        <v>4620</v>
      </c>
      <c r="I20" s="18"/>
      <c r="J20" s="54" t="s">
        <v>2344</v>
      </c>
      <c r="K20" s="146" t="s">
        <v>2342</v>
      </c>
      <c r="L20" s="17"/>
      <c r="M20" s="19">
        <v>44610</v>
      </c>
      <c r="N20" s="16"/>
      <c r="O20" s="56">
        <v>44635</v>
      </c>
      <c r="P20" s="19">
        <v>44634</v>
      </c>
      <c r="Q20" s="21">
        <v>44630</v>
      </c>
    </row>
    <row r="21" spans="2:17" s="9" customFormat="1" ht="19.5" customHeight="1">
      <c r="B21" s="16"/>
      <c r="C21" s="16"/>
      <c r="D21" s="16"/>
      <c r="E21" s="145"/>
      <c r="F21" s="17"/>
      <c r="G21" s="52">
        <v>0</v>
      </c>
      <c r="H21" s="63">
        <f>F21*G21</f>
        <v>0</v>
      </c>
      <c r="I21" s="18"/>
      <c r="J21" s="54"/>
      <c r="K21" s="17"/>
      <c r="L21" s="17"/>
      <c r="M21" s="19"/>
      <c r="N21" s="16"/>
      <c r="O21" s="17"/>
      <c r="P21" s="19"/>
      <c r="Q21" s="21"/>
    </row>
    <row r="22" spans="2:17" s="9" customFormat="1" ht="19.7" customHeight="1">
      <c r="B22" s="16"/>
      <c r="C22" s="16"/>
      <c r="D22" s="16"/>
      <c r="E22" s="145"/>
      <c r="F22" s="17"/>
      <c r="G22" s="52">
        <v>0</v>
      </c>
      <c r="H22" s="63">
        <f t="shared" ref="H22:H74" si="1">F22*G22</f>
        <v>0</v>
      </c>
      <c r="I22" s="18"/>
      <c r="J22" s="54"/>
      <c r="K22" s="17"/>
      <c r="L22" s="17"/>
      <c r="M22" s="19"/>
      <c r="N22" s="16"/>
      <c r="O22" s="17"/>
      <c r="P22" s="19"/>
      <c r="Q22" s="21"/>
    </row>
    <row r="23" spans="2:17" s="9" customFormat="1" ht="19.7" customHeight="1">
      <c r="B23" s="381">
        <v>8</v>
      </c>
      <c r="C23" s="1022" t="s">
        <v>96</v>
      </c>
      <c r="D23" s="1022" t="s">
        <v>80</v>
      </c>
      <c r="E23" s="1023" t="s">
        <v>2345</v>
      </c>
      <c r="F23" s="1024">
        <v>1</v>
      </c>
      <c r="G23" s="52">
        <v>11240</v>
      </c>
      <c r="H23" s="514">
        <f t="shared" si="1"/>
        <v>11240</v>
      </c>
      <c r="I23" s="997"/>
      <c r="J23" s="483" t="s">
        <v>2346</v>
      </c>
      <c r="K23" s="292"/>
      <c r="L23" s="17"/>
      <c r="M23" s="19">
        <v>44627</v>
      </c>
      <c r="N23" s="16"/>
      <c r="O23" s="17"/>
      <c r="P23" s="19">
        <v>44655</v>
      </c>
      <c r="Q23" s="21">
        <v>44636</v>
      </c>
    </row>
    <row r="24" spans="2:17" s="9" customFormat="1" ht="19.7" customHeight="1">
      <c r="B24" s="381">
        <v>8</v>
      </c>
      <c r="C24" s="1022" t="s">
        <v>96</v>
      </c>
      <c r="D24" s="1022" t="s">
        <v>80</v>
      </c>
      <c r="E24" s="1023" t="s">
        <v>1362</v>
      </c>
      <c r="F24" s="1024">
        <v>2</v>
      </c>
      <c r="G24" s="52">
        <v>600</v>
      </c>
      <c r="H24" s="514">
        <f t="shared" si="1"/>
        <v>1200</v>
      </c>
      <c r="I24" s="997"/>
      <c r="J24" s="483" t="s">
        <v>2347</v>
      </c>
      <c r="K24" s="17"/>
      <c r="L24" s="17"/>
      <c r="M24" s="19">
        <v>44627</v>
      </c>
      <c r="N24" s="16"/>
      <c r="O24" s="17"/>
      <c r="P24" s="19">
        <v>44634</v>
      </c>
      <c r="Q24" s="21">
        <v>44634</v>
      </c>
    </row>
    <row r="25" spans="2:17" s="9" customFormat="1" ht="19.7" customHeight="1">
      <c r="B25" s="381">
        <v>8</v>
      </c>
      <c r="C25" s="1022" t="s">
        <v>178</v>
      </c>
      <c r="D25" s="1022" t="s">
        <v>178</v>
      </c>
      <c r="E25" s="1023" t="s">
        <v>2348</v>
      </c>
      <c r="F25" s="1024">
        <v>1</v>
      </c>
      <c r="G25" s="52">
        <v>2611</v>
      </c>
      <c r="H25" s="514">
        <f t="shared" si="1"/>
        <v>2611</v>
      </c>
      <c r="I25" s="997"/>
      <c r="J25" s="483" t="s">
        <v>2349</v>
      </c>
      <c r="K25" s="17"/>
      <c r="L25" s="17"/>
      <c r="M25" s="19"/>
      <c r="N25" s="16"/>
      <c r="O25" s="17"/>
      <c r="P25" s="19"/>
      <c r="Q25" s="21">
        <v>44642</v>
      </c>
    </row>
    <row r="26" spans="2:17" s="9" customFormat="1" ht="19.7" customHeight="1">
      <c r="B26" s="16"/>
      <c r="C26" s="16"/>
      <c r="D26" s="16"/>
      <c r="E26" s="145"/>
      <c r="F26" s="17"/>
      <c r="G26" s="52">
        <v>0</v>
      </c>
      <c r="H26" s="63">
        <f t="shared" si="1"/>
        <v>0</v>
      </c>
      <c r="I26" s="18"/>
      <c r="J26" s="54"/>
      <c r="K26" s="17"/>
      <c r="L26" s="17"/>
      <c r="M26" s="19"/>
      <c r="N26" s="16"/>
      <c r="O26" s="17"/>
      <c r="P26" s="19"/>
      <c r="Q26" s="21"/>
    </row>
    <row r="27" spans="2:17" s="9" customFormat="1" ht="19.7" customHeight="1">
      <c r="B27" s="16">
        <v>8</v>
      </c>
      <c r="C27" s="466" t="s">
        <v>178</v>
      </c>
      <c r="D27" s="466" t="s">
        <v>178</v>
      </c>
      <c r="E27" s="522" t="s">
        <v>2350</v>
      </c>
      <c r="F27" s="1025">
        <v>1</v>
      </c>
      <c r="G27" s="1026">
        <v>11470</v>
      </c>
      <c r="H27" s="1027">
        <f t="shared" si="1"/>
        <v>11470</v>
      </c>
      <c r="I27" s="310"/>
      <c r="J27" s="311" t="s">
        <v>2351</v>
      </c>
      <c r="K27" s="146" t="s">
        <v>2352</v>
      </c>
      <c r="L27" s="17"/>
      <c r="M27" s="19">
        <v>44624</v>
      </c>
      <c r="N27" s="16"/>
      <c r="O27" s="17"/>
      <c r="P27" s="19">
        <v>44637</v>
      </c>
      <c r="Q27" s="21">
        <v>44637</v>
      </c>
    </row>
    <row r="28" spans="2:17" s="9" customFormat="1" ht="19.7" customHeight="1">
      <c r="B28" s="16">
        <v>8</v>
      </c>
      <c r="C28" s="466" t="s">
        <v>100</v>
      </c>
      <c r="D28" s="466" t="s">
        <v>100</v>
      </c>
      <c r="E28" s="145" t="s">
        <v>2353</v>
      </c>
      <c r="F28" s="832">
        <v>4</v>
      </c>
      <c r="G28" s="52">
        <v>780</v>
      </c>
      <c r="H28" s="1027">
        <f t="shared" si="1"/>
        <v>3120</v>
      </c>
      <c r="I28" s="310"/>
      <c r="J28" s="146" t="s">
        <v>2354</v>
      </c>
      <c r="K28" s="146" t="s">
        <v>2352</v>
      </c>
      <c r="L28" s="17"/>
      <c r="M28" s="19">
        <v>44624</v>
      </c>
      <c r="N28" s="16"/>
      <c r="O28" s="17"/>
      <c r="P28" s="19">
        <v>44637</v>
      </c>
      <c r="Q28" s="21">
        <v>44637</v>
      </c>
    </row>
    <row r="29" spans="2:17" s="9" customFormat="1" ht="19.7" customHeight="1">
      <c r="B29" s="16">
        <v>8</v>
      </c>
      <c r="C29" s="466" t="s">
        <v>100</v>
      </c>
      <c r="D29" s="466" t="s">
        <v>100</v>
      </c>
      <c r="E29" s="522" t="s">
        <v>1104</v>
      </c>
      <c r="F29" s="1025">
        <v>4</v>
      </c>
      <c r="G29" s="52">
        <v>330</v>
      </c>
      <c r="H29" s="1027">
        <f>F29*G29</f>
        <v>1320</v>
      </c>
      <c r="I29" s="310"/>
      <c r="J29" s="311" t="s">
        <v>2355</v>
      </c>
      <c r="K29" s="146" t="s">
        <v>2352</v>
      </c>
      <c r="L29" s="17"/>
      <c r="M29" s="19">
        <v>44624</v>
      </c>
      <c r="N29" s="16"/>
      <c r="O29" s="17"/>
      <c r="P29" s="19">
        <v>44637</v>
      </c>
      <c r="Q29" s="21">
        <v>44637</v>
      </c>
    </row>
    <row r="30" spans="2:17" s="9" customFormat="1" ht="19.7" customHeight="1">
      <c r="B30" s="16">
        <v>8</v>
      </c>
      <c r="C30" s="466" t="s">
        <v>100</v>
      </c>
      <c r="D30" s="466" t="s">
        <v>100</v>
      </c>
      <c r="E30" s="522" t="s">
        <v>2356</v>
      </c>
      <c r="F30" s="1025">
        <v>2</v>
      </c>
      <c r="G30" s="52">
        <v>330</v>
      </c>
      <c r="H30" s="1027">
        <f>F30*G30</f>
        <v>660</v>
      </c>
      <c r="I30" s="310"/>
      <c r="J30" s="311" t="s">
        <v>2355</v>
      </c>
      <c r="K30" s="146" t="s">
        <v>2352</v>
      </c>
      <c r="L30" s="17"/>
      <c r="M30" s="19">
        <v>44624</v>
      </c>
      <c r="N30" s="16"/>
      <c r="O30" s="17"/>
      <c r="P30" s="19">
        <v>44637</v>
      </c>
      <c r="Q30" s="21">
        <v>44637</v>
      </c>
    </row>
    <row r="31" spans="2:17" s="9" customFormat="1" ht="19.7" customHeight="1">
      <c r="B31" s="16">
        <v>8</v>
      </c>
      <c r="C31" s="16" t="s">
        <v>113</v>
      </c>
      <c r="D31" s="16" t="s">
        <v>178</v>
      </c>
      <c r="E31" s="145" t="s">
        <v>2357</v>
      </c>
      <c r="F31" s="17">
        <v>4</v>
      </c>
      <c r="G31" s="52">
        <v>569</v>
      </c>
      <c r="H31" s="63">
        <f>F31*G31</f>
        <v>2276</v>
      </c>
      <c r="I31" s="18"/>
      <c r="J31" s="54" t="s">
        <v>2358</v>
      </c>
      <c r="K31" s="146" t="s">
        <v>2352</v>
      </c>
      <c r="L31" s="17"/>
      <c r="M31" s="19">
        <v>44624</v>
      </c>
      <c r="N31" s="16"/>
      <c r="O31" s="17"/>
      <c r="P31" s="19">
        <v>44637</v>
      </c>
      <c r="Q31" s="21">
        <v>44637</v>
      </c>
    </row>
    <row r="32" spans="2:17" s="9" customFormat="1" ht="19.7" customHeight="1">
      <c r="B32" s="16">
        <v>8</v>
      </c>
      <c r="C32" s="466" t="s">
        <v>100</v>
      </c>
      <c r="D32" s="466" t="s">
        <v>100</v>
      </c>
      <c r="E32" s="145" t="s">
        <v>553</v>
      </c>
      <c r="F32" s="832">
        <v>2</v>
      </c>
      <c r="G32" s="52">
        <v>147</v>
      </c>
      <c r="H32" s="1027">
        <f t="shared" si="1"/>
        <v>294</v>
      </c>
      <c r="I32" s="310"/>
      <c r="J32" s="146" t="s">
        <v>1042</v>
      </c>
      <c r="K32" s="146" t="s">
        <v>2352</v>
      </c>
      <c r="L32" s="17"/>
      <c r="M32" s="19">
        <v>44624</v>
      </c>
      <c r="N32" s="16"/>
      <c r="O32" s="17"/>
      <c r="P32" s="19">
        <v>44637</v>
      </c>
      <c r="Q32" s="21">
        <v>44637</v>
      </c>
    </row>
    <row r="33" spans="2:17" s="9" customFormat="1" ht="19.7" customHeight="1">
      <c r="B33" s="16">
        <v>8</v>
      </c>
      <c r="C33" s="466" t="s">
        <v>100</v>
      </c>
      <c r="D33" s="466" t="s">
        <v>100</v>
      </c>
      <c r="E33" s="58" t="s">
        <v>2359</v>
      </c>
      <c r="F33" s="1025">
        <v>1</v>
      </c>
      <c r="G33" s="1026">
        <v>78</v>
      </c>
      <c r="H33" s="1027">
        <f t="shared" si="1"/>
        <v>78</v>
      </c>
      <c r="I33" s="310"/>
      <c r="J33" s="311" t="s">
        <v>2360</v>
      </c>
      <c r="K33" s="146" t="s">
        <v>2352</v>
      </c>
      <c r="L33" s="17"/>
      <c r="M33" s="19">
        <v>44624</v>
      </c>
      <c r="N33" s="16"/>
      <c r="O33" s="17"/>
      <c r="P33" s="19">
        <v>44637</v>
      </c>
      <c r="Q33" s="21">
        <v>44637</v>
      </c>
    </row>
    <row r="34" spans="2:17" s="9" customFormat="1" ht="19.7" customHeight="1">
      <c r="B34" s="16">
        <v>8</v>
      </c>
      <c r="C34" s="466" t="s">
        <v>100</v>
      </c>
      <c r="D34" s="466" t="s">
        <v>100</v>
      </c>
      <c r="E34" s="58" t="s">
        <v>2361</v>
      </c>
      <c r="F34" s="1025">
        <v>1</v>
      </c>
      <c r="G34" s="1026">
        <v>880</v>
      </c>
      <c r="H34" s="1027">
        <f t="shared" si="1"/>
        <v>880</v>
      </c>
      <c r="I34" s="310"/>
      <c r="J34" s="311" t="s">
        <v>2362</v>
      </c>
      <c r="K34" s="146" t="s">
        <v>2352</v>
      </c>
      <c r="L34" s="17"/>
      <c r="M34" s="19">
        <v>44624</v>
      </c>
      <c r="N34" s="16"/>
      <c r="O34" s="17"/>
      <c r="P34" s="19">
        <v>44637</v>
      </c>
      <c r="Q34" s="21">
        <v>44637</v>
      </c>
    </row>
    <row r="35" spans="2:17" s="9" customFormat="1" ht="19.7" customHeight="1">
      <c r="B35" s="16">
        <v>8</v>
      </c>
      <c r="C35" s="466" t="s">
        <v>178</v>
      </c>
      <c r="D35" s="466" t="s">
        <v>100</v>
      </c>
      <c r="E35" s="58" t="s">
        <v>2363</v>
      </c>
      <c r="F35" s="1025">
        <v>1</v>
      </c>
      <c r="G35" s="1026">
        <v>4720</v>
      </c>
      <c r="H35" s="1027">
        <f t="shared" si="1"/>
        <v>4720</v>
      </c>
      <c r="I35" s="310"/>
      <c r="J35" s="311" t="s">
        <v>1021</v>
      </c>
      <c r="K35" s="146" t="s">
        <v>2352</v>
      </c>
      <c r="L35" s="17"/>
      <c r="M35" s="19">
        <v>44624</v>
      </c>
      <c r="N35" s="16"/>
      <c r="O35" s="17"/>
      <c r="P35" s="19">
        <v>44637</v>
      </c>
      <c r="Q35" s="21">
        <v>44637</v>
      </c>
    </row>
    <row r="36" spans="2:17" s="9" customFormat="1" ht="19.7" customHeight="1">
      <c r="B36" s="16"/>
      <c r="C36" s="466"/>
      <c r="D36" s="466"/>
      <c r="E36" s="522"/>
      <c r="F36" s="1025"/>
      <c r="G36" s="52">
        <v>0</v>
      </c>
      <c r="H36" s="1027">
        <f>F36*G36</f>
        <v>0</v>
      </c>
      <c r="I36" s="310"/>
      <c r="J36" s="465"/>
      <c r="K36" s="17"/>
      <c r="L36" s="17"/>
      <c r="M36" s="19"/>
      <c r="N36" s="16"/>
      <c r="O36" s="17"/>
      <c r="P36" s="19"/>
      <c r="Q36" s="21"/>
    </row>
    <row r="37" spans="2:17" s="9" customFormat="1" ht="19.7" customHeight="1">
      <c r="B37" s="16">
        <v>8</v>
      </c>
      <c r="C37" s="466" t="s">
        <v>2364</v>
      </c>
      <c r="D37" s="466" t="s">
        <v>2364</v>
      </c>
      <c r="E37" s="522" t="s">
        <v>2365</v>
      </c>
      <c r="F37" s="1025">
        <v>1</v>
      </c>
      <c r="G37" s="52">
        <v>17619</v>
      </c>
      <c r="H37" s="1027">
        <f t="shared" si="1"/>
        <v>17619</v>
      </c>
      <c r="I37" s="310"/>
      <c r="J37" s="522" t="s">
        <v>2366</v>
      </c>
      <c r="K37" s="146" t="s">
        <v>2352</v>
      </c>
      <c r="L37" s="17"/>
      <c r="M37" s="19">
        <v>44624</v>
      </c>
      <c r="N37" s="16"/>
      <c r="O37" s="17"/>
      <c r="P37" s="19">
        <v>44637</v>
      </c>
      <c r="Q37" s="21">
        <v>44637</v>
      </c>
    </row>
    <row r="38" spans="2:17" s="9" customFormat="1" ht="19.7" customHeight="1">
      <c r="B38" s="16">
        <v>8</v>
      </c>
      <c r="C38" s="466" t="s">
        <v>2364</v>
      </c>
      <c r="D38" s="466" t="s">
        <v>2364</v>
      </c>
      <c r="E38" s="522" t="s">
        <v>2367</v>
      </c>
      <c r="F38" s="1025">
        <v>1</v>
      </c>
      <c r="G38" s="52">
        <v>9140</v>
      </c>
      <c r="H38" s="1027">
        <f t="shared" si="1"/>
        <v>9140</v>
      </c>
      <c r="I38" s="310"/>
      <c r="J38" s="522" t="s">
        <v>2368</v>
      </c>
      <c r="K38" s="146" t="s">
        <v>2352</v>
      </c>
      <c r="L38" s="17"/>
      <c r="M38" s="19">
        <v>44624</v>
      </c>
      <c r="N38" s="16"/>
      <c r="O38" s="17"/>
      <c r="P38" s="19">
        <v>44637</v>
      </c>
      <c r="Q38" s="21">
        <v>44637</v>
      </c>
    </row>
    <row r="39" spans="2:17" s="9" customFormat="1" ht="19.7" customHeight="1">
      <c r="B39" s="16">
        <v>8</v>
      </c>
      <c r="C39" s="466" t="s">
        <v>2364</v>
      </c>
      <c r="D39" s="466" t="s">
        <v>2364</v>
      </c>
      <c r="E39" s="1028" t="s">
        <v>2369</v>
      </c>
      <c r="F39" s="832">
        <v>1</v>
      </c>
      <c r="G39" s="52">
        <v>9936</v>
      </c>
      <c r="H39" s="1027">
        <f t="shared" si="1"/>
        <v>9936</v>
      </c>
      <c r="I39" s="310"/>
      <c r="J39" s="1028" t="s">
        <v>2370</v>
      </c>
      <c r="K39" s="146" t="s">
        <v>2352</v>
      </c>
      <c r="L39" s="17"/>
      <c r="M39" s="19">
        <v>44624</v>
      </c>
      <c r="N39" s="16"/>
      <c r="O39" s="17"/>
      <c r="P39" s="19">
        <v>44637</v>
      </c>
      <c r="Q39" s="21">
        <v>44637</v>
      </c>
    </row>
    <row r="40" spans="2:17" s="9" customFormat="1" ht="19.7" customHeight="1">
      <c r="B40" s="16">
        <v>8</v>
      </c>
      <c r="C40" s="466" t="s">
        <v>2364</v>
      </c>
      <c r="D40" s="466" t="s">
        <v>2364</v>
      </c>
      <c r="E40" s="1028" t="s">
        <v>2371</v>
      </c>
      <c r="F40" s="832">
        <v>1</v>
      </c>
      <c r="G40" s="52">
        <v>2300</v>
      </c>
      <c r="H40" s="1027">
        <f t="shared" si="1"/>
        <v>2300</v>
      </c>
      <c r="I40" s="310"/>
      <c r="J40" s="1028" t="s">
        <v>2372</v>
      </c>
      <c r="K40" s="146" t="s">
        <v>2352</v>
      </c>
      <c r="L40" s="17"/>
      <c r="M40" s="19">
        <v>44624</v>
      </c>
      <c r="N40" s="16"/>
      <c r="O40" s="17"/>
      <c r="P40" s="19">
        <v>44637</v>
      </c>
      <c r="Q40" s="21">
        <v>44637</v>
      </c>
    </row>
    <row r="41" spans="2:17" s="9" customFormat="1" ht="19.7" customHeight="1">
      <c r="B41" s="16">
        <v>8</v>
      </c>
      <c r="C41" s="466" t="s">
        <v>2364</v>
      </c>
      <c r="D41" s="466" t="s">
        <v>2364</v>
      </c>
      <c r="E41" s="145" t="s">
        <v>2373</v>
      </c>
      <c r="F41" s="832">
        <v>1</v>
      </c>
      <c r="G41" s="52">
        <v>5227</v>
      </c>
      <c r="H41" s="1027">
        <f t="shared" si="1"/>
        <v>5227</v>
      </c>
      <c r="I41" s="310"/>
      <c r="J41" s="145" t="s">
        <v>2374</v>
      </c>
      <c r="K41" s="146" t="s">
        <v>2352</v>
      </c>
      <c r="L41" s="17"/>
      <c r="M41" s="19">
        <v>44624</v>
      </c>
      <c r="N41" s="16"/>
      <c r="O41" s="17"/>
      <c r="P41" s="19">
        <v>44637</v>
      </c>
      <c r="Q41" s="21">
        <v>44637</v>
      </c>
    </row>
    <row r="42" spans="2:17" s="9" customFormat="1" ht="19.7" customHeight="1">
      <c r="B42" s="16">
        <v>8</v>
      </c>
      <c r="C42" s="466" t="s">
        <v>2364</v>
      </c>
      <c r="D42" s="466" t="s">
        <v>2364</v>
      </c>
      <c r="E42" s="522" t="s">
        <v>2375</v>
      </c>
      <c r="F42" s="1025">
        <v>1</v>
      </c>
      <c r="G42" s="52">
        <v>1403</v>
      </c>
      <c r="H42" s="514">
        <f t="shared" si="1"/>
        <v>1403</v>
      </c>
      <c r="I42" s="997"/>
      <c r="J42" s="1029" t="s">
        <v>2376</v>
      </c>
      <c r="K42" s="146" t="s">
        <v>2352</v>
      </c>
      <c r="L42" s="17"/>
      <c r="M42" s="19">
        <v>44624</v>
      </c>
      <c r="N42" s="16"/>
      <c r="O42" s="17"/>
      <c r="P42" s="351">
        <v>44642</v>
      </c>
      <c r="Q42" s="21">
        <v>44642</v>
      </c>
    </row>
    <row r="43" spans="2:17" s="9" customFormat="1" ht="19.7" customHeight="1">
      <c r="B43" s="16">
        <v>8</v>
      </c>
      <c r="C43" s="466" t="s">
        <v>2364</v>
      </c>
      <c r="D43" s="466" t="s">
        <v>2364</v>
      </c>
      <c r="E43" s="522" t="s">
        <v>2377</v>
      </c>
      <c r="F43" s="1025">
        <v>2</v>
      </c>
      <c r="G43" s="52">
        <v>7261</v>
      </c>
      <c r="H43" s="514">
        <f t="shared" si="1"/>
        <v>14522</v>
      </c>
      <c r="I43" s="997"/>
      <c r="J43" s="1029" t="s">
        <v>2378</v>
      </c>
      <c r="K43" s="146" t="s">
        <v>2352</v>
      </c>
      <c r="L43" s="17"/>
      <c r="M43" s="19">
        <v>44624</v>
      </c>
      <c r="N43" s="16"/>
      <c r="O43" s="17"/>
      <c r="P43" s="19">
        <v>44637</v>
      </c>
      <c r="Q43" s="21">
        <v>44637</v>
      </c>
    </row>
    <row r="44" spans="2:17" s="9" customFormat="1" ht="19.7" customHeight="1">
      <c r="B44" s="16">
        <v>8</v>
      </c>
      <c r="C44" s="466" t="s">
        <v>2364</v>
      </c>
      <c r="D44" s="466" t="s">
        <v>2364</v>
      </c>
      <c r="E44" s="1028" t="s">
        <v>2379</v>
      </c>
      <c r="F44" s="832">
        <v>1</v>
      </c>
      <c r="G44" s="52">
        <v>11125</v>
      </c>
      <c r="H44" s="514">
        <f t="shared" si="1"/>
        <v>11125</v>
      </c>
      <c r="I44" s="997"/>
      <c r="J44" s="1028" t="s">
        <v>2380</v>
      </c>
      <c r="K44" s="146" t="s">
        <v>2352</v>
      </c>
      <c r="L44" s="17"/>
      <c r="M44" s="19">
        <v>44624</v>
      </c>
      <c r="N44" s="16"/>
      <c r="O44" s="17"/>
      <c r="P44" s="19">
        <v>44637</v>
      </c>
      <c r="Q44" s="21">
        <v>44637</v>
      </c>
    </row>
    <row r="45" spans="2:17" s="9" customFormat="1" ht="19.7" customHeight="1">
      <c r="B45" s="16">
        <v>8</v>
      </c>
      <c r="C45" s="466" t="s">
        <v>2364</v>
      </c>
      <c r="D45" s="466" t="s">
        <v>2364</v>
      </c>
      <c r="E45" s="1028" t="s">
        <v>2381</v>
      </c>
      <c r="F45" s="832">
        <v>1</v>
      </c>
      <c r="G45" s="52">
        <v>2090</v>
      </c>
      <c r="H45" s="514">
        <f t="shared" si="1"/>
        <v>2090</v>
      </c>
      <c r="I45" s="997"/>
      <c r="J45" s="1028" t="s">
        <v>2382</v>
      </c>
      <c r="K45" s="146" t="s">
        <v>2352</v>
      </c>
      <c r="L45" s="17"/>
      <c r="M45" s="19">
        <v>44624</v>
      </c>
      <c r="N45" s="16"/>
      <c r="O45" s="17"/>
      <c r="P45" s="19">
        <v>44637</v>
      </c>
      <c r="Q45" s="21">
        <v>44637</v>
      </c>
    </row>
    <row r="46" spans="2:17" s="9" customFormat="1" ht="19.7" customHeight="1">
      <c r="B46" s="16"/>
      <c r="C46" s="466"/>
      <c r="D46" s="466"/>
      <c r="E46" s="522"/>
      <c r="F46" s="1025"/>
      <c r="G46" s="52">
        <v>0</v>
      </c>
      <c r="H46" s="514">
        <f>F46*G46</f>
        <v>0</v>
      </c>
      <c r="I46" s="997"/>
      <c r="J46" s="1029"/>
      <c r="K46" s="17"/>
      <c r="L46" s="17"/>
      <c r="M46" s="19"/>
      <c r="N46" s="16"/>
      <c r="O46" s="17"/>
      <c r="P46" s="19"/>
      <c r="Q46" s="21"/>
    </row>
    <row r="47" spans="2:17" s="9" customFormat="1" ht="19.7" customHeight="1">
      <c r="B47" s="16">
        <v>8</v>
      </c>
      <c r="C47" s="466" t="s">
        <v>2364</v>
      </c>
      <c r="D47" s="466" t="s">
        <v>2364</v>
      </c>
      <c r="E47" s="1028" t="s">
        <v>2383</v>
      </c>
      <c r="F47" s="832">
        <v>1</v>
      </c>
      <c r="G47" s="52">
        <v>18006</v>
      </c>
      <c r="H47" s="514">
        <f>F47*G47</f>
        <v>18006</v>
      </c>
      <c r="I47" s="997"/>
      <c r="J47" s="1028" t="s">
        <v>2384</v>
      </c>
      <c r="K47" s="146" t="s">
        <v>2352</v>
      </c>
      <c r="L47" s="17"/>
      <c r="M47" s="19">
        <v>44624</v>
      </c>
      <c r="N47" s="16"/>
      <c r="O47" s="17"/>
      <c r="P47" s="19">
        <v>44637</v>
      </c>
      <c r="Q47" s="21">
        <v>44637</v>
      </c>
    </row>
    <row r="48" spans="2:17" s="9" customFormat="1" ht="19.7" customHeight="1">
      <c r="B48" s="16">
        <v>8</v>
      </c>
      <c r="C48" s="466" t="s">
        <v>2364</v>
      </c>
      <c r="D48" s="466" t="s">
        <v>2364</v>
      </c>
      <c r="E48" s="1028" t="s">
        <v>2385</v>
      </c>
      <c r="F48" s="832">
        <v>1</v>
      </c>
      <c r="G48" s="52">
        <v>1960</v>
      </c>
      <c r="H48" s="514">
        <f>F48*G48</f>
        <v>1960</v>
      </c>
      <c r="I48" s="997"/>
      <c r="J48" s="1028" t="s">
        <v>2386</v>
      </c>
      <c r="K48" s="146" t="s">
        <v>2352</v>
      </c>
      <c r="L48" s="17"/>
      <c r="M48" s="19">
        <v>44624</v>
      </c>
      <c r="N48" s="16"/>
      <c r="O48" s="17"/>
      <c r="P48" s="19">
        <v>44637</v>
      </c>
      <c r="Q48" s="21">
        <v>44637</v>
      </c>
    </row>
    <row r="49" spans="2:17" s="9" customFormat="1" ht="19.7" customHeight="1">
      <c r="B49" s="16">
        <v>8</v>
      </c>
      <c r="C49" s="466" t="s">
        <v>2364</v>
      </c>
      <c r="D49" s="466" t="s">
        <v>2364</v>
      </c>
      <c r="E49" s="145" t="s">
        <v>2387</v>
      </c>
      <c r="F49" s="832">
        <v>1</v>
      </c>
      <c r="G49" s="52">
        <v>2090</v>
      </c>
      <c r="H49" s="514">
        <f t="shared" si="1"/>
        <v>2090</v>
      </c>
      <c r="I49" s="997"/>
      <c r="J49" s="202" t="s">
        <v>2388</v>
      </c>
      <c r="K49" s="146" t="s">
        <v>2352</v>
      </c>
      <c r="L49" s="17"/>
      <c r="M49" s="19">
        <v>44624</v>
      </c>
      <c r="N49" s="16"/>
      <c r="O49" s="17"/>
      <c r="P49" s="19">
        <v>44637</v>
      </c>
      <c r="Q49" s="21">
        <v>44637</v>
      </c>
    </row>
    <row r="50" spans="2:17" s="9" customFormat="1" ht="19.7" customHeight="1">
      <c r="B50" s="16">
        <v>8</v>
      </c>
      <c r="C50" s="466" t="s">
        <v>2364</v>
      </c>
      <c r="D50" s="466" t="s">
        <v>2364</v>
      </c>
      <c r="E50" s="522" t="s">
        <v>2389</v>
      </c>
      <c r="F50" s="1025">
        <v>1</v>
      </c>
      <c r="G50" s="52">
        <v>2820</v>
      </c>
      <c r="H50" s="514">
        <f t="shared" si="1"/>
        <v>2820</v>
      </c>
      <c r="I50" s="997"/>
      <c r="J50" s="1029" t="s">
        <v>2390</v>
      </c>
      <c r="K50" s="146" t="s">
        <v>2352</v>
      </c>
      <c r="L50" s="17"/>
      <c r="M50" s="19">
        <v>44624</v>
      </c>
      <c r="N50" s="16"/>
      <c r="O50" s="17"/>
      <c r="P50" s="19">
        <v>44637</v>
      </c>
      <c r="Q50" s="21">
        <v>44637</v>
      </c>
    </row>
    <row r="51" spans="2:17" s="9" customFormat="1" ht="19.7" customHeight="1">
      <c r="B51" s="16">
        <v>8</v>
      </c>
      <c r="C51" s="466" t="s">
        <v>2364</v>
      </c>
      <c r="D51" s="466" t="s">
        <v>2364</v>
      </c>
      <c r="E51" s="522" t="s">
        <v>2391</v>
      </c>
      <c r="F51" s="1025">
        <v>1</v>
      </c>
      <c r="G51" s="52">
        <v>1890</v>
      </c>
      <c r="H51" s="514">
        <f t="shared" si="1"/>
        <v>1890</v>
      </c>
      <c r="I51" s="997"/>
      <c r="J51" s="1029" t="s">
        <v>2392</v>
      </c>
      <c r="K51" s="146" t="s">
        <v>2352</v>
      </c>
      <c r="L51" s="17"/>
      <c r="M51" s="19">
        <v>44624</v>
      </c>
      <c r="N51" s="16"/>
      <c r="O51" s="17"/>
      <c r="P51" s="19">
        <v>44637</v>
      </c>
      <c r="Q51" s="21">
        <v>44637</v>
      </c>
    </row>
    <row r="52" spans="2:17" s="9" customFormat="1" ht="19.7" customHeight="1">
      <c r="B52" s="16"/>
      <c r="C52" s="163"/>
      <c r="D52" s="163"/>
      <c r="E52" s="1029"/>
      <c r="F52" s="1030"/>
      <c r="G52" s="52">
        <v>0</v>
      </c>
      <c r="H52" s="514">
        <f t="shared" si="1"/>
        <v>0</v>
      </c>
      <c r="I52" s="997"/>
      <c r="J52" s="276"/>
      <c r="K52" s="17"/>
      <c r="L52" s="17"/>
      <c r="M52" s="19"/>
      <c r="N52" s="16"/>
      <c r="O52" s="17"/>
      <c r="P52" s="19"/>
      <c r="Q52" s="21"/>
    </row>
    <row r="53" spans="2:17" s="9" customFormat="1" ht="19.7" customHeight="1">
      <c r="B53" s="59">
        <v>10</v>
      </c>
      <c r="C53" s="385" t="s">
        <v>2393</v>
      </c>
      <c r="D53" s="385" t="s">
        <v>2394</v>
      </c>
      <c r="E53" s="1031" t="s">
        <v>2395</v>
      </c>
      <c r="F53" s="1032">
        <v>0</v>
      </c>
      <c r="G53" s="487">
        <v>5490</v>
      </c>
      <c r="H53" s="514">
        <f t="shared" si="1"/>
        <v>0</v>
      </c>
      <c r="I53" s="997"/>
      <c r="J53" s="483" t="s">
        <v>2396</v>
      </c>
      <c r="K53" s="292" t="s">
        <v>2397</v>
      </c>
      <c r="L53" s="17"/>
      <c r="M53" s="19">
        <v>44648</v>
      </c>
      <c r="N53" s="16"/>
      <c r="O53" s="17"/>
      <c r="P53" s="19">
        <v>44666</v>
      </c>
      <c r="Q53" s="21">
        <v>44665</v>
      </c>
    </row>
    <row r="54" spans="2:17" s="9" customFormat="1" ht="19.7" customHeight="1">
      <c r="B54" s="59"/>
      <c r="C54" s="59"/>
      <c r="D54" s="59"/>
      <c r="E54" s="202"/>
      <c r="F54" s="64"/>
      <c r="G54" s="52">
        <v>0</v>
      </c>
      <c r="H54" s="63">
        <f t="shared" si="1"/>
        <v>0</v>
      </c>
      <c r="I54" s="18"/>
      <c r="J54" s="54"/>
      <c r="K54" s="17"/>
      <c r="L54" s="17"/>
      <c r="M54" s="19"/>
      <c r="N54" s="16"/>
      <c r="O54" s="17"/>
      <c r="P54" s="19"/>
      <c r="Q54" s="21"/>
    </row>
    <row r="55" spans="2:17" s="9" customFormat="1" ht="19.7" customHeight="1">
      <c r="B55" s="59">
        <v>10</v>
      </c>
      <c r="C55" s="385" t="s">
        <v>2398</v>
      </c>
      <c r="D55" s="385" t="s">
        <v>2399</v>
      </c>
      <c r="E55" s="1033" t="s">
        <v>2400</v>
      </c>
      <c r="F55" s="285">
        <v>1</v>
      </c>
      <c r="G55" s="487">
        <v>7989</v>
      </c>
      <c r="H55" s="514">
        <f t="shared" si="1"/>
        <v>7989</v>
      </c>
      <c r="I55" s="997"/>
      <c r="J55" s="483" t="s">
        <v>2401</v>
      </c>
      <c r="K55" s="146" t="s">
        <v>2352</v>
      </c>
      <c r="L55" s="17"/>
      <c r="M55" s="19">
        <v>44645</v>
      </c>
      <c r="N55" s="16"/>
      <c r="O55" s="17"/>
      <c r="P55" s="19">
        <v>44651</v>
      </c>
      <c r="Q55" s="21">
        <v>44651</v>
      </c>
    </row>
    <row r="56" spans="2:17" s="9" customFormat="1" ht="19.7" customHeight="1">
      <c r="B56" s="59">
        <v>10</v>
      </c>
      <c r="C56" s="385" t="s">
        <v>2398</v>
      </c>
      <c r="D56" s="385" t="s">
        <v>2399</v>
      </c>
      <c r="E56" s="1034" t="s">
        <v>2402</v>
      </c>
      <c r="F56" s="64">
        <v>1</v>
      </c>
      <c r="G56" s="487">
        <v>3948</v>
      </c>
      <c r="H56" s="514">
        <f t="shared" si="1"/>
        <v>3948</v>
      </c>
      <c r="I56" s="997"/>
      <c r="J56" s="62" t="s">
        <v>2403</v>
      </c>
      <c r="K56" s="146" t="s">
        <v>2352</v>
      </c>
      <c r="L56" s="17"/>
      <c r="M56" s="19">
        <v>44645</v>
      </c>
      <c r="N56" s="16"/>
      <c r="O56" s="17"/>
      <c r="P56" s="19">
        <v>44651</v>
      </c>
      <c r="Q56" s="21">
        <v>44651</v>
      </c>
    </row>
    <row r="57" spans="2:17" s="9" customFormat="1" ht="19.7" customHeight="1">
      <c r="B57" s="59">
        <v>10</v>
      </c>
      <c r="C57" s="385" t="s">
        <v>2399</v>
      </c>
      <c r="D57" s="385" t="s">
        <v>2399</v>
      </c>
      <c r="E57" s="1031" t="s">
        <v>2404</v>
      </c>
      <c r="F57" s="285">
        <v>1</v>
      </c>
      <c r="G57" s="487">
        <v>1957</v>
      </c>
      <c r="H57" s="514">
        <f t="shared" si="1"/>
        <v>1957</v>
      </c>
      <c r="I57" s="997"/>
      <c r="J57" s="483" t="s">
        <v>2405</v>
      </c>
      <c r="K57" s="146" t="s">
        <v>2352</v>
      </c>
      <c r="L57" s="17"/>
      <c r="M57" s="19">
        <v>44645</v>
      </c>
      <c r="N57" s="16"/>
      <c r="O57" s="17"/>
      <c r="P57" s="19">
        <v>44651</v>
      </c>
      <c r="Q57" s="21">
        <v>44651</v>
      </c>
    </row>
    <row r="58" spans="2:17" s="9" customFormat="1" ht="19.7" customHeight="1">
      <c r="B58" s="59">
        <v>10</v>
      </c>
      <c r="C58" s="385" t="s">
        <v>2406</v>
      </c>
      <c r="D58" s="385" t="s">
        <v>2399</v>
      </c>
      <c r="E58" s="1034" t="s">
        <v>2407</v>
      </c>
      <c r="F58" s="64">
        <v>1</v>
      </c>
      <c r="G58" s="487">
        <v>1191</v>
      </c>
      <c r="H58" s="514">
        <f t="shared" si="1"/>
        <v>1191</v>
      </c>
      <c r="I58" s="997"/>
      <c r="J58" s="62" t="s">
        <v>2408</v>
      </c>
      <c r="K58" s="146" t="s">
        <v>2352</v>
      </c>
      <c r="L58" s="17"/>
      <c r="M58" s="19">
        <v>44645</v>
      </c>
      <c r="N58" s="16"/>
      <c r="O58" s="17"/>
      <c r="P58" s="19">
        <v>44651</v>
      </c>
      <c r="Q58" s="21">
        <v>44651</v>
      </c>
    </row>
    <row r="59" spans="2:17" s="9" customFormat="1" ht="19.7" customHeight="1">
      <c r="B59" s="59">
        <v>10</v>
      </c>
      <c r="C59" s="385" t="s">
        <v>2409</v>
      </c>
      <c r="D59" s="385" t="s">
        <v>2399</v>
      </c>
      <c r="E59" s="1034" t="s">
        <v>2410</v>
      </c>
      <c r="F59" s="64">
        <v>1</v>
      </c>
      <c r="G59" s="487">
        <v>728</v>
      </c>
      <c r="H59" s="514">
        <f t="shared" si="1"/>
        <v>728</v>
      </c>
      <c r="I59" s="997"/>
      <c r="J59" s="62" t="s">
        <v>2411</v>
      </c>
      <c r="K59" s="146" t="s">
        <v>2352</v>
      </c>
      <c r="L59" s="17"/>
      <c r="M59" s="19">
        <v>44645</v>
      </c>
      <c r="N59" s="16"/>
      <c r="O59" s="17"/>
      <c r="P59" s="19">
        <v>44651</v>
      </c>
      <c r="Q59" s="21">
        <v>44651</v>
      </c>
    </row>
    <row r="60" spans="2:17" s="9" customFormat="1" ht="19.7" customHeight="1">
      <c r="B60" s="59">
        <v>10</v>
      </c>
      <c r="C60" s="385" t="s">
        <v>2399</v>
      </c>
      <c r="D60" s="385" t="s">
        <v>2399</v>
      </c>
      <c r="E60" s="202" t="s">
        <v>1007</v>
      </c>
      <c r="F60" s="64">
        <v>2</v>
      </c>
      <c r="G60" s="487">
        <v>861</v>
      </c>
      <c r="H60" s="514">
        <f>F60*G60</f>
        <v>1722</v>
      </c>
      <c r="I60" s="997"/>
      <c r="J60" s="62" t="s">
        <v>1008</v>
      </c>
      <c r="K60" s="146" t="s">
        <v>2352</v>
      </c>
      <c r="L60" s="17"/>
      <c r="M60" s="19">
        <v>44645</v>
      </c>
      <c r="N60" s="16"/>
      <c r="O60" s="17"/>
      <c r="P60" s="19">
        <v>44651</v>
      </c>
      <c r="Q60" s="21">
        <v>44651</v>
      </c>
    </row>
    <row r="61" spans="2:17" s="9" customFormat="1" ht="19.7" customHeight="1">
      <c r="B61" s="59">
        <v>10</v>
      </c>
      <c r="C61" s="385" t="s">
        <v>2412</v>
      </c>
      <c r="D61" s="385" t="s">
        <v>2399</v>
      </c>
      <c r="E61" s="202" t="s">
        <v>2413</v>
      </c>
      <c r="F61" s="64">
        <v>1</v>
      </c>
      <c r="G61" s="487">
        <v>488</v>
      </c>
      <c r="H61" s="514">
        <f t="shared" si="1"/>
        <v>488</v>
      </c>
      <c r="I61" s="997"/>
      <c r="J61" s="62" t="s">
        <v>998</v>
      </c>
      <c r="K61" s="146" t="s">
        <v>2352</v>
      </c>
      <c r="L61" s="17"/>
      <c r="M61" s="19">
        <v>44645</v>
      </c>
      <c r="N61" s="16"/>
      <c r="O61" s="17"/>
      <c r="P61" s="19">
        <v>44651</v>
      </c>
      <c r="Q61" s="21">
        <v>44651</v>
      </c>
    </row>
    <row r="62" spans="2:17" s="9" customFormat="1" ht="19.7" customHeight="1">
      <c r="B62" s="59">
        <v>10</v>
      </c>
      <c r="C62" s="385" t="s">
        <v>2399</v>
      </c>
      <c r="D62" s="385" t="s">
        <v>2399</v>
      </c>
      <c r="E62" s="202" t="s">
        <v>559</v>
      </c>
      <c r="F62" s="64">
        <v>1</v>
      </c>
      <c r="G62" s="487">
        <v>713</v>
      </c>
      <c r="H62" s="52">
        <f t="shared" si="1"/>
        <v>713</v>
      </c>
      <c r="I62" s="18"/>
      <c r="J62" s="54" t="s">
        <v>2414</v>
      </c>
      <c r="K62" s="146" t="s">
        <v>2352</v>
      </c>
      <c r="L62" s="17"/>
      <c r="M62" s="19">
        <v>44645</v>
      </c>
      <c r="N62" s="16"/>
      <c r="O62" s="17"/>
      <c r="P62" s="19">
        <v>44651</v>
      </c>
      <c r="Q62" s="21">
        <v>44651</v>
      </c>
    </row>
    <row r="63" spans="2:17" s="9" customFormat="1" ht="19.7" customHeight="1">
      <c r="B63" s="59">
        <v>10</v>
      </c>
      <c r="C63" s="385" t="s">
        <v>2399</v>
      </c>
      <c r="D63" s="385" t="s">
        <v>2399</v>
      </c>
      <c r="E63" s="414" t="s">
        <v>2415</v>
      </c>
      <c r="F63" s="415">
        <v>1</v>
      </c>
      <c r="G63" s="487">
        <v>3450</v>
      </c>
      <c r="H63" s="1035">
        <f t="shared" si="1"/>
        <v>3450</v>
      </c>
      <c r="I63" s="18"/>
      <c r="J63" s="1021" t="s">
        <v>2416</v>
      </c>
      <c r="K63" s="146" t="s">
        <v>2352</v>
      </c>
      <c r="L63" s="17"/>
      <c r="M63" s="19">
        <v>44645</v>
      </c>
      <c r="N63" s="16"/>
      <c r="O63" s="17"/>
      <c r="P63" s="19">
        <v>44651</v>
      </c>
      <c r="Q63" s="21">
        <v>44651</v>
      </c>
    </row>
    <row r="64" spans="2:17" s="9" customFormat="1" ht="19.7" customHeight="1">
      <c r="B64" s="59">
        <v>10</v>
      </c>
      <c r="C64" s="385" t="s">
        <v>2399</v>
      </c>
      <c r="D64" s="385" t="s">
        <v>2399</v>
      </c>
      <c r="E64" s="1034" t="s">
        <v>2417</v>
      </c>
      <c r="F64" s="64">
        <v>1</v>
      </c>
      <c r="G64" s="487">
        <v>1970</v>
      </c>
      <c r="H64" s="514">
        <f t="shared" si="1"/>
        <v>1970</v>
      </c>
      <c r="I64" s="997"/>
      <c r="J64" s="1021" t="s">
        <v>2418</v>
      </c>
      <c r="K64" s="146" t="s">
        <v>2352</v>
      </c>
      <c r="L64" s="17"/>
      <c r="M64" s="19">
        <v>44645</v>
      </c>
      <c r="N64" s="16"/>
      <c r="O64" s="17"/>
      <c r="P64" s="19">
        <v>44651</v>
      </c>
      <c r="Q64" s="21">
        <v>44651</v>
      </c>
    </row>
    <row r="65" spans="2:17" s="9" customFormat="1" ht="19.7" customHeight="1">
      <c r="B65" s="16"/>
      <c r="C65" s="16"/>
      <c r="D65" s="16"/>
      <c r="E65" s="145"/>
      <c r="F65" s="17"/>
      <c r="G65" s="52">
        <v>0</v>
      </c>
      <c r="H65" s="63">
        <f t="shared" si="1"/>
        <v>0</v>
      </c>
      <c r="I65" s="18"/>
      <c r="J65" s="54"/>
      <c r="K65" s="17"/>
      <c r="L65" s="17"/>
      <c r="M65" s="19"/>
      <c r="N65" s="16"/>
      <c r="O65" s="17"/>
      <c r="P65" s="19"/>
      <c r="Q65" s="21"/>
    </row>
    <row r="66" spans="2:17" s="9" customFormat="1" ht="19.7" customHeight="1">
      <c r="B66" s="16">
        <v>10</v>
      </c>
      <c r="C66" s="16" t="s">
        <v>2419</v>
      </c>
      <c r="D66" s="16" t="s">
        <v>2420</v>
      </c>
      <c r="E66" s="145" t="s">
        <v>2421</v>
      </c>
      <c r="F66" s="17">
        <v>1</v>
      </c>
      <c r="G66" s="52">
        <v>11900</v>
      </c>
      <c r="H66" s="63">
        <f t="shared" si="1"/>
        <v>11900</v>
      </c>
      <c r="I66" s="18"/>
      <c r="J66" s="54" t="s">
        <v>2422</v>
      </c>
      <c r="K66" s="17" t="s">
        <v>2423</v>
      </c>
      <c r="L66" s="17"/>
      <c r="M66" s="19"/>
      <c r="N66" s="16"/>
      <c r="O66" s="17"/>
      <c r="P66" s="19"/>
      <c r="Q66" s="21">
        <v>44648</v>
      </c>
    </row>
    <row r="67" spans="2:17" s="9" customFormat="1" ht="19.5" customHeight="1">
      <c r="B67" s="16"/>
      <c r="C67" s="16"/>
      <c r="D67" s="16"/>
      <c r="E67" s="145"/>
      <c r="F67" s="17"/>
      <c r="G67" s="52">
        <v>0</v>
      </c>
      <c r="H67" s="63">
        <f t="shared" si="1"/>
        <v>0</v>
      </c>
      <c r="I67" s="18"/>
      <c r="J67" s="54"/>
      <c r="K67" s="17"/>
      <c r="L67" s="17"/>
      <c r="M67" s="19"/>
      <c r="N67" s="16"/>
      <c r="O67" s="17"/>
      <c r="P67" s="19"/>
      <c r="Q67" s="21"/>
    </row>
    <row r="68" spans="2:17" s="9" customFormat="1" ht="19.7" customHeight="1">
      <c r="B68" s="16">
        <v>10</v>
      </c>
      <c r="C68" s="466" t="s">
        <v>2399</v>
      </c>
      <c r="D68" s="466" t="s">
        <v>2399</v>
      </c>
      <c r="E68" s="145" t="s">
        <v>2424</v>
      </c>
      <c r="F68" s="17">
        <v>1</v>
      </c>
      <c r="G68" s="52">
        <v>64700</v>
      </c>
      <c r="H68" s="63">
        <f t="shared" si="1"/>
        <v>64700</v>
      </c>
      <c r="I68" s="18"/>
      <c r="J68" s="54" t="s">
        <v>2425</v>
      </c>
      <c r="K68" s="146" t="s">
        <v>2352</v>
      </c>
      <c r="L68" s="17"/>
      <c r="M68" s="19">
        <v>44648</v>
      </c>
      <c r="N68" s="16"/>
      <c r="O68" s="17"/>
      <c r="P68" s="19">
        <v>44652</v>
      </c>
      <c r="Q68" s="21">
        <v>44652</v>
      </c>
    </row>
    <row r="69" spans="2:17" s="9" customFormat="1" ht="19.7" customHeight="1">
      <c r="B69" s="16"/>
      <c r="C69" s="16"/>
      <c r="D69" s="16"/>
      <c r="E69" s="145"/>
      <c r="F69" s="17"/>
      <c r="G69" s="52">
        <v>0</v>
      </c>
      <c r="H69" s="63">
        <f t="shared" si="1"/>
        <v>0</v>
      </c>
      <c r="I69" s="18"/>
      <c r="J69" s="54"/>
      <c r="K69" s="17"/>
      <c r="L69" s="17"/>
      <c r="M69" s="19"/>
      <c r="N69" s="16"/>
      <c r="O69" s="17"/>
      <c r="P69" s="19"/>
      <c r="Q69" s="21"/>
    </row>
    <row r="70" spans="2:17" s="9" customFormat="1" ht="19.7" customHeight="1">
      <c r="B70" s="16"/>
      <c r="C70" s="16"/>
      <c r="D70" s="16"/>
      <c r="E70" s="145"/>
      <c r="F70" s="17"/>
      <c r="G70" s="52">
        <v>0</v>
      </c>
      <c r="H70" s="63">
        <f t="shared" si="1"/>
        <v>0</v>
      </c>
      <c r="I70" s="18"/>
      <c r="J70" s="54"/>
      <c r="K70" s="17"/>
      <c r="L70" s="17"/>
      <c r="M70" s="19"/>
      <c r="N70" s="16"/>
      <c r="O70" s="17"/>
      <c r="P70" s="19"/>
      <c r="Q70" s="21"/>
    </row>
    <row r="71" spans="2:17" s="9" customFormat="1" ht="19.5" customHeight="1">
      <c r="B71" s="16"/>
      <c r="C71" s="16"/>
      <c r="D71" s="16"/>
      <c r="E71" s="145"/>
      <c r="F71" s="17"/>
      <c r="G71" s="52">
        <v>0</v>
      </c>
      <c r="H71" s="63">
        <f t="shared" si="1"/>
        <v>0</v>
      </c>
      <c r="I71" s="18"/>
      <c r="J71" s="54"/>
      <c r="K71" s="17"/>
      <c r="L71" s="17"/>
      <c r="M71" s="19"/>
      <c r="N71" s="16"/>
      <c r="O71" s="17"/>
      <c r="P71" s="19"/>
      <c r="Q71" s="21"/>
    </row>
    <row r="72" spans="2:17" s="9" customFormat="1" ht="19.7" customHeight="1">
      <c r="B72" s="16"/>
      <c r="C72" s="16"/>
      <c r="D72" s="16"/>
      <c r="E72" s="145"/>
      <c r="F72" s="17"/>
      <c r="G72" s="52">
        <v>0</v>
      </c>
      <c r="H72" s="63">
        <f t="shared" si="1"/>
        <v>0</v>
      </c>
      <c r="I72" s="18"/>
      <c r="J72" s="54"/>
      <c r="K72" s="17"/>
      <c r="L72" s="17"/>
      <c r="M72" s="19"/>
      <c r="N72" s="16"/>
      <c r="O72" s="17"/>
      <c r="P72" s="19"/>
      <c r="Q72" s="21"/>
    </row>
    <row r="73" spans="2:17" s="9" customFormat="1" ht="19.7" customHeight="1">
      <c r="B73" s="16"/>
      <c r="C73" s="16"/>
      <c r="D73" s="16"/>
      <c r="E73" s="145"/>
      <c r="F73" s="17"/>
      <c r="G73" s="52">
        <v>0</v>
      </c>
      <c r="H73" s="63">
        <f t="shared" si="1"/>
        <v>0</v>
      </c>
      <c r="I73" s="18"/>
      <c r="J73" s="54"/>
      <c r="K73" s="17"/>
      <c r="L73" s="17"/>
      <c r="M73" s="19"/>
      <c r="N73" s="16"/>
      <c r="O73" s="17"/>
      <c r="P73" s="19"/>
      <c r="Q73" s="21"/>
    </row>
    <row r="74" spans="2:17" s="9" customFormat="1" ht="19.7" customHeight="1">
      <c r="B74" s="16"/>
      <c r="C74" s="16"/>
      <c r="D74" s="16"/>
      <c r="E74" s="145"/>
      <c r="F74" s="17"/>
      <c r="G74" s="52">
        <v>0</v>
      </c>
      <c r="H74" s="63">
        <f t="shared" si="1"/>
        <v>0</v>
      </c>
      <c r="I74" s="18"/>
      <c r="J74" s="54"/>
      <c r="K74" s="17"/>
      <c r="L74" s="17"/>
      <c r="M74" s="19"/>
      <c r="N74" s="16"/>
      <c r="O74" s="17"/>
      <c r="P74" s="19"/>
      <c r="Q74" s="21"/>
    </row>
    <row r="75" spans="2:17">
      <c r="G75" s="11"/>
      <c r="H75" s="11"/>
    </row>
  </sheetData>
  <autoFilter ref="B8:O74" xr:uid="{65BC1D89-7033-499D-82C9-3B97EE0185F9}"/>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65F70-D6FF-4874-A902-FC3E3DD8910A}">
  <dimension ref="B2:Q33"/>
  <sheetViews>
    <sheetView zoomScale="87" zoomScaleNormal="87" workbookViewId="0">
      <pane xSplit="10" ySplit="8" topLeftCell="K15" activePane="bottomRight" state="frozen"/>
      <selection pane="topRight" activeCell="K1" sqref="K1"/>
      <selection pane="bottomLeft" activeCell="A9" sqref="A9"/>
      <selection pane="bottomRight" activeCell="B28" sqref="B28:B30"/>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7" width="9.875" style="382" bestFit="1" customWidth="1"/>
    <col min="8"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2426</v>
      </c>
      <c r="G2" s="4" t="s">
        <v>2</v>
      </c>
      <c r="H2" s="5"/>
      <c r="I2" s="6"/>
      <c r="J2" s="125">
        <f>SUM(H:H)</f>
        <v>319455</v>
      </c>
    </row>
    <row r="3" spans="2:17" ht="20.100000000000001" customHeight="1">
      <c r="B3" s="1" t="s">
        <v>3</v>
      </c>
      <c r="C3" s="1"/>
      <c r="D3" s="1"/>
      <c r="E3" s="14" t="s">
        <v>2427</v>
      </c>
    </row>
    <row r="4" spans="2:17" ht="20.100000000000001" customHeight="1">
      <c r="B4" s="1" t="s">
        <v>5</v>
      </c>
      <c r="C4" s="1"/>
      <c r="D4" s="1"/>
      <c r="E4" s="14">
        <v>193392</v>
      </c>
    </row>
    <row r="5" spans="2:17" ht="20.100000000000001" customHeight="1">
      <c r="B5" s="1" t="s">
        <v>6</v>
      </c>
      <c r="C5" s="1"/>
      <c r="D5" s="1"/>
      <c r="E5" s="15"/>
    </row>
    <row r="6" spans="2:17" ht="20.100000000000001" customHeight="1">
      <c r="B6" s="1" t="s">
        <v>8</v>
      </c>
      <c r="C6" s="1"/>
      <c r="D6" s="1"/>
      <c r="E6" s="15">
        <v>44677</v>
      </c>
    </row>
    <row r="8" spans="2:17" s="9" customFormat="1" ht="19.7" customHeight="1">
      <c r="B8" s="16" t="s">
        <v>9</v>
      </c>
      <c r="C8" s="16" t="s">
        <v>10</v>
      </c>
      <c r="D8" s="16" t="s">
        <v>11</v>
      </c>
      <c r="E8" s="17" t="s">
        <v>12</v>
      </c>
      <c r="F8" s="17" t="s">
        <v>13</v>
      </c>
      <c r="G8" s="520" t="s">
        <v>14</v>
      </c>
      <c r="H8" s="18" t="s">
        <v>15</v>
      </c>
      <c r="I8" s="18" t="s">
        <v>16</v>
      </c>
      <c r="J8" s="17" t="s">
        <v>17</v>
      </c>
      <c r="K8" s="17" t="s">
        <v>18</v>
      </c>
      <c r="L8" s="17" t="s">
        <v>19</v>
      </c>
      <c r="M8" s="19" t="s">
        <v>20</v>
      </c>
      <c r="N8" s="16" t="s">
        <v>21</v>
      </c>
      <c r="O8" s="17" t="s">
        <v>22</v>
      </c>
      <c r="P8" s="19" t="s">
        <v>23</v>
      </c>
      <c r="Q8" s="21" t="s">
        <v>24</v>
      </c>
    </row>
    <row r="9" spans="2:17" s="9" customFormat="1" ht="19.7" customHeight="1">
      <c r="B9" s="16">
        <v>1</v>
      </c>
      <c r="C9" s="16" t="s">
        <v>662</v>
      </c>
      <c r="D9" s="16" t="s">
        <v>662</v>
      </c>
      <c r="E9" s="146" t="s">
        <v>2428</v>
      </c>
      <c r="F9" s="17"/>
      <c r="G9" s="520"/>
      <c r="H9" s="52"/>
      <c r="I9" s="18"/>
      <c r="J9" s="146"/>
      <c r="K9" s="17"/>
      <c r="L9" s="17" t="s">
        <v>2429</v>
      </c>
      <c r="M9" s="19"/>
      <c r="N9" s="16"/>
      <c r="O9" s="17"/>
      <c r="P9" s="19"/>
      <c r="Q9" s="21"/>
    </row>
    <row r="10" spans="2:17" s="9" customFormat="1" ht="19.7" customHeight="1">
      <c r="B10" s="16">
        <v>3</v>
      </c>
      <c r="C10" s="16" t="s">
        <v>662</v>
      </c>
      <c r="D10" s="16" t="s">
        <v>662</v>
      </c>
      <c r="E10" s="146" t="s">
        <v>1115</v>
      </c>
      <c r="F10" s="17"/>
      <c r="G10" s="520"/>
      <c r="H10" s="52"/>
      <c r="I10" s="18"/>
      <c r="J10" s="146"/>
      <c r="K10" s="17"/>
      <c r="L10" s="17" t="s">
        <v>2429</v>
      </c>
      <c r="M10" s="19"/>
      <c r="N10" s="16"/>
      <c r="O10" s="17"/>
      <c r="P10" s="19"/>
      <c r="Q10" s="21"/>
    </row>
    <row r="11" spans="2:17" s="9" customFormat="1" ht="19.7" customHeight="1">
      <c r="B11" s="22">
        <v>5</v>
      </c>
      <c r="C11" s="16" t="s">
        <v>492</v>
      </c>
      <c r="D11" s="16" t="s">
        <v>492</v>
      </c>
      <c r="E11" s="54" t="s">
        <v>2430</v>
      </c>
      <c r="F11" s="54">
        <v>1</v>
      </c>
      <c r="G11" s="54">
        <v>5241</v>
      </c>
      <c r="H11" s="54">
        <v>5241</v>
      </c>
      <c r="I11" s="18"/>
      <c r="J11" s="146" t="s">
        <v>2431</v>
      </c>
      <c r="K11" s="17"/>
      <c r="L11" s="17" t="s">
        <v>2432</v>
      </c>
      <c r="M11" s="19"/>
      <c r="N11" s="16"/>
      <c r="O11" s="17"/>
      <c r="P11" s="19"/>
      <c r="Q11" s="21">
        <v>44662</v>
      </c>
    </row>
    <row r="12" spans="2:17" s="9" customFormat="1" ht="19.7" customHeight="1">
      <c r="B12" s="1036"/>
      <c r="C12" s="16" t="s">
        <v>492</v>
      </c>
      <c r="D12" s="16" t="s">
        <v>492</v>
      </c>
      <c r="E12" s="54" t="s">
        <v>2433</v>
      </c>
      <c r="F12" s="54">
        <v>2</v>
      </c>
      <c r="G12" s="54">
        <v>5671</v>
      </c>
      <c r="H12" s="54">
        <v>11342</v>
      </c>
      <c r="I12" s="18"/>
      <c r="J12" s="1037" t="s">
        <v>2434</v>
      </c>
      <c r="K12" s="17"/>
      <c r="L12" s="17" t="s">
        <v>2432</v>
      </c>
      <c r="M12" s="19"/>
      <c r="N12" s="16"/>
      <c r="O12" s="17"/>
      <c r="P12" s="19"/>
      <c r="Q12" s="21">
        <v>44662</v>
      </c>
    </row>
    <row r="13" spans="2:17" s="9" customFormat="1" ht="19.7" customHeight="1">
      <c r="B13" s="1036"/>
      <c r="C13" s="16" t="s">
        <v>492</v>
      </c>
      <c r="D13" s="16" t="s">
        <v>492</v>
      </c>
      <c r="E13" s="54" t="s">
        <v>2435</v>
      </c>
      <c r="F13" s="54">
        <v>2</v>
      </c>
      <c r="G13" s="54">
        <v>3538</v>
      </c>
      <c r="H13" s="54">
        <v>7076</v>
      </c>
      <c r="I13" s="18"/>
      <c r="J13" s="1038"/>
      <c r="K13" s="17"/>
      <c r="L13" s="17" t="s">
        <v>2432</v>
      </c>
      <c r="M13" s="19"/>
      <c r="N13" s="16"/>
      <c r="O13" s="17"/>
      <c r="P13" s="19"/>
      <c r="Q13" s="21">
        <v>44662</v>
      </c>
    </row>
    <row r="14" spans="2:17" s="9" customFormat="1" ht="19.7" customHeight="1">
      <c r="B14" s="1036"/>
      <c r="C14" s="16" t="s">
        <v>652</v>
      </c>
      <c r="D14" s="16" t="s">
        <v>652</v>
      </c>
      <c r="E14" s="146" t="s">
        <v>2436</v>
      </c>
      <c r="F14" s="54">
        <v>2</v>
      </c>
      <c r="G14" s="520">
        <v>6800</v>
      </c>
      <c r="H14" s="52">
        <f>F14*G14</f>
        <v>13600</v>
      </c>
      <c r="I14" s="18"/>
      <c r="J14" s="146" t="s">
        <v>2436</v>
      </c>
      <c r="K14" s="17"/>
      <c r="L14" s="292"/>
      <c r="M14" s="19">
        <v>44651</v>
      </c>
      <c r="N14" s="16"/>
      <c r="O14" s="56">
        <v>44663</v>
      </c>
      <c r="P14" s="19">
        <v>44663</v>
      </c>
      <c r="Q14" s="21">
        <v>44663</v>
      </c>
    </row>
    <row r="15" spans="2:17" s="9" customFormat="1" ht="19.7" customHeight="1">
      <c r="B15" s="1036"/>
      <c r="C15" s="16" t="s">
        <v>492</v>
      </c>
      <c r="D15" s="16" t="s">
        <v>492</v>
      </c>
      <c r="E15" s="54" t="s">
        <v>2437</v>
      </c>
      <c r="F15" s="54">
        <v>2</v>
      </c>
      <c r="G15" s="54">
        <v>4303</v>
      </c>
      <c r="H15" s="54">
        <v>8606</v>
      </c>
      <c r="I15" s="18"/>
      <c r="J15" s="146" t="s">
        <v>2438</v>
      </c>
      <c r="K15" s="17"/>
      <c r="L15" s="17" t="s">
        <v>2432</v>
      </c>
      <c r="M15" s="19"/>
      <c r="N15" s="16"/>
      <c r="O15" s="17"/>
      <c r="P15" s="19"/>
      <c r="Q15" s="21">
        <v>44662</v>
      </c>
    </row>
    <row r="16" spans="2:17" s="9" customFormat="1" ht="19.7" customHeight="1">
      <c r="B16" s="1036"/>
      <c r="C16" s="16" t="s">
        <v>492</v>
      </c>
      <c r="D16" s="16" t="s">
        <v>492</v>
      </c>
      <c r="E16" s="54" t="s">
        <v>2439</v>
      </c>
      <c r="F16" s="54">
        <v>2</v>
      </c>
      <c r="G16" s="54">
        <v>4312</v>
      </c>
      <c r="H16" s="54">
        <v>8624</v>
      </c>
      <c r="I16" s="18"/>
      <c r="J16" s="146" t="s">
        <v>2440</v>
      </c>
      <c r="K16" s="17"/>
      <c r="L16" s="17" t="s">
        <v>2432</v>
      </c>
      <c r="M16" s="19"/>
      <c r="N16" s="16"/>
      <c r="O16" s="17"/>
      <c r="P16" s="19"/>
      <c r="Q16" s="21">
        <v>44662</v>
      </c>
    </row>
    <row r="17" spans="2:17" s="9" customFormat="1" ht="19.7" customHeight="1">
      <c r="B17" s="1036"/>
      <c r="C17" s="16" t="s">
        <v>492</v>
      </c>
      <c r="D17" s="16" t="s">
        <v>492</v>
      </c>
      <c r="E17" s="54" t="s">
        <v>1136</v>
      </c>
      <c r="F17" s="54">
        <v>2</v>
      </c>
      <c r="G17" s="54">
        <v>70</v>
      </c>
      <c r="H17" s="54">
        <v>140</v>
      </c>
      <c r="I17" s="18"/>
      <c r="J17" s="54" t="s">
        <v>1137</v>
      </c>
      <c r="K17" s="17"/>
      <c r="L17" s="17" t="s">
        <v>2432</v>
      </c>
      <c r="M17" s="19"/>
      <c r="N17" s="16"/>
      <c r="O17" s="17"/>
      <c r="P17" s="19"/>
      <c r="Q17" s="21">
        <v>44662</v>
      </c>
    </row>
    <row r="18" spans="2:17" s="9" customFormat="1" ht="19.7" customHeight="1">
      <c r="B18" s="1036"/>
      <c r="C18" s="16" t="s">
        <v>492</v>
      </c>
      <c r="D18" s="16" t="s">
        <v>492</v>
      </c>
      <c r="E18" s="54" t="s">
        <v>2441</v>
      </c>
      <c r="F18" s="54">
        <v>1</v>
      </c>
      <c r="G18" s="54">
        <v>500</v>
      </c>
      <c r="H18" s="54">
        <v>500</v>
      </c>
      <c r="I18" s="18"/>
      <c r="J18" s="54" t="s">
        <v>1696</v>
      </c>
      <c r="K18" s="17"/>
      <c r="L18" s="17" t="s">
        <v>2432</v>
      </c>
      <c r="M18" s="19"/>
      <c r="N18" s="16"/>
      <c r="O18" s="17"/>
      <c r="P18" s="19"/>
      <c r="Q18" s="21">
        <v>44662</v>
      </c>
    </row>
    <row r="19" spans="2:17" s="9" customFormat="1" ht="19.7" customHeight="1">
      <c r="B19" s="1036"/>
      <c r="C19" s="16" t="s">
        <v>492</v>
      </c>
      <c r="D19" s="16" t="s">
        <v>492</v>
      </c>
      <c r="E19" s="54" t="s">
        <v>1637</v>
      </c>
      <c r="F19" s="54">
        <v>1</v>
      </c>
      <c r="G19" s="54">
        <v>1565</v>
      </c>
      <c r="H19" s="54">
        <v>1565</v>
      </c>
      <c r="I19" s="18"/>
      <c r="J19" s="54" t="s">
        <v>616</v>
      </c>
      <c r="K19" s="17"/>
      <c r="L19" s="17" t="s">
        <v>2432</v>
      </c>
      <c r="M19" s="19"/>
      <c r="N19" s="16"/>
      <c r="O19" s="17"/>
      <c r="P19" s="19"/>
      <c r="Q19" s="21">
        <v>44662</v>
      </c>
    </row>
    <row r="20" spans="2:17" s="9" customFormat="1" ht="19.7" customHeight="1">
      <c r="B20" s="1036"/>
      <c r="C20" s="16" t="s">
        <v>492</v>
      </c>
      <c r="D20" s="16" t="s">
        <v>492</v>
      </c>
      <c r="E20" s="54" t="s">
        <v>2442</v>
      </c>
      <c r="F20" s="54">
        <v>1</v>
      </c>
      <c r="G20" s="54">
        <v>2290</v>
      </c>
      <c r="H20" s="54">
        <v>2290</v>
      </c>
      <c r="I20" s="18"/>
      <c r="J20" s="54" t="s">
        <v>2443</v>
      </c>
      <c r="K20" s="17"/>
      <c r="L20" s="17" t="s">
        <v>2432</v>
      </c>
      <c r="M20" s="19"/>
      <c r="N20" s="16"/>
      <c r="O20" s="17"/>
      <c r="P20" s="19"/>
      <c r="Q20" s="21">
        <v>44662</v>
      </c>
    </row>
    <row r="21" spans="2:17" s="9" customFormat="1" ht="19.7" customHeight="1">
      <c r="B21" s="1036"/>
      <c r="C21" s="16" t="s">
        <v>492</v>
      </c>
      <c r="D21" s="16" t="s">
        <v>492</v>
      </c>
      <c r="E21" s="54" t="s">
        <v>481</v>
      </c>
      <c r="F21" s="54">
        <v>1</v>
      </c>
      <c r="G21" s="54">
        <v>4570</v>
      </c>
      <c r="H21" s="54">
        <v>4570</v>
      </c>
      <c r="I21" s="18"/>
      <c r="J21" s="54" t="s">
        <v>482</v>
      </c>
      <c r="K21" s="17"/>
      <c r="L21" s="17" t="s">
        <v>2432</v>
      </c>
      <c r="M21" s="19"/>
      <c r="N21" s="16"/>
      <c r="O21" s="17"/>
      <c r="P21" s="19"/>
      <c r="Q21" s="21">
        <v>44662</v>
      </c>
    </row>
    <row r="22" spans="2:17" s="9" customFormat="1" ht="19.7" customHeight="1">
      <c r="B22" s="1036"/>
      <c r="C22" s="16" t="s">
        <v>492</v>
      </c>
      <c r="D22" s="16" t="s">
        <v>492</v>
      </c>
      <c r="E22" s="54" t="s">
        <v>2444</v>
      </c>
      <c r="F22" s="54">
        <v>1</v>
      </c>
      <c r="G22" s="54">
        <v>251</v>
      </c>
      <c r="H22" s="54">
        <v>251</v>
      </c>
      <c r="I22" s="18"/>
      <c r="J22" s="54" t="s">
        <v>2445</v>
      </c>
      <c r="K22" s="17"/>
      <c r="L22" s="17" t="s">
        <v>2432</v>
      </c>
      <c r="M22" s="19"/>
      <c r="N22" s="16"/>
      <c r="O22" s="17"/>
      <c r="P22" s="19"/>
      <c r="Q22" s="21">
        <v>44662</v>
      </c>
    </row>
    <row r="23" spans="2:17" s="9" customFormat="1" ht="19.7" customHeight="1">
      <c r="B23" s="1036"/>
      <c r="C23" s="16" t="s">
        <v>492</v>
      </c>
      <c r="D23" s="16" t="s">
        <v>492</v>
      </c>
      <c r="E23" s="54" t="s">
        <v>2446</v>
      </c>
      <c r="F23" s="54">
        <v>2</v>
      </c>
      <c r="G23" s="54">
        <v>190</v>
      </c>
      <c r="H23" s="54">
        <v>380</v>
      </c>
      <c r="I23" s="18"/>
      <c r="J23" s="54" t="s">
        <v>470</v>
      </c>
      <c r="K23" s="17"/>
      <c r="L23" s="17" t="s">
        <v>2432</v>
      </c>
      <c r="M23" s="19"/>
      <c r="N23" s="16"/>
      <c r="O23" s="17"/>
      <c r="P23" s="19"/>
      <c r="Q23" s="21">
        <v>44662</v>
      </c>
    </row>
    <row r="24" spans="2:17" s="9" customFormat="1" ht="19.7" customHeight="1">
      <c r="B24" s="1036"/>
      <c r="C24" s="16" t="s">
        <v>492</v>
      </c>
      <c r="D24" s="16" t="s">
        <v>492</v>
      </c>
      <c r="E24" s="54" t="s">
        <v>2447</v>
      </c>
      <c r="F24" s="54">
        <v>1</v>
      </c>
      <c r="G24" s="54">
        <v>16800</v>
      </c>
      <c r="H24" s="54">
        <v>16800</v>
      </c>
      <c r="I24" s="18"/>
      <c r="J24" s="54" t="s">
        <v>2448</v>
      </c>
      <c r="K24" s="17"/>
      <c r="L24" s="17" t="s">
        <v>2432</v>
      </c>
      <c r="M24" s="19"/>
      <c r="N24" s="16"/>
      <c r="O24" s="17"/>
      <c r="P24" s="19"/>
      <c r="Q24" s="21">
        <v>44662</v>
      </c>
    </row>
    <row r="25" spans="2:17" s="9" customFormat="1" ht="19.7" customHeight="1">
      <c r="B25" s="1036"/>
      <c r="C25" s="16" t="s">
        <v>492</v>
      </c>
      <c r="D25" s="16" t="s">
        <v>492</v>
      </c>
      <c r="E25" s="54" t="s">
        <v>2219</v>
      </c>
      <c r="F25" s="54">
        <v>1</v>
      </c>
      <c r="G25" s="54">
        <v>16800</v>
      </c>
      <c r="H25" s="54">
        <v>16800</v>
      </c>
      <c r="I25" s="18"/>
      <c r="J25" s="54" t="s">
        <v>2448</v>
      </c>
      <c r="K25" s="17"/>
      <c r="L25" s="17" t="s">
        <v>2432</v>
      </c>
      <c r="M25" s="19"/>
      <c r="N25" s="16"/>
      <c r="O25" s="17"/>
      <c r="P25" s="19"/>
      <c r="Q25" s="21">
        <v>44662</v>
      </c>
    </row>
    <row r="26" spans="2:17" s="9" customFormat="1" ht="19.7" customHeight="1">
      <c r="B26" s="1036"/>
      <c r="C26" s="16" t="s">
        <v>492</v>
      </c>
      <c r="D26" s="16" t="s">
        <v>492</v>
      </c>
      <c r="E26" s="54" t="s">
        <v>2449</v>
      </c>
      <c r="F26" s="54">
        <v>1</v>
      </c>
      <c r="G26" s="54">
        <v>33600</v>
      </c>
      <c r="H26" s="54">
        <v>33600</v>
      </c>
      <c r="I26" s="18"/>
      <c r="J26" s="54" t="s">
        <v>2450</v>
      </c>
      <c r="K26" s="17"/>
      <c r="L26" s="17" t="s">
        <v>2432</v>
      </c>
      <c r="M26" s="19"/>
      <c r="N26" s="16"/>
      <c r="O26" s="17"/>
      <c r="P26" s="19"/>
      <c r="Q26" s="21">
        <v>44662</v>
      </c>
    </row>
    <row r="27" spans="2:17" s="9" customFormat="1" ht="19.7" customHeight="1">
      <c r="B27" s="1036"/>
      <c r="C27" s="16" t="s">
        <v>492</v>
      </c>
      <c r="D27" s="16" t="s">
        <v>492</v>
      </c>
      <c r="E27" s="54" t="s">
        <v>2451</v>
      </c>
      <c r="F27" s="54">
        <v>1</v>
      </c>
      <c r="G27" s="54">
        <v>33600</v>
      </c>
      <c r="H27" s="54">
        <v>33600</v>
      </c>
      <c r="I27" s="18"/>
      <c r="J27" s="54" t="s">
        <v>2450</v>
      </c>
      <c r="K27" s="17"/>
      <c r="L27" s="17" t="s">
        <v>2432</v>
      </c>
      <c r="M27" s="19"/>
      <c r="N27" s="16"/>
      <c r="O27" s="17"/>
      <c r="P27" s="19"/>
      <c r="Q27" s="21">
        <v>44662</v>
      </c>
    </row>
    <row r="28" spans="2:17" s="9" customFormat="1" ht="19.7" customHeight="1">
      <c r="B28" s="22">
        <v>6</v>
      </c>
      <c r="C28" s="16" t="s">
        <v>492</v>
      </c>
      <c r="D28" s="16" t="s">
        <v>492</v>
      </c>
      <c r="E28" s="54" t="s">
        <v>2452</v>
      </c>
      <c r="F28" s="54">
        <v>1</v>
      </c>
      <c r="G28" s="54">
        <v>1770</v>
      </c>
      <c r="H28" s="54">
        <v>1770</v>
      </c>
      <c r="I28" s="18"/>
      <c r="J28" s="146" t="s">
        <v>2453</v>
      </c>
      <c r="K28" s="17"/>
      <c r="L28" s="17" t="s">
        <v>2432</v>
      </c>
      <c r="M28" s="19"/>
      <c r="N28" s="16"/>
      <c r="O28" s="17"/>
      <c r="P28" s="19"/>
      <c r="Q28" s="21">
        <v>44662</v>
      </c>
    </row>
    <row r="29" spans="2:17" s="9" customFormat="1" ht="19.7" customHeight="1">
      <c r="B29" s="1036"/>
      <c r="C29" s="186" t="s">
        <v>492</v>
      </c>
      <c r="D29" s="186" t="s">
        <v>492</v>
      </c>
      <c r="E29" s="1039" t="s">
        <v>1534</v>
      </c>
      <c r="F29" s="1039">
        <v>5</v>
      </c>
      <c r="G29" s="1039">
        <v>280</v>
      </c>
      <c r="H29" s="1039">
        <v>1400</v>
      </c>
      <c r="I29" s="170"/>
      <c r="J29" s="3" t="s">
        <v>1535</v>
      </c>
      <c r="K29" s="170"/>
      <c r="L29" s="170" t="s">
        <v>2432</v>
      </c>
      <c r="M29" s="1040"/>
      <c r="N29" s="186"/>
      <c r="O29" s="170"/>
      <c r="P29" s="1040"/>
      <c r="Q29" s="1041">
        <v>44662</v>
      </c>
    </row>
    <row r="30" spans="2:17" s="9" customFormat="1" ht="19.7" customHeight="1">
      <c r="B30" s="1042"/>
      <c r="C30" s="542" t="s">
        <v>492</v>
      </c>
      <c r="D30" s="542" t="s">
        <v>492</v>
      </c>
      <c r="E30" s="325" t="s">
        <v>2454</v>
      </c>
      <c r="F30" s="325">
        <v>5</v>
      </c>
      <c r="G30" s="325">
        <v>260</v>
      </c>
      <c r="H30" s="325">
        <f>F30*G30</f>
        <v>1300</v>
      </c>
      <c r="I30" s="358"/>
      <c r="J30" s="325" t="s">
        <v>2455</v>
      </c>
      <c r="K30" s="358"/>
      <c r="L30" s="358" t="s">
        <v>2432</v>
      </c>
      <c r="M30" s="351">
        <v>44669</v>
      </c>
      <c r="N30" s="542"/>
      <c r="O30" s="358"/>
      <c r="P30" s="351"/>
      <c r="Q30" s="380"/>
    </row>
    <row r="31" spans="2:17" s="9" customFormat="1" ht="19.7" customHeight="1">
      <c r="B31" s="22">
        <v>8</v>
      </c>
      <c r="C31" s="16" t="s">
        <v>2456</v>
      </c>
      <c r="D31" s="16" t="s">
        <v>662</v>
      </c>
      <c r="E31" s="202" t="s">
        <v>1410</v>
      </c>
      <c r="F31" s="64">
        <v>20</v>
      </c>
      <c r="G31" s="1043">
        <v>5000</v>
      </c>
      <c r="H31" s="52">
        <f>F31*G31</f>
        <v>100000</v>
      </c>
      <c r="I31" s="61"/>
      <c r="J31" s="62"/>
      <c r="K31" s="146"/>
      <c r="L31" s="17"/>
      <c r="M31" s="19"/>
      <c r="N31" s="16"/>
      <c r="O31" s="17"/>
      <c r="P31" s="19"/>
      <c r="Q31" s="21"/>
    </row>
    <row r="32" spans="2:17" s="9" customFormat="1" ht="19.7" customHeight="1">
      <c r="B32" s="1042"/>
      <c r="C32" s="16" t="s">
        <v>2456</v>
      </c>
      <c r="D32" s="16" t="s">
        <v>662</v>
      </c>
      <c r="E32" s="202" t="s">
        <v>2457</v>
      </c>
      <c r="F32" s="64">
        <v>10</v>
      </c>
      <c r="G32" s="1043">
        <v>5000</v>
      </c>
      <c r="H32" s="52">
        <f>F32*G32</f>
        <v>50000</v>
      </c>
      <c r="I32" s="61"/>
      <c r="J32" s="62"/>
      <c r="K32" s="146"/>
      <c r="L32" s="17"/>
      <c r="M32" s="19"/>
      <c r="N32" s="16"/>
      <c r="O32" s="17"/>
      <c r="P32" s="19"/>
      <c r="Q32" s="21"/>
    </row>
    <row r="33" spans="8:8">
      <c r="H33" s="11"/>
    </row>
  </sheetData>
  <autoFilter ref="B8:O32" xr:uid="{0BD9BA56-5B8E-4157-9E45-E6EF780BECD1}"/>
  <mergeCells count="10">
    <mergeCell ref="B11:B27"/>
    <mergeCell ref="J12:J13"/>
    <mergeCell ref="B28:B30"/>
    <mergeCell ref="B31:B32"/>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2CAC3-35C7-4FA4-B118-B58798B932A2}">
  <dimension ref="B2:R133"/>
  <sheetViews>
    <sheetView zoomScale="74" zoomScaleNormal="74" workbookViewId="0">
      <selection activeCell="E7" sqref="E7"/>
    </sheetView>
  </sheetViews>
  <sheetFormatPr defaultRowHeight="18.75"/>
  <cols>
    <col min="1" max="1" width="2.625" style="3" customWidth="1"/>
    <col min="2" max="2" width="5.75" style="9" customWidth="1"/>
    <col min="3" max="4" width="20.75" style="3" customWidth="1"/>
    <col min="5" max="5" width="68.625" style="3" customWidth="1"/>
    <col min="6" max="6" width="6.25" style="3" customWidth="1"/>
    <col min="7" max="8" width="9.875" style="3" bestFit="1" customWidth="1"/>
    <col min="9" max="9" width="5.75" style="11" customWidth="1"/>
    <col min="10" max="10" width="57.375" style="3" customWidth="1"/>
    <col min="11" max="11" width="40.625" style="3" customWidth="1"/>
    <col min="12" max="12" width="40.75" style="9" customWidth="1"/>
    <col min="13" max="13" width="13.75" style="10" customWidth="1"/>
    <col min="14" max="14" width="6.375" style="3" customWidth="1"/>
    <col min="15" max="15" width="13.25" style="11" customWidth="1"/>
    <col min="16" max="16" width="14.5" style="126" customWidth="1"/>
    <col min="17" max="17" width="15.625" style="13" customWidth="1"/>
    <col min="18" max="16384" width="9" style="3"/>
  </cols>
  <sheetData>
    <row r="2" spans="2:17" ht="20.100000000000001" customHeight="1">
      <c r="B2" s="1" t="s">
        <v>0</v>
      </c>
      <c r="C2" s="1"/>
      <c r="D2" s="1"/>
      <c r="E2" s="2" t="s">
        <v>2458</v>
      </c>
      <c r="G2" s="4" t="s">
        <v>2</v>
      </c>
      <c r="H2" s="5"/>
      <c r="I2" s="6"/>
      <c r="J2" s="125">
        <f>SUM(H:H)</f>
        <v>369679</v>
      </c>
    </row>
    <row r="3" spans="2:17" ht="20.100000000000001" customHeight="1">
      <c r="B3" s="1" t="s">
        <v>3</v>
      </c>
      <c r="C3" s="1"/>
      <c r="D3" s="1"/>
      <c r="E3" s="14" t="s">
        <v>2427</v>
      </c>
    </row>
    <row r="4" spans="2:17" ht="20.100000000000001" customHeight="1">
      <c r="B4" s="1" t="s">
        <v>5</v>
      </c>
      <c r="C4" s="1"/>
      <c r="D4" s="1"/>
      <c r="E4" s="14">
        <v>194646</v>
      </c>
      <c r="G4" s="1044"/>
    </row>
    <row r="5" spans="2:17" ht="20.100000000000001" customHeight="1">
      <c r="B5" s="1" t="s">
        <v>6</v>
      </c>
      <c r="C5" s="1"/>
      <c r="D5" s="1"/>
      <c r="E5" s="15">
        <v>44643</v>
      </c>
    </row>
    <row r="6" spans="2:17" ht="20.100000000000001" customHeight="1">
      <c r="B6" s="1" t="s">
        <v>8</v>
      </c>
      <c r="C6" s="1"/>
      <c r="D6" s="1"/>
      <c r="E6" s="15">
        <v>44671</v>
      </c>
    </row>
    <row r="7" spans="2:17">
      <c r="F7" s="17"/>
    </row>
    <row r="8" spans="2:17" s="9" customFormat="1" ht="19.899999999999999" customHeight="1">
      <c r="B8" s="16" t="s">
        <v>9</v>
      </c>
      <c r="C8" s="16" t="s">
        <v>10</v>
      </c>
      <c r="D8" s="16" t="s">
        <v>11</v>
      </c>
      <c r="E8" s="17" t="s">
        <v>12</v>
      </c>
      <c r="F8" s="17"/>
      <c r="G8" s="17" t="s">
        <v>14</v>
      </c>
      <c r="H8" s="18" t="s">
        <v>15</v>
      </c>
      <c r="I8" s="18" t="s">
        <v>16</v>
      </c>
      <c r="J8" s="17" t="s">
        <v>17</v>
      </c>
      <c r="K8" s="17" t="s">
        <v>18</v>
      </c>
      <c r="L8" s="17" t="s">
        <v>19</v>
      </c>
      <c r="M8" s="19" t="s">
        <v>20</v>
      </c>
      <c r="N8" s="16" t="s">
        <v>21</v>
      </c>
      <c r="O8" s="17" t="s">
        <v>22</v>
      </c>
      <c r="P8" s="19" t="s">
        <v>23</v>
      </c>
      <c r="Q8" s="21" t="s">
        <v>24</v>
      </c>
    </row>
    <row r="9" spans="2:17" s="9" customFormat="1" ht="19.899999999999999" customHeight="1">
      <c r="B9" s="16">
        <v>15</v>
      </c>
      <c r="C9" s="59" t="s">
        <v>178</v>
      </c>
      <c r="D9" s="59" t="s">
        <v>178</v>
      </c>
      <c r="E9" s="202" t="s">
        <v>1075</v>
      </c>
      <c r="F9" s="1045">
        <v>1</v>
      </c>
      <c r="G9" s="63">
        <v>460</v>
      </c>
      <c r="H9" s="118">
        <f t="shared" ref="H9:H16" si="0">F9*G9</f>
        <v>460</v>
      </c>
      <c r="I9" s="90"/>
      <c r="J9" s="54" t="s">
        <v>1076</v>
      </c>
      <c r="K9" s="93"/>
      <c r="L9" s="72" t="s">
        <v>2459</v>
      </c>
      <c r="M9" s="19">
        <v>44627</v>
      </c>
      <c r="N9" s="16"/>
      <c r="O9" s="17"/>
      <c r="P9" s="19">
        <v>44636</v>
      </c>
      <c r="Q9" s="21">
        <v>44636</v>
      </c>
    </row>
    <row r="10" spans="2:17" s="9" customFormat="1" ht="19.899999999999999" customHeight="1">
      <c r="B10" s="16">
        <v>15</v>
      </c>
      <c r="C10" s="59" t="s">
        <v>1078</v>
      </c>
      <c r="D10" s="59" t="s">
        <v>178</v>
      </c>
      <c r="E10" s="202" t="s">
        <v>1079</v>
      </c>
      <c r="F10" s="1045">
        <v>10</v>
      </c>
      <c r="G10" s="63">
        <v>28</v>
      </c>
      <c r="H10" s="118">
        <f t="shared" si="0"/>
        <v>280</v>
      </c>
      <c r="I10" s="90"/>
      <c r="J10" s="54" t="s">
        <v>1080</v>
      </c>
      <c r="K10" s="93"/>
      <c r="L10" s="72" t="s">
        <v>2459</v>
      </c>
      <c r="M10" s="19">
        <v>44627</v>
      </c>
      <c r="N10" s="16"/>
      <c r="O10" s="17"/>
      <c r="P10" s="19">
        <v>44636</v>
      </c>
      <c r="Q10" s="21">
        <v>44636</v>
      </c>
    </row>
    <row r="11" spans="2:17" s="9" customFormat="1" ht="19.899999999999999" customHeight="1">
      <c r="B11" s="16">
        <v>15</v>
      </c>
      <c r="C11" s="59" t="s">
        <v>1030</v>
      </c>
      <c r="D11" s="59" t="s">
        <v>178</v>
      </c>
      <c r="E11" s="202" t="s">
        <v>1081</v>
      </c>
      <c r="F11" s="1045">
        <v>10</v>
      </c>
      <c r="G11" s="63">
        <v>14</v>
      </c>
      <c r="H11" s="118">
        <f t="shared" si="0"/>
        <v>140</v>
      </c>
      <c r="I11" s="90"/>
      <c r="J11" s="54" t="s">
        <v>1080</v>
      </c>
      <c r="K11" s="93"/>
      <c r="L11" s="72" t="s">
        <v>2459</v>
      </c>
      <c r="M11" s="19">
        <v>44627</v>
      </c>
      <c r="N11" s="16"/>
      <c r="O11" s="17"/>
      <c r="P11" s="19">
        <v>44636</v>
      </c>
      <c r="Q11" s="21">
        <v>44636</v>
      </c>
    </row>
    <row r="12" spans="2:17" s="9" customFormat="1" ht="19.899999999999999" customHeight="1">
      <c r="B12" s="16">
        <v>15</v>
      </c>
      <c r="C12" s="59" t="s">
        <v>1030</v>
      </c>
      <c r="D12" s="59" t="s">
        <v>178</v>
      </c>
      <c r="E12" s="202" t="s">
        <v>1082</v>
      </c>
      <c r="F12" s="1045">
        <v>10</v>
      </c>
      <c r="G12" s="63">
        <v>13</v>
      </c>
      <c r="H12" s="118">
        <f t="shared" si="0"/>
        <v>130</v>
      </c>
      <c r="I12" s="90"/>
      <c r="J12" s="54" t="s">
        <v>1080</v>
      </c>
      <c r="K12" s="93"/>
      <c r="L12" s="72" t="s">
        <v>2459</v>
      </c>
      <c r="M12" s="19">
        <v>44627</v>
      </c>
      <c r="N12" s="16"/>
      <c r="O12" s="17"/>
      <c r="P12" s="19">
        <v>44636</v>
      </c>
      <c r="Q12" s="21">
        <v>44636</v>
      </c>
    </row>
    <row r="13" spans="2:17" s="9" customFormat="1" ht="19.899999999999999" customHeight="1">
      <c r="B13" s="16">
        <v>15</v>
      </c>
      <c r="C13" s="59" t="s">
        <v>1030</v>
      </c>
      <c r="D13" s="59" t="s">
        <v>178</v>
      </c>
      <c r="E13" s="202" t="s">
        <v>1083</v>
      </c>
      <c r="F13" s="1045">
        <v>10</v>
      </c>
      <c r="G13" s="63">
        <v>47</v>
      </c>
      <c r="H13" s="118">
        <f t="shared" si="0"/>
        <v>470</v>
      </c>
      <c r="I13" s="90"/>
      <c r="J13" s="54" t="s">
        <v>2460</v>
      </c>
      <c r="K13" s="93"/>
      <c r="L13" s="72" t="s">
        <v>2459</v>
      </c>
      <c r="M13" s="19">
        <v>44627</v>
      </c>
      <c r="N13" s="16"/>
      <c r="O13" s="17"/>
      <c r="P13" s="19">
        <v>44636</v>
      </c>
      <c r="Q13" s="21">
        <v>44636</v>
      </c>
    </row>
    <row r="14" spans="2:17" s="9" customFormat="1" ht="19.899999999999999" customHeight="1">
      <c r="B14" s="16">
        <v>15</v>
      </c>
      <c r="C14" s="59" t="s">
        <v>178</v>
      </c>
      <c r="D14" s="59" t="s">
        <v>178</v>
      </c>
      <c r="E14" s="202" t="s">
        <v>1084</v>
      </c>
      <c r="F14" s="1045">
        <v>2</v>
      </c>
      <c r="G14" s="63">
        <v>270</v>
      </c>
      <c r="H14" s="118">
        <f t="shared" si="0"/>
        <v>540</v>
      </c>
      <c r="I14" s="90"/>
      <c r="J14" s="54" t="s">
        <v>1085</v>
      </c>
      <c r="K14" s="93"/>
      <c r="L14" s="72" t="s">
        <v>2459</v>
      </c>
      <c r="M14" s="19">
        <v>44627</v>
      </c>
      <c r="N14" s="16"/>
      <c r="O14" s="17"/>
      <c r="P14" s="19">
        <v>44636</v>
      </c>
      <c r="Q14" s="21">
        <v>44636</v>
      </c>
    </row>
    <row r="15" spans="2:17" s="9" customFormat="1" ht="19.899999999999999" customHeight="1">
      <c r="B15" s="16">
        <v>15</v>
      </c>
      <c r="C15" s="59" t="s">
        <v>178</v>
      </c>
      <c r="D15" s="59" t="s">
        <v>178</v>
      </c>
      <c r="E15" s="202" t="s">
        <v>1086</v>
      </c>
      <c r="F15" s="1045">
        <v>1</v>
      </c>
      <c r="G15" s="63">
        <v>130</v>
      </c>
      <c r="H15" s="118">
        <f t="shared" si="0"/>
        <v>130</v>
      </c>
      <c r="I15" s="90"/>
      <c r="J15" s="54" t="s">
        <v>1087</v>
      </c>
      <c r="K15" s="93"/>
      <c r="L15" s="72" t="s">
        <v>2459</v>
      </c>
      <c r="M15" s="19">
        <v>44627</v>
      </c>
      <c r="N15" s="16"/>
      <c r="O15" s="17"/>
      <c r="P15" s="19">
        <v>44636</v>
      </c>
      <c r="Q15" s="21">
        <v>44636</v>
      </c>
    </row>
    <row r="16" spans="2:17" s="9" customFormat="1" ht="19.899999999999999" customHeight="1">
      <c r="B16" s="16">
        <v>15</v>
      </c>
      <c r="C16" s="59" t="s">
        <v>178</v>
      </c>
      <c r="D16" s="59" t="s">
        <v>178</v>
      </c>
      <c r="E16" s="202" t="s">
        <v>1088</v>
      </c>
      <c r="F16" s="1045">
        <v>1</v>
      </c>
      <c r="G16" s="63">
        <v>280</v>
      </c>
      <c r="H16" s="118">
        <f t="shared" si="0"/>
        <v>280</v>
      </c>
      <c r="I16" s="90"/>
      <c r="J16" s="54" t="s">
        <v>1089</v>
      </c>
      <c r="K16" s="93"/>
      <c r="L16" s="72" t="s">
        <v>2459</v>
      </c>
      <c r="M16" s="19">
        <v>44627</v>
      </c>
      <c r="N16" s="16"/>
      <c r="O16" s="17"/>
      <c r="P16" s="19">
        <v>44636</v>
      </c>
      <c r="Q16" s="21">
        <v>44636</v>
      </c>
    </row>
    <row r="17" spans="2:17" s="9" customFormat="1" ht="19.899999999999999" customHeight="1">
      <c r="B17" s="16">
        <v>15</v>
      </c>
      <c r="C17" s="59" t="s">
        <v>178</v>
      </c>
      <c r="D17" s="59" t="s">
        <v>178</v>
      </c>
      <c r="E17" s="54" t="s">
        <v>2461</v>
      </c>
      <c r="F17" s="51">
        <v>5</v>
      </c>
      <c r="G17" s="63">
        <v>450</v>
      </c>
      <c r="H17" s="52">
        <f>F17*G17</f>
        <v>2250</v>
      </c>
      <c r="I17" s="18"/>
      <c r="J17" s="146" t="s">
        <v>2462</v>
      </c>
      <c r="K17" s="146"/>
      <c r="L17" s="72" t="s">
        <v>2459</v>
      </c>
      <c r="M17" s="19">
        <v>44627</v>
      </c>
      <c r="N17" s="16"/>
      <c r="O17" s="17"/>
      <c r="P17" s="19">
        <v>44636</v>
      </c>
      <c r="Q17" s="21">
        <v>44636</v>
      </c>
    </row>
    <row r="18" spans="2:17" s="75" customFormat="1" ht="19.899999999999999" customHeight="1">
      <c r="B18" s="16">
        <v>15</v>
      </c>
      <c r="C18" s="59" t="s">
        <v>178</v>
      </c>
      <c r="D18" s="59" t="s">
        <v>178</v>
      </c>
      <c r="E18" s="202" t="s">
        <v>2463</v>
      </c>
      <c r="F18" s="1045">
        <v>1</v>
      </c>
      <c r="G18" s="63">
        <v>235</v>
      </c>
      <c r="H18" s="118">
        <f t="shared" ref="H18" si="1">F18*G18</f>
        <v>235</v>
      </c>
      <c r="I18" s="90"/>
      <c r="J18" s="50" t="s">
        <v>2464</v>
      </c>
      <c r="K18" s="93"/>
      <c r="L18" s="72" t="s">
        <v>2459</v>
      </c>
      <c r="M18" s="19">
        <v>44627</v>
      </c>
      <c r="N18" s="73"/>
      <c r="O18" s="93"/>
      <c r="P18" s="19">
        <v>44636</v>
      </c>
      <c r="Q18" s="21">
        <v>44636</v>
      </c>
    </row>
    <row r="19" spans="2:17" s="75" customFormat="1" ht="19.899999999999999" customHeight="1">
      <c r="B19" s="16">
        <v>15</v>
      </c>
      <c r="C19" s="64" t="s">
        <v>2465</v>
      </c>
      <c r="D19" s="64" t="s">
        <v>178</v>
      </c>
      <c r="E19" s="62" t="s">
        <v>2466</v>
      </c>
      <c r="F19" s="1046">
        <v>1</v>
      </c>
      <c r="G19" s="203">
        <v>886</v>
      </c>
      <c r="H19" s="369">
        <f>F19*G19</f>
        <v>886</v>
      </c>
      <c r="I19" s="61"/>
      <c r="J19" s="50" t="s">
        <v>2467</v>
      </c>
      <c r="K19" s="64"/>
      <c r="L19" s="72" t="s">
        <v>2459</v>
      </c>
      <c r="M19" s="19">
        <v>44627</v>
      </c>
      <c r="N19" s="73"/>
      <c r="O19" s="93"/>
      <c r="P19" s="19">
        <v>44636</v>
      </c>
      <c r="Q19" s="21">
        <v>44636</v>
      </c>
    </row>
    <row r="20" spans="2:17" s="75" customFormat="1" ht="19.899999999999999" customHeight="1">
      <c r="B20" s="16">
        <v>15</v>
      </c>
      <c r="C20" s="64" t="s">
        <v>178</v>
      </c>
      <c r="D20" s="64" t="s">
        <v>178</v>
      </c>
      <c r="E20" s="62" t="s">
        <v>1749</v>
      </c>
      <c r="F20" s="1046">
        <v>1</v>
      </c>
      <c r="G20" s="203">
        <v>1973</v>
      </c>
      <c r="H20" s="369">
        <f>F20*G20</f>
        <v>1973</v>
      </c>
      <c r="I20" s="61"/>
      <c r="J20" s="50" t="s">
        <v>2468</v>
      </c>
      <c r="K20" s="64"/>
      <c r="L20" s="72" t="s">
        <v>2459</v>
      </c>
      <c r="M20" s="19">
        <v>44627</v>
      </c>
      <c r="N20" s="73"/>
      <c r="O20" s="93"/>
      <c r="P20" s="19">
        <v>44636</v>
      </c>
      <c r="Q20" s="21">
        <v>44636</v>
      </c>
    </row>
    <row r="21" spans="2:17" s="75" customFormat="1" ht="19.899999999999999" customHeight="1">
      <c r="B21" s="16">
        <v>15</v>
      </c>
      <c r="C21" s="59" t="s">
        <v>178</v>
      </c>
      <c r="D21" s="59" t="s">
        <v>178</v>
      </c>
      <c r="E21" s="202" t="s">
        <v>2469</v>
      </c>
      <c r="F21" s="1045">
        <v>2</v>
      </c>
      <c r="G21" s="63">
        <v>370</v>
      </c>
      <c r="H21" s="118">
        <f t="shared" ref="H21:H120" si="2">F21*G21</f>
        <v>740</v>
      </c>
      <c r="I21" s="90"/>
      <c r="J21" s="54" t="s">
        <v>2470</v>
      </c>
      <c r="K21" s="93"/>
      <c r="L21" s="93" t="s">
        <v>2471</v>
      </c>
      <c r="M21" s="19">
        <v>44627</v>
      </c>
      <c r="N21" s="73"/>
      <c r="O21" s="57"/>
      <c r="P21" s="19">
        <v>44636</v>
      </c>
      <c r="Q21" s="21">
        <v>44636</v>
      </c>
    </row>
    <row r="22" spans="2:17" s="75" customFormat="1" ht="19.899999999999999" customHeight="1">
      <c r="B22" s="16">
        <v>15</v>
      </c>
      <c r="C22" s="59" t="s">
        <v>178</v>
      </c>
      <c r="D22" s="59" t="s">
        <v>178</v>
      </c>
      <c r="E22" s="202" t="s">
        <v>2472</v>
      </c>
      <c r="F22" s="1045">
        <v>2</v>
      </c>
      <c r="G22" s="63">
        <v>1000</v>
      </c>
      <c r="H22" s="1047">
        <f t="shared" si="2"/>
        <v>2000</v>
      </c>
      <c r="I22" s="18"/>
      <c r="J22" s="54" t="s">
        <v>1095</v>
      </c>
      <c r="K22" s="17"/>
      <c r="L22" s="93" t="s">
        <v>2471</v>
      </c>
      <c r="M22" s="19">
        <v>44627</v>
      </c>
      <c r="N22" s="73"/>
      <c r="O22" s="57"/>
      <c r="P22" s="19">
        <v>44636</v>
      </c>
      <c r="Q22" s="21">
        <v>44636</v>
      </c>
    </row>
    <row r="23" spans="2:17" s="75" customFormat="1" ht="19.899999999999999" customHeight="1">
      <c r="B23" s="16">
        <v>15</v>
      </c>
      <c r="C23" s="59" t="s">
        <v>1958</v>
      </c>
      <c r="D23" s="59" t="s">
        <v>178</v>
      </c>
      <c r="E23" s="202" t="s">
        <v>2473</v>
      </c>
      <c r="F23" s="1045">
        <v>2</v>
      </c>
      <c r="G23" s="63">
        <v>219</v>
      </c>
      <c r="H23" s="1047">
        <f t="shared" si="2"/>
        <v>438</v>
      </c>
      <c r="I23" s="18"/>
      <c r="J23" s="54" t="s">
        <v>2474</v>
      </c>
      <c r="K23" s="17"/>
      <c r="L23" s="93" t="s">
        <v>2471</v>
      </c>
      <c r="M23" s="19">
        <v>44627</v>
      </c>
      <c r="N23" s="73"/>
      <c r="O23" s="57"/>
      <c r="P23" s="19">
        <v>44636</v>
      </c>
      <c r="Q23" s="21">
        <v>44636</v>
      </c>
    </row>
    <row r="24" spans="2:17" s="75" customFormat="1" ht="19.899999999999999" customHeight="1">
      <c r="B24" s="16">
        <v>15</v>
      </c>
      <c r="C24" s="59" t="s">
        <v>178</v>
      </c>
      <c r="D24" s="59" t="s">
        <v>178</v>
      </c>
      <c r="E24" s="202" t="s">
        <v>1096</v>
      </c>
      <c r="F24" s="1045">
        <v>2</v>
      </c>
      <c r="G24" s="63">
        <v>230</v>
      </c>
      <c r="H24" s="1047">
        <f t="shared" si="2"/>
        <v>460</v>
      </c>
      <c r="I24" s="90"/>
      <c r="J24" s="54" t="s">
        <v>1085</v>
      </c>
      <c r="K24" s="1048"/>
      <c r="L24" s="93" t="s">
        <v>2471</v>
      </c>
      <c r="M24" s="19">
        <v>44627</v>
      </c>
      <c r="N24" s="73"/>
      <c r="O24" s="57"/>
      <c r="P24" s="19">
        <v>44636</v>
      </c>
      <c r="Q24" s="21">
        <v>44636</v>
      </c>
    </row>
    <row r="25" spans="2:17" s="75" customFormat="1" ht="19.899999999999999" customHeight="1">
      <c r="B25" s="16">
        <v>15</v>
      </c>
      <c r="C25" s="59" t="s">
        <v>178</v>
      </c>
      <c r="D25" s="59" t="s">
        <v>178</v>
      </c>
      <c r="E25" s="202" t="s">
        <v>2475</v>
      </c>
      <c r="F25" s="1045">
        <v>1</v>
      </c>
      <c r="G25" s="63">
        <v>1250</v>
      </c>
      <c r="H25" s="1047">
        <f t="shared" si="2"/>
        <v>1250</v>
      </c>
      <c r="I25" s="90"/>
      <c r="J25" s="54" t="s">
        <v>2476</v>
      </c>
      <c r="K25" s="1048"/>
      <c r="L25" s="72" t="s">
        <v>2477</v>
      </c>
      <c r="M25" s="19">
        <v>44627</v>
      </c>
      <c r="N25" s="73"/>
      <c r="O25" s="57"/>
      <c r="P25" s="19">
        <v>44636</v>
      </c>
      <c r="Q25" s="21">
        <v>44636</v>
      </c>
    </row>
    <row r="26" spans="2:17" s="75" customFormat="1" ht="19.899999999999999" customHeight="1">
      <c r="B26" s="16">
        <v>15</v>
      </c>
      <c r="C26" s="59" t="s">
        <v>2478</v>
      </c>
      <c r="D26" s="59" t="s">
        <v>178</v>
      </c>
      <c r="E26" s="202" t="s">
        <v>2479</v>
      </c>
      <c r="F26" s="1045">
        <v>1</v>
      </c>
      <c r="G26" s="63">
        <v>480</v>
      </c>
      <c r="H26" s="1047">
        <f t="shared" si="2"/>
        <v>480</v>
      </c>
      <c r="I26" s="90"/>
      <c r="J26" s="54" t="s">
        <v>2480</v>
      </c>
      <c r="K26" s="1048"/>
      <c r="L26" s="72" t="s">
        <v>2477</v>
      </c>
      <c r="M26" s="19">
        <v>44627</v>
      </c>
      <c r="N26" s="73"/>
      <c r="O26" s="57"/>
      <c r="P26" s="19">
        <v>44636</v>
      </c>
      <c r="Q26" s="21">
        <v>44636</v>
      </c>
    </row>
    <row r="27" spans="2:17" s="75" customFormat="1" ht="19.899999999999999" customHeight="1">
      <c r="B27" s="16">
        <v>15</v>
      </c>
      <c r="C27" s="59" t="s">
        <v>2481</v>
      </c>
      <c r="D27" s="59" t="s">
        <v>178</v>
      </c>
      <c r="E27" s="202" t="s">
        <v>2482</v>
      </c>
      <c r="F27" s="1045">
        <v>1</v>
      </c>
      <c r="G27" s="63">
        <v>2484</v>
      </c>
      <c r="H27" s="1047">
        <f t="shared" si="2"/>
        <v>2484</v>
      </c>
      <c r="I27" s="90"/>
      <c r="J27" s="54" t="s">
        <v>2483</v>
      </c>
      <c r="K27" s="1048"/>
      <c r="L27" s="72" t="s">
        <v>2477</v>
      </c>
      <c r="M27" s="19">
        <v>44627</v>
      </c>
      <c r="N27" s="73"/>
      <c r="O27" s="57"/>
      <c r="P27" s="19">
        <v>44636</v>
      </c>
      <c r="Q27" s="21">
        <v>44636</v>
      </c>
    </row>
    <row r="28" spans="2:17" s="75" customFormat="1" ht="19.899999999999999" customHeight="1">
      <c r="B28" s="73"/>
      <c r="C28" s="59"/>
      <c r="D28" s="59"/>
      <c r="E28" s="202"/>
      <c r="F28" s="1045"/>
      <c r="G28" s="63"/>
      <c r="H28" s="1047">
        <f t="shared" si="2"/>
        <v>0</v>
      </c>
      <c r="I28" s="18"/>
      <c r="J28" s="54"/>
      <c r="K28" s="17"/>
      <c r="L28" s="17"/>
      <c r="M28" s="20"/>
      <c r="N28" s="73"/>
      <c r="O28" s="57"/>
      <c r="P28" s="20"/>
      <c r="Q28" s="74"/>
    </row>
    <row r="29" spans="2:17" s="75" customFormat="1" ht="19.899999999999999" customHeight="1">
      <c r="B29" s="73"/>
      <c r="C29" s="59"/>
      <c r="D29" s="59"/>
      <c r="E29" s="202"/>
      <c r="F29" s="1045"/>
      <c r="G29" s="63"/>
      <c r="H29" s="1047">
        <f t="shared" si="2"/>
        <v>0</v>
      </c>
      <c r="I29" s="18"/>
      <c r="J29" s="54"/>
      <c r="K29" s="17"/>
      <c r="L29" s="17"/>
      <c r="M29" s="20"/>
      <c r="N29" s="73"/>
      <c r="O29" s="57"/>
      <c r="P29" s="20"/>
      <c r="Q29" s="74"/>
    </row>
    <row r="30" spans="2:17" s="75" customFormat="1" ht="19.899999999999999" customHeight="1">
      <c r="B30" s="16">
        <v>15</v>
      </c>
      <c r="C30" s="59" t="s">
        <v>96</v>
      </c>
      <c r="D30" s="59" t="s">
        <v>80</v>
      </c>
      <c r="E30" s="202" t="s">
        <v>1071</v>
      </c>
      <c r="F30" s="1045">
        <v>1</v>
      </c>
      <c r="G30" s="63">
        <v>5000</v>
      </c>
      <c r="H30" s="1047">
        <f t="shared" si="2"/>
        <v>5000</v>
      </c>
      <c r="I30" s="61"/>
      <c r="J30" s="50" t="s">
        <v>1072</v>
      </c>
      <c r="K30" s="71"/>
      <c r="L30" s="72" t="s">
        <v>2459</v>
      </c>
      <c r="M30" s="19">
        <v>44627</v>
      </c>
      <c r="N30" s="73"/>
      <c r="O30" s="56">
        <v>44643</v>
      </c>
      <c r="P30" s="20">
        <v>44642</v>
      </c>
      <c r="Q30" s="74">
        <v>44638</v>
      </c>
    </row>
    <row r="31" spans="2:17" s="75" customFormat="1" ht="19.899999999999999" customHeight="1">
      <c r="B31" s="16">
        <v>15</v>
      </c>
      <c r="C31" s="59" t="s">
        <v>96</v>
      </c>
      <c r="D31" s="59" t="s">
        <v>80</v>
      </c>
      <c r="E31" s="202" t="s">
        <v>1073</v>
      </c>
      <c r="F31" s="1045">
        <v>2</v>
      </c>
      <c r="G31" s="63">
        <v>2290</v>
      </c>
      <c r="H31" s="1047">
        <f t="shared" si="2"/>
        <v>4580</v>
      </c>
      <c r="I31" s="61"/>
      <c r="J31" s="50" t="s">
        <v>1074</v>
      </c>
      <c r="K31" s="71"/>
      <c r="L31" s="93" t="s">
        <v>2471</v>
      </c>
      <c r="M31" s="19">
        <v>44627</v>
      </c>
      <c r="N31" s="73"/>
      <c r="O31" s="56">
        <v>44643</v>
      </c>
      <c r="P31" s="20">
        <v>44642</v>
      </c>
      <c r="Q31" s="74">
        <v>44638</v>
      </c>
    </row>
    <row r="32" spans="2:17" s="75" customFormat="1" ht="19.899999999999999" customHeight="1">
      <c r="B32" s="73"/>
      <c r="C32" s="93"/>
      <c r="D32" s="93"/>
      <c r="E32" s="116"/>
      <c r="F32" s="1049"/>
      <c r="G32" s="63"/>
      <c r="H32" s="1047">
        <f t="shared" si="2"/>
        <v>0</v>
      </c>
      <c r="I32" s="90"/>
      <c r="J32" s="119"/>
      <c r="K32" s="71"/>
      <c r="L32" s="93"/>
      <c r="M32" s="20"/>
      <c r="N32" s="73"/>
      <c r="O32" s="57"/>
      <c r="P32" s="20"/>
      <c r="Q32" s="74"/>
    </row>
    <row r="33" spans="2:17" s="9" customFormat="1" ht="19.899999999999999" customHeight="1">
      <c r="B33" s="73"/>
      <c r="C33" s="93"/>
      <c r="D33" s="93"/>
      <c r="E33" s="92"/>
      <c r="F33" s="1050"/>
      <c r="G33" s="63"/>
      <c r="H33" s="118">
        <f t="shared" si="2"/>
        <v>0</v>
      </c>
      <c r="I33" s="90"/>
      <c r="J33" s="92"/>
      <c r="K33" s="71"/>
      <c r="L33" s="93"/>
      <c r="M33" s="19"/>
      <c r="N33" s="16"/>
      <c r="O33" s="17"/>
      <c r="P33" s="19"/>
      <c r="Q33" s="74"/>
    </row>
    <row r="34" spans="2:17" s="75" customFormat="1" ht="19.899999999999999" customHeight="1">
      <c r="B34" s="16">
        <v>15</v>
      </c>
      <c r="C34" s="17" t="s">
        <v>645</v>
      </c>
      <c r="D34" s="17" t="s">
        <v>645</v>
      </c>
      <c r="E34" s="50" t="s">
        <v>1058</v>
      </c>
      <c r="F34" s="1051">
        <v>1</v>
      </c>
      <c r="G34" s="52">
        <v>16100</v>
      </c>
      <c r="H34" s="1047">
        <f t="shared" si="2"/>
        <v>16100</v>
      </c>
      <c r="I34" s="18"/>
      <c r="J34" s="62" t="s">
        <v>1059</v>
      </c>
      <c r="K34" s="55" t="s">
        <v>2484</v>
      </c>
      <c r="L34" s="72" t="s">
        <v>2459</v>
      </c>
      <c r="M34" s="19">
        <v>44627</v>
      </c>
      <c r="N34" s="73"/>
      <c r="O34" s="56">
        <v>44643</v>
      </c>
      <c r="P34" s="20">
        <v>44644</v>
      </c>
      <c r="Q34" s="74"/>
    </row>
    <row r="35" spans="2:17" s="9" customFormat="1" ht="19.899999999999999" customHeight="1">
      <c r="B35" s="16">
        <v>15</v>
      </c>
      <c r="C35" s="17" t="s">
        <v>645</v>
      </c>
      <c r="D35" s="17" t="s">
        <v>645</v>
      </c>
      <c r="E35" s="50" t="s">
        <v>2485</v>
      </c>
      <c r="F35" s="1051">
        <v>1</v>
      </c>
      <c r="G35" s="52">
        <v>11500</v>
      </c>
      <c r="H35" s="1047">
        <f t="shared" si="2"/>
        <v>11500</v>
      </c>
      <c r="I35" s="18"/>
      <c r="J35" s="62" t="s">
        <v>1061</v>
      </c>
      <c r="K35" s="55" t="s">
        <v>2484</v>
      </c>
      <c r="L35" s="72" t="s">
        <v>2459</v>
      </c>
      <c r="M35" s="19">
        <v>44627</v>
      </c>
      <c r="N35" s="16"/>
      <c r="O35" s="56">
        <v>44643</v>
      </c>
      <c r="P35" s="20">
        <v>44644</v>
      </c>
      <c r="Q35" s="21"/>
    </row>
    <row r="36" spans="2:17" s="9" customFormat="1" ht="19.899999999999999" customHeight="1">
      <c r="B36" s="16">
        <v>15</v>
      </c>
      <c r="C36" s="17" t="s">
        <v>645</v>
      </c>
      <c r="D36" s="17" t="s">
        <v>645</v>
      </c>
      <c r="E36" s="50" t="s">
        <v>1062</v>
      </c>
      <c r="F36" s="1051">
        <v>1</v>
      </c>
      <c r="G36" s="52">
        <v>6800</v>
      </c>
      <c r="H36" s="1047">
        <f t="shared" si="2"/>
        <v>6800</v>
      </c>
      <c r="I36" s="18"/>
      <c r="J36" s="62" t="s">
        <v>1063</v>
      </c>
      <c r="K36" s="55" t="s">
        <v>2484</v>
      </c>
      <c r="L36" s="72" t="s">
        <v>2459</v>
      </c>
      <c r="M36" s="19">
        <v>44627</v>
      </c>
      <c r="N36" s="16"/>
      <c r="O36" s="56">
        <v>44643</v>
      </c>
      <c r="P36" s="20">
        <v>44644</v>
      </c>
      <c r="Q36" s="21"/>
    </row>
    <row r="37" spans="2:17" s="75" customFormat="1" ht="19.899999999999999" customHeight="1">
      <c r="B37" s="16">
        <v>15</v>
      </c>
      <c r="C37" s="17" t="s">
        <v>645</v>
      </c>
      <c r="D37" s="17" t="s">
        <v>645</v>
      </c>
      <c r="E37" s="81" t="s">
        <v>2486</v>
      </c>
      <c r="F37" s="1049">
        <v>1</v>
      </c>
      <c r="G37" s="63">
        <v>2900</v>
      </c>
      <c r="H37" s="118">
        <f t="shared" si="2"/>
        <v>2900</v>
      </c>
      <c r="I37" s="90"/>
      <c r="J37" s="119" t="s">
        <v>2487</v>
      </c>
      <c r="K37" s="55" t="s">
        <v>2484</v>
      </c>
      <c r="L37" s="72" t="s">
        <v>2459</v>
      </c>
      <c r="M37" s="19">
        <v>44627</v>
      </c>
      <c r="N37" s="73"/>
      <c r="O37" s="56">
        <v>44643</v>
      </c>
      <c r="P37" s="20">
        <v>44644</v>
      </c>
      <c r="Q37" s="74"/>
    </row>
    <row r="38" spans="2:17" s="75" customFormat="1" ht="19.899999999999999" customHeight="1">
      <c r="B38" s="16">
        <v>15</v>
      </c>
      <c r="C38" s="17" t="s">
        <v>645</v>
      </c>
      <c r="D38" s="17" t="s">
        <v>645</v>
      </c>
      <c r="E38" s="81" t="s">
        <v>2488</v>
      </c>
      <c r="F38" s="1049">
        <v>1</v>
      </c>
      <c r="G38" s="63">
        <v>3300</v>
      </c>
      <c r="H38" s="118">
        <f t="shared" si="2"/>
        <v>3300</v>
      </c>
      <c r="I38" s="90"/>
      <c r="J38" s="119" t="s">
        <v>2489</v>
      </c>
      <c r="K38" s="55" t="s">
        <v>2484</v>
      </c>
      <c r="L38" s="72" t="s">
        <v>2459</v>
      </c>
      <c r="M38" s="19">
        <v>44627</v>
      </c>
      <c r="N38" s="73"/>
      <c r="O38" s="56">
        <v>44643</v>
      </c>
      <c r="P38" s="20">
        <v>44644</v>
      </c>
      <c r="Q38" s="74"/>
    </row>
    <row r="39" spans="2:17" s="75" customFormat="1" ht="19.899999999999999" customHeight="1">
      <c r="B39" s="73"/>
      <c r="C39" s="93"/>
      <c r="D39" s="93"/>
      <c r="E39" s="81"/>
      <c r="F39" s="1049"/>
      <c r="G39" s="63"/>
      <c r="H39" s="118">
        <f t="shared" si="2"/>
        <v>0</v>
      </c>
      <c r="I39" s="90"/>
      <c r="J39" s="146"/>
      <c r="K39" s="71"/>
      <c r="L39" s="93"/>
      <c r="M39" s="20"/>
      <c r="N39" s="73"/>
      <c r="O39" s="57"/>
      <c r="P39" s="20"/>
      <c r="Q39" s="74"/>
    </row>
    <row r="40" spans="2:17" s="9" customFormat="1" ht="19.899999999999999" customHeight="1">
      <c r="B40" s="16">
        <v>15</v>
      </c>
      <c r="C40" s="17" t="s">
        <v>2490</v>
      </c>
      <c r="D40" s="17" t="s">
        <v>2490</v>
      </c>
      <c r="E40" s="50" t="s">
        <v>2491</v>
      </c>
      <c r="F40" s="1051">
        <v>1</v>
      </c>
      <c r="G40" s="52">
        <v>19500</v>
      </c>
      <c r="H40" s="1047">
        <f t="shared" si="2"/>
        <v>19500</v>
      </c>
      <c r="I40" s="18"/>
      <c r="J40" s="146" t="s">
        <v>2492</v>
      </c>
      <c r="K40" s="55" t="s">
        <v>2493</v>
      </c>
      <c r="L40" s="72" t="s">
        <v>2459</v>
      </c>
      <c r="M40" s="19">
        <v>44627</v>
      </c>
      <c r="N40" s="16"/>
      <c r="O40" s="56">
        <v>44643</v>
      </c>
      <c r="P40" s="19">
        <v>44644</v>
      </c>
      <c r="Q40" s="21">
        <v>44643</v>
      </c>
    </row>
    <row r="41" spans="2:17" s="9" customFormat="1" ht="19.899999999999999" customHeight="1">
      <c r="B41" s="16">
        <v>15</v>
      </c>
      <c r="C41" s="17" t="s">
        <v>2490</v>
      </c>
      <c r="D41" s="17" t="s">
        <v>2490</v>
      </c>
      <c r="E41" s="50" t="s">
        <v>1068</v>
      </c>
      <c r="F41" s="1051">
        <v>1</v>
      </c>
      <c r="G41" s="52">
        <v>4200</v>
      </c>
      <c r="H41" s="1047">
        <f t="shared" si="2"/>
        <v>4200</v>
      </c>
      <c r="I41" s="18"/>
      <c r="J41" s="146" t="s">
        <v>1069</v>
      </c>
      <c r="K41" s="55" t="s">
        <v>2493</v>
      </c>
      <c r="L41" s="72" t="s">
        <v>2459</v>
      </c>
      <c r="M41" s="19">
        <v>44627</v>
      </c>
      <c r="N41" s="16"/>
      <c r="O41" s="56">
        <v>44643</v>
      </c>
      <c r="P41" s="19">
        <v>44644</v>
      </c>
      <c r="Q41" s="21">
        <v>44643</v>
      </c>
    </row>
    <row r="42" spans="2:17" s="9" customFormat="1" ht="19.899999999999999" customHeight="1">
      <c r="B42" s="16"/>
      <c r="C42" s="17"/>
      <c r="D42" s="17"/>
      <c r="E42" s="1052"/>
      <c r="F42" s="1051"/>
      <c r="G42" s="63"/>
      <c r="H42" s="1047">
        <f t="shared" si="2"/>
        <v>0</v>
      </c>
      <c r="I42" s="18"/>
      <c r="J42" s="363"/>
      <c r="K42" s="55"/>
      <c r="L42" s="17"/>
      <c r="M42" s="19"/>
      <c r="N42" s="16"/>
      <c r="O42" s="56"/>
      <c r="P42" s="19"/>
      <c r="Q42" s="21"/>
    </row>
    <row r="43" spans="2:17" s="9" customFormat="1" ht="19.899999999999999" customHeight="1">
      <c r="B43" s="16"/>
      <c r="C43" s="17"/>
      <c r="D43" s="17"/>
      <c r="E43" s="146"/>
      <c r="F43" s="1053"/>
      <c r="G43" s="63"/>
      <c r="H43" s="1047">
        <f t="shared" si="2"/>
        <v>0</v>
      </c>
      <c r="I43" s="18"/>
      <c r="J43" s="146"/>
      <c r="K43" s="55"/>
      <c r="L43" s="17"/>
      <c r="M43" s="19"/>
      <c r="N43" s="16"/>
      <c r="O43" s="56"/>
      <c r="P43" s="19"/>
      <c r="Q43" s="21"/>
    </row>
    <row r="44" spans="2:17" s="75" customFormat="1" ht="19.899999999999999" customHeight="1">
      <c r="B44" s="73">
        <v>14</v>
      </c>
      <c r="C44" s="93" t="s">
        <v>662</v>
      </c>
      <c r="D44" s="93" t="s">
        <v>662</v>
      </c>
      <c r="E44" s="116" t="s">
        <v>2494</v>
      </c>
      <c r="F44" s="1049">
        <v>1</v>
      </c>
      <c r="G44" s="52"/>
      <c r="H44" s="118">
        <f t="shared" si="2"/>
        <v>0</v>
      </c>
      <c r="I44" s="90"/>
      <c r="J44" s="119" t="s">
        <v>2495</v>
      </c>
      <c r="K44" s="71"/>
      <c r="L44" s="72" t="s">
        <v>2459</v>
      </c>
      <c r="M44" s="20"/>
      <c r="N44" s="73"/>
      <c r="O44" s="57"/>
      <c r="P44" s="20"/>
      <c r="Q44" s="74"/>
    </row>
    <row r="45" spans="2:17" s="75" customFormat="1" ht="19.899999999999999" customHeight="1">
      <c r="B45" s="73"/>
      <c r="C45" s="93"/>
      <c r="D45" s="93"/>
      <c r="E45" s="116"/>
      <c r="F45" s="1049"/>
      <c r="G45" s="52"/>
      <c r="H45" s="118">
        <f t="shared" si="2"/>
        <v>0</v>
      </c>
      <c r="I45" s="90"/>
      <c r="J45" s="119"/>
      <c r="K45" s="71"/>
      <c r="L45" s="17"/>
      <c r="M45" s="20"/>
      <c r="N45" s="73"/>
      <c r="O45" s="57"/>
      <c r="P45" s="20"/>
      <c r="Q45" s="74"/>
    </row>
    <row r="46" spans="2:17" s="75" customFormat="1" ht="19.899999999999999" customHeight="1">
      <c r="B46" s="73"/>
      <c r="C46" s="93"/>
      <c r="D46" s="93"/>
      <c r="E46" s="116"/>
      <c r="F46" s="1049"/>
      <c r="G46" s="52"/>
      <c r="H46" s="118">
        <f t="shared" si="2"/>
        <v>0</v>
      </c>
      <c r="I46" s="90"/>
      <c r="J46" s="119"/>
      <c r="K46" s="71"/>
      <c r="L46" s="17"/>
      <c r="M46" s="20"/>
      <c r="N46" s="73"/>
      <c r="O46" s="57"/>
      <c r="P46" s="20"/>
      <c r="Q46" s="74"/>
    </row>
    <row r="47" spans="2:17" s="75" customFormat="1" ht="19.899999999999999" customHeight="1">
      <c r="B47" s="73">
        <v>3</v>
      </c>
      <c r="C47" s="93" t="s">
        <v>178</v>
      </c>
      <c r="D47" s="93" t="s">
        <v>178</v>
      </c>
      <c r="E47" s="116" t="s">
        <v>2496</v>
      </c>
      <c r="F47" s="1049">
        <v>1</v>
      </c>
      <c r="G47" s="63">
        <v>13743</v>
      </c>
      <c r="H47" s="118">
        <f t="shared" si="2"/>
        <v>13743</v>
      </c>
      <c r="I47" s="90"/>
      <c r="J47" s="119" t="s">
        <v>2497</v>
      </c>
      <c r="K47" s="71"/>
      <c r="L47" s="72" t="s">
        <v>2498</v>
      </c>
      <c r="M47" s="20">
        <v>44638</v>
      </c>
      <c r="N47" s="73"/>
      <c r="O47" s="57"/>
      <c r="P47" s="57">
        <v>44663</v>
      </c>
      <c r="Q47" s="74">
        <v>44663</v>
      </c>
    </row>
    <row r="48" spans="2:17" s="75" customFormat="1" ht="19.899999999999999" customHeight="1">
      <c r="B48" s="73">
        <v>3</v>
      </c>
      <c r="C48" s="93" t="s">
        <v>178</v>
      </c>
      <c r="D48" s="93" t="s">
        <v>178</v>
      </c>
      <c r="E48" s="116" t="s">
        <v>2499</v>
      </c>
      <c r="F48" s="1049">
        <v>2</v>
      </c>
      <c r="G48" s="63">
        <v>280</v>
      </c>
      <c r="H48" s="118">
        <f t="shared" si="2"/>
        <v>560</v>
      </c>
      <c r="I48" s="90"/>
      <c r="J48" s="119" t="s">
        <v>105</v>
      </c>
      <c r="K48" s="71"/>
      <c r="L48" s="72" t="s">
        <v>2498</v>
      </c>
      <c r="M48" s="20">
        <v>44638</v>
      </c>
      <c r="N48" s="73"/>
      <c r="O48" s="57"/>
      <c r="P48" s="57">
        <v>44663</v>
      </c>
      <c r="Q48" s="74">
        <v>44663</v>
      </c>
    </row>
    <row r="49" spans="2:17" s="75" customFormat="1" ht="19.899999999999999" customHeight="1">
      <c r="B49" s="73">
        <v>3</v>
      </c>
      <c r="C49" s="93" t="s">
        <v>178</v>
      </c>
      <c r="D49" s="93" t="s">
        <v>178</v>
      </c>
      <c r="E49" s="116" t="s">
        <v>2500</v>
      </c>
      <c r="F49" s="1049">
        <v>3</v>
      </c>
      <c r="G49" s="63">
        <v>280</v>
      </c>
      <c r="H49" s="118">
        <f t="shared" si="2"/>
        <v>840</v>
      </c>
      <c r="I49" s="90"/>
      <c r="J49" s="119" t="s">
        <v>105</v>
      </c>
      <c r="K49" s="71"/>
      <c r="L49" s="72" t="s">
        <v>2498</v>
      </c>
      <c r="M49" s="20">
        <v>44638</v>
      </c>
      <c r="N49" s="73"/>
      <c r="O49" s="57"/>
      <c r="P49" s="57">
        <v>44663</v>
      </c>
      <c r="Q49" s="74">
        <v>44663</v>
      </c>
    </row>
    <row r="50" spans="2:17" s="75" customFormat="1" ht="19.899999999999999" customHeight="1">
      <c r="B50" s="73">
        <v>3</v>
      </c>
      <c r="C50" s="93" t="s">
        <v>178</v>
      </c>
      <c r="D50" s="93" t="s">
        <v>178</v>
      </c>
      <c r="E50" s="116" t="s">
        <v>2501</v>
      </c>
      <c r="F50" s="1049">
        <v>1</v>
      </c>
      <c r="G50" s="63">
        <v>5660</v>
      </c>
      <c r="H50" s="118">
        <f t="shared" si="2"/>
        <v>5660</v>
      </c>
      <c r="I50" s="90"/>
      <c r="J50" s="119" t="s">
        <v>108</v>
      </c>
      <c r="K50" s="71"/>
      <c r="L50" s="72" t="s">
        <v>2498</v>
      </c>
      <c r="M50" s="20">
        <v>44638</v>
      </c>
      <c r="N50" s="73"/>
      <c r="O50" s="57"/>
      <c r="P50" s="57">
        <v>44663</v>
      </c>
      <c r="Q50" s="74">
        <v>44663</v>
      </c>
    </row>
    <row r="51" spans="2:17" s="75" customFormat="1" ht="19.899999999999999" customHeight="1">
      <c r="B51" s="73">
        <v>3</v>
      </c>
      <c r="C51" s="93" t="s">
        <v>178</v>
      </c>
      <c r="D51" s="93" t="s">
        <v>178</v>
      </c>
      <c r="E51" s="116" t="s">
        <v>2502</v>
      </c>
      <c r="F51" s="1049">
        <v>1</v>
      </c>
      <c r="G51" s="63">
        <v>3050</v>
      </c>
      <c r="H51" s="118">
        <f t="shared" si="2"/>
        <v>3050</v>
      </c>
      <c r="I51" s="90"/>
      <c r="J51" s="119" t="s">
        <v>2503</v>
      </c>
      <c r="K51" s="71"/>
      <c r="L51" s="72" t="s">
        <v>2498</v>
      </c>
      <c r="M51" s="20">
        <v>44638</v>
      </c>
      <c r="N51" s="73"/>
      <c r="O51" s="57"/>
      <c r="P51" s="57">
        <v>44663</v>
      </c>
      <c r="Q51" s="74">
        <v>44663</v>
      </c>
    </row>
    <row r="52" spans="2:17" s="75" customFormat="1" ht="19.899999999999999" customHeight="1">
      <c r="B52" s="73">
        <v>3</v>
      </c>
      <c r="C52" s="93" t="s">
        <v>178</v>
      </c>
      <c r="D52" s="93" t="s">
        <v>178</v>
      </c>
      <c r="E52" s="116" t="s">
        <v>2504</v>
      </c>
      <c r="F52" s="1049">
        <v>1</v>
      </c>
      <c r="G52" s="63">
        <v>2030</v>
      </c>
      <c r="H52" s="118">
        <f t="shared" si="2"/>
        <v>2030</v>
      </c>
      <c r="I52" s="90"/>
      <c r="J52" s="119" t="s">
        <v>2505</v>
      </c>
      <c r="K52" s="71"/>
      <c r="L52" s="72" t="s">
        <v>2498</v>
      </c>
      <c r="M52" s="20">
        <v>44638</v>
      </c>
      <c r="N52" s="73"/>
      <c r="O52" s="57"/>
      <c r="P52" s="57">
        <v>44663</v>
      </c>
      <c r="Q52" s="74">
        <v>44663</v>
      </c>
    </row>
    <row r="53" spans="2:17" s="75" customFormat="1" ht="19.899999999999999" customHeight="1">
      <c r="B53" s="73">
        <v>3</v>
      </c>
      <c r="C53" s="93" t="s">
        <v>113</v>
      </c>
      <c r="D53" s="93" t="s">
        <v>178</v>
      </c>
      <c r="E53" s="116" t="s">
        <v>114</v>
      </c>
      <c r="F53" s="1049">
        <v>10</v>
      </c>
      <c r="G53" s="63">
        <v>43</v>
      </c>
      <c r="H53" s="118">
        <f t="shared" si="2"/>
        <v>430</v>
      </c>
      <c r="I53" s="90"/>
      <c r="J53" s="119" t="s">
        <v>115</v>
      </c>
      <c r="K53" s="71"/>
      <c r="L53" s="72" t="s">
        <v>2498</v>
      </c>
      <c r="M53" s="20">
        <v>44638</v>
      </c>
      <c r="N53" s="73"/>
      <c r="O53" s="57"/>
      <c r="P53" s="57">
        <v>44663</v>
      </c>
      <c r="Q53" s="74">
        <v>44663</v>
      </c>
    </row>
    <row r="54" spans="2:17" s="75" customFormat="1" ht="19.899999999999999" customHeight="1">
      <c r="B54" s="73">
        <v>3</v>
      </c>
      <c r="C54" s="93" t="s">
        <v>178</v>
      </c>
      <c r="D54" s="93" t="s">
        <v>178</v>
      </c>
      <c r="E54" s="116" t="s">
        <v>2506</v>
      </c>
      <c r="F54" s="1049">
        <v>1</v>
      </c>
      <c r="G54" s="63">
        <v>5040</v>
      </c>
      <c r="H54" s="118">
        <f t="shared" si="2"/>
        <v>5040</v>
      </c>
      <c r="I54" s="90"/>
      <c r="J54" s="119" t="s">
        <v>2507</v>
      </c>
      <c r="K54" s="71"/>
      <c r="L54" s="72" t="s">
        <v>2508</v>
      </c>
      <c r="M54" s="20">
        <v>44638</v>
      </c>
      <c r="N54" s="73"/>
      <c r="O54" s="57"/>
      <c r="P54" s="57">
        <v>44663</v>
      </c>
      <c r="Q54" s="74">
        <v>44663</v>
      </c>
    </row>
    <row r="55" spans="2:17" s="75" customFormat="1" ht="19.899999999999999" customHeight="1">
      <c r="B55" s="73">
        <v>3</v>
      </c>
      <c r="C55" s="93" t="s">
        <v>2509</v>
      </c>
      <c r="D55" s="93" t="s">
        <v>178</v>
      </c>
      <c r="E55" s="116" t="s">
        <v>2510</v>
      </c>
      <c r="F55" s="1049">
        <v>3</v>
      </c>
      <c r="G55" s="63">
        <v>314</v>
      </c>
      <c r="H55" s="118">
        <f t="shared" si="2"/>
        <v>942</v>
      </c>
      <c r="I55" s="90"/>
      <c r="J55" s="119" t="s">
        <v>2511</v>
      </c>
      <c r="K55" s="71"/>
      <c r="L55" s="72" t="s">
        <v>2508</v>
      </c>
      <c r="M55" s="20">
        <v>44638</v>
      </c>
      <c r="N55" s="73"/>
      <c r="O55" s="57"/>
      <c r="P55" s="57">
        <v>44663</v>
      </c>
      <c r="Q55" s="74">
        <v>44663</v>
      </c>
    </row>
    <row r="56" spans="2:17" s="75" customFormat="1" ht="19.899999999999999" customHeight="1">
      <c r="B56" s="73">
        <v>3</v>
      </c>
      <c r="C56" s="93" t="s">
        <v>178</v>
      </c>
      <c r="D56" s="93" t="s">
        <v>178</v>
      </c>
      <c r="E56" s="116" t="s">
        <v>2512</v>
      </c>
      <c r="F56" s="1049">
        <v>1</v>
      </c>
      <c r="G56" s="63">
        <v>977</v>
      </c>
      <c r="H56" s="118">
        <f t="shared" si="2"/>
        <v>977</v>
      </c>
      <c r="I56" s="90"/>
      <c r="J56" s="119" t="s">
        <v>137</v>
      </c>
      <c r="K56" s="71"/>
      <c r="L56" s="72" t="s">
        <v>2508</v>
      </c>
      <c r="M56" s="20">
        <v>44638</v>
      </c>
      <c r="N56" s="73"/>
      <c r="O56" s="57"/>
      <c r="P56" s="57">
        <v>44663</v>
      </c>
      <c r="Q56" s="74">
        <v>44663</v>
      </c>
    </row>
    <row r="57" spans="2:17" s="75" customFormat="1" ht="19.899999999999999" customHeight="1">
      <c r="B57" s="73">
        <v>3</v>
      </c>
      <c r="C57" s="93" t="s">
        <v>178</v>
      </c>
      <c r="D57" s="93" t="s">
        <v>178</v>
      </c>
      <c r="E57" s="116" t="s">
        <v>356</v>
      </c>
      <c r="F57" s="1049">
        <v>1</v>
      </c>
      <c r="G57" s="63">
        <v>4570</v>
      </c>
      <c r="H57" s="118">
        <f t="shared" si="2"/>
        <v>4570</v>
      </c>
      <c r="I57" s="90"/>
      <c r="J57" s="119" t="s">
        <v>357</v>
      </c>
      <c r="K57" s="71"/>
      <c r="L57" s="72" t="s">
        <v>2508</v>
      </c>
      <c r="M57" s="20">
        <v>44638</v>
      </c>
      <c r="N57" s="73"/>
      <c r="O57" s="57"/>
      <c r="P57" s="57">
        <v>44663</v>
      </c>
      <c r="Q57" s="74">
        <v>44663</v>
      </c>
    </row>
    <row r="58" spans="2:17" s="75" customFormat="1" ht="19.899999999999999" customHeight="1">
      <c r="B58" s="73">
        <v>3</v>
      </c>
      <c r="C58" s="93" t="s">
        <v>2513</v>
      </c>
      <c r="D58" s="93" t="s">
        <v>178</v>
      </c>
      <c r="E58" s="116" t="s">
        <v>362</v>
      </c>
      <c r="F58" s="1049">
        <v>1</v>
      </c>
      <c r="G58" s="63">
        <v>1426</v>
      </c>
      <c r="H58" s="118">
        <f t="shared" si="2"/>
        <v>1426</v>
      </c>
      <c r="I58" s="90"/>
      <c r="J58" s="119" t="s">
        <v>363</v>
      </c>
      <c r="K58" s="71"/>
      <c r="L58" s="72" t="s">
        <v>2508</v>
      </c>
      <c r="M58" s="20">
        <v>44638</v>
      </c>
      <c r="N58" s="73"/>
      <c r="O58" s="57"/>
      <c r="P58" s="57">
        <v>44663</v>
      </c>
      <c r="Q58" s="74">
        <v>44663</v>
      </c>
    </row>
    <row r="59" spans="2:17" s="75" customFormat="1" ht="19.899999999999999" customHeight="1">
      <c r="B59" s="73">
        <v>3</v>
      </c>
      <c r="C59" s="93" t="s">
        <v>2514</v>
      </c>
      <c r="D59" s="93" t="s">
        <v>178</v>
      </c>
      <c r="E59" s="116" t="s">
        <v>354</v>
      </c>
      <c r="F59" s="1049">
        <v>1</v>
      </c>
      <c r="G59" s="63">
        <v>251</v>
      </c>
      <c r="H59" s="118">
        <f t="shared" si="2"/>
        <v>251</v>
      </c>
      <c r="I59" s="90"/>
      <c r="J59" s="119" t="s">
        <v>355</v>
      </c>
      <c r="K59" s="71"/>
      <c r="L59" s="72" t="s">
        <v>2508</v>
      </c>
      <c r="M59" s="20">
        <v>44638</v>
      </c>
      <c r="N59" s="73"/>
      <c r="O59" s="57"/>
      <c r="P59" s="57">
        <v>44663</v>
      </c>
      <c r="Q59" s="74">
        <v>44663</v>
      </c>
    </row>
    <row r="60" spans="2:17" s="75" customFormat="1" ht="19.899999999999999" customHeight="1">
      <c r="B60" s="73">
        <v>3</v>
      </c>
      <c r="C60" s="93" t="s">
        <v>178</v>
      </c>
      <c r="D60" s="93" t="s">
        <v>178</v>
      </c>
      <c r="E60" s="116" t="s">
        <v>2515</v>
      </c>
      <c r="F60" s="1049">
        <v>1</v>
      </c>
      <c r="G60" s="63">
        <v>3876</v>
      </c>
      <c r="H60" s="118">
        <f t="shared" si="2"/>
        <v>3876</v>
      </c>
      <c r="I60" s="90"/>
      <c r="J60" s="119" t="s">
        <v>367</v>
      </c>
      <c r="K60" s="71"/>
      <c r="L60" s="72" t="s">
        <v>368</v>
      </c>
      <c r="M60" s="20">
        <v>44638</v>
      </c>
      <c r="N60" s="73"/>
      <c r="O60" s="57"/>
      <c r="P60" s="57">
        <v>44663</v>
      </c>
      <c r="Q60" s="74">
        <v>44663</v>
      </c>
    </row>
    <row r="61" spans="2:17" s="75" customFormat="1" ht="19.899999999999999" customHeight="1">
      <c r="B61" s="73">
        <v>3</v>
      </c>
      <c r="C61" s="93" t="s">
        <v>178</v>
      </c>
      <c r="D61" s="93" t="s">
        <v>178</v>
      </c>
      <c r="E61" s="116" t="s">
        <v>2516</v>
      </c>
      <c r="F61" s="1049">
        <v>1</v>
      </c>
      <c r="G61" s="63">
        <v>1260</v>
      </c>
      <c r="H61" s="118">
        <f t="shared" si="2"/>
        <v>1260</v>
      </c>
      <c r="I61" s="90"/>
      <c r="J61" s="119" t="s">
        <v>2517</v>
      </c>
      <c r="K61" s="71"/>
      <c r="L61" s="72" t="s">
        <v>2518</v>
      </c>
      <c r="M61" s="20">
        <v>44638</v>
      </c>
      <c r="N61" s="73"/>
      <c r="O61" s="57"/>
      <c r="P61" s="57">
        <v>44663</v>
      </c>
      <c r="Q61" s="74">
        <v>44663</v>
      </c>
    </row>
    <row r="62" spans="2:17" s="75" customFormat="1" ht="19.899999999999999" customHeight="1">
      <c r="B62" s="73">
        <v>3</v>
      </c>
      <c r="C62" s="93" t="s">
        <v>2519</v>
      </c>
      <c r="D62" s="93" t="s">
        <v>178</v>
      </c>
      <c r="E62" s="116" t="s">
        <v>374</v>
      </c>
      <c r="F62" s="1049">
        <v>1</v>
      </c>
      <c r="G62" s="63">
        <v>436</v>
      </c>
      <c r="H62" s="118">
        <f t="shared" si="2"/>
        <v>436</v>
      </c>
      <c r="I62" s="90"/>
      <c r="J62" s="119" t="s">
        <v>375</v>
      </c>
      <c r="K62" s="71"/>
      <c r="L62" s="72" t="s">
        <v>2508</v>
      </c>
      <c r="M62" s="20">
        <v>44638</v>
      </c>
      <c r="N62" s="73"/>
      <c r="O62" s="57"/>
      <c r="P62" s="57">
        <v>44663</v>
      </c>
      <c r="Q62" s="74">
        <v>44663</v>
      </c>
    </row>
    <row r="63" spans="2:17" s="75" customFormat="1" ht="19.899999999999999" customHeight="1">
      <c r="B63" s="73">
        <v>15</v>
      </c>
      <c r="C63" s="93" t="s">
        <v>178</v>
      </c>
      <c r="D63" s="93" t="s">
        <v>178</v>
      </c>
      <c r="E63" s="116" t="s">
        <v>377</v>
      </c>
      <c r="F63" s="1049">
        <v>1</v>
      </c>
      <c r="G63" s="63">
        <v>768</v>
      </c>
      <c r="H63" s="118">
        <f t="shared" si="2"/>
        <v>768</v>
      </c>
      <c r="I63" s="90"/>
      <c r="J63" s="119" t="s">
        <v>378</v>
      </c>
      <c r="K63" s="71"/>
      <c r="L63" s="72" t="s">
        <v>2508</v>
      </c>
      <c r="M63" s="20">
        <v>44638</v>
      </c>
      <c r="N63" s="73"/>
      <c r="O63" s="57"/>
      <c r="P63" s="57">
        <v>44663</v>
      </c>
      <c r="Q63" s="74">
        <v>44663</v>
      </c>
    </row>
    <row r="64" spans="2:17" s="75" customFormat="1" ht="19.899999999999999" customHeight="1">
      <c r="B64" s="73">
        <v>4</v>
      </c>
      <c r="C64" s="93" t="s">
        <v>178</v>
      </c>
      <c r="D64" s="93" t="s">
        <v>178</v>
      </c>
      <c r="E64" s="116" t="s">
        <v>1445</v>
      </c>
      <c r="F64" s="1049">
        <v>2</v>
      </c>
      <c r="G64" s="63">
        <v>1260</v>
      </c>
      <c r="H64" s="118">
        <f t="shared" si="2"/>
        <v>2520</v>
      </c>
      <c r="I64" s="90"/>
      <c r="J64" s="119" t="s">
        <v>180</v>
      </c>
      <c r="K64" s="71"/>
      <c r="L64" s="72" t="s">
        <v>1731</v>
      </c>
      <c r="M64" s="20">
        <v>44638</v>
      </c>
      <c r="N64" s="73"/>
      <c r="O64" s="57"/>
      <c r="P64" s="57">
        <v>44663</v>
      </c>
      <c r="Q64" s="74">
        <v>44663</v>
      </c>
    </row>
    <row r="65" spans="2:17" s="75" customFormat="1" ht="19.899999999999999" customHeight="1">
      <c r="B65" s="73">
        <v>4</v>
      </c>
      <c r="C65" s="93" t="s">
        <v>178</v>
      </c>
      <c r="D65" s="93" t="s">
        <v>178</v>
      </c>
      <c r="E65" s="116" t="s">
        <v>2520</v>
      </c>
      <c r="F65" s="1049">
        <v>1</v>
      </c>
      <c r="G65" s="63">
        <v>14948</v>
      </c>
      <c r="H65" s="118">
        <f t="shared" si="2"/>
        <v>14948</v>
      </c>
      <c r="I65" s="90"/>
      <c r="J65" s="119" t="s">
        <v>2521</v>
      </c>
      <c r="K65" s="71"/>
      <c r="L65" s="72" t="s">
        <v>1731</v>
      </c>
      <c r="M65" s="20">
        <v>44638</v>
      </c>
      <c r="N65" s="73"/>
      <c r="O65" s="57"/>
      <c r="P65" s="57">
        <v>44663</v>
      </c>
      <c r="Q65" s="74">
        <v>44663</v>
      </c>
    </row>
    <row r="66" spans="2:17" s="75" customFormat="1" ht="19.899999999999999" customHeight="1">
      <c r="B66" s="73">
        <v>5</v>
      </c>
      <c r="C66" s="93" t="s">
        <v>178</v>
      </c>
      <c r="D66" s="93" t="s">
        <v>178</v>
      </c>
      <c r="E66" s="116" t="s">
        <v>2522</v>
      </c>
      <c r="F66" s="1049">
        <v>1</v>
      </c>
      <c r="G66" s="63">
        <v>4343</v>
      </c>
      <c r="H66" s="118">
        <f t="shared" si="2"/>
        <v>4343</v>
      </c>
      <c r="I66" s="90"/>
      <c r="J66" s="119" t="s">
        <v>2523</v>
      </c>
      <c r="K66" s="71"/>
      <c r="L66" s="72" t="s">
        <v>2524</v>
      </c>
      <c r="M66" s="20">
        <v>44638</v>
      </c>
      <c r="N66" s="73"/>
      <c r="O66" s="57"/>
      <c r="P66" s="57">
        <v>44663</v>
      </c>
      <c r="Q66" s="74">
        <v>44663</v>
      </c>
    </row>
    <row r="67" spans="2:17" s="75" customFormat="1" ht="19.899999999999999" customHeight="1">
      <c r="B67" s="73">
        <v>5</v>
      </c>
      <c r="C67" s="93" t="s">
        <v>178</v>
      </c>
      <c r="D67" s="93" t="s">
        <v>178</v>
      </c>
      <c r="E67" s="116" t="s">
        <v>2525</v>
      </c>
      <c r="F67" s="1049">
        <v>1</v>
      </c>
      <c r="G67" s="63">
        <v>37480</v>
      </c>
      <c r="H67" s="118">
        <f t="shared" si="2"/>
        <v>37480</v>
      </c>
      <c r="I67" s="90"/>
      <c r="J67" s="119" t="s">
        <v>2526</v>
      </c>
      <c r="K67" s="71"/>
      <c r="L67" s="72" t="s">
        <v>2524</v>
      </c>
      <c r="M67" s="20">
        <v>44638</v>
      </c>
      <c r="N67" s="73"/>
      <c r="O67" s="57"/>
      <c r="P67" s="57">
        <v>44663</v>
      </c>
      <c r="Q67" s="74">
        <v>44663</v>
      </c>
    </row>
    <row r="68" spans="2:17" s="75" customFormat="1" ht="19.899999999999999" customHeight="1">
      <c r="B68" s="73">
        <v>5</v>
      </c>
      <c r="C68" s="93" t="s">
        <v>178</v>
      </c>
      <c r="D68" s="93" t="s">
        <v>178</v>
      </c>
      <c r="E68" s="116" t="s">
        <v>2527</v>
      </c>
      <c r="F68" s="1049">
        <v>1</v>
      </c>
      <c r="G68" s="63">
        <v>3834</v>
      </c>
      <c r="H68" s="118">
        <f t="shared" si="2"/>
        <v>3834</v>
      </c>
      <c r="I68" s="90"/>
      <c r="J68" s="119" t="s">
        <v>2528</v>
      </c>
      <c r="K68" s="71"/>
      <c r="L68" s="72" t="s">
        <v>2524</v>
      </c>
      <c r="M68" s="20">
        <v>44638</v>
      </c>
      <c r="N68" s="73"/>
      <c r="O68" s="57"/>
      <c r="P68" s="57">
        <v>44663</v>
      </c>
      <c r="Q68" s="74">
        <v>44663</v>
      </c>
    </row>
    <row r="69" spans="2:17" s="75" customFormat="1" ht="19.899999999999999" customHeight="1">
      <c r="B69" s="73">
        <v>5</v>
      </c>
      <c r="C69" s="93" t="s">
        <v>113</v>
      </c>
      <c r="D69" s="93" t="s">
        <v>178</v>
      </c>
      <c r="E69" s="116" t="s">
        <v>2529</v>
      </c>
      <c r="F69" s="1049">
        <v>10</v>
      </c>
      <c r="G69" s="63">
        <v>41</v>
      </c>
      <c r="H69" s="118">
        <f t="shared" si="2"/>
        <v>410</v>
      </c>
      <c r="I69" s="90"/>
      <c r="J69" s="119" t="s">
        <v>1788</v>
      </c>
      <c r="K69" s="71"/>
      <c r="L69" s="72" t="s">
        <v>2524</v>
      </c>
      <c r="M69" s="20">
        <v>44638</v>
      </c>
      <c r="N69" s="73"/>
      <c r="O69" s="57"/>
      <c r="P69" s="57">
        <v>44663</v>
      </c>
      <c r="Q69" s="74">
        <v>44663</v>
      </c>
    </row>
    <row r="70" spans="2:17" s="75" customFormat="1" ht="19.899999999999999" customHeight="1">
      <c r="B70" s="73">
        <v>4</v>
      </c>
      <c r="C70" s="93" t="s">
        <v>178</v>
      </c>
      <c r="D70" s="93" t="s">
        <v>178</v>
      </c>
      <c r="E70" s="116" t="s">
        <v>2530</v>
      </c>
      <c r="F70" s="1049">
        <v>2</v>
      </c>
      <c r="G70" s="63">
        <v>1310</v>
      </c>
      <c r="H70" s="118">
        <f t="shared" si="2"/>
        <v>2620</v>
      </c>
      <c r="I70" s="90"/>
      <c r="J70" s="119" t="s">
        <v>2531</v>
      </c>
      <c r="K70" s="71"/>
      <c r="L70" s="93" t="s">
        <v>2532</v>
      </c>
      <c r="M70" s="20">
        <v>44638</v>
      </c>
      <c r="N70" s="73"/>
      <c r="O70" s="57"/>
      <c r="P70" s="57">
        <v>44663</v>
      </c>
      <c r="Q70" s="74">
        <v>44663</v>
      </c>
    </row>
    <row r="71" spans="2:17" s="75" customFormat="1" ht="19.899999999999999" customHeight="1">
      <c r="B71" s="73">
        <v>4</v>
      </c>
      <c r="C71" s="93" t="s">
        <v>178</v>
      </c>
      <c r="D71" s="93" t="s">
        <v>178</v>
      </c>
      <c r="E71" s="116" t="s">
        <v>2533</v>
      </c>
      <c r="F71" s="1049">
        <v>1</v>
      </c>
      <c r="G71" s="63">
        <v>470</v>
      </c>
      <c r="H71" s="118">
        <f t="shared" si="2"/>
        <v>470</v>
      </c>
      <c r="I71" s="90"/>
      <c r="J71" s="119" t="s">
        <v>2534</v>
      </c>
      <c r="K71" s="71"/>
      <c r="L71" s="93" t="s">
        <v>2532</v>
      </c>
      <c r="M71" s="20">
        <v>44638</v>
      </c>
      <c r="N71" s="73"/>
      <c r="O71" s="57"/>
      <c r="P71" s="57">
        <v>44663</v>
      </c>
      <c r="Q71" s="74">
        <v>44663</v>
      </c>
    </row>
    <row r="72" spans="2:17" s="75" customFormat="1" ht="19.899999999999999" customHeight="1">
      <c r="B72" s="73">
        <v>4</v>
      </c>
      <c r="C72" s="93" t="s">
        <v>113</v>
      </c>
      <c r="D72" s="93" t="s">
        <v>178</v>
      </c>
      <c r="E72" s="116" t="s">
        <v>2535</v>
      </c>
      <c r="F72" s="1049">
        <v>2</v>
      </c>
      <c r="G72" s="63">
        <v>8597</v>
      </c>
      <c r="H72" s="118">
        <f t="shared" si="2"/>
        <v>17194</v>
      </c>
      <c r="I72" s="90"/>
      <c r="J72" s="119" t="s">
        <v>2536</v>
      </c>
      <c r="K72" s="71"/>
      <c r="L72" s="93" t="s">
        <v>2532</v>
      </c>
      <c r="M72" s="20">
        <v>44638</v>
      </c>
      <c r="N72" s="73"/>
      <c r="O72" s="57"/>
      <c r="P72" s="57">
        <v>44663</v>
      </c>
      <c r="Q72" s="74">
        <v>44663</v>
      </c>
    </row>
    <row r="73" spans="2:17" s="75" customFormat="1" ht="19.899999999999999" customHeight="1">
      <c r="B73" s="73">
        <v>4</v>
      </c>
      <c r="C73" s="93" t="s">
        <v>178</v>
      </c>
      <c r="D73" s="93" t="s">
        <v>178</v>
      </c>
      <c r="E73" s="116" t="s">
        <v>2537</v>
      </c>
      <c r="F73" s="1049">
        <v>2</v>
      </c>
      <c r="G73" s="63">
        <v>220</v>
      </c>
      <c r="H73" s="118">
        <f t="shared" si="2"/>
        <v>440</v>
      </c>
      <c r="I73" s="90"/>
      <c r="J73" s="119" t="s">
        <v>2538</v>
      </c>
      <c r="K73" s="71"/>
      <c r="L73" s="93" t="s">
        <v>2532</v>
      </c>
      <c r="M73" s="20">
        <v>44638</v>
      </c>
      <c r="N73" s="73"/>
      <c r="O73" s="57"/>
      <c r="P73" s="57">
        <v>44663</v>
      </c>
      <c r="Q73" s="74">
        <v>44663</v>
      </c>
    </row>
    <row r="74" spans="2:17" s="75" customFormat="1" ht="19.899999999999999" customHeight="1">
      <c r="B74" s="73">
        <v>4</v>
      </c>
      <c r="C74" s="93" t="s">
        <v>178</v>
      </c>
      <c r="D74" s="93" t="s">
        <v>178</v>
      </c>
      <c r="E74" s="116" t="s">
        <v>2539</v>
      </c>
      <c r="F74" s="1049">
        <v>2</v>
      </c>
      <c r="G74" s="63">
        <v>1350</v>
      </c>
      <c r="H74" s="118">
        <f t="shared" si="2"/>
        <v>2700</v>
      </c>
      <c r="I74" s="90"/>
      <c r="J74" s="119" t="s">
        <v>2540</v>
      </c>
      <c r="K74" s="71"/>
      <c r="L74" s="93" t="s">
        <v>2532</v>
      </c>
      <c r="M74" s="20">
        <v>44638</v>
      </c>
      <c r="N74" s="73"/>
      <c r="O74" s="57"/>
      <c r="P74" s="57">
        <v>44663</v>
      </c>
      <c r="Q74" s="74">
        <v>44663</v>
      </c>
    </row>
    <row r="75" spans="2:17" s="75" customFormat="1" ht="19.899999999999999" customHeight="1">
      <c r="B75" s="73">
        <v>4</v>
      </c>
      <c r="C75" s="93" t="s">
        <v>113</v>
      </c>
      <c r="D75" s="93" t="s">
        <v>178</v>
      </c>
      <c r="E75" s="116" t="s">
        <v>2541</v>
      </c>
      <c r="F75" s="1049">
        <v>10</v>
      </c>
      <c r="G75" s="63">
        <v>41</v>
      </c>
      <c r="H75" s="118">
        <f t="shared" si="2"/>
        <v>410</v>
      </c>
      <c r="I75" s="90"/>
      <c r="J75" s="119" t="s">
        <v>2542</v>
      </c>
      <c r="K75" s="71"/>
      <c r="L75" s="93" t="s">
        <v>2532</v>
      </c>
      <c r="M75" s="20">
        <v>44638</v>
      </c>
      <c r="N75" s="73"/>
      <c r="O75" s="57"/>
      <c r="P75" s="57">
        <v>44663</v>
      </c>
      <c r="Q75" s="74">
        <v>44663</v>
      </c>
    </row>
    <row r="76" spans="2:17" s="75" customFormat="1" ht="19.899999999999999" customHeight="1">
      <c r="B76" s="73">
        <v>15</v>
      </c>
      <c r="C76" s="93" t="s">
        <v>178</v>
      </c>
      <c r="D76" s="93" t="s">
        <v>178</v>
      </c>
      <c r="E76" s="116" t="s">
        <v>2543</v>
      </c>
      <c r="F76" s="1049">
        <v>1</v>
      </c>
      <c r="G76" s="63">
        <v>3010</v>
      </c>
      <c r="H76" s="118">
        <f t="shared" si="2"/>
        <v>3010</v>
      </c>
      <c r="I76" s="90"/>
      <c r="J76" s="119" t="s">
        <v>2544</v>
      </c>
      <c r="K76" s="71"/>
      <c r="L76" s="93" t="s">
        <v>2471</v>
      </c>
      <c r="M76" s="20">
        <v>44638</v>
      </c>
      <c r="N76" s="73"/>
      <c r="O76" s="57"/>
      <c r="P76" s="57">
        <v>44663</v>
      </c>
      <c r="Q76" s="74">
        <v>44663</v>
      </c>
    </row>
    <row r="77" spans="2:17" s="75" customFormat="1" ht="19.899999999999999" customHeight="1">
      <c r="B77" s="73">
        <v>8</v>
      </c>
      <c r="C77" s="93" t="s">
        <v>178</v>
      </c>
      <c r="D77" s="93" t="s">
        <v>178</v>
      </c>
      <c r="E77" s="116" t="s">
        <v>2545</v>
      </c>
      <c r="F77" s="1049">
        <v>1</v>
      </c>
      <c r="G77" s="63">
        <v>5675</v>
      </c>
      <c r="H77" s="118">
        <f t="shared" si="2"/>
        <v>5675</v>
      </c>
      <c r="I77" s="90"/>
      <c r="J77" s="119" t="s">
        <v>2546</v>
      </c>
      <c r="K77" s="71"/>
      <c r="L77" s="72" t="s">
        <v>2547</v>
      </c>
      <c r="M77" s="20">
        <v>44638</v>
      </c>
      <c r="N77" s="73"/>
      <c r="O77" s="57"/>
      <c r="P77" s="57">
        <v>44663</v>
      </c>
      <c r="Q77" s="74">
        <v>44663</v>
      </c>
    </row>
    <row r="78" spans="2:17" s="75" customFormat="1" ht="19.899999999999999" customHeight="1">
      <c r="B78" s="73">
        <v>8</v>
      </c>
      <c r="C78" s="93" t="s">
        <v>178</v>
      </c>
      <c r="D78" s="93" t="s">
        <v>178</v>
      </c>
      <c r="E78" s="116" t="s">
        <v>1754</v>
      </c>
      <c r="F78" s="1049">
        <v>2</v>
      </c>
      <c r="G78" s="63">
        <v>680</v>
      </c>
      <c r="H78" s="118">
        <f t="shared" si="2"/>
        <v>1360</v>
      </c>
      <c r="I78" s="90"/>
      <c r="J78" s="119" t="s">
        <v>1755</v>
      </c>
      <c r="K78" s="71"/>
      <c r="L78" s="72" t="s">
        <v>2547</v>
      </c>
      <c r="M78" s="20">
        <v>44638</v>
      </c>
      <c r="N78" s="73"/>
      <c r="O78" s="57"/>
      <c r="P78" s="57">
        <v>44663</v>
      </c>
      <c r="Q78" s="74">
        <v>44663</v>
      </c>
    </row>
    <row r="79" spans="2:17" s="75" customFormat="1" ht="19.899999999999999" customHeight="1">
      <c r="B79" s="73">
        <v>8</v>
      </c>
      <c r="C79" s="93" t="s">
        <v>178</v>
      </c>
      <c r="D79" s="93" t="s">
        <v>178</v>
      </c>
      <c r="E79" s="116" t="s">
        <v>1343</v>
      </c>
      <c r="F79" s="1049">
        <v>1</v>
      </c>
      <c r="G79" s="63">
        <v>30</v>
      </c>
      <c r="H79" s="118">
        <f t="shared" si="2"/>
        <v>30</v>
      </c>
      <c r="I79" s="90"/>
      <c r="J79" s="119" t="s">
        <v>2548</v>
      </c>
      <c r="K79" s="71"/>
      <c r="L79" s="72" t="s">
        <v>2547</v>
      </c>
      <c r="M79" s="20">
        <v>44638</v>
      </c>
      <c r="N79" s="73"/>
      <c r="O79" s="57"/>
      <c r="P79" s="57">
        <v>44663</v>
      </c>
      <c r="Q79" s="74">
        <v>44663</v>
      </c>
    </row>
    <row r="80" spans="2:17" s="75" customFormat="1" ht="19.899999999999999" customHeight="1">
      <c r="B80" s="73">
        <v>8</v>
      </c>
      <c r="C80" s="93" t="s">
        <v>178</v>
      </c>
      <c r="D80" s="93" t="s">
        <v>178</v>
      </c>
      <c r="E80" s="116" t="s">
        <v>1341</v>
      </c>
      <c r="F80" s="1049">
        <v>1</v>
      </c>
      <c r="G80" s="63">
        <v>71</v>
      </c>
      <c r="H80" s="118">
        <f t="shared" si="2"/>
        <v>71</v>
      </c>
      <c r="I80" s="90"/>
      <c r="J80" s="119" t="s">
        <v>1757</v>
      </c>
      <c r="K80" s="71"/>
      <c r="L80" s="72" t="s">
        <v>2547</v>
      </c>
      <c r="M80" s="20">
        <v>44638</v>
      </c>
      <c r="N80" s="73"/>
      <c r="O80" s="57"/>
      <c r="P80" s="57">
        <v>44663</v>
      </c>
      <c r="Q80" s="74">
        <v>44663</v>
      </c>
    </row>
    <row r="81" spans="2:17" s="75" customFormat="1" ht="19.899999999999999" customHeight="1">
      <c r="B81" s="73">
        <v>8</v>
      </c>
      <c r="C81" s="93" t="s">
        <v>178</v>
      </c>
      <c r="D81" s="93" t="s">
        <v>178</v>
      </c>
      <c r="E81" s="116" t="s">
        <v>2549</v>
      </c>
      <c r="F81" s="1049">
        <v>1</v>
      </c>
      <c r="G81" s="63">
        <v>4750</v>
      </c>
      <c r="H81" s="118">
        <f t="shared" si="2"/>
        <v>4750</v>
      </c>
      <c r="I81" s="90"/>
      <c r="J81" s="119" t="s">
        <v>2550</v>
      </c>
      <c r="K81" s="71"/>
      <c r="L81" s="72" t="s">
        <v>2547</v>
      </c>
      <c r="M81" s="20">
        <v>44638</v>
      </c>
      <c r="N81" s="73"/>
      <c r="O81" s="57"/>
      <c r="P81" s="57">
        <v>44663</v>
      </c>
      <c r="Q81" s="74">
        <v>44663</v>
      </c>
    </row>
    <row r="82" spans="2:17" s="75" customFormat="1" ht="19.899999999999999" customHeight="1">
      <c r="B82" s="73">
        <v>8</v>
      </c>
      <c r="C82" s="93" t="s">
        <v>178</v>
      </c>
      <c r="D82" s="93" t="s">
        <v>178</v>
      </c>
      <c r="E82" s="116" t="s">
        <v>2551</v>
      </c>
      <c r="F82" s="1049">
        <v>1</v>
      </c>
      <c r="G82" s="63">
        <v>1872</v>
      </c>
      <c r="H82" s="118">
        <f t="shared" si="2"/>
        <v>1872</v>
      </c>
      <c r="I82" s="90"/>
      <c r="J82" s="119" t="s">
        <v>2552</v>
      </c>
      <c r="K82" s="71"/>
      <c r="L82" s="72" t="s">
        <v>2547</v>
      </c>
      <c r="M82" s="20">
        <v>44638</v>
      </c>
      <c r="N82" s="73"/>
      <c r="O82" s="57"/>
      <c r="P82" s="57">
        <v>44663</v>
      </c>
      <c r="Q82" s="74">
        <v>44663</v>
      </c>
    </row>
    <row r="83" spans="2:17" s="75" customFormat="1" ht="19.899999999999999" customHeight="1">
      <c r="B83" s="73">
        <v>6</v>
      </c>
      <c r="C83" s="93" t="s">
        <v>178</v>
      </c>
      <c r="D83" s="93" t="s">
        <v>178</v>
      </c>
      <c r="E83" s="116" t="s">
        <v>2553</v>
      </c>
      <c r="F83" s="1049">
        <v>1</v>
      </c>
      <c r="G83" s="63">
        <v>24000</v>
      </c>
      <c r="H83" s="118">
        <f t="shared" si="2"/>
        <v>24000</v>
      </c>
      <c r="I83" s="90"/>
      <c r="J83" s="119" t="s">
        <v>2554</v>
      </c>
      <c r="K83" s="71"/>
      <c r="L83" s="72" t="s">
        <v>2555</v>
      </c>
      <c r="M83" s="20">
        <v>44638</v>
      </c>
      <c r="N83" s="73"/>
      <c r="O83" s="57"/>
      <c r="P83" s="57">
        <v>44663</v>
      </c>
      <c r="Q83" s="74">
        <v>44663</v>
      </c>
    </row>
    <row r="84" spans="2:17" s="75" customFormat="1" ht="19.899999999999999" customHeight="1">
      <c r="B84" s="73">
        <v>6</v>
      </c>
      <c r="C84" s="93" t="s">
        <v>178</v>
      </c>
      <c r="D84" s="93" t="s">
        <v>178</v>
      </c>
      <c r="E84" s="116" t="s">
        <v>2556</v>
      </c>
      <c r="F84" s="1049">
        <v>1</v>
      </c>
      <c r="G84" s="63">
        <v>780</v>
      </c>
      <c r="H84" s="118">
        <f t="shared" si="2"/>
        <v>780</v>
      </c>
      <c r="I84" s="90"/>
      <c r="J84" s="119" t="s">
        <v>2557</v>
      </c>
      <c r="K84" s="71"/>
      <c r="L84" s="72" t="s">
        <v>2555</v>
      </c>
      <c r="M84" s="20">
        <v>44638</v>
      </c>
      <c r="N84" s="73"/>
      <c r="O84" s="57"/>
      <c r="P84" s="57">
        <v>44663</v>
      </c>
      <c r="Q84" s="74">
        <v>44663</v>
      </c>
    </row>
    <row r="85" spans="2:17" s="75" customFormat="1" ht="19.899999999999999" customHeight="1">
      <c r="B85" s="73">
        <v>6</v>
      </c>
      <c r="C85" s="93" t="s">
        <v>178</v>
      </c>
      <c r="D85" s="93" t="s">
        <v>178</v>
      </c>
      <c r="E85" s="116" t="s">
        <v>2558</v>
      </c>
      <c r="F85" s="1049">
        <v>1</v>
      </c>
      <c r="G85" s="63">
        <v>630</v>
      </c>
      <c r="H85" s="118">
        <f t="shared" si="2"/>
        <v>630</v>
      </c>
      <c r="I85" s="90"/>
      <c r="J85" s="119" t="s">
        <v>2559</v>
      </c>
      <c r="K85" s="71"/>
      <c r="L85" s="72" t="s">
        <v>2555</v>
      </c>
      <c r="M85" s="20">
        <v>44638</v>
      </c>
      <c r="N85" s="73"/>
      <c r="O85" s="57"/>
      <c r="P85" s="57">
        <v>44663</v>
      </c>
      <c r="Q85" s="74">
        <v>44663</v>
      </c>
    </row>
    <row r="86" spans="2:17" s="75" customFormat="1" ht="19.899999999999999" customHeight="1">
      <c r="B86" s="73">
        <v>6</v>
      </c>
      <c r="C86" s="93" t="s">
        <v>113</v>
      </c>
      <c r="D86" s="93" t="s">
        <v>178</v>
      </c>
      <c r="E86" s="116" t="s">
        <v>2560</v>
      </c>
      <c r="F86" s="1049">
        <v>5</v>
      </c>
      <c r="G86" s="63">
        <v>78</v>
      </c>
      <c r="H86" s="118">
        <f t="shared" si="2"/>
        <v>390</v>
      </c>
      <c r="I86" s="90"/>
      <c r="J86" s="119" t="s">
        <v>2561</v>
      </c>
      <c r="K86" s="71"/>
      <c r="L86" s="72" t="s">
        <v>2555</v>
      </c>
      <c r="M86" s="20">
        <v>44638</v>
      </c>
      <c r="N86" s="73"/>
      <c r="O86" s="57"/>
      <c r="P86" s="57">
        <v>44663</v>
      </c>
      <c r="Q86" s="74">
        <v>44663</v>
      </c>
    </row>
    <row r="87" spans="2:17" s="75" customFormat="1" ht="19.899999999999999" customHeight="1">
      <c r="B87" s="73">
        <v>6</v>
      </c>
      <c r="C87" s="93" t="s">
        <v>178</v>
      </c>
      <c r="D87" s="93" t="s">
        <v>178</v>
      </c>
      <c r="E87" s="116" t="s">
        <v>2562</v>
      </c>
      <c r="F87" s="1049">
        <v>1</v>
      </c>
      <c r="G87" s="63">
        <v>2640</v>
      </c>
      <c r="H87" s="118">
        <f t="shared" si="2"/>
        <v>2640</v>
      </c>
      <c r="I87" s="90"/>
      <c r="J87" s="119" t="s">
        <v>2563</v>
      </c>
      <c r="K87" s="71"/>
      <c r="L87" s="72" t="s">
        <v>2564</v>
      </c>
      <c r="M87" s="20">
        <v>44638</v>
      </c>
      <c r="N87" s="73"/>
      <c r="O87" s="57"/>
      <c r="P87" s="57">
        <v>44663</v>
      </c>
      <c r="Q87" s="74">
        <v>44663</v>
      </c>
    </row>
    <row r="88" spans="2:17" s="75" customFormat="1" ht="19.899999999999999" customHeight="1">
      <c r="B88" s="73">
        <v>6</v>
      </c>
      <c r="C88" s="93" t="s">
        <v>178</v>
      </c>
      <c r="D88" s="93" t="s">
        <v>178</v>
      </c>
      <c r="E88" s="116" t="s">
        <v>2565</v>
      </c>
      <c r="F88" s="1049">
        <v>1</v>
      </c>
      <c r="G88" s="63">
        <v>9504</v>
      </c>
      <c r="H88" s="118">
        <f t="shared" si="2"/>
        <v>9504</v>
      </c>
      <c r="I88" s="90"/>
      <c r="J88" s="119" t="s">
        <v>2566</v>
      </c>
      <c r="K88" s="71"/>
      <c r="L88" s="72" t="s">
        <v>2567</v>
      </c>
      <c r="M88" s="20">
        <v>44638</v>
      </c>
      <c r="N88" s="73"/>
      <c r="O88" s="57"/>
      <c r="P88" s="57">
        <v>44663</v>
      </c>
      <c r="Q88" s="74">
        <v>44663</v>
      </c>
    </row>
    <row r="89" spans="2:17" s="75" customFormat="1" ht="19.899999999999999" customHeight="1">
      <c r="B89" s="73">
        <v>6</v>
      </c>
      <c r="C89" s="93" t="s">
        <v>178</v>
      </c>
      <c r="D89" s="93" t="s">
        <v>178</v>
      </c>
      <c r="E89" s="116" t="s">
        <v>2568</v>
      </c>
      <c r="F89" s="1049">
        <v>2</v>
      </c>
      <c r="G89" s="63">
        <v>4273</v>
      </c>
      <c r="H89" s="118">
        <f t="shared" si="2"/>
        <v>8546</v>
      </c>
      <c r="I89" s="90"/>
      <c r="J89" s="119" t="s">
        <v>2569</v>
      </c>
      <c r="K89" s="71"/>
      <c r="L89" s="72" t="s">
        <v>2567</v>
      </c>
      <c r="M89" s="20">
        <v>44638</v>
      </c>
      <c r="N89" s="73"/>
      <c r="O89" s="57"/>
      <c r="P89" s="57">
        <v>44663</v>
      </c>
      <c r="Q89" s="74">
        <v>44663</v>
      </c>
    </row>
    <row r="90" spans="2:17" s="75" customFormat="1" ht="19.899999999999999" customHeight="1">
      <c r="B90" s="73">
        <v>6</v>
      </c>
      <c r="C90" s="93" t="s">
        <v>178</v>
      </c>
      <c r="D90" s="93" t="s">
        <v>178</v>
      </c>
      <c r="E90" s="116" t="s">
        <v>2570</v>
      </c>
      <c r="F90" s="1049">
        <v>2</v>
      </c>
      <c r="G90" s="63">
        <v>4090</v>
      </c>
      <c r="H90" s="118">
        <f t="shared" si="2"/>
        <v>8180</v>
      </c>
      <c r="I90" s="90"/>
      <c r="J90" s="119" t="s">
        <v>2571</v>
      </c>
      <c r="K90" s="71"/>
      <c r="L90" s="72" t="s">
        <v>2567</v>
      </c>
      <c r="M90" s="20">
        <v>44638</v>
      </c>
      <c r="N90" s="73"/>
      <c r="O90" s="57"/>
      <c r="P90" s="57">
        <v>44663</v>
      </c>
      <c r="Q90" s="74">
        <v>44663</v>
      </c>
    </row>
    <row r="91" spans="2:17" s="75" customFormat="1" ht="19.899999999999999" customHeight="1">
      <c r="B91" s="73">
        <v>6</v>
      </c>
      <c r="C91" s="93" t="s">
        <v>178</v>
      </c>
      <c r="D91" s="93" t="s">
        <v>178</v>
      </c>
      <c r="E91" s="116" t="s">
        <v>2572</v>
      </c>
      <c r="F91" s="1049">
        <v>4</v>
      </c>
      <c r="G91" s="63">
        <v>240</v>
      </c>
      <c r="H91" s="118">
        <f t="shared" si="2"/>
        <v>960</v>
      </c>
      <c r="I91" s="90"/>
      <c r="J91" s="119" t="s">
        <v>2573</v>
      </c>
      <c r="K91" s="71"/>
      <c r="L91" s="72" t="s">
        <v>2567</v>
      </c>
      <c r="M91" s="20">
        <v>44638</v>
      </c>
      <c r="N91" s="73"/>
      <c r="O91" s="57"/>
      <c r="P91" s="57">
        <v>44663</v>
      </c>
      <c r="Q91" s="74">
        <v>44663</v>
      </c>
    </row>
    <row r="92" spans="2:17" s="75" customFormat="1" ht="19.899999999999999" customHeight="1">
      <c r="B92" s="73"/>
      <c r="C92" s="93"/>
      <c r="D92" s="93"/>
      <c r="E92" s="116"/>
      <c r="F92" s="1049"/>
      <c r="G92" s="63"/>
      <c r="H92" s="118">
        <f t="shared" si="2"/>
        <v>0</v>
      </c>
      <c r="I92" s="90"/>
      <c r="J92" s="119"/>
      <c r="K92" s="71"/>
      <c r="L92" s="93"/>
      <c r="M92" s="20"/>
      <c r="N92" s="73"/>
      <c r="O92" s="57"/>
      <c r="P92" s="20"/>
      <c r="Q92" s="74"/>
    </row>
    <row r="93" spans="2:17" s="75" customFormat="1" ht="19.899999999999999" customHeight="1">
      <c r="B93" s="73"/>
      <c r="C93" s="93"/>
      <c r="D93" s="93"/>
      <c r="E93" s="116"/>
      <c r="F93" s="1049"/>
      <c r="G93" s="63"/>
      <c r="H93" s="118">
        <f t="shared" si="2"/>
        <v>0</v>
      </c>
      <c r="I93" s="90"/>
      <c r="J93" s="119"/>
      <c r="K93" s="71"/>
      <c r="L93" s="93"/>
      <c r="M93" s="20"/>
      <c r="N93" s="73"/>
      <c r="O93" s="57"/>
      <c r="P93" s="20"/>
      <c r="Q93" s="74"/>
    </row>
    <row r="94" spans="2:17" s="75" customFormat="1" ht="19.899999999999999" customHeight="1">
      <c r="B94" s="73">
        <v>3</v>
      </c>
      <c r="C94" s="93" t="s">
        <v>2574</v>
      </c>
      <c r="D94" s="93" t="s">
        <v>407</v>
      </c>
      <c r="E94" s="116" t="s">
        <v>2575</v>
      </c>
      <c r="F94" s="1049">
        <v>1</v>
      </c>
      <c r="G94" s="63">
        <v>2690</v>
      </c>
      <c r="H94" s="118">
        <f t="shared" si="2"/>
        <v>2690</v>
      </c>
      <c r="I94" s="90"/>
      <c r="J94" s="119" t="s">
        <v>2576</v>
      </c>
      <c r="K94" s="71"/>
      <c r="L94" s="72" t="s">
        <v>2508</v>
      </c>
      <c r="M94" s="20">
        <v>44638</v>
      </c>
      <c r="N94" s="73"/>
      <c r="O94" s="57"/>
      <c r="P94" s="20">
        <v>44642</v>
      </c>
      <c r="Q94" s="74">
        <v>44642</v>
      </c>
    </row>
    <row r="95" spans="2:17" s="75" customFormat="1" ht="19.899999999999999" customHeight="1">
      <c r="B95" s="73">
        <v>3</v>
      </c>
      <c r="C95" s="93" t="s">
        <v>1846</v>
      </c>
      <c r="D95" s="93" t="s">
        <v>407</v>
      </c>
      <c r="E95" s="116" t="s">
        <v>2577</v>
      </c>
      <c r="F95" s="1049">
        <v>1</v>
      </c>
      <c r="G95" s="63">
        <v>1790</v>
      </c>
      <c r="H95" s="118">
        <f t="shared" si="2"/>
        <v>1790</v>
      </c>
      <c r="I95" s="90"/>
      <c r="J95" s="119" t="s">
        <v>2578</v>
      </c>
      <c r="K95" s="71"/>
      <c r="L95" s="72" t="s">
        <v>2547</v>
      </c>
      <c r="M95" s="20">
        <v>44638</v>
      </c>
      <c r="N95" s="73"/>
      <c r="O95" s="57"/>
      <c r="P95" s="20">
        <v>44642</v>
      </c>
      <c r="Q95" s="74">
        <v>44642</v>
      </c>
    </row>
    <row r="96" spans="2:17" s="75" customFormat="1" ht="19.899999999999999" customHeight="1">
      <c r="B96" s="73">
        <v>8</v>
      </c>
      <c r="C96" s="93" t="s">
        <v>407</v>
      </c>
      <c r="D96" s="93" t="s">
        <v>407</v>
      </c>
      <c r="E96" s="116" t="s">
        <v>62</v>
      </c>
      <c r="F96" s="1049">
        <v>1</v>
      </c>
      <c r="G96" s="63">
        <v>500</v>
      </c>
      <c r="H96" s="118">
        <f t="shared" si="2"/>
        <v>500</v>
      </c>
      <c r="I96" s="90"/>
      <c r="J96" s="119"/>
      <c r="K96" s="71"/>
      <c r="L96" s="72" t="s">
        <v>2547</v>
      </c>
      <c r="M96" s="20"/>
      <c r="N96" s="73"/>
      <c r="O96" s="57"/>
      <c r="P96" s="20"/>
      <c r="Q96" s="74"/>
    </row>
    <row r="97" spans="2:17" s="9" customFormat="1" ht="19.899999999999999" customHeight="1">
      <c r="B97" s="16"/>
      <c r="C97" s="17"/>
      <c r="D97" s="17"/>
      <c r="E97" s="1052"/>
      <c r="F97" s="1051"/>
      <c r="G97" s="52"/>
      <c r="H97" s="1047">
        <f t="shared" si="2"/>
        <v>0</v>
      </c>
      <c r="I97" s="18"/>
      <c r="J97" s="363"/>
      <c r="K97" s="55"/>
      <c r="L97" s="17"/>
      <c r="M97" s="19"/>
      <c r="N97" s="16"/>
      <c r="O97" s="56"/>
      <c r="P97" s="19"/>
      <c r="Q97" s="21"/>
    </row>
    <row r="98" spans="2:17" s="9" customFormat="1" ht="19.899999999999999" customHeight="1">
      <c r="B98" s="16"/>
      <c r="C98" s="17"/>
      <c r="D98" s="17"/>
      <c r="E98" s="1052"/>
      <c r="F98" s="1051"/>
      <c r="G98" s="52"/>
      <c r="H98" s="1047">
        <f t="shared" si="2"/>
        <v>0</v>
      </c>
      <c r="I98" s="18"/>
      <c r="J98" s="363"/>
      <c r="K98" s="55"/>
      <c r="L98" s="17"/>
      <c r="M98" s="19"/>
      <c r="N98" s="16"/>
      <c r="O98" s="56"/>
      <c r="P98" s="19"/>
      <c r="Q98" s="21"/>
    </row>
    <row r="99" spans="2:17" s="75" customFormat="1" ht="19.899999999999999" customHeight="1">
      <c r="B99" s="73">
        <v>5</v>
      </c>
      <c r="C99" s="93" t="s">
        <v>645</v>
      </c>
      <c r="D99" s="93" t="s">
        <v>645</v>
      </c>
      <c r="E99" s="116" t="s">
        <v>2579</v>
      </c>
      <c r="F99" s="1049">
        <v>1</v>
      </c>
      <c r="G99" s="63">
        <v>8200</v>
      </c>
      <c r="H99" s="118">
        <f t="shared" si="2"/>
        <v>8200</v>
      </c>
      <c r="I99" s="90"/>
      <c r="J99" s="119" t="s">
        <v>2580</v>
      </c>
      <c r="K99" s="70" t="s">
        <v>2581</v>
      </c>
      <c r="L99" s="72" t="s">
        <v>2524</v>
      </c>
      <c r="M99" s="20">
        <v>44642</v>
      </c>
      <c r="N99" s="73"/>
      <c r="O99" s="57"/>
      <c r="P99" s="20"/>
      <c r="Q99" s="74">
        <v>44655</v>
      </c>
    </row>
    <row r="100" spans="2:17" s="75" customFormat="1" ht="19.899999999999999" customHeight="1">
      <c r="B100" s="73">
        <v>4</v>
      </c>
      <c r="C100" s="93" t="s">
        <v>645</v>
      </c>
      <c r="D100" s="93" t="s">
        <v>645</v>
      </c>
      <c r="E100" s="116" t="s">
        <v>2582</v>
      </c>
      <c r="F100" s="1049">
        <v>1</v>
      </c>
      <c r="G100" s="63">
        <v>9300</v>
      </c>
      <c r="H100" s="118">
        <f t="shared" si="2"/>
        <v>9300</v>
      </c>
      <c r="I100" s="90"/>
      <c r="J100" s="119" t="s">
        <v>2583</v>
      </c>
      <c r="K100" s="70" t="s">
        <v>2581</v>
      </c>
      <c r="L100" s="93" t="s">
        <v>2532</v>
      </c>
      <c r="M100" s="20">
        <v>44642</v>
      </c>
      <c r="N100" s="73"/>
      <c r="O100" s="57"/>
      <c r="P100" s="20"/>
      <c r="Q100" s="74">
        <v>44655</v>
      </c>
    </row>
    <row r="101" spans="2:17" s="75" customFormat="1" ht="19.899999999999999" customHeight="1">
      <c r="B101" s="73">
        <v>4</v>
      </c>
      <c r="C101" s="93" t="s">
        <v>645</v>
      </c>
      <c r="D101" s="93" t="s">
        <v>645</v>
      </c>
      <c r="E101" s="116" t="s">
        <v>2584</v>
      </c>
      <c r="F101" s="1049">
        <v>1</v>
      </c>
      <c r="G101" s="63">
        <v>20000</v>
      </c>
      <c r="H101" s="118">
        <f t="shared" si="2"/>
        <v>20000</v>
      </c>
      <c r="I101" s="90"/>
      <c r="J101" s="119" t="s">
        <v>2585</v>
      </c>
      <c r="K101" s="70" t="s">
        <v>2581</v>
      </c>
      <c r="L101" s="93" t="s">
        <v>2532</v>
      </c>
      <c r="M101" s="20">
        <v>44642</v>
      </c>
      <c r="N101" s="73"/>
      <c r="O101" s="57"/>
      <c r="P101" s="20"/>
      <c r="Q101" s="74">
        <v>44655</v>
      </c>
    </row>
    <row r="102" spans="2:17" s="75" customFormat="1" ht="19.899999999999999" customHeight="1">
      <c r="B102" s="73"/>
      <c r="C102" s="93"/>
      <c r="D102" s="93"/>
      <c r="E102" s="116"/>
      <c r="F102" s="1049"/>
      <c r="G102" s="52"/>
      <c r="H102" s="118">
        <f t="shared" si="2"/>
        <v>0</v>
      </c>
      <c r="I102" s="90"/>
      <c r="J102" s="119"/>
      <c r="K102" s="71"/>
      <c r="L102" s="17"/>
      <c r="M102" s="20"/>
      <c r="N102" s="73"/>
      <c r="O102" s="57"/>
      <c r="P102" s="20"/>
      <c r="Q102" s="74"/>
    </row>
    <row r="103" spans="2:17" s="75" customFormat="1" ht="19.899999999999999" customHeight="1">
      <c r="B103" s="73"/>
      <c r="C103" s="93"/>
      <c r="D103" s="93"/>
      <c r="E103" s="116"/>
      <c r="F103" s="1049"/>
      <c r="G103" s="52"/>
      <c r="H103" s="118">
        <f t="shared" si="2"/>
        <v>0</v>
      </c>
      <c r="I103" s="90"/>
      <c r="J103" s="119"/>
      <c r="K103" s="71"/>
      <c r="L103" s="17"/>
      <c r="M103" s="20"/>
      <c r="N103" s="73"/>
      <c r="O103" s="57"/>
      <c r="P103" s="20"/>
      <c r="Q103" s="74"/>
    </row>
    <row r="104" spans="2:17" s="75" customFormat="1" ht="19.899999999999999" customHeight="1">
      <c r="B104" s="65">
        <v>6</v>
      </c>
      <c r="C104" s="65" t="s">
        <v>178</v>
      </c>
      <c r="D104" s="65" t="s">
        <v>178</v>
      </c>
      <c r="E104" s="594" t="s">
        <v>2586</v>
      </c>
      <c r="F104" s="87">
        <v>1</v>
      </c>
      <c r="G104" s="76">
        <v>9549</v>
      </c>
      <c r="H104" s="77">
        <f t="shared" si="2"/>
        <v>9549</v>
      </c>
      <c r="I104" s="69"/>
      <c r="J104" s="66" t="s">
        <v>2587</v>
      </c>
      <c r="K104" s="70" t="s">
        <v>2588</v>
      </c>
      <c r="L104" s="72" t="s">
        <v>2589</v>
      </c>
      <c r="M104" s="113">
        <v>44650</v>
      </c>
      <c r="N104" s="65"/>
      <c r="O104" s="72"/>
      <c r="P104" s="113">
        <v>44662</v>
      </c>
      <c r="Q104" s="115">
        <v>44662</v>
      </c>
    </row>
    <row r="105" spans="2:17" s="75" customFormat="1" ht="19.899999999999999" customHeight="1">
      <c r="B105" s="65">
        <v>6</v>
      </c>
      <c r="C105" s="65" t="s">
        <v>178</v>
      </c>
      <c r="D105" s="65" t="s">
        <v>178</v>
      </c>
      <c r="E105" s="594" t="s">
        <v>2590</v>
      </c>
      <c r="F105" s="87">
        <v>2</v>
      </c>
      <c r="G105" s="76">
        <v>4293</v>
      </c>
      <c r="H105" s="77">
        <f t="shared" si="2"/>
        <v>8586</v>
      </c>
      <c r="I105" s="69"/>
      <c r="J105" s="66" t="s">
        <v>2591</v>
      </c>
      <c r="K105" s="70" t="s">
        <v>2588</v>
      </c>
      <c r="L105" s="72" t="s">
        <v>2589</v>
      </c>
      <c r="M105" s="113">
        <v>44650</v>
      </c>
      <c r="N105" s="65"/>
      <c r="O105" s="72"/>
      <c r="P105" s="113">
        <v>44662</v>
      </c>
      <c r="Q105" s="115">
        <v>44662</v>
      </c>
    </row>
    <row r="106" spans="2:17" s="75" customFormat="1" ht="19.899999999999999" customHeight="1">
      <c r="B106" s="65">
        <v>6</v>
      </c>
      <c r="C106" s="65" t="s">
        <v>178</v>
      </c>
      <c r="D106" s="65" t="s">
        <v>178</v>
      </c>
      <c r="E106" s="594" t="s">
        <v>2592</v>
      </c>
      <c r="F106" s="87">
        <v>1</v>
      </c>
      <c r="G106" s="76">
        <v>5231</v>
      </c>
      <c r="H106" s="77">
        <f t="shared" si="2"/>
        <v>5231</v>
      </c>
      <c r="I106" s="69"/>
      <c r="J106" s="66" t="s">
        <v>2593</v>
      </c>
      <c r="K106" s="70" t="s">
        <v>2588</v>
      </c>
      <c r="L106" s="72" t="s">
        <v>2589</v>
      </c>
      <c r="M106" s="113">
        <v>44650</v>
      </c>
      <c r="N106" s="65"/>
      <c r="O106" s="72"/>
      <c r="P106" s="113">
        <v>44662</v>
      </c>
      <c r="Q106" s="115">
        <v>44662</v>
      </c>
    </row>
    <row r="107" spans="2:17" s="75" customFormat="1" ht="19.899999999999999" customHeight="1">
      <c r="B107" s="65">
        <v>6</v>
      </c>
      <c r="C107" s="65" t="s">
        <v>178</v>
      </c>
      <c r="D107" s="65" t="s">
        <v>178</v>
      </c>
      <c r="E107" s="594" t="s">
        <v>2594</v>
      </c>
      <c r="F107" s="87">
        <v>1</v>
      </c>
      <c r="G107" s="76">
        <v>5231</v>
      </c>
      <c r="H107" s="77">
        <f t="shared" si="2"/>
        <v>5231</v>
      </c>
      <c r="I107" s="69"/>
      <c r="J107" s="66" t="s">
        <v>2595</v>
      </c>
      <c r="K107" s="70" t="s">
        <v>2588</v>
      </c>
      <c r="L107" s="72" t="s">
        <v>2589</v>
      </c>
      <c r="M107" s="113">
        <v>44650</v>
      </c>
      <c r="N107" s="65"/>
      <c r="O107" s="72"/>
      <c r="P107" s="113">
        <v>44662</v>
      </c>
      <c r="Q107" s="115">
        <v>44662</v>
      </c>
    </row>
    <row r="108" spans="2:17" s="75" customFormat="1" ht="19.899999999999999" customHeight="1">
      <c r="B108" s="65">
        <v>6</v>
      </c>
      <c r="C108" s="65" t="s">
        <v>178</v>
      </c>
      <c r="D108" s="65" t="s">
        <v>178</v>
      </c>
      <c r="E108" s="594" t="s">
        <v>2572</v>
      </c>
      <c r="F108" s="87">
        <v>4</v>
      </c>
      <c r="G108" s="76">
        <v>240</v>
      </c>
      <c r="H108" s="77">
        <f t="shared" si="2"/>
        <v>960</v>
      </c>
      <c r="I108" s="69"/>
      <c r="J108" s="66" t="s">
        <v>2573</v>
      </c>
      <c r="K108" s="70" t="s">
        <v>2588</v>
      </c>
      <c r="L108" s="72" t="s">
        <v>2589</v>
      </c>
      <c r="M108" s="113">
        <v>44650</v>
      </c>
      <c r="N108" s="65"/>
      <c r="O108" s="72"/>
      <c r="P108" s="113">
        <v>44662</v>
      </c>
      <c r="Q108" s="115">
        <v>44662</v>
      </c>
    </row>
    <row r="109" spans="2:17" s="75" customFormat="1" ht="19.899999999999999" customHeight="1">
      <c r="B109" s="65">
        <v>4</v>
      </c>
      <c r="C109" s="65" t="s">
        <v>178</v>
      </c>
      <c r="D109" s="65" t="s">
        <v>178</v>
      </c>
      <c r="E109" s="594" t="s">
        <v>2596</v>
      </c>
      <c r="F109" s="87">
        <v>1</v>
      </c>
      <c r="G109" s="76">
        <v>880</v>
      </c>
      <c r="H109" s="77">
        <f t="shared" si="2"/>
        <v>880</v>
      </c>
      <c r="I109" s="69"/>
      <c r="J109" s="66" t="s">
        <v>1277</v>
      </c>
      <c r="K109" s="70" t="s">
        <v>2588</v>
      </c>
      <c r="L109" s="93" t="s">
        <v>2532</v>
      </c>
      <c r="M109" s="113">
        <v>44650</v>
      </c>
      <c r="N109" s="65"/>
      <c r="O109" s="72"/>
      <c r="P109" s="113">
        <v>44662</v>
      </c>
      <c r="Q109" s="115">
        <v>44662</v>
      </c>
    </row>
    <row r="110" spans="2:17" s="75" customFormat="1" ht="19.899999999999999" customHeight="1">
      <c r="B110" s="73"/>
      <c r="C110" s="93"/>
      <c r="D110" s="93"/>
      <c r="E110" s="116"/>
      <c r="F110" s="1049"/>
      <c r="G110" s="52"/>
      <c r="H110" s="118">
        <f t="shared" si="2"/>
        <v>0</v>
      </c>
      <c r="I110" s="90"/>
      <c r="J110" s="119"/>
      <c r="K110" s="71"/>
      <c r="L110" s="17"/>
      <c r="M110" s="20"/>
      <c r="N110" s="73"/>
      <c r="O110" s="57"/>
      <c r="P110" s="20"/>
      <c r="Q110" s="74"/>
    </row>
    <row r="111" spans="2:17" s="75" customFormat="1" ht="19.899999999999999" customHeight="1">
      <c r="B111" s="73"/>
      <c r="C111" s="93"/>
      <c r="D111" s="93"/>
      <c r="E111" s="116"/>
      <c r="F111" s="1049"/>
      <c r="G111" s="52"/>
      <c r="H111" s="118">
        <f t="shared" si="2"/>
        <v>0</v>
      </c>
      <c r="I111" s="90"/>
      <c r="J111" s="119"/>
      <c r="K111" s="71"/>
      <c r="L111" s="17"/>
      <c r="M111" s="20"/>
      <c r="N111" s="73"/>
      <c r="O111" s="57"/>
      <c r="P111" s="20"/>
      <c r="Q111" s="74"/>
    </row>
    <row r="112" spans="2:17" s="75" customFormat="1" ht="19.899999999999999" customHeight="1">
      <c r="B112" s="73">
        <v>4</v>
      </c>
      <c r="C112" s="93" t="s">
        <v>178</v>
      </c>
      <c r="D112" s="93" t="s">
        <v>178</v>
      </c>
      <c r="E112" s="116" t="s">
        <v>2597</v>
      </c>
      <c r="F112" s="1049">
        <v>2</v>
      </c>
      <c r="G112" s="63">
        <v>260</v>
      </c>
      <c r="H112" s="118">
        <f t="shared" si="2"/>
        <v>520</v>
      </c>
      <c r="I112" s="90"/>
      <c r="J112" s="119" t="s">
        <v>2598</v>
      </c>
      <c r="K112" s="70" t="s">
        <v>2588</v>
      </c>
      <c r="L112" s="72" t="s">
        <v>1731</v>
      </c>
      <c r="M112" s="20">
        <v>44664</v>
      </c>
      <c r="N112" s="73"/>
      <c r="O112" s="57"/>
      <c r="P112" s="20">
        <v>44665</v>
      </c>
      <c r="Q112" s="74">
        <v>44665</v>
      </c>
    </row>
    <row r="113" spans="2:18" s="75" customFormat="1" ht="19.899999999999999" customHeight="1">
      <c r="B113" s="73">
        <v>4</v>
      </c>
      <c r="C113" s="93" t="s">
        <v>178</v>
      </c>
      <c r="D113" s="93" t="s">
        <v>178</v>
      </c>
      <c r="E113" s="116" t="s">
        <v>2599</v>
      </c>
      <c r="F113" s="1049">
        <v>2</v>
      </c>
      <c r="G113" s="63">
        <v>240</v>
      </c>
      <c r="H113" s="118">
        <f t="shared" si="2"/>
        <v>480</v>
      </c>
      <c r="I113" s="90"/>
      <c r="J113" s="119" t="s">
        <v>2600</v>
      </c>
      <c r="K113" s="70" t="s">
        <v>2588</v>
      </c>
      <c r="L113" s="72" t="s">
        <v>1731</v>
      </c>
      <c r="M113" s="20">
        <v>44664</v>
      </c>
      <c r="N113" s="73"/>
      <c r="O113" s="57"/>
      <c r="P113" s="20">
        <v>44665</v>
      </c>
      <c r="Q113" s="74">
        <v>44665</v>
      </c>
    </row>
    <row r="114" spans="2:18" s="75" customFormat="1" ht="19.899999999999999" customHeight="1">
      <c r="B114" s="73"/>
      <c r="C114" s="93"/>
      <c r="D114" s="93"/>
      <c r="E114" s="116"/>
      <c r="F114" s="1049"/>
      <c r="G114" s="52"/>
      <c r="H114" s="118">
        <f t="shared" si="2"/>
        <v>0</v>
      </c>
      <c r="I114" s="90"/>
      <c r="J114" s="119"/>
      <c r="K114" s="71"/>
      <c r="L114" s="17"/>
      <c r="M114" s="20"/>
      <c r="N114" s="73"/>
      <c r="O114" s="57"/>
      <c r="P114" s="20"/>
      <c r="Q114" s="74"/>
    </row>
    <row r="115" spans="2:18" s="75" customFormat="1" ht="19.899999999999999" customHeight="1">
      <c r="B115" s="73"/>
      <c r="C115" s="93"/>
      <c r="D115" s="93"/>
      <c r="E115" s="116"/>
      <c r="F115" s="1049"/>
      <c r="G115" s="52"/>
      <c r="H115" s="118">
        <f t="shared" si="2"/>
        <v>0</v>
      </c>
      <c r="I115" s="90"/>
      <c r="J115" s="119"/>
      <c r="K115" s="71"/>
      <c r="L115" s="17"/>
      <c r="M115" s="20"/>
      <c r="N115" s="73"/>
      <c r="O115" s="57"/>
      <c r="P115" s="20"/>
      <c r="Q115" s="74"/>
    </row>
    <row r="116" spans="2:18" s="75" customFormat="1" ht="19.899999999999999" customHeight="1">
      <c r="B116" s="73">
        <v>6</v>
      </c>
      <c r="C116" s="93" t="s">
        <v>178</v>
      </c>
      <c r="D116" s="93" t="s">
        <v>178</v>
      </c>
      <c r="E116" s="116" t="s">
        <v>2601</v>
      </c>
      <c r="F116" s="1049">
        <v>1</v>
      </c>
      <c r="G116" s="63">
        <v>630</v>
      </c>
      <c r="H116" s="118">
        <f t="shared" si="2"/>
        <v>630</v>
      </c>
      <c r="I116" s="90"/>
      <c r="J116" s="119" t="s">
        <v>2559</v>
      </c>
      <c r="K116" s="70" t="s">
        <v>2588</v>
      </c>
      <c r="L116" s="72" t="s">
        <v>2555</v>
      </c>
      <c r="M116" s="20">
        <v>44666</v>
      </c>
      <c r="N116" s="73"/>
      <c r="O116" s="57"/>
      <c r="P116" s="20">
        <v>44671</v>
      </c>
      <c r="Q116" s="74">
        <v>44671</v>
      </c>
      <c r="R116" s="1054" t="s">
        <v>2602</v>
      </c>
    </row>
    <row r="117" spans="2:18" s="75" customFormat="1" ht="19.899999999999999" customHeight="1">
      <c r="B117" s="73"/>
      <c r="C117" s="93"/>
      <c r="D117" s="93"/>
      <c r="E117" s="116"/>
      <c r="F117" s="1049"/>
      <c r="G117" s="52"/>
      <c r="H117" s="118">
        <f t="shared" si="2"/>
        <v>0</v>
      </c>
      <c r="I117" s="90"/>
      <c r="J117" s="119"/>
      <c r="K117" s="71"/>
      <c r="L117" s="17"/>
      <c r="M117" s="20"/>
      <c r="N117" s="73"/>
      <c r="O117" s="57"/>
      <c r="P117" s="20"/>
      <c r="Q117" s="74"/>
    </row>
    <row r="118" spans="2:18" s="75" customFormat="1" ht="19.899999999999999" customHeight="1">
      <c r="B118" s="73"/>
      <c r="C118" s="93"/>
      <c r="D118" s="93"/>
      <c r="E118" s="116"/>
      <c r="F118" s="1049"/>
      <c r="G118" s="52"/>
      <c r="H118" s="118">
        <f t="shared" si="2"/>
        <v>0</v>
      </c>
      <c r="I118" s="90"/>
      <c r="J118" s="119"/>
      <c r="K118" s="71"/>
      <c r="L118" s="17"/>
      <c r="M118" s="20"/>
      <c r="N118" s="73"/>
      <c r="O118" s="57"/>
      <c r="P118" s="20"/>
      <c r="Q118" s="74"/>
    </row>
    <row r="119" spans="2:18" s="75" customFormat="1" ht="19.899999999999999" customHeight="1">
      <c r="B119" s="73"/>
      <c r="C119" s="93"/>
      <c r="D119" s="93"/>
      <c r="E119" s="116"/>
      <c r="F119" s="1049"/>
      <c r="G119" s="52"/>
      <c r="H119" s="118">
        <f t="shared" si="2"/>
        <v>0</v>
      </c>
      <c r="I119" s="90"/>
      <c r="J119" s="119"/>
      <c r="K119" s="71"/>
      <c r="L119" s="17"/>
      <c r="M119" s="20"/>
      <c r="N119" s="73"/>
      <c r="O119" s="57"/>
      <c r="P119" s="20"/>
      <c r="Q119" s="74"/>
    </row>
    <row r="120" spans="2:18" s="75" customFormat="1" ht="19.899999999999999" customHeight="1">
      <c r="B120" s="73"/>
      <c r="C120" s="93"/>
      <c r="D120" s="93"/>
      <c r="E120" s="116"/>
      <c r="F120" s="1049"/>
      <c r="G120" s="52"/>
      <c r="H120" s="118">
        <f t="shared" si="2"/>
        <v>0</v>
      </c>
      <c r="I120" s="90"/>
      <c r="J120" s="119"/>
      <c r="K120" s="71"/>
      <c r="L120" s="17"/>
      <c r="M120" s="20"/>
      <c r="N120" s="73"/>
      <c r="O120" s="57"/>
      <c r="P120" s="20"/>
      <c r="Q120" s="74"/>
    </row>
    <row r="121" spans="2:18">
      <c r="H121" s="200"/>
    </row>
    <row r="122" spans="2:18">
      <c r="H122" s="200"/>
    </row>
    <row r="123" spans="2:18">
      <c r="H123" s="200"/>
    </row>
    <row r="124" spans="2:18">
      <c r="H124" s="200"/>
    </row>
    <row r="125" spans="2:18">
      <c r="H125" s="200"/>
    </row>
    <row r="126" spans="2:18">
      <c r="H126" s="200"/>
    </row>
    <row r="127" spans="2:18">
      <c r="H127" s="200"/>
    </row>
    <row r="128" spans="2:18">
      <c r="H128" s="200"/>
    </row>
    <row r="129" spans="8:8">
      <c r="H129" s="200"/>
    </row>
    <row r="130" spans="8:8">
      <c r="H130" s="200"/>
    </row>
    <row r="131" spans="8:8">
      <c r="H131" s="200"/>
    </row>
    <row r="132" spans="8:8">
      <c r="H132" s="200"/>
    </row>
    <row r="133" spans="8:8">
      <c r="H133" s="200"/>
    </row>
  </sheetData>
  <autoFilter ref="B8:O120"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7AAEC-B627-42FA-9C46-77F7AACD1A78}">
  <dimension ref="A1:B5"/>
  <sheetViews>
    <sheetView view="pageBreakPreview" zoomScale="60" zoomScaleNormal="100" workbookViewId="0">
      <selection activeCell="C28" sqref="C28"/>
    </sheetView>
  </sheetViews>
  <sheetFormatPr defaultColWidth="25.5" defaultRowHeight="18.75"/>
  <cols>
    <col min="1" max="1" width="13.25" style="3" bestFit="1" customWidth="1"/>
    <col min="2" max="2" width="46.875" style="3" customWidth="1"/>
    <col min="3" max="16384" width="25.5" style="3"/>
  </cols>
  <sheetData>
    <row r="1" spans="1:2" ht="69" customHeight="1">
      <c r="A1" s="1055" t="s">
        <v>0</v>
      </c>
      <c r="B1" s="1056" t="s">
        <v>2603</v>
      </c>
    </row>
    <row r="2" spans="1:2">
      <c r="A2" s="1055" t="s">
        <v>3</v>
      </c>
      <c r="B2" s="1057" t="s">
        <v>4</v>
      </c>
    </row>
    <row r="3" spans="1:2">
      <c r="A3" s="1055" t="s">
        <v>5</v>
      </c>
      <c r="B3" s="1058">
        <v>190957</v>
      </c>
    </row>
    <row r="4" spans="1:2">
      <c r="A4" s="1055" t="s">
        <v>6</v>
      </c>
      <c r="B4" s="1059">
        <v>44495</v>
      </c>
    </row>
    <row r="5" spans="1:2">
      <c r="A5" s="1055" t="s">
        <v>8</v>
      </c>
      <c r="B5" s="1059"/>
    </row>
  </sheetData>
  <phoneticPr fontId="3"/>
  <printOptions horizontalCentered="1"/>
  <pageMargins left="0.70866141732283472" right="0.70866141732283472" top="0.74803149606299213" bottom="0.74803149606299213" header="0.31496062992125984" footer="0.31496062992125984"/>
  <pageSetup paperSize="9" scale="148"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AB44C-D0F8-43B2-B6B7-56435F2D565A}">
  <dimension ref="B2:R33"/>
  <sheetViews>
    <sheetView zoomScale="74" zoomScaleNormal="74" workbookViewId="0">
      <selection activeCell="J5" sqref="J5"/>
    </sheetView>
  </sheetViews>
  <sheetFormatPr defaultRowHeight="18.75"/>
  <cols>
    <col min="1" max="1" width="2.625" style="3" customWidth="1"/>
    <col min="2" max="2" width="5.75" style="9" customWidth="1"/>
    <col min="3" max="4" width="20.75" style="3" customWidth="1"/>
    <col min="5" max="5" width="90.75" style="3" customWidth="1"/>
    <col min="6" max="6" width="6.25" style="3" customWidth="1"/>
    <col min="7" max="8" width="9.875" style="3" bestFit="1" customWidth="1"/>
    <col min="9" max="9" width="5.75" style="11" customWidth="1"/>
    <col min="10" max="10" width="57.375" style="3" customWidth="1"/>
    <col min="11" max="11" width="40.625" style="3" customWidth="1"/>
    <col min="12" max="12" width="40.75" style="9" customWidth="1"/>
    <col min="13" max="13" width="13.75" style="10" customWidth="1"/>
    <col min="14" max="14" width="6.375" style="3" customWidth="1"/>
    <col min="15" max="15" width="13.25" style="11" customWidth="1"/>
    <col min="16" max="16" width="14.5" style="126" customWidth="1"/>
    <col min="17" max="17" width="15.625" style="13" customWidth="1"/>
    <col min="18" max="18" width="17.625" style="3" customWidth="1"/>
    <col min="19" max="16384" width="9" style="3"/>
  </cols>
  <sheetData>
    <row r="2" spans="2:18" ht="20.100000000000001" customHeight="1">
      <c r="B2" s="1" t="s">
        <v>0</v>
      </c>
      <c r="C2" s="1"/>
      <c r="D2" s="1"/>
      <c r="E2" s="2" t="s">
        <v>2604</v>
      </c>
      <c r="G2" s="4" t="s">
        <v>2</v>
      </c>
      <c r="H2" s="5"/>
      <c r="I2" s="6"/>
      <c r="J2" s="125">
        <f>SUM(H:H)</f>
        <v>15600</v>
      </c>
    </row>
    <row r="3" spans="2:18" ht="20.100000000000001" customHeight="1">
      <c r="B3" s="1" t="s">
        <v>3</v>
      </c>
      <c r="C3" s="1"/>
      <c r="D3" s="1"/>
      <c r="E3" s="14" t="s">
        <v>2427</v>
      </c>
      <c r="J3" s="1060" t="s">
        <v>2605</v>
      </c>
    </row>
    <row r="4" spans="2:18" ht="20.100000000000001" customHeight="1">
      <c r="B4" s="1" t="s">
        <v>5</v>
      </c>
      <c r="C4" s="1"/>
      <c r="D4" s="1"/>
      <c r="E4" s="14">
        <v>195538</v>
      </c>
      <c r="G4" s="1044"/>
    </row>
    <row r="5" spans="2:18" ht="20.100000000000001" customHeight="1">
      <c r="B5" s="1" t="s">
        <v>6</v>
      </c>
      <c r="C5" s="1"/>
      <c r="D5" s="1"/>
      <c r="E5" s="15"/>
    </row>
    <row r="6" spans="2:18" ht="20.100000000000001" customHeight="1">
      <c r="B6" s="1" t="s">
        <v>8</v>
      </c>
      <c r="C6" s="1"/>
      <c r="D6" s="1"/>
      <c r="E6" s="15">
        <v>44659</v>
      </c>
    </row>
    <row r="7" spans="2:18">
      <c r="F7" s="17"/>
    </row>
    <row r="8" spans="2:18" s="9" customFormat="1" ht="19.899999999999999" customHeight="1">
      <c r="B8" s="16" t="s">
        <v>9</v>
      </c>
      <c r="C8" s="16" t="s">
        <v>10</v>
      </c>
      <c r="D8" s="16" t="s">
        <v>11</v>
      </c>
      <c r="E8" s="17" t="s">
        <v>12</v>
      </c>
      <c r="F8" s="17" t="s">
        <v>680</v>
      </c>
      <c r="G8" s="17" t="s">
        <v>14</v>
      </c>
      <c r="H8" s="18" t="s">
        <v>15</v>
      </c>
      <c r="I8" s="18" t="s">
        <v>16</v>
      </c>
      <c r="J8" s="17" t="s">
        <v>17</v>
      </c>
      <c r="K8" s="17" t="s">
        <v>18</v>
      </c>
      <c r="L8" s="17" t="s">
        <v>19</v>
      </c>
      <c r="M8" s="19" t="s">
        <v>20</v>
      </c>
      <c r="N8" s="16" t="s">
        <v>21</v>
      </c>
      <c r="O8" s="17" t="s">
        <v>22</v>
      </c>
      <c r="P8" s="19" t="s">
        <v>23</v>
      </c>
      <c r="Q8" s="21" t="s">
        <v>24</v>
      </c>
    </row>
    <row r="9" spans="2:18" s="9" customFormat="1" ht="19.899999999999999" customHeight="1">
      <c r="B9" s="16">
        <v>2</v>
      </c>
      <c r="C9" s="59" t="s">
        <v>178</v>
      </c>
      <c r="D9" s="59" t="s">
        <v>178</v>
      </c>
      <c r="E9" s="202" t="s">
        <v>2606</v>
      </c>
      <c r="F9" s="1045">
        <v>2</v>
      </c>
      <c r="G9" s="63">
        <v>200</v>
      </c>
      <c r="H9" s="118">
        <f t="shared" ref="H9:H16" si="0">F9*G9</f>
        <v>400</v>
      </c>
      <c r="I9" s="90"/>
      <c r="J9" s="54" t="s">
        <v>2607</v>
      </c>
      <c r="K9" s="93"/>
      <c r="L9" s="72" t="s">
        <v>2459</v>
      </c>
      <c r="M9" s="19">
        <v>44644</v>
      </c>
      <c r="N9" s="16"/>
      <c r="O9" s="17"/>
      <c r="P9" s="19">
        <v>44648</v>
      </c>
      <c r="Q9" s="21">
        <v>44648</v>
      </c>
      <c r="R9" s="17" t="s">
        <v>2608</v>
      </c>
    </row>
    <row r="10" spans="2:18" s="9" customFormat="1" ht="19.899999999999999" customHeight="1">
      <c r="B10" s="16"/>
      <c r="C10" s="59"/>
      <c r="D10" s="59"/>
      <c r="E10" s="202"/>
      <c r="F10" s="1045"/>
      <c r="G10" s="63"/>
      <c r="H10" s="118">
        <f t="shared" si="0"/>
        <v>0</v>
      </c>
      <c r="I10" s="90"/>
      <c r="J10" s="54"/>
      <c r="K10" s="93"/>
      <c r="L10" s="72"/>
      <c r="M10" s="19"/>
      <c r="N10" s="16"/>
      <c r="O10" s="17"/>
      <c r="P10" s="19"/>
      <c r="Q10" s="21"/>
    </row>
    <row r="11" spans="2:18" s="9" customFormat="1" ht="19.899999999999999" customHeight="1">
      <c r="B11" s="16">
        <v>2</v>
      </c>
      <c r="C11" s="59" t="s">
        <v>2609</v>
      </c>
      <c r="D11" s="59" t="s">
        <v>2609</v>
      </c>
      <c r="E11" s="202" t="s">
        <v>2610</v>
      </c>
      <c r="F11" s="1045">
        <v>2</v>
      </c>
      <c r="G11" s="63">
        <v>3100</v>
      </c>
      <c r="H11" s="118">
        <f t="shared" si="0"/>
        <v>6200</v>
      </c>
      <c r="I11" s="90"/>
      <c r="J11" s="54" t="s">
        <v>2611</v>
      </c>
      <c r="K11" s="93"/>
      <c r="L11" s="72" t="s">
        <v>2459</v>
      </c>
      <c r="M11" s="19">
        <v>44650</v>
      </c>
      <c r="N11" s="16"/>
      <c r="O11" s="17"/>
      <c r="P11" s="19" t="s">
        <v>2612</v>
      </c>
      <c r="Q11" s="21">
        <v>44656</v>
      </c>
    </row>
    <row r="12" spans="2:18" s="9" customFormat="1" ht="19.899999999999999" customHeight="1">
      <c r="B12" s="16">
        <v>2</v>
      </c>
      <c r="C12" s="59" t="s">
        <v>2609</v>
      </c>
      <c r="D12" s="59" t="s">
        <v>2609</v>
      </c>
      <c r="E12" s="202" t="s">
        <v>2613</v>
      </c>
      <c r="F12" s="1045">
        <v>2</v>
      </c>
      <c r="G12" s="63">
        <v>4500</v>
      </c>
      <c r="H12" s="118">
        <f t="shared" si="0"/>
        <v>9000</v>
      </c>
      <c r="I12" s="90"/>
      <c r="J12" s="54" t="s">
        <v>2614</v>
      </c>
      <c r="K12" s="93"/>
      <c r="L12" s="72" t="s">
        <v>2459</v>
      </c>
      <c r="M12" s="19">
        <v>44650</v>
      </c>
      <c r="N12" s="16"/>
      <c r="O12" s="17"/>
      <c r="P12" s="19" t="s">
        <v>2612</v>
      </c>
      <c r="Q12" s="21">
        <v>44656</v>
      </c>
    </row>
    <row r="13" spans="2:18" s="9" customFormat="1" ht="19.899999999999999" customHeight="1">
      <c r="B13" s="16"/>
      <c r="C13" s="59"/>
      <c r="D13" s="59"/>
      <c r="E13" s="202"/>
      <c r="F13" s="1045"/>
      <c r="G13" s="63"/>
      <c r="H13" s="118">
        <f t="shared" si="0"/>
        <v>0</v>
      </c>
      <c r="I13" s="90"/>
      <c r="J13" s="54"/>
      <c r="K13" s="93"/>
      <c r="L13" s="72"/>
      <c r="M13" s="19"/>
      <c r="N13" s="16"/>
      <c r="O13" s="17"/>
      <c r="P13" s="19"/>
      <c r="Q13" s="21"/>
    </row>
    <row r="14" spans="2:18" s="9" customFormat="1" ht="19.899999999999999" customHeight="1">
      <c r="B14" s="16"/>
      <c r="C14" s="59"/>
      <c r="D14" s="59"/>
      <c r="E14" s="202"/>
      <c r="F14" s="1045"/>
      <c r="G14" s="63"/>
      <c r="H14" s="118">
        <f t="shared" si="0"/>
        <v>0</v>
      </c>
      <c r="I14" s="90"/>
      <c r="J14" s="54"/>
      <c r="K14" s="93"/>
      <c r="L14" s="72"/>
      <c r="M14" s="19"/>
      <c r="N14" s="16"/>
      <c r="O14" s="17"/>
      <c r="P14" s="19"/>
      <c r="Q14" s="21"/>
    </row>
    <row r="15" spans="2:18" s="9" customFormat="1" ht="19.899999999999999" customHeight="1">
      <c r="B15" s="16"/>
      <c r="C15" s="59"/>
      <c r="D15" s="59"/>
      <c r="E15" s="202"/>
      <c r="F15" s="1045"/>
      <c r="G15" s="63"/>
      <c r="H15" s="118">
        <f t="shared" si="0"/>
        <v>0</v>
      </c>
      <c r="I15" s="90"/>
      <c r="J15" s="54"/>
      <c r="K15" s="93"/>
      <c r="L15" s="72"/>
      <c r="M15" s="19"/>
      <c r="N15" s="16"/>
      <c r="O15" s="17"/>
      <c r="P15" s="19"/>
      <c r="Q15" s="21"/>
    </row>
    <row r="16" spans="2:18" s="9" customFormat="1" ht="19.899999999999999" customHeight="1">
      <c r="B16" s="16"/>
      <c r="C16" s="59"/>
      <c r="D16" s="59"/>
      <c r="E16" s="202"/>
      <c r="F16" s="1045"/>
      <c r="G16" s="63"/>
      <c r="H16" s="118">
        <f t="shared" si="0"/>
        <v>0</v>
      </c>
      <c r="I16" s="90"/>
      <c r="J16" s="54"/>
      <c r="K16" s="93"/>
      <c r="L16" s="72"/>
      <c r="M16" s="19"/>
      <c r="N16" s="16"/>
      <c r="O16" s="17"/>
      <c r="P16" s="19"/>
      <c r="Q16" s="21"/>
    </row>
    <row r="17" spans="2:17" s="9" customFormat="1" ht="19.899999999999999" customHeight="1">
      <c r="B17" s="16"/>
      <c r="C17" s="59"/>
      <c r="D17" s="59"/>
      <c r="E17" s="54"/>
      <c r="F17" s="51"/>
      <c r="G17" s="63"/>
      <c r="H17" s="52">
        <f>F17*G17</f>
        <v>0</v>
      </c>
      <c r="I17" s="18"/>
      <c r="J17" s="146"/>
      <c r="K17" s="146"/>
      <c r="L17" s="72"/>
      <c r="M17" s="19"/>
      <c r="N17" s="16"/>
      <c r="O17" s="17"/>
      <c r="P17" s="19"/>
      <c r="Q17" s="21"/>
    </row>
    <row r="18" spans="2:17" s="75" customFormat="1" ht="19.899999999999999" customHeight="1">
      <c r="B18" s="16"/>
      <c r="C18" s="59"/>
      <c r="D18" s="59"/>
      <c r="E18" s="202"/>
      <c r="F18" s="1045"/>
      <c r="G18" s="63"/>
      <c r="H18" s="118">
        <f t="shared" ref="H18" si="1">F18*G18</f>
        <v>0</v>
      </c>
      <c r="I18" s="90"/>
      <c r="J18" s="50"/>
      <c r="K18" s="93"/>
      <c r="L18" s="72"/>
      <c r="M18" s="20"/>
      <c r="N18" s="73"/>
      <c r="O18" s="93"/>
      <c r="P18" s="19"/>
      <c r="Q18" s="74"/>
    </row>
    <row r="19" spans="2:17" s="75" customFormat="1" ht="19.899999999999999" customHeight="1">
      <c r="B19" s="16"/>
      <c r="C19" s="64"/>
      <c r="D19" s="64"/>
      <c r="E19" s="62"/>
      <c r="F19" s="1046"/>
      <c r="G19" s="203"/>
      <c r="H19" s="369">
        <f>F19*G19</f>
        <v>0</v>
      </c>
      <c r="I19" s="61"/>
      <c r="J19" s="50"/>
      <c r="K19" s="64"/>
      <c r="L19" s="72"/>
      <c r="M19" s="20"/>
      <c r="N19" s="73"/>
      <c r="O19" s="93"/>
      <c r="P19" s="20"/>
      <c r="Q19" s="74"/>
    </row>
    <row r="20" spans="2:17" s="75" customFormat="1" ht="19.899999999999999" customHeight="1">
      <c r="B20" s="16"/>
      <c r="C20" s="64"/>
      <c r="D20" s="64"/>
      <c r="E20" s="62"/>
      <c r="F20" s="1046"/>
      <c r="G20" s="203"/>
      <c r="H20" s="369">
        <f>F20*G20</f>
        <v>0</v>
      </c>
      <c r="I20" s="61"/>
      <c r="J20" s="50"/>
      <c r="K20" s="64"/>
      <c r="L20" s="72"/>
      <c r="M20" s="20"/>
      <c r="N20" s="73"/>
      <c r="O20" s="93"/>
      <c r="P20" s="20"/>
      <c r="Q20" s="74"/>
    </row>
    <row r="21" spans="2:17">
      <c r="H21" s="200"/>
    </row>
    <row r="22" spans="2:17">
      <c r="E22" s="339" t="s">
        <v>2615</v>
      </c>
      <c r="H22" s="200"/>
    </row>
    <row r="23" spans="2:17">
      <c r="H23" s="200"/>
    </row>
    <row r="24" spans="2:17">
      <c r="H24" s="200"/>
    </row>
    <row r="25" spans="2:17">
      <c r="H25" s="200"/>
    </row>
    <row r="26" spans="2:17">
      <c r="H26" s="200"/>
    </row>
    <row r="27" spans="2:17">
      <c r="H27" s="200"/>
    </row>
    <row r="28" spans="2:17">
      <c r="H28" s="200"/>
    </row>
    <row r="29" spans="2:17">
      <c r="H29" s="200"/>
    </row>
    <row r="30" spans="2:17">
      <c r="H30" s="200"/>
    </row>
    <row r="31" spans="2:17">
      <c r="H31" s="200"/>
    </row>
    <row r="32" spans="2:17">
      <c r="H32" s="200"/>
    </row>
    <row r="33" spans="8:8">
      <c r="H33" s="200"/>
    </row>
  </sheetData>
  <autoFilter ref="B8:O20" xr:uid="{00000000-0009-0000-0000-000000000000}"/>
  <mergeCells count="6">
    <mergeCell ref="B2:D2"/>
    <mergeCell ref="G2:I2"/>
    <mergeCell ref="B3:D3"/>
    <mergeCell ref="B4:D4"/>
    <mergeCell ref="B5:D5"/>
    <mergeCell ref="B6:D6"/>
  </mergeCells>
  <phoneticPr fontId="3"/>
  <pageMargins left="0.19685039370078741" right="0.19685039370078741" top="0.35433070866141736" bottom="0.39370078740157483" header="0.31496062992125984" footer="0.31496062992125984"/>
  <pageSetup paperSize="9" scale="70"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FCBDA-DE7A-41F8-8150-DDC1B8E119D5}">
  <dimension ref="A1:B5"/>
  <sheetViews>
    <sheetView view="pageBreakPreview" zoomScale="60" zoomScaleNormal="100" workbookViewId="0">
      <selection activeCell="C28" sqref="C28"/>
    </sheetView>
  </sheetViews>
  <sheetFormatPr defaultColWidth="25.5" defaultRowHeight="18.75"/>
  <cols>
    <col min="1" max="1" width="13.25" style="3" bestFit="1" customWidth="1"/>
    <col min="2" max="2" width="46.875" style="3" customWidth="1"/>
    <col min="3" max="16384" width="25.5" style="3"/>
  </cols>
  <sheetData>
    <row r="1" spans="1:2" ht="69" customHeight="1">
      <c r="A1" s="1055" t="s">
        <v>0</v>
      </c>
      <c r="B1" s="1056" t="s">
        <v>2603</v>
      </c>
    </row>
    <row r="2" spans="1:2">
      <c r="A2" s="1055" t="s">
        <v>3</v>
      </c>
      <c r="B2" s="1057" t="s">
        <v>4</v>
      </c>
    </row>
    <row r="3" spans="1:2">
      <c r="A3" s="1055" t="s">
        <v>5</v>
      </c>
      <c r="B3" s="1058">
        <v>190957</v>
      </c>
    </row>
    <row r="4" spans="1:2">
      <c r="A4" s="1055" t="s">
        <v>6</v>
      </c>
      <c r="B4" s="1059">
        <v>44495</v>
      </c>
    </row>
    <row r="5" spans="1:2">
      <c r="A5" s="1055" t="s">
        <v>8</v>
      </c>
      <c r="B5" s="1059"/>
    </row>
  </sheetData>
  <phoneticPr fontId="3"/>
  <printOptions horizontalCentered="1"/>
  <pageMargins left="0.70866141732283472" right="0.70866141732283472" top="0.74803149606299213" bottom="0.74803149606299213" header="0.31496062992125984" footer="0.31496062992125984"/>
  <pageSetup paperSize="9" scale="148"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5BA4D-D1CA-49B6-BD31-919850015089}">
  <dimension ref="B2:Q54"/>
  <sheetViews>
    <sheetView zoomScale="85" zoomScaleNormal="85" workbookViewId="0">
      <pane xSplit="10" ySplit="8" topLeftCell="M9" activePane="bottomRight" state="frozen"/>
      <selection pane="topRight" activeCell="K1" sqref="K1"/>
      <selection pane="bottomLeft" activeCell="A9" sqref="A9"/>
      <selection pane="bottomRight" activeCell="E7" sqref="E7"/>
    </sheetView>
  </sheetViews>
  <sheetFormatPr defaultRowHeight="25.5"/>
  <cols>
    <col min="1" max="1" width="2.625" style="3" customWidth="1"/>
    <col min="2" max="2" width="5.75" style="9" customWidth="1"/>
    <col min="3" max="4" width="20.75" style="3" customWidth="1"/>
    <col min="5" max="5" width="68" style="587" customWidth="1"/>
    <col min="6" max="6" width="6.25" style="3" customWidth="1"/>
    <col min="7" max="8" width="9.875" style="3" bestFit="1" customWidth="1"/>
    <col min="9" max="9" width="5.75" style="11" customWidth="1"/>
    <col min="10" max="10" width="45.75" style="3" customWidth="1"/>
    <col min="11" max="11" width="40.75" style="3" customWidth="1"/>
    <col min="12" max="12" width="40.75" style="9" customWidth="1"/>
    <col min="13" max="13" width="13.75" style="10" customWidth="1"/>
    <col min="14" max="14" width="6.375" style="3" customWidth="1"/>
    <col min="15" max="15" width="13.25" style="11" customWidth="1"/>
    <col min="16" max="16" width="14.5" style="126" customWidth="1"/>
    <col min="17" max="17" width="15.625" style="13" customWidth="1"/>
    <col min="18" max="16384" width="9" style="3"/>
  </cols>
  <sheetData>
    <row r="2" spans="2:17" ht="20.100000000000001" customHeight="1">
      <c r="B2" s="1" t="s">
        <v>0</v>
      </c>
      <c r="C2" s="1"/>
      <c r="D2" s="1"/>
      <c r="E2" s="583" t="s">
        <v>1111</v>
      </c>
      <c r="G2" s="4" t="s">
        <v>2</v>
      </c>
      <c r="H2" s="5"/>
      <c r="I2" s="6"/>
      <c r="J2" s="125">
        <f>SUM(H:H)</f>
        <v>55242</v>
      </c>
      <c r="K2" s="584"/>
    </row>
    <row r="3" spans="2:17" ht="20.100000000000001" customHeight="1">
      <c r="B3" s="1" t="s">
        <v>3</v>
      </c>
      <c r="C3" s="1"/>
      <c r="D3" s="1"/>
      <c r="E3" s="585" t="s">
        <v>442</v>
      </c>
      <c r="J3" s="1061" t="s">
        <v>2616</v>
      </c>
    </row>
    <row r="4" spans="2:17" ht="20.100000000000001" customHeight="1">
      <c r="B4" s="1" t="s">
        <v>5</v>
      </c>
      <c r="C4" s="1"/>
      <c r="D4" s="1"/>
      <c r="E4" s="585">
        <v>195611</v>
      </c>
    </row>
    <row r="5" spans="2:17" ht="20.100000000000001" customHeight="1">
      <c r="B5" s="1" t="s">
        <v>6</v>
      </c>
      <c r="C5" s="1"/>
      <c r="D5" s="1"/>
      <c r="E5" s="586">
        <v>44663</v>
      </c>
    </row>
    <row r="6" spans="2:17" ht="20.100000000000001" customHeight="1">
      <c r="B6" s="1" t="s">
        <v>8</v>
      </c>
      <c r="C6" s="1"/>
      <c r="D6" s="1"/>
      <c r="E6" s="586">
        <v>44672</v>
      </c>
    </row>
    <row r="7" spans="2:17">
      <c r="F7" s="17"/>
    </row>
    <row r="8" spans="2:17" s="9" customFormat="1" ht="19.899999999999999" customHeight="1">
      <c r="B8" s="16" t="s">
        <v>9</v>
      </c>
      <c r="C8" s="16" t="s">
        <v>10</v>
      </c>
      <c r="D8" s="16" t="s">
        <v>11</v>
      </c>
      <c r="E8" s="17" t="s">
        <v>12</v>
      </c>
      <c r="F8" s="17" t="s">
        <v>680</v>
      </c>
      <c r="G8" s="17" t="s">
        <v>14</v>
      </c>
      <c r="H8" s="18" t="s">
        <v>15</v>
      </c>
      <c r="I8" s="18" t="s">
        <v>16</v>
      </c>
      <c r="J8" s="17"/>
      <c r="K8" s="17" t="s">
        <v>18</v>
      </c>
      <c r="L8" s="17" t="s">
        <v>19</v>
      </c>
      <c r="M8" s="19" t="s">
        <v>20</v>
      </c>
      <c r="N8" s="16" t="s">
        <v>21</v>
      </c>
      <c r="O8" s="17" t="s">
        <v>22</v>
      </c>
      <c r="P8" s="19" t="s">
        <v>23</v>
      </c>
      <c r="Q8" s="21" t="s">
        <v>24</v>
      </c>
    </row>
    <row r="9" spans="2:17" s="112" customFormat="1" ht="19.899999999999999" customHeight="1">
      <c r="B9" s="65">
        <v>3</v>
      </c>
      <c r="C9" s="65" t="s">
        <v>100</v>
      </c>
      <c r="D9" s="65" t="s">
        <v>100</v>
      </c>
      <c r="E9" s="66" t="s">
        <v>2617</v>
      </c>
      <c r="F9" s="111">
        <v>2</v>
      </c>
      <c r="G9" s="76">
        <v>3087</v>
      </c>
      <c r="H9" s="85">
        <f t="shared" ref="H9:H19" si="0">F9*G9</f>
        <v>6174</v>
      </c>
      <c r="I9" s="72"/>
      <c r="J9" s="70" t="s">
        <v>129</v>
      </c>
      <c r="K9" s="70"/>
      <c r="L9" s="72" t="s">
        <v>1731</v>
      </c>
      <c r="M9" s="113">
        <v>44649</v>
      </c>
      <c r="N9" s="65"/>
      <c r="O9" s="114"/>
      <c r="P9" s="113">
        <v>44662</v>
      </c>
      <c r="Q9" s="115">
        <v>44662</v>
      </c>
    </row>
    <row r="10" spans="2:17" s="75" customFormat="1" ht="19.899999999999999" customHeight="1">
      <c r="B10" s="65">
        <v>3</v>
      </c>
      <c r="C10" s="65" t="s">
        <v>100</v>
      </c>
      <c r="D10" s="65" t="s">
        <v>100</v>
      </c>
      <c r="E10" s="66" t="s">
        <v>2618</v>
      </c>
      <c r="F10" s="111">
        <v>2</v>
      </c>
      <c r="G10" s="76">
        <v>5494</v>
      </c>
      <c r="H10" s="85">
        <f t="shared" si="0"/>
        <v>10988</v>
      </c>
      <c r="I10" s="69"/>
      <c r="J10" s="70" t="s">
        <v>2619</v>
      </c>
      <c r="K10" s="70"/>
      <c r="L10" s="72" t="s">
        <v>1731</v>
      </c>
      <c r="M10" s="113">
        <v>44649</v>
      </c>
      <c r="N10" s="65"/>
      <c r="O10" s="114"/>
      <c r="P10" s="113">
        <v>44662</v>
      </c>
      <c r="Q10" s="115">
        <v>44662</v>
      </c>
    </row>
    <row r="11" spans="2:17" s="75" customFormat="1" ht="19.899999999999999" customHeight="1">
      <c r="B11" s="65">
        <v>3</v>
      </c>
      <c r="C11" s="65" t="s">
        <v>100</v>
      </c>
      <c r="D11" s="65" t="s">
        <v>100</v>
      </c>
      <c r="E11" s="66" t="s">
        <v>2620</v>
      </c>
      <c r="F11" s="111">
        <v>4</v>
      </c>
      <c r="G11" s="76">
        <v>1320</v>
      </c>
      <c r="H11" s="85">
        <f t="shared" si="0"/>
        <v>5280</v>
      </c>
      <c r="I11" s="69"/>
      <c r="J11" s="70" t="s">
        <v>705</v>
      </c>
      <c r="K11" s="70"/>
      <c r="L11" s="72" t="s">
        <v>1731</v>
      </c>
      <c r="M11" s="113">
        <v>44649</v>
      </c>
      <c r="N11" s="65"/>
      <c r="O11" s="114"/>
      <c r="P11" s="113">
        <v>44662</v>
      </c>
      <c r="Q11" s="115">
        <v>44662</v>
      </c>
    </row>
    <row r="12" spans="2:17" s="75" customFormat="1" ht="19.5" customHeight="1">
      <c r="B12" s="65"/>
      <c r="C12" s="65"/>
      <c r="D12" s="65"/>
      <c r="E12" s="66"/>
      <c r="F12" s="111"/>
      <c r="G12" s="76"/>
      <c r="H12" s="85">
        <f t="shared" si="0"/>
        <v>0</v>
      </c>
      <c r="I12" s="72"/>
      <c r="J12" s="70"/>
      <c r="K12" s="70"/>
      <c r="L12" s="72"/>
      <c r="M12" s="113"/>
      <c r="N12" s="65"/>
      <c r="O12" s="114"/>
      <c r="P12" s="113"/>
      <c r="Q12" s="115"/>
    </row>
    <row r="13" spans="2:17" s="75" customFormat="1" ht="19.899999999999999" customHeight="1">
      <c r="B13" s="65"/>
      <c r="C13" s="65"/>
      <c r="D13" s="65"/>
      <c r="E13" s="66"/>
      <c r="F13" s="111"/>
      <c r="G13" s="76"/>
      <c r="H13" s="85">
        <f t="shared" si="0"/>
        <v>0</v>
      </c>
      <c r="I13" s="69"/>
      <c r="J13" s="70"/>
      <c r="K13" s="70"/>
      <c r="L13" s="72"/>
      <c r="M13" s="113"/>
      <c r="N13" s="65"/>
      <c r="O13" s="114"/>
      <c r="P13" s="113"/>
      <c r="Q13" s="115"/>
    </row>
    <row r="14" spans="2:17" s="75" customFormat="1" ht="19.899999999999999" customHeight="1">
      <c r="B14" s="65">
        <v>3</v>
      </c>
      <c r="C14" s="65" t="s">
        <v>645</v>
      </c>
      <c r="D14" s="65" t="s">
        <v>645</v>
      </c>
      <c r="E14" s="66" t="s">
        <v>421</v>
      </c>
      <c r="F14" s="111">
        <v>4</v>
      </c>
      <c r="G14" s="76">
        <v>8200</v>
      </c>
      <c r="H14" s="85">
        <f t="shared" si="0"/>
        <v>32800</v>
      </c>
      <c r="I14" s="69"/>
      <c r="J14" s="70" t="s">
        <v>422</v>
      </c>
      <c r="K14" s="70"/>
      <c r="L14" s="72" t="s">
        <v>1731</v>
      </c>
      <c r="M14" s="113">
        <v>44649</v>
      </c>
      <c r="N14" s="65"/>
      <c r="O14" s="114">
        <v>44663</v>
      </c>
      <c r="P14" s="113">
        <v>44663</v>
      </c>
      <c r="Q14" s="115">
        <v>44663</v>
      </c>
    </row>
    <row r="15" spans="2:17" s="75" customFormat="1" ht="19.899999999999999" customHeight="1">
      <c r="B15" s="65"/>
      <c r="C15" s="65"/>
      <c r="D15" s="65"/>
      <c r="E15" s="66"/>
      <c r="F15" s="111"/>
      <c r="G15" s="76"/>
      <c r="H15" s="85">
        <f t="shared" si="0"/>
        <v>0</v>
      </c>
      <c r="I15" s="69"/>
      <c r="J15" s="70"/>
      <c r="K15" s="70"/>
      <c r="L15" s="72"/>
      <c r="M15" s="113"/>
      <c r="N15" s="65"/>
      <c r="O15" s="114"/>
      <c r="P15" s="113"/>
      <c r="Q15" s="115"/>
    </row>
    <row r="16" spans="2:17" s="75" customFormat="1" ht="19.899999999999999" customHeight="1">
      <c r="B16" s="65"/>
      <c r="C16" s="65"/>
      <c r="D16" s="65"/>
      <c r="E16" s="96"/>
      <c r="F16" s="111"/>
      <c r="G16" s="76"/>
      <c r="H16" s="85">
        <f t="shared" si="0"/>
        <v>0</v>
      </c>
      <c r="I16" s="69"/>
      <c r="J16" s="70"/>
      <c r="K16" s="70"/>
      <c r="L16" s="72"/>
      <c r="M16" s="113"/>
      <c r="N16" s="65"/>
      <c r="O16" s="114"/>
      <c r="P16" s="113"/>
      <c r="Q16" s="115"/>
    </row>
    <row r="17" spans="2:17" s="75" customFormat="1" ht="19.5" customHeight="1">
      <c r="B17" s="65"/>
      <c r="C17" s="65"/>
      <c r="D17" s="65"/>
      <c r="E17" s="66"/>
      <c r="F17" s="111"/>
      <c r="G17" s="76"/>
      <c r="H17" s="85">
        <f t="shared" si="0"/>
        <v>0</v>
      </c>
      <c r="I17" s="69"/>
      <c r="J17" s="66"/>
      <c r="K17" s="70"/>
      <c r="L17" s="72"/>
      <c r="M17" s="113"/>
      <c r="N17" s="65"/>
      <c r="O17" s="114"/>
      <c r="P17" s="113"/>
      <c r="Q17" s="115"/>
    </row>
    <row r="18" spans="2:17" s="75" customFormat="1" ht="19.899999999999999" customHeight="1">
      <c r="B18" s="65"/>
      <c r="C18" s="65"/>
      <c r="D18" s="65"/>
      <c r="E18" s="66"/>
      <c r="F18" s="111"/>
      <c r="G18" s="76"/>
      <c r="H18" s="85">
        <f t="shared" si="0"/>
        <v>0</v>
      </c>
      <c r="I18" s="69"/>
      <c r="J18" s="66"/>
      <c r="K18" s="70"/>
      <c r="L18" s="72"/>
      <c r="M18" s="113"/>
      <c r="N18" s="65"/>
      <c r="O18" s="114"/>
      <c r="P18" s="113"/>
      <c r="Q18" s="115"/>
    </row>
    <row r="19" spans="2:17" s="75" customFormat="1" ht="19.899999999999999" customHeight="1">
      <c r="B19" s="65"/>
      <c r="C19" s="65"/>
      <c r="D19" s="65"/>
      <c r="E19" s="66"/>
      <c r="F19" s="592"/>
      <c r="G19" s="76"/>
      <c r="H19" s="85">
        <f t="shared" si="0"/>
        <v>0</v>
      </c>
      <c r="I19" s="69"/>
      <c r="J19" s="66"/>
      <c r="K19" s="70"/>
      <c r="L19" s="72"/>
      <c r="M19" s="113"/>
      <c r="N19" s="65"/>
      <c r="O19" s="114"/>
      <c r="P19" s="113"/>
      <c r="Q19" s="115"/>
    </row>
    <row r="22" spans="2:17">
      <c r="H22" s="200"/>
    </row>
    <row r="23" spans="2:17">
      <c r="H23" s="200"/>
    </row>
    <row r="24" spans="2:17">
      <c r="H24" s="200"/>
    </row>
    <row r="25" spans="2:17">
      <c r="H25" s="200"/>
    </row>
    <row r="26" spans="2:17">
      <c r="H26" s="200"/>
    </row>
    <row r="27" spans="2:17">
      <c r="H27" s="200"/>
    </row>
    <row r="28" spans="2:17">
      <c r="H28" s="200"/>
    </row>
    <row r="29" spans="2:17">
      <c r="H29" s="200"/>
    </row>
    <row r="30" spans="2:17">
      <c r="H30" s="200"/>
    </row>
    <row r="31" spans="2:17">
      <c r="H31" s="200"/>
    </row>
    <row r="32" spans="2:17">
      <c r="H32" s="200"/>
    </row>
    <row r="33" spans="8:8">
      <c r="H33" s="200"/>
    </row>
    <row r="34" spans="8:8">
      <c r="H34" s="200"/>
    </row>
    <row r="35" spans="8:8">
      <c r="H35" s="200"/>
    </row>
    <row r="36" spans="8:8">
      <c r="H36" s="200"/>
    </row>
    <row r="37" spans="8:8">
      <c r="H37" s="200"/>
    </row>
    <row r="38" spans="8:8">
      <c r="H38" s="200"/>
    </row>
    <row r="39" spans="8:8">
      <c r="H39" s="200"/>
    </row>
    <row r="40" spans="8:8">
      <c r="H40" s="200"/>
    </row>
    <row r="41" spans="8:8">
      <c r="H41" s="200"/>
    </row>
    <row r="42" spans="8:8">
      <c r="H42" s="200"/>
    </row>
    <row r="43" spans="8:8">
      <c r="H43" s="200"/>
    </row>
    <row r="44" spans="8:8">
      <c r="H44" s="200"/>
    </row>
    <row r="45" spans="8:8">
      <c r="H45" s="200"/>
    </row>
    <row r="46" spans="8:8">
      <c r="H46" s="200"/>
    </row>
    <row r="47" spans="8:8">
      <c r="H47" s="200"/>
    </row>
    <row r="48" spans="8:8">
      <c r="H48" s="200"/>
    </row>
    <row r="49" spans="8:8">
      <c r="H49" s="200"/>
    </row>
    <row r="50" spans="8:8">
      <c r="H50" s="200"/>
    </row>
    <row r="51" spans="8:8">
      <c r="H51" s="200"/>
    </row>
    <row r="52" spans="8:8">
      <c r="H52" s="200"/>
    </row>
    <row r="53" spans="8:8">
      <c r="H53" s="200"/>
    </row>
    <row r="54" spans="8:8">
      <c r="H54" s="200"/>
    </row>
  </sheetData>
  <autoFilter ref="B8:O19"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F2897-1256-4044-B1E8-BFB15FEEBEDC}">
  <dimension ref="A1:D5"/>
  <sheetViews>
    <sheetView view="pageBreakPreview" zoomScaleNormal="100" zoomScaleSheetLayoutView="100" workbookViewId="0">
      <selection activeCell="D3" sqref="D3"/>
    </sheetView>
  </sheetViews>
  <sheetFormatPr defaultRowHeight="18.75"/>
  <cols>
    <col min="1" max="2" width="9" style="3"/>
    <col min="3" max="3" width="1.5" style="3" customWidth="1"/>
    <col min="4" max="4" width="20.375" style="3" bestFit="1" customWidth="1"/>
    <col min="5" max="16384" width="9" style="3"/>
  </cols>
  <sheetData>
    <row r="1" spans="1:4">
      <c r="A1" s="1" t="s">
        <v>0</v>
      </c>
      <c r="B1" s="1"/>
      <c r="C1" s="1"/>
      <c r="D1" s="2"/>
    </row>
    <row r="2" spans="1:4">
      <c r="A2" s="1" t="s">
        <v>3</v>
      </c>
      <c r="B2" s="1"/>
      <c r="C2" s="1"/>
      <c r="D2" s="14"/>
    </row>
    <row r="3" spans="1:4">
      <c r="A3" s="1" t="s">
        <v>5</v>
      </c>
      <c r="B3" s="1"/>
      <c r="C3" s="1"/>
      <c r="D3" s="14"/>
    </row>
    <row r="4" spans="1:4">
      <c r="A4" s="1" t="s">
        <v>6</v>
      </c>
      <c r="B4" s="1"/>
      <c r="C4" s="1"/>
      <c r="D4" s="15"/>
    </row>
    <row r="5" spans="1:4">
      <c r="A5" s="1" t="s">
        <v>8</v>
      </c>
      <c r="B5" s="1"/>
      <c r="C5" s="1"/>
      <c r="D5" s="15"/>
    </row>
  </sheetData>
  <mergeCells count="5">
    <mergeCell ref="A1:C1"/>
    <mergeCell ref="A2:C2"/>
    <mergeCell ref="A3:C3"/>
    <mergeCell ref="A4:C4"/>
    <mergeCell ref="A5:C5"/>
  </mergeCells>
  <phoneticPr fontId="3"/>
  <pageMargins left="0.7" right="0.7" top="0.75" bottom="0.75" header="0.3" footer="0.3"/>
  <pageSetup paperSize="9" scale="190" orientation="portrait"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CF3DC-2E32-4041-8032-E6661C796638}">
  <dimension ref="A2:R72"/>
  <sheetViews>
    <sheetView zoomScale="85" zoomScaleNormal="85" workbookViewId="0">
      <pane xSplit="11" ySplit="10" topLeftCell="M11" activePane="bottomRight" state="frozen"/>
      <selection pane="topRight" activeCell="K1" sqref="K1"/>
      <selection pane="bottomLeft" activeCell="A9" sqref="A9"/>
      <selection pane="bottomRight" activeCell="Q13" sqref="Q13"/>
    </sheetView>
  </sheetViews>
  <sheetFormatPr defaultRowHeight="18.75"/>
  <cols>
    <col min="1" max="1" width="9" style="3"/>
    <col min="2" max="2" width="7.125" style="3" customWidth="1"/>
    <col min="3" max="3" width="18.125" style="9" customWidth="1"/>
    <col min="4" max="4" width="14.375" style="3" bestFit="1" customWidth="1"/>
    <col min="5" max="5" width="13.125" style="3" bestFit="1" customWidth="1"/>
    <col min="6" max="6" width="67.625" style="3" customWidth="1"/>
    <col min="7" max="7" width="6.125" style="9" customWidth="1"/>
    <col min="8" max="9" width="9.875" style="3" bestFit="1" customWidth="1"/>
    <col min="10" max="10" width="5.875" style="11" customWidth="1"/>
    <col min="11" max="11" width="35.5" style="3" customWidth="1"/>
    <col min="12" max="12" width="44.125" style="3" customWidth="1"/>
    <col min="13" max="13" width="11" style="9" customWidth="1"/>
    <col min="14" max="14" width="13.875" style="10" customWidth="1"/>
    <col min="15" max="15" width="6.375" style="3" customWidth="1"/>
    <col min="16" max="16" width="18" style="11" customWidth="1"/>
    <col min="17" max="17" width="16.875" style="126" customWidth="1"/>
    <col min="18" max="18" width="15.625" style="13" customWidth="1"/>
    <col min="19" max="257" width="9" style="3"/>
    <col min="258" max="258" width="7.125" style="3" customWidth="1"/>
    <col min="259" max="259" width="18.125" style="3" customWidth="1"/>
    <col min="260" max="260" width="14.375" style="3" bestFit="1" customWidth="1"/>
    <col min="261" max="261" width="13.125" style="3" bestFit="1" customWidth="1"/>
    <col min="262" max="262" width="67.625" style="3" customWidth="1"/>
    <col min="263" max="263" width="6.125" style="3" customWidth="1"/>
    <col min="264" max="265" width="9.875" style="3" bestFit="1" customWidth="1"/>
    <col min="266" max="266" width="5.875" style="3" customWidth="1"/>
    <col min="267" max="267" width="35.5" style="3" customWidth="1"/>
    <col min="268" max="268" width="44.125" style="3" customWidth="1"/>
    <col min="269" max="269" width="11" style="3" customWidth="1"/>
    <col min="270" max="270" width="13.875" style="3" customWidth="1"/>
    <col min="271" max="271" width="6.375" style="3" customWidth="1"/>
    <col min="272" max="272" width="18" style="3" customWidth="1"/>
    <col min="273" max="273" width="16.875" style="3" customWidth="1"/>
    <col min="274" max="274" width="15.625" style="3" customWidth="1"/>
    <col min="275" max="513" width="9" style="3"/>
    <col min="514" max="514" width="7.125" style="3" customWidth="1"/>
    <col min="515" max="515" width="18.125" style="3" customWidth="1"/>
    <col min="516" max="516" width="14.375" style="3" bestFit="1" customWidth="1"/>
    <col min="517" max="517" width="13.125" style="3" bestFit="1" customWidth="1"/>
    <col min="518" max="518" width="67.625" style="3" customWidth="1"/>
    <col min="519" max="519" width="6.125" style="3" customWidth="1"/>
    <col min="520" max="521" width="9.875" style="3" bestFit="1" customWidth="1"/>
    <col min="522" max="522" width="5.875" style="3" customWidth="1"/>
    <col min="523" max="523" width="35.5" style="3" customWidth="1"/>
    <col min="524" max="524" width="44.125" style="3" customWidth="1"/>
    <col min="525" max="525" width="11" style="3" customWidth="1"/>
    <col min="526" max="526" width="13.875" style="3" customWidth="1"/>
    <col min="527" max="527" width="6.375" style="3" customWidth="1"/>
    <col min="528" max="528" width="18" style="3" customWidth="1"/>
    <col min="529" max="529" width="16.875" style="3" customWidth="1"/>
    <col min="530" max="530" width="15.625" style="3" customWidth="1"/>
    <col min="531" max="769" width="9" style="3"/>
    <col min="770" max="770" width="7.125" style="3" customWidth="1"/>
    <col min="771" max="771" width="18.125" style="3" customWidth="1"/>
    <col min="772" max="772" width="14.375" style="3" bestFit="1" customWidth="1"/>
    <col min="773" max="773" width="13.125" style="3" bestFit="1" customWidth="1"/>
    <col min="774" max="774" width="67.625" style="3" customWidth="1"/>
    <col min="775" max="775" width="6.125" style="3" customWidth="1"/>
    <col min="776" max="777" width="9.875" style="3" bestFit="1" customWidth="1"/>
    <col min="778" max="778" width="5.875" style="3" customWidth="1"/>
    <col min="779" max="779" width="35.5" style="3" customWidth="1"/>
    <col min="780" max="780" width="44.125" style="3" customWidth="1"/>
    <col min="781" max="781" width="11" style="3" customWidth="1"/>
    <col min="782" max="782" width="13.875" style="3" customWidth="1"/>
    <col min="783" max="783" width="6.375" style="3" customWidth="1"/>
    <col min="784" max="784" width="18" style="3" customWidth="1"/>
    <col min="785" max="785" width="16.875" style="3" customWidth="1"/>
    <col min="786" max="786" width="15.625" style="3" customWidth="1"/>
    <col min="787" max="1025" width="9" style="3"/>
    <col min="1026" max="1026" width="7.125" style="3" customWidth="1"/>
    <col min="1027" max="1027" width="18.125" style="3" customWidth="1"/>
    <col min="1028" max="1028" width="14.375" style="3" bestFit="1" customWidth="1"/>
    <col min="1029" max="1029" width="13.125" style="3" bestFit="1" customWidth="1"/>
    <col min="1030" max="1030" width="67.625" style="3" customWidth="1"/>
    <col min="1031" max="1031" width="6.125" style="3" customWidth="1"/>
    <col min="1032" max="1033" width="9.875" style="3" bestFit="1" customWidth="1"/>
    <col min="1034" max="1034" width="5.875" style="3" customWidth="1"/>
    <col min="1035" max="1035" width="35.5" style="3" customWidth="1"/>
    <col min="1036" max="1036" width="44.125" style="3" customWidth="1"/>
    <col min="1037" max="1037" width="11" style="3" customWidth="1"/>
    <col min="1038" max="1038" width="13.875" style="3" customWidth="1"/>
    <col min="1039" max="1039" width="6.375" style="3" customWidth="1"/>
    <col min="1040" max="1040" width="18" style="3" customWidth="1"/>
    <col min="1041" max="1041" width="16.875" style="3" customWidth="1"/>
    <col min="1042" max="1042" width="15.625" style="3" customWidth="1"/>
    <col min="1043" max="1281" width="9" style="3"/>
    <col min="1282" max="1282" width="7.125" style="3" customWidth="1"/>
    <col min="1283" max="1283" width="18.125" style="3" customWidth="1"/>
    <col min="1284" max="1284" width="14.375" style="3" bestFit="1" customWidth="1"/>
    <col min="1285" max="1285" width="13.125" style="3" bestFit="1" customWidth="1"/>
    <col min="1286" max="1286" width="67.625" style="3" customWidth="1"/>
    <col min="1287" max="1287" width="6.125" style="3" customWidth="1"/>
    <col min="1288" max="1289" width="9.875" style="3" bestFit="1" customWidth="1"/>
    <col min="1290" max="1290" width="5.875" style="3" customWidth="1"/>
    <col min="1291" max="1291" width="35.5" style="3" customWidth="1"/>
    <col min="1292" max="1292" width="44.125" style="3" customWidth="1"/>
    <col min="1293" max="1293" width="11" style="3" customWidth="1"/>
    <col min="1294" max="1294" width="13.875" style="3" customWidth="1"/>
    <col min="1295" max="1295" width="6.375" style="3" customWidth="1"/>
    <col min="1296" max="1296" width="18" style="3" customWidth="1"/>
    <col min="1297" max="1297" width="16.875" style="3" customWidth="1"/>
    <col min="1298" max="1298" width="15.625" style="3" customWidth="1"/>
    <col min="1299" max="1537" width="9" style="3"/>
    <col min="1538" max="1538" width="7.125" style="3" customWidth="1"/>
    <col min="1539" max="1539" width="18.125" style="3" customWidth="1"/>
    <col min="1540" max="1540" width="14.375" style="3" bestFit="1" customWidth="1"/>
    <col min="1541" max="1541" width="13.125" style="3" bestFit="1" customWidth="1"/>
    <col min="1542" max="1542" width="67.625" style="3" customWidth="1"/>
    <col min="1543" max="1543" width="6.125" style="3" customWidth="1"/>
    <col min="1544" max="1545" width="9.875" style="3" bestFit="1" customWidth="1"/>
    <col min="1546" max="1546" width="5.875" style="3" customWidth="1"/>
    <col min="1547" max="1547" width="35.5" style="3" customWidth="1"/>
    <col min="1548" max="1548" width="44.125" style="3" customWidth="1"/>
    <col min="1549" max="1549" width="11" style="3" customWidth="1"/>
    <col min="1550" max="1550" width="13.875" style="3" customWidth="1"/>
    <col min="1551" max="1551" width="6.375" style="3" customWidth="1"/>
    <col min="1552" max="1552" width="18" style="3" customWidth="1"/>
    <col min="1553" max="1553" width="16.875" style="3" customWidth="1"/>
    <col min="1554" max="1554" width="15.625" style="3" customWidth="1"/>
    <col min="1555" max="1793" width="9" style="3"/>
    <col min="1794" max="1794" width="7.125" style="3" customWidth="1"/>
    <col min="1795" max="1795" width="18.125" style="3" customWidth="1"/>
    <col min="1796" max="1796" width="14.375" style="3" bestFit="1" customWidth="1"/>
    <col min="1797" max="1797" width="13.125" style="3" bestFit="1" customWidth="1"/>
    <col min="1798" max="1798" width="67.625" style="3" customWidth="1"/>
    <col min="1799" max="1799" width="6.125" style="3" customWidth="1"/>
    <col min="1800" max="1801" width="9.875" style="3" bestFit="1" customWidth="1"/>
    <col min="1802" max="1802" width="5.875" style="3" customWidth="1"/>
    <col min="1803" max="1803" width="35.5" style="3" customWidth="1"/>
    <col min="1804" max="1804" width="44.125" style="3" customWidth="1"/>
    <col min="1805" max="1805" width="11" style="3" customWidth="1"/>
    <col min="1806" max="1806" width="13.875" style="3" customWidth="1"/>
    <col min="1807" max="1807" width="6.375" style="3" customWidth="1"/>
    <col min="1808" max="1808" width="18" style="3" customWidth="1"/>
    <col min="1809" max="1809" width="16.875" style="3" customWidth="1"/>
    <col min="1810" max="1810" width="15.625" style="3" customWidth="1"/>
    <col min="1811" max="2049" width="9" style="3"/>
    <col min="2050" max="2050" width="7.125" style="3" customWidth="1"/>
    <col min="2051" max="2051" width="18.125" style="3" customWidth="1"/>
    <col min="2052" max="2052" width="14.375" style="3" bestFit="1" customWidth="1"/>
    <col min="2053" max="2053" width="13.125" style="3" bestFit="1" customWidth="1"/>
    <col min="2054" max="2054" width="67.625" style="3" customWidth="1"/>
    <col min="2055" max="2055" width="6.125" style="3" customWidth="1"/>
    <col min="2056" max="2057" width="9.875" style="3" bestFit="1" customWidth="1"/>
    <col min="2058" max="2058" width="5.875" style="3" customWidth="1"/>
    <col min="2059" max="2059" width="35.5" style="3" customWidth="1"/>
    <col min="2060" max="2060" width="44.125" style="3" customWidth="1"/>
    <col min="2061" max="2061" width="11" style="3" customWidth="1"/>
    <col min="2062" max="2062" width="13.875" style="3" customWidth="1"/>
    <col min="2063" max="2063" width="6.375" style="3" customWidth="1"/>
    <col min="2064" max="2064" width="18" style="3" customWidth="1"/>
    <col min="2065" max="2065" width="16.875" style="3" customWidth="1"/>
    <col min="2066" max="2066" width="15.625" style="3" customWidth="1"/>
    <col min="2067" max="2305" width="9" style="3"/>
    <col min="2306" max="2306" width="7.125" style="3" customWidth="1"/>
    <col min="2307" max="2307" width="18.125" style="3" customWidth="1"/>
    <col min="2308" max="2308" width="14.375" style="3" bestFit="1" customWidth="1"/>
    <col min="2309" max="2309" width="13.125" style="3" bestFit="1" customWidth="1"/>
    <col min="2310" max="2310" width="67.625" style="3" customWidth="1"/>
    <col min="2311" max="2311" width="6.125" style="3" customWidth="1"/>
    <col min="2312" max="2313" width="9.875" style="3" bestFit="1" customWidth="1"/>
    <col min="2314" max="2314" width="5.875" style="3" customWidth="1"/>
    <col min="2315" max="2315" width="35.5" style="3" customWidth="1"/>
    <col min="2316" max="2316" width="44.125" style="3" customWidth="1"/>
    <col min="2317" max="2317" width="11" style="3" customWidth="1"/>
    <col min="2318" max="2318" width="13.875" style="3" customWidth="1"/>
    <col min="2319" max="2319" width="6.375" style="3" customWidth="1"/>
    <col min="2320" max="2320" width="18" style="3" customWidth="1"/>
    <col min="2321" max="2321" width="16.875" style="3" customWidth="1"/>
    <col min="2322" max="2322" width="15.625" style="3" customWidth="1"/>
    <col min="2323" max="2561" width="9" style="3"/>
    <col min="2562" max="2562" width="7.125" style="3" customWidth="1"/>
    <col min="2563" max="2563" width="18.125" style="3" customWidth="1"/>
    <col min="2564" max="2564" width="14.375" style="3" bestFit="1" customWidth="1"/>
    <col min="2565" max="2565" width="13.125" style="3" bestFit="1" customWidth="1"/>
    <col min="2566" max="2566" width="67.625" style="3" customWidth="1"/>
    <col min="2567" max="2567" width="6.125" style="3" customWidth="1"/>
    <col min="2568" max="2569" width="9.875" style="3" bestFit="1" customWidth="1"/>
    <col min="2570" max="2570" width="5.875" style="3" customWidth="1"/>
    <col min="2571" max="2571" width="35.5" style="3" customWidth="1"/>
    <col min="2572" max="2572" width="44.125" style="3" customWidth="1"/>
    <col min="2573" max="2573" width="11" style="3" customWidth="1"/>
    <col min="2574" max="2574" width="13.875" style="3" customWidth="1"/>
    <col min="2575" max="2575" width="6.375" style="3" customWidth="1"/>
    <col min="2576" max="2576" width="18" style="3" customWidth="1"/>
    <col min="2577" max="2577" width="16.875" style="3" customWidth="1"/>
    <col min="2578" max="2578" width="15.625" style="3" customWidth="1"/>
    <col min="2579" max="2817" width="9" style="3"/>
    <col min="2818" max="2818" width="7.125" style="3" customWidth="1"/>
    <col min="2819" max="2819" width="18.125" style="3" customWidth="1"/>
    <col min="2820" max="2820" width="14.375" style="3" bestFit="1" customWidth="1"/>
    <col min="2821" max="2821" width="13.125" style="3" bestFit="1" customWidth="1"/>
    <col min="2822" max="2822" width="67.625" style="3" customWidth="1"/>
    <col min="2823" max="2823" width="6.125" style="3" customWidth="1"/>
    <col min="2824" max="2825" width="9.875" style="3" bestFit="1" customWidth="1"/>
    <col min="2826" max="2826" width="5.875" style="3" customWidth="1"/>
    <col min="2827" max="2827" width="35.5" style="3" customWidth="1"/>
    <col min="2828" max="2828" width="44.125" style="3" customWidth="1"/>
    <col min="2829" max="2829" width="11" style="3" customWidth="1"/>
    <col min="2830" max="2830" width="13.875" style="3" customWidth="1"/>
    <col min="2831" max="2831" width="6.375" style="3" customWidth="1"/>
    <col min="2832" max="2832" width="18" style="3" customWidth="1"/>
    <col min="2833" max="2833" width="16.875" style="3" customWidth="1"/>
    <col min="2834" max="2834" width="15.625" style="3" customWidth="1"/>
    <col min="2835" max="3073" width="9" style="3"/>
    <col min="3074" max="3074" width="7.125" style="3" customWidth="1"/>
    <col min="3075" max="3075" width="18.125" style="3" customWidth="1"/>
    <col min="3076" max="3076" width="14.375" style="3" bestFit="1" customWidth="1"/>
    <col min="3077" max="3077" width="13.125" style="3" bestFit="1" customWidth="1"/>
    <col min="3078" max="3078" width="67.625" style="3" customWidth="1"/>
    <col min="3079" max="3079" width="6.125" style="3" customWidth="1"/>
    <col min="3080" max="3081" width="9.875" style="3" bestFit="1" customWidth="1"/>
    <col min="3082" max="3082" width="5.875" style="3" customWidth="1"/>
    <col min="3083" max="3083" width="35.5" style="3" customWidth="1"/>
    <col min="3084" max="3084" width="44.125" style="3" customWidth="1"/>
    <col min="3085" max="3085" width="11" style="3" customWidth="1"/>
    <col min="3086" max="3086" width="13.875" style="3" customWidth="1"/>
    <col min="3087" max="3087" width="6.375" style="3" customWidth="1"/>
    <col min="3088" max="3088" width="18" style="3" customWidth="1"/>
    <col min="3089" max="3089" width="16.875" style="3" customWidth="1"/>
    <col min="3090" max="3090" width="15.625" style="3" customWidth="1"/>
    <col min="3091" max="3329" width="9" style="3"/>
    <col min="3330" max="3330" width="7.125" style="3" customWidth="1"/>
    <col min="3331" max="3331" width="18.125" style="3" customWidth="1"/>
    <col min="3332" max="3332" width="14.375" style="3" bestFit="1" customWidth="1"/>
    <col min="3333" max="3333" width="13.125" style="3" bestFit="1" customWidth="1"/>
    <col min="3334" max="3334" width="67.625" style="3" customWidth="1"/>
    <col min="3335" max="3335" width="6.125" style="3" customWidth="1"/>
    <col min="3336" max="3337" width="9.875" style="3" bestFit="1" customWidth="1"/>
    <col min="3338" max="3338" width="5.875" style="3" customWidth="1"/>
    <col min="3339" max="3339" width="35.5" style="3" customWidth="1"/>
    <col min="3340" max="3340" width="44.125" style="3" customWidth="1"/>
    <col min="3341" max="3341" width="11" style="3" customWidth="1"/>
    <col min="3342" max="3342" width="13.875" style="3" customWidth="1"/>
    <col min="3343" max="3343" width="6.375" style="3" customWidth="1"/>
    <col min="3344" max="3344" width="18" style="3" customWidth="1"/>
    <col min="3345" max="3345" width="16.875" style="3" customWidth="1"/>
    <col min="3346" max="3346" width="15.625" style="3" customWidth="1"/>
    <col min="3347" max="3585" width="9" style="3"/>
    <col min="3586" max="3586" width="7.125" style="3" customWidth="1"/>
    <col min="3587" max="3587" width="18.125" style="3" customWidth="1"/>
    <col min="3588" max="3588" width="14.375" style="3" bestFit="1" customWidth="1"/>
    <col min="3589" max="3589" width="13.125" style="3" bestFit="1" customWidth="1"/>
    <col min="3590" max="3590" width="67.625" style="3" customWidth="1"/>
    <col min="3591" max="3591" width="6.125" style="3" customWidth="1"/>
    <col min="3592" max="3593" width="9.875" style="3" bestFit="1" customWidth="1"/>
    <col min="3594" max="3594" width="5.875" style="3" customWidth="1"/>
    <col min="3595" max="3595" width="35.5" style="3" customWidth="1"/>
    <col min="3596" max="3596" width="44.125" style="3" customWidth="1"/>
    <col min="3597" max="3597" width="11" style="3" customWidth="1"/>
    <col min="3598" max="3598" width="13.875" style="3" customWidth="1"/>
    <col min="3599" max="3599" width="6.375" style="3" customWidth="1"/>
    <col min="3600" max="3600" width="18" style="3" customWidth="1"/>
    <col min="3601" max="3601" width="16.875" style="3" customWidth="1"/>
    <col min="3602" max="3602" width="15.625" style="3" customWidth="1"/>
    <col min="3603" max="3841" width="9" style="3"/>
    <col min="3842" max="3842" width="7.125" style="3" customWidth="1"/>
    <col min="3843" max="3843" width="18.125" style="3" customWidth="1"/>
    <col min="3844" max="3844" width="14.375" style="3" bestFit="1" customWidth="1"/>
    <col min="3845" max="3845" width="13.125" style="3" bestFit="1" customWidth="1"/>
    <col min="3846" max="3846" width="67.625" style="3" customWidth="1"/>
    <col min="3847" max="3847" width="6.125" style="3" customWidth="1"/>
    <col min="3848" max="3849" width="9.875" style="3" bestFit="1" customWidth="1"/>
    <col min="3850" max="3850" width="5.875" style="3" customWidth="1"/>
    <col min="3851" max="3851" width="35.5" style="3" customWidth="1"/>
    <col min="3852" max="3852" width="44.125" style="3" customWidth="1"/>
    <col min="3853" max="3853" width="11" style="3" customWidth="1"/>
    <col min="3854" max="3854" width="13.875" style="3" customWidth="1"/>
    <col min="3855" max="3855" width="6.375" style="3" customWidth="1"/>
    <col min="3856" max="3856" width="18" style="3" customWidth="1"/>
    <col min="3857" max="3857" width="16.875" style="3" customWidth="1"/>
    <col min="3858" max="3858" width="15.625" style="3" customWidth="1"/>
    <col min="3859" max="4097" width="9" style="3"/>
    <col min="4098" max="4098" width="7.125" style="3" customWidth="1"/>
    <col min="4099" max="4099" width="18.125" style="3" customWidth="1"/>
    <col min="4100" max="4100" width="14.375" style="3" bestFit="1" customWidth="1"/>
    <col min="4101" max="4101" width="13.125" style="3" bestFit="1" customWidth="1"/>
    <col min="4102" max="4102" width="67.625" style="3" customWidth="1"/>
    <col min="4103" max="4103" width="6.125" style="3" customWidth="1"/>
    <col min="4104" max="4105" width="9.875" style="3" bestFit="1" customWidth="1"/>
    <col min="4106" max="4106" width="5.875" style="3" customWidth="1"/>
    <col min="4107" max="4107" width="35.5" style="3" customWidth="1"/>
    <col min="4108" max="4108" width="44.125" style="3" customWidth="1"/>
    <col min="4109" max="4109" width="11" style="3" customWidth="1"/>
    <col min="4110" max="4110" width="13.875" style="3" customWidth="1"/>
    <col min="4111" max="4111" width="6.375" style="3" customWidth="1"/>
    <col min="4112" max="4112" width="18" style="3" customWidth="1"/>
    <col min="4113" max="4113" width="16.875" style="3" customWidth="1"/>
    <col min="4114" max="4114" width="15.625" style="3" customWidth="1"/>
    <col min="4115" max="4353" width="9" style="3"/>
    <col min="4354" max="4354" width="7.125" style="3" customWidth="1"/>
    <col min="4355" max="4355" width="18.125" style="3" customWidth="1"/>
    <col min="4356" max="4356" width="14.375" style="3" bestFit="1" customWidth="1"/>
    <col min="4357" max="4357" width="13.125" style="3" bestFit="1" customWidth="1"/>
    <col min="4358" max="4358" width="67.625" style="3" customWidth="1"/>
    <col min="4359" max="4359" width="6.125" style="3" customWidth="1"/>
    <col min="4360" max="4361" width="9.875" style="3" bestFit="1" customWidth="1"/>
    <col min="4362" max="4362" width="5.875" style="3" customWidth="1"/>
    <col min="4363" max="4363" width="35.5" style="3" customWidth="1"/>
    <col min="4364" max="4364" width="44.125" style="3" customWidth="1"/>
    <col min="4365" max="4365" width="11" style="3" customWidth="1"/>
    <col min="4366" max="4366" width="13.875" style="3" customWidth="1"/>
    <col min="4367" max="4367" width="6.375" style="3" customWidth="1"/>
    <col min="4368" max="4368" width="18" style="3" customWidth="1"/>
    <col min="4369" max="4369" width="16.875" style="3" customWidth="1"/>
    <col min="4370" max="4370" width="15.625" style="3" customWidth="1"/>
    <col min="4371" max="4609" width="9" style="3"/>
    <col min="4610" max="4610" width="7.125" style="3" customWidth="1"/>
    <col min="4611" max="4611" width="18.125" style="3" customWidth="1"/>
    <col min="4612" max="4612" width="14.375" style="3" bestFit="1" customWidth="1"/>
    <col min="4613" max="4613" width="13.125" style="3" bestFit="1" customWidth="1"/>
    <col min="4614" max="4614" width="67.625" style="3" customWidth="1"/>
    <col min="4615" max="4615" width="6.125" style="3" customWidth="1"/>
    <col min="4616" max="4617" width="9.875" style="3" bestFit="1" customWidth="1"/>
    <col min="4618" max="4618" width="5.875" style="3" customWidth="1"/>
    <col min="4619" max="4619" width="35.5" style="3" customWidth="1"/>
    <col min="4620" max="4620" width="44.125" style="3" customWidth="1"/>
    <col min="4621" max="4621" width="11" style="3" customWidth="1"/>
    <col min="4622" max="4622" width="13.875" style="3" customWidth="1"/>
    <col min="4623" max="4623" width="6.375" style="3" customWidth="1"/>
    <col min="4624" max="4624" width="18" style="3" customWidth="1"/>
    <col min="4625" max="4625" width="16.875" style="3" customWidth="1"/>
    <col min="4626" max="4626" width="15.625" style="3" customWidth="1"/>
    <col min="4627" max="4865" width="9" style="3"/>
    <col min="4866" max="4866" width="7.125" style="3" customWidth="1"/>
    <col min="4867" max="4867" width="18.125" style="3" customWidth="1"/>
    <col min="4868" max="4868" width="14.375" style="3" bestFit="1" customWidth="1"/>
    <col min="4869" max="4869" width="13.125" style="3" bestFit="1" customWidth="1"/>
    <col min="4870" max="4870" width="67.625" style="3" customWidth="1"/>
    <col min="4871" max="4871" width="6.125" style="3" customWidth="1"/>
    <col min="4872" max="4873" width="9.875" style="3" bestFit="1" customWidth="1"/>
    <col min="4874" max="4874" width="5.875" style="3" customWidth="1"/>
    <col min="4875" max="4875" width="35.5" style="3" customWidth="1"/>
    <col min="4876" max="4876" width="44.125" style="3" customWidth="1"/>
    <col min="4877" max="4877" width="11" style="3" customWidth="1"/>
    <col min="4878" max="4878" width="13.875" style="3" customWidth="1"/>
    <col min="4879" max="4879" width="6.375" style="3" customWidth="1"/>
    <col min="4880" max="4880" width="18" style="3" customWidth="1"/>
    <col min="4881" max="4881" width="16.875" style="3" customWidth="1"/>
    <col min="4882" max="4882" width="15.625" style="3" customWidth="1"/>
    <col min="4883" max="5121" width="9" style="3"/>
    <col min="5122" max="5122" width="7.125" style="3" customWidth="1"/>
    <col min="5123" max="5123" width="18.125" style="3" customWidth="1"/>
    <col min="5124" max="5124" width="14.375" style="3" bestFit="1" customWidth="1"/>
    <col min="5125" max="5125" width="13.125" style="3" bestFit="1" customWidth="1"/>
    <col min="5126" max="5126" width="67.625" style="3" customWidth="1"/>
    <col min="5127" max="5127" width="6.125" style="3" customWidth="1"/>
    <col min="5128" max="5129" width="9.875" style="3" bestFit="1" customWidth="1"/>
    <col min="5130" max="5130" width="5.875" style="3" customWidth="1"/>
    <col min="5131" max="5131" width="35.5" style="3" customWidth="1"/>
    <col min="5132" max="5132" width="44.125" style="3" customWidth="1"/>
    <col min="5133" max="5133" width="11" style="3" customWidth="1"/>
    <col min="5134" max="5134" width="13.875" style="3" customWidth="1"/>
    <col min="5135" max="5135" width="6.375" style="3" customWidth="1"/>
    <col min="5136" max="5136" width="18" style="3" customWidth="1"/>
    <col min="5137" max="5137" width="16.875" style="3" customWidth="1"/>
    <col min="5138" max="5138" width="15.625" style="3" customWidth="1"/>
    <col min="5139" max="5377" width="9" style="3"/>
    <col min="5378" max="5378" width="7.125" style="3" customWidth="1"/>
    <col min="5379" max="5379" width="18.125" style="3" customWidth="1"/>
    <col min="5380" max="5380" width="14.375" style="3" bestFit="1" customWidth="1"/>
    <col min="5381" max="5381" width="13.125" style="3" bestFit="1" customWidth="1"/>
    <col min="5382" max="5382" width="67.625" style="3" customWidth="1"/>
    <col min="5383" max="5383" width="6.125" style="3" customWidth="1"/>
    <col min="5384" max="5385" width="9.875" style="3" bestFit="1" customWidth="1"/>
    <col min="5386" max="5386" width="5.875" style="3" customWidth="1"/>
    <col min="5387" max="5387" width="35.5" style="3" customWidth="1"/>
    <col min="5388" max="5388" width="44.125" style="3" customWidth="1"/>
    <col min="5389" max="5389" width="11" style="3" customWidth="1"/>
    <col min="5390" max="5390" width="13.875" style="3" customWidth="1"/>
    <col min="5391" max="5391" width="6.375" style="3" customWidth="1"/>
    <col min="5392" max="5392" width="18" style="3" customWidth="1"/>
    <col min="5393" max="5393" width="16.875" style="3" customWidth="1"/>
    <col min="5394" max="5394" width="15.625" style="3" customWidth="1"/>
    <col min="5395" max="5633" width="9" style="3"/>
    <col min="5634" max="5634" width="7.125" style="3" customWidth="1"/>
    <col min="5635" max="5635" width="18.125" style="3" customWidth="1"/>
    <col min="5636" max="5636" width="14.375" style="3" bestFit="1" customWidth="1"/>
    <col min="5637" max="5637" width="13.125" style="3" bestFit="1" customWidth="1"/>
    <col min="5638" max="5638" width="67.625" style="3" customWidth="1"/>
    <col min="5639" max="5639" width="6.125" style="3" customWidth="1"/>
    <col min="5640" max="5641" width="9.875" style="3" bestFit="1" customWidth="1"/>
    <col min="5642" max="5642" width="5.875" style="3" customWidth="1"/>
    <col min="5643" max="5643" width="35.5" style="3" customWidth="1"/>
    <col min="5644" max="5644" width="44.125" style="3" customWidth="1"/>
    <col min="5645" max="5645" width="11" style="3" customWidth="1"/>
    <col min="5646" max="5646" width="13.875" style="3" customWidth="1"/>
    <col min="5647" max="5647" width="6.375" style="3" customWidth="1"/>
    <col min="5648" max="5648" width="18" style="3" customWidth="1"/>
    <col min="5649" max="5649" width="16.875" style="3" customWidth="1"/>
    <col min="5650" max="5650" width="15.625" style="3" customWidth="1"/>
    <col min="5651" max="5889" width="9" style="3"/>
    <col min="5890" max="5890" width="7.125" style="3" customWidth="1"/>
    <col min="5891" max="5891" width="18.125" style="3" customWidth="1"/>
    <col min="5892" max="5892" width="14.375" style="3" bestFit="1" customWidth="1"/>
    <col min="5893" max="5893" width="13.125" style="3" bestFit="1" customWidth="1"/>
    <col min="5894" max="5894" width="67.625" style="3" customWidth="1"/>
    <col min="5895" max="5895" width="6.125" style="3" customWidth="1"/>
    <col min="5896" max="5897" width="9.875" style="3" bestFit="1" customWidth="1"/>
    <col min="5898" max="5898" width="5.875" style="3" customWidth="1"/>
    <col min="5899" max="5899" width="35.5" style="3" customWidth="1"/>
    <col min="5900" max="5900" width="44.125" style="3" customWidth="1"/>
    <col min="5901" max="5901" width="11" style="3" customWidth="1"/>
    <col min="5902" max="5902" width="13.875" style="3" customWidth="1"/>
    <col min="5903" max="5903" width="6.375" style="3" customWidth="1"/>
    <col min="5904" max="5904" width="18" style="3" customWidth="1"/>
    <col min="5905" max="5905" width="16.875" style="3" customWidth="1"/>
    <col min="5906" max="5906" width="15.625" style="3" customWidth="1"/>
    <col min="5907" max="6145" width="9" style="3"/>
    <col min="6146" max="6146" width="7.125" style="3" customWidth="1"/>
    <col min="6147" max="6147" width="18.125" style="3" customWidth="1"/>
    <col min="6148" max="6148" width="14.375" style="3" bestFit="1" customWidth="1"/>
    <col min="6149" max="6149" width="13.125" style="3" bestFit="1" customWidth="1"/>
    <col min="6150" max="6150" width="67.625" style="3" customWidth="1"/>
    <col min="6151" max="6151" width="6.125" style="3" customWidth="1"/>
    <col min="6152" max="6153" width="9.875" style="3" bestFit="1" customWidth="1"/>
    <col min="6154" max="6154" width="5.875" style="3" customWidth="1"/>
    <col min="6155" max="6155" width="35.5" style="3" customWidth="1"/>
    <col min="6156" max="6156" width="44.125" style="3" customWidth="1"/>
    <col min="6157" max="6157" width="11" style="3" customWidth="1"/>
    <col min="6158" max="6158" width="13.875" style="3" customWidth="1"/>
    <col min="6159" max="6159" width="6.375" style="3" customWidth="1"/>
    <col min="6160" max="6160" width="18" style="3" customWidth="1"/>
    <col min="6161" max="6161" width="16.875" style="3" customWidth="1"/>
    <col min="6162" max="6162" width="15.625" style="3" customWidth="1"/>
    <col min="6163" max="6401" width="9" style="3"/>
    <col min="6402" max="6402" width="7.125" style="3" customWidth="1"/>
    <col min="6403" max="6403" width="18.125" style="3" customWidth="1"/>
    <col min="6404" max="6404" width="14.375" style="3" bestFit="1" customWidth="1"/>
    <col min="6405" max="6405" width="13.125" style="3" bestFit="1" customWidth="1"/>
    <col min="6406" max="6406" width="67.625" style="3" customWidth="1"/>
    <col min="6407" max="6407" width="6.125" style="3" customWidth="1"/>
    <col min="6408" max="6409" width="9.875" style="3" bestFit="1" customWidth="1"/>
    <col min="6410" max="6410" width="5.875" style="3" customWidth="1"/>
    <col min="6411" max="6411" width="35.5" style="3" customWidth="1"/>
    <col min="6412" max="6412" width="44.125" style="3" customWidth="1"/>
    <col min="6413" max="6413" width="11" style="3" customWidth="1"/>
    <col min="6414" max="6414" width="13.875" style="3" customWidth="1"/>
    <col min="6415" max="6415" width="6.375" style="3" customWidth="1"/>
    <col min="6416" max="6416" width="18" style="3" customWidth="1"/>
    <col min="6417" max="6417" width="16.875" style="3" customWidth="1"/>
    <col min="6418" max="6418" width="15.625" style="3" customWidth="1"/>
    <col min="6419" max="6657" width="9" style="3"/>
    <col min="6658" max="6658" width="7.125" style="3" customWidth="1"/>
    <col min="6659" max="6659" width="18.125" style="3" customWidth="1"/>
    <col min="6660" max="6660" width="14.375" style="3" bestFit="1" customWidth="1"/>
    <col min="6661" max="6661" width="13.125" style="3" bestFit="1" customWidth="1"/>
    <col min="6662" max="6662" width="67.625" style="3" customWidth="1"/>
    <col min="6663" max="6663" width="6.125" style="3" customWidth="1"/>
    <col min="6664" max="6665" width="9.875" style="3" bestFit="1" customWidth="1"/>
    <col min="6666" max="6666" width="5.875" style="3" customWidth="1"/>
    <col min="6667" max="6667" width="35.5" style="3" customWidth="1"/>
    <col min="6668" max="6668" width="44.125" style="3" customWidth="1"/>
    <col min="6669" max="6669" width="11" style="3" customWidth="1"/>
    <col min="6670" max="6670" width="13.875" style="3" customWidth="1"/>
    <col min="6671" max="6671" width="6.375" style="3" customWidth="1"/>
    <col min="6672" max="6672" width="18" style="3" customWidth="1"/>
    <col min="6673" max="6673" width="16.875" style="3" customWidth="1"/>
    <col min="6674" max="6674" width="15.625" style="3" customWidth="1"/>
    <col min="6675" max="6913" width="9" style="3"/>
    <col min="6914" max="6914" width="7.125" style="3" customWidth="1"/>
    <col min="6915" max="6915" width="18.125" style="3" customWidth="1"/>
    <col min="6916" max="6916" width="14.375" style="3" bestFit="1" customWidth="1"/>
    <col min="6917" max="6917" width="13.125" style="3" bestFit="1" customWidth="1"/>
    <col min="6918" max="6918" width="67.625" style="3" customWidth="1"/>
    <col min="6919" max="6919" width="6.125" style="3" customWidth="1"/>
    <col min="6920" max="6921" width="9.875" style="3" bestFit="1" customWidth="1"/>
    <col min="6922" max="6922" width="5.875" style="3" customWidth="1"/>
    <col min="6923" max="6923" width="35.5" style="3" customWidth="1"/>
    <col min="6924" max="6924" width="44.125" style="3" customWidth="1"/>
    <col min="6925" max="6925" width="11" style="3" customWidth="1"/>
    <col min="6926" max="6926" width="13.875" style="3" customWidth="1"/>
    <col min="6927" max="6927" width="6.375" style="3" customWidth="1"/>
    <col min="6928" max="6928" width="18" style="3" customWidth="1"/>
    <col min="6929" max="6929" width="16.875" style="3" customWidth="1"/>
    <col min="6930" max="6930" width="15.625" style="3" customWidth="1"/>
    <col min="6931" max="7169" width="9" style="3"/>
    <col min="7170" max="7170" width="7.125" style="3" customWidth="1"/>
    <col min="7171" max="7171" width="18.125" style="3" customWidth="1"/>
    <col min="7172" max="7172" width="14.375" style="3" bestFit="1" customWidth="1"/>
    <col min="7173" max="7173" width="13.125" style="3" bestFit="1" customWidth="1"/>
    <col min="7174" max="7174" width="67.625" style="3" customWidth="1"/>
    <col min="7175" max="7175" width="6.125" style="3" customWidth="1"/>
    <col min="7176" max="7177" width="9.875" style="3" bestFit="1" customWidth="1"/>
    <col min="7178" max="7178" width="5.875" style="3" customWidth="1"/>
    <col min="7179" max="7179" width="35.5" style="3" customWidth="1"/>
    <col min="7180" max="7180" width="44.125" style="3" customWidth="1"/>
    <col min="7181" max="7181" width="11" style="3" customWidth="1"/>
    <col min="7182" max="7182" width="13.875" style="3" customWidth="1"/>
    <col min="7183" max="7183" width="6.375" style="3" customWidth="1"/>
    <col min="7184" max="7184" width="18" style="3" customWidth="1"/>
    <col min="7185" max="7185" width="16.875" style="3" customWidth="1"/>
    <col min="7186" max="7186" width="15.625" style="3" customWidth="1"/>
    <col min="7187" max="7425" width="9" style="3"/>
    <col min="7426" max="7426" width="7.125" style="3" customWidth="1"/>
    <col min="7427" max="7427" width="18.125" style="3" customWidth="1"/>
    <col min="7428" max="7428" width="14.375" style="3" bestFit="1" customWidth="1"/>
    <col min="7429" max="7429" width="13.125" style="3" bestFit="1" customWidth="1"/>
    <col min="7430" max="7430" width="67.625" style="3" customWidth="1"/>
    <col min="7431" max="7431" width="6.125" style="3" customWidth="1"/>
    <col min="7432" max="7433" width="9.875" style="3" bestFit="1" customWidth="1"/>
    <col min="7434" max="7434" width="5.875" style="3" customWidth="1"/>
    <col min="7435" max="7435" width="35.5" style="3" customWidth="1"/>
    <col min="7436" max="7436" width="44.125" style="3" customWidth="1"/>
    <col min="7437" max="7437" width="11" style="3" customWidth="1"/>
    <col min="7438" max="7438" width="13.875" style="3" customWidth="1"/>
    <col min="7439" max="7439" width="6.375" style="3" customWidth="1"/>
    <col min="7440" max="7440" width="18" style="3" customWidth="1"/>
    <col min="7441" max="7441" width="16.875" style="3" customWidth="1"/>
    <col min="7442" max="7442" width="15.625" style="3" customWidth="1"/>
    <col min="7443" max="7681" width="9" style="3"/>
    <col min="7682" max="7682" width="7.125" style="3" customWidth="1"/>
    <col min="7683" max="7683" width="18.125" style="3" customWidth="1"/>
    <col min="7684" max="7684" width="14.375" style="3" bestFit="1" customWidth="1"/>
    <col min="7685" max="7685" width="13.125" style="3" bestFit="1" customWidth="1"/>
    <col min="7686" max="7686" width="67.625" style="3" customWidth="1"/>
    <col min="7687" max="7687" width="6.125" style="3" customWidth="1"/>
    <col min="7688" max="7689" width="9.875" style="3" bestFit="1" customWidth="1"/>
    <col min="7690" max="7690" width="5.875" style="3" customWidth="1"/>
    <col min="7691" max="7691" width="35.5" style="3" customWidth="1"/>
    <col min="7692" max="7692" width="44.125" style="3" customWidth="1"/>
    <col min="7693" max="7693" width="11" style="3" customWidth="1"/>
    <col min="7694" max="7694" width="13.875" style="3" customWidth="1"/>
    <col min="7695" max="7695" width="6.375" style="3" customWidth="1"/>
    <col min="7696" max="7696" width="18" style="3" customWidth="1"/>
    <col min="7697" max="7697" width="16.875" style="3" customWidth="1"/>
    <col min="7698" max="7698" width="15.625" style="3" customWidth="1"/>
    <col min="7699" max="7937" width="9" style="3"/>
    <col min="7938" max="7938" width="7.125" style="3" customWidth="1"/>
    <col min="7939" max="7939" width="18.125" style="3" customWidth="1"/>
    <col min="7940" max="7940" width="14.375" style="3" bestFit="1" customWidth="1"/>
    <col min="7941" max="7941" width="13.125" style="3" bestFit="1" customWidth="1"/>
    <col min="7942" max="7942" width="67.625" style="3" customWidth="1"/>
    <col min="7943" max="7943" width="6.125" style="3" customWidth="1"/>
    <col min="7944" max="7945" width="9.875" style="3" bestFit="1" customWidth="1"/>
    <col min="7946" max="7946" width="5.875" style="3" customWidth="1"/>
    <col min="7947" max="7947" width="35.5" style="3" customWidth="1"/>
    <col min="7948" max="7948" width="44.125" style="3" customWidth="1"/>
    <col min="7949" max="7949" width="11" style="3" customWidth="1"/>
    <col min="7950" max="7950" width="13.875" style="3" customWidth="1"/>
    <col min="7951" max="7951" width="6.375" style="3" customWidth="1"/>
    <col min="7952" max="7952" width="18" style="3" customWidth="1"/>
    <col min="7953" max="7953" width="16.875" style="3" customWidth="1"/>
    <col min="7954" max="7954" width="15.625" style="3" customWidth="1"/>
    <col min="7955" max="8193" width="9" style="3"/>
    <col min="8194" max="8194" width="7.125" style="3" customWidth="1"/>
    <col min="8195" max="8195" width="18.125" style="3" customWidth="1"/>
    <col min="8196" max="8196" width="14.375" style="3" bestFit="1" customWidth="1"/>
    <col min="8197" max="8197" width="13.125" style="3" bestFit="1" customWidth="1"/>
    <col min="8198" max="8198" width="67.625" style="3" customWidth="1"/>
    <col min="8199" max="8199" width="6.125" style="3" customWidth="1"/>
    <col min="8200" max="8201" width="9.875" style="3" bestFit="1" customWidth="1"/>
    <col min="8202" max="8202" width="5.875" style="3" customWidth="1"/>
    <col min="8203" max="8203" width="35.5" style="3" customWidth="1"/>
    <col min="8204" max="8204" width="44.125" style="3" customWidth="1"/>
    <col min="8205" max="8205" width="11" style="3" customWidth="1"/>
    <col min="8206" max="8206" width="13.875" style="3" customWidth="1"/>
    <col min="8207" max="8207" width="6.375" style="3" customWidth="1"/>
    <col min="8208" max="8208" width="18" style="3" customWidth="1"/>
    <col min="8209" max="8209" width="16.875" style="3" customWidth="1"/>
    <col min="8210" max="8210" width="15.625" style="3" customWidth="1"/>
    <col min="8211" max="8449" width="9" style="3"/>
    <col min="8450" max="8450" width="7.125" style="3" customWidth="1"/>
    <col min="8451" max="8451" width="18.125" style="3" customWidth="1"/>
    <col min="8452" max="8452" width="14.375" style="3" bestFit="1" customWidth="1"/>
    <col min="8453" max="8453" width="13.125" style="3" bestFit="1" customWidth="1"/>
    <col min="8454" max="8454" width="67.625" style="3" customWidth="1"/>
    <col min="8455" max="8455" width="6.125" style="3" customWidth="1"/>
    <col min="8456" max="8457" width="9.875" style="3" bestFit="1" customWidth="1"/>
    <col min="8458" max="8458" width="5.875" style="3" customWidth="1"/>
    <col min="8459" max="8459" width="35.5" style="3" customWidth="1"/>
    <col min="8460" max="8460" width="44.125" style="3" customWidth="1"/>
    <col min="8461" max="8461" width="11" style="3" customWidth="1"/>
    <col min="8462" max="8462" width="13.875" style="3" customWidth="1"/>
    <col min="8463" max="8463" width="6.375" style="3" customWidth="1"/>
    <col min="8464" max="8464" width="18" style="3" customWidth="1"/>
    <col min="8465" max="8465" width="16.875" style="3" customWidth="1"/>
    <col min="8466" max="8466" width="15.625" style="3" customWidth="1"/>
    <col min="8467" max="8705" width="9" style="3"/>
    <col min="8706" max="8706" width="7.125" style="3" customWidth="1"/>
    <col min="8707" max="8707" width="18.125" style="3" customWidth="1"/>
    <col min="8708" max="8708" width="14.375" style="3" bestFit="1" customWidth="1"/>
    <col min="8709" max="8709" width="13.125" style="3" bestFit="1" customWidth="1"/>
    <col min="8710" max="8710" width="67.625" style="3" customWidth="1"/>
    <col min="8711" max="8711" width="6.125" style="3" customWidth="1"/>
    <col min="8712" max="8713" width="9.875" style="3" bestFit="1" customWidth="1"/>
    <col min="8714" max="8714" width="5.875" style="3" customWidth="1"/>
    <col min="8715" max="8715" width="35.5" style="3" customWidth="1"/>
    <col min="8716" max="8716" width="44.125" style="3" customWidth="1"/>
    <col min="8717" max="8717" width="11" style="3" customWidth="1"/>
    <col min="8718" max="8718" width="13.875" style="3" customWidth="1"/>
    <col min="8719" max="8719" width="6.375" style="3" customWidth="1"/>
    <col min="8720" max="8720" width="18" style="3" customWidth="1"/>
    <col min="8721" max="8721" width="16.875" style="3" customWidth="1"/>
    <col min="8722" max="8722" width="15.625" style="3" customWidth="1"/>
    <col min="8723" max="8961" width="9" style="3"/>
    <col min="8962" max="8962" width="7.125" style="3" customWidth="1"/>
    <col min="8963" max="8963" width="18.125" style="3" customWidth="1"/>
    <col min="8964" max="8964" width="14.375" style="3" bestFit="1" customWidth="1"/>
    <col min="8965" max="8965" width="13.125" style="3" bestFit="1" customWidth="1"/>
    <col min="8966" max="8966" width="67.625" style="3" customWidth="1"/>
    <col min="8967" max="8967" width="6.125" style="3" customWidth="1"/>
    <col min="8968" max="8969" width="9.875" style="3" bestFit="1" customWidth="1"/>
    <col min="8970" max="8970" width="5.875" style="3" customWidth="1"/>
    <col min="8971" max="8971" width="35.5" style="3" customWidth="1"/>
    <col min="8972" max="8972" width="44.125" style="3" customWidth="1"/>
    <col min="8973" max="8973" width="11" style="3" customWidth="1"/>
    <col min="8974" max="8974" width="13.875" style="3" customWidth="1"/>
    <col min="8975" max="8975" width="6.375" style="3" customWidth="1"/>
    <col min="8976" max="8976" width="18" style="3" customWidth="1"/>
    <col min="8977" max="8977" width="16.875" style="3" customWidth="1"/>
    <col min="8978" max="8978" width="15.625" style="3" customWidth="1"/>
    <col min="8979" max="9217" width="9" style="3"/>
    <col min="9218" max="9218" width="7.125" style="3" customWidth="1"/>
    <col min="9219" max="9219" width="18.125" style="3" customWidth="1"/>
    <col min="9220" max="9220" width="14.375" style="3" bestFit="1" customWidth="1"/>
    <col min="9221" max="9221" width="13.125" style="3" bestFit="1" customWidth="1"/>
    <col min="9222" max="9222" width="67.625" style="3" customWidth="1"/>
    <col min="9223" max="9223" width="6.125" style="3" customWidth="1"/>
    <col min="9224" max="9225" width="9.875" style="3" bestFit="1" customWidth="1"/>
    <col min="9226" max="9226" width="5.875" style="3" customWidth="1"/>
    <col min="9227" max="9227" width="35.5" style="3" customWidth="1"/>
    <col min="9228" max="9228" width="44.125" style="3" customWidth="1"/>
    <col min="9229" max="9229" width="11" style="3" customWidth="1"/>
    <col min="9230" max="9230" width="13.875" style="3" customWidth="1"/>
    <col min="9231" max="9231" width="6.375" style="3" customWidth="1"/>
    <col min="9232" max="9232" width="18" style="3" customWidth="1"/>
    <col min="9233" max="9233" width="16.875" style="3" customWidth="1"/>
    <col min="9234" max="9234" width="15.625" style="3" customWidth="1"/>
    <col min="9235" max="9473" width="9" style="3"/>
    <col min="9474" max="9474" width="7.125" style="3" customWidth="1"/>
    <col min="9475" max="9475" width="18.125" style="3" customWidth="1"/>
    <col min="9476" max="9476" width="14.375" style="3" bestFit="1" customWidth="1"/>
    <col min="9477" max="9477" width="13.125" style="3" bestFit="1" customWidth="1"/>
    <col min="9478" max="9478" width="67.625" style="3" customWidth="1"/>
    <col min="9479" max="9479" width="6.125" style="3" customWidth="1"/>
    <col min="9480" max="9481" width="9.875" style="3" bestFit="1" customWidth="1"/>
    <col min="9482" max="9482" width="5.875" style="3" customWidth="1"/>
    <col min="9483" max="9483" width="35.5" style="3" customWidth="1"/>
    <col min="9484" max="9484" width="44.125" style="3" customWidth="1"/>
    <col min="9485" max="9485" width="11" style="3" customWidth="1"/>
    <col min="9486" max="9486" width="13.875" style="3" customWidth="1"/>
    <col min="9487" max="9487" width="6.375" style="3" customWidth="1"/>
    <col min="9488" max="9488" width="18" style="3" customWidth="1"/>
    <col min="9489" max="9489" width="16.875" style="3" customWidth="1"/>
    <col min="9490" max="9490" width="15.625" style="3" customWidth="1"/>
    <col min="9491" max="9729" width="9" style="3"/>
    <col min="9730" max="9730" width="7.125" style="3" customWidth="1"/>
    <col min="9731" max="9731" width="18.125" style="3" customWidth="1"/>
    <col min="9732" max="9732" width="14.375" style="3" bestFit="1" customWidth="1"/>
    <col min="9733" max="9733" width="13.125" style="3" bestFit="1" customWidth="1"/>
    <col min="9734" max="9734" width="67.625" style="3" customWidth="1"/>
    <col min="9735" max="9735" width="6.125" style="3" customWidth="1"/>
    <col min="9736" max="9737" width="9.875" style="3" bestFit="1" customWidth="1"/>
    <col min="9738" max="9738" width="5.875" style="3" customWidth="1"/>
    <col min="9739" max="9739" width="35.5" style="3" customWidth="1"/>
    <col min="9740" max="9740" width="44.125" style="3" customWidth="1"/>
    <col min="9741" max="9741" width="11" style="3" customWidth="1"/>
    <col min="9742" max="9742" width="13.875" style="3" customWidth="1"/>
    <col min="9743" max="9743" width="6.375" style="3" customWidth="1"/>
    <col min="9744" max="9744" width="18" style="3" customWidth="1"/>
    <col min="9745" max="9745" width="16.875" style="3" customWidth="1"/>
    <col min="9746" max="9746" width="15.625" style="3" customWidth="1"/>
    <col min="9747" max="9985" width="9" style="3"/>
    <col min="9986" max="9986" width="7.125" style="3" customWidth="1"/>
    <col min="9987" max="9987" width="18.125" style="3" customWidth="1"/>
    <col min="9988" max="9988" width="14.375" style="3" bestFit="1" customWidth="1"/>
    <col min="9989" max="9989" width="13.125" style="3" bestFit="1" customWidth="1"/>
    <col min="9990" max="9990" width="67.625" style="3" customWidth="1"/>
    <col min="9991" max="9991" width="6.125" style="3" customWidth="1"/>
    <col min="9992" max="9993" width="9.875" style="3" bestFit="1" customWidth="1"/>
    <col min="9994" max="9994" width="5.875" style="3" customWidth="1"/>
    <col min="9995" max="9995" width="35.5" style="3" customWidth="1"/>
    <col min="9996" max="9996" width="44.125" style="3" customWidth="1"/>
    <col min="9997" max="9997" width="11" style="3" customWidth="1"/>
    <col min="9998" max="9998" width="13.875" style="3" customWidth="1"/>
    <col min="9999" max="9999" width="6.375" style="3" customWidth="1"/>
    <col min="10000" max="10000" width="18" style="3" customWidth="1"/>
    <col min="10001" max="10001" width="16.875" style="3" customWidth="1"/>
    <col min="10002" max="10002" width="15.625" style="3" customWidth="1"/>
    <col min="10003" max="10241" width="9" style="3"/>
    <col min="10242" max="10242" width="7.125" style="3" customWidth="1"/>
    <col min="10243" max="10243" width="18.125" style="3" customWidth="1"/>
    <col min="10244" max="10244" width="14.375" style="3" bestFit="1" customWidth="1"/>
    <col min="10245" max="10245" width="13.125" style="3" bestFit="1" customWidth="1"/>
    <col min="10246" max="10246" width="67.625" style="3" customWidth="1"/>
    <col min="10247" max="10247" width="6.125" style="3" customWidth="1"/>
    <col min="10248" max="10249" width="9.875" style="3" bestFit="1" customWidth="1"/>
    <col min="10250" max="10250" width="5.875" style="3" customWidth="1"/>
    <col min="10251" max="10251" width="35.5" style="3" customWidth="1"/>
    <col min="10252" max="10252" width="44.125" style="3" customWidth="1"/>
    <col min="10253" max="10253" width="11" style="3" customWidth="1"/>
    <col min="10254" max="10254" width="13.875" style="3" customWidth="1"/>
    <col min="10255" max="10255" width="6.375" style="3" customWidth="1"/>
    <col min="10256" max="10256" width="18" style="3" customWidth="1"/>
    <col min="10257" max="10257" width="16.875" style="3" customWidth="1"/>
    <col min="10258" max="10258" width="15.625" style="3" customWidth="1"/>
    <col min="10259" max="10497" width="9" style="3"/>
    <col min="10498" max="10498" width="7.125" style="3" customWidth="1"/>
    <col min="10499" max="10499" width="18.125" style="3" customWidth="1"/>
    <col min="10500" max="10500" width="14.375" style="3" bestFit="1" customWidth="1"/>
    <col min="10501" max="10501" width="13.125" style="3" bestFit="1" customWidth="1"/>
    <col min="10502" max="10502" width="67.625" style="3" customWidth="1"/>
    <col min="10503" max="10503" width="6.125" style="3" customWidth="1"/>
    <col min="10504" max="10505" width="9.875" style="3" bestFit="1" customWidth="1"/>
    <col min="10506" max="10506" width="5.875" style="3" customWidth="1"/>
    <col min="10507" max="10507" width="35.5" style="3" customWidth="1"/>
    <col min="10508" max="10508" width="44.125" style="3" customWidth="1"/>
    <col min="10509" max="10509" width="11" style="3" customWidth="1"/>
    <col min="10510" max="10510" width="13.875" style="3" customWidth="1"/>
    <col min="10511" max="10511" width="6.375" style="3" customWidth="1"/>
    <col min="10512" max="10512" width="18" style="3" customWidth="1"/>
    <col min="10513" max="10513" width="16.875" style="3" customWidth="1"/>
    <col min="10514" max="10514" width="15.625" style="3" customWidth="1"/>
    <col min="10515" max="10753" width="9" style="3"/>
    <col min="10754" max="10754" width="7.125" style="3" customWidth="1"/>
    <col min="10755" max="10755" width="18.125" style="3" customWidth="1"/>
    <col min="10756" max="10756" width="14.375" style="3" bestFit="1" customWidth="1"/>
    <col min="10757" max="10757" width="13.125" style="3" bestFit="1" customWidth="1"/>
    <col min="10758" max="10758" width="67.625" style="3" customWidth="1"/>
    <col min="10759" max="10759" width="6.125" style="3" customWidth="1"/>
    <col min="10760" max="10761" width="9.875" style="3" bestFit="1" customWidth="1"/>
    <col min="10762" max="10762" width="5.875" style="3" customWidth="1"/>
    <col min="10763" max="10763" width="35.5" style="3" customWidth="1"/>
    <col min="10764" max="10764" width="44.125" style="3" customWidth="1"/>
    <col min="10765" max="10765" width="11" style="3" customWidth="1"/>
    <col min="10766" max="10766" width="13.875" style="3" customWidth="1"/>
    <col min="10767" max="10767" width="6.375" style="3" customWidth="1"/>
    <col min="10768" max="10768" width="18" style="3" customWidth="1"/>
    <col min="10769" max="10769" width="16.875" style="3" customWidth="1"/>
    <col min="10770" max="10770" width="15.625" style="3" customWidth="1"/>
    <col min="10771" max="11009" width="9" style="3"/>
    <col min="11010" max="11010" width="7.125" style="3" customWidth="1"/>
    <col min="11011" max="11011" width="18.125" style="3" customWidth="1"/>
    <col min="11012" max="11012" width="14.375" style="3" bestFit="1" customWidth="1"/>
    <col min="11013" max="11013" width="13.125" style="3" bestFit="1" customWidth="1"/>
    <col min="11014" max="11014" width="67.625" style="3" customWidth="1"/>
    <col min="11015" max="11015" width="6.125" style="3" customWidth="1"/>
    <col min="11016" max="11017" width="9.875" style="3" bestFit="1" customWidth="1"/>
    <col min="11018" max="11018" width="5.875" style="3" customWidth="1"/>
    <col min="11019" max="11019" width="35.5" style="3" customWidth="1"/>
    <col min="11020" max="11020" width="44.125" style="3" customWidth="1"/>
    <col min="11021" max="11021" width="11" style="3" customWidth="1"/>
    <col min="11022" max="11022" width="13.875" style="3" customWidth="1"/>
    <col min="11023" max="11023" width="6.375" style="3" customWidth="1"/>
    <col min="11024" max="11024" width="18" style="3" customWidth="1"/>
    <col min="11025" max="11025" width="16.875" style="3" customWidth="1"/>
    <col min="11026" max="11026" width="15.625" style="3" customWidth="1"/>
    <col min="11027" max="11265" width="9" style="3"/>
    <col min="11266" max="11266" width="7.125" style="3" customWidth="1"/>
    <col min="11267" max="11267" width="18.125" style="3" customWidth="1"/>
    <col min="11268" max="11268" width="14.375" style="3" bestFit="1" customWidth="1"/>
    <col min="11269" max="11269" width="13.125" style="3" bestFit="1" customWidth="1"/>
    <col min="11270" max="11270" width="67.625" style="3" customWidth="1"/>
    <col min="11271" max="11271" width="6.125" style="3" customWidth="1"/>
    <col min="11272" max="11273" width="9.875" style="3" bestFit="1" customWidth="1"/>
    <col min="11274" max="11274" width="5.875" style="3" customWidth="1"/>
    <col min="11275" max="11275" width="35.5" style="3" customWidth="1"/>
    <col min="11276" max="11276" width="44.125" style="3" customWidth="1"/>
    <col min="11277" max="11277" width="11" style="3" customWidth="1"/>
    <col min="11278" max="11278" width="13.875" style="3" customWidth="1"/>
    <col min="11279" max="11279" width="6.375" style="3" customWidth="1"/>
    <col min="11280" max="11280" width="18" style="3" customWidth="1"/>
    <col min="11281" max="11281" width="16.875" style="3" customWidth="1"/>
    <col min="11282" max="11282" width="15.625" style="3" customWidth="1"/>
    <col min="11283" max="11521" width="9" style="3"/>
    <col min="11522" max="11522" width="7.125" style="3" customWidth="1"/>
    <col min="11523" max="11523" width="18.125" style="3" customWidth="1"/>
    <col min="11524" max="11524" width="14.375" style="3" bestFit="1" customWidth="1"/>
    <col min="11525" max="11525" width="13.125" style="3" bestFit="1" customWidth="1"/>
    <col min="11526" max="11526" width="67.625" style="3" customWidth="1"/>
    <col min="11527" max="11527" width="6.125" style="3" customWidth="1"/>
    <col min="11528" max="11529" width="9.875" style="3" bestFit="1" customWidth="1"/>
    <col min="11530" max="11530" width="5.875" style="3" customWidth="1"/>
    <col min="11531" max="11531" width="35.5" style="3" customWidth="1"/>
    <col min="11532" max="11532" width="44.125" style="3" customWidth="1"/>
    <col min="11533" max="11533" width="11" style="3" customWidth="1"/>
    <col min="11534" max="11534" width="13.875" style="3" customWidth="1"/>
    <col min="11535" max="11535" width="6.375" style="3" customWidth="1"/>
    <col min="11536" max="11536" width="18" style="3" customWidth="1"/>
    <col min="11537" max="11537" width="16.875" style="3" customWidth="1"/>
    <col min="11538" max="11538" width="15.625" style="3" customWidth="1"/>
    <col min="11539" max="11777" width="9" style="3"/>
    <col min="11778" max="11778" width="7.125" style="3" customWidth="1"/>
    <col min="11779" max="11779" width="18.125" style="3" customWidth="1"/>
    <col min="11780" max="11780" width="14.375" style="3" bestFit="1" customWidth="1"/>
    <col min="11781" max="11781" width="13.125" style="3" bestFit="1" customWidth="1"/>
    <col min="11782" max="11782" width="67.625" style="3" customWidth="1"/>
    <col min="11783" max="11783" width="6.125" style="3" customWidth="1"/>
    <col min="11784" max="11785" width="9.875" style="3" bestFit="1" customWidth="1"/>
    <col min="11786" max="11786" width="5.875" style="3" customWidth="1"/>
    <col min="11787" max="11787" width="35.5" style="3" customWidth="1"/>
    <col min="11788" max="11788" width="44.125" style="3" customWidth="1"/>
    <col min="11789" max="11789" width="11" style="3" customWidth="1"/>
    <col min="11790" max="11790" width="13.875" style="3" customWidth="1"/>
    <col min="11791" max="11791" width="6.375" style="3" customWidth="1"/>
    <col min="11792" max="11792" width="18" style="3" customWidth="1"/>
    <col min="11793" max="11793" width="16.875" style="3" customWidth="1"/>
    <col min="11794" max="11794" width="15.625" style="3" customWidth="1"/>
    <col min="11795" max="12033" width="9" style="3"/>
    <col min="12034" max="12034" width="7.125" style="3" customWidth="1"/>
    <col min="12035" max="12035" width="18.125" style="3" customWidth="1"/>
    <col min="12036" max="12036" width="14.375" style="3" bestFit="1" customWidth="1"/>
    <col min="12037" max="12037" width="13.125" style="3" bestFit="1" customWidth="1"/>
    <col min="12038" max="12038" width="67.625" style="3" customWidth="1"/>
    <col min="12039" max="12039" width="6.125" style="3" customWidth="1"/>
    <col min="12040" max="12041" width="9.875" style="3" bestFit="1" customWidth="1"/>
    <col min="12042" max="12042" width="5.875" style="3" customWidth="1"/>
    <col min="12043" max="12043" width="35.5" style="3" customWidth="1"/>
    <col min="12044" max="12044" width="44.125" style="3" customWidth="1"/>
    <col min="12045" max="12045" width="11" style="3" customWidth="1"/>
    <col min="12046" max="12046" width="13.875" style="3" customWidth="1"/>
    <col min="12047" max="12047" width="6.375" style="3" customWidth="1"/>
    <col min="12048" max="12048" width="18" style="3" customWidth="1"/>
    <col min="12049" max="12049" width="16.875" style="3" customWidth="1"/>
    <col min="12050" max="12050" width="15.625" style="3" customWidth="1"/>
    <col min="12051" max="12289" width="9" style="3"/>
    <col min="12290" max="12290" width="7.125" style="3" customWidth="1"/>
    <col min="12291" max="12291" width="18.125" style="3" customWidth="1"/>
    <col min="12292" max="12292" width="14.375" style="3" bestFit="1" customWidth="1"/>
    <col min="12293" max="12293" width="13.125" style="3" bestFit="1" customWidth="1"/>
    <col min="12294" max="12294" width="67.625" style="3" customWidth="1"/>
    <col min="12295" max="12295" width="6.125" style="3" customWidth="1"/>
    <col min="12296" max="12297" width="9.875" style="3" bestFit="1" customWidth="1"/>
    <col min="12298" max="12298" width="5.875" style="3" customWidth="1"/>
    <col min="12299" max="12299" width="35.5" style="3" customWidth="1"/>
    <col min="12300" max="12300" width="44.125" style="3" customWidth="1"/>
    <col min="12301" max="12301" width="11" style="3" customWidth="1"/>
    <col min="12302" max="12302" width="13.875" style="3" customWidth="1"/>
    <col min="12303" max="12303" width="6.375" style="3" customWidth="1"/>
    <col min="12304" max="12304" width="18" style="3" customWidth="1"/>
    <col min="12305" max="12305" width="16.875" style="3" customWidth="1"/>
    <col min="12306" max="12306" width="15.625" style="3" customWidth="1"/>
    <col min="12307" max="12545" width="9" style="3"/>
    <col min="12546" max="12546" width="7.125" style="3" customWidth="1"/>
    <col min="12547" max="12547" width="18.125" style="3" customWidth="1"/>
    <col min="12548" max="12548" width="14.375" style="3" bestFit="1" customWidth="1"/>
    <col min="12549" max="12549" width="13.125" style="3" bestFit="1" customWidth="1"/>
    <col min="12550" max="12550" width="67.625" style="3" customWidth="1"/>
    <col min="12551" max="12551" width="6.125" style="3" customWidth="1"/>
    <col min="12552" max="12553" width="9.875" style="3" bestFit="1" customWidth="1"/>
    <col min="12554" max="12554" width="5.875" style="3" customWidth="1"/>
    <col min="12555" max="12555" width="35.5" style="3" customWidth="1"/>
    <col min="12556" max="12556" width="44.125" style="3" customWidth="1"/>
    <col min="12557" max="12557" width="11" style="3" customWidth="1"/>
    <col min="12558" max="12558" width="13.875" style="3" customWidth="1"/>
    <col min="12559" max="12559" width="6.375" style="3" customWidth="1"/>
    <col min="12560" max="12560" width="18" style="3" customWidth="1"/>
    <col min="12561" max="12561" width="16.875" style="3" customWidth="1"/>
    <col min="12562" max="12562" width="15.625" style="3" customWidth="1"/>
    <col min="12563" max="12801" width="9" style="3"/>
    <col min="12802" max="12802" width="7.125" style="3" customWidth="1"/>
    <col min="12803" max="12803" width="18.125" style="3" customWidth="1"/>
    <col min="12804" max="12804" width="14.375" style="3" bestFit="1" customWidth="1"/>
    <col min="12805" max="12805" width="13.125" style="3" bestFit="1" customWidth="1"/>
    <col min="12806" max="12806" width="67.625" style="3" customWidth="1"/>
    <col min="12807" max="12807" width="6.125" style="3" customWidth="1"/>
    <col min="12808" max="12809" width="9.875" style="3" bestFit="1" customWidth="1"/>
    <col min="12810" max="12810" width="5.875" style="3" customWidth="1"/>
    <col min="12811" max="12811" width="35.5" style="3" customWidth="1"/>
    <col min="12812" max="12812" width="44.125" style="3" customWidth="1"/>
    <col min="12813" max="12813" width="11" style="3" customWidth="1"/>
    <col min="12814" max="12814" width="13.875" style="3" customWidth="1"/>
    <col min="12815" max="12815" width="6.375" style="3" customWidth="1"/>
    <col min="12816" max="12816" width="18" style="3" customWidth="1"/>
    <col min="12817" max="12817" width="16.875" style="3" customWidth="1"/>
    <col min="12818" max="12818" width="15.625" style="3" customWidth="1"/>
    <col min="12819" max="13057" width="9" style="3"/>
    <col min="13058" max="13058" width="7.125" style="3" customWidth="1"/>
    <col min="13059" max="13059" width="18.125" style="3" customWidth="1"/>
    <col min="13060" max="13060" width="14.375" style="3" bestFit="1" customWidth="1"/>
    <col min="13061" max="13061" width="13.125" style="3" bestFit="1" customWidth="1"/>
    <col min="13062" max="13062" width="67.625" style="3" customWidth="1"/>
    <col min="13063" max="13063" width="6.125" style="3" customWidth="1"/>
    <col min="13064" max="13065" width="9.875" style="3" bestFit="1" customWidth="1"/>
    <col min="13066" max="13066" width="5.875" style="3" customWidth="1"/>
    <col min="13067" max="13067" width="35.5" style="3" customWidth="1"/>
    <col min="13068" max="13068" width="44.125" style="3" customWidth="1"/>
    <col min="13069" max="13069" width="11" style="3" customWidth="1"/>
    <col min="13070" max="13070" width="13.875" style="3" customWidth="1"/>
    <col min="13071" max="13071" width="6.375" style="3" customWidth="1"/>
    <col min="13072" max="13072" width="18" style="3" customWidth="1"/>
    <col min="13073" max="13073" width="16.875" style="3" customWidth="1"/>
    <col min="13074" max="13074" width="15.625" style="3" customWidth="1"/>
    <col min="13075" max="13313" width="9" style="3"/>
    <col min="13314" max="13314" width="7.125" style="3" customWidth="1"/>
    <col min="13315" max="13315" width="18.125" style="3" customWidth="1"/>
    <col min="13316" max="13316" width="14.375" style="3" bestFit="1" customWidth="1"/>
    <col min="13317" max="13317" width="13.125" style="3" bestFit="1" customWidth="1"/>
    <col min="13318" max="13318" width="67.625" style="3" customWidth="1"/>
    <col min="13319" max="13319" width="6.125" style="3" customWidth="1"/>
    <col min="13320" max="13321" width="9.875" style="3" bestFit="1" customWidth="1"/>
    <col min="13322" max="13322" width="5.875" style="3" customWidth="1"/>
    <col min="13323" max="13323" width="35.5" style="3" customWidth="1"/>
    <col min="13324" max="13324" width="44.125" style="3" customWidth="1"/>
    <col min="13325" max="13325" width="11" style="3" customWidth="1"/>
    <col min="13326" max="13326" width="13.875" style="3" customWidth="1"/>
    <col min="13327" max="13327" width="6.375" style="3" customWidth="1"/>
    <col min="13328" max="13328" width="18" style="3" customWidth="1"/>
    <col min="13329" max="13329" width="16.875" style="3" customWidth="1"/>
    <col min="13330" max="13330" width="15.625" style="3" customWidth="1"/>
    <col min="13331" max="13569" width="9" style="3"/>
    <col min="13570" max="13570" width="7.125" style="3" customWidth="1"/>
    <col min="13571" max="13571" width="18.125" style="3" customWidth="1"/>
    <col min="13572" max="13572" width="14.375" style="3" bestFit="1" customWidth="1"/>
    <col min="13573" max="13573" width="13.125" style="3" bestFit="1" customWidth="1"/>
    <col min="13574" max="13574" width="67.625" style="3" customWidth="1"/>
    <col min="13575" max="13575" width="6.125" style="3" customWidth="1"/>
    <col min="13576" max="13577" width="9.875" style="3" bestFit="1" customWidth="1"/>
    <col min="13578" max="13578" width="5.875" style="3" customWidth="1"/>
    <col min="13579" max="13579" width="35.5" style="3" customWidth="1"/>
    <col min="13580" max="13580" width="44.125" style="3" customWidth="1"/>
    <col min="13581" max="13581" width="11" style="3" customWidth="1"/>
    <col min="13582" max="13582" width="13.875" style="3" customWidth="1"/>
    <col min="13583" max="13583" width="6.375" style="3" customWidth="1"/>
    <col min="13584" max="13584" width="18" style="3" customWidth="1"/>
    <col min="13585" max="13585" width="16.875" style="3" customWidth="1"/>
    <col min="13586" max="13586" width="15.625" style="3" customWidth="1"/>
    <col min="13587" max="13825" width="9" style="3"/>
    <col min="13826" max="13826" width="7.125" style="3" customWidth="1"/>
    <col min="13827" max="13827" width="18.125" style="3" customWidth="1"/>
    <col min="13828" max="13828" width="14.375" style="3" bestFit="1" customWidth="1"/>
    <col min="13829" max="13829" width="13.125" style="3" bestFit="1" customWidth="1"/>
    <col min="13830" max="13830" width="67.625" style="3" customWidth="1"/>
    <col min="13831" max="13831" width="6.125" style="3" customWidth="1"/>
    <col min="13832" max="13833" width="9.875" style="3" bestFit="1" customWidth="1"/>
    <col min="13834" max="13834" width="5.875" style="3" customWidth="1"/>
    <col min="13835" max="13835" width="35.5" style="3" customWidth="1"/>
    <col min="13836" max="13836" width="44.125" style="3" customWidth="1"/>
    <col min="13837" max="13837" width="11" style="3" customWidth="1"/>
    <col min="13838" max="13838" width="13.875" style="3" customWidth="1"/>
    <col min="13839" max="13839" width="6.375" style="3" customWidth="1"/>
    <col min="13840" max="13840" width="18" style="3" customWidth="1"/>
    <col min="13841" max="13841" width="16.875" style="3" customWidth="1"/>
    <col min="13842" max="13842" width="15.625" style="3" customWidth="1"/>
    <col min="13843" max="14081" width="9" style="3"/>
    <col min="14082" max="14082" width="7.125" style="3" customWidth="1"/>
    <col min="14083" max="14083" width="18.125" style="3" customWidth="1"/>
    <col min="14084" max="14084" width="14.375" style="3" bestFit="1" customWidth="1"/>
    <col min="14085" max="14085" width="13.125" style="3" bestFit="1" customWidth="1"/>
    <col min="14086" max="14086" width="67.625" style="3" customWidth="1"/>
    <col min="14087" max="14087" width="6.125" style="3" customWidth="1"/>
    <col min="14088" max="14089" width="9.875" style="3" bestFit="1" customWidth="1"/>
    <col min="14090" max="14090" width="5.875" style="3" customWidth="1"/>
    <col min="14091" max="14091" width="35.5" style="3" customWidth="1"/>
    <col min="14092" max="14092" width="44.125" style="3" customWidth="1"/>
    <col min="14093" max="14093" width="11" style="3" customWidth="1"/>
    <col min="14094" max="14094" width="13.875" style="3" customWidth="1"/>
    <col min="14095" max="14095" width="6.375" style="3" customWidth="1"/>
    <col min="14096" max="14096" width="18" style="3" customWidth="1"/>
    <col min="14097" max="14097" width="16.875" style="3" customWidth="1"/>
    <col min="14098" max="14098" width="15.625" style="3" customWidth="1"/>
    <col min="14099" max="14337" width="9" style="3"/>
    <col min="14338" max="14338" width="7.125" style="3" customWidth="1"/>
    <col min="14339" max="14339" width="18.125" style="3" customWidth="1"/>
    <col min="14340" max="14340" width="14.375" style="3" bestFit="1" customWidth="1"/>
    <col min="14341" max="14341" width="13.125" style="3" bestFit="1" customWidth="1"/>
    <col min="14342" max="14342" width="67.625" style="3" customWidth="1"/>
    <col min="14343" max="14343" width="6.125" style="3" customWidth="1"/>
    <col min="14344" max="14345" width="9.875" style="3" bestFit="1" customWidth="1"/>
    <col min="14346" max="14346" width="5.875" style="3" customWidth="1"/>
    <col min="14347" max="14347" width="35.5" style="3" customWidth="1"/>
    <col min="14348" max="14348" width="44.125" style="3" customWidth="1"/>
    <col min="14349" max="14349" width="11" style="3" customWidth="1"/>
    <col min="14350" max="14350" width="13.875" style="3" customWidth="1"/>
    <col min="14351" max="14351" width="6.375" style="3" customWidth="1"/>
    <col min="14352" max="14352" width="18" style="3" customWidth="1"/>
    <col min="14353" max="14353" width="16.875" style="3" customWidth="1"/>
    <col min="14354" max="14354" width="15.625" style="3" customWidth="1"/>
    <col min="14355" max="14593" width="9" style="3"/>
    <col min="14594" max="14594" width="7.125" style="3" customWidth="1"/>
    <col min="14595" max="14595" width="18.125" style="3" customWidth="1"/>
    <col min="14596" max="14596" width="14.375" style="3" bestFit="1" customWidth="1"/>
    <col min="14597" max="14597" width="13.125" style="3" bestFit="1" customWidth="1"/>
    <col min="14598" max="14598" width="67.625" style="3" customWidth="1"/>
    <col min="14599" max="14599" width="6.125" style="3" customWidth="1"/>
    <col min="14600" max="14601" width="9.875" style="3" bestFit="1" customWidth="1"/>
    <col min="14602" max="14602" width="5.875" style="3" customWidth="1"/>
    <col min="14603" max="14603" width="35.5" style="3" customWidth="1"/>
    <col min="14604" max="14604" width="44.125" style="3" customWidth="1"/>
    <col min="14605" max="14605" width="11" style="3" customWidth="1"/>
    <col min="14606" max="14606" width="13.875" style="3" customWidth="1"/>
    <col min="14607" max="14607" width="6.375" style="3" customWidth="1"/>
    <col min="14608" max="14608" width="18" style="3" customWidth="1"/>
    <col min="14609" max="14609" width="16.875" style="3" customWidth="1"/>
    <col min="14610" max="14610" width="15.625" style="3" customWidth="1"/>
    <col min="14611" max="14849" width="9" style="3"/>
    <col min="14850" max="14850" width="7.125" style="3" customWidth="1"/>
    <col min="14851" max="14851" width="18.125" style="3" customWidth="1"/>
    <col min="14852" max="14852" width="14.375" style="3" bestFit="1" customWidth="1"/>
    <col min="14853" max="14853" width="13.125" style="3" bestFit="1" customWidth="1"/>
    <col min="14854" max="14854" width="67.625" style="3" customWidth="1"/>
    <col min="14855" max="14855" width="6.125" style="3" customWidth="1"/>
    <col min="14856" max="14857" width="9.875" style="3" bestFit="1" customWidth="1"/>
    <col min="14858" max="14858" width="5.875" style="3" customWidth="1"/>
    <col min="14859" max="14859" width="35.5" style="3" customWidth="1"/>
    <col min="14860" max="14860" width="44.125" style="3" customWidth="1"/>
    <col min="14861" max="14861" width="11" style="3" customWidth="1"/>
    <col min="14862" max="14862" width="13.875" style="3" customWidth="1"/>
    <col min="14863" max="14863" width="6.375" style="3" customWidth="1"/>
    <col min="14864" max="14864" width="18" style="3" customWidth="1"/>
    <col min="14865" max="14865" width="16.875" style="3" customWidth="1"/>
    <col min="14866" max="14866" width="15.625" style="3" customWidth="1"/>
    <col min="14867" max="15105" width="9" style="3"/>
    <col min="15106" max="15106" width="7.125" style="3" customWidth="1"/>
    <col min="15107" max="15107" width="18.125" style="3" customWidth="1"/>
    <col min="15108" max="15108" width="14.375" style="3" bestFit="1" customWidth="1"/>
    <col min="15109" max="15109" width="13.125" style="3" bestFit="1" customWidth="1"/>
    <col min="15110" max="15110" width="67.625" style="3" customWidth="1"/>
    <col min="15111" max="15111" width="6.125" style="3" customWidth="1"/>
    <col min="15112" max="15113" width="9.875" style="3" bestFit="1" customWidth="1"/>
    <col min="15114" max="15114" width="5.875" style="3" customWidth="1"/>
    <col min="15115" max="15115" width="35.5" style="3" customWidth="1"/>
    <col min="15116" max="15116" width="44.125" style="3" customWidth="1"/>
    <col min="15117" max="15117" width="11" style="3" customWidth="1"/>
    <col min="15118" max="15118" width="13.875" style="3" customWidth="1"/>
    <col min="15119" max="15119" width="6.375" style="3" customWidth="1"/>
    <col min="15120" max="15120" width="18" style="3" customWidth="1"/>
    <col min="15121" max="15121" width="16.875" style="3" customWidth="1"/>
    <col min="15122" max="15122" width="15.625" style="3" customWidth="1"/>
    <col min="15123" max="15361" width="9" style="3"/>
    <col min="15362" max="15362" width="7.125" style="3" customWidth="1"/>
    <col min="15363" max="15363" width="18.125" style="3" customWidth="1"/>
    <col min="15364" max="15364" width="14.375" style="3" bestFit="1" customWidth="1"/>
    <col min="15365" max="15365" width="13.125" style="3" bestFit="1" customWidth="1"/>
    <col min="15366" max="15366" width="67.625" style="3" customWidth="1"/>
    <col min="15367" max="15367" width="6.125" style="3" customWidth="1"/>
    <col min="15368" max="15369" width="9.875" style="3" bestFit="1" customWidth="1"/>
    <col min="15370" max="15370" width="5.875" style="3" customWidth="1"/>
    <col min="15371" max="15371" width="35.5" style="3" customWidth="1"/>
    <col min="15372" max="15372" width="44.125" style="3" customWidth="1"/>
    <col min="15373" max="15373" width="11" style="3" customWidth="1"/>
    <col min="15374" max="15374" width="13.875" style="3" customWidth="1"/>
    <col min="15375" max="15375" width="6.375" style="3" customWidth="1"/>
    <col min="15376" max="15376" width="18" style="3" customWidth="1"/>
    <col min="15377" max="15377" width="16.875" style="3" customWidth="1"/>
    <col min="15378" max="15378" width="15.625" style="3" customWidth="1"/>
    <col min="15379" max="15617" width="9" style="3"/>
    <col min="15618" max="15618" width="7.125" style="3" customWidth="1"/>
    <col min="15619" max="15619" width="18.125" style="3" customWidth="1"/>
    <col min="15620" max="15620" width="14.375" style="3" bestFit="1" customWidth="1"/>
    <col min="15621" max="15621" width="13.125" style="3" bestFit="1" customWidth="1"/>
    <col min="15622" max="15622" width="67.625" style="3" customWidth="1"/>
    <col min="15623" max="15623" width="6.125" style="3" customWidth="1"/>
    <col min="15624" max="15625" width="9.875" style="3" bestFit="1" customWidth="1"/>
    <col min="15626" max="15626" width="5.875" style="3" customWidth="1"/>
    <col min="15627" max="15627" width="35.5" style="3" customWidth="1"/>
    <col min="15628" max="15628" width="44.125" style="3" customWidth="1"/>
    <col min="15629" max="15629" width="11" style="3" customWidth="1"/>
    <col min="15630" max="15630" width="13.875" style="3" customWidth="1"/>
    <col min="15631" max="15631" width="6.375" style="3" customWidth="1"/>
    <col min="15632" max="15632" width="18" style="3" customWidth="1"/>
    <col min="15633" max="15633" width="16.875" style="3" customWidth="1"/>
    <col min="15634" max="15634" width="15.625" style="3" customWidth="1"/>
    <col min="15635" max="15873" width="9" style="3"/>
    <col min="15874" max="15874" width="7.125" style="3" customWidth="1"/>
    <col min="15875" max="15875" width="18.125" style="3" customWidth="1"/>
    <col min="15876" max="15876" width="14.375" style="3" bestFit="1" customWidth="1"/>
    <col min="15877" max="15877" width="13.125" style="3" bestFit="1" customWidth="1"/>
    <col min="15878" max="15878" width="67.625" style="3" customWidth="1"/>
    <col min="15879" max="15879" width="6.125" style="3" customWidth="1"/>
    <col min="15880" max="15881" width="9.875" style="3" bestFit="1" customWidth="1"/>
    <col min="15882" max="15882" width="5.875" style="3" customWidth="1"/>
    <col min="15883" max="15883" width="35.5" style="3" customWidth="1"/>
    <col min="15884" max="15884" width="44.125" style="3" customWidth="1"/>
    <col min="15885" max="15885" width="11" style="3" customWidth="1"/>
    <col min="15886" max="15886" width="13.875" style="3" customWidth="1"/>
    <col min="15887" max="15887" width="6.375" style="3" customWidth="1"/>
    <col min="15888" max="15888" width="18" style="3" customWidth="1"/>
    <col min="15889" max="15889" width="16.875" style="3" customWidth="1"/>
    <col min="15890" max="15890" width="15.625" style="3" customWidth="1"/>
    <col min="15891" max="16129" width="9" style="3"/>
    <col min="16130" max="16130" width="7.125" style="3" customWidth="1"/>
    <col min="16131" max="16131" width="18.125" style="3" customWidth="1"/>
    <col min="16132" max="16132" width="14.375" style="3" bestFit="1" customWidth="1"/>
    <col min="16133" max="16133" width="13.125" style="3" bestFit="1" customWidth="1"/>
    <col min="16134" max="16134" width="67.625" style="3" customWidth="1"/>
    <col min="16135" max="16135" width="6.125" style="3" customWidth="1"/>
    <col min="16136" max="16137" width="9.875" style="3" bestFit="1" customWidth="1"/>
    <col min="16138" max="16138" width="5.875" style="3" customWidth="1"/>
    <col min="16139" max="16139" width="35.5" style="3" customWidth="1"/>
    <col min="16140" max="16140" width="44.125" style="3" customWidth="1"/>
    <col min="16141" max="16141" width="11" style="3" customWidth="1"/>
    <col min="16142" max="16142" width="13.875" style="3" customWidth="1"/>
    <col min="16143" max="16143" width="6.375" style="3" customWidth="1"/>
    <col min="16144" max="16144" width="18" style="3" customWidth="1"/>
    <col min="16145" max="16145" width="16.875" style="3" customWidth="1"/>
    <col min="16146" max="16146" width="15.625" style="3" customWidth="1"/>
    <col min="16147" max="16384" width="9" style="3"/>
  </cols>
  <sheetData>
    <row r="2" spans="1:18" ht="20.100000000000001" customHeight="1">
      <c r="C2" s="1" t="s">
        <v>0</v>
      </c>
      <c r="D2" s="1"/>
      <c r="E2" s="1"/>
      <c r="F2" s="2" t="s">
        <v>2621</v>
      </c>
      <c r="H2" s="4" t="s">
        <v>2</v>
      </c>
      <c r="I2" s="5"/>
      <c r="J2" s="6"/>
      <c r="K2" s="125">
        <f>SUM(I:I)</f>
        <v>145922</v>
      </c>
    </row>
    <row r="3" spans="1:18" ht="20.100000000000001" customHeight="1">
      <c r="C3" s="1" t="s">
        <v>3</v>
      </c>
      <c r="D3" s="1"/>
      <c r="E3" s="1"/>
      <c r="F3" s="14" t="s">
        <v>2622</v>
      </c>
    </row>
    <row r="4" spans="1:18" ht="20.100000000000001" customHeight="1">
      <c r="C4" s="1" t="s">
        <v>5</v>
      </c>
      <c r="D4" s="1"/>
      <c r="E4" s="1"/>
      <c r="F4" s="14" t="s">
        <v>2623</v>
      </c>
      <c r="I4" s="623"/>
      <c r="K4" s="1062" t="s">
        <v>2624</v>
      </c>
      <c r="L4" s="1063"/>
    </row>
    <row r="5" spans="1:18" ht="20.100000000000001" customHeight="1">
      <c r="C5" s="1" t="s">
        <v>6</v>
      </c>
      <c r="D5" s="1"/>
      <c r="E5" s="1"/>
      <c r="F5" s="15">
        <v>44658</v>
      </c>
      <c r="K5" s="1064"/>
      <c r="L5" s="1065"/>
    </row>
    <row r="6" spans="1:18" ht="20.100000000000001" customHeight="1">
      <c r="C6" s="1" t="s">
        <v>8</v>
      </c>
      <c r="D6" s="1"/>
      <c r="E6" s="1"/>
      <c r="F6" s="15">
        <v>44662</v>
      </c>
      <c r="H6" s="1066"/>
      <c r="I6" s="3" t="s">
        <v>1919</v>
      </c>
      <c r="K6" s="127"/>
      <c r="L6" s="128"/>
    </row>
    <row r="7" spans="1:18" ht="20.100000000000001" customHeight="1">
      <c r="C7" s="129"/>
      <c r="D7" s="129"/>
      <c r="E7" s="129"/>
      <c r="F7" s="130"/>
      <c r="H7" s="1067"/>
      <c r="I7" s="3" t="s">
        <v>1920</v>
      </c>
      <c r="K7" s="127"/>
      <c r="L7" s="128"/>
      <c r="M7" s="131"/>
    </row>
    <row r="8" spans="1:18" ht="20.100000000000001" customHeight="1">
      <c r="C8" s="129"/>
      <c r="D8" s="129"/>
      <c r="E8" s="129"/>
      <c r="F8" s="130"/>
      <c r="H8" s="1068"/>
      <c r="I8" s="631" t="s">
        <v>2625</v>
      </c>
      <c r="K8" s="127"/>
      <c r="L8" s="128"/>
      <c r="M8" s="131"/>
    </row>
    <row r="10" spans="1:18" s="9" customFormat="1" ht="19.7" customHeight="1">
      <c r="A10" s="17" t="s">
        <v>2626</v>
      </c>
      <c r="B10" s="17"/>
      <c r="C10" s="16" t="s">
        <v>9</v>
      </c>
      <c r="D10" s="16" t="s">
        <v>10</v>
      </c>
      <c r="E10" s="16" t="s">
        <v>11</v>
      </c>
      <c r="F10" s="17" t="s">
        <v>12</v>
      </c>
      <c r="G10" s="17" t="s">
        <v>13</v>
      </c>
      <c r="H10" s="17" t="s">
        <v>14</v>
      </c>
      <c r="I10" s="18" t="s">
        <v>15</v>
      </c>
      <c r="J10" s="18" t="s">
        <v>16</v>
      </c>
      <c r="K10" s="17" t="s">
        <v>17</v>
      </c>
      <c r="L10" s="17" t="s">
        <v>18</v>
      </c>
      <c r="M10" s="17" t="s">
        <v>19</v>
      </c>
      <c r="N10" s="19" t="s">
        <v>20</v>
      </c>
      <c r="O10" s="16" t="s">
        <v>21</v>
      </c>
      <c r="P10" s="17" t="s">
        <v>22</v>
      </c>
      <c r="Q10" s="19" t="s">
        <v>23</v>
      </c>
      <c r="R10" s="21" t="s">
        <v>24</v>
      </c>
    </row>
    <row r="11" spans="1:18" s="9" customFormat="1" ht="19.7" customHeight="1">
      <c r="A11" s="17"/>
      <c r="B11" s="17"/>
      <c r="C11" s="1069" t="s">
        <v>2627</v>
      </c>
      <c r="D11" s="1070"/>
      <c r="E11" s="1070"/>
      <c r="F11" s="1071"/>
      <c r="G11" s="17"/>
      <c r="H11" s="278"/>
      <c r="I11" s="53"/>
      <c r="J11" s="286"/>
      <c r="K11" s="54"/>
      <c r="L11" s="54"/>
      <c r="M11" s="16"/>
      <c r="N11" s="19"/>
      <c r="O11" s="16"/>
      <c r="P11" s="56"/>
      <c r="Q11" s="56"/>
      <c r="R11" s="21"/>
    </row>
    <row r="12" spans="1:18" s="9" customFormat="1" ht="19.7" customHeight="1">
      <c r="A12" s="17"/>
      <c r="B12" s="17"/>
      <c r="C12" s="16"/>
      <c r="D12" s="17"/>
      <c r="E12" s="17"/>
      <c r="F12" s="177"/>
      <c r="G12" s="17"/>
      <c r="H12" s="278"/>
      <c r="I12" s="278"/>
      <c r="J12" s="286"/>
      <c r="K12" s="146"/>
      <c r="L12" s="651"/>
      <c r="M12" s="16"/>
      <c r="N12" s="19"/>
      <c r="O12" s="16"/>
      <c r="P12" s="56"/>
      <c r="Q12" s="56"/>
      <c r="R12" s="21"/>
    </row>
    <row r="13" spans="1:18" s="9" customFormat="1" ht="19.7" customHeight="1">
      <c r="A13" s="17" t="s">
        <v>1398</v>
      </c>
      <c r="B13" s="304"/>
      <c r="C13" s="16">
        <v>1</v>
      </c>
      <c r="D13" s="1072" t="s">
        <v>96</v>
      </c>
      <c r="E13" s="833" t="s">
        <v>407</v>
      </c>
      <c r="F13" s="649" t="s">
        <v>2628</v>
      </c>
      <c r="G13" s="304">
        <v>1</v>
      </c>
      <c r="H13" s="646">
        <v>6790</v>
      </c>
      <c r="I13" s="278">
        <f t="shared" ref="I13:I36" si="0">G13*H13</f>
        <v>6790</v>
      </c>
      <c r="J13" s="286"/>
      <c r="K13" s="173" t="s">
        <v>2629</v>
      </c>
      <c r="L13" s="1073" t="s">
        <v>2630</v>
      </c>
      <c r="M13" s="16"/>
      <c r="N13" s="19">
        <v>44637</v>
      </c>
      <c r="O13" s="16"/>
      <c r="P13" s="56" t="s">
        <v>2631</v>
      </c>
      <c r="Q13" s="482" t="s">
        <v>2632</v>
      </c>
      <c r="R13" s="21"/>
    </row>
    <row r="14" spans="1:18" s="9" customFormat="1" ht="19.7" customHeight="1">
      <c r="A14" s="17" t="s">
        <v>1398</v>
      </c>
      <c r="B14" s="304"/>
      <c r="C14" s="16">
        <f t="shared" ref="C14:C36" si="1">+C13+1</f>
        <v>2</v>
      </c>
      <c r="D14" s="304" t="s">
        <v>178</v>
      </c>
      <c r="E14" s="304" t="s">
        <v>178</v>
      </c>
      <c r="F14" s="649" t="s">
        <v>2633</v>
      </c>
      <c r="G14" s="304">
        <v>2</v>
      </c>
      <c r="H14" s="646">
        <v>460</v>
      </c>
      <c r="I14" s="278">
        <f t="shared" si="0"/>
        <v>920</v>
      </c>
      <c r="J14" s="286"/>
      <c r="K14" s="146" t="s">
        <v>1076</v>
      </c>
      <c r="L14" s="651"/>
      <c r="M14" s="16"/>
      <c r="N14" s="19">
        <v>44637</v>
      </c>
      <c r="O14" s="16"/>
      <c r="P14" s="56"/>
      <c r="Q14" s="56" t="s">
        <v>2631</v>
      </c>
      <c r="R14" s="21"/>
    </row>
    <row r="15" spans="1:18" s="9" customFormat="1" ht="19.7" customHeight="1">
      <c r="A15" s="17" t="s">
        <v>1375</v>
      </c>
      <c r="B15" s="304"/>
      <c r="C15" s="16">
        <f t="shared" si="1"/>
        <v>3</v>
      </c>
      <c r="D15" s="304" t="s">
        <v>178</v>
      </c>
      <c r="E15" s="304" t="s">
        <v>178</v>
      </c>
      <c r="F15" s="438" t="s">
        <v>1084</v>
      </c>
      <c r="G15" s="1074">
        <v>2</v>
      </c>
      <c r="H15" s="646">
        <v>270</v>
      </c>
      <c r="I15" s="278">
        <f t="shared" si="0"/>
        <v>540</v>
      </c>
      <c r="J15" s="278"/>
      <c r="K15" s="510" t="s">
        <v>2634</v>
      </c>
      <c r="L15" s="651"/>
      <c r="M15" s="16"/>
      <c r="N15" s="19">
        <v>44637</v>
      </c>
      <c r="O15" s="16"/>
      <c r="P15" s="56"/>
      <c r="Q15" s="56" t="s">
        <v>2631</v>
      </c>
      <c r="R15" s="21"/>
    </row>
    <row r="16" spans="1:18" s="9" customFormat="1" ht="19.7" customHeight="1">
      <c r="A16" s="17" t="s">
        <v>1375</v>
      </c>
      <c r="B16" s="304"/>
      <c r="C16" s="16">
        <f t="shared" si="1"/>
        <v>4</v>
      </c>
      <c r="D16" s="304" t="s">
        <v>178</v>
      </c>
      <c r="E16" s="304" t="s">
        <v>178</v>
      </c>
      <c r="F16" s="438" t="s">
        <v>1088</v>
      </c>
      <c r="G16" s="1074">
        <v>1</v>
      </c>
      <c r="H16" s="846">
        <v>280</v>
      </c>
      <c r="I16" s="278">
        <f t="shared" si="0"/>
        <v>280</v>
      </c>
      <c r="J16" s="278"/>
      <c r="K16" s="1075" t="s">
        <v>2635</v>
      </c>
      <c r="L16" s="651"/>
      <c r="M16" s="16"/>
      <c r="N16" s="19">
        <v>44637</v>
      </c>
      <c r="O16" s="16"/>
      <c r="P16" s="56"/>
      <c r="Q16" s="56" t="s">
        <v>2631</v>
      </c>
      <c r="R16" s="21"/>
    </row>
    <row r="17" spans="1:18" s="9" customFormat="1" ht="19.7" customHeight="1">
      <c r="A17" s="17" t="s">
        <v>1375</v>
      </c>
      <c r="B17" s="304"/>
      <c r="C17" s="16">
        <f t="shared" si="1"/>
        <v>5</v>
      </c>
      <c r="D17" s="304" t="s">
        <v>178</v>
      </c>
      <c r="E17" s="304" t="s">
        <v>178</v>
      </c>
      <c r="F17" s="438" t="s">
        <v>2636</v>
      </c>
      <c r="G17" s="648">
        <v>1</v>
      </c>
      <c r="H17" s="646">
        <v>66</v>
      </c>
      <c r="I17" s="277">
        <f t="shared" si="0"/>
        <v>66</v>
      </c>
      <c r="J17" s="464"/>
      <c r="K17" s="510" t="s">
        <v>2637</v>
      </c>
      <c r="L17" s="651"/>
      <c r="M17" s="16"/>
      <c r="N17" s="19">
        <v>44637</v>
      </c>
      <c r="O17" s="16"/>
      <c r="P17" s="56"/>
      <c r="Q17" s="56" t="s">
        <v>2631</v>
      </c>
      <c r="R17" s="21"/>
    </row>
    <row r="18" spans="1:18" s="9" customFormat="1" ht="19.7" customHeight="1">
      <c r="A18" s="17" t="s">
        <v>1375</v>
      </c>
      <c r="B18" s="304"/>
      <c r="C18" s="16">
        <f>+C17+1</f>
        <v>6</v>
      </c>
      <c r="D18" s="304" t="s">
        <v>178</v>
      </c>
      <c r="E18" s="304" t="s">
        <v>178</v>
      </c>
      <c r="F18" s="438" t="s">
        <v>2638</v>
      </c>
      <c r="G18" s="1074">
        <v>1</v>
      </c>
      <c r="H18" s="646">
        <v>72</v>
      </c>
      <c r="I18" s="277">
        <f t="shared" si="0"/>
        <v>72</v>
      </c>
      <c r="J18" s="18"/>
      <c r="K18" s="510" t="s">
        <v>2637</v>
      </c>
      <c r="L18" s="651"/>
      <c r="M18" s="16"/>
      <c r="N18" s="19">
        <v>44637</v>
      </c>
      <c r="O18" s="16"/>
      <c r="P18" s="56"/>
      <c r="Q18" s="56" t="s">
        <v>2631</v>
      </c>
      <c r="R18" s="21"/>
    </row>
    <row r="19" spans="1:18" s="9" customFormat="1" ht="19.7" customHeight="1">
      <c r="A19" s="17" t="s">
        <v>2639</v>
      </c>
      <c r="B19" s="304"/>
      <c r="C19" s="16">
        <f t="shared" si="1"/>
        <v>7</v>
      </c>
      <c r="D19" s="1076" t="s">
        <v>1923</v>
      </c>
      <c r="E19" s="1076" t="s">
        <v>1923</v>
      </c>
      <c r="F19" s="813" t="s">
        <v>1062</v>
      </c>
      <c r="G19" s="1077">
        <v>1</v>
      </c>
      <c r="H19" s="1078">
        <v>7500</v>
      </c>
      <c r="I19" s="277">
        <f t="shared" si="0"/>
        <v>7500</v>
      </c>
      <c r="J19" s="166"/>
      <c r="K19" s="510" t="s">
        <v>1063</v>
      </c>
      <c r="L19" s="651"/>
      <c r="M19" s="16"/>
      <c r="N19" s="19">
        <v>44637</v>
      </c>
      <c r="O19" s="16"/>
      <c r="P19" s="56" t="s">
        <v>2640</v>
      </c>
      <c r="Q19" s="56"/>
      <c r="R19" s="21"/>
    </row>
    <row r="20" spans="1:18" s="9" customFormat="1" ht="19.7" customHeight="1">
      <c r="A20" s="17" t="s">
        <v>2641</v>
      </c>
      <c r="B20" s="304"/>
      <c r="C20" s="16">
        <f t="shared" si="1"/>
        <v>8</v>
      </c>
      <c r="D20" s="662" t="s">
        <v>178</v>
      </c>
      <c r="E20" s="662" t="s">
        <v>178</v>
      </c>
      <c r="F20" s="1079" t="s">
        <v>2642</v>
      </c>
      <c r="G20" s="669">
        <v>1</v>
      </c>
      <c r="H20" s="658">
        <v>4258</v>
      </c>
      <c r="I20" s="278">
        <f>G20*H20</f>
        <v>4258</v>
      </c>
      <c r="J20" s="720"/>
      <c r="K20" s="146" t="s">
        <v>2643</v>
      </c>
      <c r="L20" s="651"/>
      <c r="M20" s="16"/>
      <c r="N20" s="19">
        <v>44637</v>
      </c>
      <c r="O20" s="16"/>
      <c r="P20" s="56"/>
      <c r="Q20" s="482" t="s">
        <v>2644</v>
      </c>
      <c r="R20" s="21"/>
    </row>
    <row r="21" spans="1:18" s="9" customFormat="1" ht="19.7" customHeight="1">
      <c r="A21" s="17" t="s">
        <v>2641</v>
      </c>
      <c r="B21" s="304"/>
      <c r="C21" s="16">
        <f t="shared" si="1"/>
        <v>9</v>
      </c>
      <c r="D21" s="662" t="s">
        <v>178</v>
      </c>
      <c r="E21" s="662" t="s">
        <v>178</v>
      </c>
      <c r="F21" s="1079" t="s">
        <v>2645</v>
      </c>
      <c r="G21" s="652">
        <v>1</v>
      </c>
      <c r="H21" s="658">
        <v>1610</v>
      </c>
      <c r="I21" s="278">
        <f>G21*H21</f>
        <v>1610</v>
      </c>
      <c r="J21" s="286"/>
      <c r="K21" s="146" t="s">
        <v>2646</v>
      </c>
      <c r="L21" s="651"/>
      <c r="M21" s="16"/>
      <c r="N21" s="19">
        <v>44637</v>
      </c>
      <c r="O21" s="16"/>
      <c r="P21" s="56"/>
      <c r="Q21" s="56" t="s">
        <v>2631</v>
      </c>
      <c r="R21" s="21"/>
    </row>
    <row r="22" spans="1:18" s="9" customFormat="1" ht="19.7" customHeight="1">
      <c r="A22" s="17" t="s">
        <v>1375</v>
      </c>
      <c r="B22" s="304"/>
      <c r="C22" s="16">
        <f>+C21+1</f>
        <v>10</v>
      </c>
      <c r="D22" s="662" t="s">
        <v>178</v>
      </c>
      <c r="E22" s="662" t="s">
        <v>178</v>
      </c>
      <c r="F22" s="1079" t="s">
        <v>2647</v>
      </c>
      <c r="G22" s="652">
        <v>6</v>
      </c>
      <c r="H22" s="658">
        <v>46</v>
      </c>
      <c r="I22" s="278">
        <f>G22*H22</f>
        <v>276</v>
      </c>
      <c r="J22" s="286"/>
      <c r="K22" s="146" t="s">
        <v>2648</v>
      </c>
      <c r="L22" s="651"/>
      <c r="M22" s="16"/>
      <c r="N22" s="19">
        <v>44637</v>
      </c>
      <c r="O22" s="16"/>
      <c r="P22" s="56"/>
      <c r="Q22" s="56" t="s">
        <v>2631</v>
      </c>
      <c r="R22" s="21"/>
    </row>
    <row r="23" spans="1:18" s="9" customFormat="1" ht="19.7" customHeight="1">
      <c r="A23" s="17" t="s">
        <v>2649</v>
      </c>
      <c r="B23" s="304"/>
      <c r="C23" s="16">
        <f>+C22+1</f>
        <v>11</v>
      </c>
      <c r="D23" s="1076" t="s">
        <v>1923</v>
      </c>
      <c r="E23" s="1076" t="s">
        <v>1923</v>
      </c>
      <c r="F23" s="1080" t="s">
        <v>2650</v>
      </c>
      <c r="G23" s="723">
        <v>1</v>
      </c>
      <c r="H23" s="1081">
        <v>9000</v>
      </c>
      <c r="I23" s="278">
        <f t="shared" si="0"/>
        <v>9000</v>
      </c>
      <c r="J23" s="286"/>
      <c r="K23" s="146" t="s">
        <v>2651</v>
      </c>
      <c r="L23" s="651" t="s">
        <v>2652</v>
      </c>
      <c r="M23" s="16"/>
      <c r="N23" s="19">
        <v>44637</v>
      </c>
      <c r="O23" s="16"/>
      <c r="P23" s="56" t="s">
        <v>2640</v>
      </c>
      <c r="Q23" s="56"/>
      <c r="R23" s="21"/>
    </row>
    <row r="24" spans="1:18" s="9" customFormat="1" ht="19.7" customHeight="1">
      <c r="A24" s="17" t="s">
        <v>2649</v>
      </c>
      <c r="B24" s="304"/>
      <c r="C24" s="16">
        <f t="shared" si="1"/>
        <v>12</v>
      </c>
      <c r="D24" s="1076" t="s">
        <v>1923</v>
      </c>
      <c r="E24" s="1076" t="s">
        <v>1923</v>
      </c>
      <c r="F24" s="1080" t="s">
        <v>2653</v>
      </c>
      <c r="G24" s="723">
        <v>1</v>
      </c>
      <c r="H24" s="1081">
        <v>17000</v>
      </c>
      <c r="I24" s="278">
        <f t="shared" si="0"/>
        <v>17000</v>
      </c>
      <c r="J24" s="286"/>
      <c r="K24" s="146" t="s">
        <v>2654</v>
      </c>
      <c r="L24" s="651" t="s">
        <v>2652</v>
      </c>
      <c r="M24" s="16"/>
      <c r="N24" s="19">
        <v>44637</v>
      </c>
      <c r="O24" s="16"/>
      <c r="P24" s="56" t="s">
        <v>2640</v>
      </c>
      <c r="Q24" s="56"/>
      <c r="R24" s="21"/>
    </row>
    <row r="25" spans="1:18" s="9" customFormat="1" ht="19.7" customHeight="1">
      <c r="A25" s="17" t="s">
        <v>1398</v>
      </c>
      <c r="B25" s="304"/>
      <c r="C25" s="16">
        <f t="shared" si="1"/>
        <v>13</v>
      </c>
      <c r="D25" s="304" t="s">
        <v>178</v>
      </c>
      <c r="E25" s="304" t="s">
        <v>178</v>
      </c>
      <c r="F25" s="649" t="s">
        <v>2655</v>
      </c>
      <c r="G25" s="304">
        <v>1</v>
      </c>
      <c r="H25" s="646">
        <v>260</v>
      </c>
      <c r="I25" s="278">
        <f t="shared" si="0"/>
        <v>260</v>
      </c>
      <c r="J25" s="286"/>
      <c r="K25" s="146"/>
      <c r="L25" s="651"/>
      <c r="M25" s="16"/>
      <c r="N25" s="19">
        <v>44637</v>
      </c>
      <c r="O25" s="16"/>
      <c r="P25" s="56"/>
      <c r="Q25" s="56" t="s">
        <v>2631</v>
      </c>
      <c r="R25" s="21"/>
    </row>
    <row r="26" spans="1:18" s="9" customFormat="1" ht="19.7" customHeight="1">
      <c r="A26" s="17" t="s">
        <v>1375</v>
      </c>
      <c r="B26" s="304"/>
      <c r="C26" s="16">
        <f t="shared" si="1"/>
        <v>14</v>
      </c>
      <c r="D26" s="304" t="s">
        <v>178</v>
      </c>
      <c r="E26" s="304" t="s">
        <v>178</v>
      </c>
      <c r="F26" s="649" t="s">
        <v>2656</v>
      </c>
      <c r="G26" s="304">
        <v>1</v>
      </c>
      <c r="H26" s="646">
        <v>344</v>
      </c>
      <c r="I26" s="278">
        <f t="shared" si="0"/>
        <v>344</v>
      </c>
      <c r="J26" s="286"/>
      <c r="K26" s="146" t="s">
        <v>2657</v>
      </c>
      <c r="L26" s="651"/>
      <c r="M26" s="16"/>
      <c r="N26" s="19">
        <v>44637</v>
      </c>
      <c r="O26" s="16"/>
      <c r="P26" s="56"/>
      <c r="Q26" s="56" t="s">
        <v>2631</v>
      </c>
      <c r="R26" s="21"/>
    </row>
    <row r="27" spans="1:18" s="9" customFormat="1" ht="19.7" customHeight="1">
      <c r="A27" s="17" t="s">
        <v>2649</v>
      </c>
      <c r="B27" s="304"/>
      <c r="C27" s="16">
        <f t="shared" si="1"/>
        <v>15</v>
      </c>
      <c r="D27" s="1076" t="s">
        <v>1923</v>
      </c>
      <c r="E27" s="1076" t="s">
        <v>1923</v>
      </c>
      <c r="F27" s="1080" t="s">
        <v>2658</v>
      </c>
      <c r="G27" s="723">
        <v>1</v>
      </c>
      <c r="H27" s="1081">
        <v>13500</v>
      </c>
      <c r="I27" s="278">
        <f t="shared" si="0"/>
        <v>13500</v>
      </c>
      <c r="J27" s="286"/>
      <c r="K27" s="146"/>
      <c r="L27" s="1082" t="s">
        <v>2659</v>
      </c>
      <c r="M27" s="16"/>
      <c r="N27" s="19">
        <v>44637</v>
      </c>
      <c r="O27" s="16"/>
      <c r="P27" s="56" t="s">
        <v>2640</v>
      </c>
      <c r="Q27" s="56"/>
      <c r="R27" s="21"/>
    </row>
    <row r="28" spans="1:18" s="9" customFormat="1" ht="19.7" customHeight="1">
      <c r="A28" s="17" t="s">
        <v>2649</v>
      </c>
      <c r="B28" s="304"/>
      <c r="C28" s="16">
        <f t="shared" si="1"/>
        <v>16</v>
      </c>
      <c r="D28" s="1076" t="s">
        <v>1923</v>
      </c>
      <c r="E28" s="1076" t="s">
        <v>1923</v>
      </c>
      <c r="F28" s="1080" t="s">
        <v>2660</v>
      </c>
      <c r="G28" s="723">
        <v>1</v>
      </c>
      <c r="H28" s="1081">
        <v>23000</v>
      </c>
      <c r="I28" s="278">
        <f t="shared" si="0"/>
        <v>23000</v>
      </c>
      <c r="J28" s="286"/>
      <c r="K28" s="146"/>
      <c r="L28" s="1083" t="s">
        <v>2661</v>
      </c>
      <c r="M28" s="16"/>
      <c r="N28" s="19">
        <v>44637</v>
      </c>
      <c r="O28" s="16"/>
      <c r="P28" s="56" t="s">
        <v>2640</v>
      </c>
      <c r="Q28" s="56"/>
      <c r="R28" s="21"/>
    </row>
    <row r="29" spans="1:18" s="9" customFormat="1" ht="19.7" customHeight="1">
      <c r="A29" s="17" t="s">
        <v>1375</v>
      </c>
      <c r="B29" s="304"/>
      <c r="C29" s="16">
        <f t="shared" si="1"/>
        <v>17</v>
      </c>
      <c r="D29" s="304" t="s">
        <v>178</v>
      </c>
      <c r="E29" s="304" t="s">
        <v>178</v>
      </c>
      <c r="F29" s="649" t="s">
        <v>1931</v>
      </c>
      <c r="G29" s="304">
        <v>4</v>
      </c>
      <c r="H29" s="646">
        <v>169</v>
      </c>
      <c r="I29" s="278">
        <f t="shared" si="0"/>
        <v>676</v>
      </c>
      <c r="J29" s="286"/>
      <c r="K29" s="146" t="s">
        <v>1270</v>
      </c>
      <c r="L29" s="651"/>
      <c r="M29" s="16"/>
      <c r="N29" s="19">
        <v>44637</v>
      </c>
      <c r="O29" s="16"/>
      <c r="P29" s="56"/>
      <c r="Q29" s="56" t="s">
        <v>2631</v>
      </c>
      <c r="R29" s="21"/>
    </row>
    <row r="30" spans="1:18" s="9" customFormat="1" ht="19.7" customHeight="1">
      <c r="A30" s="17" t="s">
        <v>2649</v>
      </c>
      <c r="B30" s="304"/>
      <c r="C30" s="16">
        <f t="shared" si="1"/>
        <v>18</v>
      </c>
      <c r="D30" s="1076" t="s">
        <v>1923</v>
      </c>
      <c r="E30" s="1076" t="s">
        <v>1923</v>
      </c>
      <c r="F30" s="1080" t="s">
        <v>2662</v>
      </c>
      <c r="G30" s="723">
        <v>1</v>
      </c>
      <c r="H30" s="1081">
        <v>23000</v>
      </c>
      <c r="I30" s="278">
        <f t="shared" si="0"/>
        <v>23000</v>
      </c>
      <c r="J30" s="286"/>
      <c r="K30" s="146"/>
      <c r="L30" s="1083" t="s">
        <v>2661</v>
      </c>
      <c r="M30" s="16"/>
      <c r="N30" s="19">
        <v>44637</v>
      </c>
      <c r="O30" s="16"/>
      <c r="P30" s="56" t="s">
        <v>2640</v>
      </c>
      <c r="Q30" s="56"/>
      <c r="R30" s="21"/>
    </row>
    <row r="31" spans="1:18" s="9" customFormat="1" ht="19.7" customHeight="1">
      <c r="A31" s="17" t="s">
        <v>2649</v>
      </c>
      <c r="B31" s="304"/>
      <c r="C31" s="16">
        <f t="shared" si="1"/>
        <v>19</v>
      </c>
      <c r="D31" s="1076" t="s">
        <v>1923</v>
      </c>
      <c r="E31" s="1076" t="s">
        <v>1923</v>
      </c>
      <c r="F31" s="1080" t="s">
        <v>2663</v>
      </c>
      <c r="G31" s="723">
        <v>1</v>
      </c>
      <c r="H31" s="1081">
        <v>22000</v>
      </c>
      <c r="I31" s="278">
        <f t="shared" si="0"/>
        <v>22000</v>
      </c>
      <c r="J31" s="286"/>
      <c r="K31" s="146"/>
      <c r="L31" s="1082" t="s">
        <v>2659</v>
      </c>
      <c r="M31" s="16"/>
      <c r="N31" s="19">
        <v>44637</v>
      </c>
      <c r="O31" s="16"/>
      <c r="P31" s="56" t="s">
        <v>2640</v>
      </c>
      <c r="Q31" s="56"/>
      <c r="R31" s="21"/>
    </row>
    <row r="32" spans="1:18" s="9" customFormat="1" ht="19.7" customHeight="1">
      <c r="A32" s="17" t="s">
        <v>1375</v>
      </c>
      <c r="B32" s="304"/>
      <c r="C32" s="16">
        <f t="shared" si="1"/>
        <v>20</v>
      </c>
      <c r="D32" s="304" t="s">
        <v>178</v>
      </c>
      <c r="E32" s="304" t="s">
        <v>178</v>
      </c>
      <c r="F32" s="649" t="s">
        <v>2664</v>
      </c>
      <c r="G32" s="304">
        <v>1</v>
      </c>
      <c r="H32" s="646">
        <v>2260</v>
      </c>
      <c r="I32" s="278">
        <f t="shared" si="0"/>
        <v>2260</v>
      </c>
      <c r="J32" s="286"/>
      <c r="K32" s="146" t="s">
        <v>2665</v>
      </c>
      <c r="L32" s="651"/>
      <c r="M32" s="16"/>
      <c r="N32" s="19">
        <v>44637</v>
      </c>
      <c r="O32" s="16"/>
      <c r="P32" s="56"/>
      <c r="Q32" s="56" t="s">
        <v>2631</v>
      </c>
      <c r="R32" s="21"/>
    </row>
    <row r="33" spans="1:18" s="9" customFormat="1" ht="19.7" customHeight="1">
      <c r="A33" s="17" t="s">
        <v>1375</v>
      </c>
      <c r="B33" s="304"/>
      <c r="C33" s="16">
        <f t="shared" si="1"/>
        <v>21</v>
      </c>
      <c r="D33" s="304" t="s">
        <v>178</v>
      </c>
      <c r="E33" s="304" t="s">
        <v>178</v>
      </c>
      <c r="F33" s="649" t="s">
        <v>2666</v>
      </c>
      <c r="G33" s="304">
        <v>1</v>
      </c>
      <c r="H33" s="646">
        <v>270</v>
      </c>
      <c r="I33" s="278">
        <f t="shared" si="0"/>
        <v>270</v>
      </c>
      <c r="J33" s="286"/>
      <c r="K33" s="146" t="s">
        <v>2667</v>
      </c>
      <c r="L33" s="651"/>
      <c r="M33" s="16"/>
      <c r="N33" s="19">
        <v>44637</v>
      </c>
      <c r="O33" s="16"/>
      <c r="P33" s="56"/>
      <c r="Q33" s="56" t="s">
        <v>2631</v>
      </c>
      <c r="R33" s="21"/>
    </row>
    <row r="34" spans="1:18" s="9" customFormat="1" ht="19.7" customHeight="1">
      <c r="A34" s="17" t="s">
        <v>1375</v>
      </c>
      <c r="B34" s="304"/>
      <c r="C34" s="16">
        <f t="shared" si="1"/>
        <v>22</v>
      </c>
      <c r="D34" s="304" t="s">
        <v>178</v>
      </c>
      <c r="E34" s="304" t="s">
        <v>178</v>
      </c>
      <c r="F34" s="649" t="s">
        <v>2668</v>
      </c>
      <c r="G34" s="304">
        <v>1</v>
      </c>
      <c r="H34" s="646">
        <v>880</v>
      </c>
      <c r="I34" s="278">
        <f t="shared" si="0"/>
        <v>880</v>
      </c>
      <c r="J34" s="286"/>
      <c r="K34" s="146" t="s">
        <v>2669</v>
      </c>
      <c r="L34" s="672"/>
      <c r="M34" s="16"/>
      <c r="N34" s="19">
        <v>44637</v>
      </c>
      <c r="O34" s="16"/>
      <c r="P34" s="56"/>
      <c r="Q34" s="56" t="s">
        <v>2631</v>
      </c>
      <c r="R34" s="21"/>
    </row>
    <row r="35" spans="1:18" s="9" customFormat="1" ht="19.7" customHeight="1">
      <c r="A35" s="17" t="s">
        <v>1375</v>
      </c>
      <c r="B35" s="304"/>
      <c r="C35" s="16">
        <f t="shared" si="1"/>
        <v>23</v>
      </c>
      <c r="D35" s="304" t="s">
        <v>178</v>
      </c>
      <c r="E35" s="304" t="s">
        <v>178</v>
      </c>
      <c r="F35" s="649" t="s">
        <v>2670</v>
      </c>
      <c r="G35" s="304">
        <v>2</v>
      </c>
      <c r="H35" s="646">
        <v>460</v>
      </c>
      <c r="I35" s="278">
        <f t="shared" si="0"/>
        <v>920</v>
      </c>
      <c r="J35" s="286"/>
      <c r="K35" s="146" t="s">
        <v>2531</v>
      </c>
      <c r="L35" s="672"/>
      <c r="M35" s="16"/>
      <c r="N35" s="19">
        <v>44637</v>
      </c>
      <c r="O35" s="16"/>
      <c r="P35" s="56"/>
      <c r="Q35" s="56" t="s">
        <v>2631</v>
      </c>
      <c r="R35" s="21"/>
    </row>
    <row r="36" spans="1:18" s="9" customFormat="1" ht="19.7" customHeight="1">
      <c r="A36" s="17" t="s">
        <v>2649</v>
      </c>
      <c r="B36" s="304"/>
      <c r="C36" s="16">
        <f t="shared" si="1"/>
        <v>24</v>
      </c>
      <c r="D36" s="1076" t="s">
        <v>1923</v>
      </c>
      <c r="E36" s="1076" t="s">
        <v>1923</v>
      </c>
      <c r="F36" s="1080" t="s">
        <v>2671</v>
      </c>
      <c r="G36" s="723">
        <v>1</v>
      </c>
      <c r="H36" s="1081">
        <v>10500</v>
      </c>
      <c r="I36" s="278">
        <f t="shared" si="0"/>
        <v>10500</v>
      </c>
      <c r="J36" s="286"/>
      <c r="K36" s="146"/>
      <c r="L36" s="1082" t="s">
        <v>2659</v>
      </c>
      <c r="M36" s="16"/>
      <c r="N36" s="19">
        <v>44637</v>
      </c>
      <c r="O36" s="16"/>
      <c r="P36" s="56" t="s">
        <v>2640</v>
      </c>
      <c r="Q36" s="56"/>
      <c r="R36" s="21"/>
    </row>
    <row r="37" spans="1:18" s="9" customFormat="1" ht="19.7" customHeight="1">
      <c r="A37" s="17"/>
      <c r="B37" s="17"/>
      <c r="C37" s="16"/>
      <c r="D37" s="16"/>
      <c r="E37" s="16"/>
      <c r="F37" s="177"/>
      <c r="G37" s="17"/>
      <c r="H37" s="278"/>
      <c r="I37" s="278"/>
      <c r="J37" s="286"/>
      <c r="K37" s="146"/>
      <c r="L37" s="672"/>
      <c r="M37" s="16"/>
      <c r="N37" s="19"/>
      <c r="O37" s="16"/>
      <c r="P37" s="56"/>
      <c r="Q37" s="56"/>
      <c r="R37" s="21"/>
    </row>
    <row r="38" spans="1:18" s="9" customFormat="1" ht="19.7" customHeight="1">
      <c r="A38" s="17"/>
      <c r="B38" s="17"/>
      <c r="C38" s="16"/>
      <c r="D38" s="16"/>
      <c r="E38" s="16"/>
      <c r="F38" s="177"/>
      <c r="G38" s="17"/>
      <c r="H38" s="278"/>
      <c r="I38" s="278"/>
      <c r="J38" s="286"/>
      <c r="K38" s="146"/>
      <c r="L38" s="672"/>
      <c r="M38" s="16"/>
      <c r="N38" s="19"/>
      <c r="O38" s="16"/>
      <c r="P38" s="56"/>
      <c r="Q38" s="56"/>
      <c r="R38" s="21"/>
    </row>
    <row r="39" spans="1:18" s="9" customFormat="1" ht="19.7" customHeight="1">
      <c r="A39" s="17"/>
      <c r="B39" s="17"/>
      <c r="C39" s="16"/>
      <c r="D39" s="16"/>
      <c r="E39" s="16"/>
      <c r="F39" s="177"/>
      <c r="G39" s="17"/>
      <c r="H39" s="278"/>
      <c r="I39" s="278"/>
      <c r="J39" s="286"/>
      <c r="K39" s="146"/>
      <c r="L39" s="672"/>
      <c r="M39" s="16"/>
      <c r="N39" s="19"/>
      <c r="O39" s="16"/>
      <c r="P39" s="56"/>
      <c r="Q39" s="56"/>
      <c r="R39" s="21"/>
    </row>
    <row r="40" spans="1:18" s="9" customFormat="1" ht="19.7" customHeight="1">
      <c r="A40" s="17"/>
      <c r="B40" s="17"/>
      <c r="C40" s="16"/>
      <c r="D40" s="16"/>
      <c r="E40" s="16"/>
      <c r="F40" s="673">
        <f>SUM(I13:I38)</f>
        <v>145922</v>
      </c>
      <c r="G40" s="17"/>
      <c r="H40" s="278"/>
      <c r="I40" s="17"/>
      <c r="J40" s="286"/>
      <c r="K40" s="54"/>
      <c r="L40" s="54"/>
      <c r="M40" s="16"/>
      <c r="N40" s="19"/>
      <c r="O40" s="16"/>
      <c r="P40" s="56"/>
      <c r="Q40" s="56"/>
      <c r="R40" s="21"/>
    </row>
    <row r="41" spans="1:18" s="9" customFormat="1" ht="19.7" customHeight="1">
      <c r="A41" s="17"/>
      <c r="B41" s="17"/>
      <c r="C41" s="16"/>
      <c r="D41" s="16"/>
      <c r="E41" s="16"/>
      <c r="F41" s="674"/>
      <c r="G41" s="17"/>
      <c r="H41" s="278"/>
      <c r="J41" s="286"/>
      <c r="K41" s="54"/>
      <c r="L41" s="54"/>
      <c r="M41" s="16"/>
      <c r="N41" s="19"/>
      <c r="O41" s="16"/>
      <c r="P41" s="56"/>
      <c r="Q41" s="56"/>
      <c r="R41" s="21"/>
    </row>
    <row r="42" spans="1:18" s="9" customFormat="1" ht="19.7" customHeight="1">
      <c r="A42" s="17"/>
      <c r="B42" s="17"/>
      <c r="C42" s="16"/>
      <c r="D42" s="16"/>
      <c r="E42" s="16"/>
      <c r="F42" s="177"/>
      <c r="G42" s="17"/>
      <c r="H42" s="278"/>
      <c r="I42" s="53"/>
      <c r="J42" s="286"/>
      <c r="K42" s="54"/>
      <c r="L42" s="54"/>
      <c r="M42" s="16"/>
      <c r="N42" s="19"/>
      <c r="O42" s="16"/>
      <c r="P42" s="56"/>
      <c r="Q42" s="56"/>
      <c r="R42" s="21"/>
    </row>
    <row r="43" spans="1:18" s="9" customFormat="1" ht="19.7" customHeight="1">
      <c r="A43" s="17"/>
      <c r="B43" s="17"/>
      <c r="C43" s="16"/>
      <c r="D43" s="16"/>
      <c r="E43" s="16"/>
      <c r="F43" s="177"/>
      <c r="G43" s="17"/>
      <c r="H43" s="278"/>
      <c r="I43" s="53"/>
      <c r="J43" s="286"/>
      <c r="K43" s="54"/>
      <c r="L43" s="54"/>
      <c r="M43" s="16"/>
      <c r="N43" s="19"/>
      <c r="O43" s="16"/>
      <c r="P43" s="56"/>
      <c r="Q43" s="56"/>
      <c r="R43" s="21"/>
    </row>
    <row r="44" spans="1:18" s="9" customFormat="1" ht="19.7" customHeight="1">
      <c r="A44" s="17"/>
      <c r="B44" s="17"/>
      <c r="C44" s="675"/>
      <c r="D44" s="675"/>
      <c r="E44" s="675"/>
      <c r="F44" s="675"/>
      <c r="G44" s="17"/>
      <c r="H44" s="278"/>
      <c r="I44" s="53"/>
      <c r="J44" s="286"/>
      <c r="K44" s="54"/>
      <c r="L44" s="54"/>
      <c r="M44" s="16"/>
      <c r="N44" s="19"/>
      <c r="O44" s="16"/>
      <c r="P44" s="56"/>
      <c r="Q44" s="56"/>
      <c r="R44" s="21"/>
    </row>
    <row r="45" spans="1:18" s="9" customFormat="1" ht="19.7" customHeight="1">
      <c r="A45" s="17"/>
      <c r="B45" s="17"/>
      <c r="C45" s="16"/>
      <c r="D45" s="163"/>
      <c r="E45" s="163"/>
      <c r="F45" s="177"/>
      <c r="G45" s="17"/>
      <c r="H45" s="54"/>
      <c r="I45" s="54"/>
      <c r="J45" s="676"/>
      <c r="K45" s="54"/>
      <c r="L45" s="54"/>
      <c r="M45" s="16"/>
      <c r="N45" s="19"/>
      <c r="O45" s="16"/>
      <c r="P45" s="56"/>
      <c r="Q45" s="56"/>
      <c r="R45" s="21"/>
    </row>
    <row r="46" spans="1:18" s="9" customFormat="1" ht="19.7" customHeight="1">
      <c r="A46" s="17"/>
      <c r="B46" s="17"/>
      <c r="C46" s="16"/>
      <c r="D46" s="16"/>
      <c r="E46" s="16"/>
      <c r="F46" s="145"/>
      <c r="G46" s="17"/>
      <c r="H46" s="185"/>
      <c r="I46" s="53"/>
      <c r="J46" s="18"/>
      <c r="K46" s="54"/>
      <c r="L46" s="54"/>
      <c r="M46" s="16"/>
      <c r="N46" s="19"/>
      <c r="O46" s="16"/>
      <c r="P46" s="56"/>
      <c r="Q46" s="56"/>
      <c r="R46" s="21"/>
    </row>
    <row r="47" spans="1:18" s="9" customFormat="1" ht="19.7" customHeight="1">
      <c r="A47" s="17"/>
      <c r="B47" s="17"/>
      <c r="C47" s="16"/>
      <c r="D47" s="16"/>
      <c r="E47" s="16"/>
      <c r="F47" s="145"/>
      <c r="G47" s="17"/>
      <c r="H47" s="185"/>
      <c r="I47" s="53"/>
      <c r="J47" s="18"/>
      <c r="K47" s="54"/>
      <c r="L47" s="54"/>
      <c r="M47" s="16"/>
      <c r="N47" s="19"/>
      <c r="O47" s="16"/>
      <c r="P47" s="56"/>
      <c r="Q47" s="56"/>
      <c r="R47" s="21"/>
    </row>
    <row r="48" spans="1:18" s="9" customFormat="1" ht="19.7" customHeight="1">
      <c r="A48" s="17"/>
      <c r="B48" s="17"/>
      <c r="C48" s="16"/>
      <c r="D48" s="16"/>
      <c r="E48" s="16"/>
      <c r="F48" s="674"/>
      <c r="G48" s="465"/>
      <c r="H48" s="468"/>
      <c r="I48" s="278"/>
      <c r="J48" s="677"/>
      <c r="K48" s="54"/>
      <c r="L48" s="54"/>
      <c r="M48" s="16"/>
      <c r="N48" s="19"/>
      <c r="O48" s="16"/>
      <c r="P48" s="56"/>
      <c r="Q48" s="56"/>
      <c r="R48" s="21"/>
    </row>
    <row r="49" spans="1:18" s="9" customFormat="1" ht="19.7" customHeight="1">
      <c r="A49" s="17"/>
      <c r="B49" s="17"/>
      <c r="C49" s="16"/>
      <c r="D49" s="16"/>
      <c r="E49" s="16"/>
      <c r="F49" s="145"/>
      <c r="G49" s="512"/>
      <c r="H49" s="678"/>
      <c r="I49" s="278"/>
      <c r="J49" s="679"/>
      <c r="K49" s="364"/>
      <c r="L49" s="54"/>
      <c r="M49" s="16"/>
      <c r="N49" s="19"/>
      <c r="O49" s="16"/>
      <c r="P49" s="56"/>
      <c r="Q49" s="56"/>
      <c r="R49" s="21"/>
    </row>
    <row r="50" spans="1:18" s="9" customFormat="1" ht="19.7" customHeight="1">
      <c r="A50" s="17"/>
      <c r="B50" s="17"/>
      <c r="C50" s="16"/>
      <c r="D50" s="16"/>
      <c r="E50" s="16"/>
      <c r="F50" s="54"/>
      <c r="G50" s="17"/>
      <c r="H50" s="280"/>
      <c r="I50" s="446"/>
      <c r="J50" s="281"/>
      <c r="K50" s="282"/>
      <c r="L50" s="53"/>
      <c r="M50" s="16"/>
      <c r="N50" s="19"/>
      <c r="O50" s="16"/>
      <c r="P50" s="56"/>
      <c r="Q50" s="56"/>
      <c r="R50" s="21"/>
    </row>
    <row r="51" spans="1:18" s="9" customFormat="1" ht="19.7" customHeight="1">
      <c r="A51" s="17"/>
      <c r="B51" s="17"/>
      <c r="C51" s="16"/>
      <c r="D51" s="16"/>
      <c r="E51" s="16"/>
      <c r="F51" s="177"/>
      <c r="G51" s="465"/>
      <c r="H51" s="278"/>
      <c r="I51" s="446"/>
      <c r="J51" s="677"/>
      <c r="K51" s="177"/>
      <c r="L51" s="53"/>
      <c r="M51" s="16"/>
      <c r="N51" s="19"/>
      <c r="O51" s="16"/>
      <c r="P51" s="56"/>
      <c r="Q51" s="56"/>
      <c r="R51" s="21"/>
    </row>
    <row r="52" spans="1:18" s="9" customFormat="1" ht="19.7" customHeight="1">
      <c r="A52" s="17"/>
      <c r="B52" s="17"/>
      <c r="C52" s="16"/>
      <c r="D52" s="16"/>
      <c r="E52" s="16"/>
      <c r="F52" s="145"/>
      <c r="G52" s="465"/>
      <c r="H52" s="468"/>
      <c r="I52" s="446"/>
      <c r="J52" s="677"/>
      <c r="K52" s="54"/>
      <c r="L52" s="54"/>
      <c r="M52" s="16"/>
      <c r="N52" s="19"/>
      <c r="O52" s="16"/>
      <c r="P52" s="56"/>
      <c r="Q52" s="56"/>
      <c r="R52" s="21"/>
    </row>
    <row r="53" spans="1:18" s="9" customFormat="1" ht="19.7" customHeight="1">
      <c r="A53" s="17"/>
      <c r="B53" s="17"/>
      <c r="C53" s="16"/>
      <c r="D53" s="16"/>
      <c r="E53" s="16"/>
      <c r="F53" s="145"/>
      <c r="G53" s="465"/>
      <c r="H53" s="468"/>
      <c r="I53" s="446"/>
      <c r="J53" s="677"/>
      <c r="K53" s="54"/>
      <c r="L53" s="54"/>
      <c r="M53" s="16"/>
      <c r="N53" s="19"/>
      <c r="O53" s="16"/>
      <c r="P53" s="56"/>
      <c r="Q53" s="56"/>
      <c r="R53" s="21"/>
    </row>
    <row r="54" spans="1:18" s="9" customFormat="1" ht="19.7" customHeight="1">
      <c r="A54" s="17"/>
      <c r="B54" s="17"/>
      <c r="C54" s="16"/>
      <c r="D54" s="16"/>
      <c r="E54" s="16"/>
      <c r="F54" s="145"/>
      <c r="G54" s="512"/>
      <c r="H54" s="678"/>
      <c r="I54" s="278"/>
      <c r="J54" s="679"/>
      <c r="K54" s="364"/>
      <c r="L54" s="54"/>
      <c r="M54" s="16"/>
      <c r="N54" s="19"/>
      <c r="O54" s="16"/>
      <c r="P54" s="56"/>
      <c r="Q54" s="56"/>
      <c r="R54" s="21"/>
    </row>
    <row r="55" spans="1:18" s="9" customFormat="1" ht="19.7" customHeight="1">
      <c r="A55" s="17"/>
      <c r="B55" s="17"/>
      <c r="C55" s="16"/>
      <c r="D55" s="16"/>
      <c r="E55" s="16"/>
      <c r="F55" s="146"/>
      <c r="G55" s="17"/>
      <c r="H55" s="278"/>
      <c r="I55" s="680"/>
      <c r="J55" s="286"/>
      <c r="K55" s="54"/>
      <c r="L55" s="54"/>
      <c r="M55" s="16"/>
      <c r="N55" s="19"/>
      <c r="O55" s="19"/>
      <c r="P55" s="19"/>
      <c r="Q55" s="56"/>
      <c r="R55" s="21"/>
    </row>
    <row r="56" spans="1:18" s="9" customFormat="1" ht="19.7" customHeight="1">
      <c r="A56" s="17"/>
      <c r="B56" s="17"/>
      <c r="C56" s="16"/>
      <c r="D56" s="16"/>
      <c r="E56" s="16"/>
      <c r="F56" s="681"/>
      <c r="G56" s="17"/>
      <c r="H56" s="278"/>
      <c r="I56" s="278"/>
      <c r="J56" s="286"/>
      <c r="K56" s="54"/>
      <c r="L56" s="54"/>
      <c r="M56" s="16"/>
      <c r="N56" s="19"/>
      <c r="O56" s="16"/>
      <c r="P56" s="56"/>
      <c r="Q56" s="56"/>
      <c r="R56" s="21"/>
    </row>
    <row r="57" spans="1:18" s="9" customFormat="1" ht="19.7" customHeight="1">
      <c r="A57" s="17"/>
      <c r="B57" s="17"/>
      <c r="C57" s="16"/>
      <c r="D57" s="16"/>
      <c r="E57" s="16"/>
      <c r="F57" s="146"/>
      <c r="G57" s="17"/>
      <c r="H57" s="278"/>
      <c r="I57" s="680"/>
      <c r="J57" s="286"/>
      <c r="K57" s="54"/>
      <c r="L57" s="54"/>
      <c r="M57" s="16"/>
      <c r="N57" s="19"/>
      <c r="O57" s="16"/>
      <c r="P57" s="56"/>
      <c r="Q57" s="56"/>
      <c r="R57" s="21"/>
    </row>
    <row r="58" spans="1:18" s="9" customFormat="1" ht="19.7" customHeight="1">
      <c r="A58" s="17"/>
      <c r="B58" s="17"/>
      <c r="C58" s="16"/>
      <c r="D58" s="16"/>
      <c r="E58" s="16"/>
      <c r="F58" s="146"/>
      <c r="G58" s="17"/>
      <c r="H58" s="278"/>
      <c r="I58" s="680"/>
      <c r="J58" s="286"/>
      <c r="K58" s="54"/>
      <c r="L58" s="54"/>
      <c r="M58" s="16"/>
      <c r="N58" s="19"/>
      <c r="O58" s="16"/>
      <c r="P58" s="56"/>
      <c r="Q58" s="56"/>
      <c r="R58" s="21"/>
    </row>
    <row r="59" spans="1:18" s="9" customFormat="1" ht="19.7" customHeight="1">
      <c r="A59" s="17"/>
      <c r="B59" s="17"/>
      <c r="C59" s="16"/>
      <c r="D59" s="16"/>
      <c r="E59" s="16"/>
      <c r="F59" s="145"/>
      <c r="G59" s="17"/>
      <c r="H59" s="52"/>
      <c r="I59" s="680"/>
      <c r="J59" s="18"/>
      <c r="K59" s="54"/>
      <c r="L59" s="54"/>
      <c r="M59" s="16"/>
      <c r="N59" s="19"/>
      <c r="O59" s="16"/>
      <c r="P59" s="56"/>
      <c r="Q59" s="56"/>
      <c r="R59" s="21"/>
    </row>
    <row r="60" spans="1:18" s="9" customFormat="1" ht="19.7" customHeight="1">
      <c r="A60" s="17"/>
      <c r="B60" s="17"/>
      <c r="C60" s="16"/>
      <c r="D60" s="16"/>
      <c r="E60" s="16"/>
      <c r="F60" s="145"/>
      <c r="G60" s="17"/>
      <c r="H60" s="52"/>
      <c r="I60" s="680"/>
      <c r="J60" s="18"/>
      <c r="K60" s="54"/>
      <c r="L60" s="54"/>
      <c r="M60" s="16"/>
      <c r="N60" s="19"/>
      <c r="O60" s="16"/>
      <c r="P60" s="56"/>
      <c r="Q60" s="56"/>
      <c r="R60" s="21"/>
    </row>
    <row r="61" spans="1:18" ht="19.7" customHeight="1">
      <c r="A61" s="54"/>
      <c r="B61" s="54"/>
      <c r="C61" s="16"/>
      <c r="D61" s="17"/>
      <c r="E61" s="17"/>
      <c r="F61" s="145"/>
      <c r="G61" s="17"/>
      <c r="H61" s="52"/>
      <c r="I61" s="680"/>
      <c r="J61" s="18"/>
      <c r="K61" s="54"/>
      <c r="L61" s="146"/>
      <c r="M61" s="16"/>
      <c r="N61" s="19"/>
      <c r="O61" s="16"/>
      <c r="P61" s="56"/>
      <c r="Q61" s="56"/>
      <c r="R61" s="21"/>
    </row>
    <row r="62" spans="1:18" ht="19.7" customHeight="1">
      <c r="A62" s="54"/>
      <c r="B62" s="54"/>
      <c r="C62" s="16"/>
      <c r="D62" s="16"/>
      <c r="E62" s="16"/>
      <c r="F62" s="177"/>
      <c r="G62" s="17"/>
      <c r="H62" s="52"/>
      <c r="I62" s="278"/>
      <c r="J62" s="18"/>
      <c r="K62" s="54"/>
      <c r="L62" s="54"/>
      <c r="M62" s="16"/>
      <c r="N62" s="19"/>
      <c r="O62" s="16"/>
      <c r="P62" s="56"/>
      <c r="Q62" s="56"/>
      <c r="R62" s="21"/>
    </row>
    <row r="63" spans="1:18" ht="19.7" customHeight="1">
      <c r="A63" s="54"/>
      <c r="B63" s="54"/>
      <c r="C63" s="16"/>
      <c r="D63" s="16"/>
      <c r="E63" s="16"/>
      <c r="F63" s="145"/>
      <c r="G63" s="17"/>
      <c r="H63" s="52"/>
      <c r="I63" s="680"/>
      <c r="J63" s="18"/>
      <c r="K63" s="54"/>
      <c r="L63" s="146"/>
      <c r="M63" s="16"/>
      <c r="N63" s="19"/>
      <c r="O63" s="16"/>
      <c r="P63" s="56"/>
      <c r="Q63" s="482"/>
      <c r="R63" s="21"/>
    </row>
    <row r="64" spans="1:18" ht="19.7" customHeight="1">
      <c r="A64" s="54"/>
      <c r="B64" s="54"/>
      <c r="C64" s="16"/>
      <c r="D64" s="16"/>
      <c r="E64" s="16"/>
      <c r="F64" s="145"/>
      <c r="G64" s="17"/>
      <c r="H64" s="52"/>
      <c r="I64" s="680"/>
      <c r="J64" s="18"/>
      <c r="K64" s="54"/>
      <c r="L64" s="146"/>
      <c r="M64" s="16"/>
      <c r="N64" s="19"/>
      <c r="O64" s="16"/>
      <c r="P64" s="56"/>
      <c r="Q64" s="56"/>
      <c r="R64" s="21"/>
    </row>
    <row r="65" spans="1:18" ht="19.7" customHeight="1">
      <c r="A65" s="54"/>
      <c r="B65" s="54"/>
      <c r="C65" s="16"/>
      <c r="D65" s="16"/>
      <c r="E65" s="16"/>
      <c r="F65" s="145"/>
      <c r="G65" s="17"/>
      <c r="H65" s="52"/>
      <c r="I65" s="680"/>
      <c r="J65" s="18"/>
      <c r="K65" s="54"/>
      <c r="L65" s="146"/>
      <c r="M65" s="16"/>
      <c r="N65" s="19"/>
      <c r="O65" s="16"/>
      <c r="P65" s="56"/>
      <c r="Q65" s="56"/>
      <c r="R65" s="21"/>
    </row>
    <row r="66" spans="1:18" ht="19.7" customHeight="1">
      <c r="A66" s="54"/>
      <c r="B66" s="54"/>
      <c r="C66" s="16"/>
      <c r="D66" s="16"/>
      <c r="E66" s="16"/>
      <c r="F66" s="145"/>
      <c r="G66" s="17"/>
      <c r="H66" s="52"/>
      <c r="I66" s="680">
        <f t="shared" ref="I66:I71" si="2">G66*H66</f>
        <v>0</v>
      </c>
      <c r="J66" s="18"/>
      <c r="K66" s="54"/>
      <c r="L66" s="146"/>
      <c r="M66" s="16"/>
      <c r="N66" s="19"/>
      <c r="O66" s="16"/>
      <c r="P66" s="56"/>
      <c r="Q66" s="56"/>
      <c r="R66" s="21"/>
    </row>
    <row r="67" spans="1:18" ht="19.7" customHeight="1">
      <c r="A67" s="54"/>
      <c r="B67" s="54"/>
      <c r="C67" s="16"/>
      <c r="D67" s="16"/>
      <c r="E67" s="16"/>
      <c r="F67" s="145"/>
      <c r="G67" s="17"/>
      <c r="H67" s="52"/>
      <c r="I67" s="680">
        <f t="shared" si="2"/>
        <v>0</v>
      </c>
      <c r="J67" s="18"/>
      <c r="K67" s="54"/>
      <c r="L67" s="146"/>
      <c r="M67" s="16"/>
      <c r="N67" s="19"/>
      <c r="O67" s="16"/>
      <c r="P67" s="56"/>
      <c r="Q67" s="56"/>
      <c r="R67" s="21"/>
    </row>
    <row r="68" spans="1:18" ht="19.7" customHeight="1">
      <c r="A68" s="54"/>
      <c r="B68" s="54"/>
      <c r="C68" s="16"/>
      <c r="D68" s="16"/>
      <c r="E68" s="16"/>
      <c r="F68" s="145"/>
      <c r="G68" s="17"/>
      <c r="H68" s="52"/>
      <c r="I68" s="680">
        <f t="shared" si="2"/>
        <v>0</v>
      </c>
      <c r="J68" s="18"/>
      <c r="K68" s="54"/>
      <c r="L68" s="146"/>
      <c r="M68" s="16"/>
      <c r="N68" s="19"/>
      <c r="O68" s="16"/>
      <c r="P68" s="56"/>
      <c r="Q68" s="56"/>
      <c r="R68" s="21"/>
    </row>
    <row r="69" spans="1:18" ht="19.7" customHeight="1">
      <c r="A69" s="54"/>
      <c r="B69" s="54"/>
      <c r="C69" s="16"/>
      <c r="D69" s="16"/>
      <c r="E69" s="16"/>
      <c r="F69" s="145"/>
      <c r="G69" s="17"/>
      <c r="H69" s="52"/>
      <c r="I69" s="680">
        <f t="shared" si="2"/>
        <v>0</v>
      </c>
      <c r="J69" s="18"/>
      <c r="K69" s="54"/>
      <c r="L69" s="146"/>
      <c r="M69" s="16"/>
      <c r="N69" s="19"/>
      <c r="O69" s="16"/>
      <c r="P69" s="56"/>
      <c r="Q69" s="56"/>
      <c r="R69" s="21"/>
    </row>
    <row r="70" spans="1:18" ht="19.7" customHeight="1">
      <c r="A70" s="54"/>
      <c r="B70" s="54"/>
      <c r="C70" s="16"/>
      <c r="D70" s="16"/>
      <c r="E70" s="16"/>
      <c r="F70" s="145"/>
      <c r="G70" s="17"/>
      <c r="H70" s="52"/>
      <c r="I70" s="680">
        <f t="shared" si="2"/>
        <v>0</v>
      </c>
      <c r="J70" s="18"/>
      <c r="K70" s="54"/>
      <c r="L70" s="146"/>
      <c r="M70" s="16"/>
      <c r="N70" s="19"/>
      <c r="O70" s="16"/>
      <c r="P70" s="56"/>
      <c r="Q70" s="56"/>
      <c r="R70" s="21"/>
    </row>
    <row r="71" spans="1:18" ht="19.7" customHeight="1">
      <c r="A71" s="54"/>
      <c r="B71" s="54"/>
      <c r="C71" s="16"/>
      <c r="D71" s="16"/>
      <c r="E71" s="16"/>
      <c r="F71" s="145"/>
      <c r="G71" s="17"/>
      <c r="H71" s="52"/>
      <c r="I71" s="680">
        <f t="shared" si="2"/>
        <v>0</v>
      </c>
      <c r="J71" s="18"/>
      <c r="K71" s="54"/>
      <c r="L71" s="146"/>
      <c r="M71" s="16"/>
      <c r="N71" s="19"/>
      <c r="O71" s="16"/>
      <c r="P71" s="56"/>
      <c r="Q71" s="56"/>
      <c r="R71" s="21"/>
    </row>
    <row r="72" spans="1:18">
      <c r="I72" s="200"/>
    </row>
  </sheetData>
  <autoFilter ref="C10:P47" xr:uid="{3E603C3D-7ED3-465B-90C1-FB0D6646AC8A}"/>
  <mergeCells count="8">
    <mergeCell ref="C6:E6"/>
    <mergeCell ref="C11:F11"/>
    <mergeCell ref="C2:E2"/>
    <mergeCell ref="H2:J2"/>
    <mergeCell ref="C3:E3"/>
    <mergeCell ref="C4:E4"/>
    <mergeCell ref="K4:L5"/>
    <mergeCell ref="C5:E5"/>
  </mergeCells>
  <phoneticPr fontId="3"/>
  <dataValidations count="1">
    <dataValidation imeMode="hiragana" allowBlank="1" showInputMessage="1" showErrorMessage="1" sqref="K14 JG14 TC14 ACY14 AMU14 AWQ14 BGM14 BQI14 CAE14 CKA14 CTW14 DDS14 DNO14 DXK14 EHG14 ERC14 FAY14 FKU14 FUQ14 GEM14 GOI14 GYE14 HIA14 HRW14 IBS14 ILO14 IVK14 JFG14 JPC14 JYY14 KIU14 KSQ14 LCM14 LMI14 LWE14 MGA14 MPW14 MZS14 NJO14 NTK14 ODG14 ONC14 OWY14 PGU14 PQQ14 QAM14 QKI14 QUE14 REA14 RNW14 RXS14 SHO14 SRK14 TBG14 TLC14 TUY14 UEU14 UOQ14 UYM14 VII14 VSE14 WCA14 WLW14 WVS14 K65550 JG65550 TC65550 ACY65550 AMU65550 AWQ65550 BGM65550 BQI65550 CAE65550 CKA65550 CTW65550 DDS65550 DNO65550 DXK65550 EHG65550 ERC65550 FAY65550 FKU65550 FUQ65550 GEM65550 GOI65550 GYE65550 HIA65550 HRW65550 IBS65550 ILO65550 IVK65550 JFG65550 JPC65550 JYY65550 KIU65550 KSQ65550 LCM65550 LMI65550 LWE65550 MGA65550 MPW65550 MZS65550 NJO65550 NTK65550 ODG65550 ONC65550 OWY65550 PGU65550 PQQ65550 QAM65550 QKI65550 QUE65550 REA65550 RNW65550 RXS65550 SHO65550 SRK65550 TBG65550 TLC65550 TUY65550 UEU65550 UOQ65550 UYM65550 VII65550 VSE65550 WCA65550 WLW65550 WVS65550 K131086 JG131086 TC131086 ACY131086 AMU131086 AWQ131086 BGM131086 BQI131086 CAE131086 CKA131086 CTW131086 DDS131086 DNO131086 DXK131086 EHG131086 ERC131086 FAY131086 FKU131086 FUQ131086 GEM131086 GOI131086 GYE131086 HIA131086 HRW131086 IBS131086 ILO131086 IVK131086 JFG131086 JPC131086 JYY131086 KIU131086 KSQ131086 LCM131086 LMI131086 LWE131086 MGA131086 MPW131086 MZS131086 NJO131086 NTK131086 ODG131086 ONC131086 OWY131086 PGU131086 PQQ131086 QAM131086 QKI131086 QUE131086 REA131086 RNW131086 RXS131086 SHO131086 SRK131086 TBG131086 TLC131086 TUY131086 UEU131086 UOQ131086 UYM131086 VII131086 VSE131086 WCA131086 WLW131086 WVS131086 K196622 JG196622 TC196622 ACY196622 AMU196622 AWQ196622 BGM196622 BQI196622 CAE196622 CKA196622 CTW196622 DDS196622 DNO196622 DXK196622 EHG196622 ERC196622 FAY196622 FKU196622 FUQ196622 GEM196622 GOI196622 GYE196622 HIA196622 HRW196622 IBS196622 ILO196622 IVK196622 JFG196622 JPC196622 JYY196622 KIU196622 KSQ196622 LCM196622 LMI196622 LWE196622 MGA196622 MPW196622 MZS196622 NJO196622 NTK196622 ODG196622 ONC196622 OWY196622 PGU196622 PQQ196622 QAM196622 QKI196622 QUE196622 REA196622 RNW196622 RXS196622 SHO196622 SRK196622 TBG196622 TLC196622 TUY196622 UEU196622 UOQ196622 UYM196622 VII196622 VSE196622 WCA196622 WLW196622 WVS196622 K262158 JG262158 TC262158 ACY262158 AMU262158 AWQ262158 BGM262158 BQI262158 CAE262158 CKA262158 CTW262158 DDS262158 DNO262158 DXK262158 EHG262158 ERC262158 FAY262158 FKU262158 FUQ262158 GEM262158 GOI262158 GYE262158 HIA262158 HRW262158 IBS262158 ILO262158 IVK262158 JFG262158 JPC262158 JYY262158 KIU262158 KSQ262158 LCM262158 LMI262158 LWE262158 MGA262158 MPW262158 MZS262158 NJO262158 NTK262158 ODG262158 ONC262158 OWY262158 PGU262158 PQQ262158 QAM262158 QKI262158 QUE262158 REA262158 RNW262158 RXS262158 SHO262158 SRK262158 TBG262158 TLC262158 TUY262158 UEU262158 UOQ262158 UYM262158 VII262158 VSE262158 WCA262158 WLW262158 WVS262158 K327694 JG327694 TC327694 ACY327694 AMU327694 AWQ327694 BGM327694 BQI327694 CAE327694 CKA327694 CTW327694 DDS327694 DNO327694 DXK327694 EHG327694 ERC327694 FAY327694 FKU327694 FUQ327694 GEM327694 GOI327694 GYE327694 HIA327694 HRW327694 IBS327694 ILO327694 IVK327694 JFG327694 JPC327694 JYY327694 KIU327694 KSQ327694 LCM327694 LMI327694 LWE327694 MGA327694 MPW327694 MZS327694 NJO327694 NTK327694 ODG327694 ONC327694 OWY327694 PGU327694 PQQ327694 QAM327694 QKI327694 QUE327694 REA327694 RNW327694 RXS327694 SHO327694 SRK327694 TBG327694 TLC327694 TUY327694 UEU327694 UOQ327694 UYM327694 VII327694 VSE327694 WCA327694 WLW327694 WVS327694 K393230 JG393230 TC393230 ACY393230 AMU393230 AWQ393230 BGM393230 BQI393230 CAE393230 CKA393230 CTW393230 DDS393230 DNO393230 DXK393230 EHG393230 ERC393230 FAY393230 FKU393230 FUQ393230 GEM393230 GOI393230 GYE393230 HIA393230 HRW393230 IBS393230 ILO393230 IVK393230 JFG393230 JPC393230 JYY393230 KIU393230 KSQ393230 LCM393230 LMI393230 LWE393230 MGA393230 MPW393230 MZS393230 NJO393230 NTK393230 ODG393230 ONC393230 OWY393230 PGU393230 PQQ393230 QAM393230 QKI393230 QUE393230 REA393230 RNW393230 RXS393230 SHO393230 SRK393230 TBG393230 TLC393230 TUY393230 UEU393230 UOQ393230 UYM393230 VII393230 VSE393230 WCA393230 WLW393230 WVS393230 K458766 JG458766 TC458766 ACY458766 AMU458766 AWQ458766 BGM458766 BQI458766 CAE458766 CKA458766 CTW458766 DDS458766 DNO458766 DXK458766 EHG458766 ERC458766 FAY458766 FKU458766 FUQ458766 GEM458766 GOI458766 GYE458766 HIA458766 HRW458766 IBS458766 ILO458766 IVK458766 JFG458766 JPC458766 JYY458766 KIU458766 KSQ458766 LCM458766 LMI458766 LWE458766 MGA458766 MPW458766 MZS458766 NJO458766 NTK458766 ODG458766 ONC458766 OWY458766 PGU458766 PQQ458766 QAM458766 QKI458766 QUE458766 REA458766 RNW458766 RXS458766 SHO458766 SRK458766 TBG458766 TLC458766 TUY458766 UEU458766 UOQ458766 UYM458766 VII458766 VSE458766 WCA458766 WLW458766 WVS458766 K524302 JG524302 TC524302 ACY524302 AMU524302 AWQ524302 BGM524302 BQI524302 CAE524302 CKA524302 CTW524302 DDS524302 DNO524302 DXK524302 EHG524302 ERC524302 FAY524302 FKU524302 FUQ524302 GEM524302 GOI524302 GYE524302 HIA524302 HRW524302 IBS524302 ILO524302 IVK524302 JFG524302 JPC524302 JYY524302 KIU524302 KSQ524302 LCM524302 LMI524302 LWE524302 MGA524302 MPW524302 MZS524302 NJO524302 NTK524302 ODG524302 ONC524302 OWY524302 PGU524302 PQQ524302 QAM524302 QKI524302 QUE524302 REA524302 RNW524302 RXS524302 SHO524302 SRK524302 TBG524302 TLC524302 TUY524302 UEU524302 UOQ524302 UYM524302 VII524302 VSE524302 WCA524302 WLW524302 WVS524302 K589838 JG589838 TC589838 ACY589838 AMU589838 AWQ589838 BGM589838 BQI589838 CAE589838 CKA589838 CTW589838 DDS589838 DNO589838 DXK589838 EHG589838 ERC589838 FAY589838 FKU589838 FUQ589838 GEM589838 GOI589838 GYE589838 HIA589838 HRW589838 IBS589838 ILO589838 IVK589838 JFG589838 JPC589838 JYY589838 KIU589838 KSQ589838 LCM589838 LMI589838 LWE589838 MGA589838 MPW589838 MZS589838 NJO589838 NTK589838 ODG589838 ONC589838 OWY589838 PGU589838 PQQ589838 QAM589838 QKI589838 QUE589838 REA589838 RNW589838 RXS589838 SHO589838 SRK589838 TBG589838 TLC589838 TUY589838 UEU589838 UOQ589838 UYM589838 VII589838 VSE589838 WCA589838 WLW589838 WVS589838 K655374 JG655374 TC655374 ACY655374 AMU655374 AWQ655374 BGM655374 BQI655374 CAE655374 CKA655374 CTW655374 DDS655374 DNO655374 DXK655374 EHG655374 ERC655374 FAY655374 FKU655374 FUQ655374 GEM655374 GOI655374 GYE655374 HIA655374 HRW655374 IBS655374 ILO655374 IVK655374 JFG655374 JPC655374 JYY655374 KIU655374 KSQ655374 LCM655374 LMI655374 LWE655374 MGA655374 MPW655374 MZS655374 NJO655374 NTK655374 ODG655374 ONC655374 OWY655374 PGU655374 PQQ655374 QAM655374 QKI655374 QUE655374 REA655374 RNW655374 RXS655374 SHO655374 SRK655374 TBG655374 TLC655374 TUY655374 UEU655374 UOQ655374 UYM655374 VII655374 VSE655374 WCA655374 WLW655374 WVS655374 K720910 JG720910 TC720910 ACY720910 AMU720910 AWQ720910 BGM720910 BQI720910 CAE720910 CKA720910 CTW720910 DDS720910 DNO720910 DXK720910 EHG720910 ERC720910 FAY720910 FKU720910 FUQ720910 GEM720910 GOI720910 GYE720910 HIA720910 HRW720910 IBS720910 ILO720910 IVK720910 JFG720910 JPC720910 JYY720910 KIU720910 KSQ720910 LCM720910 LMI720910 LWE720910 MGA720910 MPW720910 MZS720910 NJO720910 NTK720910 ODG720910 ONC720910 OWY720910 PGU720910 PQQ720910 QAM720910 QKI720910 QUE720910 REA720910 RNW720910 RXS720910 SHO720910 SRK720910 TBG720910 TLC720910 TUY720910 UEU720910 UOQ720910 UYM720910 VII720910 VSE720910 WCA720910 WLW720910 WVS720910 K786446 JG786446 TC786446 ACY786446 AMU786446 AWQ786446 BGM786446 BQI786446 CAE786446 CKA786446 CTW786446 DDS786446 DNO786446 DXK786446 EHG786446 ERC786446 FAY786446 FKU786446 FUQ786446 GEM786446 GOI786446 GYE786446 HIA786446 HRW786446 IBS786446 ILO786446 IVK786446 JFG786446 JPC786446 JYY786446 KIU786446 KSQ786446 LCM786446 LMI786446 LWE786446 MGA786446 MPW786446 MZS786446 NJO786446 NTK786446 ODG786446 ONC786446 OWY786446 PGU786446 PQQ786446 QAM786446 QKI786446 QUE786446 REA786446 RNW786446 RXS786446 SHO786446 SRK786446 TBG786446 TLC786446 TUY786446 UEU786446 UOQ786446 UYM786446 VII786446 VSE786446 WCA786446 WLW786446 WVS786446 K851982 JG851982 TC851982 ACY851982 AMU851982 AWQ851982 BGM851982 BQI851982 CAE851982 CKA851982 CTW851982 DDS851982 DNO851982 DXK851982 EHG851982 ERC851982 FAY851982 FKU851982 FUQ851982 GEM851982 GOI851982 GYE851982 HIA851982 HRW851982 IBS851982 ILO851982 IVK851982 JFG851982 JPC851982 JYY851982 KIU851982 KSQ851982 LCM851982 LMI851982 LWE851982 MGA851982 MPW851982 MZS851982 NJO851982 NTK851982 ODG851982 ONC851982 OWY851982 PGU851982 PQQ851982 QAM851982 QKI851982 QUE851982 REA851982 RNW851982 RXS851982 SHO851982 SRK851982 TBG851982 TLC851982 TUY851982 UEU851982 UOQ851982 UYM851982 VII851982 VSE851982 WCA851982 WLW851982 WVS851982 K917518 JG917518 TC917518 ACY917518 AMU917518 AWQ917518 BGM917518 BQI917518 CAE917518 CKA917518 CTW917518 DDS917518 DNO917518 DXK917518 EHG917518 ERC917518 FAY917518 FKU917518 FUQ917518 GEM917518 GOI917518 GYE917518 HIA917518 HRW917518 IBS917518 ILO917518 IVK917518 JFG917518 JPC917518 JYY917518 KIU917518 KSQ917518 LCM917518 LMI917518 LWE917518 MGA917518 MPW917518 MZS917518 NJO917518 NTK917518 ODG917518 ONC917518 OWY917518 PGU917518 PQQ917518 QAM917518 QKI917518 QUE917518 REA917518 RNW917518 RXS917518 SHO917518 SRK917518 TBG917518 TLC917518 TUY917518 UEU917518 UOQ917518 UYM917518 VII917518 VSE917518 WCA917518 WLW917518 WVS917518 K983054 JG983054 TC983054 ACY983054 AMU983054 AWQ983054 BGM983054 BQI983054 CAE983054 CKA983054 CTW983054 DDS983054 DNO983054 DXK983054 EHG983054 ERC983054 FAY983054 FKU983054 FUQ983054 GEM983054 GOI983054 GYE983054 HIA983054 HRW983054 IBS983054 ILO983054 IVK983054 JFG983054 JPC983054 JYY983054 KIU983054 KSQ983054 LCM983054 LMI983054 LWE983054 MGA983054 MPW983054 MZS983054 NJO983054 NTK983054 ODG983054 ONC983054 OWY983054 PGU983054 PQQ983054 QAM983054 QKI983054 QUE983054 REA983054 RNW983054 RXS983054 SHO983054 SRK983054 TBG983054 TLC983054 TUY983054 UEU983054 UOQ983054 UYM983054 VII983054 VSE983054 WCA983054 WLW983054 WVS983054 K16:K18 JG16:JG18 TC16:TC18 ACY16:ACY18 AMU16:AMU18 AWQ16:AWQ18 BGM16:BGM18 BQI16:BQI18 CAE16:CAE18 CKA16:CKA18 CTW16:CTW18 DDS16:DDS18 DNO16:DNO18 DXK16:DXK18 EHG16:EHG18 ERC16:ERC18 FAY16:FAY18 FKU16:FKU18 FUQ16:FUQ18 GEM16:GEM18 GOI16:GOI18 GYE16:GYE18 HIA16:HIA18 HRW16:HRW18 IBS16:IBS18 ILO16:ILO18 IVK16:IVK18 JFG16:JFG18 JPC16:JPC18 JYY16:JYY18 KIU16:KIU18 KSQ16:KSQ18 LCM16:LCM18 LMI16:LMI18 LWE16:LWE18 MGA16:MGA18 MPW16:MPW18 MZS16:MZS18 NJO16:NJO18 NTK16:NTK18 ODG16:ODG18 ONC16:ONC18 OWY16:OWY18 PGU16:PGU18 PQQ16:PQQ18 QAM16:QAM18 QKI16:QKI18 QUE16:QUE18 REA16:REA18 RNW16:RNW18 RXS16:RXS18 SHO16:SHO18 SRK16:SRK18 TBG16:TBG18 TLC16:TLC18 TUY16:TUY18 UEU16:UEU18 UOQ16:UOQ18 UYM16:UYM18 VII16:VII18 VSE16:VSE18 WCA16:WCA18 WLW16:WLW18 WVS16:WVS18 K65552:K65554 JG65552:JG65554 TC65552:TC65554 ACY65552:ACY65554 AMU65552:AMU65554 AWQ65552:AWQ65554 BGM65552:BGM65554 BQI65552:BQI65554 CAE65552:CAE65554 CKA65552:CKA65554 CTW65552:CTW65554 DDS65552:DDS65554 DNO65552:DNO65554 DXK65552:DXK65554 EHG65552:EHG65554 ERC65552:ERC65554 FAY65552:FAY65554 FKU65552:FKU65554 FUQ65552:FUQ65554 GEM65552:GEM65554 GOI65552:GOI65554 GYE65552:GYE65554 HIA65552:HIA65554 HRW65552:HRW65554 IBS65552:IBS65554 ILO65552:ILO65554 IVK65552:IVK65554 JFG65552:JFG65554 JPC65552:JPC65554 JYY65552:JYY65554 KIU65552:KIU65554 KSQ65552:KSQ65554 LCM65552:LCM65554 LMI65552:LMI65554 LWE65552:LWE65554 MGA65552:MGA65554 MPW65552:MPW65554 MZS65552:MZS65554 NJO65552:NJO65554 NTK65552:NTK65554 ODG65552:ODG65554 ONC65552:ONC65554 OWY65552:OWY65554 PGU65552:PGU65554 PQQ65552:PQQ65554 QAM65552:QAM65554 QKI65552:QKI65554 QUE65552:QUE65554 REA65552:REA65554 RNW65552:RNW65554 RXS65552:RXS65554 SHO65552:SHO65554 SRK65552:SRK65554 TBG65552:TBG65554 TLC65552:TLC65554 TUY65552:TUY65554 UEU65552:UEU65554 UOQ65552:UOQ65554 UYM65552:UYM65554 VII65552:VII65554 VSE65552:VSE65554 WCA65552:WCA65554 WLW65552:WLW65554 WVS65552:WVS65554 K131088:K131090 JG131088:JG131090 TC131088:TC131090 ACY131088:ACY131090 AMU131088:AMU131090 AWQ131088:AWQ131090 BGM131088:BGM131090 BQI131088:BQI131090 CAE131088:CAE131090 CKA131088:CKA131090 CTW131088:CTW131090 DDS131088:DDS131090 DNO131088:DNO131090 DXK131088:DXK131090 EHG131088:EHG131090 ERC131088:ERC131090 FAY131088:FAY131090 FKU131088:FKU131090 FUQ131088:FUQ131090 GEM131088:GEM131090 GOI131088:GOI131090 GYE131088:GYE131090 HIA131088:HIA131090 HRW131088:HRW131090 IBS131088:IBS131090 ILO131088:ILO131090 IVK131088:IVK131090 JFG131088:JFG131090 JPC131088:JPC131090 JYY131088:JYY131090 KIU131088:KIU131090 KSQ131088:KSQ131090 LCM131088:LCM131090 LMI131088:LMI131090 LWE131088:LWE131090 MGA131088:MGA131090 MPW131088:MPW131090 MZS131088:MZS131090 NJO131088:NJO131090 NTK131088:NTK131090 ODG131088:ODG131090 ONC131088:ONC131090 OWY131088:OWY131090 PGU131088:PGU131090 PQQ131088:PQQ131090 QAM131088:QAM131090 QKI131088:QKI131090 QUE131088:QUE131090 REA131088:REA131090 RNW131088:RNW131090 RXS131088:RXS131090 SHO131088:SHO131090 SRK131088:SRK131090 TBG131088:TBG131090 TLC131088:TLC131090 TUY131088:TUY131090 UEU131088:UEU131090 UOQ131088:UOQ131090 UYM131088:UYM131090 VII131088:VII131090 VSE131088:VSE131090 WCA131088:WCA131090 WLW131088:WLW131090 WVS131088:WVS131090 K196624:K196626 JG196624:JG196626 TC196624:TC196626 ACY196624:ACY196626 AMU196624:AMU196626 AWQ196624:AWQ196626 BGM196624:BGM196626 BQI196624:BQI196626 CAE196624:CAE196626 CKA196624:CKA196626 CTW196624:CTW196626 DDS196624:DDS196626 DNO196624:DNO196626 DXK196624:DXK196626 EHG196624:EHG196626 ERC196624:ERC196626 FAY196624:FAY196626 FKU196624:FKU196626 FUQ196624:FUQ196626 GEM196624:GEM196626 GOI196624:GOI196626 GYE196624:GYE196626 HIA196624:HIA196626 HRW196624:HRW196626 IBS196624:IBS196626 ILO196624:ILO196626 IVK196624:IVK196626 JFG196624:JFG196626 JPC196624:JPC196626 JYY196624:JYY196626 KIU196624:KIU196626 KSQ196624:KSQ196626 LCM196624:LCM196626 LMI196624:LMI196626 LWE196624:LWE196626 MGA196624:MGA196626 MPW196624:MPW196626 MZS196624:MZS196626 NJO196624:NJO196626 NTK196624:NTK196626 ODG196624:ODG196626 ONC196624:ONC196626 OWY196624:OWY196626 PGU196624:PGU196626 PQQ196624:PQQ196626 QAM196624:QAM196626 QKI196624:QKI196626 QUE196624:QUE196626 REA196624:REA196626 RNW196624:RNW196626 RXS196624:RXS196626 SHO196624:SHO196626 SRK196624:SRK196626 TBG196624:TBG196626 TLC196624:TLC196626 TUY196624:TUY196626 UEU196624:UEU196626 UOQ196624:UOQ196626 UYM196624:UYM196626 VII196624:VII196626 VSE196624:VSE196626 WCA196624:WCA196626 WLW196624:WLW196626 WVS196624:WVS196626 K262160:K262162 JG262160:JG262162 TC262160:TC262162 ACY262160:ACY262162 AMU262160:AMU262162 AWQ262160:AWQ262162 BGM262160:BGM262162 BQI262160:BQI262162 CAE262160:CAE262162 CKA262160:CKA262162 CTW262160:CTW262162 DDS262160:DDS262162 DNO262160:DNO262162 DXK262160:DXK262162 EHG262160:EHG262162 ERC262160:ERC262162 FAY262160:FAY262162 FKU262160:FKU262162 FUQ262160:FUQ262162 GEM262160:GEM262162 GOI262160:GOI262162 GYE262160:GYE262162 HIA262160:HIA262162 HRW262160:HRW262162 IBS262160:IBS262162 ILO262160:ILO262162 IVK262160:IVK262162 JFG262160:JFG262162 JPC262160:JPC262162 JYY262160:JYY262162 KIU262160:KIU262162 KSQ262160:KSQ262162 LCM262160:LCM262162 LMI262160:LMI262162 LWE262160:LWE262162 MGA262160:MGA262162 MPW262160:MPW262162 MZS262160:MZS262162 NJO262160:NJO262162 NTK262160:NTK262162 ODG262160:ODG262162 ONC262160:ONC262162 OWY262160:OWY262162 PGU262160:PGU262162 PQQ262160:PQQ262162 QAM262160:QAM262162 QKI262160:QKI262162 QUE262160:QUE262162 REA262160:REA262162 RNW262160:RNW262162 RXS262160:RXS262162 SHO262160:SHO262162 SRK262160:SRK262162 TBG262160:TBG262162 TLC262160:TLC262162 TUY262160:TUY262162 UEU262160:UEU262162 UOQ262160:UOQ262162 UYM262160:UYM262162 VII262160:VII262162 VSE262160:VSE262162 WCA262160:WCA262162 WLW262160:WLW262162 WVS262160:WVS262162 K327696:K327698 JG327696:JG327698 TC327696:TC327698 ACY327696:ACY327698 AMU327696:AMU327698 AWQ327696:AWQ327698 BGM327696:BGM327698 BQI327696:BQI327698 CAE327696:CAE327698 CKA327696:CKA327698 CTW327696:CTW327698 DDS327696:DDS327698 DNO327696:DNO327698 DXK327696:DXK327698 EHG327696:EHG327698 ERC327696:ERC327698 FAY327696:FAY327698 FKU327696:FKU327698 FUQ327696:FUQ327698 GEM327696:GEM327698 GOI327696:GOI327698 GYE327696:GYE327698 HIA327696:HIA327698 HRW327696:HRW327698 IBS327696:IBS327698 ILO327696:ILO327698 IVK327696:IVK327698 JFG327696:JFG327698 JPC327696:JPC327698 JYY327696:JYY327698 KIU327696:KIU327698 KSQ327696:KSQ327698 LCM327696:LCM327698 LMI327696:LMI327698 LWE327696:LWE327698 MGA327696:MGA327698 MPW327696:MPW327698 MZS327696:MZS327698 NJO327696:NJO327698 NTK327696:NTK327698 ODG327696:ODG327698 ONC327696:ONC327698 OWY327696:OWY327698 PGU327696:PGU327698 PQQ327696:PQQ327698 QAM327696:QAM327698 QKI327696:QKI327698 QUE327696:QUE327698 REA327696:REA327698 RNW327696:RNW327698 RXS327696:RXS327698 SHO327696:SHO327698 SRK327696:SRK327698 TBG327696:TBG327698 TLC327696:TLC327698 TUY327696:TUY327698 UEU327696:UEU327698 UOQ327696:UOQ327698 UYM327696:UYM327698 VII327696:VII327698 VSE327696:VSE327698 WCA327696:WCA327698 WLW327696:WLW327698 WVS327696:WVS327698 K393232:K393234 JG393232:JG393234 TC393232:TC393234 ACY393232:ACY393234 AMU393232:AMU393234 AWQ393232:AWQ393234 BGM393232:BGM393234 BQI393232:BQI393234 CAE393232:CAE393234 CKA393232:CKA393234 CTW393232:CTW393234 DDS393232:DDS393234 DNO393232:DNO393234 DXK393232:DXK393234 EHG393232:EHG393234 ERC393232:ERC393234 FAY393232:FAY393234 FKU393232:FKU393234 FUQ393232:FUQ393234 GEM393232:GEM393234 GOI393232:GOI393234 GYE393232:GYE393234 HIA393232:HIA393234 HRW393232:HRW393234 IBS393232:IBS393234 ILO393232:ILO393234 IVK393232:IVK393234 JFG393232:JFG393234 JPC393232:JPC393234 JYY393232:JYY393234 KIU393232:KIU393234 KSQ393232:KSQ393234 LCM393232:LCM393234 LMI393232:LMI393234 LWE393232:LWE393234 MGA393232:MGA393234 MPW393232:MPW393234 MZS393232:MZS393234 NJO393232:NJO393234 NTK393232:NTK393234 ODG393232:ODG393234 ONC393232:ONC393234 OWY393232:OWY393234 PGU393232:PGU393234 PQQ393232:PQQ393234 QAM393232:QAM393234 QKI393232:QKI393234 QUE393232:QUE393234 REA393232:REA393234 RNW393232:RNW393234 RXS393232:RXS393234 SHO393232:SHO393234 SRK393232:SRK393234 TBG393232:TBG393234 TLC393232:TLC393234 TUY393232:TUY393234 UEU393232:UEU393234 UOQ393232:UOQ393234 UYM393232:UYM393234 VII393232:VII393234 VSE393232:VSE393234 WCA393232:WCA393234 WLW393232:WLW393234 WVS393232:WVS393234 K458768:K458770 JG458768:JG458770 TC458768:TC458770 ACY458768:ACY458770 AMU458768:AMU458770 AWQ458768:AWQ458770 BGM458768:BGM458770 BQI458768:BQI458770 CAE458768:CAE458770 CKA458768:CKA458770 CTW458768:CTW458770 DDS458768:DDS458770 DNO458768:DNO458770 DXK458768:DXK458770 EHG458768:EHG458770 ERC458768:ERC458770 FAY458768:FAY458770 FKU458768:FKU458770 FUQ458768:FUQ458770 GEM458768:GEM458770 GOI458768:GOI458770 GYE458768:GYE458770 HIA458768:HIA458770 HRW458768:HRW458770 IBS458768:IBS458770 ILO458768:ILO458770 IVK458768:IVK458770 JFG458768:JFG458770 JPC458768:JPC458770 JYY458768:JYY458770 KIU458768:KIU458770 KSQ458768:KSQ458770 LCM458768:LCM458770 LMI458768:LMI458770 LWE458768:LWE458770 MGA458768:MGA458770 MPW458768:MPW458770 MZS458768:MZS458770 NJO458768:NJO458770 NTK458768:NTK458770 ODG458768:ODG458770 ONC458768:ONC458770 OWY458768:OWY458770 PGU458768:PGU458770 PQQ458768:PQQ458770 QAM458768:QAM458770 QKI458768:QKI458770 QUE458768:QUE458770 REA458768:REA458770 RNW458768:RNW458770 RXS458768:RXS458770 SHO458768:SHO458770 SRK458768:SRK458770 TBG458768:TBG458770 TLC458768:TLC458770 TUY458768:TUY458770 UEU458768:UEU458770 UOQ458768:UOQ458770 UYM458768:UYM458770 VII458768:VII458770 VSE458768:VSE458770 WCA458768:WCA458770 WLW458768:WLW458770 WVS458768:WVS458770 K524304:K524306 JG524304:JG524306 TC524304:TC524306 ACY524304:ACY524306 AMU524304:AMU524306 AWQ524304:AWQ524306 BGM524304:BGM524306 BQI524304:BQI524306 CAE524304:CAE524306 CKA524304:CKA524306 CTW524304:CTW524306 DDS524304:DDS524306 DNO524304:DNO524306 DXK524304:DXK524306 EHG524304:EHG524306 ERC524304:ERC524306 FAY524304:FAY524306 FKU524304:FKU524306 FUQ524304:FUQ524306 GEM524304:GEM524306 GOI524304:GOI524306 GYE524304:GYE524306 HIA524304:HIA524306 HRW524304:HRW524306 IBS524304:IBS524306 ILO524304:ILO524306 IVK524304:IVK524306 JFG524304:JFG524306 JPC524304:JPC524306 JYY524304:JYY524306 KIU524304:KIU524306 KSQ524304:KSQ524306 LCM524304:LCM524306 LMI524304:LMI524306 LWE524304:LWE524306 MGA524304:MGA524306 MPW524304:MPW524306 MZS524304:MZS524306 NJO524304:NJO524306 NTK524304:NTK524306 ODG524304:ODG524306 ONC524304:ONC524306 OWY524304:OWY524306 PGU524304:PGU524306 PQQ524304:PQQ524306 QAM524304:QAM524306 QKI524304:QKI524306 QUE524304:QUE524306 REA524304:REA524306 RNW524304:RNW524306 RXS524304:RXS524306 SHO524304:SHO524306 SRK524304:SRK524306 TBG524304:TBG524306 TLC524304:TLC524306 TUY524304:TUY524306 UEU524304:UEU524306 UOQ524304:UOQ524306 UYM524304:UYM524306 VII524304:VII524306 VSE524304:VSE524306 WCA524304:WCA524306 WLW524304:WLW524306 WVS524304:WVS524306 K589840:K589842 JG589840:JG589842 TC589840:TC589842 ACY589840:ACY589842 AMU589840:AMU589842 AWQ589840:AWQ589842 BGM589840:BGM589842 BQI589840:BQI589842 CAE589840:CAE589842 CKA589840:CKA589842 CTW589840:CTW589842 DDS589840:DDS589842 DNO589840:DNO589842 DXK589840:DXK589842 EHG589840:EHG589842 ERC589840:ERC589842 FAY589840:FAY589842 FKU589840:FKU589842 FUQ589840:FUQ589842 GEM589840:GEM589842 GOI589840:GOI589842 GYE589840:GYE589842 HIA589840:HIA589842 HRW589840:HRW589842 IBS589840:IBS589842 ILO589840:ILO589842 IVK589840:IVK589842 JFG589840:JFG589842 JPC589840:JPC589842 JYY589840:JYY589842 KIU589840:KIU589842 KSQ589840:KSQ589842 LCM589840:LCM589842 LMI589840:LMI589842 LWE589840:LWE589842 MGA589840:MGA589842 MPW589840:MPW589842 MZS589840:MZS589842 NJO589840:NJO589842 NTK589840:NTK589842 ODG589840:ODG589842 ONC589840:ONC589842 OWY589840:OWY589842 PGU589840:PGU589842 PQQ589840:PQQ589842 QAM589840:QAM589842 QKI589840:QKI589842 QUE589840:QUE589842 REA589840:REA589842 RNW589840:RNW589842 RXS589840:RXS589842 SHO589840:SHO589842 SRK589840:SRK589842 TBG589840:TBG589842 TLC589840:TLC589842 TUY589840:TUY589842 UEU589840:UEU589842 UOQ589840:UOQ589842 UYM589840:UYM589842 VII589840:VII589842 VSE589840:VSE589842 WCA589840:WCA589842 WLW589840:WLW589842 WVS589840:WVS589842 K655376:K655378 JG655376:JG655378 TC655376:TC655378 ACY655376:ACY655378 AMU655376:AMU655378 AWQ655376:AWQ655378 BGM655376:BGM655378 BQI655376:BQI655378 CAE655376:CAE655378 CKA655376:CKA655378 CTW655376:CTW655378 DDS655376:DDS655378 DNO655376:DNO655378 DXK655376:DXK655378 EHG655376:EHG655378 ERC655376:ERC655378 FAY655376:FAY655378 FKU655376:FKU655378 FUQ655376:FUQ655378 GEM655376:GEM655378 GOI655376:GOI655378 GYE655376:GYE655378 HIA655376:HIA655378 HRW655376:HRW655378 IBS655376:IBS655378 ILO655376:ILO655378 IVK655376:IVK655378 JFG655376:JFG655378 JPC655376:JPC655378 JYY655376:JYY655378 KIU655376:KIU655378 KSQ655376:KSQ655378 LCM655376:LCM655378 LMI655376:LMI655378 LWE655376:LWE655378 MGA655376:MGA655378 MPW655376:MPW655378 MZS655376:MZS655378 NJO655376:NJO655378 NTK655376:NTK655378 ODG655376:ODG655378 ONC655376:ONC655378 OWY655376:OWY655378 PGU655376:PGU655378 PQQ655376:PQQ655378 QAM655376:QAM655378 QKI655376:QKI655378 QUE655376:QUE655378 REA655376:REA655378 RNW655376:RNW655378 RXS655376:RXS655378 SHO655376:SHO655378 SRK655376:SRK655378 TBG655376:TBG655378 TLC655376:TLC655378 TUY655376:TUY655378 UEU655376:UEU655378 UOQ655376:UOQ655378 UYM655376:UYM655378 VII655376:VII655378 VSE655376:VSE655378 WCA655376:WCA655378 WLW655376:WLW655378 WVS655376:WVS655378 K720912:K720914 JG720912:JG720914 TC720912:TC720914 ACY720912:ACY720914 AMU720912:AMU720914 AWQ720912:AWQ720914 BGM720912:BGM720914 BQI720912:BQI720914 CAE720912:CAE720914 CKA720912:CKA720914 CTW720912:CTW720914 DDS720912:DDS720914 DNO720912:DNO720914 DXK720912:DXK720914 EHG720912:EHG720914 ERC720912:ERC720914 FAY720912:FAY720914 FKU720912:FKU720914 FUQ720912:FUQ720914 GEM720912:GEM720914 GOI720912:GOI720914 GYE720912:GYE720914 HIA720912:HIA720914 HRW720912:HRW720914 IBS720912:IBS720914 ILO720912:ILO720914 IVK720912:IVK720914 JFG720912:JFG720914 JPC720912:JPC720914 JYY720912:JYY720914 KIU720912:KIU720914 KSQ720912:KSQ720914 LCM720912:LCM720914 LMI720912:LMI720914 LWE720912:LWE720914 MGA720912:MGA720914 MPW720912:MPW720914 MZS720912:MZS720914 NJO720912:NJO720914 NTK720912:NTK720914 ODG720912:ODG720914 ONC720912:ONC720914 OWY720912:OWY720914 PGU720912:PGU720914 PQQ720912:PQQ720914 QAM720912:QAM720914 QKI720912:QKI720914 QUE720912:QUE720914 REA720912:REA720914 RNW720912:RNW720914 RXS720912:RXS720914 SHO720912:SHO720914 SRK720912:SRK720914 TBG720912:TBG720914 TLC720912:TLC720914 TUY720912:TUY720914 UEU720912:UEU720914 UOQ720912:UOQ720914 UYM720912:UYM720914 VII720912:VII720914 VSE720912:VSE720914 WCA720912:WCA720914 WLW720912:WLW720914 WVS720912:WVS720914 K786448:K786450 JG786448:JG786450 TC786448:TC786450 ACY786448:ACY786450 AMU786448:AMU786450 AWQ786448:AWQ786450 BGM786448:BGM786450 BQI786448:BQI786450 CAE786448:CAE786450 CKA786448:CKA786450 CTW786448:CTW786450 DDS786448:DDS786450 DNO786448:DNO786450 DXK786448:DXK786450 EHG786448:EHG786450 ERC786448:ERC786450 FAY786448:FAY786450 FKU786448:FKU786450 FUQ786448:FUQ786450 GEM786448:GEM786450 GOI786448:GOI786450 GYE786448:GYE786450 HIA786448:HIA786450 HRW786448:HRW786450 IBS786448:IBS786450 ILO786448:ILO786450 IVK786448:IVK786450 JFG786448:JFG786450 JPC786448:JPC786450 JYY786448:JYY786450 KIU786448:KIU786450 KSQ786448:KSQ786450 LCM786448:LCM786450 LMI786448:LMI786450 LWE786448:LWE786450 MGA786448:MGA786450 MPW786448:MPW786450 MZS786448:MZS786450 NJO786448:NJO786450 NTK786448:NTK786450 ODG786448:ODG786450 ONC786448:ONC786450 OWY786448:OWY786450 PGU786448:PGU786450 PQQ786448:PQQ786450 QAM786448:QAM786450 QKI786448:QKI786450 QUE786448:QUE786450 REA786448:REA786450 RNW786448:RNW786450 RXS786448:RXS786450 SHO786448:SHO786450 SRK786448:SRK786450 TBG786448:TBG786450 TLC786448:TLC786450 TUY786448:TUY786450 UEU786448:UEU786450 UOQ786448:UOQ786450 UYM786448:UYM786450 VII786448:VII786450 VSE786448:VSE786450 WCA786448:WCA786450 WLW786448:WLW786450 WVS786448:WVS786450 K851984:K851986 JG851984:JG851986 TC851984:TC851986 ACY851984:ACY851986 AMU851984:AMU851986 AWQ851984:AWQ851986 BGM851984:BGM851986 BQI851984:BQI851986 CAE851984:CAE851986 CKA851984:CKA851986 CTW851984:CTW851986 DDS851984:DDS851986 DNO851984:DNO851986 DXK851984:DXK851986 EHG851984:EHG851986 ERC851984:ERC851986 FAY851984:FAY851986 FKU851984:FKU851986 FUQ851984:FUQ851986 GEM851984:GEM851986 GOI851984:GOI851986 GYE851984:GYE851986 HIA851984:HIA851986 HRW851984:HRW851986 IBS851984:IBS851986 ILO851984:ILO851986 IVK851984:IVK851986 JFG851984:JFG851986 JPC851984:JPC851986 JYY851984:JYY851986 KIU851984:KIU851986 KSQ851984:KSQ851986 LCM851984:LCM851986 LMI851984:LMI851986 LWE851984:LWE851986 MGA851984:MGA851986 MPW851984:MPW851986 MZS851984:MZS851986 NJO851984:NJO851986 NTK851984:NTK851986 ODG851984:ODG851986 ONC851984:ONC851986 OWY851984:OWY851986 PGU851984:PGU851986 PQQ851984:PQQ851986 QAM851984:QAM851986 QKI851984:QKI851986 QUE851984:QUE851986 REA851984:REA851986 RNW851984:RNW851986 RXS851984:RXS851986 SHO851984:SHO851986 SRK851984:SRK851986 TBG851984:TBG851986 TLC851984:TLC851986 TUY851984:TUY851986 UEU851984:UEU851986 UOQ851984:UOQ851986 UYM851984:UYM851986 VII851984:VII851986 VSE851984:VSE851986 WCA851984:WCA851986 WLW851984:WLW851986 WVS851984:WVS851986 K917520:K917522 JG917520:JG917522 TC917520:TC917522 ACY917520:ACY917522 AMU917520:AMU917522 AWQ917520:AWQ917522 BGM917520:BGM917522 BQI917520:BQI917522 CAE917520:CAE917522 CKA917520:CKA917522 CTW917520:CTW917522 DDS917520:DDS917522 DNO917520:DNO917522 DXK917520:DXK917522 EHG917520:EHG917522 ERC917520:ERC917522 FAY917520:FAY917522 FKU917520:FKU917522 FUQ917520:FUQ917522 GEM917520:GEM917522 GOI917520:GOI917522 GYE917520:GYE917522 HIA917520:HIA917522 HRW917520:HRW917522 IBS917520:IBS917522 ILO917520:ILO917522 IVK917520:IVK917522 JFG917520:JFG917522 JPC917520:JPC917522 JYY917520:JYY917522 KIU917520:KIU917522 KSQ917520:KSQ917522 LCM917520:LCM917522 LMI917520:LMI917522 LWE917520:LWE917522 MGA917520:MGA917522 MPW917520:MPW917522 MZS917520:MZS917522 NJO917520:NJO917522 NTK917520:NTK917522 ODG917520:ODG917522 ONC917520:ONC917522 OWY917520:OWY917522 PGU917520:PGU917522 PQQ917520:PQQ917522 QAM917520:QAM917522 QKI917520:QKI917522 QUE917520:QUE917522 REA917520:REA917522 RNW917520:RNW917522 RXS917520:RXS917522 SHO917520:SHO917522 SRK917520:SRK917522 TBG917520:TBG917522 TLC917520:TLC917522 TUY917520:TUY917522 UEU917520:UEU917522 UOQ917520:UOQ917522 UYM917520:UYM917522 VII917520:VII917522 VSE917520:VSE917522 WCA917520:WCA917522 WLW917520:WLW917522 WVS917520:WVS917522 K983056:K983058 JG983056:JG983058 TC983056:TC983058 ACY983056:ACY983058 AMU983056:AMU983058 AWQ983056:AWQ983058 BGM983056:BGM983058 BQI983056:BQI983058 CAE983056:CAE983058 CKA983056:CKA983058 CTW983056:CTW983058 DDS983056:DDS983058 DNO983056:DNO983058 DXK983056:DXK983058 EHG983056:EHG983058 ERC983056:ERC983058 FAY983056:FAY983058 FKU983056:FKU983058 FUQ983056:FUQ983058 GEM983056:GEM983058 GOI983056:GOI983058 GYE983056:GYE983058 HIA983056:HIA983058 HRW983056:HRW983058 IBS983056:IBS983058 ILO983056:ILO983058 IVK983056:IVK983058 JFG983056:JFG983058 JPC983056:JPC983058 JYY983056:JYY983058 KIU983056:KIU983058 KSQ983056:KSQ983058 LCM983056:LCM983058 LMI983056:LMI983058 LWE983056:LWE983058 MGA983056:MGA983058 MPW983056:MPW983058 MZS983056:MZS983058 NJO983056:NJO983058 NTK983056:NTK983058 ODG983056:ODG983058 ONC983056:ONC983058 OWY983056:OWY983058 PGU983056:PGU983058 PQQ983056:PQQ983058 QAM983056:QAM983058 QKI983056:QKI983058 QUE983056:QUE983058 REA983056:REA983058 RNW983056:RNW983058 RXS983056:RXS983058 SHO983056:SHO983058 SRK983056:SRK983058 TBG983056:TBG983058 TLC983056:TLC983058 TUY983056:TUY983058 UEU983056:UEU983058 UOQ983056:UOQ983058 UYM983056:UYM983058 VII983056:VII983058 VSE983056:VSE983058 WCA983056:WCA983058 WLW983056:WLW983058 WVS983056:WVS983058 K20:K39 JG20:JG39 TC20:TC39 ACY20:ACY39 AMU20:AMU39 AWQ20:AWQ39 BGM20:BGM39 BQI20:BQI39 CAE20:CAE39 CKA20:CKA39 CTW20:CTW39 DDS20:DDS39 DNO20:DNO39 DXK20:DXK39 EHG20:EHG39 ERC20:ERC39 FAY20:FAY39 FKU20:FKU39 FUQ20:FUQ39 GEM20:GEM39 GOI20:GOI39 GYE20:GYE39 HIA20:HIA39 HRW20:HRW39 IBS20:IBS39 ILO20:ILO39 IVK20:IVK39 JFG20:JFG39 JPC20:JPC39 JYY20:JYY39 KIU20:KIU39 KSQ20:KSQ39 LCM20:LCM39 LMI20:LMI39 LWE20:LWE39 MGA20:MGA39 MPW20:MPW39 MZS20:MZS39 NJO20:NJO39 NTK20:NTK39 ODG20:ODG39 ONC20:ONC39 OWY20:OWY39 PGU20:PGU39 PQQ20:PQQ39 QAM20:QAM39 QKI20:QKI39 QUE20:QUE39 REA20:REA39 RNW20:RNW39 RXS20:RXS39 SHO20:SHO39 SRK20:SRK39 TBG20:TBG39 TLC20:TLC39 TUY20:TUY39 UEU20:UEU39 UOQ20:UOQ39 UYM20:UYM39 VII20:VII39 VSE20:VSE39 WCA20:WCA39 WLW20:WLW39 WVS20:WVS39 K65556:K65575 JG65556:JG65575 TC65556:TC65575 ACY65556:ACY65575 AMU65556:AMU65575 AWQ65556:AWQ65575 BGM65556:BGM65575 BQI65556:BQI65575 CAE65556:CAE65575 CKA65556:CKA65575 CTW65556:CTW65575 DDS65556:DDS65575 DNO65556:DNO65575 DXK65556:DXK65575 EHG65556:EHG65575 ERC65556:ERC65575 FAY65556:FAY65575 FKU65556:FKU65575 FUQ65556:FUQ65575 GEM65556:GEM65575 GOI65556:GOI65575 GYE65556:GYE65575 HIA65556:HIA65575 HRW65556:HRW65575 IBS65556:IBS65575 ILO65556:ILO65575 IVK65556:IVK65575 JFG65556:JFG65575 JPC65556:JPC65575 JYY65556:JYY65575 KIU65556:KIU65575 KSQ65556:KSQ65575 LCM65556:LCM65575 LMI65556:LMI65575 LWE65556:LWE65575 MGA65556:MGA65575 MPW65556:MPW65575 MZS65556:MZS65575 NJO65556:NJO65575 NTK65556:NTK65575 ODG65556:ODG65575 ONC65556:ONC65575 OWY65556:OWY65575 PGU65556:PGU65575 PQQ65556:PQQ65575 QAM65556:QAM65575 QKI65556:QKI65575 QUE65556:QUE65575 REA65556:REA65575 RNW65556:RNW65575 RXS65556:RXS65575 SHO65556:SHO65575 SRK65556:SRK65575 TBG65556:TBG65575 TLC65556:TLC65575 TUY65556:TUY65575 UEU65556:UEU65575 UOQ65556:UOQ65575 UYM65556:UYM65575 VII65556:VII65575 VSE65556:VSE65575 WCA65556:WCA65575 WLW65556:WLW65575 WVS65556:WVS65575 K131092:K131111 JG131092:JG131111 TC131092:TC131111 ACY131092:ACY131111 AMU131092:AMU131111 AWQ131092:AWQ131111 BGM131092:BGM131111 BQI131092:BQI131111 CAE131092:CAE131111 CKA131092:CKA131111 CTW131092:CTW131111 DDS131092:DDS131111 DNO131092:DNO131111 DXK131092:DXK131111 EHG131092:EHG131111 ERC131092:ERC131111 FAY131092:FAY131111 FKU131092:FKU131111 FUQ131092:FUQ131111 GEM131092:GEM131111 GOI131092:GOI131111 GYE131092:GYE131111 HIA131092:HIA131111 HRW131092:HRW131111 IBS131092:IBS131111 ILO131092:ILO131111 IVK131092:IVK131111 JFG131092:JFG131111 JPC131092:JPC131111 JYY131092:JYY131111 KIU131092:KIU131111 KSQ131092:KSQ131111 LCM131092:LCM131111 LMI131092:LMI131111 LWE131092:LWE131111 MGA131092:MGA131111 MPW131092:MPW131111 MZS131092:MZS131111 NJO131092:NJO131111 NTK131092:NTK131111 ODG131092:ODG131111 ONC131092:ONC131111 OWY131092:OWY131111 PGU131092:PGU131111 PQQ131092:PQQ131111 QAM131092:QAM131111 QKI131092:QKI131111 QUE131092:QUE131111 REA131092:REA131111 RNW131092:RNW131111 RXS131092:RXS131111 SHO131092:SHO131111 SRK131092:SRK131111 TBG131092:TBG131111 TLC131092:TLC131111 TUY131092:TUY131111 UEU131092:UEU131111 UOQ131092:UOQ131111 UYM131092:UYM131111 VII131092:VII131111 VSE131092:VSE131111 WCA131092:WCA131111 WLW131092:WLW131111 WVS131092:WVS131111 K196628:K196647 JG196628:JG196647 TC196628:TC196647 ACY196628:ACY196647 AMU196628:AMU196647 AWQ196628:AWQ196647 BGM196628:BGM196647 BQI196628:BQI196647 CAE196628:CAE196647 CKA196628:CKA196647 CTW196628:CTW196647 DDS196628:DDS196647 DNO196628:DNO196647 DXK196628:DXK196647 EHG196628:EHG196647 ERC196628:ERC196647 FAY196628:FAY196647 FKU196628:FKU196647 FUQ196628:FUQ196647 GEM196628:GEM196647 GOI196628:GOI196647 GYE196628:GYE196647 HIA196628:HIA196647 HRW196628:HRW196647 IBS196628:IBS196647 ILO196628:ILO196647 IVK196628:IVK196647 JFG196628:JFG196647 JPC196628:JPC196647 JYY196628:JYY196647 KIU196628:KIU196647 KSQ196628:KSQ196647 LCM196628:LCM196647 LMI196628:LMI196647 LWE196628:LWE196647 MGA196628:MGA196647 MPW196628:MPW196647 MZS196628:MZS196647 NJO196628:NJO196647 NTK196628:NTK196647 ODG196628:ODG196647 ONC196628:ONC196647 OWY196628:OWY196647 PGU196628:PGU196647 PQQ196628:PQQ196647 QAM196628:QAM196647 QKI196628:QKI196647 QUE196628:QUE196647 REA196628:REA196647 RNW196628:RNW196647 RXS196628:RXS196647 SHO196628:SHO196647 SRK196628:SRK196647 TBG196628:TBG196647 TLC196628:TLC196647 TUY196628:TUY196647 UEU196628:UEU196647 UOQ196628:UOQ196647 UYM196628:UYM196647 VII196628:VII196647 VSE196628:VSE196647 WCA196628:WCA196647 WLW196628:WLW196647 WVS196628:WVS196647 K262164:K262183 JG262164:JG262183 TC262164:TC262183 ACY262164:ACY262183 AMU262164:AMU262183 AWQ262164:AWQ262183 BGM262164:BGM262183 BQI262164:BQI262183 CAE262164:CAE262183 CKA262164:CKA262183 CTW262164:CTW262183 DDS262164:DDS262183 DNO262164:DNO262183 DXK262164:DXK262183 EHG262164:EHG262183 ERC262164:ERC262183 FAY262164:FAY262183 FKU262164:FKU262183 FUQ262164:FUQ262183 GEM262164:GEM262183 GOI262164:GOI262183 GYE262164:GYE262183 HIA262164:HIA262183 HRW262164:HRW262183 IBS262164:IBS262183 ILO262164:ILO262183 IVK262164:IVK262183 JFG262164:JFG262183 JPC262164:JPC262183 JYY262164:JYY262183 KIU262164:KIU262183 KSQ262164:KSQ262183 LCM262164:LCM262183 LMI262164:LMI262183 LWE262164:LWE262183 MGA262164:MGA262183 MPW262164:MPW262183 MZS262164:MZS262183 NJO262164:NJO262183 NTK262164:NTK262183 ODG262164:ODG262183 ONC262164:ONC262183 OWY262164:OWY262183 PGU262164:PGU262183 PQQ262164:PQQ262183 QAM262164:QAM262183 QKI262164:QKI262183 QUE262164:QUE262183 REA262164:REA262183 RNW262164:RNW262183 RXS262164:RXS262183 SHO262164:SHO262183 SRK262164:SRK262183 TBG262164:TBG262183 TLC262164:TLC262183 TUY262164:TUY262183 UEU262164:UEU262183 UOQ262164:UOQ262183 UYM262164:UYM262183 VII262164:VII262183 VSE262164:VSE262183 WCA262164:WCA262183 WLW262164:WLW262183 WVS262164:WVS262183 K327700:K327719 JG327700:JG327719 TC327700:TC327719 ACY327700:ACY327719 AMU327700:AMU327719 AWQ327700:AWQ327719 BGM327700:BGM327719 BQI327700:BQI327719 CAE327700:CAE327719 CKA327700:CKA327719 CTW327700:CTW327719 DDS327700:DDS327719 DNO327700:DNO327719 DXK327700:DXK327719 EHG327700:EHG327719 ERC327700:ERC327719 FAY327700:FAY327719 FKU327700:FKU327719 FUQ327700:FUQ327719 GEM327700:GEM327719 GOI327700:GOI327719 GYE327700:GYE327719 HIA327700:HIA327719 HRW327700:HRW327719 IBS327700:IBS327719 ILO327700:ILO327719 IVK327700:IVK327719 JFG327700:JFG327719 JPC327700:JPC327719 JYY327700:JYY327719 KIU327700:KIU327719 KSQ327700:KSQ327719 LCM327700:LCM327719 LMI327700:LMI327719 LWE327700:LWE327719 MGA327700:MGA327719 MPW327700:MPW327719 MZS327700:MZS327719 NJO327700:NJO327719 NTK327700:NTK327719 ODG327700:ODG327719 ONC327700:ONC327719 OWY327700:OWY327719 PGU327700:PGU327719 PQQ327700:PQQ327719 QAM327700:QAM327719 QKI327700:QKI327719 QUE327700:QUE327719 REA327700:REA327719 RNW327700:RNW327719 RXS327700:RXS327719 SHO327700:SHO327719 SRK327700:SRK327719 TBG327700:TBG327719 TLC327700:TLC327719 TUY327700:TUY327719 UEU327700:UEU327719 UOQ327700:UOQ327719 UYM327700:UYM327719 VII327700:VII327719 VSE327700:VSE327719 WCA327700:WCA327719 WLW327700:WLW327719 WVS327700:WVS327719 K393236:K393255 JG393236:JG393255 TC393236:TC393255 ACY393236:ACY393255 AMU393236:AMU393255 AWQ393236:AWQ393255 BGM393236:BGM393255 BQI393236:BQI393255 CAE393236:CAE393255 CKA393236:CKA393255 CTW393236:CTW393255 DDS393236:DDS393255 DNO393236:DNO393255 DXK393236:DXK393255 EHG393236:EHG393255 ERC393236:ERC393255 FAY393236:FAY393255 FKU393236:FKU393255 FUQ393236:FUQ393255 GEM393236:GEM393255 GOI393236:GOI393255 GYE393236:GYE393255 HIA393236:HIA393255 HRW393236:HRW393255 IBS393236:IBS393255 ILO393236:ILO393255 IVK393236:IVK393255 JFG393236:JFG393255 JPC393236:JPC393255 JYY393236:JYY393255 KIU393236:KIU393255 KSQ393236:KSQ393255 LCM393236:LCM393255 LMI393236:LMI393255 LWE393236:LWE393255 MGA393236:MGA393255 MPW393236:MPW393255 MZS393236:MZS393255 NJO393236:NJO393255 NTK393236:NTK393255 ODG393236:ODG393255 ONC393236:ONC393255 OWY393236:OWY393255 PGU393236:PGU393255 PQQ393236:PQQ393255 QAM393236:QAM393255 QKI393236:QKI393255 QUE393236:QUE393255 REA393236:REA393255 RNW393236:RNW393255 RXS393236:RXS393255 SHO393236:SHO393255 SRK393236:SRK393255 TBG393236:TBG393255 TLC393236:TLC393255 TUY393236:TUY393255 UEU393236:UEU393255 UOQ393236:UOQ393255 UYM393236:UYM393255 VII393236:VII393255 VSE393236:VSE393255 WCA393236:WCA393255 WLW393236:WLW393255 WVS393236:WVS393255 K458772:K458791 JG458772:JG458791 TC458772:TC458791 ACY458772:ACY458791 AMU458772:AMU458791 AWQ458772:AWQ458791 BGM458772:BGM458791 BQI458772:BQI458791 CAE458772:CAE458791 CKA458772:CKA458791 CTW458772:CTW458791 DDS458772:DDS458791 DNO458772:DNO458791 DXK458772:DXK458791 EHG458772:EHG458791 ERC458772:ERC458791 FAY458772:FAY458791 FKU458772:FKU458791 FUQ458772:FUQ458791 GEM458772:GEM458791 GOI458772:GOI458791 GYE458772:GYE458791 HIA458772:HIA458791 HRW458772:HRW458791 IBS458772:IBS458791 ILO458772:ILO458791 IVK458772:IVK458791 JFG458772:JFG458791 JPC458772:JPC458791 JYY458772:JYY458791 KIU458772:KIU458791 KSQ458772:KSQ458791 LCM458772:LCM458791 LMI458772:LMI458791 LWE458772:LWE458791 MGA458772:MGA458791 MPW458772:MPW458791 MZS458772:MZS458791 NJO458772:NJO458791 NTK458772:NTK458791 ODG458772:ODG458791 ONC458772:ONC458791 OWY458772:OWY458791 PGU458772:PGU458791 PQQ458772:PQQ458791 QAM458772:QAM458791 QKI458772:QKI458791 QUE458772:QUE458791 REA458772:REA458791 RNW458772:RNW458791 RXS458772:RXS458791 SHO458772:SHO458791 SRK458772:SRK458791 TBG458772:TBG458791 TLC458772:TLC458791 TUY458772:TUY458791 UEU458772:UEU458791 UOQ458772:UOQ458791 UYM458772:UYM458791 VII458772:VII458791 VSE458772:VSE458791 WCA458772:WCA458791 WLW458772:WLW458791 WVS458772:WVS458791 K524308:K524327 JG524308:JG524327 TC524308:TC524327 ACY524308:ACY524327 AMU524308:AMU524327 AWQ524308:AWQ524327 BGM524308:BGM524327 BQI524308:BQI524327 CAE524308:CAE524327 CKA524308:CKA524327 CTW524308:CTW524327 DDS524308:DDS524327 DNO524308:DNO524327 DXK524308:DXK524327 EHG524308:EHG524327 ERC524308:ERC524327 FAY524308:FAY524327 FKU524308:FKU524327 FUQ524308:FUQ524327 GEM524308:GEM524327 GOI524308:GOI524327 GYE524308:GYE524327 HIA524308:HIA524327 HRW524308:HRW524327 IBS524308:IBS524327 ILO524308:ILO524327 IVK524308:IVK524327 JFG524308:JFG524327 JPC524308:JPC524327 JYY524308:JYY524327 KIU524308:KIU524327 KSQ524308:KSQ524327 LCM524308:LCM524327 LMI524308:LMI524327 LWE524308:LWE524327 MGA524308:MGA524327 MPW524308:MPW524327 MZS524308:MZS524327 NJO524308:NJO524327 NTK524308:NTK524327 ODG524308:ODG524327 ONC524308:ONC524327 OWY524308:OWY524327 PGU524308:PGU524327 PQQ524308:PQQ524327 QAM524308:QAM524327 QKI524308:QKI524327 QUE524308:QUE524327 REA524308:REA524327 RNW524308:RNW524327 RXS524308:RXS524327 SHO524308:SHO524327 SRK524308:SRK524327 TBG524308:TBG524327 TLC524308:TLC524327 TUY524308:TUY524327 UEU524308:UEU524327 UOQ524308:UOQ524327 UYM524308:UYM524327 VII524308:VII524327 VSE524308:VSE524327 WCA524308:WCA524327 WLW524308:WLW524327 WVS524308:WVS524327 K589844:K589863 JG589844:JG589863 TC589844:TC589863 ACY589844:ACY589863 AMU589844:AMU589863 AWQ589844:AWQ589863 BGM589844:BGM589863 BQI589844:BQI589863 CAE589844:CAE589863 CKA589844:CKA589863 CTW589844:CTW589863 DDS589844:DDS589863 DNO589844:DNO589863 DXK589844:DXK589863 EHG589844:EHG589863 ERC589844:ERC589863 FAY589844:FAY589863 FKU589844:FKU589863 FUQ589844:FUQ589863 GEM589844:GEM589863 GOI589844:GOI589863 GYE589844:GYE589863 HIA589844:HIA589863 HRW589844:HRW589863 IBS589844:IBS589863 ILO589844:ILO589863 IVK589844:IVK589863 JFG589844:JFG589863 JPC589844:JPC589863 JYY589844:JYY589863 KIU589844:KIU589863 KSQ589844:KSQ589863 LCM589844:LCM589863 LMI589844:LMI589863 LWE589844:LWE589863 MGA589844:MGA589863 MPW589844:MPW589863 MZS589844:MZS589863 NJO589844:NJO589863 NTK589844:NTK589863 ODG589844:ODG589863 ONC589844:ONC589863 OWY589844:OWY589863 PGU589844:PGU589863 PQQ589844:PQQ589863 QAM589844:QAM589863 QKI589844:QKI589863 QUE589844:QUE589863 REA589844:REA589863 RNW589844:RNW589863 RXS589844:RXS589863 SHO589844:SHO589863 SRK589844:SRK589863 TBG589844:TBG589863 TLC589844:TLC589863 TUY589844:TUY589863 UEU589844:UEU589863 UOQ589844:UOQ589863 UYM589844:UYM589863 VII589844:VII589863 VSE589844:VSE589863 WCA589844:WCA589863 WLW589844:WLW589863 WVS589844:WVS589863 K655380:K655399 JG655380:JG655399 TC655380:TC655399 ACY655380:ACY655399 AMU655380:AMU655399 AWQ655380:AWQ655399 BGM655380:BGM655399 BQI655380:BQI655399 CAE655380:CAE655399 CKA655380:CKA655399 CTW655380:CTW655399 DDS655380:DDS655399 DNO655380:DNO655399 DXK655380:DXK655399 EHG655380:EHG655399 ERC655380:ERC655399 FAY655380:FAY655399 FKU655380:FKU655399 FUQ655380:FUQ655399 GEM655380:GEM655399 GOI655380:GOI655399 GYE655380:GYE655399 HIA655380:HIA655399 HRW655380:HRW655399 IBS655380:IBS655399 ILO655380:ILO655399 IVK655380:IVK655399 JFG655380:JFG655399 JPC655380:JPC655399 JYY655380:JYY655399 KIU655380:KIU655399 KSQ655380:KSQ655399 LCM655380:LCM655399 LMI655380:LMI655399 LWE655380:LWE655399 MGA655380:MGA655399 MPW655380:MPW655399 MZS655380:MZS655399 NJO655380:NJO655399 NTK655380:NTK655399 ODG655380:ODG655399 ONC655380:ONC655399 OWY655380:OWY655399 PGU655380:PGU655399 PQQ655380:PQQ655399 QAM655380:QAM655399 QKI655380:QKI655399 QUE655380:QUE655399 REA655380:REA655399 RNW655380:RNW655399 RXS655380:RXS655399 SHO655380:SHO655399 SRK655380:SRK655399 TBG655380:TBG655399 TLC655380:TLC655399 TUY655380:TUY655399 UEU655380:UEU655399 UOQ655380:UOQ655399 UYM655380:UYM655399 VII655380:VII655399 VSE655380:VSE655399 WCA655380:WCA655399 WLW655380:WLW655399 WVS655380:WVS655399 K720916:K720935 JG720916:JG720935 TC720916:TC720935 ACY720916:ACY720935 AMU720916:AMU720935 AWQ720916:AWQ720935 BGM720916:BGM720935 BQI720916:BQI720935 CAE720916:CAE720935 CKA720916:CKA720935 CTW720916:CTW720935 DDS720916:DDS720935 DNO720916:DNO720935 DXK720916:DXK720935 EHG720916:EHG720935 ERC720916:ERC720935 FAY720916:FAY720935 FKU720916:FKU720935 FUQ720916:FUQ720935 GEM720916:GEM720935 GOI720916:GOI720935 GYE720916:GYE720935 HIA720916:HIA720935 HRW720916:HRW720935 IBS720916:IBS720935 ILO720916:ILO720935 IVK720916:IVK720935 JFG720916:JFG720935 JPC720916:JPC720935 JYY720916:JYY720935 KIU720916:KIU720935 KSQ720916:KSQ720935 LCM720916:LCM720935 LMI720916:LMI720935 LWE720916:LWE720935 MGA720916:MGA720935 MPW720916:MPW720935 MZS720916:MZS720935 NJO720916:NJO720935 NTK720916:NTK720935 ODG720916:ODG720935 ONC720916:ONC720935 OWY720916:OWY720935 PGU720916:PGU720935 PQQ720916:PQQ720935 QAM720916:QAM720935 QKI720916:QKI720935 QUE720916:QUE720935 REA720916:REA720935 RNW720916:RNW720935 RXS720916:RXS720935 SHO720916:SHO720935 SRK720916:SRK720935 TBG720916:TBG720935 TLC720916:TLC720935 TUY720916:TUY720935 UEU720916:UEU720935 UOQ720916:UOQ720935 UYM720916:UYM720935 VII720916:VII720935 VSE720916:VSE720935 WCA720916:WCA720935 WLW720916:WLW720935 WVS720916:WVS720935 K786452:K786471 JG786452:JG786471 TC786452:TC786471 ACY786452:ACY786471 AMU786452:AMU786471 AWQ786452:AWQ786471 BGM786452:BGM786471 BQI786452:BQI786471 CAE786452:CAE786471 CKA786452:CKA786471 CTW786452:CTW786471 DDS786452:DDS786471 DNO786452:DNO786471 DXK786452:DXK786471 EHG786452:EHG786471 ERC786452:ERC786471 FAY786452:FAY786471 FKU786452:FKU786471 FUQ786452:FUQ786471 GEM786452:GEM786471 GOI786452:GOI786471 GYE786452:GYE786471 HIA786452:HIA786471 HRW786452:HRW786471 IBS786452:IBS786471 ILO786452:ILO786471 IVK786452:IVK786471 JFG786452:JFG786471 JPC786452:JPC786471 JYY786452:JYY786471 KIU786452:KIU786471 KSQ786452:KSQ786471 LCM786452:LCM786471 LMI786452:LMI786471 LWE786452:LWE786471 MGA786452:MGA786471 MPW786452:MPW786471 MZS786452:MZS786471 NJO786452:NJO786471 NTK786452:NTK786471 ODG786452:ODG786471 ONC786452:ONC786471 OWY786452:OWY786471 PGU786452:PGU786471 PQQ786452:PQQ786471 QAM786452:QAM786471 QKI786452:QKI786471 QUE786452:QUE786471 REA786452:REA786471 RNW786452:RNW786471 RXS786452:RXS786471 SHO786452:SHO786471 SRK786452:SRK786471 TBG786452:TBG786471 TLC786452:TLC786471 TUY786452:TUY786471 UEU786452:UEU786471 UOQ786452:UOQ786471 UYM786452:UYM786471 VII786452:VII786471 VSE786452:VSE786471 WCA786452:WCA786471 WLW786452:WLW786471 WVS786452:WVS786471 K851988:K852007 JG851988:JG852007 TC851988:TC852007 ACY851988:ACY852007 AMU851988:AMU852007 AWQ851988:AWQ852007 BGM851988:BGM852007 BQI851988:BQI852007 CAE851988:CAE852007 CKA851988:CKA852007 CTW851988:CTW852007 DDS851988:DDS852007 DNO851988:DNO852007 DXK851988:DXK852007 EHG851988:EHG852007 ERC851988:ERC852007 FAY851988:FAY852007 FKU851988:FKU852007 FUQ851988:FUQ852007 GEM851988:GEM852007 GOI851988:GOI852007 GYE851988:GYE852007 HIA851988:HIA852007 HRW851988:HRW852007 IBS851988:IBS852007 ILO851988:ILO852007 IVK851988:IVK852007 JFG851988:JFG852007 JPC851988:JPC852007 JYY851988:JYY852007 KIU851988:KIU852007 KSQ851988:KSQ852007 LCM851988:LCM852007 LMI851988:LMI852007 LWE851988:LWE852007 MGA851988:MGA852007 MPW851988:MPW852007 MZS851988:MZS852007 NJO851988:NJO852007 NTK851988:NTK852007 ODG851988:ODG852007 ONC851988:ONC852007 OWY851988:OWY852007 PGU851988:PGU852007 PQQ851988:PQQ852007 QAM851988:QAM852007 QKI851988:QKI852007 QUE851988:QUE852007 REA851988:REA852007 RNW851988:RNW852007 RXS851988:RXS852007 SHO851988:SHO852007 SRK851988:SRK852007 TBG851988:TBG852007 TLC851988:TLC852007 TUY851988:TUY852007 UEU851988:UEU852007 UOQ851988:UOQ852007 UYM851988:UYM852007 VII851988:VII852007 VSE851988:VSE852007 WCA851988:WCA852007 WLW851988:WLW852007 WVS851988:WVS852007 K917524:K917543 JG917524:JG917543 TC917524:TC917543 ACY917524:ACY917543 AMU917524:AMU917543 AWQ917524:AWQ917543 BGM917524:BGM917543 BQI917524:BQI917543 CAE917524:CAE917543 CKA917524:CKA917543 CTW917524:CTW917543 DDS917524:DDS917543 DNO917524:DNO917543 DXK917524:DXK917543 EHG917524:EHG917543 ERC917524:ERC917543 FAY917524:FAY917543 FKU917524:FKU917543 FUQ917524:FUQ917543 GEM917524:GEM917543 GOI917524:GOI917543 GYE917524:GYE917543 HIA917524:HIA917543 HRW917524:HRW917543 IBS917524:IBS917543 ILO917524:ILO917543 IVK917524:IVK917543 JFG917524:JFG917543 JPC917524:JPC917543 JYY917524:JYY917543 KIU917524:KIU917543 KSQ917524:KSQ917543 LCM917524:LCM917543 LMI917524:LMI917543 LWE917524:LWE917543 MGA917524:MGA917543 MPW917524:MPW917543 MZS917524:MZS917543 NJO917524:NJO917543 NTK917524:NTK917543 ODG917524:ODG917543 ONC917524:ONC917543 OWY917524:OWY917543 PGU917524:PGU917543 PQQ917524:PQQ917543 QAM917524:QAM917543 QKI917524:QKI917543 QUE917524:QUE917543 REA917524:REA917543 RNW917524:RNW917543 RXS917524:RXS917543 SHO917524:SHO917543 SRK917524:SRK917543 TBG917524:TBG917543 TLC917524:TLC917543 TUY917524:TUY917543 UEU917524:UEU917543 UOQ917524:UOQ917543 UYM917524:UYM917543 VII917524:VII917543 VSE917524:VSE917543 WCA917524:WCA917543 WLW917524:WLW917543 WVS917524:WVS917543 K983060:K983079 JG983060:JG983079 TC983060:TC983079 ACY983060:ACY983079 AMU983060:AMU983079 AWQ983060:AWQ983079 BGM983060:BGM983079 BQI983060:BQI983079 CAE983060:CAE983079 CKA983060:CKA983079 CTW983060:CTW983079 DDS983060:DDS983079 DNO983060:DNO983079 DXK983060:DXK983079 EHG983060:EHG983079 ERC983060:ERC983079 FAY983060:FAY983079 FKU983060:FKU983079 FUQ983060:FUQ983079 GEM983060:GEM983079 GOI983060:GOI983079 GYE983060:GYE983079 HIA983060:HIA983079 HRW983060:HRW983079 IBS983060:IBS983079 ILO983060:ILO983079 IVK983060:IVK983079 JFG983060:JFG983079 JPC983060:JPC983079 JYY983060:JYY983079 KIU983060:KIU983079 KSQ983060:KSQ983079 LCM983060:LCM983079 LMI983060:LMI983079 LWE983060:LWE983079 MGA983060:MGA983079 MPW983060:MPW983079 MZS983060:MZS983079 NJO983060:NJO983079 NTK983060:NTK983079 ODG983060:ODG983079 ONC983060:ONC983079 OWY983060:OWY983079 PGU983060:PGU983079 PQQ983060:PQQ983079 QAM983060:QAM983079 QKI983060:QKI983079 QUE983060:QUE983079 REA983060:REA983079 RNW983060:RNW983079 RXS983060:RXS983079 SHO983060:SHO983079 SRK983060:SRK983079 TBG983060:TBG983079 TLC983060:TLC983079 TUY983060:TUY983079 UEU983060:UEU983079 UOQ983060:UOQ983079 UYM983060:UYM983079 VII983060:VII983079 VSE983060:VSE983079 WCA983060:WCA983079 WLW983060:WLW983079 WVS983060:WVS983079 K12 JG12 TC12 ACY12 AMU12 AWQ12 BGM12 BQI12 CAE12 CKA12 CTW12 DDS12 DNO12 DXK12 EHG12 ERC12 FAY12 FKU12 FUQ12 GEM12 GOI12 GYE12 HIA12 HRW12 IBS12 ILO12 IVK12 JFG12 JPC12 JYY12 KIU12 KSQ12 LCM12 LMI12 LWE12 MGA12 MPW12 MZS12 NJO12 NTK12 ODG12 ONC12 OWY12 PGU12 PQQ12 QAM12 QKI12 QUE12 REA12 RNW12 RXS12 SHO12 SRK12 TBG12 TLC12 TUY12 UEU12 UOQ12 UYM12 VII12 VSE12 WCA12 WLW12 WVS12 K65548 JG65548 TC65548 ACY65548 AMU65548 AWQ65548 BGM65548 BQI65548 CAE65548 CKA65548 CTW65548 DDS65548 DNO65548 DXK65548 EHG65548 ERC65548 FAY65548 FKU65548 FUQ65548 GEM65548 GOI65548 GYE65548 HIA65548 HRW65548 IBS65548 ILO65548 IVK65548 JFG65548 JPC65548 JYY65548 KIU65548 KSQ65548 LCM65548 LMI65548 LWE65548 MGA65548 MPW65548 MZS65548 NJO65548 NTK65548 ODG65548 ONC65548 OWY65548 PGU65548 PQQ65548 QAM65548 QKI65548 QUE65548 REA65548 RNW65548 RXS65548 SHO65548 SRK65548 TBG65548 TLC65548 TUY65548 UEU65548 UOQ65548 UYM65548 VII65548 VSE65548 WCA65548 WLW65548 WVS65548 K131084 JG131084 TC131084 ACY131084 AMU131084 AWQ131084 BGM131084 BQI131084 CAE131084 CKA131084 CTW131084 DDS131084 DNO131084 DXK131084 EHG131084 ERC131084 FAY131084 FKU131084 FUQ131084 GEM131084 GOI131084 GYE131084 HIA131084 HRW131084 IBS131084 ILO131084 IVK131084 JFG131084 JPC131084 JYY131084 KIU131084 KSQ131084 LCM131084 LMI131084 LWE131084 MGA131084 MPW131084 MZS131084 NJO131084 NTK131084 ODG131084 ONC131084 OWY131084 PGU131084 PQQ131084 QAM131084 QKI131084 QUE131084 REA131084 RNW131084 RXS131084 SHO131084 SRK131084 TBG131084 TLC131084 TUY131084 UEU131084 UOQ131084 UYM131084 VII131084 VSE131084 WCA131084 WLW131084 WVS131084 K196620 JG196620 TC196620 ACY196620 AMU196620 AWQ196620 BGM196620 BQI196620 CAE196620 CKA196620 CTW196620 DDS196620 DNO196620 DXK196620 EHG196620 ERC196620 FAY196620 FKU196620 FUQ196620 GEM196620 GOI196620 GYE196620 HIA196620 HRW196620 IBS196620 ILO196620 IVK196620 JFG196620 JPC196620 JYY196620 KIU196620 KSQ196620 LCM196620 LMI196620 LWE196620 MGA196620 MPW196620 MZS196620 NJO196620 NTK196620 ODG196620 ONC196620 OWY196620 PGU196620 PQQ196620 QAM196620 QKI196620 QUE196620 REA196620 RNW196620 RXS196620 SHO196620 SRK196620 TBG196620 TLC196620 TUY196620 UEU196620 UOQ196620 UYM196620 VII196620 VSE196620 WCA196620 WLW196620 WVS196620 K262156 JG262156 TC262156 ACY262156 AMU262156 AWQ262156 BGM262156 BQI262156 CAE262156 CKA262156 CTW262156 DDS262156 DNO262156 DXK262156 EHG262156 ERC262156 FAY262156 FKU262156 FUQ262156 GEM262156 GOI262156 GYE262156 HIA262156 HRW262156 IBS262156 ILO262156 IVK262156 JFG262156 JPC262156 JYY262156 KIU262156 KSQ262156 LCM262156 LMI262156 LWE262156 MGA262156 MPW262156 MZS262156 NJO262156 NTK262156 ODG262156 ONC262156 OWY262156 PGU262156 PQQ262156 QAM262156 QKI262156 QUE262156 REA262156 RNW262156 RXS262156 SHO262156 SRK262156 TBG262156 TLC262156 TUY262156 UEU262156 UOQ262156 UYM262156 VII262156 VSE262156 WCA262156 WLW262156 WVS262156 K327692 JG327692 TC327692 ACY327692 AMU327692 AWQ327692 BGM327692 BQI327692 CAE327692 CKA327692 CTW327692 DDS327692 DNO327692 DXK327692 EHG327692 ERC327692 FAY327692 FKU327692 FUQ327692 GEM327692 GOI327692 GYE327692 HIA327692 HRW327692 IBS327692 ILO327692 IVK327692 JFG327692 JPC327692 JYY327692 KIU327692 KSQ327692 LCM327692 LMI327692 LWE327692 MGA327692 MPW327692 MZS327692 NJO327692 NTK327692 ODG327692 ONC327692 OWY327692 PGU327692 PQQ327692 QAM327692 QKI327692 QUE327692 REA327692 RNW327692 RXS327692 SHO327692 SRK327692 TBG327692 TLC327692 TUY327692 UEU327692 UOQ327692 UYM327692 VII327692 VSE327692 WCA327692 WLW327692 WVS327692 K393228 JG393228 TC393228 ACY393228 AMU393228 AWQ393228 BGM393228 BQI393228 CAE393228 CKA393228 CTW393228 DDS393228 DNO393228 DXK393228 EHG393228 ERC393228 FAY393228 FKU393228 FUQ393228 GEM393228 GOI393228 GYE393228 HIA393228 HRW393228 IBS393228 ILO393228 IVK393228 JFG393228 JPC393228 JYY393228 KIU393228 KSQ393228 LCM393228 LMI393228 LWE393228 MGA393228 MPW393228 MZS393228 NJO393228 NTK393228 ODG393228 ONC393228 OWY393228 PGU393228 PQQ393228 QAM393228 QKI393228 QUE393228 REA393228 RNW393228 RXS393228 SHO393228 SRK393228 TBG393228 TLC393228 TUY393228 UEU393228 UOQ393228 UYM393228 VII393228 VSE393228 WCA393228 WLW393228 WVS393228 K458764 JG458764 TC458764 ACY458764 AMU458764 AWQ458764 BGM458764 BQI458764 CAE458764 CKA458764 CTW458764 DDS458764 DNO458764 DXK458764 EHG458764 ERC458764 FAY458764 FKU458764 FUQ458764 GEM458764 GOI458764 GYE458764 HIA458764 HRW458764 IBS458764 ILO458764 IVK458764 JFG458764 JPC458764 JYY458764 KIU458764 KSQ458764 LCM458764 LMI458764 LWE458764 MGA458764 MPW458764 MZS458764 NJO458764 NTK458764 ODG458764 ONC458764 OWY458764 PGU458764 PQQ458764 QAM458764 QKI458764 QUE458764 REA458764 RNW458764 RXS458764 SHO458764 SRK458764 TBG458764 TLC458764 TUY458764 UEU458764 UOQ458764 UYM458764 VII458764 VSE458764 WCA458764 WLW458764 WVS458764 K524300 JG524300 TC524300 ACY524300 AMU524300 AWQ524300 BGM524300 BQI524300 CAE524300 CKA524300 CTW524300 DDS524300 DNO524300 DXK524300 EHG524300 ERC524300 FAY524300 FKU524300 FUQ524300 GEM524300 GOI524300 GYE524300 HIA524300 HRW524300 IBS524300 ILO524300 IVK524300 JFG524300 JPC524300 JYY524300 KIU524300 KSQ524300 LCM524300 LMI524300 LWE524300 MGA524300 MPW524300 MZS524300 NJO524300 NTK524300 ODG524300 ONC524300 OWY524300 PGU524300 PQQ524300 QAM524300 QKI524300 QUE524300 REA524300 RNW524300 RXS524300 SHO524300 SRK524300 TBG524300 TLC524300 TUY524300 UEU524300 UOQ524300 UYM524300 VII524300 VSE524300 WCA524300 WLW524300 WVS524300 K589836 JG589836 TC589836 ACY589836 AMU589836 AWQ589836 BGM589836 BQI589836 CAE589836 CKA589836 CTW589836 DDS589836 DNO589836 DXK589836 EHG589836 ERC589836 FAY589836 FKU589836 FUQ589836 GEM589836 GOI589836 GYE589836 HIA589836 HRW589836 IBS589836 ILO589836 IVK589836 JFG589836 JPC589836 JYY589836 KIU589836 KSQ589836 LCM589836 LMI589836 LWE589836 MGA589836 MPW589836 MZS589836 NJO589836 NTK589836 ODG589836 ONC589836 OWY589836 PGU589836 PQQ589836 QAM589836 QKI589836 QUE589836 REA589836 RNW589836 RXS589836 SHO589836 SRK589836 TBG589836 TLC589836 TUY589836 UEU589836 UOQ589836 UYM589836 VII589836 VSE589836 WCA589836 WLW589836 WVS589836 K655372 JG655372 TC655372 ACY655372 AMU655372 AWQ655372 BGM655372 BQI655372 CAE655372 CKA655372 CTW655372 DDS655372 DNO655372 DXK655372 EHG655372 ERC655372 FAY655372 FKU655372 FUQ655372 GEM655372 GOI655372 GYE655372 HIA655372 HRW655372 IBS655372 ILO655372 IVK655372 JFG655372 JPC655372 JYY655372 KIU655372 KSQ655372 LCM655372 LMI655372 LWE655372 MGA655372 MPW655372 MZS655372 NJO655372 NTK655372 ODG655372 ONC655372 OWY655372 PGU655372 PQQ655372 QAM655372 QKI655372 QUE655372 REA655372 RNW655372 RXS655372 SHO655372 SRK655372 TBG655372 TLC655372 TUY655372 UEU655372 UOQ655372 UYM655372 VII655372 VSE655372 WCA655372 WLW655372 WVS655372 K720908 JG720908 TC720908 ACY720908 AMU720908 AWQ720908 BGM720908 BQI720908 CAE720908 CKA720908 CTW720908 DDS720908 DNO720908 DXK720908 EHG720908 ERC720908 FAY720908 FKU720908 FUQ720908 GEM720908 GOI720908 GYE720908 HIA720908 HRW720908 IBS720908 ILO720908 IVK720908 JFG720908 JPC720908 JYY720908 KIU720908 KSQ720908 LCM720908 LMI720908 LWE720908 MGA720908 MPW720908 MZS720908 NJO720908 NTK720908 ODG720908 ONC720908 OWY720908 PGU720908 PQQ720908 QAM720908 QKI720908 QUE720908 REA720908 RNW720908 RXS720908 SHO720908 SRK720908 TBG720908 TLC720908 TUY720908 UEU720908 UOQ720908 UYM720908 VII720908 VSE720908 WCA720908 WLW720908 WVS720908 K786444 JG786444 TC786444 ACY786444 AMU786444 AWQ786444 BGM786444 BQI786444 CAE786444 CKA786444 CTW786444 DDS786444 DNO786444 DXK786444 EHG786444 ERC786444 FAY786444 FKU786444 FUQ786444 GEM786444 GOI786444 GYE786444 HIA786444 HRW786444 IBS786444 ILO786444 IVK786444 JFG786444 JPC786444 JYY786444 KIU786444 KSQ786444 LCM786444 LMI786444 LWE786444 MGA786444 MPW786444 MZS786444 NJO786444 NTK786444 ODG786444 ONC786444 OWY786444 PGU786444 PQQ786444 QAM786444 QKI786444 QUE786444 REA786444 RNW786444 RXS786444 SHO786444 SRK786444 TBG786444 TLC786444 TUY786444 UEU786444 UOQ786444 UYM786444 VII786444 VSE786444 WCA786444 WLW786444 WVS786444 K851980 JG851980 TC851980 ACY851980 AMU851980 AWQ851980 BGM851980 BQI851980 CAE851980 CKA851980 CTW851980 DDS851980 DNO851980 DXK851980 EHG851980 ERC851980 FAY851980 FKU851980 FUQ851980 GEM851980 GOI851980 GYE851980 HIA851980 HRW851980 IBS851980 ILO851980 IVK851980 JFG851980 JPC851980 JYY851980 KIU851980 KSQ851980 LCM851980 LMI851980 LWE851980 MGA851980 MPW851980 MZS851980 NJO851980 NTK851980 ODG851980 ONC851980 OWY851980 PGU851980 PQQ851980 QAM851980 QKI851980 QUE851980 REA851980 RNW851980 RXS851980 SHO851980 SRK851980 TBG851980 TLC851980 TUY851980 UEU851980 UOQ851980 UYM851980 VII851980 VSE851980 WCA851980 WLW851980 WVS851980 K917516 JG917516 TC917516 ACY917516 AMU917516 AWQ917516 BGM917516 BQI917516 CAE917516 CKA917516 CTW917516 DDS917516 DNO917516 DXK917516 EHG917516 ERC917516 FAY917516 FKU917516 FUQ917516 GEM917516 GOI917516 GYE917516 HIA917516 HRW917516 IBS917516 ILO917516 IVK917516 JFG917516 JPC917516 JYY917516 KIU917516 KSQ917516 LCM917516 LMI917516 LWE917516 MGA917516 MPW917516 MZS917516 NJO917516 NTK917516 ODG917516 ONC917516 OWY917516 PGU917516 PQQ917516 QAM917516 QKI917516 QUE917516 REA917516 RNW917516 RXS917516 SHO917516 SRK917516 TBG917516 TLC917516 TUY917516 UEU917516 UOQ917516 UYM917516 VII917516 VSE917516 WCA917516 WLW917516 WVS917516 K983052 JG983052 TC983052 ACY983052 AMU983052 AWQ983052 BGM983052 BQI983052 CAE983052 CKA983052 CTW983052 DDS983052 DNO983052 DXK983052 EHG983052 ERC983052 FAY983052 FKU983052 FUQ983052 GEM983052 GOI983052 GYE983052 HIA983052 HRW983052 IBS983052 ILO983052 IVK983052 JFG983052 JPC983052 JYY983052 KIU983052 KSQ983052 LCM983052 LMI983052 LWE983052 MGA983052 MPW983052 MZS983052 NJO983052 NTK983052 ODG983052 ONC983052 OWY983052 PGU983052 PQQ983052 QAM983052 QKI983052 QUE983052 REA983052 RNW983052 RXS983052 SHO983052 SRK983052 TBG983052 TLC983052 TUY983052 UEU983052 UOQ983052 UYM983052 VII983052 VSE983052 WCA983052 WLW983052 WVS983052" xr:uid="{0C643B0C-A659-4CDD-9036-458FB29A01D4}"/>
  </dataValidations>
  <hyperlinks>
    <hyperlink ref="L13" r:id="rId1" xr:uid="{EC702A49-0FEE-4F5C-A382-85B281C714C0}"/>
  </hyperlinks>
  <pageMargins left="0.2" right="0.2" top="0.36" bottom="0.41" header="0.3" footer="0.3"/>
  <pageSetup paperSize="9" scale="70" orientation="landscape" r:id="rId2"/>
  <legacyDrawing r:id="rId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BCEEC-D74B-4287-AEAA-E544229C1FE4}">
  <dimension ref="B2:Q49"/>
  <sheetViews>
    <sheetView zoomScale="60" zoomScaleNormal="60" workbookViewId="0">
      <pane xSplit="10" ySplit="9" topLeftCell="K10" activePane="bottomRight" state="frozen"/>
      <selection pane="topRight" activeCell="K1" sqref="K1"/>
      <selection pane="bottomLeft" activeCell="A9" sqref="A9"/>
      <selection pane="bottomRight" activeCell="Q33" sqref="Q33"/>
    </sheetView>
  </sheetViews>
  <sheetFormatPr defaultRowHeight="18.75"/>
  <cols>
    <col min="1" max="1" width="2.625" style="3" customWidth="1"/>
    <col min="2" max="2" width="20.25" style="9" bestFit="1" customWidth="1"/>
    <col min="3" max="3" width="14.375" style="3" bestFit="1" customWidth="1"/>
    <col min="4" max="4" width="13.125" style="3" bestFit="1" customWidth="1"/>
    <col min="5" max="5" width="40.625" style="3" customWidth="1"/>
    <col min="6" max="6" width="6.25" style="9" customWidth="1"/>
    <col min="7" max="8" width="9.875" style="3" bestFit="1" customWidth="1"/>
    <col min="9" max="9" width="13" style="11" bestFit="1" customWidth="1"/>
    <col min="10" max="10" width="45.125" style="3" bestFit="1" customWidth="1"/>
    <col min="11" max="11" width="32.875" style="3" bestFit="1" customWidth="1"/>
    <col min="12" max="12" width="11" style="9" customWidth="1"/>
    <col min="13" max="13" width="13.75" style="10" customWidth="1"/>
    <col min="14" max="14" width="6.375" style="3" customWidth="1"/>
    <col min="15" max="15" width="13.25" style="11" customWidth="1"/>
    <col min="16" max="16" width="14.5" style="126" customWidth="1"/>
    <col min="17" max="17" width="21.5" style="13" customWidth="1"/>
    <col min="18" max="256" width="9" style="3"/>
    <col min="257" max="257" width="2.625" style="3" customWidth="1"/>
    <col min="258" max="258" width="20.25" style="3" bestFit="1"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13" style="3" bestFit="1" customWidth="1"/>
    <col min="266" max="266" width="45.125" style="3" bestFit="1" customWidth="1"/>
    <col min="267" max="267" width="32.875" style="3" bestFit="1" customWidth="1"/>
    <col min="268" max="268" width="11" style="3" customWidth="1"/>
    <col min="269" max="269" width="13.75" style="3" customWidth="1"/>
    <col min="270" max="270" width="6.375" style="3" customWidth="1"/>
    <col min="271" max="271" width="13.25" style="3" customWidth="1"/>
    <col min="272" max="272" width="14.5" style="3" customWidth="1"/>
    <col min="273" max="273" width="21.5" style="3" customWidth="1"/>
    <col min="274" max="512" width="9" style="3"/>
    <col min="513" max="513" width="2.625" style="3" customWidth="1"/>
    <col min="514" max="514" width="20.25" style="3" bestFit="1"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13" style="3" bestFit="1" customWidth="1"/>
    <col min="522" max="522" width="45.125" style="3" bestFit="1" customWidth="1"/>
    <col min="523" max="523" width="32.875" style="3" bestFit="1" customWidth="1"/>
    <col min="524" max="524" width="11" style="3" customWidth="1"/>
    <col min="525" max="525" width="13.75" style="3" customWidth="1"/>
    <col min="526" max="526" width="6.375" style="3" customWidth="1"/>
    <col min="527" max="527" width="13.25" style="3" customWidth="1"/>
    <col min="528" max="528" width="14.5" style="3" customWidth="1"/>
    <col min="529" max="529" width="21.5" style="3" customWidth="1"/>
    <col min="530" max="768" width="9" style="3"/>
    <col min="769" max="769" width="2.625" style="3" customWidth="1"/>
    <col min="770" max="770" width="20.25" style="3" bestFit="1"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13" style="3" bestFit="1" customWidth="1"/>
    <col min="778" max="778" width="45.125" style="3" bestFit="1" customWidth="1"/>
    <col min="779" max="779" width="32.875" style="3" bestFit="1" customWidth="1"/>
    <col min="780" max="780" width="11" style="3" customWidth="1"/>
    <col min="781" max="781" width="13.75" style="3" customWidth="1"/>
    <col min="782" max="782" width="6.375" style="3" customWidth="1"/>
    <col min="783" max="783" width="13.25" style="3" customWidth="1"/>
    <col min="784" max="784" width="14.5" style="3" customWidth="1"/>
    <col min="785" max="785" width="21.5" style="3" customWidth="1"/>
    <col min="786" max="1024" width="9" style="3"/>
    <col min="1025" max="1025" width="2.625" style="3" customWidth="1"/>
    <col min="1026" max="1026" width="20.25" style="3" bestFit="1"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13" style="3" bestFit="1" customWidth="1"/>
    <col min="1034" max="1034" width="45.125" style="3" bestFit="1" customWidth="1"/>
    <col min="1035" max="1035" width="32.875" style="3" bestFit="1"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21.5" style="3" customWidth="1"/>
    <col min="1042" max="1280" width="9" style="3"/>
    <col min="1281" max="1281" width="2.625" style="3" customWidth="1"/>
    <col min="1282" max="1282" width="20.25" style="3" bestFit="1"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13" style="3" bestFit="1" customWidth="1"/>
    <col min="1290" max="1290" width="45.125" style="3" bestFit="1" customWidth="1"/>
    <col min="1291" max="1291" width="32.875" style="3" bestFit="1"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21.5" style="3" customWidth="1"/>
    <col min="1298" max="1536" width="9" style="3"/>
    <col min="1537" max="1537" width="2.625" style="3" customWidth="1"/>
    <col min="1538" max="1538" width="20.25" style="3" bestFit="1"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13" style="3" bestFit="1" customWidth="1"/>
    <col min="1546" max="1546" width="45.125" style="3" bestFit="1" customWidth="1"/>
    <col min="1547" max="1547" width="32.875" style="3" bestFit="1"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21.5" style="3" customWidth="1"/>
    <col min="1554" max="1792" width="9" style="3"/>
    <col min="1793" max="1793" width="2.625" style="3" customWidth="1"/>
    <col min="1794" max="1794" width="20.25" style="3" bestFit="1"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13" style="3" bestFit="1" customWidth="1"/>
    <col min="1802" max="1802" width="45.125" style="3" bestFit="1" customWidth="1"/>
    <col min="1803" max="1803" width="32.875" style="3" bestFit="1"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21.5" style="3" customWidth="1"/>
    <col min="1810" max="2048" width="9" style="3"/>
    <col min="2049" max="2049" width="2.625" style="3" customWidth="1"/>
    <col min="2050" max="2050" width="20.25" style="3" bestFit="1"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13" style="3" bestFit="1" customWidth="1"/>
    <col min="2058" max="2058" width="45.125" style="3" bestFit="1" customWidth="1"/>
    <col min="2059" max="2059" width="32.875" style="3" bestFit="1"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21.5" style="3" customWidth="1"/>
    <col min="2066" max="2304" width="9" style="3"/>
    <col min="2305" max="2305" width="2.625" style="3" customWidth="1"/>
    <col min="2306" max="2306" width="20.25" style="3" bestFit="1"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13" style="3" bestFit="1" customWidth="1"/>
    <col min="2314" max="2314" width="45.125" style="3" bestFit="1" customWidth="1"/>
    <col min="2315" max="2315" width="32.875" style="3" bestFit="1"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21.5" style="3" customWidth="1"/>
    <col min="2322" max="2560" width="9" style="3"/>
    <col min="2561" max="2561" width="2.625" style="3" customWidth="1"/>
    <col min="2562" max="2562" width="20.25" style="3" bestFit="1"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13" style="3" bestFit="1" customWidth="1"/>
    <col min="2570" max="2570" width="45.125" style="3" bestFit="1" customWidth="1"/>
    <col min="2571" max="2571" width="32.875" style="3" bestFit="1"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21.5" style="3" customWidth="1"/>
    <col min="2578" max="2816" width="9" style="3"/>
    <col min="2817" max="2817" width="2.625" style="3" customWidth="1"/>
    <col min="2818" max="2818" width="20.25" style="3" bestFit="1"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13" style="3" bestFit="1" customWidth="1"/>
    <col min="2826" max="2826" width="45.125" style="3" bestFit="1" customWidth="1"/>
    <col min="2827" max="2827" width="32.875" style="3" bestFit="1"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21.5" style="3" customWidth="1"/>
    <col min="2834" max="3072" width="9" style="3"/>
    <col min="3073" max="3073" width="2.625" style="3" customWidth="1"/>
    <col min="3074" max="3074" width="20.25" style="3" bestFit="1"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13" style="3" bestFit="1" customWidth="1"/>
    <col min="3082" max="3082" width="45.125" style="3" bestFit="1" customWidth="1"/>
    <col min="3083" max="3083" width="32.875" style="3" bestFit="1"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21.5" style="3" customWidth="1"/>
    <col min="3090" max="3328" width="9" style="3"/>
    <col min="3329" max="3329" width="2.625" style="3" customWidth="1"/>
    <col min="3330" max="3330" width="20.25" style="3" bestFit="1"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13" style="3" bestFit="1" customWidth="1"/>
    <col min="3338" max="3338" width="45.125" style="3" bestFit="1" customWidth="1"/>
    <col min="3339" max="3339" width="32.875" style="3" bestFit="1"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21.5" style="3" customWidth="1"/>
    <col min="3346" max="3584" width="9" style="3"/>
    <col min="3585" max="3585" width="2.625" style="3" customWidth="1"/>
    <col min="3586" max="3586" width="20.25" style="3" bestFit="1"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13" style="3" bestFit="1" customWidth="1"/>
    <col min="3594" max="3594" width="45.125" style="3" bestFit="1" customWidth="1"/>
    <col min="3595" max="3595" width="32.875" style="3" bestFit="1"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21.5" style="3" customWidth="1"/>
    <col min="3602" max="3840" width="9" style="3"/>
    <col min="3841" max="3841" width="2.625" style="3" customWidth="1"/>
    <col min="3842" max="3842" width="20.25" style="3" bestFit="1"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13" style="3" bestFit="1" customWidth="1"/>
    <col min="3850" max="3850" width="45.125" style="3" bestFit="1" customWidth="1"/>
    <col min="3851" max="3851" width="32.875" style="3" bestFit="1"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21.5" style="3" customWidth="1"/>
    <col min="3858" max="4096" width="9" style="3"/>
    <col min="4097" max="4097" width="2.625" style="3" customWidth="1"/>
    <col min="4098" max="4098" width="20.25" style="3" bestFit="1"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13" style="3" bestFit="1" customWidth="1"/>
    <col min="4106" max="4106" width="45.125" style="3" bestFit="1" customWidth="1"/>
    <col min="4107" max="4107" width="32.875" style="3" bestFit="1"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21.5" style="3" customWidth="1"/>
    <col min="4114" max="4352" width="9" style="3"/>
    <col min="4353" max="4353" width="2.625" style="3" customWidth="1"/>
    <col min="4354" max="4354" width="20.25" style="3" bestFit="1"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13" style="3" bestFit="1" customWidth="1"/>
    <col min="4362" max="4362" width="45.125" style="3" bestFit="1" customWidth="1"/>
    <col min="4363" max="4363" width="32.875" style="3" bestFit="1"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21.5" style="3" customWidth="1"/>
    <col min="4370" max="4608" width="9" style="3"/>
    <col min="4609" max="4609" width="2.625" style="3" customWidth="1"/>
    <col min="4610" max="4610" width="20.25" style="3" bestFit="1"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13" style="3" bestFit="1" customWidth="1"/>
    <col min="4618" max="4618" width="45.125" style="3" bestFit="1" customWidth="1"/>
    <col min="4619" max="4619" width="32.875" style="3" bestFit="1"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21.5" style="3" customWidth="1"/>
    <col min="4626" max="4864" width="9" style="3"/>
    <col min="4865" max="4865" width="2.625" style="3" customWidth="1"/>
    <col min="4866" max="4866" width="20.25" style="3" bestFit="1"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13" style="3" bestFit="1" customWidth="1"/>
    <col min="4874" max="4874" width="45.125" style="3" bestFit="1" customWidth="1"/>
    <col min="4875" max="4875" width="32.875" style="3" bestFit="1"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21.5" style="3" customWidth="1"/>
    <col min="4882" max="5120" width="9" style="3"/>
    <col min="5121" max="5121" width="2.625" style="3" customWidth="1"/>
    <col min="5122" max="5122" width="20.25" style="3" bestFit="1"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13" style="3" bestFit="1" customWidth="1"/>
    <col min="5130" max="5130" width="45.125" style="3" bestFit="1" customWidth="1"/>
    <col min="5131" max="5131" width="32.875" style="3" bestFit="1"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21.5" style="3" customWidth="1"/>
    <col min="5138" max="5376" width="9" style="3"/>
    <col min="5377" max="5377" width="2.625" style="3" customWidth="1"/>
    <col min="5378" max="5378" width="20.25" style="3" bestFit="1"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13" style="3" bestFit="1" customWidth="1"/>
    <col min="5386" max="5386" width="45.125" style="3" bestFit="1" customWidth="1"/>
    <col min="5387" max="5387" width="32.875" style="3" bestFit="1"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21.5" style="3" customWidth="1"/>
    <col min="5394" max="5632" width="9" style="3"/>
    <col min="5633" max="5633" width="2.625" style="3" customWidth="1"/>
    <col min="5634" max="5634" width="20.25" style="3" bestFit="1"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13" style="3" bestFit="1" customWidth="1"/>
    <col min="5642" max="5642" width="45.125" style="3" bestFit="1" customWidth="1"/>
    <col min="5643" max="5643" width="32.875" style="3" bestFit="1"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21.5" style="3" customWidth="1"/>
    <col min="5650" max="5888" width="9" style="3"/>
    <col min="5889" max="5889" width="2.625" style="3" customWidth="1"/>
    <col min="5890" max="5890" width="20.25" style="3" bestFit="1"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13" style="3" bestFit="1" customWidth="1"/>
    <col min="5898" max="5898" width="45.125" style="3" bestFit="1" customWidth="1"/>
    <col min="5899" max="5899" width="32.875" style="3" bestFit="1"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21.5" style="3" customWidth="1"/>
    <col min="5906" max="6144" width="9" style="3"/>
    <col min="6145" max="6145" width="2.625" style="3" customWidth="1"/>
    <col min="6146" max="6146" width="20.25" style="3" bestFit="1"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13" style="3" bestFit="1" customWidth="1"/>
    <col min="6154" max="6154" width="45.125" style="3" bestFit="1" customWidth="1"/>
    <col min="6155" max="6155" width="32.875" style="3" bestFit="1"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21.5" style="3" customWidth="1"/>
    <col min="6162" max="6400" width="9" style="3"/>
    <col min="6401" max="6401" width="2.625" style="3" customWidth="1"/>
    <col min="6402" max="6402" width="20.25" style="3" bestFit="1"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13" style="3" bestFit="1" customWidth="1"/>
    <col min="6410" max="6410" width="45.125" style="3" bestFit="1" customWidth="1"/>
    <col min="6411" max="6411" width="32.875" style="3" bestFit="1"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21.5" style="3" customWidth="1"/>
    <col min="6418" max="6656" width="9" style="3"/>
    <col min="6657" max="6657" width="2.625" style="3" customWidth="1"/>
    <col min="6658" max="6658" width="20.25" style="3" bestFit="1"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13" style="3" bestFit="1" customWidth="1"/>
    <col min="6666" max="6666" width="45.125" style="3" bestFit="1" customWidth="1"/>
    <col min="6667" max="6667" width="32.875" style="3" bestFit="1"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21.5" style="3" customWidth="1"/>
    <col min="6674" max="6912" width="9" style="3"/>
    <col min="6913" max="6913" width="2.625" style="3" customWidth="1"/>
    <col min="6914" max="6914" width="20.25" style="3" bestFit="1"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13" style="3" bestFit="1" customWidth="1"/>
    <col min="6922" max="6922" width="45.125" style="3" bestFit="1" customWidth="1"/>
    <col min="6923" max="6923" width="32.875" style="3" bestFit="1"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21.5" style="3" customWidth="1"/>
    <col min="6930" max="7168" width="9" style="3"/>
    <col min="7169" max="7169" width="2.625" style="3" customWidth="1"/>
    <col min="7170" max="7170" width="20.25" style="3" bestFit="1"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13" style="3" bestFit="1" customWidth="1"/>
    <col min="7178" max="7178" width="45.125" style="3" bestFit="1" customWidth="1"/>
    <col min="7179" max="7179" width="32.875" style="3" bestFit="1"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21.5" style="3" customWidth="1"/>
    <col min="7186" max="7424" width="9" style="3"/>
    <col min="7425" max="7425" width="2.625" style="3" customWidth="1"/>
    <col min="7426" max="7426" width="20.25" style="3" bestFit="1"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13" style="3" bestFit="1" customWidth="1"/>
    <col min="7434" max="7434" width="45.125" style="3" bestFit="1" customWidth="1"/>
    <col min="7435" max="7435" width="32.875" style="3" bestFit="1"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21.5" style="3" customWidth="1"/>
    <col min="7442" max="7680" width="9" style="3"/>
    <col min="7681" max="7681" width="2.625" style="3" customWidth="1"/>
    <col min="7682" max="7682" width="20.25" style="3" bestFit="1"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13" style="3" bestFit="1" customWidth="1"/>
    <col min="7690" max="7690" width="45.125" style="3" bestFit="1" customWidth="1"/>
    <col min="7691" max="7691" width="32.875" style="3" bestFit="1"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21.5" style="3" customWidth="1"/>
    <col min="7698" max="7936" width="9" style="3"/>
    <col min="7937" max="7937" width="2.625" style="3" customWidth="1"/>
    <col min="7938" max="7938" width="20.25" style="3" bestFit="1"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13" style="3" bestFit="1" customWidth="1"/>
    <col min="7946" max="7946" width="45.125" style="3" bestFit="1" customWidth="1"/>
    <col min="7947" max="7947" width="32.875" style="3" bestFit="1"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21.5" style="3" customWidth="1"/>
    <col min="7954" max="8192" width="9" style="3"/>
    <col min="8193" max="8193" width="2.625" style="3" customWidth="1"/>
    <col min="8194" max="8194" width="20.25" style="3" bestFit="1"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13" style="3" bestFit="1" customWidth="1"/>
    <col min="8202" max="8202" width="45.125" style="3" bestFit="1" customWidth="1"/>
    <col min="8203" max="8203" width="32.875" style="3" bestFit="1"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21.5" style="3" customWidth="1"/>
    <col min="8210" max="8448" width="9" style="3"/>
    <col min="8449" max="8449" width="2.625" style="3" customWidth="1"/>
    <col min="8450" max="8450" width="20.25" style="3" bestFit="1"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13" style="3" bestFit="1" customWidth="1"/>
    <col min="8458" max="8458" width="45.125" style="3" bestFit="1" customWidth="1"/>
    <col min="8459" max="8459" width="32.875" style="3" bestFit="1"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21.5" style="3" customWidth="1"/>
    <col min="8466" max="8704" width="9" style="3"/>
    <col min="8705" max="8705" width="2.625" style="3" customWidth="1"/>
    <col min="8706" max="8706" width="20.25" style="3" bestFit="1"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13" style="3" bestFit="1" customWidth="1"/>
    <col min="8714" max="8714" width="45.125" style="3" bestFit="1" customWidth="1"/>
    <col min="8715" max="8715" width="32.875" style="3" bestFit="1"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21.5" style="3" customWidth="1"/>
    <col min="8722" max="8960" width="9" style="3"/>
    <col min="8961" max="8961" width="2.625" style="3" customWidth="1"/>
    <col min="8962" max="8962" width="20.25" style="3" bestFit="1"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13" style="3" bestFit="1" customWidth="1"/>
    <col min="8970" max="8970" width="45.125" style="3" bestFit="1" customWidth="1"/>
    <col min="8971" max="8971" width="32.875" style="3" bestFit="1"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21.5" style="3" customWidth="1"/>
    <col min="8978" max="9216" width="9" style="3"/>
    <col min="9217" max="9217" width="2.625" style="3" customWidth="1"/>
    <col min="9218" max="9218" width="20.25" style="3" bestFit="1"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13" style="3" bestFit="1" customWidth="1"/>
    <col min="9226" max="9226" width="45.125" style="3" bestFit="1" customWidth="1"/>
    <col min="9227" max="9227" width="32.875" style="3" bestFit="1"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21.5" style="3" customWidth="1"/>
    <col min="9234" max="9472" width="9" style="3"/>
    <col min="9473" max="9473" width="2.625" style="3" customWidth="1"/>
    <col min="9474" max="9474" width="20.25" style="3" bestFit="1"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13" style="3" bestFit="1" customWidth="1"/>
    <col min="9482" max="9482" width="45.125" style="3" bestFit="1" customWidth="1"/>
    <col min="9483" max="9483" width="32.875" style="3" bestFit="1"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21.5" style="3" customWidth="1"/>
    <col min="9490" max="9728" width="9" style="3"/>
    <col min="9729" max="9729" width="2.625" style="3" customWidth="1"/>
    <col min="9730" max="9730" width="20.25" style="3" bestFit="1"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13" style="3" bestFit="1" customWidth="1"/>
    <col min="9738" max="9738" width="45.125" style="3" bestFit="1" customWidth="1"/>
    <col min="9739" max="9739" width="32.875" style="3" bestFit="1"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21.5" style="3" customWidth="1"/>
    <col min="9746" max="9984" width="9" style="3"/>
    <col min="9985" max="9985" width="2.625" style="3" customWidth="1"/>
    <col min="9986" max="9986" width="20.25" style="3" bestFit="1"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13" style="3" bestFit="1" customWidth="1"/>
    <col min="9994" max="9994" width="45.125" style="3" bestFit="1" customWidth="1"/>
    <col min="9995" max="9995" width="32.875" style="3" bestFit="1"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21.5" style="3" customWidth="1"/>
    <col min="10002" max="10240" width="9" style="3"/>
    <col min="10241" max="10241" width="2.625" style="3" customWidth="1"/>
    <col min="10242" max="10242" width="20.25" style="3" bestFit="1"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13" style="3" bestFit="1" customWidth="1"/>
    <col min="10250" max="10250" width="45.125" style="3" bestFit="1" customWidth="1"/>
    <col min="10251" max="10251" width="32.875" style="3" bestFit="1"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21.5" style="3" customWidth="1"/>
    <col min="10258" max="10496" width="9" style="3"/>
    <col min="10497" max="10497" width="2.625" style="3" customWidth="1"/>
    <col min="10498" max="10498" width="20.25" style="3" bestFit="1"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13" style="3" bestFit="1" customWidth="1"/>
    <col min="10506" max="10506" width="45.125" style="3" bestFit="1" customWidth="1"/>
    <col min="10507" max="10507" width="32.875" style="3" bestFit="1"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21.5" style="3" customWidth="1"/>
    <col min="10514" max="10752" width="9" style="3"/>
    <col min="10753" max="10753" width="2.625" style="3" customWidth="1"/>
    <col min="10754" max="10754" width="20.25" style="3" bestFit="1"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13" style="3" bestFit="1" customWidth="1"/>
    <col min="10762" max="10762" width="45.125" style="3" bestFit="1" customWidth="1"/>
    <col min="10763" max="10763" width="32.875" style="3" bestFit="1"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21.5" style="3" customWidth="1"/>
    <col min="10770" max="11008" width="9" style="3"/>
    <col min="11009" max="11009" width="2.625" style="3" customWidth="1"/>
    <col min="11010" max="11010" width="20.25" style="3" bestFit="1"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13" style="3" bestFit="1" customWidth="1"/>
    <col min="11018" max="11018" width="45.125" style="3" bestFit="1" customWidth="1"/>
    <col min="11019" max="11019" width="32.875" style="3" bestFit="1"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21.5" style="3" customWidth="1"/>
    <col min="11026" max="11264" width="9" style="3"/>
    <col min="11265" max="11265" width="2.625" style="3" customWidth="1"/>
    <col min="11266" max="11266" width="20.25" style="3" bestFit="1"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13" style="3" bestFit="1" customWidth="1"/>
    <col min="11274" max="11274" width="45.125" style="3" bestFit="1" customWidth="1"/>
    <col min="11275" max="11275" width="32.875" style="3" bestFit="1"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21.5" style="3" customWidth="1"/>
    <col min="11282" max="11520" width="9" style="3"/>
    <col min="11521" max="11521" width="2.625" style="3" customWidth="1"/>
    <col min="11522" max="11522" width="20.25" style="3" bestFit="1"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13" style="3" bestFit="1" customWidth="1"/>
    <col min="11530" max="11530" width="45.125" style="3" bestFit="1" customWidth="1"/>
    <col min="11531" max="11531" width="32.875" style="3" bestFit="1"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21.5" style="3" customWidth="1"/>
    <col min="11538" max="11776" width="9" style="3"/>
    <col min="11777" max="11777" width="2.625" style="3" customWidth="1"/>
    <col min="11778" max="11778" width="20.25" style="3" bestFit="1"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13" style="3" bestFit="1" customWidth="1"/>
    <col min="11786" max="11786" width="45.125" style="3" bestFit="1" customWidth="1"/>
    <col min="11787" max="11787" width="32.875" style="3" bestFit="1"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21.5" style="3" customWidth="1"/>
    <col min="11794" max="12032" width="9" style="3"/>
    <col min="12033" max="12033" width="2.625" style="3" customWidth="1"/>
    <col min="12034" max="12034" width="20.25" style="3" bestFit="1"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13" style="3" bestFit="1" customWidth="1"/>
    <col min="12042" max="12042" width="45.125" style="3" bestFit="1" customWidth="1"/>
    <col min="12043" max="12043" width="32.875" style="3" bestFit="1"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21.5" style="3" customWidth="1"/>
    <col min="12050" max="12288" width="9" style="3"/>
    <col min="12289" max="12289" width="2.625" style="3" customWidth="1"/>
    <col min="12290" max="12290" width="20.25" style="3" bestFit="1"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13" style="3" bestFit="1" customWidth="1"/>
    <col min="12298" max="12298" width="45.125" style="3" bestFit="1" customWidth="1"/>
    <col min="12299" max="12299" width="32.875" style="3" bestFit="1"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21.5" style="3" customWidth="1"/>
    <col min="12306" max="12544" width="9" style="3"/>
    <col min="12545" max="12545" width="2.625" style="3" customWidth="1"/>
    <col min="12546" max="12546" width="20.25" style="3" bestFit="1"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13" style="3" bestFit="1" customWidth="1"/>
    <col min="12554" max="12554" width="45.125" style="3" bestFit="1" customWidth="1"/>
    <col min="12555" max="12555" width="32.875" style="3" bestFit="1"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21.5" style="3" customWidth="1"/>
    <col min="12562" max="12800" width="9" style="3"/>
    <col min="12801" max="12801" width="2.625" style="3" customWidth="1"/>
    <col min="12802" max="12802" width="20.25" style="3" bestFit="1"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13" style="3" bestFit="1" customWidth="1"/>
    <col min="12810" max="12810" width="45.125" style="3" bestFit="1" customWidth="1"/>
    <col min="12811" max="12811" width="32.875" style="3" bestFit="1"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21.5" style="3" customWidth="1"/>
    <col min="12818" max="13056" width="9" style="3"/>
    <col min="13057" max="13057" width="2.625" style="3" customWidth="1"/>
    <col min="13058" max="13058" width="20.25" style="3" bestFit="1"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13" style="3" bestFit="1" customWidth="1"/>
    <col min="13066" max="13066" width="45.125" style="3" bestFit="1" customWidth="1"/>
    <col min="13067" max="13067" width="32.875" style="3" bestFit="1"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21.5" style="3" customWidth="1"/>
    <col min="13074" max="13312" width="9" style="3"/>
    <col min="13313" max="13313" width="2.625" style="3" customWidth="1"/>
    <col min="13314" max="13314" width="20.25" style="3" bestFit="1"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13" style="3" bestFit="1" customWidth="1"/>
    <col min="13322" max="13322" width="45.125" style="3" bestFit="1" customWidth="1"/>
    <col min="13323" max="13323" width="32.875" style="3" bestFit="1"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21.5" style="3" customWidth="1"/>
    <col min="13330" max="13568" width="9" style="3"/>
    <col min="13569" max="13569" width="2.625" style="3" customWidth="1"/>
    <col min="13570" max="13570" width="20.25" style="3" bestFit="1"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13" style="3" bestFit="1" customWidth="1"/>
    <col min="13578" max="13578" width="45.125" style="3" bestFit="1" customWidth="1"/>
    <col min="13579" max="13579" width="32.875" style="3" bestFit="1"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21.5" style="3" customWidth="1"/>
    <col min="13586" max="13824" width="9" style="3"/>
    <col min="13825" max="13825" width="2.625" style="3" customWidth="1"/>
    <col min="13826" max="13826" width="20.25" style="3" bestFit="1"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13" style="3" bestFit="1" customWidth="1"/>
    <col min="13834" max="13834" width="45.125" style="3" bestFit="1" customWidth="1"/>
    <col min="13835" max="13835" width="32.875" style="3" bestFit="1"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21.5" style="3" customWidth="1"/>
    <col min="13842" max="14080" width="9" style="3"/>
    <col min="14081" max="14081" width="2.625" style="3" customWidth="1"/>
    <col min="14082" max="14082" width="20.25" style="3" bestFit="1"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13" style="3" bestFit="1" customWidth="1"/>
    <col min="14090" max="14090" width="45.125" style="3" bestFit="1" customWidth="1"/>
    <col min="14091" max="14091" width="32.875" style="3" bestFit="1"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21.5" style="3" customWidth="1"/>
    <col min="14098" max="14336" width="9" style="3"/>
    <col min="14337" max="14337" width="2.625" style="3" customWidth="1"/>
    <col min="14338" max="14338" width="20.25" style="3" bestFit="1"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13" style="3" bestFit="1" customWidth="1"/>
    <col min="14346" max="14346" width="45.125" style="3" bestFit="1" customWidth="1"/>
    <col min="14347" max="14347" width="32.875" style="3" bestFit="1"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21.5" style="3" customWidth="1"/>
    <col min="14354" max="14592" width="9" style="3"/>
    <col min="14593" max="14593" width="2.625" style="3" customWidth="1"/>
    <col min="14594" max="14594" width="20.25" style="3" bestFit="1"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13" style="3" bestFit="1" customWidth="1"/>
    <col min="14602" max="14602" width="45.125" style="3" bestFit="1" customWidth="1"/>
    <col min="14603" max="14603" width="32.875" style="3" bestFit="1"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21.5" style="3" customWidth="1"/>
    <col min="14610" max="14848" width="9" style="3"/>
    <col min="14849" max="14849" width="2.625" style="3" customWidth="1"/>
    <col min="14850" max="14850" width="20.25" style="3" bestFit="1"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13" style="3" bestFit="1" customWidth="1"/>
    <col min="14858" max="14858" width="45.125" style="3" bestFit="1" customWidth="1"/>
    <col min="14859" max="14859" width="32.875" style="3" bestFit="1"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21.5" style="3" customWidth="1"/>
    <col min="14866" max="15104" width="9" style="3"/>
    <col min="15105" max="15105" width="2.625" style="3" customWidth="1"/>
    <col min="15106" max="15106" width="20.25" style="3" bestFit="1"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13" style="3" bestFit="1" customWidth="1"/>
    <col min="15114" max="15114" width="45.125" style="3" bestFit="1" customWidth="1"/>
    <col min="15115" max="15115" width="32.875" style="3" bestFit="1"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21.5" style="3" customWidth="1"/>
    <col min="15122" max="15360" width="9" style="3"/>
    <col min="15361" max="15361" width="2.625" style="3" customWidth="1"/>
    <col min="15362" max="15362" width="20.25" style="3" bestFit="1"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13" style="3" bestFit="1" customWidth="1"/>
    <col min="15370" max="15370" width="45.125" style="3" bestFit="1" customWidth="1"/>
    <col min="15371" max="15371" width="32.875" style="3" bestFit="1"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21.5" style="3" customWidth="1"/>
    <col min="15378" max="15616" width="9" style="3"/>
    <col min="15617" max="15617" width="2.625" style="3" customWidth="1"/>
    <col min="15618" max="15618" width="20.25" style="3" bestFit="1"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13" style="3" bestFit="1" customWidth="1"/>
    <col min="15626" max="15626" width="45.125" style="3" bestFit="1" customWidth="1"/>
    <col min="15627" max="15627" width="32.875" style="3" bestFit="1"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21.5" style="3" customWidth="1"/>
    <col min="15634" max="15872" width="9" style="3"/>
    <col min="15873" max="15873" width="2.625" style="3" customWidth="1"/>
    <col min="15874" max="15874" width="20.25" style="3" bestFit="1"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13" style="3" bestFit="1" customWidth="1"/>
    <col min="15882" max="15882" width="45.125" style="3" bestFit="1" customWidth="1"/>
    <col min="15883" max="15883" width="32.875" style="3" bestFit="1"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21.5" style="3" customWidth="1"/>
    <col min="15890" max="16128" width="9" style="3"/>
    <col min="16129" max="16129" width="2.625" style="3" customWidth="1"/>
    <col min="16130" max="16130" width="20.25" style="3" bestFit="1"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13" style="3" bestFit="1" customWidth="1"/>
    <col min="16138" max="16138" width="45.125" style="3" bestFit="1" customWidth="1"/>
    <col min="16139" max="16139" width="32.875" style="3" bestFit="1"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21.5" style="3" customWidth="1"/>
    <col min="16146" max="16384" width="9" style="3"/>
  </cols>
  <sheetData>
    <row r="2" spans="2:17" ht="20.100000000000001" customHeight="1">
      <c r="B2" s="1" t="s">
        <v>0</v>
      </c>
      <c r="C2" s="1"/>
      <c r="D2" s="1"/>
      <c r="E2" s="488" t="s">
        <v>1431</v>
      </c>
      <c r="G2" s="4" t="s">
        <v>2</v>
      </c>
      <c r="H2" s="5"/>
      <c r="I2" s="6"/>
      <c r="J2" s="125">
        <f>SUM(H:H)</f>
        <v>155279</v>
      </c>
    </row>
    <row r="3" spans="2:17" ht="20.100000000000001" customHeight="1">
      <c r="B3" s="1" t="s">
        <v>3</v>
      </c>
      <c r="C3" s="1"/>
      <c r="D3" s="1"/>
      <c r="E3" s="14" t="s">
        <v>2672</v>
      </c>
    </row>
    <row r="4" spans="2:17" ht="20.100000000000001" customHeight="1">
      <c r="B4" s="1" t="s">
        <v>5</v>
      </c>
      <c r="C4" s="1"/>
      <c r="D4" s="1"/>
      <c r="E4" s="14" t="s">
        <v>2672</v>
      </c>
      <c r="G4" s="489"/>
      <c r="H4" s="490"/>
      <c r="I4" s="490"/>
      <c r="J4" s="491"/>
    </row>
    <row r="5" spans="2:17" ht="20.100000000000001" customHeight="1">
      <c r="B5" s="1" t="s">
        <v>6</v>
      </c>
      <c r="C5" s="1"/>
      <c r="D5" s="1"/>
      <c r="E5" s="15">
        <v>44666</v>
      </c>
      <c r="G5" s="492"/>
      <c r="H5" s="493"/>
      <c r="I5" s="493"/>
      <c r="J5" s="494"/>
    </row>
    <row r="6" spans="2:17" ht="20.100000000000001" customHeight="1">
      <c r="B6" s="1" t="s">
        <v>8</v>
      </c>
      <c r="C6" s="1"/>
      <c r="D6" s="1"/>
      <c r="E6" s="15">
        <v>44666</v>
      </c>
      <c r="G6" s="495"/>
      <c r="H6" s="496"/>
      <c r="I6" s="496"/>
      <c r="J6" s="497"/>
      <c r="K6" s="200"/>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7" s="75" customFormat="1" ht="19.7" customHeight="1">
      <c r="B10" s="1084" t="s">
        <v>2673</v>
      </c>
      <c r="C10" s="73" t="s">
        <v>645</v>
      </c>
      <c r="D10" s="73" t="s">
        <v>645</v>
      </c>
      <c r="E10" s="88" t="s">
        <v>1435</v>
      </c>
      <c r="F10" s="1085">
        <v>1</v>
      </c>
      <c r="G10" s="156">
        <v>11200</v>
      </c>
      <c r="H10" s="156">
        <f t="shared" ref="H10:H49" si="0">F10*G10</f>
        <v>11200</v>
      </c>
      <c r="I10" s="1086"/>
      <c r="J10" s="1087" t="s">
        <v>458</v>
      </c>
      <c r="K10" s="1088"/>
      <c r="L10" s="1089"/>
      <c r="M10" s="20">
        <v>44650</v>
      </c>
      <c r="N10" s="73" t="s">
        <v>648</v>
      </c>
      <c r="O10" s="57">
        <v>44666</v>
      </c>
      <c r="P10" s="57">
        <v>44666</v>
      </c>
      <c r="Q10" s="74"/>
    </row>
    <row r="11" spans="2:17" s="75" customFormat="1" ht="19.7" customHeight="1">
      <c r="B11" s="1090"/>
      <c r="C11" s="73" t="s">
        <v>645</v>
      </c>
      <c r="D11" s="73" t="s">
        <v>645</v>
      </c>
      <c r="E11" s="88" t="s">
        <v>1436</v>
      </c>
      <c r="F11" s="1085">
        <v>1</v>
      </c>
      <c r="G11" s="156">
        <v>6000</v>
      </c>
      <c r="H11" s="156">
        <f t="shared" si="0"/>
        <v>6000</v>
      </c>
      <c r="I11" s="1086"/>
      <c r="J11" s="1087" t="s">
        <v>1437</v>
      </c>
      <c r="K11" s="1088"/>
      <c r="L11" s="1089"/>
      <c r="M11" s="20">
        <v>44650</v>
      </c>
      <c r="N11" s="73" t="s">
        <v>648</v>
      </c>
      <c r="O11" s="57">
        <v>44666</v>
      </c>
      <c r="P11" s="57">
        <v>44666</v>
      </c>
      <c r="Q11" s="74"/>
    </row>
    <row r="12" spans="2:17" s="75" customFormat="1" ht="19.7" customHeight="1">
      <c r="B12" s="1090"/>
      <c r="C12" s="73" t="s">
        <v>645</v>
      </c>
      <c r="D12" s="73" t="s">
        <v>645</v>
      </c>
      <c r="E12" s="88" t="s">
        <v>1438</v>
      </c>
      <c r="F12" s="1085">
        <v>1</v>
      </c>
      <c r="G12" s="156">
        <v>7100</v>
      </c>
      <c r="H12" s="156">
        <f>F12*G12</f>
        <v>7100</v>
      </c>
      <c r="I12" s="1086"/>
      <c r="J12" s="1087" t="s">
        <v>1439</v>
      </c>
      <c r="K12" s="1088"/>
      <c r="L12" s="1089"/>
      <c r="M12" s="20">
        <v>44650</v>
      </c>
      <c r="N12" s="73" t="s">
        <v>648</v>
      </c>
      <c r="O12" s="57">
        <v>44666</v>
      </c>
      <c r="P12" s="57">
        <v>44666</v>
      </c>
      <c r="Q12" s="74"/>
    </row>
    <row r="13" spans="2:17" s="75" customFormat="1" ht="19.7" customHeight="1">
      <c r="B13" s="1090"/>
      <c r="C13" s="73" t="s">
        <v>645</v>
      </c>
      <c r="D13" s="73" t="s">
        <v>645</v>
      </c>
      <c r="E13" s="88" t="s">
        <v>1440</v>
      </c>
      <c r="F13" s="1085">
        <v>1</v>
      </c>
      <c r="G13" s="156">
        <v>5400</v>
      </c>
      <c r="H13" s="156">
        <f>F13*G13</f>
        <v>5400</v>
      </c>
      <c r="I13" s="1086"/>
      <c r="J13" s="1087" t="s">
        <v>1441</v>
      </c>
      <c r="K13" s="1091"/>
      <c r="L13" s="1089"/>
      <c r="M13" s="20">
        <v>44650</v>
      </c>
      <c r="N13" s="73" t="s">
        <v>648</v>
      </c>
      <c r="O13" s="57">
        <v>44666</v>
      </c>
      <c r="P13" s="57">
        <v>44666</v>
      </c>
      <c r="Q13" s="74"/>
    </row>
    <row r="14" spans="2:17" s="75" customFormat="1" ht="19.7" customHeight="1">
      <c r="B14" s="1092"/>
      <c r="C14" s="73" t="s">
        <v>645</v>
      </c>
      <c r="D14" s="73" t="s">
        <v>645</v>
      </c>
      <c r="E14" s="88" t="s">
        <v>1443</v>
      </c>
      <c r="F14" s="1085">
        <v>1</v>
      </c>
      <c r="G14" s="156">
        <v>5100</v>
      </c>
      <c r="H14" s="156">
        <f t="shared" si="0"/>
        <v>5100</v>
      </c>
      <c r="I14" s="1086"/>
      <c r="J14" s="1087" t="s">
        <v>1444</v>
      </c>
      <c r="K14" s="1091"/>
      <c r="L14" s="1089"/>
      <c r="M14" s="20">
        <v>44650</v>
      </c>
      <c r="N14" s="73" t="s">
        <v>648</v>
      </c>
      <c r="O14" s="57">
        <v>44666</v>
      </c>
      <c r="P14" s="57">
        <v>44666</v>
      </c>
      <c r="Q14" s="74"/>
    </row>
    <row r="15" spans="2:17" s="9" customFormat="1" ht="19.7" customHeight="1">
      <c r="B15" s="509"/>
      <c r="C15" s="16"/>
      <c r="D15" s="16"/>
      <c r="E15" s="145"/>
      <c r="F15" s="383"/>
      <c r="G15" s="278"/>
      <c r="H15" s="278"/>
      <c r="I15" s="464"/>
      <c r="J15" s="510"/>
      <c r="K15" s="471"/>
      <c r="L15" s="165"/>
      <c r="M15" s="19"/>
      <c r="N15" s="16"/>
      <c r="O15" s="56"/>
      <c r="P15" s="56"/>
      <c r="Q15" s="21"/>
    </row>
    <row r="16" spans="2:17" s="9" customFormat="1" ht="19.7" customHeight="1">
      <c r="B16" s="509"/>
      <c r="C16" s="16" t="s">
        <v>178</v>
      </c>
      <c r="D16" s="16" t="s">
        <v>178</v>
      </c>
      <c r="E16" s="145" t="s">
        <v>1445</v>
      </c>
      <c r="F16" s="383">
        <v>2</v>
      </c>
      <c r="G16" s="278">
        <v>1260</v>
      </c>
      <c r="H16" s="278">
        <f t="shared" si="0"/>
        <v>2520</v>
      </c>
      <c r="I16" s="464"/>
      <c r="J16" s="510" t="s">
        <v>1446</v>
      </c>
      <c r="K16" s="471"/>
      <c r="L16" s="165"/>
      <c r="M16" s="19">
        <v>44650</v>
      </c>
      <c r="N16" s="16" t="s">
        <v>648</v>
      </c>
      <c r="O16" s="56">
        <v>44655</v>
      </c>
      <c r="P16" s="56"/>
      <c r="Q16" s="21">
        <v>44655</v>
      </c>
    </row>
    <row r="17" spans="2:17" s="9" customFormat="1" ht="19.7" customHeight="1">
      <c r="B17" s="509"/>
      <c r="C17" s="16" t="s">
        <v>178</v>
      </c>
      <c r="D17" s="16" t="s">
        <v>178</v>
      </c>
      <c r="E17" s="145" t="s">
        <v>1447</v>
      </c>
      <c r="F17" s="383">
        <v>2</v>
      </c>
      <c r="G17" s="278">
        <v>268</v>
      </c>
      <c r="H17" s="278">
        <f t="shared" si="0"/>
        <v>536</v>
      </c>
      <c r="I17" s="464"/>
      <c r="J17" s="510" t="s">
        <v>1448</v>
      </c>
      <c r="K17" s="510"/>
      <c r="L17" s="165"/>
      <c r="M17" s="19">
        <v>44650</v>
      </c>
      <c r="N17" s="16" t="s">
        <v>648</v>
      </c>
      <c r="O17" s="56">
        <v>44655</v>
      </c>
      <c r="P17" s="56"/>
      <c r="Q17" s="21">
        <v>44655</v>
      </c>
    </row>
    <row r="18" spans="2:17" s="9" customFormat="1" ht="19.7" customHeight="1">
      <c r="B18" s="509"/>
      <c r="C18" s="16" t="s">
        <v>178</v>
      </c>
      <c r="D18" s="16" t="s">
        <v>178</v>
      </c>
      <c r="E18" s="145" t="s">
        <v>1449</v>
      </c>
      <c r="F18" s="383">
        <v>2</v>
      </c>
      <c r="G18" s="278">
        <v>1520</v>
      </c>
      <c r="H18" s="278">
        <f t="shared" si="0"/>
        <v>3040</v>
      </c>
      <c r="I18" s="464"/>
      <c r="J18" s="510" t="s">
        <v>1450</v>
      </c>
      <c r="K18" s="471"/>
      <c r="L18" s="165"/>
      <c r="M18" s="19">
        <v>44650</v>
      </c>
      <c r="N18" s="16" t="s">
        <v>648</v>
      </c>
      <c r="O18" s="56">
        <v>44655</v>
      </c>
      <c r="P18" s="56"/>
      <c r="Q18" s="21">
        <v>44655</v>
      </c>
    </row>
    <row r="19" spans="2:17" s="9" customFormat="1" ht="19.7" customHeight="1">
      <c r="B19" s="509"/>
      <c r="C19" s="16" t="s">
        <v>178</v>
      </c>
      <c r="D19" s="16" t="s">
        <v>178</v>
      </c>
      <c r="E19" s="145" t="s">
        <v>1451</v>
      </c>
      <c r="F19" s="383">
        <v>1</v>
      </c>
      <c r="G19" s="278">
        <v>470</v>
      </c>
      <c r="H19" s="278">
        <f t="shared" si="0"/>
        <v>470</v>
      </c>
      <c r="I19" s="464"/>
      <c r="J19" s="510" t="s">
        <v>1452</v>
      </c>
      <c r="K19" s="471"/>
      <c r="L19" s="165"/>
      <c r="M19" s="19">
        <v>44650</v>
      </c>
      <c r="N19" s="16" t="s">
        <v>648</v>
      </c>
      <c r="O19" s="56">
        <v>44655</v>
      </c>
      <c r="P19" s="56"/>
      <c r="Q19" s="21">
        <v>44655</v>
      </c>
    </row>
    <row r="20" spans="2:17" s="9" customFormat="1" ht="19.7" customHeight="1">
      <c r="B20" s="509"/>
      <c r="C20" s="16" t="s">
        <v>178</v>
      </c>
      <c r="D20" s="16" t="s">
        <v>178</v>
      </c>
      <c r="E20" s="145" t="s">
        <v>1453</v>
      </c>
      <c r="F20" s="383">
        <v>1</v>
      </c>
      <c r="G20" s="278">
        <v>2880</v>
      </c>
      <c r="H20" s="278">
        <f t="shared" si="0"/>
        <v>2880</v>
      </c>
      <c r="I20" s="464"/>
      <c r="J20" s="510" t="s">
        <v>129</v>
      </c>
      <c r="K20" s="471"/>
      <c r="L20" s="165"/>
      <c r="M20" s="19">
        <v>44650</v>
      </c>
      <c r="N20" s="16" t="s">
        <v>648</v>
      </c>
      <c r="O20" s="56">
        <v>44655</v>
      </c>
      <c r="P20" s="56"/>
      <c r="Q20" s="21">
        <v>44655</v>
      </c>
    </row>
    <row r="21" spans="2:17" s="9" customFormat="1" ht="19.7" customHeight="1">
      <c r="B21" s="509"/>
      <c r="C21" s="16" t="s">
        <v>178</v>
      </c>
      <c r="D21" s="16" t="s">
        <v>178</v>
      </c>
      <c r="E21" s="145" t="s">
        <v>1454</v>
      </c>
      <c r="F21" s="383">
        <v>1</v>
      </c>
      <c r="G21" s="278">
        <v>2510</v>
      </c>
      <c r="H21" s="278">
        <f t="shared" si="0"/>
        <v>2510</v>
      </c>
      <c r="I21" s="464"/>
      <c r="J21" s="510" t="s">
        <v>129</v>
      </c>
      <c r="K21" s="471"/>
      <c r="L21" s="165"/>
      <c r="M21" s="19">
        <v>44650</v>
      </c>
      <c r="N21" s="16" t="s">
        <v>648</v>
      </c>
      <c r="O21" s="56">
        <v>44655</v>
      </c>
      <c r="P21" s="56"/>
      <c r="Q21" s="21">
        <v>44655</v>
      </c>
    </row>
    <row r="22" spans="2:17" s="9" customFormat="1" ht="19.7" customHeight="1">
      <c r="B22" s="509"/>
      <c r="C22" s="511" t="s">
        <v>178</v>
      </c>
      <c r="D22" s="511" t="s">
        <v>178</v>
      </c>
      <c r="E22" s="364" t="s">
        <v>1455</v>
      </c>
      <c r="F22" s="512">
        <v>1</v>
      </c>
      <c r="G22" s="513">
        <v>254</v>
      </c>
      <c r="H22" s="514">
        <f t="shared" si="0"/>
        <v>254</v>
      </c>
      <c r="I22" s="512"/>
      <c r="J22" s="515" t="s">
        <v>1456</v>
      </c>
      <c r="K22" s="471"/>
      <c r="L22" s="165"/>
      <c r="M22" s="19"/>
      <c r="N22" s="16"/>
      <c r="O22" s="56"/>
      <c r="P22" s="56"/>
      <c r="Q22" s="21"/>
    </row>
    <row r="23" spans="2:17" s="75" customFormat="1" ht="19.7" customHeight="1">
      <c r="B23" s="1093"/>
      <c r="C23" s="73" t="s">
        <v>1457</v>
      </c>
      <c r="D23" s="73" t="s">
        <v>55</v>
      </c>
      <c r="E23" s="88" t="s">
        <v>1458</v>
      </c>
      <c r="F23" s="1085">
        <v>1</v>
      </c>
      <c r="G23" s="156">
        <v>32760</v>
      </c>
      <c r="H23" s="156">
        <f t="shared" si="0"/>
        <v>32760</v>
      </c>
      <c r="I23" s="1086"/>
      <c r="J23" s="1087" t="s">
        <v>1459</v>
      </c>
      <c r="L23" s="1089"/>
      <c r="M23" s="20">
        <v>44651</v>
      </c>
      <c r="N23" s="73"/>
      <c r="O23" s="318">
        <v>44666</v>
      </c>
      <c r="P23" s="57">
        <v>44665</v>
      </c>
      <c r="Q23" s="74">
        <v>44665</v>
      </c>
    </row>
    <row r="24" spans="2:17" s="75" customFormat="1" ht="19.7" customHeight="1">
      <c r="B24" s="1093"/>
      <c r="C24" s="73" t="s">
        <v>1457</v>
      </c>
      <c r="D24" s="73" t="s">
        <v>55</v>
      </c>
      <c r="E24" s="88" t="s">
        <v>1362</v>
      </c>
      <c r="F24" s="1085">
        <v>2</v>
      </c>
      <c r="G24" s="156">
        <v>600</v>
      </c>
      <c r="H24" s="156">
        <f t="shared" si="0"/>
        <v>1200</v>
      </c>
      <c r="I24" s="1086"/>
      <c r="J24" s="1087" t="s">
        <v>1487</v>
      </c>
      <c r="K24" s="1088"/>
      <c r="L24" s="1089"/>
      <c r="M24" s="20">
        <v>44651</v>
      </c>
      <c r="N24" s="73"/>
      <c r="O24" s="318">
        <v>44666</v>
      </c>
      <c r="P24" s="57">
        <v>44665</v>
      </c>
      <c r="Q24" s="74">
        <v>44665</v>
      </c>
    </row>
    <row r="25" spans="2:17" s="9" customFormat="1" ht="19.7" customHeight="1">
      <c r="B25" s="1094"/>
      <c r="C25" s="16"/>
      <c r="D25" s="16"/>
      <c r="E25" s="145"/>
      <c r="F25" s="383"/>
      <c r="G25" s="278"/>
      <c r="H25" s="278"/>
      <c r="I25" s="464"/>
      <c r="J25" s="510"/>
      <c r="K25" s="471"/>
      <c r="L25" s="165"/>
      <c r="M25" s="19"/>
      <c r="N25" s="16"/>
      <c r="O25" s="347"/>
      <c r="P25" s="56"/>
      <c r="Q25" s="21"/>
    </row>
    <row r="26" spans="2:17" s="75" customFormat="1" ht="19.7" customHeight="1">
      <c r="B26" s="1095" t="s">
        <v>1464</v>
      </c>
      <c r="C26" s="73" t="s">
        <v>645</v>
      </c>
      <c r="D26" s="73" t="s">
        <v>645</v>
      </c>
      <c r="E26" s="88" t="s">
        <v>1462</v>
      </c>
      <c r="F26" s="1085">
        <v>1</v>
      </c>
      <c r="G26" s="156">
        <v>2400</v>
      </c>
      <c r="H26" s="156">
        <f t="shared" si="0"/>
        <v>2400</v>
      </c>
      <c r="I26" s="1086"/>
      <c r="J26" s="88" t="s">
        <v>1463</v>
      </c>
      <c r="K26" s="1088"/>
      <c r="L26" s="1089"/>
      <c r="M26" s="20">
        <v>44650</v>
      </c>
      <c r="N26" s="73"/>
      <c r="O26" s="57">
        <v>44666</v>
      </c>
      <c r="P26" s="57">
        <v>44666</v>
      </c>
      <c r="Q26" s="74"/>
    </row>
    <row r="27" spans="2:17" s="75" customFormat="1" ht="19.7" customHeight="1">
      <c r="B27" s="1095"/>
      <c r="C27" s="73"/>
      <c r="D27" s="73"/>
      <c r="E27" s="141"/>
      <c r="F27" s="93"/>
      <c r="G27" s="317"/>
      <c r="H27" s="156">
        <f t="shared" si="0"/>
        <v>0</v>
      </c>
      <c r="I27" s="1086"/>
      <c r="J27" s="92"/>
      <c r="K27" s="1088"/>
      <c r="L27" s="1089"/>
      <c r="M27" s="20"/>
      <c r="N27" s="73"/>
      <c r="O27" s="1096"/>
      <c r="P27" s="57"/>
      <c r="Q27" s="74"/>
    </row>
    <row r="28" spans="2:17" s="75" customFormat="1" ht="19.7" customHeight="1">
      <c r="B28" s="1084" t="s">
        <v>1461</v>
      </c>
      <c r="C28" s="73" t="s">
        <v>645</v>
      </c>
      <c r="D28" s="73" t="s">
        <v>645</v>
      </c>
      <c r="E28" s="88" t="s">
        <v>1465</v>
      </c>
      <c r="F28" s="1085">
        <v>1</v>
      </c>
      <c r="G28" s="156">
        <v>9200</v>
      </c>
      <c r="H28" s="156">
        <f t="shared" si="0"/>
        <v>9200</v>
      </c>
      <c r="I28" s="1086"/>
      <c r="J28" s="1087" t="s">
        <v>1466</v>
      </c>
      <c r="K28" s="1088"/>
      <c r="L28" s="1089"/>
      <c r="M28" s="20">
        <v>44650</v>
      </c>
      <c r="N28" s="73"/>
      <c r="O28" s="57">
        <v>44666</v>
      </c>
      <c r="P28" s="57">
        <v>44666</v>
      </c>
      <c r="Q28" s="74"/>
    </row>
    <row r="29" spans="2:17" s="75" customFormat="1" ht="19.7" customHeight="1">
      <c r="B29" s="1092"/>
      <c r="C29" s="73" t="s">
        <v>645</v>
      </c>
      <c r="D29" s="73" t="s">
        <v>645</v>
      </c>
      <c r="E29" s="88" t="s">
        <v>461</v>
      </c>
      <c r="F29" s="1085">
        <v>1</v>
      </c>
      <c r="G29" s="156">
        <v>4700</v>
      </c>
      <c r="H29" s="156">
        <f t="shared" si="0"/>
        <v>4700</v>
      </c>
      <c r="I29" s="1086"/>
      <c r="J29" s="1087" t="s">
        <v>1467</v>
      </c>
      <c r="K29" s="1088"/>
      <c r="L29" s="1089"/>
      <c r="M29" s="20">
        <v>44650</v>
      </c>
      <c r="N29" s="73"/>
      <c r="O29" s="57">
        <v>44666</v>
      </c>
      <c r="P29" s="57">
        <v>44666</v>
      </c>
      <c r="Q29" s="74"/>
    </row>
    <row r="30" spans="2:17" s="75" customFormat="1" ht="19.7" customHeight="1">
      <c r="B30" s="1095"/>
      <c r="C30" s="73" t="s">
        <v>178</v>
      </c>
      <c r="D30" s="73" t="s">
        <v>178</v>
      </c>
      <c r="E30" s="88" t="s">
        <v>1341</v>
      </c>
      <c r="F30" s="1085">
        <v>2</v>
      </c>
      <c r="G30" s="156">
        <v>71</v>
      </c>
      <c r="H30" s="68">
        <f t="shared" si="0"/>
        <v>142</v>
      </c>
      <c r="I30" s="1086"/>
      <c r="J30" s="1087" t="s">
        <v>1468</v>
      </c>
      <c r="K30" s="1088"/>
      <c r="L30" s="1089"/>
      <c r="M30" s="20">
        <v>44650</v>
      </c>
      <c r="N30" s="73" t="s">
        <v>648</v>
      </c>
      <c r="O30" s="57">
        <v>44655</v>
      </c>
      <c r="P30" s="57"/>
      <c r="Q30" s="74">
        <v>44655</v>
      </c>
    </row>
    <row r="31" spans="2:17" s="75" customFormat="1" ht="19.7" customHeight="1">
      <c r="B31" s="1095"/>
      <c r="C31" s="73" t="s">
        <v>178</v>
      </c>
      <c r="D31" s="73" t="s">
        <v>178</v>
      </c>
      <c r="E31" s="88" t="s">
        <v>1343</v>
      </c>
      <c r="F31" s="1085">
        <v>2</v>
      </c>
      <c r="G31" s="156">
        <v>30</v>
      </c>
      <c r="H31" s="68">
        <f t="shared" si="0"/>
        <v>60</v>
      </c>
      <c r="I31" s="1086"/>
      <c r="J31" s="1087" t="s">
        <v>168</v>
      </c>
      <c r="K31" s="1088"/>
      <c r="L31" s="1089"/>
      <c r="M31" s="20">
        <v>44650</v>
      </c>
      <c r="N31" s="73" t="s">
        <v>648</v>
      </c>
      <c r="O31" s="57">
        <v>44655</v>
      </c>
      <c r="P31" s="57"/>
      <c r="Q31" s="74">
        <v>44655</v>
      </c>
    </row>
    <row r="32" spans="2:17" s="75" customFormat="1" ht="19.7" customHeight="1">
      <c r="B32" s="1095"/>
      <c r="C32" s="73"/>
      <c r="D32" s="73"/>
      <c r="E32" s="88"/>
      <c r="F32" s="1085"/>
      <c r="G32" s="156"/>
      <c r="H32" s="156"/>
      <c r="I32" s="1086"/>
      <c r="J32" s="1087"/>
      <c r="K32" s="1088"/>
      <c r="L32" s="1089"/>
      <c r="M32" s="20"/>
      <c r="N32" s="73"/>
      <c r="O32" s="1096"/>
      <c r="P32" s="57"/>
      <c r="Q32" s="74"/>
    </row>
    <row r="33" spans="2:17" s="75" customFormat="1" ht="19.7" customHeight="1">
      <c r="B33" s="1095" t="s">
        <v>1461</v>
      </c>
      <c r="C33" s="73" t="s">
        <v>645</v>
      </c>
      <c r="D33" s="73" t="s">
        <v>645</v>
      </c>
      <c r="E33" s="88" t="s">
        <v>1469</v>
      </c>
      <c r="F33" s="1085">
        <v>1</v>
      </c>
      <c r="G33" s="156">
        <v>16800</v>
      </c>
      <c r="H33" s="156">
        <f>F33*G33</f>
        <v>16800</v>
      </c>
      <c r="I33" s="1086"/>
      <c r="J33" s="1087" t="s">
        <v>1470</v>
      </c>
      <c r="K33" s="1088"/>
      <c r="L33" s="1089"/>
      <c r="M33" s="20">
        <v>44650</v>
      </c>
      <c r="N33" s="73"/>
      <c r="O33" s="57">
        <v>44666</v>
      </c>
      <c r="P33" s="57">
        <v>44666</v>
      </c>
      <c r="Q33" s="74"/>
    </row>
    <row r="34" spans="2:17" s="75" customFormat="1" ht="19.7" customHeight="1">
      <c r="B34" s="1097"/>
      <c r="C34" s="73" t="s">
        <v>1457</v>
      </c>
      <c r="D34" s="73" t="s">
        <v>55</v>
      </c>
      <c r="E34" s="1098" t="s">
        <v>1471</v>
      </c>
      <c r="F34" s="1085">
        <v>1</v>
      </c>
      <c r="G34" s="156">
        <v>3040</v>
      </c>
      <c r="H34" s="156">
        <f t="shared" si="0"/>
        <v>3040</v>
      </c>
      <c r="I34" s="1086"/>
      <c r="J34" s="1087" t="s">
        <v>1074</v>
      </c>
      <c r="K34" s="1088"/>
      <c r="L34" s="1089"/>
      <c r="M34" s="20">
        <v>44651</v>
      </c>
      <c r="N34" s="73"/>
      <c r="O34" s="318">
        <v>44666</v>
      </c>
      <c r="P34" s="57">
        <v>44665</v>
      </c>
      <c r="Q34" s="74">
        <v>44665</v>
      </c>
    </row>
    <row r="35" spans="2:17" s="75" customFormat="1" ht="19.7" customHeight="1">
      <c r="B35" s="1093"/>
      <c r="C35" s="73" t="s">
        <v>1457</v>
      </c>
      <c r="D35" s="73" t="s">
        <v>55</v>
      </c>
      <c r="E35" s="88" t="s">
        <v>1472</v>
      </c>
      <c r="F35" s="1085">
        <v>1</v>
      </c>
      <c r="G35" s="156">
        <v>6100</v>
      </c>
      <c r="H35" s="156">
        <f t="shared" si="0"/>
        <v>6100</v>
      </c>
      <c r="I35" s="1086"/>
      <c r="J35" s="1087" t="s">
        <v>736</v>
      </c>
      <c r="K35" s="1088"/>
      <c r="L35" s="1089"/>
      <c r="M35" s="20">
        <v>44651</v>
      </c>
      <c r="N35" s="73"/>
      <c r="O35" s="318">
        <v>44666</v>
      </c>
      <c r="P35" s="57">
        <v>44665</v>
      </c>
      <c r="Q35" s="74">
        <v>44665</v>
      </c>
    </row>
    <row r="36" spans="2:17" s="75" customFormat="1" ht="19.7" customHeight="1">
      <c r="B36" s="1093"/>
      <c r="C36" s="73" t="s">
        <v>1457</v>
      </c>
      <c r="D36" s="73" t="s">
        <v>55</v>
      </c>
      <c r="E36" s="88" t="s">
        <v>1473</v>
      </c>
      <c r="F36" s="1085">
        <v>2</v>
      </c>
      <c r="G36" s="156">
        <v>230</v>
      </c>
      <c r="H36" s="156">
        <f t="shared" si="0"/>
        <v>460</v>
      </c>
      <c r="I36" s="1086"/>
      <c r="J36" s="1087" t="s">
        <v>1474</v>
      </c>
      <c r="K36" s="1088"/>
      <c r="L36" s="1089"/>
      <c r="M36" s="20">
        <v>44651</v>
      </c>
      <c r="N36" s="73"/>
      <c r="O36" s="318">
        <v>44666</v>
      </c>
      <c r="P36" s="57">
        <v>44665</v>
      </c>
      <c r="Q36" s="1099">
        <v>44665</v>
      </c>
    </row>
    <row r="37" spans="2:17" s="9" customFormat="1" ht="19.7" customHeight="1">
      <c r="B37" s="509"/>
      <c r="C37" s="16" t="s">
        <v>178</v>
      </c>
      <c r="D37" s="16" t="s">
        <v>178</v>
      </c>
      <c r="E37" s="524" t="s">
        <v>1007</v>
      </c>
      <c r="F37" s="17">
        <v>1</v>
      </c>
      <c r="G37" s="520">
        <v>861</v>
      </c>
      <c r="H37" s="278">
        <f t="shared" si="0"/>
        <v>861</v>
      </c>
      <c r="I37" s="18"/>
      <c r="J37" s="146" t="s">
        <v>137</v>
      </c>
      <c r="K37" s="471"/>
      <c r="L37" s="165"/>
      <c r="M37" s="19">
        <v>44650</v>
      </c>
      <c r="N37" s="16" t="s">
        <v>648</v>
      </c>
      <c r="O37" s="56">
        <v>44655</v>
      </c>
      <c r="P37" s="56"/>
      <c r="Q37" s="21">
        <v>44655</v>
      </c>
    </row>
    <row r="38" spans="2:17" s="538" customFormat="1" ht="19.7" customHeight="1">
      <c r="B38" s="525"/>
      <c r="C38" s="526" t="s">
        <v>178</v>
      </c>
      <c r="D38" s="526" t="s">
        <v>178</v>
      </c>
      <c r="E38" s="527" t="s">
        <v>1475</v>
      </c>
      <c r="F38" s="528"/>
      <c r="G38" s="529">
        <v>830</v>
      </c>
      <c r="H38" s="530">
        <f t="shared" si="0"/>
        <v>0</v>
      </c>
      <c r="I38" s="531"/>
      <c r="J38" s="527" t="s">
        <v>1476</v>
      </c>
      <c r="K38" s="532"/>
      <c r="L38" s="533"/>
      <c r="M38" s="534"/>
      <c r="N38" s="526"/>
      <c r="O38" s="535"/>
      <c r="P38" s="536"/>
      <c r="Q38" s="537"/>
    </row>
    <row r="39" spans="2:17" s="9" customFormat="1" ht="19.7" customHeight="1">
      <c r="B39" s="509"/>
      <c r="C39" s="16" t="s">
        <v>113</v>
      </c>
      <c r="D39" s="16" t="s">
        <v>178</v>
      </c>
      <c r="E39" s="54" t="s">
        <v>1477</v>
      </c>
      <c r="F39" s="17">
        <v>5</v>
      </c>
      <c r="G39" s="520">
        <v>60</v>
      </c>
      <c r="H39" s="278">
        <f t="shared" si="0"/>
        <v>300</v>
      </c>
      <c r="I39" s="18"/>
      <c r="J39" s="146" t="s">
        <v>1478</v>
      </c>
      <c r="K39" s="471"/>
      <c r="L39" s="165"/>
      <c r="M39" s="19">
        <v>44650</v>
      </c>
      <c r="N39" s="16" t="s">
        <v>648</v>
      </c>
      <c r="O39" s="56">
        <v>44655</v>
      </c>
      <c r="P39" s="56"/>
      <c r="Q39" s="21">
        <v>44655</v>
      </c>
    </row>
    <row r="40" spans="2:17" s="538" customFormat="1" ht="19.7" customHeight="1">
      <c r="B40" s="525"/>
      <c r="C40" s="526" t="s">
        <v>747</v>
      </c>
      <c r="D40" s="526" t="s">
        <v>178</v>
      </c>
      <c r="E40" s="527" t="s">
        <v>1479</v>
      </c>
      <c r="F40" s="528"/>
      <c r="G40" s="529">
        <v>48</v>
      </c>
      <c r="H40" s="530">
        <f t="shared" si="0"/>
        <v>0</v>
      </c>
      <c r="I40" s="531"/>
      <c r="J40" s="539" t="s">
        <v>1348</v>
      </c>
      <c r="K40" s="532"/>
      <c r="L40" s="533"/>
      <c r="M40" s="534"/>
      <c r="N40" s="526"/>
      <c r="O40" s="536"/>
      <c r="P40" s="536"/>
      <c r="Q40" s="537"/>
    </row>
    <row r="41" spans="2:17" s="9" customFormat="1" ht="19.7" customHeight="1">
      <c r="B41" s="509"/>
      <c r="C41" s="16" t="s">
        <v>178</v>
      </c>
      <c r="D41" s="16" t="s">
        <v>178</v>
      </c>
      <c r="E41" s="54" t="s">
        <v>356</v>
      </c>
      <c r="F41" s="17">
        <v>1</v>
      </c>
      <c r="G41" s="520">
        <v>4570</v>
      </c>
      <c r="H41" s="278">
        <f t="shared" si="0"/>
        <v>4570</v>
      </c>
      <c r="I41" s="18"/>
      <c r="J41" s="146" t="s">
        <v>357</v>
      </c>
      <c r="K41" s="471"/>
      <c r="L41" s="165"/>
      <c r="M41" s="19">
        <v>44650</v>
      </c>
      <c r="N41" s="16" t="s">
        <v>648</v>
      </c>
      <c r="O41" s="56">
        <v>44655</v>
      </c>
      <c r="P41" s="56"/>
      <c r="Q41" s="21">
        <v>44655</v>
      </c>
    </row>
    <row r="42" spans="2:17" s="538" customFormat="1" ht="19.7" customHeight="1">
      <c r="B42" s="525"/>
      <c r="C42" s="526" t="s">
        <v>100</v>
      </c>
      <c r="D42" s="526" t="s">
        <v>100</v>
      </c>
      <c r="E42" s="539" t="s">
        <v>1480</v>
      </c>
      <c r="F42" s="528"/>
      <c r="G42" s="1100">
        <v>3174</v>
      </c>
      <c r="H42" s="1101">
        <f>F42*G42</f>
        <v>0</v>
      </c>
      <c r="I42" s="1102"/>
      <c r="J42" s="527" t="s">
        <v>1481</v>
      </c>
      <c r="K42" s="528"/>
      <c r="L42" s="526"/>
      <c r="M42" s="534"/>
      <c r="N42" s="526"/>
      <c r="O42" s="536"/>
      <c r="P42" s="536"/>
      <c r="Q42" s="537"/>
    </row>
    <row r="43" spans="2:17" s="9" customFormat="1" ht="19.7" customHeight="1">
      <c r="B43" s="509"/>
      <c r="C43" s="16" t="s">
        <v>178</v>
      </c>
      <c r="D43" s="16" t="s">
        <v>178</v>
      </c>
      <c r="E43" s="54" t="s">
        <v>1482</v>
      </c>
      <c r="F43" s="17">
        <v>3</v>
      </c>
      <c r="G43" s="520">
        <v>3734</v>
      </c>
      <c r="H43" s="278">
        <f t="shared" si="0"/>
        <v>11202</v>
      </c>
      <c r="I43" s="18"/>
      <c r="J43" s="146" t="s">
        <v>367</v>
      </c>
      <c r="K43" s="471"/>
      <c r="L43" s="165"/>
      <c r="M43" s="19">
        <v>44650</v>
      </c>
      <c r="N43" s="16" t="s">
        <v>648</v>
      </c>
      <c r="O43" s="56">
        <v>44655</v>
      </c>
      <c r="P43" s="56"/>
      <c r="Q43" s="21">
        <v>44655</v>
      </c>
    </row>
    <row r="44" spans="2:17" ht="19.7" customHeight="1">
      <c r="B44" s="509"/>
      <c r="C44" s="16" t="s">
        <v>178</v>
      </c>
      <c r="D44" s="16" t="s">
        <v>178</v>
      </c>
      <c r="E44" s="145" t="s">
        <v>1483</v>
      </c>
      <c r="F44" s="17">
        <v>2</v>
      </c>
      <c r="G44" s="52">
        <v>270</v>
      </c>
      <c r="H44" s="53">
        <f t="shared" si="0"/>
        <v>540</v>
      </c>
      <c r="I44" s="18"/>
      <c r="J44" s="54" t="s">
        <v>1484</v>
      </c>
      <c r="K44" s="471"/>
      <c r="L44" s="165"/>
      <c r="M44" s="19">
        <v>44650</v>
      </c>
      <c r="N44" s="16" t="s">
        <v>648</v>
      </c>
      <c r="O44" s="56">
        <v>44655</v>
      </c>
      <c r="P44" s="56"/>
      <c r="Q44" s="21">
        <v>44655</v>
      </c>
    </row>
    <row r="45" spans="2:17" ht="19.7" customHeight="1">
      <c r="B45" s="509"/>
      <c r="C45" s="16" t="s">
        <v>178</v>
      </c>
      <c r="D45" s="16" t="s">
        <v>178</v>
      </c>
      <c r="E45" s="145" t="s">
        <v>1084</v>
      </c>
      <c r="F45" s="17">
        <v>3</v>
      </c>
      <c r="G45" s="52">
        <v>270</v>
      </c>
      <c r="H45" s="53">
        <f t="shared" si="0"/>
        <v>810</v>
      </c>
      <c r="I45" s="18"/>
      <c r="J45" s="54" t="s">
        <v>1484</v>
      </c>
      <c r="K45" s="471"/>
      <c r="L45" s="165"/>
      <c r="M45" s="19">
        <v>44650</v>
      </c>
      <c r="N45" s="16" t="s">
        <v>648</v>
      </c>
      <c r="O45" s="56">
        <v>44655</v>
      </c>
      <c r="P45" s="56"/>
      <c r="Q45" s="21">
        <v>44655</v>
      </c>
    </row>
    <row r="46" spans="2:17" ht="19.7" customHeight="1">
      <c r="B46" s="16"/>
      <c r="C46" s="16" t="s">
        <v>178</v>
      </c>
      <c r="D46" s="16" t="s">
        <v>178</v>
      </c>
      <c r="E46" s="145" t="s">
        <v>2674</v>
      </c>
      <c r="F46" s="383">
        <v>4</v>
      </c>
      <c r="G46" s="278">
        <v>1010</v>
      </c>
      <c r="H46" s="53">
        <f t="shared" si="0"/>
        <v>4040</v>
      </c>
      <c r="I46" s="464"/>
      <c r="J46" s="510" t="s">
        <v>1890</v>
      </c>
      <c r="K46" s="471"/>
      <c r="L46" s="165"/>
      <c r="M46" s="19">
        <v>44650</v>
      </c>
      <c r="N46" s="16" t="s">
        <v>648</v>
      </c>
      <c r="O46" s="56">
        <v>44655</v>
      </c>
      <c r="P46" s="56"/>
      <c r="Q46" s="21">
        <v>44655</v>
      </c>
    </row>
    <row r="47" spans="2:17" ht="19.7" customHeight="1">
      <c r="B47" s="16"/>
      <c r="C47" s="16" t="s">
        <v>178</v>
      </c>
      <c r="D47" s="16" t="s">
        <v>178</v>
      </c>
      <c r="E47" s="145" t="s">
        <v>2674</v>
      </c>
      <c r="F47" s="383">
        <v>12</v>
      </c>
      <c r="G47" s="278">
        <v>757</v>
      </c>
      <c r="H47" s="53">
        <f>F47*G47</f>
        <v>9084</v>
      </c>
      <c r="I47" s="464"/>
      <c r="J47" s="510" t="s">
        <v>1890</v>
      </c>
      <c r="K47" s="471" t="s">
        <v>2675</v>
      </c>
      <c r="L47" s="165"/>
      <c r="M47" s="19">
        <v>44650</v>
      </c>
      <c r="N47" s="16" t="s">
        <v>648</v>
      </c>
      <c r="O47" s="56">
        <v>44655</v>
      </c>
      <c r="P47" s="56" t="s">
        <v>2676</v>
      </c>
      <c r="Q47" s="21"/>
    </row>
    <row r="48" spans="2:17" ht="19.7" customHeight="1">
      <c r="B48" s="16"/>
      <c r="C48" s="16"/>
      <c r="D48" s="16"/>
      <c r="E48" s="145"/>
      <c r="F48" s="383"/>
      <c r="G48" s="278"/>
      <c r="H48" s="53">
        <f t="shared" si="0"/>
        <v>0</v>
      </c>
      <c r="I48" s="464"/>
      <c r="J48" s="510"/>
      <c r="K48" s="471"/>
      <c r="L48" s="165"/>
      <c r="M48" s="19"/>
      <c r="N48" s="16"/>
      <c r="O48" s="56"/>
      <c r="P48" s="56"/>
      <c r="Q48" s="21"/>
    </row>
    <row r="49" spans="2:17" ht="19.7" customHeight="1">
      <c r="B49" s="16"/>
      <c r="C49" s="16"/>
      <c r="D49" s="16"/>
      <c r="E49" s="145"/>
      <c r="F49" s="383"/>
      <c r="G49" s="278"/>
      <c r="H49" s="53">
        <f t="shared" si="0"/>
        <v>0</v>
      </c>
      <c r="I49" s="464"/>
      <c r="J49" s="510"/>
      <c r="K49" s="471"/>
      <c r="L49" s="165"/>
      <c r="M49" s="19"/>
      <c r="N49" s="16"/>
      <c r="O49" s="56"/>
      <c r="P49" s="19"/>
      <c r="Q49" s="21"/>
    </row>
  </sheetData>
  <autoFilter ref="B9:O43" xr:uid="{F3DF14F3-5050-4622-A5FF-B69C8C66C097}"/>
  <mergeCells count="9">
    <mergeCell ref="B10:B14"/>
    <mergeCell ref="B28:B29"/>
    <mergeCell ref="B2:D2"/>
    <mergeCell ref="G2:I2"/>
    <mergeCell ref="B3:D3"/>
    <mergeCell ref="B4:D4"/>
    <mergeCell ref="G4:J6"/>
    <mergeCell ref="B5:D5"/>
    <mergeCell ref="B6:D6"/>
  </mergeCells>
  <phoneticPr fontId="3"/>
  <pageMargins left="0.19685039370078741" right="0.19685039370078741" top="0.35433070866141736" bottom="0.39370078740157483" header="0.31496062992125984" footer="0.31496062992125984"/>
  <pageSetup paperSize="9" scale="70"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16A18-3B94-4F69-B746-6063EF76A718}">
  <dimension ref="A2:F19"/>
  <sheetViews>
    <sheetView zoomScaleNormal="100" workbookViewId="0">
      <selection activeCell="A3" sqref="A3"/>
    </sheetView>
  </sheetViews>
  <sheetFormatPr defaultRowHeight="19.5"/>
  <cols>
    <col min="1" max="1" width="5.625" style="167" customWidth="1"/>
    <col min="2" max="2" width="3.5" style="167" bestFit="1" customWidth="1"/>
    <col min="3" max="3" width="16.625" style="167" customWidth="1"/>
    <col min="4" max="4" width="25.75" style="167" bestFit="1" customWidth="1"/>
    <col min="5" max="5" width="5.875" style="167" bestFit="1" customWidth="1"/>
    <col min="6" max="6" width="15.625" style="167" customWidth="1"/>
    <col min="7" max="256" width="9" style="167"/>
    <col min="257" max="257" width="5.625" style="167" customWidth="1"/>
    <col min="258" max="258" width="3.5" style="167" bestFit="1" customWidth="1"/>
    <col min="259" max="259" width="16.625" style="167" customWidth="1"/>
    <col min="260" max="260" width="25.75" style="167" bestFit="1" customWidth="1"/>
    <col min="261" max="261" width="5.875" style="167" bestFit="1" customWidth="1"/>
    <col min="262" max="262" width="15.625" style="167" customWidth="1"/>
    <col min="263" max="512" width="9" style="167"/>
    <col min="513" max="513" width="5.625" style="167" customWidth="1"/>
    <col min="514" max="514" width="3.5" style="167" bestFit="1" customWidth="1"/>
    <col min="515" max="515" width="16.625" style="167" customWidth="1"/>
    <col min="516" max="516" width="25.75" style="167" bestFit="1" customWidth="1"/>
    <col min="517" max="517" width="5.875" style="167" bestFit="1" customWidth="1"/>
    <col min="518" max="518" width="15.625" style="167" customWidth="1"/>
    <col min="519" max="768" width="9" style="167"/>
    <col min="769" max="769" width="5.625" style="167" customWidth="1"/>
    <col min="770" max="770" width="3.5" style="167" bestFit="1" customWidth="1"/>
    <col min="771" max="771" width="16.625" style="167" customWidth="1"/>
    <col min="772" max="772" width="25.75" style="167" bestFit="1" customWidth="1"/>
    <col min="773" max="773" width="5.875" style="167" bestFit="1" customWidth="1"/>
    <col min="774" max="774" width="15.625" style="167" customWidth="1"/>
    <col min="775" max="1024" width="9" style="167"/>
    <col min="1025" max="1025" width="5.625" style="167" customWidth="1"/>
    <col min="1026" max="1026" width="3.5" style="167" bestFit="1" customWidth="1"/>
    <col min="1027" max="1027" width="16.625" style="167" customWidth="1"/>
    <col min="1028" max="1028" width="25.75" style="167" bestFit="1" customWidth="1"/>
    <col min="1029" max="1029" width="5.875" style="167" bestFit="1" customWidth="1"/>
    <col min="1030" max="1030" width="15.625" style="167" customWidth="1"/>
    <col min="1031" max="1280" width="9" style="167"/>
    <col min="1281" max="1281" width="5.625" style="167" customWidth="1"/>
    <col min="1282" max="1282" width="3.5" style="167" bestFit="1" customWidth="1"/>
    <col min="1283" max="1283" width="16.625" style="167" customWidth="1"/>
    <col min="1284" max="1284" width="25.75" style="167" bestFit="1" customWidth="1"/>
    <col min="1285" max="1285" width="5.875" style="167" bestFit="1" customWidth="1"/>
    <col min="1286" max="1286" width="15.625" style="167" customWidth="1"/>
    <col min="1287" max="1536" width="9" style="167"/>
    <col min="1537" max="1537" width="5.625" style="167" customWidth="1"/>
    <col min="1538" max="1538" width="3.5" style="167" bestFit="1" customWidth="1"/>
    <col min="1539" max="1539" width="16.625" style="167" customWidth="1"/>
    <col min="1540" max="1540" width="25.75" style="167" bestFit="1" customWidth="1"/>
    <col min="1541" max="1541" width="5.875" style="167" bestFit="1" customWidth="1"/>
    <col min="1542" max="1542" width="15.625" style="167" customWidth="1"/>
    <col min="1543" max="1792" width="9" style="167"/>
    <col min="1793" max="1793" width="5.625" style="167" customWidth="1"/>
    <col min="1794" max="1794" width="3.5" style="167" bestFit="1" customWidth="1"/>
    <col min="1795" max="1795" width="16.625" style="167" customWidth="1"/>
    <col min="1796" max="1796" width="25.75" style="167" bestFit="1" customWidth="1"/>
    <col min="1797" max="1797" width="5.875" style="167" bestFit="1" customWidth="1"/>
    <col min="1798" max="1798" width="15.625" style="167" customWidth="1"/>
    <col min="1799" max="2048" width="9" style="167"/>
    <col min="2049" max="2049" width="5.625" style="167" customWidth="1"/>
    <col min="2050" max="2050" width="3.5" style="167" bestFit="1" customWidth="1"/>
    <col min="2051" max="2051" width="16.625" style="167" customWidth="1"/>
    <col min="2052" max="2052" width="25.75" style="167" bestFit="1" customWidth="1"/>
    <col min="2053" max="2053" width="5.875" style="167" bestFit="1" customWidth="1"/>
    <col min="2054" max="2054" width="15.625" style="167" customWidth="1"/>
    <col min="2055" max="2304" width="9" style="167"/>
    <col min="2305" max="2305" width="5.625" style="167" customWidth="1"/>
    <col min="2306" max="2306" width="3.5" style="167" bestFit="1" customWidth="1"/>
    <col min="2307" max="2307" width="16.625" style="167" customWidth="1"/>
    <col min="2308" max="2308" width="25.75" style="167" bestFit="1" customWidth="1"/>
    <col min="2309" max="2309" width="5.875" style="167" bestFit="1" customWidth="1"/>
    <col min="2310" max="2310" width="15.625" style="167" customWidth="1"/>
    <col min="2311" max="2560" width="9" style="167"/>
    <col min="2561" max="2561" width="5.625" style="167" customWidth="1"/>
    <col min="2562" max="2562" width="3.5" style="167" bestFit="1" customWidth="1"/>
    <col min="2563" max="2563" width="16.625" style="167" customWidth="1"/>
    <col min="2564" max="2564" width="25.75" style="167" bestFit="1" customWidth="1"/>
    <col min="2565" max="2565" width="5.875" style="167" bestFit="1" customWidth="1"/>
    <col min="2566" max="2566" width="15.625" style="167" customWidth="1"/>
    <col min="2567" max="2816" width="9" style="167"/>
    <col min="2817" max="2817" width="5.625" style="167" customWidth="1"/>
    <col min="2818" max="2818" width="3.5" style="167" bestFit="1" customWidth="1"/>
    <col min="2819" max="2819" width="16.625" style="167" customWidth="1"/>
    <col min="2820" max="2820" width="25.75" style="167" bestFit="1" customWidth="1"/>
    <col min="2821" max="2821" width="5.875" style="167" bestFit="1" customWidth="1"/>
    <col min="2822" max="2822" width="15.625" style="167" customWidth="1"/>
    <col min="2823" max="3072" width="9" style="167"/>
    <col min="3073" max="3073" width="5.625" style="167" customWidth="1"/>
    <col min="3074" max="3074" width="3.5" style="167" bestFit="1" customWidth="1"/>
    <col min="3075" max="3075" width="16.625" style="167" customWidth="1"/>
    <col min="3076" max="3076" width="25.75" style="167" bestFit="1" customWidth="1"/>
    <col min="3077" max="3077" width="5.875" style="167" bestFit="1" customWidth="1"/>
    <col min="3078" max="3078" width="15.625" style="167" customWidth="1"/>
    <col min="3079" max="3328" width="9" style="167"/>
    <col min="3329" max="3329" width="5.625" style="167" customWidth="1"/>
    <col min="3330" max="3330" width="3.5" style="167" bestFit="1" customWidth="1"/>
    <col min="3331" max="3331" width="16.625" style="167" customWidth="1"/>
    <col min="3332" max="3332" width="25.75" style="167" bestFit="1" customWidth="1"/>
    <col min="3333" max="3333" width="5.875" style="167" bestFit="1" customWidth="1"/>
    <col min="3334" max="3334" width="15.625" style="167" customWidth="1"/>
    <col min="3335" max="3584" width="9" style="167"/>
    <col min="3585" max="3585" width="5.625" style="167" customWidth="1"/>
    <col min="3586" max="3586" width="3.5" style="167" bestFit="1" customWidth="1"/>
    <col min="3587" max="3587" width="16.625" style="167" customWidth="1"/>
    <col min="3588" max="3588" width="25.75" style="167" bestFit="1" customWidth="1"/>
    <col min="3589" max="3589" width="5.875" style="167" bestFit="1" customWidth="1"/>
    <col min="3590" max="3590" width="15.625" style="167" customWidth="1"/>
    <col min="3591" max="3840" width="9" style="167"/>
    <col min="3841" max="3841" width="5.625" style="167" customWidth="1"/>
    <col min="3842" max="3842" width="3.5" style="167" bestFit="1" customWidth="1"/>
    <col min="3843" max="3843" width="16.625" style="167" customWidth="1"/>
    <col min="3844" max="3844" width="25.75" style="167" bestFit="1" customWidth="1"/>
    <col min="3845" max="3845" width="5.875" style="167" bestFit="1" customWidth="1"/>
    <col min="3846" max="3846" width="15.625" style="167" customWidth="1"/>
    <col min="3847" max="4096" width="9" style="167"/>
    <col min="4097" max="4097" width="5.625" style="167" customWidth="1"/>
    <col min="4098" max="4098" width="3.5" style="167" bestFit="1" customWidth="1"/>
    <col min="4099" max="4099" width="16.625" style="167" customWidth="1"/>
    <col min="4100" max="4100" width="25.75" style="167" bestFit="1" customWidth="1"/>
    <col min="4101" max="4101" width="5.875" style="167" bestFit="1" customWidth="1"/>
    <col min="4102" max="4102" width="15.625" style="167" customWidth="1"/>
    <col min="4103" max="4352" width="9" style="167"/>
    <col min="4353" max="4353" width="5.625" style="167" customWidth="1"/>
    <col min="4354" max="4354" width="3.5" style="167" bestFit="1" customWidth="1"/>
    <col min="4355" max="4355" width="16.625" style="167" customWidth="1"/>
    <col min="4356" max="4356" width="25.75" style="167" bestFit="1" customWidth="1"/>
    <col min="4357" max="4357" width="5.875" style="167" bestFit="1" customWidth="1"/>
    <col min="4358" max="4358" width="15.625" style="167" customWidth="1"/>
    <col min="4359" max="4608" width="9" style="167"/>
    <col min="4609" max="4609" width="5.625" style="167" customWidth="1"/>
    <col min="4610" max="4610" width="3.5" style="167" bestFit="1" customWidth="1"/>
    <col min="4611" max="4611" width="16.625" style="167" customWidth="1"/>
    <col min="4612" max="4612" width="25.75" style="167" bestFit="1" customWidth="1"/>
    <col min="4613" max="4613" width="5.875" style="167" bestFit="1" customWidth="1"/>
    <col min="4614" max="4614" width="15.625" style="167" customWidth="1"/>
    <col min="4615" max="4864" width="9" style="167"/>
    <col min="4865" max="4865" width="5.625" style="167" customWidth="1"/>
    <col min="4866" max="4866" width="3.5" style="167" bestFit="1" customWidth="1"/>
    <col min="4867" max="4867" width="16.625" style="167" customWidth="1"/>
    <col min="4868" max="4868" width="25.75" style="167" bestFit="1" customWidth="1"/>
    <col min="4869" max="4869" width="5.875" style="167" bestFit="1" customWidth="1"/>
    <col min="4870" max="4870" width="15.625" style="167" customWidth="1"/>
    <col min="4871" max="5120" width="9" style="167"/>
    <col min="5121" max="5121" width="5.625" style="167" customWidth="1"/>
    <col min="5122" max="5122" width="3.5" style="167" bestFit="1" customWidth="1"/>
    <col min="5123" max="5123" width="16.625" style="167" customWidth="1"/>
    <col min="5124" max="5124" width="25.75" style="167" bestFit="1" customWidth="1"/>
    <col min="5125" max="5125" width="5.875" style="167" bestFit="1" customWidth="1"/>
    <col min="5126" max="5126" width="15.625" style="167" customWidth="1"/>
    <col min="5127" max="5376" width="9" style="167"/>
    <col min="5377" max="5377" width="5.625" style="167" customWidth="1"/>
    <col min="5378" max="5378" width="3.5" style="167" bestFit="1" customWidth="1"/>
    <col min="5379" max="5379" width="16.625" style="167" customWidth="1"/>
    <col min="5380" max="5380" width="25.75" style="167" bestFit="1" customWidth="1"/>
    <col min="5381" max="5381" width="5.875" style="167" bestFit="1" customWidth="1"/>
    <col min="5382" max="5382" width="15.625" style="167" customWidth="1"/>
    <col min="5383" max="5632" width="9" style="167"/>
    <col min="5633" max="5633" width="5.625" style="167" customWidth="1"/>
    <col min="5634" max="5634" width="3.5" style="167" bestFit="1" customWidth="1"/>
    <col min="5635" max="5635" width="16.625" style="167" customWidth="1"/>
    <col min="5636" max="5636" width="25.75" style="167" bestFit="1" customWidth="1"/>
    <col min="5637" max="5637" width="5.875" style="167" bestFit="1" customWidth="1"/>
    <col min="5638" max="5638" width="15.625" style="167" customWidth="1"/>
    <col min="5639" max="5888" width="9" style="167"/>
    <col min="5889" max="5889" width="5.625" style="167" customWidth="1"/>
    <col min="5890" max="5890" width="3.5" style="167" bestFit="1" customWidth="1"/>
    <col min="5891" max="5891" width="16.625" style="167" customWidth="1"/>
    <col min="5892" max="5892" width="25.75" style="167" bestFit="1" customWidth="1"/>
    <col min="5893" max="5893" width="5.875" style="167" bestFit="1" customWidth="1"/>
    <col min="5894" max="5894" width="15.625" style="167" customWidth="1"/>
    <col min="5895" max="6144" width="9" style="167"/>
    <col min="6145" max="6145" width="5.625" style="167" customWidth="1"/>
    <col min="6146" max="6146" width="3.5" style="167" bestFit="1" customWidth="1"/>
    <col min="6147" max="6147" width="16.625" style="167" customWidth="1"/>
    <col min="6148" max="6148" width="25.75" style="167" bestFit="1" customWidth="1"/>
    <col min="6149" max="6149" width="5.875" style="167" bestFit="1" customWidth="1"/>
    <col min="6150" max="6150" width="15.625" style="167" customWidth="1"/>
    <col min="6151" max="6400" width="9" style="167"/>
    <col min="6401" max="6401" width="5.625" style="167" customWidth="1"/>
    <col min="6402" max="6402" width="3.5" style="167" bestFit="1" customWidth="1"/>
    <col min="6403" max="6403" width="16.625" style="167" customWidth="1"/>
    <col min="6404" max="6404" width="25.75" style="167" bestFit="1" customWidth="1"/>
    <col min="6405" max="6405" width="5.875" style="167" bestFit="1" customWidth="1"/>
    <col min="6406" max="6406" width="15.625" style="167" customWidth="1"/>
    <col min="6407" max="6656" width="9" style="167"/>
    <col min="6657" max="6657" width="5.625" style="167" customWidth="1"/>
    <col min="6658" max="6658" width="3.5" style="167" bestFit="1" customWidth="1"/>
    <col min="6659" max="6659" width="16.625" style="167" customWidth="1"/>
    <col min="6660" max="6660" width="25.75" style="167" bestFit="1" customWidth="1"/>
    <col min="6661" max="6661" width="5.875" style="167" bestFit="1" customWidth="1"/>
    <col min="6662" max="6662" width="15.625" style="167" customWidth="1"/>
    <col min="6663" max="6912" width="9" style="167"/>
    <col min="6913" max="6913" width="5.625" style="167" customWidth="1"/>
    <col min="6914" max="6914" width="3.5" style="167" bestFit="1" customWidth="1"/>
    <col min="6915" max="6915" width="16.625" style="167" customWidth="1"/>
    <col min="6916" max="6916" width="25.75" style="167" bestFit="1" customWidth="1"/>
    <col min="6917" max="6917" width="5.875" style="167" bestFit="1" customWidth="1"/>
    <col min="6918" max="6918" width="15.625" style="167" customWidth="1"/>
    <col min="6919" max="7168" width="9" style="167"/>
    <col min="7169" max="7169" width="5.625" style="167" customWidth="1"/>
    <col min="7170" max="7170" width="3.5" style="167" bestFit="1" customWidth="1"/>
    <col min="7171" max="7171" width="16.625" style="167" customWidth="1"/>
    <col min="7172" max="7172" width="25.75" style="167" bestFit="1" customWidth="1"/>
    <col min="7173" max="7173" width="5.875" style="167" bestFit="1" customWidth="1"/>
    <col min="7174" max="7174" width="15.625" style="167" customWidth="1"/>
    <col min="7175" max="7424" width="9" style="167"/>
    <col min="7425" max="7425" width="5.625" style="167" customWidth="1"/>
    <col min="7426" max="7426" width="3.5" style="167" bestFit="1" customWidth="1"/>
    <col min="7427" max="7427" width="16.625" style="167" customWidth="1"/>
    <col min="7428" max="7428" width="25.75" style="167" bestFit="1" customWidth="1"/>
    <col min="7429" max="7429" width="5.875" style="167" bestFit="1" customWidth="1"/>
    <col min="7430" max="7430" width="15.625" style="167" customWidth="1"/>
    <col min="7431" max="7680" width="9" style="167"/>
    <col min="7681" max="7681" width="5.625" style="167" customWidth="1"/>
    <col min="7682" max="7682" width="3.5" style="167" bestFit="1" customWidth="1"/>
    <col min="7683" max="7683" width="16.625" style="167" customWidth="1"/>
    <col min="7684" max="7684" width="25.75" style="167" bestFit="1" customWidth="1"/>
    <col min="7685" max="7685" width="5.875" style="167" bestFit="1" customWidth="1"/>
    <col min="7686" max="7686" width="15.625" style="167" customWidth="1"/>
    <col min="7687" max="7936" width="9" style="167"/>
    <col min="7937" max="7937" width="5.625" style="167" customWidth="1"/>
    <col min="7938" max="7938" width="3.5" style="167" bestFit="1" customWidth="1"/>
    <col min="7939" max="7939" width="16.625" style="167" customWidth="1"/>
    <col min="7940" max="7940" width="25.75" style="167" bestFit="1" customWidth="1"/>
    <col min="7941" max="7941" width="5.875" style="167" bestFit="1" customWidth="1"/>
    <col min="7942" max="7942" width="15.625" style="167" customWidth="1"/>
    <col min="7943" max="8192" width="9" style="167"/>
    <col min="8193" max="8193" width="5.625" style="167" customWidth="1"/>
    <col min="8194" max="8194" width="3.5" style="167" bestFit="1" customWidth="1"/>
    <col min="8195" max="8195" width="16.625" style="167" customWidth="1"/>
    <col min="8196" max="8196" width="25.75" style="167" bestFit="1" customWidth="1"/>
    <col min="8197" max="8197" width="5.875" style="167" bestFit="1" customWidth="1"/>
    <col min="8198" max="8198" width="15.625" style="167" customWidth="1"/>
    <col min="8199" max="8448" width="9" style="167"/>
    <col min="8449" max="8449" width="5.625" style="167" customWidth="1"/>
    <col min="8450" max="8450" width="3.5" style="167" bestFit="1" customWidth="1"/>
    <col min="8451" max="8451" width="16.625" style="167" customWidth="1"/>
    <col min="8452" max="8452" width="25.75" style="167" bestFit="1" customWidth="1"/>
    <col min="8453" max="8453" width="5.875" style="167" bestFit="1" customWidth="1"/>
    <col min="8454" max="8454" width="15.625" style="167" customWidth="1"/>
    <col min="8455" max="8704" width="9" style="167"/>
    <col min="8705" max="8705" width="5.625" style="167" customWidth="1"/>
    <col min="8706" max="8706" width="3.5" style="167" bestFit="1" customWidth="1"/>
    <col min="8707" max="8707" width="16.625" style="167" customWidth="1"/>
    <col min="8708" max="8708" width="25.75" style="167" bestFit="1" customWidth="1"/>
    <col min="8709" max="8709" width="5.875" style="167" bestFit="1" customWidth="1"/>
    <col min="8710" max="8710" width="15.625" style="167" customWidth="1"/>
    <col min="8711" max="8960" width="9" style="167"/>
    <col min="8961" max="8961" width="5.625" style="167" customWidth="1"/>
    <col min="8962" max="8962" width="3.5" style="167" bestFit="1" customWidth="1"/>
    <col min="8963" max="8963" width="16.625" style="167" customWidth="1"/>
    <col min="8964" max="8964" width="25.75" style="167" bestFit="1" customWidth="1"/>
    <col min="8965" max="8965" width="5.875" style="167" bestFit="1" customWidth="1"/>
    <col min="8966" max="8966" width="15.625" style="167" customWidth="1"/>
    <col min="8967" max="9216" width="9" style="167"/>
    <col min="9217" max="9217" width="5.625" style="167" customWidth="1"/>
    <col min="9218" max="9218" width="3.5" style="167" bestFit="1" customWidth="1"/>
    <col min="9219" max="9219" width="16.625" style="167" customWidth="1"/>
    <col min="9220" max="9220" width="25.75" style="167" bestFit="1" customWidth="1"/>
    <col min="9221" max="9221" width="5.875" style="167" bestFit="1" customWidth="1"/>
    <col min="9222" max="9222" width="15.625" style="167" customWidth="1"/>
    <col min="9223" max="9472" width="9" style="167"/>
    <col min="9473" max="9473" width="5.625" style="167" customWidth="1"/>
    <col min="9474" max="9474" width="3.5" style="167" bestFit="1" customWidth="1"/>
    <col min="9475" max="9475" width="16.625" style="167" customWidth="1"/>
    <col min="9476" max="9476" width="25.75" style="167" bestFit="1" customWidth="1"/>
    <col min="9477" max="9477" width="5.875" style="167" bestFit="1" customWidth="1"/>
    <col min="9478" max="9478" width="15.625" style="167" customWidth="1"/>
    <col min="9479" max="9728" width="9" style="167"/>
    <col min="9729" max="9729" width="5.625" style="167" customWidth="1"/>
    <col min="9730" max="9730" width="3.5" style="167" bestFit="1" customWidth="1"/>
    <col min="9731" max="9731" width="16.625" style="167" customWidth="1"/>
    <col min="9732" max="9732" width="25.75" style="167" bestFit="1" customWidth="1"/>
    <col min="9733" max="9733" width="5.875" style="167" bestFit="1" customWidth="1"/>
    <col min="9734" max="9734" width="15.625" style="167" customWidth="1"/>
    <col min="9735" max="9984" width="9" style="167"/>
    <col min="9985" max="9985" width="5.625" style="167" customWidth="1"/>
    <col min="9986" max="9986" width="3.5" style="167" bestFit="1" customWidth="1"/>
    <col min="9987" max="9987" width="16.625" style="167" customWidth="1"/>
    <col min="9988" max="9988" width="25.75" style="167" bestFit="1" customWidth="1"/>
    <col min="9989" max="9989" width="5.875" style="167" bestFit="1" customWidth="1"/>
    <col min="9990" max="9990" width="15.625" style="167" customWidth="1"/>
    <col min="9991" max="10240" width="9" style="167"/>
    <col min="10241" max="10241" width="5.625" style="167" customWidth="1"/>
    <col min="10242" max="10242" width="3.5" style="167" bestFit="1" customWidth="1"/>
    <col min="10243" max="10243" width="16.625" style="167" customWidth="1"/>
    <col min="10244" max="10244" width="25.75" style="167" bestFit="1" customWidth="1"/>
    <col min="10245" max="10245" width="5.875" style="167" bestFit="1" customWidth="1"/>
    <col min="10246" max="10246" width="15.625" style="167" customWidth="1"/>
    <col min="10247" max="10496" width="9" style="167"/>
    <col min="10497" max="10497" width="5.625" style="167" customWidth="1"/>
    <col min="10498" max="10498" width="3.5" style="167" bestFit="1" customWidth="1"/>
    <col min="10499" max="10499" width="16.625" style="167" customWidth="1"/>
    <col min="10500" max="10500" width="25.75" style="167" bestFit="1" customWidth="1"/>
    <col min="10501" max="10501" width="5.875" style="167" bestFit="1" customWidth="1"/>
    <col min="10502" max="10502" width="15.625" style="167" customWidth="1"/>
    <col min="10503" max="10752" width="9" style="167"/>
    <col min="10753" max="10753" width="5.625" style="167" customWidth="1"/>
    <col min="10754" max="10754" width="3.5" style="167" bestFit="1" customWidth="1"/>
    <col min="10755" max="10755" width="16.625" style="167" customWidth="1"/>
    <col min="10756" max="10756" width="25.75" style="167" bestFit="1" customWidth="1"/>
    <col min="10757" max="10757" width="5.875" style="167" bestFit="1" customWidth="1"/>
    <col min="10758" max="10758" width="15.625" style="167" customWidth="1"/>
    <col min="10759" max="11008" width="9" style="167"/>
    <col min="11009" max="11009" width="5.625" style="167" customWidth="1"/>
    <col min="11010" max="11010" width="3.5" style="167" bestFit="1" customWidth="1"/>
    <col min="11011" max="11011" width="16.625" style="167" customWidth="1"/>
    <col min="11012" max="11012" width="25.75" style="167" bestFit="1" customWidth="1"/>
    <col min="11013" max="11013" width="5.875" style="167" bestFit="1" customWidth="1"/>
    <col min="11014" max="11014" width="15.625" style="167" customWidth="1"/>
    <col min="11015" max="11264" width="9" style="167"/>
    <col min="11265" max="11265" width="5.625" style="167" customWidth="1"/>
    <col min="11266" max="11266" width="3.5" style="167" bestFit="1" customWidth="1"/>
    <col min="11267" max="11267" width="16.625" style="167" customWidth="1"/>
    <col min="11268" max="11268" width="25.75" style="167" bestFit="1" customWidth="1"/>
    <col min="11269" max="11269" width="5.875" style="167" bestFit="1" customWidth="1"/>
    <col min="11270" max="11270" width="15.625" style="167" customWidth="1"/>
    <col min="11271" max="11520" width="9" style="167"/>
    <col min="11521" max="11521" width="5.625" style="167" customWidth="1"/>
    <col min="11522" max="11522" width="3.5" style="167" bestFit="1" customWidth="1"/>
    <col min="11523" max="11523" width="16.625" style="167" customWidth="1"/>
    <col min="11524" max="11524" width="25.75" style="167" bestFit="1" customWidth="1"/>
    <col min="11525" max="11525" width="5.875" style="167" bestFit="1" customWidth="1"/>
    <col min="11526" max="11526" width="15.625" style="167" customWidth="1"/>
    <col min="11527" max="11776" width="9" style="167"/>
    <col min="11777" max="11777" width="5.625" style="167" customWidth="1"/>
    <col min="11778" max="11778" width="3.5" style="167" bestFit="1" customWidth="1"/>
    <col min="11779" max="11779" width="16.625" style="167" customWidth="1"/>
    <col min="11780" max="11780" width="25.75" style="167" bestFit="1" customWidth="1"/>
    <col min="11781" max="11781" width="5.875" style="167" bestFit="1" customWidth="1"/>
    <col min="11782" max="11782" width="15.625" style="167" customWidth="1"/>
    <col min="11783" max="12032" width="9" style="167"/>
    <col min="12033" max="12033" width="5.625" style="167" customWidth="1"/>
    <col min="12034" max="12034" width="3.5" style="167" bestFit="1" customWidth="1"/>
    <col min="12035" max="12035" width="16.625" style="167" customWidth="1"/>
    <col min="12036" max="12036" width="25.75" style="167" bestFit="1" customWidth="1"/>
    <col min="12037" max="12037" width="5.875" style="167" bestFit="1" customWidth="1"/>
    <col min="12038" max="12038" width="15.625" style="167" customWidth="1"/>
    <col min="12039" max="12288" width="9" style="167"/>
    <col min="12289" max="12289" width="5.625" style="167" customWidth="1"/>
    <col min="12290" max="12290" width="3.5" style="167" bestFit="1" customWidth="1"/>
    <col min="12291" max="12291" width="16.625" style="167" customWidth="1"/>
    <col min="12292" max="12292" width="25.75" style="167" bestFit="1" customWidth="1"/>
    <col min="12293" max="12293" width="5.875" style="167" bestFit="1" customWidth="1"/>
    <col min="12294" max="12294" width="15.625" style="167" customWidth="1"/>
    <col min="12295" max="12544" width="9" style="167"/>
    <col min="12545" max="12545" width="5.625" style="167" customWidth="1"/>
    <col min="12546" max="12546" width="3.5" style="167" bestFit="1" customWidth="1"/>
    <col min="12547" max="12547" width="16.625" style="167" customWidth="1"/>
    <col min="12548" max="12548" width="25.75" style="167" bestFit="1" customWidth="1"/>
    <col min="12549" max="12549" width="5.875" style="167" bestFit="1" customWidth="1"/>
    <col min="12550" max="12550" width="15.625" style="167" customWidth="1"/>
    <col min="12551" max="12800" width="9" style="167"/>
    <col min="12801" max="12801" width="5.625" style="167" customWidth="1"/>
    <col min="12802" max="12802" width="3.5" style="167" bestFit="1" customWidth="1"/>
    <col min="12803" max="12803" width="16.625" style="167" customWidth="1"/>
    <col min="12804" max="12804" width="25.75" style="167" bestFit="1" customWidth="1"/>
    <col min="12805" max="12805" width="5.875" style="167" bestFit="1" customWidth="1"/>
    <col min="12806" max="12806" width="15.625" style="167" customWidth="1"/>
    <col min="12807" max="13056" width="9" style="167"/>
    <col min="13057" max="13057" width="5.625" style="167" customWidth="1"/>
    <col min="13058" max="13058" width="3.5" style="167" bestFit="1" customWidth="1"/>
    <col min="13059" max="13059" width="16.625" style="167" customWidth="1"/>
    <col min="13060" max="13060" width="25.75" style="167" bestFit="1" customWidth="1"/>
    <col min="13061" max="13061" width="5.875" style="167" bestFit="1" customWidth="1"/>
    <col min="13062" max="13062" width="15.625" style="167" customWidth="1"/>
    <col min="13063" max="13312" width="9" style="167"/>
    <col min="13313" max="13313" width="5.625" style="167" customWidth="1"/>
    <col min="13314" max="13314" width="3.5" style="167" bestFit="1" customWidth="1"/>
    <col min="13315" max="13315" width="16.625" style="167" customWidth="1"/>
    <col min="13316" max="13316" width="25.75" style="167" bestFit="1" customWidth="1"/>
    <col min="13317" max="13317" width="5.875" style="167" bestFit="1" customWidth="1"/>
    <col min="13318" max="13318" width="15.625" style="167" customWidth="1"/>
    <col min="13319" max="13568" width="9" style="167"/>
    <col min="13569" max="13569" width="5.625" style="167" customWidth="1"/>
    <col min="13570" max="13570" width="3.5" style="167" bestFit="1" customWidth="1"/>
    <col min="13571" max="13571" width="16.625" style="167" customWidth="1"/>
    <col min="13572" max="13572" width="25.75" style="167" bestFit="1" customWidth="1"/>
    <col min="13573" max="13573" width="5.875" style="167" bestFit="1" customWidth="1"/>
    <col min="13574" max="13574" width="15.625" style="167" customWidth="1"/>
    <col min="13575" max="13824" width="9" style="167"/>
    <col min="13825" max="13825" width="5.625" style="167" customWidth="1"/>
    <col min="13826" max="13826" width="3.5" style="167" bestFit="1" customWidth="1"/>
    <col min="13827" max="13827" width="16.625" style="167" customWidth="1"/>
    <col min="13828" max="13828" width="25.75" style="167" bestFit="1" customWidth="1"/>
    <col min="13829" max="13829" width="5.875" style="167" bestFit="1" customWidth="1"/>
    <col min="13830" max="13830" width="15.625" style="167" customWidth="1"/>
    <col min="13831" max="14080" width="9" style="167"/>
    <col min="14081" max="14081" width="5.625" style="167" customWidth="1"/>
    <col min="14082" max="14082" width="3.5" style="167" bestFit="1" customWidth="1"/>
    <col min="14083" max="14083" width="16.625" style="167" customWidth="1"/>
    <col min="14084" max="14084" width="25.75" style="167" bestFit="1" customWidth="1"/>
    <col min="14085" max="14085" width="5.875" style="167" bestFit="1" customWidth="1"/>
    <col min="14086" max="14086" width="15.625" style="167" customWidth="1"/>
    <col min="14087" max="14336" width="9" style="167"/>
    <col min="14337" max="14337" width="5.625" style="167" customWidth="1"/>
    <col min="14338" max="14338" width="3.5" style="167" bestFit="1" customWidth="1"/>
    <col min="14339" max="14339" width="16.625" style="167" customWidth="1"/>
    <col min="14340" max="14340" width="25.75" style="167" bestFit="1" customWidth="1"/>
    <col min="14341" max="14341" width="5.875" style="167" bestFit="1" customWidth="1"/>
    <col min="14342" max="14342" width="15.625" style="167" customWidth="1"/>
    <col min="14343" max="14592" width="9" style="167"/>
    <col min="14593" max="14593" width="5.625" style="167" customWidth="1"/>
    <col min="14594" max="14594" width="3.5" style="167" bestFit="1" customWidth="1"/>
    <col min="14595" max="14595" width="16.625" style="167" customWidth="1"/>
    <col min="14596" max="14596" width="25.75" style="167" bestFit="1" customWidth="1"/>
    <col min="14597" max="14597" width="5.875" style="167" bestFit="1" customWidth="1"/>
    <col min="14598" max="14598" width="15.625" style="167" customWidth="1"/>
    <col min="14599" max="14848" width="9" style="167"/>
    <col min="14849" max="14849" width="5.625" style="167" customWidth="1"/>
    <col min="14850" max="14850" width="3.5" style="167" bestFit="1" customWidth="1"/>
    <col min="14851" max="14851" width="16.625" style="167" customWidth="1"/>
    <col min="14852" max="14852" width="25.75" style="167" bestFit="1" customWidth="1"/>
    <col min="14853" max="14853" width="5.875" style="167" bestFit="1" customWidth="1"/>
    <col min="14854" max="14854" width="15.625" style="167" customWidth="1"/>
    <col min="14855" max="15104" width="9" style="167"/>
    <col min="15105" max="15105" width="5.625" style="167" customWidth="1"/>
    <col min="15106" max="15106" width="3.5" style="167" bestFit="1" customWidth="1"/>
    <col min="15107" max="15107" width="16.625" style="167" customWidth="1"/>
    <col min="15108" max="15108" width="25.75" style="167" bestFit="1" customWidth="1"/>
    <col min="15109" max="15109" width="5.875" style="167" bestFit="1" customWidth="1"/>
    <col min="15110" max="15110" width="15.625" style="167" customWidth="1"/>
    <col min="15111" max="15360" width="9" style="167"/>
    <col min="15361" max="15361" width="5.625" style="167" customWidth="1"/>
    <col min="15362" max="15362" width="3.5" style="167" bestFit="1" customWidth="1"/>
    <col min="15363" max="15363" width="16.625" style="167" customWidth="1"/>
    <col min="15364" max="15364" width="25.75" style="167" bestFit="1" customWidth="1"/>
    <col min="15365" max="15365" width="5.875" style="167" bestFit="1" customWidth="1"/>
    <col min="15366" max="15366" width="15.625" style="167" customWidth="1"/>
    <col min="15367" max="15616" width="9" style="167"/>
    <col min="15617" max="15617" width="5.625" style="167" customWidth="1"/>
    <col min="15618" max="15618" width="3.5" style="167" bestFit="1" customWidth="1"/>
    <col min="15619" max="15619" width="16.625" style="167" customWidth="1"/>
    <col min="15620" max="15620" width="25.75" style="167" bestFit="1" customWidth="1"/>
    <col min="15621" max="15621" width="5.875" style="167" bestFit="1" customWidth="1"/>
    <col min="15622" max="15622" width="15.625" style="167" customWidth="1"/>
    <col min="15623" max="15872" width="9" style="167"/>
    <col min="15873" max="15873" width="5.625" style="167" customWidth="1"/>
    <col min="15874" max="15874" width="3.5" style="167" bestFit="1" customWidth="1"/>
    <col min="15875" max="15875" width="16.625" style="167" customWidth="1"/>
    <col min="15876" max="15876" width="25.75" style="167" bestFit="1" customWidth="1"/>
    <col min="15877" max="15877" width="5.875" style="167" bestFit="1" customWidth="1"/>
    <col min="15878" max="15878" width="15.625" style="167" customWidth="1"/>
    <col min="15879" max="16128" width="9" style="167"/>
    <col min="16129" max="16129" width="5.625" style="167" customWidth="1"/>
    <col min="16130" max="16130" width="3.5" style="167" bestFit="1" customWidth="1"/>
    <col min="16131" max="16131" width="16.625" style="167" customWidth="1"/>
    <col min="16132" max="16132" width="25.75" style="167" bestFit="1" customWidth="1"/>
    <col min="16133" max="16133" width="5.875" style="167" bestFit="1" customWidth="1"/>
    <col min="16134" max="16134" width="15.625" style="167" customWidth="1"/>
    <col min="16135" max="16384" width="9" style="167"/>
  </cols>
  <sheetData>
    <row r="2" spans="1:6">
      <c r="D2" s="168"/>
      <c r="F2" s="168" t="s">
        <v>1488</v>
      </c>
    </row>
    <row r="3" spans="1:6">
      <c r="A3" s="552" t="s">
        <v>1489</v>
      </c>
    </row>
    <row r="5" spans="1:6">
      <c r="B5" s="172" t="s">
        <v>497</v>
      </c>
      <c r="C5" s="172" t="s">
        <v>498</v>
      </c>
      <c r="D5" s="172" t="s">
        <v>499</v>
      </c>
      <c r="E5" s="172" t="s">
        <v>500</v>
      </c>
      <c r="F5" s="172" t="s">
        <v>501</v>
      </c>
    </row>
    <row r="6" spans="1:6" ht="20.100000000000001" customHeight="1">
      <c r="B6" s="553">
        <v>1</v>
      </c>
      <c r="C6" s="424" t="s">
        <v>1490</v>
      </c>
      <c r="D6" s="554" t="s">
        <v>458</v>
      </c>
      <c r="E6" s="555">
        <v>1</v>
      </c>
      <c r="F6" s="556" t="s">
        <v>1491</v>
      </c>
    </row>
    <row r="7" spans="1:6" ht="20.100000000000001" customHeight="1">
      <c r="B7" s="553">
        <v>2</v>
      </c>
      <c r="C7" s="424" t="s">
        <v>1436</v>
      </c>
      <c r="D7" s="554" t="s">
        <v>1437</v>
      </c>
      <c r="E7" s="555">
        <v>1</v>
      </c>
      <c r="F7" s="557"/>
    </row>
    <row r="8" spans="1:6" ht="20.100000000000001" customHeight="1">
      <c r="B8" s="553">
        <v>3</v>
      </c>
      <c r="C8" s="424" t="s">
        <v>1438</v>
      </c>
      <c r="D8" s="554" t="s">
        <v>1439</v>
      </c>
      <c r="E8" s="555">
        <v>1</v>
      </c>
      <c r="F8" s="557"/>
    </row>
    <row r="9" spans="1:6" ht="20.100000000000001" customHeight="1">
      <c r="B9" s="553">
        <v>4</v>
      </c>
      <c r="C9" s="424" t="s">
        <v>1492</v>
      </c>
      <c r="D9" s="554" t="s">
        <v>1493</v>
      </c>
      <c r="E9" s="555">
        <v>1</v>
      </c>
      <c r="F9" s="557"/>
    </row>
    <row r="10" spans="1:6" ht="20.100000000000001" customHeight="1">
      <c r="B10" s="553">
        <v>5</v>
      </c>
      <c r="C10" s="424" t="s">
        <v>1494</v>
      </c>
      <c r="D10" s="554" t="s">
        <v>1495</v>
      </c>
      <c r="E10" s="555">
        <v>1</v>
      </c>
      <c r="F10" s="557"/>
    </row>
    <row r="11" spans="1:6" ht="20.100000000000001" customHeight="1">
      <c r="B11" s="558">
        <v>6</v>
      </c>
      <c r="C11" s="499" t="s">
        <v>1496</v>
      </c>
      <c r="D11" s="499" t="s">
        <v>1463</v>
      </c>
      <c r="E11" s="559">
        <v>1</v>
      </c>
      <c r="F11" s="560" t="s">
        <v>1497</v>
      </c>
    </row>
    <row r="12" spans="1:6" ht="20.100000000000001" customHeight="1">
      <c r="B12" s="558">
        <v>7</v>
      </c>
      <c r="C12" s="499" t="s">
        <v>1498</v>
      </c>
      <c r="D12" s="503" t="s">
        <v>1499</v>
      </c>
      <c r="E12" s="559">
        <v>1</v>
      </c>
      <c r="F12" s="560"/>
    </row>
    <row r="13" spans="1:6" ht="20.100000000000001" customHeight="1">
      <c r="B13" s="558">
        <v>8</v>
      </c>
      <c r="C13" s="499" t="s">
        <v>1500</v>
      </c>
      <c r="D13" s="503" t="s">
        <v>1467</v>
      </c>
      <c r="E13" s="559">
        <v>1</v>
      </c>
      <c r="F13" s="560"/>
    </row>
    <row r="14" spans="1:6" ht="20.100000000000001" customHeight="1">
      <c r="B14" s="558">
        <v>9</v>
      </c>
      <c r="C14" s="499" t="s">
        <v>1501</v>
      </c>
      <c r="D14" s="503" t="s">
        <v>1502</v>
      </c>
      <c r="E14" s="561">
        <v>1</v>
      </c>
      <c r="F14" s="560"/>
    </row>
    <row r="15" spans="1:6" ht="20.100000000000001" customHeight="1">
      <c r="B15" s="558">
        <v>10</v>
      </c>
      <c r="C15" s="499" t="s">
        <v>1503</v>
      </c>
      <c r="D15" s="503" t="s">
        <v>1504</v>
      </c>
      <c r="E15" s="561">
        <v>1</v>
      </c>
      <c r="F15" s="560"/>
    </row>
    <row r="16" spans="1:6" ht="20.100000000000001" customHeight="1">
      <c r="B16" s="558">
        <v>11</v>
      </c>
      <c r="C16" s="499" t="s">
        <v>1505</v>
      </c>
      <c r="D16" s="330" t="s">
        <v>1506</v>
      </c>
      <c r="E16" s="561">
        <v>1</v>
      </c>
      <c r="F16" s="560"/>
    </row>
    <row r="17" spans="2:6" ht="20.100000000000001" customHeight="1">
      <c r="B17" s="558">
        <v>12</v>
      </c>
      <c r="C17" s="499" t="s">
        <v>1507</v>
      </c>
      <c r="D17" s="330" t="s">
        <v>1508</v>
      </c>
      <c r="E17" s="561">
        <v>1</v>
      </c>
      <c r="F17" s="560"/>
    </row>
    <row r="18" spans="2:6" ht="20.100000000000001" customHeight="1">
      <c r="B18" s="558">
        <v>13</v>
      </c>
      <c r="C18" s="499" t="s">
        <v>1509</v>
      </c>
      <c r="D18" s="330" t="s">
        <v>1510</v>
      </c>
      <c r="E18" s="561">
        <v>1</v>
      </c>
      <c r="F18" s="560"/>
    </row>
    <row r="19" spans="2:6" ht="20.100000000000001" customHeight="1">
      <c r="B19" s="561">
        <v>14</v>
      </c>
      <c r="C19" s="499" t="s">
        <v>1511</v>
      </c>
      <c r="D19" s="330" t="s">
        <v>1512</v>
      </c>
      <c r="E19" s="561">
        <v>1</v>
      </c>
      <c r="F19" s="560"/>
    </row>
  </sheetData>
  <mergeCells count="2">
    <mergeCell ref="F6:F10"/>
    <mergeCell ref="F11:F19"/>
  </mergeCells>
  <phoneticPr fontId="3"/>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A2573-083E-412A-B68B-8F1E72B8E38B}">
  <dimension ref="B2:Q65525"/>
  <sheetViews>
    <sheetView zoomScale="70" zoomScaleNormal="70" workbookViewId="0">
      <pane xSplit="10" ySplit="8" topLeftCell="M9" activePane="bottomRight" state="frozen"/>
      <selection pane="topRight" activeCell="K1" sqref="K1"/>
      <selection pane="bottomLeft" activeCell="A9" sqref="A9"/>
      <selection pane="bottomRight" activeCell="S17" sqref="S17"/>
    </sheetView>
  </sheetViews>
  <sheetFormatPr defaultColWidth="12.75" defaultRowHeight="13.5"/>
  <cols>
    <col min="1" max="1" width="3.75" style="989" customWidth="1"/>
    <col min="2" max="2" width="19.25" style="991" bestFit="1" customWidth="1"/>
    <col min="3" max="4" width="13.375" style="989" customWidth="1"/>
    <col min="5" max="5" width="55.75" style="991" customWidth="1"/>
    <col min="6" max="6" width="5.75" style="989" bestFit="1" customWidth="1"/>
    <col min="7" max="7" width="13.125" style="989" customWidth="1"/>
    <col min="8" max="8" width="13.125" style="989" bestFit="1" customWidth="1"/>
    <col min="9" max="9" width="15.625" style="992" customWidth="1"/>
    <col min="10" max="10" width="34.25" style="991" customWidth="1"/>
    <col min="11" max="11" width="52.125" style="991" bestFit="1" customWidth="1"/>
    <col min="12" max="12" width="19.125" style="991" bestFit="1" customWidth="1"/>
    <col min="13" max="13" width="19.5" style="991" customWidth="1"/>
    <col min="14" max="14" width="5.75" style="989" bestFit="1" customWidth="1"/>
    <col min="15" max="15" width="18.875" style="992" customWidth="1"/>
    <col min="16" max="16" width="20.5" style="993" customWidth="1"/>
    <col min="17" max="17" width="22.375" style="994" customWidth="1"/>
    <col min="18" max="18" width="14.75" style="989" customWidth="1"/>
    <col min="19" max="256" width="12.75" style="989"/>
    <col min="257" max="257" width="3.75" style="989" customWidth="1"/>
    <col min="258" max="258" width="19.25" style="989" bestFit="1" customWidth="1"/>
    <col min="259" max="260" width="13.375" style="989" customWidth="1"/>
    <col min="261" max="261" width="55.75" style="989" customWidth="1"/>
    <col min="262" max="262" width="5.75" style="989" bestFit="1" customWidth="1"/>
    <col min="263" max="263" width="13.125" style="989" customWidth="1"/>
    <col min="264" max="264" width="13.125" style="989" bestFit="1" customWidth="1"/>
    <col min="265" max="265" width="15.625" style="989" customWidth="1"/>
    <col min="266" max="266" width="34.25" style="989" customWidth="1"/>
    <col min="267" max="267" width="52.125" style="989" bestFit="1" customWidth="1"/>
    <col min="268" max="268" width="19.125" style="989" bestFit="1" customWidth="1"/>
    <col min="269" max="269" width="19.5" style="989" customWidth="1"/>
    <col min="270" max="270" width="5.75" style="989" bestFit="1" customWidth="1"/>
    <col min="271" max="271" width="18.875" style="989" customWidth="1"/>
    <col min="272" max="272" width="20.5" style="989" customWidth="1"/>
    <col min="273" max="273" width="22.375" style="989" customWidth="1"/>
    <col min="274" max="274" width="14.75" style="989" customWidth="1"/>
    <col min="275" max="512" width="12.75" style="989"/>
    <col min="513" max="513" width="3.75" style="989" customWidth="1"/>
    <col min="514" max="514" width="19.25" style="989" bestFit="1" customWidth="1"/>
    <col min="515" max="516" width="13.375" style="989" customWidth="1"/>
    <col min="517" max="517" width="55.75" style="989" customWidth="1"/>
    <col min="518" max="518" width="5.75" style="989" bestFit="1" customWidth="1"/>
    <col min="519" max="519" width="13.125" style="989" customWidth="1"/>
    <col min="520" max="520" width="13.125" style="989" bestFit="1" customWidth="1"/>
    <col min="521" max="521" width="15.625" style="989" customWidth="1"/>
    <col min="522" max="522" width="34.25" style="989" customWidth="1"/>
    <col min="523" max="523" width="52.125" style="989" bestFit="1" customWidth="1"/>
    <col min="524" max="524" width="19.125" style="989" bestFit="1" customWidth="1"/>
    <col min="525" max="525" width="19.5" style="989" customWidth="1"/>
    <col min="526" max="526" width="5.75" style="989" bestFit="1" customWidth="1"/>
    <col min="527" max="527" width="18.875" style="989" customWidth="1"/>
    <col min="528" max="528" width="20.5" style="989" customWidth="1"/>
    <col min="529" max="529" width="22.375" style="989" customWidth="1"/>
    <col min="530" max="530" width="14.75" style="989" customWidth="1"/>
    <col min="531" max="768" width="12.75" style="989"/>
    <col min="769" max="769" width="3.75" style="989" customWidth="1"/>
    <col min="770" max="770" width="19.25" style="989" bestFit="1" customWidth="1"/>
    <col min="771" max="772" width="13.375" style="989" customWidth="1"/>
    <col min="773" max="773" width="55.75" style="989" customWidth="1"/>
    <col min="774" max="774" width="5.75" style="989" bestFit="1" customWidth="1"/>
    <col min="775" max="775" width="13.125" style="989" customWidth="1"/>
    <col min="776" max="776" width="13.125" style="989" bestFit="1" customWidth="1"/>
    <col min="777" max="777" width="15.625" style="989" customWidth="1"/>
    <col min="778" max="778" width="34.25" style="989" customWidth="1"/>
    <col min="779" max="779" width="52.125" style="989" bestFit="1" customWidth="1"/>
    <col min="780" max="780" width="19.125" style="989" bestFit="1" customWidth="1"/>
    <col min="781" max="781" width="19.5" style="989" customWidth="1"/>
    <col min="782" max="782" width="5.75" style="989" bestFit="1" customWidth="1"/>
    <col min="783" max="783" width="18.875" style="989" customWidth="1"/>
    <col min="784" max="784" width="20.5" style="989" customWidth="1"/>
    <col min="785" max="785" width="22.375" style="989" customWidth="1"/>
    <col min="786" max="786" width="14.75" style="989" customWidth="1"/>
    <col min="787" max="1024" width="12.75" style="989"/>
    <col min="1025" max="1025" width="3.75" style="989" customWidth="1"/>
    <col min="1026" max="1026" width="19.25" style="989" bestFit="1" customWidth="1"/>
    <col min="1027" max="1028" width="13.375" style="989" customWidth="1"/>
    <col min="1029" max="1029" width="55.75" style="989" customWidth="1"/>
    <col min="1030" max="1030" width="5.75" style="989" bestFit="1" customWidth="1"/>
    <col min="1031" max="1031" width="13.125" style="989" customWidth="1"/>
    <col min="1032" max="1032" width="13.125" style="989" bestFit="1" customWidth="1"/>
    <col min="1033" max="1033" width="15.625" style="989" customWidth="1"/>
    <col min="1034" max="1034" width="34.25" style="989" customWidth="1"/>
    <col min="1035" max="1035" width="52.125" style="989" bestFit="1" customWidth="1"/>
    <col min="1036" max="1036" width="19.125" style="989" bestFit="1" customWidth="1"/>
    <col min="1037" max="1037" width="19.5" style="989" customWidth="1"/>
    <col min="1038" max="1038" width="5.75" style="989" bestFit="1" customWidth="1"/>
    <col min="1039" max="1039" width="18.875" style="989" customWidth="1"/>
    <col min="1040" max="1040" width="20.5" style="989" customWidth="1"/>
    <col min="1041" max="1041" width="22.375" style="989" customWidth="1"/>
    <col min="1042" max="1042" width="14.75" style="989" customWidth="1"/>
    <col min="1043" max="1280" width="12.75" style="989"/>
    <col min="1281" max="1281" width="3.75" style="989" customWidth="1"/>
    <col min="1282" max="1282" width="19.25" style="989" bestFit="1" customWidth="1"/>
    <col min="1283" max="1284" width="13.375" style="989" customWidth="1"/>
    <col min="1285" max="1285" width="55.75" style="989" customWidth="1"/>
    <col min="1286" max="1286" width="5.75" style="989" bestFit="1" customWidth="1"/>
    <col min="1287" max="1287" width="13.125" style="989" customWidth="1"/>
    <col min="1288" max="1288" width="13.125" style="989" bestFit="1" customWidth="1"/>
    <col min="1289" max="1289" width="15.625" style="989" customWidth="1"/>
    <col min="1290" max="1290" width="34.25" style="989" customWidth="1"/>
    <col min="1291" max="1291" width="52.125" style="989" bestFit="1" customWidth="1"/>
    <col min="1292" max="1292" width="19.125" style="989" bestFit="1" customWidth="1"/>
    <col min="1293" max="1293" width="19.5" style="989" customWidth="1"/>
    <col min="1294" max="1294" width="5.75" style="989" bestFit="1" customWidth="1"/>
    <col min="1295" max="1295" width="18.875" style="989" customWidth="1"/>
    <col min="1296" max="1296" width="20.5" style="989" customWidth="1"/>
    <col min="1297" max="1297" width="22.375" style="989" customWidth="1"/>
    <col min="1298" max="1298" width="14.75" style="989" customWidth="1"/>
    <col min="1299" max="1536" width="12.75" style="989"/>
    <col min="1537" max="1537" width="3.75" style="989" customWidth="1"/>
    <col min="1538" max="1538" width="19.25" style="989" bestFit="1" customWidth="1"/>
    <col min="1539" max="1540" width="13.375" style="989" customWidth="1"/>
    <col min="1541" max="1541" width="55.75" style="989" customWidth="1"/>
    <col min="1542" max="1542" width="5.75" style="989" bestFit="1" customWidth="1"/>
    <col min="1543" max="1543" width="13.125" style="989" customWidth="1"/>
    <col min="1544" max="1544" width="13.125" style="989" bestFit="1" customWidth="1"/>
    <col min="1545" max="1545" width="15.625" style="989" customWidth="1"/>
    <col min="1546" max="1546" width="34.25" style="989" customWidth="1"/>
    <col min="1547" max="1547" width="52.125" style="989" bestFit="1" customWidth="1"/>
    <col min="1548" max="1548" width="19.125" style="989" bestFit="1" customWidth="1"/>
    <col min="1549" max="1549" width="19.5" style="989" customWidth="1"/>
    <col min="1550" max="1550" width="5.75" style="989" bestFit="1" customWidth="1"/>
    <col min="1551" max="1551" width="18.875" style="989" customWidth="1"/>
    <col min="1552" max="1552" width="20.5" style="989" customWidth="1"/>
    <col min="1553" max="1553" width="22.375" style="989" customWidth="1"/>
    <col min="1554" max="1554" width="14.75" style="989" customWidth="1"/>
    <col min="1555" max="1792" width="12.75" style="989"/>
    <col min="1793" max="1793" width="3.75" style="989" customWidth="1"/>
    <col min="1794" max="1794" width="19.25" style="989" bestFit="1" customWidth="1"/>
    <col min="1795" max="1796" width="13.375" style="989" customWidth="1"/>
    <col min="1797" max="1797" width="55.75" style="989" customWidth="1"/>
    <col min="1798" max="1798" width="5.75" style="989" bestFit="1" customWidth="1"/>
    <col min="1799" max="1799" width="13.125" style="989" customWidth="1"/>
    <col min="1800" max="1800" width="13.125" style="989" bestFit="1" customWidth="1"/>
    <col min="1801" max="1801" width="15.625" style="989" customWidth="1"/>
    <col min="1802" max="1802" width="34.25" style="989" customWidth="1"/>
    <col min="1803" max="1803" width="52.125" style="989" bestFit="1" customWidth="1"/>
    <col min="1804" max="1804" width="19.125" style="989" bestFit="1" customWidth="1"/>
    <col min="1805" max="1805" width="19.5" style="989" customWidth="1"/>
    <col min="1806" max="1806" width="5.75" style="989" bestFit="1" customWidth="1"/>
    <col min="1807" max="1807" width="18.875" style="989" customWidth="1"/>
    <col min="1808" max="1808" width="20.5" style="989" customWidth="1"/>
    <col min="1809" max="1809" width="22.375" style="989" customWidth="1"/>
    <col min="1810" max="1810" width="14.75" style="989" customWidth="1"/>
    <col min="1811" max="2048" width="12.75" style="989"/>
    <col min="2049" max="2049" width="3.75" style="989" customWidth="1"/>
    <col min="2050" max="2050" width="19.25" style="989" bestFit="1" customWidth="1"/>
    <col min="2051" max="2052" width="13.375" style="989" customWidth="1"/>
    <col min="2053" max="2053" width="55.75" style="989" customWidth="1"/>
    <col min="2054" max="2054" width="5.75" style="989" bestFit="1" customWidth="1"/>
    <col min="2055" max="2055" width="13.125" style="989" customWidth="1"/>
    <col min="2056" max="2056" width="13.125" style="989" bestFit="1" customWidth="1"/>
    <col min="2057" max="2057" width="15.625" style="989" customWidth="1"/>
    <col min="2058" max="2058" width="34.25" style="989" customWidth="1"/>
    <col min="2059" max="2059" width="52.125" style="989" bestFit="1" customWidth="1"/>
    <col min="2060" max="2060" width="19.125" style="989" bestFit="1" customWidth="1"/>
    <col min="2061" max="2061" width="19.5" style="989" customWidth="1"/>
    <col min="2062" max="2062" width="5.75" style="989" bestFit="1" customWidth="1"/>
    <col min="2063" max="2063" width="18.875" style="989" customWidth="1"/>
    <col min="2064" max="2064" width="20.5" style="989" customWidth="1"/>
    <col min="2065" max="2065" width="22.375" style="989" customWidth="1"/>
    <col min="2066" max="2066" width="14.75" style="989" customWidth="1"/>
    <col min="2067" max="2304" width="12.75" style="989"/>
    <col min="2305" max="2305" width="3.75" style="989" customWidth="1"/>
    <col min="2306" max="2306" width="19.25" style="989" bestFit="1" customWidth="1"/>
    <col min="2307" max="2308" width="13.375" style="989" customWidth="1"/>
    <col min="2309" max="2309" width="55.75" style="989" customWidth="1"/>
    <col min="2310" max="2310" width="5.75" style="989" bestFit="1" customWidth="1"/>
    <col min="2311" max="2311" width="13.125" style="989" customWidth="1"/>
    <col min="2312" max="2312" width="13.125" style="989" bestFit="1" customWidth="1"/>
    <col min="2313" max="2313" width="15.625" style="989" customWidth="1"/>
    <col min="2314" max="2314" width="34.25" style="989" customWidth="1"/>
    <col min="2315" max="2315" width="52.125" style="989" bestFit="1" customWidth="1"/>
    <col min="2316" max="2316" width="19.125" style="989" bestFit="1" customWidth="1"/>
    <col min="2317" max="2317" width="19.5" style="989" customWidth="1"/>
    <col min="2318" max="2318" width="5.75" style="989" bestFit="1" customWidth="1"/>
    <col min="2319" max="2319" width="18.875" style="989" customWidth="1"/>
    <col min="2320" max="2320" width="20.5" style="989" customWidth="1"/>
    <col min="2321" max="2321" width="22.375" style="989" customWidth="1"/>
    <col min="2322" max="2322" width="14.75" style="989" customWidth="1"/>
    <col min="2323" max="2560" width="12.75" style="989"/>
    <col min="2561" max="2561" width="3.75" style="989" customWidth="1"/>
    <col min="2562" max="2562" width="19.25" style="989" bestFit="1" customWidth="1"/>
    <col min="2563" max="2564" width="13.375" style="989" customWidth="1"/>
    <col min="2565" max="2565" width="55.75" style="989" customWidth="1"/>
    <col min="2566" max="2566" width="5.75" style="989" bestFit="1" customWidth="1"/>
    <col min="2567" max="2567" width="13.125" style="989" customWidth="1"/>
    <col min="2568" max="2568" width="13.125" style="989" bestFit="1" customWidth="1"/>
    <col min="2569" max="2569" width="15.625" style="989" customWidth="1"/>
    <col min="2570" max="2570" width="34.25" style="989" customWidth="1"/>
    <col min="2571" max="2571" width="52.125" style="989" bestFit="1" customWidth="1"/>
    <col min="2572" max="2572" width="19.125" style="989" bestFit="1" customWidth="1"/>
    <col min="2573" max="2573" width="19.5" style="989" customWidth="1"/>
    <col min="2574" max="2574" width="5.75" style="989" bestFit="1" customWidth="1"/>
    <col min="2575" max="2575" width="18.875" style="989" customWidth="1"/>
    <col min="2576" max="2576" width="20.5" style="989" customWidth="1"/>
    <col min="2577" max="2577" width="22.375" style="989" customWidth="1"/>
    <col min="2578" max="2578" width="14.75" style="989" customWidth="1"/>
    <col min="2579" max="2816" width="12.75" style="989"/>
    <col min="2817" max="2817" width="3.75" style="989" customWidth="1"/>
    <col min="2818" max="2818" width="19.25" style="989" bestFit="1" customWidth="1"/>
    <col min="2819" max="2820" width="13.375" style="989" customWidth="1"/>
    <col min="2821" max="2821" width="55.75" style="989" customWidth="1"/>
    <col min="2822" max="2822" width="5.75" style="989" bestFit="1" customWidth="1"/>
    <col min="2823" max="2823" width="13.125" style="989" customWidth="1"/>
    <col min="2824" max="2824" width="13.125" style="989" bestFit="1" customWidth="1"/>
    <col min="2825" max="2825" width="15.625" style="989" customWidth="1"/>
    <col min="2826" max="2826" width="34.25" style="989" customWidth="1"/>
    <col min="2827" max="2827" width="52.125" style="989" bestFit="1" customWidth="1"/>
    <col min="2828" max="2828" width="19.125" style="989" bestFit="1" customWidth="1"/>
    <col min="2829" max="2829" width="19.5" style="989" customWidth="1"/>
    <col min="2830" max="2830" width="5.75" style="989" bestFit="1" customWidth="1"/>
    <col min="2831" max="2831" width="18.875" style="989" customWidth="1"/>
    <col min="2832" max="2832" width="20.5" style="989" customWidth="1"/>
    <col min="2833" max="2833" width="22.375" style="989" customWidth="1"/>
    <col min="2834" max="2834" width="14.75" style="989" customWidth="1"/>
    <col min="2835" max="3072" width="12.75" style="989"/>
    <col min="3073" max="3073" width="3.75" style="989" customWidth="1"/>
    <col min="3074" max="3074" width="19.25" style="989" bestFit="1" customWidth="1"/>
    <col min="3075" max="3076" width="13.375" style="989" customWidth="1"/>
    <col min="3077" max="3077" width="55.75" style="989" customWidth="1"/>
    <col min="3078" max="3078" width="5.75" style="989" bestFit="1" customWidth="1"/>
    <col min="3079" max="3079" width="13.125" style="989" customWidth="1"/>
    <col min="3080" max="3080" width="13.125" style="989" bestFit="1" customWidth="1"/>
    <col min="3081" max="3081" width="15.625" style="989" customWidth="1"/>
    <col min="3082" max="3082" width="34.25" style="989" customWidth="1"/>
    <col min="3083" max="3083" width="52.125" style="989" bestFit="1" customWidth="1"/>
    <col min="3084" max="3084" width="19.125" style="989" bestFit="1" customWidth="1"/>
    <col min="3085" max="3085" width="19.5" style="989" customWidth="1"/>
    <col min="3086" max="3086" width="5.75" style="989" bestFit="1" customWidth="1"/>
    <col min="3087" max="3087" width="18.875" style="989" customWidth="1"/>
    <col min="3088" max="3088" width="20.5" style="989" customWidth="1"/>
    <col min="3089" max="3089" width="22.375" style="989" customWidth="1"/>
    <col min="3090" max="3090" width="14.75" style="989" customWidth="1"/>
    <col min="3091" max="3328" width="12.75" style="989"/>
    <col min="3329" max="3329" width="3.75" style="989" customWidth="1"/>
    <col min="3330" max="3330" width="19.25" style="989" bestFit="1" customWidth="1"/>
    <col min="3331" max="3332" width="13.375" style="989" customWidth="1"/>
    <col min="3333" max="3333" width="55.75" style="989" customWidth="1"/>
    <col min="3334" max="3334" width="5.75" style="989" bestFit="1" customWidth="1"/>
    <col min="3335" max="3335" width="13.125" style="989" customWidth="1"/>
    <col min="3336" max="3336" width="13.125" style="989" bestFit="1" customWidth="1"/>
    <col min="3337" max="3337" width="15.625" style="989" customWidth="1"/>
    <col min="3338" max="3338" width="34.25" style="989" customWidth="1"/>
    <col min="3339" max="3339" width="52.125" style="989" bestFit="1" customWidth="1"/>
    <col min="3340" max="3340" width="19.125" style="989" bestFit="1" customWidth="1"/>
    <col min="3341" max="3341" width="19.5" style="989" customWidth="1"/>
    <col min="3342" max="3342" width="5.75" style="989" bestFit="1" customWidth="1"/>
    <col min="3343" max="3343" width="18.875" style="989" customWidth="1"/>
    <col min="3344" max="3344" width="20.5" style="989" customWidth="1"/>
    <col min="3345" max="3345" width="22.375" style="989" customWidth="1"/>
    <col min="3346" max="3346" width="14.75" style="989" customWidth="1"/>
    <col min="3347" max="3584" width="12.75" style="989"/>
    <col min="3585" max="3585" width="3.75" style="989" customWidth="1"/>
    <col min="3586" max="3586" width="19.25" style="989" bestFit="1" customWidth="1"/>
    <col min="3587" max="3588" width="13.375" style="989" customWidth="1"/>
    <col min="3589" max="3589" width="55.75" style="989" customWidth="1"/>
    <col min="3590" max="3590" width="5.75" style="989" bestFit="1" customWidth="1"/>
    <col min="3591" max="3591" width="13.125" style="989" customWidth="1"/>
    <col min="3592" max="3592" width="13.125" style="989" bestFit="1" customWidth="1"/>
    <col min="3593" max="3593" width="15.625" style="989" customWidth="1"/>
    <col min="3594" max="3594" width="34.25" style="989" customWidth="1"/>
    <col min="3595" max="3595" width="52.125" style="989" bestFit="1" customWidth="1"/>
    <col min="3596" max="3596" width="19.125" style="989" bestFit="1" customWidth="1"/>
    <col min="3597" max="3597" width="19.5" style="989" customWidth="1"/>
    <col min="3598" max="3598" width="5.75" style="989" bestFit="1" customWidth="1"/>
    <col min="3599" max="3599" width="18.875" style="989" customWidth="1"/>
    <col min="3600" max="3600" width="20.5" style="989" customWidth="1"/>
    <col min="3601" max="3601" width="22.375" style="989" customWidth="1"/>
    <col min="3602" max="3602" width="14.75" style="989" customWidth="1"/>
    <col min="3603" max="3840" width="12.75" style="989"/>
    <col min="3841" max="3841" width="3.75" style="989" customWidth="1"/>
    <col min="3842" max="3842" width="19.25" style="989" bestFit="1" customWidth="1"/>
    <col min="3843" max="3844" width="13.375" style="989" customWidth="1"/>
    <col min="3845" max="3845" width="55.75" style="989" customWidth="1"/>
    <col min="3846" max="3846" width="5.75" style="989" bestFit="1" customWidth="1"/>
    <col min="3847" max="3847" width="13.125" style="989" customWidth="1"/>
    <col min="3848" max="3848" width="13.125" style="989" bestFit="1" customWidth="1"/>
    <col min="3849" max="3849" width="15.625" style="989" customWidth="1"/>
    <col min="3850" max="3850" width="34.25" style="989" customWidth="1"/>
    <col min="3851" max="3851" width="52.125" style="989" bestFit="1" customWidth="1"/>
    <col min="3852" max="3852" width="19.125" style="989" bestFit="1" customWidth="1"/>
    <col min="3853" max="3853" width="19.5" style="989" customWidth="1"/>
    <col min="3854" max="3854" width="5.75" style="989" bestFit="1" customWidth="1"/>
    <col min="3855" max="3855" width="18.875" style="989" customWidth="1"/>
    <col min="3856" max="3856" width="20.5" style="989" customWidth="1"/>
    <col min="3857" max="3857" width="22.375" style="989" customWidth="1"/>
    <col min="3858" max="3858" width="14.75" style="989" customWidth="1"/>
    <col min="3859" max="4096" width="12.75" style="989"/>
    <col min="4097" max="4097" width="3.75" style="989" customWidth="1"/>
    <col min="4098" max="4098" width="19.25" style="989" bestFit="1" customWidth="1"/>
    <col min="4099" max="4100" width="13.375" style="989" customWidth="1"/>
    <col min="4101" max="4101" width="55.75" style="989" customWidth="1"/>
    <col min="4102" max="4102" width="5.75" style="989" bestFit="1" customWidth="1"/>
    <col min="4103" max="4103" width="13.125" style="989" customWidth="1"/>
    <col min="4104" max="4104" width="13.125" style="989" bestFit="1" customWidth="1"/>
    <col min="4105" max="4105" width="15.625" style="989" customWidth="1"/>
    <col min="4106" max="4106" width="34.25" style="989" customWidth="1"/>
    <col min="4107" max="4107" width="52.125" style="989" bestFit="1" customWidth="1"/>
    <col min="4108" max="4108" width="19.125" style="989" bestFit="1" customWidth="1"/>
    <col min="4109" max="4109" width="19.5" style="989" customWidth="1"/>
    <col min="4110" max="4110" width="5.75" style="989" bestFit="1" customWidth="1"/>
    <col min="4111" max="4111" width="18.875" style="989" customWidth="1"/>
    <col min="4112" max="4112" width="20.5" style="989" customWidth="1"/>
    <col min="4113" max="4113" width="22.375" style="989" customWidth="1"/>
    <col min="4114" max="4114" width="14.75" style="989" customWidth="1"/>
    <col min="4115" max="4352" width="12.75" style="989"/>
    <col min="4353" max="4353" width="3.75" style="989" customWidth="1"/>
    <col min="4354" max="4354" width="19.25" style="989" bestFit="1" customWidth="1"/>
    <col min="4355" max="4356" width="13.375" style="989" customWidth="1"/>
    <col min="4357" max="4357" width="55.75" style="989" customWidth="1"/>
    <col min="4358" max="4358" width="5.75" style="989" bestFit="1" customWidth="1"/>
    <col min="4359" max="4359" width="13.125" style="989" customWidth="1"/>
    <col min="4360" max="4360" width="13.125" style="989" bestFit="1" customWidth="1"/>
    <col min="4361" max="4361" width="15.625" style="989" customWidth="1"/>
    <col min="4362" max="4362" width="34.25" style="989" customWidth="1"/>
    <col min="4363" max="4363" width="52.125" style="989" bestFit="1" customWidth="1"/>
    <col min="4364" max="4364" width="19.125" style="989" bestFit="1" customWidth="1"/>
    <col min="4365" max="4365" width="19.5" style="989" customWidth="1"/>
    <col min="4366" max="4366" width="5.75" style="989" bestFit="1" customWidth="1"/>
    <col min="4367" max="4367" width="18.875" style="989" customWidth="1"/>
    <col min="4368" max="4368" width="20.5" style="989" customWidth="1"/>
    <col min="4369" max="4369" width="22.375" style="989" customWidth="1"/>
    <col min="4370" max="4370" width="14.75" style="989" customWidth="1"/>
    <col min="4371" max="4608" width="12.75" style="989"/>
    <col min="4609" max="4609" width="3.75" style="989" customWidth="1"/>
    <col min="4610" max="4610" width="19.25" style="989" bestFit="1" customWidth="1"/>
    <col min="4611" max="4612" width="13.375" style="989" customWidth="1"/>
    <col min="4613" max="4613" width="55.75" style="989" customWidth="1"/>
    <col min="4614" max="4614" width="5.75" style="989" bestFit="1" customWidth="1"/>
    <col min="4615" max="4615" width="13.125" style="989" customWidth="1"/>
    <col min="4616" max="4616" width="13.125" style="989" bestFit="1" customWidth="1"/>
    <col min="4617" max="4617" width="15.625" style="989" customWidth="1"/>
    <col min="4618" max="4618" width="34.25" style="989" customWidth="1"/>
    <col min="4619" max="4619" width="52.125" style="989" bestFit="1" customWidth="1"/>
    <col min="4620" max="4620" width="19.125" style="989" bestFit="1" customWidth="1"/>
    <col min="4621" max="4621" width="19.5" style="989" customWidth="1"/>
    <col min="4622" max="4622" width="5.75" style="989" bestFit="1" customWidth="1"/>
    <col min="4623" max="4623" width="18.875" style="989" customWidth="1"/>
    <col min="4624" max="4624" width="20.5" style="989" customWidth="1"/>
    <col min="4625" max="4625" width="22.375" style="989" customWidth="1"/>
    <col min="4626" max="4626" width="14.75" style="989" customWidth="1"/>
    <col min="4627" max="4864" width="12.75" style="989"/>
    <col min="4865" max="4865" width="3.75" style="989" customWidth="1"/>
    <col min="4866" max="4866" width="19.25" style="989" bestFit="1" customWidth="1"/>
    <col min="4867" max="4868" width="13.375" style="989" customWidth="1"/>
    <col min="4869" max="4869" width="55.75" style="989" customWidth="1"/>
    <col min="4870" max="4870" width="5.75" style="989" bestFit="1" customWidth="1"/>
    <col min="4871" max="4871" width="13.125" style="989" customWidth="1"/>
    <col min="4872" max="4872" width="13.125" style="989" bestFit="1" customWidth="1"/>
    <col min="4873" max="4873" width="15.625" style="989" customWidth="1"/>
    <col min="4874" max="4874" width="34.25" style="989" customWidth="1"/>
    <col min="4875" max="4875" width="52.125" style="989" bestFit="1" customWidth="1"/>
    <col min="4876" max="4876" width="19.125" style="989" bestFit="1" customWidth="1"/>
    <col min="4877" max="4877" width="19.5" style="989" customWidth="1"/>
    <col min="4878" max="4878" width="5.75" style="989" bestFit="1" customWidth="1"/>
    <col min="4879" max="4879" width="18.875" style="989" customWidth="1"/>
    <col min="4880" max="4880" width="20.5" style="989" customWidth="1"/>
    <col min="4881" max="4881" width="22.375" style="989" customWidth="1"/>
    <col min="4882" max="4882" width="14.75" style="989" customWidth="1"/>
    <col min="4883" max="5120" width="12.75" style="989"/>
    <col min="5121" max="5121" width="3.75" style="989" customWidth="1"/>
    <col min="5122" max="5122" width="19.25" style="989" bestFit="1" customWidth="1"/>
    <col min="5123" max="5124" width="13.375" style="989" customWidth="1"/>
    <col min="5125" max="5125" width="55.75" style="989" customWidth="1"/>
    <col min="5126" max="5126" width="5.75" style="989" bestFit="1" customWidth="1"/>
    <col min="5127" max="5127" width="13.125" style="989" customWidth="1"/>
    <col min="5128" max="5128" width="13.125" style="989" bestFit="1" customWidth="1"/>
    <col min="5129" max="5129" width="15.625" style="989" customWidth="1"/>
    <col min="5130" max="5130" width="34.25" style="989" customWidth="1"/>
    <col min="5131" max="5131" width="52.125" style="989" bestFit="1" customWidth="1"/>
    <col min="5132" max="5132" width="19.125" style="989" bestFit="1" customWidth="1"/>
    <col min="5133" max="5133" width="19.5" style="989" customWidth="1"/>
    <col min="5134" max="5134" width="5.75" style="989" bestFit="1" customWidth="1"/>
    <col min="5135" max="5135" width="18.875" style="989" customWidth="1"/>
    <col min="5136" max="5136" width="20.5" style="989" customWidth="1"/>
    <col min="5137" max="5137" width="22.375" style="989" customWidth="1"/>
    <col min="5138" max="5138" width="14.75" style="989" customWidth="1"/>
    <col min="5139" max="5376" width="12.75" style="989"/>
    <col min="5377" max="5377" width="3.75" style="989" customWidth="1"/>
    <col min="5378" max="5378" width="19.25" style="989" bestFit="1" customWidth="1"/>
    <col min="5379" max="5380" width="13.375" style="989" customWidth="1"/>
    <col min="5381" max="5381" width="55.75" style="989" customWidth="1"/>
    <col min="5382" max="5382" width="5.75" style="989" bestFit="1" customWidth="1"/>
    <col min="5383" max="5383" width="13.125" style="989" customWidth="1"/>
    <col min="5384" max="5384" width="13.125" style="989" bestFit="1" customWidth="1"/>
    <col min="5385" max="5385" width="15.625" style="989" customWidth="1"/>
    <col min="5386" max="5386" width="34.25" style="989" customWidth="1"/>
    <col min="5387" max="5387" width="52.125" style="989" bestFit="1" customWidth="1"/>
    <col min="5388" max="5388" width="19.125" style="989" bestFit="1" customWidth="1"/>
    <col min="5389" max="5389" width="19.5" style="989" customWidth="1"/>
    <col min="5390" max="5390" width="5.75" style="989" bestFit="1" customWidth="1"/>
    <col min="5391" max="5391" width="18.875" style="989" customWidth="1"/>
    <col min="5392" max="5392" width="20.5" style="989" customWidth="1"/>
    <col min="5393" max="5393" width="22.375" style="989" customWidth="1"/>
    <col min="5394" max="5394" width="14.75" style="989" customWidth="1"/>
    <col min="5395" max="5632" width="12.75" style="989"/>
    <col min="5633" max="5633" width="3.75" style="989" customWidth="1"/>
    <col min="5634" max="5634" width="19.25" style="989" bestFit="1" customWidth="1"/>
    <col min="5635" max="5636" width="13.375" style="989" customWidth="1"/>
    <col min="5637" max="5637" width="55.75" style="989" customWidth="1"/>
    <col min="5638" max="5638" width="5.75" style="989" bestFit="1" customWidth="1"/>
    <col min="5639" max="5639" width="13.125" style="989" customWidth="1"/>
    <col min="5640" max="5640" width="13.125" style="989" bestFit="1" customWidth="1"/>
    <col min="5641" max="5641" width="15.625" style="989" customWidth="1"/>
    <col min="5642" max="5642" width="34.25" style="989" customWidth="1"/>
    <col min="5643" max="5643" width="52.125" style="989" bestFit="1" customWidth="1"/>
    <col min="5644" max="5644" width="19.125" style="989" bestFit="1" customWidth="1"/>
    <col min="5645" max="5645" width="19.5" style="989" customWidth="1"/>
    <col min="5646" max="5646" width="5.75" style="989" bestFit="1" customWidth="1"/>
    <col min="5647" max="5647" width="18.875" style="989" customWidth="1"/>
    <col min="5648" max="5648" width="20.5" style="989" customWidth="1"/>
    <col min="5649" max="5649" width="22.375" style="989" customWidth="1"/>
    <col min="5650" max="5650" width="14.75" style="989" customWidth="1"/>
    <col min="5651" max="5888" width="12.75" style="989"/>
    <col min="5889" max="5889" width="3.75" style="989" customWidth="1"/>
    <col min="5890" max="5890" width="19.25" style="989" bestFit="1" customWidth="1"/>
    <col min="5891" max="5892" width="13.375" style="989" customWidth="1"/>
    <col min="5893" max="5893" width="55.75" style="989" customWidth="1"/>
    <col min="5894" max="5894" width="5.75" style="989" bestFit="1" customWidth="1"/>
    <col min="5895" max="5895" width="13.125" style="989" customWidth="1"/>
    <col min="5896" max="5896" width="13.125" style="989" bestFit="1" customWidth="1"/>
    <col min="5897" max="5897" width="15.625" style="989" customWidth="1"/>
    <col min="5898" max="5898" width="34.25" style="989" customWidth="1"/>
    <col min="5899" max="5899" width="52.125" style="989" bestFit="1" customWidth="1"/>
    <col min="5900" max="5900" width="19.125" style="989" bestFit="1" customWidth="1"/>
    <col min="5901" max="5901" width="19.5" style="989" customWidth="1"/>
    <col min="5902" max="5902" width="5.75" style="989" bestFit="1" customWidth="1"/>
    <col min="5903" max="5903" width="18.875" style="989" customWidth="1"/>
    <col min="5904" max="5904" width="20.5" style="989" customWidth="1"/>
    <col min="5905" max="5905" width="22.375" style="989" customWidth="1"/>
    <col min="5906" max="5906" width="14.75" style="989" customWidth="1"/>
    <col min="5907" max="6144" width="12.75" style="989"/>
    <col min="6145" max="6145" width="3.75" style="989" customWidth="1"/>
    <col min="6146" max="6146" width="19.25" style="989" bestFit="1" customWidth="1"/>
    <col min="6147" max="6148" width="13.375" style="989" customWidth="1"/>
    <col min="6149" max="6149" width="55.75" style="989" customWidth="1"/>
    <col min="6150" max="6150" width="5.75" style="989" bestFit="1" customWidth="1"/>
    <col min="6151" max="6151" width="13.125" style="989" customWidth="1"/>
    <col min="6152" max="6152" width="13.125" style="989" bestFit="1" customWidth="1"/>
    <col min="6153" max="6153" width="15.625" style="989" customWidth="1"/>
    <col min="6154" max="6154" width="34.25" style="989" customWidth="1"/>
    <col min="6155" max="6155" width="52.125" style="989" bestFit="1" customWidth="1"/>
    <col min="6156" max="6156" width="19.125" style="989" bestFit="1" customWidth="1"/>
    <col min="6157" max="6157" width="19.5" style="989" customWidth="1"/>
    <col min="6158" max="6158" width="5.75" style="989" bestFit="1" customWidth="1"/>
    <col min="6159" max="6159" width="18.875" style="989" customWidth="1"/>
    <col min="6160" max="6160" width="20.5" style="989" customWidth="1"/>
    <col min="6161" max="6161" width="22.375" style="989" customWidth="1"/>
    <col min="6162" max="6162" width="14.75" style="989" customWidth="1"/>
    <col min="6163" max="6400" width="12.75" style="989"/>
    <col min="6401" max="6401" width="3.75" style="989" customWidth="1"/>
    <col min="6402" max="6402" width="19.25" style="989" bestFit="1" customWidth="1"/>
    <col min="6403" max="6404" width="13.375" style="989" customWidth="1"/>
    <col min="6405" max="6405" width="55.75" style="989" customWidth="1"/>
    <col min="6406" max="6406" width="5.75" style="989" bestFit="1" customWidth="1"/>
    <col min="6407" max="6407" width="13.125" style="989" customWidth="1"/>
    <col min="6408" max="6408" width="13.125" style="989" bestFit="1" customWidth="1"/>
    <col min="6409" max="6409" width="15.625" style="989" customWidth="1"/>
    <col min="6410" max="6410" width="34.25" style="989" customWidth="1"/>
    <col min="6411" max="6411" width="52.125" style="989" bestFit="1" customWidth="1"/>
    <col min="6412" max="6412" width="19.125" style="989" bestFit="1" customWidth="1"/>
    <col min="6413" max="6413" width="19.5" style="989" customWidth="1"/>
    <col min="6414" max="6414" width="5.75" style="989" bestFit="1" customWidth="1"/>
    <col min="6415" max="6415" width="18.875" style="989" customWidth="1"/>
    <col min="6416" max="6416" width="20.5" style="989" customWidth="1"/>
    <col min="6417" max="6417" width="22.375" style="989" customWidth="1"/>
    <col min="6418" max="6418" width="14.75" style="989" customWidth="1"/>
    <col min="6419" max="6656" width="12.75" style="989"/>
    <col min="6657" max="6657" width="3.75" style="989" customWidth="1"/>
    <col min="6658" max="6658" width="19.25" style="989" bestFit="1" customWidth="1"/>
    <col min="6659" max="6660" width="13.375" style="989" customWidth="1"/>
    <col min="6661" max="6661" width="55.75" style="989" customWidth="1"/>
    <col min="6662" max="6662" width="5.75" style="989" bestFit="1" customWidth="1"/>
    <col min="6663" max="6663" width="13.125" style="989" customWidth="1"/>
    <col min="6664" max="6664" width="13.125" style="989" bestFit="1" customWidth="1"/>
    <col min="6665" max="6665" width="15.625" style="989" customWidth="1"/>
    <col min="6666" max="6666" width="34.25" style="989" customWidth="1"/>
    <col min="6667" max="6667" width="52.125" style="989" bestFit="1" customWidth="1"/>
    <col min="6668" max="6668" width="19.125" style="989" bestFit="1" customWidth="1"/>
    <col min="6669" max="6669" width="19.5" style="989" customWidth="1"/>
    <col min="6670" max="6670" width="5.75" style="989" bestFit="1" customWidth="1"/>
    <col min="6671" max="6671" width="18.875" style="989" customWidth="1"/>
    <col min="6672" max="6672" width="20.5" style="989" customWidth="1"/>
    <col min="6673" max="6673" width="22.375" style="989" customWidth="1"/>
    <col min="6674" max="6674" width="14.75" style="989" customWidth="1"/>
    <col min="6675" max="6912" width="12.75" style="989"/>
    <col min="6913" max="6913" width="3.75" style="989" customWidth="1"/>
    <col min="6914" max="6914" width="19.25" style="989" bestFit="1" customWidth="1"/>
    <col min="6915" max="6916" width="13.375" style="989" customWidth="1"/>
    <col min="6917" max="6917" width="55.75" style="989" customWidth="1"/>
    <col min="6918" max="6918" width="5.75" style="989" bestFit="1" customWidth="1"/>
    <col min="6919" max="6919" width="13.125" style="989" customWidth="1"/>
    <col min="6920" max="6920" width="13.125" style="989" bestFit="1" customWidth="1"/>
    <col min="6921" max="6921" width="15.625" style="989" customWidth="1"/>
    <col min="6922" max="6922" width="34.25" style="989" customWidth="1"/>
    <col min="6923" max="6923" width="52.125" style="989" bestFit="1" customWidth="1"/>
    <col min="6924" max="6924" width="19.125" style="989" bestFit="1" customWidth="1"/>
    <col min="6925" max="6925" width="19.5" style="989" customWidth="1"/>
    <col min="6926" max="6926" width="5.75" style="989" bestFit="1" customWidth="1"/>
    <col min="6927" max="6927" width="18.875" style="989" customWidth="1"/>
    <col min="6928" max="6928" width="20.5" style="989" customWidth="1"/>
    <col min="6929" max="6929" width="22.375" style="989" customWidth="1"/>
    <col min="6930" max="6930" width="14.75" style="989" customWidth="1"/>
    <col min="6931" max="7168" width="12.75" style="989"/>
    <col min="7169" max="7169" width="3.75" style="989" customWidth="1"/>
    <col min="7170" max="7170" width="19.25" style="989" bestFit="1" customWidth="1"/>
    <col min="7171" max="7172" width="13.375" style="989" customWidth="1"/>
    <col min="7173" max="7173" width="55.75" style="989" customWidth="1"/>
    <col min="7174" max="7174" width="5.75" style="989" bestFit="1" customWidth="1"/>
    <col min="7175" max="7175" width="13.125" style="989" customWidth="1"/>
    <col min="7176" max="7176" width="13.125" style="989" bestFit="1" customWidth="1"/>
    <col min="7177" max="7177" width="15.625" style="989" customWidth="1"/>
    <col min="7178" max="7178" width="34.25" style="989" customWidth="1"/>
    <col min="7179" max="7179" width="52.125" style="989" bestFit="1" customWidth="1"/>
    <col min="7180" max="7180" width="19.125" style="989" bestFit="1" customWidth="1"/>
    <col min="7181" max="7181" width="19.5" style="989" customWidth="1"/>
    <col min="7182" max="7182" width="5.75" style="989" bestFit="1" customWidth="1"/>
    <col min="7183" max="7183" width="18.875" style="989" customWidth="1"/>
    <col min="7184" max="7184" width="20.5" style="989" customWidth="1"/>
    <col min="7185" max="7185" width="22.375" style="989" customWidth="1"/>
    <col min="7186" max="7186" width="14.75" style="989" customWidth="1"/>
    <col min="7187" max="7424" width="12.75" style="989"/>
    <col min="7425" max="7425" width="3.75" style="989" customWidth="1"/>
    <col min="7426" max="7426" width="19.25" style="989" bestFit="1" customWidth="1"/>
    <col min="7427" max="7428" width="13.375" style="989" customWidth="1"/>
    <col min="7429" max="7429" width="55.75" style="989" customWidth="1"/>
    <col min="7430" max="7430" width="5.75" style="989" bestFit="1" customWidth="1"/>
    <col min="7431" max="7431" width="13.125" style="989" customWidth="1"/>
    <col min="7432" max="7432" width="13.125" style="989" bestFit="1" customWidth="1"/>
    <col min="7433" max="7433" width="15.625" style="989" customWidth="1"/>
    <col min="7434" max="7434" width="34.25" style="989" customWidth="1"/>
    <col min="7435" max="7435" width="52.125" style="989" bestFit="1" customWidth="1"/>
    <col min="7436" max="7436" width="19.125" style="989" bestFit="1" customWidth="1"/>
    <col min="7437" max="7437" width="19.5" style="989" customWidth="1"/>
    <col min="7438" max="7438" width="5.75" style="989" bestFit="1" customWidth="1"/>
    <col min="7439" max="7439" width="18.875" style="989" customWidth="1"/>
    <col min="7440" max="7440" width="20.5" style="989" customWidth="1"/>
    <col min="7441" max="7441" width="22.375" style="989" customWidth="1"/>
    <col min="7442" max="7442" width="14.75" style="989" customWidth="1"/>
    <col min="7443" max="7680" width="12.75" style="989"/>
    <col min="7681" max="7681" width="3.75" style="989" customWidth="1"/>
    <col min="7682" max="7682" width="19.25" style="989" bestFit="1" customWidth="1"/>
    <col min="7683" max="7684" width="13.375" style="989" customWidth="1"/>
    <col min="7685" max="7685" width="55.75" style="989" customWidth="1"/>
    <col min="7686" max="7686" width="5.75" style="989" bestFit="1" customWidth="1"/>
    <col min="7687" max="7687" width="13.125" style="989" customWidth="1"/>
    <col min="7688" max="7688" width="13.125" style="989" bestFit="1" customWidth="1"/>
    <col min="7689" max="7689" width="15.625" style="989" customWidth="1"/>
    <col min="7690" max="7690" width="34.25" style="989" customWidth="1"/>
    <col min="7691" max="7691" width="52.125" style="989" bestFit="1" customWidth="1"/>
    <col min="7692" max="7692" width="19.125" style="989" bestFit="1" customWidth="1"/>
    <col min="7693" max="7693" width="19.5" style="989" customWidth="1"/>
    <col min="7694" max="7694" width="5.75" style="989" bestFit="1" customWidth="1"/>
    <col min="7695" max="7695" width="18.875" style="989" customWidth="1"/>
    <col min="7696" max="7696" width="20.5" style="989" customWidth="1"/>
    <col min="7697" max="7697" width="22.375" style="989" customWidth="1"/>
    <col min="7698" max="7698" width="14.75" style="989" customWidth="1"/>
    <col min="7699" max="7936" width="12.75" style="989"/>
    <col min="7937" max="7937" width="3.75" style="989" customWidth="1"/>
    <col min="7938" max="7938" width="19.25" style="989" bestFit="1" customWidth="1"/>
    <col min="7939" max="7940" width="13.375" style="989" customWidth="1"/>
    <col min="7941" max="7941" width="55.75" style="989" customWidth="1"/>
    <col min="7942" max="7942" width="5.75" style="989" bestFit="1" customWidth="1"/>
    <col min="7943" max="7943" width="13.125" style="989" customWidth="1"/>
    <col min="7944" max="7944" width="13.125" style="989" bestFit="1" customWidth="1"/>
    <col min="7945" max="7945" width="15.625" style="989" customWidth="1"/>
    <col min="7946" max="7946" width="34.25" style="989" customWidth="1"/>
    <col min="7947" max="7947" width="52.125" style="989" bestFit="1" customWidth="1"/>
    <col min="7948" max="7948" width="19.125" style="989" bestFit="1" customWidth="1"/>
    <col min="7949" max="7949" width="19.5" style="989" customWidth="1"/>
    <col min="7950" max="7950" width="5.75" style="989" bestFit="1" customWidth="1"/>
    <col min="7951" max="7951" width="18.875" style="989" customWidth="1"/>
    <col min="7952" max="7952" width="20.5" style="989" customWidth="1"/>
    <col min="7953" max="7953" width="22.375" style="989" customWidth="1"/>
    <col min="7954" max="7954" width="14.75" style="989" customWidth="1"/>
    <col min="7955" max="8192" width="12.75" style="989"/>
    <col min="8193" max="8193" width="3.75" style="989" customWidth="1"/>
    <col min="8194" max="8194" width="19.25" style="989" bestFit="1" customWidth="1"/>
    <col min="8195" max="8196" width="13.375" style="989" customWidth="1"/>
    <col min="8197" max="8197" width="55.75" style="989" customWidth="1"/>
    <col min="8198" max="8198" width="5.75" style="989" bestFit="1" customWidth="1"/>
    <col min="8199" max="8199" width="13.125" style="989" customWidth="1"/>
    <col min="8200" max="8200" width="13.125" style="989" bestFit="1" customWidth="1"/>
    <col min="8201" max="8201" width="15.625" style="989" customWidth="1"/>
    <col min="8202" max="8202" width="34.25" style="989" customWidth="1"/>
    <col min="8203" max="8203" width="52.125" style="989" bestFit="1" customWidth="1"/>
    <col min="8204" max="8204" width="19.125" style="989" bestFit="1" customWidth="1"/>
    <col min="8205" max="8205" width="19.5" style="989" customWidth="1"/>
    <col min="8206" max="8206" width="5.75" style="989" bestFit="1" customWidth="1"/>
    <col min="8207" max="8207" width="18.875" style="989" customWidth="1"/>
    <col min="8208" max="8208" width="20.5" style="989" customWidth="1"/>
    <col min="8209" max="8209" width="22.375" style="989" customWidth="1"/>
    <col min="8210" max="8210" width="14.75" style="989" customWidth="1"/>
    <col min="8211" max="8448" width="12.75" style="989"/>
    <col min="8449" max="8449" width="3.75" style="989" customWidth="1"/>
    <col min="8450" max="8450" width="19.25" style="989" bestFit="1" customWidth="1"/>
    <col min="8451" max="8452" width="13.375" style="989" customWidth="1"/>
    <col min="8453" max="8453" width="55.75" style="989" customWidth="1"/>
    <col min="8454" max="8454" width="5.75" style="989" bestFit="1" customWidth="1"/>
    <col min="8455" max="8455" width="13.125" style="989" customWidth="1"/>
    <col min="8456" max="8456" width="13.125" style="989" bestFit="1" customWidth="1"/>
    <col min="8457" max="8457" width="15.625" style="989" customWidth="1"/>
    <col min="8458" max="8458" width="34.25" style="989" customWidth="1"/>
    <col min="8459" max="8459" width="52.125" style="989" bestFit="1" customWidth="1"/>
    <col min="8460" max="8460" width="19.125" style="989" bestFit="1" customWidth="1"/>
    <col min="8461" max="8461" width="19.5" style="989" customWidth="1"/>
    <col min="8462" max="8462" width="5.75" style="989" bestFit="1" customWidth="1"/>
    <col min="8463" max="8463" width="18.875" style="989" customWidth="1"/>
    <col min="8464" max="8464" width="20.5" style="989" customWidth="1"/>
    <col min="8465" max="8465" width="22.375" style="989" customWidth="1"/>
    <col min="8466" max="8466" width="14.75" style="989" customWidth="1"/>
    <col min="8467" max="8704" width="12.75" style="989"/>
    <col min="8705" max="8705" width="3.75" style="989" customWidth="1"/>
    <col min="8706" max="8706" width="19.25" style="989" bestFit="1" customWidth="1"/>
    <col min="8707" max="8708" width="13.375" style="989" customWidth="1"/>
    <col min="8709" max="8709" width="55.75" style="989" customWidth="1"/>
    <col min="8710" max="8710" width="5.75" style="989" bestFit="1" customWidth="1"/>
    <col min="8711" max="8711" width="13.125" style="989" customWidth="1"/>
    <col min="8712" max="8712" width="13.125" style="989" bestFit="1" customWidth="1"/>
    <col min="8713" max="8713" width="15.625" style="989" customWidth="1"/>
    <col min="8714" max="8714" width="34.25" style="989" customWidth="1"/>
    <col min="8715" max="8715" width="52.125" style="989" bestFit="1" customWidth="1"/>
    <col min="8716" max="8716" width="19.125" style="989" bestFit="1" customWidth="1"/>
    <col min="8717" max="8717" width="19.5" style="989" customWidth="1"/>
    <col min="8718" max="8718" width="5.75" style="989" bestFit="1" customWidth="1"/>
    <col min="8719" max="8719" width="18.875" style="989" customWidth="1"/>
    <col min="8720" max="8720" width="20.5" style="989" customWidth="1"/>
    <col min="8721" max="8721" width="22.375" style="989" customWidth="1"/>
    <col min="8722" max="8722" width="14.75" style="989" customWidth="1"/>
    <col min="8723" max="8960" width="12.75" style="989"/>
    <col min="8961" max="8961" width="3.75" style="989" customWidth="1"/>
    <col min="8962" max="8962" width="19.25" style="989" bestFit="1" customWidth="1"/>
    <col min="8963" max="8964" width="13.375" style="989" customWidth="1"/>
    <col min="8965" max="8965" width="55.75" style="989" customWidth="1"/>
    <col min="8966" max="8966" width="5.75" style="989" bestFit="1" customWidth="1"/>
    <col min="8967" max="8967" width="13.125" style="989" customWidth="1"/>
    <col min="8968" max="8968" width="13.125" style="989" bestFit="1" customWidth="1"/>
    <col min="8969" max="8969" width="15.625" style="989" customWidth="1"/>
    <col min="8970" max="8970" width="34.25" style="989" customWidth="1"/>
    <col min="8971" max="8971" width="52.125" style="989" bestFit="1" customWidth="1"/>
    <col min="8972" max="8972" width="19.125" style="989" bestFit="1" customWidth="1"/>
    <col min="8973" max="8973" width="19.5" style="989" customWidth="1"/>
    <col min="8974" max="8974" width="5.75" style="989" bestFit="1" customWidth="1"/>
    <col min="8975" max="8975" width="18.875" style="989" customWidth="1"/>
    <col min="8976" max="8976" width="20.5" style="989" customWidth="1"/>
    <col min="8977" max="8977" width="22.375" style="989" customWidth="1"/>
    <col min="8978" max="8978" width="14.75" style="989" customWidth="1"/>
    <col min="8979" max="9216" width="12.75" style="989"/>
    <col min="9217" max="9217" width="3.75" style="989" customWidth="1"/>
    <col min="9218" max="9218" width="19.25" style="989" bestFit="1" customWidth="1"/>
    <col min="9219" max="9220" width="13.375" style="989" customWidth="1"/>
    <col min="9221" max="9221" width="55.75" style="989" customWidth="1"/>
    <col min="9222" max="9222" width="5.75" style="989" bestFit="1" customWidth="1"/>
    <col min="9223" max="9223" width="13.125" style="989" customWidth="1"/>
    <col min="9224" max="9224" width="13.125" style="989" bestFit="1" customWidth="1"/>
    <col min="9225" max="9225" width="15.625" style="989" customWidth="1"/>
    <col min="9226" max="9226" width="34.25" style="989" customWidth="1"/>
    <col min="9227" max="9227" width="52.125" style="989" bestFit="1" customWidth="1"/>
    <col min="9228" max="9228" width="19.125" style="989" bestFit="1" customWidth="1"/>
    <col min="9229" max="9229" width="19.5" style="989" customWidth="1"/>
    <col min="9230" max="9230" width="5.75" style="989" bestFit="1" customWidth="1"/>
    <col min="9231" max="9231" width="18.875" style="989" customWidth="1"/>
    <col min="9232" max="9232" width="20.5" style="989" customWidth="1"/>
    <col min="9233" max="9233" width="22.375" style="989" customWidth="1"/>
    <col min="9234" max="9234" width="14.75" style="989" customWidth="1"/>
    <col min="9235" max="9472" width="12.75" style="989"/>
    <col min="9473" max="9473" width="3.75" style="989" customWidth="1"/>
    <col min="9474" max="9474" width="19.25" style="989" bestFit="1" customWidth="1"/>
    <col min="9475" max="9476" width="13.375" style="989" customWidth="1"/>
    <col min="9477" max="9477" width="55.75" style="989" customWidth="1"/>
    <col min="9478" max="9478" width="5.75" style="989" bestFit="1" customWidth="1"/>
    <col min="9479" max="9479" width="13.125" style="989" customWidth="1"/>
    <col min="9480" max="9480" width="13.125" style="989" bestFit="1" customWidth="1"/>
    <col min="9481" max="9481" width="15.625" style="989" customWidth="1"/>
    <col min="9482" max="9482" width="34.25" style="989" customWidth="1"/>
    <col min="9483" max="9483" width="52.125" style="989" bestFit="1" customWidth="1"/>
    <col min="9484" max="9484" width="19.125" style="989" bestFit="1" customWidth="1"/>
    <col min="9485" max="9485" width="19.5" style="989" customWidth="1"/>
    <col min="9486" max="9486" width="5.75" style="989" bestFit="1" customWidth="1"/>
    <col min="9487" max="9487" width="18.875" style="989" customWidth="1"/>
    <col min="9488" max="9488" width="20.5" style="989" customWidth="1"/>
    <col min="9489" max="9489" width="22.375" style="989" customWidth="1"/>
    <col min="9490" max="9490" width="14.75" style="989" customWidth="1"/>
    <col min="9491" max="9728" width="12.75" style="989"/>
    <col min="9729" max="9729" width="3.75" style="989" customWidth="1"/>
    <col min="9730" max="9730" width="19.25" style="989" bestFit="1" customWidth="1"/>
    <col min="9731" max="9732" width="13.375" style="989" customWidth="1"/>
    <col min="9733" max="9733" width="55.75" style="989" customWidth="1"/>
    <col min="9734" max="9734" width="5.75" style="989" bestFit="1" customWidth="1"/>
    <col min="9735" max="9735" width="13.125" style="989" customWidth="1"/>
    <col min="9736" max="9736" width="13.125" style="989" bestFit="1" customWidth="1"/>
    <col min="9737" max="9737" width="15.625" style="989" customWidth="1"/>
    <col min="9738" max="9738" width="34.25" style="989" customWidth="1"/>
    <col min="9739" max="9739" width="52.125" style="989" bestFit="1" customWidth="1"/>
    <col min="9740" max="9740" width="19.125" style="989" bestFit="1" customWidth="1"/>
    <col min="9741" max="9741" width="19.5" style="989" customWidth="1"/>
    <col min="9742" max="9742" width="5.75" style="989" bestFit="1" customWidth="1"/>
    <col min="9743" max="9743" width="18.875" style="989" customWidth="1"/>
    <col min="9744" max="9744" width="20.5" style="989" customWidth="1"/>
    <col min="9745" max="9745" width="22.375" style="989" customWidth="1"/>
    <col min="9746" max="9746" width="14.75" style="989" customWidth="1"/>
    <col min="9747" max="9984" width="12.75" style="989"/>
    <col min="9985" max="9985" width="3.75" style="989" customWidth="1"/>
    <col min="9986" max="9986" width="19.25" style="989" bestFit="1" customWidth="1"/>
    <col min="9987" max="9988" width="13.375" style="989" customWidth="1"/>
    <col min="9989" max="9989" width="55.75" style="989" customWidth="1"/>
    <col min="9990" max="9990" width="5.75" style="989" bestFit="1" customWidth="1"/>
    <col min="9991" max="9991" width="13.125" style="989" customWidth="1"/>
    <col min="9992" max="9992" width="13.125" style="989" bestFit="1" customWidth="1"/>
    <col min="9993" max="9993" width="15.625" style="989" customWidth="1"/>
    <col min="9994" max="9994" width="34.25" style="989" customWidth="1"/>
    <col min="9995" max="9995" width="52.125" style="989" bestFit="1" customWidth="1"/>
    <col min="9996" max="9996" width="19.125" style="989" bestFit="1" customWidth="1"/>
    <col min="9997" max="9997" width="19.5" style="989" customWidth="1"/>
    <col min="9998" max="9998" width="5.75" style="989" bestFit="1" customWidth="1"/>
    <col min="9999" max="9999" width="18.875" style="989" customWidth="1"/>
    <col min="10000" max="10000" width="20.5" style="989" customWidth="1"/>
    <col min="10001" max="10001" width="22.375" style="989" customWidth="1"/>
    <col min="10002" max="10002" width="14.75" style="989" customWidth="1"/>
    <col min="10003" max="10240" width="12.75" style="989"/>
    <col min="10241" max="10241" width="3.75" style="989" customWidth="1"/>
    <col min="10242" max="10242" width="19.25" style="989" bestFit="1" customWidth="1"/>
    <col min="10243" max="10244" width="13.375" style="989" customWidth="1"/>
    <col min="10245" max="10245" width="55.75" style="989" customWidth="1"/>
    <col min="10246" max="10246" width="5.75" style="989" bestFit="1" customWidth="1"/>
    <col min="10247" max="10247" width="13.125" style="989" customWidth="1"/>
    <col min="10248" max="10248" width="13.125" style="989" bestFit="1" customWidth="1"/>
    <col min="10249" max="10249" width="15.625" style="989" customWidth="1"/>
    <col min="10250" max="10250" width="34.25" style="989" customWidth="1"/>
    <col min="10251" max="10251" width="52.125" style="989" bestFit="1" customWidth="1"/>
    <col min="10252" max="10252" width="19.125" style="989" bestFit="1" customWidth="1"/>
    <col min="10253" max="10253" width="19.5" style="989" customWidth="1"/>
    <col min="10254" max="10254" width="5.75" style="989" bestFit="1" customWidth="1"/>
    <col min="10255" max="10255" width="18.875" style="989" customWidth="1"/>
    <col min="10256" max="10256" width="20.5" style="989" customWidth="1"/>
    <col min="10257" max="10257" width="22.375" style="989" customWidth="1"/>
    <col min="10258" max="10258" width="14.75" style="989" customWidth="1"/>
    <col min="10259" max="10496" width="12.75" style="989"/>
    <col min="10497" max="10497" width="3.75" style="989" customWidth="1"/>
    <col min="10498" max="10498" width="19.25" style="989" bestFit="1" customWidth="1"/>
    <col min="10499" max="10500" width="13.375" style="989" customWidth="1"/>
    <col min="10501" max="10501" width="55.75" style="989" customWidth="1"/>
    <col min="10502" max="10502" width="5.75" style="989" bestFit="1" customWidth="1"/>
    <col min="10503" max="10503" width="13.125" style="989" customWidth="1"/>
    <col min="10504" max="10504" width="13.125" style="989" bestFit="1" customWidth="1"/>
    <col min="10505" max="10505" width="15.625" style="989" customWidth="1"/>
    <col min="10506" max="10506" width="34.25" style="989" customWidth="1"/>
    <col min="10507" max="10507" width="52.125" style="989" bestFit="1" customWidth="1"/>
    <col min="10508" max="10508" width="19.125" style="989" bestFit="1" customWidth="1"/>
    <col min="10509" max="10509" width="19.5" style="989" customWidth="1"/>
    <col min="10510" max="10510" width="5.75" style="989" bestFit="1" customWidth="1"/>
    <col min="10511" max="10511" width="18.875" style="989" customWidth="1"/>
    <col min="10512" max="10512" width="20.5" style="989" customWidth="1"/>
    <col min="10513" max="10513" width="22.375" style="989" customWidth="1"/>
    <col min="10514" max="10514" width="14.75" style="989" customWidth="1"/>
    <col min="10515" max="10752" width="12.75" style="989"/>
    <col min="10753" max="10753" width="3.75" style="989" customWidth="1"/>
    <col min="10754" max="10754" width="19.25" style="989" bestFit="1" customWidth="1"/>
    <col min="10755" max="10756" width="13.375" style="989" customWidth="1"/>
    <col min="10757" max="10757" width="55.75" style="989" customWidth="1"/>
    <col min="10758" max="10758" width="5.75" style="989" bestFit="1" customWidth="1"/>
    <col min="10759" max="10759" width="13.125" style="989" customWidth="1"/>
    <col min="10760" max="10760" width="13.125" style="989" bestFit="1" customWidth="1"/>
    <col min="10761" max="10761" width="15.625" style="989" customWidth="1"/>
    <col min="10762" max="10762" width="34.25" style="989" customWidth="1"/>
    <col min="10763" max="10763" width="52.125" style="989" bestFit="1" customWidth="1"/>
    <col min="10764" max="10764" width="19.125" style="989" bestFit="1" customWidth="1"/>
    <col min="10765" max="10765" width="19.5" style="989" customWidth="1"/>
    <col min="10766" max="10766" width="5.75" style="989" bestFit="1" customWidth="1"/>
    <col min="10767" max="10767" width="18.875" style="989" customWidth="1"/>
    <col min="10768" max="10768" width="20.5" style="989" customWidth="1"/>
    <col min="10769" max="10769" width="22.375" style="989" customWidth="1"/>
    <col min="10770" max="10770" width="14.75" style="989" customWidth="1"/>
    <col min="10771" max="11008" width="12.75" style="989"/>
    <col min="11009" max="11009" width="3.75" style="989" customWidth="1"/>
    <col min="11010" max="11010" width="19.25" style="989" bestFit="1" customWidth="1"/>
    <col min="11011" max="11012" width="13.375" style="989" customWidth="1"/>
    <col min="11013" max="11013" width="55.75" style="989" customWidth="1"/>
    <col min="11014" max="11014" width="5.75" style="989" bestFit="1" customWidth="1"/>
    <col min="11015" max="11015" width="13.125" style="989" customWidth="1"/>
    <col min="11016" max="11016" width="13.125" style="989" bestFit="1" customWidth="1"/>
    <col min="11017" max="11017" width="15.625" style="989" customWidth="1"/>
    <col min="11018" max="11018" width="34.25" style="989" customWidth="1"/>
    <col min="11019" max="11019" width="52.125" style="989" bestFit="1" customWidth="1"/>
    <col min="11020" max="11020" width="19.125" style="989" bestFit="1" customWidth="1"/>
    <col min="11021" max="11021" width="19.5" style="989" customWidth="1"/>
    <col min="11022" max="11022" width="5.75" style="989" bestFit="1" customWidth="1"/>
    <col min="11023" max="11023" width="18.875" style="989" customWidth="1"/>
    <col min="11024" max="11024" width="20.5" style="989" customWidth="1"/>
    <col min="11025" max="11025" width="22.375" style="989" customWidth="1"/>
    <col min="11026" max="11026" width="14.75" style="989" customWidth="1"/>
    <col min="11027" max="11264" width="12.75" style="989"/>
    <col min="11265" max="11265" width="3.75" style="989" customWidth="1"/>
    <col min="11266" max="11266" width="19.25" style="989" bestFit="1" customWidth="1"/>
    <col min="11267" max="11268" width="13.375" style="989" customWidth="1"/>
    <col min="11269" max="11269" width="55.75" style="989" customWidth="1"/>
    <col min="11270" max="11270" width="5.75" style="989" bestFit="1" customWidth="1"/>
    <col min="11271" max="11271" width="13.125" style="989" customWidth="1"/>
    <col min="11272" max="11272" width="13.125" style="989" bestFit="1" customWidth="1"/>
    <col min="11273" max="11273" width="15.625" style="989" customWidth="1"/>
    <col min="11274" max="11274" width="34.25" style="989" customWidth="1"/>
    <col min="11275" max="11275" width="52.125" style="989" bestFit="1" customWidth="1"/>
    <col min="11276" max="11276" width="19.125" style="989" bestFit="1" customWidth="1"/>
    <col min="11277" max="11277" width="19.5" style="989" customWidth="1"/>
    <col min="11278" max="11278" width="5.75" style="989" bestFit="1" customWidth="1"/>
    <col min="11279" max="11279" width="18.875" style="989" customWidth="1"/>
    <col min="11280" max="11280" width="20.5" style="989" customWidth="1"/>
    <col min="11281" max="11281" width="22.375" style="989" customWidth="1"/>
    <col min="11282" max="11282" width="14.75" style="989" customWidth="1"/>
    <col min="11283" max="11520" width="12.75" style="989"/>
    <col min="11521" max="11521" width="3.75" style="989" customWidth="1"/>
    <col min="11522" max="11522" width="19.25" style="989" bestFit="1" customWidth="1"/>
    <col min="11523" max="11524" width="13.375" style="989" customWidth="1"/>
    <col min="11525" max="11525" width="55.75" style="989" customWidth="1"/>
    <col min="11526" max="11526" width="5.75" style="989" bestFit="1" customWidth="1"/>
    <col min="11527" max="11527" width="13.125" style="989" customWidth="1"/>
    <col min="11528" max="11528" width="13.125" style="989" bestFit="1" customWidth="1"/>
    <col min="11529" max="11529" width="15.625" style="989" customWidth="1"/>
    <col min="11530" max="11530" width="34.25" style="989" customWidth="1"/>
    <col min="11531" max="11531" width="52.125" style="989" bestFit="1" customWidth="1"/>
    <col min="11532" max="11532" width="19.125" style="989" bestFit="1" customWidth="1"/>
    <col min="11533" max="11533" width="19.5" style="989" customWidth="1"/>
    <col min="11534" max="11534" width="5.75" style="989" bestFit="1" customWidth="1"/>
    <col min="11535" max="11535" width="18.875" style="989" customWidth="1"/>
    <col min="11536" max="11536" width="20.5" style="989" customWidth="1"/>
    <col min="11537" max="11537" width="22.375" style="989" customWidth="1"/>
    <col min="11538" max="11538" width="14.75" style="989" customWidth="1"/>
    <col min="11539" max="11776" width="12.75" style="989"/>
    <col min="11777" max="11777" width="3.75" style="989" customWidth="1"/>
    <col min="11778" max="11778" width="19.25" style="989" bestFit="1" customWidth="1"/>
    <col min="11779" max="11780" width="13.375" style="989" customWidth="1"/>
    <col min="11781" max="11781" width="55.75" style="989" customWidth="1"/>
    <col min="11782" max="11782" width="5.75" style="989" bestFit="1" customWidth="1"/>
    <col min="11783" max="11783" width="13.125" style="989" customWidth="1"/>
    <col min="11784" max="11784" width="13.125" style="989" bestFit="1" customWidth="1"/>
    <col min="11785" max="11785" width="15.625" style="989" customWidth="1"/>
    <col min="11786" max="11786" width="34.25" style="989" customWidth="1"/>
    <col min="11787" max="11787" width="52.125" style="989" bestFit="1" customWidth="1"/>
    <col min="11788" max="11788" width="19.125" style="989" bestFit="1" customWidth="1"/>
    <col min="11789" max="11789" width="19.5" style="989" customWidth="1"/>
    <col min="11790" max="11790" width="5.75" style="989" bestFit="1" customWidth="1"/>
    <col min="11791" max="11791" width="18.875" style="989" customWidth="1"/>
    <col min="11792" max="11792" width="20.5" style="989" customWidth="1"/>
    <col min="11793" max="11793" width="22.375" style="989" customWidth="1"/>
    <col min="11794" max="11794" width="14.75" style="989" customWidth="1"/>
    <col min="11795" max="12032" width="12.75" style="989"/>
    <col min="12033" max="12033" width="3.75" style="989" customWidth="1"/>
    <col min="12034" max="12034" width="19.25" style="989" bestFit="1" customWidth="1"/>
    <col min="12035" max="12036" width="13.375" style="989" customWidth="1"/>
    <col min="12037" max="12037" width="55.75" style="989" customWidth="1"/>
    <col min="12038" max="12038" width="5.75" style="989" bestFit="1" customWidth="1"/>
    <col min="12039" max="12039" width="13.125" style="989" customWidth="1"/>
    <col min="12040" max="12040" width="13.125" style="989" bestFit="1" customWidth="1"/>
    <col min="12041" max="12041" width="15.625" style="989" customWidth="1"/>
    <col min="12042" max="12042" width="34.25" style="989" customWidth="1"/>
    <col min="12043" max="12043" width="52.125" style="989" bestFit="1" customWidth="1"/>
    <col min="12044" max="12044" width="19.125" style="989" bestFit="1" customWidth="1"/>
    <col min="12045" max="12045" width="19.5" style="989" customWidth="1"/>
    <col min="12046" max="12046" width="5.75" style="989" bestFit="1" customWidth="1"/>
    <col min="12047" max="12047" width="18.875" style="989" customWidth="1"/>
    <col min="12048" max="12048" width="20.5" style="989" customWidth="1"/>
    <col min="12049" max="12049" width="22.375" style="989" customWidth="1"/>
    <col min="12050" max="12050" width="14.75" style="989" customWidth="1"/>
    <col min="12051" max="12288" width="12.75" style="989"/>
    <col min="12289" max="12289" width="3.75" style="989" customWidth="1"/>
    <col min="12290" max="12290" width="19.25" style="989" bestFit="1" customWidth="1"/>
    <col min="12291" max="12292" width="13.375" style="989" customWidth="1"/>
    <col min="12293" max="12293" width="55.75" style="989" customWidth="1"/>
    <col min="12294" max="12294" width="5.75" style="989" bestFit="1" customWidth="1"/>
    <col min="12295" max="12295" width="13.125" style="989" customWidth="1"/>
    <col min="12296" max="12296" width="13.125" style="989" bestFit="1" customWidth="1"/>
    <col min="12297" max="12297" width="15.625" style="989" customWidth="1"/>
    <col min="12298" max="12298" width="34.25" style="989" customWidth="1"/>
    <col min="12299" max="12299" width="52.125" style="989" bestFit="1" customWidth="1"/>
    <col min="12300" max="12300" width="19.125" style="989" bestFit="1" customWidth="1"/>
    <col min="12301" max="12301" width="19.5" style="989" customWidth="1"/>
    <col min="12302" max="12302" width="5.75" style="989" bestFit="1" customWidth="1"/>
    <col min="12303" max="12303" width="18.875" style="989" customWidth="1"/>
    <col min="12304" max="12304" width="20.5" style="989" customWidth="1"/>
    <col min="12305" max="12305" width="22.375" style="989" customWidth="1"/>
    <col min="12306" max="12306" width="14.75" style="989" customWidth="1"/>
    <col min="12307" max="12544" width="12.75" style="989"/>
    <col min="12545" max="12545" width="3.75" style="989" customWidth="1"/>
    <col min="12546" max="12546" width="19.25" style="989" bestFit="1" customWidth="1"/>
    <col min="12547" max="12548" width="13.375" style="989" customWidth="1"/>
    <col min="12549" max="12549" width="55.75" style="989" customWidth="1"/>
    <col min="12550" max="12550" width="5.75" style="989" bestFit="1" customWidth="1"/>
    <col min="12551" max="12551" width="13.125" style="989" customWidth="1"/>
    <col min="12552" max="12552" width="13.125" style="989" bestFit="1" customWidth="1"/>
    <col min="12553" max="12553" width="15.625" style="989" customWidth="1"/>
    <col min="12554" max="12554" width="34.25" style="989" customWidth="1"/>
    <col min="12555" max="12555" width="52.125" style="989" bestFit="1" customWidth="1"/>
    <col min="12556" max="12556" width="19.125" style="989" bestFit="1" customWidth="1"/>
    <col min="12557" max="12557" width="19.5" style="989" customWidth="1"/>
    <col min="12558" max="12558" width="5.75" style="989" bestFit="1" customWidth="1"/>
    <col min="12559" max="12559" width="18.875" style="989" customWidth="1"/>
    <col min="12560" max="12560" width="20.5" style="989" customWidth="1"/>
    <col min="12561" max="12561" width="22.375" style="989" customWidth="1"/>
    <col min="12562" max="12562" width="14.75" style="989" customWidth="1"/>
    <col min="12563" max="12800" width="12.75" style="989"/>
    <col min="12801" max="12801" width="3.75" style="989" customWidth="1"/>
    <col min="12802" max="12802" width="19.25" style="989" bestFit="1" customWidth="1"/>
    <col min="12803" max="12804" width="13.375" style="989" customWidth="1"/>
    <col min="12805" max="12805" width="55.75" style="989" customWidth="1"/>
    <col min="12806" max="12806" width="5.75" style="989" bestFit="1" customWidth="1"/>
    <col min="12807" max="12807" width="13.125" style="989" customWidth="1"/>
    <col min="12808" max="12808" width="13.125" style="989" bestFit="1" customWidth="1"/>
    <col min="12809" max="12809" width="15.625" style="989" customWidth="1"/>
    <col min="12810" max="12810" width="34.25" style="989" customWidth="1"/>
    <col min="12811" max="12811" width="52.125" style="989" bestFit="1" customWidth="1"/>
    <col min="12812" max="12812" width="19.125" style="989" bestFit="1" customWidth="1"/>
    <col min="12813" max="12813" width="19.5" style="989" customWidth="1"/>
    <col min="12814" max="12814" width="5.75" style="989" bestFit="1" customWidth="1"/>
    <col min="12815" max="12815" width="18.875" style="989" customWidth="1"/>
    <col min="12816" max="12816" width="20.5" style="989" customWidth="1"/>
    <col min="12817" max="12817" width="22.375" style="989" customWidth="1"/>
    <col min="12818" max="12818" width="14.75" style="989" customWidth="1"/>
    <col min="12819" max="13056" width="12.75" style="989"/>
    <col min="13057" max="13057" width="3.75" style="989" customWidth="1"/>
    <col min="13058" max="13058" width="19.25" style="989" bestFit="1" customWidth="1"/>
    <col min="13059" max="13060" width="13.375" style="989" customWidth="1"/>
    <col min="13061" max="13061" width="55.75" style="989" customWidth="1"/>
    <col min="13062" max="13062" width="5.75" style="989" bestFit="1" customWidth="1"/>
    <col min="13063" max="13063" width="13.125" style="989" customWidth="1"/>
    <col min="13064" max="13064" width="13.125" style="989" bestFit="1" customWidth="1"/>
    <col min="13065" max="13065" width="15.625" style="989" customWidth="1"/>
    <col min="13066" max="13066" width="34.25" style="989" customWidth="1"/>
    <col min="13067" max="13067" width="52.125" style="989" bestFit="1" customWidth="1"/>
    <col min="13068" max="13068" width="19.125" style="989" bestFit="1" customWidth="1"/>
    <col min="13069" max="13069" width="19.5" style="989" customWidth="1"/>
    <col min="13070" max="13070" width="5.75" style="989" bestFit="1" customWidth="1"/>
    <col min="13071" max="13071" width="18.875" style="989" customWidth="1"/>
    <col min="13072" max="13072" width="20.5" style="989" customWidth="1"/>
    <col min="13073" max="13073" width="22.375" style="989" customWidth="1"/>
    <col min="13074" max="13074" width="14.75" style="989" customWidth="1"/>
    <col min="13075" max="13312" width="12.75" style="989"/>
    <col min="13313" max="13313" width="3.75" style="989" customWidth="1"/>
    <col min="13314" max="13314" width="19.25" style="989" bestFit="1" customWidth="1"/>
    <col min="13315" max="13316" width="13.375" style="989" customWidth="1"/>
    <col min="13317" max="13317" width="55.75" style="989" customWidth="1"/>
    <col min="13318" max="13318" width="5.75" style="989" bestFit="1" customWidth="1"/>
    <col min="13319" max="13319" width="13.125" style="989" customWidth="1"/>
    <col min="13320" max="13320" width="13.125" style="989" bestFit="1" customWidth="1"/>
    <col min="13321" max="13321" width="15.625" style="989" customWidth="1"/>
    <col min="13322" max="13322" width="34.25" style="989" customWidth="1"/>
    <col min="13323" max="13323" width="52.125" style="989" bestFit="1" customWidth="1"/>
    <col min="13324" max="13324" width="19.125" style="989" bestFit="1" customWidth="1"/>
    <col min="13325" max="13325" width="19.5" style="989" customWidth="1"/>
    <col min="13326" max="13326" width="5.75" style="989" bestFit="1" customWidth="1"/>
    <col min="13327" max="13327" width="18.875" style="989" customWidth="1"/>
    <col min="13328" max="13328" width="20.5" style="989" customWidth="1"/>
    <col min="13329" max="13329" width="22.375" style="989" customWidth="1"/>
    <col min="13330" max="13330" width="14.75" style="989" customWidth="1"/>
    <col min="13331" max="13568" width="12.75" style="989"/>
    <col min="13569" max="13569" width="3.75" style="989" customWidth="1"/>
    <col min="13570" max="13570" width="19.25" style="989" bestFit="1" customWidth="1"/>
    <col min="13571" max="13572" width="13.375" style="989" customWidth="1"/>
    <col min="13573" max="13573" width="55.75" style="989" customWidth="1"/>
    <col min="13574" max="13574" width="5.75" style="989" bestFit="1" customWidth="1"/>
    <col min="13575" max="13575" width="13.125" style="989" customWidth="1"/>
    <col min="13576" max="13576" width="13.125" style="989" bestFit="1" customWidth="1"/>
    <col min="13577" max="13577" width="15.625" style="989" customWidth="1"/>
    <col min="13578" max="13578" width="34.25" style="989" customWidth="1"/>
    <col min="13579" max="13579" width="52.125" style="989" bestFit="1" customWidth="1"/>
    <col min="13580" max="13580" width="19.125" style="989" bestFit="1" customWidth="1"/>
    <col min="13581" max="13581" width="19.5" style="989" customWidth="1"/>
    <col min="13582" max="13582" width="5.75" style="989" bestFit="1" customWidth="1"/>
    <col min="13583" max="13583" width="18.875" style="989" customWidth="1"/>
    <col min="13584" max="13584" width="20.5" style="989" customWidth="1"/>
    <col min="13585" max="13585" width="22.375" style="989" customWidth="1"/>
    <col min="13586" max="13586" width="14.75" style="989" customWidth="1"/>
    <col min="13587" max="13824" width="12.75" style="989"/>
    <col min="13825" max="13825" width="3.75" style="989" customWidth="1"/>
    <col min="13826" max="13826" width="19.25" style="989" bestFit="1" customWidth="1"/>
    <col min="13827" max="13828" width="13.375" style="989" customWidth="1"/>
    <col min="13829" max="13829" width="55.75" style="989" customWidth="1"/>
    <col min="13830" max="13830" width="5.75" style="989" bestFit="1" customWidth="1"/>
    <col min="13831" max="13831" width="13.125" style="989" customWidth="1"/>
    <col min="13832" max="13832" width="13.125" style="989" bestFit="1" customWidth="1"/>
    <col min="13833" max="13833" width="15.625" style="989" customWidth="1"/>
    <col min="13834" max="13834" width="34.25" style="989" customWidth="1"/>
    <col min="13835" max="13835" width="52.125" style="989" bestFit="1" customWidth="1"/>
    <col min="13836" max="13836" width="19.125" style="989" bestFit="1" customWidth="1"/>
    <col min="13837" max="13837" width="19.5" style="989" customWidth="1"/>
    <col min="13838" max="13838" width="5.75" style="989" bestFit="1" customWidth="1"/>
    <col min="13839" max="13839" width="18.875" style="989" customWidth="1"/>
    <col min="13840" max="13840" width="20.5" style="989" customWidth="1"/>
    <col min="13841" max="13841" width="22.375" style="989" customWidth="1"/>
    <col min="13842" max="13842" width="14.75" style="989" customWidth="1"/>
    <col min="13843" max="14080" width="12.75" style="989"/>
    <col min="14081" max="14081" width="3.75" style="989" customWidth="1"/>
    <col min="14082" max="14082" width="19.25" style="989" bestFit="1" customWidth="1"/>
    <col min="14083" max="14084" width="13.375" style="989" customWidth="1"/>
    <col min="14085" max="14085" width="55.75" style="989" customWidth="1"/>
    <col min="14086" max="14086" width="5.75" style="989" bestFit="1" customWidth="1"/>
    <col min="14087" max="14087" width="13.125" style="989" customWidth="1"/>
    <col min="14088" max="14088" width="13.125" style="989" bestFit="1" customWidth="1"/>
    <col min="14089" max="14089" width="15.625" style="989" customWidth="1"/>
    <col min="14090" max="14090" width="34.25" style="989" customWidth="1"/>
    <col min="14091" max="14091" width="52.125" style="989" bestFit="1" customWidth="1"/>
    <col min="14092" max="14092" width="19.125" style="989" bestFit="1" customWidth="1"/>
    <col min="14093" max="14093" width="19.5" style="989" customWidth="1"/>
    <col min="14094" max="14094" width="5.75" style="989" bestFit="1" customWidth="1"/>
    <col min="14095" max="14095" width="18.875" style="989" customWidth="1"/>
    <col min="14096" max="14096" width="20.5" style="989" customWidth="1"/>
    <col min="14097" max="14097" width="22.375" style="989" customWidth="1"/>
    <col min="14098" max="14098" width="14.75" style="989" customWidth="1"/>
    <col min="14099" max="14336" width="12.75" style="989"/>
    <col min="14337" max="14337" width="3.75" style="989" customWidth="1"/>
    <col min="14338" max="14338" width="19.25" style="989" bestFit="1" customWidth="1"/>
    <col min="14339" max="14340" width="13.375" style="989" customWidth="1"/>
    <col min="14341" max="14341" width="55.75" style="989" customWidth="1"/>
    <col min="14342" max="14342" width="5.75" style="989" bestFit="1" customWidth="1"/>
    <col min="14343" max="14343" width="13.125" style="989" customWidth="1"/>
    <col min="14344" max="14344" width="13.125" style="989" bestFit="1" customWidth="1"/>
    <col min="14345" max="14345" width="15.625" style="989" customWidth="1"/>
    <col min="14346" max="14346" width="34.25" style="989" customWidth="1"/>
    <col min="14347" max="14347" width="52.125" style="989" bestFit="1" customWidth="1"/>
    <col min="14348" max="14348" width="19.125" style="989" bestFit="1" customWidth="1"/>
    <col min="14349" max="14349" width="19.5" style="989" customWidth="1"/>
    <col min="14350" max="14350" width="5.75" style="989" bestFit="1" customWidth="1"/>
    <col min="14351" max="14351" width="18.875" style="989" customWidth="1"/>
    <col min="14352" max="14352" width="20.5" style="989" customWidth="1"/>
    <col min="14353" max="14353" width="22.375" style="989" customWidth="1"/>
    <col min="14354" max="14354" width="14.75" style="989" customWidth="1"/>
    <col min="14355" max="14592" width="12.75" style="989"/>
    <col min="14593" max="14593" width="3.75" style="989" customWidth="1"/>
    <col min="14594" max="14594" width="19.25" style="989" bestFit="1" customWidth="1"/>
    <col min="14595" max="14596" width="13.375" style="989" customWidth="1"/>
    <col min="14597" max="14597" width="55.75" style="989" customWidth="1"/>
    <col min="14598" max="14598" width="5.75" style="989" bestFit="1" customWidth="1"/>
    <col min="14599" max="14599" width="13.125" style="989" customWidth="1"/>
    <col min="14600" max="14600" width="13.125" style="989" bestFit="1" customWidth="1"/>
    <col min="14601" max="14601" width="15.625" style="989" customWidth="1"/>
    <col min="14602" max="14602" width="34.25" style="989" customWidth="1"/>
    <col min="14603" max="14603" width="52.125" style="989" bestFit="1" customWidth="1"/>
    <col min="14604" max="14604" width="19.125" style="989" bestFit="1" customWidth="1"/>
    <col min="14605" max="14605" width="19.5" style="989" customWidth="1"/>
    <col min="14606" max="14606" width="5.75" style="989" bestFit="1" customWidth="1"/>
    <col min="14607" max="14607" width="18.875" style="989" customWidth="1"/>
    <col min="14608" max="14608" width="20.5" style="989" customWidth="1"/>
    <col min="14609" max="14609" width="22.375" style="989" customWidth="1"/>
    <col min="14610" max="14610" width="14.75" style="989" customWidth="1"/>
    <col min="14611" max="14848" width="12.75" style="989"/>
    <col min="14849" max="14849" width="3.75" style="989" customWidth="1"/>
    <col min="14850" max="14850" width="19.25" style="989" bestFit="1" customWidth="1"/>
    <col min="14851" max="14852" width="13.375" style="989" customWidth="1"/>
    <col min="14853" max="14853" width="55.75" style="989" customWidth="1"/>
    <col min="14854" max="14854" width="5.75" style="989" bestFit="1" customWidth="1"/>
    <col min="14855" max="14855" width="13.125" style="989" customWidth="1"/>
    <col min="14856" max="14856" width="13.125" style="989" bestFit="1" customWidth="1"/>
    <col min="14857" max="14857" width="15.625" style="989" customWidth="1"/>
    <col min="14858" max="14858" width="34.25" style="989" customWidth="1"/>
    <col min="14859" max="14859" width="52.125" style="989" bestFit="1" customWidth="1"/>
    <col min="14860" max="14860" width="19.125" style="989" bestFit="1" customWidth="1"/>
    <col min="14861" max="14861" width="19.5" style="989" customWidth="1"/>
    <col min="14862" max="14862" width="5.75" style="989" bestFit="1" customWidth="1"/>
    <col min="14863" max="14863" width="18.875" style="989" customWidth="1"/>
    <col min="14864" max="14864" width="20.5" style="989" customWidth="1"/>
    <col min="14865" max="14865" width="22.375" style="989" customWidth="1"/>
    <col min="14866" max="14866" width="14.75" style="989" customWidth="1"/>
    <col min="14867" max="15104" width="12.75" style="989"/>
    <col min="15105" max="15105" width="3.75" style="989" customWidth="1"/>
    <col min="15106" max="15106" width="19.25" style="989" bestFit="1" customWidth="1"/>
    <col min="15107" max="15108" width="13.375" style="989" customWidth="1"/>
    <col min="15109" max="15109" width="55.75" style="989" customWidth="1"/>
    <col min="15110" max="15110" width="5.75" style="989" bestFit="1" customWidth="1"/>
    <col min="15111" max="15111" width="13.125" style="989" customWidth="1"/>
    <col min="15112" max="15112" width="13.125" style="989" bestFit="1" customWidth="1"/>
    <col min="15113" max="15113" width="15.625" style="989" customWidth="1"/>
    <col min="15114" max="15114" width="34.25" style="989" customWidth="1"/>
    <col min="15115" max="15115" width="52.125" style="989" bestFit="1" customWidth="1"/>
    <col min="15116" max="15116" width="19.125" style="989" bestFit="1" customWidth="1"/>
    <col min="15117" max="15117" width="19.5" style="989" customWidth="1"/>
    <col min="15118" max="15118" width="5.75" style="989" bestFit="1" customWidth="1"/>
    <col min="15119" max="15119" width="18.875" style="989" customWidth="1"/>
    <col min="15120" max="15120" width="20.5" style="989" customWidth="1"/>
    <col min="15121" max="15121" width="22.375" style="989" customWidth="1"/>
    <col min="15122" max="15122" width="14.75" style="989" customWidth="1"/>
    <col min="15123" max="15360" width="12.75" style="989"/>
    <col min="15361" max="15361" width="3.75" style="989" customWidth="1"/>
    <col min="15362" max="15362" width="19.25" style="989" bestFit="1" customWidth="1"/>
    <col min="15363" max="15364" width="13.375" style="989" customWidth="1"/>
    <col min="15365" max="15365" width="55.75" style="989" customWidth="1"/>
    <col min="15366" max="15366" width="5.75" style="989" bestFit="1" customWidth="1"/>
    <col min="15367" max="15367" width="13.125" style="989" customWidth="1"/>
    <col min="15368" max="15368" width="13.125" style="989" bestFit="1" customWidth="1"/>
    <col min="15369" max="15369" width="15.625" style="989" customWidth="1"/>
    <col min="15370" max="15370" width="34.25" style="989" customWidth="1"/>
    <col min="15371" max="15371" width="52.125" style="989" bestFit="1" customWidth="1"/>
    <col min="15372" max="15372" width="19.125" style="989" bestFit="1" customWidth="1"/>
    <col min="15373" max="15373" width="19.5" style="989" customWidth="1"/>
    <col min="15374" max="15374" width="5.75" style="989" bestFit="1" customWidth="1"/>
    <col min="15375" max="15375" width="18.875" style="989" customWidth="1"/>
    <col min="15376" max="15376" width="20.5" style="989" customWidth="1"/>
    <col min="15377" max="15377" width="22.375" style="989" customWidth="1"/>
    <col min="15378" max="15378" width="14.75" style="989" customWidth="1"/>
    <col min="15379" max="15616" width="12.75" style="989"/>
    <col min="15617" max="15617" width="3.75" style="989" customWidth="1"/>
    <col min="15618" max="15618" width="19.25" style="989" bestFit="1" customWidth="1"/>
    <col min="15619" max="15620" width="13.375" style="989" customWidth="1"/>
    <col min="15621" max="15621" width="55.75" style="989" customWidth="1"/>
    <col min="15622" max="15622" width="5.75" style="989" bestFit="1" customWidth="1"/>
    <col min="15623" max="15623" width="13.125" style="989" customWidth="1"/>
    <col min="15624" max="15624" width="13.125" style="989" bestFit="1" customWidth="1"/>
    <col min="15625" max="15625" width="15.625" style="989" customWidth="1"/>
    <col min="15626" max="15626" width="34.25" style="989" customWidth="1"/>
    <col min="15627" max="15627" width="52.125" style="989" bestFit="1" customWidth="1"/>
    <col min="15628" max="15628" width="19.125" style="989" bestFit="1" customWidth="1"/>
    <col min="15629" max="15629" width="19.5" style="989" customWidth="1"/>
    <col min="15630" max="15630" width="5.75" style="989" bestFit="1" customWidth="1"/>
    <col min="15631" max="15631" width="18.875" style="989" customWidth="1"/>
    <col min="15632" max="15632" width="20.5" style="989" customWidth="1"/>
    <col min="15633" max="15633" width="22.375" style="989" customWidth="1"/>
    <col min="15634" max="15634" width="14.75" style="989" customWidth="1"/>
    <col min="15635" max="15872" width="12.75" style="989"/>
    <col min="15873" max="15873" width="3.75" style="989" customWidth="1"/>
    <col min="15874" max="15874" width="19.25" style="989" bestFit="1" customWidth="1"/>
    <col min="15875" max="15876" width="13.375" style="989" customWidth="1"/>
    <col min="15877" max="15877" width="55.75" style="989" customWidth="1"/>
    <col min="15878" max="15878" width="5.75" style="989" bestFit="1" customWidth="1"/>
    <col min="15879" max="15879" width="13.125" style="989" customWidth="1"/>
    <col min="15880" max="15880" width="13.125" style="989" bestFit="1" customWidth="1"/>
    <col min="15881" max="15881" width="15.625" style="989" customWidth="1"/>
    <col min="15882" max="15882" width="34.25" style="989" customWidth="1"/>
    <col min="15883" max="15883" width="52.125" style="989" bestFit="1" customWidth="1"/>
    <col min="15884" max="15884" width="19.125" style="989" bestFit="1" customWidth="1"/>
    <col min="15885" max="15885" width="19.5" style="989" customWidth="1"/>
    <col min="15886" max="15886" width="5.75" style="989" bestFit="1" customWidth="1"/>
    <col min="15887" max="15887" width="18.875" style="989" customWidth="1"/>
    <col min="15888" max="15888" width="20.5" style="989" customWidth="1"/>
    <col min="15889" max="15889" width="22.375" style="989" customWidth="1"/>
    <col min="15890" max="15890" width="14.75" style="989" customWidth="1"/>
    <col min="15891" max="16128" width="12.75" style="989"/>
    <col min="16129" max="16129" width="3.75" style="989" customWidth="1"/>
    <col min="16130" max="16130" width="19.25" style="989" bestFit="1" customWidth="1"/>
    <col min="16131" max="16132" width="13.375" style="989" customWidth="1"/>
    <col min="16133" max="16133" width="55.75" style="989" customWidth="1"/>
    <col min="16134" max="16134" width="5.75" style="989" bestFit="1" customWidth="1"/>
    <col min="16135" max="16135" width="13.125" style="989" customWidth="1"/>
    <col min="16136" max="16136" width="13.125" style="989" bestFit="1" customWidth="1"/>
    <col min="16137" max="16137" width="15.625" style="989" customWidth="1"/>
    <col min="16138" max="16138" width="34.25" style="989" customWidth="1"/>
    <col min="16139" max="16139" width="52.125" style="989" bestFit="1" customWidth="1"/>
    <col min="16140" max="16140" width="19.125" style="989" bestFit="1" customWidth="1"/>
    <col min="16141" max="16141" width="19.5" style="989" customWidth="1"/>
    <col min="16142" max="16142" width="5.75" style="989" bestFit="1" customWidth="1"/>
    <col min="16143" max="16143" width="18.875" style="989" customWidth="1"/>
    <col min="16144" max="16144" width="20.5" style="989" customWidth="1"/>
    <col min="16145" max="16145" width="22.375" style="989" customWidth="1"/>
    <col min="16146" max="16146" width="14.75" style="989" customWidth="1"/>
    <col min="16147" max="16384" width="12.75" style="989"/>
  </cols>
  <sheetData>
    <row r="2" spans="2:17" ht="20.100000000000001" customHeight="1">
      <c r="B2" s="1" t="s">
        <v>0</v>
      </c>
      <c r="C2" s="1"/>
      <c r="D2" s="1"/>
      <c r="E2" s="2" t="s">
        <v>2303</v>
      </c>
      <c r="G2" s="4" t="s">
        <v>2</v>
      </c>
      <c r="H2" s="5"/>
      <c r="I2" s="6"/>
      <c r="J2" s="990">
        <f>SUM(H:H)</f>
        <v>90030</v>
      </c>
    </row>
    <row r="3" spans="2:17" ht="20.100000000000001" customHeight="1">
      <c r="B3" s="1" t="s">
        <v>3</v>
      </c>
      <c r="C3" s="1"/>
      <c r="D3" s="1"/>
      <c r="E3" s="14" t="s">
        <v>2677</v>
      </c>
    </row>
    <row r="4" spans="2:17" ht="20.100000000000001" customHeight="1">
      <c r="B4" s="1" t="s">
        <v>5</v>
      </c>
      <c r="C4" s="1"/>
      <c r="D4" s="1"/>
      <c r="E4" s="14" t="s">
        <v>2677</v>
      </c>
      <c r="G4" s="995" t="s">
        <v>18</v>
      </c>
      <c r="H4" s="995"/>
      <c r="I4" s="995"/>
      <c r="J4" s="996"/>
      <c r="K4" s="996"/>
      <c r="L4" s="584"/>
      <c r="M4" s="584"/>
    </row>
    <row r="5" spans="2:17" ht="20.100000000000001" customHeight="1">
      <c r="B5" s="1" t="s">
        <v>6</v>
      </c>
      <c r="C5" s="1"/>
      <c r="D5" s="1"/>
      <c r="E5" s="15">
        <v>44676</v>
      </c>
      <c r="G5" s="995"/>
      <c r="H5" s="995"/>
      <c r="I5" s="995"/>
      <c r="J5" s="996"/>
      <c r="K5" s="996"/>
      <c r="L5" s="584"/>
      <c r="M5" s="584"/>
    </row>
    <row r="6" spans="2:17" ht="20.100000000000001" customHeight="1">
      <c r="B6" s="1" t="s">
        <v>8</v>
      </c>
      <c r="C6" s="1"/>
      <c r="D6" s="1"/>
      <c r="E6" s="15">
        <v>44676</v>
      </c>
      <c r="G6" s="995"/>
      <c r="H6" s="995"/>
      <c r="I6" s="995"/>
      <c r="J6" s="996"/>
      <c r="K6" s="996"/>
      <c r="L6" s="584"/>
      <c r="M6" s="584"/>
    </row>
    <row r="8" spans="2:17" s="991" customFormat="1" ht="19.7" customHeight="1">
      <c r="B8" s="163" t="s">
        <v>9</v>
      </c>
      <c r="C8" s="163" t="s">
        <v>10</v>
      </c>
      <c r="D8" s="163" t="s">
        <v>11</v>
      </c>
      <c r="E8" s="276" t="s">
        <v>12</v>
      </c>
      <c r="F8" s="276" t="s">
        <v>2305</v>
      </c>
      <c r="G8" s="276" t="s">
        <v>14</v>
      </c>
      <c r="H8" s="997" t="s">
        <v>15</v>
      </c>
      <c r="I8" s="997" t="s">
        <v>16</v>
      </c>
      <c r="J8" s="276" t="s">
        <v>17</v>
      </c>
      <c r="K8" s="276" t="s">
        <v>18</v>
      </c>
      <c r="L8" s="276" t="s">
        <v>19</v>
      </c>
      <c r="M8" s="163" t="s">
        <v>20</v>
      </c>
      <c r="N8" s="163" t="s">
        <v>21</v>
      </c>
      <c r="O8" s="276" t="s">
        <v>22</v>
      </c>
      <c r="P8" s="998" t="s">
        <v>23</v>
      </c>
      <c r="Q8" s="999" t="s">
        <v>24</v>
      </c>
    </row>
    <row r="9" spans="2:17" s="991" customFormat="1" ht="19.7" customHeight="1">
      <c r="B9" s="163"/>
      <c r="C9" s="163"/>
      <c r="D9" s="163"/>
      <c r="E9" s="483"/>
      <c r="F9" s="276"/>
      <c r="G9" s="487"/>
      <c r="H9" s="514">
        <f t="shared" ref="H9:H19" si="0">F9*G9</f>
        <v>0</v>
      </c>
      <c r="I9" s="997"/>
      <c r="J9" s="276"/>
      <c r="K9" s="276"/>
      <c r="L9" s="276"/>
      <c r="M9" s="998"/>
      <c r="N9" s="163"/>
      <c r="O9" s="276"/>
      <c r="P9" s="998"/>
      <c r="Q9" s="999"/>
    </row>
    <row r="10" spans="2:17" s="1008" customFormat="1" ht="19.5" customHeight="1">
      <c r="B10" s="1000"/>
      <c r="C10" s="1001" t="s">
        <v>2306</v>
      </c>
      <c r="D10" s="1001" t="s">
        <v>2306</v>
      </c>
      <c r="E10" s="88" t="s">
        <v>2307</v>
      </c>
      <c r="F10" s="93">
        <v>1</v>
      </c>
      <c r="G10" s="63">
        <v>24120</v>
      </c>
      <c r="H10" s="1002">
        <f t="shared" si="0"/>
        <v>24120</v>
      </c>
      <c r="I10" s="1003"/>
      <c r="J10" s="92" t="s">
        <v>2308</v>
      </c>
      <c r="K10" s="1004"/>
      <c r="L10" s="1004"/>
      <c r="M10" s="1005">
        <v>44652</v>
      </c>
      <c r="N10" s="1001"/>
      <c r="O10" s="1103">
        <v>44671</v>
      </c>
      <c r="P10" s="1005"/>
      <c r="Q10" s="1007">
        <v>44670</v>
      </c>
    </row>
    <row r="11" spans="2:17" s="1008" customFormat="1" ht="19.7" customHeight="1">
      <c r="B11" s="1009"/>
      <c r="C11" s="1001" t="s">
        <v>2306</v>
      </c>
      <c r="D11" s="1001" t="s">
        <v>2306</v>
      </c>
      <c r="E11" s="91" t="s">
        <v>2309</v>
      </c>
      <c r="F11" s="1004">
        <v>2</v>
      </c>
      <c r="G11" s="63">
        <v>5000</v>
      </c>
      <c r="H11" s="1002">
        <f t="shared" si="0"/>
        <v>10000</v>
      </c>
      <c r="I11" s="1004"/>
      <c r="J11" s="92" t="s">
        <v>2310</v>
      </c>
      <c r="K11" s="1004"/>
      <c r="L11" s="1004"/>
      <c r="M11" s="1005">
        <v>44652</v>
      </c>
      <c r="N11" s="1001"/>
      <c r="O11" s="1103">
        <v>44671</v>
      </c>
      <c r="P11" s="1005"/>
      <c r="Q11" s="1007">
        <v>44670</v>
      </c>
    </row>
    <row r="12" spans="2:17" s="1008" customFormat="1" ht="19.7" customHeight="1">
      <c r="B12" s="1009"/>
      <c r="C12" s="1001" t="s">
        <v>2306</v>
      </c>
      <c r="D12" s="1001" t="s">
        <v>2306</v>
      </c>
      <c r="E12" s="88" t="s">
        <v>2311</v>
      </c>
      <c r="F12" s="93">
        <v>2</v>
      </c>
      <c r="G12" s="63">
        <v>5740</v>
      </c>
      <c r="H12" s="1002">
        <f t="shared" si="0"/>
        <v>11480</v>
      </c>
      <c r="I12" s="1004"/>
      <c r="J12" s="92" t="s">
        <v>2312</v>
      </c>
      <c r="K12" s="1004"/>
      <c r="L12" s="1004"/>
      <c r="M12" s="1005">
        <v>44652</v>
      </c>
      <c r="N12" s="1001"/>
      <c r="O12" s="1103">
        <v>44671</v>
      </c>
      <c r="P12" s="1005"/>
      <c r="Q12" s="1007">
        <v>44670</v>
      </c>
    </row>
    <row r="13" spans="2:17" s="1008" customFormat="1" ht="19.7" customHeight="1">
      <c r="B13" s="1009"/>
      <c r="C13" s="1001" t="s">
        <v>2306</v>
      </c>
      <c r="D13" s="1001" t="s">
        <v>2306</v>
      </c>
      <c r="E13" s="91" t="s">
        <v>2313</v>
      </c>
      <c r="F13" s="1004">
        <v>2</v>
      </c>
      <c r="G13" s="63">
        <v>5740</v>
      </c>
      <c r="H13" s="142">
        <f t="shared" si="0"/>
        <v>11480</v>
      </c>
      <c r="I13" s="1004"/>
      <c r="J13" s="92" t="s">
        <v>2314</v>
      </c>
      <c r="K13" s="1004"/>
      <c r="L13" s="1004"/>
      <c r="M13" s="1005">
        <v>44652</v>
      </c>
      <c r="N13" s="1001"/>
      <c r="O13" s="1103">
        <v>44671</v>
      </c>
      <c r="P13" s="1005"/>
      <c r="Q13" s="1007">
        <v>44670</v>
      </c>
    </row>
    <row r="14" spans="2:17" s="1008" customFormat="1" ht="19.7" customHeight="1">
      <c r="B14" s="1009"/>
      <c r="C14" s="1001" t="s">
        <v>2306</v>
      </c>
      <c r="D14" s="1001" t="s">
        <v>2306</v>
      </c>
      <c r="E14" s="594" t="s">
        <v>2315</v>
      </c>
      <c r="F14" s="72">
        <v>4</v>
      </c>
      <c r="G14" s="76">
        <v>1030</v>
      </c>
      <c r="H14" s="1010">
        <f>F14*G14</f>
        <v>4120</v>
      </c>
      <c r="I14" s="1011"/>
      <c r="J14" s="70" t="s">
        <v>2316</v>
      </c>
      <c r="K14" s="1012"/>
      <c r="L14" s="1004"/>
      <c r="M14" s="1005">
        <v>44652</v>
      </c>
      <c r="N14" s="1001"/>
      <c r="O14" s="1103">
        <v>44671</v>
      </c>
      <c r="P14" s="1005"/>
      <c r="Q14" s="1007">
        <v>44670</v>
      </c>
    </row>
    <row r="15" spans="2:17" s="1008" customFormat="1" ht="19.7" customHeight="1">
      <c r="B15" s="1009"/>
      <c r="C15" s="1001" t="s">
        <v>2306</v>
      </c>
      <c r="D15" s="1001" t="s">
        <v>2306</v>
      </c>
      <c r="E15" s="88" t="s">
        <v>2318</v>
      </c>
      <c r="F15" s="93">
        <v>4</v>
      </c>
      <c r="G15" s="63">
        <v>1180</v>
      </c>
      <c r="H15" s="142">
        <f t="shared" si="0"/>
        <v>4720</v>
      </c>
      <c r="I15" s="1004"/>
      <c r="J15" s="92" t="s">
        <v>2319</v>
      </c>
      <c r="K15" s="1012"/>
      <c r="L15" s="1004"/>
      <c r="M15" s="1005">
        <v>44652</v>
      </c>
      <c r="N15" s="1001"/>
      <c r="O15" s="1103">
        <v>44671</v>
      </c>
      <c r="P15" s="1005"/>
      <c r="Q15" s="1007">
        <v>44670</v>
      </c>
    </row>
    <row r="16" spans="2:17" s="1017" customFormat="1" ht="19.7" customHeight="1">
      <c r="B16" s="1013"/>
      <c r="C16" s="1001" t="s">
        <v>2306</v>
      </c>
      <c r="D16" s="1001" t="s">
        <v>2306</v>
      </c>
      <c r="E16" s="93" t="s">
        <v>2320</v>
      </c>
      <c r="F16" s="1011">
        <v>1</v>
      </c>
      <c r="G16" s="76">
        <v>18970</v>
      </c>
      <c r="H16" s="1010">
        <f t="shared" si="0"/>
        <v>18970</v>
      </c>
      <c r="I16" s="1011"/>
      <c r="J16" s="70"/>
      <c r="K16" s="1011"/>
      <c r="L16" s="1011"/>
      <c r="M16" s="1005">
        <v>44652</v>
      </c>
      <c r="N16" s="1001"/>
      <c r="O16" s="1103">
        <v>44671</v>
      </c>
      <c r="P16" s="1104"/>
      <c r="Q16" s="1105"/>
    </row>
    <row r="17" spans="2:17" s="1017" customFormat="1" ht="19.7" customHeight="1">
      <c r="B17" s="163"/>
      <c r="C17" s="163"/>
      <c r="D17" s="163"/>
      <c r="E17" s="54"/>
      <c r="F17" s="276"/>
      <c r="G17" s="203"/>
      <c r="H17" s="487">
        <f t="shared" si="0"/>
        <v>0</v>
      </c>
      <c r="I17" s="276"/>
      <c r="J17" s="62"/>
      <c r="K17" s="276"/>
      <c r="L17" s="276"/>
      <c r="M17" s="998"/>
      <c r="N17" s="163"/>
      <c r="O17" s="1016"/>
      <c r="P17" s="1014"/>
      <c r="Q17" s="1015"/>
    </row>
    <row r="18" spans="2:17" ht="19.7" customHeight="1">
      <c r="B18" s="163"/>
      <c r="C18" s="466" t="s">
        <v>178</v>
      </c>
      <c r="D18" s="466" t="s">
        <v>178</v>
      </c>
      <c r="E18" s="54" t="s">
        <v>2321</v>
      </c>
      <c r="F18" s="276">
        <v>2</v>
      </c>
      <c r="G18" s="203">
        <v>170</v>
      </c>
      <c r="H18" s="487">
        <f t="shared" si="0"/>
        <v>340</v>
      </c>
      <c r="I18" s="276"/>
      <c r="J18" s="62" t="s">
        <v>1270</v>
      </c>
      <c r="K18" s="276"/>
      <c r="L18" s="276"/>
      <c r="M18" s="1005">
        <v>44651</v>
      </c>
      <c r="N18" s="1001" t="s">
        <v>648</v>
      </c>
      <c r="O18" s="1006">
        <v>44655</v>
      </c>
      <c r="P18" s="1014"/>
      <c r="Q18" s="1015">
        <v>44655</v>
      </c>
    </row>
    <row r="19" spans="2:17" ht="19.7" customHeight="1">
      <c r="B19" s="163"/>
      <c r="C19" s="466" t="s">
        <v>178</v>
      </c>
      <c r="D19" s="466" t="s">
        <v>178</v>
      </c>
      <c r="E19" s="54" t="s">
        <v>2322</v>
      </c>
      <c r="F19" s="276">
        <v>4</v>
      </c>
      <c r="G19" s="203">
        <v>1000</v>
      </c>
      <c r="H19" s="487">
        <f t="shared" si="0"/>
        <v>4000</v>
      </c>
      <c r="I19" s="276"/>
      <c r="J19" s="62" t="s">
        <v>1877</v>
      </c>
      <c r="K19" s="276"/>
      <c r="L19" s="276"/>
      <c r="M19" s="1005">
        <v>44651</v>
      </c>
      <c r="N19" s="1001" t="s">
        <v>648</v>
      </c>
      <c r="O19" s="1006">
        <v>44655</v>
      </c>
      <c r="P19" s="1014"/>
      <c r="Q19" s="1015">
        <v>44655</v>
      </c>
    </row>
    <row r="20" spans="2:17" ht="19.7" customHeight="1">
      <c r="B20" s="163"/>
      <c r="C20" s="466" t="s">
        <v>178</v>
      </c>
      <c r="D20" s="466" t="s">
        <v>178</v>
      </c>
      <c r="E20" s="54" t="s">
        <v>2323</v>
      </c>
      <c r="F20" s="465">
        <v>4</v>
      </c>
      <c r="G20" s="52">
        <v>200</v>
      </c>
      <c r="H20" s="514">
        <f>F20*G20</f>
        <v>800</v>
      </c>
      <c r="I20" s="465"/>
      <c r="J20" s="146" t="s">
        <v>2324</v>
      </c>
      <c r="K20" s="276"/>
      <c r="L20" s="276"/>
      <c r="M20" s="1005">
        <v>44651</v>
      </c>
      <c r="N20" s="1001" t="s">
        <v>648</v>
      </c>
      <c r="O20" s="1006">
        <v>44655</v>
      </c>
      <c r="P20" s="1014"/>
      <c r="Q20" s="1015">
        <v>44655</v>
      </c>
    </row>
    <row r="21" spans="2:17" ht="19.7" customHeight="1">
      <c r="B21" s="163"/>
      <c r="C21" s="163"/>
      <c r="D21" s="163"/>
      <c r="E21" s="54"/>
      <c r="F21" s="276"/>
      <c r="G21" s="203"/>
      <c r="H21" s="487"/>
      <c r="I21" s="276"/>
      <c r="J21" s="62"/>
      <c r="K21" s="276"/>
      <c r="L21" s="276"/>
      <c r="M21" s="998"/>
      <c r="N21" s="163"/>
      <c r="O21" s="1016"/>
      <c r="P21" s="1014"/>
      <c r="Q21" s="1015"/>
    </row>
    <row r="22" spans="2:17" ht="19.7" customHeight="1">
      <c r="B22" s="163"/>
      <c r="C22" s="163"/>
      <c r="D22" s="163"/>
      <c r="E22" s="54"/>
      <c r="F22" s="276"/>
      <c r="G22" s="203"/>
      <c r="H22" s="487"/>
      <c r="I22" s="276"/>
      <c r="J22" s="62"/>
      <c r="K22" s="276"/>
      <c r="L22" s="276"/>
      <c r="M22" s="998"/>
      <c r="N22" s="163"/>
      <c r="O22" s="1016"/>
      <c r="P22" s="1014"/>
      <c r="Q22" s="1015"/>
    </row>
    <row r="23" spans="2:17" ht="19.7" customHeight="1">
      <c r="B23" s="163"/>
      <c r="C23" s="163"/>
      <c r="D23" s="163"/>
      <c r="E23" s="54"/>
      <c r="F23" s="276"/>
      <c r="G23" s="203"/>
      <c r="H23" s="487"/>
      <c r="I23" s="276"/>
      <c r="J23" s="62"/>
      <c r="K23" s="276"/>
      <c r="L23" s="276"/>
      <c r="M23" s="998"/>
      <c r="N23" s="163"/>
      <c r="O23" s="1016"/>
      <c r="P23" s="1014"/>
      <c r="Q23" s="1015"/>
    </row>
    <row r="24" spans="2:17" ht="19.7" customHeight="1">
      <c r="B24" s="163"/>
      <c r="C24" s="163"/>
      <c r="D24" s="163"/>
      <c r="E24" s="54"/>
      <c r="F24" s="276"/>
      <c r="G24" s="203"/>
      <c r="H24" s="487"/>
      <c r="I24" s="276"/>
      <c r="J24" s="62"/>
      <c r="K24" s="276"/>
      <c r="L24" s="276"/>
      <c r="M24" s="998"/>
      <c r="N24" s="163"/>
      <c r="O24" s="1016"/>
      <c r="P24" s="1014"/>
      <c r="Q24" s="1015"/>
    </row>
    <row r="25" spans="2:17" ht="19.7" customHeight="1">
      <c r="B25" s="163"/>
      <c r="C25" s="163"/>
      <c r="D25" s="163"/>
      <c r="E25" s="54"/>
      <c r="F25" s="276"/>
      <c r="G25" s="203"/>
      <c r="H25" s="487"/>
      <c r="I25" s="276"/>
      <c r="J25" s="62"/>
      <c r="K25" s="276"/>
      <c r="L25" s="276"/>
      <c r="M25" s="998"/>
      <c r="N25" s="163"/>
      <c r="O25" s="1016"/>
      <c r="P25" s="1014"/>
      <c r="Q25" s="1015"/>
    </row>
    <row r="26" spans="2:17" ht="19.7" customHeight="1">
      <c r="B26" s="163"/>
      <c r="C26" s="163"/>
      <c r="D26" s="163"/>
      <c r="E26" s="54"/>
      <c r="F26" s="276"/>
      <c r="G26" s="203"/>
      <c r="H26" s="487"/>
      <c r="I26" s="276"/>
      <c r="J26" s="62"/>
      <c r="K26" s="276"/>
      <c r="L26" s="276"/>
      <c r="M26" s="998"/>
      <c r="N26" s="163"/>
      <c r="O26" s="1016"/>
      <c r="P26" s="1014"/>
      <c r="Q26" s="1015"/>
    </row>
    <row r="27" spans="2:17" ht="19.7" customHeight="1">
      <c r="B27" s="163"/>
      <c r="C27" s="163"/>
      <c r="D27" s="163"/>
      <c r="E27" s="54"/>
      <c r="F27" s="276"/>
      <c r="G27" s="203"/>
      <c r="H27" s="487"/>
      <c r="I27" s="276"/>
      <c r="J27" s="62"/>
      <c r="K27" s="276"/>
      <c r="L27" s="276"/>
      <c r="M27" s="998"/>
      <c r="N27" s="163"/>
      <c r="O27" s="1016"/>
      <c r="P27" s="1014"/>
      <c r="Q27" s="1015"/>
    </row>
    <row r="28" spans="2:17" ht="19.7" customHeight="1">
      <c r="B28" s="163"/>
      <c r="C28" s="163"/>
      <c r="D28" s="163"/>
      <c r="E28" s="54"/>
      <c r="F28" s="276"/>
      <c r="G28" s="203"/>
      <c r="H28" s="487"/>
      <c r="I28" s="276"/>
      <c r="J28" s="62"/>
      <c r="K28" s="276"/>
      <c r="L28" s="276"/>
      <c r="M28" s="998"/>
      <c r="N28" s="163"/>
      <c r="O28" s="1016"/>
      <c r="P28" s="1014"/>
      <c r="Q28" s="1015"/>
    </row>
    <row r="29" spans="2:17" ht="19.7" customHeight="1">
      <c r="B29" s="163"/>
      <c r="C29" s="163"/>
      <c r="D29" s="163"/>
      <c r="E29" s="54"/>
      <c r="F29" s="276"/>
      <c r="G29" s="203"/>
      <c r="H29" s="487"/>
      <c r="I29" s="276"/>
      <c r="J29" s="62"/>
      <c r="K29" s="276"/>
      <c r="L29" s="276"/>
      <c r="M29" s="998"/>
      <c r="N29" s="163"/>
      <c r="O29" s="1016"/>
      <c r="P29" s="1014"/>
      <c r="Q29" s="1015"/>
    </row>
    <row r="30" spans="2:17" ht="19.7" customHeight="1">
      <c r="B30" s="163"/>
      <c r="C30" s="163"/>
      <c r="D30" s="163"/>
      <c r="E30" s="54"/>
      <c r="F30" s="276"/>
      <c r="G30" s="203"/>
      <c r="H30" s="487"/>
      <c r="I30" s="276"/>
      <c r="J30" s="62"/>
      <c r="K30" s="276"/>
      <c r="L30" s="276"/>
      <c r="M30" s="998"/>
      <c r="N30" s="163"/>
      <c r="O30" s="1016"/>
      <c r="P30" s="1014"/>
      <c r="Q30" s="1015"/>
    </row>
    <row r="31" spans="2:17" ht="18.75">
      <c r="C31" s="163"/>
      <c r="D31" s="163"/>
      <c r="E31" s="54"/>
      <c r="F31" s="276"/>
      <c r="G31" s="203"/>
      <c r="H31" s="487"/>
      <c r="I31" s="276"/>
      <c r="J31" s="62"/>
    </row>
    <row r="65525" spans="2:2">
      <c r="B65525" s="465" t="s">
        <v>2325</v>
      </c>
    </row>
  </sheetData>
  <mergeCells count="9">
    <mergeCell ref="B10:B16"/>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FA487-F3EE-43B2-AA63-A81AF4D5C24A}">
  <dimension ref="B2:Q48"/>
  <sheetViews>
    <sheetView zoomScale="85" zoomScaleNormal="85" workbookViewId="0">
      <pane ySplit="8" topLeftCell="A9" activePane="bottomLeft" state="frozen"/>
      <selection pane="bottomLeft" activeCell="E7" sqref="E7"/>
    </sheetView>
  </sheetViews>
  <sheetFormatPr defaultRowHeight="18.75"/>
  <cols>
    <col min="1" max="1" width="2.625" style="3" customWidth="1"/>
    <col min="2" max="2" width="5.125" style="9" customWidth="1"/>
    <col min="3" max="3" width="20.625" style="3" customWidth="1"/>
    <col min="4" max="4" width="20.75" style="3" customWidth="1"/>
    <col min="5" max="5" width="75.75" style="3" customWidth="1"/>
    <col min="6" max="6" width="6.25" style="181" customWidth="1"/>
    <col min="7" max="8" width="11.625" style="3" customWidth="1"/>
    <col min="9" max="9" width="5.75" style="11" customWidth="1"/>
    <col min="10" max="10" width="65.625" style="3" customWidth="1"/>
    <col min="11" max="11" width="35.75" style="3" customWidth="1"/>
    <col min="12" max="12" width="55.75" style="9" customWidth="1"/>
    <col min="13" max="13" width="13.75" style="9" customWidth="1"/>
    <col min="14" max="14" width="6.375" style="3" customWidth="1"/>
    <col min="15" max="15" width="13.25" style="11" customWidth="1"/>
    <col min="16" max="16" width="14.5" style="182" customWidth="1"/>
    <col min="17" max="17" width="15.625" style="13" customWidth="1"/>
    <col min="18" max="16384" width="9" style="3"/>
  </cols>
  <sheetData>
    <row r="2" spans="2:17" ht="20.100000000000001" customHeight="1">
      <c r="B2" s="1" t="s">
        <v>0</v>
      </c>
      <c r="C2" s="1"/>
      <c r="D2" s="1"/>
      <c r="E2" s="2" t="s">
        <v>2678</v>
      </c>
      <c r="G2" s="4" t="s">
        <v>2</v>
      </c>
      <c r="H2" s="5"/>
      <c r="I2" s="6"/>
      <c r="J2" s="125">
        <f>SUM(H:H)</f>
        <v>24719</v>
      </c>
    </row>
    <row r="3" spans="2:17" ht="20.100000000000001" customHeight="1">
      <c r="B3" s="1" t="s">
        <v>3</v>
      </c>
      <c r="C3" s="1"/>
      <c r="D3" s="1"/>
      <c r="E3" s="14" t="s">
        <v>1543</v>
      </c>
    </row>
    <row r="4" spans="2:17" ht="20.100000000000001" customHeight="1">
      <c r="B4" s="1" t="s">
        <v>5</v>
      </c>
      <c r="C4" s="1"/>
      <c r="D4" s="1"/>
      <c r="E4" s="2">
        <v>190252</v>
      </c>
    </row>
    <row r="5" spans="2:17" ht="20.100000000000001" customHeight="1">
      <c r="B5" s="1" t="s">
        <v>6</v>
      </c>
      <c r="C5" s="1"/>
      <c r="D5" s="1"/>
      <c r="E5" s="15" t="s">
        <v>1143</v>
      </c>
    </row>
    <row r="6" spans="2:17" ht="20.100000000000001" customHeight="1">
      <c r="B6" s="1" t="s">
        <v>8</v>
      </c>
      <c r="C6" s="1"/>
      <c r="D6" s="1"/>
      <c r="E6" s="15">
        <v>44652</v>
      </c>
    </row>
    <row r="8" spans="2:17" s="9" customFormat="1" ht="19.7" customHeight="1">
      <c r="B8" s="16" t="s">
        <v>9</v>
      </c>
      <c r="C8" s="16" t="s">
        <v>10</v>
      </c>
      <c r="D8" s="16" t="s">
        <v>11</v>
      </c>
      <c r="E8" s="17" t="s">
        <v>12</v>
      </c>
      <c r="F8" s="183" t="s">
        <v>13</v>
      </c>
      <c r="G8" s="17" t="s">
        <v>14</v>
      </c>
      <c r="H8" s="18" t="s">
        <v>15</v>
      </c>
      <c r="I8" s="18" t="s">
        <v>16</v>
      </c>
      <c r="J8" s="17"/>
      <c r="K8" s="17" t="s">
        <v>18</v>
      </c>
      <c r="L8" s="17" t="s">
        <v>19</v>
      </c>
      <c r="M8" s="16" t="s">
        <v>20</v>
      </c>
      <c r="N8" s="16" t="s">
        <v>21</v>
      </c>
      <c r="O8" s="17" t="s">
        <v>22</v>
      </c>
      <c r="P8" s="184" t="s">
        <v>23</v>
      </c>
      <c r="Q8" s="21" t="s">
        <v>24</v>
      </c>
    </row>
    <row r="9" spans="2:17" s="9" customFormat="1" ht="19.7" customHeight="1">
      <c r="B9" s="16"/>
      <c r="C9" s="16" t="s">
        <v>178</v>
      </c>
      <c r="D9" s="16" t="s">
        <v>178</v>
      </c>
      <c r="E9" s="145" t="s">
        <v>2679</v>
      </c>
      <c r="F9" s="185">
        <v>1</v>
      </c>
      <c r="G9" s="76">
        <v>10369</v>
      </c>
      <c r="H9" s="159">
        <f>F9*G9</f>
        <v>10369</v>
      </c>
      <c r="I9" s="18"/>
      <c r="J9" s="62" t="s">
        <v>2680</v>
      </c>
      <c r="K9" s="62" t="s">
        <v>2681</v>
      </c>
      <c r="L9" s="64" t="s">
        <v>2682</v>
      </c>
      <c r="M9" s="19">
        <v>44635</v>
      </c>
      <c r="N9" s="16"/>
      <c r="O9" s="17"/>
      <c r="P9" s="19" t="s">
        <v>2683</v>
      </c>
      <c r="Q9" s="21"/>
    </row>
    <row r="10" spans="2:17" s="9" customFormat="1" ht="19.7" customHeight="1">
      <c r="B10" s="16"/>
      <c r="C10" s="16" t="s">
        <v>178</v>
      </c>
      <c r="D10" s="16" t="s">
        <v>178</v>
      </c>
      <c r="E10" s="145" t="s">
        <v>2684</v>
      </c>
      <c r="F10" s="185">
        <v>1</v>
      </c>
      <c r="G10" s="76">
        <v>2160</v>
      </c>
      <c r="H10" s="159">
        <f t="shared" ref="H10:H18" si="0">F10*G10</f>
        <v>2160</v>
      </c>
      <c r="I10" s="18"/>
      <c r="J10" s="62" t="s">
        <v>2685</v>
      </c>
      <c r="K10" s="62" t="s">
        <v>2681</v>
      </c>
      <c r="L10" s="64" t="s">
        <v>2682</v>
      </c>
      <c r="M10" s="19">
        <v>44635</v>
      </c>
      <c r="N10" s="16"/>
      <c r="O10" s="17"/>
      <c r="P10" s="19" t="s">
        <v>2683</v>
      </c>
      <c r="Q10" s="21"/>
    </row>
    <row r="11" spans="2:17" s="9" customFormat="1" ht="19.7" customHeight="1">
      <c r="B11" s="16"/>
      <c r="C11" s="16" t="s">
        <v>178</v>
      </c>
      <c r="D11" s="16" t="s">
        <v>178</v>
      </c>
      <c r="E11" s="145" t="s">
        <v>2686</v>
      </c>
      <c r="F11" s="185">
        <v>1</v>
      </c>
      <c r="G11" s="76">
        <v>2910</v>
      </c>
      <c r="H11" s="159">
        <f t="shared" si="0"/>
        <v>2910</v>
      </c>
      <c r="I11" s="18"/>
      <c r="J11" s="62" t="s">
        <v>2687</v>
      </c>
      <c r="K11" s="62" t="s">
        <v>2681</v>
      </c>
      <c r="L11" s="64" t="s">
        <v>2682</v>
      </c>
      <c r="M11" s="19">
        <v>44635</v>
      </c>
      <c r="N11" s="16"/>
      <c r="O11" s="17"/>
      <c r="P11" s="19" t="s">
        <v>2683</v>
      </c>
      <c r="Q11" s="21"/>
    </row>
    <row r="12" spans="2:17" s="9" customFormat="1" ht="19.7" customHeight="1">
      <c r="B12" s="16"/>
      <c r="C12" s="16" t="s">
        <v>178</v>
      </c>
      <c r="D12" s="16" t="s">
        <v>178</v>
      </c>
      <c r="E12" s="187" t="s">
        <v>2688</v>
      </c>
      <c r="F12" s="188">
        <v>2</v>
      </c>
      <c r="G12" s="189">
        <v>1140</v>
      </c>
      <c r="H12" s="159">
        <f>F12*G12</f>
        <v>2280</v>
      </c>
      <c r="I12" s="190"/>
      <c r="J12" s="62" t="s">
        <v>2689</v>
      </c>
      <c r="K12" s="62" t="s">
        <v>2681</v>
      </c>
      <c r="L12" s="64" t="s">
        <v>2682</v>
      </c>
      <c r="M12" s="19">
        <v>44635</v>
      </c>
      <c r="N12" s="186"/>
      <c r="O12" s="170"/>
      <c r="P12" s="19" t="s">
        <v>2683</v>
      </c>
      <c r="Q12" s="1041"/>
    </row>
    <row r="13" spans="2:17" s="9" customFormat="1" ht="19.7" customHeight="1">
      <c r="B13" s="16"/>
      <c r="C13" s="16" t="s">
        <v>178</v>
      </c>
      <c r="D13" s="16" t="s">
        <v>178</v>
      </c>
      <c r="E13" s="145" t="s">
        <v>2690</v>
      </c>
      <c r="F13" s="185">
        <v>1</v>
      </c>
      <c r="G13" s="52">
        <v>7000</v>
      </c>
      <c r="H13" s="53">
        <f t="shared" si="0"/>
        <v>7000</v>
      </c>
      <c r="I13" s="18"/>
      <c r="J13" s="62" t="s">
        <v>2691</v>
      </c>
      <c r="K13" s="62" t="s">
        <v>2681</v>
      </c>
      <c r="L13" s="64" t="s">
        <v>2682</v>
      </c>
      <c r="M13" s="19">
        <v>44635</v>
      </c>
      <c r="N13" s="16"/>
      <c r="O13" s="17"/>
      <c r="P13" s="19" t="s">
        <v>2683</v>
      </c>
      <c r="Q13" s="21"/>
    </row>
    <row r="14" spans="2:17" s="9" customFormat="1" ht="19.7" customHeight="1">
      <c r="B14" s="16"/>
      <c r="C14" s="73"/>
      <c r="D14" s="73"/>
      <c r="E14" s="66"/>
      <c r="F14" s="87"/>
      <c r="G14" s="76"/>
      <c r="H14" s="53">
        <f t="shared" si="0"/>
        <v>0</v>
      </c>
      <c r="I14" s="69"/>
      <c r="J14" s="62"/>
      <c r="K14" s="70"/>
      <c r="L14" s="93"/>
      <c r="M14" s="19"/>
      <c r="N14" s="16"/>
      <c r="O14" s="17"/>
      <c r="P14" s="184"/>
      <c r="Q14" s="21"/>
    </row>
    <row r="15" spans="2:17" s="9" customFormat="1" ht="19.7" customHeight="1">
      <c r="B15" s="16"/>
      <c r="C15" s="73"/>
      <c r="D15" s="73"/>
      <c r="E15" s="66"/>
      <c r="F15" s="87"/>
      <c r="G15" s="76"/>
      <c r="H15" s="53">
        <f t="shared" si="0"/>
        <v>0</v>
      </c>
      <c r="I15" s="69"/>
      <c r="J15" s="70"/>
      <c r="K15" s="71"/>
      <c r="L15" s="93"/>
      <c r="M15" s="19"/>
      <c r="N15" s="16"/>
      <c r="O15" s="17"/>
      <c r="P15" s="184"/>
      <c r="Q15" s="21"/>
    </row>
    <row r="16" spans="2:17" s="9" customFormat="1" ht="19.7" customHeight="1">
      <c r="B16" s="16"/>
      <c r="C16" s="73"/>
      <c r="D16" s="73"/>
      <c r="E16" s="66"/>
      <c r="F16" s="87"/>
      <c r="G16" s="76"/>
      <c r="H16" s="53">
        <f t="shared" si="0"/>
        <v>0</v>
      </c>
      <c r="I16" s="69"/>
      <c r="J16" s="70"/>
      <c r="K16" s="71"/>
      <c r="L16" s="93"/>
      <c r="M16" s="19"/>
      <c r="N16" s="16"/>
      <c r="O16" s="17"/>
      <c r="P16" s="184"/>
      <c r="Q16" s="21"/>
    </row>
    <row r="17" spans="2:17" s="9" customFormat="1" ht="19.7" customHeight="1">
      <c r="B17" s="16"/>
      <c r="C17" s="73"/>
      <c r="D17" s="73"/>
      <c r="E17" s="66"/>
      <c r="F17" s="87"/>
      <c r="G17" s="76"/>
      <c r="H17" s="53">
        <f t="shared" si="0"/>
        <v>0</v>
      </c>
      <c r="I17" s="69"/>
      <c r="J17" s="70"/>
      <c r="K17" s="71"/>
      <c r="L17" s="93"/>
      <c r="M17" s="19"/>
      <c r="N17" s="16"/>
      <c r="O17" s="17"/>
      <c r="P17" s="184"/>
      <c r="Q17" s="21"/>
    </row>
    <row r="18" spans="2:17" s="9" customFormat="1" ht="19.7" customHeight="1">
      <c r="B18" s="16"/>
      <c r="C18" s="73"/>
      <c r="D18" s="73"/>
      <c r="E18" s="66"/>
      <c r="F18" s="87"/>
      <c r="G18" s="76"/>
      <c r="H18" s="53">
        <f t="shared" si="0"/>
        <v>0</v>
      </c>
      <c r="I18" s="69"/>
      <c r="J18" s="70"/>
      <c r="K18" s="71"/>
      <c r="L18" s="93"/>
      <c r="M18" s="19"/>
      <c r="N18" s="16"/>
      <c r="O18" s="17"/>
      <c r="P18" s="184"/>
      <c r="Q18" s="21"/>
    </row>
    <row r="22" spans="2:17">
      <c r="M22" s="199"/>
    </row>
    <row r="24" spans="2:17">
      <c r="M24" s="199"/>
    </row>
    <row r="26" spans="2:17">
      <c r="H26" s="200"/>
    </row>
    <row r="27" spans="2:17">
      <c r="H27" s="200"/>
    </row>
    <row r="28" spans="2:17">
      <c r="H28" s="200"/>
    </row>
    <row r="29" spans="2:17">
      <c r="H29" s="200"/>
    </row>
    <row r="30" spans="2:17">
      <c r="H30" s="200"/>
    </row>
    <row r="31" spans="2:17">
      <c r="H31" s="200"/>
    </row>
    <row r="32" spans="2:17">
      <c r="H32" s="200"/>
    </row>
    <row r="33" spans="8:8">
      <c r="H33" s="200"/>
    </row>
    <row r="34" spans="8:8">
      <c r="H34" s="200"/>
    </row>
    <row r="35" spans="8:8">
      <c r="H35" s="200"/>
    </row>
    <row r="36" spans="8:8">
      <c r="H36" s="200"/>
    </row>
    <row r="37" spans="8:8">
      <c r="H37" s="201"/>
    </row>
    <row r="38" spans="8:8">
      <c r="H38" s="200"/>
    </row>
    <row r="39" spans="8:8">
      <c r="H39" s="200"/>
    </row>
    <row r="40" spans="8:8">
      <c r="H40" s="200"/>
    </row>
    <row r="41" spans="8:8">
      <c r="H41" s="200"/>
    </row>
    <row r="42" spans="8:8">
      <c r="H42" s="200"/>
    </row>
    <row r="43" spans="8:8">
      <c r="H43" s="200"/>
    </row>
    <row r="44" spans="8:8">
      <c r="H44" s="200"/>
    </row>
    <row r="45" spans="8:8">
      <c r="H45" s="200"/>
    </row>
    <row r="46" spans="8:8">
      <c r="H46" s="200"/>
    </row>
    <row r="48" spans="8:8">
      <c r="H48" s="200"/>
    </row>
  </sheetData>
  <autoFilter ref="B8:O18" xr:uid="{00000000-0009-0000-0000-000000000000}"/>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8BEC4-084B-4BFA-970D-26003094A8D4}">
  <dimension ref="B2:Q65"/>
  <sheetViews>
    <sheetView zoomScale="85" zoomScaleNormal="85" workbookViewId="0">
      <pane xSplit="10" ySplit="8" topLeftCell="K18" activePane="bottomRight" state="frozen"/>
      <selection pane="topRight" activeCell="K1" sqref="K1"/>
      <selection pane="bottomLeft" activeCell="A9" sqref="A9"/>
      <selection pane="bottomRight" activeCell="E8" sqref="E8"/>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6.62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6.62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6.62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6.62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6.62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6.62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6.62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6.62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6.62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6.62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6.62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6.62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6.62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6.62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6.62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6.62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6.62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6.62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6.62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6.62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6.62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6.62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6.62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6.62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6.62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6.62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6.62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6.62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6.62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6.62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6.62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6.62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6.62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6.62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6.62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6.62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6.62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6.62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6.62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6.62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6.62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6.62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6.62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6.62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6.62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6.62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6.62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6.62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6.62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6.62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6.62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6.62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6.62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6.62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6.62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6.62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6.62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6.62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6.62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6.62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6.62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6.62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6.62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6.62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2692</v>
      </c>
      <c r="G2" s="4" t="s">
        <v>2</v>
      </c>
      <c r="H2" s="5"/>
      <c r="I2" s="6"/>
      <c r="J2" s="125">
        <f>SUM(H:H)</f>
        <v>168106</v>
      </c>
    </row>
    <row r="3" spans="2:17" ht="20.100000000000001" customHeight="1">
      <c r="B3" s="1" t="s">
        <v>3</v>
      </c>
      <c r="C3" s="1"/>
      <c r="D3" s="1"/>
      <c r="E3" s="14" t="s">
        <v>539</v>
      </c>
    </row>
    <row r="4" spans="2:17" ht="20.100000000000001" customHeight="1">
      <c r="B4" s="1" t="s">
        <v>5</v>
      </c>
      <c r="C4" s="1"/>
      <c r="D4" s="1"/>
      <c r="E4" s="14">
        <v>194328</v>
      </c>
    </row>
    <row r="5" spans="2:17" ht="20.100000000000001" customHeight="1">
      <c r="B5" s="1" t="s">
        <v>6</v>
      </c>
      <c r="C5" s="1"/>
      <c r="D5" s="1"/>
      <c r="E5" s="15">
        <v>44679</v>
      </c>
    </row>
    <row r="6" spans="2:17" ht="20.100000000000001" customHeight="1">
      <c r="B6" s="1" t="s">
        <v>8</v>
      </c>
      <c r="C6" s="1"/>
      <c r="D6" s="1"/>
      <c r="E6" s="15">
        <v>44701</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64" si="0">F9*G9</f>
        <v>0</v>
      </c>
      <c r="I9" s="18"/>
      <c r="J9" s="146"/>
      <c r="K9" s="146"/>
      <c r="L9" s="17"/>
      <c r="M9" s="19"/>
      <c r="N9" s="16"/>
      <c r="O9" s="17"/>
      <c r="P9" s="19"/>
      <c r="Q9" s="21"/>
    </row>
    <row r="10" spans="2:17" s="205" customFormat="1" ht="19.7" customHeight="1">
      <c r="B10" s="59">
        <v>17</v>
      </c>
      <c r="C10" s="385" t="s">
        <v>96</v>
      </c>
      <c r="D10" s="385" t="s">
        <v>80</v>
      </c>
      <c r="E10" s="202" t="s">
        <v>1471</v>
      </c>
      <c r="F10" s="1106">
        <v>2</v>
      </c>
      <c r="G10" s="293">
        <v>3040</v>
      </c>
      <c r="H10" s="1107">
        <f t="shared" si="0"/>
        <v>6080</v>
      </c>
      <c r="I10" s="1108"/>
      <c r="J10" s="202" t="s">
        <v>2693</v>
      </c>
      <c r="K10" s="62" t="s">
        <v>2694</v>
      </c>
      <c r="L10" s="64"/>
      <c r="M10" s="204">
        <v>44665</v>
      </c>
      <c r="N10" s="59"/>
      <c r="O10" s="64"/>
      <c r="P10" s="204">
        <v>44678</v>
      </c>
      <c r="Q10" s="206">
        <v>44677</v>
      </c>
    </row>
    <row r="11" spans="2:17" s="205" customFormat="1" ht="19.7" customHeight="1">
      <c r="B11" s="59">
        <v>17</v>
      </c>
      <c r="C11" s="385" t="s">
        <v>96</v>
      </c>
      <c r="D11" s="385" t="s">
        <v>80</v>
      </c>
      <c r="E11" s="202" t="s">
        <v>2695</v>
      </c>
      <c r="F11" s="1106">
        <v>2</v>
      </c>
      <c r="G11" s="293">
        <v>4840</v>
      </c>
      <c r="H11" s="1107">
        <f t="shared" si="0"/>
        <v>9680</v>
      </c>
      <c r="I11" s="1108"/>
      <c r="J11" s="202" t="s">
        <v>2696</v>
      </c>
      <c r="K11" s="62" t="s">
        <v>2694</v>
      </c>
      <c r="L11" s="64"/>
      <c r="M11" s="204">
        <v>44665</v>
      </c>
      <c r="N11" s="59"/>
      <c r="O11" s="64"/>
      <c r="P11" s="204">
        <v>44678</v>
      </c>
      <c r="Q11" s="206">
        <v>44677</v>
      </c>
    </row>
    <row r="12" spans="2:17" s="205" customFormat="1" ht="19.7" customHeight="1">
      <c r="B12" s="59">
        <v>17</v>
      </c>
      <c r="C12" s="385" t="s">
        <v>96</v>
      </c>
      <c r="D12" s="385" t="s">
        <v>80</v>
      </c>
      <c r="E12" s="202" t="s">
        <v>2697</v>
      </c>
      <c r="F12" s="1106">
        <v>6</v>
      </c>
      <c r="G12" s="293">
        <v>210</v>
      </c>
      <c r="H12" s="1107">
        <f t="shared" si="0"/>
        <v>1260</v>
      </c>
      <c r="I12" s="1108"/>
      <c r="J12" s="202" t="s">
        <v>992</v>
      </c>
      <c r="K12" s="62" t="s">
        <v>2694</v>
      </c>
      <c r="L12" s="64"/>
      <c r="M12" s="204">
        <v>44665</v>
      </c>
      <c r="N12" s="59"/>
      <c r="O12" s="64"/>
      <c r="P12" s="204">
        <v>44678</v>
      </c>
      <c r="Q12" s="206">
        <v>44677</v>
      </c>
    </row>
    <row r="13" spans="2:17" s="205" customFormat="1" ht="19.7" customHeight="1">
      <c r="B13" s="59">
        <v>17</v>
      </c>
      <c r="C13" s="385" t="s">
        <v>96</v>
      </c>
      <c r="D13" s="385" t="s">
        <v>80</v>
      </c>
      <c r="E13" s="202" t="s">
        <v>2698</v>
      </c>
      <c r="F13" s="1106">
        <v>2</v>
      </c>
      <c r="G13" s="293">
        <v>130</v>
      </c>
      <c r="H13" s="1107">
        <f t="shared" si="0"/>
        <v>260</v>
      </c>
      <c r="I13" s="1108"/>
      <c r="J13" s="202" t="s">
        <v>992</v>
      </c>
      <c r="K13" s="62" t="s">
        <v>2694</v>
      </c>
      <c r="L13" s="64"/>
      <c r="M13" s="204">
        <v>44665</v>
      </c>
      <c r="N13" s="59"/>
      <c r="O13" s="64"/>
      <c r="P13" s="204">
        <v>44678</v>
      </c>
      <c r="Q13" s="206">
        <v>44677</v>
      </c>
    </row>
    <row r="14" spans="2:17" s="205" customFormat="1" ht="19.7" customHeight="1">
      <c r="B14" s="59">
        <v>17</v>
      </c>
      <c r="C14" s="385" t="s">
        <v>96</v>
      </c>
      <c r="D14" s="385" t="s">
        <v>80</v>
      </c>
      <c r="E14" s="202" t="s">
        <v>2699</v>
      </c>
      <c r="F14" s="1106">
        <v>4</v>
      </c>
      <c r="G14" s="293">
        <v>210</v>
      </c>
      <c r="H14" s="1107">
        <f t="shared" si="0"/>
        <v>840</v>
      </c>
      <c r="I14" s="1108"/>
      <c r="J14" s="202" t="s">
        <v>2700</v>
      </c>
      <c r="K14" s="62" t="s">
        <v>2694</v>
      </c>
      <c r="L14" s="64"/>
      <c r="M14" s="204">
        <v>44665</v>
      </c>
      <c r="N14" s="59"/>
      <c r="O14" s="64"/>
      <c r="P14" s="204">
        <v>44678</v>
      </c>
      <c r="Q14" s="206">
        <v>44677</v>
      </c>
    </row>
    <row r="15" spans="2:17" s="205" customFormat="1" ht="19.7" customHeight="1">
      <c r="B15" s="59">
        <v>17</v>
      </c>
      <c r="C15" s="385" t="s">
        <v>96</v>
      </c>
      <c r="D15" s="385" t="s">
        <v>80</v>
      </c>
      <c r="E15" s="202" t="s">
        <v>2701</v>
      </c>
      <c r="F15" s="1106">
        <v>2</v>
      </c>
      <c r="G15" s="293">
        <v>19560</v>
      </c>
      <c r="H15" s="1107">
        <f t="shared" si="0"/>
        <v>39120</v>
      </c>
      <c r="I15" s="1108"/>
      <c r="J15" s="62" t="s">
        <v>2346</v>
      </c>
      <c r="K15" s="62" t="s">
        <v>2694</v>
      </c>
      <c r="L15" s="64"/>
      <c r="M15" s="204">
        <v>44665</v>
      </c>
      <c r="N15" s="59"/>
      <c r="O15" s="64"/>
      <c r="P15" s="204">
        <v>44678</v>
      </c>
      <c r="Q15" s="206">
        <v>44677</v>
      </c>
    </row>
    <row r="16" spans="2:17" s="205" customFormat="1" ht="19.7" customHeight="1">
      <c r="B16" s="59">
        <v>17</v>
      </c>
      <c r="C16" s="385" t="s">
        <v>96</v>
      </c>
      <c r="D16" s="385" t="s">
        <v>80</v>
      </c>
      <c r="E16" s="202" t="s">
        <v>2702</v>
      </c>
      <c r="F16" s="1106">
        <v>4</v>
      </c>
      <c r="G16" s="293">
        <v>600</v>
      </c>
      <c r="H16" s="1107">
        <f t="shared" si="0"/>
        <v>2400</v>
      </c>
      <c r="I16" s="1108"/>
      <c r="J16" s="62" t="s">
        <v>2703</v>
      </c>
      <c r="K16" s="62" t="s">
        <v>2694</v>
      </c>
      <c r="L16" s="64"/>
      <c r="M16" s="204">
        <v>44665</v>
      </c>
      <c r="N16" s="59"/>
      <c r="O16" s="64"/>
      <c r="P16" s="204">
        <v>44678</v>
      </c>
      <c r="Q16" s="206">
        <v>44677</v>
      </c>
    </row>
    <row r="17" spans="2:17" s="205" customFormat="1" ht="19.7" customHeight="1">
      <c r="B17" s="59">
        <v>15</v>
      </c>
      <c r="C17" s="385" t="s">
        <v>2704</v>
      </c>
      <c r="D17" s="385" t="s">
        <v>80</v>
      </c>
      <c r="E17" s="202" t="s">
        <v>2705</v>
      </c>
      <c r="F17" s="1106">
        <v>4</v>
      </c>
      <c r="G17" s="293">
        <v>40</v>
      </c>
      <c r="H17" s="1107">
        <f t="shared" si="0"/>
        <v>160</v>
      </c>
      <c r="I17" s="1108"/>
      <c r="J17" s="202" t="s">
        <v>2706</v>
      </c>
      <c r="K17" s="62" t="s">
        <v>2694</v>
      </c>
      <c r="L17" s="64"/>
      <c r="M17" s="204">
        <v>44665</v>
      </c>
      <c r="N17" s="59"/>
      <c r="O17" s="64"/>
      <c r="P17" s="204">
        <v>44678</v>
      </c>
      <c r="Q17" s="206">
        <v>44677</v>
      </c>
    </row>
    <row r="18" spans="2:17" s="9" customFormat="1" ht="19.7" customHeight="1">
      <c r="B18" s="381"/>
      <c r="C18" s="381"/>
      <c r="D18" s="381"/>
      <c r="E18" s="324"/>
      <c r="F18" s="292"/>
      <c r="G18" s="290">
        <v>0</v>
      </c>
      <c r="H18" s="290">
        <f>F18*G18</f>
        <v>0</v>
      </c>
      <c r="I18" s="18"/>
      <c r="J18" s="54"/>
      <c r="K18" s="17"/>
      <c r="L18" s="17"/>
      <c r="M18" s="19"/>
      <c r="N18" s="16"/>
      <c r="O18" s="17"/>
      <c r="P18" s="19"/>
      <c r="Q18" s="21"/>
    </row>
    <row r="19" spans="2:17" s="75" customFormat="1" ht="19.7" customHeight="1">
      <c r="B19" s="73">
        <v>17</v>
      </c>
      <c r="C19" s="1001" t="s">
        <v>96</v>
      </c>
      <c r="D19" s="1001" t="s">
        <v>80</v>
      </c>
      <c r="E19" s="88" t="s">
        <v>2707</v>
      </c>
      <c r="F19" s="93">
        <v>2</v>
      </c>
      <c r="G19" s="63">
        <v>90</v>
      </c>
      <c r="H19" s="162">
        <f>F19*G19</f>
        <v>180</v>
      </c>
      <c r="I19" s="90"/>
      <c r="J19" s="91" t="s">
        <v>2708</v>
      </c>
      <c r="K19" s="93"/>
      <c r="L19" s="93"/>
      <c r="M19" s="20">
        <v>44665</v>
      </c>
      <c r="N19" s="73"/>
      <c r="O19" s="57">
        <v>44679</v>
      </c>
      <c r="P19" s="20"/>
      <c r="Q19" s="74">
        <v>44690</v>
      </c>
    </row>
    <row r="20" spans="2:17" s="75" customFormat="1" ht="19.7" customHeight="1">
      <c r="B20" s="73">
        <v>17</v>
      </c>
      <c r="C20" s="1001" t="s">
        <v>96</v>
      </c>
      <c r="D20" s="1001" t="s">
        <v>80</v>
      </c>
      <c r="E20" s="91" t="s">
        <v>2709</v>
      </c>
      <c r="F20" s="93">
        <v>4</v>
      </c>
      <c r="G20" s="162">
        <v>230</v>
      </c>
      <c r="H20" s="162">
        <f>F20*G20</f>
        <v>920</v>
      </c>
      <c r="I20" s="90"/>
      <c r="J20" s="594" t="s">
        <v>992</v>
      </c>
      <c r="K20" s="93"/>
      <c r="L20" s="93"/>
      <c r="M20" s="20">
        <v>44665</v>
      </c>
      <c r="N20" s="73"/>
      <c r="O20" s="57">
        <v>44679</v>
      </c>
      <c r="P20" s="20">
        <v>44677</v>
      </c>
      <c r="Q20" s="74">
        <v>44677</v>
      </c>
    </row>
    <row r="21" spans="2:17" s="9" customFormat="1" ht="19.7" customHeight="1">
      <c r="B21" s="16"/>
      <c r="C21" s="16"/>
      <c r="D21" s="16"/>
      <c r="E21" s="54"/>
      <c r="F21" s="17"/>
      <c r="G21" s="290">
        <v>0</v>
      </c>
      <c r="H21" s="290">
        <f t="shared" si="0"/>
        <v>0</v>
      </c>
      <c r="I21" s="18"/>
      <c r="J21" s="54"/>
      <c r="K21" s="17"/>
      <c r="L21" s="17"/>
      <c r="M21" s="19"/>
      <c r="N21" s="16"/>
      <c r="O21" s="17"/>
      <c r="P21" s="19"/>
      <c r="Q21" s="21"/>
    </row>
    <row r="22" spans="2:17" s="9" customFormat="1" ht="19.7" customHeight="1">
      <c r="B22" s="16">
        <v>15</v>
      </c>
      <c r="C22" s="16" t="s">
        <v>2399</v>
      </c>
      <c r="D22" s="16" t="s">
        <v>2399</v>
      </c>
      <c r="E22" s="145" t="s">
        <v>2710</v>
      </c>
      <c r="F22" s="832">
        <v>2</v>
      </c>
      <c r="G22" s="52">
        <v>6226</v>
      </c>
      <c r="H22" s="1027">
        <f t="shared" si="0"/>
        <v>12452</v>
      </c>
      <c r="I22" s="310"/>
      <c r="J22" s="145" t="s">
        <v>1004</v>
      </c>
      <c r="K22" s="146" t="s">
        <v>2711</v>
      </c>
      <c r="L22" s="17"/>
      <c r="M22" s="19">
        <v>44664</v>
      </c>
      <c r="N22" s="16"/>
      <c r="O22" s="17"/>
      <c r="P22" s="19">
        <v>44677</v>
      </c>
      <c r="Q22" s="21">
        <v>44677</v>
      </c>
    </row>
    <row r="23" spans="2:17" s="9" customFormat="1" ht="19.7" customHeight="1">
      <c r="B23" s="16">
        <v>15</v>
      </c>
      <c r="C23" s="16" t="s">
        <v>2399</v>
      </c>
      <c r="D23" s="16" t="s">
        <v>2399</v>
      </c>
      <c r="E23" s="379" t="s">
        <v>559</v>
      </c>
      <c r="F23" s="832">
        <v>1</v>
      </c>
      <c r="G23" s="52">
        <v>713</v>
      </c>
      <c r="H23" s="1027">
        <f t="shared" si="0"/>
        <v>713</v>
      </c>
      <c r="I23" s="310"/>
      <c r="J23" s="145" t="s">
        <v>2712</v>
      </c>
      <c r="K23" s="146" t="s">
        <v>2711</v>
      </c>
      <c r="L23" s="17"/>
      <c r="M23" s="19">
        <v>44664</v>
      </c>
      <c r="N23" s="16"/>
      <c r="O23" s="17"/>
      <c r="P23" s="19">
        <v>44677</v>
      </c>
      <c r="Q23" s="21">
        <v>44677</v>
      </c>
    </row>
    <row r="24" spans="2:17" s="9" customFormat="1" ht="19.7" customHeight="1">
      <c r="B24" s="16">
        <v>15</v>
      </c>
      <c r="C24" s="16" t="s">
        <v>2399</v>
      </c>
      <c r="D24" s="16" t="s">
        <v>2399</v>
      </c>
      <c r="E24" s="145" t="s">
        <v>1007</v>
      </c>
      <c r="F24" s="832">
        <v>1</v>
      </c>
      <c r="G24" s="52">
        <v>861</v>
      </c>
      <c r="H24" s="1027">
        <f t="shared" si="0"/>
        <v>861</v>
      </c>
      <c r="I24" s="310"/>
      <c r="J24" s="145" t="s">
        <v>1008</v>
      </c>
      <c r="K24" s="146" t="s">
        <v>2711</v>
      </c>
      <c r="L24" s="17"/>
      <c r="M24" s="19">
        <v>44664</v>
      </c>
      <c r="N24" s="16"/>
      <c r="O24" s="17"/>
      <c r="P24" s="19">
        <v>44677</v>
      </c>
      <c r="Q24" s="21">
        <v>44677</v>
      </c>
    </row>
    <row r="25" spans="2:17" s="9" customFormat="1" ht="19.7" customHeight="1">
      <c r="B25" s="16">
        <v>15</v>
      </c>
      <c r="C25" s="16" t="s">
        <v>2713</v>
      </c>
      <c r="D25" s="16" t="s">
        <v>2399</v>
      </c>
      <c r="E25" s="145" t="s">
        <v>2714</v>
      </c>
      <c r="F25" s="832">
        <v>1</v>
      </c>
      <c r="G25" s="52">
        <v>1040</v>
      </c>
      <c r="H25" s="1027">
        <f t="shared" si="0"/>
        <v>1040</v>
      </c>
      <c r="I25" s="310"/>
      <c r="J25" s="145" t="s">
        <v>1010</v>
      </c>
      <c r="K25" s="146" t="s">
        <v>2711</v>
      </c>
      <c r="L25" s="17"/>
      <c r="M25" s="19">
        <v>44664</v>
      </c>
      <c r="N25" s="16"/>
      <c r="O25" s="17"/>
      <c r="P25" s="19">
        <v>44677</v>
      </c>
      <c r="Q25" s="21">
        <v>44677</v>
      </c>
    </row>
    <row r="26" spans="2:17" s="9" customFormat="1" ht="19.7" customHeight="1">
      <c r="B26" s="16">
        <v>15</v>
      </c>
      <c r="C26" s="16" t="s">
        <v>2399</v>
      </c>
      <c r="D26" s="16" t="s">
        <v>2399</v>
      </c>
      <c r="E26" s="145" t="s">
        <v>356</v>
      </c>
      <c r="F26" s="832">
        <v>2</v>
      </c>
      <c r="G26" s="52">
        <v>4342</v>
      </c>
      <c r="H26" s="1027">
        <f t="shared" si="0"/>
        <v>8684</v>
      </c>
      <c r="I26" s="310"/>
      <c r="J26" s="145" t="s">
        <v>1011</v>
      </c>
      <c r="K26" s="146" t="s">
        <v>2711</v>
      </c>
      <c r="L26" s="17"/>
      <c r="M26" s="19">
        <v>44664</v>
      </c>
      <c r="N26" s="16"/>
      <c r="O26" s="17"/>
      <c r="P26" s="19">
        <v>44677</v>
      </c>
      <c r="Q26" s="21">
        <v>44677</v>
      </c>
    </row>
    <row r="27" spans="2:17" s="9" customFormat="1" ht="19.7" customHeight="1">
      <c r="B27" s="16">
        <v>15</v>
      </c>
      <c r="C27" s="16" t="s">
        <v>2412</v>
      </c>
      <c r="D27" s="16" t="s">
        <v>2399</v>
      </c>
      <c r="E27" s="145" t="s">
        <v>2715</v>
      </c>
      <c r="F27" s="832">
        <v>1</v>
      </c>
      <c r="G27" s="52">
        <v>2925</v>
      </c>
      <c r="H27" s="1027">
        <f t="shared" si="0"/>
        <v>2925</v>
      </c>
      <c r="I27" s="310"/>
      <c r="J27" s="145" t="s">
        <v>2716</v>
      </c>
      <c r="K27" s="146" t="s">
        <v>2711</v>
      </c>
      <c r="L27" s="17"/>
      <c r="M27" s="19">
        <v>44664</v>
      </c>
      <c r="N27" s="16"/>
      <c r="O27" s="17"/>
      <c r="P27" s="19">
        <v>44677</v>
      </c>
      <c r="Q27" s="21">
        <v>44677</v>
      </c>
    </row>
    <row r="28" spans="2:17" s="9" customFormat="1" ht="19.7" customHeight="1">
      <c r="B28" s="16">
        <v>15</v>
      </c>
      <c r="C28" s="16" t="s">
        <v>2399</v>
      </c>
      <c r="D28" s="16" t="s">
        <v>2399</v>
      </c>
      <c r="E28" s="145" t="s">
        <v>2717</v>
      </c>
      <c r="F28" s="17">
        <v>1</v>
      </c>
      <c r="G28" s="52">
        <v>12475</v>
      </c>
      <c r="H28" s="290">
        <f t="shared" si="0"/>
        <v>12475</v>
      </c>
      <c r="I28" s="18"/>
      <c r="J28" s="54" t="s">
        <v>2718</v>
      </c>
      <c r="K28" s="146" t="s">
        <v>2711</v>
      </c>
      <c r="L28" s="17"/>
      <c r="M28" s="19">
        <v>44664</v>
      </c>
      <c r="N28" s="16"/>
      <c r="O28" s="17"/>
      <c r="P28" s="19">
        <v>44677</v>
      </c>
      <c r="Q28" s="21">
        <v>44677</v>
      </c>
    </row>
    <row r="29" spans="2:17" s="9" customFormat="1" ht="19.7" customHeight="1">
      <c r="B29" s="16">
        <v>15</v>
      </c>
      <c r="C29" s="16" t="s">
        <v>2399</v>
      </c>
      <c r="D29" s="16" t="s">
        <v>2399</v>
      </c>
      <c r="E29" s="54" t="s">
        <v>2719</v>
      </c>
      <c r="F29" s="17">
        <v>1</v>
      </c>
      <c r="G29" s="290">
        <v>948</v>
      </c>
      <c r="H29" s="290">
        <f t="shared" si="0"/>
        <v>948</v>
      </c>
      <c r="I29" s="18"/>
      <c r="J29" s="54" t="s">
        <v>2720</v>
      </c>
      <c r="K29" s="146" t="s">
        <v>2711</v>
      </c>
      <c r="L29" s="17"/>
      <c r="M29" s="19">
        <v>44664</v>
      </c>
      <c r="N29" s="16"/>
      <c r="O29" s="17"/>
      <c r="P29" s="19">
        <v>44677</v>
      </c>
      <c r="Q29" s="21">
        <v>44677</v>
      </c>
    </row>
    <row r="30" spans="2:17" s="9" customFormat="1" ht="19.7" customHeight="1">
      <c r="B30" s="16">
        <v>15</v>
      </c>
      <c r="C30" s="16" t="s">
        <v>2399</v>
      </c>
      <c r="D30" s="16" t="s">
        <v>2399</v>
      </c>
      <c r="E30" s="145" t="s">
        <v>1747</v>
      </c>
      <c r="F30" s="17">
        <v>1</v>
      </c>
      <c r="G30" s="52">
        <v>886</v>
      </c>
      <c r="H30" s="290">
        <f t="shared" si="0"/>
        <v>886</v>
      </c>
      <c r="I30" s="18"/>
      <c r="J30" s="54" t="s">
        <v>2721</v>
      </c>
      <c r="K30" s="146" t="s">
        <v>2711</v>
      </c>
      <c r="L30" s="17"/>
      <c r="M30" s="19">
        <v>44664</v>
      </c>
      <c r="N30" s="16"/>
      <c r="O30" s="17"/>
      <c r="P30" s="19">
        <v>44677</v>
      </c>
      <c r="Q30" s="21">
        <v>44677</v>
      </c>
    </row>
    <row r="31" spans="2:17" s="75" customFormat="1" ht="19.7" customHeight="1">
      <c r="B31" s="100">
        <v>15</v>
      </c>
      <c r="C31" s="100" t="s">
        <v>2399</v>
      </c>
      <c r="D31" s="100" t="s">
        <v>2399</v>
      </c>
      <c r="E31" s="1109" t="s">
        <v>2722</v>
      </c>
      <c r="F31" s="1110">
        <v>0</v>
      </c>
      <c r="G31" s="63">
        <v>7920</v>
      </c>
      <c r="H31" s="1111">
        <f t="shared" si="0"/>
        <v>0</v>
      </c>
      <c r="I31" s="1112"/>
      <c r="J31" s="594" t="s">
        <v>2723</v>
      </c>
      <c r="K31" s="92" t="s">
        <v>2724</v>
      </c>
      <c r="L31" s="93"/>
      <c r="M31" s="20">
        <v>44664</v>
      </c>
      <c r="N31" s="73"/>
      <c r="O31" s="93"/>
      <c r="P31" s="20"/>
      <c r="Q31" s="74"/>
    </row>
    <row r="32" spans="2:17" s="9" customFormat="1" ht="19.7" customHeight="1">
      <c r="B32" s="16">
        <v>15</v>
      </c>
      <c r="C32" s="16" t="s">
        <v>2399</v>
      </c>
      <c r="D32" s="16" t="s">
        <v>2399</v>
      </c>
      <c r="E32" s="145" t="s">
        <v>2725</v>
      </c>
      <c r="F32" s="832">
        <v>1</v>
      </c>
      <c r="G32" s="52">
        <v>3260</v>
      </c>
      <c r="H32" s="1027">
        <f t="shared" si="0"/>
        <v>3260</v>
      </c>
      <c r="I32" s="310"/>
      <c r="J32" s="145" t="s">
        <v>2726</v>
      </c>
      <c r="K32" s="146" t="s">
        <v>2711</v>
      </c>
      <c r="L32" s="17"/>
      <c r="M32" s="19">
        <v>44664</v>
      </c>
      <c r="N32" s="16"/>
      <c r="O32" s="17"/>
      <c r="P32" s="19">
        <v>44677</v>
      </c>
      <c r="Q32" s="21">
        <v>44677</v>
      </c>
    </row>
    <row r="33" spans="2:17" s="75" customFormat="1" ht="19.7" customHeight="1">
      <c r="B33" s="100">
        <v>15</v>
      </c>
      <c r="C33" s="100" t="s">
        <v>2399</v>
      </c>
      <c r="D33" s="100" t="s">
        <v>2399</v>
      </c>
      <c r="E33" s="1109" t="s">
        <v>2727</v>
      </c>
      <c r="F33" s="1110">
        <v>0</v>
      </c>
      <c r="G33" s="63">
        <v>7070</v>
      </c>
      <c r="H33" s="1111">
        <f t="shared" si="0"/>
        <v>0</v>
      </c>
      <c r="I33" s="90"/>
      <c r="J33" s="594" t="s">
        <v>2728</v>
      </c>
      <c r="K33" s="92" t="s">
        <v>2724</v>
      </c>
      <c r="L33" s="93"/>
      <c r="M33" s="20">
        <v>44664</v>
      </c>
      <c r="N33" s="73"/>
      <c r="O33" s="93"/>
      <c r="P33" s="20"/>
      <c r="Q33" s="74"/>
    </row>
    <row r="34" spans="2:17" s="9" customFormat="1" ht="19.7" customHeight="1">
      <c r="B34" s="16">
        <v>15</v>
      </c>
      <c r="C34" s="16" t="s">
        <v>2399</v>
      </c>
      <c r="D34" s="16" t="s">
        <v>2399</v>
      </c>
      <c r="E34" s="145" t="s">
        <v>2729</v>
      </c>
      <c r="F34" s="832">
        <v>2</v>
      </c>
      <c r="G34" s="52">
        <v>1900</v>
      </c>
      <c r="H34" s="1027">
        <f t="shared" si="0"/>
        <v>3800</v>
      </c>
      <c r="I34" s="18"/>
      <c r="J34" s="145" t="s">
        <v>2730</v>
      </c>
      <c r="K34" s="146" t="s">
        <v>2711</v>
      </c>
      <c r="L34" s="17"/>
      <c r="M34" s="19">
        <v>44664</v>
      </c>
      <c r="N34" s="16"/>
      <c r="O34" s="17"/>
      <c r="P34" s="19">
        <v>44677</v>
      </c>
      <c r="Q34" s="21">
        <v>44677</v>
      </c>
    </row>
    <row r="35" spans="2:17" s="9" customFormat="1" ht="19.7" customHeight="1">
      <c r="B35" s="16">
        <v>17</v>
      </c>
      <c r="C35" s="16" t="s">
        <v>2399</v>
      </c>
      <c r="D35" s="16" t="s">
        <v>2399</v>
      </c>
      <c r="E35" s="145" t="s">
        <v>2731</v>
      </c>
      <c r="F35" s="832">
        <v>2</v>
      </c>
      <c r="G35" s="52">
        <v>2060</v>
      </c>
      <c r="H35" s="1027">
        <f t="shared" si="0"/>
        <v>4120</v>
      </c>
      <c r="I35" s="310"/>
      <c r="J35" s="145" t="s">
        <v>2732</v>
      </c>
      <c r="K35" s="146" t="s">
        <v>2711</v>
      </c>
      <c r="L35" s="17"/>
      <c r="M35" s="19">
        <v>44664</v>
      </c>
      <c r="N35" s="16"/>
      <c r="O35" s="17"/>
      <c r="P35" s="19">
        <v>44677</v>
      </c>
      <c r="Q35" s="21">
        <v>44677</v>
      </c>
    </row>
    <row r="36" spans="2:17" s="9" customFormat="1" ht="19.7" customHeight="1">
      <c r="B36" s="16">
        <v>17</v>
      </c>
      <c r="C36" s="16" t="s">
        <v>2399</v>
      </c>
      <c r="D36" s="16" t="s">
        <v>2399</v>
      </c>
      <c r="E36" s="145" t="s">
        <v>2733</v>
      </c>
      <c r="F36" s="832">
        <v>2</v>
      </c>
      <c r="G36" s="52">
        <v>5386</v>
      </c>
      <c r="H36" s="1027">
        <f t="shared" si="0"/>
        <v>10772</v>
      </c>
      <c r="I36" s="310"/>
      <c r="J36" s="145" t="s">
        <v>2734</v>
      </c>
      <c r="K36" s="146" t="s">
        <v>2711</v>
      </c>
      <c r="L36" s="17"/>
      <c r="M36" s="19">
        <v>44664</v>
      </c>
      <c r="N36" s="16"/>
      <c r="O36" s="17"/>
      <c r="P36" s="19">
        <v>44677</v>
      </c>
      <c r="Q36" s="21">
        <v>44677</v>
      </c>
    </row>
    <row r="37" spans="2:17" s="9" customFormat="1" ht="19.7" customHeight="1">
      <c r="B37" s="16">
        <v>17</v>
      </c>
      <c r="C37" s="16" t="s">
        <v>2735</v>
      </c>
      <c r="D37" s="16" t="s">
        <v>2399</v>
      </c>
      <c r="E37" s="145" t="s">
        <v>2736</v>
      </c>
      <c r="F37" s="832">
        <v>1</v>
      </c>
      <c r="G37" s="52">
        <v>3640</v>
      </c>
      <c r="H37" s="1027">
        <f t="shared" si="0"/>
        <v>3640</v>
      </c>
      <c r="I37" s="310"/>
      <c r="J37" s="146" t="s">
        <v>1021</v>
      </c>
      <c r="K37" s="146" t="s">
        <v>2711</v>
      </c>
      <c r="L37" s="17"/>
      <c r="M37" s="19">
        <v>44664</v>
      </c>
      <c r="N37" s="16"/>
      <c r="O37" s="17"/>
      <c r="P37" s="19">
        <v>44677</v>
      </c>
      <c r="Q37" s="21">
        <v>44677</v>
      </c>
    </row>
    <row r="38" spans="2:17" s="9" customFormat="1" ht="19.7" customHeight="1">
      <c r="B38" s="16">
        <v>17</v>
      </c>
      <c r="C38" s="16" t="s">
        <v>2399</v>
      </c>
      <c r="D38" s="16" t="s">
        <v>2399</v>
      </c>
      <c r="E38" s="145" t="s">
        <v>2737</v>
      </c>
      <c r="F38" s="832">
        <v>1</v>
      </c>
      <c r="G38" s="52">
        <v>1960</v>
      </c>
      <c r="H38" s="1027">
        <f t="shared" si="0"/>
        <v>1960</v>
      </c>
      <c r="I38" s="310"/>
      <c r="J38" s="145" t="s">
        <v>2738</v>
      </c>
      <c r="K38" s="146" t="s">
        <v>2711</v>
      </c>
      <c r="L38" s="17"/>
      <c r="M38" s="19">
        <v>44664</v>
      </c>
      <c r="N38" s="16"/>
      <c r="O38" s="17"/>
      <c r="P38" s="19">
        <v>44677</v>
      </c>
      <c r="Q38" s="21">
        <v>44677</v>
      </c>
    </row>
    <row r="39" spans="2:17" s="9" customFormat="1" ht="19.7" customHeight="1">
      <c r="B39" s="16">
        <v>17</v>
      </c>
      <c r="C39" s="16" t="s">
        <v>2399</v>
      </c>
      <c r="D39" s="16" t="s">
        <v>2399</v>
      </c>
      <c r="E39" s="145" t="s">
        <v>2739</v>
      </c>
      <c r="F39" s="832">
        <v>1</v>
      </c>
      <c r="G39" s="52">
        <v>2690</v>
      </c>
      <c r="H39" s="1027">
        <f t="shared" si="0"/>
        <v>2690</v>
      </c>
      <c r="I39" s="310"/>
      <c r="J39" s="145" t="s">
        <v>2740</v>
      </c>
      <c r="K39" s="146" t="s">
        <v>2711</v>
      </c>
      <c r="L39" s="17"/>
      <c r="M39" s="19">
        <v>44664</v>
      </c>
      <c r="N39" s="16"/>
      <c r="O39" s="17"/>
      <c r="P39" s="19">
        <v>44677</v>
      </c>
      <c r="Q39" s="21">
        <v>44677</v>
      </c>
    </row>
    <row r="40" spans="2:17" s="9" customFormat="1" ht="19.7" customHeight="1">
      <c r="B40" s="16">
        <v>17</v>
      </c>
      <c r="C40" s="16" t="s">
        <v>2741</v>
      </c>
      <c r="D40" s="16" t="s">
        <v>2399</v>
      </c>
      <c r="E40" s="145" t="s">
        <v>553</v>
      </c>
      <c r="F40" s="832">
        <v>4</v>
      </c>
      <c r="G40" s="52">
        <v>147</v>
      </c>
      <c r="H40" s="1027">
        <f>F40*G40</f>
        <v>588</v>
      </c>
      <c r="I40" s="310"/>
      <c r="J40" s="146" t="s">
        <v>2742</v>
      </c>
      <c r="K40" s="146" t="s">
        <v>2711</v>
      </c>
      <c r="L40" s="17"/>
      <c r="M40" s="19">
        <v>44664</v>
      </c>
      <c r="N40" s="16"/>
      <c r="O40" s="17"/>
      <c r="P40" s="19">
        <v>44677</v>
      </c>
      <c r="Q40" s="21">
        <v>44677</v>
      </c>
    </row>
    <row r="41" spans="2:17" s="9" customFormat="1" ht="19.7" customHeight="1">
      <c r="B41" s="16">
        <v>16</v>
      </c>
      <c r="C41" s="16" t="s">
        <v>2399</v>
      </c>
      <c r="D41" s="16" t="s">
        <v>2399</v>
      </c>
      <c r="E41" s="145" t="s">
        <v>2743</v>
      </c>
      <c r="F41" s="832">
        <v>2</v>
      </c>
      <c r="G41" s="52">
        <v>3900</v>
      </c>
      <c r="H41" s="1027">
        <f t="shared" si="0"/>
        <v>7800</v>
      </c>
      <c r="I41" s="310"/>
      <c r="J41" s="146" t="s">
        <v>2744</v>
      </c>
      <c r="K41" s="146" t="s">
        <v>2711</v>
      </c>
      <c r="L41" s="17"/>
      <c r="M41" s="19">
        <v>44664</v>
      </c>
      <c r="N41" s="16"/>
      <c r="O41" s="17"/>
      <c r="P41" s="19">
        <v>44677</v>
      </c>
      <c r="Q41" s="21">
        <v>44677</v>
      </c>
    </row>
    <row r="42" spans="2:17" s="9" customFormat="1" ht="19.7" customHeight="1">
      <c r="B42" s="16">
        <v>16</v>
      </c>
      <c r="C42" s="16" t="s">
        <v>2399</v>
      </c>
      <c r="D42" s="16" t="s">
        <v>2399</v>
      </c>
      <c r="E42" s="145" t="s">
        <v>2745</v>
      </c>
      <c r="F42" s="832">
        <v>2</v>
      </c>
      <c r="G42" s="52">
        <v>2100</v>
      </c>
      <c r="H42" s="1027">
        <f t="shared" si="0"/>
        <v>4200</v>
      </c>
      <c r="I42" s="310"/>
      <c r="J42" s="145" t="s">
        <v>2746</v>
      </c>
      <c r="K42" s="146" t="s">
        <v>2711</v>
      </c>
      <c r="L42" s="17"/>
      <c r="M42" s="19">
        <v>44664</v>
      </c>
      <c r="N42" s="16"/>
      <c r="O42" s="17"/>
      <c r="P42" s="19">
        <v>44677</v>
      </c>
      <c r="Q42" s="21">
        <v>44677</v>
      </c>
    </row>
    <row r="43" spans="2:17" s="9" customFormat="1" ht="19.7" customHeight="1">
      <c r="B43" s="16"/>
      <c r="C43" s="16"/>
      <c r="D43" s="16"/>
      <c r="E43" s="145"/>
      <c r="F43" s="17"/>
      <c r="G43" s="52">
        <v>0</v>
      </c>
      <c r="H43" s="290">
        <f t="shared" si="0"/>
        <v>0</v>
      </c>
      <c r="I43" s="18"/>
      <c r="J43" s="54"/>
      <c r="K43" s="17"/>
      <c r="L43" s="17"/>
      <c r="M43" s="19"/>
      <c r="N43" s="16"/>
      <c r="O43" s="17"/>
      <c r="P43" s="19"/>
      <c r="Q43" s="21"/>
    </row>
    <row r="44" spans="2:17" s="9" customFormat="1" ht="19.7" customHeight="1">
      <c r="B44" s="16"/>
      <c r="C44" s="16"/>
      <c r="D44" s="16"/>
      <c r="E44" s="145"/>
      <c r="F44" s="17"/>
      <c r="G44" s="52">
        <v>0</v>
      </c>
      <c r="H44" s="290">
        <f t="shared" si="0"/>
        <v>0</v>
      </c>
      <c r="I44" s="18"/>
      <c r="J44" s="54"/>
      <c r="K44" s="17"/>
      <c r="L44" s="17"/>
      <c r="M44" s="19"/>
      <c r="N44" s="16"/>
      <c r="O44" s="17"/>
      <c r="P44" s="19"/>
      <c r="Q44" s="21"/>
    </row>
    <row r="45" spans="2:17" s="205" customFormat="1" ht="19.7" customHeight="1">
      <c r="B45" s="59">
        <v>17</v>
      </c>
      <c r="C45" s="59" t="s">
        <v>96</v>
      </c>
      <c r="D45" s="385" t="s">
        <v>80</v>
      </c>
      <c r="E45" s="202" t="s">
        <v>2747</v>
      </c>
      <c r="F45" s="64">
        <v>10</v>
      </c>
      <c r="G45" s="203">
        <v>50</v>
      </c>
      <c r="H45" s="293">
        <f t="shared" si="0"/>
        <v>500</v>
      </c>
      <c r="I45" s="61"/>
      <c r="J45" s="50" t="s">
        <v>2748</v>
      </c>
      <c r="K45" s="64" t="s">
        <v>2749</v>
      </c>
      <c r="L45" s="64"/>
      <c r="M45" s="204">
        <v>44669</v>
      </c>
      <c r="N45" s="59"/>
      <c r="O45" s="64"/>
      <c r="P45" s="204"/>
      <c r="Q45" s="206">
        <v>44678</v>
      </c>
    </row>
    <row r="46" spans="2:17" s="205" customFormat="1" ht="19.7" customHeight="1">
      <c r="B46" s="59">
        <v>17</v>
      </c>
      <c r="C46" s="59" t="s">
        <v>96</v>
      </c>
      <c r="D46" s="385" t="s">
        <v>80</v>
      </c>
      <c r="E46" s="202" t="s">
        <v>2750</v>
      </c>
      <c r="F46" s="64">
        <v>2</v>
      </c>
      <c r="G46" s="203">
        <v>180</v>
      </c>
      <c r="H46" s="293">
        <f t="shared" si="0"/>
        <v>360</v>
      </c>
      <c r="I46" s="61"/>
      <c r="J46" s="202" t="s">
        <v>992</v>
      </c>
      <c r="K46" s="64" t="s">
        <v>2749</v>
      </c>
      <c r="L46" s="64"/>
      <c r="M46" s="204">
        <v>44669</v>
      </c>
      <c r="N46" s="59"/>
      <c r="O46" s="64"/>
      <c r="P46" s="204"/>
      <c r="Q46" s="206">
        <v>44678</v>
      </c>
    </row>
    <row r="47" spans="2:17" s="9" customFormat="1" ht="19.7" customHeight="1">
      <c r="B47" s="16"/>
      <c r="C47" s="16"/>
      <c r="D47" s="16"/>
      <c r="E47" s="145"/>
      <c r="F47" s="17"/>
      <c r="G47" s="52">
        <v>0</v>
      </c>
      <c r="H47" s="290">
        <f t="shared" si="0"/>
        <v>0</v>
      </c>
      <c r="I47" s="18"/>
      <c r="J47" s="54"/>
      <c r="K47" s="17"/>
      <c r="L47" s="17"/>
      <c r="M47" s="19"/>
      <c r="N47" s="16"/>
      <c r="O47" s="17"/>
      <c r="P47" s="19"/>
      <c r="Q47" s="21"/>
    </row>
    <row r="48" spans="2:17" s="9" customFormat="1" ht="19.7" customHeight="1">
      <c r="B48" s="16">
        <v>17</v>
      </c>
      <c r="C48" s="16" t="s">
        <v>96</v>
      </c>
      <c r="D48" s="466" t="s">
        <v>2751</v>
      </c>
      <c r="E48" s="145" t="s">
        <v>2752</v>
      </c>
      <c r="F48" s="17">
        <v>2</v>
      </c>
      <c r="G48" s="52">
        <v>2896</v>
      </c>
      <c r="H48" s="290">
        <f t="shared" si="0"/>
        <v>5792</v>
      </c>
      <c r="I48" s="18"/>
      <c r="J48" s="54" t="s">
        <v>2753</v>
      </c>
      <c r="K48" s="64" t="s">
        <v>2749</v>
      </c>
      <c r="L48" s="17"/>
      <c r="M48" s="19">
        <v>44669</v>
      </c>
      <c r="N48" s="16"/>
      <c r="O48" s="56">
        <v>44679</v>
      </c>
      <c r="P48" s="19">
        <v>44691</v>
      </c>
      <c r="Q48" s="21">
        <v>44691</v>
      </c>
    </row>
    <row r="49" spans="2:17" s="9" customFormat="1" ht="19.7" customHeight="1">
      <c r="B49" s="16">
        <v>17</v>
      </c>
      <c r="C49" s="466" t="s">
        <v>2704</v>
      </c>
      <c r="D49" s="466" t="s">
        <v>80</v>
      </c>
      <c r="E49" s="145" t="s">
        <v>2705</v>
      </c>
      <c r="F49" s="17">
        <v>2</v>
      </c>
      <c r="G49" s="290">
        <v>40</v>
      </c>
      <c r="H49" s="1027">
        <f t="shared" si="0"/>
        <v>80</v>
      </c>
      <c r="I49" s="310"/>
      <c r="J49" s="145" t="s">
        <v>2706</v>
      </c>
      <c r="K49" s="146" t="s">
        <v>2694</v>
      </c>
      <c r="L49" s="17"/>
      <c r="M49" s="19">
        <v>44669</v>
      </c>
      <c r="N49" s="16"/>
      <c r="O49" s="56">
        <v>44679</v>
      </c>
      <c r="P49" s="19"/>
      <c r="Q49" s="21">
        <v>44678</v>
      </c>
    </row>
    <row r="50" spans="2:17" s="9" customFormat="1" ht="19.7" customHeight="1">
      <c r="B50" s="16"/>
      <c r="C50" s="16"/>
      <c r="D50" s="16"/>
      <c r="E50" s="145"/>
      <c r="F50" s="17"/>
      <c r="G50" s="52">
        <v>0</v>
      </c>
      <c r="H50" s="290">
        <f t="shared" si="0"/>
        <v>0</v>
      </c>
      <c r="I50" s="18"/>
      <c r="J50" s="54"/>
      <c r="K50" s="17"/>
      <c r="L50" s="17"/>
      <c r="M50" s="19"/>
      <c r="N50" s="16"/>
      <c r="O50" s="17"/>
      <c r="P50" s="19"/>
      <c r="Q50" s="21"/>
    </row>
    <row r="51" spans="2:17" s="9" customFormat="1" ht="19.7" customHeight="1">
      <c r="B51" s="16"/>
      <c r="C51" s="16"/>
      <c r="D51" s="16"/>
      <c r="E51" s="145"/>
      <c r="F51" s="17"/>
      <c r="G51" s="52">
        <v>0</v>
      </c>
      <c r="H51" s="290">
        <f t="shared" si="0"/>
        <v>0</v>
      </c>
      <c r="I51" s="18"/>
      <c r="J51" s="54"/>
      <c r="K51" s="17"/>
      <c r="L51" s="17"/>
      <c r="M51" s="19"/>
      <c r="N51" s="16"/>
      <c r="O51" s="17"/>
      <c r="P51" s="19"/>
      <c r="Q51" s="21"/>
    </row>
    <row r="52" spans="2:17" s="9" customFormat="1" ht="19.7" customHeight="1">
      <c r="B52" s="542">
        <v>15</v>
      </c>
      <c r="C52" s="542" t="s">
        <v>2399</v>
      </c>
      <c r="D52" s="542" t="s">
        <v>2399</v>
      </c>
      <c r="E52" s="543" t="s">
        <v>2754</v>
      </c>
      <c r="F52" s="1113">
        <v>0</v>
      </c>
      <c r="G52" s="1114">
        <v>7970</v>
      </c>
      <c r="H52" s="1115">
        <f t="shared" si="0"/>
        <v>0</v>
      </c>
      <c r="I52" s="1116"/>
      <c r="J52" s="325" t="s">
        <v>2755</v>
      </c>
      <c r="K52" s="1117" t="s">
        <v>2756</v>
      </c>
      <c r="L52" s="358"/>
      <c r="M52" s="351">
        <v>44666</v>
      </c>
      <c r="N52" s="542"/>
      <c r="O52" s="358"/>
      <c r="P52" s="351">
        <v>44677</v>
      </c>
      <c r="Q52" s="380"/>
    </row>
    <row r="53" spans="2:17" s="9" customFormat="1" ht="19.7" customHeight="1">
      <c r="B53" s="542">
        <v>15</v>
      </c>
      <c r="C53" s="542" t="s">
        <v>2399</v>
      </c>
      <c r="D53" s="542" t="s">
        <v>2399</v>
      </c>
      <c r="E53" s="543" t="s">
        <v>2757</v>
      </c>
      <c r="F53" s="1113">
        <v>0</v>
      </c>
      <c r="G53" s="1114">
        <v>7120</v>
      </c>
      <c r="H53" s="1115">
        <f t="shared" si="0"/>
        <v>0</v>
      </c>
      <c r="I53" s="1116"/>
      <c r="J53" s="543" t="s">
        <v>2758</v>
      </c>
      <c r="K53" s="1117" t="s">
        <v>2756</v>
      </c>
      <c r="L53" s="358"/>
      <c r="M53" s="351">
        <v>44666</v>
      </c>
      <c r="N53" s="542"/>
      <c r="O53" s="358"/>
      <c r="P53" s="351">
        <v>44677</v>
      </c>
      <c r="Q53" s="380"/>
    </row>
    <row r="54" spans="2:17" s="9" customFormat="1" ht="19.7" customHeight="1">
      <c r="B54" s="16">
        <v>17</v>
      </c>
      <c r="C54" s="16" t="s">
        <v>113</v>
      </c>
      <c r="D54" s="16" t="s">
        <v>2399</v>
      </c>
      <c r="E54" s="145" t="s">
        <v>2759</v>
      </c>
      <c r="F54" s="17">
        <v>8</v>
      </c>
      <c r="G54" s="52">
        <v>55</v>
      </c>
      <c r="H54" s="290">
        <f t="shared" si="0"/>
        <v>440</v>
      </c>
      <c r="I54" s="18"/>
      <c r="J54" s="54" t="s">
        <v>2760</v>
      </c>
      <c r="K54" s="146" t="s">
        <v>2711</v>
      </c>
      <c r="L54" s="17"/>
      <c r="M54" s="19">
        <v>44666</v>
      </c>
      <c r="N54" s="16"/>
      <c r="O54" s="17"/>
      <c r="P54" s="19">
        <v>44677</v>
      </c>
      <c r="Q54" s="21">
        <v>44677</v>
      </c>
    </row>
    <row r="55" spans="2:17" s="9" customFormat="1" ht="19.7" customHeight="1">
      <c r="B55" s="16"/>
      <c r="C55" s="16"/>
      <c r="D55" s="16"/>
      <c r="E55" s="145"/>
      <c r="F55" s="17"/>
      <c r="G55" s="52">
        <v>0</v>
      </c>
      <c r="H55" s="290">
        <f t="shared" si="0"/>
        <v>0</v>
      </c>
      <c r="I55" s="18"/>
      <c r="J55" s="54"/>
      <c r="K55" s="17"/>
      <c r="L55" s="17"/>
      <c r="M55" s="19"/>
      <c r="N55" s="16"/>
      <c r="O55" s="17"/>
      <c r="P55" s="19"/>
      <c r="Q55" s="21"/>
    </row>
    <row r="56" spans="2:17" s="9" customFormat="1" ht="19.7" customHeight="1">
      <c r="B56" s="16"/>
      <c r="C56" s="16"/>
      <c r="D56" s="16"/>
      <c r="E56" s="145"/>
      <c r="F56" s="17"/>
      <c r="G56" s="52">
        <v>0</v>
      </c>
      <c r="H56" s="290">
        <f>F56*G56</f>
        <v>0</v>
      </c>
      <c r="I56" s="18"/>
      <c r="J56" s="54"/>
      <c r="K56" s="17"/>
      <c r="L56" s="17"/>
      <c r="M56" s="19"/>
      <c r="N56" s="16"/>
      <c r="O56" s="17"/>
      <c r="P56" s="19"/>
      <c r="Q56" s="21"/>
    </row>
    <row r="57" spans="2:17" s="9" customFormat="1" ht="19.7" customHeight="1">
      <c r="B57" s="381">
        <v>15</v>
      </c>
      <c r="C57" s="381" t="s">
        <v>2399</v>
      </c>
      <c r="D57" s="381" t="s">
        <v>2399</v>
      </c>
      <c r="E57" s="357" t="s">
        <v>2761</v>
      </c>
      <c r="F57" s="292">
        <v>1</v>
      </c>
      <c r="G57" s="52">
        <v>8010</v>
      </c>
      <c r="H57" s="290">
        <f>F57*G57</f>
        <v>8010</v>
      </c>
      <c r="I57" s="18"/>
      <c r="J57" s="54" t="s">
        <v>2762</v>
      </c>
      <c r="K57" s="146" t="s">
        <v>2711</v>
      </c>
      <c r="L57" s="17"/>
      <c r="M57" s="19">
        <v>44670</v>
      </c>
      <c r="N57" s="16"/>
      <c r="O57" s="17"/>
      <c r="P57" s="19">
        <v>44677</v>
      </c>
      <c r="Q57" s="21">
        <v>44677</v>
      </c>
    </row>
    <row r="58" spans="2:17" s="9" customFormat="1" ht="19.7" customHeight="1">
      <c r="B58" s="381">
        <v>15</v>
      </c>
      <c r="C58" s="381" t="s">
        <v>2399</v>
      </c>
      <c r="D58" s="381" t="s">
        <v>2399</v>
      </c>
      <c r="E58" s="357" t="s">
        <v>2763</v>
      </c>
      <c r="F58" s="292">
        <v>1</v>
      </c>
      <c r="G58" s="52">
        <v>7170</v>
      </c>
      <c r="H58" s="290">
        <f>F58*G58</f>
        <v>7170</v>
      </c>
      <c r="I58" s="18"/>
      <c r="J58" s="202" t="s">
        <v>2764</v>
      </c>
      <c r="K58" s="146" t="s">
        <v>2711</v>
      </c>
      <c r="L58" s="17"/>
      <c r="M58" s="19">
        <v>44670</v>
      </c>
      <c r="N58" s="16"/>
      <c r="O58" s="17"/>
      <c r="P58" s="19">
        <v>44677</v>
      </c>
      <c r="Q58" s="21">
        <v>44677</v>
      </c>
    </row>
    <row r="59" spans="2:17" s="9" customFormat="1" ht="19.7" customHeight="1">
      <c r="B59" s="16"/>
      <c r="C59" s="16"/>
      <c r="D59" s="16"/>
      <c r="E59" s="145"/>
      <c r="F59" s="17"/>
      <c r="G59" s="52">
        <v>0</v>
      </c>
      <c r="H59" s="290">
        <f>F59*G59</f>
        <v>0</v>
      </c>
      <c r="I59" s="18"/>
      <c r="J59" s="54"/>
      <c r="K59" s="17"/>
      <c r="L59" s="17"/>
      <c r="M59" s="19"/>
      <c r="N59" s="16"/>
      <c r="O59" s="17"/>
      <c r="P59" s="19"/>
      <c r="Q59" s="21"/>
    </row>
    <row r="60" spans="2:17" s="9" customFormat="1" ht="19.7" customHeight="1">
      <c r="B60" s="381">
        <v>15</v>
      </c>
      <c r="C60" s="381" t="s">
        <v>2713</v>
      </c>
      <c r="D60" s="381" t="s">
        <v>2399</v>
      </c>
      <c r="E60" s="357" t="s">
        <v>2765</v>
      </c>
      <c r="F60" s="292">
        <v>1</v>
      </c>
      <c r="G60" s="203">
        <v>1040</v>
      </c>
      <c r="H60" s="514">
        <f>F60*G60</f>
        <v>1040</v>
      </c>
      <c r="I60" s="997"/>
      <c r="J60" s="202" t="s">
        <v>1010</v>
      </c>
      <c r="K60" s="146" t="s">
        <v>2711</v>
      </c>
      <c r="L60" s="17"/>
      <c r="M60" s="19">
        <v>44670</v>
      </c>
      <c r="N60" s="16"/>
      <c r="O60" s="17"/>
      <c r="P60" s="19">
        <v>44678</v>
      </c>
      <c r="Q60" s="21">
        <v>44679</v>
      </c>
    </row>
    <row r="61" spans="2:17" s="9" customFormat="1" ht="19.7" customHeight="1">
      <c r="B61" s="16"/>
      <c r="C61" s="16"/>
      <c r="D61" s="16"/>
      <c r="E61" s="145"/>
      <c r="F61" s="17"/>
      <c r="G61" s="52">
        <v>0</v>
      </c>
      <c r="H61" s="290">
        <f t="shared" si="0"/>
        <v>0</v>
      </c>
      <c r="I61" s="18"/>
      <c r="J61" s="54"/>
      <c r="K61" s="17"/>
      <c r="L61" s="17"/>
      <c r="M61" s="19"/>
      <c r="N61" s="16"/>
      <c r="O61" s="17"/>
      <c r="P61" s="19"/>
      <c r="Q61" s="21"/>
    </row>
    <row r="62" spans="2:17" s="9" customFormat="1" ht="19.7" customHeight="1">
      <c r="B62" s="16"/>
      <c r="C62" s="16"/>
      <c r="D62" s="16"/>
      <c r="E62" s="145"/>
      <c r="F62" s="17"/>
      <c r="G62" s="52">
        <v>0</v>
      </c>
      <c r="H62" s="290">
        <f t="shared" si="0"/>
        <v>0</v>
      </c>
      <c r="I62" s="18"/>
      <c r="J62" s="54"/>
      <c r="K62" s="17"/>
      <c r="L62" s="17"/>
      <c r="M62" s="19"/>
      <c r="N62" s="16"/>
      <c r="O62" s="17"/>
      <c r="P62" s="19"/>
      <c r="Q62" s="21"/>
    </row>
    <row r="63" spans="2:17" s="9" customFormat="1" ht="19.7" customHeight="1">
      <c r="B63" s="16"/>
      <c r="C63" s="16"/>
      <c r="D63" s="16"/>
      <c r="E63" s="145"/>
      <c r="F63" s="17"/>
      <c r="G63" s="52">
        <v>0</v>
      </c>
      <c r="H63" s="290">
        <f t="shared" si="0"/>
        <v>0</v>
      </c>
      <c r="I63" s="18"/>
      <c r="J63" s="54"/>
      <c r="K63" s="17"/>
      <c r="L63" s="17"/>
      <c r="M63" s="19"/>
      <c r="N63" s="16"/>
      <c r="O63" s="17"/>
      <c r="P63" s="19"/>
      <c r="Q63" s="21"/>
    </row>
    <row r="64" spans="2:17" s="9" customFormat="1" ht="19.7" customHeight="1">
      <c r="B64" s="16"/>
      <c r="C64" s="16"/>
      <c r="D64" s="16"/>
      <c r="E64" s="145"/>
      <c r="F64" s="17"/>
      <c r="G64" s="52">
        <v>0</v>
      </c>
      <c r="H64" s="290">
        <f t="shared" si="0"/>
        <v>0</v>
      </c>
      <c r="I64" s="18"/>
      <c r="J64" s="54"/>
      <c r="K64" s="17"/>
      <c r="L64" s="17"/>
      <c r="M64" s="19"/>
      <c r="N64" s="16"/>
      <c r="O64" s="17"/>
      <c r="P64" s="19"/>
      <c r="Q64" s="21"/>
    </row>
    <row r="65" spans="7:8">
      <c r="G65" s="11"/>
      <c r="H65" s="11"/>
    </row>
  </sheetData>
  <autoFilter ref="B8:O64" xr:uid="{3CA6B46B-66F6-4574-9B6D-99FCFBC9808C}"/>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5F405-873B-4F47-A121-4D680805DCEB}">
  <dimension ref="B2:Q87"/>
  <sheetViews>
    <sheetView zoomScale="85" zoomScaleNormal="85" workbookViewId="0">
      <pane xSplit="10" ySplit="9" topLeftCell="K74" activePane="bottomRight" state="frozen"/>
      <selection pane="topRight" activeCell="K1" sqref="K1"/>
      <selection pane="bottomLeft" activeCell="A9" sqref="A9"/>
      <selection pane="bottomRight" activeCell="Q87" sqref="Q87"/>
    </sheetView>
  </sheetViews>
  <sheetFormatPr defaultRowHeight="18.75"/>
  <cols>
    <col min="1" max="1" width="2.625" style="3" customWidth="1"/>
    <col min="2" max="2" width="18.75" style="9" bestFit="1" customWidth="1"/>
    <col min="3" max="3" width="14.375" style="3" bestFit="1" customWidth="1"/>
    <col min="4" max="4" width="13.125" style="3" bestFit="1" customWidth="1"/>
    <col min="5" max="5" width="51.125" style="3" bestFit="1" customWidth="1"/>
    <col min="6" max="6" width="6.25" style="3" customWidth="1"/>
    <col min="7" max="8" width="9.875" style="3" bestFit="1" customWidth="1"/>
    <col min="9" max="9" width="13.5" style="11" bestFit="1" customWidth="1"/>
    <col min="10" max="10" width="29.5" style="3" customWidth="1"/>
    <col min="11" max="11" width="23.625" style="3" customWidth="1"/>
    <col min="12" max="12" width="11" style="9" customWidth="1"/>
    <col min="13" max="13" width="13.75" style="10" customWidth="1"/>
    <col min="14" max="14" width="6.375" style="3" customWidth="1"/>
    <col min="15" max="15" width="13.25" style="11" customWidth="1"/>
    <col min="16" max="16" width="14.5" style="126" customWidth="1"/>
    <col min="17" max="17" width="15.625" style="288" customWidth="1"/>
    <col min="18" max="256" width="9" style="3"/>
    <col min="257" max="257" width="2.625" style="3" customWidth="1"/>
    <col min="258" max="258" width="18.75" style="3" bestFit="1" customWidth="1"/>
    <col min="259" max="259" width="14.375" style="3" bestFit="1" customWidth="1"/>
    <col min="260" max="260" width="13.125" style="3" bestFit="1" customWidth="1"/>
    <col min="261" max="261" width="51.125" style="3" bestFit="1" customWidth="1"/>
    <col min="262" max="262" width="6.25" style="3" customWidth="1"/>
    <col min="263" max="264" width="9.875" style="3" bestFit="1" customWidth="1"/>
    <col min="265" max="265" width="13.5" style="3" bestFit="1" customWidth="1"/>
    <col min="266" max="266" width="29.5" style="3" customWidth="1"/>
    <col min="267" max="267" width="23.625" style="3" customWidth="1"/>
    <col min="268" max="268" width="11"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18.75" style="3" bestFit="1" customWidth="1"/>
    <col min="515" max="515" width="14.375" style="3" bestFit="1" customWidth="1"/>
    <col min="516" max="516" width="13.125" style="3" bestFit="1" customWidth="1"/>
    <col min="517" max="517" width="51.125" style="3" bestFit="1" customWidth="1"/>
    <col min="518" max="518" width="6.25" style="3" customWidth="1"/>
    <col min="519" max="520" width="9.875" style="3" bestFit="1" customWidth="1"/>
    <col min="521" max="521" width="13.5" style="3" bestFit="1" customWidth="1"/>
    <col min="522" max="522" width="29.5" style="3" customWidth="1"/>
    <col min="523" max="523" width="23.625" style="3" customWidth="1"/>
    <col min="524" max="524" width="11"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18.75" style="3" bestFit="1" customWidth="1"/>
    <col min="771" max="771" width="14.375" style="3" bestFit="1" customWidth="1"/>
    <col min="772" max="772" width="13.125" style="3" bestFit="1" customWidth="1"/>
    <col min="773" max="773" width="51.125" style="3" bestFit="1" customWidth="1"/>
    <col min="774" max="774" width="6.25" style="3" customWidth="1"/>
    <col min="775" max="776" width="9.875" style="3" bestFit="1" customWidth="1"/>
    <col min="777" max="777" width="13.5" style="3" bestFit="1" customWidth="1"/>
    <col min="778" max="778" width="29.5" style="3" customWidth="1"/>
    <col min="779" max="779" width="23.625" style="3" customWidth="1"/>
    <col min="780" max="780" width="11"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18.75" style="3" bestFit="1" customWidth="1"/>
    <col min="1027" max="1027" width="14.375" style="3" bestFit="1" customWidth="1"/>
    <col min="1028" max="1028" width="13.125" style="3" bestFit="1" customWidth="1"/>
    <col min="1029" max="1029" width="51.125" style="3" bestFit="1" customWidth="1"/>
    <col min="1030" max="1030" width="6.25" style="3" customWidth="1"/>
    <col min="1031" max="1032" width="9.875" style="3" bestFit="1" customWidth="1"/>
    <col min="1033" max="1033" width="13.5" style="3" bestFit="1" customWidth="1"/>
    <col min="1034" max="1034" width="29.5" style="3" customWidth="1"/>
    <col min="1035" max="1035" width="23.625" style="3"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8.75" style="3" bestFit="1" customWidth="1"/>
    <col min="1283" max="1283" width="14.375" style="3" bestFit="1" customWidth="1"/>
    <col min="1284" max="1284" width="13.125" style="3" bestFit="1" customWidth="1"/>
    <col min="1285" max="1285" width="51.125" style="3" bestFit="1" customWidth="1"/>
    <col min="1286" max="1286" width="6.25" style="3" customWidth="1"/>
    <col min="1287" max="1288" width="9.875" style="3" bestFit="1" customWidth="1"/>
    <col min="1289" max="1289" width="13.5" style="3" bestFit="1" customWidth="1"/>
    <col min="1290" max="1290" width="29.5" style="3" customWidth="1"/>
    <col min="1291" max="1291" width="23.625" style="3"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8.75" style="3" bestFit="1" customWidth="1"/>
    <col min="1539" max="1539" width="14.375" style="3" bestFit="1" customWidth="1"/>
    <col min="1540" max="1540" width="13.125" style="3" bestFit="1" customWidth="1"/>
    <col min="1541" max="1541" width="51.125" style="3" bestFit="1" customWidth="1"/>
    <col min="1542" max="1542" width="6.25" style="3" customWidth="1"/>
    <col min="1543" max="1544" width="9.875" style="3" bestFit="1" customWidth="1"/>
    <col min="1545" max="1545" width="13.5" style="3" bestFit="1" customWidth="1"/>
    <col min="1546" max="1546" width="29.5" style="3" customWidth="1"/>
    <col min="1547" max="1547" width="23.625" style="3"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8.75" style="3" bestFit="1" customWidth="1"/>
    <col min="1795" max="1795" width="14.375" style="3" bestFit="1" customWidth="1"/>
    <col min="1796" max="1796" width="13.125" style="3" bestFit="1" customWidth="1"/>
    <col min="1797" max="1797" width="51.125" style="3" bestFit="1" customWidth="1"/>
    <col min="1798" max="1798" width="6.25" style="3" customWidth="1"/>
    <col min="1799" max="1800" width="9.875" style="3" bestFit="1" customWidth="1"/>
    <col min="1801" max="1801" width="13.5" style="3" bestFit="1" customWidth="1"/>
    <col min="1802" max="1802" width="29.5" style="3" customWidth="1"/>
    <col min="1803" max="1803" width="23.625" style="3"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8.75" style="3" bestFit="1" customWidth="1"/>
    <col min="2051" max="2051" width="14.375" style="3" bestFit="1" customWidth="1"/>
    <col min="2052" max="2052" width="13.125" style="3" bestFit="1" customWidth="1"/>
    <col min="2053" max="2053" width="51.125" style="3" bestFit="1" customWidth="1"/>
    <col min="2054" max="2054" width="6.25" style="3" customWidth="1"/>
    <col min="2055" max="2056" width="9.875" style="3" bestFit="1" customWidth="1"/>
    <col min="2057" max="2057" width="13.5" style="3" bestFit="1" customWidth="1"/>
    <col min="2058" max="2058" width="29.5" style="3" customWidth="1"/>
    <col min="2059" max="2059" width="23.625" style="3"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8.75" style="3" bestFit="1" customWidth="1"/>
    <col min="2307" max="2307" width="14.375" style="3" bestFit="1" customWidth="1"/>
    <col min="2308" max="2308" width="13.125" style="3" bestFit="1" customWidth="1"/>
    <col min="2309" max="2309" width="51.125" style="3" bestFit="1" customWidth="1"/>
    <col min="2310" max="2310" width="6.25" style="3" customWidth="1"/>
    <col min="2311" max="2312" width="9.875" style="3" bestFit="1" customWidth="1"/>
    <col min="2313" max="2313" width="13.5" style="3" bestFit="1" customWidth="1"/>
    <col min="2314" max="2314" width="29.5" style="3" customWidth="1"/>
    <col min="2315" max="2315" width="23.625" style="3"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8.75" style="3" bestFit="1" customWidth="1"/>
    <col min="2563" max="2563" width="14.375" style="3" bestFit="1" customWidth="1"/>
    <col min="2564" max="2564" width="13.125" style="3" bestFit="1" customWidth="1"/>
    <col min="2565" max="2565" width="51.125" style="3" bestFit="1" customWidth="1"/>
    <col min="2566" max="2566" width="6.25" style="3" customWidth="1"/>
    <col min="2567" max="2568" width="9.875" style="3" bestFit="1" customWidth="1"/>
    <col min="2569" max="2569" width="13.5" style="3" bestFit="1" customWidth="1"/>
    <col min="2570" max="2570" width="29.5" style="3" customWidth="1"/>
    <col min="2571" max="2571" width="23.625" style="3"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8.75" style="3" bestFit="1" customWidth="1"/>
    <col min="2819" max="2819" width="14.375" style="3" bestFit="1" customWidth="1"/>
    <col min="2820" max="2820" width="13.125" style="3" bestFit="1" customWidth="1"/>
    <col min="2821" max="2821" width="51.125" style="3" bestFit="1" customWidth="1"/>
    <col min="2822" max="2822" width="6.25" style="3" customWidth="1"/>
    <col min="2823" max="2824" width="9.875" style="3" bestFit="1" customWidth="1"/>
    <col min="2825" max="2825" width="13.5" style="3" bestFit="1" customWidth="1"/>
    <col min="2826" max="2826" width="29.5" style="3" customWidth="1"/>
    <col min="2827" max="2827" width="23.625" style="3"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8.75" style="3" bestFit="1" customWidth="1"/>
    <col min="3075" max="3075" width="14.375" style="3" bestFit="1" customWidth="1"/>
    <col min="3076" max="3076" width="13.125" style="3" bestFit="1" customWidth="1"/>
    <col min="3077" max="3077" width="51.125" style="3" bestFit="1" customWidth="1"/>
    <col min="3078" max="3078" width="6.25" style="3" customWidth="1"/>
    <col min="3079" max="3080" width="9.875" style="3" bestFit="1" customWidth="1"/>
    <col min="3081" max="3081" width="13.5" style="3" bestFit="1" customWidth="1"/>
    <col min="3082" max="3082" width="29.5" style="3" customWidth="1"/>
    <col min="3083" max="3083" width="23.625" style="3"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8.75" style="3" bestFit="1" customWidth="1"/>
    <col min="3331" max="3331" width="14.375" style="3" bestFit="1" customWidth="1"/>
    <col min="3332" max="3332" width="13.125" style="3" bestFit="1" customWidth="1"/>
    <col min="3333" max="3333" width="51.125" style="3" bestFit="1" customWidth="1"/>
    <col min="3334" max="3334" width="6.25" style="3" customWidth="1"/>
    <col min="3335" max="3336" width="9.875" style="3" bestFit="1" customWidth="1"/>
    <col min="3337" max="3337" width="13.5" style="3" bestFit="1" customWidth="1"/>
    <col min="3338" max="3338" width="29.5" style="3" customWidth="1"/>
    <col min="3339" max="3339" width="23.625" style="3"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8.75" style="3" bestFit="1" customWidth="1"/>
    <col min="3587" max="3587" width="14.375" style="3" bestFit="1" customWidth="1"/>
    <col min="3588" max="3588" width="13.125" style="3" bestFit="1" customWidth="1"/>
    <col min="3589" max="3589" width="51.125" style="3" bestFit="1" customWidth="1"/>
    <col min="3590" max="3590" width="6.25" style="3" customWidth="1"/>
    <col min="3591" max="3592" width="9.875" style="3" bestFit="1" customWidth="1"/>
    <col min="3593" max="3593" width="13.5" style="3" bestFit="1" customWidth="1"/>
    <col min="3594" max="3594" width="29.5" style="3" customWidth="1"/>
    <col min="3595" max="3595" width="23.625" style="3"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8.75" style="3" bestFit="1" customWidth="1"/>
    <col min="3843" max="3843" width="14.375" style="3" bestFit="1" customWidth="1"/>
    <col min="3844" max="3844" width="13.125" style="3" bestFit="1" customWidth="1"/>
    <col min="3845" max="3845" width="51.125" style="3" bestFit="1" customWidth="1"/>
    <col min="3846" max="3846" width="6.25" style="3" customWidth="1"/>
    <col min="3847" max="3848" width="9.875" style="3" bestFit="1" customWidth="1"/>
    <col min="3849" max="3849" width="13.5" style="3" bestFit="1" customWidth="1"/>
    <col min="3850" max="3850" width="29.5" style="3" customWidth="1"/>
    <col min="3851" max="3851" width="23.625" style="3"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8.75" style="3" bestFit="1" customWidth="1"/>
    <col min="4099" max="4099" width="14.375" style="3" bestFit="1" customWidth="1"/>
    <col min="4100" max="4100" width="13.125" style="3" bestFit="1" customWidth="1"/>
    <col min="4101" max="4101" width="51.125" style="3" bestFit="1" customWidth="1"/>
    <col min="4102" max="4102" width="6.25" style="3" customWidth="1"/>
    <col min="4103" max="4104" width="9.875" style="3" bestFit="1" customWidth="1"/>
    <col min="4105" max="4105" width="13.5" style="3" bestFit="1" customWidth="1"/>
    <col min="4106" max="4106" width="29.5" style="3" customWidth="1"/>
    <col min="4107" max="4107" width="23.625" style="3"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8.75" style="3" bestFit="1" customWidth="1"/>
    <col min="4355" max="4355" width="14.375" style="3" bestFit="1" customWidth="1"/>
    <col min="4356" max="4356" width="13.125" style="3" bestFit="1" customWidth="1"/>
    <col min="4357" max="4357" width="51.125" style="3" bestFit="1" customWidth="1"/>
    <col min="4358" max="4358" width="6.25" style="3" customWidth="1"/>
    <col min="4359" max="4360" width="9.875" style="3" bestFit="1" customWidth="1"/>
    <col min="4361" max="4361" width="13.5" style="3" bestFit="1" customWidth="1"/>
    <col min="4362" max="4362" width="29.5" style="3" customWidth="1"/>
    <col min="4363" max="4363" width="23.625" style="3"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8.75" style="3" bestFit="1" customWidth="1"/>
    <col min="4611" max="4611" width="14.375" style="3" bestFit="1" customWidth="1"/>
    <col min="4612" max="4612" width="13.125" style="3" bestFit="1" customWidth="1"/>
    <col min="4613" max="4613" width="51.125" style="3" bestFit="1" customWidth="1"/>
    <col min="4614" max="4614" width="6.25" style="3" customWidth="1"/>
    <col min="4615" max="4616" width="9.875" style="3" bestFit="1" customWidth="1"/>
    <col min="4617" max="4617" width="13.5" style="3" bestFit="1" customWidth="1"/>
    <col min="4618" max="4618" width="29.5" style="3" customWidth="1"/>
    <col min="4619" max="4619" width="23.625" style="3"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8.75" style="3" bestFit="1" customWidth="1"/>
    <col min="4867" max="4867" width="14.375" style="3" bestFit="1" customWidth="1"/>
    <col min="4868" max="4868" width="13.125" style="3" bestFit="1" customWidth="1"/>
    <col min="4869" max="4869" width="51.125" style="3" bestFit="1" customWidth="1"/>
    <col min="4870" max="4870" width="6.25" style="3" customWidth="1"/>
    <col min="4871" max="4872" width="9.875" style="3" bestFit="1" customWidth="1"/>
    <col min="4873" max="4873" width="13.5" style="3" bestFit="1" customWidth="1"/>
    <col min="4874" max="4874" width="29.5" style="3" customWidth="1"/>
    <col min="4875" max="4875" width="23.625" style="3"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8.75" style="3" bestFit="1" customWidth="1"/>
    <col min="5123" max="5123" width="14.375" style="3" bestFit="1" customWidth="1"/>
    <col min="5124" max="5124" width="13.125" style="3" bestFit="1" customWidth="1"/>
    <col min="5125" max="5125" width="51.125" style="3" bestFit="1" customWidth="1"/>
    <col min="5126" max="5126" width="6.25" style="3" customWidth="1"/>
    <col min="5127" max="5128" width="9.875" style="3" bestFit="1" customWidth="1"/>
    <col min="5129" max="5129" width="13.5" style="3" bestFit="1" customWidth="1"/>
    <col min="5130" max="5130" width="29.5" style="3" customWidth="1"/>
    <col min="5131" max="5131" width="23.625" style="3"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8.75" style="3" bestFit="1" customWidth="1"/>
    <col min="5379" max="5379" width="14.375" style="3" bestFit="1" customWidth="1"/>
    <col min="5380" max="5380" width="13.125" style="3" bestFit="1" customWidth="1"/>
    <col min="5381" max="5381" width="51.125" style="3" bestFit="1" customWidth="1"/>
    <col min="5382" max="5382" width="6.25" style="3" customWidth="1"/>
    <col min="5383" max="5384" width="9.875" style="3" bestFit="1" customWidth="1"/>
    <col min="5385" max="5385" width="13.5" style="3" bestFit="1" customWidth="1"/>
    <col min="5386" max="5386" width="29.5" style="3" customWidth="1"/>
    <col min="5387" max="5387" width="23.625" style="3"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8.75" style="3" bestFit="1" customWidth="1"/>
    <col min="5635" max="5635" width="14.375" style="3" bestFit="1" customWidth="1"/>
    <col min="5636" max="5636" width="13.125" style="3" bestFit="1" customWidth="1"/>
    <col min="5637" max="5637" width="51.125" style="3" bestFit="1" customWidth="1"/>
    <col min="5638" max="5638" width="6.25" style="3" customWidth="1"/>
    <col min="5639" max="5640" width="9.875" style="3" bestFit="1" customWidth="1"/>
    <col min="5641" max="5641" width="13.5" style="3" bestFit="1" customWidth="1"/>
    <col min="5642" max="5642" width="29.5" style="3" customWidth="1"/>
    <col min="5643" max="5643" width="23.625" style="3"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8.75" style="3" bestFit="1" customWidth="1"/>
    <col min="5891" max="5891" width="14.375" style="3" bestFit="1" customWidth="1"/>
    <col min="5892" max="5892" width="13.125" style="3" bestFit="1" customWidth="1"/>
    <col min="5893" max="5893" width="51.125" style="3" bestFit="1" customWidth="1"/>
    <col min="5894" max="5894" width="6.25" style="3" customWidth="1"/>
    <col min="5895" max="5896" width="9.875" style="3" bestFit="1" customWidth="1"/>
    <col min="5897" max="5897" width="13.5" style="3" bestFit="1" customWidth="1"/>
    <col min="5898" max="5898" width="29.5" style="3" customWidth="1"/>
    <col min="5899" max="5899" width="23.625" style="3"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8.75" style="3" bestFit="1" customWidth="1"/>
    <col min="6147" max="6147" width="14.375" style="3" bestFit="1" customWidth="1"/>
    <col min="6148" max="6148" width="13.125" style="3" bestFit="1" customWidth="1"/>
    <col min="6149" max="6149" width="51.125" style="3" bestFit="1" customWidth="1"/>
    <col min="6150" max="6150" width="6.25" style="3" customWidth="1"/>
    <col min="6151" max="6152" width="9.875" style="3" bestFit="1" customWidth="1"/>
    <col min="6153" max="6153" width="13.5" style="3" bestFit="1" customWidth="1"/>
    <col min="6154" max="6154" width="29.5" style="3" customWidth="1"/>
    <col min="6155" max="6155" width="23.625" style="3"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8.75" style="3" bestFit="1" customWidth="1"/>
    <col min="6403" max="6403" width="14.375" style="3" bestFit="1" customWidth="1"/>
    <col min="6404" max="6404" width="13.125" style="3" bestFit="1" customWidth="1"/>
    <col min="6405" max="6405" width="51.125" style="3" bestFit="1" customWidth="1"/>
    <col min="6406" max="6406" width="6.25" style="3" customWidth="1"/>
    <col min="6407" max="6408" width="9.875" style="3" bestFit="1" customWidth="1"/>
    <col min="6409" max="6409" width="13.5" style="3" bestFit="1" customWidth="1"/>
    <col min="6410" max="6410" width="29.5" style="3" customWidth="1"/>
    <col min="6411" max="6411" width="23.625" style="3"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8.75" style="3" bestFit="1" customWidth="1"/>
    <col min="6659" max="6659" width="14.375" style="3" bestFit="1" customWidth="1"/>
    <col min="6660" max="6660" width="13.125" style="3" bestFit="1" customWidth="1"/>
    <col min="6661" max="6661" width="51.125" style="3" bestFit="1" customWidth="1"/>
    <col min="6662" max="6662" width="6.25" style="3" customWidth="1"/>
    <col min="6663" max="6664" width="9.875" style="3" bestFit="1" customWidth="1"/>
    <col min="6665" max="6665" width="13.5" style="3" bestFit="1" customWidth="1"/>
    <col min="6666" max="6666" width="29.5" style="3" customWidth="1"/>
    <col min="6667" max="6667" width="23.625" style="3"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8.75" style="3" bestFit="1" customWidth="1"/>
    <col min="6915" max="6915" width="14.375" style="3" bestFit="1" customWidth="1"/>
    <col min="6916" max="6916" width="13.125" style="3" bestFit="1" customWidth="1"/>
    <col min="6917" max="6917" width="51.125" style="3" bestFit="1" customWidth="1"/>
    <col min="6918" max="6918" width="6.25" style="3" customWidth="1"/>
    <col min="6919" max="6920" width="9.875" style="3" bestFit="1" customWidth="1"/>
    <col min="6921" max="6921" width="13.5" style="3" bestFit="1" customWidth="1"/>
    <col min="6922" max="6922" width="29.5" style="3" customWidth="1"/>
    <col min="6923" max="6923" width="23.625" style="3"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8.75" style="3" bestFit="1" customWidth="1"/>
    <col min="7171" max="7171" width="14.375" style="3" bestFit="1" customWidth="1"/>
    <col min="7172" max="7172" width="13.125" style="3" bestFit="1" customWidth="1"/>
    <col min="7173" max="7173" width="51.125" style="3" bestFit="1" customWidth="1"/>
    <col min="7174" max="7174" width="6.25" style="3" customWidth="1"/>
    <col min="7175" max="7176" width="9.875" style="3" bestFit="1" customWidth="1"/>
    <col min="7177" max="7177" width="13.5" style="3" bestFit="1" customWidth="1"/>
    <col min="7178" max="7178" width="29.5" style="3" customWidth="1"/>
    <col min="7179" max="7179" width="23.625" style="3"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8.75" style="3" bestFit="1" customWidth="1"/>
    <col min="7427" max="7427" width="14.375" style="3" bestFit="1" customWidth="1"/>
    <col min="7428" max="7428" width="13.125" style="3" bestFit="1" customWidth="1"/>
    <col min="7429" max="7429" width="51.125" style="3" bestFit="1" customWidth="1"/>
    <col min="7430" max="7430" width="6.25" style="3" customWidth="1"/>
    <col min="7431" max="7432" width="9.875" style="3" bestFit="1" customWidth="1"/>
    <col min="7433" max="7433" width="13.5" style="3" bestFit="1" customWidth="1"/>
    <col min="7434" max="7434" width="29.5" style="3" customWidth="1"/>
    <col min="7435" max="7435" width="23.625" style="3"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8.75" style="3" bestFit="1" customWidth="1"/>
    <col min="7683" max="7683" width="14.375" style="3" bestFit="1" customWidth="1"/>
    <col min="7684" max="7684" width="13.125" style="3" bestFit="1" customWidth="1"/>
    <col min="7685" max="7685" width="51.125" style="3" bestFit="1" customWidth="1"/>
    <col min="7686" max="7686" width="6.25" style="3" customWidth="1"/>
    <col min="7687" max="7688" width="9.875" style="3" bestFit="1" customWidth="1"/>
    <col min="7689" max="7689" width="13.5" style="3" bestFit="1" customWidth="1"/>
    <col min="7690" max="7690" width="29.5" style="3" customWidth="1"/>
    <col min="7691" max="7691" width="23.625" style="3"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8.75" style="3" bestFit="1" customWidth="1"/>
    <col min="7939" max="7939" width="14.375" style="3" bestFit="1" customWidth="1"/>
    <col min="7940" max="7940" width="13.125" style="3" bestFit="1" customWidth="1"/>
    <col min="7941" max="7941" width="51.125" style="3" bestFit="1" customWidth="1"/>
    <col min="7942" max="7942" width="6.25" style="3" customWidth="1"/>
    <col min="7943" max="7944" width="9.875" style="3" bestFit="1" customWidth="1"/>
    <col min="7945" max="7945" width="13.5" style="3" bestFit="1" customWidth="1"/>
    <col min="7946" max="7946" width="29.5" style="3" customWidth="1"/>
    <col min="7947" max="7947" width="23.625" style="3"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8.75" style="3" bestFit="1" customWidth="1"/>
    <col min="8195" max="8195" width="14.375" style="3" bestFit="1" customWidth="1"/>
    <col min="8196" max="8196" width="13.125" style="3" bestFit="1" customWidth="1"/>
    <col min="8197" max="8197" width="51.125" style="3" bestFit="1" customWidth="1"/>
    <col min="8198" max="8198" width="6.25" style="3" customWidth="1"/>
    <col min="8199" max="8200" width="9.875" style="3" bestFit="1" customWidth="1"/>
    <col min="8201" max="8201" width="13.5" style="3" bestFit="1" customWidth="1"/>
    <col min="8202" max="8202" width="29.5" style="3" customWidth="1"/>
    <col min="8203" max="8203" width="23.625" style="3"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8.75" style="3" bestFit="1" customWidth="1"/>
    <col min="8451" max="8451" width="14.375" style="3" bestFit="1" customWidth="1"/>
    <col min="8452" max="8452" width="13.125" style="3" bestFit="1" customWidth="1"/>
    <col min="8453" max="8453" width="51.125" style="3" bestFit="1" customWidth="1"/>
    <col min="8454" max="8454" width="6.25" style="3" customWidth="1"/>
    <col min="8455" max="8456" width="9.875" style="3" bestFit="1" customWidth="1"/>
    <col min="8457" max="8457" width="13.5" style="3" bestFit="1" customWidth="1"/>
    <col min="8458" max="8458" width="29.5" style="3" customWidth="1"/>
    <col min="8459" max="8459" width="23.625" style="3"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8.75" style="3" bestFit="1" customWidth="1"/>
    <col min="8707" max="8707" width="14.375" style="3" bestFit="1" customWidth="1"/>
    <col min="8708" max="8708" width="13.125" style="3" bestFit="1" customWidth="1"/>
    <col min="8709" max="8709" width="51.125" style="3" bestFit="1" customWidth="1"/>
    <col min="8710" max="8710" width="6.25" style="3" customWidth="1"/>
    <col min="8711" max="8712" width="9.875" style="3" bestFit="1" customWidth="1"/>
    <col min="8713" max="8713" width="13.5" style="3" bestFit="1" customWidth="1"/>
    <col min="8714" max="8714" width="29.5" style="3" customWidth="1"/>
    <col min="8715" max="8715" width="23.625" style="3"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8.75" style="3" bestFit="1" customWidth="1"/>
    <col min="8963" max="8963" width="14.375" style="3" bestFit="1" customWidth="1"/>
    <col min="8964" max="8964" width="13.125" style="3" bestFit="1" customWidth="1"/>
    <col min="8965" max="8965" width="51.125" style="3" bestFit="1" customWidth="1"/>
    <col min="8966" max="8966" width="6.25" style="3" customWidth="1"/>
    <col min="8967" max="8968" width="9.875" style="3" bestFit="1" customWidth="1"/>
    <col min="8969" max="8969" width="13.5" style="3" bestFit="1" customWidth="1"/>
    <col min="8970" max="8970" width="29.5" style="3" customWidth="1"/>
    <col min="8971" max="8971" width="23.625" style="3"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8.75" style="3" bestFit="1" customWidth="1"/>
    <col min="9219" max="9219" width="14.375" style="3" bestFit="1" customWidth="1"/>
    <col min="9220" max="9220" width="13.125" style="3" bestFit="1" customWidth="1"/>
    <col min="9221" max="9221" width="51.125" style="3" bestFit="1" customWidth="1"/>
    <col min="9222" max="9222" width="6.25" style="3" customWidth="1"/>
    <col min="9223" max="9224" width="9.875" style="3" bestFit="1" customWidth="1"/>
    <col min="9225" max="9225" width="13.5" style="3" bestFit="1" customWidth="1"/>
    <col min="9226" max="9226" width="29.5" style="3" customWidth="1"/>
    <col min="9227" max="9227" width="23.625" style="3"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8.75" style="3" bestFit="1" customWidth="1"/>
    <col min="9475" max="9475" width="14.375" style="3" bestFit="1" customWidth="1"/>
    <col min="9476" max="9476" width="13.125" style="3" bestFit="1" customWidth="1"/>
    <col min="9477" max="9477" width="51.125" style="3" bestFit="1" customWidth="1"/>
    <col min="9478" max="9478" width="6.25" style="3" customWidth="1"/>
    <col min="9479" max="9480" width="9.875" style="3" bestFit="1" customWidth="1"/>
    <col min="9481" max="9481" width="13.5" style="3" bestFit="1" customWidth="1"/>
    <col min="9482" max="9482" width="29.5" style="3" customWidth="1"/>
    <col min="9483" max="9483" width="23.625" style="3"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8.75" style="3" bestFit="1" customWidth="1"/>
    <col min="9731" max="9731" width="14.375" style="3" bestFit="1" customWidth="1"/>
    <col min="9732" max="9732" width="13.125" style="3" bestFit="1" customWidth="1"/>
    <col min="9733" max="9733" width="51.125" style="3" bestFit="1" customWidth="1"/>
    <col min="9734" max="9734" width="6.25" style="3" customWidth="1"/>
    <col min="9735" max="9736" width="9.875" style="3" bestFit="1" customWidth="1"/>
    <col min="9737" max="9737" width="13.5" style="3" bestFit="1" customWidth="1"/>
    <col min="9738" max="9738" width="29.5" style="3" customWidth="1"/>
    <col min="9739" max="9739" width="23.625" style="3"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8.75" style="3" bestFit="1" customWidth="1"/>
    <col min="9987" max="9987" width="14.375" style="3" bestFit="1" customWidth="1"/>
    <col min="9988" max="9988" width="13.125" style="3" bestFit="1" customWidth="1"/>
    <col min="9989" max="9989" width="51.125" style="3" bestFit="1" customWidth="1"/>
    <col min="9990" max="9990" width="6.25" style="3" customWidth="1"/>
    <col min="9991" max="9992" width="9.875" style="3" bestFit="1" customWidth="1"/>
    <col min="9993" max="9993" width="13.5" style="3" bestFit="1" customWidth="1"/>
    <col min="9994" max="9994" width="29.5" style="3" customWidth="1"/>
    <col min="9995" max="9995" width="23.625" style="3"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8.75" style="3" bestFit="1" customWidth="1"/>
    <col min="10243" max="10243" width="14.375" style="3" bestFit="1" customWidth="1"/>
    <col min="10244" max="10244" width="13.125" style="3" bestFit="1" customWidth="1"/>
    <col min="10245" max="10245" width="51.125" style="3" bestFit="1" customWidth="1"/>
    <col min="10246" max="10246" width="6.25" style="3" customWidth="1"/>
    <col min="10247" max="10248" width="9.875" style="3" bestFit="1" customWidth="1"/>
    <col min="10249" max="10249" width="13.5" style="3" bestFit="1" customWidth="1"/>
    <col min="10250" max="10250" width="29.5" style="3" customWidth="1"/>
    <col min="10251" max="10251" width="23.625" style="3"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8.75" style="3" bestFit="1" customWidth="1"/>
    <col min="10499" max="10499" width="14.375" style="3" bestFit="1" customWidth="1"/>
    <col min="10500" max="10500" width="13.125" style="3" bestFit="1" customWidth="1"/>
    <col min="10501" max="10501" width="51.125" style="3" bestFit="1" customWidth="1"/>
    <col min="10502" max="10502" width="6.25" style="3" customWidth="1"/>
    <col min="10503" max="10504" width="9.875" style="3" bestFit="1" customWidth="1"/>
    <col min="10505" max="10505" width="13.5" style="3" bestFit="1" customWidth="1"/>
    <col min="10506" max="10506" width="29.5" style="3" customWidth="1"/>
    <col min="10507" max="10507" width="23.625" style="3"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8.75" style="3" bestFit="1" customWidth="1"/>
    <col min="10755" max="10755" width="14.375" style="3" bestFit="1" customWidth="1"/>
    <col min="10756" max="10756" width="13.125" style="3" bestFit="1" customWidth="1"/>
    <col min="10757" max="10757" width="51.125" style="3" bestFit="1" customWidth="1"/>
    <col min="10758" max="10758" width="6.25" style="3" customWidth="1"/>
    <col min="10759" max="10760" width="9.875" style="3" bestFit="1" customWidth="1"/>
    <col min="10761" max="10761" width="13.5" style="3" bestFit="1" customWidth="1"/>
    <col min="10762" max="10762" width="29.5" style="3" customWidth="1"/>
    <col min="10763" max="10763" width="23.625" style="3"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8.75" style="3" bestFit="1" customWidth="1"/>
    <col min="11011" max="11011" width="14.375" style="3" bestFit="1" customWidth="1"/>
    <col min="11012" max="11012" width="13.125" style="3" bestFit="1" customWidth="1"/>
    <col min="11013" max="11013" width="51.125" style="3" bestFit="1" customWidth="1"/>
    <col min="11014" max="11014" width="6.25" style="3" customWidth="1"/>
    <col min="11015" max="11016" width="9.875" style="3" bestFit="1" customWidth="1"/>
    <col min="11017" max="11017" width="13.5" style="3" bestFit="1" customWidth="1"/>
    <col min="11018" max="11018" width="29.5" style="3" customWidth="1"/>
    <col min="11019" max="11019" width="23.625" style="3"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8.75" style="3" bestFit="1" customWidth="1"/>
    <col min="11267" max="11267" width="14.375" style="3" bestFit="1" customWidth="1"/>
    <col min="11268" max="11268" width="13.125" style="3" bestFit="1" customWidth="1"/>
    <col min="11269" max="11269" width="51.125" style="3" bestFit="1" customWidth="1"/>
    <col min="11270" max="11270" width="6.25" style="3" customWidth="1"/>
    <col min="11271" max="11272" width="9.875" style="3" bestFit="1" customWidth="1"/>
    <col min="11273" max="11273" width="13.5" style="3" bestFit="1" customWidth="1"/>
    <col min="11274" max="11274" width="29.5" style="3" customWidth="1"/>
    <col min="11275" max="11275" width="23.625" style="3"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8.75" style="3" bestFit="1" customWidth="1"/>
    <col min="11523" max="11523" width="14.375" style="3" bestFit="1" customWidth="1"/>
    <col min="11524" max="11524" width="13.125" style="3" bestFit="1" customWidth="1"/>
    <col min="11525" max="11525" width="51.125" style="3" bestFit="1" customWidth="1"/>
    <col min="11526" max="11526" width="6.25" style="3" customWidth="1"/>
    <col min="11527" max="11528" width="9.875" style="3" bestFit="1" customWidth="1"/>
    <col min="11529" max="11529" width="13.5" style="3" bestFit="1" customWidth="1"/>
    <col min="11530" max="11530" width="29.5" style="3" customWidth="1"/>
    <col min="11531" max="11531" width="23.625" style="3"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8.75" style="3" bestFit="1" customWidth="1"/>
    <col min="11779" max="11779" width="14.375" style="3" bestFit="1" customWidth="1"/>
    <col min="11780" max="11780" width="13.125" style="3" bestFit="1" customWidth="1"/>
    <col min="11781" max="11781" width="51.125" style="3" bestFit="1" customWidth="1"/>
    <col min="11782" max="11782" width="6.25" style="3" customWidth="1"/>
    <col min="11783" max="11784" width="9.875" style="3" bestFit="1" customWidth="1"/>
    <col min="11785" max="11785" width="13.5" style="3" bestFit="1" customWidth="1"/>
    <col min="11786" max="11786" width="29.5" style="3" customWidth="1"/>
    <col min="11787" max="11787" width="23.625" style="3"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8.75" style="3" bestFit="1" customWidth="1"/>
    <col min="12035" max="12035" width="14.375" style="3" bestFit="1" customWidth="1"/>
    <col min="12036" max="12036" width="13.125" style="3" bestFit="1" customWidth="1"/>
    <col min="12037" max="12037" width="51.125" style="3" bestFit="1" customWidth="1"/>
    <col min="12038" max="12038" width="6.25" style="3" customWidth="1"/>
    <col min="12039" max="12040" width="9.875" style="3" bestFit="1" customWidth="1"/>
    <col min="12041" max="12041" width="13.5" style="3" bestFit="1" customWidth="1"/>
    <col min="12042" max="12042" width="29.5" style="3" customWidth="1"/>
    <col min="12043" max="12043" width="23.625" style="3"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8.75" style="3" bestFit="1" customWidth="1"/>
    <col min="12291" max="12291" width="14.375" style="3" bestFit="1" customWidth="1"/>
    <col min="12292" max="12292" width="13.125" style="3" bestFit="1" customWidth="1"/>
    <col min="12293" max="12293" width="51.125" style="3" bestFit="1" customWidth="1"/>
    <col min="12294" max="12294" width="6.25" style="3" customWidth="1"/>
    <col min="12295" max="12296" width="9.875" style="3" bestFit="1" customWidth="1"/>
    <col min="12297" max="12297" width="13.5" style="3" bestFit="1" customWidth="1"/>
    <col min="12298" max="12298" width="29.5" style="3" customWidth="1"/>
    <col min="12299" max="12299" width="23.625" style="3"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8.75" style="3" bestFit="1" customWidth="1"/>
    <col min="12547" max="12547" width="14.375" style="3" bestFit="1" customWidth="1"/>
    <col min="12548" max="12548" width="13.125" style="3" bestFit="1" customWidth="1"/>
    <col min="12549" max="12549" width="51.125" style="3" bestFit="1" customWidth="1"/>
    <col min="12550" max="12550" width="6.25" style="3" customWidth="1"/>
    <col min="12551" max="12552" width="9.875" style="3" bestFit="1" customWidth="1"/>
    <col min="12553" max="12553" width="13.5" style="3" bestFit="1" customWidth="1"/>
    <col min="12554" max="12554" width="29.5" style="3" customWidth="1"/>
    <col min="12555" max="12555" width="23.625" style="3"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8.75" style="3" bestFit="1" customWidth="1"/>
    <col min="12803" max="12803" width="14.375" style="3" bestFit="1" customWidth="1"/>
    <col min="12804" max="12804" width="13.125" style="3" bestFit="1" customWidth="1"/>
    <col min="12805" max="12805" width="51.125" style="3" bestFit="1" customWidth="1"/>
    <col min="12806" max="12806" width="6.25" style="3" customWidth="1"/>
    <col min="12807" max="12808" width="9.875" style="3" bestFit="1" customWidth="1"/>
    <col min="12809" max="12809" width="13.5" style="3" bestFit="1" customWidth="1"/>
    <col min="12810" max="12810" width="29.5" style="3" customWidth="1"/>
    <col min="12811" max="12811" width="23.625" style="3"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8.75" style="3" bestFit="1" customWidth="1"/>
    <col min="13059" max="13059" width="14.375" style="3" bestFit="1" customWidth="1"/>
    <col min="13060" max="13060" width="13.125" style="3" bestFit="1" customWidth="1"/>
    <col min="13061" max="13061" width="51.125" style="3" bestFit="1" customWidth="1"/>
    <col min="13062" max="13062" width="6.25" style="3" customWidth="1"/>
    <col min="13063" max="13064" width="9.875" style="3" bestFit="1" customWidth="1"/>
    <col min="13065" max="13065" width="13.5" style="3" bestFit="1" customWidth="1"/>
    <col min="13066" max="13066" width="29.5" style="3" customWidth="1"/>
    <col min="13067" max="13067" width="23.625" style="3"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8.75" style="3" bestFit="1" customWidth="1"/>
    <col min="13315" max="13315" width="14.375" style="3" bestFit="1" customWidth="1"/>
    <col min="13316" max="13316" width="13.125" style="3" bestFit="1" customWidth="1"/>
    <col min="13317" max="13317" width="51.125" style="3" bestFit="1" customWidth="1"/>
    <col min="13318" max="13318" width="6.25" style="3" customWidth="1"/>
    <col min="13319" max="13320" width="9.875" style="3" bestFit="1" customWidth="1"/>
    <col min="13321" max="13321" width="13.5" style="3" bestFit="1" customWidth="1"/>
    <col min="13322" max="13322" width="29.5" style="3" customWidth="1"/>
    <col min="13323" max="13323" width="23.625" style="3"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8.75" style="3" bestFit="1" customWidth="1"/>
    <col min="13571" max="13571" width="14.375" style="3" bestFit="1" customWidth="1"/>
    <col min="13572" max="13572" width="13.125" style="3" bestFit="1" customWidth="1"/>
    <col min="13573" max="13573" width="51.125" style="3" bestFit="1" customWidth="1"/>
    <col min="13574" max="13574" width="6.25" style="3" customWidth="1"/>
    <col min="13575" max="13576" width="9.875" style="3" bestFit="1" customWidth="1"/>
    <col min="13577" max="13577" width="13.5" style="3" bestFit="1" customWidth="1"/>
    <col min="13578" max="13578" width="29.5" style="3" customWidth="1"/>
    <col min="13579" max="13579" width="23.625" style="3"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8.75" style="3" bestFit="1" customWidth="1"/>
    <col min="13827" max="13827" width="14.375" style="3" bestFit="1" customWidth="1"/>
    <col min="13828" max="13828" width="13.125" style="3" bestFit="1" customWidth="1"/>
    <col min="13829" max="13829" width="51.125" style="3" bestFit="1" customWidth="1"/>
    <col min="13830" max="13830" width="6.25" style="3" customWidth="1"/>
    <col min="13831" max="13832" width="9.875" style="3" bestFit="1" customWidth="1"/>
    <col min="13833" max="13833" width="13.5" style="3" bestFit="1" customWidth="1"/>
    <col min="13834" max="13834" width="29.5" style="3" customWidth="1"/>
    <col min="13835" max="13835" width="23.625" style="3"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8.75" style="3" bestFit="1" customWidth="1"/>
    <col min="14083" max="14083" width="14.375" style="3" bestFit="1" customWidth="1"/>
    <col min="14084" max="14084" width="13.125" style="3" bestFit="1" customWidth="1"/>
    <col min="14085" max="14085" width="51.125" style="3" bestFit="1" customWidth="1"/>
    <col min="14086" max="14086" width="6.25" style="3" customWidth="1"/>
    <col min="14087" max="14088" width="9.875" style="3" bestFit="1" customWidth="1"/>
    <col min="14089" max="14089" width="13.5" style="3" bestFit="1" customWidth="1"/>
    <col min="14090" max="14090" width="29.5" style="3" customWidth="1"/>
    <col min="14091" max="14091" width="23.625" style="3"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8.75" style="3" bestFit="1" customWidth="1"/>
    <col min="14339" max="14339" width="14.375" style="3" bestFit="1" customWidth="1"/>
    <col min="14340" max="14340" width="13.125" style="3" bestFit="1" customWidth="1"/>
    <col min="14341" max="14341" width="51.125" style="3" bestFit="1" customWidth="1"/>
    <col min="14342" max="14342" width="6.25" style="3" customWidth="1"/>
    <col min="14343" max="14344" width="9.875" style="3" bestFit="1" customWidth="1"/>
    <col min="14345" max="14345" width="13.5" style="3" bestFit="1" customWidth="1"/>
    <col min="14346" max="14346" width="29.5" style="3" customWidth="1"/>
    <col min="14347" max="14347" width="23.625" style="3"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8.75" style="3" bestFit="1" customWidth="1"/>
    <col min="14595" max="14595" width="14.375" style="3" bestFit="1" customWidth="1"/>
    <col min="14596" max="14596" width="13.125" style="3" bestFit="1" customWidth="1"/>
    <col min="14597" max="14597" width="51.125" style="3" bestFit="1" customWidth="1"/>
    <col min="14598" max="14598" width="6.25" style="3" customWidth="1"/>
    <col min="14599" max="14600" width="9.875" style="3" bestFit="1" customWidth="1"/>
    <col min="14601" max="14601" width="13.5" style="3" bestFit="1" customWidth="1"/>
    <col min="14602" max="14602" width="29.5" style="3" customWidth="1"/>
    <col min="14603" max="14603" width="23.625" style="3"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8.75" style="3" bestFit="1" customWidth="1"/>
    <col min="14851" max="14851" width="14.375" style="3" bestFit="1" customWidth="1"/>
    <col min="14852" max="14852" width="13.125" style="3" bestFit="1" customWidth="1"/>
    <col min="14853" max="14853" width="51.125" style="3" bestFit="1" customWidth="1"/>
    <col min="14854" max="14854" width="6.25" style="3" customWidth="1"/>
    <col min="14855" max="14856" width="9.875" style="3" bestFit="1" customWidth="1"/>
    <col min="14857" max="14857" width="13.5" style="3" bestFit="1" customWidth="1"/>
    <col min="14858" max="14858" width="29.5" style="3" customWidth="1"/>
    <col min="14859" max="14859" width="23.625" style="3"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8.75" style="3" bestFit="1" customWidth="1"/>
    <col min="15107" max="15107" width="14.375" style="3" bestFit="1" customWidth="1"/>
    <col min="15108" max="15108" width="13.125" style="3" bestFit="1" customWidth="1"/>
    <col min="15109" max="15109" width="51.125" style="3" bestFit="1" customWidth="1"/>
    <col min="15110" max="15110" width="6.25" style="3" customWidth="1"/>
    <col min="15111" max="15112" width="9.875" style="3" bestFit="1" customWidth="1"/>
    <col min="15113" max="15113" width="13.5" style="3" bestFit="1" customWidth="1"/>
    <col min="15114" max="15114" width="29.5" style="3" customWidth="1"/>
    <col min="15115" max="15115" width="23.625" style="3"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8.75" style="3" bestFit="1" customWidth="1"/>
    <col min="15363" max="15363" width="14.375" style="3" bestFit="1" customWidth="1"/>
    <col min="15364" max="15364" width="13.125" style="3" bestFit="1" customWidth="1"/>
    <col min="15365" max="15365" width="51.125" style="3" bestFit="1" customWidth="1"/>
    <col min="15366" max="15366" width="6.25" style="3" customWidth="1"/>
    <col min="15367" max="15368" width="9.875" style="3" bestFit="1" customWidth="1"/>
    <col min="15369" max="15369" width="13.5" style="3" bestFit="1" customWidth="1"/>
    <col min="15370" max="15370" width="29.5" style="3" customWidth="1"/>
    <col min="15371" max="15371" width="23.625" style="3"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8.75" style="3" bestFit="1" customWidth="1"/>
    <col min="15619" max="15619" width="14.375" style="3" bestFit="1" customWidth="1"/>
    <col min="15620" max="15620" width="13.125" style="3" bestFit="1" customWidth="1"/>
    <col min="15621" max="15621" width="51.125" style="3" bestFit="1" customWidth="1"/>
    <col min="15622" max="15622" width="6.25" style="3" customWidth="1"/>
    <col min="15623" max="15624" width="9.875" style="3" bestFit="1" customWidth="1"/>
    <col min="15625" max="15625" width="13.5" style="3" bestFit="1" customWidth="1"/>
    <col min="15626" max="15626" width="29.5" style="3" customWidth="1"/>
    <col min="15627" max="15627" width="23.625" style="3"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8.75" style="3" bestFit="1" customWidth="1"/>
    <col min="15875" max="15875" width="14.375" style="3" bestFit="1" customWidth="1"/>
    <col min="15876" max="15876" width="13.125" style="3" bestFit="1" customWidth="1"/>
    <col min="15877" max="15877" width="51.125" style="3" bestFit="1" customWidth="1"/>
    <col min="15878" max="15878" width="6.25" style="3" customWidth="1"/>
    <col min="15879" max="15880" width="9.875" style="3" bestFit="1" customWidth="1"/>
    <col min="15881" max="15881" width="13.5" style="3" bestFit="1" customWidth="1"/>
    <col min="15882" max="15882" width="29.5" style="3" customWidth="1"/>
    <col min="15883" max="15883" width="23.625" style="3"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8.75" style="3" bestFit="1" customWidth="1"/>
    <col min="16131" max="16131" width="14.375" style="3" bestFit="1" customWidth="1"/>
    <col min="16132" max="16132" width="13.125" style="3" bestFit="1" customWidth="1"/>
    <col min="16133" max="16133" width="51.125" style="3" bestFit="1" customWidth="1"/>
    <col min="16134" max="16134" width="6.25" style="3" customWidth="1"/>
    <col min="16135" max="16136" width="9.875" style="3" bestFit="1" customWidth="1"/>
    <col min="16137" max="16137" width="13.5" style="3" bestFit="1" customWidth="1"/>
    <col min="16138" max="16138" width="29.5" style="3" customWidth="1"/>
    <col min="16139" max="16139" width="23.625" style="3"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1411</v>
      </c>
      <c r="G2" s="4" t="s">
        <v>2</v>
      </c>
      <c r="H2" s="5"/>
      <c r="I2" s="6"/>
      <c r="J2" s="125">
        <f>SUM(H:H)</f>
        <v>1567087</v>
      </c>
    </row>
    <row r="3" spans="2:17" ht="20.100000000000001" customHeight="1">
      <c r="B3" s="1" t="s">
        <v>3</v>
      </c>
      <c r="C3" s="1"/>
      <c r="D3" s="1"/>
      <c r="E3" s="14" t="s">
        <v>714</v>
      </c>
    </row>
    <row r="4" spans="2:17" ht="20.100000000000001" customHeight="1">
      <c r="B4" s="1" t="s">
        <v>5</v>
      </c>
      <c r="C4" s="1"/>
      <c r="D4" s="1"/>
      <c r="E4" s="14">
        <v>194369</v>
      </c>
      <c r="J4" s="127"/>
    </row>
    <row r="5" spans="2:17" ht="20.100000000000001" customHeight="1">
      <c r="B5" s="1" t="s">
        <v>6</v>
      </c>
      <c r="C5" s="1"/>
      <c r="D5" s="1"/>
      <c r="E5" s="15">
        <v>44676</v>
      </c>
      <c r="J5" s="127"/>
    </row>
    <row r="6" spans="2:17" ht="20.100000000000001" customHeight="1">
      <c r="B6" s="1" t="s">
        <v>8</v>
      </c>
      <c r="C6" s="1"/>
      <c r="D6" s="1"/>
      <c r="E6" s="15">
        <v>44698</v>
      </c>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7" s="9" customFormat="1" ht="19.7" customHeight="1">
      <c r="B10" s="16">
        <v>1</v>
      </c>
      <c r="C10" s="16" t="s">
        <v>1112</v>
      </c>
      <c r="D10" s="16" t="s">
        <v>1112</v>
      </c>
      <c r="E10" s="54" t="s">
        <v>2766</v>
      </c>
      <c r="F10" s="54">
        <v>1</v>
      </c>
      <c r="G10" s="54">
        <v>809000</v>
      </c>
      <c r="H10" s="159">
        <f>F10*G10</f>
        <v>809000</v>
      </c>
      <c r="I10" s="18"/>
      <c r="J10" s="311"/>
      <c r="K10" s="292"/>
      <c r="L10" s="16"/>
      <c r="M10" s="19">
        <v>44613</v>
      </c>
      <c r="N10" s="16"/>
      <c r="O10" s="56">
        <v>44676</v>
      </c>
      <c r="P10" s="56">
        <v>44676</v>
      </c>
      <c r="Q10" s="21">
        <v>44676</v>
      </c>
    </row>
    <row r="11" spans="2:17" s="9" customFormat="1" ht="19.7" customHeight="1">
      <c r="B11" s="16">
        <v>3</v>
      </c>
      <c r="C11" s="16" t="s">
        <v>1112</v>
      </c>
      <c r="D11" s="16" t="s">
        <v>1112</v>
      </c>
      <c r="E11" s="54" t="s">
        <v>2767</v>
      </c>
      <c r="F11" s="54">
        <v>1</v>
      </c>
      <c r="G11" s="54">
        <v>31500</v>
      </c>
      <c r="H11" s="159">
        <f>F11*G11</f>
        <v>31500</v>
      </c>
      <c r="I11" s="18"/>
      <c r="J11" s="311" t="s">
        <v>2768</v>
      </c>
      <c r="K11" s="292"/>
      <c r="L11" s="16"/>
      <c r="M11" s="19">
        <v>44613</v>
      </c>
      <c r="N11" s="16"/>
      <c r="O11" s="56">
        <v>44676</v>
      </c>
      <c r="P11" s="19">
        <v>44676</v>
      </c>
      <c r="Q11" s="21">
        <v>44676</v>
      </c>
    </row>
    <row r="12" spans="2:17" s="9" customFormat="1" ht="19.7" customHeight="1">
      <c r="B12" s="16">
        <v>2</v>
      </c>
      <c r="C12" s="16" t="s">
        <v>1112</v>
      </c>
      <c r="D12" s="16" t="s">
        <v>1112</v>
      </c>
      <c r="E12" s="54" t="s">
        <v>1516</v>
      </c>
      <c r="F12" s="54">
        <v>1</v>
      </c>
      <c r="G12" s="54">
        <v>14000</v>
      </c>
      <c r="H12" s="159">
        <f>F12*G12</f>
        <v>14000</v>
      </c>
      <c r="I12" s="18"/>
      <c r="J12" s="311"/>
      <c r="K12" s="292"/>
      <c r="L12" s="16"/>
      <c r="M12" s="19">
        <v>44613</v>
      </c>
      <c r="N12" s="16"/>
      <c r="O12" s="56">
        <v>44676</v>
      </c>
      <c r="P12" s="56">
        <v>44676</v>
      </c>
      <c r="Q12" s="21">
        <v>44676</v>
      </c>
    </row>
    <row r="13" spans="2:17" s="9" customFormat="1" ht="19.7" customHeight="1">
      <c r="B13" s="16">
        <v>4</v>
      </c>
      <c r="C13" s="16" t="s">
        <v>1112</v>
      </c>
      <c r="D13" s="16" t="s">
        <v>1112</v>
      </c>
      <c r="E13" s="54" t="s">
        <v>1115</v>
      </c>
      <c r="F13" s="54">
        <v>1</v>
      </c>
      <c r="G13" s="54"/>
      <c r="H13" s="159"/>
      <c r="I13" s="18"/>
      <c r="J13" s="311" t="s">
        <v>2769</v>
      </c>
      <c r="K13" s="292" t="s">
        <v>2770</v>
      </c>
      <c r="L13" s="16"/>
      <c r="M13" s="19"/>
      <c r="N13" s="16"/>
      <c r="O13" s="482"/>
      <c r="P13" s="56"/>
      <c r="Q13" s="21"/>
    </row>
    <row r="14" spans="2:17" s="9" customFormat="1" ht="19.7" customHeight="1">
      <c r="B14" s="16"/>
      <c r="C14" s="16" t="s">
        <v>1112</v>
      </c>
      <c r="D14" s="16" t="s">
        <v>1112</v>
      </c>
      <c r="E14" s="54" t="s">
        <v>2771</v>
      </c>
      <c r="F14" s="54">
        <v>1</v>
      </c>
      <c r="G14" s="54">
        <v>12000</v>
      </c>
      <c r="H14" s="159">
        <f>F14*G14</f>
        <v>12000</v>
      </c>
      <c r="I14" s="18"/>
      <c r="J14" s="311"/>
      <c r="K14" s="17"/>
      <c r="L14" s="16"/>
      <c r="M14" s="19">
        <v>44613</v>
      </c>
      <c r="N14" s="16"/>
      <c r="O14" s="56">
        <v>44676</v>
      </c>
      <c r="P14" s="56">
        <v>44676</v>
      </c>
      <c r="Q14" s="21"/>
    </row>
    <row r="15" spans="2:17" s="9" customFormat="1" ht="19.7" customHeight="1">
      <c r="B15" s="16"/>
      <c r="C15" s="16"/>
      <c r="D15" s="16"/>
      <c r="E15" s="54"/>
      <c r="F15" s="54"/>
      <c r="G15" s="54"/>
      <c r="H15" s="159"/>
      <c r="I15" s="18"/>
      <c r="J15" s="54"/>
      <c r="K15" s="17"/>
      <c r="L15" s="16"/>
      <c r="M15" s="19"/>
      <c r="N15" s="16"/>
      <c r="O15" s="56"/>
      <c r="P15" s="56"/>
      <c r="Q15" s="21"/>
    </row>
    <row r="16" spans="2:17" ht="19.5" customHeight="1">
      <c r="B16" s="17">
        <v>28</v>
      </c>
      <c r="C16" s="17" t="s">
        <v>652</v>
      </c>
      <c r="D16" s="17" t="s">
        <v>652</v>
      </c>
      <c r="E16" s="54" t="s">
        <v>2772</v>
      </c>
      <c r="F16" s="54">
        <v>1</v>
      </c>
      <c r="G16" s="54">
        <v>28600</v>
      </c>
      <c r="H16" s="159">
        <f t="shared" ref="H16:H79" si="0">F16*G16</f>
        <v>28600</v>
      </c>
      <c r="I16" s="295"/>
      <c r="J16" s="54" t="s">
        <v>2773</v>
      </c>
      <c r="K16" s="358" t="s">
        <v>2774</v>
      </c>
      <c r="L16" s="17"/>
      <c r="M16" s="19">
        <v>44666</v>
      </c>
      <c r="N16" s="54"/>
      <c r="O16" s="295"/>
      <c r="P16" s="582"/>
      <c r="Q16" s="21"/>
    </row>
    <row r="17" spans="2:17" ht="19.5" customHeight="1">
      <c r="B17" s="17">
        <v>28</v>
      </c>
      <c r="C17" s="17" t="s">
        <v>492</v>
      </c>
      <c r="D17" s="17" t="s">
        <v>492</v>
      </c>
      <c r="E17" s="54" t="s">
        <v>2775</v>
      </c>
      <c r="F17" s="54">
        <v>2</v>
      </c>
      <c r="G17" s="54">
        <v>7191</v>
      </c>
      <c r="H17" s="159">
        <f t="shared" si="0"/>
        <v>14382</v>
      </c>
      <c r="I17" s="295"/>
      <c r="J17" s="54" t="s">
        <v>2776</v>
      </c>
      <c r="K17" s="17" t="s">
        <v>1122</v>
      </c>
      <c r="L17" s="17"/>
      <c r="M17" s="19">
        <v>44664</v>
      </c>
      <c r="N17" s="54"/>
      <c r="O17" s="295"/>
      <c r="P17" s="582"/>
      <c r="Q17" s="21">
        <v>44676</v>
      </c>
    </row>
    <row r="18" spans="2:17" ht="19.5" customHeight="1">
      <c r="B18" s="17">
        <v>28</v>
      </c>
      <c r="C18" s="17" t="s">
        <v>652</v>
      </c>
      <c r="D18" s="17" t="s">
        <v>652</v>
      </c>
      <c r="E18" s="54" t="s">
        <v>2777</v>
      </c>
      <c r="F18" s="54">
        <v>2</v>
      </c>
      <c r="G18" s="54">
        <v>10700</v>
      </c>
      <c r="H18" s="159">
        <f t="shared" si="0"/>
        <v>21400</v>
      </c>
      <c r="I18" s="295"/>
      <c r="J18" s="54" t="s">
        <v>2777</v>
      </c>
      <c r="K18" s="358" t="s">
        <v>2774</v>
      </c>
      <c r="L18" s="17"/>
      <c r="M18" s="19">
        <v>44666</v>
      </c>
      <c r="N18" s="54"/>
      <c r="O18" s="295"/>
      <c r="P18" s="582"/>
      <c r="Q18" s="21"/>
    </row>
    <row r="19" spans="2:17" ht="19.5" customHeight="1">
      <c r="B19" s="17">
        <v>28</v>
      </c>
      <c r="C19" s="17" t="s">
        <v>492</v>
      </c>
      <c r="D19" s="17" t="s">
        <v>492</v>
      </c>
      <c r="E19" s="54" t="s">
        <v>2778</v>
      </c>
      <c r="F19" s="54">
        <v>2</v>
      </c>
      <c r="G19" s="54">
        <v>2650</v>
      </c>
      <c r="H19" s="159">
        <f t="shared" si="0"/>
        <v>5300</v>
      </c>
      <c r="I19" s="295"/>
      <c r="J19" s="54" t="s">
        <v>2779</v>
      </c>
      <c r="K19" s="17" t="s">
        <v>1122</v>
      </c>
      <c r="L19" s="17"/>
      <c r="M19" s="19">
        <v>44664</v>
      </c>
      <c r="N19" s="54"/>
      <c r="O19" s="295"/>
      <c r="P19" s="582"/>
      <c r="Q19" s="21">
        <v>44676</v>
      </c>
    </row>
    <row r="20" spans="2:17" ht="19.5" customHeight="1">
      <c r="B20" s="17">
        <v>28</v>
      </c>
      <c r="C20" s="17" t="s">
        <v>492</v>
      </c>
      <c r="D20" s="17" t="s">
        <v>492</v>
      </c>
      <c r="E20" s="54" t="s">
        <v>2780</v>
      </c>
      <c r="F20" s="54">
        <v>2</v>
      </c>
      <c r="G20" s="54">
        <v>1670</v>
      </c>
      <c r="H20" s="159">
        <f t="shared" si="0"/>
        <v>3340</v>
      </c>
      <c r="I20" s="295"/>
      <c r="J20" s="54" t="s">
        <v>2781</v>
      </c>
      <c r="K20" s="17" t="s">
        <v>1122</v>
      </c>
      <c r="L20" s="17"/>
      <c r="M20" s="19">
        <v>44664</v>
      </c>
      <c r="N20" s="54"/>
      <c r="O20" s="295"/>
      <c r="P20" s="582"/>
      <c r="Q20" s="21">
        <v>44676</v>
      </c>
    </row>
    <row r="21" spans="2:17" ht="19.5" customHeight="1">
      <c r="B21" s="17">
        <v>28</v>
      </c>
      <c r="C21" s="17" t="s">
        <v>492</v>
      </c>
      <c r="D21" s="17" t="s">
        <v>492</v>
      </c>
      <c r="E21" s="54" t="s">
        <v>2782</v>
      </c>
      <c r="F21" s="54">
        <v>4</v>
      </c>
      <c r="G21" s="54">
        <v>4705</v>
      </c>
      <c r="H21" s="159">
        <f t="shared" si="0"/>
        <v>18820</v>
      </c>
      <c r="I21" s="295"/>
      <c r="J21" s="54" t="s">
        <v>2783</v>
      </c>
      <c r="K21" s="17" t="s">
        <v>1122</v>
      </c>
      <c r="L21" s="17"/>
      <c r="M21" s="19">
        <v>44664</v>
      </c>
      <c r="N21" s="54"/>
      <c r="O21" s="295"/>
      <c r="P21" s="582"/>
      <c r="Q21" s="21">
        <v>44676</v>
      </c>
    </row>
    <row r="22" spans="2:17" ht="19.5" customHeight="1">
      <c r="B22" s="17">
        <v>28</v>
      </c>
      <c r="C22" s="17" t="s">
        <v>492</v>
      </c>
      <c r="D22" s="17" t="s">
        <v>492</v>
      </c>
      <c r="E22" s="54" t="s">
        <v>2784</v>
      </c>
      <c r="F22" s="54">
        <v>2</v>
      </c>
      <c r="G22" s="54">
        <v>5077</v>
      </c>
      <c r="H22" s="159">
        <f t="shared" si="0"/>
        <v>10154</v>
      </c>
      <c r="I22" s="295"/>
      <c r="J22" s="54" t="s">
        <v>2785</v>
      </c>
      <c r="K22" s="17" t="s">
        <v>1122</v>
      </c>
      <c r="L22" s="17"/>
      <c r="M22" s="19">
        <v>44664</v>
      </c>
      <c r="N22" s="54"/>
      <c r="O22" s="295"/>
      <c r="P22" s="582"/>
      <c r="Q22" s="21">
        <v>44676</v>
      </c>
    </row>
    <row r="23" spans="2:17" ht="19.5" customHeight="1">
      <c r="B23" s="17">
        <v>28</v>
      </c>
      <c r="C23" s="17" t="s">
        <v>492</v>
      </c>
      <c r="D23" s="17" t="s">
        <v>492</v>
      </c>
      <c r="E23" s="54" t="s">
        <v>2786</v>
      </c>
      <c r="F23" s="54">
        <v>1</v>
      </c>
      <c r="G23" s="54">
        <v>11419</v>
      </c>
      <c r="H23" s="159">
        <f t="shared" si="0"/>
        <v>11419</v>
      </c>
      <c r="I23" s="295"/>
      <c r="J23" s="54" t="s">
        <v>2787</v>
      </c>
      <c r="K23" s="17" t="s">
        <v>1122</v>
      </c>
      <c r="L23" s="17"/>
      <c r="M23" s="19">
        <v>44664</v>
      </c>
      <c r="N23" s="54"/>
      <c r="O23" s="295"/>
      <c r="P23" s="582"/>
      <c r="Q23" s="21">
        <v>44676</v>
      </c>
    </row>
    <row r="24" spans="2:17" ht="19.5" customHeight="1">
      <c r="B24" s="17">
        <v>28</v>
      </c>
      <c r="C24" s="17" t="s">
        <v>652</v>
      </c>
      <c r="D24" s="17" t="s">
        <v>652</v>
      </c>
      <c r="E24" s="54" t="s">
        <v>2788</v>
      </c>
      <c r="F24" s="54">
        <v>1</v>
      </c>
      <c r="G24" s="54">
        <v>8000</v>
      </c>
      <c r="H24" s="159">
        <f t="shared" si="0"/>
        <v>8000</v>
      </c>
      <c r="I24" s="295"/>
      <c r="J24" s="54" t="s">
        <v>2788</v>
      </c>
      <c r="K24" s="358" t="s">
        <v>2774</v>
      </c>
      <c r="L24" s="17"/>
      <c r="M24" s="19">
        <v>44666</v>
      </c>
      <c r="N24" s="54"/>
      <c r="O24" s="295"/>
      <c r="P24" s="582"/>
      <c r="Q24" s="21"/>
    </row>
    <row r="25" spans="2:17" ht="19.5" customHeight="1">
      <c r="B25" s="17">
        <v>28</v>
      </c>
      <c r="C25" s="17" t="s">
        <v>492</v>
      </c>
      <c r="D25" s="17" t="s">
        <v>492</v>
      </c>
      <c r="E25" s="54" t="s">
        <v>2789</v>
      </c>
      <c r="F25" s="54">
        <v>1</v>
      </c>
      <c r="G25" s="54">
        <v>2140</v>
      </c>
      <c r="H25" s="159">
        <f t="shared" si="0"/>
        <v>2140</v>
      </c>
      <c r="I25" s="295"/>
      <c r="J25" s="54" t="s">
        <v>2790</v>
      </c>
      <c r="K25" s="17" t="s">
        <v>1122</v>
      </c>
      <c r="L25" s="17"/>
      <c r="M25" s="19">
        <v>44664</v>
      </c>
      <c r="N25" s="54"/>
      <c r="O25" s="295"/>
      <c r="P25" s="582"/>
      <c r="Q25" s="21">
        <v>44676</v>
      </c>
    </row>
    <row r="26" spans="2:17" ht="19.5" customHeight="1">
      <c r="B26" s="17">
        <v>28</v>
      </c>
      <c r="C26" s="17" t="s">
        <v>492</v>
      </c>
      <c r="D26" s="17" t="s">
        <v>492</v>
      </c>
      <c r="E26" s="54" t="s">
        <v>2791</v>
      </c>
      <c r="F26" s="54">
        <v>1</v>
      </c>
      <c r="G26" s="54">
        <v>3190</v>
      </c>
      <c r="H26" s="159">
        <f t="shared" si="0"/>
        <v>3190</v>
      </c>
      <c r="I26" s="295"/>
      <c r="J26" s="54" t="s">
        <v>2792</v>
      </c>
      <c r="K26" s="17" t="s">
        <v>1122</v>
      </c>
      <c r="L26" s="17"/>
      <c r="M26" s="19">
        <v>44664</v>
      </c>
      <c r="N26" s="54"/>
      <c r="O26" s="295"/>
      <c r="P26" s="582"/>
      <c r="Q26" s="21">
        <v>44676</v>
      </c>
    </row>
    <row r="27" spans="2:17" ht="19.5" customHeight="1">
      <c r="B27" s="17">
        <v>28</v>
      </c>
      <c r="C27" s="17" t="s">
        <v>492</v>
      </c>
      <c r="D27" s="17" t="s">
        <v>492</v>
      </c>
      <c r="E27" s="54" t="s">
        <v>2793</v>
      </c>
      <c r="F27" s="54">
        <v>1</v>
      </c>
      <c r="G27" s="54">
        <v>1720</v>
      </c>
      <c r="H27" s="159">
        <f t="shared" si="0"/>
        <v>1720</v>
      </c>
      <c r="I27" s="295"/>
      <c r="J27" s="54" t="s">
        <v>2794</v>
      </c>
      <c r="K27" s="17" t="s">
        <v>1122</v>
      </c>
      <c r="L27" s="17"/>
      <c r="M27" s="19">
        <v>44664</v>
      </c>
      <c r="N27" s="54"/>
      <c r="O27" s="295"/>
      <c r="P27" s="582"/>
      <c r="Q27" s="21">
        <v>44676</v>
      </c>
    </row>
    <row r="28" spans="2:17" ht="19.5" customHeight="1">
      <c r="B28" s="17">
        <v>9</v>
      </c>
      <c r="C28" s="17" t="s">
        <v>492</v>
      </c>
      <c r="D28" s="17" t="s">
        <v>492</v>
      </c>
      <c r="E28" s="54" t="s">
        <v>2795</v>
      </c>
      <c r="F28" s="54">
        <v>1</v>
      </c>
      <c r="G28" s="54">
        <v>5384</v>
      </c>
      <c r="H28" s="159">
        <f t="shared" si="0"/>
        <v>5384</v>
      </c>
      <c r="I28" s="295"/>
      <c r="J28" s="54" t="s">
        <v>2796</v>
      </c>
      <c r="K28" s="17" t="s">
        <v>1122</v>
      </c>
      <c r="L28" s="17"/>
      <c r="M28" s="19">
        <v>44664</v>
      </c>
      <c r="N28" s="54"/>
      <c r="O28" s="295"/>
      <c r="P28" s="582"/>
      <c r="Q28" s="21">
        <v>44676</v>
      </c>
    </row>
    <row r="29" spans="2:17" ht="19.5" customHeight="1">
      <c r="B29" s="17">
        <v>9</v>
      </c>
      <c r="C29" s="17" t="s">
        <v>492</v>
      </c>
      <c r="D29" s="17" t="s">
        <v>492</v>
      </c>
      <c r="E29" s="54" t="s">
        <v>2797</v>
      </c>
      <c r="F29" s="54">
        <v>1</v>
      </c>
      <c r="G29" s="54">
        <v>8352</v>
      </c>
      <c r="H29" s="159">
        <f t="shared" si="0"/>
        <v>8352</v>
      </c>
      <c r="I29" s="295"/>
      <c r="J29" s="54" t="s">
        <v>2798</v>
      </c>
      <c r="K29" s="17" t="s">
        <v>1122</v>
      </c>
      <c r="L29" s="17"/>
      <c r="M29" s="19">
        <v>44664</v>
      </c>
      <c r="N29" s="54"/>
      <c r="O29" s="295"/>
      <c r="P29" s="582"/>
      <c r="Q29" s="21">
        <v>44676</v>
      </c>
    </row>
    <row r="30" spans="2:17" ht="19.5" customHeight="1">
      <c r="B30" s="17">
        <v>9</v>
      </c>
      <c r="C30" s="17" t="s">
        <v>492</v>
      </c>
      <c r="D30" s="17" t="s">
        <v>492</v>
      </c>
      <c r="E30" s="54" t="s">
        <v>2799</v>
      </c>
      <c r="F30" s="54">
        <v>1</v>
      </c>
      <c r="G30" s="54">
        <v>5959</v>
      </c>
      <c r="H30" s="159">
        <f t="shared" si="0"/>
        <v>5959</v>
      </c>
      <c r="I30" s="295"/>
      <c r="J30" s="1037" t="s">
        <v>2800</v>
      </c>
      <c r="K30" s="17" t="s">
        <v>1122</v>
      </c>
      <c r="L30" s="17"/>
      <c r="M30" s="19">
        <v>44664</v>
      </c>
      <c r="N30" s="54"/>
      <c r="O30" s="295"/>
      <c r="P30" s="582"/>
      <c r="Q30" s="21">
        <v>44676</v>
      </c>
    </row>
    <row r="31" spans="2:17" ht="19.5" customHeight="1">
      <c r="B31" s="17">
        <v>9</v>
      </c>
      <c r="C31" s="17" t="s">
        <v>492</v>
      </c>
      <c r="D31" s="17" t="s">
        <v>492</v>
      </c>
      <c r="E31" s="54" t="s">
        <v>2801</v>
      </c>
      <c r="F31" s="54">
        <v>1</v>
      </c>
      <c r="G31" s="54">
        <v>3929</v>
      </c>
      <c r="H31" s="159">
        <f t="shared" si="0"/>
        <v>3929</v>
      </c>
      <c r="I31" s="295"/>
      <c r="J31" s="1038"/>
      <c r="K31" s="17" t="s">
        <v>1122</v>
      </c>
      <c r="L31" s="17"/>
      <c r="M31" s="19">
        <v>44664</v>
      </c>
      <c r="N31" s="54"/>
      <c r="O31" s="295"/>
      <c r="P31" s="582"/>
      <c r="Q31" s="21">
        <v>44676</v>
      </c>
    </row>
    <row r="32" spans="2:17" ht="19.5" customHeight="1">
      <c r="B32" s="17">
        <v>29</v>
      </c>
      <c r="C32" s="17" t="s">
        <v>492</v>
      </c>
      <c r="D32" s="17" t="s">
        <v>492</v>
      </c>
      <c r="E32" s="54" t="s">
        <v>2802</v>
      </c>
      <c r="F32" s="54">
        <v>1</v>
      </c>
      <c r="G32" s="54">
        <v>2380</v>
      </c>
      <c r="H32" s="159">
        <f t="shared" si="0"/>
        <v>2380</v>
      </c>
      <c r="I32" s="295"/>
      <c r="J32" s="54" t="s">
        <v>2803</v>
      </c>
      <c r="K32" s="17" t="s">
        <v>1122</v>
      </c>
      <c r="L32" s="17"/>
      <c r="M32" s="19">
        <v>44664</v>
      </c>
      <c r="N32" s="54"/>
      <c r="O32" s="295"/>
      <c r="P32" s="582"/>
      <c r="Q32" s="21">
        <v>44676</v>
      </c>
    </row>
    <row r="33" spans="2:17" ht="19.5" customHeight="1">
      <c r="B33" s="17">
        <v>29</v>
      </c>
      <c r="C33" s="17" t="s">
        <v>492</v>
      </c>
      <c r="D33" s="17" t="s">
        <v>492</v>
      </c>
      <c r="E33" s="54" t="s">
        <v>2804</v>
      </c>
      <c r="F33" s="54">
        <v>1</v>
      </c>
      <c r="G33" s="54">
        <v>1880</v>
      </c>
      <c r="H33" s="159">
        <f t="shared" si="0"/>
        <v>1880</v>
      </c>
      <c r="I33" s="295"/>
      <c r="J33" s="54" t="s">
        <v>2805</v>
      </c>
      <c r="K33" s="17" t="s">
        <v>1122</v>
      </c>
      <c r="L33" s="17"/>
      <c r="M33" s="19">
        <v>44664</v>
      </c>
      <c r="N33" s="54"/>
      <c r="O33" s="295"/>
      <c r="P33" s="582"/>
      <c r="Q33" s="21">
        <v>44676</v>
      </c>
    </row>
    <row r="34" spans="2:17" ht="19.5" customHeight="1">
      <c r="B34" s="17">
        <v>28</v>
      </c>
      <c r="C34" s="17" t="s">
        <v>492</v>
      </c>
      <c r="D34" s="17" t="s">
        <v>492</v>
      </c>
      <c r="E34" s="54" t="s">
        <v>2806</v>
      </c>
      <c r="F34" s="54">
        <v>1</v>
      </c>
      <c r="G34" s="54">
        <v>2850</v>
      </c>
      <c r="H34" s="159">
        <f t="shared" si="0"/>
        <v>2850</v>
      </c>
      <c r="I34" s="295"/>
      <c r="J34" s="54" t="s">
        <v>2807</v>
      </c>
      <c r="K34" s="17" t="s">
        <v>1122</v>
      </c>
      <c r="L34" s="17"/>
      <c r="M34" s="19">
        <v>44664</v>
      </c>
      <c r="N34" s="54"/>
      <c r="O34" s="295"/>
      <c r="P34" s="582"/>
      <c r="Q34" s="21">
        <v>44676</v>
      </c>
    </row>
    <row r="35" spans="2:17" ht="19.5" customHeight="1">
      <c r="B35" s="17">
        <v>28</v>
      </c>
      <c r="C35" s="17" t="s">
        <v>492</v>
      </c>
      <c r="D35" s="17" t="s">
        <v>492</v>
      </c>
      <c r="E35" s="54" t="s">
        <v>2808</v>
      </c>
      <c r="F35" s="54">
        <v>1</v>
      </c>
      <c r="G35" s="54">
        <v>1960</v>
      </c>
      <c r="H35" s="159">
        <f t="shared" si="0"/>
        <v>1960</v>
      </c>
      <c r="I35" s="295"/>
      <c r="J35" s="54" t="s">
        <v>2809</v>
      </c>
      <c r="K35" s="17" t="s">
        <v>1122</v>
      </c>
      <c r="L35" s="17"/>
      <c r="M35" s="19">
        <v>44664</v>
      </c>
      <c r="N35" s="54"/>
      <c r="O35" s="295"/>
      <c r="P35" s="582"/>
      <c r="Q35" s="21">
        <v>44676</v>
      </c>
    </row>
    <row r="36" spans="2:17" ht="19.5" customHeight="1">
      <c r="B36" s="17">
        <v>28</v>
      </c>
      <c r="C36" s="17" t="s">
        <v>492</v>
      </c>
      <c r="D36" s="17" t="s">
        <v>492</v>
      </c>
      <c r="E36" s="54" t="s">
        <v>2810</v>
      </c>
      <c r="F36" s="54">
        <v>1</v>
      </c>
      <c r="G36" s="54">
        <v>2580</v>
      </c>
      <c r="H36" s="159">
        <f t="shared" si="0"/>
        <v>2580</v>
      </c>
      <c r="I36" s="295"/>
      <c r="J36" s="54" t="s">
        <v>2811</v>
      </c>
      <c r="K36" s="17" t="s">
        <v>1122</v>
      </c>
      <c r="L36" s="17"/>
      <c r="M36" s="19">
        <v>44664</v>
      </c>
      <c r="N36" s="54"/>
      <c r="O36" s="295"/>
      <c r="P36" s="582"/>
      <c r="Q36" s="21">
        <v>44676</v>
      </c>
    </row>
    <row r="37" spans="2:17" ht="19.5" customHeight="1">
      <c r="B37" s="17">
        <v>28</v>
      </c>
      <c r="C37" s="17" t="s">
        <v>492</v>
      </c>
      <c r="D37" s="17" t="s">
        <v>492</v>
      </c>
      <c r="E37" s="54" t="s">
        <v>2812</v>
      </c>
      <c r="F37" s="54">
        <v>1</v>
      </c>
      <c r="G37" s="54">
        <v>1950</v>
      </c>
      <c r="H37" s="159">
        <f t="shared" si="0"/>
        <v>1950</v>
      </c>
      <c r="I37" s="295"/>
      <c r="J37" s="54" t="s">
        <v>2813</v>
      </c>
      <c r="K37" s="17" t="s">
        <v>1122</v>
      </c>
      <c r="L37" s="17"/>
      <c r="M37" s="19">
        <v>44664</v>
      </c>
      <c r="N37" s="54"/>
      <c r="O37" s="295"/>
      <c r="P37" s="582"/>
      <c r="Q37" s="21">
        <v>44676</v>
      </c>
    </row>
    <row r="38" spans="2:17" ht="19.5" customHeight="1">
      <c r="B38" s="17">
        <v>28</v>
      </c>
      <c r="C38" s="17" t="s">
        <v>492</v>
      </c>
      <c r="D38" s="17" t="s">
        <v>492</v>
      </c>
      <c r="E38" s="146">
        <v>28100</v>
      </c>
      <c r="F38" s="54">
        <v>4</v>
      </c>
      <c r="G38" s="54">
        <v>1701</v>
      </c>
      <c r="H38" s="159">
        <f t="shared" si="0"/>
        <v>6804</v>
      </c>
      <c r="I38" s="54"/>
      <c r="J38" s="54" t="s">
        <v>2814</v>
      </c>
      <c r="K38" s="17" t="s">
        <v>1122</v>
      </c>
      <c r="L38" s="17"/>
      <c r="M38" s="19">
        <v>44664</v>
      </c>
      <c r="N38" s="54"/>
      <c r="O38" s="295"/>
      <c r="P38" s="582"/>
      <c r="Q38" s="21">
        <v>44676</v>
      </c>
    </row>
    <row r="39" spans="2:17" ht="19.5" customHeight="1">
      <c r="B39" s="17">
        <v>28</v>
      </c>
      <c r="C39" s="17" t="s">
        <v>492</v>
      </c>
      <c r="D39" s="17" t="s">
        <v>492</v>
      </c>
      <c r="E39" s="54" t="s">
        <v>1884</v>
      </c>
      <c r="F39" s="54">
        <v>2</v>
      </c>
      <c r="G39" s="54">
        <v>94</v>
      </c>
      <c r="H39" s="159">
        <f t="shared" si="0"/>
        <v>188</v>
      </c>
      <c r="I39" s="54"/>
      <c r="J39" s="54" t="s">
        <v>2815</v>
      </c>
      <c r="K39" s="17" t="s">
        <v>1122</v>
      </c>
      <c r="L39" s="17"/>
      <c r="M39" s="19">
        <v>44664</v>
      </c>
      <c r="N39" s="54"/>
      <c r="O39" s="295"/>
      <c r="P39" s="582"/>
      <c r="Q39" s="21">
        <v>44676</v>
      </c>
    </row>
    <row r="40" spans="2:17" ht="19.5" customHeight="1">
      <c r="B40" s="17">
        <v>28</v>
      </c>
      <c r="C40" s="17" t="s">
        <v>492</v>
      </c>
      <c r="D40" s="17" t="s">
        <v>492</v>
      </c>
      <c r="E40" s="54" t="s">
        <v>1136</v>
      </c>
      <c r="F40" s="54">
        <v>2</v>
      </c>
      <c r="G40" s="54">
        <v>70</v>
      </c>
      <c r="H40" s="159">
        <f t="shared" si="0"/>
        <v>140</v>
      </c>
      <c r="I40" s="54"/>
      <c r="J40" s="54" t="s">
        <v>1137</v>
      </c>
      <c r="K40" s="17" t="s">
        <v>1122</v>
      </c>
      <c r="L40" s="17"/>
      <c r="M40" s="19">
        <v>44664</v>
      </c>
      <c r="N40" s="54"/>
      <c r="O40" s="295"/>
      <c r="P40" s="582"/>
      <c r="Q40" s="21">
        <v>44676</v>
      </c>
    </row>
    <row r="41" spans="2:17" ht="19.5" customHeight="1">
      <c r="B41" s="17">
        <v>5</v>
      </c>
      <c r="C41" s="17" t="s">
        <v>492</v>
      </c>
      <c r="D41" s="17" t="s">
        <v>492</v>
      </c>
      <c r="E41" s="54" t="s">
        <v>2816</v>
      </c>
      <c r="F41" s="54">
        <v>1</v>
      </c>
      <c r="G41" s="54">
        <v>400</v>
      </c>
      <c r="H41" s="159">
        <f t="shared" si="0"/>
        <v>400</v>
      </c>
      <c r="I41" s="54"/>
      <c r="J41" s="54" t="s">
        <v>1696</v>
      </c>
      <c r="K41" s="17" t="s">
        <v>1122</v>
      </c>
      <c r="L41" s="17"/>
      <c r="M41" s="19">
        <v>44664</v>
      </c>
      <c r="N41" s="54"/>
      <c r="O41" s="295"/>
      <c r="P41" s="582"/>
      <c r="Q41" s="21">
        <v>44676</v>
      </c>
    </row>
    <row r="42" spans="2:17" ht="19.5" customHeight="1">
      <c r="B42" s="17">
        <v>5</v>
      </c>
      <c r="C42" s="17" t="s">
        <v>492</v>
      </c>
      <c r="D42" s="17" t="s">
        <v>492</v>
      </c>
      <c r="E42" s="54" t="s">
        <v>2441</v>
      </c>
      <c r="F42" s="54">
        <v>1</v>
      </c>
      <c r="G42" s="54">
        <v>500</v>
      </c>
      <c r="H42" s="159">
        <f t="shared" si="0"/>
        <v>500</v>
      </c>
      <c r="I42" s="54"/>
      <c r="J42" s="54" t="s">
        <v>1696</v>
      </c>
      <c r="K42" s="17" t="s">
        <v>1122</v>
      </c>
      <c r="L42" s="17"/>
      <c r="M42" s="19">
        <v>44664</v>
      </c>
      <c r="N42" s="54"/>
      <c r="O42" s="295"/>
      <c r="P42" s="582"/>
      <c r="Q42" s="21">
        <v>44676</v>
      </c>
    </row>
    <row r="43" spans="2:17" ht="19.5" customHeight="1">
      <c r="B43" s="17">
        <v>28</v>
      </c>
      <c r="C43" s="17" t="s">
        <v>492</v>
      </c>
      <c r="D43" s="17" t="s">
        <v>492</v>
      </c>
      <c r="E43" s="54" t="s">
        <v>2817</v>
      </c>
      <c r="F43" s="54">
        <v>4</v>
      </c>
      <c r="G43" s="54">
        <v>76</v>
      </c>
      <c r="H43" s="159">
        <f t="shared" si="0"/>
        <v>304</v>
      </c>
      <c r="I43" s="54"/>
      <c r="J43" s="54" t="s">
        <v>2818</v>
      </c>
      <c r="K43" s="17" t="s">
        <v>1122</v>
      </c>
      <c r="L43" s="17"/>
      <c r="M43" s="19">
        <v>44664</v>
      </c>
      <c r="N43" s="54"/>
      <c r="O43" s="295"/>
      <c r="P43" s="582"/>
      <c r="Q43" s="21">
        <v>44676</v>
      </c>
    </row>
    <row r="44" spans="2:17" ht="19.5" customHeight="1">
      <c r="B44" s="17">
        <v>28</v>
      </c>
      <c r="C44" s="17" t="s">
        <v>492</v>
      </c>
      <c r="D44" s="17" t="s">
        <v>492</v>
      </c>
      <c r="E44" s="54" t="s">
        <v>2819</v>
      </c>
      <c r="F44" s="54">
        <v>12</v>
      </c>
      <c r="G44" s="54">
        <v>836</v>
      </c>
      <c r="H44" s="159">
        <f t="shared" si="0"/>
        <v>10032</v>
      </c>
      <c r="I44" s="54"/>
      <c r="J44" s="54" t="s">
        <v>2820</v>
      </c>
      <c r="K44" s="17" t="s">
        <v>1122</v>
      </c>
      <c r="L44" s="17"/>
      <c r="M44" s="19">
        <v>44664</v>
      </c>
      <c r="N44" s="54"/>
      <c r="O44" s="295"/>
      <c r="P44" s="582"/>
      <c r="Q44" s="21">
        <v>44676</v>
      </c>
    </row>
    <row r="45" spans="2:17" ht="19.5" customHeight="1">
      <c r="B45" s="17">
        <v>28</v>
      </c>
      <c r="C45" s="17" t="s">
        <v>492</v>
      </c>
      <c r="D45" s="17" t="s">
        <v>492</v>
      </c>
      <c r="E45" s="54" t="s">
        <v>2821</v>
      </c>
      <c r="F45" s="54">
        <v>2</v>
      </c>
      <c r="G45" s="54">
        <v>1980</v>
      </c>
      <c r="H45" s="159">
        <f t="shared" si="0"/>
        <v>3960</v>
      </c>
      <c r="I45" s="54"/>
      <c r="J45" s="54" t="s">
        <v>2822</v>
      </c>
      <c r="K45" s="17" t="s">
        <v>1122</v>
      </c>
      <c r="L45" s="17"/>
      <c r="M45" s="19">
        <v>44664</v>
      </c>
      <c r="N45" s="54"/>
      <c r="O45" s="295"/>
      <c r="P45" s="582"/>
      <c r="Q45" s="21">
        <v>44676</v>
      </c>
    </row>
    <row r="46" spans="2:17" ht="19.5" customHeight="1">
      <c r="B46" s="17">
        <v>28</v>
      </c>
      <c r="C46" s="17" t="s">
        <v>492</v>
      </c>
      <c r="D46" s="17" t="s">
        <v>492</v>
      </c>
      <c r="E46" s="54" t="s">
        <v>1637</v>
      </c>
      <c r="F46" s="54">
        <v>1</v>
      </c>
      <c r="G46" s="54">
        <v>1565</v>
      </c>
      <c r="H46" s="159">
        <f t="shared" si="0"/>
        <v>1565</v>
      </c>
      <c r="I46" s="54"/>
      <c r="J46" s="54" t="s">
        <v>616</v>
      </c>
      <c r="K46" s="17" t="s">
        <v>1122</v>
      </c>
      <c r="L46" s="17"/>
      <c r="M46" s="19">
        <v>44664</v>
      </c>
      <c r="N46" s="54"/>
      <c r="O46" s="295"/>
      <c r="P46" s="582"/>
      <c r="Q46" s="21">
        <v>44676</v>
      </c>
    </row>
    <row r="47" spans="2:17" ht="19.5" customHeight="1">
      <c r="B47" s="17">
        <v>28</v>
      </c>
      <c r="C47" s="17" t="s">
        <v>492</v>
      </c>
      <c r="D47" s="17" t="s">
        <v>492</v>
      </c>
      <c r="E47" s="54" t="s">
        <v>2823</v>
      </c>
      <c r="F47" s="54">
        <v>1</v>
      </c>
      <c r="G47" s="54">
        <v>1080</v>
      </c>
      <c r="H47" s="159">
        <f t="shared" si="0"/>
        <v>1080</v>
      </c>
      <c r="I47" s="54"/>
      <c r="J47" s="54" t="s">
        <v>2824</v>
      </c>
      <c r="K47" s="17" t="s">
        <v>1122</v>
      </c>
      <c r="L47" s="17"/>
      <c r="M47" s="19">
        <v>44664</v>
      </c>
      <c r="N47" s="54"/>
      <c r="O47" s="295"/>
      <c r="P47" s="582"/>
      <c r="Q47" s="21">
        <v>44676</v>
      </c>
    </row>
    <row r="48" spans="2:17" ht="19.5" customHeight="1">
      <c r="B48" s="17">
        <v>28</v>
      </c>
      <c r="C48" s="17" t="s">
        <v>492</v>
      </c>
      <c r="D48" s="17" t="s">
        <v>492</v>
      </c>
      <c r="E48" s="54" t="s">
        <v>2825</v>
      </c>
      <c r="F48" s="54">
        <v>1</v>
      </c>
      <c r="G48" s="54">
        <v>7620</v>
      </c>
      <c r="H48" s="159">
        <f t="shared" si="0"/>
        <v>7620</v>
      </c>
      <c r="I48" s="54"/>
      <c r="J48" s="54" t="s">
        <v>2826</v>
      </c>
      <c r="K48" s="17" t="s">
        <v>1122</v>
      </c>
      <c r="L48" s="17"/>
      <c r="M48" s="19">
        <v>44664</v>
      </c>
      <c r="N48" s="54"/>
      <c r="O48" s="295"/>
      <c r="P48" s="582"/>
      <c r="Q48" s="21">
        <v>44676</v>
      </c>
    </row>
    <row r="49" spans="2:17" ht="19.5" customHeight="1">
      <c r="B49" s="17">
        <v>28</v>
      </c>
      <c r="C49" s="17" t="s">
        <v>492</v>
      </c>
      <c r="D49" s="17" t="s">
        <v>492</v>
      </c>
      <c r="E49" s="54" t="s">
        <v>883</v>
      </c>
      <c r="F49" s="54">
        <v>3</v>
      </c>
      <c r="G49" s="54">
        <v>180</v>
      </c>
      <c r="H49" s="159">
        <f t="shared" si="0"/>
        <v>540</v>
      </c>
      <c r="I49" s="54"/>
      <c r="J49" s="54" t="s">
        <v>882</v>
      </c>
      <c r="K49" s="17" t="s">
        <v>1122</v>
      </c>
      <c r="L49" s="17"/>
      <c r="M49" s="19">
        <v>44664</v>
      </c>
      <c r="N49" s="54"/>
      <c r="O49" s="295"/>
      <c r="P49" s="582"/>
      <c r="Q49" s="21">
        <v>44676</v>
      </c>
    </row>
    <row r="50" spans="2:17" ht="19.5" customHeight="1">
      <c r="B50" s="17">
        <v>28</v>
      </c>
      <c r="C50" s="17" t="s">
        <v>492</v>
      </c>
      <c r="D50" s="17" t="s">
        <v>492</v>
      </c>
      <c r="E50" s="54" t="s">
        <v>2827</v>
      </c>
      <c r="F50" s="54">
        <v>4</v>
      </c>
      <c r="G50" s="54">
        <v>170</v>
      </c>
      <c r="H50" s="159">
        <f t="shared" si="0"/>
        <v>680</v>
      </c>
      <c r="I50" s="54"/>
      <c r="J50" s="54" t="s">
        <v>2828</v>
      </c>
      <c r="K50" s="17" t="s">
        <v>1122</v>
      </c>
      <c r="L50" s="17"/>
      <c r="M50" s="19">
        <v>44664</v>
      </c>
      <c r="N50" s="54"/>
      <c r="O50" s="295"/>
      <c r="P50" s="582"/>
      <c r="Q50" s="21">
        <v>44676</v>
      </c>
    </row>
    <row r="51" spans="2:17" ht="19.5" customHeight="1">
      <c r="B51" s="17">
        <v>28</v>
      </c>
      <c r="C51" s="17" t="s">
        <v>492</v>
      </c>
      <c r="D51" s="17" t="s">
        <v>492</v>
      </c>
      <c r="E51" s="54" t="s">
        <v>2829</v>
      </c>
      <c r="F51" s="54">
        <v>8</v>
      </c>
      <c r="G51" s="54">
        <v>170</v>
      </c>
      <c r="H51" s="159">
        <f t="shared" si="0"/>
        <v>1360</v>
      </c>
      <c r="I51" s="54"/>
      <c r="J51" s="54" t="s">
        <v>2828</v>
      </c>
      <c r="K51" s="17" t="s">
        <v>1122</v>
      </c>
      <c r="L51" s="17"/>
      <c r="M51" s="19">
        <v>44664</v>
      </c>
      <c r="N51" s="54"/>
      <c r="O51" s="295"/>
      <c r="P51" s="582"/>
      <c r="Q51" s="21">
        <v>44676</v>
      </c>
    </row>
    <row r="52" spans="2:17" ht="19.5" customHeight="1">
      <c r="B52" s="17">
        <v>5</v>
      </c>
      <c r="C52" s="17" t="s">
        <v>492</v>
      </c>
      <c r="D52" s="17" t="s">
        <v>492</v>
      </c>
      <c r="E52" s="54" t="s">
        <v>481</v>
      </c>
      <c r="F52" s="54">
        <v>1</v>
      </c>
      <c r="G52" s="54">
        <v>4570</v>
      </c>
      <c r="H52" s="159">
        <f t="shared" si="0"/>
        <v>4570</v>
      </c>
      <c r="I52" s="54"/>
      <c r="J52" s="54" t="s">
        <v>482</v>
      </c>
      <c r="K52" s="17" t="s">
        <v>1122</v>
      </c>
      <c r="L52" s="520"/>
      <c r="M52" s="19">
        <v>44664</v>
      </c>
      <c r="N52" s="54"/>
      <c r="O52" s="295"/>
      <c r="P52" s="582"/>
      <c r="Q52" s="21">
        <v>44676</v>
      </c>
    </row>
    <row r="53" spans="2:17" ht="19.5" customHeight="1">
      <c r="B53" s="17">
        <v>12</v>
      </c>
      <c r="C53" s="17" t="s">
        <v>492</v>
      </c>
      <c r="D53" s="17" t="s">
        <v>492</v>
      </c>
      <c r="E53" s="54" t="s">
        <v>2830</v>
      </c>
      <c r="F53" s="54">
        <v>8</v>
      </c>
      <c r="G53" s="54">
        <v>280</v>
      </c>
      <c r="H53" s="159">
        <f t="shared" si="0"/>
        <v>2240</v>
      </c>
      <c r="I53" s="54"/>
      <c r="J53" s="54" t="s">
        <v>1535</v>
      </c>
      <c r="K53" s="17" t="s">
        <v>1122</v>
      </c>
      <c r="L53" s="520"/>
      <c r="M53" s="19">
        <v>44664</v>
      </c>
      <c r="N53" s="54"/>
      <c r="O53" s="295"/>
      <c r="P53" s="582"/>
      <c r="Q53" s="21">
        <v>44676</v>
      </c>
    </row>
    <row r="54" spans="2:17" ht="19.5" customHeight="1">
      <c r="B54" s="17">
        <v>28</v>
      </c>
      <c r="C54" s="17" t="s">
        <v>492</v>
      </c>
      <c r="D54" s="17" t="s">
        <v>492</v>
      </c>
      <c r="E54" s="54" t="s">
        <v>2831</v>
      </c>
      <c r="F54" s="54">
        <v>4</v>
      </c>
      <c r="G54" s="54">
        <v>450</v>
      </c>
      <c r="H54" s="159">
        <f t="shared" si="0"/>
        <v>1800</v>
      </c>
      <c r="I54" s="54"/>
      <c r="J54" s="54" t="s">
        <v>2832</v>
      </c>
      <c r="K54" s="17" t="s">
        <v>1122</v>
      </c>
      <c r="L54" s="520"/>
      <c r="M54" s="19">
        <v>44664</v>
      </c>
      <c r="N54" s="54"/>
      <c r="O54" s="295"/>
      <c r="P54" s="582"/>
      <c r="Q54" s="21">
        <v>44676</v>
      </c>
    </row>
    <row r="55" spans="2:17" ht="19.5" customHeight="1">
      <c r="B55" s="17">
        <v>28</v>
      </c>
      <c r="C55" s="17" t="s">
        <v>492</v>
      </c>
      <c r="D55" s="17" t="s">
        <v>492</v>
      </c>
      <c r="E55" s="54" t="s">
        <v>2833</v>
      </c>
      <c r="F55" s="54">
        <v>4</v>
      </c>
      <c r="G55" s="54">
        <v>450</v>
      </c>
      <c r="H55" s="159">
        <f t="shared" si="0"/>
        <v>1800</v>
      </c>
      <c r="I55" s="54"/>
      <c r="J55" s="54" t="s">
        <v>2832</v>
      </c>
      <c r="K55" s="17" t="s">
        <v>1122</v>
      </c>
      <c r="L55" s="520"/>
      <c r="M55" s="19">
        <v>44664</v>
      </c>
      <c r="N55" s="54"/>
      <c r="O55" s="295"/>
      <c r="P55" s="582"/>
      <c r="Q55" s="21">
        <v>44676</v>
      </c>
    </row>
    <row r="56" spans="2:17" ht="19.5" customHeight="1">
      <c r="B56" s="17">
        <v>28</v>
      </c>
      <c r="C56" s="17" t="s">
        <v>492</v>
      </c>
      <c r="D56" s="17" t="s">
        <v>492</v>
      </c>
      <c r="E56" s="54" t="s">
        <v>2834</v>
      </c>
      <c r="F56" s="54">
        <v>1</v>
      </c>
      <c r="G56" s="54">
        <v>66</v>
      </c>
      <c r="H56" s="159">
        <f t="shared" si="0"/>
        <v>66</v>
      </c>
      <c r="I56" s="54"/>
      <c r="J56" s="54" t="s">
        <v>2835</v>
      </c>
      <c r="K56" s="17" t="s">
        <v>1122</v>
      </c>
      <c r="L56" s="17"/>
      <c r="M56" s="19">
        <v>44664</v>
      </c>
      <c r="N56" s="54"/>
      <c r="O56" s="295"/>
      <c r="P56" s="582"/>
      <c r="Q56" s="21">
        <v>44676</v>
      </c>
    </row>
    <row r="57" spans="2:17" ht="19.5" customHeight="1">
      <c r="B57" s="17">
        <v>28</v>
      </c>
      <c r="C57" s="17" t="s">
        <v>492</v>
      </c>
      <c r="D57" s="17" t="s">
        <v>492</v>
      </c>
      <c r="E57" s="54" t="s">
        <v>2836</v>
      </c>
      <c r="F57" s="54">
        <v>4</v>
      </c>
      <c r="G57" s="54">
        <v>2750</v>
      </c>
      <c r="H57" s="159">
        <f t="shared" si="0"/>
        <v>11000</v>
      </c>
      <c r="I57" s="54"/>
      <c r="J57" s="54" t="s">
        <v>2837</v>
      </c>
      <c r="K57" s="17" t="s">
        <v>1122</v>
      </c>
      <c r="L57" s="17"/>
      <c r="M57" s="19">
        <v>44664</v>
      </c>
      <c r="N57" s="54"/>
      <c r="O57" s="295"/>
      <c r="P57" s="582"/>
      <c r="Q57" s="21">
        <v>44676</v>
      </c>
    </row>
    <row r="58" spans="2:17" ht="19.5" customHeight="1">
      <c r="B58" s="17">
        <v>28</v>
      </c>
      <c r="C58" s="17" t="s">
        <v>492</v>
      </c>
      <c r="D58" s="17" t="s">
        <v>492</v>
      </c>
      <c r="E58" s="54" t="s">
        <v>2838</v>
      </c>
      <c r="F58" s="54">
        <v>4</v>
      </c>
      <c r="G58" s="54">
        <v>5510</v>
      </c>
      <c r="H58" s="159">
        <f t="shared" si="0"/>
        <v>22040</v>
      </c>
      <c r="I58" s="54"/>
      <c r="J58" s="54" t="s">
        <v>2839</v>
      </c>
      <c r="K58" s="17" t="s">
        <v>1122</v>
      </c>
      <c r="L58" s="17"/>
      <c r="M58" s="19">
        <v>44664</v>
      </c>
      <c r="N58" s="54"/>
      <c r="O58" s="295"/>
      <c r="P58" s="582"/>
      <c r="Q58" s="21">
        <v>44676</v>
      </c>
    </row>
    <row r="59" spans="2:17" ht="19.5" customHeight="1">
      <c r="B59" s="17">
        <v>28</v>
      </c>
      <c r="C59" s="17" t="s">
        <v>492</v>
      </c>
      <c r="D59" s="17" t="s">
        <v>492</v>
      </c>
      <c r="E59" s="54" t="s">
        <v>2840</v>
      </c>
      <c r="F59" s="54">
        <v>1</v>
      </c>
      <c r="G59" s="54">
        <v>15750</v>
      </c>
      <c r="H59" s="159">
        <f t="shared" si="0"/>
        <v>15750</v>
      </c>
      <c r="I59" s="54"/>
      <c r="J59" s="54" t="s">
        <v>2841</v>
      </c>
      <c r="K59" s="17" t="s">
        <v>1122</v>
      </c>
      <c r="L59" s="17"/>
      <c r="M59" s="19">
        <v>44664</v>
      </c>
      <c r="N59" s="54"/>
      <c r="O59" s="295"/>
      <c r="P59" s="582"/>
      <c r="Q59" s="21">
        <v>44676</v>
      </c>
    </row>
    <row r="60" spans="2:17" ht="19.5" customHeight="1">
      <c r="B60" s="17">
        <v>28</v>
      </c>
      <c r="C60" s="17" t="s">
        <v>492</v>
      </c>
      <c r="D60" s="17" t="s">
        <v>492</v>
      </c>
      <c r="E60" s="54" t="s">
        <v>2842</v>
      </c>
      <c r="F60" s="54">
        <v>2</v>
      </c>
      <c r="G60" s="54">
        <v>470</v>
      </c>
      <c r="H60" s="159">
        <f t="shared" si="0"/>
        <v>940</v>
      </c>
      <c r="I60" s="54"/>
      <c r="J60" s="54" t="s">
        <v>2843</v>
      </c>
      <c r="K60" s="17" t="s">
        <v>1122</v>
      </c>
      <c r="L60" s="17"/>
      <c r="M60" s="19">
        <v>44664</v>
      </c>
      <c r="N60" s="54"/>
      <c r="O60" s="295"/>
      <c r="P60" s="582"/>
      <c r="Q60" s="21">
        <v>44676</v>
      </c>
    </row>
    <row r="61" spans="2:17" ht="19.5" customHeight="1">
      <c r="B61" s="17">
        <v>28</v>
      </c>
      <c r="C61" s="17" t="s">
        <v>492</v>
      </c>
      <c r="D61" s="17" t="s">
        <v>492</v>
      </c>
      <c r="E61" s="54" t="s">
        <v>2844</v>
      </c>
      <c r="F61" s="54">
        <v>2</v>
      </c>
      <c r="G61" s="54">
        <v>520</v>
      </c>
      <c r="H61" s="159">
        <f t="shared" si="0"/>
        <v>1040</v>
      </c>
      <c r="I61" s="54"/>
      <c r="J61" s="54" t="s">
        <v>2843</v>
      </c>
      <c r="K61" s="17" t="s">
        <v>1122</v>
      </c>
      <c r="L61" s="17"/>
      <c r="M61" s="19">
        <v>44664</v>
      </c>
      <c r="N61" s="54"/>
      <c r="O61" s="295"/>
      <c r="P61" s="582"/>
      <c r="Q61" s="21">
        <v>44676</v>
      </c>
    </row>
    <row r="62" spans="2:17" ht="19.5" customHeight="1">
      <c r="B62" s="17">
        <v>28</v>
      </c>
      <c r="C62" s="17" t="s">
        <v>492</v>
      </c>
      <c r="D62" s="17" t="s">
        <v>492</v>
      </c>
      <c r="E62" s="54" t="s">
        <v>2444</v>
      </c>
      <c r="F62" s="54">
        <v>1</v>
      </c>
      <c r="G62" s="54">
        <v>251</v>
      </c>
      <c r="H62" s="159">
        <f t="shared" si="0"/>
        <v>251</v>
      </c>
      <c r="I62" s="54"/>
      <c r="J62" s="54" t="s">
        <v>2445</v>
      </c>
      <c r="K62" s="17" t="s">
        <v>1122</v>
      </c>
      <c r="L62" s="17"/>
      <c r="M62" s="19">
        <v>44664</v>
      </c>
      <c r="N62" s="54"/>
      <c r="O62" s="295"/>
      <c r="P62" s="582"/>
      <c r="Q62" s="21">
        <v>44676</v>
      </c>
    </row>
    <row r="63" spans="2:17" s="9" customFormat="1" ht="19.7" customHeight="1">
      <c r="B63" s="17">
        <v>28</v>
      </c>
      <c r="C63" s="17" t="s">
        <v>492</v>
      </c>
      <c r="D63" s="17" t="s">
        <v>492</v>
      </c>
      <c r="E63" s="54" t="s">
        <v>2446</v>
      </c>
      <c r="F63" s="54">
        <v>2</v>
      </c>
      <c r="G63" s="54">
        <v>190</v>
      </c>
      <c r="H63" s="159">
        <f t="shared" si="0"/>
        <v>380</v>
      </c>
      <c r="I63" s="54"/>
      <c r="J63" s="54" t="s">
        <v>470</v>
      </c>
      <c r="K63" s="17" t="s">
        <v>1122</v>
      </c>
      <c r="L63" s="16"/>
      <c r="M63" s="19">
        <v>44664</v>
      </c>
      <c r="N63" s="16"/>
      <c r="O63" s="56"/>
      <c r="P63" s="56"/>
      <c r="Q63" s="21">
        <v>44676</v>
      </c>
    </row>
    <row r="64" spans="2:17" ht="19.5" customHeight="1">
      <c r="B64" s="17">
        <v>28</v>
      </c>
      <c r="C64" s="17" t="s">
        <v>96</v>
      </c>
      <c r="D64" s="17" t="s">
        <v>80</v>
      </c>
      <c r="E64" s="54" t="s">
        <v>2845</v>
      </c>
      <c r="F64" s="54">
        <v>4</v>
      </c>
      <c r="G64" s="54">
        <v>600</v>
      </c>
      <c r="H64" s="159">
        <f t="shared" si="0"/>
        <v>2400</v>
      </c>
      <c r="I64" s="295"/>
      <c r="J64" s="54"/>
      <c r="K64" s="64" t="s">
        <v>1164</v>
      </c>
      <c r="L64" s="17"/>
      <c r="M64" s="19">
        <v>44664</v>
      </c>
      <c r="N64" s="54"/>
      <c r="O64" s="295"/>
      <c r="P64" s="19">
        <v>44673</v>
      </c>
      <c r="Q64" s="21">
        <v>44673</v>
      </c>
    </row>
    <row r="65" spans="2:17" ht="19.5" customHeight="1">
      <c r="B65" s="17">
        <v>28</v>
      </c>
      <c r="C65" s="17" t="s">
        <v>96</v>
      </c>
      <c r="D65" s="17" t="s">
        <v>80</v>
      </c>
      <c r="E65" s="54" t="s">
        <v>2846</v>
      </c>
      <c r="F65" s="54">
        <v>1</v>
      </c>
      <c r="G65" s="54">
        <v>3840</v>
      </c>
      <c r="H65" s="159">
        <f t="shared" si="0"/>
        <v>3840</v>
      </c>
      <c r="I65" s="295"/>
      <c r="J65" s="54"/>
      <c r="K65" s="64" t="s">
        <v>1164</v>
      </c>
      <c r="L65" s="17"/>
      <c r="M65" s="19">
        <v>44664</v>
      </c>
      <c r="N65" s="54"/>
      <c r="O65" s="295"/>
      <c r="P65" s="19">
        <v>44673</v>
      </c>
      <c r="Q65" s="21">
        <v>44673</v>
      </c>
    </row>
    <row r="66" spans="2:17" ht="19.5" customHeight="1">
      <c r="B66" s="17">
        <v>28</v>
      </c>
      <c r="C66" s="17" t="s">
        <v>96</v>
      </c>
      <c r="D66" s="17" t="s">
        <v>80</v>
      </c>
      <c r="E66" s="54" t="s">
        <v>2847</v>
      </c>
      <c r="F66" s="54">
        <v>2</v>
      </c>
      <c r="G66" s="54">
        <v>16020</v>
      </c>
      <c r="H66" s="159">
        <f t="shared" si="0"/>
        <v>32040</v>
      </c>
      <c r="I66" s="295"/>
      <c r="J66" s="54"/>
      <c r="K66" s="64" t="s">
        <v>1164</v>
      </c>
      <c r="L66" s="17"/>
      <c r="M66" s="19">
        <v>44664</v>
      </c>
      <c r="N66" s="54"/>
      <c r="O66" s="295"/>
      <c r="P66" s="19">
        <v>44673</v>
      </c>
      <c r="Q66" s="21">
        <v>44673</v>
      </c>
    </row>
    <row r="67" spans="2:17" ht="19.5" customHeight="1">
      <c r="B67" s="17">
        <v>28</v>
      </c>
      <c r="C67" s="17" t="s">
        <v>96</v>
      </c>
      <c r="D67" s="17" t="s">
        <v>80</v>
      </c>
      <c r="E67" s="54" t="s">
        <v>2848</v>
      </c>
      <c r="F67" s="54">
        <v>1</v>
      </c>
      <c r="G67" s="520">
        <v>4270</v>
      </c>
      <c r="H67" s="159">
        <f t="shared" si="0"/>
        <v>4270</v>
      </c>
      <c r="I67" s="295"/>
      <c r="J67" s="54"/>
      <c r="K67" s="64" t="s">
        <v>1164</v>
      </c>
      <c r="L67" s="17"/>
      <c r="M67" s="19">
        <v>44664</v>
      </c>
      <c r="N67" s="54"/>
      <c r="O67" s="295"/>
      <c r="P67" s="19">
        <v>44673</v>
      </c>
      <c r="Q67" s="21">
        <v>44673</v>
      </c>
    </row>
    <row r="68" spans="2:17" s="9" customFormat="1" ht="19.7" customHeight="1">
      <c r="B68" s="17">
        <v>28</v>
      </c>
      <c r="C68" s="17" t="s">
        <v>96</v>
      </c>
      <c r="D68" s="17" t="s">
        <v>80</v>
      </c>
      <c r="E68" s="54" t="s">
        <v>2849</v>
      </c>
      <c r="F68" s="54">
        <v>2</v>
      </c>
      <c r="G68" s="520">
        <v>6400</v>
      </c>
      <c r="H68" s="159">
        <f t="shared" si="0"/>
        <v>12800</v>
      </c>
      <c r="I68" s="17"/>
      <c r="J68" s="54"/>
      <c r="K68" s="64" t="s">
        <v>1164</v>
      </c>
      <c r="L68" s="16"/>
      <c r="M68" s="19">
        <v>44664</v>
      </c>
      <c r="N68" s="16"/>
      <c r="O68" s="56"/>
      <c r="P68" s="19">
        <v>44673</v>
      </c>
      <c r="Q68" s="21">
        <v>44673</v>
      </c>
    </row>
    <row r="69" spans="2:17" s="9" customFormat="1" ht="19.7" customHeight="1">
      <c r="B69" s="17">
        <v>28</v>
      </c>
      <c r="C69" s="17" t="s">
        <v>96</v>
      </c>
      <c r="D69" s="17" t="s">
        <v>80</v>
      </c>
      <c r="E69" s="54" t="s">
        <v>2850</v>
      </c>
      <c r="F69" s="54">
        <v>1</v>
      </c>
      <c r="G69" s="520">
        <v>260</v>
      </c>
      <c r="H69" s="159">
        <f t="shared" si="0"/>
        <v>260</v>
      </c>
      <c r="I69" s="17"/>
      <c r="J69" s="54"/>
      <c r="K69" s="64" t="s">
        <v>1164</v>
      </c>
      <c r="L69" s="16"/>
      <c r="M69" s="19">
        <v>44664</v>
      </c>
      <c r="N69" s="16"/>
      <c r="O69" s="56"/>
      <c r="P69" s="19">
        <v>44673</v>
      </c>
      <c r="Q69" s="21">
        <v>44673</v>
      </c>
    </row>
    <row r="70" spans="2:17" s="9" customFormat="1" ht="19.7" customHeight="1">
      <c r="B70" s="16">
        <v>5</v>
      </c>
      <c r="C70" s="17" t="s">
        <v>1114</v>
      </c>
      <c r="D70" s="17" t="s">
        <v>1114</v>
      </c>
      <c r="E70" s="54" t="s">
        <v>1182</v>
      </c>
      <c r="F70" s="54">
        <v>1</v>
      </c>
      <c r="G70" s="520">
        <v>0</v>
      </c>
      <c r="H70" s="159">
        <f t="shared" si="0"/>
        <v>0</v>
      </c>
      <c r="I70" s="17"/>
      <c r="J70" s="54"/>
      <c r="K70" s="17"/>
      <c r="L70" s="16"/>
      <c r="M70" s="19"/>
      <c r="N70" s="16"/>
      <c r="O70" s="56"/>
      <c r="P70" s="56"/>
      <c r="Q70" s="21"/>
    </row>
    <row r="71" spans="2:17" s="9" customFormat="1" ht="19.7" customHeight="1">
      <c r="B71" s="16">
        <v>5</v>
      </c>
      <c r="C71" s="17" t="s">
        <v>1114</v>
      </c>
      <c r="D71" s="17" t="s">
        <v>1114</v>
      </c>
      <c r="E71" s="54" t="s">
        <v>527</v>
      </c>
      <c r="F71" s="54">
        <v>1</v>
      </c>
      <c r="G71" s="520">
        <v>0</v>
      </c>
      <c r="H71" s="159">
        <f t="shared" si="0"/>
        <v>0</v>
      </c>
      <c r="I71" s="17"/>
      <c r="J71" s="54"/>
      <c r="K71" s="17"/>
      <c r="L71" s="16"/>
      <c r="M71" s="19"/>
      <c r="N71" s="16"/>
      <c r="O71" s="56"/>
      <c r="P71" s="56"/>
      <c r="Q71" s="21"/>
    </row>
    <row r="72" spans="2:17" s="9" customFormat="1" ht="19.7" customHeight="1">
      <c r="B72" s="16"/>
      <c r="C72" s="16" t="s">
        <v>662</v>
      </c>
      <c r="D72" s="16" t="s">
        <v>662</v>
      </c>
      <c r="E72" s="54" t="s">
        <v>1410</v>
      </c>
      <c r="F72" s="54">
        <v>50</v>
      </c>
      <c r="G72" s="52">
        <v>5000</v>
      </c>
      <c r="H72" s="159">
        <f t="shared" si="0"/>
        <v>250000</v>
      </c>
      <c r="I72" s="17"/>
      <c r="J72" s="483"/>
      <c r="K72" s="17"/>
      <c r="L72" s="16"/>
      <c r="M72" s="19"/>
      <c r="N72" s="16"/>
      <c r="O72" s="56"/>
      <c r="P72" s="56"/>
      <c r="Q72" s="21"/>
    </row>
    <row r="73" spans="2:17" s="9" customFormat="1" ht="19.7" customHeight="1">
      <c r="B73" s="16"/>
      <c r="C73" s="16" t="s">
        <v>662</v>
      </c>
      <c r="D73" s="16" t="s">
        <v>662</v>
      </c>
      <c r="E73" s="202" t="s">
        <v>664</v>
      </c>
      <c r="F73" s="54">
        <v>20</v>
      </c>
      <c r="G73" s="52">
        <v>5000</v>
      </c>
      <c r="H73" s="159">
        <f t="shared" si="0"/>
        <v>100000</v>
      </c>
      <c r="I73" s="484"/>
      <c r="J73" s="485"/>
      <c r="K73" s="17"/>
      <c r="L73" s="16"/>
      <c r="M73" s="19"/>
      <c r="N73" s="16"/>
      <c r="O73" s="56"/>
      <c r="P73" s="56"/>
      <c r="Q73" s="21"/>
    </row>
    <row r="74" spans="2:17" ht="19.5" customHeight="1">
      <c r="B74" s="17">
        <v>28</v>
      </c>
      <c r="C74" s="17" t="s">
        <v>492</v>
      </c>
      <c r="D74" s="17" t="s">
        <v>492</v>
      </c>
      <c r="E74" s="54" t="s">
        <v>2851</v>
      </c>
      <c r="F74" s="54">
        <v>1</v>
      </c>
      <c r="G74" s="54">
        <v>2380</v>
      </c>
      <c r="H74" s="159">
        <f t="shared" si="0"/>
        <v>2380</v>
      </c>
      <c r="I74" s="54"/>
      <c r="J74" s="54" t="s">
        <v>2443</v>
      </c>
      <c r="K74" s="17" t="s">
        <v>1122</v>
      </c>
      <c r="L74" s="17"/>
      <c r="M74" s="19">
        <v>44699</v>
      </c>
      <c r="N74" s="54"/>
      <c r="O74" s="295"/>
      <c r="P74" s="582"/>
      <c r="Q74" s="21"/>
    </row>
    <row r="75" spans="2:17" ht="19.5" customHeight="1">
      <c r="B75" s="17">
        <v>28</v>
      </c>
      <c r="C75" s="17" t="s">
        <v>492</v>
      </c>
      <c r="D75" s="17" t="s">
        <v>492</v>
      </c>
      <c r="E75" s="54" t="s">
        <v>2852</v>
      </c>
      <c r="F75" s="54">
        <v>10</v>
      </c>
      <c r="G75" s="54">
        <v>35</v>
      </c>
      <c r="H75" s="159">
        <f t="shared" si="0"/>
        <v>350</v>
      </c>
      <c r="I75" s="54"/>
      <c r="J75" s="54" t="s">
        <v>2853</v>
      </c>
      <c r="K75" s="17" t="s">
        <v>1122</v>
      </c>
      <c r="L75" s="17"/>
      <c r="M75" s="19">
        <v>44699</v>
      </c>
      <c r="N75" s="54"/>
      <c r="O75" s="295"/>
      <c r="P75" s="582"/>
      <c r="Q75" s="21"/>
    </row>
    <row r="76" spans="2:17" s="9" customFormat="1" ht="19.7" customHeight="1">
      <c r="B76" s="17">
        <v>28</v>
      </c>
      <c r="C76" s="17" t="s">
        <v>492</v>
      </c>
      <c r="D76" s="17" t="s">
        <v>492</v>
      </c>
      <c r="E76" s="54" t="s">
        <v>2854</v>
      </c>
      <c r="F76" s="54">
        <v>2</v>
      </c>
      <c r="G76" s="54">
        <v>120</v>
      </c>
      <c r="H76" s="159">
        <f t="shared" si="0"/>
        <v>240</v>
      </c>
      <c r="I76" s="54"/>
      <c r="J76" s="54" t="s">
        <v>2855</v>
      </c>
      <c r="K76" s="17" t="s">
        <v>1122</v>
      </c>
      <c r="L76" s="16"/>
      <c r="M76" s="19">
        <v>44699</v>
      </c>
      <c r="N76" s="16"/>
      <c r="O76" s="56"/>
      <c r="P76" s="56"/>
      <c r="Q76" s="21"/>
    </row>
    <row r="77" spans="2:17" s="9" customFormat="1" ht="19.7" customHeight="1">
      <c r="B77" s="16"/>
      <c r="C77" s="16"/>
      <c r="D77" s="16"/>
      <c r="E77" s="486"/>
      <c r="F77" s="54"/>
      <c r="G77" s="487"/>
      <c r="H77" s="159"/>
      <c r="I77" s="17"/>
      <c r="J77" s="483"/>
      <c r="K77" s="17"/>
      <c r="L77" s="16"/>
      <c r="M77" s="19"/>
      <c r="N77" s="16"/>
      <c r="O77" s="56"/>
      <c r="P77" s="56"/>
      <c r="Q77" s="21"/>
    </row>
    <row r="78" spans="2:17" ht="19.5" customHeight="1">
      <c r="B78" s="17">
        <v>28</v>
      </c>
      <c r="C78" s="17" t="s">
        <v>492</v>
      </c>
      <c r="D78" s="17" t="s">
        <v>492</v>
      </c>
      <c r="E78" s="54" t="s">
        <v>2856</v>
      </c>
      <c r="F78" s="54">
        <v>1</v>
      </c>
      <c r="G78" s="54">
        <v>190</v>
      </c>
      <c r="H78" s="159">
        <f t="shared" si="0"/>
        <v>190</v>
      </c>
      <c r="I78" s="54"/>
      <c r="J78" s="54" t="s">
        <v>882</v>
      </c>
      <c r="K78" s="17" t="s">
        <v>1122</v>
      </c>
      <c r="L78" s="17"/>
      <c r="M78" s="19">
        <v>44713</v>
      </c>
      <c r="N78" s="54"/>
      <c r="O78" s="295"/>
      <c r="P78" s="582">
        <v>44718</v>
      </c>
      <c r="Q78" s="21">
        <v>44715</v>
      </c>
    </row>
    <row r="79" spans="2:17" ht="19.5" customHeight="1">
      <c r="B79" s="17">
        <v>28</v>
      </c>
      <c r="C79" s="17" t="s">
        <v>492</v>
      </c>
      <c r="D79" s="17" t="s">
        <v>492</v>
      </c>
      <c r="E79" s="54" t="s">
        <v>2857</v>
      </c>
      <c r="F79" s="54">
        <v>1</v>
      </c>
      <c r="G79" s="54">
        <v>1030</v>
      </c>
      <c r="H79" s="159">
        <f t="shared" si="0"/>
        <v>1030</v>
      </c>
      <c r="I79" s="54"/>
      <c r="J79" s="54" t="s">
        <v>618</v>
      </c>
      <c r="K79" s="17" t="s">
        <v>1122</v>
      </c>
      <c r="L79" s="17"/>
      <c r="M79" s="19">
        <v>44713</v>
      </c>
      <c r="N79" s="54"/>
      <c r="O79" s="295"/>
      <c r="P79" s="582">
        <v>44718</v>
      </c>
      <c r="Q79" s="21">
        <v>44715</v>
      </c>
    </row>
    <row r="80" spans="2:17" s="9" customFormat="1" ht="19.7" customHeight="1">
      <c r="B80" s="17">
        <v>28</v>
      </c>
      <c r="C80" s="17" t="s">
        <v>492</v>
      </c>
      <c r="D80" s="17" t="s">
        <v>492</v>
      </c>
      <c r="E80" s="54" t="s">
        <v>2858</v>
      </c>
      <c r="F80" s="54">
        <v>1</v>
      </c>
      <c r="G80" s="54">
        <v>250</v>
      </c>
      <c r="H80" s="159">
        <f t="shared" ref="H80:H85" si="1">F80*G80</f>
        <v>250</v>
      </c>
      <c r="I80" s="54"/>
      <c r="J80" s="54" t="s">
        <v>642</v>
      </c>
      <c r="K80" s="17" t="s">
        <v>1122</v>
      </c>
      <c r="L80" s="16"/>
      <c r="M80" s="19">
        <v>44713</v>
      </c>
      <c r="N80" s="16"/>
      <c r="O80" s="56"/>
      <c r="P80" s="582">
        <v>44718</v>
      </c>
      <c r="Q80" s="21">
        <v>44715</v>
      </c>
    </row>
    <row r="81" spans="2:17" s="9" customFormat="1" ht="19.7" customHeight="1">
      <c r="B81" s="17">
        <v>28</v>
      </c>
      <c r="C81" s="17" t="s">
        <v>492</v>
      </c>
      <c r="D81" s="17" t="s">
        <v>492</v>
      </c>
      <c r="E81" s="54" t="s">
        <v>2859</v>
      </c>
      <c r="F81" s="54">
        <v>2</v>
      </c>
      <c r="G81" s="54">
        <v>2600</v>
      </c>
      <c r="H81" s="159">
        <f t="shared" si="1"/>
        <v>5200</v>
      </c>
      <c r="I81" s="17"/>
      <c r="J81" s="54" t="s">
        <v>2443</v>
      </c>
      <c r="K81" s="17" t="s">
        <v>1122</v>
      </c>
      <c r="L81" s="16"/>
      <c r="M81" s="19">
        <v>44713</v>
      </c>
      <c r="N81" s="16"/>
      <c r="O81" s="56"/>
      <c r="P81" s="582">
        <v>44718</v>
      </c>
      <c r="Q81" s="21">
        <v>44718</v>
      </c>
    </row>
    <row r="82" spans="2:17" s="9" customFormat="1" ht="19.7" customHeight="1">
      <c r="B82" s="17">
        <v>28</v>
      </c>
      <c r="C82" s="17" t="s">
        <v>492</v>
      </c>
      <c r="D82" s="17" t="s">
        <v>492</v>
      </c>
      <c r="E82" s="54" t="s">
        <v>2860</v>
      </c>
      <c r="F82" s="54">
        <v>1</v>
      </c>
      <c r="G82" s="54">
        <v>2380</v>
      </c>
      <c r="H82" s="159">
        <f t="shared" si="1"/>
        <v>2380</v>
      </c>
      <c r="I82" s="17"/>
      <c r="J82" s="54" t="s">
        <v>2443</v>
      </c>
      <c r="K82" s="17" t="s">
        <v>1122</v>
      </c>
      <c r="L82" s="16"/>
      <c r="M82" s="19">
        <v>44713</v>
      </c>
      <c r="N82" s="16"/>
      <c r="O82" s="56"/>
      <c r="P82" s="582">
        <v>44718</v>
      </c>
      <c r="Q82" s="21">
        <v>44718</v>
      </c>
    </row>
    <row r="83" spans="2:17" s="75" customFormat="1" ht="19.7" customHeight="1">
      <c r="B83" s="93">
        <v>28</v>
      </c>
      <c r="C83" s="93" t="s">
        <v>492</v>
      </c>
      <c r="D83" s="93" t="s">
        <v>492</v>
      </c>
      <c r="E83" s="91" t="s">
        <v>2861</v>
      </c>
      <c r="F83" s="91">
        <v>2</v>
      </c>
      <c r="G83" s="91">
        <v>2540</v>
      </c>
      <c r="H83" s="159">
        <f t="shared" si="1"/>
        <v>5080</v>
      </c>
      <c r="I83" s="93"/>
      <c r="J83" s="91" t="s">
        <v>2443</v>
      </c>
      <c r="K83" s="93" t="s">
        <v>1122</v>
      </c>
      <c r="L83" s="73"/>
      <c r="M83" s="20">
        <v>44718</v>
      </c>
      <c r="N83" s="73"/>
      <c r="O83" s="57"/>
      <c r="P83" s="1118">
        <v>44722</v>
      </c>
      <c r="Q83" s="74">
        <v>44722</v>
      </c>
    </row>
    <row r="84" spans="2:17" s="120" customFormat="1" ht="19.5" customHeight="1">
      <c r="B84" s="93">
        <v>28</v>
      </c>
      <c r="C84" s="93" t="s">
        <v>492</v>
      </c>
      <c r="D84" s="93" t="s">
        <v>492</v>
      </c>
      <c r="E84" s="91" t="s">
        <v>2833</v>
      </c>
      <c r="F84" s="91">
        <v>2</v>
      </c>
      <c r="G84" s="91">
        <v>450</v>
      </c>
      <c r="H84" s="159">
        <f t="shared" si="1"/>
        <v>900</v>
      </c>
      <c r="I84" s="91"/>
      <c r="J84" s="91" t="s">
        <v>2832</v>
      </c>
      <c r="K84" s="93" t="s">
        <v>1122</v>
      </c>
      <c r="L84" s="317"/>
      <c r="M84" s="20">
        <v>44729</v>
      </c>
      <c r="N84" s="91"/>
      <c r="O84" s="133"/>
      <c r="P84" s="1118">
        <v>44734</v>
      </c>
      <c r="Q84" s="74">
        <v>44732</v>
      </c>
    </row>
    <row r="85" spans="2:17" s="120" customFormat="1" ht="19.5" customHeight="1">
      <c r="B85" s="93">
        <v>28</v>
      </c>
      <c r="C85" s="93" t="s">
        <v>492</v>
      </c>
      <c r="D85" s="93" t="s">
        <v>492</v>
      </c>
      <c r="E85" s="91" t="s">
        <v>652</v>
      </c>
      <c r="F85" s="91">
        <v>2</v>
      </c>
      <c r="G85" s="91">
        <v>6000</v>
      </c>
      <c r="H85" s="159">
        <f t="shared" si="1"/>
        <v>12000</v>
      </c>
      <c r="I85" s="91"/>
      <c r="J85" s="91" t="s">
        <v>2862</v>
      </c>
      <c r="K85" s="93"/>
      <c r="L85" s="317"/>
      <c r="M85" s="20">
        <v>44732</v>
      </c>
      <c r="N85" s="91"/>
      <c r="O85" s="133"/>
      <c r="P85" s="1118">
        <v>44735</v>
      </c>
      <c r="Q85" s="74"/>
    </row>
    <row r="86" spans="2:17" s="120" customFormat="1" ht="19.5" customHeight="1">
      <c r="B86" s="93">
        <v>28</v>
      </c>
      <c r="C86" s="93" t="s">
        <v>492</v>
      </c>
      <c r="D86" s="93" t="s">
        <v>492</v>
      </c>
      <c r="E86" s="91" t="s">
        <v>2833</v>
      </c>
      <c r="F86" s="91">
        <v>4</v>
      </c>
      <c r="G86" s="91">
        <v>450</v>
      </c>
      <c r="H86" s="159">
        <f>F86*G86</f>
        <v>1800</v>
      </c>
      <c r="I86" s="91"/>
      <c r="J86" s="91" t="s">
        <v>2832</v>
      </c>
      <c r="K86" s="93" t="s">
        <v>1122</v>
      </c>
      <c r="L86" s="317"/>
      <c r="M86" s="20">
        <v>44734</v>
      </c>
      <c r="N86" s="91"/>
      <c r="O86" s="133"/>
      <c r="P86" s="1118">
        <v>44735</v>
      </c>
      <c r="Q86" s="74">
        <v>44736</v>
      </c>
    </row>
    <row r="87" spans="2:17" s="120" customFormat="1" ht="19.5" customHeight="1">
      <c r="B87" s="93">
        <v>28</v>
      </c>
      <c r="C87" s="93" t="s">
        <v>492</v>
      </c>
      <c r="D87" s="93" t="s">
        <v>492</v>
      </c>
      <c r="E87" s="91" t="s">
        <v>2863</v>
      </c>
      <c r="F87" s="91">
        <v>6</v>
      </c>
      <c r="G87" s="91">
        <v>73</v>
      </c>
      <c r="H87" s="159">
        <f>F87*G87</f>
        <v>438</v>
      </c>
      <c r="I87" s="91"/>
      <c r="J87" s="91" t="s">
        <v>2864</v>
      </c>
      <c r="K87" s="93" t="s">
        <v>1122</v>
      </c>
      <c r="L87" s="317"/>
      <c r="M87" s="20">
        <v>44734</v>
      </c>
      <c r="N87" s="91"/>
      <c r="O87" s="133"/>
      <c r="P87" s="1118">
        <v>44735</v>
      </c>
      <c r="Q87" s="74">
        <v>44736</v>
      </c>
    </row>
  </sheetData>
  <autoFilter ref="B9:O22" xr:uid="{7E258FCA-D072-43C6-92E4-4316F4BE9762}">
    <sortState xmlns:xlrd2="http://schemas.microsoft.com/office/spreadsheetml/2017/richdata2" ref="B10:O22">
      <sortCondition descending="1" ref="K9:K22"/>
    </sortState>
  </autoFilter>
  <mergeCells count="7">
    <mergeCell ref="J30:J31"/>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95FE1-1504-4232-804E-48E2BD636861}">
  <dimension ref="A2:B6"/>
  <sheetViews>
    <sheetView view="pageBreakPreview" zoomScale="60" zoomScaleNormal="100" workbookViewId="0">
      <selection activeCell="D4" sqref="D4"/>
    </sheetView>
  </sheetViews>
  <sheetFormatPr defaultRowHeight="18.75"/>
  <cols>
    <col min="1" max="1" width="13.25" style="3" bestFit="1" customWidth="1"/>
    <col min="2" max="2" width="22.125" style="3" bestFit="1" customWidth="1"/>
    <col min="3" max="256" width="9" style="3"/>
    <col min="257" max="257" width="13.25" style="3" bestFit="1" customWidth="1"/>
    <col min="258" max="258" width="22.125" style="3" bestFit="1" customWidth="1"/>
    <col min="259" max="512" width="9" style="3"/>
    <col min="513" max="513" width="13.25" style="3" bestFit="1" customWidth="1"/>
    <col min="514" max="514" width="22.125" style="3" bestFit="1" customWidth="1"/>
    <col min="515" max="768" width="9" style="3"/>
    <col min="769" max="769" width="13.25" style="3" bestFit="1" customWidth="1"/>
    <col min="770" max="770" width="22.125" style="3" bestFit="1" customWidth="1"/>
    <col min="771" max="1024" width="9" style="3"/>
    <col min="1025" max="1025" width="13.25" style="3" bestFit="1" customWidth="1"/>
    <col min="1026" max="1026" width="22.125" style="3" bestFit="1" customWidth="1"/>
    <col min="1027" max="1280" width="9" style="3"/>
    <col min="1281" max="1281" width="13.25" style="3" bestFit="1" customWidth="1"/>
    <col min="1282" max="1282" width="22.125" style="3" bestFit="1" customWidth="1"/>
    <col min="1283" max="1536" width="9" style="3"/>
    <col min="1537" max="1537" width="13.25" style="3" bestFit="1" customWidth="1"/>
    <col min="1538" max="1538" width="22.125" style="3" bestFit="1" customWidth="1"/>
    <col min="1539" max="1792" width="9" style="3"/>
    <col min="1793" max="1793" width="13.25" style="3" bestFit="1" customWidth="1"/>
    <col min="1794" max="1794" width="22.125" style="3" bestFit="1" customWidth="1"/>
    <col min="1795" max="2048" width="9" style="3"/>
    <col min="2049" max="2049" width="13.25" style="3" bestFit="1" customWidth="1"/>
    <col min="2050" max="2050" width="22.125" style="3" bestFit="1" customWidth="1"/>
    <col min="2051" max="2304" width="9" style="3"/>
    <col min="2305" max="2305" width="13.25" style="3" bestFit="1" customWidth="1"/>
    <col min="2306" max="2306" width="22.125" style="3" bestFit="1" customWidth="1"/>
    <col min="2307" max="2560" width="9" style="3"/>
    <col min="2561" max="2561" width="13.25" style="3" bestFit="1" customWidth="1"/>
    <col min="2562" max="2562" width="22.125" style="3" bestFit="1" customWidth="1"/>
    <col min="2563" max="2816" width="9" style="3"/>
    <col min="2817" max="2817" width="13.25" style="3" bestFit="1" customWidth="1"/>
    <col min="2818" max="2818" width="22.125" style="3" bestFit="1" customWidth="1"/>
    <col min="2819" max="3072" width="9" style="3"/>
    <col min="3073" max="3073" width="13.25" style="3" bestFit="1" customWidth="1"/>
    <col min="3074" max="3074" width="22.125" style="3" bestFit="1" customWidth="1"/>
    <col min="3075" max="3328" width="9" style="3"/>
    <col min="3329" max="3329" width="13.25" style="3" bestFit="1" customWidth="1"/>
    <col min="3330" max="3330" width="22.125" style="3" bestFit="1" customWidth="1"/>
    <col min="3331" max="3584" width="9" style="3"/>
    <col min="3585" max="3585" width="13.25" style="3" bestFit="1" customWidth="1"/>
    <col min="3586" max="3586" width="22.125" style="3" bestFit="1" customWidth="1"/>
    <col min="3587" max="3840" width="9" style="3"/>
    <col min="3841" max="3841" width="13.25" style="3" bestFit="1" customWidth="1"/>
    <col min="3842" max="3842" width="22.125" style="3" bestFit="1" customWidth="1"/>
    <col min="3843" max="4096" width="9" style="3"/>
    <col min="4097" max="4097" width="13.25" style="3" bestFit="1" customWidth="1"/>
    <col min="4098" max="4098" width="22.125" style="3" bestFit="1" customWidth="1"/>
    <col min="4099" max="4352" width="9" style="3"/>
    <col min="4353" max="4353" width="13.25" style="3" bestFit="1" customWidth="1"/>
    <col min="4354" max="4354" width="22.125" style="3" bestFit="1" customWidth="1"/>
    <col min="4355" max="4608" width="9" style="3"/>
    <col min="4609" max="4609" width="13.25" style="3" bestFit="1" customWidth="1"/>
    <col min="4610" max="4610" width="22.125" style="3" bestFit="1" customWidth="1"/>
    <col min="4611" max="4864" width="9" style="3"/>
    <col min="4865" max="4865" width="13.25" style="3" bestFit="1" customWidth="1"/>
    <col min="4866" max="4866" width="22.125" style="3" bestFit="1" customWidth="1"/>
    <col min="4867" max="5120" width="9" style="3"/>
    <col min="5121" max="5121" width="13.25" style="3" bestFit="1" customWidth="1"/>
    <col min="5122" max="5122" width="22.125" style="3" bestFit="1" customWidth="1"/>
    <col min="5123" max="5376" width="9" style="3"/>
    <col min="5377" max="5377" width="13.25" style="3" bestFit="1" customWidth="1"/>
    <col min="5378" max="5378" width="22.125" style="3" bestFit="1" customWidth="1"/>
    <col min="5379" max="5632" width="9" style="3"/>
    <col min="5633" max="5633" width="13.25" style="3" bestFit="1" customWidth="1"/>
    <col min="5634" max="5634" width="22.125" style="3" bestFit="1" customWidth="1"/>
    <col min="5635" max="5888" width="9" style="3"/>
    <col min="5889" max="5889" width="13.25" style="3" bestFit="1" customWidth="1"/>
    <col min="5890" max="5890" width="22.125" style="3" bestFit="1" customWidth="1"/>
    <col min="5891" max="6144" width="9" style="3"/>
    <col min="6145" max="6145" width="13.25" style="3" bestFit="1" customWidth="1"/>
    <col min="6146" max="6146" width="22.125" style="3" bestFit="1" customWidth="1"/>
    <col min="6147" max="6400" width="9" style="3"/>
    <col min="6401" max="6401" width="13.25" style="3" bestFit="1" customWidth="1"/>
    <col min="6402" max="6402" width="22.125" style="3" bestFit="1" customWidth="1"/>
    <col min="6403" max="6656" width="9" style="3"/>
    <col min="6657" max="6657" width="13.25" style="3" bestFit="1" customWidth="1"/>
    <col min="6658" max="6658" width="22.125" style="3" bestFit="1" customWidth="1"/>
    <col min="6659" max="6912" width="9" style="3"/>
    <col min="6913" max="6913" width="13.25" style="3" bestFit="1" customWidth="1"/>
    <col min="6914" max="6914" width="22.125" style="3" bestFit="1" customWidth="1"/>
    <col min="6915" max="7168" width="9" style="3"/>
    <col min="7169" max="7169" width="13.25" style="3" bestFit="1" customWidth="1"/>
    <col min="7170" max="7170" width="22.125" style="3" bestFit="1" customWidth="1"/>
    <col min="7171" max="7424" width="9" style="3"/>
    <col min="7425" max="7425" width="13.25" style="3" bestFit="1" customWidth="1"/>
    <col min="7426" max="7426" width="22.125" style="3" bestFit="1" customWidth="1"/>
    <col min="7427" max="7680" width="9" style="3"/>
    <col min="7681" max="7681" width="13.25" style="3" bestFit="1" customWidth="1"/>
    <col min="7682" max="7682" width="22.125" style="3" bestFit="1" customWidth="1"/>
    <col min="7683" max="7936" width="9" style="3"/>
    <col min="7937" max="7937" width="13.25" style="3" bestFit="1" customWidth="1"/>
    <col min="7938" max="7938" width="22.125" style="3" bestFit="1" customWidth="1"/>
    <col min="7939" max="8192" width="9" style="3"/>
    <col min="8193" max="8193" width="13.25" style="3" bestFit="1" customWidth="1"/>
    <col min="8194" max="8194" width="22.125" style="3" bestFit="1" customWidth="1"/>
    <col min="8195" max="8448" width="9" style="3"/>
    <col min="8449" max="8449" width="13.25" style="3" bestFit="1" customWidth="1"/>
    <col min="8450" max="8450" width="22.125" style="3" bestFit="1" customWidth="1"/>
    <col min="8451" max="8704" width="9" style="3"/>
    <col min="8705" max="8705" width="13.25" style="3" bestFit="1" customWidth="1"/>
    <col min="8706" max="8706" width="22.125" style="3" bestFit="1" customWidth="1"/>
    <col min="8707" max="8960" width="9" style="3"/>
    <col min="8961" max="8961" width="13.25" style="3" bestFit="1" customWidth="1"/>
    <col min="8962" max="8962" width="22.125" style="3" bestFit="1" customWidth="1"/>
    <col min="8963" max="9216" width="9" style="3"/>
    <col min="9217" max="9217" width="13.25" style="3" bestFit="1" customWidth="1"/>
    <col min="9218" max="9218" width="22.125" style="3" bestFit="1" customWidth="1"/>
    <col min="9219" max="9472" width="9" style="3"/>
    <col min="9473" max="9473" width="13.25" style="3" bestFit="1" customWidth="1"/>
    <col min="9474" max="9474" width="22.125" style="3" bestFit="1" customWidth="1"/>
    <col min="9475" max="9728" width="9" style="3"/>
    <col min="9729" max="9729" width="13.25" style="3" bestFit="1" customWidth="1"/>
    <col min="9730" max="9730" width="22.125" style="3" bestFit="1" customWidth="1"/>
    <col min="9731" max="9984" width="9" style="3"/>
    <col min="9985" max="9985" width="13.25" style="3" bestFit="1" customWidth="1"/>
    <col min="9986" max="9986" width="22.125" style="3" bestFit="1" customWidth="1"/>
    <col min="9987" max="10240" width="9" style="3"/>
    <col min="10241" max="10241" width="13.25" style="3" bestFit="1" customWidth="1"/>
    <col min="10242" max="10242" width="22.125" style="3" bestFit="1" customWidth="1"/>
    <col min="10243" max="10496" width="9" style="3"/>
    <col min="10497" max="10497" width="13.25" style="3" bestFit="1" customWidth="1"/>
    <col min="10498" max="10498" width="22.125" style="3" bestFit="1" customWidth="1"/>
    <col min="10499" max="10752" width="9" style="3"/>
    <col min="10753" max="10753" width="13.25" style="3" bestFit="1" customWidth="1"/>
    <col min="10754" max="10754" width="22.125" style="3" bestFit="1" customWidth="1"/>
    <col min="10755" max="11008" width="9" style="3"/>
    <col min="11009" max="11009" width="13.25" style="3" bestFit="1" customWidth="1"/>
    <col min="11010" max="11010" width="22.125" style="3" bestFit="1" customWidth="1"/>
    <col min="11011" max="11264" width="9" style="3"/>
    <col min="11265" max="11265" width="13.25" style="3" bestFit="1" customWidth="1"/>
    <col min="11266" max="11266" width="22.125" style="3" bestFit="1" customWidth="1"/>
    <col min="11267" max="11520" width="9" style="3"/>
    <col min="11521" max="11521" width="13.25" style="3" bestFit="1" customWidth="1"/>
    <col min="11522" max="11522" width="22.125" style="3" bestFit="1" customWidth="1"/>
    <col min="11523" max="11776" width="9" style="3"/>
    <col min="11777" max="11777" width="13.25" style="3" bestFit="1" customWidth="1"/>
    <col min="11778" max="11778" width="22.125" style="3" bestFit="1" customWidth="1"/>
    <col min="11779" max="12032" width="9" style="3"/>
    <col min="12033" max="12033" width="13.25" style="3" bestFit="1" customWidth="1"/>
    <col min="12034" max="12034" width="22.125" style="3" bestFit="1" customWidth="1"/>
    <col min="12035" max="12288" width="9" style="3"/>
    <col min="12289" max="12289" width="13.25" style="3" bestFit="1" customWidth="1"/>
    <col min="12290" max="12290" width="22.125" style="3" bestFit="1" customWidth="1"/>
    <col min="12291" max="12544" width="9" style="3"/>
    <col min="12545" max="12545" width="13.25" style="3" bestFit="1" customWidth="1"/>
    <col min="12546" max="12546" width="22.125" style="3" bestFit="1" customWidth="1"/>
    <col min="12547" max="12800" width="9" style="3"/>
    <col min="12801" max="12801" width="13.25" style="3" bestFit="1" customWidth="1"/>
    <col min="12802" max="12802" width="22.125" style="3" bestFit="1" customWidth="1"/>
    <col min="12803" max="13056" width="9" style="3"/>
    <col min="13057" max="13057" width="13.25" style="3" bestFit="1" customWidth="1"/>
    <col min="13058" max="13058" width="22.125" style="3" bestFit="1" customWidth="1"/>
    <col min="13059" max="13312" width="9" style="3"/>
    <col min="13313" max="13313" width="13.25" style="3" bestFit="1" customWidth="1"/>
    <col min="13314" max="13314" width="22.125" style="3" bestFit="1" customWidth="1"/>
    <col min="13315" max="13568" width="9" style="3"/>
    <col min="13569" max="13569" width="13.25" style="3" bestFit="1" customWidth="1"/>
    <col min="13570" max="13570" width="22.125" style="3" bestFit="1" customWidth="1"/>
    <col min="13571" max="13824" width="9" style="3"/>
    <col min="13825" max="13825" width="13.25" style="3" bestFit="1" customWidth="1"/>
    <col min="13826" max="13826" width="22.125" style="3" bestFit="1" customWidth="1"/>
    <col min="13827" max="14080" width="9" style="3"/>
    <col min="14081" max="14081" width="13.25" style="3" bestFit="1" customWidth="1"/>
    <col min="14082" max="14082" width="22.125" style="3" bestFit="1" customWidth="1"/>
    <col min="14083" max="14336" width="9" style="3"/>
    <col min="14337" max="14337" width="13.25" style="3" bestFit="1" customWidth="1"/>
    <col min="14338" max="14338" width="22.125" style="3" bestFit="1" customWidth="1"/>
    <col min="14339" max="14592" width="9" style="3"/>
    <col min="14593" max="14593" width="13.25" style="3" bestFit="1" customWidth="1"/>
    <col min="14594" max="14594" width="22.125" style="3" bestFit="1" customWidth="1"/>
    <col min="14595" max="14848" width="9" style="3"/>
    <col min="14849" max="14849" width="13.25" style="3" bestFit="1" customWidth="1"/>
    <col min="14850" max="14850" width="22.125" style="3" bestFit="1" customWidth="1"/>
    <col min="14851" max="15104" width="9" style="3"/>
    <col min="15105" max="15105" width="13.25" style="3" bestFit="1" customWidth="1"/>
    <col min="15106" max="15106" width="22.125" style="3" bestFit="1" customWidth="1"/>
    <col min="15107" max="15360" width="9" style="3"/>
    <col min="15361" max="15361" width="13.25" style="3" bestFit="1" customWidth="1"/>
    <col min="15362" max="15362" width="22.125" style="3" bestFit="1" customWidth="1"/>
    <col min="15363" max="15616" width="9" style="3"/>
    <col min="15617" max="15617" width="13.25" style="3" bestFit="1" customWidth="1"/>
    <col min="15618" max="15618" width="22.125" style="3" bestFit="1" customWidth="1"/>
    <col min="15619" max="15872" width="9" style="3"/>
    <col min="15873" max="15873" width="13.25" style="3" bestFit="1" customWidth="1"/>
    <col min="15874" max="15874" width="22.125" style="3" bestFit="1" customWidth="1"/>
    <col min="15875" max="16128" width="9" style="3"/>
    <col min="16129" max="16129" width="13.25" style="3" bestFit="1" customWidth="1"/>
    <col min="16130" max="16130" width="22.125" style="3" bestFit="1" customWidth="1"/>
    <col min="16131" max="16384" width="9" style="3"/>
  </cols>
  <sheetData>
    <row r="2" spans="1:2">
      <c r="A2" s="121" t="s">
        <v>0</v>
      </c>
      <c r="B2" s="2" t="s">
        <v>1411</v>
      </c>
    </row>
    <row r="3" spans="1:2">
      <c r="A3" s="121" t="s">
        <v>3</v>
      </c>
      <c r="B3" s="14" t="s">
        <v>714</v>
      </c>
    </row>
    <row r="4" spans="1:2">
      <c r="A4" s="121" t="s">
        <v>5</v>
      </c>
      <c r="B4" s="14">
        <v>194369</v>
      </c>
    </row>
    <row r="5" spans="1:2">
      <c r="A5" s="121" t="s">
        <v>6</v>
      </c>
      <c r="B5" s="15">
        <v>44676</v>
      </c>
    </row>
    <row r="6" spans="1:2">
      <c r="A6" s="121" t="s">
        <v>8</v>
      </c>
      <c r="B6" s="15">
        <v>44698</v>
      </c>
    </row>
  </sheetData>
  <phoneticPr fontId="3"/>
  <pageMargins left="0.7" right="0.7" top="0.75" bottom="0.75" header="0.3" footer="0.3"/>
  <pageSetup paperSize="9" scale="378"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DD7C8-309A-445F-987F-6FE2312A8F46}">
  <dimension ref="B2:Q61"/>
  <sheetViews>
    <sheetView zoomScale="70" zoomScaleNormal="70" workbookViewId="0">
      <pane xSplit="10" ySplit="8" topLeftCell="M9" activePane="bottomRight" state="frozen"/>
      <selection pane="topRight" activeCell="K1" sqref="K1"/>
      <selection pane="bottomLeft" activeCell="A9" sqref="A9"/>
      <selection pane="bottomRight" activeCell="B12" sqref="B12"/>
    </sheetView>
  </sheetViews>
  <sheetFormatPr defaultRowHeight="18.75"/>
  <cols>
    <col min="1" max="1" width="2.625" style="3" customWidth="1"/>
    <col min="2" max="2" width="5.625" style="9" customWidth="1"/>
    <col min="3" max="4" width="20.625" style="3" customWidth="1"/>
    <col min="5" max="5" width="63.5" style="3" customWidth="1"/>
    <col min="6" max="6" width="6.25" style="3" customWidth="1"/>
    <col min="7" max="8" width="9.875" style="3" bestFit="1" customWidth="1"/>
    <col min="9" max="9" width="5.75" style="11" customWidth="1"/>
    <col min="10" max="10" width="65.625" style="3" customWidth="1"/>
    <col min="11" max="11" width="35.625" style="8" customWidth="1"/>
    <col min="12" max="12" width="35.625" style="9" customWidth="1"/>
    <col min="13" max="13" width="13.75" style="10" customWidth="1"/>
    <col min="14" max="14" width="6.375" style="3" customWidth="1"/>
    <col min="15" max="15" width="13.625" style="11" customWidth="1"/>
    <col min="16" max="16" width="19.125" style="12" customWidth="1"/>
    <col min="17" max="17" width="15.625" style="13" customWidth="1"/>
    <col min="18" max="16384" width="9" style="3"/>
  </cols>
  <sheetData>
    <row r="2" spans="2:17" ht="20.100000000000001" customHeight="1">
      <c r="B2" s="1" t="s">
        <v>0</v>
      </c>
      <c r="C2" s="1"/>
      <c r="D2" s="1"/>
      <c r="E2" s="2" t="s">
        <v>2865</v>
      </c>
      <c r="G2" s="4" t="s">
        <v>2</v>
      </c>
      <c r="H2" s="5"/>
      <c r="I2" s="6"/>
      <c r="J2" s="7">
        <f>SUM(H:H)</f>
        <v>570379</v>
      </c>
    </row>
    <row r="3" spans="2:17" ht="20.100000000000001" customHeight="1">
      <c r="B3" s="1" t="s">
        <v>3</v>
      </c>
      <c r="C3" s="1"/>
      <c r="D3" s="1"/>
      <c r="E3" s="14" t="s">
        <v>2866</v>
      </c>
    </row>
    <row r="4" spans="2:17" ht="20.100000000000001" customHeight="1">
      <c r="B4" s="1" t="s">
        <v>5</v>
      </c>
      <c r="C4" s="1"/>
      <c r="D4" s="1"/>
      <c r="E4" s="14">
        <v>194734</v>
      </c>
    </row>
    <row r="5" spans="2:17" ht="20.100000000000001" customHeight="1">
      <c r="B5" s="1" t="s">
        <v>6</v>
      </c>
      <c r="C5" s="1"/>
      <c r="D5" s="1"/>
      <c r="E5" s="15">
        <v>44676</v>
      </c>
    </row>
    <row r="6" spans="2:17" ht="20.100000000000001" customHeight="1">
      <c r="B6" s="1" t="s">
        <v>8</v>
      </c>
      <c r="C6" s="1"/>
      <c r="D6" s="1"/>
      <c r="E6" s="15">
        <v>44708</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20" t="s">
        <v>23</v>
      </c>
      <c r="Q8" s="21" t="s">
        <v>24</v>
      </c>
    </row>
    <row r="9" spans="2:17" s="9" customFormat="1" ht="19.7" customHeight="1">
      <c r="B9" s="16">
        <v>2</v>
      </c>
      <c r="C9" s="16" t="s">
        <v>25</v>
      </c>
      <c r="D9" s="16" t="s">
        <v>25</v>
      </c>
      <c r="E9" s="146" t="s">
        <v>2867</v>
      </c>
      <c r="F9" s="51">
        <v>1</v>
      </c>
      <c r="G9" s="52">
        <v>333000</v>
      </c>
      <c r="H9" s="134">
        <f t="shared" ref="H9:H50" si="0">F9*G9</f>
        <v>333000</v>
      </c>
      <c r="I9" s="18"/>
      <c r="J9" s="146" t="s">
        <v>2868</v>
      </c>
      <c r="K9" s="17"/>
      <c r="L9" s="17"/>
      <c r="M9" s="19">
        <v>44620</v>
      </c>
      <c r="N9" s="16"/>
      <c r="O9" s="56">
        <v>44676</v>
      </c>
      <c r="P9" s="20">
        <v>44676</v>
      </c>
      <c r="Q9" s="21">
        <v>44676</v>
      </c>
    </row>
    <row r="10" spans="2:17" s="75" customFormat="1" ht="19.7" customHeight="1">
      <c r="B10" s="65">
        <v>3</v>
      </c>
      <c r="C10" s="16" t="s">
        <v>25</v>
      </c>
      <c r="D10" s="16" t="s">
        <v>25</v>
      </c>
      <c r="E10" s="146" t="s">
        <v>2869</v>
      </c>
      <c r="F10" s="51">
        <v>1</v>
      </c>
      <c r="G10" s="52">
        <v>5000</v>
      </c>
      <c r="H10" s="134">
        <f t="shared" si="0"/>
        <v>5000</v>
      </c>
      <c r="I10" s="18"/>
      <c r="J10" s="146"/>
      <c r="K10" s="70"/>
      <c r="L10" s="72"/>
      <c r="M10" s="57">
        <v>44655</v>
      </c>
      <c r="N10" s="73"/>
      <c r="O10" s="56">
        <v>44676</v>
      </c>
      <c r="P10" s="20">
        <v>44676</v>
      </c>
      <c r="Q10" s="21">
        <v>44676</v>
      </c>
    </row>
    <row r="11" spans="2:17" s="75" customFormat="1" ht="19.7" customHeight="1">
      <c r="B11" s="65">
        <v>2</v>
      </c>
      <c r="C11" s="16" t="s">
        <v>25</v>
      </c>
      <c r="D11" s="16" t="s">
        <v>25</v>
      </c>
      <c r="E11" s="145" t="s">
        <v>2870</v>
      </c>
      <c r="F11" s="185">
        <v>4</v>
      </c>
      <c r="G11" s="76">
        <v>10000</v>
      </c>
      <c r="H11" s="159">
        <f>F11*G11</f>
        <v>40000</v>
      </c>
      <c r="I11" s="18"/>
      <c r="J11" s="146"/>
      <c r="K11" s="70"/>
      <c r="L11" s="72"/>
      <c r="M11" s="57">
        <v>44655</v>
      </c>
      <c r="N11" s="73"/>
      <c r="O11" s="56">
        <v>44676</v>
      </c>
      <c r="P11" s="20">
        <v>44676</v>
      </c>
      <c r="Q11" s="21">
        <v>44676</v>
      </c>
    </row>
    <row r="12" spans="2:17" s="75" customFormat="1" ht="19.7" customHeight="1">
      <c r="B12" s="65">
        <v>2</v>
      </c>
      <c r="C12" s="16" t="s">
        <v>25</v>
      </c>
      <c r="D12" s="16" t="s">
        <v>25</v>
      </c>
      <c r="E12" s="146" t="s">
        <v>62</v>
      </c>
      <c r="F12" s="51">
        <v>1</v>
      </c>
      <c r="G12" s="203">
        <v>5000</v>
      </c>
      <c r="H12" s="134">
        <f t="shared" si="0"/>
        <v>5000</v>
      </c>
      <c r="I12" s="18"/>
      <c r="J12" s="62"/>
      <c r="K12" s="70"/>
      <c r="L12" s="72"/>
      <c r="M12" s="57">
        <v>44655</v>
      </c>
      <c r="N12" s="73"/>
      <c r="O12" s="56">
        <v>44676</v>
      </c>
      <c r="P12" s="20">
        <v>44676</v>
      </c>
      <c r="Q12" s="21">
        <v>44676</v>
      </c>
    </row>
    <row r="13" spans="2:17" s="75" customFormat="1" ht="19.7" customHeight="1">
      <c r="B13" s="65">
        <v>2</v>
      </c>
      <c r="C13" s="16" t="s">
        <v>25</v>
      </c>
      <c r="D13" s="16" t="s">
        <v>25</v>
      </c>
      <c r="E13" s="146" t="s">
        <v>2871</v>
      </c>
      <c r="F13" s="51">
        <v>1</v>
      </c>
      <c r="G13" s="203">
        <v>4500</v>
      </c>
      <c r="H13" s="134">
        <f t="shared" si="0"/>
        <v>4500</v>
      </c>
      <c r="I13" s="18"/>
      <c r="J13" s="62"/>
      <c r="K13" s="70"/>
      <c r="L13" s="72"/>
      <c r="M13" s="57">
        <v>44655</v>
      </c>
      <c r="N13" s="73"/>
      <c r="O13" s="56">
        <v>44676</v>
      </c>
      <c r="P13" s="20">
        <v>44676</v>
      </c>
      <c r="Q13" s="21">
        <v>44676</v>
      </c>
    </row>
    <row r="14" spans="2:17" s="75" customFormat="1" ht="19.7" customHeight="1">
      <c r="B14" s="65">
        <v>2</v>
      </c>
      <c r="C14" s="16" t="s">
        <v>25</v>
      </c>
      <c r="D14" s="16" t="s">
        <v>25</v>
      </c>
      <c r="E14" s="146" t="s">
        <v>2872</v>
      </c>
      <c r="F14" s="51">
        <v>1</v>
      </c>
      <c r="G14" s="203">
        <v>1300</v>
      </c>
      <c r="H14" s="134">
        <f t="shared" si="0"/>
        <v>1300</v>
      </c>
      <c r="I14" s="18"/>
      <c r="J14" s="62"/>
      <c r="K14" s="70"/>
      <c r="L14" s="72"/>
      <c r="M14" s="57">
        <v>44655</v>
      </c>
      <c r="N14" s="73"/>
      <c r="O14" s="56">
        <v>44676</v>
      </c>
      <c r="P14" s="20">
        <v>44676</v>
      </c>
      <c r="Q14" s="21">
        <v>44676</v>
      </c>
    </row>
    <row r="15" spans="2:17" s="75" customFormat="1" ht="19.7" customHeight="1">
      <c r="B15" s="65">
        <v>2</v>
      </c>
      <c r="C15" s="16" t="s">
        <v>25</v>
      </c>
      <c r="D15" s="16" t="s">
        <v>25</v>
      </c>
      <c r="E15" s="146" t="s">
        <v>2873</v>
      </c>
      <c r="F15" s="51">
        <v>1</v>
      </c>
      <c r="G15" s="203">
        <v>1100</v>
      </c>
      <c r="H15" s="134">
        <f t="shared" si="0"/>
        <v>1100</v>
      </c>
      <c r="I15" s="18"/>
      <c r="J15" s="62"/>
      <c r="K15" s="70"/>
      <c r="L15" s="72"/>
      <c r="M15" s="57">
        <v>44655</v>
      </c>
      <c r="N15" s="73"/>
      <c r="O15" s="56">
        <v>44676</v>
      </c>
      <c r="P15" s="20">
        <v>44676</v>
      </c>
      <c r="Q15" s="21">
        <v>44676</v>
      </c>
    </row>
    <row r="16" spans="2:17" s="75" customFormat="1" ht="19.7" customHeight="1">
      <c r="B16" s="65">
        <v>2</v>
      </c>
      <c r="C16" s="16" t="s">
        <v>25</v>
      </c>
      <c r="D16" s="16" t="s">
        <v>25</v>
      </c>
      <c r="E16" s="146" t="s">
        <v>2874</v>
      </c>
      <c r="F16" s="51">
        <v>1</v>
      </c>
      <c r="G16" s="203">
        <v>280</v>
      </c>
      <c r="H16" s="134">
        <f t="shared" si="0"/>
        <v>280</v>
      </c>
      <c r="I16" s="18"/>
      <c r="J16" s="62"/>
      <c r="K16" s="70"/>
      <c r="L16" s="72"/>
      <c r="M16" s="57">
        <v>44655</v>
      </c>
      <c r="N16" s="73"/>
      <c r="O16" s="56">
        <v>44676</v>
      </c>
      <c r="P16" s="20">
        <v>44676</v>
      </c>
      <c r="Q16" s="21">
        <v>44676</v>
      </c>
    </row>
    <row r="17" spans="2:17" s="75" customFormat="1" ht="19.7" customHeight="1">
      <c r="B17" s="65">
        <v>2</v>
      </c>
      <c r="C17" s="16" t="s">
        <v>25</v>
      </c>
      <c r="D17" s="16" t="s">
        <v>25</v>
      </c>
      <c r="E17" s="146" t="s">
        <v>2875</v>
      </c>
      <c r="F17" s="51">
        <v>1</v>
      </c>
      <c r="G17" s="203">
        <v>170</v>
      </c>
      <c r="H17" s="134">
        <f t="shared" si="0"/>
        <v>170</v>
      </c>
      <c r="I17" s="18"/>
      <c r="J17" s="62"/>
      <c r="K17" s="70"/>
      <c r="L17" s="72"/>
      <c r="M17" s="57">
        <v>44655</v>
      </c>
      <c r="N17" s="73"/>
      <c r="O17" s="56">
        <v>44676</v>
      </c>
      <c r="P17" s="20">
        <v>44676</v>
      </c>
      <c r="Q17" s="21">
        <v>44676</v>
      </c>
    </row>
    <row r="18" spans="2:17" s="75" customFormat="1" ht="19.7" customHeight="1">
      <c r="B18" s="65">
        <v>3</v>
      </c>
      <c r="C18" s="16" t="s">
        <v>25</v>
      </c>
      <c r="D18" s="16" t="s">
        <v>25</v>
      </c>
      <c r="E18" s="146" t="s">
        <v>2876</v>
      </c>
      <c r="F18" s="51">
        <v>1</v>
      </c>
      <c r="G18" s="203">
        <v>31500</v>
      </c>
      <c r="H18" s="134">
        <f t="shared" si="0"/>
        <v>31500</v>
      </c>
      <c r="I18" s="18"/>
      <c r="J18" s="62"/>
      <c r="K18" s="70"/>
      <c r="L18" s="72"/>
      <c r="M18" s="57">
        <v>44655</v>
      </c>
      <c r="N18" s="73"/>
      <c r="O18" s="56">
        <v>44676</v>
      </c>
      <c r="P18" s="20">
        <v>44676</v>
      </c>
      <c r="Q18" s="21">
        <v>44676</v>
      </c>
    </row>
    <row r="19" spans="2:17" s="75" customFormat="1" ht="19.7" customHeight="1">
      <c r="B19" s="65">
        <v>2</v>
      </c>
      <c r="C19" s="16" t="s">
        <v>25</v>
      </c>
      <c r="D19" s="16" t="s">
        <v>25</v>
      </c>
      <c r="E19" s="146" t="s">
        <v>2877</v>
      </c>
      <c r="F19" s="51">
        <v>1</v>
      </c>
      <c r="G19" s="203">
        <v>50</v>
      </c>
      <c r="H19" s="134">
        <f t="shared" si="0"/>
        <v>50</v>
      </c>
      <c r="I19" s="18"/>
      <c r="J19" s="62"/>
      <c r="K19" s="70"/>
      <c r="L19" s="72"/>
      <c r="M19" s="57">
        <v>44655</v>
      </c>
      <c r="N19" s="73"/>
      <c r="O19" s="56">
        <v>44676</v>
      </c>
      <c r="P19" s="20">
        <v>44676</v>
      </c>
      <c r="Q19" s="21">
        <v>44676</v>
      </c>
    </row>
    <row r="20" spans="2:17" s="75" customFormat="1" ht="19.7" customHeight="1">
      <c r="B20" s="65">
        <v>8</v>
      </c>
      <c r="C20" s="16" t="s">
        <v>25</v>
      </c>
      <c r="D20" s="16" t="s">
        <v>25</v>
      </c>
      <c r="E20" s="146" t="s">
        <v>2878</v>
      </c>
      <c r="F20" s="51">
        <v>1</v>
      </c>
      <c r="G20" s="203">
        <v>30000</v>
      </c>
      <c r="H20" s="134">
        <f t="shared" si="0"/>
        <v>30000</v>
      </c>
      <c r="I20" s="18"/>
      <c r="J20" s="62" t="s">
        <v>2879</v>
      </c>
      <c r="K20" s="70"/>
      <c r="L20" s="72"/>
      <c r="M20" s="57">
        <v>44655</v>
      </c>
      <c r="N20" s="73"/>
      <c r="O20" s="56">
        <v>44676</v>
      </c>
      <c r="P20" s="20">
        <v>44676</v>
      </c>
      <c r="Q20" s="21"/>
    </row>
    <row r="21" spans="2:17" s="75" customFormat="1" ht="19.7" customHeight="1">
      <c r="B21" s="65">
        <v>2</v>
      </c>
      <c r="C21" s="16" t="s">
        <v>25</v>
      </c>
      <c r="D21" s="16" t="s">
        <v>25</v>
      </c>
      <c r="E21" s="91" t="s">
        <v>2880</v>
      </c>
      <c r="F21" s="95">
        <v>1</v>
      </c>
      <c r="G21" s="63"/>
      <c r="H21" s="68">
        <f t="shared" si="0"/>
        <v>0</v>
      </c>
      <c r="I21" s="72"/>
      <c r="J21" s="91" t="s">
        <v>2881</v>
      </c>
      <c r="K21" s="70"/>
      <c r="L21" s="72"/>
      <c r="M21" s="57"/>
      <c r="N21" s="73"/>
      <c r="O21" s="57"/>
      <c r="P21" s="57"/>
      <c r="Q21" s="21"/>
    </row>
    <row r="22" spans="2:17" s="75" customFormat="1" ht="19.7" customHeight="1">
      <c r="B22" s="65"/>
      <c r="C22" s="73"/>
      <c r="D22" s="65"/>
      <c r="E22" s="91"/>
      <c r="F22" s="95"/>
      <c r="G22" s="63"/>
      <c r="H22" s="68">
        <f t="shared" si="0"/>
        <v>0</v>
      </c>
      <c r="I22" s="72"/>
      <c r="J22" s="91"/>
      <c r="K22" s="70"/>
      <c r="L22" s="72"/>
      <c r="M22" s="57"/>
      <c r="N22" s="73"/>
      <c r="O22" s="57"/>
      <c r="P22" s="57"/>
      <c r="Q22" s="21"/>
    </row>
    <row r="23" spans="2:17" s="75" customFormat="1" ht="19.7" customHeight="1">
      <c r="B23" s="65">
        <v>8</v>
      </c>
      <c r="C23" s="73" t="s">
        <v>178</v>
      </c>
      <c r="D23" s="73" t="s">
        <v>178</v>
      </c>
      <c r="E23" s="50" t="s">
        <v>2882</v>
      </c>
      <c r="F23" s="368">
        <v>1</v>
      </c>
      <c r="G23" s="52">
        <v>830</v>
      </c>
      <c r="H23" s="53">
        <f t="shared" si="0"/>
        <v>830</v>
      </c>
      <c r="I23" s="1119"/>
      <c r="J23" s="43" t="s">
        <v>2883</v>
      </c>
      <c r="K23" s="17"/>
      <c r="L23" s="17" t="s">
        <v>2884</v>
      </c>
      <c r="M23" s="57">
        <v>44620</v>
      </c>
      <c r="N23" s="73"/>
      <c r="O23" s="57"/>
      <c r="P23" s="57">
        <v>44648</v>
      </c>
      <c r="Q23" s="21">
        <v>44648</v>
      </c>
    </row>
    <row r="24" spans="2:17" s="75" customFormat="1" ht="19.7" customHeight="1">
      <c r="B24" s="65">
        <v>5</v>
      </c>
      <c r="C24" s="73" t="s">
        <v>178</v>
      </c>
      <c r="D24" s="73" t="s">
        <v>178</v>
      </c>
      <c r="E24" s="91" t="s">
        <v>2885</v>
      </c>
      <c r="F24" s="95">
        <v>1</v>
      </c>
      <c r="G24" s="63">
        <v>3790</v>
      </c>
      <c r="H24" s="68">
        <f t="shared" si="0"/>
        <v>3790</v>
      </c>
      <c r="I24" s="72"/>
      <c r="J24" s="91" t="s">
        <v>2886</v>
      </c>
      <c r="K24" s="70"/>
      <c r="L24" s="72" t="s">
        <v>2887</v>
      </c>
      <c r="M24" s="57">
        <v>44620</v>
      </c>
      <c r="N24" s="73"/>
      <c r="O24" s="57"/>
      <c r="P24" s="57">
        <v>44648</v>
      </c>
      <c r="Q24" s="21">
        <v>44648</v>
      </c>
    </row>
    <row r="25" spans="2:17" s="75" customFormat="1" ht="19.7" customHeight="1">
      <c r="B25" s="65">
        <v>5</v>
      </c>
      <c r="C25" s="73" t="s">
        <v>178</v>
      </c>
      <c r="D25" s="73" t="s">
        <v>178</v>
      </c>
      <c r="E25" s="91" t="s">
        <v>104</v>
      </c>
      <c r="F25" s="95">
        <v>2</v>
      </c>
      <c r="G25" s="63">
        <v>280</v>
      </c>
      <c r="H25" s="68">
        <f t="shared" si="0"/>
        <v>560</v>
      </c>
      <c r="I25" s="72"/>
      <c r="J25" s="91" t="s">
        <v>105</v>
      </c>
      <c r="K25" s="70"/>
      <c r="L25" s="72" t="s">
        <v>2887</v>
      </c>
      <c r="M25" s="57">
        <v>44620</v>
      </c>
      <c r="N25" s="73"/>
      <c r="O25" s="57"/>
      <c r="P25" s="57">
        <v>44648</v>
      </c>
      <c r="Q25" s="21">
        <v>44648</v>
      </c>
    </row>
    <row r="26" spans="2:17" s="75" customFormat="1" ht="19.7" customHeight="1">
      <c r="B26" s="65">
        <v>5</v>
      </c>
      <c r="C26" s="73" t="s">
        <v>178</v>
      </c>
      <c r="D26" s="73" t="s">
        <v>178</v>
      </c>
      <c r="E26" s="66" t="s">
        <v>2888</v>
      </c>
      <c r="F26" s="87">
        <v>2</v>
      </c>
      <c r="G26" s="63">
        <v>548</v>
      </c>
      <c r="H26" s="68">
        <f t="shared" si="0"/>
        <v>1096</v>
      </c>
      <c r="I26" s="69"/>
      <c r="J26" s="70" t="s">
        <v>2889</v>
      </c>
      <c r="K26" s="70"/>
      <c r="L26" s="72" t="s">
        <v>2887</v>
      </c>
      <c r="M26" s="57">
        <v>44620</v>
      </c>
      <c r="N26" s="73"/>
      <c r="O26" s="57"/>
      <c r="P26" s="57">
        <v>44648</v>
      </c>
      <c r="Q26" s="21">
        <v>44648</v>
      </c>
    </row>
    <row r="27" spans="2:17" s="75" customFormat="1" ht="19.7" customHeight="1">
      <c r="B27" s="65">
        <v>5</v>
      </c>
      <c r="C27" s="73" t="s">
        <v>178</v>
      </c>
      <c r="D27" s="73" t="s">
        <v>178</v>
      </c>
      <c r="E27" s="66" t="s">
        <v>2890</v>
      </c>
      <c r="F27" s="87">
        <v>1</v>
      </c>
      <c r="G27" s="63">
        <v>3900</v>
      </c>
      <c r="H27" s="68">
        <f t="shared" si="0"/>
        <v>3900</v>
      </c>
      <c r="I27" s="69"/>
      <c r="J27" s="91" t="s">
        <v>2891</v>
      </c>
      <c r="K27" s="70"/>
      <c r="L27" s="72" t="s">
        <v>2887</v>
      </c>
      <c r="M27" s="57">
        <v>44620</v>
      </c>
      <c r="N27" s="73"/>
      <c r="O27" s="57"/>
      <c r="P27" s="57">
        <v>44648</v>
      </c>
      <c r="Q27" s="21">
        <v>44648</v>
      </c>
    </row>
    <row r="28" spans="2:17" s="75" customFormat="1" ht="19.7" customHeight="1">
      <c r="B28" s="65">
        <v>5</v>
      </c>
      <c r="C28" s="73" t="s">
        <v>178</v>
      </c>
      <c r="D28" s="73" t="s">
        <v>178</v>
      </c>
      <c r="E28" s="66" t="s">
        <v>2892</v>
      </c>
      <c r="F28" s="87">
        <v>1</v>
      </c>
      <c r="G28" s="63">
        <v>11170</v>
      </c>
      <c r="H28" s="68">
        <f t="shared" si="0"/>
        <v>11170</v>
      </c>
      <c r="I28" s="69"/>
      <c r="J28" s="91" t="s">
        <v>2893</v>
      </c>
      <c r="K28" s="70"/>
      <c r="L28" s="72" t="s">
        <v>2887</v>
      </c>
      <c r="M28" s="57">
        <v>44620</v>
      </c>
      <c r="N28" s="73"/>
      <c r="O28" s="57"/>
      <c r="P28" s="57">
        <v>44648</v>
      </c>
      <c r="Q28" s="21">
        <v>44648</v>
      </c>
    </row>
    <row r="29" spans="2:17" s="75" customFormat="1" ht="19.7" customHeight="1">
      <c r="B29" s="65">
        <v>5</v>
      </c>
      <c r="C29" s="73" t="s">
        <v>178</v>
      </c>
      <c r="D29" s="73" t="s">
        <v>178</v>
      </c>
      <c r="E29" s="66" t="s">
        <v>2894</v>
      </c>
      <c r="F29" s="87">
        <v>2</v>
      </c>
      <c r="G29" s="63">
        <v>977</v>
      </c>
      <c r="H29" s="68">
        <f>F29*G29</f>
        <v>1954</v>
      </c>
      <c r="I29" s="69"/>
      <c r="J29" s="70" t="s">
        <v>137</v>
      </c>
      <c r="K29" s="70"/>
      <c r="L29" s="72" t="s">
        <v>2887</v>
      </c>
      <c r="M29" s="57">
        <v>44620</v>
      </c>
      <c r="N29" s="73"/>
      <c r="O29" s="57"/>
      <c r="P29" s="57">
        <v>44648</v>
      </c>
      <c r="Q29" s="21">
        <v>44648</v>
      </c>
    </row>
    <row r="30" spans="2:17" s="75" customFormat="1" ht="19.7" customHeight="1">
      <c r="B30" s="65">
        <v>5</v>
      </c>
      <c r="C30" s="73" t="s">
        <v>178</v>
      </c>
      <c r="D30" s="73" t="s">
        <v>178</v>
      </c>
      <c r="E30" s="66" t="s">
        <v>356</v>
      </c>
      <c r="F30" s="87">
        <v>1</v>
      </c>
      <c r="G30" s="63">
        <v>4570</v>
      </c>
      <c r="H30" s="68">
        <f>F30*G30</f>
        <v>4570</v>
      </c>
      <c r="I30" s="69"/>
      <c r="J30" s="70" t="s">
        <v>357</v>
      </c>
      <c r="K30" s="70"/>
      <c r="L30" s="72" t="s">
        <v>2887</v>
      </c>
      <c r="M30" s="57">
        <v>44620</v>
      </c>
      <c r="N30" s="73"/>
      <c r="O30" s="57"/>
      <c r="P30" s="57">
        <v>44648</v>
      </c>
      <c r="Q30" s="21">
        <v>44648</v>
      </c>
    </row>
    <row r="31" spans="2:17" s="75" customFormat="1" ht="19.7" customHeight="1">
      <c r="B31" s="65">
        <v>5</v>
      </c>
      <c r="C31" s="73" t="s">
        <v>2514</v>
      </c>
      <c r="D31" s="73" t="s">
        <v>178</v>
      </c>
      <c r="E31" s="66" t="s">
        <v>354</v>
      </c>
      <c r="F31" s="87">
        <v>1</v>
      </c>
      <c r="G31" s="63">
        <v>251</v>
      </c>
      <c r="H31" s="68">
        <f t="shared" si="0"/>
        <v>251</v>
      </c>
      <c r="I31" s="69"/>
      <c r="J31" s="70" t="s">
        <v>2895</v>
      </c>
      <c r="K31" s="70"/>
      <c r="L31" s="72" t="s">
        <v>2887</v>
      </c>
      <c r="M31" s="57">
        <v>44620</v>
      </c>
      <c r="N31" s="73"/>
      <c r="O31" s="57"/>
      <c r="P31" s="57">
        <v>44648</v>
      </c>
      <c r="Q31" s="21">
        <v>44648</v>
      </c>
    </row>
    <row r="32" spans="2:17" s="75" customFormat="1" ht="19.7" customHeight="1">
      <c r="B32" s="65">
        <v>5</v>
      </c>
      <c r="C32" s="73" t="s">
        <v>2513</v>
      </c>
      <c r="D32" s="73" t="s">
        <v>178</v>
      </c>
      <c r="E32" s="66" t="s">
        <v>362</v>
      </c>
      <c r="F32" s="87">
        <v>1</v>
      </c>
      <c r="G32" s="63">
        <v>1426</v>
      </c>
      <c r="H32" s="68">
        <f t="shared" si="0"/>
        <v>1426</v>
      </c>
      <c r="I32" s="69"/>
      <c r="J32" s="70" t="s">
        <v>363</v>
      </c>
      <c r="K32" s="70"/>
      <c r="L32" s="72" t="s">
        <v>2887</v>
      </c>
      <c r="M32" s="57">
        <v>44620</v>
      </c>
      <c r="N32" s="73"/>
      <c r="O32" s="57"/>
      <c r="P32" s="57">
        <v>44648</v>
      </c>
      <c r="Q32" s="21">
        <v>44648</v>
      </c>
    </row>
    <row r="33" spans="2:17" s="75" customFormat="1" ht="19.7" customHeight="1">
      <c r="B33" s="65">
        <v>5</v>
      </c>
      <c r="C33" s="73" t="s">
        <v>178</v>
      </c>
      <c r="D33" s="73" t="s">
        <v>178</v>
      </c>
      <c r="E33" s="66" t="s">
        <v>2515</v>
      </c>
      <c r="F33" s="87">
        <v>1</v>
      </c>
      <c r="G33" s="63">
        <v>3876</v>
      </c>
      <c r="H33" s="68">
        <f t="shared" si="0"/>
        <v>3876</v>
      </c>
      <c r="I33" s="69"/>
      <c r="J33" s="70" t="s">
        <v>367</v>
      </c>
      <c r="K33" s="70"/>
      <c r="L33" s="72" t="s">
        <v>2896</v>
      </c>
      <c r="M33" s="57">
        <v>44620</v>
      </c>
      <c r="N33" s="73"/>
      <c r="O33" s="57"/>
      <c r="P33" s="57">
        <v>44648</v>
      </c>
      <c r="Q33" s="21">
        <v>44648</v>
      </c>
    </row>
    <row r="34" spans="2:17" s="75" customFormat="1" ht="19.7" customHeight="1">
      <c r="B34" s="65">
        <v>5</v>
      </c>
      <c r="C34" s="73" t="s">
        <v>178</v>
      </c>
      <c r="D34" s="73" t="s">
        <v>178</v>
      </c>
      <c r="E34" s="66" t="s">
        <v>2897</v>
      </c>
      <c r="F34" s="87">
        <v>1</v>
      </c>
      <c r="G34" s="63">
        <v>163</v>
      </c>
      <c r="H34" s="68">
        <f t="shared" si="0"/>
        <v>163</v>
      </c>
      <c r="I34" s="69"/>
      <c r="J34" s="70" t="s">
        <v>2898</v>
      </c>
      <c r="K34" s="70"/>
      <c r="L34" s="72" t="s">
        <v>2899</v>
      </c>
      <c r="M34" s="57">
        <v>44620</v>
      </c>
      <c r="N34" s="73"/>
      <c r="O34" s="57"/>
      <c r="P34" s="57">
        <v>44648</v>
      </c>
      <c r="Q34" s="21">
        <v>44648</v>
      </c>
    </row>
    <row r="35" spans="2:17" s="75" customFormat="1" ht="19.7" customHeight="1">
      <c r="B35" s="65">
        <v>5</v>
      </c>
      <c r="C35" s="73" t="s">
        <v>178</v>
      </c>
      <c r="D35" s="73" t="s">
        <v>178</v>
      </c>
      <c r="E35" s="66" t="s">
        <v>2900</v>
      </c>
      <c r="F35" s="87">
        <v>1</v>
      </c>
      <c r="G35" s="63">
        <v>572</v>
      </c>
      <c r="H35" s="68">
        <f t="shared" si="0"/>
        <v>572</v>
      </c>
      <c r="I35" s="69"/>
      <c r="J35" s="70" t="s">
        <v>2901</v>
      </c>
      <c r="K35" s="70"/>
      <c r="L35" s="72" t="s">
        <v>2899</v>
      </c>
      <c r="M35" s="57">
        <v>44620</v>
      </c>
      <c r="N35" s="73"/>
      <c r="O35" s="57"/>
      <c r="P35" s="57">
        <v>44648</v>
      </c>
      <c r="Q35" s="21">
        <v>44648</v>
      </c>
    </row>
    <row r="36" spans="2:17" s="75" customFormat="1" ht="19.7" customHeight="1">
      <c r="B36" s="65">
        <v>5</v>
      </c>
      <c r="C36" s="73" t="s">
        <v>2902</v>
      </c>
      <c r="D36" s="73" t="s">
        <v>178</v>
      </c>
      <c r="E36" s="66" t="s">
        <v>374</v>
      </c>
      <c r="F36" s="87">
        <v>1</v>
      </c>
      <c r="G36" s="63">
        <v>436</v>
      </c>
      <c r="H36" s="68">
        <f t="shared" si="0"/>
        <v>436</v>
      </c>
      <c r="I36" s="69"/>
      <c r="J36" s="91" t="s">
        <v>375</v>
      </c>
      <c r="K36" s="70"/>
      <c r="L36" s="72" t="s">
        <v>2887</v>
      </c>
      <c r="M36" s="57">
        <v>44620</v>
      </c>
      <c r="N36" s="73"/>
      <c r="O36" s="57"/>
      <c r="P36" s="57">
        <v>44648</v>
      </c>
      <c r="Q36" s="21">
        <v>44648</v>
      </c>
    </row>
    <row r="37" spans="2:17" s="75" customFormat="1" ht="19.7" customHeight="1">
      <c r="B37" s="65">
        <v>5</v>
      </c>
      <c r="C37" s="73" t="s">
        <v>178</v>
      </c>
      <c r="D37" s="73" t="s">
        <v>178</v>
      </c>
      <c r="E37" s="66" t="s">
        <v>377</v>
      </c>
      <c r="F37" s="87">
        <v>1</v>
      </c>
      <c r="G37" s="63">
        <v>768</v>
      </c>
      <c r="H37" s="68">
        <f>F37*G37</f>
        <v>768</v>
      </c>
      <c r="I37" s="69"/>
      <c r="J37" s="70" t="s">
        <v>378</v>
      </c>
      <c r="K37" s="70"/>
      <c r="L37" s="72" t="s">
        <v>2887</v>
      </c>
      <c r="M37" s="57">
        <v>44620</v>
      </c>
      <c r="N37" s="73"/>
      <c r="O37" s="57"/>
      <c r="P37" s="57">
        <v>44648</v>
      </c>
      <c r="Q37" s="21">
        <v>44648</v>
      </c>
    </row>
    <row r="38" spans="2:17" s="75" customFormat="1" ht="19.7" customHeight="1">
      <c r="B38" s="65">
        <v>7</v>
      </c>
      <c r="C38" s="73" t="s">
        <v>178</v>
      </c>
      <c r="D38" s="73" t="s">
        <v>178</v>
      </c>
      <c r="E38" s="66" t="s">
        <v>2903</v>
      </c>
      <c r="F38" s="87">
        <v>1</v>
      </c>
      <c r="G38" s="63">
        <v>6994</v>
      </c>
      <c r="H38" s="68">
        <f>F38*G38</f>
        <v>6994</v>
      </c>
      <c r="I38" s="69"/>
      <c r="J38" s="91" t="s">
        <v>2521</v>
      </c>
      <c r="K38" s="70"/>
      <c r="L38" s="72" t="s">
        <v>1731</v>
      </c>
      <c r="M38" s="57">
        <v>44620</v>
      </c>
      <c r="N38" s="73"/>
      <c r="O38" s="57"/>
      <c r="P38" s="57">
        <v>44648</v>
      </c>
      <c r="Q38" s="21">
        <v>44648</v>
      </c>
    </row>
    <row r="39" spans="2:17" s="75" customFormat="1" ht="19.7" customHeight="1">
      <c r="B39" s="65">
        <v>7</v>
      </c>
      <c r="C39" s="73" t="s">
        <v>178</v>
      </c>
      <c r="D39" s="73" t="s">
        <v>178</v>
      </c>
      <c r="E39" s="66" t="s">
        <v>2904</v>
      </c>
      <c r="F39" s="87">
        <v>1</v>
      </c>
      <c r="G39" s="63">
        <v>4906</v>
      </c>
      <c r="H39" s="68">
        <f t="shared" si="0"/>
        <v>4906</v>
      </c>
      <c r="I39" s="69"/>
      <c r="J39" s="70" t="s">
        <v>2905</v>
      </c>
      <c r="K39" s="70"/>
      <c r="L39" s="72" t="s">
        <v>2524</v>
      </c>
      <c r="M39" s="57">
        <v>44620</v>
      </c>
      <c r="N39" s="73"/>
      <c r="O39" s="57"/>
      <c r="P39" s="57">
        <v>44648</v>
      </c>
      <c r="Q39" s="21">
        <v>44648</v>
      </c>
    </row>
    <row r="40" spans="2:17" s="75" customFormat="1" ht="19.7" customHeight="1">
      <c r="B40" s="65">
        <v>7</v>
      </c>
      <c r="C40" s="73" t="s">
        <v>178</v>
      </c>
      <c r="D40" s="73" t="s">
        <v>178</v>
      </c>
      <c r="E40" s="66" t="s">
        <v>2906</v>
      </c>
      <c r="F40" s="87">
        <v>1</v>
      </c>
      <c r="G40" s="63">
        <v>59940</v>
      </c>
      <c r="H40" s="68">
        <f t="shared" si="0"/>
        <v>59940</v>
      </c>
      <c r="I40" s="69"/>
      <c r="J40" s="70" t="s">
        <v>2907</v>
      </c>
      <c r="K40" s="70"/>
      <c r="L40" s="72" t="s">
        <v>2524</v>
      </c>
      <c r="M40" s="57">
        <v>44620</v>
      </c>
      <c r="N40" s="73"/>
      <c r="O40" s="57"/>
      <c r="P40" s="57">
        <v>44648</v>
      </c>
      <c r="Q40" s="21">
        <v>44648</v>
      </c>
    </row>
    <row r="41" spans="2:17" s="75" customFormat="1" ht="19.7" customHeight="1">
      <c r="B41" s="65">
        <v>7</v>
      </c>
      <c r="C41" s="73" t="s">
        <v>178</v>
      </c>
      <c r="D41" s="73" t="s">
        <v>178</v>
      </c>
      <c r="E41" s="66" t="s">
        <v>2908</v>
      </c>
      <c r="F41" s="87">
        <v>1</v>
      </c>
      <c r="G41" s="63">
        <v>4557</v>
      </c>
      <c r="H41" s="68">
        <f t="shared" si="0"/>
        <v>4557</v>
      </c>
      <c r="I41" s="69"/>
      <c r="J41" s="70" t="s">
        <v>2909</v>
      </c>
      <c r="K41" s="70"/>
      <c r="L41" s="72" t="s">
        <v>2524</v>
      </c>
      <c r="M41" s="57">
        <v>44620</v>
      </c>
      <c r="N41" s="73"/>
      <c r="O41" s="57"/>
      <c r="P41" s="57">
        <v>44648</v>
      </c>
      <c r="Q41" s="21">
        <v>44648</v>
      </c>
    </row>
    <row r="42" spans="2:17" s="75" customFormat="1" ht="19.7" customHeight="1">
      <c r="B42" s="65">
        <v>7</v>
      </c>
      <c r="C42" s="73" t="s">
        <v>178</v>
      </c>
      <c r="D42" s="73" t="s">
        <v>178</v>
      </c>
      <c r="E42" s="66" t="s">
        <v>2910</v>
      </c>
      <c r="F42" s="87">
        <v>1</v>
      </c>
      <c r="G42" s="63">
        <v>5120</v>
      </c>
      <c r="H42" s="68">
        <f t="shared" si="0"/>
        <v>5120</v>
      </c>
      <c r="I42" s="69"/>
      <c r="J42" s="70" t="s">
        <v>2911</v>
      </c>
      <c r="K42" s="70"/>
      <c r="L42" s="72" t="s">
        <v>2524</v>
      </c>
      <c r="M42" s="57">
        <v>44620</v>
      </c>
      <c r="N42" s="73"/>
      <c r="O42" s="57"/>
      <c r="P42" s="57">
        <v>44648</v>
      </c>
      <c r="Q42" s="21">
        <v>44648</v>
      </c>
    </row>
    <row r="43" spans="2:17" s="75" customFormat="1" ht="19.7" customHeight="1">
      <c r="B43" s="65"/>
      <c r="C43" s="73"/>
      <c r="D43" s="65"/>
      <c r="E43" s="66"/>
      <c r="F43" s="87"/>
      <c r="G43" s="63"/>
      <c r="H43" s="68">
        <f t="shared" si="0"/>
        <v>0</v>
      </c>
      <c r="I43" s="69"/>
      <c r="J43" s="70"/>
      <c r="K43" s="70"/>
      <c r="L43" s="72"/>
      <c r="M43" s="57"/>
      <c r="N43" s="73"/>
      <c r="O43" s="57"/>
      <c r="P43" s="57"/>
      <c r="Q43" s="21"/>
    </row>
    <row r="44" spans="2:17" s="75" customFormat="1" ht="19.7" customHeight="1">
      <c r="B44" s="65"/>
      <c r="C44" s="65"/>
      <c r="D44" s="65"/>
      <c r="E44" s="66"/>
      <c r="F44" s="97"/>
      <c r="G44" s="98"/>
      <c r="H44" s="68">
        <f t="shared" si="0"/>
        <v>0</v>
      </c>
      <c r="I44" s="69"/>
      <c r="J44" s="70"/>
      <c r="K44" s="70"/>
      <c r="L44" s="72"/>
      <c r="M44" s="57"/>
      <c r="N44" s="73"/>
      <c r="O44" s="57"/>
      <c r="P44" s="57"/>
      <c r="Q44" s="21"/>
    </row>
    <row r="45" spans="2:17" s="75" customFormat="1" ht="19.7" customHeight="1">
      <c r="B45" s="65">
        <v>7</v>
      </c>
      <c r="C45" s="65" t="s">
        <v>2574</v>
      </c>
      <c r="D45" s="100" t="s">
        <v>80</v>
      </c>
      <c r="E45" s="66" t="s">
        <v>1843</v>
      </c>
      <c r="F45" s="99">
        <v>1</v>
      </c>
      <c r="G45" s="63">
        <v>1600</v>
      </c>
      <c r="H45" s="68">
        <f t="shared" si="0"/>
        <v>1600</v>
      </c>
      <c r="I45" s="69"/>
      <c r="J45" s="70" t="s">
        <v>2912</v>
      </c>
      <c r="K45" s="70"/>
      <c r="L45" s="72" t="s">
        <v>2887</v>
      </c>
      <c r="M45" s="57">
        <v>44621</v>
      </c>
      <c r="N45" s="73"/>
      <c r="O45" s="57">
        <v>44642</v>
      </c>
      <c r="P45" s="57">
        <v>44642</v>
      </c>
      <c r="Q45" s="74">
        <v>44638</v>
      </c>
    </row>
    <row r="46" spans="2:17" s="75" customFormat="1" ht="19.7" customHeight="1">
      <c r="B46" s="65"/>
      <c r="C46" s="65"/>
      <c r="D46" s="65"/>
      <c r="E46" s="102"/>
      <c r="F46" s="87"/>
      <c r="G46" s="63"/>
      <c r="H46" s="118">
        <f t="shared" si="0"/>
        <v>0</v>
      </c>
      <c r="I46" s="69"/>
      <c r="J46" s="70"/>
      <c r="K46" s="70"/>
      <c r="L46" s="72"/>
      <c r="M46" s="20"/>
      <c r="N46" s="73"/>
      <c r="O46" s="57"/>
      <c r="P46" s="57"/>
      <c r="Q46" s="74"/>
    </row>
    <row r="47" spans="2:17" s="75" customFormat="1" ht="19.7" customHeight="1">
      <c r="B47" s="65"/>
      <c r="C47" s="65"/>
      <c r="D47" s="65"/>
      <c r="E47" s="66"/>
      <c r="F47" s="87"/>
      <c r="G47" s="76"/>
      <c r="H47" s="68">
        <f t="shared" si="0"/>
        <v>0</v>
      </c>
      <c r="I47" s="69"/>
      <c r="J47" s="70"/>
      <c r="K47" s="70"/>
      <c r="L47" s="72"/>
      <c r="M47" s="20"/>
      <c r="N47" s="73"/>
      <c r="O47" s="57"/>
      <c r="P47" s="57"/>
      <c r="Q47" s="74"/>
    </row>
    <row r="48" spans="2:17" s="75" customFormat="1" ht="19.7" customHeight="1">
      <c r="B48" s="65"/>
      <c r="C48" s="65"/>
      <c r="D48" s="65"/>
      <c r="E48" s="66"/>
      <c r="F48" s="87"/>
      <c r="G48" s="76"/>
      <c r="H48" s="68">
        <f t="shared" si="0"/>
        <v>0</v>
      </c>
      <c r="I48" s="69"/>
      <c r="J48" s="70"/>
      <c r="K48" s="70"/>
      <c r="L48" s="72"/>
      <c r="M48" s="20"/>
      <c r="N48" s="73"/>
      <c r="O48" s="57"/>
      <c r="P48" s="57"/>
      <c r="Q48" s="74"/>
    </row>
    <row r="49" spans="2:17" s="75" customFormat="1" ht="19.7" customHeight="1">
      <c r="B49" s="65"/>
      <c r="C49" s="65"/>
      <c r="D49" s="65"/>
      <c r="E49" s="66"/>
      <c r="F49" s="87"/>
      <c r="G49" s="76"/>
      <c r="H49" s="118">
        <f t="shared" si="0"/>
        <v>0</v>
      </c>
      <c r="I49" s="69"/>
      <c r="J49" s="70"/>
      <c r="K49" s="70"/>
      <c r="L49" s="72"/>
      <c r="M49" s="20"/>
      <c r="N49" s="73"/>
      <c r="O49" s="57"/>
      <c r="P49" s="57"/>
      <c r="Q49" s="74"/>
    </row>
    <row r="50" spans="2:17" s="112" customFormat="1" ht="19.7" customHeight="1">
      <c r="B50" s="65"/>
      <c r="C50" s="65"/>
      <c r="D50" s="65"/>
      <c r="E50" s="66"/>
      <c r="F50" s="87"/>
      <c r="G50" s="76"/>
      <c r="H50" s="118">
        <f t="shared" si="0"/>
        <v>0</v>
      </c>
      <c r="I50" s="69"/>
      <c r="J50" s="70"/>
      <c r="K50" s="70"/>
      <c r="L50" s="72"/>
      <c r="M50" s="20"/>
      <c r="N50" s="65"/>
      <c r="O50" s="57"/>
      <c r="P50" s="57"/>
      <c r="Q50" s="74"/>
    </row>
    <row r="51" spans="2:17" s="75" customFormat="1" ht="19.7" customHeight="1">
      <c r="P51" s="1120"/>
      <c r="Q51" s="1120"/>
    </row>
    <row r="52" spans="2:17" s="75" customFormat="1" ht="19.7" customHeight="1">
      <c r="B52" s="1121"/>
      <c r="C52" s="1121"/>
      <c r="D52" s="1121"/>
      <c r="E52" s="1054"/>
      <c r="F52" s="1122"/>
      <c r="G52" s="1123"/>
      <c r="H52" s="1123"/>
      <c r="J52" s="1054"/>
      <c r="K52" s="1124"/>
      <c r="L52" s="112"/>
      <c r="M52" s="1125"/>
      <c r="N52" s="1126"/>
      <c r="O52" s="1127"/>
      <c r="P52" s="1128"/>
    </row>
    <row r="53" spans="2:17" s="75" customFormat="1" ht="19.7" customHeight="1">
      <c r="B53" s="1121"/>
      <c r="C53" s="1121"/>
      <c r="D53" s="1121"/>
      <c r="E53" s="1054"/>
      <c r="F53" s="1122"/>
      <c r="G53" s="1123"/>
      <c r="H53" s="1123"/>
      <c r="J53" s="1054"/>
      <c r="K53" s="1124"/>
      <c r="L53" s="112"/>
      <c r="M53" s="1125"/>
      <c r="N53" s="1126"/>
      <c r="O53" s="1127"/>
      <c r="P53" s="1128"/>
    </row>
    <row r="54" spans="2:17" s="75" customFormat="1" ht="19.7" customHeight="1">
      <c r="B54" s="1121"/>
      <c r="C54" s="1126"/>
      <c r="D54" s="1121"/>
      <c r="E54" s="1054"/>
      <c r="F54" s="1122"/>
      <c r="G54" s="1123"/>
      <c r="H54" s="1123"/>
      <c r="J54" s="1054"/>
      <c r="K54" s="1124"/>
      <c r="L54" s="112"/>
      <c r="M54" s="1125"/>
      <c r="N54" s="1126"/>
      <c r="O54" s="1127"/>
      <c r="P54" s="1128"/>
    </row>
    <row r="55" spans="2:17" s="75" customFormat="1" ht="19.7" customHeight="1">
      <c r="B55" s="1121"/>
      <c r="C55" s="1126"/>
      <c r="D55" s="1121"/>
      <c r="E55" s="1054"/>
      <c r="F55" s="1122"/>
      <c r="G55" s="1123"/>
      <c r="H55" s="1123"/>
      <c r="J55" s="1054"/>
      <c r="K55" s="1124"/>
      <c r="L55" s="112"/>
      <c r="M55" s="1125"/>
      <c r="N55" s="1126"/>
      <c r="O55" s="1127"/>
      <c r="P55" s="1128"/>
    </row>
    <row r="56" spans="2:17" s="75" customFormat="1" ht="19.7" customHeight="1">
      <c r="B56" s="1121"/>
      <c r="C56" s="1121"/>
      <c r="D56" s="1121"/>
      <c r="E56" s="1054"/>
      <c r="F56" s="1122"/>
      <c r="G56" s="1123"/>
      <c r="H56" s="1123"/>
      <c r="J56" s="1129"/>
      <c r="K56" s="1124"/>
      <c r="L56" s="112"/>
      <c r="M56" s="1125"/>
      <c r="N56" s="1126"/>
      <c r="O56" s="1127"/>
      <c r="P56" s="1128"/>
    </row>
    <row r="57" spans="2:17" s="75" customFormat="1" ht="19.7" customHeight="1">
      <c r="B57" s="1121"/>
      <c r="C57" s="1121"/>
      <c r="D57" s="1121"/>
      <c r="E57" s="1054"/>
      <c r="F57" s="1122"/>
      <c r="G57" s="1123"/>
      <c r="H57" s="1123"/>
      <c r="J57" s="1054"/>
      <c r="K57" s="1124"/>
      <c r="L57" s="112"/>
      <c r="M57" s="1125"/>
      <c r="N57" s="1126"/>
      <c r="O57" s="1127"/>
      <c r="P57" s="1128"/>
    </row>
    <row r="58" spans="2:17" s="75" customFormat="1" ht="19.7" customHeight="1">
      <c r="B58" s="1121"/>
      <c r="D58" s="112"/>
      <c r="E58" s="1054"/>
      <c r="F58" s="1122"/>
      <c r="G58" s="1123"/>
      <c r="H58" s="1123"/>
      <c r="J58" s="1054"/>
      <c r="K58" s="1124"/>
      <c r="M58" s="1130"/>
      <c r="N58" s="1126"/>
      <c r="O58" s="1127"/>
      <c r="P58" s="1127"/>
    </row>
    <row r="59" spans="2:17" s="75" customFormat="1" ht="19.7" customHeight="1">
      <c r="B59" s="1121"/>
      <c r="C59" s="1126"/>
      <c r="D59" s="1121"/>
      <c r="E59" s="120"/>
      <c r="F59" s="120"/>
      <c r="G59" s="1123"/>
      <c r="H59" s="1123"/>
      <c r="I59" s="112"/>
      <c r="J59" s="120"/>
      <c r="K59" s="1129"/>
      <c r="L59" s="112"/>
      <c r="M59" s="1130"/>
      <c r="N59" s="1126"/>
      <c r="O59" s="1127"/>
      <c r="P59" s="1127"/>
    </row>
    <row r="60" spans="2:17" s="75" customFormat="1" ht="19.7" customHeight="1">
      <c r="B60" s="1121"/>
      <c r="D60" s="112"/>
      <c r="E60" s="1054"/>
      <c r="F60" s="1122"/>
      <c r="G60" s="1123"/>
      <c r="H60" s="1123"/>
      <c r="J60" s="1054"/>
      <c r="K60" s="1124"/>
      <c r="M60" s="1130"/>
      <c r="N60" s="1126"/>
      <c r="O60" s="1127"/>
      <c r="P60" s="1127"/>
    </row>
    <row r="61" spans="2:17" s="75" customFormat="1" ht="19.7" customHeight="1">
      <c r="B61" s="1121"/>
      <c r="D61" s="112"/>
      <c r="E61" s="1054"/>
      <c r="F61" s="1122"/>
      <c r="G61" s="1123"/>
      <c r="H61" s="1123"/>
      <c r="J61" s="1054"/>
      <c r="K61" s="1124"/>
      <c r="M61" s="1130"/>
      <c r="N61" s="1126"/>
      <c r="O61" s="1127"/>
      <c r="P61" s="1127"/>
    </row>
  </sheetData>
  <autoFilter ref="B8:O61"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A3501-C5BC-4048-B566-B5D6018CBE1A}">
  <dimension ref="A1:B7"/>
  <sheetViews>
    <sheetView view="pageBreakPreview" zoomScaleNormal="100" zoomScaleSheetLayoutView="100" workbookViewId="0">
      <selection activeCell="C15" sqref="C15"/>
    </sheetView>
  </sheetViews>
  <sheetFormatPr defaultRowHeight="18.75"/>
  <cols>
    <col min="1" max="1" width="12.125" style="3" bestFit="1" customWidth="1"/>
    <col min="2" max="2" width="32.625" style="3" bestFit="1" customWidth="1"/>
    <col min="3" max="16384" width="9" style="3"/>
  </cols>
  <sheetData>
    <row r="1" spans="1:2">
      <c r="A1" s="121" t="s">
        <v>0</v>
      </c>
      <c r="B1" s="2" t="s">
        <v>2865</v>
      </c>
    </row>
    <row r="2" spans="1:2">
      <c r="A2" s="121" t="s">
        <v>3</v>
      </c>
      <c r="B2" s="14" t="s">
        <v>2866</v>
      </c>
    </row>
    <row r="3" spans="1:2">
      <c r="A3" s="121" t="s">
        <v>5</v>
      </c>
      <c r="B3" s="14">
        <v>194734</v>
      </c>
    </row>
    <row r="4" spans="1:2">
      <c r="A4" s="121" t="s">
        <v>6</v>
      </c>
      <c r="B4" s="15">
        <v>44676</v>
      </c>
    </row>
    <row r="5" spans="1:2">
      <c r="A5" s="121" t="s">
        <v>8</v>
      </c>
      <c r="B5" s="15"/>
    </row>
    <row r="7" spans="1:2" ht="55.5">
      <c r="A7" s="1131"/>
      <c r="B7" s="1131"/>
    </row>
  </sheetData>
  <mergeCells count="1">
    <mergeCell ref="A7:B7"/>
  </mergeCells>
  <phoneticPr fontId="3"/>
  <printOptions horizontalCentered="1" verticalCentered="1"/>
  <pageMargins left="0.70866141732283472" right="0.70866141732283472" top="0.74803149606299213" bottom="0.74803149606299213" header="0.31496062992125984" footer="0.31496062992125984"/>
  <pageSetup paperSize="9" scale="298" orientation="landscape"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9A11F-15C8-4E87-A334-53BEB595A7D1}">
  <dimension ref="A2:S44"/>
  <sheetViews>
    <sheetView zoomScale="78" zoomScaleNormal="78" workbookViewId="0">
      <pane xSplit="12" ySplit="9" topLeftCell="M10" activePane="bottomRight" state="frozen"/>
      <selection pane="topRight" activeCell="K1" sqref="K1"/>
      <selection pane="bottomLeft" activeCell="A9" sqref="A9"/>
      <selection pane="bottomRight" activeCell="M18" sqref="M18"/>
    </sheetView>
  </sheetViews>
  <sheetFormatPr defaultRowHeight="18.75"/>
  <cols>
    <col min="1" max="2" width="9" style="3"/>
    <col min="3" max="3" width="12.875" style="3" customWidth="1"/>
    <col min="4" max="4" width="18.125" style="9" customWidth="1"/>
    <col min="5" max="5" width="14.375" style="3" bestFit="1" customWidth="1"/>
    <col min="6" max="6" width="13.125" style="3" bestFit="1" customWidth="1"/>
    <col min="7" max="7" width="47" style="3" customWidth="1"/>
    <col min="8" max="8" width="6.125" style="9" customWidth="1"/>
    <col min="9" max="10" width="9.875" style="3" bestFit="1" customWidth="1"/>
    <col min="11" max="11" width="5.875" style="11" customWidth="1"/>
    <col min="12" max="12" width="49" style="3" customWidth="1"/>
    <col min="13" max="13" width="41.625" style="3" customWidth="1"/>
    <col min="14" max="14" width="25.125" style="9" customWidth="1"/>
    <col min="15" max="15" width="13.875" style="10" customWidth="1"/>
    <col min="16" max="16" width="6.375" style="3" customWidth="1"/>
    <col min="17" max="17" width="13.125" style="11" customWidth="1"/>
    <col min="18" max="18" width="14.5" style="126" customWidth="1"/>
    <col min="19" max="19" width="15.625" style="13" customWidth="1"/>
    <col min="20" max="258" width="9" style="3"/>
    <col min="259" max="259" width="12.875" style="3" customWidth="1"/>
    <col min="260" max="260" width="18.125" style="3" customWidth="1"/>
    <col min="261" max="261" width="14.375" style="3" bestFit="1" customWidth="1"/>
    <col min="262" max="262" width="13.125" style="3" bestFit="1" customWidth="1"/>
    <col min="263" max="263" width="47" style="3" customWidth="1"/>
    <col min="264" max="264" width="6.125" style="3" customWidth="1"/>
    <col min="265" max="266" width="9.875" style="3" bestFit="1" customWidth="1"/>
    <col min="267" max="267" width="5.875" style="3" customWidth="1"/>
    <col min="268" max="268" width="49" style="3" customWidth="1"/>
    <col min="269" max="269" width="41.625" style="3" customWidth="1"/>
    <col min="270" max="270" width="25.125" style="3" customWidth="1"/>
    <col min="271" max="271" width="13.875" style="3" customWidth="1"/>
    <col min="272" max="272" width="6.375" style="3" customWidth="1"/>
    <col min="273" max="273" width="13.125" style="3" customWidth="1"/>
    <col min="274" max="274" width="14.5" style="3" customWidth="1"/>
    <col min="275" max="275" width="15.625" style="3" customWidth="1"/>
    <col min="276" max="514" width="9" style="3"/>
    <col min="515" max="515" width="12.875" style="3" customWidth="1"/>
    <col min="516" max="516" width="18.125" style="3" customWidth="1"/>
    <col min="517" max="517" width="14.375" style="3" bestFit="1" customWidth="1"/>
    <col min="518" max="518" width="13.125" style="3" bestFit="1" customWidth="1"/>
    <col min="519" max="519" width="47" style="3" customWidth="1"/>
    <col min="520" max="520" width="6.125" style="3" customWidth="1"/>
    <col min="521" max="522" width="9.875" style="3" bestFit="1" customWidth="1"/>
    <col min="523" max="523" width="5.875" style="3" customWidth="1"/>
    <col min="524" max="524" width="49" style="3" customWidth="1"/>
    <col min="525" max="525" width="41.625" style="3" customWidth="1"/>
    <col min="526" max="526" width="25.125" style="3" customWidth="1"/>
    <col min="527" max="527" width="13.875" style="3" customWidth="1"/>
    <col min="528" max="528" width="6.375" style="3" customWidth="1"/>
    <col min="529" max="529" width="13.125" style="3" customWidth="1"/>
    <col min="530" max="530" width="14.5" style="3" customWidth="1"/>
    <col min="531" max="531" width="15.625" style="3" customWidth="1"/>
    <col min="532" max="770" width="9" style="3"/>
    <col min="771" max="771" width="12.875" style="3" customWidth="1"/>
    <col min="772" max="772" width="18.125" style="3" customWidth="1"/>
    <col min="773" max="773" width="14.375" style="3" bestFit="1" customWidth="1"/>
    <col min="774" max="774" width="13.125" style="3" bestFit="1" customWidth="1"/>
    <col min="775" max="775" width="47" style="3" customWidth="1"/>
    <col min="776" max="776" width="6.125" style="3" customWidth="1"/>
    <col min="777" max="778" width="9.875" style="3" bestFit="1" customWidth="1"/>
    <col min="779" max="779" width="5.875" style="3" customWidth="1"/>
    <col min="780" max="780" width="49" style="3" customWidth="1"/>
    <col min="781" max="781" width="41.625" style="3" customWidth="1"/>
    <col min="782" max="782" width="25.125" style="3" customWidth="1"/>
    <col min="783" max="783" width="13.875" style="3" customWidth="1"/>
    <col min="784" max="784" width="6.375" style="3" customWidth="1"/>
    <col min="785" max="785" width="13.125" style="3" customWidth="1"/>
    <col min="786" max="786" width="14.5" style="3" customWidth="1"/>
    <col min="787" max="787" width="15.625" style="3" customWidth="1"/>
    <col min="788" max="1026" width="9" style="3"/>
    <col min="1027" max="1027" width="12.875" style="3" customWidth="1"/>
    <col min="1028" max="1028" width="18.125" style="3" customWidth="1"/>
    <col min="1029" max="1029" width="14.375" style="3" bestFit="1" customWidth="1"/>
    <col min="1030" max="1030" width="13.125" style="3" bestFit="1" customWidth="1"/>
    <col min="1031" max="1031" width="47" style="3" customWidth="1"/>
    <col min="1032" max="1032" width="6.125" style="3" customWidth="1"/>
    <col min="1033" max="1034" width="9.875" style="3" bestFit="1" customWidth="1"/>
    <col min="1035" max="1035" width="5.875" style="3" customWidth="1"/>
    <col min="1036" max="1036" width="49" style="3" customWidth="1"/>
    <col min="1037" max="1037" width="41.625" style="3" customWidth="1"/>
    <col min="1038" max="1038" width="25.125" style="3" customWidth="1"/>
    <col min="1039" max="1039" width="13.875" style="3" customWidth="1"/>
    <col min="1040" max="1040" width="6.375" style="3" customWidth="1"/>
    <col min="1041" max="1041" width="13.125" style="3" customWidth="1"/>
    <col min="1042" max="1042" width="14.5" style="3" customWidth="1"/>
    <col min="1043" max="1043" width="15.625" style="3" customWidth="1"/>
    <col min="1044" max="1282" width="9" style="3"/>
    <col min="1283" max="1283" width="12.875" style="3" customWidth="1"/>
    <col min="1284" max="1284" width="18.125" style="3" customWidth="1"/>
    <col min="1285" max="1285" width="14.375" style="3" bestFit="1" customWidth="1"/>
    <col min="1286" max="1286" width="13.125" style="3" bestFit="1" customWidth="1"/>
    <col min="1287" max="1287" width="47" style="3" customWidth="1"/>
    <col min="1288" max="1288" width="6.125" style="3" customWidth="1"/>
    <col min="1289" max="1290" width="9.875" style="3" bestFit="1" customWidth="1"/>
    <col min="1291" max="1291" width="5.875" style="3" customWidth="1"/>
    <col min="1292" max="1292" width="49" style="3" customWidth="1"/>
    <col min="1293" max="1293" width="41.625" style="3" customWidth="1"/>
    <col min="1294" max="1294" width="25.125" style="3" customWidth="1"/>
    <col min="1295" max="1295" width="13.875" style="3" customWidth="1"/>
    <col min="1296" max="1296" width="6.375" style="3" customWidth="1"/>
    <col min="1297" max="1297" width="13.125" style="3" customWidth="1"/>
    <col min="1298" max="1298" width="14.5" style="3" customWidth="1"/>
    <col min="1299" max="1299" width="15.625" style="3" customWidth="1"/>
    <col min="1300" max="1538" width="9" style="3"/>
    <col min="1539" max="1539" width="12.875" style="3" customWidth="1"/>
    <col min="1540" max="1540" width="18.125" style="3" customWidth="1"/>
    <col min="1541" max="1541" width="14.375" style="3" bestFit="1" customWidth="1"/>
    <col min="1542" max="1542" width="13.125" style="3" bestFit="1" customWidth="1"/>
    <col min="1543" max="1543" width="47" style="3" customWidth="1"/>
    <col min="1544" max="1544" width="6.125" style="3" customWidth="1"/>
    <col min="1545" max="1546" width="9.875" style="3" bestFit="1" customWidth="1"/>
    <col min="1547" max="1547" width="5.875" style="3" customWidth="1"/>
    <col min="1548" max="1548" width="49" style="3" customWidth="1"/>
    <col min="1549" max="1549" width="41.625" style="3" customWidth="1"/>
    <col min="1550" max="1550" width="25.125" style="3" customWidth="1"/>
    <col min="1551" max="1551" width="13.875" style="3" customWidth="1"/>
    <col min="1552" max="1552" width="6.375" style="3" customWidth="1"/>
    <col min="1553" max="1553" width="13.125" style="3" customWidth="1"/>
    <col min="1554" max="1554" width="14.5" style="3" customWidth="1"/>
    <col min="1555" max="1555" width="15.625" style="3" customWidth="1"/>
    <col min="1556" max="1794" width="9" style="3"/>
    <col min="1795" max="1795" width="12.875" style="3" customWidth="1"/>
    <col min="1796" max="1796" width="18.125" style="3" customWidth="1"/>
    <col min="1797" max="1797" width="14.375" style="3" bestFit="1" customWidth="1"/>
    <col min="1798" max="1798" width="13.125" style="3" bestFit="1" customWidth="1"/>
    <col min="1799" max="1799" width="47" style="3" customWidth="1"/>
    <col min="1800" max="1800" width="6.125" style="3" customWidth="1"/>
    <col min="1801" max="1802" width="9.875" style="3" bestFit="1" customWidth="1"/>
    <col min="1803" max="1803" width="5.875" style="3" customWidth="1"/>
    <col min="1804" max="1804" width="49" style="3" customWidth="1"/>
    <col min="1805" max="1805" width="41.625" style="3" customWidth="1"/>
    <col min="1806" max="1806" width="25.125" style="3" customWidth="1"/>
    <col min="1807" max="1807" width="13.875" style="3" customWidth="1"/>
    <col min="1808" max="1808" width="6.375" style="3" customWidth="1"/>
    <col min="1809" max="1809" width="13.125" style="3" customWidth="1"/>
    <col min="1810" max="1810" width="14.5" style="3" customWidth="1"/>
    <col min="1811" max="1811" width="15.625" style="3" customWidth="1"/>
    <col min="1812" max="2050" width="9" style="3"/>
    <col min="2051" max="2051" width="12.875" style="3" customWidth="1"/>
    <col min="2052" max="2052" width="18.125" style="3" customWidth="1"/>
    <col min="2053" max="2053" width="14.375" style="3" bestFit="1" customWidth="1"/>
    <col min="2054" max="2054" width="13.125" style="3" bestFit="1" customWidth="1"/>
    <col min="2055" max="2055" width="47" style="3" customWidth="1"/>
    <col min="2056" max="2056" width="6.125" style="3" customWidth="1"/>
    <col min="2057" max="2058" width="9.875" style="3" bestFit="1" customWidth="1"/>
    <col min="2059" max="2059" width="5.875" style="3" customWidth="1"/>
    <col min="2060" max="2060" width="49" style="3" customWidth="1"/>
    <col min="2061" max="2061" width="41.625" style="3" customWidth="1"/>
    <col min="2062" max="2062" width="25.125" style="3" customWidth="1"/>
    <col min="2063" max="2063" width="13.875" style="3" customWidth="1"/>
    <col min="2064" max="2064" width="6.375" style="3" customWidth="1"/>
    <col min="2065" max="2065" width="13.125" style="3" customWidth="1"/>
    <col min="2066" max="2066" width="14.5" style="3" customWidth="1"/>
    <col min="2067" max="2067" width="15.625" style="3" customWidth="1"/>
    <col min="2068" max="2306" width="9" style="3"/>
    <col min="2307" max="2307" width="12.875" style="3" customWidth="1"/>
    <col min="2308" max="2308" width="18.125" style="3" customWidth="1"/>
    <col min="2309" max="2309" width="14.375" style="3" bestFit="1" customWidth="1"/>
    <col min="2310" max="2310" width="13.125" style="3" bestFit="1" customWidth="1"/>
    <col min="2311" max="2311" width="47" style="3" customWidth="1"/>
    <col min="2312" max="2312" width="6.125" style="3" customWidth="1"/>
    <col min="2313" max="2314" width="9.875" style="3" bestFit="1" customWidth="1"/>
    <col min="2315" max="2315" width="5.875" style="3" customWidth="1"/>
    <col min="2316" max="2316" width="49" style="3" customWidth="1"/>
    <col min="2317" max="2317" width="41.625" style="3" customWidth="1"/>
    <col min="2318" max="2318" width="25.125" style="3" customWidth="1"/>
    <col min="2319" max="2319" width="13.875" style="3" customWidth="1"/>
    <col min="2320" max="2320" width="6.375" style="3" customWidth="1"/>
    <col min="2321" max="2321" width="13.125" style="3" customWidth="1"/>
    <col min="2322" max="2322" width="14.5" style="3" customWidth="1"/>
    <col min="2323" max="2323" width="15.625" style="3" customWidth="1"/>
    <col min="2324" max="2562" width="9" style="3"/>
    <col min="2563" max="2563" width="12.875" style="3" customWidth="1"/>
    <col min="2564" max="2564" width="18.125" style="3" customWidth="1"/>
    <col min="2565" max="2565" width="14.375" style="3" bestFit="1" customWidth="1"/>
    <col min="2566" max="2566" width="13.125" style="3" bestFit="1" customWidth="1"/>
    <col min="2567" max="2567" width="47" style="3" customWidth="1"/>
    <col min="2568" max="2568" width="6.125" style="3" customWidth="1"/>
    <col min="2569" max="2570" width="9.875" style="3" bestFit="1" customWidth="1"/>
    <col min="2571" max="2571" width="5.875" style="3" customWidth="1"/>
    <col min="2572" max="2572" width="49" style="3" customWidth="1"/>
    <col min="2573" max="2573" width="41.625" style="3" customWidth="1"/>
    <col min="2574" max="2574" width="25.125" style="3" customWidth="1"/>
    <col min="2575" max="2575" width="13.875" style="3" customWidth="1"/>
    <col min="2576" max="2576" width="6.375" style="3" customWidth="1"/>
    <col min="2577" max="2577" width="13.125" style="3" customWidth="1"/>
    <col min="2578" max="2578" width="14.5" style="3" customWidth="1"/>
    <col min="2579" max="2579" width="15.625" style="3" customWidth="1"/>
    <col min="2580" max="2818" width="9" style="3"/>
    <col min="2819" max="2819" width="12.875" style="3" customWidth="1"/>
    <col min="2820" max="2820" width="18.125" style="3" customWidth="1"/>
    <col min="2821" max="2821" width="14.375" style="3" bestFit="1" customWidth="1"/>
    <col min="2822" max="2822" width="13.125" style="3" bestFit="1" customWidth="1"/>
    <col min="2823" max="2823" width="47" style="3" customWidth="1"/>
    <col min="2824" max="2824" width="6.125" style="3" customWidth="1"/>
    <col min="2825" max="2826" width="9.875" style="3" bestFit="1" customWidth="1"/>
    <col min="2827" max="2827" width="5.875" style="3" customWidth="1"/>
    <col min="2828" max="2828" width="49" style="3" customWidth="1"/>
    <col min="2829" max="2829" width="41.625" style="3" customWidth="1"/>
    <col min="2830" max="2830" width="25.125" style="3" customWidth="1"/>
    <col min="2831" max="2831" width="13.875" style="3" customWidth="1"/>
    <col min="2832" max="2832" width="6.375" style="3" customWidth="1"/>
    <col min="2833" max="2833" width="13.125" style="3" customWidth="1"/>
    <col min="2834" max="2834" width="14.5" style="3" customWidth="1"/>
    <col min="2835" max="2835" width="15.625" style="3" customWidth="1"/>
    <col min="2836" max="3074" width="9" style="3"/>
    <col min="3075" max="3075" width="12.875" style="3" customWidth="1"/>
    <col min="3076" max="3076" width="18.125" style="3" customWidth="1"/>
    <col min="3077" max="3077" width="14.375" style="3" bestFit="1" customWidth="1"/>
    <col min="3078" max="3078" width="13.125" style="3" bestFit="1" customWidth="1"/>
    <col min="3079" max="3079" width="47" style="3" customWidth="1"/>
    <col min="3080" max="3080" width="6.125" style="3" customWidth="1"/>
    <col min="3081" max="3082" width="9.875" style="3" bestFit="1" customWidth="1"/>
    <col min="3083" max="3083" width="5.875" style="3" customWidth="1"/>
    <col min="3084" max="3084" width="49" style="3" customWidth="1"/>
    <col min="3085" max="3085" width="41.625" style="3" customWidth="1"/>
    <col min="3086" max="3086" width="25.125" style="3" customWidth="1"/>
    <col min="3087" max="3087" width="13.875" style="3" customWidth="1"/>
    <col min="3088" max="3088" width="6.375" style="3" customWidth="1"/>
    <col min="3089" max="3089" width="13.125" style="3" customWidth="1"/>
    <col min="3090" max="3090" width="14.5" style="3" customWidth="1"/>
    <col min="3091" max="3091" width="15.625" style="3" customWidth="1"/>
    <col min="3092" max="3330" width="9" style="3"/>
    <col min="3331" max="3331" width="12.875" style="3" customWidth="1"/>
    <col min="3332" max="3332" width="18.125" style="3" customWidth="1"/>
    <col min="3333" max="3333" width="14.375" style="3" bestFit="1" customWidth="1"/>
    <col min="3334" max="3334" width="13.125" style="3" bestFit="1" customWidth="1"/>
    <col min="3335" max="3335" width="47" style="3" customWidth="1"/>
    <col min="3336" max="3336" width="6.125" style="3" customWidth="1"/>
    <col min="3337" max="3338" width="9.875" style="3" bestFit="1" customWidth="1"/>
    <col min="3339" max="3339" width="5.875" style="3" customWidth="1"/>
    <col min="3340" max="3340" width="49" style="3" customWidth="1"/>
    <col min="3341" max="3341" width="41.625" style="3" customWidth="1"/>
    <col min="3342" max="3342" width="25.125" style="3" customWidth="1"/>
    <col min="3343" max="3343" width="13.875" style="3" customWidth="1"/>
    <col min="3344" max="3344" width="6.375" style="3" customWidth="1"/>
    <col min="3345" max="3345" width="13.125" style="3" customWidth="1"/>
    <col min="3346" max="3346" width="14.5" style="3" customWidth="1"/>
    <col min="3347" max="3347" width="15.625" style="3" customWidth="1"/>
    <col min="3348" max="3586" width="9" style="3"/>
    <col min="3587" max="3587" width="12.875" style="3" customWidth="1"/>
    <col min="3588" max="3588" width="18.125" style="3" customWidth="1"/>
    <col min="3589" max="3589" width="14.375" style="3" bestFit="1" customWidth="1"/>
    <col min="3590" max="3590" width="13.125" style="3" bestFit="1" customWidth="1"/>
    <col min="3591" max="3591" width="47" style="3" customWidth="1"/>
    <col min="3592" max="3592" width="6.125" style="3" customWidth="1"/>
    <col min="3593" max="3594" width="9.875" style="3" bestFit="1" customWidth="1"/>
    <col min="3595" max="3595" width="5.875" style="3" customWidth="1"/>
    <col min="3596" max="3596" width="49" style="3" customWidth="1"/>
    <col min="3597" max="3597" width="41.625" style="3" customWidth="1"/>
    <col min="3598" max="3598" width="25.125" style="3" customWidth="1"/>
    <col min="3599" max="3599" width="13.875" style="3" customWidth="1"/>
    <col min="3600" max="3600" width="6.375" style="3" customWidth="1"/>
    <col min="3601" max="3601" width="13.125" style="3" customWidth="1"/>
    <col min="3602" max="3602" width="14.5" style="3" customWidth="1"/>
    <col min="3603" max="3603" width="15.625" style="3" customWidth="1"/>
    <col min="3604" max="3842" width="9" style="3"/>
    <col min="3843" max="3843" width="12.875" style="3" customWidth="1"/>
    <col min="3844" max="3844" width="18.125" style="3" customWidth="1"/>
    <col min="3845" max="3845" width="14.375" style="3" bestFit="1" customWidth="1"/>
    <col min="3846" max="3846" width="13.125" style="3" bestFit="1" customWidth="1"/>
    <col min="3847" max="3847" width="47" style="3" customWidth="1"/>
    <col min="3848" max="3848" width="6.125" style="3" customWidth="1"/>
    <col min="3849" max="3850" width="9.875" style="3" bestFit="1" customWidth="1"/>
    <col min="3851" max="3851" width="5.875" style="3" customWidth="1"/>
    <col min="3852" max="3852" width="49" style="3" customWidth="1"/>
    <col min="3853" max="3853" width="41.625" style="3" customWidth="1"/>
    <col min="3854" max="3854" width="25.125" style="3" customWidth="1"/>
    <col min="3855" max="3855" width="13.875" style="3" customWidth="1"/>
    <col min="3856" max="3856" width="6.375" style="3" customWidth="1"/>
    <col min="3857" max="3857" width="13.125" style="3" customWidth="1"/>
    <col min="3858" max="3858" width="14.5" style="3" customWidth="1"/>
    <col min="3859" max="3859" width="15.625" style="3" customWidth="1"/>
    <col min="3860" max="4098" width="9" style="3"/>
    <col min="4099" max="4099" width="12.875" style="3" customWidth="1"/>
    <col min="4100" max="4100" width="18.125" style="3" customWidth="1"/>
    <col min="4101" max="4101" width="14.375" style="3" bestFit="1" customWidth="1"/>
    <col min="4102" max="4102" width="13.125" style="3" bestFit="1" customWidth="1"/>
    <col min="4103" max="4103" width="47" style="3" customWidth="1"/>
    <col min="4104" max="4104" width="6.125" style="3" customWidth="1"/>
    <col min="4105" max="4106" width="9.875" style="3" bestFit="1" customWidth="1"/>
    <col min="4107" max="4107" width="5.875" style="3" customWidth="1"/>
    <col min="4108" max="4108" width="49" style="3" customWidth="1"/>
    <col min="4109" max="4109" width="41.625" style="3" customWidth="1"/>
    <col min="4110" max="4110" width="25.125" style="3" customWidth="1"/>
    <col min="4111" max="4111" width="13.875" style="3" customWidth="1"/>
    <col min="4112" max="4112" width="6.375" style="3" customWidth="1"/>
    <col min="4113" max="4113" width="13.125" style="3" customWidth="1"/>
    <col min="4114" max="4114" width="14.5" style="3" customWidth="1"/>
    <col min="4115" max="4115" width="15.625" style="3" customWidth="1"/>
    <col min="4116" max="4354" width="9" style="3"/>
    <col min="4355" max="4355" width="12.875" style="3" customWidth="1"/>
    <col min="4356" max="4356" width="18.125" style="3" customWidth="1"/>
    <col min="4357" max="4357" width="14.375" style="3" bestFit="1" customWidth="1"/>
    <col min="4358" max="4358" width="13.125" style="3" bestFit="1" customWidth="1"/>
    <col min="4359" max="4359" width="47" style="3" customWidth="1"/>
    <col min="4360" max="4360" width="6.125" style="3" customWidth="1"/>
    <col min="4361" max="4362" width="9.875" style="3" bestFit="1" customWidth="1"/>
    <col min="4363" max="4363" width="5.875" style="3" customWidth="1"/>
    <col min="4364" max="4364" width="49" style="3" customWidth="1"/>
    <col min="4365" max="4365" width="41.625" style="3" customWidth="1"/>
    <col min="4366" max="4366" width="25.125" style="3" customWidth="1"/>
    <col min="4367" max="4367" width="13.875" style="3" customWidth="1"/>
    <col min="4368" max="4368" width="6.375" style="3" customWidth="1"/>
    <col min="4369" max="4369" width="13.125" style="3" customWidth="1"/>
    <col min="4370" max="4370" width="14.5" style="3" customWidth="1"/>
    <col min="4371" max="4371" width="15.625" style="3" customWidth="1"/>
    <col min="4372" max="4610" width="9" style="3"/>
    <col min="4611" max="4611" width="12.875" style="3" customWidth="1"/>
    <col min="4612" max="4612" width="18.125" style="3" customWidth="1"/>
    <col min="4613" max="4613" width="14.375" style="3" bestFit="1" customWidth="1"/>
    <col min="4614" max="4614" width="13.125" style="3" bestFit="1" customWidth="1"/>
    <col min="4615" max="4615" width="47" style="3" customWidth="1"/>
    <col min="4616" max="4616" width="6.125" style="3" customWidth="1"/>
    <col min="4617" max="4618" width="9.875" style="3" bestFit="1" customWidth="1"/>
    <col min="4619" max="4619" width="5.875" style="3" customWidth="1"/>
    <col min="4620" max="4620" width="49" style="3" customWidth="1"/>
    <col min="4621" max="4621" width="41.625" style="3" customWidth="1"/>
    <col min="4622" max="4622" width="25.125" style="3" customWidth="1"/>
    <col min="4623" max="4623" width="13.875" style="3" customWidth="1"/>
    <col min="4624" max="4624" width="6.375" style="3" customWidth="1"/>
    <col min="4625" max="4625" width="13.125" style="3" customWidth="1"/>
    <col min="4626" max="4626" width="14.5" style="3" customWidth="1"/>
    <col min="4627" max="4627" width="15.625" style="3" customWidth="1"/>
    <col min="4628" max="4866" width="9" style="3"/>
    <col min="4867" max="4867" width="12.875" style="3" customWidth="1"/>
    <col min="4868" max="4868" width="18.125" style="3" customWidth="1"/>
    <col min="4869" max="4869" width="14.375" style="3" bestFit="1" customWidth="1"/>
    <col min="4870" max="4870" width="13.125" style="3" bestFit="1" customWidth="1"/>
    <col min="4871" max="4871" width="47" style="3" customWidth="1"/>
    <col min="4872" max="4872" width="6.125" style="3" customWidth="1"/>
    <col min="4873" max="4874" width="9.875" style="3" bestFit="1" customWidth="1"/>
    <col min="4875" max="4875" width="5.875" style="3" customWidth="1"/>
    <col min="4876" max="4876" width="49" style="3" customWidth="1"/>
    <col min="4877" max="4877" width="41.625" style="3" customWidth="1"/>
    <col min="4878" max="4878" width="25.125" style="3" customWidth="1"/>
    <col min="4879" max="4879" width="13.875" style="3" customWidth="1"/>
    <col min="4880" max="4880" width="6.375" style="3" customWidth="1"/>
    <col min="4881" max="4881" width="13.125" style="3" customWidth="1"/>
    <col min="4882" max="4882" width="14.5" style="3" customWidth="1"/>
    <col min="4883" max="4883" width="15.625" style="3" customWidth="1"/>
    <col min="4884" max="5122" width="9" style="3"/>
    <col min="5123" max="5123" width="12.875" style="3" customWidth="1"/>
    <col min="5124" max="5124" width="18.125" style="3" customWidth="1"/>
    <col min="5125" max="5125" width="14.375" style="3" bestFit="1" customWidth="1"/>
    <col min="5126" max="5126" width="13.125" style="3" bestFit="1" customWidth="1"/>
    <col min="5127" max="5127" width="47" style="3" customWidth="1"/>
    <col min="5128" max="5128" width="6.125" style="3" customWidth="1"/>
    <col min="5129" max="5130" width="9.875" style="3" bestFit="1" customWidth="1"/>
    <col min="5131" max="5131" width="5.875" style="3" customWidth="1"/>
    <col min="5132" max="5132" width="49" style="3" customWidth="1"/>
    <col min="5133" max="5133" width="41.625" style="3" customWidth="1"/>
    <col min="5134" max="5134" width="25.125" style="3" customWidth="1"/>
    <col min="5135" max="5135" width="13.875" style="3" customWidth="1"/>
    <col min="5136" max="5136" width="6.375" style="3" customWidth="1"/>
    <col min="5137" max="5137" width="13.125" style="3" customWidth="1"/>
    <col min="5138" max="5138" width="14.5" style="3" customWidth="1"/>
    <col min="5139" max="5139" width="15.625" style="3" customWidth="1"/>
    <col min="5140" max="5378" width="9" style="3"/>
    <col min="5379" max="5379" width="12.875" style="3" customWidth="1"/>
    <col min="5380" max="5380" width="18.125" style="3" customWidth="1"/>
    <col min="5381" max="5381" width="14.375" style="3" bestFit="1" customWidth="1"/>
    <col min="5382" max="5382" width="13.125" style="3" bestFit="1" customWidth="1"/>
    <col min="5383" max="5383" width="47" style="3" customWidth="1"/>
    <col min="5384" max="5384" width="6.125" style="3" customWidth="1"/>
    <col min="5385" max="5386" width="9.875" style="3" bestFit="1" customWidth="1"/>
    <col min="5387" max="5387" width="5.875" style="3" customWidth="1"/>
    <col min="5388" max="5388" width="49" style="3" customWidth="1"/>
    <col min="5389" max="5389" width="41.625" style="3" customWidth="1"/>
    <col min="5390" max="5390" width="25.125" style="3" customWidth="1"/>
    <col min="5391" max="5391" width="13.875" style="3" customWidth="1"/>
    <col min="5392" max="5392" width="6.375" style="3" customWidth="1"/>
    <col min="5393" max="5393" width="13.125" style="3" customWidth="1"/>
    <col min="5394" max="5394" width="14.5" style="3" customWidth="1"/>
    <col min="5395" max="5395" width="15.625" style="3" customWidth="1"/>
    <col min="5396" max="5634" width="9" style="3"/>
    <col min="5635" max="5635" width="12.875" style="3" customWidth="1"/>
    <col min="5636" max="5636" width="18.125" style="3" customWidth="1"/>
    <col min="5637" max="5637" width="14.375" style="3" bestFit="1" customWidth="1"/>
    <col min="5638" max="5638" width="13.125" style="3" bestFit="1" customWidth="1"/>
    <col min="5639" max="5639" width="47" style="3" customWidth="1"/>
    <col min="5640" max="5640" width="6.125" style="3" customWidth="1"/>
    <col min="5641" max="5642" width="9.875" style="3" bestFit="1" customWidth="1"/>
    <col min="5643" max="5643" width="5.875" style="3" customWidth="1"/>
    <col min="5644" max="5644" width="49" style="3" customWidth="1"/>
    <col min="5645" max="5645" width="41.625" style="3" customWidth="1"/>
    <col min="5646" max="5646" width="25.125" style="3" customWidth="1"/>
    <col min="5647" max="5647" width="13.875" style="3" customWidth="1"/>
    <col min="5648" max="5648" width="6.375" style="3" customWidth="1"/>
    <col min="5649" max="5649" width="13.125" style="3" customWidth="1"/>
    <col min="5650" max="5650" width="14.5" style="3" customWidth="1"/>
    <col min="5651" max="5651" width="15.625" style="3" customWidth="1"/>
    <col min="5652" max="5890" width="9" style="3"/>
    <col min="5891" max="5891" width="12.875" style="3" customWidth="1"/>
    <col min="5892" max="5892" width="18.125" style="3" customWidth="1"/>
    <col min="5893" max="5893" width="14.375" style="3" bestFit="1" customWidth="1"/>
    <col min="5894" max="5894" width="13.125" style="3" bestFit="1" customWidth="1"/>
    <col min="5895" max="5895" width="47" style="3" customWidth="1"/>
    <col min="5896" max="5896" width="6.125" style="3" customWidth="1"/>
    <col min="5897" max="5898" width="9.875" style="3" bestFit="1" customWidth="1"/>
    <col min="5899" max="5899" width="5.875" style="3" customWidth="1"/>
    <col min="5900" max="5900" width="49" style="3" customWidth="1"/>
    <col min="5901" max="5901" width="41.625" style="3" customWidth="1"/>
    <col min="5902" max="5902" width="25.125" style="3" customWidth="1"/>
    <col min="5903" max="5903" width="13.875" style="3" customWidth="1"/>
    <col min="5904" max="5904" width="6.375" style="3" customWidth="1"/>
    <col min="5905" max="5905" width="13.125" style="3" customWidth="1"/>
    <col min="5906" max="5906" width="14.5" style="3" customWidth="1"/>
    <col min="5907" max="5907" width="15.625" style="3" customWidth="1"/>
    <col min="5908" max="6146" width="9" style="3"/>
    <col min="6147" max="6147" width="12.875" style="3" customWidth="1"/>
    <col min="6148" max="6148" width="18.125" style="3" customWidth="1"/>
    <col min="6149" max="6149" width="14.375" style="3" bestFit="1" customWidth="1"/>
    <col min="6150" max="6150" width="13.125" style="3" bestFit="1" customWidth="1"/>
    <col min="6151" max="6151" width="47" style="3" customWidth="1"/>
    <col min="6152" max="6152" width="6.125" style="3" customWidth="1"/>
    <col min="6153" max="6154" width="9.875" style="3" bestFit="1" customWidth="1"/>
    <col min="6155" max="6155" width="5.875" style="3" customWidth="1"/>
    <col min="6156" max="6156" width="49" style="3" customWidth="1"/>
    <col min="6157" max="6157" width="41.625" style="3" customWidth="1"/>
    <col min="6158" max="6158" width="25.125" style="3" customWidth="1"/>
    <col min="6159" max="6159" width="13.875" style="3" customWidth="1"/>
    <col min="6160" max="6160" width="6.375" style="3" customWidth="1"/>
    <col min="6161" max="6161" width="13.125" style="3" customWidth="1"/>
    <col min="6162" max="6162" width="14.5" style="3" customWidth="1"/>
    <col min="6163" max="6163" width="15.625" style="3" customWidth="1"/>
    <col min="6164" max="6402" width="9" style="3"/>
    <col min="6403" max="6403" width="12.875" style="3" customWidth="1"/>
    <col min="6404" max="6404" width="18.125" style="3" customWidth="1"/>
    <col min="6405" max="6405" width="14.375" style="3" bestFit="1" customWidth="1"/>
    <col min="6406" max="6406" width="13.125" style="3" bestFit="1" customWidth="1"/>
    <col min="6407" max="6407" width="47" style="3" customWidth="1"/>
    <col min="6408" max="6408" width="6.125" style="3" customWidth="1"/>
    <col min="6409" max="6410" width="9.875" style="3" bestFit="1" customWidth="1"/>
    <col min="6411" max="6411" width="5.875" style="3" customWidth="1"/>
    <col min="6412" max="6412" width="49" style="3" customWidth="1"/>
    <col min="6413" max="6413" width="41.625" style="3" customWidth="1"/>
    <col min="6414" max="6414" width="25.125" style="3" customWidth="1"/>
    <col min="6415" max="6415" width="13.875" style="3" customWidth="1"/>
    <col min="6416" max="6416" width="6.375" style="3" customWidth="1"/>
    <col min="6417" max="6417" width="13.125" style="3" customWidth="1"/>
    <col min="6418" max="6418" width="14.5" style="3" customWidth="1"/>
    <col min="6419" max="6419" width="15.625" style="3" customWidth="1"/>
    <col min="6420" max="6658" width="9" style="3"/>
    <col min="6659" max="6659" width="12.875" style="3" customWidth="1"/>
    <col min="6660" max="6660" width="18.125" style="3" customWidth="1"/>
    <col min="6661" max="6661" width="14.375" style="3" bestFit="1" customWidth="1"/>
    <col min="6662" max="6662" width="13.125" style="3" bestFit="1" customWidth="1"/>
    <col min="6663" max="6663" width="47" style="3" customWidth="1"/>
    <col min="6664" max="6664" width="6.125" style="3" customWidth="1"/>
    <col min="6665" max="6666" width="9.875" style="3" bestFit="1" customWidth="1"/>
    <col min="6667" max="6667" width="5.875" style="3" customWidth="1"/>
    <col min="6668" max="6668" width="49" style="3" customWidth="1"/>
    <col min="6669" max="6669" width="41.625" style="3" customWidth="1"/>
    <col min="6670" max="6670" width="25.125" style="3" customWidth="1"/>
    <col min="6671" max="6671" width="13.875" style="3" customWidth="1"/>
    <col min="6672" max="6672" width="6.375" style="3" customWidth="1"/>
    <col min="6673" max="6673" width="13.125" style="3" customWidth="1"/>
    <col min="6674" max="6674" width="14.5" style="3" customWidth="1"/>
    <col min="6675" max="6675" width="15.625" style="3" customWidth="1"/>
    <col min="6676" max="6914" width="9" style="3"/>
    <col min="6915" max="6915" width="12.875" style="3" customWidth="1"/>
    <col min="6916" max="6916" width="18.125" style="3" customWidth="1"/>
    <col min="6917" max="6917" width="14.375" style="3" bestFit="1" customWidth="1"/>
    <col min="6918" max="6918" width="13.125" style="3" bestFit="1" customWidth="1"/>
    <col min="6919" max="6919" width="47" style="3" customWidth="1"/>
    <col min="6920" max="6920" width="6.125" style="3" customWidth="1"/>
    <col min="6921" max="6922" width="9.875" style="3" bestFit="1" customWidth="1"/>
    <col min="6923" max="6923" width="5.875" style="3" customWidth="1"/>
    <col min="6924" max="6924" width="49" style="3" customWidth="1"/>
    <col min="6925" max="6925" width="41.625" style="3" customWidth="1"/>
    <col min="6926" max="6926" width="25.125" style="3" customWidth="1"/>
    <col min="6927" max="6927" width="13.875" style="3" customWidth="1"/>
    <col min="6928" max="6928" width="6.375" style="3" customWidth="1"/>
    <col min="6929" max="6929" width="13.125" style="3" customWidth="1"/>
    <col min="6930" max="6930" width="14.5" style="3" customWidth="1"/>
    <col min="6931" max="6931" width="15.625" style="3" customWidth="1"/>
    <col min="6932" max="7170" width="9" style="3"/>
    <col min="7171" max="7171" width="12.875" style="3" customWidth="1"/>
    <col min="7172" max="7172" width="18.125" style="3" customWidth="1"/>
    <col min="7173" max="7173" width="14.375" style="3" bestFit="1" customWidth="1"/>
    <col min="7174" max="7174" width="13.125" style="3" bestFit="1" customWidth="1"/>
    <col min="7175" max="7175" width="47" style="3" customWidth="1"/>
    <col min="7176" max="7176" width="6.125" style="3" customWidth="1"/>
    <col min="7177" max="7178" width="9.875" style="3" bestFit="1" customWidth="1"/>
    <col min="7179" max="7179" width="5.875" style="3" customWidth="1"/>
    <col min="7180" max="7180" width="49" style="3" customWidth="1"/>
    <col min="7181" max="7181" width="41.625" style="3" customWidth="1"/>
    <col min="7182" max="7182" width="25.125" style="3" customWidth="1"/>
    <col min="7183" max="7183" width="13.875" style="3" customWidth="1"/>
    <col min="7184" max="7184" width="6.375" style="3" customWidth="1"/>
    <col min="7185" max="7185" width="13.125" style="3" customWidth="1"/>
    <col min="7186" max="7186" width="14.5" style="3" customWidth="1"/>
    <col min="7187" max="7187" width="15.625" style="3" customWidth="1"/>
    <col min="7188" max="7426" width="9" style="3"/>
    <col min="7427" max="7427" width="12.875" style="3" customWidth="1"/>
    <col min="7428" max="7428" width="18.125" style="3" customWidth="1"/>
    <col min="7429" max="7429" width="14.375" style="3" bestFit="1" customWidth="1"/>
    <col min="7430" max="7430" width="13.125" style="3" bestFit="1" customWidth="1"/>
    <col min="7431" max="7431" width="47" style="3" customWidth="1"/>
    <col min="7432" max="7432" width="6.125" style="3" customWidth="1"/>
    <col min="7433" max="7434" width="9.875" style="3" bestFit="1" customWidth="1"/>
    <col min="7435" max="7435" width="5.875" style="3" customWidth="1"/>
    <col min="7436" max="7436" width="49" style="3" customWidth="1"/>
    <col min="7437" max="7437" width="41.625" style="3" customWidth="1"/>
    <col min="7438" max="7438" width="25.125" style="3" customWidth="1"/>
    <col min="7439" max="7439" width="13.875" style="3" customWidth="1"/>
    <col min="7440" max="7440" width="6.375" style="3" customWidth="1"/>
    <col min="7441" max="7441" width="13.125" style="3" customWidth="1"/>
    <col min="7442" max="7442" width="14.5" style="3" customWidth="1"/>
    <col min="7443" max="7443" width="15.625" style="3" customWidth="1"/>
    <col min="7444" max="7682" width="9" style="3"/>
    <col min="7683" max="7683" width="12.875" style="3" customWidth="1"/>
    <col min="7684" max="7684" width="18.125" style="3" customWidth="1"/>
    <col min="7685" max="7685" width="14.375" style="3" bestFit="1" customWidth="1"/>
    <col min="7686" max="7686" width="13.125" style="3" bestFit="1" customWidth="1"/>
    <col min="7687" max="7687" width="47" style="3" customWidth="1"/>
    <col min="7688" max="7688" width="6.125" style="3" customWidth="1"/>
    <col min="7689" max="7690" width="9.875" style="3" bestFit="1" customWidth="1"/>
    <col min="7691" max="7691" width="5.875" style="3" customWidth="1"/>
    <col min="7692" max="7692" width="49" style="3" customWidth="1"/>
    <col min="7693" max="7693" width="41.625" style="3" customWidth="1"/>
    <col min="7694" max="7694" width="25.125" style="3" customWidth="1"/>
    <col min="7695" max="7695" width="13.875" style="3" customWidth="1"/>
    <col min="7696" max="7696" width="6.375" style="3" customWidth="1"/>
    <col min="7697" max="7697" width="13.125" style="3" customWidth="1"/>
    <col min="7698" max="7698" width="14.5" style="3" customWidth="1"/>
    <col min="7699" max="7699" width="15.625" style="3" customWidth="1"/>
    <col min="7700" max="7938" width="9" style="3"/>
    <col min="7939" max="7939" width="12.875" style="3" customWidth="1"/>
    <col min="7940" max="7940" width="18.125" style="3" customWidth="1"/>
    <col min="7941" max="7941" width="14.375" style="3" bestFit="1" customWidth="1"/>
    <col min="7942" max="7942" width="13.125" style="3" bestFit="1" customWidth="1"/>
    <col min="7943" max="7943" width="47" style="3" customWidth="1"/>
    <col min="7944" max="7944" width="6.125" style="3" customWidth="1"/>
    <col min="7945" max="7946" width="9.875" style="3" bestFit="1" customWidth="1"/>
    <col min="7947" max="7947" width="5.875" style="3" customWidth="1"/>
    <col min="7948" max="7948" width="49" style="3" customWidth="1"/>
    <col min="7949" max="7949" width="41.625" style="3" customWidth="1"/>
    <col min="7950" max="7950" width="25.125" style="3" customWidth="1"/>
    <col min="7951" max="7951" width="13.875" style="3" customWidth="1"/>
    <col min="7952" max="7952" width="6.375" style="3" customWidth="1"/>
    <col min="7953" max="7953" width="13.125" style="3" customWidth="1"/>
    <col min="7954" max="7954" width="14.5" style="3" customWidth="1"/>
    <col min="7955" max="7955" width="15.625" style="3" customWidth="1"/>
    <col min="7956" max="8194" width="9" style="3"/>
    <col min="8195" max="8195" width="12.875" style="3" customWidth="1"/>
    <col min="8196" max="8196" width="18.125" style="3" customWidth="1"/>
    <col min="8197" max="8197" width="14.375" style="3" bestFit="1" customWidth="1"/>
    <col min="8198" max="8198" width="13.125" style="3" bestFit="1" customWidth="1"/>
    <col min="8199" max="8199" width="47" style="3" customWidth="1"/>
    <col min="8200" max="8200" width="6.125" style="3" customWidth="1"/>
    <col min="8201" max="8202" width="9.875" style="3" bestFit="1" customWidth="1"/>
    <col min="8203" max="8203" width="5.875" style="3" customWidth="1"/>
    <col min="8204" max="8204" width="49" style="3" customWidth="1"/>
    <col min="8205" max="8205" width="41.625" style="3" customWidth="1"/>
    <col min="8206" max="8206" width="25.125" style="3" customWidth="1"/>
    <col min="8207" max="8207" width="13.875" style="3" customWidth="1"/>
    <col min="8208" max="8208" width="6.375" style="3" customWidth="1"/>
    <col min="8209" max="8209" width="13.125" style="3" customWidth="1"/>
    <col min="8210" max="8210" width="14.5" style="3" customWidth="1"/>
    <col min="8211" max="8211" width="15.625" style="3" customWidth="1"/>
    <col min="8212" max="8450" width="9" style="3"/>
    <col min="8451" max="8451" width="12.875" style="3" customWidth="1"/>
    <col min="8452" max="8452" width="18.125" style="3" customWidth="1"/>
    <col min="8453" max="8453" width="14.375" style="3" bestFit="1" customWidth="1"/>
    <col min="8454" max="8454" width="13.125" style="3" bestFit="1" customWidth="1"/>
    <col min="8455" max="8455" width="47" style="3" customWidth="1"/>
    <col min="8456" max="8456" width="6.125" style="3" customWidth="1"/>
    <col min="8457" max="8458" width="9.875" style="3" bestFit="1" customWidth="1"/>
    <col min="8459" max="8459" width="5.875" style="3" customWidth="1"/>
    <col min="8460" max="8460" width="49" style="3" customWidth="1"/>
    <col min="8461" max="8461" width="41.625" style="3" customWidth="1"/>
    <col min="8462" max="8462" width="25.125" style="3" customWidth="1"/>
    <col min="8463" max="8463" width="13.875" style="3" customWidth="1"/>
    <col min="8464" max="8464" width="6.375" style="3" customWidth="1"/>
    <col min="8465" max="8465" width="13.125" style="3" customWidth="1"/>
    <col min="8466" max="8466" width="14.5" style="3" customWidth="1"/>
    <col min="8467" max="8467" width="15.625" style="3" customWidth="1"/>
    <col min="8468" max="8706" width="9" style="3"/>
    <col min="8707" max="8707" width="12.875" style="3" customWidth="1"/>
    <col min="8708" max="8708" width="18.125" style="3" customWidth="1"/>
    <col min="8709" max="8709" width="14.375" style="3" bestFit="1" customWidth="1"/>
    <col min="8710" max="8710" width="13.125" style="3" bestFit="1" customWidth="1"/>
    <col min="8711" max="8711" width="47" style="3" customWidth="1"/>
    <col min="8712" max="8712" width="6.125" style="3" customWidth="1"/>
    <col min="8713" max="8714" width="9.875" style="3" bestFit="1" customWidth="1"/>
    <col min="8715" max="8715" width="5.875" style="3" customWidth="1"/>
    <col min="8716" max="8716" width="49" style="3" customWidth="1"/>
    <col min="8717" max="8717" width="41.625" style="3" customWidth="1"/>
    <col min="8718" max="8718" width="25.125" style="3" customWidth="1"/>
    <col min="8719" max="8719" width="13.875" style="3" customWidth="1"/>
    <col min="8720" max="8720" width="6.375" style="3" customWidth="1"/>
    <col min="8721" max="8721" width="13.125" style="3" customWidth="1"/>
    <col min="8722" max="8722" width="14.5" style="3" customWidth="1"/>
    <col min="8723" max="8723" width="15.625" style="3" customWidth="1"/>
    <col min="8724" max="8962" width="9" style="3"/>
    <col min="8963" max="8963" width="12.875" style="3" customWidth="1"/>
    <col min="8964" max="8964" width="18.125" style="3" customWidth="1"/>
    <col min="8965" max="8965" width="14.375" style="3" bestFit="1" customWidth="1"/>
    <col min="8966" max="8966" width="13.125" style="3" bestFit="1" customWidth="1"/>
    <col min="8967" max="8967" width="47" style="3" customWidth="1"/>
    <col min="8968" max="8968" width="6.125" style="3" customWidth="1"/>
    <col min="8969" max="8970" width="9.875" style="3" bestFit="1" customWidth="1"/>
    <col min="8971" max="8971" width="5.875" style="3" customWidth="1"/>
    <col min="8972" max="8972" width="49" style="3" customWidth="1"/>
    <col min="8973" max="8973" width="41.625" style="3" customWidth="1"/>
    <col min="8974" max="8974" width="25.125" style="3" customWidth="1"/>
    <col min="8975" max="8975" width="13.875" style="3" customWidth="1"/>
    <col min="8976" max="8976" width="6.375" style="3" customWidth="1"/>
    <col min="8977" max="8977" width="13.125" style="3" customWidth="1"/>
    <col min="8978" max="8978" width="14.5" style="3" customWidth="1"/>
    <col min="8979" max="8979" width="15.625" style="3" customWidth="1"/>
    <col min="8980" max="9218" width="9" style="3"/>
    <col min="9219" max="9219" width="12.875" style="3" customWidth="1"/>
    <col min="9220" max="9220" width="18.125" style="3" customWidth="1"/>
    <col min="9221" max="9221" width="14.375" style="3" bestFit="1" customWidth="1"/>
    <col min="9222" max="9222" width="13.125" style="3" bestFit="1" customWidth="1"/>
    <col min="9223" max="9223" width="47" style="3" customWidth="1"/>
    <col min="9224" max="9224" width="6.125" style="3" customWidth="1"/>
    <col min="9225" max="9226" width="9.875" style="3" bestFit="1" customWidth="1"/>
    <col min="9227" max="9227" width="5.875" style="3" customWidth="1"/>
    <col min="9228" max="9228" width="49" style="3" customWidth="1"/>
    <col min="9229" max="9229" width="41.625" style="3" customWidth="1"/>
    <col min="9230" max="9230" width="25.125" style="3" customWidth="1"/>
    <col min="9231" max="9231" width="13.875" style="3" customWidth="1"/>
    <col min="9232" max="9232" width="6.375" style="3" customWidth="1"/>
    <col min="9233" max="9233" width="13.125" style="3" customWidth="1"/>
    <col min="9234" max="9234" width="14.5" style="3" customWidth="1"/>
    <col min="9235" max="9235" width="15.625" style="3" customWidth="1"/>
    <col min="9236" max="9474" width="9" style="3"/>
    <col min="9475" max="9475" width="12.875" style="3" customWidth="1"/>
    <col min="9476" max="9476" width="18.125" style="3" customWidth="1"/>
    <col min="9477" max="9477" width="14.375" style="3" bestFit="1" customWidth="1"/>
    <col min="9478" max="9478" width="13.125" style="3" bestFit="1" customWidth="1"/>
    <col min="9479" max="9479" width="47" style="3" customWidth="1"/>
    <col min="9480" max="9480" width="6.125" style="3" customWidth="1"/>
    <col min="9481" max="9482" width="9.875" style="3" bestFit="1" customWidth="1"/>
    <col min="9483" max="9483" width="5.875" style="3" customWidth="1"/>
    <col min="9484" max="9484" width="49" style="3" customWidth="1"/>
    <col min="9485" max="9485" width="41.625" style="3" customWidth="1"/>
    <col min="9486" max="9486" width="25.125" style="3" customWidth="1"/>
    <col min="9487" max="9487" width="13.875" style="3" customWidth="1"/>
    <col min="9488" max="9488" width="6.375" style="3" customWidth="1"/>
    <col min="9489" max="9489" width="13.125" style="3" customWidth="1"/>
    <col min="9490" max="9490" width="14.5" style="3" customWidth="1"/>
    <col min="9491" max="9491" width="15.625" style="3" customWidth="1"/>
    <col min="9492" max="9730" width="9" style="3"/>
    <col min="9731" max="9731" width="12.875" style="3" customWidth="1"/>
    <col min="9732" max="9732" width="18.125" style="3" customWidth="1"/>
    <col min="9733" max="9733" width="14.375" style="3" bestFit="1" customWidth="1"/>
    <col min="9734" max="9734" width="13.125" style="3" bestFit="1" customWidth="1"/>
    <col min="9735" max="9735" width="47" style="3" customWidth="1"/>
    <col min="9736" max="9736" width="6.125" style="3" customWidth="1"/>
    <col min="9737" max="9738" width="9.875" style="3" bestFit="1" customWidth="1"/>
    <col min="9739" max="9739" width="5.875" style="3" customWidth="1"/>
    <col min="9740" max="9740" width="49" style="3" customWidth="1"/>
    <col min="9741" max="9741" width="41.625" style="3" customWidth="1"/>
    <col min="9742" max="9742" width="25.125" style="3" customWidth="1"/>
    <col min="9743" max="9743" width="13.875" style="3" customWidth="1"/>
    <col min="9744" max="9744" width="6.375" style="3" customWidth="1"/>
    <col min="9745" max="9745" width="13.125" style="3" customWidth="1"/>
    <col min="9746" max="9746" width="14.5" style="3" customWidth="1"/>
    <col min="9747" max="9747" width="15.625" style="3" customWidth="1"/>
    <col min="9748" max="9986" width="9" style="3"/>
    <col min="9987" max="9987" width="12.875" style="3" customWidth="1"/>
    <col min="9988" max="9988" width="18.125" style="3" customWidth="1"/>
    <col min="9989" max="9989" width="14.375" style="3" bestFit="1" customWidth="1"/>
    <col min="9990" max="9990" width="13.125" style="3" bestFit="1" customWidth="1"/>
    <col min="9991" max="9991" width="47" style="3" customWidth="1"/>
    <col min="9992" max="9992" width="6.125" style="3" customWidth="1"/>
    <col min="9993" max="9994" width="9.875" style="3" bestFit="1" customWidth="1"/>
    <col min="9995" max="9995" width="5.875" style="3" customWidth="1"/>
    <col min="9996" max="9996" width="49" style="3" customWidth="1"/>
    <col min="9997" max="9997" width="41.625" style="3" customWidth="1"/>
    <col min="9998" max="9998" width="25.125" style="3" customWidth="1"/>
    <col min="9999" max="9999" width="13.875" style="3" customWidth="1"/>
    <col min="10000" max="10000" width="6.375" style="3" customWidth="1"/>
    <col min="10001" max="10001" width="13.125" style="3" customWidth="1"/>
    <col min="10002" max="10002" width="14.5" style="3" customWidth="1"/>
    <col min="10003" max="10003" width="15.625" style="3" customWidth="1"/>
    <col min="10004" max="10242" width="9" style="3"/>
    <col min="10243" max="10243" width="12.875" style="3" customWidth="1"/>
    <col min="10244" max="10244" width="18.125" style="3" customWidth="1"/>
    <col min="10245" max="10245" width="14.375" style="3" bestFit="1" customWidth="1"/>
    <col min="10246" max="10246" width="13.125" style="3" bestFit="1" customWidth="1"/>
    <col min="10247" max="10247" width="47" style="3" customWidth="1"/>
    <col min="10248" max="10248" width="6.125" style="3" customWidth="1"/>
    <col min="10249" max="10250" width="9.875" style="3" bestFit="1" customWidth="1"/>
    <col min="10251" max="10251" width="5.875" style="3" customWidth="1"/>
    <col min="10252" max="10252" width="49" style="3" customWidth="1"/>
    <col min="10253" max="10253" width="41.625" style="3" customWidth="1"/>
    <col min="10254" max="10254" width="25.125" style="3" customWidth="1"/>
    <col min="10255" max="10255" width="13.875" style="3" customWidth="1"/>
    <col min="10256" max="10256" width="6.375" style="3" customWidth="1"/>
    <col min="10257" max="10257" width="13.125" style="3" customWidth="1"/>
    <col min="10258" max="10258" width="14.5" style="3" customWidth="1"/>
    <col min="10259" max="10259" width="15.625" style="3" customWidth="1"/>
    <col min="10260" max="10498" width="9" style="3"/>
    <col min="10499" max="10499" width="12.875" style="3" customWidth="1"/>
    <col min="10500" max="10500" width="18.125" style="3" customWidth="1"/>
    <col min="10501" max="10501" width="14.375" style="3" bestFit="1" customWidth="1"/>
    <col min="10502" max="10502" width="13.125" style="3" bestFit="1" customWidth="1"/>
    <col min="10503" max="10503" width="47" style="3" customWidth="1"/>
    <col min="10504" max="10504" width="6.125" style="3" customWidth="1"/>
    <col min="10505" max="10506" width="9.875" style="3" bestFit="1" customWidth="1"/>
    <col min="10507" max="10507" width="5.875" style="3" customWidth="1"/>
    <col min="10508" max="10508" width="49" style="3" customWidth="1"/>
    <col min="10509" max="10509" width="41.625" style="3" customWidth="1"/>
    <col min="10510" max="10510" width="25.125" style="3" customWidth="1"/>
    <col min="10511" max="10511" width="13.875" style="3" customWidth="1"/>
    <col min="10512" max="10512" width="6.375" style="3" customWidth="1"/>
    <col min="10513" max="10513" width="13.125" style="3" customWidth="1"/>
    <col min="10514" max="10514" width="14.5" style="3" customWidth="1"/>
    <col min="10515" max="10515" width="15.625" style="3" customWidth="1"/>
    <col min="10516" max="10754" width="9" style="3"/>
    <col min="10755" max="10755" width="12.875" style="3" customWidth="1"/>
    <col min="10756" max="10756" width="18.125" style="3" customWidth="1"/>
    <col min="10757" max="10757" width="14.375" style="3" bestFit="1" customWidth="1"/>
    <col min="10758" max="10758" width="13.125" style="3" bestFit="1" customWidth="1"/>
    <col min="10759" max="10759" width="47" style="3" customWidth="1"/>
    <col min="10760" max="10760" width="6.125" style="3" customWidth="1"/>
    <col min="10761" max="10762" width="9.875" style="3" bestFit="1" customWidth="1"/>
    <col min="10763" max="10763" width="5.875" style="3" customWidth="1"/>
    <col min="10764" max="10764" width="49" style="3" customWidth="1"/>
    <col min="10765" max="10765" width="41.625" style="3" customWidth="1"/>
    <col min="10766" max="10766" width="25.125" style="3" customWidth="1"/>
    <col min="10767" max="10767" width="13.875" style="3" customWidth="1"/>
    <col min="10768" max="10768" width="6.375" style="3" customWidth="1"/>
    <col min="10769" max="10769" width="13.125" style="3" customWidth="1"/>
    <col min="10770" max="10770" width="14.5" style="3" customWidth="1"/>
    <col min="10771" max="10771" width="15.625" style="3" customWidth="1"/>
    <col min="10772" max="11010" width="9" style="3"/>
    <col min="11011" max="11011" width="12.875" style="3" customWidth="1"/>
    <col min="11012" max="11012" width="18.125" style="3" customWidth="1"/>
    <col min="11013" max="11013" width="14.375" style="3" bestFit="1" customWidth="1"/>
    <col min="11014" max="11014" width="13.125" style="3" bestFit="1" customWidth="1"/>
    <col min="11015" max="11015" width="47" style="3" customWidth="1"/>
    <col min="11016" max="11016" width="6.125" style="3" customWidth="1"/>
    <col min="11017" max="11018" width="9.875" style="3" bestFit="1" customWidth="1"/>
    <col min="11019" max="11019" width="5.875" style="3" customWidth="1"/>
    <col min="11020" max="11020" width="49" style="3" customWidth="1"/>
    <col min="11021" max="11021" width="41.625" style="3" customWidth="1"/>
    <col min="11022" max="11022" width="25.125" style="3" customWidth="1"/>
    <col min="11023" max="11023" width="13.875" style="3" customWidth="1"/>
    <col min="11024" max="11024" width="6.375" style="3" customWidth="1"/>
    <col min="11025" max="11025" width="13.125" style="3" customWidth="1"/>
    <col min="11026" max="11026" width="14.5" style="3" customWidth="1"/>
    <col min="11027" max="11027" width="15.625" style="3" customWidth="1"/>
    <col min="11028" max="11266" width="9" style="3"/>
    <col min="11267" max="11267" width="12.875" style="3" customWidth="1"/>
    <col min="11268" max="11268" width="18.125" style="3" customWidth="1"/>
    <col min="11269" max="11269" width="14.375" style="3" bestFit="1" customWidth="1"/>
    <col min="11270" max="11270" width="13.125" style="3" bestFit="1" customWidth="1"/>
    <col min="11271" max="11271" width="47" style="3" customWidth="1"/>
    <col min="11272" max="11272" width="6.125" style="3" customWidth="1"/>
    <col min="11273" max="11274" width="9.875" style="3" bestFit="1" customWidth="1"/>
    <col min="11275" max="11275" width="5.875" style="3" customWidth="1"/>
    <col min="11276" max="11276" width="49" style="3" customWidth="1"/>
    <col min="11277" max="11277" width="41.625" style="3" customWidth="1"/>
    <col min="11278" max="11278" width="25.125" style="3" customWidth="1"/>
    <col min="11279" max="11279" width="13.875" style="3" customWidth="1"/>
    <col min="11280" max="11280" width="6.375" style="3" customWidth="1"/>
    <col min="11281" max="11281" width="13.125" style="3" customWidth="1"/>
    <col min="11282" max="11282" width="14.5" style="3" customWidth="1"/>
    <col min="11283" max="11283" width="15.625" style="3" customWidth="1"/>
    <col min="11284" max="11522" width="9" style="3"/>
    <col min="11523" max="11523" width="12.875" style="3" customWidth="1"/>
    <col min="11524" max="11524" width="18.125" style="3" customWidth="1"/>
    <col min="11525" max="11525" width="14.375" style="3" bestFit="1" customWidth="1"/>
    <col min="11526" max="11526" width="13.125" style="3" bestFit="1" customWidth="1"/>
    <col min="11527" max="11527" width="47" style="3" customWidth="1"/>
    <col min="11528" max="11528" width="6.125" style="3" customWidth="1"/>
    <col min="11529" max="11530" width="9.875" style="3" bestFit="1" customWidth="1"/>
    <col min="11531" max="11531" width="5.875" style="3" customWidth="1"/>
    <col min="11532" max="11532" width="49" style="3" customWidth="1"/>
    <col min="11533" max="11533" width="41.625" style="3" customWidth="1"/>
    <col min="11534" max="11534" width="25.125" style="3" customWidth="1"/>
    <col min="11535" max="11535" width="13.875" style="3" customWidth="1"/>
    <col min="11536" max="11536" width="6.375" style="3" customWidth="1"/>
    <col min="11537" max="11537" width="13.125" style="3" customWidth="1"/>
    <col min="11538" max="11538" width="14.5" style="3" customWidth="1"/>
    <col min="11539" max="11539" width="15.625" style="3" customWidth="1"/>
    <col min="11540" max="11778" width="9" style="3"/>
    <col min="11779" max="11779" width="12.875" style="3" customWidth="1"/>
    <col min="11780" max="11780" width="18.125" style="3" customWidth="1"/>
    <col min="11781" max="11781" width="14.375" style="3" bestFit="1" customWidth="1"/>
    <col min="11782" max="11782" width="13.125" style="3" bestFit="1" customWidth="1"/>
    <col min="11783" max="11783" width="47" style="3" customWidth="1"/>
    <col min="11784" max="11784" width="6.125" style="3" customWidth="1"/>
    <col min="11785" max="11786" width="9.875" style="3" bestFit="1" customWidth="1"/>
    <col min="11787" max="11787" width="5.875" style="3" customWidth="1"/>
    <col min="11788" max="11788" width="49" style="3" customWidth="1"/>
    <col min="11789" max="11789" width="41.625" style="3" customWidth="1"/>
    <col min="11790" max="11790" width="25.125" style="3" customWidth="1"/>
    <col min="11791" max="11791" width="13.875" style="3" customWidth="1"/>
    <col min="11792" max="11792" width="6.375" style="3" customWidth="1"/>
    <col min="11793" max="11793" width="13.125" style="3" customWidth="1"/>
    <col min="11794" max="11794" width="14.5" style="3" customWidth="1"/>
    <col min="11795" max="11795" width="15.625" style="3" customWidth="1"/>
    <col min="11796" max="12034" width="9" style="3"/>
    <col min="12035" max="12035" width="12.875" style="3" customWidth="1"/>
    <col min="12036" max="12036" width="18.125" style="3" customWidth="1"/>
    <col min="12037" max="12037" width="14.375" style="3" bestFit="1" customWidth="1"/>
    <col min="12038" max="12038" width="13.125" style="3" bestFit="1" customWidth="1"/>
    <col min="12039" max="12039" width="47" style="3" customWidth="1"/>
    <col min="12040" max="12040" width="6.125" style="3" customWidth="1"/>
    <col min="12041" max="12042" width="9.875" style="3" bestFit="1" customWidth="1"/>
    <col min="12043" max="12043" width="5.875" style="3" customWidth="1"/>
    <col min="12044" max="12044" width="49" style="3" customWidth="1"/>
    <col min="12045" max="12045" width="41.625" style="3" customWidth="1"/>
    <col min="12046" max="12046" width="25.125" style="3" customWidth="1"/>
    <col min="12047" max="12047" width="13.875" style="3" customWidth="1"/>
    <col min="12048" max="12048" width="6.375" style="3" customWidth="1"/>
    <col min="12049" max="12049" width="13.125" style="3" customWidth="1"/>
    <col min="12050" max="12050" width="14.5" style="3" customWidth="1"/>
    <col min="12051" max="12051" width="15.625" style="3" customWidth="1"/>
    <col min="12052" max="12290" width="9" style="3"/>
    <col min="12291" max="12291" width="12.875" style="3" customWidth="1"/>
    <col min="12292" max="12292" width="18.125" style="3" customWidth="1"/>
    <col min="12293" max="12293" width="14.375" style="3" bestFit="1" customWidth="1"/>
    <col min="12294" max="12294" width="13.125" style="3" bestFit="1" customWidth="1"/>
    <col min="12295" max="12295" width="47" style="3" customWidth="1"/>
    <col min="12296" max="12296" width="6.125" style="3" customWidth="1"/>
    <col min="12297" max="12298" width="9.875" style="3" bestFit="1" customWidth="1"/>
    <col min="12299" max="12299" width="5.875" style="3" customWidth="1"/>
    <col min="12300" max="12300" width="49" style="3" customWidth="1"/>
    <col min="12301" max="12301" width="41.625" style="3" customWidth="1"/>
    <col min="12302" max="12302" width="25.125" style="3" customWidth="1"/>
    <col min="12303" max="12303" width="13.875" style="3" customWidth="1"/>
    <col min="12304" max="12304" width="6.375" style="3" customWidth="1"/>
    <col min="12305" max="12305" width="13.125" style="3" customWidth="1"/>
    <col min="12306" max="12306" width="14.5" style="3" customWidth="1"/>
    <col min="12307" max="12307" width="15.625" style="3" customWidth="1"/>
    <col min="12308" max="12546" width="9" style="3"/>
    <col min="12547" max="12547" width="12.875" style="3" customWidth="1"/>
    <col min="12548" max="12548" width="18.125" style="3" customWidth="1"/>
    <col min="12549" max="12549" width="14.375" style="3" bestFit="1" customWidth="1"/>
    <col min="12550" max="12550" width="13.125" style="3" bestFit="1" customWidth="1"/>
    <col min="12551" max="12551" width="47" style="3" customWidth="1"/>
    <col min="12552" max="12552" width="6.125" style="3" customWidth="1"/>
    <col min="12553" max="12554" width="9.875" style="3" bestFit="1" customWidth="1"/>
    <col min="12555" max="12555" width="5.875" style="3" customWidth="1"/>
    <col min="12556" max="12556" width="49" style="3" customWidth="1"/>
    <col min="12557" max="12557" width="41.625" style="3" customWidth="1"/>
    <col min="12558" max="12558" width="25.125" style="3" customWidth="1"/>
    <col min="12559" max="12559" width="13.875" style="3" customWidth="1"/>
    <col min="12560" max="12560" width="6.375" style="3" customWidth="1"/>
    <col min="12561" max="12561" width="13.125" style="3" customWidth="1"/>
    <col min="12562" max="12562" width="14.5" style="3" customWidth="1"/>
    <col min="12563" max="12563" width="15.625" style="3" customWidth="1"/>
    <col min="12564" max="12802" width="9" style="3"/>
    <col min="12803" max="12803" width="12.875" style="3" customWidth="1"/>
    <col min="12804" max="12804" width="18.125" style="3" customWidth="1"/>
    <col min="12805" max="12805" width="14.375" style="3" bestFit="1" customWidth="1"/>
    <col min="12806" max="12806" width="13.125" style="3" bestFit="1" customWidth="1"/>
    <col min="12807" max="12807" width="47" style="3" customWidth="1"/>
    <col min="12808" max="12808" width="6.125" style="3" customWidth="1"/>
    <col min="12809" max="12810" width="9.875" style="3" bestFit="1" customWidth="1"/>
    <col min="12811" max="12811" width="5.875" style="3" customWidth="1"/>
    <col min="12812" max="12812" width="49" style="3" customWidth="1"/>
    <col min="12813" max="12813" width="41.625" style="3" customWidth="1"/>
    <col min="12814" max="12814" width="25.125" style="3" customWidth="1"/>
    <col min="12815" max="12815" width="13.875" style="3" customWidth="1"/>
    <col min="12816" max="12816" width="6.375" style="3" customWidth="1"/>
    <col min="12817" max="12817" width="13.125" style="3" customWidth="1"/>
    <col min="12818" max="12818" width="14.5" style="3" customWidth="1"/>
    <col min="12819" max="12819" width="15.625" style="3" customWidth="1"/>
    <col min="12820" max="13058" width="9" style="3"/>
    <col min="13059" max="13059" width="12.875" style="3" customWidth="1"/>
    <col min="13060" max="13060" width="18.125" style="3" customWidth="1"/>
    <col min="13061" max="13061" width="14.375" style="3" bestFit="1" customWidth="1"/>
    <col min="13062" max="13062" width="13.125" style="3" bestFit="1" customWidth="1"/>
    <col min="13063" max="13063" width="47" style="3" customWidth="1"/>
    <col min="13064" max="13064" width="6.125" style="3" customWidth="1"/>
    <col min="13065" max="13066" width="9.875" style="3" bestFit="1" customWidth="1"/>
    <col min="13067" max="13067" width="5.875" style="3" customWidth="1"/>
    <col min="13068" max="13068" width="49" style="3" customWidth="1"/>
    <col min="13069" max="13069" width="41.625" style="3" customWidth="1"/>
    <col min="13070" max="13070" width="25.125" style="3" customWidth="1"/>
    <col min="13071" max="13071" width="13.875" style="3" customWidth="1"/>
    <col min="13072" max="13072" width="6.375" style="3" customWidth="1"/>
    <col min="13073" max="13073" width="13.125" style="3" customWidth="1"/>
    <col min="13074" max="13074" width="14.5" style="3" customWidth="1"/>
    <col min="13075" max="13075" width="15.625" style="3" customWidth="1"/>
    <col min="13076" max="13314" width="9" style="3"/>
    <col min="13315" max="13315" width="12.875" style="3" customWidth="1"/>
    <col min="13316" max="13316" width="18.125" style="3" customWidth="1"/>
    <col min="13317" max="13317" width="14.375" style="3" bestFit="1" customWidth="1"/>
    <col min="13318" max="13318" width="13.125" style="3" bestFit="1" customWidth="1"/>
    <col min="13319" max="13319" width="47" style="3" customWidth="1"/>
    <col min="13320" max="13320" width="6.125" style="3" customWidth="1"/>
    <col min="13321" max="13322" width="9.875" style="3" bestFit="1" customWidth="1"/>
    <col min="13323" max="13323" width="5.875" style="3" customWidth="1"/>
    <col min="13324" max="13324" width="49" style="3" customWidth="1"/>
    <col min="13325" max="13325" width="41.625" style="3" customWidth="1"/>
    <col min="13326" max="13326" width="25.125" style="3" customWidth="1"/>
    <col min="13327" max="13327" width="13.875" style="3" customWidth="1"/>
    <col min="13328" max="13328" width="6.375" style="3" customWidth="1"/>
    <col min="13329" max="13329" width="13.125" style="3" customWidth="1"/>
    <col min="13330" max="13330" width="14.5" style="3" customWidth="1"/>
    <col min="13331" max="13331" width="15.625" style="3" customWidth="1"/>
    <col min="13332" max="13570" width="9" style="3"/>
    <col min="13571" max="13571" width="12.875" style="3" customWidth="1"/>
    <col min="13572" max="13572" width="18.125" style="3" customWidth="1"/>
    <col min="13573" max="13573" width="14.375" style="3" bestFit="1" customWidth="1"/>
    <col min="13574" max="13574" width="13.125" style="3" bestFit="1" customWidth="1"/>
    <col min="13575" max="13575" width="47" style="3" customWidth="1"/>
    <col min="13576" max="13576" width="6.125" style="3" customWidth="1"/>
    <col min="13577" max="13578" width="9.875" style="3" bestFit="1" customWidth="1"/>
    <col min="13579" max="13579" width="5.875" style="3" customWidth="1"/>
    <col min="13580" max="13580" width="49" style="3" customWidth="1"/>
    <col min="13581" max="13581" width="41.625" style="3" customWidth="1"/>
    <col min="13582" max="13582" width="25.125" style="3" customWidth="1"/>
    <col min="13583" max="13583" width="13.875" style="3" customWidth="1"/>
    <col min="13584" max="13584" width="6.375" style="3" customWidth="1"/>
    <col min="13585" max="13585" width="13.125" style="3" customWidth="1"/>
    <col min="13586" max="13586" width="14.5" style="3" customWidth="1"/>
    <col min="13587" max="13587" width="15.625" style="3" customWidth="1"/>
    <col min="13588" max="13826" width="9" style="3"/>
    <col min="13827" max="13827" width="12.875" style="3" customWidth="1"/>
    <col min="13828" max="13828" width="18.125" style="3" customWidth="1"/>
    <col min="13829" max="13829" width="14.375" style="3" bestFit="1" customWidth="1"/>
    <col min="13830" max="13830" width="13.125" style="3" bestFit="1" customWidth="1"/>
    <col min="13831" max="13831" width="47" style="3" customWidth="1"/>
    <col min="13832" max="13832" width="6.125" style="3" customWidth="1"/>
    <col min="13833" max="13834" width="9.875" style="3" bestFit="1" customWidth="1"/>
    <col min="13835" max="13835" width="5.875" style="3" customWidth="1"/>
    <col min="13836" max="13836" width="49" style="3" customWidth="1"/>
    <col min="13837" max="13837" width="41.625" style="3" customWidth="1"/>
    <col min="13838" max="13838" width="25.125" style="3" customWidth="1"/>
    <col min="13839" max="13839" width="13.875" style="3" customWidth="1"/>
    <col min="13840" max="13840" width="6.375" style="3" customWidth="1"/>
    <col min="13841" max="13841" width="13.125" style="3" customWidth="1"/>
    <col min="13842" max="13842" width="14.5" style="3" customWidth="1"/>
    <col min="13843" max="13843" width="15.625" style="3" customWidth="1"/>
    <col min="13844" max="14082" width="9" style="3"/>
    <col min="14083" max="14083" width="12.875" style="3" customWidth="1"/>
    <col min="14084" max="14084" width="18.125" style="3" customWidth="1"/>
    <col min="14085" max="14085" width="14.375" style="3" bestFit="1" customWidth="1"/>
    <col min="14086" max="14086" width="13.125" style="3" bestFit="1" customWidth="1"/>
    <col min="14087" max="14087" width="47" style="3" customWidth="1"/>
    <col min="14088" max="14088" width="6.125" style="3" customWidth="1"/>
    <col min="14089" max="14090" width="9.875" style="3" bestFit="1" customWidth="1"/>
    <col min="14091" max="14091" width="5.875" style="3" customWidth="1"/>
    <col min="14092" max="14092" width="49" style="3" customWidth="1"/>
    <col min="14093" max="14093" width="41.625" style="3" customWidth="1"/>
    <col min="14094" max="14094" width="25.125" style="3" customWidth="1"/>
    <col min="14095" max="14095" width="13.875" style="3" customWidth="1"/>
    <col min="14096" max="14096" width="6.375" style="3" customWidth="1"/>
    <col min="14097" max="14097" width="13.125" style="3" customWidth="1"/>
    <col min="14098" max="14098" width="14.5" style="3" customWidth="1"/>
    <col min="14099" max="14099" width="15.625" style="3" customWidth="1"/>
    <col min="14100" max="14338" width="9" style="3"/>
    <col min="14339" max="14339" width="12.875" style="3" customWidth="1"/>
    <col min="14340" max="14340" width="18.125" style="3" customWidth="1"/>
    <col min="14341" max="14341" width="14.375" style="3" bestFit="1" customWidth="1"/>
    <col min="14342" max="14342" width="13.125" style="3" bestFit="1" customWidth="1"/>
    <col min="14343" max="14343" width="47" style="3" customWidth="1"/>
    <col min="14344" max="14344" width="6.125" style="3" customWidth="1"/>
    <col min="14345" max="14346" width="9.875" style="3" bestFit="1" customWidth="1"/>
    <col min="14347" max="14347" width="5.875" style="3" customWidth="1"/>
    <col min="14348" max="14348" width="49" style="3" customWidth="1"/>
    <col min="14349" max="14349" width="41.625" style="3" customWidth="1"/>
    <col min="14350" max="14350" width="25.125" style="3" customWidth="1"/>
    <col min="14351" max="14351" width="13.875" style="3" customWidth="1"/>
    <col min="14352" max="14352" width="6.375" style="3" customWidth="1"/>
    <col min="14353" max="14353" width="13.125" style="3" customWidth="1"/>
    <col min="14354" max="14354" width="14.5" style="3" customWidth="1"/>
    <col min="14355" max="14355" width="15.625" style="3" customWidth="1"/>
    <col min="14356" max="14594" width="9" style="3"/>
    <col min="14595" max="14595" width="12.875" style="3" customWidth="1"/>
    <col min="14596" max="14596" width="18.125" style="3" customWidth="1"/>
    <col min="14597" max="14597" width="14.375" style="3" bestFit="1" customWidth="1"/>
    <col min="14598" max="14598" width="13.125" style="3" bestFit="1" customWidth="1"/>
    <col min="14599" max="14599" width="47" style="3" customWidth="1"/>
    <col min="14600" max="14600" width="6.125" style="3" customWidth="1"/>
    <col min="14601" max="14602" width="9.875" style="3" bestFit="1" customWidth="1"/>
    <col min="14603" max="14603" width="5.875" style="3" customWidth="1"/>
    <col min="14604" max="14604" width="49" style="3" customWidth="1"/>
    <col min="14605" max="14605" width="41.625" style="3" customWidth="1"/>
    <col min="14606" max="14606" width="25.125" style="3" customWidth="1"/>
    <col min="14607" max="14607" width="13.875" style="3" customWidth="1"/>
    <col min="14608" max="14608" width="6.375" style="3" customWidth="1"/>
    <col min="14609" max="14609" width="13.125" style="3" customWidth="1"/>
    <col min="14610" max="14610" width="14.5" style="3" customWidth="1"/>
    <col min="14611" max="14611" width="15.625" style="3" customWidth="1"/>
    <col min="14612" max="14850" width="9" style="3"/>
    <col min="14851" max="14851" width="12.875" style="3" customWidth="1"/>
    <col min="14852" max="14852" width="18.125" style="3" customWidth="1"/>
    <col min="14853" max="14853" width="14.375" style="3" bestFit="1" customWidth="1"/>
    <col min="14854" max="14854" width="13.125" style="3" bestFit="1" customWidth="1"/>
    <col min="14855" max="14855" width="47" style="3" customWidth="1"/>
    <col min="14856" max="14856" width="6.125" style="3" customWidth="1"/>
    <col min="14857" max="14858" width="9.875" style="3" bestFit="1" customWidth="1"/>
    <col min="14859" max="14859" width="5.875" style="3" customWidth="1"/>
    <col min="14860" max="14860" width="49" style="3" customWidth="1"/>
    <col min="14861" max="14861" width="41.625" style="3" customWidth="1"/>
    <col min="14862" max="14862" width="25.125" style="3" customWidth="1"/>
    <col min="14863" max="14863" width="13.875" style="3" customWidth="1"/>
    <col min="14864" max="14864" width="6.375" style="3" customWidth="1"/>
    <col min="14865" max="14865" width="13.125" style="3" customWidth="1"/>
    <col min="14866" max="14866" width="14.5" style="3" customWidth="1"/>
    <col min="14867" max="14867" width="15.625" style="3" customWidth="1"/>
    <col min="14868" max="15106" width="9" style="3"/>
    <col min="15107" max="15107" width="12.875" style="3" customWidth="1"/>
    <col min="15108" max="15108" width="18.125" style="3" customWidth="1"/>
    <col min="15109" max="15109" width="14.375" style="3" bestFit="1" customWidth="1"/>
    <col min="15110" max="15110" width="13.125" style="3" bestFit="1" customWidth="1"/>
    <col min="15111" max="15111" width="47" style="3" customWidth="1"/>
    <col min="15112" max="15112" width="6.125" style="3" customWidth="1"/>
    <col min="15113" max="15114" width="9.875" style="3" bestFit="1" customWidth="1"/>
    <col min="15115" max="15115" width="5.875" style="3" customWidth="1"/>
    <col min="15116" max="15116" width="49" style="3" customWidth="1"/>
    <col min="15117" max="15117" width="41.625" style="3" customWidth="1"/>
    <col min="15118" max="15118" width="25.125" style="3" customWidth="1"/>
    <col min="15119" max="15119" width="13.875" style="3" customWidth="1"/>
    <col min="15120" max="15120" width="6.375" style="3" customWidth="1"/>
    <col min="15121" max="15121" width="13.125" style="3" customWidth="1"/>
    <col min="15122" max="15122" width="14.5" style="3" customWidth="1"/>
    <col min="15123" max="15123" width="15.625" style="3" customWidth="1"/>
    <col min="15124" max="15362" width="9" style="3"/>
    <col min="15363" max="15363" width="12.875" style="3" customWidth="1"/>
    <col min="15364" max="15364" width="18.125" style="3" customWidth="1"/>
    <col min="15365" max="15365" width="14.375" style="3" bestFit="1" customWidth="1"/>
    <col min="15366" max="15366" width="13.125" style="3" bestFit="1" customWidth="1"/>
    <col min="15367" max="15367" width="47" style="3" customWidth="1"/>
    <col min="15368" max="15368" width="6.125" style="3" customWidth="1"/>
    <col min="15369" max="15370" width="9.875" style="3" bestFit="1" customWidth="1"/>
    <col min="15371" max="15371" width="5.875" style="3" customWidth="1"/>
    <col min="15372" max="15372" width="49" style="3" customWidth="1"/>
    <col min="15373" max="15373" width="41.625" style="3" customWidth="1"/>
    <col min="15374" max="15374" width="25.125" style="3" customWidth="1"/>
    <col min="15375" max="15375" width="13.875" style="3" customWidth="1"/>
    <col min="15376" max="15376" width="6.375" style="3" customWidth="1"/>
    <col min="15377" max="15377" width="13.125" style="3" customWidth="1"/>
    <col min="15378" max="15378" width="14.5" style="3" customWidth="1"/>
    <col min="15379" max="15379" width="15.625" style="3" customWidth="1"/>
    <col min="15380" max="15618" width="9" style="3"/>
    <col min="15619" max="15619" width="12.875" style="3" customWidth="1"/>
    <col min="15620" max="15620" width="18.125" style="3" customWidth="1"/>
    <col min="15621" max="15621" width="14.375" style="3" bestFit="1" customWidth="1"/>
    <col min="15622" max="15622" width="13.125" style="3" bestFit="1" customWidth="1"/>
    <col min="15623" max="15623" width="47" style="3" customWidth="1"/>
    <col min="15624" max="15624" width="6.125" style="3" customWidth="1"/>
    <col min="15625" max="15626" width="9.875" style="3" bestFit="1" customWidth="1"/>
    <col min="15627" max="15627" width="5.875" style="3" customWidth="1"/>
    <col min="15628" max="15628" width="49" style="3" customWidth="1"/>
    <col min="15629" max="15629" width="41.625" style="3" customWidth="1"/>
    <col min="15630" max="15630" width="25.125" style="3" customWidth="1"/>
    <col min="15631" max="15631" width="13.875" style="3" customWidth="1"/>
    <col min="15632" max="15632" width="6.375" style="3" customWidth="1"/>
    <col min="15633" max="15633" width="13.125" style="3" customWidth="1"/>
    <col min="15634" max="15634" width="14.5" style="3" customWidth="1"/>
    <col min="15635" max="15635" width="15.625" style="3" customWidth="1"/>
    <col min="15636" max="15874" width="9" style="3"/>
    <col min="15875" max="15875" width="12.875" style="3" customWidth="1"/>
    <col min="15876" max="15876" width="18.125" style="3" customWidth="1"/>
    <col min="15877" max="15877" width="14.375" style="3" bestFit="1" customWidth="1"/>
    <col min="15878" max="15878" width="13.125" style="3" bestFit="1" customWidth="1"/>
    <col min="15879" max="15879" width="47" style="3" customWidth="1"/>
    <col min="15880" max="15880" width="6.125" style="3" customWidth="1"/>
    <col min="15881" max="15882" width="9.875" style="3" bestFit="1" customWidth="1"/>
    <col min="15883" max="15883" width="5.875" style="3" customWidth="1"/>
    <col min="15884" max="15884" width="49" style="3" customWidth="1"/>
    <col min="15885" max="15885" width="41.625" style="3" customWidth="1"/>
    <col min="15886" max="15886" width="25.125" style="3" customWidth="1"/>
    <col min="15887" max="15887" width="13.875" style="3" customWidth="1"/>
    <col min="15888" max="15888" width="6.375" style="3" customWidth="1"/>
    <col min="15889" max="15889" width="13.125" style="3" customWidth="1"/>
    <col min="15890" max="15890" width="14.5" style="3" customWidth="1"/>
    <col min="15891" max="15891" width="15.625" style="3" customWidth="1"/>
    <col min="15892" max="16130" width="9" style="3"/>
    <col min="16131" max="16131" width="12.875" style="3" customWidth="1"/>
    <col min="16132" max="16132" width="18.125" style="3" customWidth="1"/>
    <col min="16133" max="16133" width="14.375" style="3" bestFit="1" customWidth="1"/>
    <col min="16134" max="16134" width="13.125" style="3" bestFit="1" customWidth="1"/>
    <col min="16135" max="16135" width="47" style="3" customWidth="1"/>
    <col min="16136" max="16136" width="6.125" style="3" customWidth="1"/>
    <col min="16137" max="16138" width="9.875" style="3" bestFit="1" customWidth="1"/>
    <col min="16139" max="16139" width="5.875" style="3" customWidth="1"/>
    <col min="16140" max="16140" width="49" style="3" customWidth="1"/>
    <col min="16141" max="16141" width="41.625" style="3" customWidth="1"/>
    <col min="16142" max="16142" width="25.125" style="3" customWidth="1"/>
    <col min="16143" max="16143" width="13.875" style="3" customWidth="1"/>
    <col min="16144" max="16144" width="6.375" style="3" customWidth="1"/>
    <col min="16145" max="16145" width="13.125" style="3" customWidth="1"/>
    <col min="16146" max="16146" width="14.5" style="3" customWidth="1"/>
    <col min="16147" max="16147" width="15.625" style="3" customWidth="1"/>
    <col min="16148" max="16384" width="9" style="3"/>
  </cols>
  <sheetData>
    <row r="2" spans="1:19" ht="20.100000000000001" customHeight="1">
      <c r="D2" s="1" t="s">
        <v>0</v>
      </c>
      <c r="E2" s="1"/>
      <c r="F2" s="1"/>
      <c r="G2" s="2" t="s">
        <v>2913</v>
      </c>
      <c r="I2" s="4" t="s">
        <v>2</v>
      </c>
      <c r="J2" s="5"/>
      <c r="K2" s="6"/>
      <c r="L2" s="125">
        <f>SUM(J:J)</f>
        <v>1051250</v>
      </c>
    </row>
    <row r="3" spans="1:19" ht="20.100000000000001" customHeight="1">
      <c r="D3" s="1" t="s">
        <v>3</v>
      </c>
      <c r="E3" s="1"/>
      <c r="F3" s="1"/>
      <c r="G3" s="14" t="s">
        <v>2914</v>
      </c>
    </row>
    <row r="4" spans="1:19" ht="20.100000000000001" customHeight="1">
      <c r="D4" s="1" t="s">
        <v>5</v>
      </c>
      <c r="E4" s="1"/>
      <c r="F4" s="1"/>
      <c r="G4" s="1132" t="s">
        <v>2915</v>
      </c>
      <c r="J4" s="623"/>
      <c r="L4" s="1133" t="s">
        <v>2916</v>
      </c>
      <c r="M4" s="1134"/>
    </row>
    <row r="5" spans="1:19" ht="20.100000000000001" customHeight="1">
      <c r="D5" s="1" t="s">
        <v>6</v>
      </c>
      <c r="E5" s="1"/>
      <c r="F5" s="1"/>
      <c r="G5" s="15">
        <v>44663</v>
      </c>
      <c r="L5" s="1135"/>
      <c r="M5" s="1136"/>
    </row>
    <row r="6" spans="1:19" ht="20.100000000000001" customHeight="1">
      <c r="D6" s="1" t="s">
        <v>8</v>
      </c>
      <c r="E6" s="1"/>
      <c r="F6" s="1"/>
      <c r="G6" s="15">
        <v>44665</v>
      </c>
      <c r="L6" s="127"/>
      <c r="M6" s="128"/>
    </row>
    <row r="7" spans="1:19" ht="20.100000000000001" customHeight="1">
      <c r="D7" s="129"/>
      <c r="E7" s="129"/>
      <c r="F7" s="129"/>
      <c r="G7" s="130"/>
      <c r="L7" s="127"/>
      <c r="M7" s="128"/>
      <c r="N7" s="131"/>
    </row>
    <row r="9" spans="1:19" s="9" customFormat="1" ht="19.7" customHeight="1">
      <c r="D9" s="16" t="s">
        <v>9</v>
      </c>
      <c r="E9" s="16" t="s">
        <v>10</v>
      </c>
      <c r="F9" s="16" t="s">
        <v>11</v>
      </c>
      <c r="G9" s="17" t="s">
        <v>12</v>
      </c>
      <c r="H9" s="17" t="s">
        <v>13</v>
      </c>
      <c r="I9" s="17" t="s">
        <v>14</v>
      </c>
      <c r="J9" s="18" t="s">
        <v>15</v>
      </c>
      <c r="K9" s="18" t="s">
        <v>16</v>
      </c>
      <c r="L9" s="17" t="s">
        <v>17</v>
      </c>
      <c r="M9" s="17" t="s">
        <v>18</v>
      </c>
      <c r="N9" s="17" t="s">
        <v>19</v>
      </c>
      <c r="O9" s="19" t="s">
        <v>20</v>
      </c>
      <c r="P9" s="16" t="s">
        <v>21</v>
      </c>
      <c r="Q9" s="17" t="s">
        <v>22</v>
      </c>
      <c r="R9" s="19" t="s">
        <v>23</v>
      </c>
      <c r="S9" s="21" t="s">
        <v>24</v>
      </c>
    </row>
    <row r="10" spans="1:19" s="9" customFormat="1" ht="19.7" customHeight="1">
      <c r="A10" s="1137"/>
      <c r="B10" s="1137"/>
      <c r="C10" s="1138"/>
      <c r="D10" s="1139" t="s">
        <v>2917</v>
      </c>
      <c r="E10" s="1140"/>
      <c r="F10" s="1140"/>
      <c r="G10" s="1141"/>
      <c r="H10" s="17"/>
      <c r="I10" s="17"/>
      <c r="J10" s="18"/>
      <c r="K10" s="18"/>
      <c r="L10" s="17"/>
      <c r="M10" s="17"/>
      <c r="N10" s="17"/>
      <c r="O10" s="19"/>
      <c r="P10" s="16"/>
      <c r="Q10" s="17"/>
      <c r="R10" s="19"/>
      <c r="S10" s="21"/>
    </row>
    <row r="11" spans="1:19" s="9" customFormat="1" ht="19.7" customHeight="1">
      <c r="A11" s="1137"/>
      <c r="B11" s="1137"/>
      <c r="C11" s="1138"/>
      <c r="D11" s="16">
        <v>1</v>
      </c>
      <c r="E11" s="16"/>
      <c r="F11" s="16" t="s">
        <v>662</v>
      </c>
      <c r="G11" s="471" t="s">
        <v>2918</v>
      </c>
      <c r="H11" s="706">
        <v>1</v>
      </c>
      <c r="I11" s="1142">
        <v>831250</v>
      </c>
      <c r="J11" s="1143">
        <f>H11*I11</f>
        <v>831250</v>
      </c>
      <c r="K11" s="704"/>
      <c r="L11" s="705" t="s">
        <v>2919</v>
      </c>
      <c r="M11" s="1144" t="s">
        <v>592</v>
      </c>
      <c r="N11" s="17"/>
      <c r="O11" s="19"/>
      <c r="P11" s="16"/>
      <c r="Q11" s="347"/>
      <c r="R11" s="19"/>
      <c r="S11" s="21"/>
    </row>
    <row r="12" spans="1:19" s="9" customFormat="1" ht="19.7" customHeight="1">
      <c r="A12" s="1137"/>
      <c r="B12" s="1137"/>
      <c r="C12" s="1138"/>
      <c r="D12" s="707">
        <f>+D11+1</f>
        <v>2</v>
      </c>
      <c r="E12" s="16"/>
      <c r="F12" s="16" t="s">
        <v>662</v>
      </c>
      <c r="G12" s="471" t="s">
        <v>2920</v>
      </c>
      <c r="H12" s="706">
        <v>1</v>
      </c>
      <c r="I12" s="1145"/>
      <c r="J12" s="1146"/>
      <c r="K12" s="704"/>
      <c r="L12" s="705" t="s">
        <v>2921</v>
      </c>
      <c r="M12" s="1147"/>
      <c r="N12" s="17"/>
      <c r="O12" s="19"/>
      <c r="P12" s="16"/>
      <c r="Q12" s="347"/>
      <c r="R12" s="19"/>
      <c r="S12" s="21"/>
    </row>
    <row r="13" spans="1:19" s="9" customFormat="1" ht="19.7" customHeight="1">
      <c r="A13" s="1137"/>
      <c r="B13" s="1137"/>
      <c r="C13" s="1138"/>
      <c r="D13" s="707">
        <f>+D12+1</f>
        <v>3</v>
      </c>
      <c r="E13" s="16"/>
      <c r="F13" s="16" t="s">
        <v>662</v>
      </c>
      <c r="G13" s="471" t="s">
        <v>2922</v>
      </c>
      <c r="H13" s="706">
        <v>1</v>
      </c>
      <c r="I13" s="1148"/>
      <c r="J13" s="1149"/>
      <c r="K13" s="704"/>
      <c r="L13" s="705" t="s">
        <v>2921</v>
      </c>
      <c r="M13" s="675"/>
      <c r="N13" s="17"/>
      <c r="O13" s="19"/>
      <c r="P13" s="16"/>
      <c r="Q13" s="347"/>
      <c r="R13" s="19"/>
      <c r="S13" s="21"/>
    </row>
    <row r="14" spans="1:19" s="9" customFormat="1" ht="19.7" customHeight="1">
      <c r="A14" s="1137"/>
      <c r="B14" s="1137"/>
      <c r="C14" s="1138"/>
      <c r="D14" s="16">
        <f>+D13+1</f>
        <v>4</v>
      </c>
      <c r="E14" s="1150"/>
      <c r="F14" s="16" t="s">
        <v>662</v>
      </c>
      <c r="G14" s="617" t="s">
        <v>2923</v>
      </c>
      <c r="H14" s="618">
        <v>1</v>
      </c>
      <c r="I14" s="617">
        <v>110000</v>
      </c>
      <c r="J14" s="1151">
        <f>H14*I14</f>
        <v>110000</v>
      </c>
      <c r="K14" s="1152"/>
      <c r="L14" s="617" t="s">
        <v>2924</v>
      </c>
      <c r="M14" s="675"/>
      <c r="N14" s="16"/>
      <c r="O14" s="19">
        <v>44643</v>
      </c>
      <c r="P14" s="16"/>
      <c r="Q14" s="347">
        <v>44663</v>
      </c>
      <c r="R14" s="56"/>
      <c r="S14" s="21"/>
    </row>
    <row r="15" spans="1:19" s="9" customFormat="1" ht="19.7" customHeight="1">
      <c r="A15" s="1137"/>
      <c r="B15" s="1137"/>
      <c r="C15" s="1138"/>
      <c r="D15" s="16">
        <f>+D14+1</f>
        <v>5</v>
      </c>
      <c r="E15" s="1150"/>
      <c r="F15" s="16" t="s">
        <v>662</v>
      </c>
      <c r="G15" s="617" t="s">
        <v>2925</v>
      </c>
      <c r="H15" s="618">
        <v>1</v>
      </c>
      <c r="I15" s="617">
        <v>110000</v>
      </c>
      <c r="J15" s="1151">
        <f>H15*I15</f>
        <v>110000</v>
      </c>
      <c r="K15" s="1152"/>
      <c r="L15" s="617" t="s">
        <v>2926</v>
      </c>
      <c r="M15" s="675"/>
      <c r="N15" s="16"/>
      <c r="O15" s="19">
        <v>44643</v>
      </c>
      <c r="P15" s="16"/>
      <c r="Q15" s="347">
        <v>44663</v>
      </c>
      <c r="R15" s="56"/>
      <c r="S15" s="21"/>
    </row>
    <row r="16" spans="1:19" s="9" customFormat="1" ht="19.7" customHeight="1">
      <c r="A16" s="1137"/>
      <c r="B16" s="1137"/>
      <c r="C16" s="1138"/>
      <c r="D16" s="16"/>
      <c r="E16" s="16"/>
      <c r="F16" s="16"/>
      <c r="G16" s="145"/>
      <c r="H16" s="17"/>
      <c r="I16" s="52"/>
      <c r="J16" s="680"/>
      <c r="K16" s="18"/>
      <c r="L16" s="54"/>
      <c r="M16" s="53"/>
      <c r="N16" s="16"/>
      <c r="O16" s="19"/>
      <c r="P16" s="16"/>
      <c r="Q16" s="56"/>
      <c r="R16" s="56"/>
      <c r="S16" s="21"/>
    </row>
    <row r="17" spans="1:19" s="9" customFormat="1" ht="19.7" customHeight="1">
      <c r="A17" s="1137"/>
      <c r="B17" s="1137"/>
      <c r="C17" s="1138"/>
      <c r="D17" s="16"/>
      <c r="E17" s="16"/>
      <c r="F17" s="16"/>
      <c r="G17" s="1153">
        <f>SUM(J11:J15)</f>
        <v>1051250</v>
      </c>
      <c r="H17" s="17"/>
      <c r="I17" s="52"/>
      <c r="J17" s="680"/>
      <c r="K17" s="18"/>
      <c r="L17" s="54"/>
      <c r="M17" s="53"/>
      <c r="N17" s="16"/>
      <c r="O17" s="19"/>
      <c r="P17" s="16"/>
      <c r="Q17" s="56"/>
      <c r="R17" s="56"/>
      <c r="S17" s="21"/>
    </row>
    <row r="18" spans="1:19" s="9" customFormat="1" ht="19.7" customHeight="1">
      <c r="A18" s="1137"/>
      <c r="B18" s="1137"/>
      <c r="C18" s="1138"/>
      <c r="D18" s="16"/>
      <c r="E18" s="16"/>
      <c r="F18" s="16"/>
      <c r="G18" s="145"/>
      <c r="H18" s="17"/>
      <c r="I18" s="52"/>
      <c r="J18" s="680"/>
      <c r="K18" s="18"/>
      <c r="L18" s="54"/>
      <c r="M18" s="53"/>
      <c r="N18" s="16"/>
      <c r="O18" s="19"/>
      <c r="P18" s="16"/>
      <c r="Q18" s="56"/>
      <c r="R18" s="56"/>
      <c r="S18" s="21"/>
    </row>
    <row r="19" spans="1:19" s="9" customFormat="1" ht="19.7" customHeight="1">
      <c r="A19" s="1137"/>
      <c r="B19" s="1137"/>
      <c r="C19" s="1138"/>
      <c r="D19" s="16"/>
      <c r="E19" s="16"/>
      <c r="F19" s="16"/>
      <c r="G19" s="145"/>
      <c r="H19" s="17"/>
      <c r="I19" s="52"/>
      <c r="J19" s="680"/>
      <c r="K19" s="18"/>
      <c r="L19" s="54"/>
      <c r="M19" s="53"/>
      <c r="N19" s="16"/>
      <c r="O19" s="19"/>
      <c r="P19" s="16"/>
      <c r="Q19" s="56"/>
      <c r="R19" s="56"/>
      <c r="S19" s="21"/>
    </row>
    <row r="20" spans="1:19" s="9" customFormat="1" ht="19.7" customHeight="1">
      <c r="A20" s="1137"/>
      <c r="B20" s="1137"/>
      <c r="C20" s="1138"/>
      <c r="D20" s="16"/>
      <c r="E20" s="16"/>
      <c r="F20" s="16"/>
      <c r="G20" s="177"/>
      <c r="H20" s="17"/>
      <c r="I20" s="278"/>
      <c r="J20" s="53"/>
      <c r="K20" s="286"/>
      <c r="L20" s="54"/>
      <c r="M20" s="54"/>
      <c r="N20" s="16"/>
      <c r="O20" s="19"/>
      <c r="P20" s="16"/>
      <c r="Q20" s="56"/>
      <c r="R20" s="56"/>
      <c r="S20" s="21"/>
    </row>
    <row r="21" spans="1:19" s="9" customFormat="1" ht="19.7" customHeight="1">
      <c r="A21" s="1137"/>
      <c r="B21" s="1137"/>
      <c r="C21" s="1138"/>
      <c r="D21" s="16"/>
      <c r="E21" s="16"/>
      <c r="F21" s="16"/>
      <c r="G21" s="145"/>
      <c r="H21" s="465"/>
      <c r="I21" s="468"/>
      <c r="J21" s="446"/>
      <c r="K21" s="677"/>
      <c r="L21" s="54"/>
      <c r="M21" s="54"/>
      <c r="N21" s="16"/>
      <c r="O21" s="19"/>
      <c r="P21" s="16"/>
      <c r="Q21" s="56"/>
      <c r="R21" s="56"/>
      <c r="S21" s="21"/>
    </row>
    <row r="22" spans="1:19" s="9" customFormat="1" ht="19.7" customHeight="1">
      <c r="A22" s="1137"/>
      <c r="B22" s="1137"/>
      <c r="C22" s="1138"/>
      <c r="D22" s="16"/>
      <c r="E22" s="16"/>
      <c r="F22" s="16"/>
      <c r="G22" s="145"/>
      <c r="H22" s="512"/>
      <c r="I22" s="678"/>
      <c r="J22" s="278"/>
      <c r="K22" s="679"/>
      <c r="L22" s="364"/>
      <c r="M22" s="54"/>
      <c r="N22" s="16"/>
      <c r="O22" s="19"/>
      <c r="P22" s="16"/>
      <c r="Q22" s="56"/>
      <c r="R22" s="56"/>
      <c r="S22" s="21"/>
    </row>
    <row r="23" spans="1:19" s="9" customFormat="1" ht="19.7" customHeight="1">
      <c r="A23" s="1137"/>
      <c r="B23" s="1137"/>
      <c r="C23" s="1138"/>
      <c r="D23" s="16"/>
      <c r="E23" s="16"/>
      <c r="F23" s="16"/>
      <c r="G23" s="433"/>
      <c r="H23" s="17"/>
      <c r="I23" s="278"/>
      <c r="J23" s="278"/>
      <c r="K23" s="18"/>
      <c r="L23" s="54"/>
      <c r="M23" s="53"/>
      <c r="N23" s="16"/>
      <c r="O23" s="19"/>
      <c r="P23" s="16"/>
      <c r="Q23" s="56"/>
      <c r="R23" s="56"/>
      <c r="S23" s="21"/>
    </row>
    <row r="24" spans="1:19" s="9" customFormat="1" ht="19.7" customHeight="1">
      <c r="A24" s="1137"/>
      <c r="B24" s="1137"/>
      <c r="C24" s="1138"/>
      <c r="D24" s="16"/>
      <c r="E24" s="16"/>
      <c r="F24" s="16"/>
      <c r="G24" s="681"/>
      <c r="H24" s="17"/>
      <c r="I24" s="278"/>
      <c r="J24" s="278"/>
      <c r="K24" s="18"/>
      <c r="L24" s="54"/>
      <c r="M24" s="53"/>
      <c r="N24" s="16"/>
      <c r="O24" s="19"/>
      <c r="P24" s="16"/>
      <c r="Q24" s="56"/>
      <c r="R24" s="56"/>
      <c r="S24" s="21"/>
    </row>
    <row r="25" spans="1:19" s="9" customFormat="1" ht="19.7" customHeight="1">
      <c r="A25" s="1137"/>
      <c r="B25" s="1137"/>
      <c r="C25" s="1138"/>
      <c r="D25" s="16"/>
      <c r="E25" s="16"/>
      <c r="F25" s="16"/>
      <c r="G25" s="145"/>
      <c r="H25" s="17"/>
      <c r="I25" s="52"/>
      <c r="J25" s="680"/>
      <c r="K25" s="18"/>
      <c r="L25" s="54"/>
      <c r="M25" s="54"/>
      <c r="N25" s="16"/>
      <c r="O25" s="19"/>
      <c r="P25" s="19"/>
      <c r="Q25" s="19"/>
      <c r="R25" s="56"/>
      <c r="S25" s="21"/>
    </row>
    <row r="26" spans="1:19" s="9" customFormat="1" ht="19.7" customHeight="1">
      <c r="A26" s="1137"/>
      <c r="B26" s="1137"/>
      <c r="C26" s="1138"/>
      <c r="D26" s="16"/>
      <c r="E26" s="16"/>
      <c r="F26" s="16"/>
      <c r="G26" s="146"/>
      <c r="H26" s="17"/>
      <c r="I26" s="278"/>
      <c r="J26" s="680"/>
      <c r="K26" s="286"/>
      <c r="L26" s="54"/>
      <c r="M26" s="54"/>
      <c r="N26" s="16"/>
      <c r="O26" s="19"/>
      <c r="P26" s="19"/>
      <c r="Q26" s="19"/>
      <c r="R26" s="56"/>
      <c r="S26" s="21"/>
    </row>
    <row r="27" spans="1:19" s="9" customFormat="1" ht="19.7" customHeight="1">
      <c r="A27" s="1137"/>
      <c r="B27" s="1137"/>
      <c r="C27" s="1138"/>
      <c r="D27" s="16"/>
      <c r="E27" s="16"/>
      <c r="F27" s="16"/>
      <c r="G27" s="146"/>
      <c r="H27" s="17"/>
      <c r="I27" s="278"/>
      <c r="J27" s="278"/>
      <c r="K27" s="286"/>
      <c r="L27" s="54"/>
      <c r="M27" s="54"/>
      <c r="N27" s="16"/>
      <c r="O27" s="19"/>
      <c r="P27" s="16"/>
      <c r="Q27" s="56"/>
      <c r="R27" s="56"/>
      <c r="S27" s="21"/>
    </row>
    <row r="28" spans="1:19" s="9" customFormat="1" ht="19.7" customHeight="1">
      <c r="A28" s="1137"/>
      <c r="B28" s="1137"/>
      <c r="C28" s="1138"/>
      <c r="D28" s="16"/>
      <c r="E28" s="16"/>
      <c r="F28" s="16"/>
      <c r="G28" s="146"/>
      <c r="H28" s="17"/>
      <c r="I28" s="278"/>
      <c r="J28" s="680"/>
      <c r="K28" s="286"/>
      <c r="L28" s="54"/>
      <c r="M28" s="54"/>
      <c r="N28" s="16"/>
      <c r="O28" s="19"/>
      <c r="P28" s="16"/>
      <c r="Q28" s="56"/>
      <c r="R28" s="56"/>
      <c r="S28" s="21"/>
    </row>
    <row r="29" spans="1:19" s="9" customFormat="1" ht="19.7" customHeight="1">
      <c r="A29" s="1137"/>
      <c r="B29" s="1137"/>
      <c r="C29" s="1138"/>
      <c r="D29" s="16"/>
      <c r="E29" s="16"/>
      <c r="F29" s="16"/>
      <c r="G29" s="146"/>
      <c r="H29" s="17"/>
      <c r="I29" s="278"/>
      <c r="J29" s="680"/>
      <c r="K29" s="286"/>
      <c r="L29" s="54"/>
      <c r="M29" s="54"/>
      <c r="N29" s="16"/>
      <c r="O29" s="19"/>
      <c r="P29" s="16"/>
      <c r="Q29" s="56"/>
      <c r="R29" s="56"/>
      <c r="S29" s="21"/>
    </row>
    <row r="30" spans="1:19" s="9" customFormat="1" ht="19.7" customHeight="1">
      <c r="A30" s="1137"/>
      <c r="B30" s="1137"/>
      <c r="C30" s="1138"/>
      <c r="D30" s="16"/>
      <c r="E30" s="16"/>
      <c r="F30" s="16"/>
      <c r="G30" s="146"/>
      <c r="H30" s="17"/>
      <c r="I30" s="278"/>
      <c r="J30" s="680"/>
      <c r="K30" s="286"/>
      <c r="L30" s="54"/>
      <c r="M30" s="54"/>
      <c r="N30" s="16"/>
      <c r="O30" s="19"/>
      <c r="P30" s="16"/>
      <c r="Q30" s="56"/>
      <c r="R30" s="56"/>
      <c r="S30" s="21"/>
    </row>
    <row r="31" spans="1:19" s="9" customFormat="1" ht="19.7" customHeight="1">
      <c r="A31" s="1137"/>
      <c r="B31" s="1137"/>
      <c r="C31" s="1138"/>
      <c r="D31" s="16"/>
      <c r="E31" s="16"/>
      <c r="F31" s="16"/>
      <c r="G31" s="145"/>
      <c r="H31" s="17"/>
      <c r="I31" s="52"/>
      <c r="J31" s="680"/>
      <c r="K31" s="18"/>
      <c r="L31" s="54"/>
      <c r="M31" s="54"/>
      <c r="N31" s="16"/>
      <c r="O31" s="19"/>
      <c r="P31" s="16"/>
      <c r="Q31" s="56"/>
      <c r="R31" s="56"/>
      <c r="S31" s="21"/>
    </row>
    <row r="32" spans="1:19" s="9" customFormat="1" ht="19.7" customHeight="1">
      <c r="A32" s="1137"/>
      <c r="B32" s="1137"/>
      <c r="C32" s="1138"/>
      <c r="D32" s="16"/>
      <c r="E32" s="16"/>
      <c r="F32" s="16"/>
      <c r="G32" s="145"/>
      <c r="H32" s="17"/>
      <c r="I32" s="52"/>
      <c r="J32" s="680"/>
      <c r="K32" s="18"/>
      <c r="L32" s="54"/>
      <c r="M32" s="54"/>
      <c r="N32" s="16"/>
      <c r="O32" s="19"/>
      <c r="P32" s="16"/>
      <c r="Q32" s="56"/>
      <c r="R32" s="56"/>
      <c r="S32" s="21"/>
    </row>
    <row r="33" spans="1:19" ht="19.7" customHeight="1">
      <c r="A33" s="1137"/>
      <c r="B33" s="1137"/>
      <c r="C33" s="1138"/>
      <c r="D33" s="16"/>
      <c r="E33" s="17"/>
      <c r="F33" s="17"/>
      <c r="G33" s="145"/>
      <c r="H33" s="17"/>
      <c r="I33" s="52"/>
      <c r="J33" s="680"/>
      <c r="K33" s="18"/>
      <c r="L33" s="54"/>
      <c r="M33" s="146"/>
      <c r="N33" s="16"/>
      <c r="O33" s="19"/>
      <c r="P33" s="16"/>
      <c r="Q33" s="56"/>
      <c r="R33" s="56"/>
      <c r="S33" s="21"/>
    </row>
    <row r="34" spans="1:19" ht="19.7" customHeight="1">
      <c r="A34" s="1137"/>
      <c r="B34" s="1137"/>
      <c r="C34" s="1138"/>
      <c r="D34" s="16"/>
      <c r="E34" s="16"/>
      <c r="F34" s="16"/>
      <c r="G34" s="177"/>
      <c r="H34" s="17"/>
      <c r="I34" s="52"/>
      <c r="J34" s="278"/>
      <c r="K34" s="18"/>
      <c r="L34" s="54"/>
      <c r="M34" s="54"/>
      <c r="N34" s="16"/>
      <c r="O34" s="19"/>
      <c r="P34" s="16"/>
      <c r="Q34" s="56"/>
      <c r="R34" s="56"/>
      <c r="S34" s="21"/>
    </row>
    <row r="35" spans="1:19" ht="19.7" customHeight="1">
      <c r="A35" s="1137"/>
      <c r="B35" s="1137"/>
      <c r="C35" s="1138"/>
      <c r="D35" s="16"/>
      <c r="E35" s="16"/>
      <c r="F35" s="16"/>
      <c r="G35" s="145"/>
      <c r="H35" s="17"/>
      <c r="I35" s="52"/>
      <c r="J35" s="680"/>
      <c r="K35" s="18"/>
      <c r="L35" s="54"/>
      <c r="M35" s="146"/>
      <c r="N35" s="16"/>
      <c r="O35" s="19"/>
      <c r="P35" s="16"/>
      <c r="Q35" s="56"/>
      <c r="R35" s="482"/>
      <c r="S35" s="21"/>
    </row>
    <row r="36" spans="1:19" ht="19.7" customHeight="1">
      <c r="A36" s="1137"/>
      <c r="B36" s="1137"/>
      <c r="C36" s="1138"/>
      <c r="D36" s="16"/>
      <c r="E36" s="16"/>
      <c r="F36" s="16"/>
      <c r="G36" s="145"/>
      <c r="H36" s="17"/>
      <c r="I36" s="52"/>
      <c r="J36" s="680"/>
      <c r="K36" s="18"/>
      <c r="L36" s="54"/>
      <c r="M36" s="146"/>
      <c r="N36" s="16"/>
      <c r="O36" s="19"/>
      <c r="P36" s="16"/>
      <c r="Q36" s="56"/>
      <c r="R36" s="56"/>
      <c r="S36" s="21"/>
    </row>
    <row r="37" spans="1:19" ht="19.7" customHeight="1">
      <c r="A37" s="1137"/>
      <c r="B37" s="1137"/>
      <c r="C37" s="1138"/>
      <c r="D37" s="16"/>
      <c r="E37" s="16"/>
      <c r="F37" s="16"/>
      <c r="G37" s="145"/>
      <c r="H37" s="17"/>
      <c r="I37" s="52"/>
      <c r="J37" s="680"/>
      <c r="K37" s="18"/>
      <c r="L37" s="54"/>
      <c r="M37" s="146"/>
      <c r="N37" s="16"/>
      <c r="O37" s="19"/>
      <c r="P37" s="16"/>
      <c r="Q37" s="56"/>
      <c r="R37" s="56"/>
      <c r="S37" s="21"/>
    </row>
    <row r="38" spans="1:19" ht="19.7" customHeight="1">
      <c r="A38" s="1137"/>
      <c r="B38" s="1137"/>
      <c r="C38" s="1138"/>
      <c r="D38" s="16"/>
      <c r="E38" s="16"/>
      <c r="F38" s="16"/>
      <c r="G38" s="145"/>
      <c r="H38" s="17"/>
      <c r="I38" s="52"/>
      <c r="J38" s="680">
        <f t="shared" ref="J38:J43" si="0">H38*I38</f>
        <v>0</v>
      </c>
      <c r="K38" s="18"/>
      <c r="L38" s="54"/>
      <c r="M38" s="146"/>
      <c r="N38" s="16"/>
      <c r="O38" s="19"/>
      <c r="P38" s="16"/>
      <c r="Q38" s="56"/>
      <c r="R38" s="56"/>
      <c r="S38" s="21"/>
    </row>
    <row r="39" spans="1:19" ht="19.7" customHeight="1">
      <c r="A39" s="1137"/>
      <c r="B39" s="1137"/>
      <c r="C39" s="1138"/>
      <c r="D39" s="16"/>
      <c r="E39" s="16"/>
      <c r="F39" s="16"/>
      <c r="G39" s="145"/>
      <c r="H39" s="17"/>
      <c r="I39" s="52"/>
      <c r="J39" s="680">
        <f t="shared" si="0"/>
        <v>0</v>
      </c>
      <c r="K39" s="18"/>
      <c r="L39" s="54"/>
      <c r="M39" s="146"/>
      <c r="N39" s="16"/>
      <c r="O39" s="19"/>
      <c r="P39" s="16"/>
      <c r="Q39" s="56"/>
      <c r="R39" s="56"/>
      <c r="S39" s="21"/>
    </row>
    <row r="40" spans="1:19" ht="19.7" customHeight="1">
      <c r="A40" s="1137"/>
      <c r="B40" s="1137"/>
      <c r="C40" s="1138"/>
      <c r="D40" s="16"/>
      <c r="E40" s="16"/>
      <c r="F40" s="16"/>
      <c r="G40" s="145"/>
      <c r="H40" s="17"/>
      <c r="I40" s="52"/>
      <c r="J40" s="680">
        <f t="shared" si="0"/>
        <v>0</v>
      </c>
      <c r="K40" s="18"/>
      <c r="L40" s="54"/>
      <c r="M40" s="146"/>
      <c r="N40" s="16"/>
      <c r="O40" s="19"/>
      <c r="P40" s="16"/>
      <c r="Q40" s="56"/>
      <c r="R40" s="56"/>
      <c r="S40" s="21"/>
    </row>
    <row r="41" spans="1:19" ht="19.7" customHeight="1">
      <c r="A41" s="1137"/>
      <c r="B41" s="1137"/>
      <c r="C41" s="1138"/>
      <c r="D41" s="16"/>
      <c r="E41" s="16"/>
      <c r="F41" s="16"/>
      <c r="G41" s="145"/>
      <c r="H41" s="17"/>
      <c r="I41" s="52"/>
      <c r="J41" s="680">
        <f t="shared" si="0"/>
        <v>0</v>
      </c>
      <c r="K41" s="18"/>
      <c r="L41" s="54"/>
      <c r="M41" s="146"/>
      <c r="N41" s="16"/>
      <c r="O41" s="19"/>
      <c r="P41" s="16"/>
      <c r="Q41" s="56"/>
      <c r="R41" s="56"/>
      <c r="S41" s="21"/>
    </row>
    <row r="42" spans="1:19" ht="19.7" customHeight="1">
      <c r="A42" s="1137"/>
      <c r="B42" s="1137"/>
      <c r="C42" s="1138"/>
      <c r="D42" s="16"/>
      <c r="E42" s="16"/>
      <c r="F42" s="16"/>
      <c r="G42" s="145"/>
      <c r="H42" s="17"/>
      <c r="I42" s="52"/>
      <c r="J42" s="680">
        <f t="shared" si="0"/>
        <v>0</v>
      </c>
      <c r="K42" s="18"/>
      <c r="L42" s="54"/>
      <c r="M42" s="146"/>
      <c r="N42" s="16"/>
      <c r="O42" s="19"/>
      <c r="P42" s="16"/>
      <c r="Q42" s="56"/>
      <c r="R42" s="56"/>
      <c r="S42" s="21"/>
    </row>
    <row r="43" spans="1:19" ht="19.7" customHeight="1">
      <c r="A43" s="1137"/>
      <c r="B43" s="1137"/>
      <c r="C43" s="1138"/>
      <c r="D43" s="16"/>
      <c r="E43" s="16"/>
      <c r="F43" s="16"/>
      <c r="G43" s="145"/>
      <c r="H43" s="17"/>
      <c r="I43" s="52"/>
      <c r="J43" s="680">
        <f t="shared" si="0"/>
        <v>0</v>
      </c>
      <c r="K43" s="18"/>
      <c r="L43" s="54"/>
      <c r="M43" s="146"/>
      <c r="N43" s="16"/>
      <c r="O43" s="19"/>
      <c r="P43" s="16"/>
      <c r="Q43" s="56"/>
      <c r="R43" s="56"/>
      <c r="S43" s="21"/>
    </row>
    <row r="44" spans="1:19">
      <c r="J44" s="200"/>
    </row>
  </sheetData>
  <autoFilter ref="D9:Q20" xr:uid="{AC900484-98FB-4975-B356-39ABE13AF5F2}"/>
  <mergeCells count="10">
    <mergeCell ref="D6:F6"/>
    <mergeCell ref="D10:G10"/>
    <mergeCell ref="I11:I13"/>
    <mergeCell ref="J11:J13"/>
    <mergeCell ref="D2:F2"/>
    <mergeCell ref="I2:K2"/>
    <mergeCell ref="D3:F3"/>
    <mergeCell ref="D4:F4"/>
    <mergeCell ref="L4:M5"/>
    <mergeCell ref="D5:F5"/>
  </mergeCells>
  <phoneticPr fontId="3"/>
  <pageMargins left="0.2" right="0.2" top="0.36" bottom="0.41" header="0.3" footer="0.3"/>
  <pageSetup paperSize="9" scale="70" orientation="landscape"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76A30-CB4D-4B59-8350-1F6B7DACF97A}">
  <dimension ref="A2:S117"/>
  <sheetViews>
    <sheetView zoomScale="82" zoomScaleNormal="82" workbookViewId="0">
      <pane xSplit="12" ySplit="9" topLeftCell="P51" activePane="bottomRight" state="frozen"/>
      <selection pane="topRight" activeCell="K1" sqref="K1"/>
      <selection pane="bottomLeft" activeCell="A9" sqref="A9"/>
      <selection pane="bottomRight" activeCell="Q64" sqref="Q64"/>
    </sheetView>
  </sheetViews>
  <sheetFormatPr defaultRowHeight="18.75"/>
  <cols>
    <col min="1" max="2" width="9" style="3"/>
    <col min="3" max="3" width="12.875" style="3" customWidth="1"/>
    <col min="4" max="4" width="18.125" style="9" customWidth="1"/>
    <col min="5" max="5" width="14.375" style="3" bestFit="1" customWidth="1"/>
    <col min="6" max="6" width="13.125" style="3" bestFit="1" customWidth="1"/>
    <col min="7" max="7" width="57.625" style="3" customWidth="1"/>
    <col min="8" max="8" width="6.125" style="9" customWidth="1"/>
    <col min="9" max="10" width="9.875" style="11" bestFit="1" customWidth="1"/>
    <col min="11" max="11" width="5.875" style="11" customWidth="1"/>
    <col min="12" max="12" width="49" style="3" customWidth="1"/>
    <col min="13" max="13" width="41.625" style="3" customWidth="1"/>
    <col min="14" max="14" width="25.125" style="9" customWidth="1"/>
    <col min="15" max="15" width="13.875" style="10" customWidth="1"/>
    <col min="16" max="16" width="6.375" style="3" customWidth="1"/>
    <col min="17" max="17" width="16.875" style="11" customWidth="1"/>
    <col min="18" max="18" width="19.125" style="126" customWidth="1"/>
    <col min="19" max="19" width="15.625" style="13" customWidth="1"/>
    <col min="20" max="258" width="9" style="3"/>
    <col min="259" max="259" width="12.875" style="3" customWidth="1"/>
    <col min="260" max="260" width="18.125" style="3" customWidth="1"/>
    <col min="261" max="261" width="14.375" style="3" bestFit="1" customWidth="1"/>
    <col min="262" max="262" width="13.125" style="3" bestFit="1" customWidth="1"/>
    <col min="263" max="263" width="57.625" style="3" customWidth="1"/>
    <col min="264" max="264" width="6.125" style="3" customWidth="1"/>
    <col min="265" max="266" width="9.875" style="3" bestFit="1" customWidth="1"/>
    <col min="267" max="267" width="5.875" style="3" customWidth="1"/>
    <col min="268" max="268" width="49" style="3" customWidth="1"/>
    <col min="269" max="269" width="41.625" style="3" customWidth="1"/>
    <col min="270" max="270" width="25.125" style="3" customWidth="1"/>
    <col min="271" max="271" width="13.875" style="3" customWidth="1"/>
    <col min="272" max="272" width="6.375" style="3" customWidth="1"/>
    <col min="273" max="273" width="16.875" style="3" customWidth="1"/>
    <col min="274" max="274" width="19.125" style="3" customWidth="1"/>
    <col min="275" max="275" width="15.625" style="3" customWidth="1"/>
    <col min="276" max="514" width="9" style="3"/>
    <col min="515" max="515" width="12.875" style="3" customWidth="1"/>
    <col min="516" max="516" width="18.125" style="3" customWidth="1"/>
    <col min="517" max="517" width="14.375" style="3" bestFit="1" customWidth="1"/>
    <col min="518" max="518" width="13.125" style="3" bestFit="1" customWidth="1"/>
    <col min="519" max="519" width="57.625" style="3" customWidth="1"/>
    <col min="520" max="520" width="6.125" style="3" customWidth="1"/>
    <col min="521" max="522" width="9.875" style="3" bestFit="1" customWidth="1"/>
    <col min="523" max="523" width="5.875" style="3" customWidth="1"/>
    <col min="524" max="524" width="49" style="3" customWidth="1"/>
    <col min="525" max="525" width="41.625" style="3" customWidth="1"/>
    <col min="526" max="526" width="25.125" style="3" customWidth="1"/>
    <col min="527" max="527" width="13.875" style="3" customWidth="1"/>
    <col min="528" max="528" width="6.375" style="3" customWidth="1"/>
    <col min="529" max="529" width="16.875" style="3" customWidth="1"/>
    <col min="530" max="530" width="19.125" style="3" customWidth="1"/>
    <col min="531" max="531" width="15.625" style="3" customWidth="1"/>
    <col min="532" max="770" width="9" style="3"/>
    <col min="771" max="771" width="12.875" style="3" customWidth="1"/>
    <col min="772" max="772" width="18.125" style="3" customWidth="1"/>
    <col min="773" max="773" width="14.375" style="3" bestFit="1" customWidth="1"/>
    <col min="774" max="774" width="13.125" style="3" bestFit="1" customWidth="1"/>
    <col min="775" max="775" width="57.625" style="3" customWidth="1"/>
    <col min="776" max="776" width="6.125" style="3" customWidth="1"/>
    <col min="777" max="778" width="9.875" style="3" bestFit="1" customWidth="1"/>
    <col min="779" max="779" width="5.875" style="3" customWidth="1"/>
    <col min="780" max="780" width="49" style="3" customWidth="1"/>
    <col min="781" max="781" width="41.625" style="3" customWidth="1"/>
    <col min="782" max="782" width="25.125" style="3" customWidth="1"/>
    <col min="783" max="783" width="13.875" style="3" customWidth="1"/>
    <col min="784" max="784" width="6.375" style="3" customWidth="1"/>
    <col min="785" max="785" width="16.875" style="3" customWidth="1"/>
    <col min="786" max="786" width="19.125" style="3" customWidth="1"/>
    <col min="787" max="787" width="15.625" style="3" customWidth="1"/>
    <col min="788" max="1026" width="9" style="3"/>
    <col min="1027" max="1027" width="12.875" style="3" customWidth="1"/>
    <col min="1028" max="1028" width="18.125" style="3" customWidth="1"/>
    <col min="1029" max="1029" width="14.375" style="3" bestFit="1" customWidth="1"/>
    <col min="1030" max="1030" width="13.125" style="3" bestFit="1" customWidth="1"/>
    <col min="1031" max="1031" width="57.625" style="3" customWidth="1"/>
    <col min="1032" max="1032" width="6.125" style="3" customWidth="1"/>
    <col min="1033" max="1034" width="9.875" style="3" bestFit="1" customWidth="1"/>
    <col min="1035" max="1035" width="5.875" style="3" customWidth="1"/>
    <col min="1036" max="1036" width="49" style="3" customWidth="1"/>
    <col min="1037" max="1037" width="41.625" style="3" customWidth="1"/>
    <col min="1038" max="1038" width="25.125" style="3" customWidth="1"/>
    <col min="1039" max="1039" width="13.875" style="3" customWidth="1"/>
    <col min="1040" max="1040" width="6.375" style="3" customWidth="1"/>
    <col min="1041" max="1041" width="16.875" style="3" customWidth="1"/>
    <col min="1042" max="1042" width="19.125" style="3" customWidth="1"/>
    <col min="1043" max="1043" width="15.625" style="3" customWidth="1"/>
    <col min="1044" max="1282" width="9" style="3"/>
    <col min="1283" max="1283" width="12.875" style="3" customWidth="1"/>
    <col min="1284" max="1284" width="18.125" style="3" customWidth="1"/>
    <col min="1285" max="1285" width="14.375" style="3" bestFit="1" customWidth="1"/>
    <col min="1286" max="1286" width="13.125" style="3" bestFit="1" customWidth="1"/>
    <col min="1287" max="1287" width="57.625" style="3" customWidth="1"/>
    <col min="1288" max="1288" width="6.125" style="3" customWidth="1"/>
    <col min="1289" max="1290" width="9.875" style="3" bestFit="1" customWidth="1"/>
    <col min="1291" max="1291" width="5.875" style="3" customWidth="1"/>
    <col min="1292" max="1292" width="49" style="3" customWidth="1"/>
    <col min="1293" max="1293" width="41.625" style="3" customWidth="1"/>
    <col min="1294" max="1294" width="25.125" style="3" customWidth="1"/>
    <col min="1295" max="1295" width="13.875" style="3" customWidth="1"/>
    <col min="1296" max="1296" width="6.375" style="3" customWidth="1"/>
    <col min="1297" max="1297" width="16.875" style="3" customWidth="1"/>
    <col min="1298" max="1298" width="19.125" style="3" customWidth="1"/>
    <col min="1299" max="1299" width="15.625" style="3" customWidth="1"/>
    <col min="1300" max="1538" width="9" style="3"/>
    <col min="1539" max="1539" width="12.875" style="3" customWidth="1"/>
    <col min="1540" max="1540" width="18.125" style="3" customWidth="1"/>
    <col min="1541" max="1541" width="14.375" style="3" bestFit="1" customWidth="1"/>
    <col min="1542" max="1542" width="13.125" style="3" bestFit="1" customWidth="1"/>
    <col min="1543" max="1543" width="57.625" style="3" customWidth="1"/>
    <col min="1544" max="1544" width="6.125" style="3" customWidth="1"/>
    <col min="1545" max="1546" width="9.875" style="3" bestFit="1" customWidth="1"/>
    <col min="1547" max="1547" width="5.875" style="3" customWidth="1"/>
    <col min="1548" max="1548" width="49" style="3" customWidth="1"/>
    <col min="1549" max="1549" width="41.625" style="3" customWidth="1"/>
    <col min="1550" max="1550" width="25.125" style="3" customWidth="1"/>
    <col min="1551" max="1551" width="13.875" style="3" customWidth="1"/>
    <col min="1552" max="1552" width="6.375" style="3" customWidth="1"/>
    <col min="1553" max="1553" width="16.875" style="3" customWidth="1"/>
    <col min="1554" max="1554" width="19.125" style="3" customWidth="1"/>
    <col min="1555" max="1555" width="15.625" style="3" customWidth="1"/>
    <col min="1556" max="1794" width="9" style="3"/>
    <col min="1795" max="1795" width="12.875" style="3" customWidth="1"/>
    <col min="1796" max="1796" width="18.125" style="3" customWidth="1"/>
    <col min="1797" max="1797" width="14.375" style="3" bestFit="1" customWidth="1"/>
    <col min="1798" max="1798" width="13.125" style="3" bestFit="1" customWidth="1"/>
    <col min="1799" max="1799" width="57.625" style="3" customWidth="1"/>
    <col min="1800" max="1800" width="6.125" style="3" customWidth="1"/>
    <col min="1801" max="1802" width="9.875" style="3" bestFit="1" customWidth="1"/>
    <col min="1803" max="1803" width="5.875" style="3" customWidth="1"/>
    <col min="1804" max="1804" width="49" style="3" customWidth="1"/>
    <col min="1805" max="1805" width="41.625" style="3" customWidth="1"/>
    <col min="1806" max="1806" width="25.125" style="3" customWidth="1"/>
    <col min="1807" max="1807" width="13.875" style="3" customWidth="1"/>
    <col min="1808" max="1808" width="6.375" style="3" customWidth="1"/>
    <col min="1809" max="1809" width="16.875" style="3" customWidth="1"/>
    <col min="1810" max="1810" width="19.125" style="3" customWidth="1"/>
    <col min="1811" max="1811" width="15.625" style="3" customWidth="1"/>
    <col min="1812" max="2050" width="9" style="3"/>
    <col min="2051" max="2051" width="12.875" style="3" customWidth="1"/>
    <col min="2052" max="2052" width="18.125" style="3" customWidth="1"/>
    <col min="2053" max="2053" width="14.375" style="3" bestFit="1" customWidth="1"/>
    <col min="2054" max="2054" width="13.125" style="3" bestFit="1" customWidth="1"/>
    <col min="2055" max="2055" width="57.625" style="3" customWidth="1"/>
    <col min="2056" max="2056" width="6.125" style="3" customWidth="1"/>
    <col min="2057" max="2058" width="9.875" style="3" bestFit="1" customWidth="1"/>
    <col min="2059" max="2059" width="5.875" style="3" customWidth="1"/>
    <col min="2060" max="2060" width="49" style="3" customWidth="1"/>
    <col min="2061" max="2061" width="41.625" style="3" customWidth="1"/>
    <col min="2062" max="2062" width="25.125" style="3" customWidth="1"/>
    <col min="2063" max="2063" width="13.875" style="3" customWidth="1"/>
    <col min="2064" max="2064" width="6.375" style="3" customWidth="1"/>
    <col min="2065" max="2065" width="16.875" style="3" customWidth="1"/>
    <col min="2066" max="2066" width="19.125" style="3" customWidth="1"/>
    <col min="2067" max="2067" width="15.625" style="3" customWidth="1"/>
    <col min="2068" max="2306" width="9" style="3"/>
    <col min="2307" max="2307" width="12.875" style="3" customWidth="1"/>
    <col min="2308" max="2308" width="18.125" style="3" customWidth="1"/>
    <col min="2309" max="2309" width="14.375" style="3" bestFit="1" customWidth="1"/>
    <col min="2310" max="2310" width="13.125" style="3" bestFit="1" customWidth="1"/>
    <col min="2311" max="2311" width="57.625" style="3" customWidth="1"/>
    <col min="2312" max="2312" width="6.125" style="3" customWidth="1"/>
    <col min="2313" max="2314" width="9.875" style="3" bestFit="1" customWidth="1"/>
    <col min="2315" max="2315" width="5.875" style="3" customWidth="1"/>
    <col min="2316" max="2316" width="49" style="3" customWidth="1"/>
    <col min="2317" max="2317" width="41.625" style="3" customWidth="1"/>
    <col min="2318" max="2318" width="25.125" style="3" customWidth="1"/>
    <col min="2319" max="2319" width="13.875" style="3" customWidth="1"/>
    <col min="2320" max="2320" width="6.375" style="3" customWidth="1"/>
    <col min="2321" max="2321" width="16.875" style="3" customWidth="1"/>
    <col min="2322" max="2322" width="19.125" style="3" customWidth="1"/>
    <col min="2323" max="2323" width="15.625" style="3" customWidth="1"/>
    <col min="2324" max="2562" width="9" style="3"/>
    <col min="2563" max="2563" width="12.875" style="3" customWidth="1"/>
    <col min="2564" max="2564" width="18.125" style="3" customWidth="1"/>
    <col min="2565" max="2565" width="14.375" style="3" bestFit="1" customWidth="1"/>
    <col min="2566" max="2566" width="13.125" style="3" bestFit="1" customWidth="1"/>
    <col min="2567" max="2567" width="57.625" style="3" customWidth="1"/>
    <col min="2568" max="2568" width="6.125" style="3" customWidth="1"/>
    <col min="2569" max="2570" width="9.875" style="3" bestFit="1" customWidth="1"/>
    <col min="2571" max="2571" width="5.875" style="3" customWidth="1"/>
    <col min="2572" max="2572" width="49" style="3" customWidth="1"/>
    <col min="2573" max="2573" width="41.625" style="3" customWidth="1"/>
    <col min="2574" max="2574" width="25.125" style="3" customWidth="1"/>
    <col min="2575" max="2575" width="13.875" style="3" customWidth="1"/>
    <col min="2576" max="2576" width="6.375" style="3" customWidth="1"/>
    <col min="2577" max="2577" width="16.875" style="3" customWidth="1"/>
    <col min="2578" max="2578" width="19.125" style="3" customWidth="1"/>
    <col min="2579" max="2579" width="15.625" style="3" customWidth="1"/>
    <col min="2580" max="2818" width="9" style="3"/>
    <col min="2819" max="2819" width="12.875" style="3" customWidth="1"/>
    <col min="2820" max="2820" width="18.125" style="3" customWidth="1"/>
    <col min="2821" max="2821" width="14.375" style="3" bestFit="1" customWidth="1"/>
    <col min="2822" max="2822" width="13.125" style="3" bestFit="1" customWidth="1"/>
    <col min="2823" max="2823" width="57.625" style="3" customWidth="1"/>
    <col min="2824" max="2824" width="6.125" style="3" customWidth="1"/>
    <col min="2825" max="2826" width="9.875" style="3" bestFit="1" customWidth="1"/>
    <col min="2827" max="2827" width="5.875" style="3" customWidth="1"/>
    <col min="2828" max="2828" width="49" style="3" customWidth="1"/>
    <col min="2829" max="2829" width="41.625" style="3" customWidth="1"/>
    <col min="2830" max="2830" width="25.125" style="3" customWidth="1"/>
    <col min="2831" max="2831" width="13.875" style="3" customWidth="1"/>
    <col min="2832" max="2832" width="6.375" style="3" customWidth="1"/>
    <col min="2833" max="2833" width="16.875" style="3" customWidth="1"/>
    <col min="2834" max="2834" width="19.125" style="3" customWidth="1"/>
    <col min="2835" max="2835" width="15.625" style="3" customWidth="1"/>
    <col min="2836" max="3074" width="9" style="3"/>
    <col min="3075" max="3075" width="12.875" style="3" customWidth="1"/>
    <col min="3076" max="3076" width="18.125" style="3" customWidth="1"/>
    <col min="3077" max="3077" width="14.375" style="3" bestFit="1" customWidth="1"/>
    <col min="3078" max="3078" width="13.125" style="3" bestFit="1" customWidth="1"/>
    <col min="3079" max="3079" width="57.625" style="3" customWidth="1"/>
    <col min="3080" max="3080" width="6.125" style="3" customWidth="1"/>
    <col min="3081" max="3082" width="9.875" style="3" bestFit="1" customWidth="1"/>
    <col min="3083" max="3083" width="5.875" style="3" customWidth="1"/>
    <col min="3084" max="3084" width="49" style="3" customWidth="1"/>
    <col min="3085" max="3085" width="41.625" style="3" customWidth="1"/>
    <col min="3086" max="3086" width="25.125" style="3" customWidth="1"/>
    <col min="3087" max="3087" width="13.875" style="3" customWidth="1"/>
    <col min="3088" max="3088" width="6.375" style="3" customWidth="1"/>
    <col min="3089" max="3089" width="16.875" style="3" customWidth="1"/>
    <col min="3090" max="3090" width="19.125" style="3" customWidth="1"/>
    <col min="3091" max="3091" width="15.625" style="3" customWidth="1"/>
    <col min="3092" max="3330" width="9" style="3"/>
    <col min="3331" max="3331" width="12.875" style="3" customWidth="1"/>
    <col min="3332" max="3332" width="18.125" style="3" customWidth="1"/>
    <col min="3333" max="3333" width="14.375" style="3" bestFit="1" customWidth="1"/>
    <col min="3334" max="3334" width="13.125" style="3" bestFit="1" customWidth="1"/>
    <col min="3335" max="3335" width="57.625" style="3" customWidth="1"/>
    <col min="3336" max="3336" width="6.125" style="3" customWidth="1"/>
    <col min="3337" max="3338" width="9.875" style="3" bestFit="1" customWidth="1"/>
    <col min="3339" max="3339" width="5.875" style="3" customWidth="1"/>
    <col min="3340" max="3340" width="49" style="3" customWidth="1"/>
    <col min="3341" max="3341" width="41.625" style="3" customWidth="1"/>
    <col min="3342" max="3342" width="25.125" style="3" customWidth="1"/>
    <col min="3343" max="3343" width="13.875" style="3" customWidth="1"/>
    <col min="3344" max="3344" width="6.375" style="3" customWidth="1"/>
    <col min="3345" max="3345" width="16.875" style="3" customWidth="1"/>
    <col min="3346" max="3346" width="19.125" style="3" customWidth="1"/>
    <col min="3347" max="3347" width="15.625" style="3" customWidth="1"/>
    <col min="3348" max="3586" width="9" style="3"/>
    <col min="3587" max="3587" width="12.875" style="3" customWidth="1"/>
    <col min="3588" max="3588" width="18.125" style="3" customWidth="1"/>
    <col min="3589" max="3589" width="14.375" style="3" bestFit="1" customWidth="1"/>
    <col min="3590" max="3590" width="13.125" style="3" bestFit="1" customWidth="1"/>
    <col min="3591" max="3591" width="57.625" style="3" customWidth="1"/>
    <col min="3592" max="3592" width="6.125" style="3" customWidth="1"/>
    <col min="3593" max="3594" width="9.875" style="3" bestFit="1" customWidth="1"/>
    <col min="3595" max="3595" width="5.875" style="3" customWidth="1"/>
    <col min="3596" max="3596" width="49" style="3" customWidth="1"/>
    <col min="3597" max="3597" width="41.625" style="3" customWidth="1"/>
    <col min="3598" max="3598" width="25.125" style="3" customWidth="1"/>
    <col min="3599" max="3599" width="13.875" style="3" customWidth="1"/>
    <col min="3600" max="3600" width="6.375" style="3" customWidth="1"/>
    <col min="3601" max="3601" width="16.875" style="3" customWidth="1"/>
    <col min="3602" max="3602" width="19.125" style="3" customWidth="1"/>
    <col min="3603" max="3603" width="15.625" style="3" customWidth="1"/>
    <col min="3604" max="3842" width="9" style="3"/>
    <col min="3843" max="3843" width="12.875" style="3" customWidth="1"/>
    <col min="3844" max="3844" width="18.125" style="3" customWidth="1"/>
    <col min="3845" max="3845" width="14.375" style="3" bestFit="1" customWidth="1"/>
    <col min="3846" max="3846" width="13.125" style="3" bestFit="1" customWidth="1"/>
    <col min="3847" max="3847" width="57.625" style="3" customWidth="1"/>
    <col min="3848" max="3848" width="6.125" style="3" customWidth="1"/>
    <col min="3849" max="3850" width="9.875" style="3" bestFit="1" customWidth="1"/>
    <col min="3851" max="3851" width="5.875" style="3" customWidth="1"/>
    <col min="3852" max="3852" width="49" style="3" customWidth="1"/>
    <col min="3853" max="3853" width="41.625" style="3" customWidth="1"/>
    <col min="3854" max="3854" width="25.125" style="3" customWidth="1"/>
    <col min="3855" max="3855" width="13.875" style="3" customWidth="1"/>
    <col min="3856" max="3856" width="6.375" style="3" customWidth="1"/>
    <col min="3857" max="3857" width="16.875" style="3" customWidth="1"/>
    <col min="3858" max="3858" width="19.125" style="3" customWidth="1"/>
    <col min="3859" max="3859" width="15.625" style="3" customWidth="1"/>
    <col min="3860" max="4098" width="9" style="3"/>
    <col min="4099" max="4099" width="12.875" style="3" customWidth="1"/>
    <col min="4100" max="4100" width="18.125" style="3" customWidth="1"/>
    <col min="4101" max="4101" width="14.375" style="3" bestFit="1" customWidth="1"/>
    <col min="4102" max="4102" width="13.125" style="3" bestFit="1" customWidth="1"/>
    <col min="4103" max="4103" width="57.625" style="3" customWidth="1"/>
    <col min="4104" max="4104" width="6.125" style="3" customWidth="1"/>
    <col min="4105" max="4106" width="9.875" style="3" bestFit="1" customWidth="1"/>
    <col min="4107" max="4107" width="5.875" style="3" customWidth="1"/>
    <col min="4108" max="4108" width="49" style="3" customWidth="1"/>
    <col min="4109" max="4109" width="41.625" style="3" customWidth="1"/>
    <col min="4110" max="4110" width="25.125" style="3" customWidth="1"/>
    <col min="4111" max="4111" width="13.875" style="3" customWidth="1"/>
    <col min="4112" max="4112" width="6.375" style="3" customWidth="1"/>
    <col min="4113" max="4113" width="16.875" style="3" customWidth="1"/>
    <col min="4114" max="4114" width="19.125" style="3" customWidth="1"/>
    <col min="4115" max="4115" width="15.625" style="3" customWidth="1"/>
    <col min="4116" max="4354" width="9" style="3"/>
    <col min="4355" max="4355" width="12.875" style="3" customWidth="1"/>
    <col min="4356" max="4356" width="18.125" style="3" customWidth="1"/>
    <col min="4357" max="4357" width="14.375" style="3" bestFit="1" customWidth="1"/>
    <col min="4358" max="4358" width="13.125" style="3" bestFit="1" customWidth="1"/>
    <col min="4359" max="4359" width="57.625" style="3" customWidth="1"/>
    <col min="4360" max="4360" width="6.125" style="3" customWidth="1"/>
    <col min="4361" max="4362" width="9.875" style="3" bestFit="1" customWidth="1"/>
    <col min="4363" max="4363" width="5.875" style="3" customWidth="1"/>
    <col min="4364" max="4364" width="49" style="3" customWidth="1"/>
    <col min="4365" max="4365" width="41.625" style="3" customWidth="1"/>
    <col min="4366" max="4366" width="25.125" style="3" customWidth="1"/>
    <col min="4367" max="4367" width="13.875" style="3" customWidth="1"/>
    <col min="4368" max="4368" width="6.375" style="3" customWidth="1"/>
    <col min="4369" max="4369" width="16.875" style="3" customWidth="1"/>
    <col min="4370" max="4370" width="19.125" style="3" customWidth="1"/>
    <col min="4371" max="4371" width="15.625" style="3" customWidth="1"/>
    <col min="4372" max="4610" width="9" style="3"/>
    <col min="4611" max="4611" width="12.875" style="3" customWidth="1"/>
    <col min="4612" max="4612" width="18.125" style="3" customWidth="1"/>
    <col min="4613" max="4613" width="14.375" style="3" bestFit="1" customWidth="1"/>
    <col min="4614" max="4614" width="13.125" style="3" bestFit="1" customWidth="1"/>
    <col min="4615" max="4615" width="57.625" style="3" customWidth="1"/>
    <col min="4616" max="4616" width="6.125" style="3" customWidth="1"/>
    <col min="4617" max="4618" width="9.875" style="3" bestFit="1" customWidth="1"/>
    <col min="4619" max="4619" width="5.875" style="3" customWidth="1"/>
    <col min="4620" max="4620" width="49" style="3" customWidth="1"/>
    <col min="4621" max="4621" width="41.625" style="3" customWidth="1"/>
    <col min="4622" max="4622" width="25.125" style="3" customWidth="1"/>
    <col min="4623" max="4623" width="13.875" style="3" customWidth="1"/>
    <col min="4624" max="4624" width="6.375" style="3" customWidth="1"/>
    <col min="4625" max="4625" width="16.875" style="3" customWidth="1"/>
    <col min="4626" max="4626" width="19.125" style="3" customWidth="1"/>
    <col min="4627" max="4627" width="15.625" style="3" customWidth="1"/>
    <col min="4628" max="4866" width="9" style="3"/>
    <col min="4867" max="4867" width="12.875" style="3" customWidth="1"/>
    <col min="4868" max="4868" width="18.125" style="3" customWidth="1"/>
    <col min="4869" max="4869" width="14.375" style="3" bestFit="1" customWidth="1"/>
    <col min="4870" max="4870" width="13.125" style="3" bestFit="1" customWidth="1"/>
    <col min="4871" max="4871" width="57.625" style="3" customWidth="1"/>
    <col min="4872" max="4872" width="6.125" style="3" customWidth="1"/>
    <col min="4873" max="4874" width="9.875" style="3" bestFit="1" customWidth="1"/>
    <col min="4875" max="4875" width="5.875" style="3" customWidth="1"/>
    <col min="4876" max="4876" width="49" style="3" customWidth="1"/>
    <col min="4877" max="4877" width="41.625" style="3" customWidth="1"/>
    <col min="4878" max="4878" width="25.125" style="3" customWidth="1"/>
    <col min="4879" max="4879" width="13.875" style="3" customWidth="1"/>
    <col min="4880" max="4880" width="6.375" style="3" customWidth="1"/>
    <col min="4881" max="4881" width="16.875" style="3" customWidth="1"/>
    <col min="4882" max="4882" width="19.125" style="3" customWidth="1"/>
    <col min="4883" max="4883" width="15.625" style="3" customWidth="1"/>
    <col min="4884" max="5122" width="9" style="3"/>
    <col min="5123" max="5123" width="12.875" style="3" customWidth="1"/>
    <col min="5124" max="5124" width="18.125" style="3" customWidth="1"/>
    <col min="5125" max="5125" width="14.375" style="3" bestFit="1" customWidth="1"/>
    <col min="5126" max="5126" width="13.125" style="3" bestFit="1" customWidth="1"/>
    <col min="5127" max="5127" width="57.625" style="3" customWidth="1"/>
    <col min="5128" max="5128" width="6.125" style="3" customWidth="1"/>
    <col min="5129" max="5130" width="9.875" style="3" bestFit="1" customWidth="1"/>
    <col min="5131" max="5131" width="5.875" style="3" customWidth="1"/>
    <col min="5132" max="5132" width="49" style="3" customWidth="1"/>
    <col min="5133" max="5133" width="41.625" style="3" customWidth="1"/>
    <col min="5134" max="5134" width="25.125" style="3" customWidth="1"/>
    <col min="5135" max="5135" width="13.875" style="3" customWidth="1"/>
    <col min="5136" max="5136" width="6.375" style="3" customWidth="1"/>
    <col min="5137" max="5137" width="16.875" style="3" customWidth="1"/>
    <col min="5138" max="5138" width="19.125" style="3" customWidth="1"/>
    <col min="5139" max="5139" width="15.625" style="3" customWidth="1"/>
    <col min="5140" max="5378" width="9" style="3"/>
    <col min="5379" max="5379" width="12.875" style="3" customWidth="1"/>
    <col min="5380" max="5380" width="18.125" style="3" customWidth="1"/>
    <col min="5381" max="5381" width="14.375" style="3" bestFit="1" customWidth="1"/>
    <col min="5382" max="5382" width="13.125" style="3" bestFit="1" customWidth="1"/>
    <col min="5383" max="5383" width="57.625" style="3" customWidth="1"/>
    <col min="5384" max="5384" width="6.125" style="3" customWidth="1"/>
    <col min="5385" max="5386" width="9.875" style="3" bestFit="1" customWidth="1"/>
    <col min="5387" max="5387" width="5.875" style="3" customWidth="1"/>
    <col min="5388" max="5388" width="49" style="3" customWidth="1"/>
    <col min="5389" max="5389" width="41.625" style="3" customWidth="1"/>
    <col min="5390" max="5390" width="25.125" style="3" customWidth="1"/>
    <col min="5391" max="5391" width="13.875" style="3" customWidth="1"/>
    <col min="5392" max="5392" width="6.375" style="3" customWidth="1"/>
    <col min="5393" max="5393" width="16.875" style="3" customWidth="1"/>
    <col min="5394" max="5394" width="19.125" style="3" customWidth="1"/>
    <col min="5395" max="5395" width="15.625" style="3" customWidth="1"/>
    <col min="5396" max="5634" width="9" style="3"/>
    <col min="5635" max="5635" width="12.875" style="3" customWidth="1"/>
    <col min="5636" max="5636" width="18.125" style="3" customWidth="1"/>
    <col min="5637" max="5637" width="14.375" style="3" bestFit="1" customWidth="1"/>
    <col min="5638" max="5638" width="13.125" style="3" bestFit="1" customWidth="1"/>
    <col min="5639" max="5639" width="57.625" style="3" customWidth="1"/>
    <col min="5640" max="5640" width="6.125" style="3" customWidth="1"/>
    <col min="5641" max="5642" width="9.875" style="3" bestFit="1" customWidth="1"/>
    <col min="5643" max="5643" width="5.875" style="3" customWidth="1"/>
    <col min="5644" max="5644" width="49" style="3" customWidth="1"/>
    <col min="5645" max="5645" width="41.625" style="3" customWidth="1"/>
    <col min="5646" max="5646" width="25.125" style="3" customWidth="1"/>
    <col min="5647" max="5647" width="13.875" style="3" customWidth="1"/>
    <col min="5648" max="5648" width="6.375" style="3" customWidth="1"/>
    <col min="5649" max="5649" width="16.875" style="3" customWidth="1"/>
    <col min="5650" max="5650" width="19.125" style="3" customWidth="1"/>
    <col min="5651" max="5651" width="15.625" style="3" customWidth="1"/>
    <col min="5652" max="5890" width="9" style="3"/>
    <col min="5891" max="5891" width="12.875" style="3" customWidth="1"/>
    <col min="5892" max="5892" width="18.125" style="3" customWidth="1"/>
    <col min="5893" max="5893" width="14.375" style="3" bestFit="1" customWidth="1"/>
    <col min="5894" max="5894" width="13.125" style="3" bestFit="1" customWidth="1"/>
    <col min="5895" max="5895" width="57.625" style="3" customWidth="1"/>
    <col min="5896" max="5896" width="6.125" style="3" customWidth="1"/>
    <col min="5897" max="5898" width="9.875" style="3" bestFit="1" customWidth="1"/>
    <col min="5899" max="5899" width="5.875" style="3" customWidth="1"/>
    <col min="5900" max="5900" width="49" style="3" customWidth="1"/>
    <col min="5901" max="5901" width="41.625" style="3" customWidth="1"/>
    <col min="5902" max="5902" width="25.125" style="3" customWidth="1"/>
    <col min="5903" max="5903" width="13.875" style="3" customWidth="1"/>
    <col min="5904" max="5904" width="6.375" style="3" customWidth="1"/>
    <col min="5905" max="5905" width="16.875" style="3" customWidth="1"/>
    <col min="5906" max="5906" width="19.125" style="3" customWidth="1"/>
    <col min="5907" max="5907" width="15.625" style="3" customWidth="1"/>
    <col min="5908" max="6146" width="9" style="3"/>
    <col min="6147" max="6147" width="12.875" style="3" customWidth="1"/>
    <col min="6148" max="6148" width="18.125" style="3" customWidth="1"/>
    <col min="6149" max="6149" width="14.375" style="3" bestFit="1" customWidth="1"/>
    <col min="6150" max="6150" width="13.125" style="3" bestFit="1" customWidth="1"/>
    <col min="6151" max="6151" width="57.625" style="3" customWidth="1"/>
    <col min="6152" max="6152" width="6.125" style="3" customWidth="1"/>
    <col min="6153" max="6154" width="9.875" style="3" bestFit="1" customWidth="1"/>
    <col min="6155" max="6155" width="5.875" style="3" customWidth="1"/>
    <col min="6156" max="6156" width="49" style="3" customWidth="1"/>
    <col min="6157" max="6157" width="41.625" style="3" customWidth="1"/>
    <col min="6158" max="6158" width="25.125" style="3" customWidth="1"/>
    <col min="6159" max="6159" width="13.875" style="3" customWidth="1"/>
    <col min="6160" max="6160" width="6.375" style="3" customWidth="1"/>
    <col min="6161" max="6161" width="16.875" style="3" customWidth="1"/>
    <col min="6162" max="6162" width="19.125" style="3" customWidth="1"/>
    <col min="6163" max="6163" width="15.625" style="3" customWidth="1"/>
    <col min="6164" max="6402" width="9" style="3"/>
    <col min="6403" max="6403" width="12.875" style="3" customWidth="1"/>
    <col min="6404" max="6404" width="18.125" style="3" customWidth="1"/>
    <col min="6405" max="6405" width="14.375" style="3" bestFit="1" customWidth="1"/>
    <col min="6406" max="6406" width="13.125" style="3" bestFit="1" customWidth="1"/>
    <col min="6407" max="6407" width="57.625" style="3" customWidth="1"/>
    <col min="6408" max="6408" width="6.125" style="3" customWidth="1"/>
    <col min="6409" max="6410" width="9.875" style="3" bestFit="1" customWidth="1"/>
    <col min="6411" max="6411" width="5.875" style="3" customWidth="1"/>
    <col min="6412" max="6412" width="49" style="3" customWidth="1"/>
    <col min="6413" max="6413" width="41.625" style="3" customWidth="1"/>
    <col min="6414" max="6414" width="25.125" style="3" customWidth="1"/>
    <col min="6415" max="6415" width="13.875" style="3" customWidth="1"/>
    <col min="6416" max="6416" width="6.375" style="3" customWidth="1"/>
    <col min="6417" max="6417" width="16.875" style="3" customWidth="1"/>
    <col min="6418" max="6418" width="19.125" style="3" customWidth="1"/>
    <col min="6419" max="6419" width="15.625" style="3" customWidth="1"/>
    <col min="6420" max="6658" width="9" style="3"/>
    <col min="6659" max="6659" width="12.875" style="3" customWidth="1"/>
    <col min="6660" max="6660" width="18.125" style="3" customWidth="1"/>
    <col min="6661" max="6661" width="14.375" style="3" bestFit="1" customWidth="1"/>
    <col min="6662" max="6662" width="13.125" style="3" bestFit="1" customWidth="1"/>
    <col min="6663" max="6663" width="57.625" style="3" customWidth="1"/>
    <col min="6664" max="6664" width="6.125" style="3" customWidth="1"/>
    <col min="6665" max="6666" width="9.875" style="3" bestFit="1" customWidth="1"/>
    <col min="6667" max="6667" width="5.875" style="3" customWidth="1"/>
    <col min="6668" max="6668" width="49" style="3" customWidth="1"/>
    <col min="6669" max="6669" width="41.625" style="3" customWidth="1"/>
    <col min="6670" max="6670" width="25.125" style="3" customWidth="1"/>
    <col min="6671" max="6671" width="13.875" style="3" customWidth="1"/>
    <col min="6672" max="6672" width="6.375" style="3" customWidth="1"/>
    <col min="6673" max="6673" width="16.875" style="3" customWidth="1"/>
    <col min="6674" max="6674" width="19.125" style="3" customWidth="1"/>
    <col min="6675" max="6675" width="15.625" style="3" customWidth="1"/>
    <col min="6676" max="6914" width="9" style="3"/>
    <col min="6915" max="6915" width="12.875" style="3" customWidth="1"/>
    <col min="6916" max="6916" width="18.125" style="3" customWidth="1"/>
    <col min="6917" max="6917" width="14.375" style="3" bestFit="1" customWidth="1"/>
    <col min="6918" max="6918" width="13.125" style="3" bestFit="1" customWidth="1"/>
    <col min="6919" max="6919" width="57.625" style="3" customWidth="1"/>
    <col min="6920" max="6920" width="6.125" style="3" customWidth="1"/>
    <col min="6921" max="6922" width="9.875" style="3" bestFit="1" customWidth="1"/>
    <col min="6923" max="6923" width="5.875" style="3" customWidth="1"/>
    <col min="6924" max="6924" width="49" style="3" customWidth="1"/>
    <col min="6925" max="6925" width="41.625" style="3" customWidth="1"/>
    <col min="6926" max="6926" width="25.125" style="3" customWidth="1"/>
    <col min="6927" max="6927" width="13.875" style="3" customWidth="1"/>
    <col min="6928" max="6928" width="6.375" style="3" customWidth="1"/>
    <col min="6929" max="6929" width="16.875" style="3" customWidth="1"/>
    <col min="6930" max="6930" width="19.125" style="3" customWidth="1"/>
    <col min="6931" max="6931" width="15.625" style="3" customWidth="1"/>
    <col min="6932" max="7170" width="9" style="3"/>
    <col min="7171" max="7171" width="12.875" style="3" customWidth="1"/>
    <col min="7172" max="7172" width="18.125" style="3" customWidth="1"/>
    <col min="7173" max="7173" width="14.375" style="3" bestFit="1" customWidth="1"/>
    <col min="7174" max="7174" width="13.125" style="3" bestFit="1" customWidth="1"/>
    <col min="7175" max="7175" width="57.625" style="3" customWidth="1"/>
    <col min="7176" max="7176" width="6.125" style="3" customWidth="1"/>
    <col min="7177" max="7178" width="9.875" style="3" bestFit="1" customWidth="1"/>
    <col min="7179" max="7179" width="5.875" style="3" customWidth="1"/>
    <col min="7180" max="7180" width="49" style="3" customWidth="1"/>
    <col min="7181" max="7181" width="41.625" style="3" customWidth="1"/>
    <col min="7182" max="7182" width="25.125" style="3" customWidth="1"/>
    <col min="7183" max="7183" width="13.875" style="3" customWidth="1"/>
    <col min="7184" max="7184" width="6.375" style="3" customWidth="1"/>
    <col min="7185" max="7185" width="16.875" style="3" customWidth="1"/>
    <col min="7186" max="7186" width="19.125" style="3" customWidth="1"/>
    <col min="7187" max="7187" width="15.625" style="3" customWidth="1"/>
    <col min="7188" max="7426" width="9" style="3"/>
    <col min="7427" max="7427" width="12.875" style="3" customWidth="1"/>
    <col min="7428" max="7428" width="18.125" style="3" customWidth="1"/>
    <col min="7429" max="7429" width="14.375" style="3" bestFit="1" customWidth="1"/>
    <col min="7430" max="7430" width="13.125" style="3" bestFit="1" customWidth="1"/>
    <col min="7431" max="7431" width="57.625" style="3" customWidth="1"/>
    <col min="7432" max="7432" width="6.125" style="3" customWidth="1"/>
    <col min="7433" max="7434" width="9.875" style="3" bestFit="1" customWidth="1"/>
    <col min="7435" max="7435" width="5.875" style="3" customWidth="1"/>
    <col min="7436" max="7436" width="49" style="3" customWidth="1"/>
    <col min="7437" max="7437" width="41.625" style="3" customWidth="1"/>
    <col min="7438" max="7438" width="25.125" style="3" customWidth="1"/>
    <col min="7439" max="7439" width="13.875" style="3" customWidth="1"/>
    <col min="7440" max="7440" width="6.375" style="3" customWidth="1"/>
    <col min="7441" max="7441" width="16.875" style="3" customWidth="1"/>
    <col min="7442" max="7442" width="19.125" style="3" customWidth="1"/>
    <col min="7443" max="7443" width="15.625" style="3" customWidth="1"/>
    <col min="7444" max="7682" width="9" style="3"/>
    <col min="7683" max="7683" width="12.875" style="3" customWidth="1"/>
    <col min="7684" max="7684" width="18.125" style="3" customWidth="1"/>
    <col min="7685" max="7685" width="14.375" style="3" bestFit="1" customWidth="1"/>
    <col min="7686" max="7686" width="13.125" style="3" bestFit="1" customWidth="1"/>
    <col min="7687" max="7687" width="57.625" style="3" customWidth="1"/>
    <col min="7688" max="7688" width="6.125" style="3" customWidth="1"/>
    <col min="7689" max="7690" width="9.875" style="3" bestFit="1" customWidth="1"/>
    <col min="7691" max="7691" width="5.875" style="3" customWidth="1"/>
    <col min="7692" max="7692" width="49" style="3" customWidth="1"/>
    <col min="7693" max="7693" width="41.625" style="3" customWidth="1"/>
    <col min="7694" max="7694" width="25.125" style="3" customWidth="1"/>
    <col min="7695" max="7695" width="13.875" style="3" customWidth="1"/>
    <col min="7696" max="7696" width="6.375" style="3" customWidth="1"/>
    <col min="7697" max="7697" width="16.875" style="3" customWidth="1"/>
    <col min="7698" max="7698" width="19.125" style="3" customWidth="1"/>
    <col min="7699" max="7699" width="15.625" style="3" customWidth="1"/>
    <col min="7700" max="7938" width="9" style="3"/>
    <col min="7939" max="7939" width="12.875" style="3" customWidth="1"/>
    <col min="7940" max="7940" width="18.125" style="3" customWidth="1"/>
    <col min="7941" max="7941" width="14.375" style="3" bestFit="1" customWidth="1"/>
    <col min="7942" max="7942" width="13.125" style="3" bestFit="1" customWidth="1"/>
    <col min="7943" max="7943" width="57.625" style="3" customWidth="1"/>
    <col min="7944" max="7944" width="6.125" style="3" customWidth="1"/>
    <col min="7945" max="7946" width="9.875" style="3" bestFit="1" customWidth="1"/>
    <col min="7947" max="7947" width="5.875" style="3" customWidth="1"/>
    <col min="7948" max="7948" width="49" style="3" customWidth="1"/>
    <col min="7949" max="7949" width="41.625" style="3" customWidth="1"/>
    <col min="7950" max="7950" width="25.125" style="3" customWidth="1"/>
    <col min="7951" max="7951" width="13.875" style="3" customWidth="1"/>
    <col min="7952" max="7952" width="6.375" style="3" customWidth="1"/>
    <col min="7953" max="7953" width="16.875" style="3" customWidth="1"/>
    <col min="7954" max="7954" width="19.125" style="3" customWidth="1"/>
    <col min="7955" max="7955" width="15.625" style="3" customWidth="1"/>
    <col min="7956" max="8194" width="9" style="3"/>
    <col min="8195" max="8195" width="12.875" style="3" customWidth="1"/>
    <col min="8196" max="8196" width="18.125" style="3" customWidth="1"/>
    <col min="8197" max="8197" width="14.375" style="3" bestFit="1" customWidth="1"/>
    <col min="8198" max="8198" width="13.125" style="3" bestFit="1" customWidth="1"/>
    <col min="8199" max="8199" width="57.625" style="3" customWidth="1"/>
    <col min="8200" max="8200" width="6.125" style="3" customWidth="1"/>
    <col min="8201" max="8202" width="9.875" style="3" bestFit="1" customWidth="1"/>
    <col min="8203" max="8203" width="5.875" style="3" customWidth="1"/>
    <col min="8204" max="8204" width="49" style="3" customWidth="1"/>
    <col min="8205" max="8205" width="41.625" style="3" customWidth="1"/>
    <col min="8206" max="8206" width="25.125" style="3" customWidth="1"/>
    <col min="8207" max="8207" width="13.875" style="3" customWidth="1"/>
    <col min="8208" max="8208" width="6.375" style="3" customWidth="1"/>
    <col min="8209" max="8209" width="16.875" style="3" customWidth="1"/>
    <col min="8210" max="8210" width="19.125" style="3" customWidth="1"/>
    <col min="8211" max="8211" width="15.625" style="3" customWidth="1"/>
    <col min="8212" max="8450" width="9" style="3"/>
    <col min="8451" max="8451" width="12.875" style="3" customWidth="1"/>
    <col min="8452" max="8452" width="18.125" style="3" customWidth="1"/>
    <col min="8453" max="8453" width="14.375" style="3" bestFit="1" customWidth="1"/>
    <col min="8454" max="8454" width="13.125" style="3" bestFit="1" customWidth="1"/>
    <col min="8455" max="8455" width="57.625" style="3" customWidth="1"/>
    <col min="8456" max="8456" width="6.125" style="3" customWidth="1"/>
    <col min="8457" max="8458" width="9.875" style="3" bestFit="1" customWidth="1"/>
    <col min="8459" max="8459" width="5.875" style="3" customWidth="1"/>
    <col min="8460" max="8460" width="49" style="3" customWidth="1"/>
    <col min="8461" max="8461" width="41.625" style="3" customWidth="1"/>
    <col min="8462" max="8462" width="25.125" style="3" customWidth="1"/>
    <col min="8463" max="8463" width="13.875" style="3" customWidth="1"/>
    <col min="8464" max="8464" width="6.375" style="3" customWidth="1"/>
    <col min="8465" max="8465" width="16.875" style="3" customWidth="1"/>
    <col min="8466" max="8466" width="19.125" style="3" customWidth="1"/>
    <col min="8467" max="8467" width="15.625" style="3" customWidth="1"/>
    <col min="8468" max="8706" width="9" style="3"/>
    <col min="8707" max="8707" width="12.875" style="3" customWidth="1"/>
    <col min="8708" max="8708" width="18.125" style="3" customWidth="1"/>
    <col min="8709" max="8709" width="14.375" style="3" bestFit="1" customWidth="1"/>
    <col min="8710" max="8710" width="13.125" style="3" bestFit="1" customWidth="1"/>
    <col min="8711" max="8711" width="57.625" style="3" customWidth="1"/>
    <col min="8712" max="8712" width="6.125" style="3" customWidth="1"/>
    <col min="8713" max="8714" width="9.875" style="3" bestFit="1" customWidth="1"/>
    <col min="8715" max="8715" width="5.875" style="3" customWidth="1"/>
    <col min="8716" max="8716" width="49" style="3" customWidth="1"/>
    <col min="8717" max="8717" width="41.625" style="3" customWidth="1"/>
    <col min="8718" max="8718" width="25.125" style="3" customWidth="1"/>
    <col min="8719" max="8719" width="13.875" style="3" customWidth="1"/>
    <col min="8720" max="8720" width="6.375" style="3" customWidth="1"/>
    <col min="8721" max="8721" width="16.875" style="3" customWidth="1"/>
    <col min="8722" max="8722" width="19.125" style="3" customWidth="1"/>
    <col min="8723" max="8723" width="15.625" style="3" customWidth="1"/>
    <col min="8724" max="8962" width="9" style="3"/>
    <col min="8963" max="8963" width="12.875" style="3" customWidth="1"/>
    <col min="8964" max="8964" width="18.125" style="3" customWidth="1"/>
    <col min="8965" max="8965" width="14.375" style="3" bestFit="1" customWidth="1"/>
    <col min="8966" max="8966" width="13.125" style="3" bestFit="1" customWidth="1"/>
    <col min="8967" max="8967" width="57.625" style="3" customWidth="1"/>
    <col min="8968" max="8968" width="6.125" style="3" customWidth="1"/>
    <col min="8969" max="8970" width="9.875" style="3" bestFit="1" customWidth="1"/>
    <col min="8971" max="8971" width="5.875" style="3" customWidth="1"/>
    <col min="8972" max="8972" width="49" style="3" customWidth="1"/>
    <col min="8973" max="8973" width="41.625" style="3" customWidth="1"/>
    <col min="8974" max="8974" width="25.125" style="3" customWidth="1"/>
    <col min="8975" max="8975" width="13.875" style="3" customWidth="1"/>
    <col min="8976" max="8976" width="6.375" style="3" customWidth="1"/>
    <col min="8977" max="8977" width="16.875" style="3" customWidth="1"/>
    <col min="8978" max="8978" width="19.125" style="3" customWidth="1"/>
    <col min="8979" max="8979" width="15.625" style="3" customWidth="1"/>
    <col min="8980" max="9218" width="9" style="3"/>
    <col min="9219" max="9219" width="12.875" style="3" customWidth="1"/>
    <col min="9220" max="9220" width="18.125" style="3" customWidth="1"/>
    <col min="9221" max="9221" width="14.375" style="3" bestFit="1" customWidth="1"/>
    <col min="9222" max="9222" width="13.125" style="3" bestFit="1" customWidth="1"/>
    <col min="9223" max="9223" width="57.625" style="3" customWidth="1"/>
    <col min="9224" max="9224" width="6.125" style="3" customWidth="1"/>
    <col min="9225" max="9226" width="9.875" style="3" bestFit="1" customWidth="1"/>
    <col min="9227" max="9227" width="5.875" style="3" customWidth="1"/>
    <col min="9228" max="9228" width="49" style="3" customWidth="1"/>
    <col min="9229" max="9229" width="41.625" style="3" customWidth="1"/>
    <col min="9230" max="9230" width="25.125" style="3" customWidth="1"/>
    <col min="9231" max="9231" width="13.875" style="3" customWidth="1"/>
    <col min="9232" max="9232" width="6.375" style="3" customWidth="1"/>
    <col min="9233" max="9233" width="16.875" style="3" customWidth="1"/>
    <col min="9234" max="9234" width="19.125" style="3" customWidth="1"/>
    <col min="9235" max="9235" width="15.625" style="3" customWidth="1"/>
    <col min="9236" max="9474" width="9" style="3"/>
    <col min="9475" max="9475" width="12.875" style="3" customWidth="1"/>
    <col min="9476" max="9476" width="18.125" style="3" customWidth="1"/>
    <col min="9477" max="9477" width="14.375" style="3" bestFit="1" customWidth="1"/>
    <col min="9478" max="9478" width="13.125" style="3" bestFit="1" customWidth="1"/>
    <col min="9479" max="9479" width="57.625" style="3" customWidth="1"/>
    <col min="9480" max="9480" width="6.125" style="3" customWidth="1"/>
    <col min="9481" max="9482" width="9.875" style="3" bestFit="1" customWidth="1"/>
    <col min="9483" max="9483" width="5.875" style="3" customWidth="1"/>
    <col min="9484" max="9484" width="49" style="3" customWidth="1"/>
    <col min="9485" max="9485" width="41.625" style="3" customWidth="1"/>
    <col min="9486" max="9486" width="25.125" style="3" customWidth="1"/>
    <col min="9487" max="9487" width="13.875" style="3" customWidth="1"/>
    <col min="9488" max="9488" width="6.375" style="3" customWidth="1"/>
    <col min="9489" max="9489" width="16.875" style="3" customWidth="1"/>
    <col min="9490" max="9490" width="19.125" style="3" customWidth="1"/>
    <col min="9491" max="9491" width="15.625" style="3" customWidth="1"/>
    <col min="9492" max="9730" width="9" style="3"/>
    <col min="9731" max="9731" width="12.875" style="3" customWidth="1"/>
    <col min="9732" max="9732" width="18.125" style="3" customWidth="1"/>
    <col min="9733" max="9733" width="14.375" style="3" bestFit="1" customWidth="1"/>
    <col min="9734" max="9734" width="13.125" style="3" bestFit="1" customWidth="1"/>
    <col min="9735" max="9735" width="57.625" style="3" customWidth="1"/>
    <col min="9736" max="9736" width="6.125" style="3" customWidth="1"/>
    <col min="9737" max="9738" width="9.875" style="3" bestFit="1" customWidth="1"/>
    <col min="9739" max="9739" width="5.875" style="3" customWidth="1"/>
    <col min="9740" max="9740" width="49" style="3" customWidth="1"/>
    <col min="9741" max="9741" width="41.625" style="3" customWidth="1"/>
    <col min="9742" max="9742" width="25.125" style="3" customWidth="1"/>
    <col min="9743" max="9743" width="13.875" style="3" customWidth="1"/>
    <col min="9744" max="9744" width="6.375" style="3" customWidth="1"/>
    <col min="9745" max="9745" width="16.875" style="3" customWidth="1"/>
    <col min="9746" max="9746" width="19.125" style="3" customWidth="1"/>
    <col min="9747" max="9747" width="15.625" style="3" customWidth="1"/>
    <col min="9748" max="9986" width="9" style="3"/>
    <col min="9987" max="9987" width="12.875" style="3" customWidth="1"/>
    <col min="9988" max="9988" width="18.125" style="3" customWidth="1"/>
    <col min="9989" max="9989" width="14.375" style="3" bestFit="1" customWidth="1"/>
    <col min="9990" max="9990" width="13.125" style="3" bestFit="1" customWidth="1"/>
    <col min="9991" max="9991" width="57.625" style="3" customWidth="1"/>
    <col min="9992" max="9992" width="6.125" style="3" customWidth="1"/>
    <col min="9993" max="9994" width="9.875" style="3" bestFit="1" customWidth="1"/>
    <col min="9995" max="9995" width="5.875" style="3" customWidth="1"/>
    <col min="9996" max="9996" width="49" style="3" customWidth="1"/>
    <col min="9997" max="9997" width="41.625" style="3" customWidth="1"/>
    <col min="9998" max="9998" width="25.125" style="3" customWidth="1"/>
    <col min="9999" max="9999" width="13.875" style="3" customWidth="1"/>
    <col min="10000" max="10000" width="6.375" style="3" customWidth="1"/>
    <col min="10001" max="10001" width="16.875" style="3" customWidth="1"/>
    <col min="10002" max="10002" width="19.125" style="3" customWidth="1"/>
    <col min="10003" max="10003" width="15.625" style="3" customWidth="1"/>
    <col min="10004" max="10242" width="9" style="3"/>
    <col min="10243" max="10243" width="12.875" style="3" customWidth="1"/>
    <col min="10244" max="10244" width="18.125" style="3" customWidth="1"/>
    <col min="10245" max="10245" width="14.375" style="3" bestFit="1" customWidth="1"/>
    <col min="10246" max="10246" width="13.125" style="3" bestFit="1" customWidth="1"/>
    <col min="10247" max="10247" width="57.625" style="3" customWidth="1"/>
    <col min="10248" max="10248" width="6.125" style="3" customWidth="1"/>
    <col min="10249" max="10250" width="9.875" style="3" bestFit="1" customWidth="1"/>
    <col min="10251" max="10251" width="5.875" style="3" customWidth="1"/>
    <col min="10252" max="10252" width="49" style="3" customWidth="1"/>
    <col min="10253" max="10253" width="41.625" style="3" customWidth="1"/>
    <col min="10254" max="10254" width="25.125" style="3" customWidth="1"/>
    <col min="10255" max="10255" width="13.875" style="3" customWidth="1"/>
    <col min="10256" max="10256" width="6.375" style="3" customWidth="1"/>
    <col min="10257" max="10257" width="16.875" style="3" customWidth="1"/>
    <col min="10258" max="10258" width="19.125" style="3" customWidth="1"/>
    <col min="10259" max="10259" width="15.625" style="3" customWidth="1"/>
    <col min="10260" max="10498" width="9" style="3"/>
    <col min="10499" max="10499" width="12.875" style="3" customWidth="1"/>
    <col min="10500" max="10500" width="18.125" style="3" customWidth="1"/>
    <col min="10501" max="10501" width="14.375" style="3" bestFit="1" customWidth="1"/>
    <col min="10502" max="10502" width="13.125" style="3" bestFit="1" customWidth="1"/>
    <col min="10503" max="10503" width="57.625" style="3" customWidth="1"/>
    <col min="10504" max="10504" width="6.125" style="3" customWidth="1"/>
    <col min="10505" max="10506" width="9.875" style="3" bestFit="1" customWidth="1"/>
    <col min="10507" max="10507" width="5.875" style="3" customWidth="1"/>
    <col min="10508" max="10508" width="49" style="3" customWidth="1"/>
    <col min="10509" max="10509" width="41.625" style="3" customWidth="1"/>
    <col min="10510" max="10510" width="25.125" style="3" customWidth="1"/>
    <col min="10511" max="10511" width="13.875" style="3" customWidth="1"/>
    <col min="10512" max="10512" width="6.375" style="3" customWidth="1"/>
    <col min="10513" max="10513" width="16.875" style="3" customWidth="1"/>
    <col min="10514" max="10514" width="19.125" style="3" customWidth="1"/>
    <col min="10515" max="10515" width="15.625" style="3" customWidth="1"/>
    <col min="10516" max="10754" width="9" style="3"/>
    <col min="10755" max="10755" width="12.875" style="3" customWidth="1"/>
    <col min="10756" max="10756" width="18.125" style="3" customWidth="1"/>
    <col min="10757" max="10757" width="14.375" style="3" bestFit="1" customWidth="1"/>
    <col min="10758" max="10758" width="13.125" style="3" bestFit="1" customWidth="1"/>
    <col min="10759" max="10759" width="57.625" style="3" customWidth="1"/>
    <col min="10760" max="10760" width="6.125" style="3" customWidth="1"/>
    <col min="10761" max="10762" width="9.875" style="3" bestFit="1" customWidth="1"/>
    <col min="10763" max="10763" width="5.875" style="3" customWidth="1"/>
    <col min="10764" max="10764" width="49" style="3" customWidth="1"/>
    <col min="10765" max="10765" width="41.625" style="3" customWidth="1"/>
    <col min="10766" max="10766" width="25.125" style="3" customWidth="1"/>
    <col min="10767" max="10767" width="13.875" style="3" customWidth="1"/>
    <col min="10768" max="10768" width="6.375" style="3" customWidth="1"/>
    <col min="10769" max="10769" width="16.875" style="3" customWidth="1"/>
    <col min="10770" max="10770" width="19.125" style="3" customWidth="1"/>
    <col min="10771" max="10771" width="15.625" style="3" customWidth="1"/>
    <col min="10772" max="11010" width="9" style="3"/>
    <col min="11011" max="11011" width="12.875" style="3" customWidth="1"/>
    <col min="11012" max="11012" width="18.125" style="3" customWidth="1"/>
    <col min="11013" max="11013" width="14.375" style="3" bestFit="1" customWidth="1"/>
    <col min="11014" max="11014" width="13.125" style="3" bestFit="1" customWidth="1"/>
    <col min="11015" max="11015" width="57.625" style="3" customWidth="1"/>
    <col min="11016" max="11016" width="6.125" style="3" customWidth="1"/>
    <col min="11017" max="11018" width="9.875" style="3" bestFit="1" customWidth="1"/>
    <col min="11019" max="11019" width="5.875" style="3" customWidth="1"/>
    <col min="11020" max="11020" width="49" style="3" customWidth="1"/>
    <col min="11021" max="11021" width="41.625" style="3" customWidth="1"/>
    <col min="11022" max="11022" width="25.125" style="3" customWidth="1"/>
    <col min="11023" max="11023" width="13.875" style="3" customWidth="1"/>
    <col min="11024" max="11024" width="6.375" style="3" customWidth="1"/>
    <col min="11025" max="11025" width="16.875" style="3" customWidth="1"/>
    <col min="11026" max="11026" width="19.125" style="3" customWidth="1"/>
    <col min="11027" max="11027" width="15.625" style="3" customWidth="1"/>
    <col min="11028" max="11266" width="9" style="3"/>
    <col min="11267" max="11267" width="12.875" style="3" customWidth="1"/>
    <col min="11268" max="11268" width="18.125" style="3" customWidth="1"/>
    <col min="11269" max="11269" width="14.375" style="3" bestFit="1" customWidth="1"/>
    <col min="11270" max="11270" width="13.125" style="3" bestFit="1" customWidth="1"/>
    <col min="11271" max="11271" width="57.625" style="3" customWidth="1"/>
    <col min="11272" max="11272" width="6.125" style="3" customWidth="1"/>
    <col min="11273" max="11274" width="9.875" style="3" bestFit="1" customWidth="1"/>
    <col min="11275" max="11275" width="5.875" style="3" customWidth="1"/>
    <col min="11276" max="11276" width="49" style="3" customWidth="1"/>
    <col min="11277" max="11277" width="41.625" style="3" customWidth="1"/>
    <col min="11278" max="11278" width="25.125" style="3" customWidth="1"/>
    <col min="11279" max="11279" width="13.875" style="3" customWidth="1"/>
    <col min="11280" max="11280" width="6.375" style="3" customWidth="1"/>
    <col min="11281" max="11281" width="16.875" style="3" customWidth="1"/>
    <col min="11282" max="11282" width="19.125" style="3" customWidth="1"/>
    <col min="11283" max="11283" width="15.625" style="3" customWidth="1"/>
    <col min="11284" max="11522" width="9" style="3"/>
    <col min="11523" max="11523" width="12.875" style="3" customWidth="1"/>
    <col min="11524" max="11524" width="18.125" style="3" customWidth="1"/>
    <col min="11525" max="11525" width="14.375" style="3" bestFit="1" customWidth="1"/>
    <col min="11526" max="11526" width="13.125" style="3" bestFit="1" customWidth="1"/>
    <col min="11527" max="11527" width="57.625" style="3" customWidth="1"/>
    <col min="11528" max="11528" width="6.125" style="3" customWidth="1"/>
    <col min="11529" max="11530" width="9.875" style="3" bestFit="1" customWidth="1"/>
    <col min="11531" max="11531" width="5.875" style="3" customWidth="1"/>
    <col min="11532" max="11532" width="49" style="3" customWidth="1"/>
    <col min="11533" max="11533" width="41.625" style="3" customWidth="1"/>
    <col min="11534" max="11534" width="25.125" style="3" customWidth="1"/>
    <col min="11535" max="11535" width="13.875" style="3" customWidth="1"/>
    <col min="11536" max="11536" width="6.375" style="3" customWidth="1"/>
    <col min="11537" max="11537" width="16.875" style="3" customWidth="1"/>
    <col min="11538" max="11538" width="19.125" style="3" customWidth="1"/>
    <col min="11539" max="11539" width="15.625" style="3" customWidth="1"/>
    <col min="11540" max="11778" width="9" style="3"/>
    <col min="11779" max="11779" width="12.875" style="3" customWidth="1"/>
    <col min="11780" max="11780" width="18.125" style="3" customWidth="1"/>
    <col min="11781" max="11781" width="14.375" style="3" bestFit="1" customWidth="1"/>
    <col min="11782" max="11782" width="13.125" style="3" bestFit="1" customWidth="1"/>
    <col min="11783" max="11783" width="57.625" style="3" customWidth="1"/>
    <col min="11784" max="11784" width="6.125" style="3" customWidth="1"/>
    <col min="11785" max="11786" width="9.875" style="3" bestFit="1" customWidth="1"/>
    <col min="11787" max="11787" width="5.875" style="3" customWidth="1"/>
    <col min="11788" max="11788" width="49" style="3" customWidth="1"/>
    <col min="11789" max="11789" width="41.625" style="3" customWidth="1"/>
    <col min="11790" max="11790" width="25.125" style="3" customWidth="1"/>
    <col min="11791" max="11791" width="13.875" style="3" customWidth="1"/>
    <col min="11792" max="11792" width="6.375" style="3" customWidth="1"/>
    <col min="11793" max="11793" width="16.875" style="3" customWidth="1"/>
    <col min="11794" max="11794" width="19.125" style="3" customWidth="1"/>
    <col min="11795" max="11795" width="15.625" style="3" customWidth="1"/>
    <col min="11796" max="12034" width="9" style="3"/>
    <col min="12035" max="12035" width="12.875" style="3" customWidth="1"/>
    <col min="12036" max="12036" width="18.125" style="3" customWidth="1"/>
    <col min="12037" max="12037" width="14.375" style="3" bestFit="1" customWidth="1"/>
    <col min="12038" max="12038" width="13.125" style="3" bestFit="1" customWidth="1"/>
    <col min="12039" max="12039" width="57.625" style="3" customWidth="1"/>
    <col min="12040" max="12040" width="6.125" style="3" customWidth="1"/>
    <col min="12041" max="12042" width="9.875" style="3" bestFit="1" customWidth="1"/>
    <col min="12043" max="12043" width="5.875" style="3" customWidth="1"/>
    <col min="12044" max="12044" width="49" style="3" customWidth="1"/>
    <col min="12045" max="12045" width="41.625" style="3" customWidth="1"/>
    <col min="12046" max="12046" width="25.125" style="3" customWidth="1"/>
    <col min="12047" max="12047" width="13.875" style="3" customWidth="1"/>
    <col min="12048" max="12048" width="6.375" style="3" customWidth="1"/>
    <col min="12049" max="12049" width="16.875" style="3" customWidth="1"/>
    <col min="12050" max="12050" width="19.125" style="3" customWidth="1"/>
    <col min="12051" max="12051" width="15.625" style="3" customWidth="1"/>
    <col min="12052" max="12290" width="9" style="3"/>
    <col min="12291" max="12291" width="12.875" style="3" customWidth="1"/>
    <col min="12292" max="12292" width="18.125" style="3" customWidth="1"/>
    <col min="12293" max="12293" width="14.375" style="3" bestFit="1" customWidth="1"/>
    <col min="12294" max="12294" width="13.125" style="3" bestFit="1" customWidth="1"/>
    <col min="12295" max="12295" width="57.625" style="3" customWidth="1"/>
    <col min="12296" max="12296" width="6.125" style="3" customWidth="1"/>
    <col min="12297" max="12298" width="9.875" style="3" bestFit="1" customWidth="1"/>
    <col min="12299" max="12299" width="5.875" style="3" customWidth="1"/>
    <col min="12300" max="12300" width="49" style="3" customWidth="1"/>
    <col min="12301" max="12301" width="41.625" style="3" customWidth="1"/>
    <col min="12302" max="12302" width="25.125" style="3" customWidth="1"/>
    <col min="12303" max="12303" width="13.875" style="3" customWidth="1"/>
    <col min="12304" max="12304" width="6.375" style="3" customWidth="1"/>
    <col min="12305" max="12305" width="16.875" style="3" customWidth="1"/>
    <col min="12306" max="12306" width="19.125" style="3" customWidth="1"/>
    <col min="12307" max="12307" width="15.625" style="3" customWidth="1"/>
    <col min="12308" max="12546" width="9" style="3"/>
    <col min="12547" max="12547" width="12.875" style="3" customWidth="1"/>
    <col min="12548" max="12548" width="18.125" style="3" customWidth="1"/>
    <col min="12549" max="12549" width="14.375" style="3" bestFit="1" customWidth="1"/>
    <col min="12550" max="12550" width="13.125" style="3" bestFit="1" customWidth="1"/>
    <col min="12551" max="12551" width="57.625" style="3" customWidth="1"/>
    <col min="12552" max="12552" width="6.125" style="3" customWidth="1"/>
    <col min="12553" max="12554" width="9.875" style="3" bestFit="1" customWidth="1"/>
    <col min="12555" max="12555" width="5.875" style="3" customWidth="1"/>
    <col min="12556" max="12556" width="49" style="3" customWidth="1"/>
    <col min="12557" max="12557" width="41.625" style="3" customWidth="1"/>
    <col min="12558" max="12558" width="25.125" style="3" customWidth="1"/>
    <col min="12559" max="12559" width="13.875" style="3" customWidth="1"/>
    <col min="12560" max="12560" width="6.375" style="3" customWidth="1"/>
    <col min="12561" max="12561" width="16.875" style="3" customWidth="1"/>
    <col min="12562" max="12562" width="19.125" style="3" customWidth="1"/>
    <col min="12563" max="12563" width="15.625" style="3" customWidth="1"/>
    <col min="12564" max="12802" width="9" style="3"/>
    <col min="12803" max="12803" width="12.875" style="3" customWidth="1"/>
    <col min="12804" max="12804" width="18.125" style="3" customWidth="1"/>
    <col min="12805" max="12805" width="14.375" style="3" bestFit="1" customWidth="1"/>
    <col min="12806" max="12806" width="13.125" style="3" bestFit="1" customWidth="1"/>
    <col min="12807" max="12807" width="57.625" style="3" customWidth="1"/>
    <col min="12808" max="12808" width="6.125" style="3" customWidth="1"/>
    <col min="12809" max="12810" width="9.875" style="3" bestFit="1" customWidth="1"/>
    <col min="12811" max="12811" width="5.875" style="3" customWidth="1"/>
    <col min="12812" max="12812" width="49" style="3" customWidth="1"/>
    <col min="12813" max="12813" width="41.625" style="3" customWidth="1"/>
    <col min="12814" max="12814" width="25.125" style="3" customWidth="1"/>
    <col min="12815" max="12815" width="13.875" style="3" customWidth="1"/>
    <col min="12816" max="12816" width="6.375" style="3" customWidth="1"/>
    <col min="12817" max="12817" width="16.875" style="3" customWidth="1"/>
    <col min="12818" max="12818" width="19.125" style="3" customWidth="1"/>
    <col min="12819" max="12819" width="15.625" style="3" customWidth="1"/>
    <col min="12820" max="13058" width="9" style="3"/>
    <col min="13059" max="13059" width="12.875" style="3" customWidth="1"/>
    <col min="13060" max="13060" width="18.125" style="3" customWidth="1"/>
    <col min="13061" max="13061" width="14.375" style="3" bestFit="1" customWidth="1"/>
    <col min="13062" max="13062" width="13.125" style="3" bestFit="1" customWidth="1"/>
    <col min="13063" max="13063" width="57.625" style="3" customWidth="1"/>
    <col min="13064" max="13064" width="6.125" style="3" customWidth="1"/>
    <col min="13065" max="13066" width="9.875" style="3" bestFit="1" customWidth="1"/>
    <col min="13067" max="13067" width="5.875" style="3" customWidth="1"/>
    <col min="13068" max="13068" width="49" style="3" customWidth="1"/>
    <col min="13069" max="13069" width="41.625" style="3" customWidth="1"/>
    <col min="13070" max="13070" width="25.125" style="3" customWidth="1"/>
    <col min="13071" max="13071" width="13.875" style="3" customWidth="1"/>
    <col min="13072" max="13072" width="6.375" style="3" customWidth="1"/>
    <col min="13073" max="13073" width="16.875" style="3" customWidth="1"/>
    <col min="13074" max="13074" width="19.125" style="3" customWidth="1"/>
    <col min="13075" max="13075" width="15.625" style="3" customWidth="1"/>
    <col min="13076" max="13314" width="9" style="3"/>
    <col min="13315" max="13315" width="12.875" style="3" customWidth="1"/>
    <col min="13316" max="13316" width="18.125" style="3" customWidth="1"/>
    <col min="13317" max="13317" width="14.375" style="3" bestFit="1" customWidth="1"/>
    <col min="13318" max="13318" width="13.125" style="3" bestFit="1" customWidth="1"/>
    <col min="13319" max="13319" width="57.625" style="3" customWidth="1"/>
    <col min="13320" max="13320" width="6.125" style="3" customWidth="1"/>
    <col min="13321" max="13322" width="9.875" style="3" bestFit="1" customWidth="1"/>
    <col min="13323" max="13323" width="5.875" style="3" customWidth="1"/>
    <col min="13324" max="13324" width="49" style="3" customWidth="1"/>
    <col min="13325" max="13325" width="41.625" style="3" customWidth="1"/>
    <col min="13326" max="13326" width="25.125" style="3" customWidth="1"/>
    <col min="13327" max="13327" width="13.875" style="3" customWidth="1"/>
    <col min="13328" max="13328" width="6.375" style="3" customWidth="1"/>
    <col min="13329" max="13329" width="16.875" style="3" customWidth="1"/>
    <col min="13330" max="13330" width="19.125" style="3" customWidth="1"/>
    <col min="13331" max="13331" width="15.625" style="3" customWidth="1"/>
    <col min="13332" max="13570" width="9" style="3"/>
    <col min="13571" max="13571" width="12.875" style="3" customWidth="1"/>
    <col min="13572" max="13572" width="18.125" style="3" customWidth="1"/>
    <col min="13573" max="13573" width="14.375" style="3" bestFit="1" customWidth="1"/>
    <col min="13574" max="13574" width="13.125" style="3" bestFit="1" customWidth="1"/>
    <col min="13575" max="13575" width="57.625" style="3" customWidth="1"/>
    <col min="13576" max="13576" width="6.125" style="3" customWidth="1"/>
    <col min="13577" max="13578" width="9.875" style="3" bestFit="1" customWidth="1"/>
    <col min="13579" max="13579" width="5.875" style="3" customWidth="1"/>
    <col min="13580" max="13580" width="49" style="3" customWidth="1"/>
    <col min="13581" max="13581" width="41.625" style="3" customWidth="1"/>
    <col min="13582" max="13582" width="25.125" style="3" customWidth="1"/>
    <col min="13583" max="13583" width="13.875" style="3" customWidth="1"/>
    <col min="13584" max="13584" width="6.375" style="3" customWidth="1"/>
    <col min="13585" max="13585" width="16.875" style="3" customWidth="1"/>
    <col min="13586" max="13586" width="19.125" style="3" customWidth="1"/>
    <col min="13587" max="13587" width="15.625" style="3" customWidth="1"/>
    <col min="13588" max="13826" width="9" style="3"/>
    <col min="13827" max="13827" width="12.875" style="3" customWidth="1"/>
    <col min="13828" max="13828" width="18.125" style="3" customWidth="1"/>
    <col min="13829" max="13829" width="14.375" style="3" bestFit="1" customWidth="1"/>
    <col min="13830" max="13830" width="13.125" style="3" bestFit="1" customWidth="1"/>
    <col min="13831" max="13831" width="57.625" style="3" customWidth="1"/>
    <col min="13832" max="13832" width="6.125" style="3" customWidth="1"/>
    <col min="13833" max="13834" width="9.875" style="3" bestFit="1" customWidth="1"/>
    <col min="13835" max="13835" width="5.875" style="3" customWidth="1"/>
    <col min="13836" max="13836" width="49" style="3" customWidth="1"/>
    <col min="13837" max="13837" width="41.625" style="3" customWidth="1"/>
    <col min="13838" max="13838" width="25.125" style="3" customWidth="1"/>
    <col min="13839" max="13839" width="13.875" style="3" customWidth="1"/>
    <col min="13840" max="13840" width="6.375" style="3" customWidth="1"/>
    <col min="13841" max="13841" width="16.875" style="3" customWidth="1"/>
    <col min="13842" max="13842" width="19.125" style="3" customWidth="1"/>
    <col min="13843" max="13843" width="15.625" style="3" customWidth="1"/>
    <col min="13844" max="14082" width="9" style="3"/>
    <col min="14083" max="14083" width="12.875" style="3" customWidth="1"/>
    <col min="14084" max="14084" width="18.125" style="3" customWidth="1"/>
    <col min="14085" max="14085" width="14.375" style="3" bestFit="1" customWidth="1"/>
    <col min="14086" max="14086" width="13.125" style="3" bestFit="1" customWidth="1"/>
    <col min="14087" max="14087" width="57.625" style="3" customWidth="1"/>
    <col min="14088" max="14088" width="6.125" style="3" customWidth="1"/>
    <col min="14089" max="14090" width="9.875" style="3" bestFit="1" customWidth="1"/>
    <col min="14091" max="14091" width="5.875" style="3" customWidth="1"/>
    <col min="14092" max="14092" width="49" style="3" customWidth="1"/>
    <col min="14093" max="14093" width="41.625" style="3" customWidth="1"/>
    <col min="14094" max="14094" width="25.125" style="3" customWidth="1"/>
    <col min="14095" max="14095" width="13.875" style="3" customWidth="1"/>
    <col min="14096" max="14096" width="6.375" style="3" customWidth="1"/>
    <col min="14097" max="14097" width="16.875" style="3" customWidth="1"/>
    <col min="14098" max="14098" width="19.125" style="3" customWidth="1"/>
    <col min="14099" max="14099" width="15.625" style="3" customWidth="1"/>
    <col min="14100" max="14338" width="9" style="3"/>
    <col min="14339" max="14339" width="12.875" style="3" customWidth="1"/>
    <col min="14340" max="14340" width="18.125" style="3" customWidth="1"/>
    <col min="14341" max="14341" width="14.375" style="3" bestFit="1" customWidth="1"/>
    <col min="14342" max="14342" width="13.125" style="3" bestFit="1" customWidth="1"/>
    <col min="14343" max="14343" width="57.625" style="3" customWidth="1"/>
    <col min="14344" max="14344" width="6.125" style="3" customWidth="1"/>
    <col min="14345" max="14346" width="9.875" style="3" bestFit="1" customWidth="1"/>
    <col min="14347" max="14347" width="5.875" style="3" customWidth="1"/>
    <col min="14348" max="14348" width="49" style="3" customWidth="1"/>
    <col min="14349" max="14349" width="41.625" style="3" customWidth="1"/>
    <col min="14350" max="14350" width="25.125" style="3" customWidth="1"/>
    <col min="14351" max="14351" width="13.875" style="3" customWidth="1"/>
    <col min="14352" max="14352" width="6.375" style="3" customWidth="1"/>
    <col min="14353" max="14353" width="16.875" style="3" customWidth="1"/>
    <col min="14354" max="14354" width="19.125" style="3" customWidth="1"/>
    <col min="14355" max="14355" width="15.625" style="3" customWidth="1"/>
    <col min="14356" max="14594" width="9" style="3"/>
    <col min="14595" max="14595" width="12.875" style="3" customWidth="1"/>
    <col min="14596" max="14596" width="18.125" style="3" customWidth="1"/>
    <col min="14597" max="14597" width="14.375" style="3" bestFit="1" customWidth="1"/>
    <col min="14598" max="14598" width="13.125" style="3" bestFit="1" customWidth="1"/>
    <col min="14599" max="14599" width="57.625" style="3" customWidth="1"/>
    <col min="14600" max="14600" width="6.125" style="3" customWidth="1"/>
    <col min="14601" max="14602" width="9.875" style="3" bestFit="1" customWidth="1"/>
    <col min="14603" max="14603" width="5.875" style="3" customWidth="1"/>
    <col min="14604" max="14604" width="49" style="3" customWidth="1"/>
    <col min="14605" max="14605" width="41.625" style="3" customWidth="1"/>
    <col min="14606" max="14606" width="25.125" style="3" customWidth="1"/>
    <col min="14607" max="14607" width="13.875" style="3" customWidth="1"/>
    <col min="14608" max="14608" width="6.375" style="3" customWidth="1"/>
    <col min="14609" max="14609" width="16.875" style="3" customWidth="1"/>
    <col min="14610" max="14610" width="19.125" style="3" customWidth="1"/>
    <col min="14611" max="14611" width="15.625" style="3" customWidth="1"/>
    <col min="14612" max="14850" width="9" style="3"/>
    <col min="14851" max="14851" width="12.875" style="3" customWidth="1"/>
    <col min="14852" max="14852" width="18.125" style="3" customWidth="1"/>
    <col min="14853" max="14853" width="14.375" style="3" bestFit="1" customWidth="1"/>
    <col min="14854" max="14854" width="13.125" style="3" bestFit="1" customWidth="1"/>
    <col min="14855" max="14855" width="57.625" style="3" customWidth="1"/>
    <col min="14856" max="14856" width="6.125" style="3" customWidth="1"/>
    <col min="14857" max="14858" width="9.875" style="3" bestFit="1" customWidth="1"/>
    <col min="14859" max="14859" width="5.875" style="3" customWidth="1"/>
    <col min="14860" max="14860" width="49" style="3" customWidth="1"/>
    <col min="14861" max="14861" width="41.625" style="3" customWidth="1"/>
    <col min="14862" max="14862" width="25.125" style="3" customWidth="1"/>
    <col min="14863" max="14863" width="13.875" style="3" customWidth="1"/>
    <col min="14864" max="14864" width="6.375" style="3" customWidth="1"/>
    <col min="14865" max="14865" width="16.875" style="3" customWidth="1"/>
    <col min="14866" max="14866" width="19.125" style="3" customWidth="1"/>
    <col min="14867" max="14867" width="15.625" style="3" customWidth="1"/>
    <col min="14868" max="15106" width="9" style="3"/>
    <col min="15107" max="15107" width="12.875" style="3" customWidth="1"/>
    <col min="15108" max="15108" width="18.125" style="3" customWidth="1"/>
    <col min="15109" max="15109" width="14.375" style="3" bestFit="1" customWidth="1"/>
    <col min="15110" max="15110" width="13.125" style="3" bestFit="1" customWidth="1"/>
    <col min="15111" max="15111" width="57.625" style="3" customWidth="1"/>
    <col min="15112" max="15112" width="6.125" style="3" customWidth="1"/>
    <col min="15113" max="15114" width="9.875" style="3" bestFit="1" customWidth="1"/>
    <col min="15115" max="15115" width="5.875" style="3" customWidth="1"/>
    <col min="15116" max="15116" width="49" style="3" customWidth="1"/>
    <col min="15117" max="15117" width="41.625" style="3" customWidth="1"/>
    <col min="15118" max="15118" width="25.125" style="3" customWidth="1"/>
    <col min="15119" max="15119" width="13.875" style="3" customWidth="1"/>
    <col min="15120" max="15120" width="6.375" style="3" customWidth="1"/>
    <col min="15121" max="15121" width="16.875" style="3" customWidth="1"/>
    <col min="15122" max="15122" width="19.125" style="3" customWidth="1"/>
    <col min="15123" max="15123" width="15.625" style="3" customWidth="1"/>
    <col min="15124" max="15362" width="9" style="3"/>
    <col min="15363" max="15363" width="12.875" style="3" customWidth="1"/>
    <col min="15364" max="15364" width="18.125" style="3" customWidth="1"/>
    <col min="15365" max="15365" width="14.375" style="3" bestFit="1" customWidth="1"/>
    <col min="15366" max="15366" width="13.125" style="3" bestFit="1" customWidth="1"/>
    <col min="15367" max="15367" width="57.625" style="3" customWidth="1"/>
    <col min="15368" max="15368" width="6.125" style="3" customWidth="1"/>
    <col min="15369" max="15370" width="9.875" style="3" bestFit="1" customWidth="1"/>
    <col min="15371" max="15371" width="5.875" style="3" customWidth="1"/>
    <col min="15372" max="15372" width="49" style="3" customWidth="1"/>
    <col min="15373" max="15373" width="41.625" style="3" customWidth="1"/>
    <col min="15374" max="15374" width="25.125" style="3" customWidth="1"/>
    <col min="15375" max="15375" width="13.875" style="3" customWidth="1"/>
    <col min="15376" max="15376" width="6.375" style="3" customWidth="1"/>
    <col min="15377" max="15377" width="16.875" style="3" customWidth="1"/>
    <col min="15378" max="15378" width="19.125" style="3" customWidth="1"/>
    <col min="15379" max="15379" width="15.625" style="3" customWidth="1"/>
    <col min="15380" max="15618" width="9" style="3"/>
    <col min="15619" max="15619" width="12.875" style="3" customWidth="1"/>
    <col min="15620" max="15620" width="18.125" style="3" customWidth="1"/>
    <col min="15621" max="15621" width="14.375" style="3" bestFit="1" customWidth="1"/>
    <col min="15622" max="15622" width="13.125" style="3" bestFit="1" customWidth="1"/>
    <col min="15623" max="15623" width="57.625" style="3" customWidth="1"/>
    <col min="15624" max="15624" width="6.125" style="3" customWidth="1"/>
    <col min="15625" max="15626" width="9.875" style="3" bestFit="1" customWidth="1"/>
    <col min="15627" max="15627" width="5.875" style="3" customWidth="1"/>
    <col min="15628" max="15628" width="49" style="3" customWidth="1"/>
    <col min="15629" max="15629" width="41.625" style="3" customWidth="1"/>
    <col min="15630" max="15630" width="25.125" style="3" customWidth="1"/>
    <col min="15631" max="15631" width="13.875" style="3" customWidth="1"/>
    <col min="15632" max="15632" width="6.375" style="3" customWidth="1"/>
    <col min="15633" max="15633" width="16.875" style="3" customWidth="1"/>
    <col min="15634" max="15634" width="19.125" style="3" customWidth="1"/>
    <col min="15635" max="15635" width="15.625" style="3" customWidth="1"/>
    <col min="15636" max="15874" width="9" style="3"/>
    <col min="15875" max="15875" width="12.875" style="3" customWidth="1"/>
    <col min="15876" max="15876" width="18.125" style="3" customWidth="1"/>
    <col min="15877" max="15877" width="14.375" style="3" bestFit="1" customWidth="1"/>
    <col min="15878" max="15878" width="13.125" style="3" bestFit="1" customWidth="1"/>
    <col min="15879" max="15879" width="57.625" style="3" customWidth="1"/>
    <col min="15880" max="15880" width="6.125" style="3" customWidth="1"/>
    <col min="15881" max="15882" width="9.875" style="3" bestFit="1" customWidth="1"/>
    <col min="15883" max="15883" width="5.875" style="3" customWidth="1"/>
    <col min="15884" max="15884" width="49" style="3" customWidth="1"/>
    <col min="15885" max="15885" width="41.625" style="3" customWidth="1"/>
    <col min="15886" max="15886" width="25.125" style="3" customWidth="1"/>
    <col min="15887" max="15887" width="13.875" style="3" customWidth="1"/>
    <col min="15888" max="15888" width="6.375" style="3" customWidth="1"/>
    <col min="15889" max="15889" width="16.875" style="3" customWidth="1"/>
    <col min="15890" max="15890" width="19.125" style="3" customWidth="1"/>
    <col min="15891" max="15891" width="15.625" style="3" customWidth="1"/>
    <col min="15892" max="16130" width="9" style="3"/>
    <col min="16131" max="16131" width="12.875" style="3" customWidth="1"/>
    <col min="16132" max="16132" width="18.125" style="3" customWidth="1"/>
    <col min="16133" max="16133" width="14.375" style="3" bestFit="1" customWidth="1"/>
    <col min="16134" max="16134" width="13.125" style="3" bestFit="1" customWidth="1"/>
    <col min="16135" max="16135" width="57.625" style="3" customWidth="1"/>
    <col min="16136" max="16136" width="6.125" style="3" customWidth="1"/>
    <col min="16137" max="16138" width="9.875" style="3" bestFit="1" customWidth="1"/>
    <col min="16139" max="16139" width="5.875" style="3" customWidth="1"/>
    <col min="16140" max="16140" width="49" style="3" customWidth="1"/>
    <col min="16141" max="16141" width="41.625" style="3" customWidth="1"/>
    <col min="16142" max="16142" width="25.125" style="3" customWidth="1"/>
    <col min="16143" max="16143" width="13.875" style="3" customWidth="1"/>
    <col min="16144" max="16144" width="6.375" style="3" customWidth="1"/>
    <col min="16145" max="16145" width="16.875" style="3" customWidth="1"/>
    <col min="16146" max="16146" width="19.125" style="3" customWidth="1"/>
    <col min="16147" max="16147" width="15.625" style="3" customWidth="1"/>
    <col min="16148" max="16384" width="9" style="3"/>
  </cols>
  <sheetData>
    <row r="2" spans="1:19" ht="20.100000000000001" customHeight="1">
      <c r="D2" s="1" t="s">
        <v>0</v>
      </c>
      <c r="E2" s="1"/>
      <c r="F2" s="1"/>
      <c r="G2" s="2" t="s">
        <v>2913</v>
      </c>
      <c r="I2" s="4" t="s">
        <v>2</v>
      </c>
      <c r="J2" s="5"/>
      <c r="K2" s="6"/>
      <c r="L2" s="125">
        <f>SUM(J:J)</f>
        <v>122859</v>
      </c>
    </row>
    <row r="3" spans="1:19" ht="20.100000000000001" customHeight="1">
      <c r="D3" s="1" t="s">
        <v>3</v>
      </c>
      <c r="E3" s="1"/>
      <c r="F3" s="1"/>
      <c r="G3" s="14" t="s">
        <v>2914</v>
      </c>
    </row>
    <row r="4" spans="1:19" ht="20.100000000000001" customHeight="1">
      <c r="D4" s="1" t="s">
        <v>5</v>
      </c>
      <c r="E4" s="1"/>
      <c r="F4" s="1"/>
      <c r="G4" s="1132" t="s">
        <v>2915</v>
      </c>
      <c r="J4" s="1154"/>
      <c r="L4" s="1133" t="s">
        <v>2916</v>
      </c>
      <c r="M4" s="1134"/>
    </row>
    <row r="5" spans="1:19" ht="20.100000000000001" customHeight="1">
      <c r="D5" s="1" t="s">
        <v>6</v>
      </c>
      <c r="E5" s="1"/>
      <c r="F5" s="1"/>
      <c r="G5" s="15">
        <v>44663</v>
      </c>
      <c r="L5" s="1135"/>
      <c r="M5" s="1136"/>
    </row>
    <row r="6" spans="1:19" ht="20.100000000000001" customHeight="1">
      <c r="D6" s="1" t="s">
        <v>8</v>
      </c>
      <c r="E6" s="1"/>
      <c r="F6" s="1"/>
      <c r="G6" s="15">
        <v>44665</v>
      </c>
      <c r="L6" s="127"/>
      <c r="M6" s="128"/>
    </row>
    <row r="7" spans="1:19" ht="20.100000000000001" customHeight="1">
      <c r="D7" s="129"/>
      <c r="E7" s="129"/>
      <c r="F7" s="129"/>
      <c r="G7" s="130"/>
      <c r="L7" s="127"/>
      <c r="M7" s="128"/>
      <c r="N7" s="131"/>
    </row>
    <row r="9" spans="1:19" s="9" customFormat="1" ht="19.7" customHeight="1">
      <c r="D9" s="16" t="s">
        <v>9</v>
      </c>
      <c r="E9" s="16" t="s">
        <v>10</v>
      </c>
      <c r="F9" s="16" t="s">
        <v>11</v>
      </c>
      <c r="G9" s="17" t="s">
        <v>12</v>
      </c>
      <c r="H9" s="17" t="s">
        <v>13</v>
      </c>
      <c r="I9" s="295" t="s">
        <v>14</v>
      </c>
      <c r="J9" s="676" t="s">
        <v>15</v>
      </c>
      <c r="K9" s="18" t="s">
        <v>16</v>
      </c>
      <c r="L9" s="17" t="s">
        <v>17</v>
      </c>
      <c r="M9" s="17" t="s">
        <v>18</v>
      </c>
      <c r="N9" s="17" t="s">
        <v>19</v>
      </c>
      <c r="O9" s="19" t="s">
        <v>20</v>
      </c>
      <c r="P9" s="16" t="s">
        <v>21</v>
      </c>
      <c r="Q9" s="17" t="s">
        <v>22</v>
      </c>
      <c r="R9" s="19" t="s">
        <v>23</v>
      </c>
      <c r="S9" s="21" t="s">
        <v>24</v>
      </c>
    </row>
    <row r="10" spans="1:19" s="9" customFormat="1" ht="19.7" customHeight="1">
      <c r="A10" s="1137"/>
      <c r="B10" s="1137"/>
      <c r="C10" s="1138"/>
      <c r="D10" s="16"/>
      <c r="E10" s="16"/>
      <c r="F10" s="16"/>
      <c r="G10" s="145"/>
      <c r="H10" s="17"/>
      <c r="I10" s="52"/>
      <c r="J10" s="1155"/>
      <c r="K10" s="18"/>
      <c r="L10" s="54"/>
      <c r="M10" s="53"/>
      <c r="N10" s="16"/>
      <c r="O10" s="19"/>
      <c r="P10" s="16"/>
      <c r="Q10" s="56"/>
      <c r="R10" s="56"/>
      <c r="S10" s="21"/>
    </row>
    <row r="11" spans="1:19" s="9" customFormat="1" ht="19.7" customHeight="1">
      <c r="A11" s="1137"/>
      <c r="B11" s="1137"/>
      <c r="C11" s="1138"/>
      <c r="D11" s="16"/>
      <c r="E11" s="16"/>
      <c r="F11" s="16"/>
      <c r="G11" s="145"/>
      <c r="H11" s="17"/>
      <c r="I11" s="52"/>
      <c r="J11" s="1155"/>
      <c r="K11" s="18"/>
      <c r="L11" s="54"/>
      <c r="M11" s="53"/>
      <c r="N11" s="16"/>
      <c r="O11" s="19"/>
      <c r="P11" s="16"/>
      <c r="Q11" s="56"/>
      <c r="R11" s="56"/>
      <c r="S11" s="21"/>
    </row>
    <row r="12" spans="1:19" s="9" customFormat="1" ht="19.7" customHeight="1">
      <c r="A12" s="1137"/>
      <c r="B12" s="1137"/>
      <c r="C12" s="1138"/>
      <c r="D12" s="1139" t="s">
        <v>2927</v>
      </c>
      <c r="E12" s="1140"/>
      <c r="F12" s="1140"/>
      <c r="G12" s="1141"/>
      <c r="H12" s="17"/>
      <c r="I12" s="52"/>
      <c r="J12" s="1155"/>
      <c r="K12" s="18"/>
      <c r="L12" s="54"/>
      <c r="M12" s="53"/>
      <c r="N12" s="16"/>
      <c r="O12" s="19"/>
      <c r="P12" s="16"/>
      <c r="Q12" s="56"/>
      <c r="R12" s="56"/>
      <c r="S12" s="21"/>
    </row>
    <row r="13" spans="1:19" s="9" customFormat="1" ht="19.7" customHeight="1">
      <c r="A13" s="1156" t="s">
        <v>1372</v>
      </c>
      <c r="B13" s="1137"/>
      <c r="C13" s="1157"/>
      <c r="D13" s="16">
        <f>+D7+1</f>
        <v>1</v>
      </c>
      <c r="E13" s="1158" t="s">
        <v>1304</v>
      </c>
      <c r="F13" s="1159" t="s">
        <v>100</v>
      </c>
      <c r="G13" s="1160" t="s">
        <v>2928</v>
      </c>
      <c r="H13" s="1161">
        <v>1</v>
      </c>
      <c r="I13" s="1162">
        <v>4291</v>
      </c>
      <c r="J13" s="520">
        <f t="shared" ref="J13:J30" si="0">H13*I13</f>
        <v>4291</v>
      </c>
      <c r="K13" s="720"/>
      <c r="L13" s="173" t="s">
        <v>2929</v>
      </c>
      <c r="M13" s="53"/>
      <c r="N13" s="16"/>
      <c r="O13" s="19">
        <v>44651</v>
      </c>
      <c r="P13" s="16"/>
      <c r="Q13" s="56"/>
      <c r="R13" s="56" t="s">
        <v>2930</v>
      </c>
      <c r="S13" s="21"/>
    </row>
    <row r="14" spans="1:19" s="9" customFormat="1" ht="19.7" customHeight="1">
      <c r="A14" s="1156" t="s">
        <v>1375</v>
      </c>
      <c r="B14" s="1137"/>
      <c r="C14" s="1157"/>
      <c r="D14" s="16">
        <f>+D13+1</f>
        <v>2</v>
      </c>
      <c r="E14" s="877" t="s">
        <v>178</v>
      </c>
      <c r="F14" s="877" t="s">
        <v>178</v>
      </c>
      <c r="G14" s="905" t="s">
        <v>2931</v>
      </c>
      <c r="H14" s="880"/>
      <c r="I14" s="1163">
        <v>23</v>
      </c>
      <c r="J14" s="520">
        <f t="shared" si="0"/>
        <v>0</v>
      </c>
      <c r="K14" s="720"/>
      <c r="L14" s="510" t="s">
        <v>2932</v>
      </c>
      <c r="M14" s="53"/>
      <c r="N14" s="16"/>
      <c r="O14" s="19"/>
      <c r="P14" s="16"/>
      <c r="Q14" s="56"/>
      <c r="R14" s="56"/>
      <c r="S14" s="21"/>
    </row>
    <row r="15" spans="1:19" s="9" customFormat="1" ht="19.7" customHeight="1">
      <c r="A15" s="1156" t="s">
        <v>1375</v>
      </c>
      <c r="B15" s="1137"/>
      <c r="C15" s="1157"/>
      <c r="D15" s="16">
        <f t="shared" ref="D15:D26" si="1">+D14+1</f>
        <v>3</v>
      </c>
      <c r="E15" s="877" t="s">
        <v>178</v>
      </c>
      <c r="F15" s="877" t="s">
        <v>178</v>
      </c>
      <c r="G15" s="905" t="s">
        <v>1309</v>
      </c>
      <c r="H15" s="1164"/>
      <c r="I15" s="1163">
        <v>119</v>
      </c>
      <c r="J15" s="520">
        <f t="shared" si="0"/>
        <v>0</v>
      </c>
      <c r="K15" s="720"/>
      <c r="L15" s="510" t="s">
        <v>2933</v>
      </c>
      <c r="M15" s="53"/>
      <c r="N15" s="16"/>
      <c r="O15" s="19"/>
      <c r="P15" s="16"/>
      <c r="Q15" s="56"/>
      <c r="R15" s="56"/>
      <c r="S15" s="21"/>
    </row>
    <row r="16" spans="1:19" s="9" customFormat="1" ht="19.7" customHeight="1">
      <c r="A16" s="1156" t="s">
        <v>1375</v>
      </c>
      <c r="B16" s="1137"/>
      <c r="C16" s="1157"/>
      <c r="D16" s="16">
        <f t="shared" si="1"/>
        <v>4</v>
      </c>
      <c r="E16" s="16" t="s">
        <v>178</v>
      </c>
      <c r="F16" s="16" t="s">
        <v>178</v>
      </c>
      <c r="G16" s="145" t="s">
        <v>2934</v>
      </c>
      <c r="H16" s="383">
        <v>4</v>
      </c>
      <c r="I16" s="520">
        <v>460</v>
      </c>
      <c r="J16" s="520">
        <f t="shared" si="0"/>
        <v>1840</v>
      </c>
      <c r="K16" s="720"/>
      <c r="L16" s="510" t="s">
        <v>2531</v>
      </c>
      <c r="M16" s="53"/>
      <c r="N16" s="16"/>
      <c r="O16" s="19">
        <v>44651</v>
      </c>
      <c r="P16" s="16"/>
      <c r="Q16" s="56"/>
      <c r="R16" s="56" t="s">
        <v>2930</v>
      </c>
      <c r="S16" s="21"/>
    </row>
    <row r="17" spans="1:19" s="9" customFormat="1" ht="19.7" customHeight="1">
      <c r="A17" s="1156" t="s">
        <v>1372</v>
      </c>
      <c r="B17" s="1137"/>
      <c r="C17" s="1157"/>
      <c r="D17" s="16">
        <f t="shared" si="1"/>
        <v>5</v>
      </c>
      <c r="E17" s="1158" t="s">
        <v>1304</v>
      </c>
      <c r="F17" s="1158" t="s">
        <v>178</v>
      </c>
      <c r="G17" s="1165" t="s">
        <v>2935</v>
      </c>
      <c r="H17" s="1166">
        <v>1</v>
      </c>
      <c r="I17" s="1167">
        <v>8216</v>
      </c>
      <c r="J17" s="1168">
        <f t="shared" si="0"/>
        <v>8216</v>
      </c>
      <c r="K17" s="464"/>
      <c r="L17" s="54" t="s">
        <v>2936</v>
      </c>
      <c r="M17" s="53"/>
      <c r="N17" s="16"/>
      <c r="O17" s="19">
        <v>44651</v>
      </c>
      <c r="P17" s="16"/>
      <c r="Q17" s="56"/>
      <c r="R17" s="56" t="s">
        <v>2930</v>
      </c>
      <c r="S17" s="21"/>
    </row>
    <row r="18" spans="1:19" s="9" customFormat="1" ht="19.7" customHeight="1">
      <c r="A18" s="1156" t="s">
        <v>1375</v>
      </c>
      <c r="B18" s="1137"/>
      <c r="C18" s="1157"/>
      <c r="D18" s="16">
        <f t="shared" si="1"/>
        <v>6</v>
      </c>
      <c r="E18" s="16" t="s">
        <v>178</v>
      </c>
      <c r="F18" s="16" t="s">
        <v>178</v>
      </c>
      <c r="G18" s="202" t="s">
        <v>2937</v>
      </c>
      <c r="H18" s="1169">
        <v>10</v>
      </c>
      <c r="I18" s="1043">
        <v>27</v>
      </c>
      <c r="J18" s="1168">
        <f t="shared" si="0"/>
        <v>270</v>
      </c>
      <c r="K18" s="464"/>
      <c r="L18" s="510" t="s">
        <v>2938</v>
      </c>
      <c r="M18" s="53"/>
      <c r="N18" s="16"/>
      <c r="O18" s="19">
        <v>44651</v>
      </c>
      <c r="P18" s="16"/>
      <c r="Q18" s="56"/>
      <c r="R18" s="56" t="s">
        <v>2930</v>
      </c>
      <c r="S18" s="21"/>
    </row>
    <row r="19" spans="1:19" s="9" customFormat="1" ht="19.7" customHeight="1">
      <c r="A19" s="1156" t="s">
        <v>1375</v>
      </c>
      <c r="B19" s="1137"/>
      <c r="C19" s="1157"/>
      <c r="D19" s="16">
        <f t="shared" si="1"/>
        <v>7</v>
      </c>
      <c r="E19" s="16" t="s">
        <v>178</v>
      </c>
      <c r="F19" s="16" t="s">
        <v>178</v>
      </c>
      <c r="G19" s="145" t="s">
        <v>2939</v>
      </c>
      <c r="H19" s="383">
        <v>1</v>
      </c>
      <c r="I19" s="520">
        <v>212</v>
      </c>
      <c r="J19" s="1168">
        <f t="shared" si="0"/>
        <v>212</v>
      </c>
      <c r="K19" s="464"/>
      <c r="L19" s="510" t="s">
        <v>265</v>
      </c>
      <c r="M19" s="53"/>
      <c r="N19" s="16"/>
      <c r="O19" s="19">
        <v>44651</v>
      </c>
      <c r="P19" s="16"/>
      <c r="Q19" s="56"/>
      <c r="R19" s="56" t="s">
        <v>2930</v>
      </c>
      <c r="S19" s="21"/>
    </row>
    <row r="20" spans="1:19" s="9" customFormat="1" ht="19.7" customHeight="1">
      <c r="A20" s="1156" t="s">
        <v>1375</v>
      </c>
      <c r="B20" s="1137"/>
      <c r="C20" s="1157"/>
      <c r="D20" s="16">
        <f t="shared" si="1"/>
        <v>8</v>
      </c>
      <c r="E20" s="16" t="s">
        <v>178</v>
      </c>
      <c r="F20" s="16" t="s">
        <v>178</v>
      </c>
      <c r="G20" s="145" t="s">
        <v>2940</v>
      </c>
      <c r="H20" s="383">
        <v>4</v>
      </c>
      <c r="I20" s="520">
        <v>169</v>
      </c>
      <c r="J20" s="1168">
        <f t="shared" si="0"/>
        <v>676</v>
      </c>
      <c r="K20" s="464"/>
      <c r="L20" s="510" t="s">
        <v>1270</v>
      </c>
      <c r="M20" s="53"/>
      <c r="N20" s="16"/>
      <c r="O20" s="19">
        <v>44651</v>
      </c>
      <c r="P20" s="16"/>
      <c r="Q20" s="56"/>
      <c r="R20" s="56" t="s">
        <v>2930</v>
      </c>
      <c r="S20" s="21"/>
    </row>
    <row r="21" spans="1:19" s="9" customFormat="1" ht="18" customHeight="1">
      <c r="A21" s="1156" t="s">
        <v>1398</v>
      </c>
      <c r="B21" s="1137"/>
      <c r="C21" s="1157"/>
      <c r="D21" s="16">
        <f t="shared" si="1"/>
        <v>9</v>
      </c>
      <c r="E21" s="1158" t="s">
        <v>1304</v>
      </c>
      <c r="F21" s="1158" t="s">
        <v>178</v>
      </c>
      <c r="G21" s="1170" t="s">
        <v>2941</v>
      </c>
      <c r="H21" s="1171">
        <v>1</v>
      </c>
      <c r="I21" s="1172">
        <v>2360</v>
      </c>
      <c r="J21" s="52">
        <f t="shared" si="0"/>
        <v>2360</v>
      </c>
      <c r="K21" s="18"/>
      <c r="L21" s="146" t="s">
        <v>2942</v>
      </c>
      <c r="M21" s="53"/>
      <c r="N21" s="16"/>
      <c r="O21" s="19">
        <v>44651</v>
      </c>
      <c r="P21" s="16"/>
      <c r="Q21" s="56"/>
      <c r="R21" s="56" t="s">
        <v>2930</v>
      </c>
      <c r="S21" s="21"/>
    </row>
    <row r="22" spans="1:19" s="9" customFormat="1" ht="18" customHeight="1">
      <c r="A22" s="1156" t="s">
        <v>1375</v>
      </c>
      <c r="B22" s="1137"/>
      <c r="C22" s="1157"/>
      <c r="D22" s="16">
        <f t="shared" si="1"/>
        <v>10</v>
      </c>
      <c r="E22" s="877" t="s">
        <v>178</v>
      </c>
      <c r="F22" s="877" t="s">
        <v>178</v>
      </c>
      <c r="G22" s="905" t="s">
        <v>2931</v>
      </c>
      <c r="H22" s="880"/>
      <c r="I22" s="1163">
        <v>27</v>
      </c>
      <c r="J22" s="1168">
        <f t="shared" si="0"/>
        <v>0</v>
      </c>
      <c r="K22" s="464"/>
      <c r="L22" s="510" t="s">
        <v>2943</v>
      </c>
      <c r="M22" s="53"/>
      <c r="N22" s="16"/>
      <c r="O22" s="19"/>
      <c r="P22" s="16"/>
      <c r="Q22" s="56"/>
      <c r="R22" s="56"/>
      <c r="S22" s="21"/>
    </row>
    <row r="23" spans="1:19" s="9" customFormat="1" ht="18" customHeight="1">
      <c r="A23" s="1156" t="s">
        <v>1375</v>
      </c>
      <c r="B23" s="1137"/>
      <c r="C23" s="1157"/>
      <c r="D23" s="16">
        <f t="shared" si="1"/>
        <v>11</v>
      </c>
      <c r="E23" s="877" t="s">
        <v>178</v>
      </c>
      <c r="F23" s="877" t="s">
        <v>178</v>
      </c>
      <c r="G23" s="905" t="s">
        <v>2944</v>
      </c>
      <c r="H23" s="880"/>
      <c r="I23" s="1163">
        <v>27</v>
      </c>
      <c r="J23" s="1168">
        <f t="shared" si="0"/>
        <v>0</v>
      </c>
      <c r="K23" s="464"/>
      <c r="L23" s="510" t="s">
        <v>2945</v>
      </c>
      <c r="M23" s="53"/>
      <c r="N23" s="16"/>
      <c r="O23" s="19"/>
      <c r="P23" s="16"/>
      <c r="Q23" s="56"/>
      <c r="R23" s="56"/>
      <c r="S23" s="21"/>
    </row>
    <row r="24" spans="1:19" s="9" customFormat="1" ht="18" customHeight="1">
      <c r="A24" s="1156" t="s">
        <v>1375</v>
      </c>
      <c r="B24" s="1137"/>
      <c r="C24" s="1157"/>
      <c r="D24" s="16">
        <f t="shared" si="1"/>
        <v>12</v>
      </c>
      <c r="E24" s="16" t="s">
        <v>178</v>
      </c>
      <c r="F24" s="16" t="s">
        <v>178</v>
      </c>
      <c r="G24" s="177" t="s">
        <v>2036</v>
      </c>
      <c r="H24" s="465">
        <v>4</v>
      </c>
      <c r="I24" s="520">
        <v>169</v>
      </c>
      <c r="J24" s="280">
        <f t="shared" si="0"/>
        <v>676</v>
      </c>
      <c r="K24" s="677"/>
      <c r="L24" s="177" t="s">
        <v>2037</v>
      </c>
      <c r="M24" s="53"/>
      <c r="N24" s="16"/>
      <c r="O24" s="19">
        <v>44651</v>
      </c>
      <c r="P24" s="16"/>
      <c r="Q24" s="56"/>
      <c r="R24" s="56" t="s">
        <v>2930</v>
      </c>
      <c r="S24" s="21"/>
    </row>
    <row r="25" spans="1:19" s="9" customFormat="1" ht="18" customHeight="1">
      <c r="A25" s="1156" t="s">
        <v>1375</v>
      </c>
      <c r="B25" s="1137"/>
      <c r="C25" s="1157"/>
      <c r="D25" s="16">
        <f t="shared" si="1"/>
        <v>13</v>
      </c>
      <c r="E25" s="59" t="s">
        <v>178</v>
      </c>
      <c r="F25" s="59" t="s">
        <v>178</v>
      </c>
      <c r="G25" s="62" t="s">
        <v>2946</v>
      </c>
      <c r="H25" s="64">
        <v>1</v>
      </c>
      <c r="I25" s="60">
        <v>960</v>
      </c>
      <c r="J25" s="1173">
        <f t="shared" si="0"/>
        <v>960</v>
      </c>
      <c r="K25" s="61"/>
      <c r="L25" s="62" t="s">
        <v>2476</v>
      </c>
      <c r="M25" s="53"/>
      <c r="N25" s="16"/>
      <c r="O25" s="19">
        <v>44651</v>
      </c>
      <c r="P25" s="16"/>
      <c r="Q25" s="56"/>
      <c r="R25" s="56" t="s">
        <v>2930</v>
      </c>
      <c r="S25" s="21"/>
    </row>
    <row r="26" spans="1:19" s="9" customFormat="1" ht="18" customHeight="1">
      <c r="A26" s="1156" t="s">
        <v>1375</v>
      </c>
      <c r="B26" s="1137"/>
      <c r="C26" s="1157"/>
      <c r="D26" s="16">
        <f t="shared" si="1"/>
        <v>14</v>
      </c>
      <c r="E26" s="59" t="s">
        <v>178</v>
      </c>
      <c r="F26" s="59" t="s">
        <v>178</v>
      </c>
      <c r="G26" s="1174" t="s">
        <v>2947</v>
      </c>
      <c r="H26" s="735">
        <v>1</v>
      </c>
      <c r="I26" s="1175">
        <v>1580</v>
      </c>
      <c r="J26" s="520">
        <f t="shared" si="0"/>
        <v>1580</v>
      </c>
      <c r="K26" s="737"/>
      <c r="L26" s="738" t="s">
        <v>2948</v>
      </c>
      <c r="M26" s="53"/>
      <c r="N26" s="16"/>
      <c r="O26" s="19">
        <v>44651</v>
      </c>
      <c r="P26" s="16"/>
      <c r="Q26" s="56"/>
      <c r="R26" s="56" t="s">
        <v>2930</v>
      </c>
      <c r="S26" s="21"/>
    </row>
    <row r="27" spans="1:19" s="9" customFormat="1" ht="19.7" customHeight="1">
      <c r="A27" s="1156" t="s">
        <v>1375</v>
      </c>
      <c r="B27" s="1137"/>
      <c r="C27" s="1157"/>
      <c r="D27" s="16">
        <f>+D26+1</f>
        <v>15</v>
      </c>
      <c r="E27" s="877" t="s">
        <v>178</v>
      </c>
      <c r="F27" s="877" t="s">
        <v>178</v>
      </c>
      <c r="G27" s="905" t="s">
        <v>2937</v>
      </c>
      <c r="H27" s="880"/>
      <c r="I27" s="1163">
        <v>27</v>
      </c>
      <c r="J27" s="1168">
        <f t="shared" si="0"/>
        <v>0</v>
      </c>
      <c r="K27" s="464"/>
      <c r="L27" s="510" t="s">
        <v>2943</v>
      </c>
      <c r="M27" s="53" t="s">
        <v>2949</v>
      </c>
      <c r="N27" s="16"/>
      <c r="O27" s="19"/>
      <c r="P27" s="16"/>
      <c r="Q27" s="56"/>
      <c r="R27" s="56"/>
      <c r="S27" s="21"/>
    </row>
    <row r="28" spans="1:19" s="9" customFormat="1" ht="19.7" customHeight="1">
      <c r="A28" s="1156" t="s">
        <v>1398</v>
      </c>
      <c r="B28" s="1137"/>
      <c r="C28" s="1157"/>
      <c r="D28" s="16">
        <f>+D27+1</f>
        <v>16</v>
      </c>
      <c r="E28" s="1158" t="s">
        <v>1304</v>
      </c>
      <c r="F28" s="1158" t="s">
        <v>178</v>
      </c>
      <c r="G28" s="1176" t="s">
        <v>2950</v>
      </c>
      <c r="H28" s="1177">
        <v>1</v>
      </c>
      <c r="I28" s="1178">
        <v>2330</v>
      </c>
      <c r="J28" s="1168">
        <f t="shared" si="0"/>
        <v>2330</v>
      </c>
      <c r="K28" s="1179"/>
      <c r="L28" s="749" t="s">
        <v>2951</v>
      </c>
      <c r="M28" s="53"/>
      <c r="N28" s="16"/>
      <c r="O28" s="19">
        <v>44651</v>
      </c>
      <c r="P28" s="16"/>
      <c r="Q28" s="56"/>
      <c r="R28" s="56" t="s">
        <v>2930</v>
      </c>
      <c r="S28" s="21"/>
    </row>
    <row r="29" spans="1:19" s="9" customFormat="1" ht="19.7" customHeight="1">
      <c r="A29" s="1156" t="s">
        <v>1375</v>
      </c>
      <c r="B29" s="1137"/>
      <c r="C29" s="1157"/>
      <c r="D29" s="16">
        <f>+D28+1</f>
        <v>17</v>
      </c>
      <c r="E29" s="64" t="s">
        <v>178</v>
      </c>
      <c r="F29" s="64" t="s">
        <v>178</v>
      </c>
      <c r="G29" s="1180" t="s">
        <v>2952</v>
      </c>
      <c r="H29" s="618">
        <v>10</v>
      </c>
      <c r="I29" s="1043">
        <v>23</v>
      </c>
      <c r="J29" s="520">
        <f t="shared" si="0"/>
        <v>230</v>
      </c>
      <c r="K29" s="286"/>
      <c r="L29" s="510" t="s">
        <v>2953</v>
      </c>
      <c r="M29" s="53"/>
      <c r="N29" s="16"/>
      <c r="O29" s="19">
        <v>44651</v>
      </c>
      <c r="P29" s="16"/>
      <c r="Q29" s="56"/>
      <c r="R29" s="56" t="s">
        <v>2930</v>
      </c>
      <c r="S29" s="21"/>
    </row>
    <row r="30" spans="1:19" s="9" customFormat="1" ht="19.7" customHeight="1">
      <c r="A30" s="1156" t="s">
        <v>1375</v>
      </c>
      <c r="B30" s="1137"/>
      <c r="C30" s="1157"/>
      <c r="D30" s="16">
        <f>+D29+1</f>
        <v>18</v>
      </c>
      <c r="E30" s="385" t="s">
        <v>178</v>
      </c>
      <c r="F30" s="385" t="s">
        <v>178</v>
      </c>
      <c r="G30" s="145" t="s">
        <v>2954</v>
      </c>
      <c r="H30" s="17">
        <v>10</v>
      </c>
      <c r="I30" s="52">
        <v>41</v>
      </c>
      <c r="J30" s="1181">
        <f t="shared" si="0"/>
        <v>410</v>
      </c>
      <c r="K30" s="18"/>
      <c r="L30" s="433" t="s">
        <v>2955</v>
      </c>
      <c r="M30" s="53"/>
      <c r="N30" s="16"/>
      <c r="O30" s="19">
        <v>44651</v>
      </c>
      <c r="P30" s="16"/>
      <c r="Q30" s="56"/>
      <c r="R30" s="56" t="s">
        <v>2930</v>
      </c>
      <c r="S30" s="21"/>
    </row>
    <row r="31" spans="1:19" s="9" customFormat="1" ht="19.7" customHeight="1">
      <c r="A31" s="1137"/>
      <c r="B31" s="1137"/>
      <c r="C31" s="1138"/>
      <c r="D31" s="16"/>
      <c r="E31" s="59"/>
      <c r="F31" s="59"/>
      <c r="G31" s="734"/>
      <c r="H31" s="735"/>
      <c r="I31" s="1175"/>
      <c r="J31" s="520"/>
      <c r="K31" s="278"/>
      <c r="L31" s="146"/>
      <c r="M31" s="53"/>
      <c r="N31" s="16"/>
      <c r="O31" s="19"/>
      <c r="P31" s="16"/>
      <c r="Q31" s="56"/>
      <c r="R31" s="56"/>
      <c r="S31" s="21"/>
    </row>
    <row r="32" spans="1:19" s="9" customFormat="1" ht="19.7" customHeight="1">
      <c r="A32" s="1137"/>
      <c r="B32" s="1137"/>
      <c r="C32" s="1138"/>
      <c r="D32" s="16"/>
      <c r="E32" s="16"/>
      <c r="F32" s="16"/>
      <c r="G32" s="1153">
        <f>SUM(J13:J30)</f>
        <v>24051</v>
      </c>
      <c r="H32" s="285"/>
      <c r="I32" s="520"/>
      <c r="J32" s="520"/>
      <c r="K32" s="278"/>
      <c r="L32" s="146"/>
      <c r="M32" s="53"/>
      <c r="N32" s="16"/>
      <c r="O32" s="19"/>
      <c r="P32" s="16"/>
      <c r="Q32" s="56"/>
      <c r="R32" s="56"/>
      <c r="S32" s="21"/>
    </row>
    <row r="33" spans="1:19" s="9" customFormat="1" ht="19.7" customHeight="1">
      <c r="A33" s="1137"/>
      <c r="B33" s="1137"/>
      <c r="C33" s="1138"/>
      <c r="D33" s="16"/>
      <c r="E33" s="16"/>
      <c r="F33" s="16"/>
      <c r="G33" s="284"/>
      <c r="H33" s="17"/>
      <c r="I33" s="52"/>
      <c r="J33" s="520"/>
      <c r="K33" s="18"/>
      <c r="L33" s="146"/>
      <c r="M33" s="53"/>
      <c r="N33" s="16"/>
      <c r="O33" s="19"/>
      <c r="P33" s="16"/>
      <c r="Q33" s="56"/>
      <c r="R33" s="56"/>
      <c r="S33" s="21"/>
    </row>
    <row r="34" spans="1:19" s="9" customFormat="1" ht="19.7" customHeight="1">
      <c r="A34" s="1137"/>
      <c r="B34" s="1137"/>
      <c r="C34" s="1138"/>
      <c r="D34" s="16"/>
      <c r="E34" s="16"/>
      <c r="F34" s="16"/>
      <c r="G34" s="145"/>
      <c r="H34" s="17"/>
      <c r="I34" s="52"/>
      <c r="J34" s="1155"/>
      <c r="K34" s="18"/>
      <c r="L34" s="54"/>
      <c r="M34" s="53"/>
      <c r="N34" s="16"/>
      <c r="O34" s="19"/>
      <c r="P34" s="16"/>
      <c r="Q34" s="56"/>
      <c r="R34" s="56"/>
      <c r="S34" s="21"/>
    </row>
    <row r="35" spans="1:19" s="9" customFormat="1" ht="19.7" customHeight="1">
      <c r="A35" s="1137"/>
      <c r="B35" s="1137"/>
      <c r="C35" s="1138"/>
      <c r="D35" s="16"/>
      <c r="E35" s="16"/>
      <c r="F35" s="16"/>
      <c r="G35" s="145"/>
      <c r="H35" s="17"/>
      <c r="I35" s="52"/>
      <c r="J35" s="1155"/>
      <c r="K35" s="18"/>
      <c r="L35" s="54"/>
      <c r="M35" s="53"/>
      <c r="N35" s="16"/>
      <c r="O35" s="19"/>
      <c r="P35" s="16"/>
      <c r="Q35" s="56"/>
      <c r="R35" s="56"/>
      <c r="S35" s="21"/>
    </row>
    <row r="36" spans="1:19" s="9" customFormat="1" ht="19.7" customHeight="1">
      <c r="A36" s="1137"/>
      <c r="B36" s="1137"/>
      <c r="C36" s="1138"/>
      <c r="D36" s="1139" t="s">
        <v>2956</v>
      </c>
      <c r="E36" s="1140"/>
      <c r="F36" s="1140"/>
      <c r="G36" s="1141"/>
      <c r="H36" s="17"/>
      <c r="I36" s="52"/>
      <c r="J36" s="1155"/>
      <c r="K36" s="18"/>
      <c r="L36" s="54"/>
      <c r="M36" s="53"/>
      <c r="N36" s="16"/>
      <c r="O36" s="19"/>
      <c r="P36" s="16"/>
      <c r="Q36" s="56"/>
      <c r="R36" s="56"/>
      <c r="S36" s="21"/>
    </row>
    <row r="37" spans="1:19" s="9" customFormat="1" ht="19.7" customHeight="1">
      <c r="A37" s="1156" t="s">
        <v>1398</v>
      </c>
      <c r="B37" s="1137"/>
      <c r="C37" s="1157"/>
      <c r="D37" s="1158">
        <f>+D30+1</f>
        <v>19</v>
      </c>
      <c r="E37" s="1158" t="s">
        <v>1304</v>
      </c>
      <c r="F37" s="1158" t="s">
        <v>178</v>
      </c>
      <c r="G37" s="1165" t="s">
        <v>2957</v>
      </c>
      <c r="H37" s="1171">
        <v>1</v>
      </c>
      <c r="I37" s="1172">
        <v>7050</v>
      </c>
      <c r="J37" s="1181">
        <f t="shared" ref="J37:J61" si="2">H37*I37</f>
        <v>7050</v>
      </c>
      <c r="K37" s="18"/>
      <c r="L37" s="54" t="s">
        <v>2958</v>
      </c>
      <c r="M37" s="53"/>
      <c r="N37" s="16"/>
      <c r="O37" s="19">
        <v>44651</v>
      </c>
      <c r="P37" s="16"/>
      <c r="Q37" s="56"/>
      <c r="R37" s="56" t="s">
        <v>2930</v>
      </c>
      <c r="S37" s="21"/>
    </row>
    <row r="38" spans="1:19" s="9" customFormat="1" ht="19.7" customHeight="1">
      <c r="A38" s="1156" t="s">
        <v>1375</v>
      </c>
      <c r="B38" s="1137"/>
      <c r="C38" s="1157"/>
      <c r="D38" s="1158">
        <f t="shared" ref="D38:D61" si="3">+D37+1</f>
        <v>20</v>
      </c>
      <c r="E38" s="385" t="s">
        <v>178</v>
      </c>
      <c r="F38" s="385" t="s">
        <v>178</v>
      </c>
      <c r="G38" s="145" t="s">
        <v>2959</v>
      </c>
      <c r="H38" s="17">
        <v>13</v>
      </c>
      <c r="I38" s="52">
        <v>90</v>
      </c>
      <c r="J38" s="1181">
        <f t="shared" si="2"/>
        <v>1170</v>
      </c>
      <c r="K38" s="18"/>
      <c r="L38" s="54" t="s">
        <v>2960</v>
      </c>
      <c r="M38" s="53"/>
      <c r="N38" s="16"/>
      <c r="O38" s="19">
        <v>44651</v>
      </c>
      <c r="P38" s="16"/>
      <c r="Q38" s="56"/>
      <c r="R38" s="56" t="s">
        <v>2930</v>
      </c>
      <c r="S38" s="21"/>
    </row>
    <row r="39" spans="1:19" s="9" customFormat="1" ht="19.7" customHeight="1">
      <c r="A39" s="1156" t="s">
        <v>1375</v>
      </c>
      <c r="B39" s="1137"/>
      <c r="C39" s="1157"/>
      <c r="D39" s="1158">
        <f t="shared" si="3"/>
        <v>21</v>
      </c>
      <c r="E39" s="385" t="s">
        <v>113</v>
      </c>
      <c r="F39" s="385" t="s">
        <v>178</v>
      </c>
      <c r="G39" s="145" t="s">
        <v>2961</v>
      </c>
      <c r="H39" s="17">
        <v>6</v>
      </c>
      <c r="I39" s="52">
        <v>84</v>
      </c>
      <c r="J39" s="1181">
        <f t="shared" si="2"/>
        <v>504</v>
      </c>
      <c r="K39" s="18"/>
      <c r="L39" s="54" t="s">
        <v>2962</v>
      </c>
      <c r="M39" s="53"/>
      <c r="N39" s="16"/>
      <c r="O39" s="19">
        <v>44651</v>
      </c>
      <c r="P39" s="16"/>
      <c r="Q39" s="56"/>
      <c r="R39" s="56" t="s">
        <v>2930</v>
      </c>
      <c r="S39" s="21"/>
    </row>
    <row r="40" spans="1:19" s="9" customFormat="1" ht="19.7" customHeight="1">
      <c r="A40" s="1156" t="s">
        <v>1375</v>
      </c>
      <c r="B40" s="1137"/>
      <c r="C40" s="1157"/>
      <c r="D40" s="1158">
        <f t="shared" si="3"/>
        <v>22</v>
      </c>
      <c r="E40" s="385" t="s">
        <v>178</v>
      </c>
      <c r="F40" s="385" t="s">
        <v>178</v>
      </c>
      <c r="G40" s="145" t="s">
        <v>2963</v>
      </c>
      <c r="H40" s="17">
        <v>6</v>
      </c>
      <c r="I40" s="52">
        <v>260</v>
      </c>
      <c r="J40" s="1181">
        <f t="shared" si="2"/>
        <v>1560</v>
      </c>
      <c r="K40" s="18"/>
      <c r="L40" s="54" t="s">
        <v>2964</v>
      </c>
      <c r="M40" s="53"/>
      <c r="N40" s="16"/>
      <c r="O40" s="19">
        <v>44651</v>
      </c>
      <c r="P40" s="16"/>
      <c r="Q40" s="56"/>
      <c r="R40" s="56" t="s">
        <v>2930</v>
      </c>
      <c r="S40" s="21"/>
    </row>
    <row r="41" spans="1:19" s="9" customFormat="1" ht="19.7" customHeight="1">
      <c r="A41" s="1156" t="s">
        <v>1375</v>
      </c>
      <c r="B41" s="1137"/>
      <c r="C41" s="1157"/>
      <c r="D41" s="1158">
        <f t="shared" si="3"/>
        <v>23</v>
      </c>
      <c r="E41" s="385" t="s">
        <v>178</v>
      </c>
      <c r="F41" s="385" t="s">
        <v>178</v>
      </c>
      <c r="G41" s="145" t="s">
        <v>1353</v>
      </c>
      <c r="H41" s="17">
        <v>10</v>
      </c>
      <c r="I41" s="52">
        <v>32</v>
      </c>
      <c r="J41" s="1181">
        <f t="shared" si="2"/>
        <v>320</v>
      </c>
      <c r="K41" s="18"/>
      <c r="L41" s="433" t="s">
        <v>2965</v>
      </c>
      <c r="M41" s="53"/>
      <c r="N41" s="16"/>
      <c r="O41" s="19">
        <v>44651</v>
      </c>
      <c r="P41" s="16"/>
      <c r="Q41" s="56"/>
      <c r="R41" s="56" t="s">
        <v>2930</v>
      </c>
      <c r="S41" s="21"/>
    </row>
    <row r="42" spans="1:19" s="9" customFormat="1" ht="19.7" customHeight="1">
      <c r="A42" s="1156" t="s">
        <v>1375</v>
      </c>
      <c r="B42" s="1137"/>
      <c r="C42" s="1157"/>
      <c r="D42" s="1158">
        <f t="shared" si="3"/>
        <v>24</v>
      </c>
      <c r="E42" s="385" t="s">
        <v>178</v>
      </c>
      <c r="F42" s="385" t="s">
        <v>178</v>
      </c>
      <c r="G42" s="145" t="s">
        <v>2966</v>
      </c>
      <c r="H42" s="17">
        <v>10</v>
      </c>
      <c r="I42" s="52">
        <v>27</v>
      </c>
      <c r="J42" s="1181">
        <f t="shared" si="2"/>
        <v>270</v>
      </c>
      <c r="K42" s="18"/>
      <c r="L42" s="433" t="s">
        <v>2965</v>
      </c>
      <c r="M42" s="53"/>
      <c r="N42" s="16"/>
      <c r="O42" s="19">
        <v>44651</v>
      </c>
      <c r="P42" s="16"/>
      <c r="Q42" s="56"/>
      <c r="R42" s="56" t="s">
        <v>2930</v>
      </c>
      <c r="S42" s="21"/>
    </row>
    <row r="43" spans="1:19" s="9" customFormat="1" ht="19.7" customHeight="1">
      <c r="A43" s="1156" t="s">
        <v>2038</v>
      </c>
      <c r="B43" s="1137"/>
      <c r="C43" s="1157"/>
      <c r="D43" s="1158">
        <f t="shared" si="3"/>
        <v>25</v>
      </c>
      <c r="E43" s="16" t="s">
        <v>178</v>
      </c>
      <c r="F43" s="16" t="s">
        <v>178</v>
      </c>
      <c r="G43" s="62" t="s">
        <v>2967</v>
      </c>
      <c r="H43" s="64">
        <v>1</v>
      </c>
      <c r="I43" s="1182">
        <v>1377</v>
      </c>
      <c r="J43" s="520">
        <f>H43*I43</f>
        <v>1377</v>
      </c>
      <c r="K43" s="278"/>
      <c r="L43" s="471" t="s">
        <v>2968</v>
      </c>
      <c r="M43" s="53"/>
      <c r="N43" s="16"/>
      <c r="O43" s="19">
        <v>44651</v>
      </c>
      <c r="P43" s="16"/>
      <c r="Q43" s="56"/>
      <c r="R43" s="56" t="s">
        <v>2930</v>
      </c>
      <c r="S43" s="21"/>
    </row>
    <row r="44" spans="1:19" s="9" customFormat="1" ht="19.7" customHeight="1">
      <c r="A44" s="1156" t="s">
        <v>2038</v>
      </c>
      <c r="B44" s="1137"/>
      <c r="C44" s="1157"/>
      <c r="D44" s="1158">
        <f t="shared" si="3"/>
        <v>26</v>
      </c>
      <c r="E44" s="16" t="s">
        <v>178</v>
      </c>
      <c r="F44" s="16" t="s">
        <v>178</v>
      </c>
      <c r="G44" s="1183" t="s">
        <v>2515</v>
      </c>
      <c r="H44" s="64">
        <v>2</v>
      </c>
      <c r="I44" s="1182">
        <v>3876</v>
      </c>
      <c r="J44" s="520">
        <f t="shared" si="2"/>
        <v>7752</v>
      </c>
      <c r="K44" s="278"/>
      <c r="L44" s="54" t="s">
        <v>367</v>
      </c>
      <c r="M44" s="53"/>
      <c r="N44" s="16"/>
      <c r="O44" s="19">
        <v>44651</v>
      </c>
      <c r="P44" s="16"/>
      <c r="Q44" s="56"/>
      <c r="R44" s="56" t="s">
        <v>2930</v>
      </c>
      <c r="S44" s="21"/>
    </row>
    <row r="45" spans="1:19" s="9" customFormat="1" ht="19.7" customHeight="1">
      <c r="A45" s="1156" t="s">
        <v>1375</v>
      </c>
      <c r="B45" s="1137"/>
      <c r="C45" s="1157"/>
      <c r="D45" s="1158">
        <f t="shared" si="3"/>
        <v>27</v>
      </c>
      <c r="E45" s="16" t="s">
        <v>178</v>
      </c>
      <c r="F45" s="16" t="s">
        <v>178</v>
      </c>
      <c r="G45" s="62" t="s">
        <v>356</v>
      </c>
      <c r="H45" s="64">
        <v>2</v>
      </c>
      <c r="I45" s="1182">
        <v>4342</v>
      </c>
      <c r="J45" s="520">
        <f t="shared" si="2"/>
        <v>8684</v>
      </c>
      <c r="K45" s="278"/>
      <c r="L45" s="54" t="s">
        <v>2133</v>
      </c>
      <c r="M45" s="53"/>
      <c r="N45" s="16"/>
      <c r="O45" s="19">
        <v>44651</v>
      </c>
      <c r="P45" s="16"/>
      <c r="Q45" s="56"/>
      <c r="R45" s="56" t="s">
        <v>2930</v>
      </c>
      <c r="S45" s="21"/>
    </row>
    <row r="46" spans="1:19" s="9" customFormat="1" ht="19.7" customHeight="1">
      <c r="A46" s="1156" t="s">
        <v>1375</v>
      </c>
      <c r="B46" s="1137"/>
      <c r="C46" s="1157"/>
      <c r="D46" s="1158">
        <f t="shared" si="3"/>
        <v>28</v>
      </c>
      <c r="E46" s="16" t="s">
        <v>178</v>
      </c>
      <c r="F46" s="16" t="s">
        <v>178</v>
      </c>
      <c r="G46" s="1183" t="s">
        <v>2969</v>
      </c>
      <c r="H46" s="64">
        <v>2</v>
      </c>
      <c r="I46" s="1182">
        <v>1560</v>
      </c>
      <c r="J46" s="520">
        <f t="shared" si="2"/>
        <v>3120</v>
      </c>
      <c r="K46" s="540"/>
      <c r="L46" s="54" t="s">
        <v>1481</v>
      </c>
      <c r="M46" s="53"/>
      <c r="N46" s="16"/>
      <c r="O46" s="19">
        <v>44651</v>
      </c>
      <c r="P46" s="16"/>
      <c r="Q46" s="56"/>
      <c r="R46" s="56" t="s">
        <v>2930</v>
      </c>
      <c r="S46" s="21"/>
    </row>
    <row r="47" spans="1:19" s="9" customFormat="1" ht="19.7" customHeight="1">
      <c r="A47" s="1156" t="s">
        <v>1398</v>
      </c>
      <c r="B47" s="1137"/>
      <c r="C47" s="1157"/>
      <c r="D47" s="1158">
        <f t="shared" si="3"/>
        <v>29</v>
      </c>
      <c r="E47" s="16" t="s">
        <v>178</v>
      </c>
      <c r="F47" s="16" t="s">
        <v>178</v>
      </c>
      <c r="G47" s="62" t="s">
        <v>2970</v>
      </c>
      <c r="H47" s="64">
        <v>1</v>
      </c>
      <c r="I47" s="1182">
        <v>1134</v>
      </c>
      <c r="J47" s="520">
        <f t="shared" si="2"/>
        <v>1134</v>
      </c>
      <c r="K47" s="286"/>
      <c r="L47" s="54" t="s">
        <v>137</v>
      </c>
      <c r="M47" s="53"/>
      <c r="N47" s="16"/>
      <c r="O47" s="19">
        <v>44651</v>
      </c>
      <c r="P47" s="16"/>
      <c r="Q47" s="56"/>
      <c r="R47" s="56" t="s">
        <v>2930</v>
      </c>
      <c r="S47" s="21"/>
    </row>
    <row r="48" spans="1:19" s="9" customFormat="1" ht="19.7" customHeight="1">
      <c r="A48" s="1156" t="s">
        <v>1398</v>
      </c>
      <c r="B48" s="1137"/>
      <c r="C48" s="1157"/>
      <c r="D48" s="1158">
        <f t="shared" si="3"/>
        <v>30</v>
      </c>
      <c r="E48" s="17" t="s">
        <v>100</v>
      </c>
      <c r="F48" s="17" t="s">
        <v>100</v>
      </c>
      <c r="G48" s="1184" t="s">
        <v>2971</v>
      </c>
      <c r="H48" s="1169">
        <v>1</v>
      </c>
      <c r="I48" s="1043">
        <v>977</v>
      </c>
      <c r="J48" s="520">
        <f>H48*I48</f>
        <v>977</v>
      </c>
      <c r="K48" s="720"/>
      <c r="L48" s="510" t="s">
        <v>2138</v>
      </c>
      <c r="M48" s="53"/>
      <c r="N48" s="16"/>
      <c r="O48" s="19">
        <v>44651</v>
      </c>
      <c r="P48" s="16"/>
      <c r="Q48" s="56"/>
      <c r="R48" s="56" t="s">
        <v>2930</v>
      </c>
      <c r="S48" s="21"/>
    </row>
    <row r="49" spans="1:19" s="9" customFormat="1" ht="19.7" customHeight="1">
      <c r="A49" s="1156" t="s">
        <v>1375</v>
      </c>
      <c r="B49" s="1137"/>
      <c r="C49" s="1157"/>
      <c r="D49" s="1158">
        <f t="shared" si="3"/>
        <v>31</v>
      </c>
      <c r="E49" s="385" t="s">
        <v>178</v>
      </c>
      <c r="F49" s="385" t="s">
        <v>178</v>
      </c>
      <c r="G49" s="284" t="s">
        <v>2114</v>
      </c>
      <c r="H49" s="1185">
        <v>2</v>
      </c>
      <c r="I49" s="1186">
        <v>860</v>
      </c>
      <c r="J49" s="1187">
        <f>H49*I49</f>
        <v>1720</v>
      </c>
      <c r="K49" s="843"/>
      <c r="L49" s="891" t="s">
        <v>2166</v>
      </c>
      <c r="M49" s="53"/>
      <c r="N49" s="16"/>
      <c r="O49" s="19">
        <v>44651</v>
      </c>
      <c r="P49" s="16"/>
      <c r="Q49" s="56"/>
      <c r="R49" s="56" t="s">
        <v>2930</v>
      </c>
      <c r="S49" s="21"/>
    </row>
    <row r="50" spans="1:19" s="9" customFormat="1" ht="19.7" customHeight="1">
      <c r="A50" s="1156" t="s">
        <v>1398</v>
      </c>
      <c r="B50" s="1137"/>
      <c r="C50" s="1157"/>
      <c r="D50" s="1158">
        <f t="shared" si="3"/>
        <v>32</v>
      </c>
      <c r="E50" s="16" t="s">
        <v>178</v>
      </c>
      <c r="F50" s="16" t="s">
        <v>178</v>
      </c>
      <c r="G50" s="50" t="s">
        <v>2972</v>
      </c>
      <c r="H50" s="64">
        <v>1</v>
      </c>
      <c r="I50" s="203">
        <v>3480</v>
      </c>
      <c r="J50" s="52">
        <f>H50*I50</f>
        <v>3480</v>
      </c>
      <c r="K50" s="18"/>
      <c r="L50" s="54" t="s">
        <v>2973</v>
      </c>
      <c r="M50" s="53"/>
      <c r="N50" s="16"/>
      <c r="O50" s="19">
        <v>44651</v>
      </c>
      <c r="P50" s="16"/>
      <c r="Q50" s="56"/>
      <c r="R50" s="56" t="s">
        <v>2930</v>
      </c>
      <c r="S50" s="21"/>
    </row>
    <row r="51" spans="1:19" s="9" customFormat="1" ht="19.7" customHeight="1">
      <c r="A51" s="1156" t="s">
        <v>1375</v>
      </c>
      <c r="B51" s="1137"/>
      <c r="C51" s="1157"/>
      <c r="D51" s="1158">
        <f t="shared" si="3"/>
        <v>33</v>
      </c>
      <c r="E51" s="385" t="s">
        <v>2974</v>
      </c>
      <c r="F51" s="385" t="s">
        <v>178</v>
      </c>
      <c r="G51" s="284" t="s">
        <v>2975</v>
      </c>
      <c r="H51" s="285">
        <v>1</v>
      </c>
      <c r="I51" s="1186">
        <v>1170</v>
      </c>
      <c r="J51" s="1188">
        <f>H51*I51</f>
        <v>1170</v>
      </c>
      <c r="K51" s="370"/>
      <c r="L51" s="1189" t="s">
        <v>2189</v>
      </c>
      <c r="M51" s="53"/>
      <c r="N51" s="16"/>
      <c r="O51" s="19">
        <v>44651</v>
      </c>
      <c r="P51" s="16"/>
      <c r="Q51" s="56"/>
      <c r="R51" s="56" t="s">
        <v>2930</v>
      </c>
      <c r="S51" s="21"/>
    </row>
    <row r="52" spans="1:19" s="9" customFormat="1" ht="19.7" customHeight="1">
      <c r="A52" s="1156" t="s">
        <v>1375</v>
      </c>
      <c r="B52" s="1137"/>
      <c r="C52" s="1157"/>
      <c r="D52" s="1158">
        <f t="shared" si="3"/>
        <v>34</v>
      </c>
      <c r="E52" s="16" t="s">
        <v>178</v>
      </c>
      <c r="F52" s="16" t="s">
        <v>178</v>
      </c>
      <c r="G52" s="1190" t="s">
        <v>2976</v>
      </c>
      <c r="H52" s="64">
        <v>1</v>
      </c>
      <c r="I52" s="1043">
        <v>672</v>
      </c>
      <c r="J52" s="52">
        <f>H52*I52</f>
        <v>672</v>
      </c>
      <c r="K52" s="1191"/>
      <c r="L52" s="50" t="s">
        <v>2977</v>
      </c>
      <c r="M52" s="53"/>
      <c r="N52" s="16"/>
      <c r="O52" s="19">
        <v>44651</v>
      </c>
      <c r="P52" s="16"/>
      <c r="Q52" s="56"/>
      <c r="R52" s="56" t="s">
        <v>2930</v>
      </c>
      <c r="S52" s="21"/>
    </row>
    <row r="53" spans="1:19" s="9" customFormat="1" ht="19.7" customHeight="1">
      <c r="A53" s="1156" t="s">
        <v>1375</v>
      </c>
      <c r="B53" s="1137"/>
      <c r="C53" s="1157"/>
      <c r="D53" s="1158">
        <f t="shared" si="3"/>
        <v>35</v>
      </c>
      <c r="E53" s="17" t="s">
        <v>2087</v>
      </c>
      <c r="F53" s="17" t="s">
        <v>1361</v>
      </c>
      <c r="G53" s="146" t="s">
        <v>2978</v>
      </c>
      <c r="H53" s="17">
        <v>2</v>
      </c>
      <c r="I53" s="295">
        <v>3040</v>
      </c>
      <c r="J53" s="1181">
        <f t="shared" si="2"/>
        <v>6080</v>
      </c>
      <c r="K53" s="18"/>
      <c r="L53" s="146" t="s">
        <v>2979</v>
      </c>
      <c r="M53" s="146"/>
      <c r="N53" s="16"/>
      <c r="O53" s="19">
        <v>44652</v>
      </c>
      <c r="P53" s="16"/>
      <c r="Q53" s="56" t="s">
        <v>2980</v>
      </c>
      <c r="R53" s="56" t="s">
        <v>2981</v>
      </c>
      <c r="S53" s="21"/>
    </row>
    <row r="54" spans="1:19" s="9" customFormat="1" ht="19.7" customHeight="1">
      <c r="A54" s="1156" t="s">
        <v>2038</v>
      </c>
      <c r="B54" s="1137"/>
      <c r="C54" s="1157"/>
      <c r="D54" s="1158">
        <f t="shared" si="3"/>
        <v>36</v>
      </c>
      <c r="E54" s="16" t="s">
        <v>178</v>
      </c>
      <c r="F54" s="16" t="s">
        <v>178</v>
      </c>
      <c r="G54" s="146" t="s">
        <v>1084</v>
      </c>
      <c r="H54" s="17">
        <v>4</v>
      </c>
      <c r="I54" s="295">
        <v>270</v>
      </c>
      <c r="J54" s="1181">
        <f t="shared" si="2"/>
        <v>1080</v>
      </c>
      <c r="K54" s="18"/>
      <c r="L54" s="146" t="s">
        <v>1085</v>
      </c>
      <c r="M54" s="146"/>
      <c r="N54" s="16"/>
      <c r="O54" s="19">
        <v>44651</v>
      </c>
      <c r="P54" s="16"/>
      <c r="Q54" s="56"/>
      <c r="R54" s="56" t="s">
        <v>2930</v>
      </c>
      <c r="S54" s="21"/>
    </row>
    <row r="55" spans="1:19" s="9" customFormat="1" ht="19.7" customHeight="1">
      <c r="A55" s="1156" t="s">
        <v>1375</v>
      </c>
      <c r="B55" s="1137"/>
      <c r="C55" s="1157"/>
      <c r="D55" s="1158">
        <f t="shared" si="3"/>
        <v>37</v>
      </c>
      <c r="E55" s="16" t="s">
        <v>178</v>
      </c>
      <c r="F55" s="16" t="s">
        <v>178</v>
      </c>
      <c r="G55" s="145" t="s">
        <v>1096</v>
      </c>
      <c r="H55" s="17">
        <v>1</v>
      </c>
      <c r="I55" s="52">
        <v>230</v>
      </c>
      <c r="J55" s="1181">
        <f t="shared" si="2"/>
        <v>230</v>
      </c>
      <c r="K55" s="18"/>
      <c r="L55" s="54" t="s">
        <v>1085</v>
      </c>
      <c r="M55" s="53"/>
      <c r="N55" s="16"/>
      <c r="O55" s="19">
        <v>44651</v>
      </c>
      <c r="P55" s="16"/>
      <c r="Q55" s="56"/>
      <c r="R55" s="56" t="s">
        <v>2930</v>
      </c>
      <c r="S55" s="21"/>
    </row>
    <row r="56" spans="1:19" s="9" customFormat="1" ht="19.7" customHeight="1">
      <c r="A56" s="1156" t="s">
        <v>1375</v>
      </c>
      <c r="B56" s="1137"/>
      <c r="C56" s="1157"/>
      <c r="D56" s="1158">
        <f t="shared" si="3"/>
        <v>38</v>
      </c>
      <c r="E56" s="16" t="s">
        <v>178</v>
      </c>
      <c r="F56" s="16" t="s">
        <v>178</v>
      </c>
      <c r="G56" s="145" t="s">
        <v>2085</v>
      </c>
      <c r="H56" s="17">
        <v>3</v>
      </c>
      <c r="I56" s="52">
        <v>120</v>
      </c>
      <c r="J56" s="1181">
        <f t="shared" si="2"/>
        <v>360</v>
      </c>
      <c r="K56" s="18"/>
      <c r="L56" s="54" t="s">
        <v>2086</v>
      </c>
      <c r="M56" s="53"/>
      <c r="N56" s="16"/>
      <c r="O56" s="19">
        <v>44651</v>
      </c>
      <c r="P56" s="16"/>
      <c r="Q56" s="56"/>
      <c r="R56" s="56" t="s">
        <v>2930</v>
      </c>
      <c r="S56" s="21"/>
    </row>
    <row r="57" spans="1:19" s="9" customFormat="1" ht="19.7" customHeight="1">
      <c r="A57" s="1156" t="s">
        <v>1375</v>
      </c>
      <c r="B57" s="1137"/>
      <c r="C57" s="1157"/>
      <c r="D57" s="1158">
        <f t="shared" si="3"/>
        <v>39</v>
      </c>
      <c r="E57" s="17" t="s">
        <v>2087</v>
      </c>
      <c r="F57" s="17" t="s">
        <v>1361</v>
      </c>
      <c r="G57" s="145" t="s">
        <v>2088</v>
      </c>
      <c r="H57" s="17">
        <v>1</v>
      </c>
      <c r="I57" s="52">
        <v>3070</v>
      </c>
      <c r="J57" s="1181">
        <f t="shared" si="2"/>
        <v>3070</v>
      </c>
      <c r="K57" s="18"/>
      <c r="L57" s="54" t="s">
        <v>2089</v>
      </c>
      <c r="M57" s="53"/>
      <c r="N57" s="16"/>
      <c r="O57" s="19">
        <v>44652</v>
      </c>
      <c r="P57" s="16"/>
      <c r="Q57" s="56" t="s">
        <v>2980</v>
      </c>
      <c r="R57" s="56" t="s">
        <v>2981</v>
      </c>
      <c r="S57" s="21"/>
    </row>
    <row r="58" spans="1:19" s="9" customFormat="1" ht="19.7" customHeight="1">
      <c r="A58" s="1156" t="s">
        <v>1375</v>
      </c>
      <c r="B58" s="1137"/>
      <c r="C58" s="1157"/>
      <c r="D58" s="1158">
        <f t="shared" si="3"/>
        <v>40</v>
      </c>
      <c r="E58" s="17" t="s">
        <v>2087</v>
      </c>
      <c r="F58" s="17" t="s">
        <v>1361</v>
      </c>
      <c r="G58" s="145" t="s">
        <v>2090</v>
      </c>
      <c r="H58" s="17">
        <v>4</v>
      </c>
      <c r="I58" s="52">
        <v>4740</v>
      </c>
      <c r="J58" s="1181">
        <f t="shared" si="2"/>
        <v>18960</v>
      </c>
      <c r="K58" s="18"/>
      <c r="L58" s="54" t="s">
        <v>2091</v>
      </c>
      <c r="M58" s="53"/>
      <c r="N58" s="16"/>
      <c r="O58" s="19">
        <v>44652</v>
      </c>
      <c r="P58" s="16"/>
      <c r="Q58" s="56" t="s">
        <v>2980</v>
      </c>
      <c r="R58" s="56" t="s">
        <v>2981</v>
      </c>
      <c r="S58" s="21"/>
    </row>
    <row r="59" spans="1:19" s="9" customFormat="1" ht="19.7" customHeight="1">
      <c r="A59" s="1156" t="s">
        <v>1375</v>
      </c>
      <c r="B59" s="1137"/>
      <c r="C59" s="1157"/>
      <c r="D59" s="1158">
        <f t="shared" si="3"/>
        <v>41</v>
      </c>
      <c r="E59" s="17" t="s">
        <v>2087</v>
      </c>
      <c r="F59" s="17" t="s">
        <v>1361</v>
      </c>
      <c r="G59" s="1192" t="s">
        <v>2092</v>
      </c>
      <c r="H59" s="1193">
        <v>1</v>
      </c>
      <c r="I59" s="1182">
        <v>210</v>
      </c>
      <c r="J59" s="1181">
        <f t="shared" si="2"/>
        <v>210</v>
      </c>
      <c r="K59" s="362"/>
      <c r="L59" s="617" t="s">
        <v>2093</v>
      </c>
      <c r="M59" s="739" t="s">
        <v>2094</v>
      </c>
      <c r="N59" s="16"/>
      <c r="O59" s="19">
        <v>44652</v>
      </c>
      <c r="P59" s="16"/>
      <c r="Q59" s="56" t="s">
        <v>2980</v>
      </c>
      <c r="R59" s="56" t="s">
        <v>2981</v>
      </c>
      <c r="S59" s="21"/>
    </row>
    <row r="60" spans="1:19" s="9" customFormat="1" ht="19.7" customHeight="1">
      <c r="A60" s="1156" t="s">
        <v>1375</v>
      </c>
      <c r="B60" s="1137"/>
      <c r="C60" s="1157"/>
      <c r="D60" s="1158">
        <f t="shared" si="3"/>
        <v>42</v>
      </c>
      <c r="E60" s="17" t="s">
        <v>2087</v>
      </c>
      <c r="F60" s="17" t="s">
        <v>1361</v>
      </c>
      <c r="G60" s="145" t="s">
        <v>2982</v>
      </c>
      <c r="H60" s="17">
        <v>2</v>
      </c>
      <c r="I60" s="52">
        <v>260</v>
      </c>
      <c r="J60" s="1181">
        <f t="shared" si="2"/>
        <v>520</v>
      </c>
      <c r="K60" s="18"/>
      <c r="L60" s="54" t="s">
        <v>2096</v>
      </c>
      <c r="M60" s="53"/>
      <c r="N60" s="16"/>
      <c r="O60" s="19">
        <v>44652</v>
      </c>
      <c r="P60" s="16"/>
      <c r="Q60" s="56" t="s">
        <v>2980</v>
      </c>
      <c r="R60" s="56" t="s">
        <v>2981</v>
      </c>
      <c r="S60" s="21"/>
    </row>
    <row r="61" spans="1:19" s="9" customFormat="1" ht="19.7" customHeight="1">
      <c r="A61" s="1156" t="s">
        <v>1375</v>
      </c>
      <c r="B61" s="1137"/>
      <c r="C61" s="1157"/>
      <c r="D61" s="1158">
        <f t="shared" si="3"/>
        <v>43</v>
      </c>
      <c r="E61" s="16" t="s">
        <v>178</v>
      </c>
      <c r="F61" s="16" t="s">
        <v>178</v>
      </c>
      <c r="G61" s="145" t="s">
        <v>2983</v>
      </c>
      <c r="H61" s="17">
        <v>2</v>
      </c>
      <c r="I61" s="52">
        <v>120</v>
      </c>
      <c r="J61" s="1181">
        <f t="shared" si="2"/>
        <v>240</v>
      </c>
      <c r="K61" s="18"/>
      <c r="L61" s="54" t="s">
        <v>2984</v>
      </c>
      <c r="M61" s="53"/>
      <c r="N61" s="16"/>
      <c r="O61" s="19">
        <v>44651</v>
      </c>
      <c r="P61" s="16"/>
      <c r="Q61" s="56"/>
      <c r="R61" s="56" t="s">
        <v>2930</v>
      </c>
      <c r="S61" s="21"/>
    </row>
    <row r="62" spans="1:19" s="9" customFormat="1" ht="19.7" customHeight="1">
      <c r="A62" s="1137"/>
      <c r="B62" s="1137"/>
      <c r="C62" s="1138"/>
      <c r="D62" s="16"/>
      <c r="E62" s="16"/>
      <c r="F62" s="1194"/>
      <c r="G62" s="146"/>
      <c r="H62" s="636"/>
      <c r="I62" s="1195"/>
      <c r="J62" s="520"/>
      <c r="K62" s="383"/>
      <c r="L62" s="173"/>
      <c r="M62" s="53"/>
      <c r="N62" s="16"/>
      <c r="O62" s="19"/>
      <c r="P62" s="16"/>
      <c r="Q62" s="56"/>
      <c r="R62" s="56"/>
      <c r="S62" s="21"/>
    </row>
    <row r="63" spans="1:19" s="9" customFormat="1" ht="19.7" customHeight="1">
      <c r="A63" s="1137"/>
      <c r="B63" s="1137"/>
      <c r="C63" s="1138"/>
      <c r="D63" s="16"/>
      <c r="E63" s="276"/>
      <c r="F63" s="16"/>
      <c r="G63" s="1196">
        <f>SUM(J37:J61)</f>
        <v>71710</v>
      </c>
      <c r="H63" s="636"/>
      <c r="I63" s="1195"/>
      <c r="J63" s="520"/>
      <c r="K63" s="383"/>
      <c r="L63" s="173"/>
      <c r="M63" s="53"/>
      <c r="N63" s="16"/>
      <c r="O63" s="19"/>
      <c r="P63" s="16"/>
      <c r="Q63" s="56"/>
      <c r="R63" s="56"/>
      <c r="S63" s="21"/>
    </row>
    <row r="64" spans="1:19" s="9" customFormat="1" ht="19.7" customHeight="1">
      <c r="A64" s="1137"/>
      <c r="B64" s="1137"/>
      <c r="C64" s="1138"/>
      <c r="D64" s="16"/>
      <c r="E64" s="276"/>
      <c r="F64" s="465"/>
      <c r="G64" s="146"/>
      <c r="H64" s="636"/>
      <c r="I64" s="1195"/>
      <c r="J64" s="520"/>
      <c r="K64" s="383"/>
      <c r="L64" s="173"/>
      <c r="M64" s="53"/>
      <c r="N64" s="16"/>
      <c r="O64" s="19"/>
      <c r="P64" s="16"/>
      <c r="Q64" s="56"/>
      <c r="R64" s="56"/>
      <c r="S64" s="21"/>
    </row>
    <row r="65" spans="1:19" s="9" customFormat="1" ht="19.7" customHeight="1">
      <c r="A65" s="1137"/>
      <c r="B65" s="1137"/>
      <c r="C65" s="1138"/>
      <c r="D65" s="16"/>
      <c r="E65" s="16"/>
      <c r="F65" s="1194"/>
      <c r="G65" s="146"/>
      <c r="H65" s="636"/>
      <c r="I65" s="1195"/>
      <c r="J65" s="1181"/>
      <c r="K65" s="383"/>
      <c r="L65" s="173"/>
      <c r="M65" s="53"/>
      <c r="N65" s="16"/>
      <c r="O65" s="19"/>
      <c r="P65" s="16"/>
      <c r="Q65" s="56"/>
      <c r="R65" s="56"/>
      <c r="S65" s="21"/>
    </row>
    <row r="66" spans="1:19" s="9" customFormat="1" ht="19.7" customHeight="1">
      <c r="A66" s="1137"/>
      <c r="B66" s="1137"/>
      <c r="C66" s="1138"/>
      <c r="D66" s="16"/>
      <c r="E66" s="16"/>
      <c r="F66" s="16"/>
      <c r="G66" s="177"/>
      <c r="H66" s="17"/>
      <c r="I66" s="520"/>
      <c r="J66" s="52"/>
      <c r="K66" s="286"/>
      <c r="L66" s="54"/>
      <c r="M66" s="54"/>
      <c r="N66" s="16"/>
      <c r="O66" s="19"/>
      <c r="P66" s="16"/>
      <c r="Q66" s="56"/>
      <c r="R66" s="56"/>
      <c r="S66" s="21"/>
    </row>
    <row r="67" spans="1:19" s="9" customFormat="1" ht="19.7" customHeight="1">
      <c r="A67" s="1137"/>
      <c r="B67" s="1137"/>
      <c r="C67" s="1197"/>
      <c r="D67" s="1198" t="s">
        <v>2985</v>
      </c>
      <c r="E67" s="1199"/>
      <c r="F67" s="1199"/>
      <c r="G67" s="1200"/>
      <c r="H67" s="1201"/>
      <c r="I67" s="1202"/>
      <c r="J67" s="1203"/>
      <c r="K67" s="1204"/>
      <c r="L67" s="1205"/>
      <c r="M67" s="54"/>
      <c r="N67" s="16"/>
      <c r="O67" s="19"/>
      <c r="P67" s="16"/>
      <c r="Q67" s="56"/>
      <c r="R67" s="56"/>
      <c r="S67" s="21"/>
    </row>
    <row r="68" spans="1:19" s="9" customFormat="1" ht="19.7" customHeight="1">
      <c r="A68" s="1156" t="s">
        <v>2986</v>
      </c>
      <c r="B68" s="1137"/>
      <c r="C68" s="1157"/>
      <c r="D68" s="16">
        <f>+D61+1</f>
        <v>44</v>
      </c>
      <c r="E68" s="1158" t="s">
        <v>1304</v>
      </c>
      <c r="F68" s="1158" t="s">
        <v>178</v>
      </c>
      <c r="G68" s="1206" t="s">
        <v>2987</v>
      </c>
      <c r="H68" s="1161">
        <v>1</v>
      </c>
      <c r="I68" s="1167">
        <v>4290</v>
      </c>
      <c r="J68" s="520">
        <f t="shared" ref="J68:J88" si="4">H68*I68</f>
        <v>4290</v>
      </c>
      <c r="K68" s="286"/>
      <c r="L68" s="510" t="s">
        <v>2988</v>
      </c>
      <c r="M68" s="54"/>
      <c r="N68" s="16"/>
      <c r="O68" s="19">
        <v>44651</v>
      </c>
      <c r="P68" s="16"/>
      <c r="Q68" s="56"/>
      <c r="R68" s="56" t="s">
        <v>2930</v>
      </c>
      <c r="S68" s="21"/>
    </row>
    <row r="69" spans="1:19" s="9" customFormat="1" ht="19.7" customHeight="1">
      <c r="A69" s="1156" t="s">
        <v>1375</v>
      </c>
      <c r="B69" s="1137"/>
      <c r="C69" s="1157"/>
      <c r="D69" s="16">
        <f>+D68+1</f>
        <v>45</v>
      </c>
      <c r="E69" s="17" t="s">
        <v>178</v>
      </c>
      <c r="F69" s="17" t="s">
        <v>178</v>
      </c>
      <c r="G69" s="1207" t="s">
        <v>1311</v>
      </c>
      <c r="H69" s="618">
        <v>7</v>
      </c>
      <c r="I69" s="520">
        <v>104</v>
      </c>
      <c r="J69" s="520">
        <f t="shared" si="4"/>
        <v>728</v>
      </c>
      <c r="K69" s="286"/>
      <c r="L69" s="177" t="s">
        <v>2989</v>
      </c>
      <c r="M69" s="54"/>
      <c r="N69" s="16"/>
      <c r="O69" s="19">
        <v>44651</v>
      </c>
      <c r="P69" s="16"/>
      <c r="Q69" s="56"/>
      <c r="R69" s="56" t="s">
        <v>2930</v>
      </c>
      <c r="S69" s="21"/>
    </row>
    <row r="70" spans="1:19" s="9" customFormat="1" ht="19.7" customHeight="1">
      <c r="A70" s="1156" t="s">
        <v>1375</v>
      </c>
      <c r="B70" s="1137"/>
      <c r="C70" s="1157"/>
      <c r="D70" s="16">
        <f t="shared" ref="D70:D86" si="5">+D69+1</f>
        <v>46</v>
      </c>
      <c r="E70" s="17" t="s">
        <v>178</v>
      </c>
      <c r="F70" s="17" t="s">
        <v>178</v>
      </c>
      <c r="G70" s="1207" t="s">
        <v>1364</v>
      </c>
      <c r="H70" s="618">
        <v>6</v>
      </c>
      <c r="I70" s="520">
        <v>119</v>
      </c>
      <c r="J70" s="520">
        <f t="shared" si="4"/>
        <v>714</v>
      </c>
      <c r="K70" s="286"/>
      <c r="L70" s="177" t="s">
        <v>2990</v>
      </c>
      <c r="M70" s="54"/>
      <c r="N70" s="16"/>
      <c r="O70" s="19">
        <v>44651</v>
      </c>
      <c r="P70" s="16"/>
      <c r="Q70" s="56"/>
      <c r="R70" s="56" t="s">
        <v>2930</v>
      </c>
      <c r="S70" s="21"/>
    </row>
    <row r="71" spans="1:19" s="9" customFormat="1" ht="19.7" customHeight="1">
      <c r="A71" s="1156" t="s">
        <v>1375</v>
      </c>
      <c r="B71" s="1137"/>
      <c r="C71" s="1157"/>
      <c r="D71" s="16">
        <f t="shared" si="5"/>
        <v>47</v>
      </c>
      <c r="E71" s="17" t="s">
        <v>178</v>
      </c>
      <c r="F71" s="17" t="s">
        <v>178</v>
      </c>
      <c r="G71" s="1207" t="s">
        <v>2991</v>
      </c>
      <c r="H71" s="618">
        <v>10</v>
      </c>
      <c r="I71" s="520">
        <v>23</v>
      </c>
      <c r="J71" s="520">
        <f t="shared" si="4"/>
        <v>230</v>
      </c>
      <c r="K71" s="286"/>
      <c r="L71" s="510" t="s">
        <v>2992</v>
      </c>
      <c r="M71" s="54"/>
      <c r="N71" s="16"/>
      <c r="O71" s="19">
        <v>44651</v>
      </c>
      <c r="P71" s="16"/>
      <c r="Q71" s="56"/>
      <c r="R71" s="56" t="s">
        <v>2930</v>
      </c>
      <c r="S71" s="21"/>
    </row>
    <row r="72" spans="1:19" s="9" customFormat="1" ht="19.7" customHeight="1">
      <c r="A72" s="1156" t="s">
        <v>1375</v>
      </c>
      <c r="B72" s="1137"/>
      <c r="C72" s="1157"/>
      <c r="D72" s="16">
        <f t="shared" si="5"/>
        <v>48</v>
      </c>
      <c r="E72" s="879" t="s">
        <v>178</v>
      </c>
      <c r="F72" s="879" t="s">
        <v>178</v>
      </c>
      <c r="G72" s="1208" t="s">
        <v>2952</v>
      </c>
      <c r="H72" s="1209"/>
      <c r="I72" s="1163">
        <v>24</v>
      </c>
      <c r="J72" s="520">
        <f t="shared" si="4"/>
        <v>0</v>
      </c>
      <c r="K72" s="286"/>
      <c r="L72" s="510" t="s">
        <v>2993</v>
      </c>
      <c r="M72" s="54"/>
      <c r="N72" s="16"/>
      <c r="O72" s="19"/>
      <c r="P72" s="16"/>
      <c r="Q72" s="56"/>
      <c r="R72" s="56"/>
      <c r="S72" s="21"/>
    </row>
    <row r="73" spans="1:19" s="9" customFormat="1" ht="19.7" customHeight="1">
      <c r="A73" s="1156" t="s">
        <v>1375</v>
      </c>
      <c r="B73" s="1137"/>
      <c r="C73" s="1157"/>
      <c r="D73" s="16">
        <f t="shared" si="5"/>
        <v>49</v>
      </c>
      <c r="E73" s="17" t="s">
        <v>178</v>
      </c>
      <c r="F73" s="17" t="s">
        <v>178</v>
      </c>
      <c r="G73" s="1207" t="s">
        <v>2994</v>
      </c>
      <c r="H73" s="618">
        <v>4</v>
      </c>
      <c r="I73" s="520">
        <v>106</v>
      </c>
      <c r="J73" s="520">
        <f t="shared" si="4"/>
        <v>424</v>
      </c>
      <c r="K73" s="286"/>
      <c r="L73" s="510" t="s">
        <v>2995</v>
      </c>
      <c r="M73" s="54"/>
      <c r="N73" s="16"/>
      <c r="O73" s="19">
        <v>44651</v>
      </c>
      <c r="P73" s="16"/>
      <c r="Q73" s="56"/>
      <c r="R73" s="56" t="s">
        <v>2930</v>
      </c>
      <c r="S73" s="21"/>
    </row>
    <row r="74" spans="1:19" s="9" customFormat="1" ht="19.7" customHeight="1">
      <c r="A74" s="1156" t="s">
        <v>2986</v>
      </c>
      <c r="B74" s="1137"/>
      <c r="C74" s="1157"/>
      <c r="D74" s="16">
        <f t="shared" si="5"/>
        <v>50</v>
      </c>
      <c r="E74" s="1158" t="s">
        <v>1304</v>
      </c>
      <c r="F74" s="1158" t="s">
        <v>178</v>
      </c>
      <c r="G74" s="1206" t="s">
        <v>2996</v>
      </c>
      <c r="H74" s="1161">
        <v>1</v>
      </c>
      <c r="I74" s="1167">
        <v>2320</v>
      </c>
      <c r="J74" s="520">
        <f t="shared" si="4"/>
        <v>2320</v>
      </c>
      <c r="K74" s="286"/>
      <c r="L74" s="510" t="s">
        <v>2997</v>
      </c>
      <c r="M74" s="54"/>
      <c r="N74" s="16"/>
      <c r="O74" s="19">
        <v>44651</v>
      </c>
      <c r="P74" s="16"/>
      <c r="Q74" s="56"/>
      <c r="R74" s="56" t="s">
        <v>2930</v>
      </c>
      <c r="S74" s="21"/>
    </row>
    <row r="75" spans="1:19" s="9" customFormat="1" ht="19.7" customHeight="1">
      <c r="A75" s="1156" t="s">
        <v>2986</v>
      </c>
      <c r="B75" s="1137"/>
      <c r="C75" s="1157"/>
      <c r="D75" s="16"/>
      <c r="E75" s="1210" t="s">
        <v>1304</v>
      </c>
      <c r="F75" s="1210" t="s">
        <v>178</v>
      </c>
      <c r="G75" s="1211" t="s">
        <v>2998</v>
      </c>
      <c r="H75" s="1212">
        <v>1</v>
      </c>
      <c r="I75" s="1213">
        <v>2220</v>
      </c>
      <c r="J75" s="520">
        <f>H75*I75</f>
        <v>2220</v>
      </c>
      <c r="K75" s="286"/>
      <c r="L75" s="510" t="s">
        <v>2999</v>
      </c>
      <c r="M75" s="54"/>
      <c r="N75" s="16"/>
      <c r="O75" s="19">
        <v>44652</v>
      </c>
      <c r="P75" s="16"/>
      <c r="Q75" s="56"/>
      <c r="R75" s="56" t="s">
        <v>2980</v>
      </c>
      <c r="S75" s="21"/>
    </row>
    <row r="76" spans="1:19" s="9" customFormat="1" ht="19.7" customHeight="1">
      <c r="A76" s="1156" t="s">
        <v>1375</v>
      </c>
      <c r="B76" s="1137"/>
      <c r="C76" s="1157"/>
      <c r="D76" s="16">
        <f>+D74+1</f>
        <v>51</v>
      </c>
      <c r="E76" s="17" t="s">
        <v>178</v>
      </c>
      <c r="F76" s="17" t="s">
        <v>178</v>
      </c>
      <c r="G76" s="1207" t="s">
        <v>2033</v>
      </c>
      <c r="H76" s="618">
        <v>2</v>
      </c>
      <c r="I76" s="520">
        <v>70</v>
      </c>
      <c r="J76" s="520">
        <f t="shared" si="4"/>
        <v>140</v>
      </c>
      <c r="K76" s="286"/>
      <c r="L76" s="510" t="s">
        <v>573</v>
      </c>
      <c r="M76" s="54"/>
      <c r="N76" s="16"/>
      <c r="O76" s="19">
        <v>44651</v>
      </c>
      <c r="P76" s="16"/>
      <c r="Q76" s="56"/>
      <c r="R76" s="56" t="s">
        <v>2930</v>
      </c>
      <c r="S76" s="21"/>
    </row>
    <row r="77" spans="1:19" s="9" customFormat="1" ht="19.7" customHeight="1">
      <c r="A77" s="1156" t="s">
        <v>1375</v>
      </c>
      <c r="B77" s="1137"/>
      <c r="C77" s="1157"/>
      <c r="D77" s="16">
        <f t="shared" si="5"/>
        <v>52</v>
      </c>
      <c r="E77" s="879" t="s">
        <v>178</v>
      </c>
      <c r="F77" s="879" t="s">
        <v>178</v>
      </c>
      <c r="G77" s="1208" t="s">
        <v>1311</v>
      </c>
      <c r="H77" s="1214"/>
      <c r="I77" s="1215">
        <v>104</v>
      </c>
      <c r="J77" s="520">
        <f t="shared" si="4"/>
        <v>0</v>
      </c>
      <c r="K77" s="286"/>
      <c r="L77" s="177" t="s">
        <v>3000</v>
      </c>
      <c r="M77" s="54"/>
      <c r="N77" s="16"/>
      <c r="O77" s="19"/>
      <c r="P77" s="16"/>
      <c r="Q77" s="56"/>
      <c r="R77" s="56"/>
      <c r="S77" s="21"/>
    </row>
    <row r="78" spans="1:19" s="9" customFormat="1" ht="19.7" customHeight="1">
      <c r="A78" s="1156" t="s">
        <v>1375</v>
      </c>
      <c r="B78" s="1137"/>
      <c r="C78" s="1157"/>
      <c r="D78" s="16">
        <f t="shared" si="5"/>
        <v>53</v>
      </c>
      <c r="E78" s="879" t="s">
        <v>178</v>
      </c>
      <c r="F78" s="879" t="s">
        <v>178</v>
      </c>
      <c r="G78" s="1208" t="s">
        <v>1364</v>
      </c>
      <c r="H78" s="1214"/>
      <c r="I78" s="1215">
        <v>119</v>
      </c>
      <c r="J78" s="520">
        <f t="shared" si="4"/>
        <v>0</v>
      </c>
      <c r="K78" s="286"/>
      <c r="L78" s="177" t="s">
        <v>3001</v>
      </c>
      <c r="M78" s="54"/>
      <c r="N78" s="16"/>
      <c r="O78" s="19"/>
      <c r="P78" s="16"/>
      <c r="Q78" s="56"/>
      <c r="R78" s="56"/>
      <c r="S78" s="21"/>
    </row>
    <row r="79" spans="1:19" s="9" customFormat="1" ht="19.7" customHeight="1">
      <c r="A79" s="1156" t="s">
        <v>1375</v>
      </c>
      <c r="B79" s="1137"/>
      <c r="C79" s="1157"/>
      <c r="D79" s="16">
        <f t="shared" si="5"/>
        <v>54</v>
      </c>
      <c r="E79" s="879" t="s">
        <v>178</v>
      </c>
      <c r="F79" s="879" t="s">
        <v>178</v>
      </c>
      <c r="G79" s="1208" t="s">
        <v>2991</v>
      </c>
      <c r="H79" s="1214"/>
      <c r="I79" s="1215">
        <v>23</v>
      </c>
      <c r="J79" s="520">
        <f t="shared" si="4"/>
        <v>0</v>
      </c>
      <c r="K79" s="286"/>
      <c r="L79" s="510" t="s">
        <v>3002</v>
      </c>
      <c r="M79" s="54"/>
      <c r="N79" s="16"/>
      <c r="O79" s="19"/>
      <c r="P79" s="16"/>
      <c r="Q79" s="56"/>
      <c r="R79" s="56"/>
      <c r="S79" s="21"/>
    </row>
    <row r="80" spans="1:19" s="9" customFormat="1" ht="19.7" customHeight="1">
      <c r="A80" s="1156" t="s">
        <v>2986</v>
      </c>
      <c r="B80" s="1137"/>
      <c r="C80" s="1157"/>
      <c r="D80" s="16">
        <f t="shared" si="5"/>
        <v>55</v>
      </c>
      <c r="E80" s="1158" t="s">
        <v>1304</v>
      </c>
      <c r="F80" s="1158" t="s">
        <v>178</v>
      </c>
      <c r="G80" s="1206" t="s">
        <v>3003</v>
      </c>
      <c r="H80" s="1161">
        <v>1</v>
      </c>
      <c r="I80" s="1167">
        <v>2810</v>
      </c>
      <c r="J80" s="520">
        <f t="shared" si="4"/>
        <v>2810</v>
      </c>
      <c r="K80" s="286"/>
      <c r="L80" s="510" t="s">
        <v>3004</v>
      </c>
      <c r="M80" s="54"/>
      <c r="N80" s="16"/>
      <c r="O80" s="19">
        <v>44651</v>
      </c>
      <c r="P80" s="16"/>
      <c r="Q80" s="56"/>
      <c r="R80" s="56" t="s">
        <v>2930</v>
      </c>
      <c r="S80" s="21"/>
    </row>
    <row r="81" spans="1:19" s="9" customFormat="1" ht="19.7" customHeight="1">
      <c r="A81" s="1156" t="s">
        <v>1375</v>
      </c>
      <c r="B81" s="1137"/>
      <c r="C81" s="1157"/>
      <c r="D81" s="16">
        <f t="shared" si="5"/>
        <v>56</v>
      </c>
      <c r="E81" s="16" t="s">
        <v>178</v>
      </c>
      <c r="F81" s="16" t="s">
        <v>178</v>
      </c>
      <c r="G81" s="145" t="s">
        <v>1341</v>
      </c>
      <c r="H81" s="17">
        <v>2</v>
      </c>
      <c r="I81" s="185">
        <v>71</v>
      </c>
      <c r="J81" s="520">
        <f t="shared" si="4"/>
        <v>142</v>
      </c>
      <c r="K81" s="18"/>
      <c r="L81" s="54" t="s">
        <v>1342</v>
      </c>
      <c r="M81" s="54"/>
      <c r="N81" s="16"/>
      <c r="O81" s="19">
        <v>44651</v>
      </c>
      <c r="P81" s="16"/>
      <c r="Q81" s="56"/>
      <c r="R81" s="56" t="s">
        <v>2930</v>
      </c>
      <c r="S81" s="21"/>
    </row>
    <row r="82" spans="1:19" s="9" customFormat="1" ht="19.7" customHeight="1">
      <c r="A82" s="1156" t="s">
        <v>1375</v>
      </c>
      <c r="B82" s="1137"/>
      <c r="C82" s="1157"/>
      <c r="D82" s="16">
        <f t="shared" si="5"/>
        <v>57</v>
      </c>
      <c r="E82" s="16" t="s">
        <v>178</v>
      </c>
      <c r="F82" s="16" t="s">
        <v>178</v>
      </c>
      <c r="G82" s="145" t="s">
        <v>1343</v>
      </c>
      <c r="H82" s="17">
        <v>2</v>
      </c>
      <c r="I82" s="185">
        <v>30</v>
      </c>
      <c r="J82" s="520">
        <f t="shared" si="4"/>
        <v>60</v>
      </c>
      <c r="K82" s="18"/>
      <c r="L82" s="54" t="s">
        <v>1344</v>
      </c>
      <c r="M82" s="54"/>
      <c r="N82" s="16"/>
      <c r="O82" s="19">
        <v>44651</v>
      </c>
      <c r="P82" s="16"/>
      <c r="Q82" s="56"/>
      <c r="R82" s="56" t="s">
        <v>2930</v>
      </c>
      <c r="S82" s="21"/>
    </row>
    <row r="83" spans="1:19" s="9" customFormat="1" ht="19.7" customHeight="1">
      <c r="A83" s="1156" t="s">
        <v>1375</v>
      </c>
      <c r="B83" s="1137"/>
      <c r="C83" s="1157"/>
      <c r="D83" s="16">
        <f t="shared" si="5"/>
        <v>58</v>
      </c>
      <c r="E83" s="879" t="s">
        <v>178</v>
      </c>
      <c r="F83" s="879" t="s">
        <v>178</v>
      </c>
      <c r="G83" s="1208" t="s">
        <v>2994</v>
      </c>
      <c r="H83" s="1214"/>
      <c r="I83" s="520"/>
      <c r="J83" s="520">
        <f t="shared" si="4"/>
        <v>0</v>
      </c>
      <c r="K83" s="286"/>
      <c r="L83" s="510" t="s">
        <v>3005</v>
      </c>
      <c r="M83" s="54"/>
      <c r="N83" s="16"/>
      <c r="O83" s="19"/>
      <c r="P83" s="16"/>
      <c r="Q83" s="56"/>
      <c r="R83" s="56"/>
      <c r="S83" s="21"/>
    </row>
    <row r="84" spans="1:19" s="9" customFormat="1" ht="19.7" customHeight="1">
      <c r="A84" s="1156" t="s">
        <v>3006</v>
      </c>
      <c r="B84" s="1137"/>
      <c r="C84" s="1157"/>
      <c r="D84" s="16">
        <f t="shared" si="5"/>
        <v>59</v>
      </c>
      <c r="E84" s="1158" t="s">
        <v>1304</v>
      </c>
      <c r="F84" s="1158" t="s">
        <v>178</v>
      </c>
      <c r="G84" s="1206" t="s">
        <v>3007</v>
      </c>
      <c r="H84" s="1161">
        <v>1</v>
      </c>
      <c r="I84" s="1167">
        <v>4040</v>
      </c>
      <c r="J84" s="520">
        <f t="shared" si="4"/>
        <v>4040</v>
      </c>
      <c r="K84" s="286"/>
      <c r="L84" s="510" t="s">
        <v>3008</v>
      </c>
      <c r="M84" s="54"/>
      <c r="N84" s="16"/>
      <c r="O84" s="19">
        <v>44651</v>
      </c>
      <c r="P84" s="16"/>
      <c r="Q84" s="56"/>
      <c r="R84" s="56" t="s">
        <v>2930</v>
      </c>
      <c r="S84" s="21"/>
    </row>
    <row r="85" spans="1:19" s="9" customFormat="1" ht="19.7" customHeight="1">
      <c r="A85" s="1156" t="s">
        <v>1375</v>
      </c>
      <c r="B85" s="1137"/>
      <c r="C85" s="1157"/>
      <c r="D85" s="16">
        <f t="shared" si="5"/>
        <v>60</v>
      </c>
      <c r="E85" s="16" t="s">
        <v>178</v>
      </c>
      <c r="F85" s="16" t="s">
        <v>178</v>
      </c>
      <c r="G85" s="145" t="s">
        <v>3009</v>
      </c>
      <c r="H85" s="17">
        <v>1</v>
      </c>
      <c r="I85" s="185">
        <v>4620</v>
      </c>
      <c r="J85" s="520">
        <f t="shared" si="4"/>
        <v>4620</v>
      </c>
      <c r="K85" s="18"/>
      <c r="L85" s="54"/>
      <c r="M85" s="54"/>
      <c r="N85" s="16"/>
      <c r="O85" s="19">
        <v>44651</v>
      </c>
      <c r="P85" s="16"/>
      <c r="Q85" s="56"/>
      <c r="R85" s="56" t="s">
        <v>2930</v>
      </c>
      <c r="S85" s="21"/>
    </row>
    <row r="86" spans="1:19" s="9" customFormat="1" ht="19.7" customHeight="1">
      <c r="A86" s="1156" t="s">
        <v>1375</v>
      </c>
      <c r="B86" s="1137"/>
      <c r="C86" s="1157"/>
      <c r="D86" s="16">
        <f t="shared" si="5"/>
        <v>61</v>
      </c>
      <c r="E86" s="1158" t="s">
        <v>2039</v>
      </c>
      <c r="F86" s="1158" t="s">
        <v>1291</v>
      </c>
      <c r="G86" s="1165" t="s">
        <v>3010</v>
      </c>
      <c r="H86" s="1216">
        <v>1</v>
      </c>
      <c r="I86" s="1217">
        <v>1800</v>
      </c>
      <c r="J86" s="520">
        <f t="shared" si="4"/>
        <v>1800</v>
      </c>
      <c r="K86" s="61"/>
      <c r="L86" s="145" t="s">
        <v>3011</v>
      </c>
      <c r="M86" s="1218" t="s">
        <v>3012</v>
      </c>
      <c r="N86" s="16"/>
      <c r="O86" s="19">
        <v>44651</v>
      </c>
      <c r="P86" s="16"/>
      <c r="Q86" s="56" t="s">
        <v>2980</v>
      </c>
      <c r="R86" s="56"/>
      <c r="S86" s="21"/>
    </row>
    <row r="87" spans="1:19" s="9" customFormat="1" ht="19.7" customHeight="1">
      <c r="A87" s="1156"/>
      <c r="B87" s="1137"/>
      <c r="C87" s="1157"/>
      <c r="D87" s="16"/>
      <c r="E87" s="1158" t="s">
        <v>2039</v>
      </c>
      <c r="F87" s="1158" t="s">
        <v>1291</v>
      </c>
      <c r="G87" s="1165" t="s">
        <v>62</v>
      </c>
      <c r="H87" s="1216">
        <v>1</v>
      </c>
      <c r="I87" s="1217">
        <v>1000</v>
      </c>
      <c r="J87" s="520">
        <v>1000</v>
      </c>
      <c r="K87" s="61"/>
      <c r="L87" s="145"/>
      <c r="M87" s="1218"/>
      <c r="N87" s="16"/>
      <c r="O87" s="19"/>
      <c r="P87" s="16"/>
      <c r="Q87" s="56"/>
      <c r="R87" s="56"/>
      <c r="S87" s="21"/>
    </row>
    <row r="88" spans="1:19" s="9" customFormat="1" ht="19.7" customHeight="1">
      <c r="A88" s="1156" t="s">
        <v>3006</v>
      </c>
      <c r="B88" s="1137"/>
      <c r="C88" s="1157"/>
      <c r="D88" s="16">
        <f>+D86+1</f>
        <v>62</v>
      </c>
      <c r="E88" s="1210" t="s">
        <v>178</v>
      </c>
      <c r="F88" s="1210" t="s">
        <v>178</v>
      </c>
      <c r="G88" s="1219" t="s">
        <v>3013</v>
      </c>
      <c r="H88" s="1212">
        <v>2</v>
      </c>
      <c r="I88" s="1220">
        <v>780</v>
      </c>
      <c r="J88" s="520">
        <f t="shared" si="4"/>
        <v>1560</v>
      </c>
      <c r="K88" s="464"/>
      <c r="L88" s="173" t="s">
        <v>3014</v>
      </c>
      <c r="M88" s="54"/>
      <c r="N88" s="16"/>
      <c r="O88" s="19">
        <v>44652</v>
      </c>
      <c r="P88" s="16"/>
      <c r="Q88" s="56"/>
      <c r="R88" s="56" t="s">
        <v>2980</v>
      </c>
      <c r="S88" s="21"/>
    </row>
    <row r="89" spans="1:19" s="9" customFormat="1" ht="19.7" customHeight="1">
      <c r="A89" s="1137"/>
      <c r="B89" s="1137"/>
      <c r="C89" s="1197"/>
      <c r="D89" s="1221"/>
      <c r="E89" s="1201"/>
      <c r="F89" s="1201"/>
      <c r="G89" s="617"/>
      <c r="H89" s="618"/>
      <c r="I89" s="1182"/>
      <c r="J89" s="520"/>
      <c r="K89" s="464"/>
      <c r="L89" s="173"/>
      <c r="M89" s="54"/>
      <c r="N89" s="16"/>
      <c r="O89" s="19"/>
      <c r="P89" s="16"/>
      <c r="Q89" s="56"/>
      <c r="R89" s="56"/>
      <c r="S89" s="21"/>
    </row>
    <row r="90" spans="1:19" s="9" customFormat="1" ht="19.7" customHeight="1">
      <c r="A90" s="1137"/>
      <c r="B90" s="1137"/>
      <c r="C90" s="1197"/>
      <c r="D90" s="1221"/>
      <c r="E90" s="1201"/>
      <c r="F90" s="1201"/>
      <c r="G90" s="617"/>
      <c r="H90" s="618"/>
      <c r="I90" s="1182"/>
      <c r="J90" s="520"/>
      <c r="K90" s="464"/>
      <c r="L90" s="173"/>
      <c r="M90" s="54"/>
      <c r="N90" s="16"/>
      <c r="O90" s="19"/>
      <c r="P90" s="16"/>
      <c r="Q90" s="56"/>
      <c r="R90" s="56"/>
      <c r="S90" s="21"/>
    </row>
    <row r="91" spans="1:19" s="9" customFormat="1" ht="19.7" customHeight="1">
      <c r="A91" s="1137"/>
      <c r="B91" s="1137"/>
      <c r="C91" s="1197"/>
      <c r="D91" s="1221"/>
      <c r="E91" s="1201"/>
      <c r="F91" s="1201"/>
      <c r="G91" s="1196">
        <f>SUM(J68:J90)</f>
        <v>27098</v>
      </c>
      <c r="H91" s="618"/>
      <c r="I91" s="1182"/>
      <c r="J91" s="520"/>
      <c r="K91" s="464"/>
      <c r="L91" s="173"/>
      <c r="M91" s="54"/>
      <c r="N91" s="16"/>
      <c r="O91" s="19"/>
      <c r="P91" s="16"/>
      <c r="Q91" s="56"/>
      <c r="R91" s="56"/>
      <c r="S91" s="21"/>
    </row>
    <row r="92" spans="1:19" s="9" customFormat="1" ht="19.7" customHeight="1">
      <c r="A92" s="1137"/>
      <c r="B92" s="1137"/>
      <c r="C92" s="1138"/>
      <c r="D92" s="16"/>
      <c r="E92" s="16"/>
      <c r="F92" s="16"/>
      <c r="G92" s="177"/>
      <c r="H92" s="17"/>
      <c r="I92" s="520"/>
      <c r="J92" s="52"/>
      <c r="K92" s="286"/>
      <c r="L92" s="54"/>
      <c r="M92" s="54"/>
      <c r="N92" s="16"/>
      <c r="O92" s="19"/>
      <c r="P92" s="16"/>
      <c r="Q92" s="56"/>
      <c r="R92" s="56"/>
      <c r="S92" s="21"/>
    </row>
    <row r="93" spans="1:19" s="9" customFormat="1" ht="19.7" customHeight="1">
      <c r="A93" s="1137"/>
      <c r="B93" s="1137"/>
      <c r="C93" s="1138"/>
      <c r="D93" s="16"/>
      <c r="E93" s="16"/>
      <c r="F93" s="16"/>
      <c r="G93" s="177"/>
      <c r="H93" s="17"/>
      <c r="I93" s="520"/>
      <c r="J93" s="52"/>
      <c r="K93" s="286"/>
      <c r="L93" s="54"/>
      <c r="M93" s="54"/>
      <c r="N93" s="16"/>
      <c r="O93" s="19"/>
      <c r="P93" s="16"/>
      <c r="Q93" s="56"/>
      <c r="R93" s="56"/>
      <c r="S93" s="21"/>
    </row>
    <row r="94" spans="1:19" s="9" customFormat="1" ht="19.7" customHeight="1">
      <c r="A94" s="1137"/>
      <c r="B94" s="1137"/>
      <c r="C94" s="1138"/>
      <c r="D94" s="16"/>
      <c r="E94" s="16"/>
      <c r="F94" s="16"/>
      <c r="G94" s="145"/>
      <c r="H94" s="465"/>
      <c r="I94" s="280"/>
      <c r="J94" s="1043"/>
      <c r="K94" s="677"/>
      <c r="L94" s="54"/>
      <c r="M94" s="54"/>
      <c r="N94" s="16"/>
      <c r="O94" s="19"/>
      <c r="P94" s="16"/>
      <c r="Q94" s="56"/>
      <c r="R94" s="56"/>
      <c r="S94" s="21"/>
    </row>
    <row r="95" spans="1:19" s="9" customFormat="1" ht="19.7" customHeight="1">
      <c r="A95" s="1137"/>
      <c r="B95" s="1137"/>
      <c r="C95" s="1138"/>
      <c r="D95" s="16"/>
      <c r="E95" s="16"/>
      <c r="F95" s="16"/>
      <c r="G95" s="145"/>
      <c r="H95" s="512"/>
      <c r="I95" s="1222"/>
      <c r="J95" s="520"/>
      <c r="K95" s="679"/>
      <c r="L95" s="364"/>
      <c r="M95" s="54"/>
      <c r="N95" s="16"/>
      <c r="O95" s="19"/>
      <c r="P95" s="16"/>
      <c r="Q95" s="56"/>
      <c r="R95" s="56"/>
      <c r="S95" s="21"/>
    </row>
    <row r="96" spans="1:19" s="9" customFormat="1" ht="19.7" customHeight="1">
      <c r="A96" s="1137"/>
      <c r="B96" s="1137"/>
      <c r="C96" s="1138"/>
      <c r="D96" s="16"/>
      <c r="E96" s="16"/>
      <c r="F96" s="16"/>
      <c r="G96" s="433"/>
      <c r="H96" s="17"/>
      <c r="I96" s="520"/>
      <c r="J96" s="520"/>
      <c r="K96" s="18"/>
      <c r="L96" s="54"/>
      <c r="M96" s="53"/>
      <c r="N96" s="16"/>
      <c r="O96" s="19"/>
      <c r="P96" s="16"/>
      <c r="Q96" s="56"/>
      <c r="R96" s="56"/>
      <c r="S96" s="21"/>
    </row>
    <row r="97" spans="1:19" s="9" customFormat="1" ht="19.7" customHeight="1">
      <c r="A97" s="1137"/>
      <c r="B97" s="1137"/>
      <c r="C97" s="1138"/>
      <c r="D97" s="16"/>
      <c r="E97" s="16"/>
      <c r="F97" s="16"/>
      <c r="G97" s="681"/>
      <c r="H97" s="17"/>
      <c r="I97" s="520"/>
      <c r="J97" s="520"/>
      <c r="K97" s="18"/>
      <c r="L97" s="54"/>
      <c r="M97" s="53"/>
      <c r="N97" s="16"/>
      <c r="O97" s="19"/>
      <c r="P97" s="16"/>
      <c r="Q97" s="56"/>
      <c r="R97" s="56"/>
      <c r="S97" s="21"/>
    </row>
    <row r="98" spans="1:19" s="9" customFormat="1" ht="19.7" customHeight="1">
      <c r="A98" s="1137"/>
      <c r="B98" s="1137"/>
      <c r="C98" s="1138"/>
      <c r="D98" s="16"/>
      <c r="E98" s="16"/>
      <c r="F98" s="16"/>
      <c r="G98" s="145"/>
      <c r="H98" s="17"/>
      <c r="I98" s="52"/>
      <c r="J98" s="1155"/>
      <c r="K98" s="18"/>
      <c r="L98" s="54"/>
      <c r="M98" s="54"/>
      <c r="N98" s="16"/>
      <c r="O98" s="19"/>
      <c r="P98" s="19"/>
      <c r="Q98" s="19"/>
      <c r="R98" s="56"/>
      <c r="S98" s="21"/>
    </row>
    <row r="99" spans="1:19" s="9" customFormat="1" ht="19.7" customHeight="1">
      <c r="A99" s="1137"/>
      <c r="B99" s="1137"/>
      <c r="C99" s="1138"/>
      <c r="D99" s="16"/>
      <c r="E99" s="16"/>
      <c r="F99" s="16"/>
      <c r="G99" s="146"/>
      <c r="H99" s="17"/>
      <c r="I99" s="520"/>
      <c r="J99" s="1155"/>
      <c r="K99" s="286"/>
      <c r="L99" s="54"/>
      <c r="M99" s="54"/>
      <c r="N99" s="16"/>
      <c r="O99" s="19"/>
      <c r="P99" s="19"/>
      <c r="Q99" s="19"/>
      <c r="R99" s="56"/>
      <c r="S99" s="21"/>
    </row>
    <row r="100" spans="1:19" s="9" customFormat="1" ht="19.7" customHeight="1">
      <c r="A100" s="1137"/>
      <c r="B100" s="1137"/>
      <c r="C100" s="1138"/>
      <c r="D100" s="16"/>
      <c r="E100" s="16"/>
      <c r="F100" s="16"/>
      <c r="G100" s="146"/>
      <c r="H100" s="17"/>
      <c r="I100" s="520"/>
      <c r="J100" s="520"/>
      <c r="K100" s="286"/>
      <c r="L100" s="54"/>
      <c r="M100" s="54"/>
      <c r="N100" s="16"/>
      <c r="O100" s="19"/>
      <c r="P100" s="16"/>
      <c r="Q100" s="56"/>
      <c r="R100" s="56"/>
      <c r="S100" s="21"/>
    </row>
    <row r="101" spans="1:19" s="9" customFormat="1" ht="19.7" customHeight="1">
      <c r="A101" s="1137"/>
      <c r="B101" s="1137"/>
      <c r="C101" s="1138"/>
      <c r="D101" s="16"/>
      <c r="E101" s="16"/>
      <c r="F101" s="16"/>
      <c r="G101" s="146"/>
      <c r="H101" s="17"/>
      <c r="I101" s="520"/>
      <c r="J101" s="1155"/>
      <c r="K101" s="286"/>
      <c r="L101" s="54"/>
      <c r="M101" s="54"/>
      <c r="N101" s="16"/>
      <c r="O101" s="19"/>
      <c r="P101" s="16"/>
      <c r="Q101" s="56"/>
      <c r="R101" s="56"/>
      <c r="S101" s="21"/>
    </row>
    <row r="102" spans="1:19" s="9" customFormat="1" ht="19.7" customHeight="1">
      <c r="A102" s="1137"/>
      <c r="B102" s="1137"/>
      <c r="C102" s="1138"/>
      <c r="D102" s="16"/>
      <c r="E102" s="16"/>
      <c r="F102" s="16"/>
      <c r="G102" s="146"/>
      <c r="H102" s="17"/>
      <c r="I102" s="520"/>
      <c r="J102" s="1155"/>
      <c r="K102" s="286"/>
      <c r="L102" s="54"/>
      <c r="M102" s="54"/>
      <c r="N102" s="16"/>
      <c r="O102" s="19"/>
      <c r="P102" s="16"/>
      <c r="Q102" s="56"/>
      <c r="R102" s="56"/>
      <c r="S102" s="21"/>
    </row>
    <row r="103" spans="1:19" s="9" customFormat="1" ht="19.7" customHeight="1">
      <c r="A103" s="1137"/>
      <c r="B103" s="1137"/>
      <c r="C103" s="1138"/>
      <c r="D103" s="16"/>
      <c r="E103" s="16"/>
      <c r="F103" s="16"/>
      <c r="G103" s="146"/>
      <c r="H103" s="17"/>
      <c r="I103" s="520"/>
      <c r="J103" s="1155"/>
      <c r="K103" s="286"/>
      <c r="L103" s="54"/>
      <c r="M103" s="54"/>
      <c r="N103" s="16"/>
      <c r="O103" s="19"/>
      <c r="P103" s="16"/>
      <c r="Q103" s="56"/>
      <c r="R103" s="56"/>
      <c r="S103" s="21"/>
    </row>
    <row r="104" spans="1:19" s="9" customFormat="1" ht="19.7" customHeight="1">
      <c r="A104" s="1137"/>
      <c r="B104" s="1137"/>
      <c r="C104" s="1138"/>
      <c r="D104" s="16"/>
      <c r="E104" s="16"/>
      <c r="F104" s="16"/>
      <c r="G104" s="145"/>
      <c r="H104" s="17"/>
      <c r="I104" s="52"/>
      <c r="J104" s="1155"/>
      <c r="K104" s="18"/>
      <c r="L104" s="54"/>
      <c r="M104" s="54"/>
      <c r="N104" s="16"/>
      <c r="O104" s="19"/>
      <c r="P104" s="16"/>
      <c r="Q104" s="56"/>
      <c r="R104" s="56"/>
      <c r="S104" s="21"/>
    </row>
    <row r="105" spans="1:19" s="9" customFormat="1" ht="19.7" customHeight="1">
      <c r="A105" s="1137"/>
      <c r="B105" s="1137"/>
      <c r="C105" s="1138"/>
      <c r="D105" s="16"/>
      <c r="E105" s="16"/>
      <c r="F105" s="16"/>
      <c r="G105" s="145"/>
      <c r="H105" s="17"/>
      <c r="I105" s="52"/>
      <c r="J105" s="1155"/>
      <c r="K105" s="18"/>
      <c r="L105" s="54"/>
      <c r="M105" s="54"/>
      <c r="N105" s="16"/>
      <c r="O105" s="19"/>
      <c r="P105" s="16"/>
      <c r="Q105" s="56"/>
      <c r="R105" s="56"/>
      <c r="S105" s="21"/>
    </row>
    <row r="106" spans="1:19" ht="19.7" customHeight="1">
      <c r="A106" s="1137"/>
      <c r="B106" s="1137"/>
      <c r="C106" s="1138"/>
      <c r="D106" s="16"/>
      <c r="E106" s="17"/>
      <c r="F106" s="17"/>
      <c r="G106" s="145"/>
      <c r="H106" s="17"/>
      <c r="I106" s="52"/>
      <c r="J106" s="1155"/>
      <c r="K106" s="18"/>
      <c r="L106" s="54"/>
      <c r="M106" s="146"/>
      <c r="N106" s="16"/>
      <c r="O106" s="19"/>
      <c r="P106" s="16"/>
      <c r="Q106" s="56"/>
      <c r="R106" s="56"/>
      <c r="S106" s="21"/>
    </row>
    <row r="107" spans="1:19" ht="19.7" customHeight="1">
      <c r="A107" s="1137"/>
      <c r="B107" s="1137"/>
      <c r="C107" s="1138"/>
      <c r="D107" s="16"/>
      <c r="E107" s="16"/>
      <c r="F107" s="16"/>
      <c r="G107" s="177"/>
      <c r="H107" s="17"/>
      <c r="I107" s="52"/>
      <c r="J107" s="520"/>
      <c r="K107" s="18"/>
      <c r="L107" s="54"/>
      <c r="M107" s="54"/>
      <c r="N107" s="16"/>
      <c r="O107" s="19"/>
      <c r="P107" s="16"/>
      <c r="Q107" s="56"/>
      <c r="R107" s="56"/>
      <c r="S107" s="21"/>
    </row>
    <row r="108" spans="1:19" ht="19.7" customHeight="1">
      <c r="A108" s="1137"/>
      <c r="B108" s="1137"/>
      <c r="C108" s="1138"/>
      <c r="D108" s="16"/>
      <c r="E108" s="16"/>
      <c r="F108" s="16"/>
      <c r="G108" s="145"/>
      <c r="H108" s="17"/>
      <c r="I108" s="52"/>
      <c r="J108" s="1155"/>
      <c r="K108" s="18"/>
      <c r="L108" s="54"/>
      <c r="M108" s="146"/>
      <c r="N108" s="16"/>
      <c r="O108" s="19"/>
      <c r="P108" s="16"/>
      <c r="Q108" s="56"/>
      <c r="R108" s="482"/>
      <c r="S108" s="21"/>
    </row>
    <row r="109" spans="1:19" ht="19.7" customHeight="1">
      <c r="A109" s="1137"/>
      <c r="B109" s="1137"/>
      <c r="C109" s="1138"/>
      <c r="D109" s="16"/>
      <c r="E109" s="16"/>
      <c r="F109" s="16"/>
      <c r="G109" s="145"/>
      <c r="H109" s="17"/>
      <c r="I109" s="52"/>
      <c r="J109" s="1155"/>
      <c r="K109" s="18"/>
      <c r="L109" s="54"/>
      <c r="M109" s="146"/>
      <c r="N109" s="16"/>
      <c r="O109" s="19"/>
      <c r="P109" s="16"/>
      <c r="Q109" s="56"/>
      <c r="R109" s="56"/>
      <c r="S109" s="21"/>
    </row>
    <row r="110" spans="1:19" ht="19.7" customHeight="1">
      <c r="A110" s="1137"/>
      <c r="B110" s="1137"/>
      <c r="C110" s="1138"/>
      <c r="D110" s="16"/>
      <c r="E110" s="16"/>
      <c r="F110" s="16"/>
      <c r="G110" s="145"/>
      <c r="H110" s="17"/>
      <c r="I110" s="52"/>
      <c r="J110" s="1155"/>
      <c r="K110" s="18"/>
      <c r="L110" s="54"/>
      <c r="M110" s="146"/>
      <c r="N110" s="16"/>
      <c r="O110" s="19"/>
      <c r="P110" s="16"/>
      <c r="Q110" s="56"/>
      <c r="R110" s="56"/>
      <c r="S110" s="21"/>
    </row>
    <row r="111" spans="1:19" ht="19.7" customHeight="1">
      <c r="A111" s="1137"/>
      <c r="B111" s="1137"/>
      <c r="C111" s="1138"/>
      <c r="D111" s="16"/>
      <c r="E111" s="16"/>
      <c r="F111" s="16"/>
      <c r="G111" s="145"/>
      <c r="H111" s="17"/>
      <c r="I111" s="52"/>
      <c r="J111" s="1155">
        <f t="shared" ref="J111:J116" si="6">H111*I111</f>
        <v>0</v>
      </c>
      <c r="K111" s="18"/>
      <c r="L111" s="54"/>
      <c r="M111" s="146"/>
      <c r="N111" s="16"/>
      <c r="O111" s="19"/>
      <c r="P111" s="16"/>
      <c r="Q111" s="56"/>
      <c r="R111" s="56"/>
      <c r="S111" s="21"/>
    </row>
    <row r="112" spans="1:19" ht="19.7" customHeight="1">
      <c r="A112" s="1137"/>
      <c r="B112" s="1137"/>
      <c r="C112" s="1138"/>
      <c r="D112" s="16"/>
      <c r="E112" s="16"/>
      <c r="F112" s="16"/>
      <c r="G112" s="145"/>
      <c r="H112" s="17"/>
      <c r="I112" s="52"/>
      <c r="J112" s="1155">
        <f t="shared" si="6"/>
        <v>0</v>
      </c>
      <c r="K112" s="18"/>
      <c r="L112" s="54"/>
      <c r="M112" s="146"/>
      <c r="N112" s="16"/>
      <c r="O112" s="19"/>
      <c r="P112" s="16"/>
      <c r="Q112" s="56"/>
      <c r="R112" s="56"/>
      <c r="S112" s="21"/>
    </row>
    <row r="113" spans="1:19" ht="19.7" customHeight="1">
      <c r="A113" s="1137"/>
      <c r="B113" s="1137"/>
      <c r="C113" s="1138"/>
      <c r="D113" s="16"/>
      <c r="E113" s="16"/>
      <c r="F113" s="16"/>
      <c r="G113" s="145"/>
      <c r="H113" s="17"/>
      <c r="I113" s="52"/>
      <c r="J113" s="1155">
        <f t="shared" si="6"/>
        <v>0</v>
      </c>
      <c r="K113" s="18"/>
      <c r="L113" s="54"/>
      <c r="M113" s="146"/>
      <c r="N113" s="16"/>
      <c r="O113" s="19"/>
      <c r="P113" s="16"/>
      <c r="Q113" s="56"/>
      <c r="R113" s="56"/>
      <c r="S113" s="21"/>
    </row>
    <row r="114" spans="1:19" ht="19.7" customHeight="1">
      <c r="A114" s="1137"/>
      <c r="B114" s="1137"/>
      <c r="C114" s="1138"/>
      <c r="D114" s="16"/>
      <c r="E114" s="16"/>
      <c r="F114" s="16"/>
      <c r="G114" s="145"/>
      <c r="H114" s="17"/>
      <c r="I114" s="52"/>
      <c r="J114" s="1155">
        <f t="shared" si="6"/>
        <v>0</v>
      </c>
      <c r="K114" s="18"/>
      <c r="L114" s="54"/>
      <c r="M114" s="146"/>
      <c r="N114" s="16"/>
      <c r="O114" s="19"/>
      <c r="P114" s="16"/>
      <c r="Q114" s="56"/>
      <c r="R114" s="56"/>
      <c r="S114" s="21"/>
    </row>
    <row r="115" spans="1:19" ht="19.7" customHeight="1">
      <c r="A115" s="1137"/>
      <c r="B115" s="1137"/>
      <c r="C115" s="1138"/>
      <c r="D115" s="16"/>
      <c r="E115" s="16"/>
      <c r="F115" s="16"/>
      <c r="G115" s="145"/>
      <c r="H115" s="17"/>
      <c r="I115" s="52"/>
      <c r="J115" s="1155">
        <f t="shared" si="6"/>
        <v>0</v>
      </c>
      <c r="K115" s="18"/>
      <c r="L115" s="54"/>
      <c r="M115" s="146"/>
      <c r="N115" s="16"/>
      <c r="O115" s="19"/>
      <c r="P115" s="16"/>
      <c r="Q115" s="56"/>
      <c r="R115" s="56"/>
      <c r="S115" s="21"/>
    </row>
    <row r="116" spans="1:19" ht="19.7" customHeight="1">
      <c r="A116" s="1137"/>
      <c r="B116" s="1137"/>
      <c r="C116" s="1138"/>
      <c r="D116" s="16"/>
      <c r="E116" s="16"/>
      <c r="F116" s="16"/>
      <c r="G116" s="145"/>
      <c r="H116" s="17"/>
      <c r="I116" s="52"/>
      <c r="J116" s="1155">
        <f t="shared" si="6"/>
        <v>0</v>
      </c>
      <c r="K116" s="18"/>
      <c r="L116" s="54"/>
      <c r="M116" s="146"/>
      <c r="N116" s="16"/>
      <c r="O116" s="19"/>
      <c r="P116" s="16"/>
      <c r="Q116" s="56"/>
      <c r="R116" s="56"/>
      <c r="S116" s="21"/>
    </row>
    <row r="117" spans="1:19">
      <c r="J117" s="382"/>
    </row>
  </sheetData>
  <autoFilter ref="D9:Q93" xr:uid="{A234BA93-0D44-4334-B353-CED8D5918520}"/>
  <mergeCells count="10">
    <mergeCell ref="D6:F6"/>
    <mergeCell ref="D12:G12"/>
    <mergeCell ref="D36:G36"/>
    <mergeCell ref="D67:G67"/>
    <mergeCell ref="D2:F2"/>
    <mergeCell ref="I2:K2"/>
    <mergeCell ref="D3:F3"/>
    <mergeCell ref="D4:F4"/>
    <mergeCell ref="L4:M5"/>
    <mergeCell ref="D5:F5"/>
  </mergeCells>
  <phoneticPr fontId="3"/>
  <dataValidations count="2">
    <dataValidation allowBlank="1" showInputMessage="1" showErrorMessage="1" sqref="L26 JH26 TD26 ACZ26 AMV26 AWR26 BGN26 BQJ26 CAF26 CKB26 CTX26 DDT26 DNP26 DXL26 EHH26 ERD26 FAZ26 FKV26 FUR26 GEN26 GOJ26 GYF26 HIB26 HRX26 IBT26 ILP26 IVL26 JFH26 JPD26 JYZ26 KIV26 KSR26 LCN26 LMJ26 LWF26 MGB26 MPX26 MZT26 NJP26 NTL26 ODH26 OND26 OWZ26 PGV26 PQR26 QAN26 QKJ26 QUF26 REB26 RNX26 RXT26 SHP26 SRL26 TBH26 TLD26 TUZ26 UEV26 UOR26 UYN26 VIJ26 VSF26 WCB26 WLX26 WVT26 L65562 JH65562 TD65562 ACZ65562 AMV65562 AWR65562 BGN65562 BQJ65562 CAF65562 CKB65562 CTX65562 DDT65562 DNP65562 DXL65562 EHH65562 ERD65562 FAZ65562 FKV65562 FUR65562 GEN65562 GOJ65562 GYF65562 HIB65562 HRX65562 IBT65562 ILP65562 IVL65562 JFH65562 JPD65562 JYZ65562 KIV65562 KSR65562 LCN65562 LMJ65562 LWF65562 MGB65562 MPX65562 MZT65562 NJP65562 NTL65562 ODH65562 OND65562 OWZ65562 PGV65562 PQR65562 QAN65562 QKJ65562 QUF65562 REB65562 RNX65562 RXT65562 SHP65562 SRL65562 TBH65562 TLD65562 TUZ65562 UEV65562 UOR65562 UYN65562 VIJ65562 VSF65562 WCB65562 WLX65562 WVT65562 L131098 JH131098 TD131098 ACZ131098 AMV131098 AWR131098 BGN131098 BQJ131098 CAF131098 CKB131098 CTX131098 DDT131098 DNP131098 DXL131098 EHH131098 ERD131098 FAZ131098 FKV131098 FUR131098 GEN131098 GOJ131098 GYF131098 HIB131098 HRX131098 IBT131098 ILP131098 IVL131098 JFH131098 JPD131098 JYZ131098 KIV131098 KSR131098 LCN131098 LMJ131098 LWF131098 MGB131098 MPX131098 MZT131098 NJP131098 NTL131098 ODH131098 OND131098 OWZ131098 PGV131098 PQR131098 QAN131098 QKJ131098 QUF131098 REB131098 RNX131098 RXT131098 SHP131098 SRL131098 TBH131098 TLD131098 TUZ131098 UEV131098 UOR131098 UYN131098 VIJ131098 VSF131098 WCB131098 WLX131098 WVT131098 L196634 JH196634 TD196634 ACZ196634 AMV196634 AWR196634 BGN196634 BQJ196634 CAF196634 CKB196634 CTX196634 DDT196634 DNP196634 DXL196634 EHH196634 ERD196634 FAZ196634 FKV196634 FUR196634 GEN196634 GOJ196634 GYF196634 HIB196634 HRX196634 IBT196634 ILP196634 IVL196634 JFH196634 JPD196634 JYZ196634 KIV196634 KSR196634 LCN196634 LMJ196634 LWF196634 MGB196634 MPX196634 MZT196634 NJP196634 NTL196634 ODH196634 OND196634 OWZ196634 PGV196634 PQR196634 QAN196634 QKJ196634 QUF196634 REB196634 RNX196634 RXT196634 SHP196634 SRL196634 TBH196634 TLD196634 TUZ196634 UEV196634 UOR196634 UYN196634 VIJ196634 VSF196634 WCB196634 WLX196634 WVT196634 L262170 JH262170 TD262170 ACZ262170 AMV262170 AWR262170 BGN262170 BQJ262170 CAF262170 CKB262170 CTX262170 DDT262170 DNP262170 DXL262170 EHH262170 ERD262170 FAZ262170 FKV262170 FUR262170 GEN262170 GOJ262170 GYF262170 HIB262170 HRX262170 IBT262170 ILP262170 IVL262170 JFH262170 JPD262170 JYZ262170 KIV262170 KSR262170 LCN262170 LMJ262170 LWF262170 MGB262170 MPX262170 MZT262170 NJP262170 NTL262170 ODH262170 OND262170 OWZ262170 PGV262170 PQR262170 QAN262170 QKJ262170 QUF262170 REB262170 RNX262170 RXT262170 SHP262170 SRL262170 TBH262170 TLD262170 TUZ262170 UEV262170 UOR262170 UYN262170 VIJ262170 VSF262170 WCB262170 WLX262170 WVT262170 L327706 JH327706 TD327706 ACZ327706 AMV327706 AWR327706 BGN327706 BQJ327706 CAF327706 CKB327706 CTX327706 DDT327706 DNP327706 DXL327706 EHH327706 ERD327706 FAZ327706 FKV327706 FUR327706 GEN327706 GOJ327706 GYF327706 HIB327706 HRX327706 IBT327706 ILP327706 IVL327706 JFH327706 JPD327706 JYZ327706 KIV327706 KSR327706 LCN327706 LMJ327706 LWF327706 MGB327706 MPX327706 MZT327706 NJP327706 NTL327706 ODH327706 OND327706 OWZ327706 PGV327706 PQR327706 QAN327706 QKJ327706 QUF327706 REB327706 RNX327706 RXT327706 SHP327706 SRL327706 TBH327706 TLD327706 TUZ327706 UEV327706 UOR327706 UYN327706 VIJ327706 VSF327706 WCB327706 WLX327706 WVT327706 L393242 JH393242 TD393242 ACZ393242 AMV393242 AWR393242 BGN393242 BQJ393242 CAF393242 CKB393242 CTX393242 DDT393242 DNP393242 DXL393242 EHH393242 ERD393242 FAZ393242 FKV393242 FUR393242 GEN393242 GOJ393242 GYF393242 HIB393242 HRX393242 IBT393242 ILP393242 IVL393242 JFH393242 JPD393242 JYZ393242 KIV393242 KSR393242 LCN393242 LMJ393242 LWF393242 MGB393242 MPX393242 MZT393242 NJP393242 NTL393242 ODH393242 OND393242 OWZ393242 PGV393242 PQR393242 QAN393242 QKJ393242 QUF393242 REB393242 RNX393242 RXT393242 SHP393242 SRL393242 TBH393242 TLD393242 TUZ393242 UEV393242 UOR393242 UYN393242 VIJ393242 VSF393242 WCB393242 WLX393242 WVT393242 L458778 JH458778 TD458778 ACZ458778 AMV458778 AWR458778 BGN458778 BQJ458778 CAF458778 CKB458778 CTX458778 DDT458778 DNP458778 DXL458778 EHH458778 ERD458778 FAZ458778 FKV458778 FUR458778 GEN458778 GOJ458778 GYF458778 HIB458778 HRX458778 IBT458778 ILP458778 IVL458778 JFH458778 JPD458778 JYZ458778 KIV458778 KSR458778 LCN458778 LMJ458778 LWF458778 MGB458778 MPX458778 MZT458778 NJP458778 NTL458778 ODH458778 OND458778 OWZ458778 PGV458778 PQR458778 QAN458778 QKJ458778 QUF458778 REB458778 RNX458778 RXT458778 SHP458778 SRL458778 TBH458778 TLD458778 TUZ458778 UEV458778 UOR458778 UYN458778 VIJ458778 VSF458778 WCB458778 WLX458778 WVT458778 L524314 JH524314 TD524314 ACZ524314 AMV524314 AWR524314 BGN524314 BQJ524314 CAF524314 CKB524314 CTX524314 DDT524314 DNP524314 DXL524314 EHH524314 ERD524314 FAZ524314 FKV524314 FUR524314 GEN524314 GOJ524314 GYF524314 HIB524314 HRX524314 IBT524314 ILP524314 IVL524314 JFH524314 JPD524314 JYZ524314 KIV524314 KSR524314 LCN524314 LMJ524314 LWF524314 MGB524314 MPX524314 MZT524314 NJP524314 NTL524314 ODH524314 OND524314 OWZ524314 PGV524314 PQR524314 QAN524314 QKJ524314 QUF524314 REB524314 RNX524314 RXT524314 SHP524314 SRL524314 TBH524314 TLD524314 TUZ524314 UEV524314 UOR524314 UYN524314 VIJ524314 VSF524314 WCB524314 WLX524314 WVT524314 L589850 JH589850 TD589850 ACZ589850 AMV589850 AWR589850 BGN589850 BQJ589850 CAF589850 CKB589850 CTX589850 DDT589850 DNP589850 DXL589850 EHH589850 ERD589850 FAZ589850 FKV589850 FUR589850 GEN589850 GOJ589850 GYF589850 HIB589850 HRX589850 IBT589850 ILP589850 IVL589850 JFH589850 JPD589850 JYZ589850 KIV589850 KSR589850 LCN589850 LMJ589850 LWF589850 MGB589850 MPX589850 MZT589850 NJP589850 NTL589850 ODH589850 OND589850 OWZ589850 PGV589850 PQR589850 QAN589850 QKJ589850 QUF589850 REB589850 RNX589850 RXT589850 SHP589850 SRL589850 TBH589850 TLD589850 TUZ589850 UEV589850 UOR589850 UYN589850 VIJ589850 VSF589850 WCB589850 WLX589850 WVT589850 L655386 JH655386 TD655386 ACZ655386 AMV655386 AWR655386 BGN655386 BQJ655386 CAF655386 CKB655386 CTX655386 DDT655386 DNP655386 DXL655386 EHH655386 ERD655386 FAZ655386 FKV655386 FUR655386 GEN655386 GOJ655386 GYF655386 HIB655386 HRX655386 IBT655386 ILP655386 IVL655386 JFH655386 JPD655386 JYZ655386 KIV655386 KSR655386 LCN655386 LMJ655386 LWF655386 MGB655386 MPX655386 MZT655386 NJP655386 NTL655386 ODH655386 OND655386 OWZ655386 PGV655386 PQR655386 QAN655386 QKJ655386 QUF655386 REB655386 RNX655386 RXT655386 SHP655386 SRL655386 TBH655386 TLD655386 TUZ655386 UEV655386 UOR655386 UYN655386 VIJ655386 VSF655386 WCB655386 WLX655386 WVT655386 L720922 JH720922 TD720922 ACZ720922 AMV720922 AWR720922 BGN720922 BQJ720922 CAF720922 CKB720922 CTX720922 DDT720922 DNP720922 DXL720922 EHH720922 ERD720922 FAZ720922 FKV720922 FUR720922 GEN720922 GOJ720922 GYF720922 HIB720922 HRX720922 IBT720922 ILP720922 IVL720922 JFH720922 JPD720922 JYZ720922 KIV720922 KSR720922 LCN720922 LMJ720922 LWF720922 MGB720922 MPX720922 MZT720922 NJP720922 NTL720922 ODH720922 OND720922 OWZ720922 PGV720922 PQR720922 QAN720922 QKJ720922 QUF720922 REB720922 RNX720922 RXT720922 SHP720922 SRL720922 TBH720922 TLD720922 TUZ720922 UEV720922 UOR720922 UYN720922 VIJ720922 VSF720922 WCB720922 WLX720922 WVT720922 L786458 JH786458 TD786458 ACZ786458 AMV786458 AWR786458 BGN786458 BQJ786458 CAF786458 CKB786458 CTX786458 DDT786458 DNP786458 DXL786458 EHH786458 ERD786458 FAZ786458 FKV786458 FUR786458 GEN786458 GOJ786458 GYF786458 HIB786458 HRX786458 IBT786458 ILP786458 IVL786458 JFH786458 JPD786458 JYZ786458 KIV786458 KSR786458 LCN786458 LMJ786458 LWF786458 MGB786458 MPX786458 MZT786458 NJP786458 NTL786458 ODH786458 OND786458 OWZ786458 PGV786458 PQR786458 QAN786458 QKJ786458 QUF786458 REB786458 RNX786458 RXT786458 SHP786458 SRL786458 TBH786458 TLD786458 TUZ786458 UEV786458 UOR786458 UYN786458 VIJ786458 VSF786458 WCB786458 WLX786458 WVT786458 L851994 JH851994 TD851994 ACZ851994 AMV851994 AWR851994 BGN851994 BQJ851994 CAF851994 CKB851994 CTX851994 DDT851994 DNP851994 DXL851994 EHH851994 ERD851994 FAZ851994 FKV851994 FUR851994 GEN851994 GOJ851994 GYF851994 HIB851994 HRX851994 IBT851994 ILP851994 IVL851994 JFH851994 JPD851994 JYZ851994 KIV851994 KSR851994 LCN851994 LMJ851994 LWF851994 MGB851994 MPX851994 MZT851994 NJP851994 NTL851994 ODH851994 OND851994 OWZ851994 PGV851994 PQR851994 QAN851994 QKJ851994 QUF851994 REB851994 RNX851994 RXT851994 SHP851994 SRL851994 TBH851994 TLD851994 TUZ851994 UEV851994 UOR851994 UYN851994 VIJ851994 VSF851994 WCB851994 WLX851994 WVT851994 L917530 JH917530 TD917530 ACZ917530 AMV917530 AWR917530 BGN917530 BQJ917530 CAF917530 CKB917530 CTX917530 DDT917530 DNP917530 DXL917530 EHH917530 ERD917530 FAZ917530 FKV917530 FUR917530 GEN917530 GOJ917530 GYF917530 HIB917530 HRX917530 IBT917530 ILP917530 IVL917530 JFH917530 JPD917530 JYZ917530 KIV917530 KSR917530 LCN917530 LMJ917530 LWF917530 MGB917530 MPX917530 MZT917530 NJP917530 NTL917530 ODH917530 OND917530 OWZ917530 PGV917530 PQR917530 QAN917530 QKJ917530 QUF917530 REB917530 RNX917530 RXT917530 SHP917530 SRL917530 TBH917530 TLD917530 TUZ917530 UEV917530 UOR917530 UYN917530 VIJ917530 VSF917530 WCB917530 WLX917530 WVT917530 L983066 JH983066 TD983066 ACZ983066 AMV983066 AWR983066 BGN983066 BQJ983066 CAF983066 CKB983066 CTX983066 DDT983066 DNP983066 DXL983066 EHH983066 ERD983066 FAZ983066 FKV983066 FUR983066 GEN983066 GOJ983066 GYF983066 HIB983066 HRX983066 IBT983066 ILP983066 IVL983066 JFH983066 JPD983066 JYZ983066 KIV983066 KSR983066 LCN983066 LMJ983066 LWF983066 MGB983066 MPX983066 MZT983066 NJP983066 NTL983066 ODH983066 OND983066 OWZ983066 PGV983066 PQR983066 QAN983066 QKJ983066 QUF983066 REB983066 RNX983066 RXT983066 SHP983066 SRL983066 TBH983066 TLD983066 TUZ983066 UEV983066 UOR983066 UYN983066 VIJ983066 VSF983066 WCB983066 WLX983066 WVT983066 L28 JH28 TD28 ACZ28 AMV28 AWR28 BGN28 BQJ28 CAF28 CKB28 CTX28 DDT28 DNP28 DXL28 EHH28 ERD28 FAZ28 FKV28 FUR28 GEN28 GOJ28 GYF28 HIB28 HRX28 IBT28 ILP28 IVL28 JFH28 JPD28 JYZ28 KIV28 KSR28 LCN28 LMJ28 LWF28 MGB28 MPX28 MZT28 NJP28 NTL28 ODH28 OND28 OWZ28 PGV28 PQR28 QAN28 QKJ28 QUF28 REB28 RNX28 RXT28 SHP28 SRL28 TBH28 TLD28 TUZ28 UEV28 UOR28 UYN28 VIJ28 VSF28 WCB28 WLX28 WVT28 L65564 JH65564 TD65564 ACZ65564 AMV65564 AWR65564 BGN65564 BQJ65564 CAF65564 CKB65564 CTX65564 DDT65564 DNP65564 DXL65564 EHH65564 ERD65564 FAZ65564 FKV65564 FUR65564 GEN65564 GOJ65564 GYF65564 HIB65564 HRX65564 IBT65564 ILP65564 IVL65564 JFH65564 JPD65564 JYZ65564 KIV65564 KSR65564 LCN65564 LMJ65564 LWF65564 MGB65564 MPX65564 MZT65564 NJP65564 NTL65564 ODH65564 OND65564 OWZ65564 PGV65564 PQR65564 QAN65564 QKJ65564 QUF65564 REB65564 RNX65564 RXT65564 SHP65564 SRL65564 TBH65564 TLD65564 TUZ65564 UEV65564 UOR65564 UYN65564 VIJ65564 VSF65564 WCB65564 WLX65564 WVT65564 L131100 JH131100 TD131100 ACZ131100 AMV131100 AWR131100 BGN131100 BQJ131100 CAF131100 CKB131100 CTX131100 DDT131100 DNP131100 DXL131100 EHH131100 ERD131100 FAZ131100 FKV131100 FUR131100 GEN131100 GOJ131100 GYF131100 HIB131100 HRX131100 IBT131100 ILP131100 IVL131100 JFH131100 JPD131100 JYZ131100 KIV131100 KSR131100 LCN131100 LMJ131100 LWF131100 MGB131100 MPX131100 MZT131100 NJP131100 NTL131100 ODH131100 OND131100 OWZ131100 PGV131100 PQR131100 QAN131100 QKJ131100 QUF131100 REB131100 RNX131100 RXT131100 SHP131100 SRL131100 TBH131100 TLD131100 TUZ131100 UEV131100 UOR131100 UYN131100 VIJ131100 VSF131100 WCB131100 WLX131100 WVT131100 L196636 JH196636 TD196636 ACZ196636 AMV196636 AWR196636 BGN196636 BQJ196636 CAF196636 CKB196636 CTX196636 DDT196636 DNP196636 DXL196636 EHH196636 ERD196636 FAZ196636 FKV196636 FUR196636 GEN196636 GOJ196636 GYF196636 HIB196636 HRX196636 IBT196636 ILP196636 IVL196636 JFH196636 JPD196636 JYZ196636 KIV196636 KSR196636 LCN196636 LMJ196636 LWF196636 MGB196636 MPX196636 MZT196636 NJP196636 NTL196636 ODH196636 OND196636 OWZ196636 PGV196636 PQR196636 QAN196636 QKJ196636 QUF196636 REB196636 RNX196636 RXT196636 SHP196636 SRL196636 TBH196636 TLD196636 TUZ196636 UEV196636 UOR196636 UYN196636 VIJ196636 VSF196636 WCB196636 WLX196636 WVT196636 L262172 JH262172 TD262172 ACZ262172 AMV262172 AWR262172 BGN262172 BQJ262172 CAF262172 CKB262172 CTX262172 DDT262172 DNP262172 DXL262172 EHH262172 ERD262172 FAZ262172 FKV262172 FUR262172 GEN262172 GOJ262172 GYF262172 HIB262172 HRX262172 IBT262172 ILP262172 IVL262172 JFH262172 JPD262172 JYZ262172 KIV262172 KSR262172 LCN262172 LMJ262172 LWF262172 MGB262172 MPX262172 MZT262172 NJP262172 NTL262172 ODH262172 OND262172 OWZ262172 PGV262172 PQR262172 QAN262172 QKJ262172 QUF262172 REB262172 RNX262172 RXT262172 SHP262172 SRL262172 TBH262172 TLD262172 TUZ262172 UEV262172 UOR262172 UYN262172 VIJ262172 VSF262172 WCB262172 WLX262172 WVT262172 L327708 JH327708 TD327708 ACZ327708 AMV327708 AWR327708 BGN327708 BQJ327708 CAF327708 CKB327708 CTX327708 DDT327708 DNP327708 DXL327708 EHH327708 ERD327708 FAZ327708 FKV327708 FUR327708 GEN327708 GOJ327708 GYF327708 HIB327708 HRX327708 IBT327708 ILP327708 IVL327708 JFH327708 JPD327708 JYZ327708 KIV327708 KSR327708 LCN327708 LMJ327708 LWF327708 MGB327708 MPX327708 MZT327708 NJP327708 NTL327708 ODH327708 OND327708 OWZ327708 PGV327708 PQR327708 QAN327708 QKJ327708 QUF327708 REB327708 RNX327708 RXT327708 SHP327708 SRL327708 TBH327708 TLD327708 TUZ327708 UEV327708 UOR327708 UYN327708 VIJ327708 VSF327708 WCB327708 WLX327708 WVT327708 L393244 JH393244 TD393244 ACZ393244 AMV393244 AWR393244 BGN393244 BQJ393244 CAF393244 CKB393244 CTX393244 DDT393244 DNP393244 DXL393244 EHH393244 ERD393244 FAZ393244 FKV393244 FUR393244 GEN393244 GOJ393244 GYF393244 HIB393244 HRX393244 IBT393244 ILP393244 IVL393244 JFH393244 JPD393244 JYZ393244 KIV393244 KSR393244 LCN393244 LMJ393244 LWF393244 MGB393244 MPX393244 MZT393244 NJP393244 NTL393244 ODH393244 OND393244 OWZ393244 PGV393244 PQR393244 QAN393244 QKJ393244 QUF393244 REB393244 RNX393244 RXT393244 SHP393244 SRL393244 TBH393244 TLD393244 TUZ393244 UEV393244 UOR393244 UYN393244 VIJ393244 VSF393244 WCB393244 WLX393244 WVT393244 L458780 JH458780 TD458780 ACZ458780 AMV458780 AWR458780 BGN458780 BQJ458780 CAF458780 CKB458780 CTX458780 DDT458780 DNP458780 DXL458780 EHH458780 ERD458780 FAZ458780 FKV458780 FUR458780 GEN458780 GOJ458780 GYF458780 HIB458780 HRX458780 IBT458780 ILP458780 IVL458780 JFH458780 JPD458780 JYZ458780 KIV458780 KSR458780 LCN458780 LMJ458780 LWF458780 MGB458780 MPX458780 MZT458780 NJP458780 NTL458780 ODH458780 OND458780 OWZ458780 PGV458780 PQR458780 QAN458780 QKJ458780 QUF458780 REB458780 RNX458780 RXT458780 SHP458780 SRL458780 TBH458780 TLD458780 TUZ458780 UEV458780 UOR458780 UYN458780 VIJ458780 VSF458780 WCB458780 WLX458780 WVT458780 L524316 JH524316 TD524316 ACZ524316 AMV524316 AWR524316 BGN524316 BQJ524316 CAF524316 CKB524316 CTX524316 DDT524316 DNP524316 DXL524316 EHH524316 ERD524316 FAZ524316 FKV524316 FUR524316 GEN524316 GOJ524316 GYF524316 HIB524316 HRX524316 IBT524316 ILP524316 IVL524316 JFH524316 JPD524316 JYZ524316 KIV524316 KSR524316 LCN524316 LMJ524316 LWF524316 MGB524316 MPX524316 MZT524316 NJP524316 NTL524316 ODH524316 OND524316 OWZ524316 PGV524316 PQR524316 QAN524316 QKJ524316 QUF524316 REB524316 RNX524316 RXT524316 SHP524316 SRL524316 TBH524316 TLD524316 TUZ524316 UEV524316 UOR524316 UYN524316 VIJ524316 VSF524316 WCB524316 WLX524316 WVT524316 L589852 JH589852 TD589852 ACZ589852 AMV589852 AWR589852 BGN589852 BQJ589852 CAF589852 CKB589852 CTX589852 DDT589852 DNP589852 DXL589852 EHH589852 ERD589852 FAZ589852 FKV589852 FUR589852 GEN589852 GOJ589852 GYF589852 HIB589852 HRX589852 IBT589852 ILP589852 IVL589852 JFH589852 JPD589852 JYZ589852 KIV589852 KSR589852 LCN589852 LMJ589852 LWF589852 MGB589852 MPX589852 MZT589852 NJP589852 NTL589852 ODH589852 OND589852 OWZ589852 PGV589852 PQR589852 QAN589852 QKJ589852 QUF589852 REB589852 RNX589852 RXT589852 SHP589852 SRL589852 TBH589852 TLD589852 TUZ589852 UEV589852 UOR589852 UYN589852 VIJ589852 VSF589852 WCB589852 WLX589852 WVT589852 L655388 JH655388 TD655388 ACZ655388 AMV655388 AWR655388 BGN655388 BQJ655388 CAF655388 CKB655388 CTX655388 DDT655388 DNP655388 DXL655388 EHH655388 ERD655388 FAZ655388 FKV655388 FUR655388 GEN655388 GOJ655388 GYF655388 HIB655388 HRX655388 IBT655388 ILP655388 IVL655388 JFH655388 JPD655388 JYZ655388 KIV655388 KSR655388 LCN655388 LMJ655388 LWF655388 MGB655388 MPX655388 MZT655388 NJP655388 NTL655388 ODH655388 OND655388 OWZ655388 PGV655388 PQR655388 QAN655388 QKJ655388 QUF655388 REB655388 RNX655388 RXT655388 SHP655388 SRL655388 TBH655388 TLD655388 TUZ655388 UEV655388 UOR655388 UYN655388 VIJ655388 VSF655388 WCB655388 WLX655388 WVT655388 L720924 JH720924 TD720924 ACZ720924 AMV720924 AWR720924 BGN720924 BQJ720924 CAF720924 CKB720924 CTX720924 DDT720924 DNP720924 DXL720924 EHH720924 ERD720924 FAZ720924 FKV720924 FUR720924 GEN720924 GOJ720924 GYF720924 HIB720924 HRX720924 IBT720924 ILP720924 IVL720924 JFH720924 JPD720924 JYZ720924 KIV720924 KSR720924 LCN720924 LMJ720924 LWF720924 MGB720924 MPX720924 MZT720924 NJP720924 NTL720924 ODH720924 OND720924 OWZ720924 PGV720924 PQR720924 QAN720924 QKJ720924 QUF720924 REB720924 RNX720924 RXT720924 SHP720924 SRL720924 TBH720924 TLD720924 TUZ720924 UEV720924 UOR720924 UYN720924 VIJ720924 VSF720924 WCB720924 WLX720924 WVT720924 L786460 JH786460 TD786460 ACZ786460 AMV786460 AWR786460 BGN786460 BQJ786460 CAF786460 CKB786460 CTX786460 DDT786460 DNP786460 DXL786460 EHH786460 ERD786460 FAZ786460 FKV786460 FUR786460 GEN786460 GOJ786460 GYF786460 HIB786460 HRX786460 IBT786460 ILP786460 IVL786460 JFH786460 JPD786460 JYZ786460 KIV786460 KSR786460 LCN786460 LMJ786460 LWF786460 MGB786460 MPX786460 MZT786460 NJP786460 NTL786460 ODH786460 OND786460 OWZ786460 PGV786460 PQR786460 QAN786460 QKJ786460 QUF786460 REB786460 RNX786460 RXT786460 SHP786460 SRL786460 TBH786460 TLD786460 TUZ786460 UEV786460 UOR786460 UYN786460 VIJ786460 VSF786460 WCB786460 WLX786460 WVT786460 L851996 JH851996 TD851996 ACZ851996 AMV851996 AWR851996 BGN851996 BQJ851996 CAF851996 CKB851996 CTX851996 DDT851996 DNP851996 DXL851996 EHH851996 ERD851996 FAZ851996 FKV851996 FUR851996 GEN851996 GOJ851996 GYF851996 HIB851996 HRX851996 IBT851996 ILP851996 IVL851996 JFH851996 JPD851996 JYZ851996 KIV851996 KSR851996 LCN851996 LMJ851996 LWF851996 MGB851996 MPX851996 MZT851996 NJP851996 NTL851996 ODH851996 OND851996 OWZ851996 PGV851996 PQR851996 QAN851996 QKJ851996 QUF851996 REB851996 RNX851996 RXT851996 SHP851996 SRL851996 TBH851996 TLD851996 TUZ851996 UEV851996 UOR851996 UYN851996 VIJ851996 VSF851996 WCB851996 WLX851996 WVT851996 L917532 JH917532 TD917532 ACZ917532 AMV917532 AWR917532 BGN917532 BQJ917532 CAF917532 CKB917532 CTX917532 DDT917532 DNP917532 DXL917532 EHH917532 ERD917532 FAZ917532 FKV917532 FUR917532 GEN917532 GOJ917532 GYF917532 HIB917532 HRX917532 IBT917532 ILP917532 IVL917532 JFH917532 JPD917532 JYZ917532 KIV917532 KSR917532 LCN917532 LMJ917532 LWF917532 MGB917532 MPX917532 MZT917532 NJP917532 NTL917532 ODH917532 OND917532 OWZ917532 PGV917532 PQR917532 QAN917532 QKJ917532 QUF917532 REB917532 RNX917532 RXT917532 SHP917532 SRL917532 TBH917532 TLD917532 TUZ917532 UEV917532 UOR917532 UYN917532 VIJ917532 VSF917532 WCB917532 WLX917532 WVT917532 L983068 JH983068 TD983068 ACZ983068 AMV983068 AWR983068 BGN983068 BQJ983068 CAF983068 CKB983068 CTX983068 DDT983068 DNP983068 DXL983068 EHH983068 ERD983068 FAZ983068 FKV983068 FUR983068 GEN983068 GOJ983068 GYF983068 HIB983068 HRX983068 IBT983068 ILP983068 IVL983068 JFH983068 JPD983068 JYZ983068 KIV983068 KSR983068 LCN983068 LMJ983068 LWF983068 MGB983068 MPX983068 MZT983068 NJP983068 NTL983068 ODH983068 OND983068 OWZ983068 PGV983068 PQR983068 QAN983068 QKJ983068 QUF983068 REB983068 RNX983068 RXT983068 SHP983068 SRL983068 TBH983068 TLD983068 TUZ983068 UEV983068 UOR983068 UYN983068 VIJ983068 VSF983068 WCB983068 WLX983068 WVT983068 L31 JH31 TD31 ACZ31 AMV31 AWR31 BGN31 BQJ31 CAF31 CKB31 CTX31 DDT31 DNP31 DXL31 EHH31 ERD31 FAZ31 FKV31 FUR31 GEN31 GOJ31 GYF31 HIB31 HRX31 IBT31 ILP31 IVL31 JFH31 JPD31 JYZ31 KIV31 KSR31 LCN31 LMJ31 LWF31 MGB31 MPX31 MZT31 NJP31 NTL31 ODH31 OND31 OWZ31 PGV31 PQR31 QAN31 QKJ31 QUF31 REB31 RNX31 RXT31 SHP31 SRL31 TBH31 TLD31 TUZ31 UEV31 UOR31 UYN31 VIJ31 VSF31 WCB31 WLX31 WVT31 L65567 JH65567 TD65567 ACZ65567 AMV65567 AWR65567 BGN65567 BQJ65567 CAF65567 CKB65567 CTX65567 DDT65567 DNP65567 DXL65567 EHH65567 ERD65567 FAZ65567 FKV65567 FUR65567 GEN65567 GOJ65567 GYF65567 HIB65567 HRX65567 IBT65567 ILP65567 IVL65567 JFH65567 JPD65567 JYZ65567 KIV65567 KSR65567 LCN65567 LMJ65567 LWF65567 MGB65567 MPX65567 MZT65567 NJP65567 NTL65567 ODH65567 OND65567 OWZ65567 PGV65567 PQR65567 QAN65567 QKJ65567 QUF65567 REB65567 RNX65567 RXT65567 SHP65567 SRL65567 TBH65567 TLD65567 TUZ65567 UEV65567 UOR65567 UYN65567 VIJ65567 VSF65567 WCB65567 WLX65567 WVT65567 L131103 JH131103 TD131103 ACZ131103 AMV131103 AWR131103 BGN131103 BQJ131103 CAF131103 CKB131103 CTX131103 DDT131103 DNP131103 DXL131103 EHH131103 ERD131103 FAZ131103 FKV131103 FUR131103 GEN131103 GOJ131103 GYF131103 HIB131103 HRX131103 IBT131103 ILP131103 IVL131103 JFH131103 JPD131103 JYZ131103 KIV131103 KSR131103 LCN131103 LMJ131103 LWF131103 MGB131103 MPX131103 MZT131103 NJP131103 NTL131103 ODH131103 OND131103 OWZ131103 PGV131103 PQR131103 QAN131103 QKJ131103 QUF131103 REB131103 RNX131103 RXT131103 SHP131103 SRL131103 TBH131103 TLD131103 TUZ131103 UEV131103 UOR131103 UYN131103 VIJ131103 VSF131103 WCB131103 WLX131103 WVT131103 L196639 JH196639 TD196639 ACZ196639 AMV196639 AWR196639 BGN196639 BQJ196639 CAF196639 CKB196639 CTX196639 DDT196639 DNP196639 DXL196639 EHH196639 ERD196639 FAZ196639 FKV196639 FUR196639 GEN196639 GOJ196639 GYF196639 HIB196639 HRX196639 IBT196639 ILP196639 IVL196639 JFH196639 JPD196639 JYZ196639 KIV196639 KSR196639 LCN196639 LMJ196639 LWF196639 MGB196639 MPX196639 MZT196639 NJP196639 NTL196639 ODH196639 OND196639 OWZ196639 PGV196639 PQR196639 QAN196639 QKJ196639 QUF196639 REB196639 RNX196639 RXT196639 SHP196639 SRL196639 TBH196639 TLD196639 TUZ196639 UEV196639 UOR196639 UYN196639 VIJ196639 VSF196639 WCB196639 WLX196639 WVT196639 L262175 JH262175 TD262175 ACZ262175 AMV262175 AWR262175 BGN262175 BQJ262175 CAF262175 CKB262175 CTX262175 DDT262175 DNP262175 DXL262175 EHH262175 ERD262175 FAZ262175 FKV262175 FUR262175 GEN262175 GOJ262175 GYF262175 HIB262175 HRX262175 IBT262175 ILP262175 IVL262175 JFH262175 JPD262175 JYZ262175 KIV262175 KSR262175 LCN262175 LMJ262175 LWF262175 MGB262175 MPX262175 MZT262175 NJP262175 NTL262175 ODH262175 OND262175 OWZ262175 PGV262175 PQR262175 QAN262175 QKJ262175 QUF262175 REB262175 RNX262175 RXT262175 SHP262175 SRL262175 TBH262175 TLD262175 TUZ262175 UEV262175 UOR262175 UYN262175 VIJ262175 VSF262175 WCB262175 WLX262175 WVT262175 L327711 JH327711 TD327711 ACZ327711 AMV327711 AWR327711 BGN327711 BQJ327711 CAF327711 CKB327711 CTX327711 DDT327711 DNP327711 DXL327711 EHH327711 ERD327711 FAZ327711 FKV327711 FUR327711 GEN327711 GOJ327711 GYF327711 HIB327711 HRX327711 IBT327711 ILP327711 IVL327711 JFH327711 JPD327711 JYZ327711 KIV327711 KSR327711 LCN327711 LMJ327711 LWF327711 MGB327711 MPX327711 MZT327711 NJP327711 NTL327711 ODH327711 OND327711 OWZ327711 PGV327711 PQR327711 QAN327711 QKJ327711 QUF327711 REB327711 RNX327711 RXT327711 SHP327711 SRL327711 TBH327711 TLD327711 TUZ327711 UEV327711 UOR327711 UYN327711 VIJ327711 VSF327711 WCB327711 WLX327711 WVT327711 L393247 JH393247 TD393247 ACZ393247 AMV393247 AWR393247 BGN393247 BQJ393247 CAF393247 CKB393247 CTX393247 DDT393247 DNP393247 DXL393247 EHH393247 ERD393247 FAZ393247 FKV393247 FUR393247 GEN393247 GOJ393247 GYF393247 HIB393247 HRX393247 IBT393247 ILP393247 IVL393247 JFH393247 JPD393247 JYZ393247 KIV393247 KSR393247 LCN393247 LMJ393247 LWF393247 MGB393247 MPX393247 MZT393247 NJP393247 NTL393247 ODH393247 OND393247 OWZ393247 PGV393247 PQR393247 QAN393247 QKJ393247 QUF393247 REB393247 RNX393247 RXT393247 SHP393247 SRL393247 TBH393247 TLD393247 TUZ393247 UEV393247 UOR393247 UYN393247 VIJ393247 VSF393247 WCB393247 WLX393247 WVT393247 L458783 JH458783 TD458783 ACZ458783 AMV458783 AWR458783 BGN458783 BQJ458783 CAF458783 CKB458783 CTX458783 DDT458783 DNP458783 DXL458783 EHH458783 ERD458783 FAZ458783 FKV458783 FUR458783 GEN458783 GOJ458783 GYF458783 HIB458783 HRX458783 IBT458783 ILP458783 IVL458783 JFH458783 JPD458783 JYZ458783 KIV458783 KSR458783 LCN458783 LMJ458783 LWF458783 MGB458783 MPX458783 MZT458783 NJP458783 NTL458783 ODH458783 OND458783 OWZ458783 PGV458783 PQR458783 QAN458783 QKJ458783 QUF458783 REB458783 RNX458783 RXT458783 SHP458783 SRL458783 TBH458783 TLD458783 TUZ458783 UEV458783 UOR458783 UYN458783 VIJ458783 VSF458783 WCB458783 WLX458783 WVT458783 L524319 JH524319 TD524319 ACZ524319 AMV524319 AWR524319 BGN524319 BQJ524319 CAF524319 CKB524319 CTX524319 DDT524319 DNP524319 DXL524319 EHH524319 ERD524319 FAZ524319 FKV524319 FUR524319 GEN524319 GOJ524319 GYF524319 HIB524319 HRX524319 IBT524319 ILP524319 IVL524319 JFH524319 JPD524319 JYZ524319 KIV524319 KSR524319 LCN524319 LMJ524319 LWF524319 MGB524319 MPX524319 MZT524319 NJP524319 NTL524319 ODH524319 OND524319 OWZ524319 PGV524319 PQR524319 QAN524319 QKJ524319 QUF524319 REB524319 RNX524319 RXT524319 SHP524319 SRL524319 TBH524319 TLD524319 TUZ524319 UEV524319 UOR524319 UYN524319 VIJ524319 VSF524319 WCB524319 WLX524319 WVT524319 L589855 JH589855 TD589855 ACZ589855 AMV589855 AWR589855 BGN589855 BQJ589855 CAF589855 CKB589855 CTX589855 DDT589855 DNP589855 DXL589855 EHH589855 ERD589855 FAZ589855 FKV589855 FUR589855 GEN589855 GOJ589855 GYF589855 HIB589855 HRX589855 IBT589855 ILP589855 IVL589855 JFH589855 JPD589855 JYZ589855 KIV589855 KSR589855 LCN589855 LMJ589855 LWF589855 MGB589855 MPX589855 MZT589855 NJP589855 NTL589855 ODH589855 OND589855 OWZ589855 PGV589855 PQR589855 QAN589855 QKJ589855 QUF589855 REB589855 RNX589855 RXT589855 SHP589855 SRL589855 TBH589855 TLD589855 TUZ589855 UEV589855 UOR589855 UYN589855 VIJ589855 VSF589855 WCB589855 WLX589855 WVT589855 L655391 JH655391 TD655391 ACZ655391 AMV655391 AWR655391 BGN655391 BQJ655391 CAF655391 CKB655391 CTX655391 DDT655391 DNP655391 DXL655391 EHH655391 ERD655391 FAZ655391 FKV655391 FUR655391 GEN655391 GOJ655391 GYF655391 HIB655391 HRX655391 IBT655391 ILP655391 IVL655391 JFH655391 JPD655391 JYZ655391 KIV655391 KSR655391 LCN655391 LMJ655391 LWF655391 MGB655391 MPX655391 MZT655391 NJP655391 NTL655391 ODH655391 OND655391 OWZ655391 PGV655391 PQR655391 QAN655391 QKJ655391 QUF655391 REB655391 RNX655391 RXT655391 SHP655391 SRL655391 TBH655391 TLD655391 TUZ655391 UEV655391 UOR655391 UYN655391 VIJ655391 VSF655391 WCB655391 WLX655391 WVT655391 L720927 JH720927 TD720927 ACZ720927 AMV720927 AWR720927 BGN720927 BQJ720927 CAF720927 CKB720927 CTX720927 DDT720927 DNP720927 DXL720927 EHH720927 ERD720927 FAZ720927 FKV720927 FUR720927 GEN720927 GOJ720927 GYF720927 HIB720927 HRX720927 IBT720927 ILP720927 IVL720927 JFH720927 JPD720927 JYZ720927 KIV720927 KSR720927 LCN720927 LMJ720927 LWF720927 MGB720927 MPX720927 MZT720927 NJP720927 NTL720927 ODH720927 OND720927 OWZ720927 PGV720927 PQR720927 QAN720927 QKJ720927 QUF720927 REB720927 RNX720927 RXT720927 SHP720927 SRL720927 TBH720927 TLD720927 TUZ720927 UEV720927 UOR720927 UYN720927 VIJ720927 VSF720927 WCB720927 WLX720927 WVT720927 L786463 JH786463 TD786463 ACZ786463 AMV786463 AWR786463 BGN786463 BQJ786463 CAF786463 CKB786463 CTX786463 DDT786463 DNP786463 DXL786463 EHH786463 ERD786463 FAZ786463 FKV786463 FUR786463 GEN786463 GOJ786463 GYF786463 HIB786463 HRX786463 IBT786463 ILP786463 IVL786463 JFH786463 JPD786463 JYZ786463 KIV786463 KSR786463 LCN786463 LMJ786463 LWF786463 MGB786463 MPX786463 MZT786463 NJP786463 NTL786463 ODH786463 OND786463 OWZ786463 PGV786463 PQR786463 QAN786463 QKJ786463 QUF786463 REB786463 RNX786463 RXT786463 SHP786463 SRL786463 TBH786463 TLD786463 TUZ786463 UEV786463 UOR786463 UYN786463 VIJ786463 VSF786463 WCB786463 WLX786463 WVT786463 L851999 JH851999 TD851999 ACZ851999 AMV851999 AWR851999 BGN851999 BQJ851999 CAF851999 CKB851999 CTX851999 DDT851999 DNP851999 DXL851999 EHH851999 ERD851999 FAZ851999 FKV851999 FUR851999 GEN851999 GOJ851999 GYF851999 HIB851999 HRX851999 IBT851999 ILP851999 IVL851999 JFH851999 JPD851999 JYZ851999 KIV851999 KSR851999 LCN851999 LMJ851999 LWF851999 MGB851999 MPX851999 MZT851999 NJP851999 NTL851999 ODH851999 OND851999 OWZ851999 PGV851999 PQR851999 QAN851999 QKJ851999 QUF851999 REB851999 RNX851999 RXT851999 SHP851999 SRL851999 TBH851999 TLD851999 TUZ851999 UEV851999 UOR851999 UYN851999 VIJ851999 VSF851999 WCB851999 WLX851999 WVT851999 L917535 JH917535 TD917535 ACZ917535 AMV917535 AWR917535 BGN917535 BQJ917535 CAF917535 CKB917535 CTX917535 DDT917535 DNP917535 DXL917535 EHH917535 ERD917535 FAZ917535 FKV917535 FUR917535 GEN917535 GOJ917535 GYF917535 HIB917535 HRX917535 IBT917535 ILP917535 IVL917535 JFH917535 JPD917535 JYZ917535 KIV917535 KSR917535 LCN917535 LMJ917535 LWF917535 MGB917535 MPX917535 MZT917535 NJP917535 NTL917535 ODH917535 OND917535 OWZ917535 PGV917535 PQR917535 QAN917535 QKJ917535 QUF917535 REB917535 RNX917535 RXT917535 SHP917535 SRL917535 TBH917535 TLD917535 TUZ917535 UEV917535 UOR917535 UYN917535 VIJ917535 VSF917535 WCB917535 WLX917535 WVT917535 L983071 JH983071 TD983071 ACZ983071 AMV983071 AWR983071 BGN983071 BQJ983071 CAF983071 CKB983071 CTX983071 DDT983071 DNP983071 DXL983071 EHH983071 ERD983071 FAZ983071 FKV983071 FUR983071 GEN983071 GOJ983071 GYF983071 HIB983071 HRX983071 IBT983071 ILP983071 IVL983071 JFH983071 JPD983071 JYZ983071 KIV983071 KSR983071 LCN983071 LMJ983071 LWF983071 MGB983071 MPX983071 MZT983071 NJP983071 NTL983071 ODH983071 OND983071 OWZ983071 PGV983071 PQR983071 QAN983071 QKJ983071 QUF983071 REB983071 RNX983071 RXT983071 SHP983071 SRL983071 TBH983071 TLD983071 TUZ983071 UEV983071 UOR983071 UYN983071 VIJ983071 VSF983071 WCB983071 WLX983071 WVT983071" xr:uid="{FC7FF4D8-062A-4F5A-83D2-AD75DD53F90C}"/>
    <dataValidation imeMode="hiragana" allowBlank="1" showInputMessage="1" showErrorMessage="1" sqref="L32:L33 JH32:JH33 TD32:TD33 ACZ32:ACZ33 AMV32:AMV33 AWR32:AWR33 BGN32:BGN33 BQJ32:BQJ33 CAF32:CAF33 CKB32:CKB33 CTX32:CTX33 DDT32:DDT33 DNP32:DNP33 DXL32:DXL33 EHH32:EHH33 ERD32:ERD33 FAZ32:FAZ33 FKV32:FKV33 FUR32:FUR33 GEN32:GEN33 GOJ32:GOJ33 GYF32:GYF33 HIB32:HIB33 HRX32:HRX33 IBT32:IBT33 ILP32:ILP33 IVL32:IVL33 JFH32:JFH33 JPD32:JPD33 JYZ32:JYZ33 KIV32:KIV33 KSR32:KSR33 LCN32:LCN33 LMJ32:LMJ33 LWF32:LWF33 MGB32:MGB33 MPX32:MPX33 MZT32:MZT33 NJP32:NJP33 NTL32:NTL33 ODH32:ODH33 OND32:OND33 OWZ32:OWZ33 PGV32:PGV33 PQR32:PQR33 QAN32:QAN33 QKJ32:QKJ33 QUF32:QUF33 REB32:REB33 RNX32:RNX33 RXT32:RXT33 SHP32:SHP33 SRL32:SRL33 TBH32:TBH33 TLD32:TLD33 TUZ32:TUZ33 UEV32:UEV33 UOR32:UOR33 UYN32:UYN33 VIJ32:VIJ33 VSF32:VSF33 WCB32:WCB33 WLX32:WLX33 WVT32:WVT33 L65568:L65569 JH65568:JH65569 TD65568:TD65569 ACZ65568:ACZ65569 AMV65568:AMV65569 AWR65568:AWR65569 BGN65568:BGN65569 BQJ65568:BQJ65569 CAF65568:CAF65569 CKB65568:CKB65569 CTX65568:CTX65569 DDT65568:DDT65569 DNP65568:DNP65569 DXL65568:DXL65569 EHH65568:EHH65569 ERD65568:ERD65569 FAZ65568:FAZ65569 FKV65568:FKV65569 FUR65568:FUR65569 GEN65568:GEN65569 GOJ65568:GOJ65569 GYF65568:GYF65569 HIB65568:HIB65569 HRX65568:HRX65569 IBT65568:IBT65569 ILP65568:ILP65569 IVL65568:IVL65569 JFH65568:JFH65569 JPD65568:JPD65569 JYZ65568:JYZ65569 KIV65568:KIV65569 KSR65568:KSR65569 LCN65568:LCN65569 LMJ65568:LMJ65569 LWF65568:LWF65569 MGB65568:MGB65569 MPX65568:MPX65569 MZT65568:MZT65569 NJP65568:NJP65569 NTL65568:NTL65569 ODH65568:ODH65569 OND65568:OND65569 OWZ65568:OWZ65569 PGV65568:PGV65569 PQR65568:PQR65569 QAN65568:QAN65569 QKJ65568:QKJ65569 QUF65568:QUF65569 REB65568:REB65569 RNX65568:RNX65569 RXT65568:RXT65569 SHP65568:SHP65569 SRL65568:SRL65569 TBH65568:TBH65569 TLD65568:TLD65569 TUZ65568:TUZ65569 UEV65568:UEV65569 UOR65568:UOR65569 UYN65568:UYN65569 VIJ65568:VIJ65569 VSF65568:VSF65569 WCB65568:WCB65569 WLX65568:WLX65569 WVT65568:WVT65569 L131104:L131105 JH131104:JH131105 TD131104:TD131105 ACZ131104:ACZ131105 AMV131104:AMV131105 AWR131104:AWR131105 BGN131104:BGN131105 BQJ131104:BQJ131105 CAF131104:CAF131105 CKB131104:CKB131105 CTX131104:CTX131105 DDT131104:DDT131105 DNP131104:DNP131105 DXL131104:DXL131105 EHH131104:EHH131105 ERD131104:ERD131105 FAZ131104:FAZ131105 FKV131104:FKV131105 FUR131104:FUR131105 GEN131104:GEN131105 GOJ131104:GOJ131105 GYF131104:GYF131105 HIB131104:HIB131105 HRX131104:HRX131105 IBT131104:IBT131105 ILP131104:ILP131105 IVL131104:IVL131105 JFH131104:JFH131105 JPD131104:JPD131105 JYZ131104:JYZ131105 KIV131104:KIV131105 KSR131104:KSR131105 LCN131104:LCN131105 LMJ131104:LMJ131105 LWF131104:LWF131105 MGB131104:MGB131105 MPX131104:MPX131105 MZT131104:MZT131105 NJP131104:NJP131105 NTL131104:NTL131105 ODH131104:ODH131105 OND131104:OND131105 OWZ131104:OWZ131105 PGV131104:PGV131105 PQR131104:PQR131105 QAN131104:QAN131105 QKJ131104:QKJ131105 QUF131104:QUF131105 REB131104:REB131105 RNX131104:RNX131105 RXT131104:RXT131105 SHP131104:SHP131105 SRL131104:SRL131105 TBH131104:TBH131105 TLD131104:TLD131105 TUZ131104:TUZ131105 UEV131104:UEV131105 UOR131104:UOR131105 UYN131104:UYN131105 VIJ131104:VIJ131105 VSF131104:VSF131105 WCB131104:WCB131105 WLX131104:WLX131105 WVT131104:WVT131105 L196640:L196641 JH196640:JH196641 TD196640:TD196641 ACZ196640:ACZ196641 AMV196640:AMV196641 AWR196640:AWR196641 BGN196640:BGN196641 BQJ196640:BQJ196641 CAF196640:CAF196641 CKB196640:CKB196641 CTX196640:CTX196641 DDT196640:DDT196641 DNP196640:DNP196641 DXL196640:DXL196641 EHH196640:EHH196641 ERD196640:ERD196641 FAZ196640:FAZ196641 FKV196640:FKV196641 FUR196640:FUR196641 GEN196640:GEN196641 GOJ196640:GOJ196641 GYF196640:GYF196641 HIB196640:HIB196641 HRX196640:HRX196641 IBT196640:IBT196641 ILP196640:ILP196641 IVL196640:IVL196641 JFH196640:JFH196641 JPD196640:JPD196641 JYZ196640:JYZ196641 KIV196640:KIV196641 KSR196640:KSR196641 LCN196640:LCN196641 LMJ196640:LMJ196641 LWF196640:LWF196641 MGB196640:MGB196641 MPX196640:MPX196641 MZT196640:MZT196641 NJP196640:NJP196641 NTL196640:NTL196641 ODH196640:ODH196641 OND196640:OND196641 OWZ196640:OWZ196641 PGV196640:PGV196641 PQR196640:PQR196641 QAN196640:QAN196641 QKJ196640:QKJ196641 QUF196640:QUF196641 REB196640:REB196641 RNX196640:RNX196641 RXT196640:RXT196641 SHP196640:SHP196641 SRL196640:SRL196641 TBH196640:TBH196641 TLD196640:TLD196641 TUZ196640:TUZ196641 UEV196640:UEV196641 UOR196640:UOR196641 UYN196640:UYN196641 VIJ196640:VIJ196641 VSF196640:VSF196641 WCB196640:WCB196641 WLX196640:WLX196641 WVT196640:WVT196641 L262176:L262177 JH262176:JH262177 TD262176:TD262177 ACZ262176:ACZ262177 AMV262176:AMV262177 AWR262176:AWR262177 BGN262176:BGN262177 BQJ262176:BQJ262177 CAF262176:CAF262177 CKB262176:CKB262177 CTX262176:CTX262177 DDT262176:DDT262177 DNP262176:DNP262177 DXL262176:DXL262177 EHH262176:EHH262177 ERD262176:ERD262177 FAZ262176:FAZ262177 FKV262176:FKV262177 FUR262176:FUR262177 GEN262176:GEN262177 GOJ262176:GOJ262177 GYF262176:GYF262177 HIB262176:HIB262177 HRX262176:HRX262177 IBT262176:IBT262177 ILP262176:ILP262177 IVL262176:IVL262177 JFH262176:JFH262177 JPD262176:JPD262177 JYZ262176:JYZ262177 KIV262176:KIV262177 KSR262176:KSR262177 LCN262176:LCN262177 LMJ262176:LMJ262177 LWF262176:LWF262177 MGB262176:MGB262177 MPX262176:MPX262177 MZT262176:MZT262177 NJP262176:NJP262177 NTL262176:NTL262177 ODH262176:ODH262177 OND262176:OND262177 OWZ262176:OWZ262177 PGV262176:PGV262177 PQR262176:PQR262177 QAN262176:QAN262177 QKJ262176:QKJ262177 QUF262176:QUF262177 REB262176:REB262177 RNX262176:RNX262177 RXT262176:RXT262177 SHP262176:SHP262177 SRL262176:SRL262177 TBH262176:TBH262177 TLD262176:TLD262177 TUZ262176:TUZ262177 UEV262176:UEV262177 UOR262176:UOR262177 UYN262176:UYN262177 VIJ262176:VIJ262177 VSF262176:VSF262177 WCB262176:WCB262177 WLX262176:WLX262177 WVT262176:WVT262177 L327712:L327713 JH327712:JH327713 TD327712:TD327713 ACZ327712:ACZ327713 AMV327712:AMV327713 AWR327712:AWR327713 BGN327712:BGN327713 BQJ327712:BQJ327713 CAF327712:CAF327713 CKB327712:CKB327713 CTX327712:CTX327713 DDT327712:DDT327713 DNP327712:DNP327713 DXL327712:DXL327713 EHH327712:EHH327713 ERD327712:ERD327713 FAZ327712:FAZ327713 FKV327712:FKV327713 FUR327712:FUR327713 GEN327712:GEN327713 GOJ327712:GOJ327713 GYF327712:GYF327713 HIB327712:HIB327713 HRX327712:HRX327713 IBT327712:IBT327713 ILP327712:ILP327713 IVL327712:IVL327713 JFH327712:JFH327713 JPD327712:JPD327713 JYZ327712:JYZ327713 KIV327712:KIV327713 KSR327712:KSR327713 LCN327712:LCN327713 LMJ327712:LMJ327713 LWF327712:LWF327713 MGB327712:MGB327713 MPX327712:MPX327713 MZT327712:MZT327713 NJP327712:NJP327713 NTL327712:NTL327713 ODH327712:ODH327713 OND327712:OND327713 OWZ327712:OWZ327713 PGV327712:PGV327713 PQR327712:PQR327713 QAN327712:QAN327713 QKJ327712:QKJ327713 QUF327712:QUF327713 REB327712:REB327713 RNX327712:RNX327713 RXT327712:RXT327713 SHP327712:SHP327713 SRL327712:SRL327713 TBH327712:TBH327713 TLD327712:TLD327713 TUZ327712:TUZ327713 UEV327712:UEV327713 UOR327712:UOR327713 UYN327712:UYN327713 VIJ327712:VIJ327713 VSF327712:VSF327713 WCB327712:WCB327713 WLX327712:WLX327713 WVT327712:WVT327713 L393248:L393249 JH393248:JH393249 TD393248:TD393249 ACZ393248:ACZ393249 AMV393248:AMV393249 AWR393248:AWR393249 BGN393248:BGN393249 BQJ393248:BQJ393249 CAF393248:CAF393249 CKB393248:CKB393249 CTX393248:CTX393249 DDT393248:DDT393249 DNP393248:DNP393249 DXL393248:DXL393249 EHH393248:EHH393249 ERD393248:ERD393249 FAZ393248:FAZ393249 FKV393248:FKV393249 FUR393248:FUR393249 GEN393248:GEN393249 GOJ393248:GOJ393249 GYF393248:GYF393249 HIB393248:HIB393249 HRX393248:HRX393249 IBT393248:IBT393249 ILP393248:ILP393249 IVL393248:IVL393249 JFH393248:JFH393249 JPD393248:JPD393249 JYZ393248:JYZ393249 KIV393248:KIV393249 KSR393248:KSR393249 LCN393248:LCN393249 LMJ393248:LMJ393249 LWF393248:LWF393249 MGB393248:MGB393249 MPX393248:MPX393249 MZT393248:MZT393249 NJP393248:NJP393249 NTL393248:NTL393249 ODH393248:ODH393249 OND393248:OND393249 OWZ393248:OWZ393249 PGV393248:PGV393249 PQR393248:PQR393249 QAN393248:QAN393249 QKJ393248:QKJ393249 QUF393248:QUF393249 REB393248:REB393249 RNX393248:RNX393249 RXT393248:RXT393249 SHP393248:SHP393249 SRL393248:SRL393249 TBH393248:TBH393249 TLD393248:TLD393249 TUZ393248:TUZ393249 UEV393248:UEV393249 UOR393248:UOR393249 UYN393248:UYN393249 VIJ393248:VIJ393249 VSF393248:VSF393249 WCB393248:WCB393249 WLX393248:WLX393249 WVT393248:WVT393249 L458784:L458785 JH458784:JH458785 TD458784:TD458785 ACZ458784:ACZ458785 AMV458784:AMV458785 AWR458784:AWR458785 BGN458784:BGN458785 BQJ458784:BQJ458785 CAF458784:CAF458785 CKB458784:CKB458785 CTX458784:CTX458785 DDT458784:DDT458785 DNP458784:DNP458785 DXL458784:DXL458785 EHH458784:EHH458785 ERD458784:ERD458785 FAZ458784:FAZ458785 FKV458784:FKV458785 FUR458784:FUR458785 GEN458784:GEN458785 GOJ458784:GOJ458785 GYF458784:GYF458785 HIB458784:HIB458785 HRX458784:HRX458785 IBT458784:IBT458785 ILP458784:ILP458785 IVL458784:IVL458785 JFH458784:JFH458785 JPD458784:JPD458785 JYZ458784:JYZ458785 KIV458784:KIV458785 KSR458784:KSR458785 LCN458784:LCN458785 LMJ458784:LMJ458785 LWF458784:LWF458785 MGB458784:MGB458785 MPX458784:MPX458785 MZT458784:MZT458785 NJP458784:NJP458785 NTL458784:NTL458785 ODH458784:ODH458785 OND458784:OND458785 OWZ458784:OWZ458785 PGV458784:PGV458785 PQR458784:PQR458785 QAN458784:QAN458785 QKJ458784:QKJ458785 QUF458784:QUF458785 REB458784:REB458785 RNX458784:RNX458785 RXT458784:RXT458785 SHP458784:SHP458785 SRL458784:SRL458785 TBH458784:TBH458785 TLD458784:TLD458785 TUZ458784:TUZ458785 UEV458784:UEV458785 UOR458784:UOR458785 UYN458784:UYN458785 VIJ458784:VIJ458785 VSF458784:VSF458785 WCB458784:WCB458785 WLX458784:WLX458785 WVT458784:WVT458785 L524320:L524321 JH524320:JH524321 TD524320:TD524321 ACZ524320:ACZ524321 AMV524320:AMV524321 AWR524320:AWR524321 BGN524320:BGN524321 BQJ524320:BQJ524321 CAF524320:CAF524321 CKB524320:CKB524321 CTX524320:CTX524321 DDT524320:DDT524321 DNP524320:DNP524321 DXL524320:DXL524321 EHH524320:EHH524321 ERD524320:ERD524321 FAZ524320:FAZ524321 FKV524320:FKV524321 FUR524320:FUR524321 GEN524320:GEN524321 GOJ524320:GOJ524321 GYF524320:GYF524321 HIB524320:HIB524321 HRX524320:HRX524321 IBT524320:IBT524321 ILP524320:ILP524321 IVL524320:IVL524321 JFH524320:JFH524321 JPD524320:JPD524321 JYZ524320:JYZ524321 KIV524320:KIV524321 KSR524320:KSR524321 LCN524320:LCN524321 LMJ524320:LMJ524321 LWF524320:LWF524321 MGB524320:MGB524321 MPX524320:MPX524321 MZT524320:MZT524321 NJP524320:NJP524321 NTL524320:NTL524321 ODH524320:ODH524321 OND524320:OND524321 OWZ524320:OWZ524321 PGV524320:PGV524321 PQR524320:PQR524321 QAN524320:QAN524321 QKJ524320:QKJ524321 QUF524320:QUF524321 REB524320:REB524321 RNX524320:RNX524321 RXT524320:RXT524321 SHP524320:SHP524321 SRL524320:SRL524321 TBH524320:TBH524321 TLD524320:TLD524321 TUZ524320:TUZ524321 UEV524320:UEV524321 UOR524320:UOR524321 UYN524320:UYN524321 VIJ524320:VIJ524321 VSF524320:VSF524321 WCB524320:WCB524321 WLX524320:WLX524321 WVT524320:WVT524321 L589856:L589857 JH589856:JH589857 TD589856:TD589857 ACZ589856:ACZ589857 AMV589856:AMV589857 AWR589856:AWR589857 BGN589856:BGN589857 BQJ589856:BQJ589857 CAF589856:CAF589857 CKB589856:CKB589857 CTX589856:CTX589857 DDT589856:DDT589857 DNP589856:DNP589857 DXL589856:DXL589857 EHH589856:EHH589857 ERD589856:ERD589857 FAZ589856:FAZ589857 FKV589856:FKV589857 FUR589856:FUR589857 GEN589856:GEN589857 GOJ589856:GOJ589857 GYF589856:GYF589857 HIB589856:HIB589857 HRX589856:HRX589857 IBT589856:IBT589857 ILP589856:ILP589857 IVL589856:IVL589857 JFH589856:JFH589857 JPD589856:JPD589857 JYZ589856:JYZ589857 KIV589856:KIV589857 KSR589856:KSR589857 LCN589856:LCN589857 LMJ589856:LMJ589857 LWF589856:LWF589857 MGB589856:MGB589857 MPX589856:MPX589857 MZT589856:MZT589857 NJP589856:NJP589857 NTL589856:NTL589857 ODH589856:ODH589857 OND589856:OND589857 OWZ589856:OWZ589857 PGV589856:PGV589857 PQR589856:PQR589857 QAN589856:QAN589857 QKJ589856:QKJ589857 QUF589856:QUF589857 REB589856:REB589857 RNX589856:RNX589857 RXT589856:RXT589857 SHP589856:SHP589857 SRL589856:SRL589857 TBH589856:TBH589857 TLD589856:TLD589857 TUZ589856:TUZ589857 UEV589856:UEV589857 UOR589856:UOR589857 UYN589856:UYN589857 VIJ589856:VIJ589857 VSF589856:VSF589857 WCB589856:WCB589857 WLX589856:WLX589857 WVT589856:WVT589857 L655392:L655393 JH655392:JH655393 TD655392:TD655393 ACZ655392:ACZ655393 AMV655392:AMV655393 AWR655392:AWR655393 BGN655392:BGN655393 BQJ655392:BQJ655393 CAF655392:CAF655393 CKB655392:CKB655393 CTX655392:CTX655393 DDT655392:DDT655393 DNP655392:DNP655393 DXL655392:DXL655393 EHH655392:EHH655393 ERD655392:ERD655393 FAZ655392:FAZ655393 FKV655392:FKV655393 FUR655392:FUR655393 GEN655392:GEN655393 GOJ655392:GOJ655393 GYF655392:GYF655393 HIB655392:HIB655393 HRX655392:HRX655393 IBT655392:IBT655393 ILP655392:ILP655393 IVL655392:IVL655393 JFH655392:JFH655393 JPD655392:JPD655393 JYZ655392:JYZ655393 KIV655392:KIV655393 KSR655392:KSR655393 LCN655392:LCN655393 LMJ655392:LMJ655393 LWF655392:LWF655393 MGB655392:MGB655393 MPX655392:MPX655393 MZT655392:MZT655393 NJP655392:NJP655393 NTL655392:NTL655393 ODH655392:ODH655393 OND655392:OND655393 OWZ655392:OWZ655393 PGV655392:PGV655393 PQR655392:PQR655393 QAN655392:QAN655393 QKJ655392:QKJ655393 QUF655392:QUF655393 REB655392:REB655393 RNX655392:RNX655393 RXT655392:RXT655393 SHP655392:SHP655393 SRL655392:SRL655393 TBH655392:TBH655393 TLD655392:TLD655393 TUZ655392:TUZ655393 UEV655392:UEV655393 UOR655392:UOR655393 UYN655392:UYN655393 VIJ655392:VIJ655393 VSF655392:VSF655393 WCB655392:WCB655393 WLX655392:WLX655393 WVT655392:WVT655393 L720928:L720929 JH720928:JH720929 TD720928:TD720929 ACZ720928:ACZ720929 AMV720928:AMV720929 AWR720928:AWR720929 BGN720928:BGN720929 BQJ720928:BQJ720929 CAF720928:CAF720929 CKB720928:CKB720929 CTX720928:CTX720929 DDT720928:DDT720929 DNP720928:DNP720929 DXL720928:DXL720929 EHH720928:EHH720929 ERD720928:ERD720929 FAZ720928:FAZ720929 FKV720928:FKV720929 FUR720928:FUR720929 GEN720928:GEN720929 GOJ720928:GOJ720929 GYF720928:GYF720929 HIB720928:HIB720929 HRX720928:HRX720929 IBT720928:IBT720929 ILP720928:ILP720929 IVL720928:IVL720929 JFH720928:JFH720929 JPD720928:JPD720929 JYZ720928:JYZ720929 KIV720928:KIV720929 KSR720928:KSR720929 LCN720928:LCN720929 LMJ720928:LMJ720929 LWF720928:LWF720929 MGB720928:MGB720929 MPX720928:MPX720929 MZT720928:MZT720929 NJP720928:NJP720929 NTL720928:NTL720929 ODH720928:ODH720929 OND720928:OND720929 OWZ720928:OWZ720929 PGV720928:PGV720929 PQR720928:PQR720929 QAN720928:QAN720929 QKJ720928:QKJ720929 QUF720928:QUF720929 REB720928:REB720929 RNX720928:RNX720929 RXT720928:RXT720929 SHP720928:SHP720929 SRL720928:SRL720929 TBH720928:TBH720929 TLD720928:TLD720929 TUZ720928:TUZ720929 UEV720928:UEV720929 UOR720928:UOR720929 UYN720928:UYN720929 VIJ720928:VIJ720929 VSF720928:VSF720929 WCB720928:WCB720929 WLX720928:WLX720929 WVT720928:WVT720929 L786464:L786465 JH786464:JH786465 TD786464:TD786465 ACZ786464:ACZ786465 AMV786464:AMV786465 AWR786464:AWR786465 BGN786464:BGN786465 BQJ786464:BQJ786465 CAF786464:CAF786465 CKB786464:CKB786465 CTX786464:CTX786465 DDT786464:DDT786465 DNP786464:DNP786465 DXL786464:DXL786465 EHH786464:EHH786465 ERD786464:ERD786465 FAZ786464:FAZ786465 FKV786464:FKV786465 FUR786464:FUR786465 GEN786464:GEN786465 GOJ786464:GOJ786465 GYF786464:GYF786465 HIB786464:HIB786465 HRX786464:HRX786465 IBT786464:IBT786465 ILP786464:ILP786465 IVL786464:IVL786465 JFH786464:JFH786465 JPD786464:JPD786465 JYZ786464:JYZ786465 KIV786464:KIV786465 KSR786464:KSR786465 LCN786464:LCN786465 LMJ786464:LMJ786465 LWF786464:LWF786465 MGB786464:MGB786465 MPX786464:MPX786465 MZT786464:MZT786465 NJP786464:NJP786465 NTL786464:NTL786465 ODH786464:ODH786465 OND786464:OND786465 OWZ786464:OWZ786465 PGV786464:PGV786465 PQR786464:PQR786465 QAN786464:QAN786465 QKJ786464:QKJ786465 QUF786464:QUF786465 REB786464:REB786465 RNX786464:RNX786465 RXT786464:RXT786465 SHP786464:SHP786465 SRL786464:SRL786465 TBH786464:TBH786465 TLD786464:TLD786465 TUZ786464:TUZ786465 UEV786464:UEV786465 UOR786464:UOR786465 UYN786464:UYN786465 VIJ786464:VIJ786465 VSF786464:VSF786465 WCB786464:WCB786465 WLX786464:WLX786465 WVT786464:WVT786465 L852000:L852001 JH852000:JH852001 TD852000:TD852001 ACZ852000:ACZ852001 AMV852000:AMV852001 AWR852000:AWR852001 BGN852000:BGN852001 BQJ852000:BQJ852001 CAF852000:CAF852001 CKB852000:CKB852001 CTX852000:CTX852001 DDT852000:DDT852001 DNP852000:DNP852001 DXL852000:DXL852001 EHH852000:EHH852001 ERD852000:ERD852001 FAZ852000:FAZ852001 FKV852000:FKV852001 FUR852000:FUR852001 GEN852000:GEN852001 GOJ852000:GOJ852001 GYF852000:GYF852001 HIB852000:HIB852001 HRX852000:HRX852001 IBT852000:IBT852001 ILP852000:ILP852001 IVL852000:IVL852001 JFH852000:JFH852001 JPD852000:JPD852001 JYZ852000:JYZ852001 KIV852000:KIV852001 KSR852000:KSR852001 LCN852000:LCN852001 LMJ852000:LMJ852001 LWF852000:LWF852001 MGB852000:MGB852001 MPX852000:MPX852001 MZT852000:MZT852001 NJP852000:NJP852001 NTL852000:NTL852001 ODH852000:ODH852001 OND852000:OND852001 OWZ852000:OWZ852001 PGV852000:PGV852001 PQR852000:PQR852001 QAN852000:QAN852001 QKJ852000:QKJ852001 QUF852000:QUF852001 REB852000:REB852001 RNX852000:RNX852001 RXT852000:RXT852001 SHP852000:SHP852001 SRL852000:SRL852001 TBH852000:TBH852001 TLD852000:TLD852001 TUZ852000:TUZ852001 UEV852000:UEV852001 UOR852000:UOR852001 UYN852000:UYN852001 VIJ852000:VIJ852001 VSF852000:VSF852001 WCB852000:WCB852001 WLX852000:WLX852001 WVT852000:WVT852001 L917536:L917537 JH917536:JH917537 TD917536:TD917537 ACZ917536:ACZ917537 AMV917536:AMV917537 AWR917536:AWR917537 BGN917536:BGN917537 BQJ917536:BQJ917537 CAF917536:CAF917537 CKB917536:CKB917537 CTX917536:CTX917537 DDT917536:DDT917537 DNP917536:DNP917537 DXL917536:DXL917537 EHH917536:EHH917537 ERD917536:ERD917537 FAZ917536:FAZ917537 FKV917536:FKV917537 FUR917536:FUR917537 GEN917536:GEN917537 GOJ917536:GOJ917537 GYF917536:GYF917537 HIB917536:HIB917537 HRX917536:HRX917537 IBT917536:IBT917537 ILP917536:ILP917537 IVL917536:IVL917537 JFH917536:JFH917537 JPD917536:JPD917537 JYZ917536:JYZ917537 KIV917536:KIV917537 KSR917536:KSR917537 LCN917536:LCN917537 LMJ917536:LMJ917537 LWF917536:LWF917537 MGB917536:MGB917537 MPX917536:MPX917537 MZT917536:MZT917537 NJP917536:NJP917537 NTL917536:NTL917537 ODH917536:ODH917537 OND917536:OND917537 OWZ917536:OWZ917537 PGV917536:PGV917537 PQR917536:PQR917537 QAN917536:QAN917537 QKJ917536:QKJ917537 QUF917536:QUF917537 REB917536:REB917537 RNX917536:RNX917537 RXT917536:RXT917537 SHP917536:SHP917537 SRL917536:SRL917537 TBH917536:TBH917537 TLD917536:TLD917537 TUZ917536:TUZ917537 UEV917536:UEV917537 UOR917536:UOR917537 UYN917536:UYN917537 VIJ917536:VIJ917537 VSF917536:VSF917537 WCB917536:WCB917537 WLX917536:WLX917537 WVT917536:WVT917537 L983072:L983073 JH983072:JH983073 TD983072:TD983073 ACZ983072:ACZ983073 AMV983072:AMV983073 AWR983072:AWR983073 BGN983072:BGN983073 BQJ983072:BQJ983073 CAF983072:CAF983073 CKB983072:CKB983073 CTX983072:CTX983073 DDT983072:DDT983073 DNP983072:DNP983073 DXL983072:DXL983073 EHH983072:EHH983073 ERD983072:ERD983073 FAZ983072:FAZ983073 FKV983072:FKV983073 FUR983072:FUR983073 GEN983072:GEN983073 GOJ983072:GOJ983073 GYF983072:GYF983073 HIB983072:HIB983073 HRX983072:HRX983073 IBT983072:IBT983073 ILP983072:ILP983073 IVL983072:IVL983073 JFH983072:JFH983073 JPD983072:JPD983073 JYZ983072:JYZ983073 KIV983072:KIV983073 KSR983072:KSR983073 LCN983072:LCN983073 LMJ983072:LMJ983073 LWF983072:LWF983073 MGB983072:MGB983073 MPX983072:MPX983073 MZT983072:MZT983073 NJP983072:NJP983073 NTL983072:NTL983073 ODH983072:ODH983073 OND983072:OND983073 OWZ983072:OWZ983073 PGV983072:PGV983073 PQR983072:PQR983073 QAN983072:QAN983073 QKJ983072:QKJ983073 QUF983072:QUF983073 REB983072:REB983073 RNX983072:RNX983073 RXT983072:RXT983073 SHP983072:SHP983073 SRL983072:SRL983073 TBH983072:TBH983073 TLD983072:TLD983073 TUZ983072:TUZ983073 UEV983072:UEV983073 UOR983072:UOR983073 UYN983072:UYN983073 VIJ983072:VIJ983073 VSF983072:VSF983073 WCB983072:WCB983073 WLX983072:WLX983073 WVT983072:WVT983073" xr:uid="{30D560FB-21EC-4F4F-A475-D184E9956AA9}"/>
  </dataValidations>
  <hyperlinks>
    <hyperlink ref="M86" r:id="rId1" xr:uid="{4D6538A9-3D2B-4FA7-91B5-6A0324188FED}"/>
  </hyperlinks>
  <pageMargins left="0.2" right="0.2" top="0.36" bottom="0.41" header="0.3" footer="0.3"/>
  <pageSetup paperSize="9" scale="70" orientation="landscape"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1C6B5-14FE-47AA-BC2A-5A7289397A59}">
  <dimension ref="B2:Q38"/>
  <sheetViews>
    <sheetView zoomScale="85" zoomScaleNormal="85" workbookViewId="0">
      <pane xSplit="10" ySplit="9" topLeftCell="M10" activePane="bottomRight" state="frozen"/>
      <selection pane="topRight" activeCell="K1" sqref="K1"/>
      <selection pane="bottomLeft" activeCell="A9" sqref="A9"/>
      <selection pane="bottomRight" activeCell="Q11" sqref="Q11"/>
    </sheetView>
  </sheetViews>
  <sheetFormatPr defaultRowHeight="18.75"/>
  <cols>
    <col min="1" max="1" width="2.625" style="3" customWidth="1"/>
    <col min="2" max="2" width="18.125" style="9" customWidth="1"/>
    <col min="3" max="3" width="14.375" style="3" bestFit="1" customWidth="1"/>
    <col min="4" max="4" width="13.125" style="3" bestFit="1" customWidth="1"/>
    <col min="5" max="5" width="40.625" style="3" customWidth="1"/>
    <col min="6" max="6" width="6.25" style="9" customWidth="1"/>
    <col min="7" max="8" width="9.875" style="3" bestFit="1" customWidth="1"/>
    <col min="9" max="9" width="5.75" style="11" customWidth="1"/>
    <col min="10" max="10" width="45.125" style="3" bestFit="1" customWidth="1"/>
    <col min="11" max="11" width="26.125" style="3" bestFit="1" customWidth="1"/>
    <col min="12" max="12" width="11"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18.125" style="3"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5.75" style="3" customWidth="1"/>
    <col min="266" max="266" width="45.125" style="3" bestFit="1" customWidth="1"/>
    <col min="267" max="267" width="26.125" style="3" bestFit="1" customWidth="1"/>
    <col min="268" max="268" width="11"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18.125" style="3"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5.75" style="3" customWidth="1"/>
    <col min="522" max="522" width="45.125" style="3" bestFit="1" customWidth="1"/>
    <col min="523" max="523" width="26.125" style="3" bestFit="1" customWidth="1"/>
    <col min="524" max="524" width="11"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18.125" style="3"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5.75" style="3" customWidth="1"/>
    <col min="778" max="778" width="45.125" style="3" bestFit="1" customWidth="1"/>
    <col min="779" max="779" width="26.125" style="3" bestFit="1" customWidth="1"/>
    <col min="780" max="780" width="11"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18.125" style="3"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5.75" style="3" customWidth="1"/>
    <col min="1034" max="1034" width="45.125" style="3" bestFit="1" customWidth="1"/>
    <col min="1035" max="1035" width="26.125" style="3" bestFit="1"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8.125" style="3"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5.75" style="3" customWidth="1"/>
    <col min="1290" max="1290" width="45.125" style="3" bestFit="1" customWidth="1"/>
    <col min="1291" max="1291" width="26.125" style="3" bestFit="1"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8.125" style="3"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5.75" style="3" customWidth="1"/>
    <col min="1546" max="1546" width="45.125" style="3" bestFit="1" customWidth="1"/>
    <col min="1547" max="1547" width="26.125" style="3" bestFit="1"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8.125" style="3"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5.75" style="3" customWidth="1"/>
    <col min="1802" max="1802" width="45.125" style="3" bestFit="1" customWidth="1"/>
    <col min="1803" max="1803" width="26.125" style="3" bestFit="1"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8.125" style="3"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5.75" style="3" customWidth="1"/>
    <col min="2058" max="2058" width="45.125" style="3" bestFit="1" customWidth="1"/>
    <col min="2059" max="2059" width="26.125" style="3" bestFit="1"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8.125" style="3"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5.75" style="3" customWidth="1"/>
    <col min="2314" max="2314" width="45.125" style="3" bestFit="1" customWidth="1"/>
    <col min="2315" max="2315" width="26.125" style="3" bestFit="1"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8.125" style="3"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5.75" style="3" customWidth="1"/>
    <col min="2570" max="2570" width="45.125" style="3" bestFit="1" customWidth="1"/>
    <col min="2571" max="2571" width="26.125" style="3" bestFit="1"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8.125" style="3"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5.75" style="3" customWidth="1"/>
    <col min="2826" max="2826" width="45.125" style="3" bestFit="1" customWidth="1"/>
    <col min="2827" max="2827" width="26.125" style="3" bestFit="1"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8.125" style="3"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5.75" style="3" customWidth="1"/>
    <col min="3082" max="3082" width="45.125" style="3" bestFit="1" customWidth="1"/>
    <col min="3083" max="3083" width="26.125" style="3" bestFit="1"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8.125" style="3"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5.75" style="3" customWidth="1"/>
    <col min="3338" max="3338" width="45.125" style="3" bestFit="1" customWidth="1"/>
    <col min="3339" max="3339" width="26.125" style="3" bestFit="1"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8.125" style="3"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5.75" style="3" customWidth="1"/>
    <col min="3594" max="3594" width="45.125" style="3" bestFit="1" customWidth="1"/>
    <col min="3595" max="3595" width="26.125" style="3" bestFit="1"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8.125" style="3"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5.75" style="3" customWidth="1"/>
    <col min="3850" max="3850" width="45.125" style="3" bestFit="1" customWidth="1"/>
    <col min="3851" max="3851" width="26.125" style="3" bestFit="1"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8.125" style="3"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5.75" style="3" customWidth="1"/>
    <col min="4106" max="4106" width="45.125" style="3" bestFit="1" customWidth="1"/>
    <col min="4107" max="4107" width="26.125" style="3" bestFit="1"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8.125" style="3"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5.75" style="3" customWidth="1"/>
    <col min="4362" max="4362" width="45.125" style="3" bestFit="1" customWidth="1"/>
    <col min="4363" max="4363" width="26.125" style="3" bestFit="1"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8.125" style="3"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5.75" style="3" customWidth="1"/>
    <col min="4618" max="4618" width="45.125" style="3" bestFit="1" customWidth="1"/>
    <col min="4619" max="4619" width="26.125" style="3" bestFit="1"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8.125" style="3"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5.75" style="3" customWidth="1"/>
    <col min="4874" max="4874" width="45.125" style="3" bestFit="1" customWidth="1"/>
    <col min="4875" max="4875" width="26.125" style="3" bestFit="1"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8.125" style="3"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5.75" style="3" customWidth="1"/>
    <col min="5130" max="5130" width="45.125" style="3" bestFit="1" customWidth="1"/>
    <col min="5131" max="5131" width="26.125" style="3" bestFit="1"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8.125" style="3"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5.75" style="3" customWidth="1"/>
    <col min="5386" max="5386" width="45.125" style="3" bestFit="1" customWidth="1"/>
    <col min="5387" max="5387" width="26.125" style="3" bestFit="1"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8.125" style="3"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5.75" style="3" customWidth="1"/>
    <col min="5642" max="5642" width="45.125" style="3" bestFit="1" customWidth="1"/>
    <col min="5643" max="5643" width="26.125" style="3" bestFit="1"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8.125" style="3"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5.75" style="3" customWidth="1"/>
    <col min="5898" max="5898" width="45.125" style="3" bestFit="1" customWidth="1"/>
    <col min="5899" max="5899" width="26.125" style="3" bestFit="1"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8.125" style="3"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5.75" style="3" customWidth="1"/>
    <col min="6154" max="6154" width="45.125" style="3" bestFit="1" customWidth="1"/>
    <col min="6155" max="6155" width="26.125" style="3" bestFit="1"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8.125" style="3"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5.75" style="3" customWidth="1"/>
    <col min="6410" max="6410" width="45.125" style="3" bestFit="1" customWidth="1"/>
    <col min="6411" max="6411" width="26.125" style="3" bestFit="1"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8.125" style="3"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5.75" style="3" customWidth="1"/>
    <col min="6666" max="6666" width="45.125" style="3" bestFit="1" customWidth="1"/>
    <col min="6667" max="6667" width="26.125" style="3" bestFit="1"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8.125" style="3"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5.75" style="3" customWidth="1"/>
    <col min="6922" max="6922" width="45.125" style="3" bestFit="1" customWidth="1"/>
    <col min="6923" max="6923" width="26.125" style="3" bestFit="1"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8.125" style="3"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5.75" style="3" customWidth="1"/>
    <col min="7178" max="7178" width="45.125" style="3" bestFit="1" customWidth="1"/>
    <col min="7179" max="7179" width="26.125" style="3" bestFit="1"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8.125" style="3"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5.75" style="3" customWidth="1"/>
    <col min="7434" max="7434" width="45.125" style="3" bestFit="1" customWidth="1"/>
    <col min="7435" max="7435" width="26.125" style="3" bestFit="1"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8.125" style="3"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5.75" style="3" customWidth="1"/>
    <col min="7690" max="7690" width="45.125" style="3" bestFit="1" customWidth="1"/>
    <col min="7691" max="7691" width="26.125" style="3" bestFit="1"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8.125" style="3"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5.75" style="3" customWidth="1"/>
    <col min="7946" max="7946" width="45.125" style="3" bestFit="1" customWidth="1"/>
    <col min="7947" max="7947" width="26.125" style="3" bestFit="1"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8.125" style="3"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5.75" style="3" customWidth="1"/>
    <col min="8202" max="8202" width="45.125" style="3" bestFit="1" customWidth="1"/>
    <col min="8203" max="8203" width="26.125" style="3" bestFit="1"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8.125" style="3"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5.75" style="3" customWidth="1"/>
    <col min="8458" max="8458" width="45.125" style="3" bestFit="1" customWidth="1"/>
    <col min="8459" max="8459" width="26.125" style="3" bestFit="1"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8.125" style="3"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5.75" style="3" customWidth="1"/>
    <col min="8714" max="8714" width="45.125" style="3" bestFit="1" customWidth="1"/>
    <col min="8715" max="8715" width="26.125" style="3" bestFit="1"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8.125" style="3"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5.75" style="3" customWidth="1"/>
    <col min="8970" max="8970" width="45.125" style="3" bestFit="1" customWidth="1"/>
    <col min="8971" max="8971" width="26.125" style="3" bestFit="1"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8.125" style="3"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5.75" style="3" customWidth="1"/>
    <col min="9226" max="9226" width="45.125" style="3" bestFit="1" customWidth="1"/>
    <col min="9227" max="9227" width="26.125" style="3" bestFit="1"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8.125" style="3"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5.75" style="3" customWidth="1"/>
    <col min="9482" max="9482" width="45.125" style="3" bestFit="1" customWidth="1"/>
    <col min="9483" max="9483" width="26.125" style="3" bestFit="1"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8.125" style="3"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5.75" style="3" customWidth="1"/>
    <col min="9738" max="9738" width="45.125" style="3" bestFit="1" customWidth="1"/>
    <col min="9739" max="9739" width="26.125" style="3" bestFit="1"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8.125" style="3"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5.75" style="3" customWidth="1"/>
    <col min="9994" max="9994" width="45.125" style="3" bestFit="1" customWidth="1"/>
    <col min="9995" max="9995" width="26.125" style="3" bestFit="1"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8.125" style="3"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5.75" style="3" customWidth="1"/>
    <col min="10250" max="10250" width="45.125" style="3" bestFit="1" customWidth="1"/>
    <col min="10251" max="10251" width="26.125" style="3" bestFit="1"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8.125" style="3"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5.75" style="3" customWidth="1"/>
    <col min="10506" max="10506" width="45.125" style="3" bestFit="1" customWidth="1"/>
    <col min="10507" max="10507" width="26.125" style="3" bestFit="1"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8.125" style="3"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5.75" style="3" customWidth="1"/>
    <col min="10762" max="10762" width="45.125" style="3" bestFit="1" customWidth="1"/>
    <col min="10763" max="10763" width="26.125" style="3" bestFit="1"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8.125" style="3"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5.75" style="3" customWidth="1"/>
    <col min="11018" max="11018" width="45.125" style="3" bestFit="1" customWidth="1"/>
    <col min="11019" max="11019" width="26.125" style="3" bestFit="1"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8.125" style="3"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5.75" style="3" customWidth="1"/>
    <col min="11274" max="11274" width="45.125" style="3" bestFit="1" customWidth="1"/>
    <col min="11275" max="11275" width="26.125" style="3" bestFit="1"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8.125" style="3"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5.75" style="3" customWidth="1"/>
    <col min="11530" max="11530" width="45.125" style="3" bestFit="1" customWidth="1"/>
    <col min="11531" max="11531" width="26.125" style="3" bestFit="1"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8.125" style="3"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5.75" style="3" customWidth="1"/>
    <col min="11786" max="11786" width="45.125" style="3" bestFit="1" customWidth="1"/>
    <col min="11787" max="11787" width="26.125" style="3" bestFit="1"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8.125" style="3"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5.75" style="3" customWidth="1"/>
    <col min="12042" max="12042" width="45.125" style="3" bestFit="1" customWidth="1"/>
    <col min="12043" max="12043" width="26.125" style="3" bestFit="1"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8.125" style="3"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5.75" style="3" customWidth="1"/>
    <col min="12298" max="12298" width="45.125" style="3" bestFit="1" customWidth="1"/>
    <col min="12299" max="12299" width="26.125" style="3" bestFit="1"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8.125" style="3"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5.75" style="3" customWidth="1"/>
    <col min="12554" max="12554" width="45.125" style="3" bestFit="1" customWidth="1"/>
    <col min="12555" max="12555" width="26.125" style="3" bestFit="1"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8.125" style="3"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5.75" style="3" customWidth="1"/>
    <col min="12810" max="12810" width="45.125" style="3" bestFit="1" customWidth="1"/>
    <col min="12811" max="12811" width="26.125" style="3" bestFit="1"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8.125" style="3"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5.75" style="3" customWidth="1"/>
    <col min="13066" max="13066" width="45.125" style="3" bestFit="1" customWidth="1"/>
    <col min="13067" max="13067" width="26.125" style="3" bestFit="1"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8.125" style="3"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5.75" style="3" customWidth="1"/>
    <col min="13322" max="13322" width="45.125" style="3" bestFit="1" customWidth="1"/>
    <col min="13323" max="13323" width="26.125" style="3" bestFit="1"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8.125" style="3"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5.75" style="3" customWidth="1"/>
    <col min="13578" max="13578" width="45.125" style="3" bestFit="1" customWidth="1"/>
    <col min="13579" max="13579" width="26.125" style="3" bestFit="1"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8.125" style="3"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5.75" style="3" customWidth="1"/>
    <col min="13834" max="13834" width="45.125" style="3" bestFit="1" customWidth="1"/>
    <col min="13835" max="13835" width="26.125" style="3" bestFit="1"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8.125" style="3"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5.75" style="3" customWidth="1"/>
    <col min="14090" max="14090" width="45.125" style="3" bestFit="1" customWidth="1"/>
    <col min="14091" max="14091" width="26.125" style="3" bestFit="1"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8.125" style="3"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5.75" style="3" customWidth="1"/>
    <col min="14346" max="14346" width="45.125" style="3" bestFit="1" customWidth="1"/>
    <col min="14347" max="14347" width="26.125" style="3" bestFit="1"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8.125" style="3"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5.75" style="3" customWidth="1"/>
    <col min="14602" max="14602" width="45.125" style="3" bestFit="1" customWidth="1"/>
    <col min="14603" max="14603" width="26.125" style="3" bestFit="1"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8.125" style="3"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5.75" style="3" customWidth="1"/>
    <col min="14858" max="14858" width="45.125" style="3" bestFit="1" customWidth="1"/>
    <col min="14859" max="14859" width="26.125" style="3" bestFit="1"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8.125" style="3"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5.75" style="3" customWidth="1"/>
    <col min="15114" max="15114" width="45.125" style="3" bestFit="1" customWidth="1"/>
    <col min="15115" max="15115" width="26.125" style="3" bestFit="1"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8.125" style="3"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5.75" style="3" customWidth="1"/>
    <col min="15370" max="15370" width="45.125" style="3" bestFit="1" customWidth="1"/>
    <col min="15371" max="15371" width="26.125" style="3" bestFit="1"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8.125" style="3"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5.75" style="3" customWidth="1"/>
    <col min="15626" max="15626" width="45.125" style="3" bestFit="1" customWidth="1"/>
    <col min="15627" max="15627" width="26.125" style="3" bestFit="1"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8.125" style="3"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5.75" style="3" customWidth="1"/>
    <col min="15882" max="15882" width="45.125" style="3" bestFit="1" customWidth="1"/>
    <col min="15883" max="15883" width="26.125" style="3" bestFit="1"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8.125" style="3"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5.75" style="3" customWidth="1"/>
    <col min="16138" max="16138" width="45.125" style="3" bestFit="1" customWidth="1"/>
    <col min="16139" max="16139" width="26.125" style="3" bestFit="1"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643</v>
      </c>
      <c r="G2" s="4" t="s">
        <v>2</v>
      </c>
      <c r="H2" s="5"/>
      <c r="I2" s="6"/>
      <c r="J2" s="125">
        <f>SUM(H:H)</f>
        <v>34000</v>
      </c>
    </row>
    <row r="3" spans="2:17" ht="20.100000000000001" customHeight="1">
      <c r="B3" s="1" t="s">
        <v>3</v>
      </c>
      <c r="C3" s="1"/>
      <c r="D3" s="1"/>
      <c r="E3" s="14" t="s">
        <v>644</v>
      </c>
    </row>
    <row r="4" spans="2:17" ht="20.100000000000001" customHeight="1">
      <c r="B4" s="1" t="s">
        <v>5</v>
      </c>
      <c r="C4" s="1"/>
      <c r="D4" s="1"/>
      <c r="E4" s="14">
        <v>195770</v>
      </c>
      <c r="J4" s="127"/>
      <c r="K4" s="128"/>
    </row>
    <row r="5" spans="2:17" ht="20.100000000000001" customHeight="1">
      <c r="B5" s="1" t="s">
        <v>6</v>
      </c>
      <c r="C5" s="1"/>
      <c r="D5" s="1"/>
      <c r="E5" s="15">
        <v>44702</v>
      </c>
      <c r="G5" s="272"/>
      <c r="H5" s="272"/>
      <c r="I5" s="272"/>
      <c r="J5" s="272"/>
      <c r="K5" s="128"/>
    </row>
    <row r="6" spans="2:17" ht="20.100000000000001" customHeight="1">
      <c r="B6" s="1" t="s">
        <v>8</v>
      </c>
      <c r="C6" s="1"/>
      <c r="D6" s="1"/>
      <c r="E6" s="15">
        <v>44702</v>
      </c>
      <c r="G6" s="272"/>
      <c r="H6" s="272"/>
      <c r="I6" s="272"/>
      <c r="J6" s="272"/>
      <c r="K6" s="128"/>
    </row>
    <row r="7" spans="2:17" ht="20.100000000000001" customHeight="1">
      <c r="B7" s="129"/>
      <c r="C7" s="129"/>
      <c r="D7" s="129"/>
      <c r="E7" s="130"/>
      <c r="J7" s="127"/>
      <c r="K7" s="128"/>
      <c r="L7" s="131"/>
    </row>
    <row r="9" spans="2:17"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7" s="75" customFormat="1" ht="31.5" customHeight="1">
      <c r="B10" s="100"/>
      <c r="C10" s="73" t="s">
        <v>645</v>
      </c>
      <c r="D10" s="73" t="s">
        <v>645</v>
      </c>
      <c r="E10" s="273" t="s">
        <v>646</v>
      </c>
      <c r="F10" s="93">
        <v>4</v>
      </c>
      <c r="G10" s="63">
        <v>8500</v>
      </c>
      <c r="H10" s="156">
        <f>F10*G10</f>
        <v>34000</v>
      </c>
      <c r="I10" s="90"/>
      <c r="J10" s="91" t="s">
        <v>647</v>
      </c>
      <c r="K10" s="274"/>
      <c r="L10" s="73"/>
      <c r="M10" s="20">
        <v>44655</v>
      </c>
      <c r="N10" s="73" t="s">
        <v>648</v>
      </c>
      <c r="O10" s="57">
        <v>44673</v>
      </c>
      <c r="P10" s="57">
        <v>44673</v>
      </c>
      <c r="Q10" s="74">
        <v>44672</v>
      </c>
    </row>
    <row r="11" spans="2:17" s="9" customFormat="1" ht="19.7" customHeight="1">
      <c r="B11" s="16"/>
      <c r="C11" s="16"/>
      <c r="D11" s="16"/>
      <c r="E11" s="275"/>
      <c r="F11" s="276"/>
      <c r="G11" s="277"/>
      <c r="H11" s="278"/>
      <c r="I11" s="279"/>
      <c r="J11" s="275"/>
      <c r="K11" s="54"/>
      <c r="L11" s="16"/>
      <c r="M11" s="19"/>
      <c r="N11" s="16"/>
      <c r="O11" s="56"/>
      <c r="P11" s="56"/>
      <c r="Q11" s="21"/>
    </row>
    <row r="12" spans="2:17" s="9" customFormat="1" ht="19.7" customHeight="1">
      <c r="B12" s="16"/>
      <c r="C12" s="16"/>
      <c r="D12" s="16"/>
      <c r="E12" s="54"/>
      <c r="F12" s="17"/>
      <c r="G12" s="280"/>
      <c r="H12" s="278"/>
      <c r="I12" s="281"/>
      <c r="J12" s="282"/>
      <c r="K12" s="54"/>
      <c r="L12" s="16"/>
      <c r="M12" s="19"/>
      <c r="N12" s="16"/>
      <c r="O12" s="56"/>
      <c r="P12" s="56"/>
      <c r="Q12" s="21"/>
    </row>
    <row r="13" spans="2:17" s="9" customFormat="1" ht="19.7" customHeight="1">
      <c r="B13" s="16"/>
      <c r="C13" s="16"/>
      <c r="D13" s="16"/>
      <c r="E13" s="3"/>
      <c r="F13" s="17"/>
      <c r="G13" s="280"/>
      <c r="H13" s="278"/>
      <c r="I13" s="283"/>
      <c r="J13" s="282"/>
      <c r="K13" s="54"/>
      <c r="L13" s="16"/>
      <c r="M13" s="19"/>
      <c r="N13" s="16"/>
      <c r="O13" s="56"/>
      <c r="P13" s="56"/>
      <c r="Q13" s="21"/>
    </row>
    <row r="14" spans="2:17" s="9" customFormat="1" ht="19.7" customHeight="1">
      <c r="B14" s="16"/>
      <c r="C14" s="16"/>
      <c r="D14" s="16"/>
      <c r="E14" s="284"/>
      <c r="F14" s="285"/>
      <c r="G14" s="278"/>
      <c r="H14" s="278"/>
      <c r="I14" s="279"/>
      <c r="J14" s="275"/>
      <c r="K14" s="54"/>
      <c r="L14" s="16"/>
      <c r="M14" s="19"/>
      <c r="N14" s="16"/>
      <c r="O14" s="56"/>
      <c r="P14" s="56"/>
      <c r="Q14" s="21"/>
    </row>
    <row r="15" spans="2:17" s="9" customFormat="1" ht="19.7" customHeight="1">
      <c r="B15" s="16"/>
      <c r="C15" s="16"/>
      <c r="D15" s="16"/>
      <c r="E15" s="146"/>
      <c r="F15" s="17"/>
      <c r="G15" s="278"/>
      <c r="H15" s="278"/>
      <c r="I15" s="286"/>
      <c r="J15" s="54"/>
      <c r="K15" s="146"/>
      <c r="L15" s="16"/>
      <c r="M15" s="19"/>
      <c r="N15" s="16"/>
      <c r="O15" s="56"/>
      <c r="P15" s="56"/>
      <c r="Q15" s="21"/>
    </row>
    <row r="16" spans="2:17" s="9" customFormat="1" ht="19.7" customHeight="1">
      <c r="B16" s="16"/>
      <c r="C16" s="16"/>
      <c r="D16" s="16"/>
      <c r="E16" s="146"/>
      <c r="F16" s="17"/>
      <c r="G16" s="278"/>
      <c r="H16" s="278"/>
      <c r="I16" s="286"/>
      <c r="J16" s="54"/>
      <c r="K16" s="146"/>
      <c r="L16" s="16"/>
      <c r="M16" s="19"/>
      <c r="N16" s="16"/>
      <c r="O16" s="56"/>
      <c r="P16" s="56"/>
      <c r="Q16" s="21"/>
    </row>
    <row r="17" spans="2:17" s="9" customFormat="1" ht="19.7" customHeight="1">
      <c r="B17" s="16"/>
      <c r="C17" s="16"/>
      <c r="D17" s="16"/>
      <c r="E17" s="146"/>
      <c r="F17" s="17"/>
      <c r="G17" s="278"/>
      <c r="H17" s="278"/>
      <c r="I17" s="286"/>
      <c r="J17" s="54"/>
      <c r="K17" s="54"/>
      <c r="L17" s="16"/>
      <c r="M17" s="19"/>
      <c r="N17" s="16"/>
      <c r="O17" s="56"/>
      <c r="P17" s="56"/>
      <c r="Q17" s="21"/>
    </row>
    <row r="18" spans="2:17" s="9" customFormat="1" ht="19.7" customHeight="1">
      <c r="B18" s="16"/>
      <c r="C18" s="16"/>
      <c r="D18" s="16"/>
      <c r="E18" s="3"/>
      <c r="F18" s="17"/>
      <c r="G18" s="278"/>
      <c r="H18" s="278"/>
      <c r="I18" s="286"/>
      <c r="J18" s="287"/>
      <c r="K18" s="54"/>
      <c r="L18" s="16"/>
      <c r="M18" s="19"/>
      <c r="N18" s="16"/>
      <c r="O18" s="56"/>
      <c r="P18" s="56"/>
      <c r="Q18" s="21"/>
    </row>
    <row r="19" spans="2:17" ht="19.7" customHeight="1">
      <c r="B19" s="16"/>
      <c r="C19" s="16"/>
      <c r="D19" s="16"/>
      <c r="E19" s="145"/>
      <c r="F19" s="17"/>
      <c r="G19" s="52"/>
      <c r="H19" s="278"/>
      <c r="I19" s="18"/>
      <c r="J19" s="54"/>
      <c r="K19" s="146"/>
      <c r="L19" s="16"/>
      <c r="M19" s="19"/>
      <c r="N19" s="16"/>
      <c r="O19" s="56"/>
      <c r="P19" s="56"/>
      <c r="Q19" s="21"/>
    </row>
    <row r="20" spans="2:17" ht="19.7" customHeight="1">
      <c r="B20" s="16"/>
      <c r="C20" s="16"/>
      <c r="D20" s="16"/>
      <c r="F20" s="17"/>
      <c r="G20" s="52"/>
      <c r="H20" s="278"/>
      <c r="I20" s="18"/>
      <c r="J20" s="54"/>
      <c r="K20" s="146"/>
      <c r="L20" s="16"/>
      <c r="M20" s="19"/>
      <c r="N20" s="16"/>
      <c r="O20" s="56"/>
      <c r="P20" s="56"/>
      <c r="Q20" s="21"/>
    </row>
    <row r="21" spans="2:17" s="120" customFormat="1" ht="19.7" customHeight="1">
      <c r="B21" s="73"/>
      <c r="C21" s="73"/>
      <c r="D21" s="73"/>
      <c r="E21" s="88"/>
      <c r="F21" s="93"/>
      <c r="G21" s="63"/>
      <c r="H21" s="156"/>
      <c r="I21" s="90"/>
      <c r="J21" s="91"/>
      <c r="K21" s="92"/>
      <c r="L21" s="73"/>
      <c r="M21" s="20"/>
      <c r="N21" s="73"/>
      <c r="O21" s="57"/>
      <c r="P21" s="57"/>
      <c r="Q21" s="74"/>
    </row>
    <row r="22" spans="2:17" ht="19.7" customHeight="1">
      <c r="B22" s="16"/>
      <c r="C22" s="16"/>
      <c r="D22" s="16"/>
      <c r="E22" s="145"/>
      <c r="F22" s="17"/>
      <c r="G22" s="52"/>
      <c r="H22" s="278"/>
      <c r="I22" s="18"/>
      <c r="J22" s="54"/>
      <c r="K22" s="146"/>
      <c r="L22" s="16"/>
      <c r="M22" s="19"/>
      <c r="N22" s="16"/>
      <c r="O22" s="56"/>
      <c r="P22" s="56"/>
      <c r="Q22" s="21"/>
    </row>
    <row r="23" spans="2:17" ht="19.7" customHeight="1">
      <c r="B23" s="16"/>
      <c r="C23" s="16"/>
      <c r="D23" s="16"/>
      <c r="E23" s="145"/>
      <c r="F23" s="17"/>
      <c r="G23" s="52"/>
      <c r="H23" s="278"/>
      <c r="I23" s="18"/>
      <c r="J23" s="54"/>
      <c r="K23" s="146"/>
      <c r="L23" s="16"/>
      <c r="M23" s="19"/>
      <c r="N23" s="16"/>
      <c r="O23" s="56"/>
      <c r="P23" s="56"/>
      <c r="Q23" s="21"/>
    </row>
    <row r="24" spans="2:17" s="120" customFormat="1" ht="19.7" customHeight="1">
      <c r="B24" s="73"/>
      <c r="C24" s="73"/>
      <c r="D24" s="73"/>
      <c r="E24" s="88"/>
      <c r="F24" s="93"/>
      <c r="G24" s="63"/>
      <c r="H24" s="156"/>
      <c r="I24" s="90"/>
      <c r="J24" s="91"/>
      <c r="K24" s="92"/>
      <c r="L24" s="73"/>
      <c r="M24" s="20"/>
      <c r="N24" s="73"/>
      <c r="O24" s="57"/>
      <c r="P24" s="57"/>
      <c r="Q24" s="74"/>
    </row>
    <row r="25" spans="2:17" ht="19.7" customHeight="1">
      <c r="B25" s="16"/>
      <c r="C25" s="16"/>
      <c r="D25" s="16"/>
      <c r="E25" s="145"/>
      <c r="F25" s="17"/>
      <c r="G25" s="52"/>
      <c r="H25" s="278"/>
      <c r="I25" s="18"/>
      <c r="J25" s="54"/>
      <c r="K25" s="146"/>
      <c r="L25" s="16"/>
      <c r="M25" s="19"/>
      <c r="N25" s="16"/>
      <c r="O25" s="56"/>
      <c r="P25" s="56"/>
      <c r="Q25" s="21"/>
    </row>
    <row r="26" spans="2:17" ht="19.7" customHeight="1">
      <c r="B26" s="16"/>
      <c r="C26" s="16"/>
      <c r="D26" s="16"/>
      <c r="E26" s="145"/>
      <c r="F26" s="17"/>
      <c r="G26" s="52"/>
      <c r="H26" s="278"/>
      <c r="I26" s="18"/>
      <c r="J26" s="54"/>
      <c r="K26" s="146"/>
      <c r="L26" s="16"/>
      <c r="M26" s="19"/>
      <c r="N26" s="16"/>
      <c r="O26" s="56"/>
      <c r="P26" s="56"/>
      <c r="Q26" s="21"/>
    </row>
    <row r="27" spans="2:17" ht="19.7" customHeight="1">
      <c r="B27" s="16"/>
      <c r="C27" s="16"/>
      <c r="D27" s="16"/>
      <c r="E27" s="145"/>
      <c r="F27" s="17"/>
      <c r="G27" s="52"/>
      <c r="H27" s="278"/>
      <c r="I27" s="18"/>
      <c r="J27" s="54"/>
      <c r="K27" s="146"/>
      <c r="L27" s="16"/>
      <c r="M27" s="19"/>
      <c r="N27" s="16"/>
      <c r="O27" s="56"/>
      <c r="P27" s="56"/>
      <c r="Q27" s="21"/>
    </row>
    <row r="28" spans="2:17" ht="19.7" customHeight="1">
      <c r="B28" s="16"/>
      <c r="C28" s="16"/>
      <c r="D28" s="16"/>
      <c r="E28" s="145"/>
      <c r="F28" s="17"/>
      <c r="G28" s="52"/>
      <c r="H28" s="278"/>
      <c r="I28" s="18"/>
      <c r="J28" s="54"/>
      <c r="K28" s="146"/>
      <c r="L28" s="16"/>
      <c r="M28" s="19"/>
      <c r="N28" s="16"/>
      <c r="O28" s="56"/>
      <c r="P28" s="56"/>
      <c r="Q28" s="21"/>
    </row>
    <row r="29" spans="2:17" ht="19.7" customHeight="1">
      <c r="B29" s="16"/>
      <c r="C29" s="16"/>
      <c r="D29" s="16"/>
      <c r="E29" s="145"/>
      <c r="F29" s="17"/>
      <c r="G29" s="52"/>
      <c r="H29" s="278"/>
      <c r="I29" s="18"/>
      <c r="J29" s="54"/>
      <c r="K29" s="146"/>
      <c r="L29" s="16"/>
      <c r="M29" s="19"/>
      <c r="N29" s="16"/>
      <c r="O29" s="56"/>
      <c r="P29" s="56"/>
      <c r="Q29" s="21"/>
    </row>
    <row r="30" spans="2:17" ht="19.7" customHeight="1">
      <c r="B30" s="16"/>
      <c r="C30" s="16"/>
      <c r="D30" s="16"/>
      <c r="E30" s="145"/>
      <c r="F30" s="17"/>
      <c r="G30" s="52"/>
      <c r="H30" s="278"/>
      <c r="I30" s="18"/>
      <c r="J30" s="54"/>
      <c r="K30" s="146"/>
      <c r="L30" s="16"/>
      <c r="M30" s="19"/>
      <c r="N30" s="16"/>
      <c r="O30" s="56"/>
      <c r="P30" s="56"/>
      <c r="Q30" s="21"/>
    </row>
    <row r="31" spans="2:17" ht="19.7" customHeight="1">
      <c r="B31" s="16"/>
      <c r="C31" s="16"/>
      <c r="D31" s="16"/>
      <c r="E31" s="145"/>
      <c r="F31" s="17"/>
      <c r="G31" s="52"/>
      <c r="H31" s="278"/>
      <c r="I31" s="18"/>
      <c r="J31" s="54"/>
      <c r="K31" s="146"/>
      <c r="L31" s="16"/>
      <c r="M31" s="19"/>
      <c r="N31" s="16"/>
      <c r="O31" s="56"/>
      <c r="P31" s="56"/>
      <c r="Q31" s="21"/>
    </row>
    <row r="32" spans="2:17" ht="19.7" customHeight="1">
      <c r="B32" s="16"/>
      <c r="C32" s="16"/>
      <c r="D32" s="16"/>
      <c r="E32" s="145"/>
      <c r="F32" s="17"/>
      <c r="G32" s="52"/>
      <c r="H32" s="278">
        <f t="shared" ref="H32:H38" si="0">F32*G32</f>
        <v>0</v>
      </c>
      <c r="I32" s="18"/>
      <c r="J32" s="54"/>
      <c r="K32" s="146"/>
      <c r="L32" s="16"/>
      <c r="M32" s="19"/>
      <c r="N32" s="16"/>
      <c r="O32" s="56"/>
      <c r="P32" s="56"/>
      <c r="Q32" s="21"/>
    </row>
    <row r="33" spans="2:17" ht="19.7" customHeight="1">
      <c r="B33" s="16"/>
      <c r="C33" s="16"/>
      <c r="D33" s="16"/>
      <c r="E33" s="145"/>
      <c r="F33" s="17"/>
      <c r="G33" s="52"/>
      <c r="H33" s="278">
        <f t="shared" si="0"/>
        <v>0</v>
      </c>
      <c r="I33" s="18"/>
      <c r="J33" s="54"/>
      <c r="K33" s="146"/>
      <c r="L33" s="16"/>
      <c r="M33" s="19"/>
      <c r="N33" s="16"/>
      <c r="O33" s="56"/>
      <c r="P33" s="56"/>
      <c r="Q33" s="21"/>
    </row>
    <row r="34" spans="2:17" ht="19.7" customHeight="1">
      <c r="B34" s="16"/>
      <c r="C34" s="16"/>
      <c r="D34" s="16"/>
      <c r="E34" s="145"/>
      <c r="F34" s="17"/>
      <c r="G34" s="52"/>
      <c r="H34" s="278">
        <f t="shared" si="0"/>
        <v>0</v>
      </c>
      <c r="I34" s="18"/>
      <c r="J34" s="54"/>
      <c r="K34" s="146"/>
      <c r="L34" s="16"/>
      <c r="M34" s="19"/>
      <c r="N34" s="16"/>
      <c r="O34" s="56"/>
      <c r="P34" s="56"/>
      <c r="Q34" s="21"/>
    </row>
    <row r="35" spans="2:17" ht="19.7" customHeight="1">
      <c r="B35" s="16"/>
      <c r="C35" s="16"/>
      <c r="D35" s="16"/>
      <c r="E35" s="145"/>
      <c r="F35" s="17"/>
      <c r="G35" s="52"/>
      <c r="H35" s="278">
        <f t="shared" si="0"/>
        <v>0</v>
      </c>
      <c r="I35" s="18"/>
      <c r="J35" s="54"/>
      <c r="K35" s="146"/>
      <c r="L35" s="16"/>
      <c r="M35" s="19"/>
      <c r="N35" s="16"/>
      <c r="O35" s="56"/>
      <c r="P35" s="56"/>
      <c r="Q35" s="21"/>
    </row>
    <row r="36" spans="2:17" ht="19.7" customHeight="1">
      <c r="B36" s="16"/>
      <c r="C36" s="16"/>
      <c r="D36" s="16"/>
      <c r="E36" s="145"/>
      <c r="F36" s="17"/>
      <c r="G36" s="52"/>
      <c r="H36" s="278">
        <f t="shared" si="0"/>
        <v>0</v>
      </c>
      <c r="I36" s="18"/>
      <c r="J36" s="54"/>
      <c r="K36" s="146"/>
      <c r="L36" s="16"/>
      <c r="M36" s="19"/>
      <c r="N36" s="16"/>
      <c r="O36" s="56"/>
      <c r="P36" s="56"/>
      <c r="Q36" s="21"/>
    </row>
    <row r="37" spans="2:17" ht="19.7" customHeight="1">
      <c r="B37" s="16"/>
      <c r="C37" s="16"/>
      <c r="D37" s="16"/>
      <c r="E37" s="145"/>
      <c r="F37" s="17"/>
      <c r="G37" s="52"/>
      <c r="H37" s="278">
        <f t="shared" si="0"/>
        <v>0</v>
      </c>
      <c r="I37" s="18"/>
      <c r="J37" s="54"/>
      <c r="K37" s="146"/>
      <c r="L37" s="16"/>
      <c r="M37" s="19"/>
      <c r="N37" s="16"/>
      <c r="O37" s="56"/>
      <c r="P37" s="56"/>
      <c r="Q37" s="21"/>
    </row>
    <row r="38" spans="2:17" ht="19.7" customHeight="1">
      <c r="B38" s="16"/>
      <c r="C38" s="16"/>
      <c r="D38" s="16"/>
      <c r="E38" s="145"/>
      <c r="F38" s="17"/>
      <c r="G38" s="52"/>
      <c r="H38" s="278">
        <f t="shared" si="0"/>
        <v>0</v>
      </c>
      <c r="I38" s="18"/>
      <c r="J38" s="54"/>
      <c r="K38" s="146"/>
      <c r="L38" s="16"/>
      <c r="M38" s="19"/>
      <c r="N38" s="16"/>
      <c r="O38" s="56"/>
      <c r="P38" s="56"/>
      <c r="Q38" s="21"/>
    </row>
  </sheetData>
  <autoFilter ref="B9:O9" xr:uid="{C4809092-F0E2-46EF-9800-AB9A0A2CEA3D}"/>
  <mergeCells count="6">
    <mergeCell ref="B2:D2"/>
    <mergeCell ref="G2:I2"/>
    <mergeCell ref="B3:D3"/>
    <mergeCell ref="B4:D4"/>
    <mergeCell ref="B5:D5"/>
    <mergeCell ref="B6:D6"/>
  </mergeCells>
  <phoneticPr fontId="3"/>
  <dataValidations count="1">
    <dataValidation imeMode="hiragana" allowBlank="1" showInputMessage="1" showErrorMessage="1" sqref="J11:J14 JF11:JF14 TB11:TB14 ACX11:ACX14 AMT11:AMT14 AWP11:AWP14 BGL11:BGL14 BQH11:BQH14 CAD11:CAD14 CJZ11:CJZ14 CTV11:CTV14 DDR11:DDR14 DNN11:DNN14 DXJ11:DXJ14 EHF11:EHF14 ERB11:ERB14 FAX11:FAX14 FKT11:FKT14 FUP11:FUP14 GEL11:GEL14 GOH11:GOH14 GYD11:GYD14 HHZ11:HHZ14 HRV11:HRV14 IBR11:IBR14 ILN11:ILN14 IVJ11:IVJ14 JFF11:JFF14 JPB11:JPB14 JYX11:JYX14 KIT11:KIT14 KSP11:KSP14 LCL11:LCL14 LMH11:LMH14 LWD11:LWD14 MFZ11:MFZ14 MPV11:MPV14 MZR11:MZR14 NJN11:NJN14 NTJ11:NTJ14 ODF11:ODF14 ONB11:ONB14 OWX11:OWX14 PGT11:PGT14 PQP11:PQP14 QAL11:QAL14 QKH11:QKH14 QUD11:QUD14 RDZ11:RDZ14 RNV11:RNV14 RXR11:RXR14 SHN11:SHN14 SRJ11:SRJ14 TBF11:TBF14 TLB11:TLB14 TUX11:TUX14 UET11:UET14 UOP11:UOP14 UYL11:UYL14 VIH11:VIH14 VSD11:VSD14 WBZ11:WBZ14 WLV11:WLV14 WVR11:WVR14 J65547:J65550 JF65547:JF65550 TB65547:TB65550 ACX65547:ACX65550 AMT65547:AMT65550 AWP65547:AWP65550 BGL65547:BGL65550 BQH65547:BQH65550 CAD65547:CAD65550 CJZ65547:CJZ65550 CTV65547:CTV65550 DDR65547:DDR65550 DNN65547:DNN65550 DXJ65547:DXJ65550 EHF65547:EHF65550 ERB65547:ERB65550 FAX65547:FAX65550 FKT65547:FKT65550 FUP65547:FUP65550 GEL65547:GEL65550 GOH65547:GOH65550 GYD65547:GYD65550 HHZ65547:HHZ65550 HRV65547:HRV65550 IBR65547:IBR65550 ILN65547:ILN65550 IVJ65547:IVJ65550 JFF65547:JFF65550 JPB65547:JPB65550 JYX65547:JYX65550 KIT65547:KIT65550 KSP65547:KSP65550 LCL65547:LCL65550 LMH65547:LMH65550 LWD65547:LWD65550 MFZ65547:MFZ65550 MPV65547:MPV65550 MZR65547:MZR65550 NJN65547:NJN65550 NTJ65547:NTJ65550 ODF65547:ODF65550 ONB65547:ONB65550 OWX65547:OWX65550 PGT65547:PGT65550 PQP65547:PQP65550 QAL65547:QAL65550 QKH65547:QKH65550 QUD65547:QUD65550 RDZ65547:RDZ65550 RNV65547:RNV65550 RXR65547:RXR65550 SHN65547:SHN65550 SRJ65547:SRJ65550 TBF65547:TBF65550 TLB65547:TLB65550 TUX65547:TUX65550 UET65547:UET65550 UOP65547:UOP65550 UYL65547:UYL65550 VIH65547:VIH65550 VSD65547:VSD65550 WBZ65547:WBZ65550 WLV65547:WLV65550 WVR65547:WVR65550 J131083:J131086 JF131083:JF131086 TB131083:TB131086 ACX131083:ACX131086 AMT131083:AMT131086 AWP131083:AWP131086 BGL131083:BGL131086 BQH131083:BQH131086 CAD131083:CAD131086 CJZ131083:CJZ131086 CTV131083:CTV131086 DDR131083:DDR131086 DNN131083:DNN131086 DXJ131083:DXJ131086 EHF131083:EHF131086 ERB131083:ERB131086 FAX131083:FAX131086 FKT131083:FKT131086 FUP131083:FUP131086 GEL131083:GEL131086 GOH131083:GOH131086 GYD131083:GYD131086 HHZ131083:HHZ131086 HRV131083:HRV131086 IBR131083:IBR131086 ILN131083:ILN131086 IVJ131083:IVJ131086 JFF131083:JFF131086 JPB131083:JPB131086 JYX131083:JYX131086 KIT131083:KIT131086 KSP131083:KSP131086 LCL131083:LCL131086 LMH131083:LMH131086 LWD131083:LWD131086 MFZ131083:MFZ131086 MPV131083:MPV131086 MZR131083:MZR131086 NJN131083:NJN131086 NTJ131083:NTJ131086 ODF131083:ODF131086 ONB131083:ONB131086 OWX131083:OWX131086 PGT131083:PGT131086 PQP131083:PQP131086 QAL131083:QAL131086 QKH131083:QKH131086 QUD131083:QUD131086 RDZ131083:RDZ131086 RNV131083:RNV131086 RXR131083:RXR131086 SHN131083:SHN131086 SRJ131083:SRJ131086 TBF131083:TBF131086 TLB131083:TLB131086 TUX131083:TUX131086 UET131083:UET131086 UOP131083:UOP131086 UYL131083:UYL131086 VIH131083:VIH131086 VSD131083:VSD131086 WBZ131083:WBZ131086 WLV131083:WLV131086 WVR131083:WVR131086 J196619:J196622 JF196619:JF196622 TB196619:TB196622 ACX196619:ACX196622 AMT196619:AMT196622 AWP196619:AWP196622 BGL196619:BGL196622 BQH196619:BQH196622 CAD196619:CAD196622 CJZ196619:CJZ196622 CTV196619:CTV196622 DDR196619:DDR196622 DNN196619:DNN196622 DXJ196619:DXJ196622 EHF196619:EHF196622 ERB196619:ERB196622 FAX196619:FAX196622 FKT196619:FKT196622 FUP196619:FUP196622 GEL196619:GEL196622 GOH196619:GOH196622 GYD196619:GYD196622 HHZ196619:HHZ196622 HRV196619:HRV196622 IBR196619:IBR196622 ILN196619:ILN196622 IVJ196619:IVJ196622 JFF196619:JFF196622 JPB196619:JPB196622 JYX196619:JYX196622 KIT196619:KIT196622 KSP196619:KSP196622 LCL196619:LCL196622 LMH196619:LMH196622 LWD196619:LWD196622 MFZ196619:MFZ196622 MPV196619:MPV196622 MZR196619:MZR196622 NJN196619:NJN196622 NTJ196619:NTJ196622 ODF196619:ODF196622 ONB196619:ONB196622 OWX196619:OWX196622 PGT196619:PGT196622 PQP196619:PQP196622 QAL196619:QAL196622 QKH196619:QKH196622 QUD196619:QUD196622 RDZ196619:RDZ196622 RNV196619:RNV196622 RXR196619:RXR196622 SHN196619:SHN196622 SRJ196619:SRJ196622 TBF196619:TBF196622 TLB196619:TLB196622 TUX196619:TUX196622 UET196619:UET196622 UOP196619:UOP196622 UYL196619:UYL196622 VIH196619:VIH196622 VSD196619:VSD196622 WBZ196619:WBZ196622 WLV196619:WLV196622 WVR196619:WVR196622 J262155:J262158 JF262155:JF262158 TB262155:TB262158 ACX262155:ACX262158 AMT262155:AMT262158 AWP262155:AWP262158 BGL262155:BGL262158 BQH262155:BQH262158 CAD262155:CAD262158 CJZ262155:CJZ262158 CTV262155:CTV262158 DDR262155:DDR262158 DNN262155:DNN262158 DXJ262155:DXJ262158 EHF262155:EHF262158 ERB262155:ERB262158 FAX262155:FAX262158 FKT262155:FKT262158 FUP262155:FUP262158 GEL262155:GEL262158 GOH262155:GOH262158 GYD262155:GYD262158 HHZ262155:HHZ262158 HRV262155:HRV262158 IBR262155:IBR262158 ILN262155:ILN262158 IVJ262155:IVJ262158 JFF262155:JFF262158 JPB262155:JPB262158 JYX262155:JYX262158 KIT262155:KIT262158 KSP262155:KSP262158 LCL262155:LCL262158 LMH262155:LMH262158 LWD262155:LWD262158 MFZ262155:MFZ262158 MPV262155:MPV262158 MZR262155:MZR262158 NJN262155:NJN262158 NTJ262155:NTJ262158 ODF262155:ODF262158 ONB262155:ONB262158 OWX262155:OWX262158 PGT262155:PGT262158 PQP262155:PQP262158 QAL262155:QAL262158 QKH262155:QKH262158 QUD262155:QUD262158 RDZ262155:RDZ262158 RNV262155:RNV262158 RXR262155:RXR262158 SHN262155:SHN262158 SRJ262155:SRJ262158 TBF262155:TBF262158 TLB262155:TLB262158 TUX262155:TUX262158 UET262155:UET262158 UOP262155:UOP262158 UYL262155:UYL262158 VIH262155:VIH262158 VSD262155:VSD262158 WBZ262155:WBZ262158 WLV262155:WLV262158 WVR262155:WVR262158 J327691:J327694 JF327691:JF327694 TB327691:TB327694 ACX327691:ACX327694 AMT327691:AMT327694 AWP327691:AWP327694 BGL327691:BGL327694 BQH327691:BQH327694 CAD327691:CAD327694 CJZ327691:CJZ327694 CTV327691:CTV327694 DDR327691:DDR327694 DNN327691:DNN327694 DXJ327691:DXJ327694 EHF327691:EHF327694 ERB327691:ERB327694 FAX327691:FAX327694 FKT327691:FKT327694 FUP327691:FUP327694 GEL327691:GEL327694 GOH327691:GOH327694 GYD327691:GYD327694 HHZ327691:HHZ327694 HRV327691:HRV327694 IBR327691:IBR327694 ILN327691:ILN327694 IVJ327691:IVJ327694 JFF327691:JFF327694 JPB327691:JPB327694 JYX327691:JYX327694 KIT327691:KIT327694 KSP327691:KSP327694 LCL327691:LCL327694 LMH327691:LMH327694 LWD327691:LWD327694 MFZ327691:MFZ327694 MPV327691:MPV327694 MZR327691:MZR327694 NJN327691:NJN327694 NTJ327691:NTJ327694 ODF327691:ODF327694 ONB327691:ONB327694 OWX327691:OWX327694 PGT327691:PGT327694 PQP327691:PQP327694 QAL327691:QAL327694 QKH327691:QKH327694 QUD327691:QUD327694 RDZ327691:RDZ327694 RNV327691:RNV327694 RXR327691:RXR327694 SHN327691:SHN327694 SRJ327691:SRJ327694 TBF327691:TBF327694 TLB327691:TLB327694 TUX327691:TUX327694 UET327691:UET327694 UOP327691:UOP327694 UYL327691:UYL327694 VIH327691:VIH327694 VSD327691:VSD327694 WBZ327691:WBZ327694 WLV327691:WLV327694 WVR327691:WVR327694 J393227:J393230 JF393227:JF393230 TB393227:TB393230 ACX393227:ACX393230 AMT393227:AMT393230 AWP393227:AWP393230 BGL393227:BGL393230 BQH393227:BQH393230 CAD393227:CAD393230 CJZ393227:CJZ393230 CTV393227:CTV393230 DDR393227:DDR393230 DNN393227:DNN393230 DXJ393227:DXJ393230 EHF393227:EHF393230 ERB393227:ERB393230 FAX393227:FAX393230 FKT393227:FKT393230 FUP393227:FUP393230 GEL393227:GEL393230 GOH393227:GOH393230 GYD393227:GYD393230 HHZ393227:HHZ393230 HRV393227:HRV393230 IBR393227:IBR393230 ILN393227:ILN393230 IVJ393227:IVJ393230 JFF393227:JFF393230 JPB393227:JPB393230 JYX393227:JYX393230 KIT393227:KIT393230 KSP393227:KSP393230 LCL393227:LCL393230 LMH393227:LMH393230 LWD393227:LWD393230 MFZ393227:MFZ393230 MPV393227:MPV393230 MZR393227:MZR393230 NJN393227:NJN393230 NTJ393227:NTJ393230 ODF393227:ODF393230 ONB393227:ONB393230 OWX393227:OWX393230 PGT393227:PGT393230 PQP393227:PQP393230 QAL393227:QAL393230 QKH393227:QKH393230 QUD393227:QUD393230 RDZ393227:RDZ393230 RNV393227:RNV393230 RXR393227:RXR393230 SHN393227:SHN393230 SRJ393227:SRJ393230 TBF393227:TBF393230 TLB393227:TLB393230 TUX393227:TUX393230 UET393227:UET393230 UOP393227:UOP393230 UYL393227:UYL393230 VIH393227:VIH393230 VSD393227:VSD393230 WBZ393227:WBZ393230 WLV393227:WLV393230 WVR393227:WVR393230 J458763:J458766 JF458763:JF458766 TB458763:TB458766 ACX458763:ACX458766 AMT458763:AMT458766 AWP458763:AWP458766 BGL458763:BGL458766 BQH458763:BQH458766 CAD458763:CAD458766 CJZ458763:CJZ458766 CTV458763:CTV458766 DDR458763:DDR458766 DNN458763:DNN458766 DXJ458763:DXJ458766 EHF458763:EHF458766 ERB458763:ERB458766 FAX458763:FAX458766 FKT458763:FKT458766 FUP458763:FUP458766 GEL458763:GEL458766 GOH458763:GOH458766 GYD458763:GYD458766 HHZ458763:HHZ458766 HRV458763:HRV458766 IBR458763:IBR458766 ILN458763:ILN458766 IVJ458763:IVJ458766 JFF458763:JFF458766 JPB458763:JPB458766 JYX458763:JYX458766 KIT458763:KIT458766 KSP458763:KSP458766 LCL458763:LCL458766 LMH458763:LMH458766 LWD458763:LWD458766 MFZ458763:MFZ458766 MPV458763:MPV458766 MZR458763:MZR458766 NJN458763:NJN458766 NTJ458763:NTJ458766 ODF458763:ODF458766 ONB458763:ONB458766 OWX458763:OWX458766 PGT458763:PGT458766 PQP458763:PQP458766 QAL458763:QAL458766 QKH458763:QKH458766 QUD458763:QUD458766 RDZ458763:RDZ458766 RNV458763:RNV458766 RXR458763:RXR458766 SHN458763:SHN458766 SRJ458763:SRJ458766 TBF458763:TBF458766 TLB458763:TLB458766 TUX458763:TUX458766 UET458763:UET458766 UOP458763:UOP458766 UYL458763:UYL458766 VIH458763:VIH458766 VSD458763:VSD458766 WBZ458763:WBZ458766 WLV458763:WLV458766 WVR458763:WVR458766 J524299:J524302 JF524299:JF524302 TB524299:TB524302 ACX524299:ACX524302 AMT524299:AMT524302 AWP524299:AWP524302 BGL524299:BGL524302 BQH524299:BQH524302 CAD524299:CAD524302 CJZ524299:CJZ524302 CTV524299:CTV524302 DDR524299:DDR524302 DNN524299:DNN524302 DXJ524299:DXJ524302 EHF524299:EHF524302 ERB524299:ERB524302 FAX524299:FAX524302 FKT524299:FKT524302 FUP524299:FUP524302 GEL524299:GEL524302 GOH524299:GOH524302 GYD524299:GYD524302 HHZ524299:HHZ524302 HRV524299:HRV524302 IBR524299:IBR524302 ILN524299:ILN524302 IVJ524299:IVJ524302 JFF524299:JFF524302 JPB524299:JPB524302 JYX524299:JYX524302 KIT524299:KIT524302 KSP524299:KSP524302 LCL524299:LCL524302 LMH524299:LMH524302 LWD524299:LWD524302 MFZ524299:MFZ524302 MPV524299:MPV524302 MZR524299:MZR524302 NJN524299:NJN524302 NTJ524299:NTJ524302 ODF524299:ODF524302 ONB524299:ONB524302 OWX524299:OWX524302 PGT524299:PGT524302 PQP524299:PQP524302 QAL524299:QAL524302 QKH524299:QKH524302 QUD524299:QUD524302 RDZ524299:RDZ524302 RNV524299:RNV524302 RXR524299:RXR524302 SHN524299:SHN524302 SRJ524299:SRJ524302 TBF524299:TBF524302 TLB524299:TLB524302 TUX524299:TUX524302 UET524299:UET524302 UOP524299:UOP524302 UYL524299:UYL524302 VIH524299:VIH524302 VSD524299:VSD524302 WBZ524299:WBZ524302 WLV524299:WLV524302 WVR524299:WVR524302 J589835:J589838 JF589835:JF589838 TB589835:TB589838 ACX589835:ACX589838 AMT589835:AMT589838 AWP589835:AWP589838 BGL589835:BGL589838 BQH589835:BQH589838 CAD589835:CAD589838 CJZ589835:CJZ589838 CTV589835:CTV589838 DDR589835:DDR589838 DNN589835:DNN589838 DXJ589835:DXJ589838 EHF589835:EHF589838 ERB589835:ERB589838 FAX589835:FAX589838 FKT589835:FKT589838 FUP589835:FUP589838 GEL589835:GEL589838 GOH589835:GOH589838 GYD589835:GYD589838 HHZ589835:HHZ589838 HRV589835:HRV589838 IBR589835:IBR589838 ILN589835:ILN589838 IVJ589835:IVJ589838 JFF589835:JFF589838 JPB589835:JPB589838 JYX589835:JYX589838 KIT589835:KIT589838 KSP589835:KSP589838 LCL589835:LCL589838 LMH589835:LMH589838 LWD589835:LWD589838 MFZ589835:MFZ589838 MPV589835:MPV589838 MZR589835:MZR589838 NJN589835:NJN589838 NTJ589835:NTJ589838 ODF589835:ODF589838 ONB589835:ONB589838 OWX589835:OWX589838 PGT589835:PGT589838 PQP589835:PQP589838 QAL589835:QAL589838 QKH589835:QKH589838 QUD589835:QUD589838 RDZ589835:RDZ589838 RNV589835:RNV589838 RXR589835:RXR589838 SHN589835:SHN589838 SRJ589835:SRJ589838 TBF589835:TBF589838 TLB589835:TLB589838 TUX589835:TUX589838 UET589835:UET589838 UOP589835:UOP589838 UYL589835:UYL589838 VIH589835:VIH589838 VSD589835:VSD589838 WBZ589835:WBZ589838 WLV589835:WLV589838 WVR589835:WVR589838 J655371:J655374 JF655371:JF655374 TB655371:TB655374 ACX655371:ACX655374 AMT655371:AMT655374 AWP655371:AWP655374 BGL655371:BGL655374 BQH655371:BQH655374 CAD655371:CAD655374 CJZ655371:CJZ655374 CTV655371:CTV655374 DDR655371:DDR655374 DNN655371:DNN655374 DXJ655371:DXJ655374 EHF655371:EHF655374 ERB655371:ERB655374 FAX655371:FAX655374 FKT655371:FKT655374 FUP655371:FUP655374 GEL655371:GEL655374 GOH655371:GOH655374 GYD655371:GYD655374 HHZ655371:HHZ655374 HRV655371:HRV655374 IBR655371:IBR655374 ILN655371:ILN655374 IVJ655371:IVJ655374 JFF655371:JFF655374 JPB655371:JPB655374 JYX655371:JYX655374 KIT655371:KIT655374 KSP655371:KSP655374 LCL655371:LCL655374 LMH655371:LMH655374 LWD655371:LWD655374 MFZ655371:MFZ655374 MPV655371:MPV655374 MZR655371:MZR655374 NJN655371:NJN655374 NTJ655371:NTJ655374 ODF655371:ODF655374 ONB655371:ONB655374 OWX655371:OWX655374 PGT655371:PGT655374 PQP655371:PQP655374 QAL655371:QAL655374 QKH655371:QKH655374 QUD655371:QUD655374 RDZ655371:RDZ655374 RNV655371:RNV655374 RXR655371:RXR655374 SHN655371:SHN655374 SRJ655371:SRJ655374 TBF655371:TBF655374 TLB655371:TLB655374 TUX655371:TUX655374 UET655371:UET655374 UOP655371:UOP655374 UYL655371:UYL655374 VIH655371:VIH655374 VSD655371:VSD655374 WBZ655371:WBZ655374 WLV655371:WLV655374 WVR655371:WVR655374 J720907:J720910 JF720907:JF720910 TB720907:TB720910 ACX720907:ACX720910 AMT720907:AMT720910 AWP720907:AWP720910 BGL720907:BGL720910 BQH720907:BQH720910 CAD720907:CAD720910 CJZ720907:CJZ720910 CTV720907:CTV720910 DDR720907:DDR720910 DNN720907:DNN720910 DXJ720907:DXJ720910 EHF720907:EHF720910 ERB720907:ERB720910 FAX720907:FAX720910 FKT720907:FKT720910 FUP720907:FUP720910 GEL720907:GEL720910 GOH720907:GOH720910 GYD720907:GYD720910 HHZ720907:HHZ720910 HRV720907:HRV720910 IBR720907:IBR720910 ILN720907:ILN720910 IVJ720907:IVJ720910 JFF720907:JFF720910 JPB720907:JPB720910 JYX720907:JYX720910 KIT720907:KIT720910 KSP720907:KSP720910 LCL720907:LCL720910 LMH720907:LMH720910 LWD720907:LWD720910 MFZ720907:MFZ720910 MPV720907:MPV720910 MZR720907:MZR720910 NJN720907:NJN720910 NTJ720907:NTJ720910 ODF720907:ODF720910 ONB720907:ONB720910 OWX720907:OWX720910 PGT720907:PGT720910 PQP720907:PQP720910 QAL720907:QAL720910 QKH720907:QKH720910 QUD720907:QUD720910 RDZ720907:RDZ720910 RNV720907:RNV720910 RXR720907:RXR720910 SHN720907:SHN720910 SRJ720907:SRJ720910 TBF720907:TBF720910 TLB720907:TLB720910 TUX720907:TUX720910 UET720907:UET720910 UOP720907:UOP720910 UYL720907:UYL720910 VIH720907:VIH720910 VSD720907:VSD720910 WBZ720907:WBZ720910 WLV720907:WLV720910 WVR720907:WVR720910 J786443:J786446 JF786443:JF786446 TB786443:TB786446 ACX786443:ACX786446 AMT786443:AMT786446 AWP786443:AWP786446 BGL786443:BGL786446 BQH786443:BQH786446 CAD786443:CAD786446 CJZ786443:CJZ786446 CTV786443:CTV786446 DDR786443:DDR786446 DNN786443:DNN786446 DXJ786443:DXJ786446 EHF786443:EHF786446 ERB786443:ERB786446 FAX786443:FAX786446 FKT786443:FKT786446 FUP786443:FUP786446 GEL786443:GEL786446 GOH786443:GOH786446 GYD786443:GYD786446 HHZ786443:HHZ786446 HRV786443:HRV786446 IBR786443:IBR786446 ILN786443:ILN786446 IVJ786443:IVJ786446 JFF786443:JFF786446 JPB786443:JPB786446 JYX786443:JYX786446 KIT786443:KIT786446 KSP786443:KSP786446 LCL786443:LCL786446 LMH786443:LMH786446 LWD786443:LWD786446 MFZ786443:MFZ786446 MPV786443:MPV786446 MZR786443:MZR786446 NJN786443:NJN786446 NTJ786443:NTJ786446 ODF786443:ODF786446 ONB786443:ONB786446 OWX786443:OWX786446 PGT786443:PGT786446 PQP786443:PQP786446 QAL786443:QAL786446 QKH786443:QKH786446 QUD786443:QUD786446 RDZ786443:RDZ786446 RNV786443:RNV786446 RXR786443:RXR786446 SHN786443:SHN786446 SRJ786443:SRJ786446 TBF786443:TBF786446 TLB786443:TLB786446 TUX786443:TUX786446 UET786443:UET786446 UOP786443:UOP786446 UYL786443:UYL786446 VIH786443:VIH786446 VSD786443:VSD786446 WBZ786443:WBZ786446 WLV786443:WLV786446 WVR786443:WVR786446 J851979:J851982 JF851979:JF851982 TB851979:TB851982 ACX851979:ACX851982 AMT851979:AMT851982 AWP851979:AWP851982 BGL851979:BGL851982 BQH851979:BQH851982 CAD851979:CAD851982 CJZ851979:CJZ851982 CTV851979:CTV851982 DDR851979:DDR851982 DNN851979:DNN851982 DXJ851979:DXJ851982 EHF851979:EHF851982 ERB851979:ERB851982 FAX851979:FAX851982 FKT851979:FKT851982 FUP851979:FUP851982 GEL851979:GEL851982 GOH851979:GOH851982 GYD851979:GYD851982 HHZ851979:HHZ851982 HRV851979:HRV851982 IBR851979:IBR851982 ILN851979:ILN851982 IVJ851979:IVJ851982 JFF851979:JFF851982 JPB851979:JPB851982 JYX851979:JYX851982 KIT851979:KIT851982 KSP851979:KSP851982 LCL851979:LCL851982 LMH851979:LMH851982 LWD851979:LWD851982 MFZ851979:MFZ851982 MPV851979:MPV851982 MZR851979:MZR851982 NJN851979:NJN851982 NTJ851979:NTJ851982 ODF851979:ODF851982 ONB851979:ONB851982 OWX851979:OWX851982 PGT851979:PGT851982 PQP851979:PQP851982 QAL851979:QAL851982 QKH851979:QKH851982 QUD851979:QUD851982 RDZ851979:RDZ851982 RNV851979:RNV851982 RXR851979:RXR851982 SHN851979:SHN851982 SRJ851979:SRJ851982 TBF851979:TBF851982 TLB851979:TLB851982 TUX851979:TUX851982 UET851979:UET851982 UOP851979:UOP851982 UYL851979:UYL851982 VIH851979:VIH851982 VSD851979:VSD851982 WBZ851979:WBZ851982 WLV851979:WLV851982 WVR851979:WVR851982 J917515:J917518 JF917515:JF917518 TB917515:TB917518 ACX917515:ACX917518 AMT917515:AMT917518 AWP917515:AWP917518 BGL917515:BGL917518 BQH917515:BQH917518 CAD917515:CAD917518 CJZ917515:CJZ917518 CTV917515:CTV917518 DDR917515:DDR917518 DNN917515:DNN917518 DXJ917515:DXJ917518 EHF917515:EHF917518 ERB917515:ERB917518 FAX917515:FAX917518 FKT917515:FKT917518 FUP917515:FUP917518 GEL917515:GEL917518 GOH917515:GOH917518 GYD917515:GYD917518 HHZ917515:HHZ917518 HRV917515:HRV917518 IBR917515:IBR917518 ILN917515:ILN917518 IVJ917515:IVJ917518 JFF917515:JFF917518 JPB917515:JPB917518 JYX917515:JYX917518 KIT917515:KIT917518 KSP917515:KSP917518 LCL917515:LCL917518 LMH917515:LMH917518 LWD917515:LWD917518 MFZ917515:MFZ917518 MPV917515:MPV917518 MZR917515:MZR917518 NJN917515:NJN917518 NTJ917515:NTJ917518 ODF917515:ODF917518 ONB917515:ONB917518 OWX917515:OWX917518 PGT917515:PGT917518 PQP917515:PQP917518 QAL917515:QAL917518 QKH917515:QKH917518 QUD917515:QUD917518 RDZ917515:RDZ917518 RNV917515:RNV917518 RXR917515:RXR917518 SHN917515:SHN917518 SRJ917515:SRJ917518 TBF917515:TBF917518 TLB917515:TLB917518 TUX917515:TUX917518 UET917515:UET917518 UOP917515:UOP917518 UYL917515:UYL917518 VIH917515:VIH917518 VSD917515:VSD917518 WBZ917515:WBZ917518 WLV917515:WLV917518 WVR917515:WVR917518 J983051:J983054 JF983051:JF983054 TB983051:TB983054 ACX983051:ACX983054 AMT983051:AMT983054 AWP983051:AWP983054 BGL983051:BGL983054 BQH983051:BQH983054 CAD983051:CAD983054 CJZ983051:CJZ983054 CTV983051:CTV983054 DDR983051:DDR983054 DNN983051:DNN983054 DXJ983051:DXJ983054 EHF983051:EHF983054 ERB983051:ERB983054 FAX983051:FAX983054 FKT983051:FKT983054 FUP983051:FUP983054 GEL983051:GEL983054 GOH983051:GOH983054 GYD983051:GYD983054 HHZ983051:HHZ983054 HRV983051:HRV983054 IBR983051:IBR983054 ILN983051:ILN983054 IVJ983051:IVJ983054 JFF983051:JFF983054 JPB983051:JPB983054 JYX983051:JYX983054 KIT983051:KIT983054 KSP983051:KSP983054 LCL983051:LCL983054 LMH983051:LMH983054 LWD983051:LWD983054 MFZ983051:MFZ983054 MPV983051:MPV983054 MZR983051:MZR983054 NJN983051:NJN983054 NTJ983051:NTJ983054 ODF983051:ODF983054 ONB983051:ONB983054 OWX983051:OWX983054 PGT983051:PGT983054 PQP983051:PQP983054 QAL983051:QAL983054 QKH983051:QKH983054 QUD983051:QUD983054 RDZ983051:RDZ983054 RNV983051:RNV983054 RXR983051:RXR983054 SHN983051:SHN983054 SRJ983051:SRJ983054 TBF983051:TBF983054 TLB983051:TLB983054 TUX983051:TUX983054 UET983051:UET983054 UOP983051:UOP983054 UYL983051:UYL983054 VIH983051:VIH983054 VSD983051:VSD983054 WBZ983051:WBZ983054 WLV983051:WLV983054 WVR983051:WVR983054" xr:uid="{02307DCE-E92B-4B56-9EF9-6039AB597ECF}"/>
  </dataValidations>
  <pageMargins left="0.2" right="0.2" top="0.36" bottom="0.41" header="0.3" footer="0.3"/>
  <pageSetup paperSize="9" scale="70" orientation="landscape"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3BC2E-7340-4F64-9C6D-CD79D48336B6}">
  <dimension ref="B2:Q59"/>
  <sheetViews>
    <sheetView zoomScale="85" zoomScaleNormal="85" workbookViewId="0">
      <pane xSplit="10" ySplit="8" topLeftCell="K9" activePane="bottomRight" state="frozen"/>
      <selection pane="topRight" activeCell="K1" sqref="K1"/>
      <selection pane="bottomLeft" activeCell="A9" sqref="A9"/>
      <selection pane="bottomRight" activeCell="K18" sqref="K18"/>
    </sheetView>
  </sheetViews>
  <sheetFormatPr defaultColWidth="8.875" defaultRowHeight="16.5"/>
  <cols>
    <col min="1" max="1" width="2.625" style="449" customWidth="1"/>
    <col min="2" max="2" width="5.125" style="454" customWidth="1"/>
    <col min="3" max="3" width="12.375" style="449" customWidth="1"/>
    <col min="4" max="4" width="12.625" style="449" customWidth="1"/>
    <col min="5" max="5" width="35.625" style="449" customWidth="1"/>
    <col min="6" max="6" width="8.75" style="449" customWidth="1"/>
    <col min="7" max="8" width="9.875" style="449" bestFit="1" customWidth="1"/>
    <col min="9" max="9" width="5.75" style="455" customWidth="1"/>
    <col min="10" max="10" width="44.75" style="449" customWidth="1"/>
    <col min="11" max="11" width="39" style="449" bestFit="1" customWidth="1"/>
    <col min="12" max="12" width="6.625" style="454" customWidth="1"/>
    <col min="13" max="13" width="13.75" style="454" customWidth="1"/>
    <col min="14" max="14" width="9.5" style="449" customWidth="1"/>
    <col min="15" max="15" width="21.75" style="455" customWidth="1"/>
    <col min="16" max="16" width="22.375" style="456" customWidth="1"/>
    <col min="17" max="17" width="15.625" style="456" customWidth="1"/>
    <col min="18" max="256" width="8.875" style="449"/>
    <col min="257" max="257" width="2.625" style="449" customWidth="1"/>
    <col min="258" max="258" width="5.125" style="449" customWidth="1"/>
    <col min="259" max="259" width="12.375" style="449" customWidth="1"/>
    <col min="260" max="260" width="12.625" style="449" customWidth="1"/>
    <col min="261" max="261" width="35.625" style="449" customWidth="1"/>
    <col min="262" max="262" width="8.75" style="449" customWidth="1"/>
    <col min="263" max="264" width="9.875" style="449" bestFit="1" customWidth="1"/>
    <col min="265" max="265" width="5.75" style="449" customWidth="1"/>
    <col min="266" max="266" width="44.75" style="449" customWidth="1"/>
    <col min="267" max="267" width="39" style="449" bestFit="1" customWidth="1"/>
    <col min="268" max="268" width="6.625" style="449" customWidth="1"/>
    <col min="269" max="269" width="13.75" style="449" customWidth="1"/>
    <col min="270" max="270" width="9.5" style="449" customWidth="1"/>
    <col min="271" max="271" width="21.75" style="449" customWidth="1"/>
    <col min="272" max="272" width="22.375" style="449" customWidth="1"/>
    <col min="273" max="273" width="15.625" style="449" customWidth="1"/>
    <col min="274" max="512" width="8.875" style="449"/>
    <col min="513" max="513" width="2.625" style="449" customWidth="1"/>
    <col min="514" max="514" width="5.125" style="449" customWidth="1"/>
    <col min="515" max="515" width="12.375" style="449" customWidth="1"/>
    <col min="516" max="516" width="12.625" style="449" customWidth="1"/>
    <col min="517" max="517" width="35.625" style="449" customWidth="1"/>
    <col min="518" max="518" width="8.75" style="449" customWidth="1"/>
    <col min="519" max="520" width="9.875" style="449" bestFit="1" customWidth="1"/>
    <col min="521" max="521" width="5.75" style="449" customWidth="1"/>
    <col min="522" max="522" width="44.75" style="449" customWidth="1"/>
    <col min="523" max="523" width="39" style="449" bestFit="1" customWidth="1"/>
    <col min="524" max="524" width="6.625" style="449" customWidth="1"/>
    <col min="525" max="525" width="13.75" style="449" customWidth="1"/>
    <col min="526" max="526" width="9.5" style="449" customWidth="1"/>
    <col min="527" max="527" width="21.75" style="449" customWidth="1"/>
    <col min="528" max="528" width="22.375" style="449" customWidth="1"/>
    <col min="529" max="529" width="15.625" style="449" customWidth="1"/>
    <col min="530" max="768" width="8.875" style="449"/>
    <col min="769" max="769" width="2.625" style="449" customWidth="1"/>
    <col min="770" max="770" width="5.125" style="449" customWidth="1"/>
    <col min="771" max="771" width="12.375" style="449" customWidth="1"/>
    <col min="772" max="772" width="12.625" style="449" customWidth="1"/>
    <col min="773" max="773" width="35.625" style="449" customWidth="1"/>
    <col min="774" max="774" width="8.75" style="449" customWidth="1"/>
    <col min="775" max="776" width="9.875" style="449" bestFit="1" customWidth="1"/>
    <col min="777" max="777" width="5.75" style="449" customWidth="1"/>
    <col min="778" max="778" width="44.75" style="449" customWidth="1"/>
    <col min="779" max="779" width="39" style="449" bestFit="1" customWidth="1"/>
    <col min="780" max="780" width="6.625" style="449" customWidth="1"/>
    <col min="781" max="781" width="13.75" style="449" customWidth="1"/>
    <col min="782" max="782" width="9.5" style="449" customWidth="1"/>
    <col min="783" max="783" width="21.75" style="449" customWidth="1"/>
    <col min="784" max="784" width="22.375" style="449" customWidth="1"/>
    <col min="785" max="785" width="15.625" style="449" customWidth="1"/>
    <col min="786" max="1024" width="8.875" style="449"/>
    <col min="1025" max="1025" width="2.625" style="449" customWidth="1"/>
    <col min="1026" max="1026" width="5.125" style="449" customWidth="1"/>
    <col min="1027" max="1027" width="12.375" style="449" customWidth="1"/>
    <col min="1028" max="1028" width="12.625" style="449" customWidth="1"/>
    <col min="1029" max="1029" width="35.625" style="449" customWidth="1"/>
    <col min="1030" max="1030" width="8.75" style="449" customWidth="1"/>
    <col min="1031" max="1032" width="9.875" style="449" bestFit="1" customWidth="1"/>
    <col min="1033" max="1033" width="5.75" style="449" customWidth="1"/>
    <col min="1034" max="1034" width="44.75" style="449" customWidth="1"/>
    <col min="1035" max="1035" width="39" style="449" bestFit="1" customWidth="1"/>
    <col min="1036" max="1036" width="6.625" style="449" customWidth="1"/>
    <col min="1037" max="1037" width="13.75" style="449" customWidth="1"/>
    <col min="1038" max="1038" width="9.5" style="449" customWidth="1"/>
    <col min="1039" max="1039" width="21.75" style="449" customWidth="1"/>
    <col min="1040" max="1040" width="22.375" style="449" customWidth="1"/>
    <col min="1041" max="1041" width="15.625" style="449" customWidth="1"/>
    <col min="1042" max="1280" width="8.875" style="449"/>
    <col min="1281" max="1281" width="2.625" style="449" customWidth="1"/>
    <col min="1282" max="1282" width="5.125" style="449" customWidth="1"/>
    <col min="1283" max="1283" width="12.375" style="449" customWidth="1"/>
    <col min="1284" max="1284" width="12.625" style="449" customWidth="1"/>
    <col min="1285" max="1285" width="35.625" style="449" customWidth="1"/>
    <col min="1286" max="1286" width="8.75" style="449" customWidth="1"/>
    <col min="1287" max="1288" width="9.875" style="449" bestFit="1" customWidth="1"/>
    <col min="1289" max="1289" width="5.75" style="449" customWidth="1"/>
    <col min="1290" max="1290" width="44.75" style="449" customWidth="1"/>
    <col min="1291" max="1291" width="39" style="449" bestFit="1" customWidth="1"/>
    <col min="1292" max="1292" width="6.625" style="449" customWidth="1"/>
    <col min="1293" max="1293" width="13.75" style="449" customWidth="1"/>
    <col min="1294" max="1294" width="9.5" style="449" customWidth="1"/>
    <col min="1295" max="1295" width="21.75" style="449" customWidth="1"/>
    <col min="1296" max="1296" width="22.375" style="449" customWidth="1"/>
    <col min="1297" max="1297" width="15.625" style="449" customWidth="1"/>
    <col min="1298" max="1536" width="8.875" style="449"/>
    <col min="1537" max="1537" width="2.625" style="449" customWidth="1"/>
    <col min="1538" max="1538" width="5.125" style="449" customWidth="1"/>
    <col min="1539" max="1539" width="12.375" style="449" customWidth="1"/>
    <col min="1540" max="1540" width="12.625" style="449" customWidth="1"/>
    <col min="1541" max="1541" width="35.625" style="449" customWidth="1"/>
    <col min="1542" max="1542" width="8.75" style="449" customWidth="1"/>
    <col min="1543" max="1544" width="9.875" style="449" bestFit="1" customWidth="1"/>
    <col min="1545" max="1545" width="5.75" style="449" customWidth="1"/>
    <col min="1546" max="1546" width="44.75" style="449" customWidth="1"/>
    <col min="1547" max="1547" width="39" style="449" bestFit="1" customWidth="1"/>
    <col min="1548" max="1548" width="6.625" style="449" customWidth="1"/>
    <col min="1549" max="1549" width="13.75" style="449" customWidth="1"/>
    <col min="1550" max="1550" width="9.5" style="449" customWidth="1"/>
    <col min="1551" max="1551" width="21.75" style="449" customWidth="1"/>
    <col min="1552" max="1552" width="22.375" style="449" customWidth="1"/>
    <col min="1553" max="1553" width="15.625" style="449" customWidth="1"/>
    <col min="1554" max="1792" width="8.875" style="449"/>
    <col min="1793" max="1793" width="2.625" style="449" customWidth="1"/>
    <col min="1794" max="1794" width="5.125" style="449" customWidth="1"/>
    <col min="1795" max="1795" width="12.375" style="449" customWidth="1"/>
    <col min="1796" max="1796" width="12.625" style="449" customWidth="1"/>
    <col min="1797" max="1797" width="35.625" style="449" customWidth="1"/>
    <col min="1798" max="1798" width="8.75" style="449" customWidth="1"/>
    <col min="1799" max="1800" width="9.875" style="449" bestFit="1" customWidth="1"/>
    <col min="1801" max="1801" width="5.75" style="449" customWidth="1"/>
    <col min="1802" max="1802" width="44.75" style="449" customWidth="1"/>
    <col min="1803" max="1803" width="39" style="449" bestFit="1" customWidth="1"/>
    <col min="1804" max="1804" width="6.625" style="449" customWidth="1"/>
    <col min="1805" max="1805" width="13.75" style="449" customWidth="1"/>
    <col min="1806" max="1806" width="9.5" style="449" customWidth="1"/>
    <col min="1807" max="1807" width="21.75" style="449" customWidth="1"/>
    <col min="1808" max="1808" width="22.375" style="449" customWidth="1"/>
    <col min="1809" max="1809" width="15.625" style="449" customWidth="1"/>
    <col min="1810" max="2048" width="8.875" style="449"/>
    <col min="2049" max="2049" width="2.625" style="449" customWidth="1"/>
    <col min="2050" max="2050" width="5.125" style="449" customWidth="1"/>
    <col min="2051" max="2051" width="12.375" style="449" customWidth="1"/>
    <col min="2052" max="2052" width="12.625" style="449" customWidth="1"/>
    <col min="2053" max="2053" width="35.625" style="449" customWidth="1"/>
    <col min="2054" max="2054" width="8.75" style="449" customWidth="1"/>
    <col min="2055" max="2056" width="9.875" style="449" bestFit="1" customWidth="1"/>
    <col min="2057" max="2057" width="5.75" style="449" customWidth="1"/>
    <col min="2058" max="2058" width="44.75" style="449" customWidth="1"/>
    <col min="2059" max="2059" width="39" style="449" bestFit="1" customWidth="1"/>
    <col min="2060" max="2060" width="6.625" style="449" customWidth="1"/>
    <col min="2061" max="2061" width="13.75" style="449" customWidth="1"/>
    <col min="2062" max="2062" width="9.5" style="449" customWidth="1"/>
    <col min="2063" max="2063" width="21.75" style="449" customWidth="1"/>
    <col min="2064" max="2064" width="22.375" style="449" customWidth="1"/>
    <col min="2065" max="2065" width="15.625" style="449" customWidth="1"/>
    <col min="2066" max="2304" width="8.875" style="449"/>
    <col min="2305" max="2305" width="2.625" style="449" customWidth="1"/>
    <col min="2306" max="2306" width="5.125" style="449" customWidth="1"/>
    <col min="2307" max="2307" width="12.375" style="449" customWidth="1"/>
    <col min="2308" max="2308" width="12.625" style="449" customWidth="1"/>
    <col min="2309" max="2309" width="35.625" style="449" customWidth="1"/>
    <col min="2310" max="2310" width="8.75" style="449" customWidth="1"/>
    <col min="2311" max="2312" width="9.875" style="449" bestFit="1" customWidth="1"/>
    <col min="2313" max="2313" width="5.75" style="449" customWidth="1"/>
    <col min="2314" max="2314" width="44.75" style="449" customWidth="1"/>
    <col min="2315" max="2315" width="39" style="449" bestFit="1" customWidth="1"/>
    <col min="2316" max="2316" width="6.625" style="449" customWidth="1"/>
    <col min="2317" max="2317" width="13.75" style="449" customWidth="1"/>
    <col min="2318" max="2318" width="9.5" style="449" customWidth="1"/>
    <col min="2319" max="2319" width="21.75" style="449" customWidth="1"/>
    <col min="2320" max="2320" width="22.375" style="449" customWidth="1"/>
    <col min="2321" max="2321" width="15.625" style="449" customWidth="1"/>
    <col min="2322" max="2560" width="8.875" style="449"/>
    <col min="2561" max="2561" width="2.625" style="449" customWidth="1"/>
    <col min="2562" max="2562" width="5.125" style="449" customWidth="1"/>
    <col min="2563" max="2563" width="12.375" style="449" customWidth="1"/>
    <col min="2564" max="2564" width="12.625" style="449" customWidth="1"/>
    <col min="2565" max="2565" width="35.625" style="449" customWidth="1"/>
    <col min="2566" max="2566" width="8.75" style="449" customWidth="1"/>
    <col min="2567" max="2568" width="9.875" style="449" bestFit="1" customWidth="1"/>
    <col min="2569" max="2569" width="5.75" style="449" customWidth="1"/>
    <col min="2570" max="2570" width="44.75" style="449" customWidth="1"/>
    <col min="2571" max="2571" width="39" style="449" bestFit="1" customWidth="1"/>
    <col min="2572" max="2572" width="6.625" style="449" customWidth="1"/>
    <col min="2573" max="2573" width="13.75" style="449" customWidth="1"/>
    <col min="2574" max="2574" width="9.5" style="449" customWidth="1"/>
    <col min="2575" max="2575" width="21.75" style="449" customWidth="1"/>
    <col min="2576" max="2576" width="22.375" style="449" customWidth="1"/>
    <col min="2577" max="2577" width="15.625" style="449" customWidth="1"/>
    <col min="2578" max="2816" width="8.875" style="449"/>
    <col min="2817" max="2817" width="2.625" style="449" customWidth="1"/>
    <col min="2818" max="2818" width="5.125" style="449" customWidth="1"/>
    <col min="2819" max="2819" width="12.375" style="449" customWidth="1"/>
    <col min="2820" max="2820" width="12.625" style="449" customWidth="1"/>
    <col min="2821" max="2821" width="35.625" style="449" customWidth="1"/>
    <col min="2822" max="2822" width="8.75" style="449" customWidth="1"/>
    <col min="2823" max="2824" width="9.875" style="449" bestFit="1" customWidth="1"/>
    <col min="2825" max="2825" width="5.75" style="449" customWidth="1"/>
    <col min="2826" max="2826" width="44.75" style="449" customWidth="1"/>
    <col min="2827" max="2827" width="39" style="449" bestFit="1" customWidth="1"/>
    <col min="2828" max="2828" width="6.625" style="449" customWidth="1"/>
    <col min="2829" max="2829" width="13.75" style="449" customWidth="1"/>
    <col min="2830" max="2830" width="9.5" style="449" customWidth="1"/>
    <col min="2831" max="2831" width="21.75" style="449" customWidth="1"/>
    <col min="2832" max="2832" width="22.375" style="449" customWidth="1"/>
    <col min="2833" max="2833" width="15.625" style="449" customWidth="1"/>
    <col min="2834" max="3072" width="8.875" style="449"/>
    <col min="3073" max="3073" width="2.625" style="449" customWidth="1"/>
    <col min="3074" max="3074" width="5.125" style="449" customWidth="1"/>
    <col min="3075" max="3075" width="12.375" style="449" customWidth="1"/>
    <col min="3076" max="3076" width="12.625" style="449" customWidth="1"/>
    <col min="3077" max="3077" width="35.625" style="449" customWidth="1"/>
    <col min="3078" max="3078" width="8.75" style="449" customWidth="1"/>
    <col min="3079" max="3080" width="9.875" style="449" bestFit="1" customWidth="1"/>
    <col min="3081" max="3081" width="5.75" style="449" customWidth="1"/>
    <col min="3082" max="3082" width="44.75" style="449" customWidth="1"/>
    <col min="3083" max="3083" width="39" style="449" bestFit="1" customWidth="1"/>
    <col min="3084" max="3084" width="6.625" style="449" customWidth="1"/>
    <col min="3085" max="3085" width="13.75" style="449" customWidth="1"/>
    <col min="3086" max="3086" width="9.5" style="449" customWidth="1"/>
    <col min="3087" max="3087" width="21.75" style="449" customWidth="1"/>
    <col min="3088" max="3088" width="22.375" style="449" customWidth="1"/>
    <col min="3089" max="3089" width="15.625" style="449" customWidth="1"/>
    <col min="3090" max="3328" width="8.875" style="449"/>
    <col min="3329" max="3329" width="2.625" style="449" customWidth="1"/>
    <col min="3330" max="3330" width="5.125" style="449" customWidth="1"/>
    <col min="3331" max="3331" width="12.375" style="449" customWidth="1"/>
    <col min="3332" max="3332" width="12.625" style="449" customWidth="1"/>
    <col min="3333" max="3333" width="35.625" style="449" customWidth="1"/>
    <col min="3334" max="3334" width="8.75" style="449" customWidth="1"/>
    <col min="3335" max="3336" width="9.875" style="449" bestFit="1" customWidth="1"/>
    <col min="3337" max="3337" width="5.75" style="449" customWidth="1"/>
    <col min="3338" max="3338" width="44.75" style="449" customWidth="1"/>
    <col min="3339" max="3339" width="39" style="449" bestFit="1" customWidth="1"/>
    <col min="3340" max="3340" width="6.625" style="449" customWidth="1"/>
    <col min="3341" max="3341" width="13.75" style="449" customWidth="1"/>
    <col min="3342" max="3342" width="9.5" style="449" customWidth="1"/>
    <col min="3343" max="3343" width="21.75" style="449" customWidth="1"/>
    <col min="3344" max="3344" width="22.375" style="449" customWidth="1"/>
    <col min="3345" max="3345" width="15.625" style="449" customWidth="1"/>
    <col min="3346" max="3584" width="8.875" style="449"/>
    <col min="3585" max="3585" width="2.625" style="449" customWidth="1"/>
    <col min="3586" max="3586" width="5.125" style="449" customWidth="1"/>
    <col min="3587" max="3587" width="12.375" style="449" customWidth="1"/>
    <col min="3588" max="3588" width="12.625" style="449" customWidth="1"/>
    <col min="3589" max="3589" width="35.625" style="449" customWidth="1"/>
    <col min="3590" max="3590" width="8.75" style="449" customWidth="1"/>
    <col min="3591" max="3592" width="9.875" style="449" bestFit="1" customWidth="1"/>
    <col min="3593" max="3593" width="5.75" style="449" customWidth="1"/>
    <col min="3594" max="3594" width="44.75" style="449" customWidth="1"/>
    <col min="3595" max="3595" width="39" style="449" bestFit="1" customWidth="1"/>
    <col min="3596" max="3596" width="6.625" style="449" customWidth="1"/>
    <col min="3597" max="3597" width="13.75" style="449" customWidth="1"/>
    <col min="3598" max="3598" width="9.5" style="449" customWidth="1"/>
    <col min="3599" max="3599" width="21.75" style="449" customWidth="1"/>
    <col min="3600" max="3600" width="22.375" style="449" customWidth="1"/>
    <col min="3601" max="3601" width="15.625" style="449" customWidth="1"/>
    <col min="3602" max="3840" width="8.875" style="449"/>
    <col min="3841" max="3841" width="2.625" style="449" customWidth="1"/>
    <col min="3842" max="3842" width="5.125" style="449" customWidth="1"/>
    <col min="3843" max="3843" width="12.375" style="449" customWidth="1"/>
    <col min="3844" max="3844" width="12.625" style="449" customWidth="1"/>
    <col min="3845" max="3845" width="35.625" style="449" customWidth="1"/>
    <col min="3846" max="3846" width="8.75" style="449" customWidth="1"/>
    <col min="3847" max="3848" width="9.875" style="449" bestFit="1" customWidth="1"/>
    <col min="3849" max="3849" width="5.75" style="449" customWidth="1"/>
    <col min="3850" max="3850" width="44.75" style="449" customWidth="1"/>
    <col min="3851" max="3851" width="39" style="449" bestFit="1" customWidth="1"/>
    <col min="3852" max="3852" width="6.625" style="449" customWidth="1"/>
    <col min="3853" max="3853" width="13.75" style="449" customWidth="1"/>
    <col min="3854" max="3854" width="9.5" style="449" customWidth="1"/>
    <col min="3855" max="3855" width="21.75" style="449" customWidth="1"/>
    <col min="3856" max="3856" width="22.375" style="449" customWidth="1"/>
    <col min="3857" max="3857" width="15.625" style="449" customWidth="1"/>
    <col min="3858" max="4096" width="8.875" style="449"/>
    <col min="4097" max="4097" width="2.625" style="449" customWidth="1"/>
    <col min="4098" max="4098" width="5.125" style="449" customWidth="1"/>
    <col min="4099" max="4099" width="12.375" style="449" customWidth="1"/>
    <col min="4100" max="4100" width="12.625" style="449" customWidth="1"/>
    <col min="4101" max="4101" width="35.625" style="449" customWidth="1"/>
    <col min="4102" max="4102" width="8.75" style="449" customWidth="1"/>
    <col min="4103" max="4104" width="9.875" style="449" bestFit="1" customWidth="1"/>
    <col min="4105" max="4105" width="5.75" style="449" customWidth="1"/>
    <col min="4106" max="4106" width="44.75" style="449" customWidth="1"/>
    <col min="4107" max="4107" width="39" style="449" bestFit="1" customWidth="1"/>
    <col min="4108" max="4108" width="6.625" style="449" customWidth="1"/>
    <col min="4109" max="4109" width="13.75" style="449" customWidth="1"/>
    <col min="4110" max="4110" width="9.5" style="449" customWidth="1"/>
    <col min="4111" max="4111" width="21.75" style="449" customWidth="1"/>
    <col min="4112" max="4112" width="22.375" style="449" customWidth="1"/>
    <col min="4113" max="4113" width="15.625" style="449" customWidth="1"/>
    <col min="4114" max="4352" width="8.875" style="449"/>
    <col min="4353" max="4353" width="2.625" style="449" customWidth="1"/>
    <col min="4354" max="4354" width="5.125" style="449" customWidth="1"/>
    <col min="4355" max="4355" width="12.375" style="449" customWidth="1"/>
    <col min="4356" max="4356" width="12.625" style="449" customWidth="1"/>
    <col min="4357" max="4357" width="35.625" style="449" customWidth="1"/>
    <col min="4358" max="4358" width="8.75" style="449" customWidth="1"/>
    <col min="4359" max="4360" width="9.875" style="449" bestFit="1" customWidth="1"/>
    <col min="4361" max="4361" width="5.75" style="449" customWidth="1"/>
    <col min="4362" max="4362" width="44.75" style="449" customWidth="1"/>
    <col min="4363" max="4363" width="39" style="449" bestFit="1" customWidth="1"/>
    <col min="4364" max="4364" width="6.625" style="449" customWidth="1"/>
    <col min="4365" max="4365" width="13.75" style="449" customWidth="1"/>
    <col min="4366" max="4366" width="9.5" style="449" customWidth="1"/>
    <col min="4367" max="4367" width="21.75" style="449" customWidth="1"/>
    <col min="4368" max="4368" width="22.375" style="449" customWidth="1"/>
    <col min="4369" max="4369" width="15.625" style="449" customWidth="1"/>
    <col min="4370" max="4608" width="8.875" style="449"/>
    <col min="4609" max="4609" width="2.625" style="449" customWidth="1"/>
    <col min="4610" max="4610" width="5.125" style="449" customWidth="1"/>
    <col min="4611" max="4611" width="12.375" style="449" customWidth="1"/>
    <col min="4612" max="4612" width="12.625" style="449" customWidth="1"/>
    <col min="4613" max="4613" width="35.625" style="449" customWidth="1"/>
    <col min="4614" max="4614" width="8.75" style="449" customWidth="1"/>
    <col min="4615" max="4616" width="9.875" style="449" bestFit="1" customWidth="1"/>
    <col min="4617" max="4617" width="5.75" style="449" customWidth="1"/>
    <col min="4618" max="4618" width="44.75" style="449" customWidth="1"/>
    <col min="4619" max="4619" width="39" style="449" bestFit="1" customWidth="1"/>
    <col min="4620" max="4620" width="6.625" style="449" customWidth="1"/>
    <col min="4621" max="4621" width="13.75" style="449" customWidth="1"/>
    <col min="4622" max="4622" width="9.5" style="449" customWidth="1"/>
    <col min="4623" max="4623" width="21.75" style="449" customWidth="1"/>
    <col min="4624" max="4624" width="22.375" style="449" customWidth="1"/>
    <col min="4625" max="4625" width="15.625" style="449" customWidth="1"/>
    <col min="4626" max="4864" width="8.875" style="449"/>
    <col min="4865" max="4865" width="2.625" style="449" customWidth="1"/>
    <col min="4866" max="4866" width="5.125" style="449" customWidth="1"/>
    <col min="4867" max="4867" width="12.375" style="449" customWidth="1"/>
    <col min="4868" max="4868" width="12.625" style="449" customWidth="1"/>
    <col min="4869" max="4869" width="35.625" style="449" customWidth="1"/>
    <col min="4870" max="4870" width="8.75" style="449" customWidth="1"/>
    <col min="4871" max="4872" width="9.875" style="449" bestFit="1" customWidth="1"/>
    <col min="4873" max="4873" width="5.75" style="449" customWidth="1"/>
    <col min="4874" max="4874" width="44.75" style="449" customWidth="1"/>
    <col min="4875" max="4875" width="39" style="449" bestFit="1" customWidth="1"/>
    <col min="4876" max="4876" width="6.625" style="449" customWidth="1"/>
    <col min="4877" max="4877" width="13.75" style="449" customWidth="1"/>
    <col min="4878" max="4878" width="9.5" style="449" customWidth="1"/>
    <col min="4879" max="4879" width="21.75" style="449" customWidth="1"/>
    <col min="4880" max="4880" width="22.375" style="449" customWidth="1"/>
    <col min="4881" max="4881" width="15.625" style="449" customWidth="1"/>
    <col min="4882" max="5120" width="8.875" style="449"/>
    <col min="5121" max="5121" width="2.625" style="449" customWidth="1"/>
    <col min="5122" max="5122" width="5.125" style="449" customWidth="1"/>
    <col min="5123" max="5123" width="12.375" style="449" customWidth="1"/>
    <col min="5124" max="5124" width="12.625" style="449" customWidth="1"/>
    <col min="5125" max="5125" width="35.625" style="449" customWidth="1"/>
    <col min="5126" max="5126" width="8.75" style="449" customWidth="1"/>
    <col min="5127" max="5128" width="9.875" style="449" bestFit="1" customWidth="1"/>
    <col min="5129" max="5129" width="5.75" style="449" customWidth="1"/>
    <col min="5130" max="5130" width="44.75" style="449" customWidth="1"/>
    <col min="5131" max="5131" width="39" style="449" bestFit="1" customWidth="1"/>
    <col min="5132" max="5132" width="6.625" style="449" customWidth="1"/>
    <col min="5133" max="5133" width="13.75" style="449" customWidth="1"/>
    <col min="5134" max="5134" width="9.5" style="449" customWidth="1"/>
    <col min="5135" max="5135" width="21.75" style="449" customWidth="1"/>
    <col min="5136" max="5136" width="22.375" style="449" customWidth="1"/>
    <col min="5137" max="5137" width="15.625" style="449" customWidth="1"/>
    <col min="5138" max="5376" width="8.875" style="449"/>
    <col min="5377" max="5377" width="2.625" style="449" customWidth="1"/>
    <col min="5378" max="5378" width="5.125" style="449" customWidth="1"/>
    <col min="5379" max="5379" width="12.375" style="449" customWidth="1"/>
    <col min="5380" max="5380" width="12.625" style="449" customWidth="1"/>
    <col min="5381" max="5381" width="35.625" style="449" customWidth="1"/>
    <col min="5382" max="5382" width="8.75" style="449" customWidth="1"/>
    <col min="5383" max="5384" width="9.875" style="449" bestFit="1" customWidth="1"/>
    <col min="5385" max="5385" width="5.75" style="449" customWidth="1"/>
    <col min="5386" max="5386" width="44.75" style="449" customWidth="1"/>
    <col min="5387" max="5387" width="39" style="449" bestFit="1" customWidth="1"/>
    <col min="5388" max="5388" width="6.625" style="449" customWidth="1"/>
    <col min="5389" max="5389" width="13.75" style="449" customWidth="1"/>
    <col min="5390" max="5390" width="9.5" style="449" customWidth="1"/>
    <col min="5391" max="5391" width="21.75" style="449" customWidth="1"/>
    <col min="5392" max="5392" width="22.375" style="449" customWidth="1"/>
    <col min="5393" max="5393" width="15.625" style="449" customWidth="1"/>
    <col min="5394" max="5632" width="8.875" style="449"/>
    <col min="5633" max="5633" width="2.625" style="449" customWidth="1"/>
    <col min="5634" max="5634" width="5.125" style="449" customWidth="1"/>
    <col min="5635" max="5635" width="12.375" style="449" customWidth="1"/>
    <col min="5636" max="5636" width="12.625" style="449" customWidth="1"/>
    <col min="5637" max="5637" width="35.625" style="449" customWidth="1"/>
    <col min="5638" max="5638" width="8.75" style="449" customWidth="1"/>
    <col min="5639" max="5640" width="9.875" style="449" bestFit="1" customWidth="1"/>
    <col min="5641" max="5641" width="5.75" style="449" customWidth="1"/>
    <col min="5642" max="5642" width="44.75" style="449" customWidth="1"/>
    <col min="5643" max="5643" width="39" style="449" bestFit="1" customWidth="1"/>
    <col min="5644" max="5644" width="6.625" style="449" customWidth="1"/>
    <col min="5645" max="5645" width="13.75" style="449" customWidth="1"/>
    <col min="5646" max="5646" width="9.5" style="449" customWidth="1"/>
    <col min="5647" max="5647" width="21.75" style="449" customWidth="1"/>
    <col min="5648" max="5648" width="22.375" style="449" customWidth="1"/>
    <col min="5649" max="5649" width="15.625" style="449" customWidth="1"/>
    <col min="5650" max="5888" width="8.875" style="449"/>
    <col min="5889" max="5889" width="2.625" style="449" customWidth="1"/>
    <col min="5890" max="5890" width="5.125" style="449" customWidth="1"/>
    <col min="5891" max="5891" width="12.375" style="449" customWidth="1"/>
    <col min="5892" max="5892" width="12.625" style="449" customWidth="1"/>
    <col min="5893" max="5893" width="35.625" style="449" customWidth="1"/>
    <col min="5894" max="5894" width="8.75" style="449" customWidth="1"/>
    <col min="5895" max="5896" width="9.875" style="449" bestFit="1" customWidth="1"/>
    <col min="5897" max="5897" width="5.75" style="449" customWidth="1"/>
    <col min="5898" max="5898" width="44.75" style="449" customWidth="1"/>
    <col min="5899" max="5899" width="39" style="449" bestFit="1" customWidth="1"/>
    <col min="5900" max="5900" width="6.625" style="449" customWidth="1"/>
    <col min="5901" max="5901" width="13.75" style="449" customWidth="1"/>
    <col min="5902" max="5902" width="9.5" style="449" customWidth="1"/>
    <col min="5903" max="5903" width="21.75" style="449" customWidth="1"/>
    <col min="5904" max="5904" width="22.375" style="449" customWidth="1"/>
    <col min="5905" max="5905" width="15.625" style="449" customWidth="1"/>
    <col min="5906" max="6144" width="8.875" style="449"/>
    <col min="6145" max="6145" width="2.625" style="449" customWidth="1"/>
    <col min="6146" max="6146" width="5.125" style="449" customWidth="1"/>
    <col min="6147" max="6147" width="12.375" style="449" customWidth="1"/>
    <col min="6148" max="6148" width="12.625" style="449" customWidth="1"/>
    <col min="6149" max="6149" width="35.625" style="449" customWidth="1"/>
    <col min="6150" max="6150" width="8.75" style="449" customWidth="1"/>
    <col min="6151" max="6152" width="9.875" style="449" bestFit="1" customWidth="1"/>
    <col min="6153" max="6153" width="5.75" style="449" customWidth="1"/>
    <col min="6154" max="6154" width="44.75" style="449" customWidth="1"/>
    <col min="6155" max="6155" width="39" style="449" bestFit="1" customWidth="1"/>
    <col min="6156" max="6156" width="6.625" style="449" customWidth="1"/>
    <col min="6157" max="6157" width="13.75" style="449" customWidth="1"/>
    <col min="6158" max="6158" width="9.5" style="449" customWidth="1"/>
    <col min="6159" max="6159" width="21.75" style="449" customWidth="1"/>
    <col min="6160" max="6160" width="22.375" style="449" customWidth="1"/>
    <col min="6161" max="6161" width="15.625" style="449" customWidth="1"/>
    <col min="6162" max="6400" width="8.875" style="449"/>
    <col min="6401" max="6401" width="2.625" style="449" customWidth="1"/>
    <col min="6402" max="6402" width="5.125" style="449" customWidth="1"/>
    <col min="6403" max="6403" width="12.375" style="449" customWidth="1"/>
    <col min="6404" max="6404" width="12.625" style="449" customWidth="1"/>
    <col min="6405" max="6405" width="35.625" style="449" customWidth="1"/>
    <col min="6406" max="6406" width="8.75" style="449" customWidth="1"/>
    <col min="6407" max="6408" width="9.875" style="449" bestFit="1" customWidth="1"/>
    <col min="6409" max="6409" width="5.75" style="449" customWidth="1"/>
    <col min="6410" max="6410" width="44.75" style="449" customWidth="1"/>
    <col min="6411" max="6411" width="39" style="449" bestFit="1" customWidth="1"/>
    <col min="6412" max="6412" width="6.625" style="449" customWidth="1"/>
    <col min="6413" max="6413" width="13.75" style="449" customWidth="1"/>
    <col min="6414" max="6414" width="9.5" style="449" customWidth="1"/>
    <col min="6415" max="6415" width="21.75" style="449" customWidth="1"/>
    <col min="6416" max="6416" width="22.375" style="449" customWidth="1"/>
    <col min="6417" max="6417" width="15.625" style="449" customWidth="1"/>
    <col min="6418" max="6656" width="8.875" style="449"/>
    <col min="6657" max="6657" width="2.625" style="449" customWidth="1"/>
    <col min="6658" max="6658" width="5.125" style="449" customWidth="1"/>
    <col min="6659" max="6659" width="12.375" style="449" customWidth="1"/>
    <col min="6660" max="6660" width="12.625" style="449" customWidth="1"/>
    <col min="6661" max="6661" width="35.625" style="449" customWidth="1"/>
    <col min="6662" max="6662" width="8.75" style="449" customWidth="1"/>
    <col min="6663" max="6664" width="9.875" style="449" bestFit="1" customWidth="1"/>
    <col min="6665" max="6665" width="5.75" style="449" customWidth="1"/>
    <col min="6666" max="6666" width="44.75" style="449" customWidth="1"/>
    <col min="6667" max="6667" width="39" style="449" bestFit="1" customWidth="1"/>
    <col min="6668" max="6668" width="6.625" style="449" customWidth="1"/>
    <col min="6669" max="6669" width="13.75" style="449" customWidth="1"/>
    <col min="6670" max="6670" width="9.5" style="449" customWidth="1"/>
    <col min="6671" max="6671" width="21.75" style="449" customWidth="1"/>
    <col min="6672" max="6672" width="22.375" style="449" customWidth="1"/>
    <col min="6673" max="6673" width="15.625" style="449" customWidth="1"/>
    <col min="6674" max="6912" width="8.875" style="449"/>
    <col min="6913" max="6913" width="2.625" style="449" customWidth="1"/>
    <col min="6914" max="6914" width="5.125" style="449" customWidth="1"/>
    <col min="6915" max="6915" width="12.375" style="449" customWidth="1"/>
    <col min="6916" max="6916" width="12.625" style="449" customWidth="1"/>
    <col min="6917" max="6917" width="35.625" style="449" customWidth="1"/>
    <col min="6918" max="6918" width="8.75" style="449" customWidth="1"/>
    <col min="6919" max="6920" width="9.875" style="449" bestFit="1" customWidth="1"/>
    <col min="6921" max="6921" width="5.75" style="449" customWidth="1"/>
    <col min="6922" max="6922" width="44.75" style="449" customWidth="1"/>
    <col min="6923" max="6923" width="39" style="449" bestFit="1" customWidth="1"/>
    <col min="6924" max="6924" width="6.625" style="449" customWidth="1"/>
    <col min="6925" max="6925" width="13.75" style="449" customWidth="1"/>
    <col min="6926" max="6926" width="9.5" style="449" customWidth="1"/>
    <col min="6927" max="6927" width="21.75" style="449" customWidth="1"/>
    <col min="6928" max="6928" width="22.375" style="449" customWidth="1"/>
    <col min="6929" max="6929" width="15.625" style="449" customWidth="1"/>
    <col min="6930" max="7168" width="8.875" style="449"/>
    <col min="7169" max="7169" width="2.625" style="449" customWidth="1"/>
    <col min="7170" max="7170" width="5.125" style="449" customWidth="1"/>
    <col min="7171" max="7171" width="12.375" style="449" customWidth="1"/>
    <col min="7172" max="7172" width="12.625" style="449" customWidth="1"/>
    <col min="7173" max="7173" width="35.625" style="449" customWidth="1"/>
    <col min="7174" max="7174" width="8.75" style="449" customWidth="1"/>
    <col min="7175" max="7176" width="9.875" style="449" bestFit="1" customWidth="1"/>
    <col min="7177" max="7177" width="5.75" style="449" customWidth="1"/>
    <col min="7178" max="7178" width="44.75" style="449" customWidth="1"/>
    <col min="7179" max="7179" width="39" style="449" bestFit="1" customWidth="1"/>
    <col min="7180" max="7180" width="6.625" style="449" customWidth="1"/>
    <col min="7181" max="7181" width="13.75" style="449" customWidth="1"/>
    <col min="7182" max="7182" width="9.5" style="449" customWidth="1"/>
    <col min="7183" max="7183" width="21.75" style="449" customWidth="1"/>
    <col min="7184" max="7184" width="22.375" style="449" customWidth="1"/>
    <col min="7185" max="7185" width="15.625" style="449" customWidth="1"/>
    <col min="7186" max="7424" width="8.875" style="449"/>
    <col min="7425" max="7425" width="2.625" style="449" customWidth="1"/>
    <col min="7426" max="7426" width="5.125" style="449" customWidth="1"/>
    <col min="7427" max="7427" width="12.375" style="449" customWidth="1"/>
    <col min="7428" max="7428" width="12.625" style="449" customWidth="1"/>
    <col min="7429" max="7429" width="35.625" style="449" customWidth="1"/>
    <col min="7430" max="7430" width="8.75" style="449" customWidth="1"/>
    <col min="7431" max="7432" width="9.875" style="449" bestFit="1" customWidth="1"/>
    <col min="7433" max="7433" width="5.75" style="449" customWidth="1"/>
    <col min="7434" max="7434" width="44.75" style="449" customWidth="1"/>
    <col min="7435" max="7435" width="39" style="449" bestFit="1" customWidth="1"/>
    <col min="7436" max="7436" width="6.625" style="449" customWidth="1"/>
    <col min="7437" max="7437" width="13.75" style="449" customWidth="1"/>
    <col min="7438" max="7438" width="9.5" style="449" customWidth="1"/>
    <col min="7439" max="7439" width="21.75" style="449" customWidth="1"/>
    <col min="7440" max="7440" width="22.375" style="449" customWidth="1"/>
    <col min="7441" max="7441" width="15.625" style="449" customWidth="1"/>
    <col min="7442" max="7680" width="8.875" style="449"/>
    <col min="7681" max="7681" width="2.625" style="449" customWidth="1"/>
    <col min="7682" max="7682" width="5.125" style="449" customWidth="1"/>
    <col min="7683" max="7683" width="12.375" style="449" customWidth="1"/>
    <col min="7684" max="7684" width="12.625" style="449" customWidth="1"/>
    <col min="7685" max="7685" width="35.625" style="449" customWidth="1"/>
    <col min="7686" max="7686" width="8.75" style="449" customWidth="1"/>
    <col min="7687" max="7688" width="9.875" style="449" bestFit="1" customWidth="1"/>
    <col min="7689" max="7689" width="5.75" style="449" customWidth="1"/>
    <col min="7690" max="7690" width="44.75" style="449" customWidth="1"/>
    <col min="7691" max="7691" width="39" style="449" bestFit="1" customWidth="1"/>
    <col min="7692" max="7692" width="6.625" style="449" customWidth="1"/>
    <col min="7693" max="7693" width="13.75" style="449" customWidth="1"/>
    <col min="7694" max="7694" width="9.5" style="449" customWidth="1"/>
    <col min="7695" max="7695" width="21.75" style="449" customWidth="1"/>
    <col min="7696" max="7696" width="22.375" style="449" customWidth="1"/>
    <col min="7697" max="7697" width="15.625" style="449" customWidth="1"/>
    <col min="7698" max="7936" width="8.875" style="449"/>
    <col min="7937" max="7937" width="2.625" style="449" customWidth="1"/>
    <col min="7938" max="7938" width="5.125" style="449" customWidth="1"/>
    <col min="7939" max="7939" width="12.375" style="449" customWidth="1"/>
    <col min="7940" max="7940" width="12.625" style="449" customWidth="1"/>
    <col min="7941" max="7941" width="35.625" style="449" customWidth="1"/>
    <col min="7942" max="7942" width="8.75" style="449" customWidth="1"/>
    <col min="7943" max="7944" width="9.875" style="449" bestFit="1" customWidth="1"/>
    <col min="7945" max="7945" width="5.75" style="449" customWidth="1"/>
    <col min="7946" max="7946" width="44.75" style="449" customWidth="1"/>
    <col min="7947" max="7947" width="39" style="449" bestFit="1" customWidth="1"/>
    <col min="7948" max="7948" width="6.625" style="449" customWidth="1"/>
    <col min="7949" max="7949" width="13.75" style="449" customWidth="1"/>
    <col min="7950" max="7950" width="9.5" style="449" customWidth="1"/>
    <col min="7951" max="7951" width="21.75" style="449" customWidth="1"/>
    <col min="7952" max="7952" width="22.375" style="449" customWidth="1"/>
    <col min="7953" max="7953" width="15.625" style="449" customWidth="1"/>
    <col min="7954" max="8192" width="8.875" style="449"/>
    <col min="8193" max="8193" width="2.625" style="449" customWidth="1"/>
    <col min="8194" max="8194" width="5.125" style="449" customWidth="1"/>
    <col min="8195" max="8195" width="12.375" style="449" customWidth="1"/>
    <col min="8196" max="8196" width="12.625" style="449" customWidth="1"/>
    <col min="8197" max="8197" width="35.625" style="449" customWidth="1"/>
    <col min="8198" max="8198" width="8.75" style="449" customWidth="1"/>
    <col min="8199" max="8200" width="9.875" style="449" bestFit="1" customWidth="1"/>
    <col min="8201" max="8201" width="5.75" style="449" customWidth="1"/>
    <col min="8202" max="8202" width="44.75" style="449" customWidth="1"/>
    <col min="8203" max="8203" width="39" style="449" bestFit="1" customWidth="1"/>
    <col min="8204" max="8204" width="6.625" style="449" customWidth="1"/>
    <col min="8205" max="8205" width="13.75" style="449" customWidth="1"/>
    <col min="8206" max="8206" width="9.5" style="449" customWidth="1"/>
    <col min="8207" max="8207" width="21.75" style="449" customWidth="1"/>
    <col min="8208" max="8208" width="22.375" style="449" customWidth="1"/>
    <col min="8209" max="8209" width="15.625" style="449" customWidth="1"/>
    <col min="8210" max="8448" width="8.875" style="449"/>
    <col min="8449" max="8449" width="2.625" style="449" customWidth="1"/>
    <col min="8450" max="8450" width="5.125" style="449" customWidth="1"/>
    <col min="8451" max="8451" width="12.375" style="449" customWidth="1"/>
    <col min="8452" max="8452" width="12.625" style="449" customWidth="1"/>
    <col min="8453" max="8453" width="35.625" style="449" customWidth="1"/>
    <col min="8454" max="8454" width="8.75" style="449" customWidth="1"/>
    <col min="8455" max="8456" width="9.875" style="449" bestFit="1" customWidth="1"/>
    <col min="8457" max="8457" width="5.75" style="449" customWidth="1"/>
    <col min="8458" max="8458" width="44.75" style="449" customWidth="1"/>
    <col min="8459" max="8459" width="39" style="449" bestFit="1" customWidth="1"/>
    <col min="8460" max="8460" width="6.625" style="449" customWidth="1"/>
    <col min="8461" max="8461" width="13.75" style="449" customWidth="1"/>
    <col min="8462" max="8462" width="9.5" style="449" customWidth="1"/>
    <col min="8463" max="8463" width="21.75" style="449" customWidth="1"/>
    <col min="8464" max="8464" width="22.375" style="449" customWidth="1"/>
    <col min="8465" max="8465" width="15.625" style="449" customWidth="1"/>
    <col min="8466" max="8704" width="8.875" style="449"/>
    <col min="8705" max="8705" width="2.625" style="449" customWidth="1"/>
    <col min="8706" max="8706" width="5.125" style="449" customWidth="1"/>
    <col min="8707" max="8707" width="12.375" style="449" customWidth="1"/>
    <col min="8708" max="8708" width="12.625" style="449" customWidth="1"/>
    <col min="8709" max="8709" width="35.625" style="449" customWidth="1"/>
    <col min="8710" max="8710" width="8.75" style="449" customWidth="1"/>
    <col min="8711" max="8712" width="9.875" style="449" bestFit="1" customWidth="1"/>
    <col min="8713" max="8713" width="5.75" style="449" customWidth="1"/>
    <col min="8714" max="8714" width="44.75" style="449" customWidth="1"/>
    <col min="8715" max="8715" width="39" style="449" bestFit="1" customWidth="1"/>
    <col min="8716" max="8716" width="6.625" style="449" customWidth="1"/>
    <col min="8717" max="8717" width="13.75" style="449" customWidth="1"/>
    <col min="8718" max="8718" width="9.5" style="449" customWidth="1"/>
    <col min="8719" max="8719" width="21.75" style="449" customWidth="1"/>
    <col min="8720" max="8720" width="22.375" style="449" customWidth="1"/>
    <col min="8721" max="8721" width="15.625" style="449" customWidth="1"/>
    <col min="8722" max="8960" width="8.875" style="449"/>
    <col min="8961" max="8961" width="2.625" style="449" customWidth="1"/>
    <col min="8962" max="8962" width="5.125" style="449" customWidth="1"/>
    <col min="8963" max="8963" width="12.375" style="449" customWidth="1"/>
    <col min="8964" max="8964" width="12.625" style="449" customWidth="1"/>
    <col min="8965" max="8965" width="35.625" style="449" customWidth="1"/>
    <col min="8966" max="8966" width="8.75" style="449" customWidth="1"/>
    <col min="8967" max="8968" width="9.875" style="449" bestFit="1" customWidth="1"/>
    <col min="8969" max="8969" width="5.75" style="449" customWidth="1"/>
    <col min="8970" max="8970" width="44.75" style="449" customWidth="1"/>
    <col min="8971" max="8971" width="39" style="449" bestFit="1" customWidth="1"/>
    <col min="8972" max="8972" width="6.625" style="449" customWidth="1"/>
    <col min="8973" max="8973" width="13.75" style="449" customWidth="1"/>
    <col min="8974" max="8974" width="9.5" style="449" customWidth="1"/>
    <col min="8975" max="8975" width="21.75" style="449" customWidth="1"/>
    <col min="8976" max="8976" width="22.375" style="449" customWidth="1"/>
    <col min="8977" max="8977" width="15.625" style="449" customWidth="1"/>
    <col min="8978" max="9216" width="8.875" style="449"/>
    <col min="9217" max="9217" width="2.625" style="449" customWidth="1"/>
    <col min="9218" max="9218" width="5.125" style="449" customWidth="1"/>
    <col min="9219" max="9219" width="12.375" style="449" customWidth="1"/>
    <col min="9220" max="9220" width="12.625" style="449" customWidth="1"/>
    <col min="9221" max="9221" width="35.625" style="449" customWidth="1"/>
    <col min="9222" max="9222" width="8.75" style="449" customWidth="1"/>
    <col min="9223" max="9224" width="9.875" style="449" bestFit="1" customWidth="1"/>
    <col min="9225" max="9225" width="5.75" style="449" customWidth="1"/>
    <col min="9226" max="9226" width="44.75" style="449" customWidth="1"/>
    <col min="9227" max="9227" width="39" style="449" bestFit="1" customWidth="1"/>
    <col min="9228" max="9228" width="6.625" style="449" customWidth="1"/>
    <col min="9229" max="9229" width="13.75" style="449" customWidth="1"/>
    <col min="9230" max="9230" width="9.5" style="449" customWidth="1"/>
    <col min="9231" max="9231" width="21.75" style="449" customWidth="1"/>
    <col min="9232" max="9232" width="22.375" style="449" customWidth="1"/>
    <col min="9233" max="9233" width="15.625" style="449" customWidth="1"/>
    <col min="9234" max="9472" width="8.875" style="449"/>
    <col min="9473" max="9473" width="2.625" style="449" customWidth="1"/>
    <col min="9474" max="9474" width="5.125" style="449" customWidth="1"/>
    <col min="9475" max="9475" width="12.375" style="449" customWidth="1"/>
    <col min="9476" max="9476" width="12.625" style="449" customWidth="1"/>
    <col min="9477" max="9477" width="35.625" style="449" customWidth="1"/>
    <col min="9478" max="9478" width="8.75" style="449" customWidth="1"/>
    <col min="9479" max="9480" width="9.875" style="449" bestFit="1" customWidth="1"/>
    <col min="9481" max="9481" width="5.75" style="449" customWidth="1"/>
    <col min="9482" max="9482" width="44.75" style="449" customWidth="1"/>
    <col min="9483" max="9483" width="39" style="449" bestFit="1" customWidth="1"/>
    <col min="9484" max="9484" width="6.625" style="449" customWidth="1"/>
    <col min="9485" max="9485" width="13.75" style="449" customWidth="1"/>
    <col min="9486" max="9486" width="9.5" style="449" customWidth="1"/>
    <col min="9487" max="9487" width="21.75" style="449" customWidth="1"/>
    <col min="9488" max="9488" width="22.375" style="449" customWidth="1"/>
    <col min="9489" max="9489" width="15.625" style="449" customWidth="1"/>
    <col min="9490" max="9728" width="8.875" style="449"/>
    <col min="9729" max="9729" width="2.625" style="449" customWidth="1"/>
    <col min="9730" max="9730" width="5.125" style="449" customWidth="1"/>
    <col min="9731" max="9731" width="12.375" style="449" customWidth="1"/>
    <col min="9732" max="9732" width="12.625" style="449" customWidth="1"/>
    <col min="9733" max="9733" width="35.625" style="449" customWidth="1"/>
    <col min="9734" max="9734" width="8.75" style="449" customWidth="1"/>
    <col min="9735" max="9736" width="9.875" style="449" bestFit="1" customWidth="1"/>
    <col min="9737" max="9737" width="5.75" style="449" customWidth="1"/>
    <col min="9738" max="9738" width="44.75" style="449" customWidth="1"/>
    <col min="9739" max="9739" width="39" style="449" bestFit="1" customWidth="1"/>
    <col min="9740" max="9740" width="6.625" style="449" customWidth="1"/>
    <col min="9741" max="9741" width="13.75" style="449" customWidth="1"/>
    <col min="9742" max="9742" width="9.5" style="449" customWidth="1"/>
    <col min="9743" max="9743" width="21.75" style="449" customWidth="1"/>
    <col min="9744" max="9744" width="22.375" style="449" customWidth="1"/>
    <col min="9745" max="9745" width="15.625" style="449" customWidth="1"/>
    <col min="9746" max="9984" width="8.875" style="449"/>
    <col min="9985" max="9985" width="2.625" style="449" customWidth="1"/>
    <col min="9986" max="9986" width="5.125" style="449" customWidth="1"/>
    <col min="9987" max="9987" width="12.375" style="449" customWidth="1"/>
    <col min="9988" max="9988" width="12.625" style="449" customWidth="1"/>
    <col min="9989" max="9989" width="35.625" style="449" customWidth="1"/>
    <col min="9990" max="9990" width="8.75" style="449" customWidth="1"/>
    <col min="9991" max="9992" width="9.875" style="449" bestFit="1" customWidth="1"/>
    <col min="9993" max="9993" width="5.75" style="449" customWidth="1"/>
    <col min="9994" max="9994" width="44.75" style="449" customWidth="1"/>
    <col min="9995" max="9995" width="39" style="449" bestFit="1" customWidth="1"/>
    <col min="9996" max="9996" width="6.625" style="449" customWidth="1"/>
    <col min="9997" max="9997" width="13.75" style="449" customWidth="1"/>
    <col min="9998" max="9998" width="9.5" style="449" customWidth="1"/>
    <col min="9999" max="9999" width="21.75" style="449" customWidth="1"/>
    <col min="10000" max="10000" width="22.375" style="449" customWidth="1"/>
    <col min="10001" max="10001" width="15.625" style="449" customWidth="1"/>
    <col min="10002" max="10240" width="8.875" style="449"/>
    <col min="10241" max="10241" width="2.625" style="449" customWidth="1"/>
    <col min="10242" max="10242" width="5.125" style="449" customWidth="1"/>
    <col min="10243" max="10243" width="12.375" style="449" customWidth="1"/>
    <col min="10244" max="10244" width="12.625" style="449" customWidth="1"/>
    <col min="10245" max="10245" width="35.625" style="449" customWidth="1"/>
    <col min="10246" max="10246" width="8.75" style="449" customWidth="1"/>
    <col min="10247" max="10248" width="9.875" style="449" bestFit="1" customWidth="1"/>
    <col min="10249" max="10249" width="5.75" style="449" customWidth="1"/>
    <col min="10250" max="10250" width="44.75" style="449" customWidth="1"/>
    <col min="10251" max="10251" width="39" style="449" bestFit="1" customWidth="1"/>
    <col min="10252" max="10252" width="6.625" style="449" customWidth="1"/>
    <col min="10253" max="10253" width="13.75" style="449" customWidth="1"/>
    <col min="10254" max="10254" width="9.5" style="449" customWidth="1"/>
    <col min="10255" max="10255" width="21.75" style="449" customWidth="1"/>
    <col min="10256" max="10256" width="22.375" style="449" customWidth="1"/>
    <col min="10257" max="10257" width="15.625" style="449" customWidth="1"/>
    <col min="10258" max="10496" width="8.875" style="449"/>
    <col min="10497" max="10497" width="2.625" style="449" customWidth="1"/>
    <col min="10498" max="10498" width="5.125" style="449" customWidth="1"/>
    <col min="10499" max="10499" width="12.375" style="449" customWidth="1"/>
    <col min="10500" max="10500" width="12.625" style="449" customWidth="1"/>
    <col min="10501" max="10501" width="35.625" style="449" customWidth="1"/>
    <col min="10502" max="10502" width="8.75" style="449" customWidth="1"/>
    <col min="10503" max="10504" width="9.875" style="449" bestFit="1" customWidth="1"/>
    <col min="10505" max="10505" width="5.75" style="449" customWidth="1"/>
    <col min="10506" max="10506" width="44.75" style="449" customWidth="1"/>
    <col min="10507" max="10507" width="39" style="449" bestFit="1" customWidth="1"/>
    <col min="10508" max="10508" width="6.625" style="449" customWidth="1"/>
    <col min="10509" max="10509" width="13.75" style="449" customWidth="1"/>
    <col min="10510" max="10510" width="9.5" style="449" customWidth="1"/>
    <col min="10511" max="10511" width="21.75" style="449" customWidth="1"/>
    <col min="10512" max="10512" width="22.375" style="449" customWidth="1"/>
    <col min="10513" max="10513" width="15.625" style="449" customWidth="1"/>
    <col min="10514" max="10752" width="8.875" style="449"/>
    <col min="10753" max="10753" width="2.625" style="449" customWidth="1"/>
    <col min="10754" max="10754" width="5.125" style="449" customWidth="1"/>
    <col min="10755" max="10755" width="12.375" style="449" customWidth="1"/>
    <col min="10756" max="10756" width="12.625" style="449" customWidth="1"/>
    <col min="10757" max="10757" width="35.625" style="449" customWidth="1"/>
    <col min="10758" max="10758" width="8.75" style="449" customWidth="1"/>
    <col min="10759" max="10760" width="9.875" style="449" bestFit="1" customWidth="1"/>
    <col min="10761" max="10761" width="5.75" style="449" customWidth="1"/>
    <col min="10762" max="10762" width="44.75" style="449" customWidth="1"/>
    <col min="10763" max="10763" width="39" style="449" bestFit="1" customWidth="1"/>
    <col min="10764" max="10764" width="6.625" style="449" customWidth="1"/>
    <col min="10765" max="10765" width="13.75" style="449" customWidth="1"/>
    <col min="10766" max="10766" width="9.5" style="449" customWidth="1"/>
    <col min="10767" max="10767" width="21.75" style="449" customWidth="1"/>
    <col min="10768" max="10768" width="22.375" style="449" customWidth="1"/>
    <col min="10769" max="10769" width="15.625" style="449" customWidth="1"/>
    <col min="10770" max="11008" width="8.875" style="449"/>
    <col min="11009" max="11009" width="2.625" style="449" customWidth="1"/>
    <col min="11010" max="11010" width="5.125" style="449" customWidth="1"/>
    <col min="11011" max="11011" width="12.375" style="449" customWidth="1"/>
    <col min="11012" max="11012" width="12.625" style="449" customWidth="1"/>
    <col min="11013" max="11013" width="35.625" style="449" customWidth="1"/>
    <col min="11014" max="11014" width="8.75" style="449" customWidth="1"/>
    <col min="11015" max="11016" width="9.875" style="449" bestFit="1" customWidth="1"/>
    <col min="11017" max="11017" width="5.75" style="449" customWidth="1"/>
    <col min="11018" max="11018" width="44.75" style="449" customWidth="1"/>
    <col min="11019" max="11019" width="39" style="449" bestFit="1" customWidth="1"/>
    <col min="11020" max="11020" width="6.625" style="449" customWidth="1"/>
    <col min="11021" max="11021" width="13.75" style="449" customWidth="1"/>
    <col min="11022" max="11022" width="9.5" style="449" customWidth="1"/>
    <col min="11023" max="11023" width="21.75" style="449" customWidth="1"/>
    <col min="11024" max="11024" width="22.375" style="449" customWidth="1"/>
    <col min="11025" max="11025" width="15.625" style="449" customWidth="1"/>
    <col min="11026" max="11264" width="8.875" style="449"/>
    <col min="11265" max="11265" width="2.625" style="449" customWidth="1"/>
    <col min="11266" max="11266" width="5.125" style="449" customWidth="1"/>
    <col min="11267" max="11267" width="12.375" style="449" customWidth="1"/>
    <col min="11268" max="11268" width="12.625" style="449" customWidth="1"/>
    <col min="11269" max="11269" width="35.625" style="449" customWidth="1"/>
    <col min="11270" max="11270" width="8.75" style="449" customWidth="1"/>
    <col min="11271" max="11272" width="9.875" style="449" bestFit="1" customWidth="1"/>
    <col min="11273" max="11273" width="5.75" style="449" customWidth="1"/>
    <col min="11274" max="11274" width="44.75" style="449" customWidth="1"/>
    <col min="11275" max="11275" width="39" style="449" bestFit="1" customWidth="1"/>
    <col min="11276" max="11276" width="6.625" style="449" customWidth="1"/>
    <col min="11277" max="11277" width="13.75" style="449" customWidth="1"/>
    <col min="11278" max="11278" width="9.5" style="449" customWidth="1"/>
    <col min="11279" max="11279" width="21.75" style="449" customWidth="1"/>
    <col min="11280" max="11280" width="22.375" style="449" customWidth="1"/>
    <col min="11281" max="11281" width="15.625" style="449" customWidth="1"/>
    <col min="11282" max="11520" width="8.875" style="449"/>
    <col min="11521" max="11521" width="2.625" style="449" customWidth="1"/>
    <col min="11522" max="11522" width="5.125" style="449" customWidth="1"/>
    <col min="11523" max="11523" width="12.375" style="449" customWidth="1"/>
    <col min="11524" max="11524" width="12.625" style="449" customWidth="1"/>
    <col min="11525" max="11525" width="35.625" style="449" customWidth="1"/>
    <col min="11526" max="11526" width="8.75" style="449" customWidth="1"/>
    <col min="11527" max="11528" width="9.875" style="449" bestFit="1" customWidth="1"/>
    <col min="11529" max="11529" width="5.75" style="449" customWidth="1"/>
    <col min="11530" max="11530" width="44.75" style="449" customWidth="1"/>
    <col min="11531" max="11531" width="39" style="449" bestFit="1" customWidth="1"/>
    <col min="11532" max="11532" width="6.625" style="449" customWidth="1"/>
    <col min="11533" max="11533" width="13.75" style="449" customWidth="1"/>
    <col min="11534" max="11534" width="9.5" style="449" customWidth="1"/>
    <col min="11535" max="11535" width="21.75" style="449" customWidth="1"/>
    <col min="11536" max="11536" width="22.375" style="449" customWidth="1"/>
    <col min="11537" max="11537" width="15.625" style="449" customWidth="1"/>
    <col min="11538" max="11776" width="8.875" style="449"/>
    <col min="11777" max="11777" width="2.625" style="449" customWidth="1"/>
    <col min="11778" max="11778" width="5.125" style="449" customWidth="1"/>
    <col min="11779" max="11779" width="12.375" style="449" customWidth="1"/>
    <col min="11780" max="11780" width="12.625" style="449" customWidth="1"/>
    <col min="11781" max="11781" width="35.625" style="449" customWidth="1"/>
    <col min="11782" max="11782" width="8.75" style="449" customWidth="1"/>
    <col min="11783" max="11784" width="9.875" style="449" bestFit="1" customWidth="1"/>
    <col min="11785" max="11785" width="5.75" style="449" customWidth="1"/>
    <col min="11786" max="11786" width="44.75" style="449" customWidth="1"/>
    <col min="11787" max="11787" width="39" style="449" bestFit="1" customWidth="1"/>
    <col min="11788" max="11788" width="6.625" style="449" customWidth="1"/>
    <col min="11789" max="11789" width="13.75" style="449" customWidth="1"/>
    <col min="11790" max="11790" width="9.5" style="449" customWidth="1"/>
    <col min="11791" max="11791" width="21.75" style="449" customWidth="1"/>
    <col min="11792" max="11792" width="22.375" style="449" customWidth="1"/>
    <col min="11793" max="11793" width="15.625" style="449" customWidth="1"/>
    <col min="11794" max="12032" width="8.875" style="449"/>
    <col min="12033" max="12033" width="2.625" style="449" customWidth="1"/>
    <col min="12034" max="12034" width="5.125" style="449" customWidth="1"/>
    <col min="12035" max="12035" width="12.375" style="449" customWidth="1"/>
    <col min="12036" max="12036" width="12.625" style="449" customWidth="1"/>
    <col min="12037" max="12037" width="35.625" style="449" customWidth="1"/>
    <col min="12038" max="12038" width="8.75" style="449" customWidth="1"/>
    <col min="12039" max="12040" width="9.875" style="449" bestFit="1" customWidth="1"/>
    <col min="12041" max="12041" width="5.75" style="449" customWidth="1"/>
    <col min="12042" max="12042" width="44.75" style="449" customWidth="1"/>
    <col min="12043" max="12043" width="39" style="449" bestFit="1" customWidth="1"/>
    <col min="12044" max="12044" width="6.625" style="449" customWidth="1"/>
    <col min="12045" max="12045" width="13.75" style="449" customWidth="1"/>
    <col min="12046" max="12046" width="9.5" style="449" customWidth="1"/>
    <col min="12047" max="12047" width="21.75" style="449" customWidth="1"/>
    <col min="12048" max="12048" width="22.375" style="449" customWidth="1"/>
    <col min="12049" max="12049" width="15.625" style="449" customWidth="1"/>
    <col min="12050" max="12288" width="8.875" style="449"/>
    <col min="12289" max="12289" width="2.625" style="449" customWidth="1"/>
    <col min="12290" max="12290" width="5.125" style="449" customWidth="1"/>
    <col min="12291" max="12291" width="12.375" style="449" customWidth="1"/>
    <col min="12292" max="12292" width="12.625" style="449" customWidth="1"/>
    <col min="12293" max="12293" width="35.625" style="449" customWidth="1"/>
    <col min="12294" max="12294" width="8.75" style="449" customWidth="1"/>
    <col min="12295" max="12296" width="9.875" style="449" bestFit="1" customWidth="1"/>
    <col min="12297" max="12297" width="5.75" style="449" customWidth="1"/>
    <col min="12298" max="12298" width="44.75" style="449" customWidth="1"/>
    <col min="12299" max="12299" width="39" style="449" bestFit="1" customWidth="1"/>
    <col min="12300" max="12300" width="6.625" style="449" customWidth="1"/>
    <col min="12301" max="12301" width="13.75" style="449" customWidth="1"/>
    <col min="12302" max="12302" width="9.5" style="449" customWidth="1"/>
    <col min="12303" max="12303" width="21.75" style="449" customWidth="1"/>
    <col min="12304" max="12304" width="22.375" style="449" customWidth="1"/>
    <col min="12305" max="12305" width="15.625" style="449" customWidth="1"/>
    <col min="12306" max="12544" width="8.875" style="449"/>
    <col min="12545" max="12545" width="2.625" style="449" customWidth="1"/>
    <col min="12546" max="12546" width="5.125" style="449" customWidth="1"/>
    <col min="12547" max="12547" width="12.375" style="449" customWidth="1"/>
    <col min="12548" max="12548" width="12.625" style="449" customWidth="1"/>
    <col min="12549" max="12549" width="35.625" style="449" customWidth="1"/>
    <col min="12550" max="12550" width="8.75" style="449" customWidth="1"/>
    <col min="12551" max="12552" width="9.875" style="449" bestFit="1" customWidth="1"/>
    <col min="12553" max="12553" width="5.75" style="449" customWidth="1"/>
    <col min="12554" max="12554" width="44.75" style="449" customWidth="1"/>
    <col min="12555" max="12555" width="39" style="449" bestFit="1" customWidth="1"/>
    <col min="12556" max="12556" width="6.625" style="449" customWidth="1"/>
    <col min="12557" max="12557" width="13.75" style="449" customWidth="1"/>
    <col min="12558" max="12558" width="9.5" style="449" customWidth="1"/>
    <col min="12559" max="12559" width="21.75" style="449" customWidth="1"/>
    <col min="12560" max="12560" width="22.375" style="449" customWidth="1"/>
    <col min="12561" max="12561" width="15.625" style="449" customWidth="1"/>
    <col min="12562" max="12800" width="8.875" style="449"/>
    <col min="12801" max="12801" width="2.625" style="449" customWidth="1"/>
    <col min="12802" max="12802" width="5.125" style="449" customWidth="1"/>
    <col min="12803" max="12803" width="12.375" style="449" customWidth="1"/>
    <col min="12804" max="12804" width="12.625" style="449" customWidth="1"/>
    <col min="12805" max="12805" width="35.625" style="449" customWidth="1"/>
    <col min="12806" max="12806" width="8.75" style="449" customWidth="1"/>
    <col min="12807" max="12808" width="9.875" style="449" bestFit="1" customWidth="1"/>
    <col min="12809" max="12809" width="5.75" style="449" customWidth="1"/>
    <col min="12810" max="12810" width="44.75" style="449" customWidth="1"/>
    <col min="12811" max="12811" width="39" style="449" bestFit="1" customWidth="1"/>
    <col min="12812" max="12812" width="6.625" style="449" customWidth="1"/>
    <col min="12813" max="12813" width="13.75" style="449" customWidth="1"/>
    <col min="12814" max="12814" width="9.5" style="449" customWidth="1"/>
    <col min="12815" max="12815" width="21.75" style="449" customWidth="1"/>
    <col min="12816" max="12816" width="22.375" style="449" customWidth="1"/>
    <col min="12817" max="12817" width="15.625" style="449" customWidth="1"/>
    <col min="12818" max="13056" width="8.875" style="449"/>
    <col min="13057" max="13057" width="2.625" style="449" customWidth="1"/>
    <col min="13058" max="13058" width="5.125" style="449" customWidth="1"/>
    <col min="13059" max="13059" width="12.375" style="449" customWidth="1"/>
    <col min="13060" max="13060" width="12.625" style="449" customWidth="1"/>
    <col min="13061" max="13061" width="35.625" style="449" customWidth="1"/>
    <col min="13062" max="13062" width="8.75" style="449" customWidth="1"/>
    <col min="13063" max="13064" width="9.875" style="449" bestFit="1" customWidth="1"/>
    <col min="13065" max="13065" width="5.75" style="449" customWidth="1"/>
    <col min="13066" max="13066" width="44.75" style="449" customWidth="1"/>
    <col min="13067" max="13067" width="39" style="449" bestFit="1" customWidth="1"/>
    <col min="13068" max="13068" width="6.625" style="449" customWidth="1"/>
    <col min="13069" max="13069" width="13.75" style="449" customWidth="1"/>
    <col min="13070" max="13070" width="9.5" style="449" customWidth="1"/>
    <col min="13071" max="13071" width="21.75" style="449" customWidth="1"/>
    <col min="13072" max="13072" width="22.375" style="449" customWidth="1"/>
    <col min="13073" max="13073" width="15.625" style="449" customWidth="1"/>
    <col min="13074" max="13312" width="8.875" style="449"/>
    <col min="13313" max="13313" width="2.625" style="449" customWidth="1"/>
    <col min="13314" max="13314" width="5.125" style="449" customWidth="1"/>
    <col min="13315" max="13315" width="12.375" style="449" customWidth="1"/>
    <col min="13316" max="13316" width="12.625" style="449" customWidth="1"/>
    <col min="13317" max="13317" width="35.625" style="449" customWidth="1"/>
    <col min="13318" max="13318" width="8.75" style="449" customWidth="1"/>
    <col min="13319" max="13320" width="9.875" style="449" bestFit="1" customWidth="1"/>
    <col min="13321" max="13321" width="5.75" style="449" customWidth="1"/>
    <col min="13322" max="13322" width="44.75" style="449" customWidth="1"/>
    <col min="13323" max="13323" width="39" style="449" bestFit="1" customWidth="1"/>
    <col min="13324" max="13324" width="6.625" style="449" customWidth="1"/>
    <col min="13325" max="13325" width="13.75" style="449" customWidth="1"/>
    <col min="13326" max="13326" width="9.5" style="449" customWidth="1"/>
    <col min="13327" max="13327" width="21.75" style="449" customWidth="1"/>
    <col min="13328" max="13328" width="22.375" style="449" customWidth="1"/>
    <col min="13329" max="13329" width="15.625" style="449" customWidth="1"/>
    <col min="13330" max="13568" width="8.875" style="449"/>
    <col min="13569" max="13569" width="2.625" style="449" customWidth="1"/>
    <col min="13570" max="13570" width="5.125" style="449" customWidth="1"/>
    <col min="13571" max="13571" width="12.375" style="449" customWidth="1"/>
    <col min="13572" max="13572" width="12.625" style="449" customWidth="1"/>
    <col min="13573" max="13573" width="35.625" style="449" customWidth="1"/>
    <col min="13574" max="13574" width="8.75" style="449" customWidth="1"/>
    <col min="13575" max="13576" width="9.875" style="449" bestFit="1" customWidth="1"/>
    <col min="13577" max="13577" width="5.75" style="449" customWidth="1"/>
    <col min="13578" max="13578" width="44.75" style="449" customWidth="1"/>
    <col min="13579" max="13579" width="39" style="449" bestFit="1" customWidth="1"/>
    <col min="13580" max="13580" width="6.625" style="449" customWidth="1"/>
    <col min="13581" max="13581" width="13.75" style="449" customWidth="1"/>
    <col min="13582" max="13582" width="9.5" style="449" customWidth="1"/>
    <col min="13583" max="13583" width="21.75" style="449" customWidth="1"/>
    <col min="13584" max="13584" width="22.375" style="449" customWidth="1"/>
    <col min="13585" max="13585" width="15.625" style="449" customWidth="1"/>
    <col min="13586" max="13824" width="8.875" style="449"/>
    <col min="13825" max="13825" width="2.625" style="449" customWidth="1"/>
    <col min="13826" max="13826" width="5.125" style="449" customWidth="1"/>
    <col min="13827" max="13827" width="12.375" style="449" customWidth="1"/>
    <col min="13828" max="13828" width="12.625" style="449" customWidth="1"/>
    <col min="13829" max="13829" width="35.625" style="449" customWidth="1"/>
    <col min="13830" max="13830" width="8.75" style="449" customWidth="1"/>
    <col min="13831" max="13832" width="9.875" style="449" bestFit="1" customWidth="1"/>
    <col min="13833" max="13833" width="5.75" style="449" customWidth="1"/>
    <col min="13834" max="13834" width="44.75" style="449" customWidth="1"/>
    <col min="13835" max="13835" width="39" style="449" bestFit="1" customWidth="1"/>
    <col min="13836" max="13836" width="6.625" style="449" customWidth="1"/>
    <col min="13837" max="13837" width="13.75" style="449" customWidth="1"/>
    <col min="13838" max="13838" width="9.5" style="449" customWidth="1"/>
    <col min="13839" max="13839" width="21.75" style="449" customWidth="1"/>
    <col min="13840" max="13840" width="22.375" style="449" customWidth="1"/>
    <col min="13841" max="13841" width="15.625" style="449" customWidth="1"/>
    <col min="13842" max="14080" width="8.875" style="449"/>
    <col min="14081" max="14081" width="2.625" style="449" customWidth="1"/>
    <col min="14082" max="14082" width="5.125" style="449" customWidth="1"/>
    <col min="14083" max="14083" width="12.375" style="449" customWidth="1"/>
    <col min="14084" max="14084" width="12.625" style="449" customWidth="1"/>
    <col min="14085" max="14085" width="35.625" style="449" customWidth="1"/>
    <col min="14086" max="14086" width="8.75" style="449" customWidth="1"/>
    <col min="14087" max="14088" width="9.875" style="449" bestFit="1" customWidth="1"/>
    <col min="14089" max="14089" width="5.75" style="449" customWidth="1"/>
    <col min="14090" max="14090" width="44.75" style="449" customWidth="1"/>
    <col min="14091" max="14091" width="39" style="449" bestFit="1" customWidth="1"/>
    <col min="14092" max="14092" width="6.625" style="449" customWidth="1"/>
    <col min="14093" max="14093" width="13.75" style="449" customWidth="1"/>
    <col min="14094" max="14094" width="9.5" style="449" customWidth="1"/>
    <col min="14095" max="14095" width="21.75" style="449" customWidth="1"/>
    <col min="14096" max="14096" width="22.375" style="449" customWidth="1"/>
    <col min="14097" max="14097" width="15.625" style="449" customWidth="1"/>
    <col min="14098" max="14336" width="8.875" style="449"/>
    <col min="14337" max="14337" width="2.625" style="449" customWidth="1"/>
    <col min="14338" max="14338" width="5.125" style="449" customWidth="1"/>
    <col min="14339" max="14339" width="12.375" style="449" customWidth="1"/>
    <col min="14340" max="14340" width="12.625" style="449" customWidth="1"/>
    <col min="14341" max="14341" width="35.625" style="449" customWidth="1"/>
    <col min="14342" max="14342" width="8.75" style="449" customWidth="1"/>
    <col min="14343" max="14344" width="9.875" style="449" bestFit="1" customWidth="1"/>
    <col min="14345" max="14345" width="5.75" style="449" customWidth="1"/>
    <col min="14346" max="14346" width="44.75" style="449" customWidth="1"/>
    <col min="14347" max="14347" width="39" style="449" bestFit="1" customWidth="1"/>
    <col min="14348" max="14348" width="6.625" style="449" customWidth="1"/>
    <col min="14349" max="14349" width="13.75" style="449" customWidth="1"/>
    <col min="14350" max="14350" width="9.5" style="449" customWidth="1"/>
    <col min="14351" max="14351" width="21.75" style="449" customWidth="1"/>
    <col min="14352" max="14352" width="22.375" style="449" customWidth="1"/>
    <col min="14353" max="14353" width="15.625" style="449" customWidth="1"/>
    <col min="14354" max="14592" width="8.875" style="449"/>
    <col min="14593" max="14593" width="2.625" style="449" customWidth="1"/>
    <col min="14594" max="14594" width="5.125" style="449" customWidth="1"/>
    <col min="14595" max="14595" width="12.375" style="449" customWidth="1"/>
    <col min="14596" max="14596" width="12.625" style="449" customWidth="1"/>
    <col min="14597" max="14597" width="35.625" style="449" customWidth="1"/>
    <col min="14598" max="14598" width="8.75" style="449" customWidth="1"/>
    <col min="14599" max="14600" width="9.875" style="449" bestFit="1" customWidth="1"/>
    <col min="14601" max="14601" width="5.75" style="449" customWidth="1"/>
    <col min="14602" max="14602" width="44.75" style="449" customWidth="1"/>
    <col min="14603" max="14603" width="39" style="449" bestFit="1" customWidth="1"/>
    <col min="14604" max="14604" width="6.625" style="449" customWidth="1"/>
    <col min="14605" max="14605" width="13.75" style="449" customWidth="1"/>
    <col min="14606" max="14606" width="9.5" style="449" customWidth="1"/>
    <col min="14607" max="14607" width="21.75" style="449" customWidth="1"/>
    <col min="14608" max="14608" width="22.375" style="449" customWidth="1"/>
    <col min="14609" max="14609" width="15.625" style="449" customWidth="1"/>
    <col min="14610" max="14848" width="8.875" style="449"/>
    <col min="14849" max="14849" width="2.625" style="449" customWidth="1"/>
    <col min="14850" max="14850" width="5.125" style="449" customWidth="1"/>
    <col min="14851" max="14851" width="12.375" style="449" customWidth="1"/>
    <col min="14852" max="14852" width="12.625" style="449" customWidth="1"/>
    <col min="14853" max="14853" width="35.625" style="449" customWidth="1"/>
    <col min="14854" max="14854" width="8.75" style="449" customWidth="1"/>
    <col min="14855" max="14856" width="9.875" style="449" bestFit="1" customWidth="1"/>
    <col min="14857" max="14857" width="5.75" style="449" customWidth="1"/>
    <col min="14858" max="14858" width="44.75" style="449" customWidth="1"/>
    <col min="14859" max="14859" width="39" style="449" bestFit="1" customWidth="1"/>
    <col min="14860" max="14860" width="6.625" style="449" customWidth="1"/>
    <col min="14861" max="14861" width="13.75" style="449" customWidth="1"/>
    <col min="14862" max="14862" width="9.5" style="449" customWidth="1"/>
    <col min="14863" max="14863" width="21.75" style="449" customWidth="1"/>
    <col min="14864" max="14864" width="22.375" style="449" customWidth="1"/>
    <col min="14865" max="14865" width="15.625" style="449" customWidth="1"/>
    <col min="14866" max="15104" width="8.875" style="449"/>
    <col min="15105" max="15105" width="2.625" style="449" customWidth="1"/>
    <col min="15106" max="15106" width="5.125" style="449" customWidth="1"/>
    <col min="15107" max="15107" width="12.375" style="449" customWidth="1"/>
    <col min="15108" max="15108" width="12.625" style="449" customWidth="1"/>
    <col min="15109" max="15109" width="35.625" style="449" customWidth="1"/>
    <col min="15110" max="15110" width="8.75" style="449" customWidth="1"/>
    <col min="15111" max="15112" width="9.875" style="449" bestFit="1" customWidth="1"/>
    <col min="15113" max="15113" width="5.75" style="449" customWidth="1"/>
    <col min="15114" max="15114" width="44.75" style="449" customWidth="1"/>
    <col min="15115" max="15115" width="39" style="449" bestFit="1" customWidth="1"/>
    <col min="15116" max="15116" width="6.625" style="449" customWidth="1"/>
    <col min="15117" max="15117" width="13.75" style="449" customWidth="1"/>
    <col min="15118" max="15118" width="9.5" style="449" customWidth="1"/>
    <col min="15119" max="15119" width="21.75" style="449" customWidth="1"/>
    <col min="15120" max="15120" width="22.375" style="449" customWidth="1"/>
    <col min="15121" max="15121" width="15.625" style="449" customWidth="1"/>
    <col min="15122" max="15360" width="8.875" style="449"/>
    <col min="15361" max="15361" width="2.625" style="449" customWidth="1"/>
    <col min="15362" max="15362" width="5.125" style="449" customWidth="1"/>
    <col min="15363" max="15363" width="12.375" style="449" customWidth="1"/>
    <col min="15364" max="15364" width="12.625" style="449" customWidth="1"/>
    <col min="15365" max="15365" width="35.625" style="449" customWidth="1"/>
    <col min="15366" max="15366" width="8.75" style="449" customWidth="1"/>
    <col min="15367" max="15368" width="9.875" style="449" bestFit="1" customWidth="1"/>
    <col min="15369" max="15369" width="5.75" style="449" customWidth="1"/>
    <col min="15370" max="15370" width="44.75" style="449" customWidth="1"/>
    <col min="15371" max="15371" width="39" style="449" bestFit="1" customWidth="1"/>
    <col min="15372" max="15372" width="6.625" style="449" customWidth="1"/>
    <col min="15373" max="15373" width="13.75" style="449" customWidth="1"/>
    <col min="15374" max="15374" width="9.5" style="449" customWidth="1"/>
    <col min="15375" max="15375" width="21.75" style="449" customWidth="1"/>
    <col min="15376" max="15376" width="22.375" style="449" customWidth="1"/>
    <col min="15377" max="15377" width="15.625" style="449" customWidth="1"/>
    <col min="15378" max="15616" width="8.875" style="449"/>
    <col min="15617" max="15617" width="2.625" style="449" customWidth="1"/>
    <col min="15618" max="15618" width="5.125" style="449" customWidth="1"/>
    <col min="15619" max="15619" width="12.375" style="449" customWidth="1"/>
    <col min="15620" max="15620" width="12.625" style="449" customWidth="1"/>
    <col min="15621" max="15621" width="35.625" style="449" customWidth="1"/>
    <col min="15622" max="15622" width="8.75" style="449" customWidth="1"/>
    <col min="15623" max="15624" width="9.875" style="449" bestFit="1" customWidth="1"/>
    <col min="15625" max="15625" width="5.75" style="449" customWidth="1"/>
    <col min="15626" max="15626" width="44.75" style="449" customWidth="1"/>
    <col min="15627" max="15627" width="39" style="449" bestFit="1" customWidth="1"/>
    <col min="15628" max="15628" width="6.625" style="449" customWidth="1"/>
    <col min="15629" max="15629" width="13.75" style="449" customWidth="1"/>
    <col min="15630" max="15630" width="9.5" style="449" customWidth="1"/>
    <col min="15631" max="15631" width="21.75" style="449" customWidth="1"/>
    <col min="15632" max="15632" width="22.375" style="449" customWidth="1"/>
    <col min="15633" max="15633" width="15.625" style="449" customWidth="1"/>
    <col min="15634" max="15872" width="8.875" style="449"/>
    <col min="15873" max="15873" width="2.625" style="449" customWidth="1"/>
    <col min="15874" max="15874" width="5.125" style="449" customWidth="1"/>
    <col min="15875" max="15875" width="12.375" style="449" customWidth="1"/>
    <col min="15876" max="15876" width="12.625" style="449" customWidth="1"/>
    <col min="15877" max="15877" width="35.625" style="449" customWidth="1"/>
    <col min="15878" max="15878" width="8.75" style="449" customWidth="1"/>
    <col min="15879" max="15880" width="9.875" style="449" bestFit="1" customWidth="1"/>
    <col min="15881" max="15881" width="5.75" style="449" customWidth="1"/>
    <col min="15882" max="15882" width="44.75" style="449" customWidth="1"/>
    <col min="15883" max="15883" width="39" style="449" bestFit="1" customWidth="1"/>
    <col min="15884" max="15884" width="6.625" style="449" customWidth="1"/>
    <col min="15885" max="15885" width="13.75" style="449" customWidth="1"/>
    <col min="15886" max="15886" width="9.5" style="449" customWidth="1"/>
    <col min="15887" max="15887" width="21.75" style="449" customWidth="1"/>
    <col min="15888" max="15888" width="22.375" style="449" customWidth="1"/>
    <col min="15889" max="15889" width="15.625" style="449" customWidth="1"/>
    <col min="15890" max="16128" width="8.875" style="449"/>
    <col min="16129" max="16129" width="2.625" style="449" customWidth="1"/>
    <col min="16130" max="16130" width="5.125" style="449" customWidth="1"/>
    <col min="16131" max="16131" width="12.375" style="449" customWidth="1"/>
    <col min="16132" max="16132" width="12.625" style="449" customWidth="1"/>
    <col min="16133" max="16133" width="35.625" style="449" customWidth="1"/>
    <col min="16134" max="16134" width="8.75" style="449" customWidth="1"/>
    <col min="16135" max="16136" width="9.875" style="449" bestFit="1" customWidth="1"/>
    <col min="16137" max="16137" width="5.75" style="449" customWidth="1"/>
    <col min="16138" max="16138" width="44.75" style="449" customWidth="1"/>
    <col min="16139" max="16139" width="39" style="449" bestFit="1" customWidth="1"/>
    <col min="16140" max="16140" width="6.625" style="449" customWidth="1"/>
    <col min="16141" max="16141" width="13.75" style="449" customWidth="1"/>
    <col min="16142" max="16142" width="9.5" style="449" customWidth="1"/>
    <col min="16143" max="16143" width="21.75" style="449" customWidth="1"/>
    <col min="16144" max="16144" width="22.375" style="449" customWidth="1"/>
    <col min="16145" max="16145" width="15.625" style="449" customWidth="1"/>
    <col min="16146" max="16384" width="8.875" style="449"/>
  </cols>
  <sheetData>
    <row r="2" spans="2:17" ht="20.100000000000001" customHeight="1">
      <c r="B2" s="447" t="s">
        <v>0</v>
      </c>
      <c r="C2" s="447"/>
      <c r="D2" s="447"/>
      <c r="E2" s="448" t="s">
        <v>650</v>
      </c>
      <c r="G2" s="450" t="s">
        <v>2</v>
      </c>
      <c r="H2" s="451"/>
      <c r="I2" s="452"/>
      <c r="J2" s="453">
        <f>SUM(H:H)</f>
        <v>58779</v>
      </c>
    </row>
    <row r="3" spans="2:17" ht="20.100000000000001" customHeight="1">
      <c r="B3" s="447" t="s">
        <v>3</v>
      </c>
      <c r="C3" s="447"/>
      <c r="D3" s="447"/>
      <c r="E3" s="448" t="s">
        <v>2427</v>
      </c>
    </row>
    <row r="4" spans="2:17" ht="20.100000000000001" customHeight="1">
      <c r="B4" s="447" t="s">
        <v>5</v>
      </c>
      <c r="C4" s="447"/>
      <c r="D4" s="447"/>
      <c r="E4" s="448">
        <v>195853</v>
      </c>
    </row>
    <row r="5" spans="2:17" ht="20.100000000000001" customHeight="1">
      <c r="B5" s="447" t="s">
        <v>6</v>
      </c>
      <c r="C5" s="447"/>
      <c r="D5" s="447"/>
      <c r="E5" s="457"/>
    </row>
    <row r="6" spans="2:17" ht="20.100000000000001" customHeight="1">
      <c r="B6" s="447" t="s">
        <v>8</v>
      </c>
      <c r="C6" s="447"/>
      <c r="D6" s="447"/>
      <c r="E6" s="457">
        <v>44696</v>
      </c>
    </row>
    <row r="8" spans="2:17" s="454" customFormat="1" ht="19.5" customHeight="1">
      <c r="B8" s="458" t="s">
        <v>9</v>
      </c>
      <c r="C8" s="458" t="s">
        <v>10</v>
      </c>
      <c r="D8" s="458" t="s">
        <v>11</v>
      </c>
      <c r="E8" s="459" t="s">
        <v>12</v>
      </c>
      <c r="F8" s="459" t="s">
        <v>13</v>
      </c>
      <c r="G8" s="459" t="s">
        <v>14</v>
      </c>
      <c r="H8" s="460" t="s">
        <v>15</v>
      </c>
      <c r="I8" s="460" t="s">
        <v>16</v>
      </c>
      <c r="J8" s="459" t="s">
        <v>17</v>
      </c>
      <c r="K8" s="459" t="s">
        <v>18</v>
      </c>
      <c r="L8" s="459" t="s">
        <v>19</v>
      </c>
      <c r="M8" s="461" t="s">
        <v>20</v>
      </c>
      <c r="N8" s="458" t="s">
        <v>21</v>
      </c>
      <c r="O8" s="459" t="s">
        <v>22</v>
      </c>
      <c r="P8" s="461" t="s">
        <v>23</v>
      </c>
      <c r="Q8" s="462" t="s">
        <v>24</v>
      </c>
    </row>
    <row r="9" spans="2:17" s="9" customFormat="1" ht="19.5" customHeight="1">
      <c r="B9" s="16"/>
      <c r="C9" s="16" t="s">
        <v>645</v>
      </c>
      <c r="D9" s="16" t="s">
        <v>645</v>
      </c>
      <c r="E9" s="463" t="s">
        <v>3015</v>
      </c>
      <c r="F9" s="383">
        <v>1</v>
      </c>
      <c r="G9" s="373">
        <v>6000</v>
      </c>
      <c r="H9" s="278">
        <f t="shared" ref="H9:H25" si="0">F9*G9</f>
        <v>6000</v>
      </c>
      <c r="I9" s="464"/>
      <c r="J9" s="3" t="s">
        <v>3016</v>
      </c>
      <c r="K9" s="146"/>
      <c r="L9" s="17"/>
      <c r="M9" s="19">
        <v>44676</v>
      </c>
      <c r="N9" s="16"/>
      <c r="O9" s="17"/>
      <c r="P9" s="19" t="s">
        <v>3017</v>
      </c>
      <c r="Q9" s="184"/>
    </row>
    <row r="10" spans="2:17" s="9" customFormat="1" ht="19.5" customHeight="1">
      <c r="B10" s="16"/>
      <c r="C10" s="16" t="s">
        <v>645</v>
      </c>
      <c r="D10" s="16" t="s">
        <v>645</v>
      </c>
      <c r="E10" s="463" t="s">
        <v>3018</v>
      </c>
      <c r="F10" s="383">
        <v>1</v>
      </c>
      <c r="G10" s="373">
        <v>6900</v>
      </c>
      <c r="H10" s="278">
        <f t="shared" si="0"/>
        <v>6900</v>
      </c>
      <c r="I10" s="464"/>
      <c r="J10" s="373" t="s">
        <v>3019</v>
      </c>
      <c r="K10" s="146"/>
      <c r="L10" s="17"/>
      <c r="M10" s="19">
        <v>44676</v>
      </c>
      <c r="N10" s="16"/>
      <c r="O10" s="17"/>
      <c r="P10" s="19" t="s">
        <v>3017</v>
      </c>
      <c r="Q10" s="184"/>
    </row>
    <row r="11" spans="2:17" s="9" customFormat="1" ht="19.5" customHeight="1">
      <c r="B11" s="16"/>
      <c r="C11" s="16" t="s">
        <v>645</v>
      </c>
      <c r="D11" s="16" t="s">
        <v>645</v>
      </c>
      <c r="E11" s="463" t="s">
        <v>3020</v>
      </c>
      <c r="F11" s="383">
        <v>1</v>
      </c>
      <c r="G11" s="373">
        <v>8600</v>
      </c>
      <c r="H11" s="278">
        <f t="shared" si="0"/>
        <v>8600</v>
      </c>
      <c r="I11" s="464"/>
      <c r="J11" s="373" t="s">
        <v>3016</v>
      </c>
      <c r="K11" s="146"/>
      <c r="L11" s="17"/>
      <c r="M11" s="19">
        <v>44676</v>
      </c>
      <c r="N11" s="16"/>
      <c r="O11" s="17"/>
      <c r="P11" s="19" t="s">
        <v>3017</v>
      </c>
      <c r="Q11" s="184"/>
    </row>
    <row r="12" spans="2:17" s="9" customFormat="1" ht="19.5" customHeight="1">
      <c r="B12" s="16"/>
      <c r="C12" s="16" t="s">
        <v>645</v>
      </c>
      <c r="D12" s="16" t="s">
        <v>645</v>
      </c>
      <c r="E12" s="54" t="s">
        <v>3021</v>
      </c>
      <c r="F12" s="383">
        <v>1</v>
      </c>
      <c r="G12" s="373">
        <v>8000</v>
      </c>
      <c r="H12" s="278">
        <f t="shared" si="0"/>
        <v>8000</v>
      </c>
      <c r="I12" s="464"/>
      <c r="J12" s="54" t="s">
        <v>3022</v>
      </c>
      <c r="K12" s="55"/>
      <c r="L12" s="17"/>
      <c r="M12" s="19">
        <v>44676</v>
      </c>
      <c r="N12" s="16"/>
      <c r="O12" s="17"/>
      <c r="P12" s="19" t="s">
        <v>3017</v>
      </c>
      <c r="Q12" s="184"/>
    </row>
    <row r="13" spans="2:17" s="3" customFormat="1" ht="18" customHeight="1">
      <c r="B13" s="465"/>
      <c r="C13" s="54" t="s">
        <v>1626</v>
      </c>
      <c r="D13" s="466" t="s">
        <v>1623</v>
      </c>
      <c r="E13" s="54" t="s">
        <v>3023</v>
      </c>
      <c r="F13" s="54">
        <v>1</v>
      </c>
      <c r="G13" s="54">
        <v>1480</v>
      </c>
      <c r="H13" s="278">
        <f t="shared" si="0"/>
        <v>1480</v>
      </c>
      <c r="I13" s="469"/>
      <c r="J13" s="54" t="s">
        <v>3024</v>
      </c>
      <c r="K13" s="471"/>
      <c r="L13" s="165"/>
      <c r="M13" s="19">
        <v>44676</v>
      </c>
      <c r="N13" s="184"/>
      <c r="O13" s="472"/>
      <c r="P13" s="19" t="s">
        <v>3017</v>
      </c>
      <c r="Q13" s="21"/>
    </row>
    <row r="14" spans="2:17" ht="18" customHeight="1">
      <c r="B14" s="16"/>
      <c r="C14" s="54" t="s">
        <v>3025</v>
      </c>
      <c r="D14" s="466" t="s">
        <v>1623</v>
      </c>
      <c r="E14" s="54" t="s">
        <v>3026</v>
      </c>
      <c r="F14" s="54">
        <v>5</v>
      </c>
      <c r="G14" s="54">
        <v>258</v>
      </c>
      <c r="H14" s="278">
        <f t="shared" si="0"/>
        <v>1290</v>
      </c>
      <c r="I14" s="464"/>
      <c r="J14" s="54" t="s">
        <v>969</v>
      </c>
      <c r="K14" s="146"/>
      <c r="L14" s="17"/>
      <c r="M14" s="19">
        <v>44676</v>
      </c>
      <c r="N14" s="16"/>
      <c r="O14" s="17"/>
      <c r="P14" s="19" t="s">
        <v>3017</v>
      </c>
      <c r="Q14" s="184"/>
    </row>
    <row r="15" spans="2:17" ht="18" customHeight="1">
      <c r="B15" s="16"/>
      <c r="C15" s="54" t="s">
        <v>3025</v>
      </c>
      <c r="D15" s="466" t="s">
        <v>1623</v>
      </c>
      <c r="E15" s="54" t="s">
        <v>3027</v>
      </c>
      <c r="F15" s="54">
        <v>4</v>
      </c>
      <c r="G15" s="54">
        <v>785</v>
      </c>
      <c r="H15" s="278">
        <f t="shared" si="0"/>
        <v>3140</v>
      </c>
      <c r="I15" s="464"/>
      <c r="J15" s="54" t="s">
        <v>3028</v>
      </c>
      <c r="K15" s="146"/>
      <c r="L15" s="17"/>
      <c r="M15" s="19">
        <v>44676</v>
      </c>
      <c r="N15" s="16"/>
      <c r="O15" s="17"/>
      <c r="P15" s="19" t="s">
        <v>3017</v>
      </c>
      <c r="Q15" s="184"/>
    </row>
    <row r="16" spans="2:17" ht="18" customHeight="1">
      <c r="B16" s="16"/>
      <c r="C16" s="54" t="s">
        <v>3029</v>
      </c>
      <c r="D16" s="466" t="s">
        <v>1623</v>
      </c>
      <c r="E16" s="54" t="s">
        <v>3030</v>
      </c>
      <c r="F16" s="54">
        <v>1</v>
      </c>
      <c r="G16" s="54">
        <v>8214</v>
      </c>
      <c r="H16" s="278">
        <f t="shared" si="0"/>
        <v>8214</v>
      </c>
      <c r="I16" s="464"/>
      <c r="J16" s="54" t="s">
        <v>3031</v>
      </c>
      <c r="K16" s="55"/>
      <c r="L16" s="17"/>
      <c r="M16" s="19">
        <v>44676</v>
      </c>
      <c r="N16" s="16"/>
      <c r="O16" s="17"/>
      <c r="P16" s="19" t="s">
        <v>3017</v>
      </c>
      <c r="Q16" s="184"/>
    </row>
    <row r="17" spans="2:17" ht="18" customHeight="1">
      <c r="B17" s="465"/>
      <c r="C17" s="54" t="s">
        <v>3032</v>
      </c>
      <c r="D17" s="466" t="s">
        <v>1623</v>
      </c>
      <c r="E17" s="54" t="s">
        <v>3033</v>
      </c>
      <c r="F17" s="54">
        <v>5</v>
      </c>
      <c r="G17" s="54">
        <v>78</v>
      </c>
      <c r="H17" s="278">
        <f t="shared" si="0"/>
        <v>390</v>
      </c>
      <c r="I17" s="469"/>
      <c r="J17" s="54" t="s">
        <v>3034</v>
      </c>
      <c r="K17" s="471"/>
      <c r="L17" s="165"/>
      <c r="M17" s="19">
        <v>44676</v>
      </c>
      <c r="N17" s="184"/>
      <c r="O17" s="472"/>
      <c r="P17" s="19" t="s">
        <v>3017</v>
      </c>
      <c r="Q17" s="21"/>
    </row>
    <row r="18" spans="2:17" ht="18" customHeight="1">
      <c r="B18" s="16"/>
      <c r="C18" s="54" t="s">
        <v>3025</v>
      </c>
      <c r="D18" s="466" t="s">
        <v>1623</v>
      </c>
      <c r="E18" s="54" t="s">
        <v>3035</v>
      </c>
      <c r="F18" s="54">
        <v>1</v>
      </c>
      <c r="G18" s="54">
        <v>13724</v>
      </c>
      <c r="H18" s="278">
        <f t="shared" si="0"/>
        <v>13724</v>
      </c>
      <c r="I18" s="464"/>
      <c r="J18" s="54" t="s">
        <v>3036</v>
      </c>
      <c r="K18" s="146"/>
      <c r="L18" s="17"/>
      <c r="M18" s="19">
        <v>44676</v>
      </c>
      <c r="N18" s="16"/>
      <c r="O18" s="17"/>
      <c r="P18" s="19" t="s">
        <v>3017</v>
      </c>
      <c r="Q18" s="184"/>
    </row>
    <row r="19" spans="2:17" ht="18" customHeight="1">
      <c r="B19" s="16"/>
      <c r="C19" s="54" t="s">
        <v>3037</v>
      </c>
      <c r="D19" s="466" t="s">
        <v>1623</v>
      </c>
      <c r="E19" s="54" t="s">
        <v>3038</v>
      </c>
      <c r="F19" s="54">
        <v>3</v>
      </c>
      <c r="G19" s="54">
        <v>347</v>
      </c>
      <c r="H19" s="278">
        <f t="shared" si="0"/>
        <v>1041</v>
      </c>
      <c r="I19" s="464"/>
      <c r="J19" s="54" t="s">
        <v>3039</v>
      </c>
      <c r="K19" s="146"/>
      <c r="L19" s="17"/>
      <c r="M19" s="19">
        <v>44676</v>
      </c>
      <c r="N19" s="16"/>
      <c r="O19" s="17"/>
      <c r="P19" s="19" t="s">
        <v>3017</v>
      </c>
      <c r="Q19" s="184"/>
    </row>
    <row r="20" spans="2:17" ht="18" customHeight="1">
      <c r="B20" s="16"/>
      <c r="C20" s="16"/>
      <c r="D20" s="16"/>
      <c r="E20" s="54"/>
      <c r="F20" s="383"/>
      <c r="G20" s="373"/>
      <c r="H20" s="278">
        <f t="shared" si="0"/>
        <v>0</v>
      </c>
      <c r="I20" s="464"/>
      <c r="J20" s="54"/>
      <c r="K20" s="55"/>
      <c r="L20" s="17"/>
      <c r="M20" s="19"/>
      <c r="N20" s="16"/>
      <c r="O20" s="17"/>
      <c r="P20" s="19"/>
      <c r="Q20" s="184"/>
    </row>
    <row r="21" spans="2:17" ht="18" customHeight="1">
      <c r="B21" s="465"/>
      <c r="C21" s="466"/>
      <c r="D21" s="466"/>
      <c r="E21" s="373"/>
      <c r="F21" s="467"/>
      <c r="G21" s="373"/>
      <c r="H21" s="278">
        <f t="shared" si="0"/>
        <v>0</v>
      </c>
      <c r="I21" s="469"/>
      <c r="J21" s="470"/>
      <c r="K21" s="471"/>
      <c r="L21" s="165"/>
      <c r="M21" s="19"/>
      <c r="N21" s="184"/>
      <c r="O21" s="472"/>
      <c r="P21" s="19"/>
      <c r="Q21" s="21"/>
    </row>
    <row r="22" spans="2:17" ht="18" customHeight="1">
      <c r="B22" s="16"/>
      <c r="C22" s="16"/>
      <c r="D22" s="16"/>
      <c r="E22" s="463"/>
      <c r="F22" s="383"/>
      <c r="G22" s="373"/>
      <c r="H22" s="278">
        <f t="shared" si="0"/>
        <v>0</v>
      </c>
      <c r="I22" s="464"/>
      <c r="J22" s="373"/>
      <c r="K22" s="146"/>
      <c r="L22" s="17"/>
      <c r="M22" s="19"/>
      <c r="N22" s="16"/>
      <c r="O22" s="17"/>
      <c r="P22" s="19"/>
      <c r="Q22" s="184"/>
    </row>
    <row r="23" spans="2:17" ht="18" customHeight="1">
      <c r="B23" s="16"/>
      <c r="C23" s="16"/>
      <c r="D23" s="16"/>
      <c r="E23" s="463"/>
      <c r="F23" s="383"/>
      <c r="G23" s="373"/>
      <c r="H23" s="278">
        <f t="shared" si="0"/>
        <v>0</v>
      </c>
      <c r="I23" s="464"/>
      <c r="J23" s="373"/>
      <c r="K23" s="146"/>
      <c r="L23" s="17"/>
      <c r="M23" s="19"/>
      <c r="N23" s="16"/>
      <c r="O23" s="17"/>
      <c r="P23" s="19"/>
      <c r="Q23" s="184"/>
    </row>
    <row r="24" spans="2:17" ht="18" customHeight="1">
      <c r="B24" s="16"/>
      <c r="C24" s="16"/>
      <c r="D24" s="16"/>
      <c r="E24" s="54"/>
      <c r="F24" s="383"/>
      <c r="G24" s="373"/>
      <c r="H24" s="278">
        <f t="shared" si="0"/>
        <v>0</v>
      </c>
      <c r="I24" s="464"/>
      <c r="J24" s="54"/>
      <c r="K24" s="55"/>
      <c r="L24" s="17"/>
      <c r="M24" s="19"/>
      <c r="N24" s="16"/>
      <c r="O24" s="17"/>
      <c r="P24" s="19"/>
      <c r="Q24" s="184"/>
    </row>
    <row r="25" spans="2:17" ht="18" customHeight="1">
      <c r="B25" s="465"/>
      <c r="C25" s="466"/>
      <c r="D25" s="466"/>
      <c r="E25" s="373"/>
      <c r="F25" s="467"/>
      <c r="G25" s="373"/>
      <c r="H25" s="278">
        <f t="shared" si="0"/>
        <v>0</v>
      </c>
      <c r="I25" s="469"/>
      <c r="J25" s="470"/>
      <c r="K25" s="471"/>
      <c r="L25" s="165"/>
      <c r="M25" s="19"/>
      <c r="N25" s="184"/>
      <c r="O25" s="472"/>
      <c r="P25" s="19"/>
      <c r="Q25" s="21"/>
    </row>
    <row r="26" spans="2:17">
      <c r="D26" s="476"/>
      <c r="E26" s="474"/>
      <c r="F26" s="474"/>
      <c r="G26" s="474"/>
      <c r="H26" s="474"/>
      <c r="I26" s="475"/>
      <c r="J26" s="474"/>
    </row>
    <row r="27" spans="2:17">
      <c r="D27" s="476"/>
      <c r="E27" s="474"/>
      <c r="F27" s="474"/>
      <c r="G27" s="474"/>
      <c r="H27" s="474"/>
      <c r="I27" s="475"/>
      <c r="J27" s="474"/>
    </row>
    <row r="28" spans="2:17">
      <c r="D28" s="476"/>
      <c r="E28" s="474"/>
      <c r="F28" s="474"/>
      <c r="G28" s="474"/>
      <c r="H28" s="474"/>
      <c r="I28" s="475"/>
      <c r="J28" s="474"/>
    </row>
    <row r="29" spans="2:17">
      <c r="D29" s="476"/>
      <c r="E29" s="474"/>
      <c r="F29" s="474"/>
      <c r="G29" s="474"/>
      <c r="H29" s="474"/>
      <c r="I29" s="475"/>
      <c r="J29" s="474"/>
    </row>
    <row r="30" spans="2:17">
      <c r="D30" s="476"/>
      <c r="E30" s="474"/>
      <c r="F30" s="474"/>
      <c r="G30" s="474"/>
      <c r="H30" s="474"/>
      <c r="I30" s="475"/>
      <c r="J30" s="474"/>
    </row>
    <row r="31" spans="2:17">
      <c r="D31" s="473"/>
      <c r="E31" s="473"/>
      <c r="F31" s="474"/>
      <c r="G31" s="474"/>
      <c r="H31" s="474"/>
      <c r="I31" s="475"/>
      <c r="J31" s="474"/>
    </row>
    <row r="32" spans="2:17">
      <c r="D32" s="473"/>
      <c r="E32" s="473"/>
      <c r="F32" s="474"/>
      <c r="G32" s="474"/>
      <c r="H32" s="474"/>
      <c r="I32" s="475"/>
      <c r="J32" s="474"/>
    </row>
    <row r="33" spans="2:11">
      <c r="D33" s="473"/>
      <c r="E33" s="473"/>
      <c r="F33" s="474"/>
      <c r="G33" s="474"/>
      <c r="H33" s="474"/>
      <c r="I33" s="475"/>
      <c r="J33" s="474"/>
    </row>
    <row r="34" spans="2:11">
      <c r="D34" s="473"/>
      <c r="E34" s="473"/>
      <c r="F34" s="474"/>
      <c r="G34" s="474"/>
      <c r="H34" s="474"/>
      <c r="I34" s="475"/>
      <c r="J34" s="474"/>
    </row>
    <row r="39" spans="2:11">
      <c r="C39" s="477"/>
      <c r="D39" s="477"/>
      <c r="E39" s="478"/>
      <c r="F39" s="479"/>
      <c r="G39" s="479"/>
      <c r="H39" s="479"/>
      <c r="I39" s="480"/>
      <c r="J39" s="481"/>
      <c r="K39" s="478"/>
    </row>
    <row r="40" spans="2:11">
      <c r="C40" s="477"/>
      <c r="D40" s="477"/>
      <c r="E40" s="478"/>
      <c r="F40" s="479"/>
      <c r="G40" s="479"/>
      <c r="H40" s="479"/>
      <c r="I40" s="480"/>
      <c r="J40" s="481"/>
      <c r="K40" s="478"/>
    </row>
    <row r="41" spans="2:11">
      <c r="C41" s="477"/>
      <c r="D41" s="477"/>
      <c r="E41" s="478"/>
      <c r="F41" s="479"/>
      <c r="G41" s="479"/>
      <c r="H41" s="479"/>
      <c r="I41" s="480"/>
      <c r="J41" s="481"/>
      <c r="K41" s="478"/>
    </row>
    <row r="42" spans="2:11">
      <c r="C42" s="477"/>
      <c r="D42" s="477"/>
      <c r="E42" s="478"/>
      <c r="F42" s="479"/>
      <c r="G42" s="479"/>
      <c r="H42" s="479"/>
      <c r="I42" s="480"/>
      <c r="J42" s="481"/>
      <c r="K42" s="478"/>
    </row>
    <row r="43" spans="2:11">
      <c r="C43" s="477"/>
      <c r="D43" s="477"/>
      <c r="E43" s="478"/>
      <c r="F43" s="479"/>
      <c r="G43" s="479"/>
      <c r="H43" s="479"/>
      <c r="I43" s="480"/>
      <c r="J43" s="481"/>
      <c r="K43" s="478"/>
    </row>
    <row r="44" spans="2:11">
      <c r="C44" s="477"/>
      <c r="D44" s="477"/>
      <c r="E44" s="478"/>
      <c r="F44" s="479"/>
      <c r="G44" s="479"/>
      <c r="H44" s="479"/>
      <c r="I44" s="480"/>
      <c r="J44" s="481"/>
      <c r="K44" s="478"/>
    </row>
    <row r="45" spans="2:11">
      <c r="B45" s="477"/>
      <c r="C45" s="477"/>
      <c r="D45" s="477"/>
      <c r="E45" s="478"/>
      <c r="F45" s="479"/>
      <c r="G45" s="479"/>
      <c r="H45" s="479"/>
      <c r="I45" s="480"/>
      <c r="J45" s="481"/>
      <c r="K45" s="478"/>
    </row>
    <row r="46" spans="2:11">
      <c r="C46" s="477"/>
      <c r="D46" s="477"/>
      <c r="E46" s="478"/>
      <c r="F46" s="479"/>
      <c r="G46" s="479"/>
      <c r="H46" s="479"/>
      <c r="I46" s="480"/>
      <c r="J46" s="481"/>
      <c r="K46" s="478"/>
    </row>
    <row r="47" spans="2:11">
      <c r="B47" s="477"/>
      <c r="C47" s="477"/>
      <c r="D47" s="477"/>
      <c r="E47" s="478"/>
      <c r="F47" s="479"/>
      <c r="G47" s="479"/>
      <c r="H47" s="479"/>
      <c r="I47" s="480"/>
      <c r="J47" s="481"/>
      <c r="K47" s="478"/>
    </row>
    <row r="48" spans="2:11">
      <c r="B48" s="477"/>
      <c r="C48" s="477"/>
      <c r="D48" s="477"/>
      <c r="E48" s="478"/>
      <c r="F48" s="479"/>
      <c r="G48" s="479"/>
      <c r="H48" s="479"/>
      <c r="I48" s="480"/>
      <c r="J48" s="481"/>
      <c r="K48" s="478"/>
    </row>
    <row r="49" spans="2:11">
      <c r="B49" s="477"/>
      <c r="C49" s="477"/>
      <c r="D49" s="477"/>
      <c r="E49" s="478"/>
      <c r="F49" s="479"/>
      <c r="G49" s="479"/>
      <c r="H49" s="479"/>
      <c r="I49" s="480"/>
      <c r="J49" s="481"/>
      <c r="K49" s="478"/>
    </row>
    <row r="50" spans="2:11">
      <c r="B50" s="477"/>
      <c r="C50" s="477"/>
      <c r="D50" s="477"/>
      <c r="E50" s="478"/>
      <c r="F50" s="479"/>
      <c r="G50" s="479"/>
      <c r="H50" s="479"/>
      <c r="I50" s="480"/>
      <c r="J50" s="481"/>
      <c r="K50" s="478"/>
    </row>
    <row r="51" spans="2:11">
      <c r="C51" s="477"/>
      <c r="D51" s="477"/>
      <c r="E51" s="478"/>
      <c r="F51" s="479"/>
      <c r="G51" s="479"/>
      <c r="H51" s="479"/>
      <c r="I51" s="480"/>
      <c r="J51" s="481"/>
      <c r="K51" s="478"/>
    </row>
    <row r="52" spans="2:11">
      <c r="C52" s="477"/>
      <c r="D52" s="477"/>
      <c r="E52" s="478"/>
      <c r="F52" s="479"/>
      <c r="G52" s="479"/>
      <c r="H52" s="479"/>
      <c r="I52" s="480"/>
      <c r="J52" s="481"/>
      <c r="K52" s="478"/>
    </row>
    <row r="53" spans="2:11">
      <c r="C53" s="477"/>
      <c r="D53" s="477"/>
      <c r="E53" s="478"/>
      <c r="F53" s="479"/>
      <c r="G53" s="479"/>
      <c r="H53" s="479"/>
      <c r="I53" s="480"/>
      <c r="J53" s="481"/>
      <c r="K53" s="478"/>
    </row>
    <row r="54" spans="2:11">
      <c r="C54" s="477"/>
      <c r="D54" s="477"/>
      <c r="E54" s="478"/>
      <c r="F54" s="479"/>
      <c r="G54" s="479"/>
      <c r="H54" s="479"/>
      <c r="I54" s="480"/>
      <c r="J54" s="481"/>
      <c r="K54" s="478"/>
    </row>
    <row r="55" spans="2:11">
      <c r="C55" s="477"/>
      <c r="D55" s="477"/>
      <c r="E55" s="478"/>
      <c r="F55" s="479"/>
      <c r="G55" s="479"/>
      <c r="H55" s="479"/>
      <c r="I55" s="480"/>
      <c r="J55" s="481"/>
      <c r="K55" s="478"/>
    </row>
    <row r="56" spans="2:11">
      <c r="C56" s="477"/>
      <c r="D56" s="477"/>
      <c r="E56" s="478"/>
      <c r="F56" s="479"/>
      <c r="G56" s="479"/>
      <c r="H56" s="479"/>
      <c r="I56" s="480"/>
      <c r="J56" s="481"/>
      <c r="K56" s="478"/>
    </row>
    <row r="57" spans="2:11">
      <c r="B57" s="477"/>
      <c r="C57" s="477"/>
      <c r="D57" s="477"/>
      <c r="E57" s="478"/>
      <c r="F57" s="479"/>
      <c r="G57" s="479"/>
      <c r="H57" s="479"/>
      <c r="I57" s="480"/>
      <c r="J57" s="481"/>
      <c r="K57" s="478"/>
    </row>
    <row r="58" spans="2:11">
      <c r="B58" s="477"/>
      <c r="C58" s="477"/>
      <c r="D58" s="477"/>
      <c r="E58" s="478"/>
      <c r="F58" s="479"/>
      <c r="G58" s="479"/>
      <c r="H58" s="479"/>
      <c r="I58" s="480"/>
      <c r="J58" s="481"/>
      <c r="K58" s="478"/>
    </row>
    <row r="59" spans="2:11">
      <c r="B59" s="477"/>
      <c r="C59" s="477"/>
      <c r="D59" s="477"/>
      <c r="E59" s="478"/>
      <c r="F59" s="479"/>
      <c r="G59" s="479"/>
      <c r="H59" s="479"/>
      <c r="I59" s="480"/>
      <c r="J59" s="481"/>
      <c r="K59" s="478"/>
    </row>
  </sheetData>
  <autoFilter ref="B8:O8" xr:uid="{61FF553D-04A1-45B2-B8C6-8E4066FDCFCE}"/>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1BDC1-A413-4A87-A32B-BC637D453C12}">
  <dimension ref="B2:Q31"/>
  <sheetViews>
    <sheetView zoomScale="85" zoomScaleNormal="85" workbookViewId="0">
      <pane xSplit="10" ySplit="8" topLeftCell="K15" activePane="bottomRight" state="frozen"/>
      <selection pane="topRight" activeCell="K1" sqref="K1"/>
      <selection pane="bottomLeft" activeCell="A9" sqref="A9"/>
      <selection pane="bottomRight" activeCell="E8" sqref="E8"/>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563</v>
      </c>
      <c r="G2" s="4" t="s">
        <v>2</v>
      </c>
      <c r="H2" s="5"/>
      <c r="I2" s="6"/>
      <c r="J2" s="125">
        <f>SUM(H:H)</f>
        <v>66058</v>
      </c>
    </row>
    <row r="3" spans="2:17" ht="20.100000000000001" customHeight="1">
      <c r="B3" s="1" t="s">
        <v>3</v>
      </c>
      <c r="C3" s="1"/>
      <c r="D3" s="1"/>
      <c r="E3" s="14" t="s">
        <v>539</v>
      </c>
    </row>
    <row r="4" spans="2:17" ht="20.100000000000001" customHeight="1">
      <c r="B4" s="1" t="s">
        <v>5</v>
      </c>
      <c r="C4" s="1"/>
      <c r="D4" s="1"/>
      <c r="E4" s="14">
        <v>195944</v>
      </c>
    </row>
    <row r="5" spans="2:17" ht="20.100000000000001" customHeight="1">
      <c r="B5" s="1" t="s">
        <v>6</v>
      </c>
      <c r="C5" s="1"/>
      <c r="D5" s="1"/>
      <c r="E5" s="15">
        <v>44671</v>
      </c>
    </row>
    <row r="6" spans="2:17" ht="20.100000000000001" customHeight="1">
      <c r="B6" s="1" t="s">
        <v>8</v>
      </c>
      <c r="C6" s="1"/>
      <c r="D6" s="1"/>
      <c r="E6" s="15">
        <v>44692</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52">
        <v>0</v>
      </c>
      <c r="H9" s="52">
        <f t="shared" ref="H9:H30" si="0">F9*G9</f>
        <v>0</v>
      </c>
      <c r="I9" s="18"/>
      <c r="J9" s="146"/>
      <c r="K9" s="146"/>
      <c r="L9" s="17"/>
      <c r="M9" s="19"/>
      <c r="N9" s="16"/>
      <c r="O9" s="17"/>
      <c r="P9" s="19"/>
      <c r="Q9" s="21"/>
    </row>
    <row r="10" spans="2:17" s="9" customFormat="1" ht="19.7" customHeight="1">
      <c r="B10" s="16">
        <v>4</v>
      </c>
      <c r="C10" s="16" t="s">
        <v>564</v>
      </c>
      <c r="D10" s="16" t="s">
        <v>178</v>
      </c>
      <c r="E10" s="145" t="s">
        <v>565</v>
      </c>
      <c r="F10" s="17">
        <v>2</v>
      </c>
      <c r="G10" s="52">
        <v>2394</v>
      </c>
      <c r="H10" s="52">
        <f t="shared" si="0"/>
        <v>4788</v>
      </c>
      <c r="I10" s="18"/>
      <c r="J10" s="54" t="s">
        <v>566</v>
      </c>
      <c r="K10" s="146" t="s">
        <v>3040</v>
      </c>
      <c r="L10" s="17"/>
      <c r="M10" s="19">
        <v>44658</v>
      </c>
      <c r="N10" s="16"/>
      <c r="O10" s="17"/>
      <c r="P10" s="19">
        <v>44671</v>
      </c>
      <c r="Q10" s="21">
        <v>44671</v>
      </c>
    </row>
    <row r="11" spans="2:17" s="9" customFormat="1" ht="19.7" customHeight="1">
      <c r="B11" s="16">
        <v>4</v>
      </c>
      <c r="C11" s="16" t="s">
        <v>178</v>
      </c>
      <c r="D11" s="16" t="s">
        <v>178</v>
      </c>
      <c r="E11" s="145" t="s">
        <v>568</v>
      </c>
      <c r="F11" s="17">
        <v>2</v>
      </c>
      <c r="G11" s="52">
        <v>4182</v>
      </c>
      <c r="H11" s="52">
        <f t="shared" si="0"/>
        <v>8364</v>
      </c>
      <c r="I11" s="18"/>
      <c r="J11" s="54" t="s">
        <v>569</v>
      </c>
      <c r="K11" s="146" t="s">
        <v>3040</v>
      </c>
      <c r="L11" s="17"/>
      <c r="M11" s="19">
        <v>44658</v>
      </c>
      <c r="N11" s="16"/>
      <c r="O11" s="17"/>
      <c r="P11" s="19">
        <v>44671</v>
      </c>
      <c r="Q11" s="21">
        <v>44671</v>
      </c>
    </row>
    <row r="12" spans="2:17" s="9" customFormat="1" ht="19.7" customHeight="1">
      <c r="B12" s="16">
        <v>4</v>
      </c>
      <c r="C12" s="16" t="s">
        <v>178</v>
      </c>
      <c r="D12" s="16" t="s">
        <v>178</v>
      </c>
      <c r="E12" s="145" t="s">
        <v>570</v>
      </c>
      <c r="F12" s="17">
        <v>2</v>
      </c>
      <c r="G12" s="52">
        <v>1275</v>
      </c>
      <c r="H12" s="52">
        <f t="shared" si="0"/>
        <v>2550</v>
      </c>
      <c r="I12" s="18"/>
      <c r="J12" s="54" t="s">
        <v>571</v>
      </c>
      <c r="K12" s="146" t="s">
        <v>3040</v>
      </c>
      <c r="L12" s="17"/>
      <c r="M12" s="19">
        <v>44658</v>
      </c>
      <c r="N12" s="16"/>
      <c r="O12" s="17"/>
      <c r="P12" s="19">
        <v>44671</v>
      </c>
      <c r="Q12" s="21">
        <v>44671</v>
      </c>
    </row>
    <row r="13" spans="2:17" s="9" customFormat="1" ht="19.7" customHeight="1">
      <c r="B13" s="16">
        <v>4</v>
      </c>
      <c r="C13" s="16" t="s">
        <v>178</v>
      </c>
      <c r="D13" s="16" t="s">
        <v>178</v>
      </c>
      <c r="E13" s="145" t="s">
        <v>572</v>
      </c>
      <c r="F13" s="17">
        <v>2</v>
      </c>
      <c r="G13" s="52">
        <v>94</v>
      </c>
      <c r="H13" s="52">
        <f t="shared" si="0"/>
        <v>188</v>
      </c>
      <c r="I13" s="18"/>
      <c r="J13" s="54" t="s">
        <v>573</v>
      </c>
      <c r="K13" s="146" t="s">
        <v>3040</v>
      </c>
      <c r="L13" s="17"/>
      <c r="M13" s="19">
        <v>44658</v>
      </c>
      <c r="N13" s="16"/>
      <c r="O13" s="17"/>
      <c r="P13" s="19">
        <v>44671</v>
      </c>
      <c r="Q13" s="21">
        <v>44671</v>
      </c>
    </row>
    <row r="14" spans="2:17" s="9" customFormat="1" ht="19.7" customHeight="1">
      <c r="B14" s="16">
        <v>4</v>
      </c>
      <c r="C14" s="16" t="s">
        <v>178</v>
      </c>
      <c r="D14" s="16" t="s">
        <v>178</v>
      </c>
      <c r="E14" s="145" t="s">
        <v>574</v>
      </c>
      <c r="F14" s="17">
        <v>100</v>
      </c>
      <c r="G14" s="52">
        <v>12</v>
      </c>
      <c r="H14" s="52">
        <f t="shared" si="0"/>
        <v>1200</v>
      </c>
      <c r="I14" s="18"/>
      <c r="J14" s="54" t="s">
        <v>575</v>
      </c>
      <c r="K14" s="146" t="s">
        <v>3040</v>
      </c>
      <c r="L14" s="17"/>
      <c r="M14" s="19">
        <v>44658</v>
      </c>
      <c r="N14" s="16"/>
      <c r="O14" s="17"/>
      <c r="P14" s="19">
        <v>44671</v>
      </c>
      <c r="Q14" s="21">
        <v>44671</v>
      </c>
    </row>
    <row r="15" spans="2:17" s="9" customFormat="1" ht="19.7" customHeight="1">
      <c r="B15" s="16">
        <v>4</v>
      </c>
      <c r="C15" s="16" t="s">
        <v>178</v>
      </c>
      <c r="D15" s="16" t="s">
        <v>178</v>
      </c>
      <c r="E15" s="145" t="s">
        <v>577</v>
      </c>
      <c r="F15" s="17">
        <v>2</v>
      </c>
      <c r="G15" s="52">
        <v>12305</v>
      </c>
      <c r="H15" s="52">
        <f t="shared" si="0"/>
        <v>24610</v>
      </c>
      <c r="I15" s="18"/>
      <c r="J15" s="145" t="s">
        <v>578</v>
      </c>
      <c r="K15" s="146" t="s">
        <v>3040</v>
      </c>
      <c r="L15" s="17"/>
      <c r="M15" s="19">
        <v>44658</v>
      </c>
      <c r="N15" s="16"/>
      <c r="O15" s="17"/>
      <c r="P15" s="19">
        <v>44671</v>
      </c>
      <c r="Q15" s="21">
        <v>44671</v>
      </c>
    </row>
    <row r="16" spans="2:17" s="9" customFormat="1" ht="19.7" customHeight="1">
      <c r="B16" s="16">
        <v>4</v>
      </c>
      <c r="C16" s="16" t="s">
        <v>178</v>
      </c>
      <c r="D16" s="16" t="s">
        <v>178</v>
      </c>
      <c r="E16" s="145" t="s">
        <v>579</v>
      </c>
      <c r="F16" s="17">
        <v>4</v>
      </c>
      <c r="G16" s="52">
        <v>2063</v>
      </c>
      <c r="H16" s="52">
        <f t="shared" si="0"/>
        <v>8252</v>
      </c>
      <c r="I16" s="18"/>
      <c r="J16" s="145" t="s">
        <v>580</v>
      </c>
      <c r="K16" s="146" t="s">
        <v>3040</v>
      </c>
      <c r="L16" s="17"/>
      <c r="M16" s="19">
        <v>44658</v>
      </c>
      <c r="N16" s="16"/>
      <c r="O16" s="17"/>
      <c r="P16" s="19">
        <v>44671</v>
      </c>
      <c r="Q16" s="21">
        <v>44671</v>
      </c>
    </row>
    <row r="17" spans="2:17" s="9" customFormat="1" ht="19.7" customHeight="1">
      <c r="B17" s="16">
        <v>4</v>
      </c>
      <c r="C17" s="16" t="s">
        <v>178</v>
      </c>
      <c r="D17" s="16" t="s">
        <v>178</v>
      </c>
      <c r="E17" s="54" t="s">
        <v>581</v>
      </c>
      <c r="F17" s="17">
        <v>2</v>
      </c>
      <c r="G17" s="52">
        <v>1840</v>
      </c>
      <c r="H17" s="52">
        <f t="shared" si="0"/>
        <v>3680</v>
      </c>
      <c r="I17" s="18"/>
      <c r="J17" s="54" t="s">
        <v>582</v>
      </c>
      <c r="K17" s="146" t="s">
        <v>3040</v>
      </c>
      <c r="L17" s="17"/>
      <c r="M17" s="19">
        <v>44658</v>
      </c>
      <c r="N17" s="16"/>
      <c r="O17" s="17"/>
      <c r="P17" s="19">
        <v>44671</v>
      </c>
      <c r="Q17" s="21">
        <v>44671</v>
      </c>
    </row>
    <row r="18" spans="2:17" s="9" customFormat="1" ht="19.7" customHeight="1">
      <c r="B18" s="16">
        <v>4</v>
      </c>
      <c r="C18" s="16" t="s">
        <v>178</v>
      </c>
      <c r="D18" s="16" t="s">
        <v>178</v>
      </c>
      <c r="E18" s="54" t="s">
        <v>583</v>
      </c>
      <c r="F18" s="17">
        <v>2</v>
      </c>
      <c r="G18" s="52">
        <v>1630</v>
      </c>
      <c r="H18" s="52">
        <f t="shared" si="0"/>
        <v>3260</v>
      </c>
      <c r="I18" s="18"/>
      <c r="J18" s="54" t="s">
        <v>584</v>
      </c>
      <c r="K18" s="146" t="s">
        <v>3040</v>
      </c>
      <c r="L18" s="17"/>
      <c r="M18" s="19">
        <v>44658</v>
      </c>
      <c r="N18" s="16"/>
      <c r="O18" s="17"/>
      <c r="P18" s="19">
        <v>44671</v>
      </c>
      <c r="Q18" s="21">
        <v>44671</v>
      </c>
    </row>
    <row r="19" spans="2:17" s="9" customFormat="1" ht="19.7" customHeight="1">
      <c r="B19" s="16">
        <v>4</v>
      </c>
      <c r="C19" s="16" t="s">
        <v>178</v>
      </c>
      <c r="D19" s="16" t="s">
        <v>178</v>
      </c>
      <c r="E19" s="54" t="s">
        <v>585</v>
      </c>
      <c r="F19" s="17">
        <v>2</v>
      </c>
      <c r="G19" s="52">
        <v>1630</v>
      </c>
      <c r="H19" s="52">
        <f t="shared" si="0"/>
        <v>3260</v>
      </c>
      <c r="I19" s="18"/>
      <c r="J19" s="54" t="s">
        <v>586</v>
      </c>
      <c r="K19" s="146" t="s">
        <v>3040</v>
      </c>
      <c r="L19" s="17"/>
      <c r="M19" s="19">
        <v>44658</v>
      </c>
      <c r="N19" s="16"/>
      <c r="O19" s="17"/>
      <c r="P19" s="19">
        <v>44671</v>
      </c>
      <c r="Q19" s="21">
        <v>44671</v>
      </c>
    </row>
    <row r="20" spans="2:17" s="9" customFormat="1" ht="19.7" customHeight="1">
      <c r="B20" s="16">
        <v>4</v>
      </c>
      <c r="C20" s="16" t="s">
        <v>178</v>
      </c>
      <c r="D20" s="16" t="s">
        <v>178</v>
      </c>
      <c r="E20" s="145" t="s">
        <v>3041</v>
      </c>
      <c r="F20" s="17">
        <v>1</v>
      </c>
      <c r="G20" s="52">
        <v>1320</v>
      </c>
      <c r="H20" s="52">
        <f t="shared" si="0"/>
        <v>1320</v>
      </c>
      <c r="I20" s="18"/>
      <c r="J20" s="54" t="s">
        <v>588</v>
      </c>
      <c r="K20" s="146" t="s">
        <v>3040</v>
      </c>
      <c r="L20" s="17"/>
      <c r="M20" s="19">
        <v>44658</v>
      </c>
      <c r="N20" s="16"/>
      <c r="O20" s="17"/>
      <c r="P20" s="19">
        <v>44671</v>
      </c>
      <c r="Q20" s="21">
        <v>44671</v>
      </c>
    </row>
    <row r="21" spans="2:17" s="205" customFormat="1" ht="19.7" customHeight="1">
      <c r="B21" s="59">
        <v>4</v>
      </c>
      <c r="C21" s="59" t="s">
        <v>589</v>
      </c>
      <c r="D21" s="59"/>
      <c r="E21" s="202" t="s">
        <v>590</v>
      </c>
      <c r="F21" s="207">
        <v>0</v>
      </c>
      <c r="G21" s="203">
        <v>516</v>
      </c>
      <c r="H21" s="203">
        <f t="shared" si="0"/>
        <v>0</v>
      </c>
      <c r="I21" s="61"/>
      <c r="J21" s="50" t="s">
        <v>591</v>
      </c>
      <c r="K21" s="207" t="s">
        <v>592</v>
      </c>
      <c r="L21" s="64"/>
      <c r="M21" s="204"/>
      <c r="N21" s="59"/>
      <c r="O21" s="64"/>
      <c r="P21" s="204"/>
      <c r="Q21" s="206"/>
    </row>
    <row r="22" spans="2:17" s="9" customFormat="1" ht="19.7" customHeight="1">
      <c r="B22" s="16"/>
      <c r="C22" s="16"/>
      <c r="D22" s="16"/>
      <c r="E22" s="145"/>
      <c r="F22" s="17"/>
      <c r="G22" s="52">
        <v>0</v>
      </c>
      <c r="H22" s="52">
        <f>F22*G22</f>
        <v>0</v>
      </c>
      <c r="I22" s="18"/>
      <c r="J22" s="54"/>
      <c r="K22" s="17"/>
      <c r="L22" s="17"/>
      <c r="M22" s="19"/>
      <c r="N22" s="16"/>
      <c r="O22" s="17"/>
      <c r="P22" s="19"/>
      <c r="Q22" s="21"/>
    </row>
    <row r="23" spans="2:17" s="9" customFormat="1" ht="19.7" customHeight="1">
      <c r="B23" s="16">
        <v>4</v>
      </c>
      <c r="C23" s="16" t="s">
        <v>597</v>
      </c>
      <c r="D23" s="16" t="s">
        <v>178</v>
      </c>
      <c r="E23" s="145" t="s">
        <v>3042</v>
      </c>
      <c r="F23" s="17">
        <v>10</v>
      </c>
      <c r="G23" s="52">
        <v>141</v>
      </c>
      <c r="H23" s="52">
        <f t="shared" si="0"/>
        <v>1410</v>
      </c>
      <c r="I23" s="18"/>
      <c r="J23" s="54" t="s">
        <v>3043</v>
      </c>
      <c r="K23" s="146" t="s">
        <v>3040</v>
      </c>
      <c r="L23" s="17"/>
      <c r="M23" s="19">
        <v>44658</v>
      </c>
      <c r="N23" s="16"/>
      <c r="O23" s="17"/>
      <c r="P23" s="19">
        <v>44671</v>
      </c>
      <c r="Q23" s="21">
        <v>44671</v>
      </c>
    </row>
    <row r="24" spans="2:17" s="9" customFormat="1" ht="19.7" customHeight="1">
      <c r="B24" s="16">
        <v>4</v>
      </c>
      <c r="C24" s="16" t="s">
        <v>597</v>
      </c>
      <c r="D24" s="16" t="s">
        <v>178</v>
      </c>
      <c r="E24" s="145" t="s">
        <v>3044</v>
      </c>
      <c r="F24" s="17">
        <v>10</v>
      </c>
      <c r="G24" s="52">
        <v>142</v>
      </c>
      <c r="H24" s="52">
        <f t="shared" si="0"/>
        <v>1420</v>
      </c>
      <c r="I24" s="18"/>
      <c r="J24" s="54" t="s">
        <v>3043</v>
      </c>
      <c r="K24" s="146" t="s">
        <v>3040</v>
      </c>
      <c r="L24" s="17"/>
      <c r="M24" s="19">
        <v>44658</v>
      </c>
      <c r="N24" s="16"/>
      <c r="O24" s="17"/>
      <c r="P24" s="19">
        <v>44671</v>
      </c>
      <c r="Q24" s="21">
        <v>44671</v>
      </c>
    </row>
    <row r="25" spans="2:17" s="9" customFormat="1" ht="19.7" customHeight="1">
      <c r="B25" s="16">
        <v>4</v>
      </c>
      <c r="C25" s="16" t="s">
        <v>597</v>
      </c>
      <c r="D25" s="16" t="s">
        <v>178</v>
      </c>
      <c r="E25" s="145" t="s">
        <v>598</v>
      </c>
      <c r="F25" s="17">
        <v>1</v>
      </c>
      <c r="G25" s="52">
        <v>998</v>
      </c>
      <c r="H25" s="52">
        <f t="shared" si="0"/>
        <v>998</v>
      </c>
      <c r="I25" s="18"/>
      <c r="J25" s="54" t="s">
        <v>599</v>
      </c>
      <c r="K25" s="146" t="s">
        <v>3040</v>
      </c>
      <c r="L25" s="17"/>
      <c r="M25" s="19">
        <v>44658</v>
      </c>
      <c r="N25" s="16"/>
      <c r="O25" s="17"/>
      <c r="P25" s="19">
        <v>44671</v>
      </c>
      <c r="Q25" s="21">
        <v>44671</v>
      </c>
    </row>
    <row r="26" spans="2:17" s="9" customFormat="1" ht="19.7" customHeight="1">
      <c r="B26" s="16">
        <v>4</v>
      </c>
      <c r="C26" s="16" t="s">
        <v>597</v>
      </c>
      <c r="D26" s="16" t="s">
        <v>178</v>
      </c>
      <c r="E26" s="145" t="s">
        <v>600</v>
      </c>
      <c r="F26" s="17">
        <v>1</v>
      </c>
      <c r="G26" s="52">
        <v>758</v>
      </c>
      <c r="H26" s="52">
        <f t="shared" si="0"/>
        <v>758</v>
      </c>
      <c r="I26" s="18"/>
      <c r="J26" s="54" t="s">
        <v>599</v>
      </c>
      <c r="K26" s="146" t="s">
        <v>3040</v>
      </c>
      <c r="L26" s="17"/>
      <c r="M26" s="19">
        <v>44658</v>
      </c>
      <c r="N26" s="16"/>
      <c r="O26" s="17"/>
      <c r="P26" s="19">
        <v>44671</v>
      </c>
      <c r="Q26" s="21">
        <v>44671</v>
      </c>
    </row>
    <row r="27" spans="2:17" s="9" customFormat="1" ht="19.7" customHeight="1">
      <c r="B27" s="16"/>
      <c r="C27" s="16"/>
      <c r="D27" s="16"/>
      <c r="E27" s="145"/>
      <c r="F27" s="17"/>
      <c r="G27" s="52">
        <v>0</v>
      </c>
      <c r="H27" s="52">
        <f t="shared" si="0"/>
        <v>0</v>
      </c>
      <c r="I27" s="18"/>
      <c r="J27" s="54"/>
      <c r="K27" s="62"/>
      <c r="L27" s="17"/>
      <c r="M27" s="19"/>
      <c r="N27" s="16"/>
      <c r="O27" s="17"/>
      <c r="P27" s="19"/>
      <c r="Q27" s="21"/>
    </row>
    <row r="28" spans="2:17" s="9" customFormat="1" ht="19.7" customHeight="1">
      <c r="B28" s="16"/>
      <c r="C28" s="16"/>
      <c r="D28" s="16"/>
      <c r="E28" s="145"/>
      <c r="F28" s="17"/>
      <c r="G28" s="52">
        <v>0</v>
      </c>
      <c r="H28" s="52">
        <f t="shared" si="0"/>
        <v>0</v>
      </c>
      <c r="I28" s="18"/>
      <c r="J28" s="54"/>
      <c r="K28" s="17"/>
      <c r="L28" s="17"/>
      <c r="M28" s="19"/>
      <c r="N28" s="16"/>
      <c r="O28" s="17"/>
      <c r="P28" s="19"/>
      <c r="Q28" s="21"/>
    </row>
    <row r="29" spans="2:17" s="9" customFormat="1" ht="19.7" customHeight="1">
      <c r="B29" s="16"/>
      <c r="C29" s="16"/>
      <c r="D29" s="16"/>
      <c r="E29" s="145"/>
      <c r="F29" s="17"/>
      <c r="G29" s="52">
        <v>0</v>
      </c>
      <c r="H29" s="52">
        <f t="shared" si="0"/>
        <v>0</v>
      </c>
      <c r="I29" s="18"/>
      <c r="J29" s="54"/>
      <c r="K29" s="17"/>
      <c r="L29" s="17"/>
      <c r="M29" s="19"/>
      <c r="N29" s="16"/>
      <c r="O29" s="17"/>
      <c r="P29" s="19"/>
      <c r="Q29" s="21"/>
    </row>
    <row r="30" spans="2:17" s="9" customFormat="1" ht="19.7" customHeight="1">
      <c r="B30" s="16"/>
      <c r="C30" s="16"/>
      <c r="D30" s="16"/>
      <c r="E30" s="145"/>
      <c r="F30" s="17"/>
      <c r="G30" s="52">
        <v>0</v>
      </c>
      <c r="H30" s="52">
        <f t="shared" si="0"/>
        <v>0</v>
      </c>
      <c r="I30" s="18"/>
      <c r="J30" s="54"/>
      <c r="K30" s="17"/>
      <c r="L30" s="17"/>
      <c r="M30" s="19"/>
      <c r="N30" s="16"/>
      <c r="O30" s="17"/>
      <c r="P30" s="19"/>
      <c r="Q30" s="21"/>
    </row>
    <row r="31" spans="2:17">
      <c r="G31" s="11"/>
      <c r="H31" s="11"/>
    </row>
  </sheetData>
  <autoFilter ref="B8:O30" xr:uid="{F416D34D-43E2-41EC-B69A-B88D8FF1844A}"/>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741A9-5819-4991-AE3D-7440A8990594}">
  <dimension ref="B2:Q51"/>
  <sheetViews>
    <sheetView zoomScale="85" zoomScaleNormal="85" workbookViewId="0">
      <pane xSplit="10" ySplit="8" topLeftCell="K9" activePane="bottomRight" state="frozen"/>
      <selection pane="topRight" activeCell="K1" sqref="K1"/>
      <selection pane="bottomLeft" activeCell="A9" sqref="A9"/>
      <selection pane="bottomRight" activeCell="E11" sqref="E11"/>
    </sheetView>
  </sheetViews>
  <sheetFormatPr defaultRowHeight="18.75"/>
  <cols>
    <col min="1" max="1" width="2.625" style="3" customWidth="1"/>
    <col min="2" max="2" width="18.75" style="9" bestFit="1" customWidth="1"/>
    <col min="3" max="3" width="12.75" style="3" bestFit="1" customWidth="1"/>
    <col min="4" max="4" width="11.75" style="3" bestFit="1" customWidth="1"/>
    <col min="5" max="5" width="49.875" style="3" bestFit="1" customWidth="1"/>
    <col min="6" max="6" width="6.25" style="3" customWidth="1"/>
    <col min="7" max="8" width="9.875" style="3" bestFit="1" customWidth="1"/>
    <col min="9" max="9" width="5.75" style="11" customWidth="1"/>
    <col min="10" max="10" width="26.625" style="3" customWidth="1"/>
    <col min="11" max="11" width="11.375" style="3" customWidth="1"/>
    <col min="12" max="12" width="20.625" style="9" customWidth="1"/>
    <col min="13" max="13" width="13.75" style="9" customWidth="1"/>
    <col min="14" max="14" width="7.5" style="3" customWidth="1"/>
    <col min="15" max="15" width="13.25" style="11" customWidth="1"/>
    <col min="16" max="16" width="14.5" style="182" customWidth="1"/>
    <col min="17" max="17" width="15.625" style="13" customWidth="1"/>
    <col min="18" max="256" width="9" style="3"/>
    <col min="257" max="257" width="2.625" style="3" customWidth="1"/>
    <col min="258" max="258" width="18.75" style="3" bestFit="1" customWidth="1"/>
    <col min="259" max="259" width="12.75" style="3" bestFit="1" customWidth="1"/>
    <col min="260" max="260" width="11.7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20.625" style="3" customWidth="1"/>
    <col min="269" max="269" width="13.75" style="3" customWidth="1"/>
    <col min="270" max="270" width="7.5" style="3" customWidth="1"/>
    <col min="271" max="271" width="13.25" style="3" customWidth="1"/>
    <col min="272" max="272" width="14.5" style="3" customWidth="1"/>
    <col min="273" max="273" width="15.625" style="3" customWidth="1"/>
    <col min="274" max="512" width="9" style="3"/>
    <col min="513" max="513" width="2.625" style="3" customWidth="1"/>
    <col min="514" max="514" width="18.75" style="3" bestFit="1" customWidth="1"/>
    <col min="515" max="515" width="12.75" style="3" bestFit="1" customWidth="1"/>
    <col min="516" max="516" width="11.7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20.625" style="3" customWidth="1"/>
    <col min="525" max="525" width="13.75" style="3" customWidth="1"/>
    <col min="526" max="526" width="7.5" style="3" customWidth="1"/>
    <col min="527" max="527" width="13.25" style="3" customWidth="1"/>
    <col min="528" max="528" width="14.5" style="3" customWidth="1"/>
    <col min="529" max="529" width="15.625" style="3" customWidth="1"/>
    <col min="530" max="768" width="9" style="3"/>
    <col min="769" max="769" width="2.625" style="3" customWidth="1"/>
    <col min="770" max="770" width="18.75" style="3" bestFit="1" customWidth="1"/>
    <col min="771" max="771" width="12.75" style="3" bestFit="1" customWidth="1"/>
    <col min="772" max="772" width="11.7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20.625" style="3" customWidth="1"/>
    <col min="781" max="781" width="13.75" style="3" customWidth="1"/>
    <col min="782" max="782" width="7.5" style="3" customWidth="1"/>
    <col min="783" max="783" width="13.25" style="3" customWidth="1"/>
    <col min="784" max="784" width="14.5" style="3" customWidth="1"/>
    <col min="785" max="785" width="15.625" style="3" customWidth="1"/>
    <col min="786" max="1024" width="9" style="3"/>
    <col min="1025" max="1025" width="2.625" style="3" customWidth="1"/>
    <col min="1026" max="1026" width="18.75" style="3" bestFit="1" customWidth="1"/>
    <col min="1027" max="1027" width="12.75" style="3" bestFit="1" customWidth="1"/>
    <col min="1028" max="1028" width="11.7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20.625" style="3" customWidth="1"/>
    <col min="1037" max="1037" width="13.75" style="3" customWidth="1"/>
    <col min="1038" max="1038" width="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8.75" style="3" bestFit="1" customWidth="1"/>
    <col min="1283" max="1283" width="12.75" style="3" bestFit="1" customWidth="1"/>
    <col min="1284" max="1284" width="11.7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20.625" style="3" customWidth="1"/>
    <col min="1293" max="1293" width="13.75" style="3" customWidth="1"/>
    <col min="1294" max="1294" width="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8.75" style="3" bestFit="1" customWidth="1"/>
    <col min="1539" max="1539" width="12.75" style="3" bestFit="1" customWidth="1"/>
    <col min="1540" max="1540" width="11.7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20.625" style="3" customWidth="1"/>
    <col min="1549" max="1549" width="13.75" style="3" customWidth="1"/>
    <col min="1550" max="1550" width="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8.75" style="3" bestFit="1" customWidth="1"/>
    <col min="1795" max="1795" width="12.75" style="3" bestFit="1" customWidth="1"/>
    <col min="1796" max="1796" width="11.7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20.625" style="3" customWidth="1"/>
    <col min="1805" max="1805" width="13.75" style="3" customWidth="1"/>
    <col min="1806" max="1806" width="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8.75" style="3" bestFit="1" customWidth="1"/>
    <col min="2051" max="2051" width="12.75" style="3" bestFit="1" customWidth="1"/>
    <col min="2052" max="2052" width="11.7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20.625" style="3" customWidth="1"/>
    <col min="2061" max="2061" width="13.75" style="3" customWidth="1"/>
    <col min="2062" max="2062" width="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8.75" style="3" bestFit="1" customWidth="1"/>
    <col min="2307" max="2307" width="12.75" style="3" bestFit="1" customWidth="1"/>
    <col min="2308" max="2308" width="11.7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20.625" style="3" customWidth="1"/>
    <col min="2317" max="2317" width="13.75" style="3" customWidth="1"/>
    <col min="2318" max="2318" width="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8.75" style="3" bestFit="1" customWidth="1"/>
    <col min="2563" max="2563" width="12.75" style="3" bestFit="1" customWidth="1"/>
    <col min="2564" max="2564" width="11.7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20.625" style="3" customWidth="1"/>
    <col min="2573" max="2573" width="13.75" style="3" customWidth="1"/>
    <col min="2574" max="2574" width="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8.75" style="3" bestFit="1" customWidth="1"/>
    <col min="2819" max="2819" width="12.75" style="3" bestFit="1" customWidth="1"/>
    <col min="2820" max="2820" width="11.7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20.625" style="3" customWidth="1"/>
    <col min="2829" max="2829" width="13.75" style="3" customWidth="1"/>
    <col min="2830" max="2830" width="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8.75" style="3" bestFit="1" customWidth="1"/>
    <col min="3075" max="3075" width="12.75" style="3" bestFit="1" customWidth="1"/>
    <col min="3076" max="3076" width="11.7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20.625" style="3" customWidth="1"/>
    <col min="3085" max="3085" width="13.75" style="3" customWidth="1"/>
    <col min="3086" max="3086" width="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8.75" style="3" bestFit="1" customWidth="1"/>
    <col min="3331" max="3331" width="12.75" style="3" bestFit="1" customWidth="1"/>
    <col min="3332" max="3332" width="11.7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20.625" style="3" customWidth="1"/>
    <col min="3341" max="3341" width="13.75" style="3" customWidth="1"/>
    <col min="3342" max="3342" width="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8.75" style="3" bestFit="1" customWidth="1"/>
    <col min="3587" max="3587" width="12.75" style="3" bestFit="1" customWidth="1"/>
    <col min="3588" max="3588" width="11.7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20.625" style="3" customWidth="1"/>
    <col min="3597" max="3597" width="13.75" style="3" customWidth="1"/>
    <col min="3598" max="3598" width="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8.75" style="3" bestFit="1" customWidth="1"/>
    <col min="3843" max="3843" width="12.75" style="3" bestFit="1" customWidth="1"/>
    <col min="3844" max="3844" width="11.7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20.625" style="3" customWidth="1"/>
    <col min="3853" max="3853" width="13.75" style="3" customWidth="1"/>
    <col min="3854" max="3854" width="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8.75" style="3" bestFit="1" customWidth="1"/>
    <col min="4099" max="4099" width="12.75" style="3" bestFit="1" customWidth="1"/>
    <col min="4100" max="4100" width="11.7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20.625" style="3" customWidth="1"/>
    <col min="4109" max="4109" width="13.75" style="3" customWidth="1"/>
    <col min="4110" max="4110" width="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8.75" style="3" bestFit="1" customWidth="1"/>
    <col min="4355" max="4355" width="12.75" style="3" bestFit="1" customWidth="1"/>
    <col min="4356" max="4356" width="11.7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20.625" style="3" customWidth="1"/>
    <col min="4365" max="4365" width="13.75" style="3" customWidth="1"/>
    <col min="4366" max="4366" width="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8.75" style="3" bestFit="1" customWidth="1"/>
    <col min="4611" max="4611" width="12.75" style="3" bestFit="1" customWidth="1"/>
    <col min="4612" max="4612" width="11.7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20.625" style="3" customWidth="1"/>
    <col min="4621" max="4621" width="13.75" style="3" customWidth="1"/>
    <col min="4622" max="4622" width="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8.75" style="3" bestFit="1" customWidth="1"/>
    <col min="4867" max="4867" width="12.75" style="3" bestFit="1" customWidth="1"/>
    <col min="4868" max="4868" width="11.7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20.625" style="3" customWidth="1"/>
    <col min="4877" max="4877" width="13.75" style="3" customWidth="1"/>
    <col min="4878" max="4878" width="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8.75" style="3" bestFit="1" customWidth="1"/>
    <col min="5123" max="5123" width="12.75" style="3" bestFit="1" customWidth="1"/>
    <col min="5124" max="5124" width="11.7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20.625" style="3" customWidth="1"/>
    <col min="5133" max="5133" width="13.75" style="3" customWidth="1"/>
    <col min="5134" max="5134" width="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8.75" style="3" bestFit="1" customWidth="1"/>
    <col min="5379" max="5379" width="12.75" style="3" bestFit="1" customWidth="1"/>
    <col min="5380" max="5380" width="11.7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20.625" style="3" customWidth="1"/>
    <col min="5389" max="5389" width="13.75" style="3" customWidth="1"/>
    <col min="5390" max="5390" width="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8.75" style="3" bestFit="1" customWidth="1"/>
    <col min="5635" max="5635" width="12.75" style="3" bestFit="1" customWidth="1"/>
    <col min="5636" max="5636" width="11.7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20.625" style="3" customWidth="1"/>
    <col min="5645" max="5645" width="13.75" style="3" customWidth="1"/>
    <col min="5646" max="5646" width="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8.75" style="3" bestFit="1" customWidth="1"/>
    <col min="5891" max="5891" width="12.75" style="3" bestFit="1" customWidth="1"/>
    <col min="5892" max="5892" width="11.7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20.625" style="3" customWidth="1"/>
    <col min="5901" max="5901" width="13.75" style="3" customWidth="1"/>
    <col min="5902" max="5902" width="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8.75" style="3" bestFit="1" customWidth="1"/>
    <col min="6147" max="6147" width="12.75" style="3" bestFit="1" customWidth="1"/>
    <col min="6148" max="6148" width="11.7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20.625" style="3" customWidth="1"/>
    <col min="6157" max="6157" width="13.75" style="3" customWidth="1"/>
    <col min="6158" max="6158" width="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8.75" style="3" bestFit="1" customWidth="1"/>
    <col min="6403" max="6403" width="12.75" style="3" bestFit="1" customWidth="1"/>
    <col min="6404" max="6404" width="11.7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20.625" style="3" customWidth="1"/>
    <col min="6413" max="6413" width="13.75" style="3" customWidth="1"/>
    <col min="6414" max="6414" width="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8.75" style="3" bestFit="1" customWidth="1"/>
    <col min="6659" max="6659" width="12.75" style="3" bestFit="1" customWidth="1"/>
    <col min="6660" max="6660" width="11.7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20.625" style="3" customWidth="1"/>
    <col min="6669" max="6669" width="13.75" style="3" customWidth="1"/>
    <col min="6670" max="6670" width="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8.75" style="3" bestFit="1" customWidth="1"/>
    <col min="6915" max="6915" width="12.75" style="3" bestFit="1" customWidth="1"/>
    <col min="6916" max="6916" width="11.7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20.625" style="3" customWidth="1"/>
    <col min="6925" max="6925" width="13.75" style="3" customWidth="1"/>
    <col min="6926" max="6926" width="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8.75" style="3" bestFit="1" customWidth="1"/>
    <col min="7171" max="7171" width="12.75" style="3" bestFit="1" customWidth="1"/>
    <col min="7172" max="7172" width="11.7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20.625" style="3" customWidth="1"/>
    <col min="7181" max="7181" width="13.75" style="3" customWidth="1"/>
    <col min="7182" max="7182" width="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8.75" style="3" bestFit="1" customWidth="1"/>
    <col min="7427" max="7427" width="12.75" style="3" bestFit="1" customWidth="1"/>
    <col min="7428" max="7428" width="11.7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20.625" style="3" customWidth="1"/>
    <col min="7437" max="7437" width="13.75" style="3" customWidth="1"/>
    <col min="7438" max="7438" width="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8.75" style="3" bestFit="1" customWidth="1"/>
    <col min="7683" max="7683" width="12.75" style="3" bestFit="1" customWidth="1"/>
    <col min="7684" max="7684" width="11.7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20.625" style="3" customWidth="1"/>
    <col min="7693" max="7693" width="13.75" style="3" customWidth="1"/>
    <col min="7694" max="7694" width="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8.75" style="3" bestFit="1" customWidth="1"/>
    <col min="7939" max="7939" width="12.75" style="3" bestFit="1" customWidth="1"/>
    <col min="7940" max="7940" width="11.7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20.625" style="3" customWidth="1"/>
    <col min="7949" max="7949" width="13.75" style="3" customWidth="1"/>
    <col min="7950" max="7950" width="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8.75" style="3" bestFit="1" customWidth="1"/>
    <col min="8195" max="8195" width="12.75" style="3" bestFit="1" customWidth="1"/>
    <col min="8196" max="8196" width="11.7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20.625" style="3" customWidth="1"/>
    <col min="8205" max="8205" width="13.75" style="3" customWidth="1"/>
    <col min="8206" max="8206" width="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8.75" style="3" bestFit="1" customWidth="1"/>
    <col min="8451" max="8451" width="12.75" style="3" bestFit="1" customWidth="1"/>
    <col min="8452" max="8452" width="11.7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20.625" style="3" customWidth="1"/>
    <col min="8461" max="8461" width="13.75" style="3" customWidth="1"/>
    <col min="8462" max="8462" width="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8.75" style="3" bestFit="1" customWidth="1"/>
    <col min="8707" max="8707" width="12.75" style="3" bestFit="1" customWidth="1"/>
    <col min="8708" max="8708" width="11.7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20.625" style="3" customWidth="1"/>
    <col min="8717" max="8717" width="13.75" style="3" customWidth="1"/>
    <col min="8718" max="8718" width="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8.75" style="3" bestFit="1" customWidth="1"/>
    <col min="8963" max="8963" width="12.75" style="3" bestFit="1" customWidth="1"/>
    <col min="8964" max="8964" width="11.7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20.625" style="3" customWidth="1"/>
    <col min="8973" max="8973" width="13.75" style="3" customWidth="1"/>
    <col min="8974" max="8974" width="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8.75" style="3" bestFit="1" customWidth="1"/>
    <col min="9219" max="9219" width="12.75" style="3" bestFit="1" customWidth="1"/>
    <col min="9220" max="9220" width="11.7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20.625" style="3" customWidth="1"/>
    <col min="9229" max="9229" width="13.75" style="3" customWidth="1"/>
    <col min="9230" max="9230" width="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8.75" style="3" bestFit="1" customWidth="1"/>
    <col min="9475" max="9475" width="12.75" style="3" bestFit="1" customWidth="1"/>
    <col min="9476" max="9476" width="11.7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20.625" style="3" customWidth="1"/>
    <col min="9485" max="9485" width="13.75" style="3" customWidth="1"/>
    <col min="9486" max="9486" width="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8.75" style="3" bestFit="1" customWidth="1"/>
    <col min="9731" max="9731" width="12.75" style="3" bestFit="1" customWidth="1"/>
    <col min="9732" max="9732" width="11.7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20.625" style="3" customWidth="1"/>
    <col min="9741" max="9741" width="13.75" style="3" customWidth="1"/>
    <col min="9742" max="9742" width="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8.75" style="3" bestFit="1" customWidth="1"/>
    <col min="9987" max="9987" width="12.75" style="3" bestFit="1" customWidth="1"/>
    <col min="9988" max="9988" width="11.7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20.625" style="3" customWidth="1"/>
    <col min="9997" max="9997" width="13.75" style="3" customWidth="1"/>
    <col min="9998" max="9998" width="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8.75" style="3" bestFit="1" customWidth="1"/>
    <col min="10243" max="10243" width="12.75" style="3" bestFit="1" customWidth="1"/>
    <col min="10244" max="10244" width="11.7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20.625" style="3" customWidth="1"/>
    <col min="10253" max="10253" width="13.75" style="3" customWidth="1"/>
    <col min="10254" max="10254" width="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8.75" style="3" bestFit="1" customWidth="1"/>
    <col min="10499" max="10499" width="12.75" style="3" bestFit="1" customWidth="1"/>
    <col min="10500" max="10500" width="11.7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20.625" style="3" customWidth="1"/>
    <col min="10509" max="10509" width="13.75" style="3" customWidth="1"/>
    <col min="10510" max="10510" width="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8.75" style="3" bestFit="1" customWidth="1"/>
    <col min="10755" max="10755" width="12.75" style="3" bestFit="1" customWidth="1"/>
    <col min="10756" max="10756" width="11.7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20.625" style="3" customWidth="1"/>
    <col min="10765" max="10765" width="13.75" style="3" customWidth="1"/>
    <col min="10766" max="10766" width="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8.75" style="3" bestFit="1" customWidth="1"/>
    <col min="11011" max="11011" width="12.75" style="3" bestFit="1" customWidth="1"/>
    <col min="11012" max="11012" width="11.7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20.625" style="3" customWidth="1"/>
    <col min="11021" max="11021" width="13.75" style="3" customWidth="1"/>
    <col min="11022" max="11022" width="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8.75" style="3" bestFit="1" customWidth="1"/>
    <col min="11267" max="11267" width="12.75" style="3" bestFit="1" customWidth="1"/>
    <col min="11268" max="11268" width="11.7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20.625" style="3" customWidth="1"/>
    <col min="11277" max="11277" width="13.75" style="3" customWidth="1"/>
    <col min="11278" max="11278" width="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8.75" style="3" bestFit="1" customWidth="1"/>
    <col min="11523" max="11523" width="12.75" style="3" bestFit="1" customWidth="1"/>
    <col min="11524" max="11524" width="11.7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20.625" style="3" customWidth="1"/>
    <col min="11533" max="11533" width="13.75" style="3" customWidth="1"/>
    <col min="11534" max="11534" width="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8.75" style="3" bestFit="1" customWidth="1"/>
    <col min="11779" max="11779" width="12.75" style="3" bestFit="1" customWidth="1"/>
    <col min="11780" max="11780" width="11.7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20.625" style="3" customWidth="1"/>
    <col min="11789" max="11789" width="13.75" style="3" customWidth="1"/>
    <col min="11790" max="11790" width="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8.75" style="3" bestFit="1" customWidth="1"/>
    <col min="12035" max="12035" width="12.75" style="3" bestFit="1" customWidth="1"/>
    <col min="12036" max="12036" width="11.7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20.625" style="3" customWidth="1"/>
    <col min="12045" max="12045" width="13.75" style="3" customWidth="1"/>
    <col min="12046" max="12046" width="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8.75" style="3" bestFit="1" customWidth="1"/>
    <col min="12291" max="12291" width="12.75" style="3" bestFit="1" customWidth="1"/>
    <col min="12292" max="12292" width="11.7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20.625" style="3" customWidth="1"/>
    <col min="12301" max="12301" width="13.75" style="3" customWidth="1"/>
    <col min="12302" max="12302" width="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8.75" style="3" bestFit="1" customWidth="1"/>
    <col min="12547" max="12547" width="12.75" style="3" bestFit="1" customWidth="1"/>
    <col min="12548" max="12548" width="11.7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20.625" style="3" customWidth="1"/>
    <col min="12557" max="12557" width="13.75" style="3" customWidth="1"/>
    <col min="12558" max="12558" width="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8.75" style="3" bestFit="1" customWidth="1"/>
    <col min="12803" max="12803" width="12.75" style="3" bestFit="1" customWidth="1"/>
    <col min="12804" max="12804" width="11.7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20.625" style="3" customWidth="1"/>
    <col min="12813" max="12813" width="13.75" style="3" customWidth="1"/>
    <col min="12814" max="12814" width="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8.75" style="3" bestFit="1" customWidth="1"/>
    <col min="13059" max="13059" width="12.75" style="3" bestFit="1" customWidth="1"/>
    <col min="13060" max="13060" width="11.7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20.625" style="3" customWidth="1"/>
    <col min="13069" max="13069" width="13.75" style="3" customWidth="1"/>
    <col min="13070" max="13070" width="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8.75" style="3" bestFit="1" customWidth="1"/>
    <col min="13315" max="13315" width="12.75" style="3" bestFit="1" customWidth="1"/>
    <col min="13316" max="13316" width="11.7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20.625" style="3" customWidth="1"/>
    <col min="13325" max="13325" width="13.75" style="3" customWidth="1"/>
    <col min="13326" max="13326" width="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8.75" style="3" bestFit="1" customWidth="1"/>
    <col min="13571" max="13571" width="12.75" style="3" bestFit="1" customWidth="1"/>
    <col min="13572" max="13572" width="11.7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20.625" style="3" customWidth="1"/>
    <col min="13581" max="13581" width="13.75" style="3" customWidth="1"/>
    <col min="13582" max="13582" width="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8.75" style="3" bestFit="1" customWidth="1"/>
    <col min="13827" max="13827" width="12.75" style="3" bestFit="1" customWidth="1"/>
    <col min="13828" max="13828" width="11.7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20.625" style="3" customWidth="1"/>
    <col min="13837" max="13837" width="13.75" style="3" customWidth="1"/>
    <col min="13838" max="13838" width="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8.75" style="3" bestFit="1" customWidth="1"/>
    <col min="14083" max="14083" width="12.75" style="3" bestFit="1" customWidth="1"/>
    <col min="14084" max="14084" width="11.7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20.625" style="3" customWidth="1"/>
    <col min="14093" max="14093" width="13.75" style="3" customWidth="1"/>
    <col min="14094" max="14094" width="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8.75" style="3" bestFit="1" customWidth="1"/>
    <col min="14339" max="14339" width="12.75" style="3" bestFit="1" customWidth="1"/>
    <col min="14340" max="14340" width="11.7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20.625" style="3" customWidth="1"/>
    <col min="14349" max="14349" width="13.75" style="3" customWidth="1"/>
    <col min="14350" max="14350" width="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8.75" style="3" bestFit="1" customWidth="1"/>
    <col min="14595" max="14595" width="12.75" style="3" bestFit="1" customWidth="1"/>
    <col min="14596" max="14596" width="11.7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20.625" style="3" customWidth="1"/>
    <col min="14605" max="14605" width="13.75" style="3" customWidth="1"/>
    <col min="14606" max="14606" width="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8.75" style="3" bestFit="1" customWidth="1"/>
    <col min="14851" max="14851" width="12.75" style="3" bestFit="1" customWidth="1"/>
    <col min="14852" max="14852" width="11.7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20.625" style="3" customWidth="1"/>
    <col min="14861" max="14861" width="13.75" style="3" customWidth="1"/>
    <col min="14862" max="14862" width="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8.75" style="3" bestFit="1" customWidth="1"/>
    <col min="15107" max="15107" width="12.75" style="3" bestFit="1" customWidth="1"/>
    <col min="15108" max="15108" width="11.7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20.625" style="3" customWidth="1"/>
    <col min="15117" max="15117" width="13.75" style="3" customWidth="1"/>
    <col min="15118" max="15118" width="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8.75" style="3" bestFit="1" customWidth="1"/>
    <col min="15363" max="15363" width="12.75" style="3" bestFit="1" customWidth="1"/>
    <col min="15364" max="15364" width="11.7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20.625" style="3" customWidth="1"/>
    <col min="15373" max="15373" width="13.75" style="3" customWidth="1"/>
    <col min="15374" max="15374" width="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8.75" style="3" bestFit="1" customWidth="1"/>
    <col min="15619" max="15619" width="12.75" style="3" bestFit="1" customWidth="1"/>
    <col min="15620" max="15620" width="11.7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20.625" style="3" customWidth="1"/>
    <col min="15629" max="15629" width="13.75" style="3" customWidth="1"/>
    <col min="15630" max="15630" width="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8.75" style="3" bestFit="1" customWidth="1"/>
    <col min="15875" max="15875" width="12.75" style="3" bestFit="1" customWidth="1"/>
    <col min="15876" max="15876" width="11.7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20.625" style="3" customWidth="1"/>
    <col min="15885" max="15885" width="13.75" style="3" customWidth="1"/>
    <col min="15886" max="15886" width="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8.75" style="3" bestFit="1" customWidth="1"/>
    <col min="16131" max="16131" width="12.75" style="3" bestFit="1" customWidth="1"/>
    <col min="16132" max="16132" width="11.7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20.625" style="3" customWidth="1"/>
    <col min="16141" max="16141" width="13.75" style="3" customWidth="1"/>
    <col min="16142" max="16142" width="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3045</v>
      </c>
      <c r="G2" s="4" t="s">
        <v>2</v>
      </c>
      <c r="H2" s="5"/>
      <c r="I2" s="6"/>
      <c r="J2" s="125">
        <f>SUM(H:H)</f>
        <v>186428</v>
      </c>
    </row>
    <row r="3" spans="2:17" ht="20.100000000000001" customHeight="1">
      <c r="B3" s="1" t="s">
        <v>3</v>
      </c>
      <c r="C3" s="1"/>
      <c r="D3" s="1"/>
      <c r="E3" s="14" t="s">
        <v>714</v>
      </c>
    </row>
    <row r="4" spans="2:17" ht="20.100000000000001" customHeight="1">
      <c r="B4" s="1" t="s">
        <v>5</v>
      </c>
      <c r="C4" s="1"/>
      <c r="D4" s="1"/>
      <c r="E4" s="14">
        <v>195944</v>
      </c>
    </row>
    <row r="5" spans="2:17" ht="20.100000000000001" customHeight="1">
      <c r="B5" s="1" t="s">
        <v>6</v>
      </c>
      <c r="C5" s="1"/>
      <c r="D5" s="1"/>
      <c r="E5" s="15">
        <v>44692</v>
      </c>
    </row>
    <row r="6" spans="2:17" ht="20.100000000000001" customHeight="1">
      <c r="B6" s="1" t="s">
        <v>8</v>
      </c>
      <c r="C6" s="1"/>
      <c r="D6" s="1"/>
      <c r="E6" s="15">
        <v>44692</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6" t="s">
        <v>20</v>
      </c>
      <c r="N8" s="16" t="s">
        <v>21</v>
      </c>
      <c r="O8" s="17" t="s">
        <v>22</v>
      </c>
      <c r="P8" s="184" t="s">
        <v>23</v>
      </c>
      <c r="Q8" s="21" t="s">
        <v>24</v>
      </c>
    </row>
    <row r="9" spans="2:17" s="9" customFormat="1" ht="19.7" customHeight="1">
      <c r="B9" s="16"/>
      <c r="C9" s="16"/>
      <c r="D9" s="16"/>
      <c r="E9" s="17"/>
      <c r="F9" s="17"/>
      <c r="G9" s="17"/>
      <c r="H9" s="18"/>
      <c r="I9" s="18"/>
      <c r="J9" s="17"/>
      <c r="K9" s="17"/>
      <c r="L9" s="17"/>
      <c r="M9" s="16"/>
      <c r="N9" s="16"/>
      <c r="O9" s="17"/>
      <c r="P9" s="184"/>
      <c r="Q9" s="21"/>
    </row>
    <row r="10" spans="2:17" s="1068" customFormat="1" ht="19.7" customHeight="1">
      <c r="B10" s="1223" t="s">
        <v>3046</v>
      </c>
      <c r="C10" s="1224" t="s">
        <v>3047</v>
      </c>
      <c r="D10" s="1224" t="s">
        <v>3048</v>
      </c>
      <c r="E10" s="499" t="s">
        <v>3049</v>
      </c>
      <c r="F10" s="298">
        <v>2</v>
      </c>
      <c r="G10" s="612">
        <v>9100</v>
      </c>
      <c r="H10" s="501">
        <f>F10*G10</f>
        <v>18200</v>
      </c>
      <c r="I10" s="613"/>
      <c r="J10" s="330" t="s">
        <v>3050</v>
      </c>
      <c r="K10" s="298"/>
      <c r="L10" s="348"/>
      <c r="M10" s="335">
        <v>44663</v>
      </c>
      <c r="N10" s="344"/>
      <c r="O10" s="1225">
        <v>44669</v>
      </c>
      <c r="P10" s="335"/>
      <c r="Q10" s="338">
        <v>44665</v>
      </c>
    </row>
    <row r="11" spans="2:17" s="9" customFormat="1" ht="19.7" customHeight="1">
      <c r="B11" s="521"/>
      <c r="C11" s="16"/>
      <c r="D11" s="16"/>
      <c r="E11" s="146"/>
      <c r="F11" s="17"/>
      <c r="G11" s="295"/>
      <c r="H11" s="18"/>
      <c r="I11" s="18"/>
      <c r="J11" s="17"/>
      <c r="K11" s="17"/>
      <c r="L11" s="17"/>
      <c r="M11" s="16"/>
      <c r="N11" s="16"/>
      <c r="O11" s="847"/>
      <c r="P11" s="184"/>
      <c r="Q11" s="21"/>
    </row>
    <row r="12" spans="2:17" s="120" customFormat="1" ht="19.7" customHeight="1">
      <c r="B12" s="1226" t="s">
        <v>3046</v>
      </c>
      <c r="C12" s="73" t="s">
        <v>808</v>
      </c>
      <c r="D12" s="73" t="s">
        <v>808</v>
      </c>
      <c r="E12" s="91" t="s">
        <v>3051</v>
      </c>
      <c r="F12" s="93">
        <v>2</v>
      </c>
      <c r="G12" s="162">
        <v>59800</v>
      </c>
      <c r="H12" s="156">
        <f>F12*G12</f>
        <v>119600</v>
      </c>
      <c r="I12" s="93"/>
      <c r="J12" s="91" t="s">
        <v>3052</v>
      </c>
      <c r="K12" s="93"/>
      <c r="L12" s="93"/>
      <c r="M12" s="20">
        <v>44663</v>
      </c>
      <c r="N12" s="73"/>
      <c r="O12" s="114">
        <v>44669</v>
      </c>
      <c r="P12" s="20"/>
      <c r="Q12" s="74">
        <v>44671</v>
      </c>
    </row>
    <row r="13" spans="2:17" s="120" customFormat="1" ht="19.7" customHeight="1">
      <c r="B13" s="1227"/>
      <c r="C13" s="73" t="s">
        <v>808</v>
      </c>
      <c r="D13" s="73" t="s">
        <v>808</v>
      </c>
      <c r="E13" s="91" t="s">
        <v>3053</v>
      </c>
      <c r="F13" s="93">
        <v>2</v>
      </c>
      <c r="G13" s="162">
        <v>2600</v>
      </c>
      <c r="H13" s="156">
        <f>F13*G13</f>
        <v>5200</v>
      </c>
      <c r="I13" s="93"/>
      <c r="J13" s="91" t="s">
        <v>3054</v>
      </c>
      <c r="K13" s="93"/>
      <c r="L13" s="93"/>
      <c r="M13" s="20">
        <v>44663</v>
      </c>
      <c r="N13" s="73"/>
      <c r="O13" s="114">
        <v>44669</v>
      </c>
      <c r="P13" s="20"/>
      <c r="Q13" s="74">
        <v>44671</v>
      </c>
    </row>
    <row r="14" spans="2:17" s="120" customFormat="1" ht="19.7" customHeight="1">
      <c r="B14" s="1227"/>
      <c r="C14" s="73" t="s">
        <v>808</v>
      </c>
      <c r="D14" s="73" t="s">
        <v>808</v>
      </c>
      <c r="E14" s="91" t="s">
        <v>3055</v>
      </c>
      <c r="F14" s="93">
        <v>2</v>
      </c>
      <c r="G14" s="162">
        <v>1500</v>
      </c>
      <c r="H14" s="156">
        <f>F14*G14</f>
        <v>3000</v>
      </c>
      <c r="I14" s="93"/>
      <c r="J14" s="91" t="s">
        <v>3056</v>
      </c>
      <c r="K14" s="93"/>
      <c r="L14" s="93"/>
      <c r="M14" s="20">
        <v>44663</v>
      </c>
      <c r="N14" s="73"/>
      <c r="O14" s="114">
        <v>44669</v>
      </c>
      <c r="P14" s="20"/>
      <c r="Q14" s="74">
        <v>44671</v>
      </c>
    </row>
    <row r="15" spans="2:17" s="120" customFormat="1" ht="19.7" customHeight="1">
      <c r="B15" s="1228"/>
      <c r="C15" s="73" t="s">
        <v>808</v>
      </c>
      <c r="D15" s="73" t="s">
        <v>808</v>
      </c>
      <c r="E15" s="72" t="s">
        <v>3057</v>
      </c>
      <c r="F15" s="93">
        <v>-1</v>
      </c>
      <c r="G15" s="162">
        <v>6450</v>
      </c>
      <c r="H15" s="156">
        <f>F15*G15</f>
        <v>-6450</v>
      </c>
      <c r="I15" s="90"/>
      <c r="J15" s="91"/>
      <c r="K15" s="93"/>
      <c r="L15" s="93"/>
      <c r="M15" s="20">
        <v>44663</v>
      </c>
      <c r="N15" s="73"/>
      <c r="O15" s="114">
        <v>44669</v>
      </c>
      <c r="P15" s="20"/>
      <c r="Q15" s="74">
        <v>44671</v>
      </c>
    </row>
    <row r="16" spans="2:17" s="9" customFormat="1" ht="19.7" customHeight="1">
      <c r="B16" s="16"/>
      <c r="C16" s="16"/>
      <c r="D16" s="16"/>
      <c r="E16" s="17"/>
      <c r="F16" s="17"/>
      <c r="G16" s="17"/>
      <c r="H16" s="18"/>
      <c r="I16" s="18"/>
      <c r="J16" s="17"/>
      <c r="K16" s="17"/>
      <c r="L16" s="17"/>
      <c r="M16" s="16"/>
      <c r="N16" s="16"/>
      <c r="O16" s="17"/>
      <c r="P16" s="184"/>
      <c r="Q16" s="21"/>
    </row>
    <row r="17" spans="2:17" ht="19.7" customHeight="1">
      <c r="B17" s="16"/>
      <c r="C17" s="163" t="s">
        <v>178</v>
      </c>
      <c r="D17" s="163" t="s">
        <v>178</v>
      </c>
      <c r="E17" s="145" t="s">
        <v>3058</v>
      </c>
      <c r="F17" s="17">
        <v>2</v>
      </c>
      <c r="G17" s="290">
        <v>2189</v>
      </c>
      <c r="H17" s="278">
        <f t="shared" ref="H17:H51" si="0">F17*G17</f>
        <v>4378</v>
      </c>
      <c r="I17" s="18"/>
      <c r="J17" s="54" t="s">
        <v>3059</v>
      </c>
      <c r="K17" s="17"/>
      <c r="L17" s="17"/>
      <c r="M17" s="19">
        <v>44663</v>
      </c>
      <c r="N17" s="16" t="s">
        <v>648</v>
      </c>
      <c r="O17" s="56">
        <v>44669</v>
      </c>
      <c r="P17" s="19"/>
      <c r="Q17" s="21">
        <v>44669</v>
      </c>
    </row>
    <row r="18" spans="2:17" ht="19.7" customHeight="1">
      <c r="B18" s="16"/>
      <c r="C18" s="163" t="s">
        <v>178</v>
      </c>
      <c r="D18" s="163" t="s">
        <v>178</v>
      </c>
      <c r="E18" s="145" t="s">
        <v>3060</v>
      </c>
      <c r="F18" s="17">
        <v>2</v>
      </c>
      <c r="G18" s="290">
        <v>410</v>
      </c>
      <c r="H18" s="278">
        <f t="shared" si="0"/>
        <v>820</v>
      </c>
      <c r="I18" s="18"/>
      <c r="J18" s="54" t="s">
        <v>3061</v>
      </c>
      <c r="K18" s="17"/>
      <c r="L18" s="17"/>
      <c r="M18" s="19">
        <v>44663</v>
      </c>
      <c r="N18" s="16" t="s">
        <v>648</v>
      </c>
      <c r="O18" s="56">
        <v>44669</v>
      </c>
      <c r="P18" s="19"/>
      <c r="Q18" s="21">
        <v>44669</v>
      </c>
    </row>
    <row r="19" spans="2:17" ht="19.7" customHeight="1">
      <c r="B19" s="16"/>
      <c r="C19" s="163" t="s">
        <v>178</v>
      </c>
      <c r="D19" s="163" t="s">
        <v>178</v>
      </c>
      <c r="E19" s="145" t="s">
        <v>3062</v>
      </c>
      <c r="F19" s="17">
        <v>2</v>
      </c>
      <c r="G19" s="290">
        <v>1810</v>
      </c>
      <c r="H19" s="278">
        <f t="shared" si="0"/>
        <v>3620</v>
      </c>
      <c r="I19" s="18"/>
      <c r="J19" s="54"/>
      <c r="K19" s="17"/>
      <c r="L19" s="17"/>
      <c r="M19" s="19">
        <v>44663</v>
      </c>
      <c r="N19" s="16" t="s">
        <v>648</v>
      </c>
      <c r="O19" s="56">
        <v>44669</v>
      </c>
      <c r="P19" s="19"/>
      <c r="Q19" s="21">
        <v>44669</v>
      </c>
    </row>
    <row r="20" spans="2:17" ht="19.7" customHeight="1">
      <c r="B20" s="16"/>
      <c r="C20" s="163" t="s">
        <v>178</v>
      </c>
      <c r="D20" s="163" t="s">
        <v>178</v>
      </c>
      <c r="E20" s="145" t="s">
        <v>3063</v>
      </c>
      <c r="F20" s="17">
        <v>2</v>
      </c>
      <c r="G20" s="290">
        <v>960</v>
      </c>
      <c r="H20" s="278">
        <f t="shared" si="0"/>
        <v>1920</v>
      </c>
      <c r="I20" s="18"/>
      <c r="J20" s="54"/>
      <c r="K20" s="17"/>
      <c r="L20" s="17"/>
      <c r="M20" s="19">
        <v>44663</v>
      </c>
      <c r="N20" s="16" t="s">
        <v>648</v>
      </c>
      <c r="O20" s="56">
        <v>44669</v>
      </c>
      <c r="P20" s="19"/>
      <c r="Q20" s="21">
        <v>44669</v>
      </c>
    </row>
    <row r="21" spans="2:17" ht="19.7" customHeight="1">
      <c r="B21" s="16"/>
      <c r="C21" s="163" t="s">
        <v>178</v>
      </c>
      <c r="D21" s="163" t="s">
        <v>178</v>
      </c>
      <c r="E21" s="145" t="s">
        <v>3064</v>
      </c>
      <c r="F21" s="17">
        <v>2</v>
      </c>
      <c r="G21" s="290">
        <v>1180</v>
      </c>
      <c r="H21" s="278">
        <f t="shared" si="0"/>
        <v>2360</v>
      </c>
      <c r="I21" s="18"/>
      <c r="J21" s="54" t="s">
        <v>3065</v>
      </c>
      <c r="K21" s="17"/>
      <c r="L21" s="17"/>
      <c r="M21" s="19">
        <v>44663</v>
      </c>
      <c r="N21" s="16" t="s">
        <v>648</v>
      </c>
      <c r="O21" s="56">
        <v>44669</v>
      </c>
      <c r="P21" s="19"/>
      <c r="Q21" s="21">
        <v>44669</v>
      </c>
    </row>
    <row r="22" spans="2:17" ht="19.7" customHeight="1">
      <c r="B22" s="16"/>
      <c r="C22" s="163" t="s">
        <v>178</v>
      </c>
      <c r="D22" s="163" t="s">
        <v>178</v>
      </c>
      <c r="E22" s="145" t="s">
        <v>3066</v>
      </c>
      <c r="F22" s="17">
        <v>2</v>
      </c>
      <c r="G22" s="290">
        <v>1640</v>
      </c>
      <c r="H22" s="278">
        <f t="shared" si="0"/>
        <v>3280</v>
      </c>
      <c r="I22" s="18"/>
      <c r="J22" s="54" t="s">
        <v>3067</v>
      </c>
      <c r="K22" s="17"/>
      <c r="L22" s="17"/>
      <c r="M22" s="19">
        <v>44663</v>
      </c>
      <c r="N22" s="16" t="s">
        <v>648</v>
      </c>
      <c r="O22" s="56">
        <v>44669</v>
      </c>
      <c r="P22" s="19"/>
      <c r="Q22" s="21">
        <v>44669</v>
      </c>
    </row>
    <row r="23" spans="2:17" ht="19.7" customHeight="1">
      <c r="B23" s="16"/>
      <c r="C23" s="163" t="s">
        <v>178</v>
      </c>
      <c r="D23" s="163" t="s">
        <v>178</v>
      </c>
      <c r="E23" s="145" t="s">
        <v>3068</v>
      </c>
      <c r="F23" s="17">
        <v>2</v>
      </c>
      <c r="G23" s="290">
        <v>680</v>
      </c>
      <c r="H23" s="278">
        <f t="shared" si="0"/>
        <v>1360</v>
      </c>
      <c r="I23" s="18"/>
      <c r="J23" s="54" t="s">
        <v>1484</v>
      </c>
      <c r="K23" s="17"/>
      <c r="L23" s="17"/>
      <c r="M23" s="19">
        <v>44663</v>
      </c>
      <c r="N23" s="16" t="s">
        <v>648</v>
      </c>
      <c r="O23" s="56">
        <v>44669</v>
      </c>
      <c r="P23" s="19"/>
      <c r="Q23" s="21">
        <v>44669</v>
      </c>
    </row>
    <row r="24" spans="2:17" ht="19.7" customHeight="1">
      <c r="B24" s="16"/>
      <c r="C24" s="163" t="s">
        <v>178</v>
      </c>
      <c r="D24" s="163" t="s">
        <v>178</v>
      </c>
      <c r="E24" s="145" t="s">
        <v>3069</v>
      </c>
      <c r="F24" s="17">
        <v>2</v>
      </c>
      <c r="G24" s="290">
        <v>720</v>
      </c>
      <c r="H24" s="278">
        <f t="shared" si="0"/>
        <v>1440</v>
      </c>
      <c r="I24" s="18"/>
      <c r="J24" s="54" t="s">
        <v>1484</v>
      </c>
      <c r="K24" s="17"/>
      <c r="L24" s="17"/>
      <c r="M24" s="19">
        <v>44663</v>
      </c>
      <c r="N24" s="16" t="s">
        <v>648</v>
      </c>
      <c r="O24" s="56">
        <v>44669</v>
      </c>
      <c r="P24" s="19"/>
      <c r="Q24" s="21">
        <v>44669</v>
      </c>
    </row>
    <row r="25" spans="2:17" ht="19.7" customHeight="1">
      <c r="B25" s="16"/>
      <c r="C25" s="163" t="s">
        <v>178</v>
      </c>
      <c r="D25" s="163" t="s">
        <v>178</v>
      </c>
      <c r="E25" s="145" t="s">
        <v>3070</v>
      </c>
      <c r="F25" s="17">
        <v>2</v>
      </c>
      <c r="G25" s="290">
        <v>760</v>
      </c>
      <c r="H25" s="278">
        <f t="shared" si="0"/>
        <v>1520</v>
      </c>
      <c r="I25" s="18"/>
      <c r="J25" s="54" t="s">
        <v>1484</v>
      </c>
      <c r="K25" s="17"/>
      <c r="L25" s="17"/>
      <c r="M25" s="19">
        <v>44663</v>
      </c>
      <c r="N25" s="16" t="s">
        <v>648</v>
      </c>
      <c r="O25" s="56">
        <v>44669</v>
      </c>
      <c r="P25" s="19"/>
      <c r="Q25" s="21">
        <v>44669</v>
      </c>
    </row>
    <row r="26" spans="2:17" ht="19.7" customHeight="1">
      <c r="B26" s="16"/>
      <c r="C26" s="163" t="s">
        <v>178</v>
      </c>
      <c r="D26" s="163" t="s">
        <v>178</v>
      </c>
      <c r="E26" s="145" t="s">
        <v>3071</v>
      </c>
      <c r="F26" s="17">
        <v>2</v>
      </c>
      <c r="G26" s="290">
        <v>2850</v>
      </c>
      <c r="H26" s="278">
        <f t="shared" si="0"/>
        <v>5700</v>
      </c>
      <c r="I26" s="18"/>
      <c r="J26" s="54" t="s">
        <v>3072</v>
      </c>
      <c r="K26" s="17"/>
      <c r="L26" s="17"/>
      <c r="M26" s="19">
        <v>44663</v>
      </c>
      <c r="N26" s="16" t="s">
        <v>648</v>
      </c>
      <c r="O26" s="56">
        <v>44669</v>
      </c>
      <c r="P26" s="19"/>
      <c r="Q26" s="21">
        <v>44669</v>
      </c>
    </row>
    <row r="27" spans="2:17" ht="19.7" customHeight="1">
      <c r="B27" s="16"/>
      <c r="C27" s="163" t="s">
        <v>178</v>
      </c>
      <c r="D27" s="163" t="s">
        <v>178</v>
      </c>
      <c r="E27" s="145" t="s">
        <v>3073</v>
      </c>
      <c r="F27" s="17">
        <v>2</v>
      </c>
      <c r="G27" s="290">
        <v>1540</v>
      </c>
      <c r="H27" s="278">
        <f t="shared" si="0"/>
        <v>3080</v>
      </c>
      <c r="I27" s="18"/>
      <c r="J27" s="54" t="s">
        <v>1484</v>
      </c>
      <c r="K27" s="17"/>
      <c r="L27" s="17"/>
      <c r="M27" s="19">
        <v>44663</v>
      </c>
      <c r="N27" s="16" t="s">
        <v>648</v>
      </c>
      <c r="O27" s="56">
        <v>44669</v>
      </c>
      <c r="P27" s="56"/>
      <c r="Q27" s="21">
        <v>44669</v>
      </c>
    </row>
    <row r="28" spans="2:17" ht="19.7" customHeight="1">
      <c r="B28" s="16"/>
      <c r="C28" s="163" t="s">
        <v>178</v>
      </c>
      <c r="D28" s="163" t="s">
        <v>178</v>
      </c>
      <c r="E28" s="3" t="s">
        <v>3074</v>
      </c>
      <c r="F28" s="17">
        <v>2</v>
      </c>
      <c r="G28" s="290">
        <v>7130</v>
      </c>
      <c r="H28" s="278">
        <f t="shared" si="0"/>
        <v>14260</v>
      </c>
      <c r="I28" s="18"/>
      <c r="J28" s="54" t="s">
        <v>3075</v>
      </c>
      <c r="K28" s="17"/>
      <c r="L28" s="17"/>
      <c r="M28" s="19">
        <v>44663</v>
      </c>
      <c r="N28" s="16" t="s">
        <v>648</v>
      </c>
      <c r="O28" s="56">
        <v>44669</v>
      </c>
      <c r="P28" s="19"/>
      <c r="Q28" s="21">
        <v>44669</v>
      </c>
    </row>
    <row r="29" spans="2:17" ht="19.7" customHeight="1">
      <c r="B29" s="16"/>
      <c r="C29" s="163" t="s">
        <v>178</v>
      </c>
      <c r="D29" s="163" t="s">
        <v>178</v>
      </c>
      <c r="E29" s="145" t="s">
        <v>3076</v>
      </c>
      <c r="F29" s="17">
        <v>4</v>
      </c>
      <c r="G29" s="290">
        <v>580</v>
      </c>
      <c r="H29" s="278">
        <f t="shared" si="0"/>
        <v>2320</v>
      </c>
      <c r="I29" s="18"/>
      <c r="J29" s="54" t="s">
        <v>3077</v>
      </c>
      <c r="K29" s="17"/>
      <c r="L29" s="17"/>
      <c r="M29" s="19">
        <v>44663</v>
      </c>
      <c r="N29" s="16" t="s">
        <v>648</v>
      </c>
      <c r="O29" s="56">
        <v>44669</v>
      </c>
      <c r="P29" s="19"/>
      <c r="Q29" s="21">
        <v>44669</v>
      </c>
    </row>
    <row r="30" spans="2:17" ht="19.7" customHeight="1">
      <c r="B30" s="16"/>
      <c r="C30" s="986"/>
      <c r="D30" s="986"/>
      <c r="E30" s="145"/>
      <c r="F30" s="17"/>
      <c r="G30" s="290"/>
      <c r="H30" s="156">
        <f t="shared" si="0"/>
        <v>0</v>
      </c>
      <c r="I30" s="18"/>
      <c r="J30" s="54"/>
      <c r="K30" s="17"/>
      <c r="L30" s="17"/>
      <c r="M30" s="19"/>
      <c r="N30" s="16"/>
      <c r="O30" s="17"/>
      <c r="P30" s="19"/>
      <c r="Q30" s="21"/>
    </row>
    <row r="31" spans="2:17" s="120" customFormat="1" ht="19.7" customHeight="1">
      <c r="B31" s="73" t="s">
        <v>3078</v>
      </c>
      <c r="C31" s="986" t="s">
        <v>178</v>
      </c>
      <c r="D31" s="986" t="s">
        <v>178</v>
      </c>
      <c r="E31" s="88" t="s">
        <v>3060</v>
      </c>
      <c r="F31" s="93">
        <v>2</v>
      </c>
      <c r="G31" s="162">
        <v>410</v>
      </c>
      <c r="H31" s="156">
        <f t="shared" si="0"/>
        <v>820</v>
      </c>
      <c r="I31" s="90"/>
      <c r="J31" s="91" t="s">
        <v>3079</v>
      </c>
      <c r="K31" s="93"/>
      <c r="L31" s="93"/>
      <c r="M31" s="20">
        <v>44677</v>
      </c>
      <c r="N31" s="73" t="s">
        <v>648</v>
      </c>
      <c r="O31" s="57">
        <v>44678</v>
      </c>
      <c r="P31" s="20"/>
      <c r="Q31" s="74">
        <v>44678</v>
      </c>
    </row>
    <row r="32" spans="2:17" ht="19.7" customHeight="1">
      <c r="B32" s="16"/>
      <c r="C32" s="986"/>
      <c r="D32" s="986"/>
      <c r="E32" s="145"/>
      <c r="F32" s="17"/>
      <c r="G32" s="290"/>
      <c r="H32" s="156">
        <f t="shared" si="0"/>
        <v>0</v>
      </c>
      <c r="I32" s="18"/>
      <c r="J32" s="54"/>
      <c r="K32" s="17"/>
      <c r="L32" s="17"/>
      <c r="M32" s="19"/>
      <c r="N32" s="16"/>
      <c r="O32" s="17"/>
      <c r="P32" s="19"/>
      <c r="Q32" s="21"/>
    </row>
    <row r="33" spans="2:17" ht="19.7" customHeight="1">
      <c r="B33" s="16"/>
      <c r="C33" s="986"/>
      <c r="D33" s="986"/>
      <c r="E33" s="145"/>
      <c r="F33" s="17"/>
      <c r="G33" s="290"/>
      <c r="H33" s="156">
        <f t="shared" si="0"/>
        <v>0</v>
      </c>
      <c r="I33" s="18"/>
      <c r="J33" s="54"/>
      <c r="K33" s="17"/>
      <c r="L33" s="17"/>
      <c r="M33" s="19"/>
      <c r="N33" s="16"/>
      <c r="O33" s="17"/>
      <c r="P33" s="19"/>
      <c r="Q33" s="21"/>
    </row>
    <row r="34" spans="2:17" ht="19.7" customHeight="1">
      <c r="B34" s="16"/>
      <c r="C34" s="986"/>
      <c r="D34" s="986"/>
      <c r="E34" s="145"/>
      <c r="F34" s="17"/>
      <c r="G34" s="290"/>
      <c r="H34" s="156">
        <f t="shared" si="0"/>
        <v>0</v>
      </c>
      <c r="I34" s="18"/>
      <c r="J34" s="54"/>
      <c r="K34" s="17"/>
      <c r="L34" s="17"/>
      <c r="M34" s="19"/>
      <c r="N34" s="16"/>
      <c r="O34" s="17"/>
      <c r="P34" s="19"/>
      <c r="Q34" s="21"/>
    </row>
    <row r="35" spans="2:17" ht="19.7" customHeight="1">
      <c r="B35" s="16"/>
      <c r="C35" s="986"/>
      <c r="D35" s="986"/>
      <c r="E35" s="145"/>
      <c r="F35" s="17"/>
      <c r="G35" s="290"/>
      <c r="H35" s="156">
        <f t="shared" si="0"/>
        <v>0</v>
      </c>
      <c r="I35" s="18"/>
      <c r="J35" s="54"/>
      <c r="K35" s="17"/>
      <c r="L35" s="17"/>
      <c r="M35" s="19"/>
      <c r="N35" s="16"/>
      <c r="O35" s="17"/>
      <c r="P35" s="19"/>
      <c r="Q35" s="21"/>
    </row>
    <row r="36" spans="2:17" ht="19.7" customHeight="1">
      <c r="B36" s="16"/>
      <c r="C36" s="986"/>
      <c r="D36" s="986"/>
      <c r="E36" s="145"/>
      <c r="F36" s="17"/>
      <c r="G36" s="290"/>
      <c r="H36" s="156">
        <f t="shared" si="0"/>
        <v>0</v>
      </c>
      <c r="I36" s="18"/>
      <c r="J36" s="54"/>
      <c r="K36" s="17"/>
      <c r="L36" s="17"/>
      <c r="M36" s="19"/>
      <c r="N36" s="16"/>
      <c r="O36" s="17"/>
      <c r="P36" s="19"/>
      <c r="Q36" s="21"/>
    </row>
    <row r="37" spans="2:17" ht="19.7" customHeight="1">
      <c r="B37" s="16"/>
      <c r="C37" s="986"/>
      <c r="D37" s="986"/>
      <c r="E37" s="145"/>
      <c r="F37" s="17"/>
      <c r="G37" s="290"/>
      <c r="H37" s="156">
        <f t="shared" si="0"/>
        <v>0</v>
      </c>
      <c r="I37" s="18"/>
      <c r="J37" s="54"/>
      <c r="K37" s="17"/>
      <c r="L37" s="17"/>
      <c r="M37" s="19"/>
      <c r="N37" s="16"/>
      <c r="O37" s="17"/>
      <c r="P37" s="19"/>
      <c r="Q37" s="21"/>
    </row>
    <row r="38" spans="2:17" ht="19.7" customHeight="1">
      <c r="B38" s="16"/>
      <c r="C38" s="986"/>
      <c r="D38" s="986"/>
      <c r="E38" s="145"/>
      <c r="F38" s="17"/>
      <c r="G38" s="290"/>
      <c r="H38" s="156">
        <f t="shared" si="0"/>
        <v>0</v>
      </c>
      <c r="I38" s="18"/>
      <c r="J38" s="54"/>
      <c r="K38" s="17"/>
      <c r="L38" s="17"/>
      <c r="M38" s="19"/>
      <c r="N38" s="16"/>
      <c r="O38" s="17"/>
      <c r="P38" s="19"/>
      <c r="Q38" s="21"/>
    </row>
    <row r="39" spans="2:17" ht="19.7" customHeight="1">
      <c r="B39" s="16"/>
      <c r="C39" s="986"/>
      <c r="D39" s="986"/>
      <c r="E39" s="145"/>
      <c r="F39" s="17"/>
      <c r="G39" s="290"/>
      <c r="H39" s="156">
        <f t="shared" si="0"/>
        <v>0</v>
      </c>
      <c r="I39" s="18"/>
      <c r="J39" s="54"/>
      <c r="K39" s="17"/>
      <c r="L39" s="17"/>
      <c r="M39" s="19"/>
      <c r="N39" s="16"/>
      <c r="O39" s="17"/>
      <c r="P39" s="19"/>
      <c r="Q39" s="21"/>
    </row>
    <row r="40" spans="2:17" ht="19.7" customHeight="1">
      <c r="B40" s="16"/>
      <c r="C40" s="986"/>
      <c r="D40" s="986"/>
      <c r="E40" s="145"/>
      <c r="F40" s="17"/>
      <c r="G40" s="290"/>
      <c r="H40" s="156">
        <f t="shared" si="0"/>
        <v>0</v>
      </c>
      <c r="I40" s="18"/>
      <c r="J40" s="54"/>
      <c r="K40" s="17"/>
      <c r="L40" s="17"/>
      <c r="M40" s="19"/>
      <c r="N40" s="16"/>
      <c r="O40" s="17"/>
      <c r="P40" s="19"/>
      <c r="Q40" s="21"/>
    </row>
    <row r="41" spans="2:17" ht="19.7" customHeight="1">
      <c r="B41" s="16"/>
      <c r="C41" s="986"/>
      <c r="D41" s="986"/>
      <c r="E41" s="145"/>
      <c r="F41" s="17"/>
      <c r="G41" s="290"/>
      <c r="H41" s="156">
        <f t="shared" si="0"/>
        <v>0</v>
      </c>
      <c r="I41" s="18"/>
      <c r="J41" s="54"/>
      <c r="K41" s="17"/>
      <c r="L41" s="17"/>
      <c r="M41" s="19"/>
      <c r="N41" s="16"/>
      <c r="O41" s="17"/>
      <c r="P41" s="19"/>
      <c r="Q41" s="21"/>
    </row>
    <row r="42" spans="2:17" ht="19.7" customHeight="1">
      <c r="B42" s="16"/>
      <c r="C42" s="986"/>
      <c r="D42" s="986"/>
      <c r="E42" s="145"/>
      <c r="F42" s="17"/>
      <c r="G42" s="290"/>
      <c r="H42" s="156">
        <f t="shared" si="0"/>
        <v>0</v>
      </c>
      <c r="I42" s="18"/>
      <c r="J42" s="54"/>
      <c r="K42" s="17"/>
      <c r="L42" s="17"/>
      <c r="M42" s="19"/>
      <c r="N42" s="16"/>
      <c r="O42" s="17"/>
      <c r="P42" s="19"/>
      <c r="Q42" s="21"/>
    </row>
    <row r="43" spans="2:17" ht="19.7" customHeight="1">
      <c r="B43" s="16"/>
      <c r="C43" s="986"/>
      <c r="D43" s="986"/>
      <c r="E43" s="145"/>
      <c r="F43" s="17"/>
      <c r="G43" s="290"/>
      <c r="H43" s="156">
        <f t="shared" si="0"/>
        <v>0</v>
      </c>
      <c r="I43" s="18"/>
      <c r="J43" s="54"/>
      <c r="K43" s="17"/>
      <c r="L43" s="17"/>
      <c r="M43" s="19"/>
      <c r="N43" s="16"/>
      <c r="O43" s="17"/>
      <c r="P43" s="19"/>
      <c r="Q43" s="21"/>
    </row>
    <row r="44" spans="2:17" ht="19.7" customHeight="1">
      <c r="B44" s="16"/>
      <c r="C44" s="986"/>
      <c r="D44" s="986"/>
      <c r="E44" s="145"/>
      <c r="F44" s="17"/>
      <c r="G44" s="290"/>
      <c r="H44" s="156">
        <f t="shared" si="0"/>
        <v>0</v>
      </c>
      <c r="I44" s="18"/>
      <c r="J44" s="54"/>
      <c r="K44" s="17"/>
      <c r="L44" s="17"/>
      <c r="M44" s="19"/>
      <c r="N44" s="16"/>
      <c r="O44" s="17"/>
      <c r="P44" s="19"/>
      <c r="Q44" s="21"/>
    </row>
    <row r="45" spans="2:17" ht="19.7" customHeight="1">
      <c r="B45" s="16"/>
      <c r="C45" s="986"/>
      <c r="D45" s="986"/>
      <c r="E45" s="145"/>
      <c r="F45" s="17"/>
      <c r="G45" s="290"/>
      <c r="H45" s="156">
        <f t="shared" si="0"/>
        <v>0</v>
      </c>
      <c r="I45" s="18"/>
      <c r="J45" s="54"/>
      <c r="K45" s="17"/>
      <c r="L45" s="17"/>
      <c r="M45" s="19"/>
      <c r="N45" s="16"/>
      <c r="O45" s="17"/>
      <c r="P45" s="19"/>
      <c r="Q45" s="21"/>
    </row>
    <row r="46" spans="2:17" ht="19.7" customHeight="1">
      <c r="B46" s="16"/>
      <c r="C46" s="986"/>
      <c r="D46" s="986"/>
      <c r="E46" s="145"/>
      <c r="F46" s="17"/>
      <c r="G46" s="290"/>
      <c r="H46" s="156">
        <f t="shared" si="0"/>
        <v>0</v>
      </c>
      <c r="I46" s="18"/>
      <c r="J46" s="54"/>
      <c r="K46" s="17"/>
      <c r="L46" s="17"/>
      <c r="M46" s="19"/>
      <c r="N46" s="16"/>
      <c r="O46" s="17"/>
      <c r="P46" s="19"/>
      <c r="Q46" s="21"/>
    </row>
    <row r="47" spans="2:17" ht="19.7" customHeight="1">
      <c r="B47" s="16"/>
      <c r="C47" s="986"/>
      <c r="D47" s="986"/>
      <c r="E47" s="145"/>
      <c r="F47" s="17"/>
      <c r="G47" s="290"/>
      <c r="H47" s="156">
        <f t="shared" si="0"/>
        <v>0</v>
      </c>
      <c r="I47" s="18"/>
      <c r="J47" s="54"/>
      <c r="K47" s="17"/>
      <c r="L47" s="17"/>
      <c r="M47" s="19"/>
      <c r="N47" s="16"/>
      <c r="O47" s="17"/>
      <c r="P47" s="19"/>
      <c r="Q47" s="21"/>
    </row>
    <row r="48" spans="2:17" ht="19.7" customHeight="1">
      <c r="B48" s="16"/>
      <c r="C48" s="986"/>
      <c r="D48" s="986"/>
      <c r="E48" s="145"/>
      <c r="F48" s="17"/>
      <c r="G48" s="290"/>
      <c r="H48" s="156">
        <f t="shared" si="0"/>
        <v>0</v>
      </c>
      <c r="I48" s="18"/>
      <c r="J48" s="54"/>
      <c r="K48" s="17"/>
      <c r="L48" s="17"/>
      <c r="M48" s="19"/>
      <c r="N48" s="16"/>
      <c r="O48" s="17"/>
      <c r="P48" s="19"/>
      <c r="Q48" s="21"/>
    </row>
    <row r="49" spans="2:17" ht="19.7" customHeight="1">
      <c r="B49" s="16"/>
      <c r="C49" s="986"/>
      <c r="D49" s="986"/>
      <c r="E49" s="145"/>
      <c r="F49" s="17"/>
      <c r="G49" s="290"/>
      <c r="H49" s="156">
        <f t="shared" si="0"/>
        <v>0</v>
      </c>
      <c r="I49" s="18"/>
      <c r="J49" s="54"/>
      <c r="K49" s="17"/>
      <c r="L49" s="17"/>
      <c r="M49" s="19"/>
      <c r="N49" s="16"/>
      <c r="O49" s="17"/>
      <c r="P49" s="19"/>
      <c r="Q49" s="21"/>
    </row>
    <row r="50" spans="2:17" ht="19.7" customHeight="1">
      <c r="B50" s="16"/>
      <c r="C50" s="986"/>
      <c r="D50" s="986"/>
      <c r="E50" s="145"/>
      <c r="F50" s="17"/>
      <c r="G50" s="290"/>
      <c r="H50" s="156">
        <f t="shared" si="0"/>
        <v>0</v>
      </c>
      <c r="I50" s="18"/>
      <c r="J50" s="54"/>
      <c r="K50" s="17"/>
      <c r="L50" s="17"/>
      <c r="M50" s="19"/>
      <c r="N50" s="16"/>
      <c r="O50" s="17"/>
      <c r="P50" s="19"/>
      <c r="Q50" s="21"/>
    </row>
    <row r="51" spans="2:17" ht="19.7" customHeight="1">
      <c r="B51" s="16"/>
      <c r="C51" s="986"/>
      <c r="D51" s="986"/>
      <c r="E51" s="145"/>
      <c r="F51" s="17"/>
      <c r="G51" s="290"/>
      <c r="H51" s="156">
        <f t="shared" si="0"/>
        <v>0</v>
      </c>
      <c r="I51" s="18"/>
      <c r="J51" s="54"/>
      <c r="K51" s="17"/>
      <c r="L51" s="17"/>
      <c r="M51" s="19"/>
      <c r="N51" s="16"/>
      <c r="O51" s="17"/>
      <c r="P51" s="19"/>
      <c r="Q51" s="21"/>
    </row>
  </sheetData>
  <autoFilter ref="B8:O16" xr:uid="{54F4A678-607A-441D-9834-3A849C42DF39}"/>
  <mergeCells count="7">
    <mergeCell ref="B12:B15"/>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4AAFA-7292-4236-8EC9-AF41DE13063E}">
  <dimension ref="A2:F7"/>
  <sheetViews>
    <sheetView workbookViewId="0">
      <selection activeCell="C10" sqref="C10"/>
    </sheetView>
  </sheetViews>
  <sheetFormatPr defaultRowHeight="19.5"/>
  <cols>
    <col min="1" max="1" width="5.625" style="167" customWidth="1"/>
    <col min="2" max="2" width="3.5" style="167" bestFit="1" customWidth="1"/>
    <col min="3" max="3" width="16.625" style="167" customWidth="1"/>
    <col min="4" max="4" width="25.75" style="167" bestFit="1" customWidth="1"/>
    <col min="5" max="5" width="5.875" style="167" bestFit="1" customWidth="1"/>
    <col min="6" max="6" width="15.625" style="167" customWidth="1"/>
    <col min="7" max="256" width="9" style="167"/>
    <col min="257" max="257" width="5.625" style="167" customWidth="1"/>
    <col min="258" max="258" width="3.5" style="167" bestFit="1" customWidth="1"/>
    <col min="259" max="259" width="16.625" style="167" customWidth="1"/>
    <col min="260" max="260" width="25.75" style="167" bestFit="1" customWidth="1"/>
    <col min="261" max="261" width="5.875" style="167" bestFit="1" customWidth="1"/>
    <col min="262" max="262" width="15.625" style="167" customWidth="1"/>
    <col min="263" max="512" width="9" style="167"/>
    <col min="513" max="513" width="5.625" style="167" customWidth="1"/>
    <col min="514" max="514" width="3.5" style="167" bestFit="1" customWidth="1"/>
    <col min="515" max="515" width="16.625" style="167" customWidth="1"/>
    <col min="516" max="516" width="25.75" style="167" bestFit="1" customWidth="1"/>
    <col min="517" max="517" width="5.875" style="167" bestFit="1" customWidth="1"/>
    <col min="518" max="518" width="15.625" style="167" customWidth="1"/>
    <col min="519" max="768" width="9" style="167"/>
    <col min="769" max="769" width="5.625" style="167" customWidth="1"/>
    <col min="770" max="770" width="3.5" style="167" bestFit="1" customWidth="1"/>
    <col min="771" max="771" width="16.625" style="167" customWidth="1"/>
    <col min="772" max="772" width="25.75" style="167" bestFit="1" customWidth="1"/>
    <col min="773" max="773" width="5.875" style="167" bestFit="1" customWidth="1"/>
    <col min="774" max="774" width="15.625" style="167" customWidth="1"/>
    <col min="775" max="1024" width="9" style="167"/>
    <col min="1025" max="1025" width="5.625" style="167" customWidth="1"/>
    <col min="1026" max="1026" width="3.5" style="167" bestFit="1" customWidth="1"/>
    <col min="1027" max="1027" width="16.625" style="167" customWidth="1"/>
    <col min="1028" max="1028" width="25.75" style="167" bestFit="1" customWidth="1"/>
    <col min="1029" max="1029" width="5.875" style="167" bestFit="1" customWidth="1"/>
    <col min="1030" max="1030" width="15.625" style="167" customWidth="1"/>
    <col min="1031" max="1280" width="9" style="167"/>
    <col min="1281" max="1281" width="5.625" style="167" customWidth="1"/>
    <col min="1282" max="1282" width="3.5" style="167" bestFit="1" customWidth="1"/>
    <col min="1283" max="1283" width="16.625" style="167" customWidth="1"/>
    <col min="1284" max="1284" width="25.75" style="167" bestFit="1" customWidth="1"/>
    <col min="1285" max="1285" width="5.875" style="167" bestFit="1" customWidth="1"/>
    <col min="1286" max="1286" width="15.625" style="167" customWidth="1"/>
    <col min="1287" max="1536" width="9" style="167"/>
    <col min="1537" max="1537" width="5.625" style="167" customWidth="1"/>
    <col min="1538" max="1538" width="3.5" style="167" bestFit="1" customWidth="1"/>
    <col min="1539" max="1539" width="16.625" style="167" customWidth="1"/>
    <col min="1540" max="1540" width="25.75" style="167" bestFit="1" customWidth="1"/>
    <col min="1541" max="1541" width="5.875" style="167" bestFit="1" customWidth="1"/>
    <col min="1542" max="1542" width="15.625" style="167" customWidth="1"/>
    <col min="1543" max="1792" width="9" style="167"/>
    <col min="1793" max="1793" width="5.625" style="167" customWidth="1"/>
    <col min="1794" max="1794" width="3.5" style="167" bestFit="1" customWidth="1"/>
    <col min="1795" max="1795" width="16.625" style="167" customWidth="1"/>
    <col min="1796" max="1796" width="25.75" style="167" bestFit="1" customWidth="1"/>
    <col min="1797" max="1797" width="5.875" style="167" bestFit="1" customWidth="1"/>
    <col min="1798" max="1798" width="15.625" style="167" customWidth="1"/>
    <col min="1799" max="2048" width="9" style="167"/>
    <col min="2049" max="2049" width="5.625" style="167" customWidth="1"/>
    <col min="2050" max="2050" width="3.5" style="167" bestFit="1" customWidth="1"/>
    <col min="2051" max="2051" width="16.625" style="167" customWidth="1"/>
    <col min="2052" max="2052" width="25.75" style="167" bestFit="1" customWidth="1"/>
    <col min="2053" max="2053" width="5.875" style="167" bestFit="1" customWidth="1"/>
    <col min="2054" max="2054" width="15.625" style="167" customWidth="1"/>
    <col min="2055" max="2304" width="9" style="167"/>
    <col min="2305" max="2305" width="5.625" style="167" customWidth="1"/>
    <col min="2306" max="2306" width="3.5" style="167" bestFit="1" customWidth="1"/>
    <col min="2307" max="2307" width="16.625" style="167" customWidth="1"/>
    <col min="2308" max="2308" width="25.75" style="167" bestFit="1" customWidth="1"/>
    <col min="2309" max="2309" width="5.875" style="167" bestFit="1" customWidth="1"/>
    <col min="2310" max="2310" width="15.625" style="167" customWidth="1"/>
    <col min="2311" max="2560" width="9" style="167"/>
    <col min="2561" max="2561" width="5.625" style="167" customWidth="1"/>
    <col min="2562" max="2562" width="3.5" style="167" bestFit="1" customWidth="1"/>
    <col min="2563" max="2563" width="16.625" style="167" customWidth="1"/>
    <col min="2564" max="2564" width="25.75" style="167" bestFit="1" customWidth="1"/>
    <col min="2565" max="2565" width="5.875" style="167" bestFit="1" customWidth="1"/>
    <col min="2566" max="2566" width="15.625" style="167" customWidth="1"/>
    <col min="2567" max="2816" width="9" style="167"/>
    <col min="2817" max="2817" width="5.625" style="167" customWidth="1"/>
    <col min="2818" max="2818" width="3.5" style="167" bestFit="1" customWidth="1"/>
    <col min="2819" max="2819" width="16.625" style="167" customWidth="1"/>
    <col min="2820" max="2820" width="25.75" style="167" bestFit="1" customWidth="1"/>
    <col min="2821" max="2821" width="5.875" style="167" bestFit="1" customWidth="1"/>
    <col min="2822" max="2822" width="15.625" style="167" customWidth="1"/>
    <col min="2823" max="3072" width="9" style="167"/>
    <col min="3073" max="3073" width="5.625" style="167" customWidth="1"/>
    <col min="3074" max="3074" width="3.5" style="167" bestFit="1" customWidth="1"/>
    <col min="3075" max="3075" width="16.625" style="167" customWidth="1"/>
    <col min="3076" max="3076" width="25.75" style="167" bestFit="1" customWidth="1"/>
    <col min="3077" max="3077" width="5.875" style="167" bestFit="1" customWidth="1"/>
    <col min="3078" max="3078" width="15.625" style="167" customWidth="1"/>
    <col min="3079" max="3328" width="9" style="167"/>
    <col min="3329" max="3329" width="5.625" style="167" customWidth="1"/>
    <col min="3330" max="3330" width="3.5" style="167" bestFit="1" customWidth="1"/>
    <col min="3331" max="3331" width="16.625" style="167" customWidth="1"/>
    <col min="3332" max="3332" width="25.75" style="167" bestFit="1" customWidth="1"/>
    <col min="3333" max="3333" width="5.875" style="167" bestFit="1" customWidth="1"/>
    <col min="3334" max="3334" width="15.625" style="167" customWidth="1"/>
    <col min="3335" max="3584" width="9" style="167"/>
    <col min="3585" max="3585" width="5.625" style="167" customWidth="1"/>
    <col min="3586" max="3586" width="3.5" style="167" bestFit="1" customWidth="1"/>
    <col min="3587" max="3587" width="16.625" style="167" customWidth="1"/>
    <col min="3588" max="3588" width="25.75" style="167" bestFit="1" customWidth="1"/>
    <col min="3589" max="3589" width="5.875" style="167" bestFit="1" customWidth="1"/>
    <col min="3590" max="3590" width="15.625" style="167" customWidth="1"/>
    <col min="3591" max="3840" width="9" style="167"/>
    <col min="3841" max="3841" width="5.625" style="167" customWidth="1"/>
    <col min="3842" max="3842" width="3.5" style="167" bestFit="1" customWidth="1"/>
    <col min="3843" max="3843" width="16.625" style="167" customWidth="1"/>
    <col min="3844" max="3844" width="25.75" style="167" bestFit="1" customWidth="1"/>
    <col min="3845" max="3845" width="5.875" style="167" bestFit="1" customWidth="1"/>
    <col min="3846" max="3846" width="15.625" style="167" customWidth="1"/>
    <col min="3847" max="4096" width="9" style="167"/>
    <col min="4097" max="4097" width="5.625" style="167" customWidth="1"/>
    <col min="4098" max="4098" width="3.5" style="167" bestFit="1" customWidth="1"/>
    <col min="4099" max="4099" width="16.625" style="167" customWidth="1"/>
    <col min="4100" max="4100" width="25.75" style="167" bestFit="1" customWidth="1"/>
    <col min="4101" max="4101" width="5.875" style="167" bestFit="1" customWidth="1"/>
    <col min="4102" max="4102" width="15.625" style="167" customWidth="1"/>
    <col min="4103" max="4352" width="9" style="167"/>
    <col min="4353" max="4353" width="5.625" style="167" customWidth="1"/>
    <col min="4354" max="4354" width="3.5" style="167" bestFit="1" customWidth="1"/>
    <col min="4355" max="4355" width="16.625" style="167" customWidth="1"/>
    <col min="4356" max="4356" width="25.75" style="167" bestFit="1" customWidth="1"/>
    <col min="4357" max="4357" width="5.875" style="167" bestFit="1" customWidth="1"/>
    <col min="4358" max="4358" width="15.625" style="167" customWidth="1"/>
    <col min="4359" max="4608" width="9" style="167"/>
    <col min="4609" max="4609" width="5.625" style="167" customWidth="1"/>
    <col min="4610" max="4610" width="3.5" style="167" bestFit="1" customWidth="1"/>
    <col min="4611" max="4611" width="16.625" style="167" customWidth="1"/>
    <col min="4612" max="4612" width="25.75" style="167" bestFit="1" customWidth="1"/>
    <col min="4613" max="4613" width="5.875" style="167" bestFit="1" customWidth="1"/>
    <col min="4614" max="4614" width="15.625" style="167" customWidth="1"/>
    <col min="4615" max="4864" width="9" style="167"/>
    <col min="4865" max="4865" width="5.625" style="167" customWidth="1"/>
    <col min="4866" max="4866" width="3.5" style="167" bestFit="1" customWidth="1"/>
    <col min="4867" max="4867" width="16.625" style="167" customWidth="1"/>
    <col min="4868" max="4868" width="25.75" style="167" bestFit="1" customWidth="1"/>
    <col min="4869" max="4869" width="5.875" style="167" bestFit="1" customWidth="1"/>
    <col min="4870" max="4870" width="15.625" style="167" customWidth="1"/>
    <col min="4871" max="5120" width="9" style="167"/>
    <col min="5121" max="5121" width="5.625" style="167" customWidth="1"/>
    <col min="5122" max="5122" width="3.5" style="167" bestFit="1" customWidth="1"/>
    <col min="5123" max="5123" width="16.625" style="167" customWidth="1"/>
    <col min="5124" max="5124" width="25.75" style="167" bestFit="1" customWidth="1"/>
    <col min="5125" max="5125" width="5.875" style="167" bestFit="1" customWidth="1"/>
    <col min="5126" max="5126" width="15.625" style="167" customWidth="1"/>
    <col min="5127" max="5376" width="9" style="167"/>
    <col min="5377" max="5377" width="5.625" style="167" customWidth="1"/>
    <col min="5378" max="5378" width="3.5" style="167" bestFit="1" customWidth="1"/>
    <col min="5379" max="5379" width="16.625" style="167" customWidth="1"/>
    <col min="5380" max="5380" width="25.75" style="167" bestFit="1" customWidth="1"/>
    <col min="5381" max="5381" width="5.875" style="167" bestFit="1" customWidth="1"/>
    <col min="5382" max="5382" width="15.625" style="167" customWidth="1"/>
    <col min="5383" max="5632" width="9" style="167"/>
    <col min="5633" max="5633" width="5.625" style="167" customWidth="1"/>
    <col min="5634" max="5634" width="3.5" style="167" bestFit="1" customWidth="1"/>
    <col min="5635" max="5635" width="16.625" style="167" customWidth="1"/>
    <col min="5636" max="5636" width="25.75" style="167" bestFit="1" customWidth="1"/>
    <col min="5637" max="5637" width="5.875" style="167" bestFit="1" customWidth="1"/>
    <col min="5638" max="5638" width="15.625" style="167" customWidth="1"/>
    <col min="5639" max="5888" width="9" style="167"/>
    <col min="5889" max="5889" width="5.625" style="167" customWidth="1"/>
    <col min="5890" max="5890" width="3.5" style="167" bestFit="1" customWidth="1"/>
    <col min="5891" max="5891" width="16.625" style="167" customWidth="1"/>
    <col min="5892" max="5892" width="25.75" style="167" bestFit="1" customWidth="1"/>
    <col min="5893" max="5893" width="5.875" style="167" bestFit="1" customWidth="1"/>
    <col min="5894" max="5894" width="15.625" style="167" customWidth="1"/>
    <col min="5895" max="6144" width="9" style="167"/>
    <col min="6145" max="6145" width="5.625" style="167" customWidth="1"/>
    <col min="6146" max="6146" width="3.5" style="167" bestFit="1" customWidth="1"/>
    <col min="6147" max="6147" width="16.625" style="167" customWidth="1"/>
    <col min="6148" max="6148" width="25.75" style="167" bestFit="1" customWidth="1"/>
    <col min="6149" max="6149" width="5.875" style="167" bestFit="1" customWidth="1"/>
    <col min="6150" max="6150" width="15.625" style="167" customWidth="1"/>
    <col min="6151" max="6400" width="9" style="167"/>
    <col min="6401" max="6401" width="5.625" style="167" customWidth="1"/>
    <col min="6402" max="6402" width="3.5" style="167" bestFit="1" customWidth="1"/>
    <col min="6403" max="6403" width="16.625" style="167" customWidth="1"/>
    <col min="6404" max="6404" width="25.75" style="167" bestFit="1" customWidth="1"/>
    <col min="6405" max="6405" width="5.875" style="167" bestFit="1" customWidth="1"/>
    <col min="6406" max="6406" width="15.625" style="167" customWidth="1"/>
    <col min="6407" max="6656" width="9" style="167"/>
    <col min="6657" max="6657" width="5.625" style="167" customWidth="1"/>
    <col min="6658" max="6658" width="3.5" style="167" bestFit="1" customWidth="1"/>
    <col min="6659" max="6659" width="16.625" style="167" customWidth="1"/>
    <col min="6660" max="6660" width="25.75" style="167" bestFit="1" customWidth="1"/>
    <col min="6661" max="6661" width="5.875" style="167" bestFit="1" customWidth="1"/>
    <col min="6662" max="6662" width="15.625" style="167" customWidth="1"/>
    <col min="6663" max="6912" width="9" style="167"/>
    <col min="6913" max="6913" width="5.625" style="167" customWidth="1"/>
    <col min="6914" max="6914" width="3.5" style="167" bestFit="1" customWidth="1"/>
    <col min="6915" max="6915" width="16.625" style="167" customWidth="1"/>
    <col min="6916" max="6916" width="25.75" style="167" bestFit="1" customWidth="1"/>
    <col min="6917" max="6917" width="5.875" style="167" bestFit="1" customWidth="1"/>
    <col min="6918" max="6918" width="15.625" style="167" customWidth="1"/>
    <col min="6919" max="7168" width="9" style="167"/>
    <col min="7169" max="7169" width="5.625" style="167" customWidth="1"/>
    <col min="7170" max="7170" width="3.5" style="167" bestFit="1" customWidth="1"/>
    <col min="7171" max="7171" width="16.625" style="167" customWidth="1"/>
    <col min="7172" max="7172" width="25.75" style="167" bestFit="1" customWidth="1"/>
    <col min="7173" max="7173" width="5.875" style="167" bestFit="1" customWidth="1"/>
    <col min="7174" max="7174" width="15.625" style="167" customWidth="1"/>
    <col min="7175" max="7424" width="9" style="167"/>
    <col min="7425" max="7425" width="5.625" style="167" customWidth="1"/>
    <col min="7426" max="7426" width="3.5" style="167" bestFit="1" customWidth="1"/>
    <col min="7427" max="7427" width="16.625" style="167" customWidth="1"/>
    <col min="7428" max="7428" width="25.75" style="167" bestFit="1" customWidth="1"/>
    <col min="7429" max="7429" width="5.875" style="167" bestFit="1" customWidth="1"/>
    <col min="7430" max="7430" width="15.625" style="167" customWidth="1"/>
    <col min="7431" max="7680" width="9" style="167"/>
    <col min="7681" max="7681" width="5.625" style="167" customWidth="1"/>
    <col min="7682" max="7682" width="3.5" style="167" bestFit="1" customWidth="1"/>
    <col min="7683" max="7683" width="16.625" style="167" customWidth="1"/>
    <col min="7684" max="7684" width="25.75" style="167" bestFit="1" customWidth="1"/>
    <col min="7685" max="7685" width="5.875" style="167" bestFit="1" customWidth="1"/>
    <col min="7686" max="7686" width="15.625" style="167" customWidth="1"/>
    <col min="7687" max="7936" width="9" style="167"/>
    <col min="7937" max="7937" width="5.625" style="167" customWidth="1"/>
    <col min="7938" max="7938" width="3.5" style="167" bestFit="1" customWidth="1"/>
    <col min="7939" max="7939" width="16.625" style="167" customWidth="1"/>
    <col min="7940" max="7940" width="25.75" style="167" bestFit="1" customWidth="1"/>
    <col min="7941" max="7941" width="5.875" style="167" bestFit="1" customWidth="1"/>
    <col min="7942" max="7942" width="15.625" style="167" customWidth="1"/>
    <col min="7943" max="8192" width="9" style="167"/>
    <col min="8193" max="8193" width="5.625" style="167" customWidth="1"/>
    <col min="8194" max="8194" width="3.5" style="167" bestFit="1" customWidth="1"/>
    <col min="8195" max="8195" width="16.625" style="167" customWidth="1"/>
    <col min="8196" max="8196" width="25.75" style="167" bestFit="1" customWidth="1"/>
    <col min="8197" max="8197" width="5.875" style="167" bestFit="1" customWidth="1"/>
    <col min="8198" max="8198" width="15.625" style="167" customWidth="1"/>
    <col min="8199" max="8448" width="9" style="167"/>
    <col min="8449" max="8449" width="5.625" style="167" customWidth="1"/>
    <col min="8450" max="8450" width="3.5" style="167" bestFit="1" customWidth="1"/>
    <col min="8451" max="8451" width="16.625" style="167" customWidth="1"/>
    <col min="8452" max="8452" width="25.75" style="167" bestFit="1" customWidth="1"/>
    <col min="8453" max="8453" width="5.875" style="167" bestFit="1" customWidth="1"/>
    <col min="8454" max="8454" width="15.625" style="167" customWidth="1"/>
    <col min="8455" max="8704" width="9" style="167"/>
    <col min="8705" max="8705" width="5.625" style="167" customWidth="1"/>
    <col min="8706" max="8706" width="3.5" style="167" bestFit="1" customWidth="1"/>
    <col min="8707" max="8707" width="16.625" style="167" customWidth="1"/>
    <col min="8708" max="8708" width="25.75" style="167" bestFit="1" customWidth="1"/>
    <col min="8709" max="8709" width="5.875" style="167" bestFit="1" customWidth="1"/>
    <col min="8710" max="8710" width="15.625" style="167" customWidth="1"/>
    <col min="8711" max="8960" width="9" style="167"/>
    <col min="8961" max="8961" width="5.625" style="167" customWidth="1"/>
    <col min="8962" max="8962" width="3.5" style="167" bestFit="1" customWidth="1"/>
    <col min="8963" max="8963" width="16.625" style="167" customWidth="1"/>
    <col min="8964" max="8964" width="25.75" style="167" bestFit="1" customWidth="1"/>
    <col min="8965" max="8965" width="5.875" style="167" bestFit="1" customWidth="1"/>
    <col min="8966" max="8966" width="15.625" style="167" customWidth="1"/>
    <col min="8967" max="9216" width="9" style="167"/>
    <col min="9217" max="9217" width="5.625" style="167" customWidth="1"/>
    <col min="9218" max="9218" width="3.5" style="167" bestFit="1" customWidth="1"/>
    <col min="9219" max="9219" width="16.625" style="167" customWidth="1"/>
    <col min="9220" max="9220" width="25.75" style="167" bestFit="1" customWidth="1"/>
    <col min="9221" max="9221" width="5.875" style="167" bestFit="1" customWidth="1"/>
    <col min="9222" max="9222" width="15.625" style="167" customWidth="1"/>
    <col min="9223" max="9472" width="9" style="167"/>
    <col min="9473" max="9473" width="5.625" style="167" customWidth="1"/>
    <col min="9474" max="9474" width="3.5" style="167" bestFit="1" customWidth="1"/>
    <col min="9475" max="9475" width="16.625" style="167" customWidth="1"/>
    <col min="9476" max="9476" width="25.75" style="167" bestFit="1" customWidth="1"/>
    <col min="9477" max="9477" width="5.875" style="167" bestFit="1" customWidth="1"/>
    <col min="9478" max="9478" width="15.625" style="167" customWidth="1"/>
    <col min="9479" max="9728" width="9" style="167"/>
    <col min="9729" max="9729" width="5.625" style="167" customWidth="1"/>
    <col min="9730" max="9730" width="3.5" style="167" bestFit="1" customWidth="1"/>
    <col min="9731" max="9731" width="16.625" style="167" customWidth="1"/>
    <col min="9732" max="9732" width="25.75" style="167" bestFit="1" customWidth="1"/>
    <col min="9733" max="9733" width="5.875" style="167" bestFit="1" customWidth="1"/>
    <col min="9734" max="9734" width="15.625" style="167" customWidth="1"/>
    <col min="9735" max="9984" width="9" style="167"/>
    <col min="9985" max="9985" width="5.625" style="167" customWidth="1"/>
    <col min="9986" max="9986" width="3.5" style="167" bestFit="1" customWidth="1"/>
    <col min="9987" max="9987" width="16.625" style="167" customWidth="1"/>
    <col min="9988" max="9988" width="25.75" style="167" bestFit="1" customWidth="1"/>
    <col min="9989" max="9989" width="5.875" style="167" bestFit="1" customWidth="1"/>
    <col min="9990" max="9990" width="15.625" style="167" customWidth="1"/>
    <col min="9991" max="10240" width="9" style="167"/>
    <col min="10241" max="10241" width="5.625" style="167" customWidth="1"/>
    <col min="10242" max="10242" width="3.5" style="167" bestFit="1" customWidth="1"/>
    <col min="10243" max="10243" width="16.625" style="167" customWidth="1"/>
    <col min="10244" max="10244" width="25.75" style="167" bestFit="1" customWidth="1"/>
    <col min="10245" max="10245" width="5.875" style="167" bestFit="1" customWidth="1"/>
    <col min="10246" max="10246" width="15.625" style="167" customWidth="1"/>
    <col min="10247" max="10496" width="9" style="167"/>
    <col min="10497" max="10497" width="5.625" style="167" customWidth="1"/>
    <col min="10498" max="10498" width="3.5" style="167" bestFit="1" customWidth="1"/>
    <col min="10499" max="10499" width="16.625" style="167" customWidth="1"/>
    <col min="10500" max="10500" width="25.75" style="167" bestFit="1" customWidth="1"/>
    <col min="10501" max="10501" width="5.875" style="167" bestFit="1" customWidth="1"/>
    <col min="10502" max="10502" width="15.625" style="167" customWidth="1"/>
    <col min="10503" max="10752" width="9" style="167"/>
    <col min="10753" max="10753" width="5.625" style="167" customWidth="1"/>
    <col min="10754" max="10754" width="3.5" style="167" bestFit="1" customWidth="1"/>
    <col min="10755" max="10755" width="16.625" style="167" customWidth="1"/>
    <col min="10756" max="10756" width="25.75" style="167" bestFit="1" customWidth="1"/>
    <col min="10757" max="10757" width="5.875" style="167" bestFit="1" customWidth="1"/>
    <col min="10758" max="10758" width="15.625" style="167" customWidth="1"/>
    <col min="10759" max="11008" width="9" style="167"/>
    <col min="11009" max="11009" width="5.625" style="167" customWidth="1"/>
    <col min="11010" max="11010" width="3.5" style="167" bestFit="1" customWidth="1"/>
    <col min="11011" max="11011" width="16.625" style="167" customWidth="1"/>
    <col min="11012" max="11012" width="25.75" style="167" bestFit="1" customWidth="1"/>
    <col min="11013" max="11013" width="5.875" style="167" bestFit="1" customWidth="1"/>
    <col min="11014" max="11014" width="15.625" style="167" customWidth="1"/>
    <col min="11015" max="11264" width="9" style="167"/>
    <col min="11265" max="11265" width="5.625" style="167" customWidth="1"/>
    <col min="11266" max="11266" width="3.5" style="167" bestFit="1" customWidth="1"/>
    <col min="11267" max="11267" width="16.625" style="167" customWidth="1"/>
    <col min="11268" max="11268" width="25.75" style="167" bestFit="1" customWidth="1"/>
    <col min="11269" max="11269" width="5.875" style="167" bestFit="1" customWidth="1"/>
    <col min="11270" max="11270" width="15.625" style="167" customWidth="1"/>
    <col min="11271" max="11520" width="9" style="167"/>
    <col min="11521" max="11521" width="5.625" style="167" customWidth="1"/>
    <col min="11522" max="11522" width="3.5" style="167" bestFit="1" customWidth="1"/>
    <col min="11523" max="11523" width="16.625" style="167" customWidth="1"/>
    <col min="11524" max="11524" width="25.75" style="167" bestFit="1" customWidth="1"/>
    <col min="11525" max="11525" width="5.875" style="167" bestFit="1" customWidth="1"/>
    <col min="11526" max="11526" width="15.625" style="167" customWidth="1"/>
    <col min="11527" max="11776" width="9" style="167"/>
    <col min="11777" max="11777" width="5.625" style="167" customWidth="1"/>
    <col min="11778" max="11778" width="3.5" style="167" bestFit="1" customWidth="1"/>
    <col min="11779" max="11779" width="16.625" style="167" customWidth="1"/>
    <col min="11780" max="11780" width="25.75" style="167" bestFit="1" customWidth="1"/>
    <col min="11781" max="11781" width="5.875" style="167" bestFit="1" customWidth="1"/>
    <col min="11782" max="11782" width="15.625" style="167" customWidth="1"/>
    <col min="11783" max="12032" width="9" style="167"/>
    <col min="12033" max="12033" width="5.625" style="167" customWidth="1"/>
    <col min="12034" max="12034" width="3.5" style="167" bestFit="1" customWidth="1"/>
    <col min="12035" max="12035" width="16.625" style="167" customWidth="1"/>
    <col min="12036" max="12036" width="25.75" style="167" bestFit="1" customWidth="1"/>
    <col min="12037" max="12037" width="5.875" style="167" bestFit="1" customWidth="1"/>
    <col min="12038" max="12038" width="15.625" style="167" customWidth="1"/>
    <col min="12039" max="12288" width="9" style="167"/>
    <col min="12289" max="12289" width="5.625" style="167" customWidth="1"/>
    <col min="12290" max="12290" width="3.5" style="167" bestFit="1" customWidth="1"/>
    <col min="12291" max="12291" width="16.625" style="167" customWidth="1"/>
    <col min="12292" max="12292" width="25.75" style="167" bestFit="1" customWidth="1"/>
    <col min="12293" max="12293" width="5.875" style="167" bestFit="1" customWidth="1"/>
    <col min="12294" max="12294" width="15.625" style="167" customWidth="1"/>
    <col min="12295" max="12544" width="9" style="167"/>
    <col min="12545" max="12545" width="5.625" style="167" customWidth="1"/>
    <col min="12546" max="12546" width="3.5" style="167" bestFit="1" customWidth="1"/>
    <col min="12547" max="12547" width="16.625" style="167" customWidth="1"/>
    <col min="12548" max="12548" width="25.75" style="167" bestFit="1" customWidth="1"/>
    <col min="12549" max="12549" width="5.875" style="167" bestFit="1" customWidth="1"/>
    <col min="12550" max="12550" width="15.625" style="167" customWidth="1"/>
    <col min="12551" max="12800" width="9" style="167"/>
    <col min="12801" max="12801" width="5.625" style="167" customWidth="1"/>
    <col min="12802" max="12802" width="3.5" style="167" bestFit="1" customWidth="1"/>
    <col min="12803" max="12803" width="16.625" style="167" customWidth="1"/>
    <col min="12804" max="12804" width="25.75" style="167" bestFit="1" customWidth="1"/>
    <col min="12805" max="12805" width="5.875" style="167" bestFit="1" customWidth="1"/>
    <col min="12806" max="12806" width="15.625" style="167" customWidth="1"/>
    <col min="12807" max="13056" width="9" style="167"/>
    <col min="13057" max="13057" width="5.625" style="167" customWidth="1"/>
    <col min="13058" max="13058" width="3.5" style="167" bestFit="1" customWidth="1"/>
    <col min="13059" max="13059" width="16.625" style="167" customWidth="1"/>
    <col min="13060" max="13060" width="25.75" style="167" bestFit="1" customWidth="1"/>
    <col min="13061" max="13061" width="5.875" style="167" bestFit="1" customWidth="1"/>
    <col min="13062" max="13062" width="15.625" style="167" customWidth="1"/>
    <col min="13063" max="13312" width="9" style="167"/>
    <col min="13313" max="13313" width="5.625" style="167" customWidth="1"/>
    <col min="13314" max="13314" width="3.5" style="167" bestFit="1" customWidth="1"/>
    <col min="13315" max="13315" width="16.625" style="167" customWidth="1"/>
    <col min="13316" max="13316" width="25.75" style="167" bestFit="1" customWidth="1"/>
    <col min="13317" max="13317" width="5.875" style="167" bestFit="1" customWidth="1"/>
    <col min="13318" max="13318" width="15.625" style="167" customWidth="1"/>
    <col min="13319" max="13568" width="9" style="167"/>
    <col min="13569" max="13569" width="5.625" style="167" customWidth="1"/>
    <col min="13570" max="13570" width="3.5" style="167" bestFit="1" customWidth="1"/>
    <col min="13571" max="13571" width="16.625" style="167" customWidth="1"/>
    <col min="13572" max="13572" width="25.75" style="167" bestFit="1" customWidth="1"/>
    <col min="13573" max="13573" width="5.875" style="167" bestFit="1" customWidth="1"/>
    <col min="13574" max="13574" width="15.625" style="167" customWidth="1"/>
    <col min="13575" max="13824" width="9" style="167"/>
    <col min="13825" max="13825" width="5.625" style="167" customWidth="1"/>
    <col min="13826" max="13826" width="3.5" style="167" bestFit="1" customWidth="1"/>
    <col min="13827" max="13827" width="16.625" style="167" customWidth="1"/>
    <col min="13828" max="13828" width="25.75" style="167" bestFit="1" customWidth="1"/>
    <col min="13829" max="13829" width="5.875" style="167" bestFit="1" customWidth="1"/>
    <col min="13830" max="13830" width="15.625" style="167" customWidth="1"/>
    <col min="13831" max="14080" width="9" style="167"/>
    <col min="14081" max="14081" width="5.625" style="167" customWidth="1"/>
    <col min="14082" max="14082" width="3.5" style="167" bestFit="1" customWidth="1"/>
    <col min="14083" max="14083" width="16.625" style="167" customWidth="1"/>
    <col min="14084" max="14084" width="25.75" style="167" bestFit="1" customWidth="1"/>
    <col min="14085" max="14085" width="5.875" style="167" bestFit="1" customWidth="1"/>
    <col min="14086" max="14086" width="15.625" style="167" customWidth="1"/>
    <col min="14087" max="14336" width="9" style="167"/>
    <col min="14337" max="14337" width="5.625" style="167" customWidth="1"/>
    <col min="14338" max="14338" width="3.5" style="167" bestFit="1" customWidth="1"/>
    <col min="14339" max="14339" width="16.625" style="167" customWidth="1"/>
    <col min="14340" max="14340" width="25.75" style="167" bestFit="1" customWidth="1"/>
    <col min="14341" max="14341" width="5.875" style="167" bestFit="1" customWidth="1"/>
    <col min="14342" max="14342" width="15.625" style="167" customWidth="1"/>
    <col min="14343" max="14592" width="9" style="167"/>
    <col min="14593" max="14593" width="5.625" style="167" customWidth="1"/>
    <col min="14594" max="14594" width="3.5" style="167" bestFit="1" customWidth="1"/>
    <col min="14595" max="14595" width="16.625" style="167" customWidth="1"/>
    <col min="14596" max="14596" width="25.75" style="167" bestFit="1" customWidth="1"/>
    <col min="14597" max="14597" width="5.875" style="167" bestFit="1" customWidth="1"/>
    <col min="14598" max="14598" width="15.625" style="167" customWidth="1"/>
    <col min="14599" max="14848" width="9" style="167"/>
    <col min="14849" max="14849" width="5.625" style="167" customWidth="1"/>
    <col min="14850" max="14850" width="3.5" style="167" bestFit="1" customWidth="1"/>
    <col min="14851" max="14851" width="16.625" style="167" customWidth="1"/>
    <col min="14852" max="14852" width="25.75" style="167" bestFit="1" customWidth="1"/>
    <col min="14853" max="14853" width="5.875" style="167" bestFit="1" customWidth="1"/>
    <col min="14854" max="14854" width="15.625" style="167" customWidth="1"/>
    <col min="14855" max="15104" width="9" style="167"/>
    <col min="15105" max="15105" width="5.625" style="167" customWidth="1"/>
    <col min="15106" max="15106" width="3.5" style="167" bestFit="1" customWidth="1"/>
    <col min="15107" max="15107" width="16.625" style="167" customWidth="1"/>
    <col min="15108" max="15108" width="25.75" style="167" bestFit="1" customWidth="1"/>
    <col min="15109" max="15109" width="5.875" style="167" bestFit="1" customWidth="1"/>
    <col min="15110" max="15110" width="15.625" style="167" customWidth="1"/>
    <col min="15111" max="15360" width="9" style="167"/>
    <col min="15361" max="15361" width="5.625" style="167" customWidth="1"/>
    <col min="15362" max="15362" width="3.5" style="167" bestFit="1" customWidth="1"/>
    <col min="15363" max="15363" width="16.625" style="167" customWidth="1"/>
    <col min="15364" max="15364" width="25.75" style="167" bestFit="1" customWidth="1"/>
    <col min="15365" max="15365" width="5.875" style="167" bestFit="1" customWidth="1"/>
    <col min="15366" max="15366" width="15.625" style="167" customWidth="1"/>
    <col min="15367" max="15616" width="9" style="167"/>
    <col min="15617" max="15617" width="5.625" style="167" customWidth="1"/>
    <col min="15618" max="15618" width="3.5" style="167" bestFit="1" customWidth="1"/>
    <col min="15619" max="15619" width="16.625" style="167" customWidth="1"/>
    <col min="15620" max="15620" width="25.75" style="167" bestFit="1" customWidth="1"/>
    <col min="15621" max="15621" width="5.875" style="167" bestFit="1" customWidth="1"/>
    <col min="15622" max="15622" width="15.625" style="167" customWidth="1"/>
    <col min="15623" max="15872" width="9" style="167"/>
    <col min="15873" max="15873" width="5.625" style="167" customWidth="1"/>
    <col min="15874" max="15874" width="3.5" style="167" bestFit="1" customWidth="1"/>
    <col min="15875" max="15875" width="16.625" style="167" customWidth="1"/>
    <col min="15876" max="15876" width="25.75" style="167" bestFit="1" customWidth="1"/>
    <col min="15877" max="15877" width="5.875" style="167" bestFit="1" customWidth="1"/>
    <col min="15878" max="15878" width="15.625" style="167" customWidth="1"/>
    <col min="15879" max="16128" width="9" style="167"/>
    <col min="16129" max="16129" width="5.625" style="167" customWidth="1"/>
    <col min="16130" max="16130" width="3.5" style="167" bestFit="1" customWidth="1"/>
    <col min="16131" max="16131" width="16.625" style="167" customWidth="1"/>
    <col min="16132" max="16132" width="25.75" style="167" bestFit="1" customWidth="1"/>
    <col min="16133" max="16133" width="5.875" style="167" bestFit="1" customWidth="1"/>
    <col min="16134" max="16134" width="15.625" style="167" customWidth="1"/>
    <col min="16135" max="16384" width="9" style="167"/>
  </cols>
  <sheetData>
    <row r="2" spans="1:6">
      <c r="D2" s="168"/>
      <c r="F2" s="168" t="s">
        <v>1898</v>
      </c>
    </row>
    <row r="3" spans="1:6">
      <c r="A3" s="552" t="s">
        <v>1899</v>
      </c>
    </row>
    <row r="5" spans="1:6">
      <c r="B5" s="172" t="s">
        <v>497</v>
      </c>
      <c r="C5" s="172" t="s">
        <v>498</v>
      </c>
      <c r="D5" s="172" t="s">
        <v>499</v>
      </c>
      <c r="E5" s="172" t="s">
        <v>500</v>
      </c>
      <c r="F5" s="172" t="s">
        <v>501</v>
      </c>
    </row>
    <row r="6" spans="1:6" ht="20.100000000000001" customHeight="1">
      <c r="B6" s="179">
        <v>1</v>
      </c>
      <c r="C6" s="145" t="s">
        <v>1900</v>
      </c>
      <c r="D6" s="54" t="s">
        <v>1901</v>
      </c>
      <c r="E6" s="179">
        <v>3</v>
      </c>
      <c r="F6" s="622" t="s">
        <v>1902</v>
      </c>
    </row>
    <row r="7" spans="1:6" ht="20.100000000000001" customHeight="1">
      <c r="B7" s="179">
        <v>2</v>
      </c>
      <c r="C7" s="145" t="s">
        <v>1903</v>
      </c>
      <c r="D7" s="54" t="s">
        <v>1904</v>
      </c>
      <c r="E7" s="179">
        <v>5</v>
      </c>
      <c r="F7" s="622" t="s">
        <v>1902</v>
      </c>
    </row>
  </sheetData>
  <phoneticPr fontId="3"/>
  <pageMargins left="0.7" right="0.7" top="0.75" bottom="0.75" header="0.3" footer="0.3"/>
  <pageSetup paperSize="9"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87405-5AD3-4678-9EBE-FB824C51D263}">
  <dimension ref="B2:R31"/>
  <sheetViews>
    <sheetView zoomScale="74" zoomScaleNormal="74" workbookViewId="0">
      <selection activeCell="E7" sqref="E7"/>
    </sheetView>
  </sheetViews>
  <sheetFormatPr defaultRowHeight="18.75"/>
  <cols>
    <col min="1" max="1" width="2.625" style="3" customWidth="1"/>
    <col min="2" max="2" width="5.75" style="9" customWidth="1"/>
    <col min="3" max="4" width="20.75" style="3" customWidth="1"/>
    <col min="5" max="5" width="68.625" style="3" customWidth="1"/>
    <col min="6" max="6" width="6.25" style="3" customWidth="1"/>
    <col min="7" max="8" width="9.875" style="3" bestFit="1" customWidth="1"/>
    <col min="9" max="9" width="5.75" style="11" customWidth="1"/>
    <col min="10" max="10" width="57.375" style="3" customWidth="1"/>
    <col min="11" max="11" width="40.625" style="3" customWidth="1"/>
    <col min="12" max="12" width="40.75" style="9" customWidth="1"/>
    <col min="13" max="13" width="13.75" style="10" customWidth="1"/>
    <col min="14" max="14" width="6.375" style="3" customWidth="1"/>
    <col min="15" max="15" width="13.25" style="11" customWidth="1"/>
    <col min="16" max="16" width="14.5" style="126" customWidth="1"/>
    <col min="17" max="17" width="15.625" style="13" customWidth="1"/>
    <col min="18" max="16384" width="9" style="3"/>
  </cols>
  <sheetData>
    <row r="2" spans="2:18" ht="20.100000000000001" customHeight="1">
      <c r="B2" s="1" t="s">
        <v>0</v>
      </c>
      <c r="C2" s="1"/>
      <c r="D2" s="1"/>
      <c r="E2" s="2" t="s">
        <v>2458</v>
      </c>
      <c r="G2" s="4" t="s">
        <v>2</v>
      </c>
      <c r="H2" s="5"/>
      <c r="I2" s="6"/>
      <c r="J2" s="125">
        <f>SUM(H:H)</f>
        <v>9740</v>
      </c>
    </row>
    <row r="3" spans="2:18" ht="20.100000000000001" customHeight="1">
      <c r="B3" s="1" t="s">
        <v>3</v>
      </c>
      <c r="C3" s="1"/>
      <c r="D3" s="1"/>
      <c r="E3" s="14" t="s">
        <v>2427</v>
      </c>
    </row>
    <row r="4" spans="2:18" ht="20.100000000000001" customHeight="1">
      <c r="B4" s="1" t="s">
        <v>5</v>
      </c>
      <c r="C4" s="1"/>
      <c r="D4" s="1"/>
      <c r="E4" s="14">
        <v>196631</v>
      </c>
      <c r="G4" s="1044"/>
    </row>
    <row r="5" spans="2:18" ht="20.100000000000001" customHeight="1">
      <c r="B5" s="1" t="s">
        <v>6</v>
      </c>
      <c r="C5" s="1"/>
      <c r="D5" s="1"/>
      <c r="E5" s="15">
        <v>44697</v>
      </c>
    </row>
    <row r="6" spans="2:18" ht="20.100000000000001" customHeight="1">
      <c r="B6" s="1" t="s">
        <v>8</v>
      </c>
      <c r="C6" s="1"/>
      <c r="D6" s="1"/>
      <c r="E6" s="15">
        <v>44701</v>
      </c>
    </row>
    <row r="7" spans="2:18">
      <c r="F7" s="17"/>
    </row>
    <row r="8" spans="2:18" s="9" customFormat="1" ht="19.899999999999999" customHeight="1">
      <c r="B8" s="16" t="s">
        <v>9</v>
      </c>
      <c r="C8" s="16" t="s">
        <v>10</v>
      </c>
      <c r="D8" s="16" t="s">
        <v>11</v>
      </c>
      <c r="E8" s="17" t="s">
        <v>12</v>
      </c>
      <c r="F8" s="17"/>
      <c r="G8" s="17" t="s">
        <v>14</v>
      </c>
      <c r="H8" s="18" t="s">
        <v>15</v>
      </c>
      <c r="I8" s="18" t="s">
        <v>16</v>
      </c>
      <c r="J8" s="17" t="s">
        <v>17</v>
      </c>
      <c r="K8" s="17" t="s">
        <v>18</v>
      </c>
      <c r="L8" s="17" t="s">
        <v>19</v>
      </c>
      <c r="M8" s="19" t="s">
        <v>20</v>
      </c>
      <c r="N8" s="16" t="s">
        <v>21</v>
      </c>
      <c r="O8" s="17" t="s">
        <v>22</v>
      </c>
      <c r="P8" s="19" t="s">
        <v>23</v>
      </c>
      <c r="Q8" s="21" t="s">
        <v>24</v>
      </c>
    </row>
    <row r="9" spans="2:18" s="75" customFormat="1" ht="19.899999999999999" customHeight="1">
      <c r="B9" s="73">
        <v>1</v>
      </c>
      <c r="C9" s="93" t="s">
        <v>178</v>
      </c>
      <c r="D9" s="93" t="s">
        <v>178</v>
      </c>
      <c r="E9" s="116" t="s">
        <v>3080</v>
      </c>
      <c r="F9" s="1049">
        <v>1</v>
      </c>
      <c r="G9" s="63">
        <v>630</v>
      </c>
      <c r="H9" s="118">
        <f t="shared" ref="H9:H18" si="0">F9*G9</f>
        <v>630</v>
      </c>
      <c r="I9" s="90"/>
      <c r="J9" s="119" t="s">
        <v>2559</v>
      </c>
      <c r="K9" s="71" t="s">
        <v>3081</v>
      </c>
      <c r="L9" s="72" t="s">
        <v>2555</v>
      </c>
      <c r="M9" s="20">
        <v>44690</v>
      </c>
      <c r="N9" s="73"/>
      <c r="O9" s="57"/>
      <c r="P9" s="57">
        <v>44697</v>
      </c>
      <c r="Q9" s="74" t="s">
        <v>3082</v>
      </c>
    </row>
    <row r="10" spans="2:18" s="75" customFormat="1" ht="19.899999999999999" customHeight="1">
      <c r="B10" s="73">
        <v>1</v>
      </c>
      <c r="C10" s="93" t="s">
        <v>178</v>
      </c>
      <c r="D10" s="93" t="s">
        <v>178</v>
      </c>
      <c r="E10" s="116" t="s">
        <v>3083</v>
      </c>
      <c r="F10" s="1049">
        <v>1</v>
      </c>
      <c r="G10" s="63">
        <v>630</v>
      </c>
      <c r="H10" s="118">
        <f t="shared" si="0"/>
        <v>630</v>
      </c>
      <c r="I10" s="90"/>
      <c r="J10" s="119" t="s">
        <v>2559</v>
      </c>
      <c r="K10" s="71" t="s">
        <v>3081</v>
      </c>
      <c r="L10" s="72" t="s">
        <v>2555</v>
      </c>
      <c r="M10" s="20">
        <v>44690</v>
      </c>
      <c r="N10" s="73"/>
      <c r="O10" s="57"/>
      <c r="P10" s="57">
        <v>44697</v>
      </c>
      <c r="Q10" s="74" t="s">
        <v>3082</v>
      </c>
    </row>
    <row r="11" spans="2:18" s="75" customFormat="1" ht="19.899999999999999" customHeight="1">
      <c r="B11" s="73">
        <v>1</v>
      </c>
      <c r="C11" s="93" t="s">
        <v>178</v>
      </c>
      <c r="D11" s="93" t="s">
        <v>178</v>
      </c>
      <c r="E11" s="116" t="s">
        <v>3084</v>
      </c>
      <c r="F11" s="1049">
        <v>1</v>
      </c>
      <c r="G11" s="63">
        <v>3800</v>
      </c>
      <c r="H11" s="118">
        <f t="shared" si="0"/>
        <v>3800</v>
      </c>
      <c r="I11" s="90"/>
      <c r="J11" s="119" t="s">
        <v>3085</v>
      </c>
      <c r="K11" s="71" t="s">
        <v>3081</v>
      </c>
      <c r="L11" s="72" t="s">
        <v>2555</v>
      </c>
      <c r="M11" s="20">
        <v>44690</v>
      </c>
      <c r="N11" s="73"/>
      <c r="O11" s="57"/>
      <c r="P11" s="57">
        <v>44697</v>
      </c>
      <c r="Q11" s="74" t="s">
        <v>3082</v>
      </c>
      <c r="R11" s="1054"/>
    </row>
    <row r="12" spans="2:18" s="75" customFormat="1" ht="19.899999999999999" customHeight="1">
      <c r="B12" s="73">
        <v>1</v>
      </c>
      <c r="C12" s="93" t="s">
        <v>178</v>
      </c>
      <c r="D12" s="93" t="s">
        <v>178</v>
      </c>
      <c r="E12" s="116" t="s">
        <v>3086</v>
      </c>
      <c r="F12" s="1049">
        <v>1</v>
      </c>
      <c r="G12" s="63">
        <v>3800</v>
      </c>
      <c r="H12" s="118">
        <f t="shared" si="0"/>
        <v>3800</v>
      </c>
      <c r="I12" s="90"/>
      <c r="J12" s="119" t="s">
        <v>3085</v>
      </c>
      <c r="K12" s="71" t="s">
        <v>3081</v>
      </c>
      <c r="L12" s="72" t="s">
        <v>2555</v>
      </c>
      <c r="M12" s="20">
        <v>44690</v>
      </c>
      <c r="N12" s="73"/>
      <c r="O12" s="57"/>
      <c r="P12" s="57">
        <v>44697</v>
      </c>
      <c r="Q12" s="74" t="s">
        <v>3082</v>
      </c>
      <c r="R12" s="1054"/>
    </row>
    <row r="13" spans="2:18" s="75" customFormat="1" ht="19.899999999999999" customHeight="1">
      <c r="B13" s="73">
        <v>3</v>
      </c>
      <c r="C13" s="93" t="s">
        <v>178</v>
      </c>
      <c r="D13" s="93" t="s">
        <v>178</v>
      </c>
      <c r="E13" s="116" t="s">
        <v>3087</v>
      </c>
      <c r="F13" s="1049">
        <v>2</v>
      </c>
      <c r="G13" s="63">
        <v>440</v>
      </c>
      <c r="H13" s="118">
        <f t="shared" si="0"/>
        <v>880</v>
      </c>
      <c r="I13" s="90"/>
      <c r="J13" s="119" t="s">
        <v>3088</v>
      </c>
      <c r="K13" s="71" t="s">
        <v>3081</v>
      </c>
      <c r="L13" s="72" t="s">
        <v>2547</v>
      </c>
      <c r="M13" s="20">
        <v>44690</v>
      </c>
      <c r="N13" s="73"/>
      <c r="O13" s="57"/>
      <c r="P13" s="57">
        <v>44697</v>
      </c>
      <c r="Q13" s="74" t="s">
        <v>3082</v>
      </c>
      <c r="R13" s="1054"/>
    </row>
    <row r="14" spans="2:18" s="75" customFormat="1" ht="19.899999999999999" customHeight="1">
      <c r="B14" s="73"/>
      <c r="C14" s="93"/>
      <c r="D14" s="93"/>
      <c r="E14" s="116"/>
      <c r="F14" s="1049"/>
      <c r="G14" s="63"/>
      <c r="H14" s="118">
        <f t="shared" si="0"/>
        <v>0</v>
      </c>
      <c r="I14" s="90"/>
      <c r="J14" s="119"/>
      <c r="K14" s="70"/>
      <c r="L14" s="72"/>
      <c r="M14" s="20"/>
      <c r="N14" s="73"/>
      <c r="O14" s="57"/>
      <c r="P14" s="20"/>
      <c r="Q14" s="74"/>
      <c r="R14" s="1054"/>
    </row>
    <row r="15" spans="2:18" s="75" customFormat="1" ht="19.899999999999999" customHeight="1">
      <c r="B15" s="73"/>
      <c r="C15" s="93"/>
      <c r="D15" s="93"/>
      <c r="E15" s="116"/>
      <c r="F15" s="1049"/>
      <c r="G15" s="63"/>
      <c r="H15" s="118">
        <f t="shared" si="0"/>
        <v>0</v>
      </c>
      <c r="I15" s="90"/>
      <c r="J15" s="119"/>
      <c r="K15" s="70"/>
      <c r="L15" s="72"/>
      <c r="M15" s="20"/>
      <c r="N15" s="73"/>
      <c r="O15" s="57"/>
      <c r="P15" s="20"/>
      <c r="Q15" s="74"/>
      <c r="R15" s="1054"/>
    </row>
    <row r="16" spans="2:18" s="75" customFormat="1" ht="19.899999999999999" customHeight="1">
      <c r="B16" s="73"/>
      <c r="C16" s="93"/>
      <c r="D16" s="93"/>
      <c r="E16" s="116"/>
      <c r="F16" s="1049"/>
      <c r="G16" s="63"/>
      <c r="H16" s="118">
        <f t="shared" si="0"/>
        <v>0</v>
      </c>
      <c r="I16" s="90"/>
      <c r="J16" s="119"/>
      <c r="K16" s="70"/>
      <c r="L16" s="72"/>
      <c r="M16" s="20"/>
      <c r="N16" s="73"/>
      <c r="O16" s="57"/>
      <c r="P16" s="20"/>
      <c r="Q16" s="74"/>
      <c r="R16" s="1054"/>
    </row>
    <row r="17" spans="2:17" s="75" customFormat="1" ht="19.899999999999999" customHeight="1">
      <c r="B17" s="73"/>
      <c r="C17" s="93"/>
      <c r="D17" s="93"/>
      <c r="E17" s="116"/>
      <c r="F17" s="1049"/>
      <c r="G17" s="52"/>
      <c r="H17" s="118">
        <f t="shared" si="0"/>
        <v>0</v>
      </c>
      <c r="I17" s="90"/>
      <c r="J17" s="119"/>
      <c r="K17" s="71"/>
      <c r="L17" s="17"/>
      <c r="M17" s="20"/>
      <c r="N17" s="73"/>
      <c r="O17" s="57"/>
      <c r="P17" s="20"/>
      <c r="Q17" s="74"/>
    </row>
    <row r="18" spans="2:17" s="75" customFormat="1" ht="19.899999999999999" customHeight="1">
      <c r="B18" s="73"/>
      <c r="C18" s="93"/>
      <c r="D18" s="93"/>
      <c r="E18" s="116"/>
      <c r="F18" s="1049"/>
      <c r="G18" s="52"/>
      <c r="H18" s="118">
        <f t="shared" si="0"/>
        <v>0</v>
      </c>
      <c r="I18" s="90"/>
      <c r="J18" s="119"/>
      <c r="K18" s="71"/>
      <c r="L18" s="17"/>
      <c r="M18" s="20"/>
      <c r="N18" s="73"/>
      <c r="O18" s="57"/>
      <c r="P18" s="20"/>
      <c r="Q18" s="74"/>
    </row>
    <row r="19" spans="2:17">
      <c r="H19" s="200"/>
    </row>
    <row r="20" spans="2:17">
      <c r="H20" s="200"/>
    </row>
    <row r="21" spans="2:17">
      <c r="H21" s="200"/>
    </row>
    <row r="22" spans="2:17">
      <c r="H22" s="200"/>
    </row>
    <row r="23" spans="2:17">
      <c r="H23" s="200"/>
    </row>
    <row r="24" spans="2:17">
      <c r="H24" s="200"/>
    </row>
    <row r="25" spans="2:17">
      <c r="H25" s="200"/>
    </row>
    <row r="26" spans="2:17">
      <c r="H26" s="200"/>
    </row>
    <row r="27" spans="2:17">
      <c r="H27" s="200"/>
    </row>
    <row r="28" spans="2:17">
      <c r="H28" s="200"/>
    </row>
    <row r="29" spans="2:17">
      <c r="H29" s="200"/>
    </row>
    <row r="30" spans="2:17">
      <c r="H30" s="200"/>
    </row>
    <row r="31" spans="2:17">
      <c r="H31" s="200"/>
    </row>
  </sheetData>
  <autoFilter ref="B8:O18"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2F855-B33C-4F64-BFAC-9EC3BD14F98B}">
  <dimension ref="A1:B5"/>
  <sheetViews>
    <sheetView view="pageBreakPreview" zoomScale="60" zoomScaleNormal="100" workbookViewId="0">
      <selection activeCell="C28" sqref="C28"/>
    </sheetView>
  </sheetViews>
  <sheetFormatPr defaultColWidth="25.5" defaultRowHeight="18.75"/>
  <cols>
    <col min="1" max="1" width="13.25" style="3" bestFit="1" customWidth="1"/>
    <col min="2" max="2" width="46.875" style="3" customWidth="1"/>
    <col min="3" max="16384" width="25.5" style="3"/>
  </cols>
  <sheetData>
    <row r="1" spans="1:2" ht="69" customHeight="1">
      <c r="A1" s="1055" t="s">
        <v>0</v>
      </c>
      <c r="B1" s="1056" t="s">
        <v>2603</v>
      </c>
    </row>
    <row r="2" spans="1:2">
      <c r="A2" s="1055" t="s">
        <v>3</v>
      </c>
      <c r="B2" s="1057" t="s">
        <v>4</v>
      </c>
    </row>
    <row r="3" spans="1:2">
      <c r="A3" s="1055" t="s">
        <v>5</v>
      </c>
      <c r="B3" s="1058">
        <v>190957</v>
      </c>
    </row>
    <row r="4" spans="1:2">
      <c r="A4" s="1055" t="s">
        <v>6</v>
      </c>
      <c r="B4" s="1059">
        <v>44495</v>
      </c>
    </row>
    <row r="5" spans="1:2">
      <c r="A5" s="1055" t="s">
        <v>8</v>
      </c>
      <c r="B5" s="1059"/>
    </row>
  </sheetData>
  <phoneticPr fontId="3"/>
  <printOptions horizontalCentered="1"/>
  <pageMargins left="0.70866141732283472" right="0.70866141732283472" top="0.74803149606299213" bottom="0.74803149606299213" header="0.31496062992125984" footer="0.31496062992125984"/>
  <pageSetup paperSize="9" scale="148"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3EA98-6961-43B8-B657-67D67D3474EB}">
  <dimension ref="B2:Q18"/>
  <sheetViews>
    <sheetView zoomScale="85" zoomScaleNormal="85" workbookViewId="0">
      <pane xSplit="10" ySplit="8" topLeftCell="K9" activePane="bottomRight" state="frozen"/>
      <selection pane="topRight" activeCell="K1" sqref="K1"/>
      <selection pane="bottomLeft" activeCell="A9" sqref="A9"/>
      <selection pane="bottomRight" activeCell="G26" sqref="G26"/>
    </sheetView>
  </sheetViews>
  <sheetFormatPr defaultRowHeight="18.75"/>
  <cols>
    <col min="1" max="1" width="2.625" style="3" customWidth="1"/>
    <col min="2" max="2" width="18.75" style="9" bestFit="1" customWidth="1"/>
    <col min="3" max="3" width="12.75" style="3" bestFit="1" customWidth="1"/>
    <col min="4" max="4" width="11.75" style="3" bestFit="1" customWidth="1"/>
    <col min="5" max="5" width="49.875" style="3" bestFit="1" customWidth="1"/>
    <col min="6" max="6" width="6.25" style="3" customWidth="1"/>
    <col min="7" max="8" width="9.875" style="3" bestFit="1" customWidth="1"/>
    <col min="9" max="9" width="5.75" style="11" customWidth="1"/>
    <col min="10" max="10" width="26.625" style="3" customWidth="1"/>
    <col min="11" max="11" width="11.375" style="3" customWidth="1"/>
    <col min="12" max="12" width="20.625" style="9" customWidth="1"/>
    <col min="13" max="13" width="13.75" style="9" customWidth="1"/>
    <col min="14" max="14" width="7.5" style="3" customWidth="1"/>
    <col min="15" max="15" width="13.25" style="11" customWidth="1"/>
    <col min="16" max="16" width="14.5" style="182" customWidth="1"/>
    <col min="17" max="17" width="15.625" style="13" customWidth="1"/>
    <col min="18" max="256" width="9" style="3"/>
    <col min="257" max="257" width="2.625" style="3" customWidth="1"/>
    <col min="258" max="258" width="18.75" style="3" bestFit="1" customWidth="1"/>
    <col min="259" max="259" width="12.75" style="3" bestFit="1" customWidth="1"/>
    <col min="260" max="260" width="11.7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20.625" style="3" customWidth="1"/>
    <col min="269" max="269" width="13.75" style="3" customWidth="1"/>
    <col min="270" max="270" width="7.5" style="3" customWidth="1"/>
    <col min="271" max="271" width="13.25" style="3" customWidth="1"/>
    <col min="272" max="272" width="14.5" style="3" customWidth="1"/>
    <col min="273" max="273" width="15.625" style="3" customWidth="1"/>
    <col min="274" max="512" width="9" style="3"/>
    <col min="513" max="513" width="2.625" style="3" customWidth="1"/>
    <col min="514" max="514" width="18.75" style="3" bestFit="1" customWidth="1"/>
    <col min="515" max="515" width="12.75" style="3" bestFit="1" customWidth="1"/>
    <col min="516" max="516" width="11.7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20.625" style="3" customWidth="1"/>
    <col min="525" max="525" width="13.75" style="3" customWidth="1"/>
    <col min="526" max="526" width="7.5" style="3" customWidth="1"/>
    <col min="527" max="527" width="13.25" style="3" customWidth="1"/>
    <col min="528" max="528" width="14.5" style="3" customWidth="1"/>
    <col min="529" max="529" width="15.625" style="3" customWidth="1"/>
    <col min="530" max="768" width="9" style="3"/>
    <col min="769" max="769" width="2.625" style="3" customWidth="1"/>
    <col min="770" max="770" width="18.75" style="3" bestFit="1" customWidth="1"/>
    <col min="771" max="771" width="12.75" style="3" bestFit="1" customWidth="1"/>
    <col min="772" max="772" width="11.7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20.625" style="3" customWidth="1"/>
    <col min="781" max="781" width="13.75" style="3" customWidth="1"/>
    <col min="782" max="782" width="7.5" style="3" customWidth="1"/>
    <col min="783" max="783" width="13.25" style="3" customWidth="1"/>
    <col min="784" max="784" width="14.5" style="3" customWidth="1"/>
    <col min="785" max="785" width="15.625" style="3" customWidth="1"/>
    <col min="786" max="1024" width="9" style="3"/>
    <col min="1025" max="1025" width="2.625" style="3" customWidth="1"/>
    <col min="1026" max="1026" width="18.75" style="3" bestFit="1" customWidth="1"/>
    <col min="1027" max="1027" width="12.75" style="3" bestFit="1" customWidth="1"/>
    <col min="1028" max="1028" width="11.7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20.625" style="3" customWidth="1"/>
    <col min="1037" max="1037" width="13.75" style="3" customWidth="1"/>
    <col min="1038" max="1038" width="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8.75" style="3" bestFit="1" customWidth="1"/>
    <col min="1283" max="1283" width="12.75" style="3" bestFit="1" customWidth="1"/>
    <col min="1284" max="1284" width="11.7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20.625" style="3" customWidth="1"/>
    <col min="1293" max="1293" width="13.75" style="3" customWidth="1"/>
    <col min="1294" max="1294" width="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8.75" style="3" bestFit="1" customWidth="1"/>
    <col min="1539" max="1539" width="12.75" style="3" bestFit="1" customWidth="1"/>
    <col min="1540" max="1540" width="11.7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20.625" style="3" customWidth="1"/>
    <col min="1549" max="1549" width="13.75" style="3" customWidth="1"/>
    <col min="1550" max="1550" width="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8.75" style="3" bestFit="1" customWidth="1"/>
    <col min="1795" max="1795" width="12.75" style="3" bestFit="1" customWidth="1"/>
    <col min="1796" max="1796" width="11.7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20.625" style="3" customWidth="1"/>
    <col min="1805" max="1805" width="13.75" style="3" customWidth="1"/>
    <col min="1806" max="1806" width="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8.75" style="3" bestFit="1" customWidth="1"/>
    <col min="2051" max="2051" width="12.75" style="3" bestFit="1" customWidth="1"/>
    <col min="2052" max="2052" width="11.7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20.625" style="3" customWidth="1"/>
    <col min="2061" max="2061" width="13.75" style="3" customWidth="1"/>
    <col min="2062" max="2062" width="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8.75" style="3" bestFit="1" customWidth="1"/>
    <col min="2307" max="2307" width="12.75" style="3" bestFit="1" customWidth="1"/>
    <col min="2308" max="2308" width="11.7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20.625" style="3" customWidth="1"/>
    <col min="2317" max="2317" width="13.75" style="3" customWidth="1"/>
    <col min="2318" max="2318" width="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8.75" style="3" bestFit="1" customWidth="1"/>
    <col min="2563" max="2563" width="12.75" style="3" bestFit="1" customWidth="1"/>
    <col min="2564" max="2564" width="11.7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20.625" style="3" customWidth="1"/>
    <col min="2573" max="2573" width="13.75" style="3" customWidth="1"/>
    <col min="2574" max="2574" width="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8.75" style="3" bestFit="1" customWidth="1"/>
    <col min="2819" max="2819" width="12.75" style="3" bestFit="1" customWidth="1"/>
    <col min="2820" max="2820" width="11.7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20.625" style="3" customWidth="1"/>
    <col min="2829" max="2829" width="13.75" style="3" customWidth="1"/>
    <col min="2830" max="2830" width="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8.75" style="3" bestFit="1" customWidth="1"/>
    <col min="3075" max="3075" width="12.75" style="3" bestFit="1" customWidth="1"/>
    <col min="3076" max="3076" width="11.7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20.625" style="3" customWidth="1"/>
    <col min="3085" max="3085" width="13.75" style="3" customWidth="1"/>
    <col min="3086" max="3086" width="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8.75" style="3" bestFit="1" customWidth="1"/>
    <col min="3331" max="3331" width="12.75" style="3" bestFit="1" customWidth="1"/>
    <col min="3332" max="3332" width="11.7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20.625" style="3" customWidth="1"/>
    <col min="3341" max="3341" width="13.75" style="3" customWidth="1"/>
    <col min="3342" max="3342" width="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8.75" style="3" bestFit="1" customWidth="1"/>
    <col min="3587" max="3587" width="12.75" style="3" bestFit="1" customWidth="1"/>
    <col min="3588" max="3588" width="11.7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20.625" style="3" customWidth="1"/>
    <col min="3597" max="3597" width="13.75" style="3" customWidth="1"/>
    <col min="3598" max="3598" width="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8.75" style="3" bestFit="1" customWidth="1"/>
    <col min="3843" max="3843" width="12.75" style="3" bestFit="1" customWidth="1"/>
    <col min="3844" max="3844" width="11.7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20.625" style="3" customWidth="1"/>
    <col min="3853" max="3853" width="13.75" style="3" customWidth="1"/>
    <col min="3854" max="3854" width="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8.75" style="3" bestFit="1" customWidth="1"/>
    <col min="4099" max="4099" width="12.75" style="3" bestFit="1" customWidth="1"/>
    <col min="4100" max="4100" width="11.7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20.625" style="3" customWidth="1"/>
    <col min="4109" max="4109" width="13.75" style="3" customWidth="1"/>
    <col min="4110" max="4110" width="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8.75" style="3" bestFit="1" customWidth="1"/>
    <col min="4355" max="4355" width="12.75" style="3" bestFit="1" customWidth="1"/>
    <col min="4356" max="4356" width="11.7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20.625" style="3" customWidth="1"/>
    <col min="4365" max="4365" width="13.75" style="3" customWidth="1"/>
    <col min="4366" max="4366" width="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8.75" style="3" bestFit="1" customWidth="1"/>
    <col min="4611" max="4611" width="12.75" style="3" bestFit="1" customWidth="1"/>
    <col min="4612" max="4612" width="11.7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20.625" style="3" customWidth="1"/>
    <col min="4621" max="4621" width="13.75" style="3" customWidth="1"/>
    <col min="4622" max="4622" width="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8.75" style="3" bestFit="1" customWidth="1"/>
    <col min="4867" max="4867" width="12.75" style="3" bestFit="1" customWidth="1"/>
    <col min="4868" max="4868" width="11.7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20.625" style="3" customWidth="1"/>
    <col min="4877" max="4877" width="13.75" style="3" customWidth="1"/>
    <col min="4878" max="4878" width="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8.75" style="3" bestFit="1" customWidth="1"/>
    <col min="5123" max="5123" width="12.75" style="3" bestFit="1" customWidth="1"/>
    <col min="5124" max="5124" width="11.7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20.625" style="3" customWidth="1"/>
    <col min="5133" max="5133" width="13.75" style="3" customWidth="1"/>
    <col min="5134" max="5134" width="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8.75" style="3" bestFit="1" customWidth="1"/>
    <col min="5379" max="5379" width="12.75" style="3" bestFit="1" customWidth="1"/>
    <col min="5380" max="5380" width="11.7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20.625" style="3" customWidth="1"/>
    <col min="5389" max="5389" width="13.75" style="3" customWidth="1"/>
    <col min="5390" max="5390" width="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8.75" style="3" bestFit="1" customWidth="1"/>
    <col min="5635" max="5635" width="12.75" style="3" bestFit="1" customWidth="1"/>
    <col min="5636" max="5636" width="11.7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20.625" style="3" customWidth="1"/>
    <col min="5645" max="5645" width="13.75" style="3" customWidth="1"/>
    <col min="5646" max="5646" width="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8.75" style="3" bestFit="1" customWidth="1"/>
    <col min="5891" max="5891" width="12.75" style="3" bestFit="1" customWidth="1"/>
    <col min="5892" max="5892" width="11.7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20.625" style="3" customWidth="1"/>
    <col min="5901" max="5901" width="13.75" style="3" customWidth="1"/>
    <col min="5902" max="5902" width="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8.75" style="3" bestFit="1" customWidth="1"/>
    <col min="6147" max="6147" width="12.75" style="3" bestFit="1" customWidth="1"/>
    <col min="6148" max="6148" width="11.7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20.625" style="3" customWidth="1"/>
    <col min="6157" max="6157" width="13.75" style="3" customWidth="1"/>
    <col min="6158" max="6158" width="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8.75" style="3" bestFit="1" customWidth="1"/>
    <col min="6403" max="6403" width="12.75" style="3" bestFit="1" customWidth="1"/>
    <col min="6404" max="6404" width="11.7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20.625" style="3" customWidth="1"/>
    <col min="6413" max="6413" width="13.75" style="3" customWidth="1"/>
    <col min="6414" max="6414" width="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8.75" style="3" bestFit="1" customWidth="1"/>
    <col min="6659" max="6659" width="12.75" style="3" bestFit="1" customWidth="1"/>
    <col min="6660" max="6660" width="11.7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20.625" style="3" customWidth="1"/>
    <col min="6669" max="6669" width="13.75" style="3" customWidth="1"/>
    <col min="6670" max="6670" width="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8.75" style="3" bestFit="1" customWidth="1"/>
    <col min="6915" max="6915" width="12.75" style="3" bestFit="1" customWidth="1"/>
    <col min="6916" max="6916" width="11.7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20.625" style="3" customWidth="1"/>
    <col min="6925" max="6925" width="13.75" style="3" customWidth="1"/>
    <col min="6926" max="6926" width="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8.75" style="3" bestFit="1" customWidth="1"/>
    <col min="7171" max="7171" width="12.75" style="3" bestFit="1" customWidth="1"/>
    <col min="7172" max="7172" width="11.7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20.625" style="3" customWidth="1"/>
    <col min="7181" max="7181" width="13.75" style="3" customWidth="1"/>
    <col min="7182" max="7182" width="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8.75" style="3" bestFit="1" customWidth="1"/>
    <col min="7427" max="7427" width="12.75" style="3" bestFit="1" customWidth="1"/>
    <col min="7428" max="7428" width="11.7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20.625" style="3" customWidth="1"/>
    <col min="7437" max="7437" width="13.75" style="3" customWidth="1"/>
    <col min="7438" max="7438" width="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8.75" style="3" bestFit="1" customWidth="1"/>
    <col min="7683" max="7683" width="12.75" style="3" bestFit="1" customWidth="1"/>
    <col min="7684" max="7684" width="11.7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20.625" style="3" customWidth="1"/>
    <col min="7693" max="7693" width="13.75" style="3" customWidth="1"/>
    <col min="7694" max="7694" width="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8.75" style="3" bestFit="1" customWidth="1"/>
    <col min="7939" max="7939" width="12.75" style="3" bestFit="1" customWidth="1"/>
    <col min="7940" max="7940" width="11.7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20.625" style="3" customWidth="1"/>
    <col min="7949" max="7949" width="13.75" style="3" customWidth="1"/>
    <col min="7950" max="7950" width="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8.75" style="3" bestFit="1" customWidth="1"/>
    <col min="8195" max="8195" width="12.75" style="3" bestFit="1" customWidth="1"/>
    <col min="8196" max="8196" width="11.7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20.625" style="3" customWidth="1"/>
    <col min="8205" max="8205" width="13.75" style="3" customWidth="1"/>
    <col min="8206" max="8206" width="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8.75" style="3" bestFit="1" customWidth="1"/>
    <col min="8451" max="8451" width="12.75" style="3" bestFit="1" customWidth="1"/>
    <col min="8452" max="8452" width="11.7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20.625" style="3" customWidth="1"/>
    <col min="8461" max="8461" width="13.75" style="3" customWidth="1"/>
    <col min="8462" max="8462" width="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8.75" style="3" bestFit="1" customWidth="1"/>
    <col min="8707" max="8707" width="12.75" style="3" bestFit="1" customWidth="1"/>
    <col min="8708" max="8708" width="11.7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20.625" style="3" customWidth="1"/>
    <col min="8717" max="8717" width="13.75" style="3" customWidth="1"/>
    <col min="8718" max="8718" width="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8.75" style="3" bestFit="1" customWidth="1"/>
    <col min="8963" max="8963" width="12.75" style="3" bestFit="1" customWidth="1"/>
    <col min="8964" max="8964" width="11.7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20.625" style="3" customWidth="1"/>
    <col min="8973" max="8973" width="13.75" style="3" customWidth="1"/>
    <col min="8974" max="8974" width="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8.75" style="3" bestFit="1" customWidth="1"/>
    <col min="9219" max="9219" width="12.75" style="3" bestFit="1" customWidth="1"/>
    <col min="9220" max="9220" width="11.7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20.625" style="3" customWidth="1"/>
    <col min="9229" max="9229" width="13.75" style="3" customWidth="1"/>
    <col min="9230" max="9230" width="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8.75" style="3" bestFit="1" customWidth="1"/>
    <col min="9475" max="9475" width="12.75" style="3" bestFit="1" customWidth="1"/>
    <col min="9476" max="9476" width="11.7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20.625" style="3" customWidth="1"/>
    <col min="9485" max="9485" width="13.75" style="3" customWidth="1"/>
    <col min="9486" max="9486" width="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8.75" style="3" bestFit="1" customWidth="1"/>
    <col min="9731" max="9731" width="12.75" style="3" bestFit="1" customWidth="1"/>
    <col min="9732" max="9732" width="11.7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20.625" style="3" customWidth="1"/>
    <col min="9741" max="9741" width="13.75" style="3" customWidth="1"/>
    <col min="9742" max="9742" width="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8.75" style="3" bestFit="1" customWidth="1"/>
    <col min="9987" max="9987" width="12.75" style="3" bestFit="1" customWidth="1"/>
    <col min="9988" max="9988" width="11.7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20.625" style="3" customWidth="1"/>
    <col min="9997" max="9997" width="13.75" style="3" customWidth="1"/>
    <col min="9998" max="9998" width="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8.75" style="3" bestFit="1" customWidth="1"/>
    <col min="10243" max="10243" width="12.75" style="3" bestFit="1" customWidth="1"/>
    <col min="10244" max="10244" width="11.7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20.625" style="3" customWidth="1"/>
    <col min="10253" max="10253" width="13.75" style="3" customWidth="1"/>
    <col min="10254" max="10254" width="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8.75" style="3" bestFit="1" customWidth="1"/>
    <col min="10499" max="10499" width="12.75" style="3" bestFit="1" customWidth="1"/>
    <col min="10500" max="10500" width="11.7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20.625" style="3" customWidth="1"/>
    <col min="10509" max="10509" width="13.75" style="3" customWidth="1"/>
    <col min="10510" max="10510" width="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8.75" style="3" bestFit="1" customWidth="1"/>
    <col min="10755" max="10755" width="12.75" style="3" bestFit="1" customWidth="1"/>
    <col min="10756" max="10756" width="11.7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20.625" style="3" customWidth="1"/>
    <col min="10765" max="10765" width="13.75" style="3" customWidth="1"/>
    <col min="10766" max="10766" width="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8.75" style="3" bestFit="1" customWidth="1"/>
    <col min="11011" max="11011" width="12.75" style="3" bestFit="1" customWidth="1"/>
    <col min="11012" max="11012" width="11.7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20.625" style="3" customWidth="1"/>
    <col min="11021" max="11021" width="13.75" style="3" customWidth="1"/>
    <col min="11022" max="11022" width="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8.75" style="3" bestFit="1" customWidth="1"/>
    <col min="11267" max="11267" width="12.75" style="3" bestFit="1" customWidth="1"/>
    <col min="11268" max="11268" width="11.7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20.625" style="3" customWidth="1"/>
    <col min="11277" max="11277" width="13.75" style="3" customWidth="1"/>
    <col min="11278" max="11278" width="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8.75" style="3" bestFit="1" customWidth="1"/>
    <col min="11523" max="11523" width="12.75" style="3" bestFit="1" customWidth="1"/>
    <col min="11524" max="11524" width="11.7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20.625" style="3" customWidth="1"/>
    <col min="11533" max="11533" width="13.75" style="3" customWidth="1"/>
    <col min="11534" max="11534" width="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8.75" style="3" bestFit="1" customWidth="1"/>
    <col min="11779" max="11779" width="12.75" style="3" bestFit="1" customWidth="1"/>
    <col min="11780" max="11780" width="11.7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20.625" style="3" customWidth="1"/>
    <col min="11789" max="11789" width="13.75" style="3" customWidth="1"/>
    <col min="11790" max="11790" width="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8.75" style="3" bestFit="1" customWidth="1"/>
    <col min="12035" max="12035" width="12.75" style="3" bestFit="1" customWidth="1"/>
    <col min="12036" max="12036" width="11.7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20.625" style="3" customWidth="1"/>
    <col min="12045" max="12045" width="13.75" style="3" customWidth="1"/>
    <col min="12046" max="12046" width="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8.75" style="3" bestFit="1" customWidth="1"/>
    <col min="12291" max="12291" width="12.75" style="3" bestFit="1" customWidth="1"/>
    <col min="12292" max="12292" width="11.7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20.625" style="3" customWidth="1"/>
    <col min="12301" max="12301" width="13.75" style="3" customWidth="1"/>
    <col min="12302" max="12302" width="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8.75" style="3" bestFit="1" customWidth="1"/>
    <col min="12547" max="12547" width="12.75" style="3" bestFit="1" customWidth="1"/>
    <col min="12548" max="12548" width="11.7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20.625" style="3" customWidth="1"/>
    <col min="12557" max="12557" width="13.75" style="3" customWidth="1"/>
    <col min="12558" max="12558" width="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8.75" style="3" bestFit="1" customWidth="1"/>
    <col min="12803" max="12803" width="12.75" style="3" bestFit="1" customWidth="1"/>
    <col min="12804" max="12804" width="11.7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20.625" style="3" customWidth="1"/>
    <col min="12813" max="12813" width="13.75" style="3" customWidth="1"/>
    <col min="12814" max="12814" width="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8.75" style="3" bestFit="1" customWidth="1"/>
    <col min="13059" max="13059" width="12.75" style="3" bestFit="1" customWidth="1"/>
    <col min="13060" max="13060" width="11.7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20.625" style="3" customWidth="1"/>
    <col min="13069" max="13069" width="13.75" style="3" customWidth="1"/>
    <col min="13070" max="13070" width="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8.75" style="3" bestFit="1" customWidth="1"/>
    <col min="13315" max="13315" width="12.75" style="3" bestFit="1" customWidth="1"/>
    <col min="13316" max="13316" width="11.7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20.625" style="3" customWidth="1"/>
    <col min="13325" max="13325" width="13.75" style="3" customWidth="1"/>
    <col min="13326" max="13326" width="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8.75" style="3" bestFit="1" customWidth="1"/>
    <col min="13571" max="13571" width="12.75" style="3" bestFit="1" customWidth="1"/>
    <col min="13572" max="13572" width="11.7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20.625" style="3" customWidth="1"/>
    <col min="13581" max="13581" width="13.75" style="3" customWidth="1"/>
    <col min="13582" max="13582" width="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8.75" style="3" bestFit="1" customWidth="1"/>
    <col min="13827" max="13827" width="12.75" style="3" bestFit="1" customWidth="1"/>
    <col min="13828" max="13828" width="11.7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20.625" style="3" customWidth="1"/>
    <col min="13837" max="13837" width="13.75" style="3" customWidth="1"/>
    <col min="13838" max="13838" width="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8.75" style="3" bestFit="1" customWidth="1"/>
    <col min="14083" max="14083" width="12.75" style="3" bestFit="1" customWidth="1"/>
    <col min="14084" max="14084" width="11.7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20.625" style="3" customWidth="1"/>
    <col min="14093" max="14093" width="13.75" style="3" customWidth="1"/>
    <col min="14094" max="14094" width="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8.75" style="3" bestFit="1" customWidth="1"/>
    <col min="14339" max="14339" width="12.75" style="3" bestFit="1" customWidth="1"/>
    <col min="14340" max="14340" width="11.7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20.625" style="3" customWidth="1"/>
    <col min="14349" max="14349" width="13.75" style="3" customWidth="1"/>
    <col min="14350" max="14350" width="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8.75" style="3" bestFit="1" customWidth="1"/>
    <col min="14595" max="14595" width="12.75" style="3" bestFit="1" customWidth="1"/>
    <col min="14596" max="14596" width="11.7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20.625" style="3" customWidth="1"/>
    <col min="14605" max="14605" width="13.75" style="3" customWidth="1"/>
    <col min="14606" max="14606" width="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8.75" style="3" bestFit="1" customWidth="1"/>
    <col min="14851" max="14851" width="12.75" style="3" bestFit="1" customWidth="1"/>
    <col min="14852" max="14852" width="11.7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20.625" style="3" customWidth="1"/>
    <col min="14861" max="14861" width="13.75" style="3" customWidth="1"/>
    <col min="14862" max="14862" width="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8.75" style="3" bestFit="1" customWidth="1"/>
    <col min="15107" max="15107" width="12.75" style="3" bestFit="1" customWidth="1"/>
    <col min="15108" max="15108" width="11.7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20.625" style="3" customWidth="1"/>
    <col min="15117" max="15117" width="13.75" style="3" customWidth="1"/>
    <col min="15118" max="15118" width="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8.75" style="3" bestFit="1" customWidth="1"/>
    <col min="15363" max="15363" width="12.75" style="3" bestFit="1" customWidth="1"/>
    <col min="15364" max="15364" width="11.7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20.625" style="3" customWidth="1"/>
    <col min="15373" max="15373" width="13.75" style="3" customWidth="1"/>
    <col min="15374" max="15374" width="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8.75" style="3" bestFit="1" customWidth="1"/>
    <col min="15619" max="15619" width="12.75" style="3" bestFit="1" customWidth="1"/>
    <col min="15620" max="15620" width="11.7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20.625" style="3" customWidth="1"/>
    <col min="15629" max="15629" width="13.75" style="3" customWidth="1"/>
    <col min="15630" max="15630" width="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8.75" style="3" bestFit="1" customWidth="1"/>
    <col min="15875" max="15875" width="12.75" style="3" bestFit="1" customWidth="1"/>
    <col min="15876" max="15876" width="11.7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20.625" style="3" customWidth="1"/>
    <col min="15885" max="15885" width="13.75" style="3" customWidth="1"/>
    <col min="15886" max="15886" width="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8.75" style="3" bestFit="1" customWidth="1"/>
    <col min="16131" max="16131" width="12.75" style="3" bestFit="1" customWidth="1"/>
    <col min="16132" max="16132" width="11.7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20.625" style="3" customWidth="1"/>
    <col min="16141" max="16141" width="13.75" style="3" customWidth="1"/>
    <col min="16142" max="16142" width="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3089</v>
      </c>
      <c r="G2" s="4" t="s">
        <v>2</v>
      </c>
      <c r="H2" s="5"/>
      <c r="I2" s="6"/>
      <c r="J2" s="125">
        <f>SUM(H:H)</f>
        <v>6670</v>
      </c>
    </row>
    <row r="3" spans="2:17" ht="20.100000000000001" customHeight="1">
      <c r="B3" s="1" t="s">
        <v>3</v>
      </c>
      <c r="C3" s="1"/>
      <c r="D3" s="1"/>
      <c r="E3" s="14" t="s">
        <v>714</v>
      </c>
    </row>
    <row r="4" spans="2:17" ht="20.100000000000001" customHeight="1">
      <c r="B4" s="1" t="s">
        <v>5</v>
      </c>
      <c r="C4" s="1"/>
      <c r="D4" s="1"/>
      <c r="E4" s="14">
        <v>196718</v>
      </c>
    </row>
    <row r="5" spans="2:17" ht="20.100000000000001" customHeight="1">
      <c r="B5" s="1" t="s">
        <v>6</v>
      </c>
      <c r="C5" s="1"/>
      <c r="D5" s="1"/>
      <c r="E5" s="15">
        <v>44697</v>
      </c>
    </row>
    <row r="6" spans="2:17" ht="20.100000000000001" customHeight="1">
      <c r="B6" s="1" t="s">
        <v>8</v>
      </c>
      <c r="C6" s="1"/>
      <c r="D6" s="1"/>
      <c r="E6" s="15">
        <v>44697</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6" t="s">
        <v>20</v>
      </c>
      <c r="N8" s="16" t="s">
        <v>21</v>
      </c>
      <c r="O8" s="17" t="s">
        <v>22</v>
      </c>
      <c r="P8" s="184" t="s">
        <v>23</v>
      </c>
      <c r="Q8" s="21" t="s">
        <v>24</v>
      </c>
    </row>
    <row r="9" spans="2:17" s="9" customFormat="1" ht="19.7" customHeight="1">
      <c r="B9" s="16"/>
      <c r="C9" s="986"/>
      <c r="D9" s="986"/>
      <c r="E9" s="154"/>
      <c r="F9" s="987"/>
      <c r="G9" s="154"/>
      <c r="H9" s="156">
        <f t="shared" ref="H9:H14" si="0">F9*G9</f>
        <v>0</v>
      </c>
      <c r="I9" s="988"/>
      <c r="J9" s="153"/>
      <c r="K9" s="17"/>
      <c r="L9" s="17"/>
      <c r="M9" s="19"/>
      <c r="N9" s="16"/>
      <c r="O9" s="56"/>
      <c r="P9" s="56"/>
      <c r="Q9" s="21"/>
    </row>
    <row r="10" spans="2:17" s="120" customFormat="1" ht="19.7" customHeight="1">
      <c r="B10" s="73" t="s">
        <v>2302</v>
      </c>
      <c r="C10" s="986" t="s">
        <v>178</v>
      </c>
      <c r="D10" s="986" t="s">
        <v>178</v>
      </c>
      <c r="E10" s="88" t="s">
        <v>3073</v>
      </c>
      <c r="F10" s="93">
        <v>1</v>
      </c>
      <c r="G10" s="162">
        <v>1540</v>
      </c>
      <c r="H10" s="156">
        <f t="shared" si="0"/>
        <v>1540</v>
      </c>
      <c r="I10" s="90"/>
      <c r="J10" s="91" t="s">
        <v>1484</v>
      </c>
      <c r="K10" s="93"/>
      <c r="L10" s="93"/>
      <c r="M10" s="20">
        <v>44692</v>
      </c>
      <c r="N10" s="73" t="s">
        <v>648</v>
      </c>
      <c r="O10" s="57">
        <v>44693</v>
      </c>
      <c r="P10" s="57"/>
      <c r="Q10" s="74"/>
    </row>
    <row r="11" spans="2:17" s="120" customFormat="1" ht="19.7" customHeight="1">
      <c r="B11" s="73" t="s">
        <v>2302</v>
      </c>
      <c r="C11" s="986" t="s">
        <v>178</v>
      </c>
      <c r="D11" s="986" t="s">
        <v>178</v>
      </c>
      <c r="E11" s="88" t="s">
        <v>3090</v>
      </c>
      <c r="F11" s="93">
        <v>1</v>
      </c>
      <c r="G11" s="162">
        <v>1930</v>
      </c>
      <c r="H11" s="156">
        <f t="shared" si="0"/>
        <v>1930</v>
      </c>
      <c r="I11" s="90"/>
      <c r="J11" s="91" t="s">
        <v>1484</v>
      </c>
      <c r="K11" s="93"/>
      <c r="L11" s="93"/>
      <c r="M11" s="20">
        <v>44692</v>
      </c>
      <c r="N11" s="73" t="s">
        <v>648</v>
      </c>
      <c r="O11" s="57">
        <v>44693</v>
      </c>
      <c r="P11" s="57"/>
      <c r="Q11" s="74"/>
    </row>
    <row r="12" spans="2:17" s="120" customFormat="1" ht="19.7" customHeight="1">
      <c r="B12" s="73" t="s">
        <v>2302</v>
      </c>
      <c r="C12" s="986" t="s">
        <v>178</v>
      </c>
      <c r="D12" s="986" t="s">
        <v>178</v>
      </c>
      <c r="E12" s="88" t="s">
        <v>3091</v>
      </c>
      <c r="F12" s="93">
        <v>2</v>
      </c>
      <c r="G12" s="162">
        <v>1600</v>
      </c>
      <c r="H12" s="156">
        <f t="shared" si="0"/>
        <v>3200</v>
      </c>
      <c r="I12" s="90"/>
      <c r="J12" s="91" t="s">
        <v>1484</v>
      </c>
      <c r="K12" s="93"/>
      <c r="L12" s="93"/>
      <c r="M12" s="20">
        <v>44692</v>
      </c>
      <c r="N12" s="73" t="s">
        <v>648</v>
      </c>
      <c r="O12" s="57">
        <v>44693</v>
      </c>
      <c r="P12" s="57"/>
      <c r="Q12" s="74"/>
    </row>
    <row r="13" spans="2:17" ht="19.7" customHeight="1">
      <c r="B13" s="16"/>
      <c r="C13" s="986"/>
      <c r="D13" s="986"/>
      <c r="E13" s="88"/>
      <c r="F13" s="93"/>
      <c r="G13" s="162"/>
      <c r="H13" s="156">
        <f t="shared" si="0"/>
        <v>0</v>
      </c>
      <c r="I13" s="90"/>
      <c r="J13" s="91"/>
      <c r="K13" s="17"/>
      <c r="L13" s="17"/>
      <c r="M13" s="19"/>
      <c r="N13" s="16"/>
      <c r="O13" s="56"/>
      <c r="P13" s="56"/>
      <c r="Q13" s="21"/>
    </row>
    <row r="14" spans="2:17" ht="19.7" customHeight="1">
      <c r="B14" s="16"/>
      <c r="C14" s="986"/>
      <c r="D14" s="986"/>
      <c r="E14" s="88"/>
      <c r="F14" s="93"/>
      <c r="G14" s="162"/>
      <c r="H14" s="156">
        <f t="shared" si="0"/>
        <v>0</v>
      </c>
      <c r="I14" s="90"/>
      <c r="J14" s="91"/>
      <c r="K14" s="17"/>
      <c r="L14" s="17"/>
      <c r="M14" s="19"/>
      <c r="N14" s="16"/>
      <c r="O14" s="56"/>
      <c r="P14" s="56"/>
      <c r="Q14" s="21"/>
    </row>
    <row r="15" spans="2:17" ht="19.7" customHeight="1">
      <c r="B15" s="16"/>
      <c r="C15" s="16"/>
      <c r="D15" s="16"/>
      <c r="E15" s="145"/>
      <c r="F15" s="17"/>
      <c r="G15" s="290"/>
      <c r="H15" s="278">
        <f>F15*G15</f>
        <v>0</v>
      </c>
      <c r="I15" s="18"/>
      <c r="J15" s="54"/>
      <c r="K15" s="17"/>
      <c r="L15" s="17"/>
      <c r="M15" s="19"/>
      <c r="N15" s="16"/>
      <c r="O15" s="17"/>
      <c r="P15" s="19"/>
      <c r="Q15" s="21"/>
    </row>
    <row r="16" spans="2:17" ht="19.7" customHeight="1">
      <c r="B16" s="16"/>
      <c r="C16" s="16"/>
      <c r="D16" s="16"/>
      <c r="E16" s="145"/>
      <c r="F16" s="17"/>
      <c r="G16" s="290"/>
      <c r="H16" s="278">
        <f>F16*G16</f>
        <v>0</v>
      </c>
      <c r="I16" s="18"/>
      <c r="J16" s="54"/>
      <c r="K16" s="17"/>
      <c r="L16" s="17"/>
      <c r="M16" s="19"/>
      <c r="N16" s="16"/>
      <c r="O16" s="17"/>
      <c r="P16" s="19"/>
      <c r="Q16" s="21"/>
    </row>
    <row r="17" spans="2:17" ht="19.7" customHeight="1">
      <c r="B17" s="16"/>
      <c r="C17" s="16"/>
      <c r="D17" s="16"/>
      <c r="E17" s="145"/>
      <c r="F17" s="17"/>
      <c r="G17" s="290"/>
      <c r="H17" s="278">
        <f>F17*G17</f>
        <v>0</v>
      </c>
      <c r="I17" s="18"/>
      <c r="J17" s="54"/>
      <c r="K17" s="17"/>
      <c r="L17" s="17"/>
      <c r="M17" s="19"/>
      <c r="N17" s="16"/>
      <c r="O17" s="17"/>
      <c r="P17" s="19"/>
      <c r="Q17" s="21"/>
    </row>
    <row r="18" spans="2:17" ht="19.7" customHeight="1">
      <c r="B18" s="16"/>
      <c r="C18" s="16"/>
      <c r="D18" s="16"/>
      <c r="E18" s="145"/>
      <c r="F18" s="54"/>
      <c r="G18" s="290"/>
      <c r="H18" s="278">
        <f>F19*G19</f>
        <v>0</v>
      </c>
      <c r="I18" s="18"/>
      <c r="J18" s="54"/>
      <c r="K18" s="17"/>
      <c r="L18" s="17"/>
      <c r="M18" s="19"/>
      <c r="N18" s="16"/>
      <c r="O18" s="17"/>
      <c r="P18" s="19"/>
      <c r="Q18" s="21"/>
    </row>
  </sheetData>
  <autoFilter ref="B8:O9" xr:uid="{142C28B0-38D1-4EF4-B35E-22068C40BB4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A9386-9F25-45DD-BFA7-AEC75CE31D96}">
  <sheetPr>
    <tabColor rgb="FF00B0F0"/>
  </sheetPr>
  <dimension ref="A2:S244"/>
  <sheetViews>
    <sheetView zoomScale="70" zoomScaleNormal="70" workbookViewId="0">
      <pane xSplit="12" ySplit="8" topLeftCell="N165" activePane="bottomRight" state="frozen"/>
      <selection pane="topRight" activeCell="K1" sqref="K1"/>
      <selection pane="bottomLeft" activeCell="A9" sqref="A9"/>
      <selection pane="bottomRight" activeCell="N177" sqref="N177"/>
    </sheetView>
  </sheetViews>
  <sheetFormatPr defaultColWidth="8.875" defaultRowHeight="18.75" outlineLevelCol="1"/>
  <cols>
    <col min="1" max="2" width="8.875" style="3"/>
    <col min="3" max="3" width="19.5" style="3" customWidth="1"/>
    <col min="4" max="4" width="5.875" style="9" customWidth="1"/>
    <col min="5" max="6" width="15.875" style="3" customWidth="1"/>
    <col min="7" max="7" width="62.125" style="3" customWidth="1"/>
    <col min="8" max="8" width="6.125" style="3" customWidth="1" outlineLevel="1"/>
    <col min="9" max="10" width="9.875" style="3" customWidth="1" outlineLevel="1"/>
    <col min="11" max="11" width="5.875" style="11" customWidth="1" outlineLevel="1"/>
    <col min="12" max="12" width="60.125" style="3" customWidth="1" outlineLevel="1"/>
    <col min="13" max="13" width="33.875" style="3" customWidth="1" outlineLevel="1"/>
    <col min="14" max="14" width="30.875" style="9" customWidth="1" outlineLevel="1"/>
    <col min="15" max="15" width="13.875" style="10" customWidth="1"/>
    <col min="16" max="16" width="6.375" style="3" customWidth="1"/>
    <col min="17" max="17" width="13.125" style="11" customWidth="1"/>
    <col min="18" max="18" width="18.125" style="126" customWidth="1"/>
    <col min="19" max="19" width="15.625" style="13" customWidth="1"/>
    <col min="20" max="258" width="8.875" style="3"/>
    <col min="259" max="259" width="19.5" style="3" customWidth="1"/>
    <col min="260" max="260" width="5.875" style="3" customWidth="1"/>
    <col min="261" max="262" width="15.875" style="3" customWidth="1"/>
    <col min="263" max="263" width="62.125" style="3" customWidth="1"/>
    <col min="264" max="264" width="6.125" style="3" customWidth="1"/>
    <col min="265" max="266" width="9.875" style="3" customWidth="1"/>
    <col min="267" max="267" width="5.875" style="3" customWidth="1"/>
    <col min="268" max="268" width="60.125" style="3" customWidth="1"/>
    <col min="269" max="269" width="33.875" style="3" customWidth="1"/>
    <col min="270" max="270" width="30.875" style="3" customWidth="1"/>
    <col min="271" max="271" width="13.875" style="3" customWidth="1"/>
    <col min="272" max="272" width="6.375" style="3" customWidth="1"/>
    <col min="273" max="273" width="13.125" style="3" customWidth="1"/>
    <col min="274" max="274" width="18.125" style="3" customWidth="1"/>
    <col min="275" max="275" width="15.625" style="3" customWidth="1"/>
    <col min="276" max="514" width="8.875" style="3"/>
    <col min="515" max="515" width="19.5" style="3" customWidth="1"/>
    <col min="516" max="516" width="5.875" style="3" customWidth="1"/>
    <col min="517" max="518" width="15.875" style="3" customWidth="1"/>
    <col min="519" max="519" width="62.125" style="3" customWidth="1"/>
    <col min="520" max="520" width="6.125" style="3" customWidth="1"/>
    <col min="521" max="522" width="9.875" style="3" customWidth="1"/>
    <col min="523" max="523" width="5.875" style="3" customWidth="1"/>
    <col min="524" max="524" width="60.125" style="3" customWidth="1"/>
    <col min="525" max="525" width="33.875" style="3" customWidth="1"/>
    <col min="526" max="526" width="30.875" style="3" customWidth="1"/>
    <col min="527" max="527" width="13.875" style="3" customWidth="1"/>
    <col min="528" max="528" width="6.375" style="3" customWidth="1"/>
    <col min="529" max="529" width="13.125" style="3" customWidth="1"/>
    <col min="530" max="530" width="18.125" style="3" customWidth="1"/>
    <col min="531" max="531" width="15.625" style="3" customWidth="1"/>
    <col min="532" max="770" width="8.875" style="3"/>
    <col min="771" max="771" width="19.5" style="3" customWidth="1"/>
    <col min="772" max="772" width="5.875" style="3" customWidth="1"/>
    <col min="773" max="774" width="15.875" style="3" customWidth="1"/>
    <col min="775" max="775" width="62.125" style="3" customWidth="1"/>
    <col min="776" max="776" width="6.125" style="3" customWidth="1"/>
    <col min="777" max="778" width="9.875" style="3" customWidth="1"/>
    <col min="779" max="779" width="5.875" style="3" customWidth="1"/>
    <col min="780" max="780" width="60.125" style="3" customWidth="1"/>
    <col min="781" max="781" width="33.875" style="3" customWidth="1"/>
    <col min="782" max="782" width="30.875" style="3" customWidth="1"/>
    <col min="783" max="783" width="13.875" style="3" customWidth="1"/>
    <col min="784" max="784" width="6.375" style="3" customWidth="1"/>
    <col min="785" max="785" width="13.125" style="3" customWidth="1"/>
    <col min="786" max="786" width="18.125" style="3" customWidth="1"/>
    <col min="787" max="787" width="15.625" style="3" customWidth="1"/>
    <col min="788" max="1026" width="8.875" style="3"/>
    <col min="1027" max="1027" width="19.5" style="3" customWidth="1"/>
    <col min="1028" max="1028" width="5.875" style="3" customWidth="1"/>
    <col min="1029" max="1030" width="15.875" style="3" customWidth="1"/>
    <col min="1031" max="1031" width="62.125" style="3" customWidth="1"/>
    <col min="1032" max="1032" width="6.125" style="3" customWidth="1"/>
    <col min="1033" max="1034" width="9.875" style="3" customWidth="1"/>
    <col min="1035" max="1035" width="5.875" style="3" customWidth="1"/>
    <col min="1036" max="1036" width="60.125" style="3" customWidth="1"/>
    <col min="1037" max="1037" width="33.875" style="3" customWidth="1"/>
    <col min="1038" max="1038" width="30.875" style="3" customWidth="1"/>
    <col min="1039" max="1039" width="13.875" style="3" customWidth="1"/>
    <col min="1040" max="1040" width="6.375" style="3" customWidth="1"/>
    <col min="1041" max="1041" width="13.125" style="3" customWidth="1"/>
    <col min="1042" max="1042" width="18.125" style="3" customWidth="1"/>
    <col min="1043" max="1043" width="15.625" style="3" customWidth="1"/>
    <col min="1044" max="1282" width="8.875" style="3"/>
    <col min="1283" max="1283" width="19.5" style="3" customWidth="1"/>
    <col min="1284" max="1284" width="5.875" style="3" customWidth="1"/>
    <col min="1285" max="1286" width="15.875" style="3" customWidth="1"/>
    <col min="1287" max="1287" width="62.125" style="3" customWidth="1"/>
    <col min="1288" max="1288" width="6.125" style="3" customWidth="1"/>
    <col min="1289" max="1290" width="9.875" style="3" customWidth="1"/>
    <col min="1291" max="1291" width="5.875" style="3" customWidth="1"/>
    <col min="1292" max="1292" width="60.125" style="3" customWidth="1"/>
    <col min="1293" max="1293" width="33.875" style="3" customWidth="1"/>
    <col min="1294" max="1294" width="30.875" style="3" customWidth="1"/>
    <col min="1295" max="1295" width="13.875" style="3" customWidth="1"/>
    <col min="1296" max="1296" width="6.375" style="3" customWidth="1"/>
    <col min="1297" max="1297" width="13.125" style="3" customWidth="1"/>
    <col min="1298" max="1298" width="18.125" style="3" customWidth="1"/>
    <col min="1299" max="1299" width="15.625" style="3" customWidth="1"/>
    <col min="1300" max="1538" width="8.875" style="3"/>
    <col min="1539" max="1539" width="19.5" style="3" customWidth="1"/>
    <col min="1540" max="1540" width="5.875" style="3" customWidth="1"/>
    <col min="1541" max="1542" width="15.875" style="3" customWidth="1"/>
    <col min="1543" max="1543" width="62.125" style="3" customWidth="1"/>
    <col min="1544" max="1544" width="6.125" style="3" customWidth="1"/>
    <col min="1545" max="1546" width="9.875" style="3" customWidth="1"/>
    <col min="1547" max="1547" width="5.875" style="3" customWidth="1"/>
    <col min="1548" max="1548" width="60.125" style="3" customWidth="1"/>
    <col min="1549" max="1549" width="33.875" style="3" customWidth="1"/>
    <col min="1550" max="1550" width="30.875" style="3" customWidth="1"/>
    <col min="1551" max="1551" width="13.875" style="3" customWidth="1"/>
    <col min="1552" max="1552" width="6.375" style="3" customWidth="1"/>
    <col min="1553" max="1553" width="13.125" style="3" customWidth="1"/>
    <col min="1554" max="1554" width="18.125" style="3" customWidth="1"/>
    <col min="1555" max="1555" width="15.625" style="3" customWidth="1"/>
    <col min="1556" max="1794" width="8.875" style="3"/>
    <col min="1795" max="1795" width="19.5" style="3" customWidth="1"/>
    <col min="1796" max="1796" width="5.875" style="3" customWidth="1"/>
    <col min="1797" max="1798" width="15.875" style="3" customWidth="1"/>
    <col min="1799" max="1799" width="62.125" style="3" customWidth="1"/>
    <col min="1800" max="1800" width="6.125" style="3" customWidth="1"/>
    <col min="1801" max="1802" width="9.875" style="3" customWidth="1"/>
    <col min="1803" max="1803" width="5.875" style="3" customWidth="1"/>
    <col min="1804" max="1804" width="60.125" style="3" customWidth="1"/>
    <col min="1805" max="1805" width="33.875" style="3" customWidth="1"/>
    <col min="1806" max="1806" width="30.875" style="3" customWidth="1"/>
    <col min="1807" max="1807" width="13.875" style="3" customWidth="1"/>
    <col min="1808" max="1808" width="6.375" style="3" customWidth="1"/>
    <col min="1809" max="1809" width="13.125" style="3" customWidth="1"/>
    <col min="1810" max="1810" width="18.125" style="3" customWidth="1"/>
    <col min="1811" max="1811" width="15.625" style="3" customWidth="1"/>
    <col min="1812" max="2050" width="8.875" style="3"/>
    <col min="2051" max="2051" width="19.5" style="3" customWidth="1"/>
    <col min="2052" max="2052" width="5.875" style="3" customWidth="1"/>
    <col min="2053" max="2054" width="15.875" style="3" customWidth="1"/>
    <col min="2055" max="2055" width="62.125" style="3" customWidth="1"/>
    <col min="2056" max="2056" width="6.125" style="3" customWidth="1"/>
    <col min="2057" max="2058" width="9.875" style="3" customWidth="1"/>
    <col min="2059" max="2059" width="5.875" style="3" customWidth="1"/>
    <col min="2060" max="2060" width="60.125" style="3" customWidth="1"/>
    <col min="2061" max="2061" width="33.875" style="3" customWidth="1"/>
    <col min="2062" max="2062" width="30.875" style="3" customWidth="1"/>
    <col min="2063" max="2063" width="13.875" style="3" customWidth="1"/>
    <col min="2064" max="2064" width="6.375" style="3" customWidth="1"/>
    <col min="2065" max="2065" width="13.125" style="3" customWidth="1"/>
    <col min="2066" max="2066" width="18.125" style="3" customWidth="1"/>
    <col min="2067" max="2067" width="15.625" style="3" customWidth="1"/>
    <col min="2068" max="2306" width="8.875" style="3"/>
    <col min="2307" max="2307" width="19.5" style="3" customWidth="1"/>
    <col min="2308" max="2308" width="5.875" style="3" customWidth="1"/>
    <col min="2309" max="2310" width="15.875" style="3" customWidth="1"/>
    <col min="2311" max="2311" width="62.125" style="3" customWidth="1"/>
    <col min="2312" max="2312" width="6.125" style="3" customWidth="1"/>
    <col min="2313" max="2314" width="9.875" style="3" customWidth="1"/>
    <col min="2315" max="2315" width="5.875" style="3" customWidth="1"/>
    <col min="2316" max="2316" width="60.125" style="3" customWidth="1"/>
    <col min="2317" max="2317" width="33.875" style="3" customWidth="1"/>
    <col min="2318" max="2318" width="30.875" style="3" customWidth="1"/>
    <col min="2319" max="2319" width="13.875" style="3" customWidth="1"/>
    <col min="2320" max="2320" width="6.375" style="3" customWidth="1"/>
    <col min="2321" max="2321" width="13.125" style="3" customWidth="1"/>
    <col min="2322" max="2322" width="18.125" style="3" customWidth="1"/>
    <col min="2323" max="2323" width="15.625" style="3" customWidth="1"/>
    <col min="2324" max="2562" width="8.875" style="3"/>
    <col min="2563" max="2563" width="19.5" style="3" customWidth="1"/>
    <col min="2564" max="2564" width="5.875" style="3" customWidth="1"/>
    <col min="2565" max="2566" width="15.875" style="3" customWidth="1"/>
    <col min="2567" max="2567" width="62.125" style="3" customWidth="1"/>
    <col min="2568" max="2568" width="6.125" style="3" customWidth="1"/>
    <col min="2569" max="2570" width="9.875" style="3" customWidth="1"/>
    <col min="2571" max="2571" width="5.875" style="3" customWidth="1"/>
    <col min="2572" max="2572" width="60.125" style="3" customWidth="1"/>
    <col min="2573" max="2573" width="33.875" style="3" customWidth="1"/>
    <col min="2574" max="2574" width="30.875" style="3" customWidth="1"/>
    <col min="2575" max="2575" width="13.875" style="3" customWidth="1"/>
    <col min="2576" max="2576" width="6.375" style="3" customWidth="1"/>
    <col min="2577" max="2577" width="13.125" style="3" customWidth="1"/>
    <col min="2578" max="2578" width="18.125" style="3" customWidth="1"/>
    <col min="2579" max="2579" width="15.625" style="3" customWidth="1"/>
    <col min="2580" max="2818" width="8.875" style="3"/>
    <col min="2819" max="2819" width="19.5" style="3" customWidth="1"/>
    <col min="2820" max="2820" width="5.875" style="3" customWidth="1"/>
    <col min="2821" max="2822" width="15.875" style="3" customWidth="1"/>
    <col min="2823" max="2823" width="62.125" style="3" customWidth="1"/>
    <col min="2824" max="2824" width="6.125" style="3" customWidth="1"/>
    <col min="2825" max="2826" width="9.875" style="3" customWidth="1"/>
    <col min="2827" max="2827" width="5.875" style="3" customWidth="1"/>
    <col min="2828" max="2828" width="60.125" style="3" customWidth="1"/>
    <col min="2829" max="2829" width="33.875" style="3" customWidth="1"/>
    <col min="2830" max="2830" width="30.875" style="3" customWidth="1"/>
    <col min="2831" max="2831" width="13.875" style="3" customWidth="1"/>
    <col min="2832" max="2832" width="6.375" style="3" customWidth="1"/>
    <col min="2833" max="2833" width="13.125" style="3" customWidth="1"/>
    <col min="2834" max="2834" width="18.125" style="3" customWidth="1"/>
    <col min="2835" max="2835" width="15.625" style="3" customWidth="1"/>
    <col min="2836" max="3074" width="8.875" style="3"/>
    <col min="3075" max="3075" width="19.5" style="3" customWidth="1"/>
    <col min="3076" max="3076" width="5.875" style="3" customWidth="1"/>
    <col min="3077" max="3078" width="15.875" style="3" customWidth="1"/>
    <col min="3079" max="3079" width="62.125" style="3" customWidth="1"/>
    <col min="3080" max="3080" width="6.125" style="3" customWidth="1"/>
    <col min="3081" max="3082" width="9.875" style="3" customWidth="1"/>
    <col min="3083" max="3083" width="5.875" style="3" customWidth="1"/>
    <col min="3084" max="3084" width="60.125" style="3" customWidth="1"/>
    <col min="3085" max="3085" width="33.875" style="3" customWidth="1"/>
    <col min="3086" max="3086" width="30.875" style="3" customWidth="1"/>
    <col min="3087" max="3087" width="13.875" style="3" customWidth="1"/>
    <col min="3088" max="3088" width="6.375" style="3" customWidth="1"/>
    <col min="3089" max="3089" width="13.125" style="3" customWidth="1"/>
    <col min="3090" max="3090" width="18.125" style="3" customWidth="1"/>
    <col min="3091" max="3091" width="15.625" style="3" customWidth="1"/>
    <col min="3092" max="3330" width="8.875" style="3"/>
    <col min="3331" max="3331" width="19.5" style="3" customWidth="1"/>
    <col min="3332" max="3332" width="5.875" style="3" customWidth="1"/>
    <col min="3333" max="3334" width="15.875" style="3" customWidth="1"/>
    <col min="3335" max="3335" width="62.125" style="3" customWidth="1"/>
    <col min="3336" max="3336" width="6.125" style="3" customWidth="1"/>
    <col min="3337" max="3338" width="9.875" style="3" customWidth="1"/>
    <col min="3339" max="3339" width="5.875" style="3" customWidth="1"/>
    <col min="3340" max="3340" width="60.125" style="3" customWidth="1"/>
    <col min="3341" max="3341" width="33.875" style="3" customWidth="1"/>
    <col min="3342" max="3342" width="30.875" style="3" customWidth="1"/>
    <col min="3343" max="3343" width="13.875" style="3" customWidth="1"/>
    <col min="3344" max="3344" width="6.375" style="3" customWidth="1"/>
    <col min="3345" max="3345" width="13.125" style="3" customWidth="1"/>
    <col min="3346" max="3346" width="18.125" style="3" customWidth="1"/>
    <col min="3347" max="3347" width="15.625" style="3" customWidth="1"/>
    <col min="3348" max="3586" width="8.875" style="3"/>
    <col min="3587" max="3587" width="19.5" style="3" customWidth="1"/>
    <col min="3588" max="3588" width="5.875" style="3" customWidth="1"/>
    <col min="3589" max="3590" width="15.875" style="3" customWidth="1"/>
    <col min="3591" max="3591" width="62.125" style="3" customWidth="1"/>
    <col min="3592" max="3592" width="6.125" style="3" customWidth="1"/>
    <col min="3593" max="3594" width="9.875" style="3" customWidth="1"/>
    <col min="3595" max="3595" width="5.875" style="3" customWidth="1"/>
    <col min="3596" max="3596" width="60.125" style="3" customWidth="1"/>
    <col min="3597" max="3597" width="33.875" style="3" customWidth="1"/>
    <col min="3598" max="3598" width="30.875" style="3" customWidth="1"/>
    <col min="3599" max="3599" width="13.875" style="3" customWidth="1"/>
    <col min="3600" max="3600" width="6.375" style="3" customWidth="1"/>
    <col min="3601" max="3601" width="13.125" style="3" customWidth="1"/>
    <col min="3602" max="3602" width="18.125" style="3" customWidth="1"/>
    <col min="3603" max="3603" width="15.625" style="3" customWidth="1"/>
    <col min="3604" max="3842" width="8.875" style="3"/>
    <col min="3843" max="3843" width="19.5" style="3" customWidth="1"/>
    <col min="3844" max="3844" width="5.875" style="3" customWidth="1"/>
    <col min="3845" max="3846" width="15.875" style="3" customWidth="1"/>
    <col min="3847" max="3847" width="62.125" style="3" customWidth="1"/>
    <col min="3848" max="3848" width="6.125" style="3" customWidth="1"/>
    <col min="3849" max="3850" width="9.875" style="3" customWidth="1"/>
    <col min="3851" max="3851" width="5.875" style="3" customWidth="1"/>
    <col min="3852" max="3852" width="60.125" style="3" customWidth="1"/>
    <col min="3853" max="3853" width="33.875" style="3" customWidth="1"/>
    <col min="3854" max="3854" width="30.875" style="3" customWidth="1"/>
    <col min="3855" max="3855" width="13.875" style="3" customWidth="1"/>
    <col min="3856" max="3856" width="6.375" style="3" customWidth="1"/>
    <col min="3857" max="3857" width="13.125" style="3" customWidth="1"/>
    <col min="3858" max="3858" width="18.125" style="3" customWidth="1"/>
    <col min="3859" max="3859" width="15.625" style="3" customWidth="1"/>
    <col min="3860" max="4098" width="8.875" style="3"/>
    <col min="4099" max="4099" width="19.5" style="3" customWidth="1"/>
    <col min="4100" max="4100" width="5.875" style="3" customWidth="1"/>
    <col min="4101" max="4102" width="15.875" style="3" customWidth="1"/>
    <col min="4103" max="4103" width="62.125" style="3" customWidth="1"/>
    <col min="4104" max="4104" width="6.125" style="3" customWidth="1"/>
    <col min="4105" max="4106" width="9.875" style="3" customWidth="1"/>
    <col min="4107" max="4107" width="5.875" style="3" customWidth="1"/>
    <col min="4108" max="4108" width="60.125" style="3" customWidth="1"/>
    <col min="4109" max="4109" width="33.875" style="3" customWidth="1"/>
    <col min="4110" max="4110" width="30.875" style="3" customWidth="1"/>
    <col min="4111" max="4111" width="13.875" style="3" customWidth="1"/>
    <col min="4112" max="4112" width="6.375" style="3" customWidth="1"/>
    <col min="4113" max="4113" width="13.125" style="3" customWidth="1"/>
    <col min="4114" max="4114" width="18.125" style="3" customWidth="1"/>
    <col min="4115" max="4115" width="15.625" style="3" customWidth="1"/>
    <col min="4116" max="4354" width="8.875" style="3"/>
    <col min="4355" max="4355" width="19.5" style="3" customWidth="1"/>
    <col min="4356" max="4356" width="5.875" style="3" customWidth="1"/>
    <col min="4357" max="4358" width="15.875" style="3" customWidth="1"/>
    <col min="4359" max="4359" width="62.125" style="3" customWidth="1"/>
    <col min="4360" max="4360" width="6.125" style="3" customWidth="1"/>
    <col min="4361" max="4362" width="9.875" style="3" customWidth="1"/>
    <col min="4363" max="4363" width="5.875" style="3" customWidth="1"/>
    <col min="4364" max="4364" width="60.125" style="3" customWidth="1"/>
    <col min="4365" max="4365" width="33.875" style="3" customWidth="1"/>
    <col min="4366" max="4366" width="30.875" style="3" customWidth="1"/>
    <col min="4367" max="4367" width="13.875" style="3" customWidth="1"/>
    <col min="4368" max="4368" width="6.375" style="3" customWidth="1"/>
    <col min="4369" max="4369" width="13.125" style="3" customWidth="1"/>
    <col min="4370" max="4370" width="18.125" style="3" customWidth="1"/>
    <col min="4371" max="4371" width="15.625" style="3" customWidth="1"/>
    <col min="4372" max="4610" width="8.875" style="3"/>
    <col min="4611" max="4611" width="19.5" style="3" customWidth="1"/>
    <col min="4612" max="4612" width="5.875" style="3" customWidth="1"/>
    <col min="4613" max="4614" width="15.875" style="3" customWidth="1"/>
    <col min="4615" max="4615" width="62.125" style="3" customWidth="1"/>
    <col min="4616" max="4616" width="6.125" style="3" customWidth="1"/>
    <col min="4617" max="4618" width="9.875" style="3" customWidth="1"/>
    <col min="4619" max="4619" width="5.875" style="3" customWidth="1"/>
    <col min="4620" max="4620" width="60.125" style="3" customWidth="1"/>
    <col min="4621" max="4621" width="33.875" style="3" customWidth="1"/>
    <col min="4622" max="4622" width="30.875" style="3" customWidth="1"/>
    <col min="4623" max="4623" width="13.875" style="3" customWidth="1"/>
    <col min="4624" max="4624" width="6.375" style="3" customWidth="1"/>
    <col min="4625" max="4625" width="13.125" style="3" customWidth="1"/>
    <col min="4626" max="4626" width="18.125" style="3" customWidth="1"/>
    <col min="4627" max="4627" width="15.625" style="3" customWidth="1"/>
    <col min="4628" max="4866" width="8.875" style="3"/>
    <col min="4867" max="4867" width="19.5" style="3" customWidth="1"/>
    <col min="4868" max="4868" width="5.875" style="3" customWidth="1"/>
    <col min="4869" max="4870" width="15.875" style="3" customWidth="1"/>
    <col min="4871" max="4871" width="62.125" style="3" customWidth="1"/>
    <col min="4872" max="4872" width="6.125" style="3" customWidth="1"/>
    <col min="4873" max="4874" width="9.875" style="3" customWidth="1"/>
    <col min="4875" max="4875" width="5.875" style="3" customWidth="1"/>
    <col min="4876" max="4876" width="60.125" style="3" customWidth="1"/>
    <col min="4877" max="4877" width="33.875" style="3" customWidth="1"/>
    <col min="4878" max="4878" width="30.875" style="3" customWidth="1"/>
    <col min="4879" max="4879" width="13.875" style="3" customWidth="1"/>
    <col min="4880" max="4880" width="6.375" style="3" customWidth="1"/>
    <col min="4881" max="4881" width="13.125" style="3" customWidth="1"/>
    <col min="4882" max="4882" width="18.125" style="3" customWidth="1"/>
    <col min="4883" max="4883" width="15.625" style="3" customWidth="1"/>
    <col min="4884" max="5122" width="8.875" style="3"/>
    <col min="5123" max="5123" width="19.5" style="3" customWidth="1"/>
    <col min="5124" max="5124" width="5.875" style="3" customWidth="1"/>
    <col min="5125" max="5126" width="15.875" style="3" customWidth="1"/>
    <col min="5127" max="5127" width="62.125" style="3" customWidth="1"/>
    <col min="5128" max="5128" width="6.125" style="3" customWidth="1"/>
    <col min="5129" max="5130" width="9.875" style="3" customWidth="1"/>
    <col min="5131" max="5131" width="5.875" style="3" customWidth="1"/>
    <col min="5132" max="5132" width="60.125" style="3" customWidth="1"/>
    <col min="5133" max="5133" width="33.875" style="3" customWidth="1"/>
    <col min="5134" max="5134" width="30.875" style="3" customWidth="1"/>
    <col min="5135" max="5135" width="13.875" style="3" customWidth="1"/>
    <col min="5136" max="5136" width="6.375" style="3" customWidth="1"/>
    <col min="5137" max="5137" width="13.125" style="3" customWidth="1"/>
    <col min="5138" max="5138" width="18.125" style="3" customWidth="1"/>
    <col min="5139" max="5139" width="15.625" style="3" customWidth="1"/>
    <col min="5140" max="5378" width="8.875" style="3"/>
    <col min="5379" max="5379" width="19.5" style="3" customWidth="1"/>
    <col min="5380" max="5380" width="5.875" style="3" customWidth="1"/>
    <col min="5381" max="5382" width="15.875" style="3" customWidth="1"/>
    <col min="5383" max="5383" width="62.125" style="3" customWidth="1"/>
    <col min="5384" max="5384" width="6.125" style="3" customWidth="1"/>
    <col min="5385" max="5386" width="9.875" style="3" customWidth="1"/>
    <col min="5387" max="5387" width="5.875" style="3" customWidth="1"/>
    <col min="5388" max="5388" width="60.125" style="3" customWidth="1"/>
    <col min="5389" max="5389" width="33.875" style="3" customWidth="1"/>
    <col min="5390" max="5390" width="30.875" style="3" customWidth="1"/>
    <col min="5391" max="5391" width="13.875" style="3" customWidth="1"/>
    <col min="5392" max="5392" width="6.375" style="3" customWidth="1"/>
    <col min="5393" max="5393" width="13.125" style="3" customWidth="1"/>
    <col min="5394" max="5394" width="18.125" style="3" customWidth="1"/>
    <col min="5395" max="5395" width="15.625" style="3" customWidth="1"/>
    <col min="5396" max="5634" width="8.875" style="3"/>
    <col min="5635" max="5635" width="19.5" style="3" customWidth="1"/>
    <col min="5636" max="5636" width="5.875" style="3" customWidth="1"/>
    <col min="5637" max="5638" width="15.875" style="3" customWidth="1"/>
    <col min="5639" max="5639" width="62.125" style="3" customWidth="1"/>
    <col min="5640" max="5640" width="6.125" style="3" customWidth="1"/>
    <col min="5641" max="5642" width="9.875" style="3" customWidth="1"/>
    <col min="5643" max="5643" width="5.875" style="3" customWidth="1"/>
    <col min="5644" max="5644" width="60.125" style="3" customWidth="1"/>
    <col min="5645" max="5645" width="33.875" style="3" customWidth="1"/>
    <col min="5646" max="5646" width="30.875" style="3" customWidth="1"/>
    <col min="5647" max="5647" width="13.875" style="3" customWidth="1"/>
    <col min="5648" max="5648" width="6.375" style="3" customWidth="1"/>
    <col min="5649" max="5649" width="13.125" style="3" customWidth="1"/>
    <col min="5650" max="5650" width="18.125" style="3" customWidth="1"/>
    <col min="5651" max="5651" width="15.625" style="3" customWidth="1"/>
    <col min="5652" max="5890" width="8.875" style="3"/>
    <col min="5891" max="5891" width="19.5" style="3" customWidth="1"/>
    <col min="5892" max="5892" width="5.875" style="3" customWidth="1"/>
    <col min="5893" max="5894" width="15.875" style="3" customWidth="1"/>
    <col min="5895" max="5895" width="62.125" style="3" customWidth="1"/>
    <col min="5896" max="5896" width="6.125" style="3" customWidth="1"/>
    <col min="5897" max="5898" width="9.875" style="3" customWidth="1"/>
    <col min="5899" max="5899" width="5.875" style="3" customWidth="1"/>
    <col min="5900" max="5900" width="60.125" style="3" customWidth="1"/>
    <col min="5901" max="5901" width="33.875" style="3" customWidth="1"/>
    <col min="5902" max="5902" width="30.875" style="3" customWidth="1"/>
    <col min="5903" max="5903" width="13.875" style="3" customWidth="1"/>
    <col min="5904" max="5904" width="6.375" style="3" customWidth="1"/>
    <col min="5905" max="5905" width="13.125" style="3" customWidth="1"/>
    <col min="5906" max="5906" width="18.125" style="3" customWidth="1"/>
    <col min="5907" max="5907" width="15.625" style="3" customWidth="1"/>
    <col min="5908" max="6146" width="8.875" style="3"/>
    <col min="6147" max="6147" width="19.5" style="3" customWidth="1"/>
    <col min="6148" max="6148" width="5.875" style="3" customWidth="1"/>
    <col min="6149" max="6150" width="15.875" style="3" customWidth="1"/>
    <col min="6151" max="6151" width="62.125" style="3" customWidth="1"/>
    <col min="6152" max="6152" width="6.125" style="3" customWidth="1"/>
    <col min="6153" max="6154" width="9.875" style="3" customWidth="1"/>
    <col min="6155" max="6155" width="5.875" style="3" customWidth="1"/>
    <col min="6156" max="6156" width="60.125" style="3" customWidth="1"/>
    <col min="6157" max="6157" width="33.875" style="3" customWidth="1"/>
    <col min="6158" max="6158" width="30.875" style="3" customWidth="1"/>
    <col min="6159" max="6159" width="13.875" style="3" customWidth="1"/>
    <col min="6160" max="6160" width="6.375" style="3" customWidth="1"/>
    <col min="6161" max="6161" width="13.125" style="3" customWidth="1"/>
    <col min="6162" max="6162" width="18.125" style="3" customWidth="1"/>
    <col min="6163" max="6163" width="15.625" style="3" customWidth="1"/>
    <col min="6164" max="6402" width="8.875" style="3"/>
    <col min="6403" max="6403" width="19.5" style="3" customWidth="1"/>
    <col min="6404" max="6404" width="5.875" style="3" customWidth="1"/>
    <col min="6405" max="6406" width="15.875" style="3" customWidth="1"/>
    <col min="6407" max="6407" width="62.125" style="3" customWidth="1"/>
    <col min="6408" max="6408" width="6.125" style="3" customWidth="1"/>
    <col min="6409" max="6410" width="9.875" style="3" customWidth="1"/>
    <col min="6411" max="6411" width="5.875" style="3" customWidth="1"/>
    <col min="6412" max="6412" width="60.125" style="3" customWidth="1"/>
    <col min="6413" max="6413" width="33.875" style="3" customWidth="1"/>
    <col min="6414" max="6414" width="30.875" style="3" customWidth="1"/>
    <col min="6415" max="6415" width="13.875" style="3" customWidth="1"/>
    <col min="6416" max="6416" width="6.375" style="3" customWidth="1"/>
    <col min="6417" max="6417" width="13.125" style="3" customWidth="1"/>
    <col min="6418" max="6418" width="18.125" style="3" customWidth="1"/>
    <col min="6419" max="6419" width="15.625" style="3" customWidth="1"/>
    <col min="6420" max="6658" width="8.875" style="3"/>
    <col min="6659" max="6659" width="19.5" style="3" customWidth="1"/>
    <col min="6660" max="6660" width="5.875" style="3" customWidth="1"/>
    <col min="6661" max="6662" width="15.875" style="3" customWidth="1"/>
    <col min="6663" max="6663" width="62.125" style="3" customWidth="1"/>
    <col min="6664" max="6664" width="6.125" style="3" customWidth="1"/>
    <col min="6665" max="6666" width="9.875" style="3" customWidth="1"/>
    <col min="6667" max="6667" width="5.875" style="3" customWidth="1"/>
    <col min="6668" max="6668" width="60.125" style="3" customWidth="1"/>
    <col min="6669" max="6669" width="33.875" style="3" customWidth="1"/>
    <col min="6670" max="6670" width="30.875" style="3" customWidth="1"/>
    <col min="6671" max="6671" width="13.875" style="3" customWidth="1"/>
    <col min="6672" max="6672" width="6.375" style="3" customWidth="1"/>
    <col min="6673" max="6673" width="13.125" style="3" customWidth="1"/>
    <col min="6674" max="6674" width="18.125" style="3" customWidth="1"/>
    <col min="6675" max="6675" width="15.625" style="3" customWidth="1"/>
    <col min="6676" max="6914" width="8.875" style="3"/>
    <col min="6915" max="6915" width="19.5" style="3" customWidth="1"/>
    <col min="6916" max="6916" width="5.875" style="3" customWidth="1"/>
    <col min="6917" max="6918" width="15.875" style="3" customWidth="1"/>
    <col min="6919" max="6919" width="62.125" style="3" customWidth="1"/>
    <col min="6920" max="6920" width="6.125" style="3" customWidth="1"/>
    <col min="6921" max="6922" width="9.875" style="3" customWidth="1"/>
    <col min="6923" max="6923" width="5.875" style="3" customWidth="1"/>
    <col min="6924" max="6924" width="60.125" style="3" customWidth="1"/>
    <col min="6925" max="6925" width="33.875" style="3" customWidth="1"/>
    <col min="6926" max="6926" width="30.875" style="3" customWidth="1"/>
    <col min="6927" max="6927" width="13.875" style="3" customWidth="1"/>
    <col min="6928" max="6928" width="6.375" style="3" customWidth="1"/>
    <col min="6929" max="6929" width="13.125" style="3" customWidth="1"/>
    <col min="6930" max="6930" width="18.125" style="3" customWidth="1"/>
    <col min="6931" max="6931" width="15.625" style="3" customWidth="1"/>
    <col min="6932" max="7170" width="8.875" style="3"/>
    <col min="7171" max="7171" width="19.5" style="3" customWidth="1"/>
    <col min="7172" max="7172" width="5.875" style="3" customWidth="1"/>
    <col min="7173" max="7174" width="15.875" style="3" customWidth="1"/>
    <col min="7175" max="7175" width="62.125" style="3" customWidth="1"/>
    <col min="7176" max="7176" width="6.125" style="3" customWidth="1"/>
    <col min="7177" max="7178" width="9.875" style="3" customWidth="1"/>
    <col min="7179" max="7179" width="5.875" style="3" customWidth="1"/>
    <col min="7180" max="7180" width="60.125" style="3" customWidth="1"/>
    <col min="7181" max="7181" width="33.875" style="3" customWidth="1"/>
    <col min="7182" max="7182" width="30.875" style="3" customWidth="1"/>
    <col min="7183" max="7183" width="13.875" style="3" customWidth="1"/>
    <col min="7184" max="7184" width="6.375" style="3" customWidth="1"/>
    <col min="7185" max="7185" width="13.125" style="3" customWidth="1"/>
    <col min="7186" max="7186" width="18.125" style="3" customWidth="1"/>
    <col min="7187" max="7187" width="15.625" style="3" customWidth="1"/>
    <col min="7188" max="7426" width="8.875" style="3"/>
    <col min="7427" max="7427" width="19.5" style="3" customWidth="1"/>
    <col min="7428" max="7428" width="5.875" style="3" customWidth="1"/>
    <col min="7429" max="7430" width="15.875" style="3" customWidth="1"/>
    <col min="7431" max="7431" width="62.125" style="3" customWidth="1"/>
    <col min="7432" max="7432" width="6.125" style="3" customWidth="1"/>
    <col min="7433" max="7434" width="9.875" style="3" customWidth="1"/>
    <col min="7435" max="7435" width="5.875" style="3" customWidth="1"/>
    <col min="7436" max="7436" width="60.125" style="3" customWidth="1"/>
    <col min="7437" max="7437" width="33.875" style="3" customWidth="1"/>
    <col min="7438" max="7438" width="30.875" style="3" customWidth="1"/>
    <col min="7439" max="7439" width="13.875" style="3" customWidth="1"/>
    <col min="7440" max="7440" width="6.375" style="3" customWidth="1"/>
    <col min="7441" max="7441" width="13.125" style="3" customWidth="1"/>
    <col min="7442" max="7442" width="18.125" style="3" customWidth="1"/>
    <col min="7443" max="7443" width="15.625" style="3" customWidth="1"/>
    <col min="7444" max="7682" width="8.875" style="3"/>
    <col min="7683" max="7683" width="19.5" style="3" customWidth="1"/>
    <col min="7684" max="7684" width="5.875" style="3" customWidth="1"/>
    <col min="7685" max="7686" width="15.875" style="3" customWidth="1"/>
    <col min="7687" max="7687" width="62.125" style="3" customWidth="1"/>
    <col min="7688" max="7688" width="6.125" style="3" customWidth="1"/>
    <col min="7689" max="7690" width="9.875" style="3" customWidth="1"/>
    <col min="7691" max="7691" width="5.875" style="3" customWidth="1"/>
    <col min="7692" max="7692" width="60.125" style="3" customWidth="1"/>
    <col min="7693" max="7693" width="33.875" style="3" customWidth="1"/>
    <col min="7694" max="7694" width="30.875" style="3" customWidth="1"/>
    <col min="7695" max="7695" width="13.875" style="3" customWidth="1"/>
    <col min="7696" max="7696" width="6.375" style="3" customWidth="1"/>
    <col min="7697" max="7697" width="13.125" style="3" customWidth="1"/>
    <col min="7698" max="7698" width="18.125" style="3" customWidth="1"/>
    <col min="7699" max="7699" width="15.625" style="3" customWidth="1"/>
    <col min="7700" max="7938" width="8.875" style="3"/>
    <col min="7939" max="7939" width="19.5" style="3" customWidth="1"/>
    <col min="7940" max="7940" width="5.875" style="3" customWidth="1"/>
    <col min="7941" max="7942" width="15.875" style="3" customWidth="1"/>
    <col min="7943" max="7943" width="62.125" style="3" customWidth="1"/>
    <col min="7944" max="7944" width="6.125" style="3" customWidth="1"/>
    <col min="7945" max="7946" width="9.875" style="3" customWidth="1"/>
    <col min="7947" max="7947" width="5.875" style="3" customWidth="1"/>
    <col min="7948" max="7948" width="60.125" style="3" customWidth="1"/>
    <col min="7949" max="7949" width="33.875" style="3" customWidth="1"/>
    <col min="7950" max="7950" width="30.875" style="3" customWidth="1"/>
    <col min="7951" max="7951" width="13.875" style="3" customWidth="1"/>
    <col min="7952" max="7952" width="6.375" style="3" customWidth="1"/>
    <col min="7953" max="7953" width="13.125" style="3" customWidth="1"/>
    <col min="7954" max="7954" width="18.125" style="3" customWidth="1"/>
    <col min="7955" max="7955" width="15.625" style="3" customWidth="1"/>
    <col min="7956" max="8194" width="8.875" style="3"/>
    <col min="8195" max="8195" width="19.5" style="3" customWidth="1"/>
    <col min="8196" max="8196" width="5.875" style="3" customWidth="1"/>
    <col min="8197" max="8198" width="15.875" style="3" customWidth="1"/>
    <col min="8199" max="8199" width="62.125" style="3" customWidth="1"/>
    <col min="8200" max="8200" width="6.125" style="3" customWidth="1"/>
    <col min="8201" max="8202" width="9.875" style="3" customWidth="1"/>
    <col min="8203" max="8203" width="5.875" style="3" customWidth="1"/>
    <col min="8204" max="8204" width="60.125" style="3" customWidth="1"/>
    <col min="8205" max="8205" width="33.875" style="3" customWidth="1"/>
    <col min="8206" max="8206" width="30.875" style="3" customWidth="1"/>
    <col min="8207" max="8207" width="13.875" style="3" customWidth="1"/>
    <col min="8208" max="8208" width="6.375" style="3" customWidth="1"/>
    <col min="8209" max="8209" width="13.125" style="3" customWidth="1"/>
    <col min="8210" max="8210" width="18.125" style="3" customWidth="1"/>
    <col min="8211" max="8211" width="15.625" style="3" customWidth="1"/>
    <col min="8212" max="8450" width="8.875" style="3"/>
    <col min="8451" max="8451" width="19.5" style="3" customWidth="1"/>
    <col min="8452" max="8452" width="5.875" style="3" customWidth="1"/>
    <col min="8453" max="8454" width="15.875" style="3" customWidth="1"/>
    <col min="8455" max="8455" width="62.125" style="3" customWidth="1"/>
    <col min="8456" max="8456" width="6.125" style="3" customWidth="1"/>
    <col min="8457" max="8458" width="9.875" style="3" customWidth="1"/>
    <col min="8459" max="8459" width="5.875" style="3" customWidth="1"/>
    <col min="8460" max="8460" width="60.125" style="3" customWidth="1"/>
    <col min="8461" max="8461" width="33.875" style="3" customWidth="1"/>
    <col min="8462" max="8462" width="30.875" style="3" customWidth="1"/>
    <col min="8463" max="8463" width="13.875" style="3" customWidth="1"/>
    <col min="8464" max="8464" width="6.375" style="3" customWidth="1"/>
    <col min="8465" max="8465" width="13.125" style="3" customWidth="1"/>
    <col min="8466" max="8466" width="18.125" style="3" customWidth="1"/>
    <col min="8467" max="8467" width="15.625" style="3" customWidth="1"/>
    <col min="8468" max="8706" width="8.875" style="3"/>
    <col min="8707" max="8707" width="19.5" style="3" customWidth="1"/>
    <col min="8708" max="8708" width="5.875" style="3" customWidth="1"/>
    <col min="8709" max="8710" width="15.875" style="3" customWidth="1"/>
    <col min="8711" max="8711" width="62.125" style="3" customWidth="1"/>
    <col min="8712" max="8712" width="6.125" style="3" customWidth="1"/>
    <col min="8713" max="8714" width="9.875" style="3" customWidth="1"/>
    <col min="8715" max="8715" width="5.875" style="3" customWidth="1"/>
    <col min="8716" max="8716" width="60.125" style="3" customWidth="1"/>
    <col min="8717" max="8717" width="33.875" style="3" customWidth="1"/>
    <col min="8718" max="8718" width="30.875" style="3" customWidth="1"/>
    <col min="8719" max="8719" width="13.875" style="3" customWidth="1"/>
    <col min="8720" max="8720" width="6.375" style="3" customWidth="1"/>
    <col min="8721" max="8721" width="13.125" style="3" customWidth="1"/>
    <col min="8722" max="8722" width="18.125" style="3" customWidth="1"/>
    <col min="8723" max="8723" width="15.625" style="3" customWidth="1"/>
    <col min="8724" max="8962" width="8.875" style="3"/>
    <col min="8963" max="8963" width="19.5" style="3" customWidth="1"/>
    <col min="8964" max="8964" width="5.875" style="3" customWidth="1"/>
    <col min="8965" max="8966" width="15.875" style="3" customWidth="1"/>
    <col min="8967" max="8967" width="62.125" style="3" customWidth="1"/>
    <col min="8968" max="8968" width="6.125" style="3" customWidth="1"/>
    <col min="8969" max="8970" width="9.875" style="3" customWidth="1"/>
    <col min="8971" max="8971" width="5.875" style="3" customWidth="1"/>
    <col min="8972" max="8972" width="60.125" style="3" customWidth="1"/>
    <col min="8973" max="8973" width="33.875" style="3" customWidth="1"/>
    <col min="8974" max="8974" width="30.875" style="3" customWidth="1"/>
    <col min="8975" max="8975" width="13.875" style="3" customWidth="1"/>
    <col min="8976" max="8976" width="6.375" style="3" customWidth="1"/>
    <col min="8977" max="8977" width="13.125" style="3" customWidth="1"/>
    <col min="8978" max="8978" width="18.125" style="3" customWidth="1"/>
    <col min="8979" max="8979" width="15.625" style="3" customWidth="1"/>
    <col min="8980" max="9218" width="8.875" style="3"/>
    <col min="9219" max="9219" width="19.5" style="3" customWidth="1"/>
    <col min="9220" max="9220" width="5.875" style="3" customWidth="1"/>
    <col min="9221" max="9222" width="15.875" style="3" customWidth="1"/>
    <col min="9223" max="9223" width="62.125" style="3" customWidth="1"/>
    <col min="9224" max="9224" width="6.125" style="3" customWidth="1"/>
    <col min="9225" max="9226" width="9.875" style="3" customWidth="1"/>
    <col min="9227" max="9227" width="5.875" style="3" customWidth="1"/>
    <col min="9228" max="9228" width="60.125" style="3" customWidth="1"/>
    <col min="9229" max="9229" width="33.875" style="3" customWidth="1"/>
    <col min="9230" max="9230" width="30.875" style="3" customWidth="1"/>
    <col min="9231" max="9231" width="13.875" style="3" customWidth="1"/>
    <col min="9232" max="9232" width="6.375" style="3" customWidth="1"/>
    <col min="9233" max="9233" width="13.125" style="3" customWidth="1"/>
    <col min="9234" max="9234" width="18.125" style="3" customWidth="1"/>
    <col min="9235" max="9235" width="15.625" style="3" customWidth="1"/>
    <col min="9236" max="9474" width="8.875" style="3"/>
    <col min="9475" max="9475" width="19.5" style="3" customWidth="1"/>
    <col min="9476" max="9476" width="5.875" style="3" customWidth="1"/>
    <col min="9477" max="9478" width="15.875" style="3" customWidth="1"/>
    <col min="9479" max="9479" width="62.125" style="3" customWidth="1"/>
    <col min="9480" max="9480" width="6.125" style="3" customWidth="1"/>
    <col min="9481" max="9482" width="9.875" style="3" customWidth="1"/>
    <col min="9483" max="9483" width="5.875" style="3" customWidth="1"/>
    <col min="9484" max="9484" width="60.125" style="3" customWidth="1"/>
    <col min="9485" max="9485" width="33.875" style="3" customWidth="1"/>
    <col min="9486" max="9486" width="30.875" style="3" customWidth="1"/>
    <col min="9487" max="9487" width="13.875" style="3" customWidth="1"/>
    <col min="9488" max="9488" width="6.375" style="3" customWidth="1"/>
    <col min="9489" max="9489" width="13.125" style="3" customWidth="1"/>
    <col min="9490" max="9490" width="18.125" style="3" customWidth="1"/>
    <col min="9491" max="9491" width="15.625" style="3" customWidth="1"/>
    <col min="9492" max="9730" width="8.875" style="3"/>
    <col min="9731" max="9731" width="19.5" style="3" customWidth="1"/>
    <col min="9732" max="9732" width="5.875" style="3" customWidth="1"/>
    <col min="9733" max="9734" width="15.875" style="3" customWidth="1"/>
    <col min="9735" max="9735" width="62.125" style="3" customWidth="1"/>
    <col min="9736" max="9736" width="6.125" style="3" customWidth="1"/>
    <col min="9737" max="9738" width="9.875" style="3" customWidth="1"/>
    <col min="9739" max="9739" width="5.875" style="3" customWidth="1"/>
    <col min="9740" max="9740" width="60.125" style="3" customWidth="1"/>
    <col min="9741" max="9741" width="33.875" style="3" customWidth="1"/>
    <col min="9742" max="9742" width="30.875" style="3" customWidth="1"/>
    <col min="9743" max="9743" width="13.875" style="3" customWidth="1"/>
    <col min="9744" max="9744" width="6.375" style="3" customWidth="1"/>
    <col min="9745" max="9745" width="13.125" style="3" customWidth="1"/>
    <col min="9746" max="9746" width="18.125" style="3" customWidth="1"/>
    <col min="9747" max="9747" width="15.625" style="3" customWidth="1"/>
    <col min="9748" max="9986" width="8.875" style="3"/>
    <col min="9987" max="9987" width="19.5" style="3" customWidth="1"/>
    <col min="9988" max="9988" width="5.875" style="3" customWidth="1"/>
    <col min="9989" max="9990" width="15.875" style="3" customWidth="1"/>
    <col min="9991" max="9991" width="62.125" style="3" customWidth="1"/>
    <col min="9992" max="9992" width="6.125" style="3" customWidth="1"/>
    <col min="9993" max="9994" width="9.875" style="3" customWidth="1"/>
    <col min="9995" max="9995" width="5.875" style="3" customWidth="1"/>
    <col min="9996" max="9996" width="60.125" style="3" customWidth="1"/>
    <col min="9997" max="9997" width="33.875" style="3" customWidth="1"/>
    <col min="9998" max="9998" width="30.875" style="3" customWidth="1"/>
    <col min="9999" max="9999" width="13.875" style="3" customWidth="1"/>
    <col min="10000" max="10000" width="6.375" style="3" customWidth="1"/>
    <col min="10001" max="10001" width="13.125" style="3" customWidth="1"/>
    <col min="10002" max="10002" width="18.125" style="3" customWidth="1"/>
    <col min="10003" max="10003" width="15.625" style="3" customWidth="1"/>
    <col min="10004" max="10242" width="8.875" style="3"/>
    <col min="10243" max="10243" width="19.5" style="3" customWidth="1"/>
    <col min="10244" max="10244" width="5.875" style="3" customWidth="1"/>
    <col min="10245" max="10246" width="15.875" style="3" customWidth="1"/>
    <col min="10247" max="10247" width="62.125" style="3" customWidth="1"/>
    <col min="10248" max="10248" width="6.125" style="3" customWidth="1"/>
    <col min="10249" max="10250" width="9.875" style="3" customWidth="1"/>
    <col min="10251" max="10251" width="5.875" style="3" customWidth="1"/>
    <col min="10252" max="10252" width="60.125" style="3" customWidth="1"/>
    <col min="10253" max="10253" width="33.875" style="3" customWidth="1"/>
    <col min="10254" max="10254" width="30.875" style="3" customWidth="1"/>
    <col min="10255" max="10255" width="13.875" style="3" customWidth="1"/>
    <col min="10256" max="10256" width="6.375" style="3" customWidth="1"/>
    <col min="10257" max="10257" width="13.125" style="3" customWidth="1"/>
    <col min="10258" max="10258" width="18.125" style="3" customWidth="1"/>
    <col min="10259" max="10259" width="15.625" style="3" customWidth="1"/>
    <col min="10260" max="10498" width="8.875" style="3"/>
    <col min="10499" max="10499" width="19.5" style="3" customWidth="1"/>
    <col min="10500" max="10500" width="5.875" style="3" customWidth="1"/>
    <col min="10501" max="10502" width="15.875" style="3" customWidth="1"/>
    <col min="10503" max="10503" width="62.125" style="3" customWidth="1"/>
    <col min="10504" max="10504" width="6.125" style="3" customWidth="1"/>
    <col min="10505" max="10506" width="9.875" style="3" customWidth="1"/>
    <col min="10507" max="10507" width="5.875" style="3" customWidth="1"/>
    <col min="10508" max="10508" width="60.125" style="3" customWidth="1"/>
    <col min="10509" max="10509" width="33.875" style="3" customWidth="1"/>
    <col min="10510" max="10510" width="30.875" style="3" customWidth="1"/>
    <col min="10511" max="10511" width="13.875" style="3" customWidth="1"/>
    <col min="10512" max="10512" width="6.375" style="3" customWidth="1"/>
    <col min="10513" max="10513" width="13.125" style="3" customWidth="1"/>
    <col min="10514" max="10514" width="18.125" style="3" customWidth="1"/>
    <col min="10515" max="10515" width="15.625" style="3" customWidth="1"/>
    <col min="10516" max="10754" width="8.875" style="3"/>
    <col min="10755" max="10755" width="19.5" style="3" customWidth="1"/>
    <col min="10756" max="10756" width="5.875" style="3" customWidth="1"/>
    <col min="10757" max="10758" width="15.875" style="3" customWidth="1"/>
    <col min="10759" max="10759" width="62.125" style="3" customWidth="1"/>
    <col min="10760" max="10760" width="6.125" style="3" customWidth="1"/>
    <col min="10761" max="10762" width="9.875" style="3" customWidth="1"/>
    <col min="10763" max="10763" width="5.875" style="3" customWidth="1"/>
    <col min="10764" max="10764" width="60.125" style="3" customWidth="1"/>
    <col min="10765" max="10765" width="33.875" style="3" customWidth="1"/>
    <col min="10766" max="10766" width="30.875" style="3" customWidth="1"/>
    <col min="10767" max="10767" width="13.875" style="3" customWidth="1"/>
    <col min="10768" max="10768" width="6.375" style="3" customWidth="1"/>
    <col min="10769" max="10769" width="13.125" style="3" customWidth="1"/>
    <col min="10770" max="10770" width="18.125" style="3" customWidth="1"/>
    <col min="10771" max="10771" width="15.625" style="3" customWidth="1"/>
    <col min="10772" max="11010" width="8.875" style="3"/>
    <col min="11011" max="11011" width="19.5" style="3" customWidth="1"/>
    <col min="11012" max="11012" width="5.875" style="3" customWidth="1"/>
    <col min="11013" max="11014" width="15.875" style="3" customWidth="1"/>
    <col min="11015" max="11015" width="62.125" style="3" customWidth="1"/>
    <col min="11016" max="11016" width="6.125" style="3" customWidth="1"/>
    <col min="11017" max="11018" width="9.875" style="3" customWidth="1"/>
    <col min="11019" max="11019" width="5.875" style="3" customWidth="1"/>
    <col min="11020" max="11020" width="60.125" style="3" customWidth="1"/>
    <col min="11021" max="11021" width="33.875" style="3" customWidth="1"/>
    <col min="11022" max="11022" width="30.875" style="3" customWidth="1"/>
    <col min="11023" max="11023" width="13.875" style="3" customWidth="1"/>
    <col min="11024" max="11024" width="6.375" style="3" customWidth="1"/>
    <col min="11025" max="11025" width="13.125" style="3" customWidth="1"/>
    <col min="11026" max="11026" width="18.125" style="3" customWidth="1"/>
    <col min="11027" max="11027" width="15.625" style="3" customWidth="1"/>
    <col min="11028" max="11266" width="8.875" style="3"/>
    <col min="11267" max="11267" width="19.5" style="3" customWidth="1"/>
    <col min="11268" max="11268" width="5.875" style="3" customWidth="1"/>
    <col min="11269" max="11270" width="15.875" style="3" customWidth="1"/>
    <col min="11271" max="11271" width="62.125" style="3" customWidth="1"/>
    <col min="11272" max="11272" width="6.125" style="3" customWidth="1"/>
    <col min="11273" max="11274" width="9.875" style="3" customWidth="1"/>
    <col min="11275" max="11275" width="5.875" style="3" customWidth="1"/>
    <col min="11276" max="11276" width="60.125" style="3" customWidth="1"/>
    <col min="11277" max="11277" width="33.875" style="3" customWidth="1"/>
    <col min="11278" max="11278" width="30.875" style="3" customWidth="1"/>
    <col min="11279" max="11279" width="13.875" style="3" customWidth="1"/>
    <col min="11280" max="11280" width="6.375" style="3" customWidth="1"/>
    <col min="11281" max="11281" width="13.125" style="3" customWidth="1"/>
    <col min="11282" max="11282" width="18.125" style="3" customWidth="1"/>
    <col min="11283" max="11283" width="15.625" style="3" customWidth="1"/>
    <col min="11284" max="11522" width="8.875" style="3"/>
    <col min="11523" max="11523" width="19.5" style="3" customWidth="1"/>
    <col min="11524" max="11524" width="5.875" style="3" customWidth="1"/>
    <col min="11525" max="11526" width="15.875" style="3" customWidth="1"/>
    <col min="11527" max="11527" width="62.125" style="3" customWidth="1"/>
    <col min="11528" max="11528" width="6.125" style="3" customWidth="1"/>
    <col min="11529" max="11530" width="9.875" style="3" customWidth="1"/>
    <col min="11531" max="11531" width="5.875" style="3" customWidth="1"/>
    <col min="11532" max="11532" width="60.125" style="3" customWidth="1"/>
    <col min="11533" max="11533" width="33.875" style="3" customWidth="1"/>
    <col min="11534" max="11534" width="30.875" style="3" customWidth="1"/>
    <col min="11535" max="11535" width="13.875" style="3" customWidth="1"/>
    <col min="11536" max="11536" width="6.375" style="3" customWidth="1"/>
    <col min="11537" max="11537" width="13.125" style="3" customWidth="1"/>
    <col min="11538" max="11538" width="18.125" style="3" customWidth="1"/>
    <col min="11539" max="11539" width="15.625" style="3" customWidth="1"/>
    <col min="11540" max="11778" width="8.875" style="3"/>
    <col min="11779" max="11779" width="19.5" style="3" customWidth="1"/>
    <col min="11780" max="11780" width="5.875" style="3" customWidth="1"/>
    <col min="11781" max="11782" width="15.875" style="3" customWidth="1"/>
    <col min="11783" max="11783" width="62.125" style="3" customWidth="1"/>
    <col min="11784" max="11784" width="6.125" style="3" customWidth="1"/>
    <col min="11785" max="11786" width="9.875" style="3" customWidth="1"/>
    <col min="11787" max="11787" width="5.875" style="3" customWidth="1"/>
    <col min="11788" max="11788" width="60.125" style="3" customWidth="1"/>
    <col min="11789" max="11789" width="33.875" style="3" customWidth="1"/>
    <col min="11790" max="11790" width="30.875" style="3" customWidth="1"/>
    <col min="11791" max="11791" width="13.875" style="3" customWidth="1"/>
    <col min="11792" max="11792" width="6.375" style="3" customWidth="1"/>
    <col min="11793" max="11793" width="13.125" style="3" customWidth="1"/>
    <col min="11794" max="11794" width="18.125" style="3" customWidth="1"/>
    <col min="11795" max="11795" width="15.625" style="3" customWidth="1"/>
    <col min="11796" max="12034" width="8.875" style="3"/>
    <col min="12035" max="12035" width="19.5" style="3" customWidth="1"/>
    <col min="12036" max="12036" width="5.875" style="3" customWidth="1"/>
    <col min="12037" max="12038" width="15.875" style="3" customWidth="1"/>
    <col min="12039" max="12039" width="62.125" style="3" customWidth="1"/>
    <col min="12040" max="12040" width="6.125" style="3" customWidth="1"/>
    <col min="12041" max="12042" width="9.875" style="3" customWidth="1"/>
    <col min="12043" max="12043" width="5.875" style="3" customWidth="1"/>
    <col min="12044" max="12044" width="60.125" style="3" customWidth="1"/>
    <col min="12045" max="12045" width="33.875" style="3" customWidth="1"/>
    <col min="12046" max="12046" width="30.875" style="3" customWidth="1"/>
    <col min="12047" max="12047" width="13.875" style="3" customWidth="1"/>
    <col min="12048" max="12048" width="6.375" style="3" customWidth="1"/>
    <col min="12049" max="12049" width="13.125" style="3" customWidth="1"/>
    <col min="12050" max="12050" width="18.125" style="3" customWidth="1"/>
    <col min="12051" max="12051" width="15.625" style="3" customWidth="1"/>
    <col min="12052" max="12290" width="8.875" style="3"/>
    <col min="12291" max="12291" width="19.5" style="3" customWidth="1"/>
    <col min="12292" max="12292" width="5.875" style="3" customWidth="1"/>
    <col min="12293" max="12294" width="15.875" style="3" customWidth="1"/>
    <col min="12295" max="12295" width="62.125" style="3" customWidth="1"/>
    <col min="12296" max="12296" width="6.125" style="3" customWidth="1"/>
    <col min="12297" max="12298" width="9.875" style="3" customWidth="1"/>
    <col min="12299" max="12299" width="5.875" style="3" customWidth="1"/>
    <col min="12300" max="12300" width="60.125" style="3" customWidth="1"/>
    <col min="12301" max="12301" width="33.875" style="3" customWidth="1"/>
    <col min="12302" max="12302" width="30.875" style="3" customWidth="1"/>
    <col min="12303" max="12303" width="13.875" style="3" customWidth="1"/>
    <col min="12304" max="12304" width="6.375" style="3" customWidth="1"/>
    <col min="12305" max="12305" width="13.125" style="3" customWidth="1"/>
    <col min="12306" max="12306" width="18.125" style="3" customWidth="1"/>
    <col min="12307" max="12307" width="15.625" style="3" customWidth="1"/>
    <col min="12308" max="12546" width="8.875" style="3"/>
    <col min="12547" max="12547" width="19.5" style="3" customWidth="1"/>
    <col min="12548" max="12548" width="5.875" style="3" customWidth="1"/>
    <col min="12549" max="12550" width="15.875" style="3" customWidth="1"/>
    <col min="12551" max="12551" width="62.125" style="3" customWidth="1"/>
    <col min="12552" max="12552" width="6.125" style="3" customWidth="1"/>
    <col min="12553" max="12554" width="9.875" style="3" customWidth="1"/>
    <col min="12555" max="12555" width="5.875" style="3" customWidth="1"/>
    <col min="12556" max="12556" width="60.125" style="3" customWidth="1"/>
    <col min="12557" max="12557" width="33.875" style="3" customWidth="1"/>
    <col min="12558" max="12558" width="30.875" style="3" customWidth="1"/>
    <col min="12559" max="12559" width="13.875" style="3" customWidth="1"/>
    <col min="12560" max="12560" width="6.375" style="3" customWidth="1"/>
    <col min="12561" max="12561" width="13.125" style="3" customWidth="1"/>
    <col min="12562" max="12562" width="18.125" style="3" customWidth="1"/>
    <col min="12563" max="12563" width="15.625" style="3" customWidth="1"/>
    <col min="12564" max="12802" width="8.875" style="3"/>
    <col min="12803" max="12803" width="19.5" style="3" customWidth="1"/>
    <col min="12804" max="12804" width="5.875" style="3" customWidth="1"/>
    <col min="12805" max="12806" width="15.875" style="3" customWidth="1"/>
    <col min="12807" max="12807" width="62.125" style="3" customWidth="1"/>
    <col min="12808" max="12808" width="6.125" style="3" customWidth="1"/>
    <col min="12809" max="12810" width="9.875" style="3" customWidth="1"/>
    <col min="12811" max="12811" width="5.875" style="3" customWidth="1"/>
    <col min="12812" max="12812" width="60.125" style="3" customWidth="1"/>
    <col min="12813" max="12813" width="33.875" style="3" customWidth="1"/>
    <col min="12814" max="12814" width="30.875" style="3" customWidth="1"/>
    <col min="12815" max="12815" width="13.875" style="3" customWidth="1"/>
    <col min="12816" max="12816" width="6.375" style="3" customWidth="1"/>
    <col min="12817" max="12817" width="13.125" style="3" customWidth="1"/>
    <col min="12818" max="12818" width="18.125" style="3" customWidth="1"/>
    <col min="12819" max="12819" width="15.625" style="3" customWidth="1"/>
    <col min="12820" max="13058" width="8.875" style="3"/>
    <col min="13059" max="13059" width="19.5" style="3" customWidth="1"/>
    <col min="13060" max="13060" width="5.875" style="3" customWidth="1"/>
    <col min="13061" max="13062" width="15.875" style="3" customWidth="1"/>
    <col min="13063" max="13063" width="62.125" style="3" customWidth="1"/>
    <col min="13064" max="13064" width="6.125" style="3" customWidth="1"/>
    <col min="13065" max="13066" width="9.875" style="3" customWidth="1"/>
    <col min="13067" max="13067" width="5.875" style="3" customWidth="1"/>
    <col min="13068" max="13068" width="60.125" style="3" customWidth="1"/>
    <col min="13069" max="13069" width="33.875" style="3" customWidth="1"/>
    <col min="13070" max="13070" width="30.875" style="3" customWidth="1"/>
    <col min="13071" max="13071" width="13.875" style="3" customWidth="1"/>
    <col min="13072" max="13072" width="6.375" style="3" customWidth="1"/>
    <col min="13073" max="13073" width="13.125" style="3" customWidth="1"/>
    <col min="13074" max="13074" width="18.125" style="3" customWidth="1"/>
    <col min="13075" max="13075" width="15.625" style="3" customWidth="1"/>
    <col min="13076" max="13314" width="8.875" style="3"/>
    <col min="13315" max="13315" width="19.5" style="3" customWidth="1"/>
    <col min="13316" max="13316" width="5.875" style="3" customWidth="1"/>
    <col min="13317" max="13318" width="15.875" style="3" customWidth="1"/>
    <col min="13319" max="13319" width="62.125" style="3" customWidth="1"/>
    <col min="13320" max="13320" width="6.125" style="3" customWidth="1"/>
    <col min="13321" max="13322" width="9.875" style="3" customWidth="1"/>
    <col min="13323" max="13323" width="5.875" style="3" customWidth="1"/>
    <col min="13324" max="13324" width="60.125" style="3" customWidth="1"/>
    <col min="13325" max="13325" width="33.875" style="3" customWidth="1"/>
    <col min="13326" max="13326" width="30.875" style="3" customWidth="1"/>
    <col min="13327" max="13327" width="13.875" style="3" customWidth="1"/>
    <col min="13328" max="13328" width="6.375" style="3" customWidth="1"/>
    <col min="13329" max="13329" width="13.125" style="3" customWidth="1"/>
    <col min="13330" max="13330" width="18.125" style="3" customWidth="1"/>
    <col min="13331" max="13331" width="15.625" style="3" customWidth="1"/>
    <col min="13332" max="13570" width="8.875" style="3"/>
    <col min="13571" max="13571" width="19.5" style="3" customWidth="1"/>
    <col min="13572" max="13572" width="5.875" style="3" customWidth="1"/>
    <col min="13573" max="13574" width="15.875" style="3" customWidth="1"/>
    <col min="13575" max="13575" width="62.125" style="3" customWidth="1"/>
    <col min="13576" max="13576" width="6.125" style="3" customWidth="1"/>
    <col min="13577" max="13578" width="9.875" style="3" customWidth="1"/>
    <col min="13579" max="13579" width="5.875" style="3" customWidth="1"/>
    <col min="13580" max="13580" width="60.125" style="3" customWidth="1"/>
    <col min="13581" max="13581" width="33.875" style="3" customWidth="1"/>
    <col min="13582" max="13582" width="30.875" style="3" customWidth="1"/>
    <col min="13583" max="13583" width="13.875" style="3" customWidth="1"/>
    <col min="13584" max="13584" width="6.375" style="3" customWidth="1"/>
    <col min="13585" max="13585" width="13.125" style="3" customWidth="1"/>
    <col min="13586" max="13586" width="18.125" style="3" customWidth="1"/>
    <col min="13587" max="13587" width="15.625" style="3" customWidth="1"/>
    <col min="13588" max="13826" width="8.875" style="3"/>
    <col min="13827" max="13827" width="19.5" style="3" customWidth="1"/>
    <col min="13828" max="13828" width="5.875" style="3" customWidth="1"/>
    <col min="13829" max="13830" width="15.875" style="3" customWidth="1"/>
    <col min="13831" max="13831" width="62.125" style="3" customWidth="1"/>
    <col min="13832" max="13832" width="6.125" style="3" customWidth="1"/>
    <col min="13833" max="13834" width="9.875" style="3" customWidth="1"/>
    <col min="13835" max="13835" width="5.875" style="3" customWidth="1"/>
    <col min="13836" max="13836" width="60.125" style="3" customWidth="1"/>
    <col min="13837" max="13837" width="33.875" style="3" customWidth="1"/>
    <col min="13838" max="13838" width="30.875" style="3" customWidth="1"/>
    <col min="13839" max="13839" width="13.875" style="3" customWidth="1"/>
    <col min="13840" max="13840" width="6.375" style="3" customWidth="1"/>
    <col min="13841" max="13841" width="13.125" style="3" customWidth="1"/>
    <col min="13842" max="13842" width="18.125" style="3" customWidth="1"/>
    <col min="13843" max="13843" width="15.625" style="3" customWidth="1"/>
    <col min="13844" max="14082" width="8.875" style="3"/>
    <col min="14083" max="14083" width="19.5" style="3" customWidth="1"/>
    <col min="14084" max="14084" width="5.875" style="3" customWidth="1"/>
    <col min="14085" max="14086" width="15.875" style="3" customWidth="1"/>
    <col min="14087" max="14087" width="62.125" style="3" customWidth="1"/>
    <col min="14088" max="14088" width="6.125" style="3" customWidth="1"/>
    <col min="14089" max="14090" width="9.875" style="3" customWidth="1"/>
    <col min="14091" max="14091" width="5.875" style="3" customWidth="1"/>
    <col min="14092" max="14092" width="60.125" style="3" customWidth="1"/>
    <col min="14093" max="14093" width="33.875" style="3" customWidth="1"/>
    <col min="14094" max="14094" width="30.875" style="3" customWidth="1"/>
    <col min="14095" max="14095" width="13.875" style="3" customWidth="1"/>
    <col min="14096" max="14096" width="6.375" style="3" customWidth="1"/>
    <col min="14097" max="14097" width="13.125" style="3" customWidth="1"/>
    <col min="14098" max="14098" width="18.125" style="3" customWidth="1"/>
    <col min="14099" max="14099" width="15.625" style="3" customWidth="1"/>
    <col min="14100" max="14338" width="8.875" style="3"/>
    <col min="14339" max="14339" width="19.5" style="3" customWidth="1"/>
    <col min="14340" max="14340" width="5.875" style="3" customWidth="1"/>
    <col min="14341" max="14342" width="15.875" style="3" customWidth="1"/>
    <col min="14343" max="14343" width="62.125" style="3" customWidth="1"/>
    <col min="14344" max="14344" width="6.125" style="3" customWidth="1"/>
    <col min="14345" max="14346" width="9.875" style="3" customWidth="1"/>
    <col min="14347" max="14347" width="5.875" style="3" customWidth="1"/>
    <col min="14348" max="14348" width="60.125" style="3" customWidth="1"/>
    <col min="14349" max="14349" width="33.875" style="3" customWidth="1"/>
    <col min="14350" max="14350" width="30.875" style="3" customWidth="1"/>
    <col min="14351" max="14351" width="13.875" style="3" customWidth="1"/>
    <col min="14352" max="14352" width="6.375" style="3" customWidth="1"/>
    <col min="14353" max="14353" width="13.125" style="3" customWidth="1"/>
    <col min="14354" max="14354" width="18.125" style="3" customWidth="1"/>
    <col min="14355" max="14355" width="15.625" style="3" customWidth="1"/>
    <col min="14356" max="14594" width="8.875" style="3"/>
    <col min="14595" max="14595" width="19.5" style="3" customWidth="1"/>
    <col min="14596" max="14596" width="5.875" style="3" customWidth="1"/>
    <col min="14597" max="14598" width="15.875" style="3" customWidth="1"/>
    <col min="14599" max="14599" width="62.125" style="3" customWidth="1"/>
    <col min="14600" max="14600" width="6.125" style="3" customWidth="1"/>
    <col min="14601" max="14602" width="9.875" style="3" customWidth="1"/>
    <col min="14603" max="14603" width="5.875" style="3" customWidth="1"/>
    <col min="14604" max="14604" width="60.125" style="3" customWidth="1"/>
    <col min="14605" max="14605" width="33.875" style="3" customWidth="1"/>
    <col min="14606" max="14606" width="30.875" style="3" customWidth="1"/>
    <col min="14607" max="14607" width="13.875" style="3" customWidth="1"/>
    <col min="14608" max="14608" width="6.375" style="3" customWidth="1"/>
    <col min="14609" max="14609" width="13.125" style="3" customWidth="1"/>
    <col min="14610" max="14610" width="18.125" style="3" customWidth="1"/>
    <col min="14611" max="14611" width="15.625" style="3" customWidth="1"/>
    <col min="14612" max="14850" width="8.875" style="3"/>
    <col min="14851" max="14851" width="19.5" style="3" customWidth="1"/>
    <col min="14852" max="14852" width="5.875" style="3" customWidth="1"/>
    <col min="14853" max="14854" width="15.875" style="3" customWidth="1"/>
    <col min="14855" max="14855" width="62.125" style="3" customWidth="1"/>
    <col min="14856" max="14856" width="6.125" style="3" customWidth="1"/>
    <col min="14857" max="14858" width="9.875" style="3" customWidth="1"/>
    <col min="14859" max="14859" width="5.875" style="3" customWidth="1"/>
    <col min="14860" max="14860" width="60.125" style="3" customWidth="1"/>
    <col min="14861" max="14861" width="33.875" style="3" customWidth="1"/>
    <col min="14862" max="14862" width="30.875" style="3" customWidth="1"/>
    <col min="14863" max="14863" width="13.875" style="3" customWidth="1"/>
    <col min="14864" max="14864" width="6.375" style="3" customWidth="1"/>
    <col min="14865" max="14865" width="13.125" style="3" customWidth="1"/>
    <col min="14866" max="14866" width="18.125" style="3" customWidth="1"/>
    <col min="14867" max="14867" width="15.625" style="3" customWidth="1"/>
    <col min="14868" max="15106" width="8.875" style="3"/>
    <col min="15107" max="15107" width="19.5" style="3" customWidth="1"/>
    <col min="15108" max="15108" width="5.875" style="3" customWidth="1"/>
    <col min="15109" max="15110" width="15.875" style="3" customWidth="1"/>
    <col min="15111" max="15111" width="62.125" style="3" customWidth="1"/>
    <col min="15112" max="15112" width="6.125" style="3" customWidth="1"/>
    <col min="15113" max="15114" width="9.875" style="3" customWidth="1"/>
    <col min="15115" max="15115" width="5.875" style="3" customWidth="1"/>
    <col min="15116" max="15116" width="60.125" style="3" customWidth="1"/>
    <col min="15117" max="15117" width="33.875" style="3" customWidth="1"/>
    <col min="15118" max="15118" width="30.875" style="3" customWidth="1"/>
    <col min="15119" max="15119" width="13.875" style="3" customWidth="1"/>
    <col min="15120" max="15120" width="6.375" style="3" customWidth="1"/>
    <col min="15121" max="15121" width="13.125" style="3" customWidth="1"/>
    <col min="15122" max="15122" width="18.125" style="3" customWidth="1"/>
    <col min="15123" max="15123" width="15.625" style="3" customWidth="1"/>
    <col min="15124" max="15362" width="8.875" style="3"/>
    <col min="15363" max="15363" width="19.5" style="3" customWidth="1"/>
    <col min="15364" max="15364" width="5.875" style="3" customWidth="1"/>
    <col min="15365" max="15366" width="15.875" style="3" customWidth="1"/>
    <col min="15367" max="15367" width="62.125" style="3" customWidth="1"/>
    <col min="15368" max="15368" width="6.125" style="3" customWidth="1"/>
    <col min="15369" max="15370" width="9.875" style="3" customWidth="1"/>
    <col min="15371" max="15371" width="5.875" style="3" customWidth="1"/>
    <col min="15372" max="15372" width="60.125" style="3" customWidth="1"/>
    <col min="15373" max="15373" width="33.875" style="3" customWidth="1"/>
    <col min="15374" max="15374" width="30.875" style="3" customWidth="1"/>
    <col min="15375" max="15375" width="13.875" style="3" customWidth="1"/>
    <col min="15376" max="15376" width="6.375" style="3" customWidth="1"/>
    <col min="15377" max="15377" width="13.125" style="3" customWidth="1"/>
    <col min="15378" max="15378" width="18.125" style="3" customWidth="1"/>
    <col min="15379" max="15379" width="15.625" style="3" customWidth="1"/>
    <col min="15380" max="15618" width="8.875" style="3"/>
    <col min="15619" max="15619" width="19.5" style="3" customWidth="1"/>
    <col min="15620" max="15620" width="5.875" style="3" customWidth="1"/>
    <col min="15621" max="15622" width="15.875" style="3" customWidth="1"/>
    <col min="15623" max="15623" width="62.125" style="3" customWidth="1"/>
    <col min="15624" max="15624" width="6.125" style="3" customWidth="1"/>
    <col min="15625" max="15626" width="9.875" style="3" customWidth="1"/>
    <col min="15627" max="15627" width="5.875" style="3" customWidth="1"/>
    <col min="15628" max="15628" width="60.125" style="3" customWidth="1"/>
    <col min="15629" max="15629" width="33.875" style="3" customWidth="1"/>
    <col min="15630" max="15630" width="30.875" style="3" customWidth="1"/>
    <col min="15631" max="15631" width="13.875" style="3" customWidth="1"/>
    <col min="15632" max="15632" width="6.375" style="3" customWidth="1"/>
    <col min="15633" max="15633" width="13.125" style="3" customWidth="1"/>
    <col min="15634" max="15634" width="18.125" style="3" customWidth="1"/>
    <col min="15635" max="15635" width="15.625" style="3" customWidth="1"/>
    <col min="15636" max="15874" width="8.875" style="3"/>
    <col min="15875" max="15875" width="19.5" style="3" customWidth="1"/>
    <col min="15876" max="15876" width="5.875" style="3" customWidth="1"/>
    <col min="15877" max="15878" width="15.875" style="3" customWidth="1"/>
    <col min="15879" max="15879" width="62.125" style="3" customWidth="1"/>
    <col min="15880" max="15880" width="6.125" style="3" customWidth="1"/>
    <col min="15881" max="15882" width="9.875" style="3" customWidth="1"/>
    <col min="15883" max="15883" width="5.875" style="3" customWidth="1"/>
    <col min="15884" max="15884" width="60.125" style="3" customWidth="1"/>
    <col min="15885" max="15885" width="33.875" style="3" customWidth="1"/>
    <col min="15886" max="15886" width="30.875" style="3" customWidth="1"/>
    <col min="15887" max="15887" width="13.875" style="3" customWidth="1"/>
    <col min="15888" max="15888" width="6.375" style="3" customWidth="1"/>
    <col min="15889" max="15889" width="13.125" style="3" customWidth="1"/>
    <col min="15890" max="15890" width="18.125" style="3" customWidth="1"/>
    <col min="15891" max="15891" width="15.625" style="3" customWidth="1"/>
    <col min="15892" max="16130" width="8.875" style="3"/>
    <col min="16131" max="16131" width="19.5" style="3" customWidth="1"/>
    <col min="16132" max="16132" width="5.875" style="3" customWidth="1"/>
    <col min="16133" max="16134" width="15.875" style="3" customWidth="1"/>
    <col min="16135" max="16135" width="62.125" style="3" customWidth="1"/>
    <col min="16136" max="16136" width="6.125" style="3" customWidth="1"/>
    <col min="16137" max="16138" width="9.875" style="3" customWidth="1"/>
    <col min="16139" max="16139" width="5.875" style="3" customWidth="1"/>
    <col min="16140" max="16140" width="60.125" style="3" customWidth="1"/>
    <col min="16141" max="16141" width="33.875" style="3" customWidth="1"/>
    <col min="16142" max="16142" width="30.875" style="3" customWidth="1"/>
    <col min="16143" max="16143" width="13.875" style="3" customWidth="1"/>
    <col min="16144" max="16144" width="6.375" style="3" customWidth="1"/>
    <col min="16145" max="16145" width="13.125" style="3" customWidth="1"/>
    <col min="16146" max="16146" width="18.125" style="3" customWidth="1"/>
    <col min="16147" max="16147" width="15.625" style="3" customWidth="1"/>
    <col min="16148" max="16384" width="8.875" style="3"/>
  </cols>
  <sheetData>
    <row r="2" spans="1:19" ht="20.100000000000001" customHeight="1">
      <c r="D2" s="1" t="s">
        <v>0</v>
      </c>
      <c r="E2" s="1"/>
      <c r="F2" s="1"/>
      <c r="G2" s="2" t="s">
        <v>3092</v>
      </c>
      <c r="I2" s="4" t="s">
        <v>2</v>
      </c>
      <c r="J2" s="5"/>
      <c r="K2" s="6"/>
      <c r="L2" s="1229">
        <f>SUM(J:J)</f>
        <v>474850</v>
      </c>
    </row>
    <row r="3" spans="1:19" ht="20.100000000000001" customHeight="1">
      <c r="D3" s="1" t="s">
        <v>3</v>
      </c>
      <c r="E3" s="1"/>
      <c r="F3" s="1"/>
      <c r="G3" s="14" t="s">
        <v>3093</v>
      </c>
    </row>
    <row r="4" spans="1:19" ht="20.100000000000001" customHeight="1">
      <c r="D4" s="1" t="s">
        <v>3094</v>
      </c>
      <c r="E4" s="1"/>
      <c r="F4" s="1"/>
      <c r="G4" s="14" t="s">
        <v>3095</v>
      </c>
    </row>
    <row r="5" spans="1:19" ht="20.100000000000001" customHeight="1">
      <c r="D5" s="1" t="s">
        <v>6</v>
      </c>
      <c r="E5" s="1"/>
      <c r="F5" s="1"/>
      <c r="G5" s="15">
        <v>44694</v>
      </c>
      <c r="J5" s="1230"/>
    </row>
    <row r="6" spans="1:19" ht="20.100000000000001" customHeight="1">
      <c r="D6" s="1" t="s">
        <v>8</v>
      </c>
      <c r="E6" s="1"/>
      <c r="F6" s="1"/>
      <c r="G6" s="15">
        <v>44698</v>
      </c>
    </row>
    <row r="8" spans="1:19" s="9" customFormat="1" ht="19.899999999999999" customHeight="1">
      <c r="A8" s="17"/>
      <c r="B8" s="17"/>
      <c r="C8" s="1231" t="s">
        <v>3096</v>
      </c>
      <c r="D8" s="16" t="s">
        <v>9</v>
      </c>
      <c r="E8" s="16" t="s">
        <v>10</v>
      </c>
      <c r="F8" s="16" t="s">
        <v>11</v>
      </c>
      <c r="G8" s="17" t="s">
        <v>12</v>
      </c>
      <c r="H8" s="17" t="s">
        <v>13</v>
      </c>
      <c r="I8" s="17" t="s">
        <v>14</v>
      </c>
      <c r="J8" s="18" t="s">
        <v>15</v>
      </c>
      <c r="K8" s="18" t="s">
        <v>16</v>
      </c>
      <c r="L8" s="17" t="s">
        <v>17</v>
      </c>
      <c r="M8" s="17" t="s">
        <v>18</v>
      </c>
      <c r="N8" s="17" t="s">
        <v>19</v>
      </c>
      <c r="O8" s="19" t="s">
        <v>20</v>
      </c>
      <c r="P8" s="16" t="s">
        <v>21</v>
      </c>
      <c r="Q8" s="17" t="s">
        <v>22</v>
      </c>
      <c r="R8" s="19" t="s">
        <v>23</v>
      </c>
      <c r="S8" s="21" t="s">
        <v>24</v>
      </c>
    </row>
    <row r="9" spans="1:19" s="75" customFormat="1" ht="19.899999999999999" customHeight="1">
      <c r="A9" s="17"/>
      <c r="B9" s="17"/>
      <c r="C9" s="17"/>
      <c r="D9" s="73"/>
      <c r="E9" s="73"/>
      <c r="F9" s="73"/>
      <c r="G9" s="146"/>
      <c r="H9" s="608"/>
      <c r="I9" s="133"/>
      <c r="J9" s="278"/>
      <c r="K9" s="90"/>
      <c r="L9" s="66"/>
      <c r="M9" s="93"/>
      <c r="N9" s="92"/>
      <c r="O9" s="19"/>
      <c r="P9" s="16"/>
      <c r="Q9" s="17"/>
      <c r="R9" s="19"/>
      <c r="S9" s="74"/>
    </row>
    <row r="10" spans="1:19" s="75" customFormat="1" ht="19.899999999999999" customHeight="1">
      <c r="A10" s="17"/>
      <c r="B10" s="17"/>
      <c r="C10" s="17"/>
      <c r="D10" s="73"/>
      <c r="E10" s="73"/>
      <c r="F10" s="73"/>
      <c r="G10" s="146"/>
      <c r="H10" s="608"/>
      <c r="I10" s="133"/>
      <c r="J10" s="278"/>
      <c r="K10" s="90"/>
      <c r="L10" s="66"/>
      <c r="M10" s="93"/>
      <c r="N10" s="92"/>
      <c r="O10" s="19"/>
      <c r="P10" s="16"/>
      <c r="Q10" s="17"/>
      <c r="R10" s="19"/>
      <c r="S10" s="74"/>
    </row>
    <row r="11" spans="1:19" s="75" customFormat="1" ht="19.899999999999999" customHeight="1">
      <c r="A11" s="17"/>
      <c r="B11" s="17"/>
      <c r="C11" s="9"/>
      <c r="D11" s="1232"/>
      <c r="E11" s="1233" t="s">
        <v>3097</v>
      </c>
      <c r="F11" s="1234"/>
      <c r="G11" s="1235"/>
      <c r="H11" s="1236"/>
      <c r="I11" s="133"/>
      <c r="J11" s="278"/>
      <c r="K11" s="90"/>
      <c r="L11" s="66"/>
      <c r="M11" s="93"/>
      <c r="N11" s="92"/>
      <c r="O11" s="19"/>
      <c r="P11" s="16"/>
      <c r="Q11" s="17"/>
      <c r="R11" s="19"/>
      <c r="S11" s="74"/>
    </row>
    <row r="12" spans="1:19" s="75" customFormat="1" ht="19.899999999999999" customHeight="1">
      <c r="A12" s="17" t="s">
        <v>3098</v>
      </c>
      <c r="B12" s="17"/>
      <c r="C12" s="1231">
        <f>0.03*H12</f>
        <v>1.3199999999999998</v>
      </c>
      <c r="D12" s="16">
        <v>1</v>
      </c>
      <c r="E12" s="1201" t="s">
        <v>100</v>
      </c>
      <c r="F12" s="1201" t="s">
        <v>100</v>
      </c>
      <c r="G12" s="442" t="s">
        <v>3099</v>
      </c>
      <c r="H12" s="1237">
        <v>44</v>
      </c>
      <c r="I12" s="133">
        <v>176</v>
      </c>
      <c r="J12" s="278">
        <f t="shared" ref="J12:J34" si="0">H12*I12</f>
        <v>7744</v>
      </c>
      <c r="K12" s="90"/>
      <c r="L12" s="50" t="s">
        <v>3100</v>
      </c>
      <c r="M12" s="93" t="s">
        <v>3101</v>
      </c>
      <c r="N12" s="92"/>
      <c r="O12" s="19">
        <v>44670</v>
      </c>
      <c r="P12" s="16"/>
      <c r="Q12" s="17"/>
      <c r="R12" s="19">
        <v>44693</v>
      </c>
      <c r="S12" s="74"/>
    </row>
    <row r="13" spans="1:19" s="75" customFormat="1" ht="19.899999999999999" customHeight="1">
      <c r="A13" s="17" t="s">
        <v>3098</v>
      </c>
      <c r="B13" s="17"/>
      <c r="C13" s="1231">
        <f>0.007*H13</f>
        <v>8.4000000000000005E-2</v>
      </c>
      <c r="D13" s="16">
        <f t="shared" ref="D13:D36" si="1">+D12+1</f>
        <v>2</v>
      </c>
      <c r="E13" s="1201" t="s">
        <v>100</v>
      </c>
      <c r="F13" s="1201" t="s">
        <v>100</v>
      </c>
      <c r="G13" s="442" t="s">
        <v>3102</v>
      </c>
      <c r="H13" s="1237">
        <v>12</v>
      </c>
      <c r="I13" s="133">
        <v>93</v>
      </c>
      <c r="J13" s="278">
        <f t="shared" si="0"/>
        <v>1116</v>
      </c>
      <c r="K13" s="90"/>
      <c r="L13" s="50" t="s">
        <v>211</v>
      </c>
      <c r="M13" s="93" t="s">
        <v>3101</v>
      </c>
      <c r="N13" s="92"/>
      <c r="O13" s="19">
        <v>44670</v>
      </c>
      <c r="P13" s="16"/>
      <c r="Q13" s="17"/>
      <c r="R13" s="19">
        <v>44693</v>
      </c>
      <c r="S13" s="74"/>
    </row>
    <row r="14" spans="1:19" s="75" customFormat="1" ht="19.899999999999999" customHeight="1">
      <c r="A14" s="17" t="s">
        <v>3098</v>
      </c>
      <c r="B14" s="17"/>
      <c r="C14" s="1231">
        <f>0.005*H14</f>
        <v>0.02</v>
      </c>
      <c r="D14" s="16">
        <f t="shared" si="1"/>
        <v>3</v>
      </c>
      <c r="E14" s="1201" t="s">
        <v>100</v>
      </c>
      <c r="F14" s="1201" t="s">
        <v>100</v>
      </c>
      <c r="G14" s="442" t="s">
        <v>3103</v>
      </c>
      <c r="H14" s="1237">
        <v>4</v>
      </c>
      <c r="I14" s="133">
        <v>160</v>
      </c>
      <c r="J14" s="278">
        <f t="shared" si="0"/>
        <v>640</v>
      </c>
      <c r="K14" s="90"/>
      <c r="L14" s="50" t="s">
        <v>3104</v>
      </c>
      <c r="M14" s="93" t="s">
        <v>3101</v>
      </c>
      <c r="N14" s="92"/>
      <c r="O14" s="19">
        <v>44670</v>
      </c>
      <c r="P14" s="16"/>
      <c r="Q14" s="17"/>
      <c r="R14" s="19">
        <v>44693</v>
      </c>
      <c r="S14" s="74"/>
    </row>
    <row r="15" spans="1:19" s="75" customFormat="1" ht="19.899999999999999" customHeight="1">
      <c r="A15" s="17" t="s">
        <v>2986</v>
      </c>
      <c r="B15" s="17"/>
      <c r="C15" s="1231">
        <f>1.8*H15</f>
        <v>7.2</v>
      </c>
      <c r="D15" s="16">
        <f t="shared" si="1"/>
        <v>4</v>
      </c>
      <c r="E15" s="1201" t="s">
        <v>100</v>
      </c>
      <c r="F15" s="1201" t="s">
        <v>100</v>
      </c>
      <c r="G15" s="442" t="s">
        <v>3105</v>
      </c>
      <c r="H15" s="1237">
        <v>4</v>
      </c>
      <c r="I15" s="295">
        <v>3200</v>
      </c>
      <c r="J15" s="278">
        <f t="shared" si="0"/>
        <v>12800</v>
      </c>
      <c r="K15" s="18"/>
      <c r="L15" s="50" t="s">
        <v>3106</v>
      </c>
      <c r="M15" s="93" t="s">
        <v>3101</v>
      </c>
      <c r="N15" s="92"/>
      <c r="O15" s="19">
        <v>44670</v>
      </c>
      <c r="P15" s="16"/>
      <c r="Q15" s="17"/>
      <c r="R15" s="19">
        <v>44693</v>
      </c>
      <c r="S15" s="74"/>
    </row>
    <row r="16" spans="1:19" s="75" customFormat="1" ht="19.899999999999999" customHeight="1">
      <c r="A16" s="17" t="s">
        <v>2986</v>
      </c>
      <c r="B16" s="17"/>
      <c r="C16" s="1231">
        <v>0.9</v>
      </c>
      <c r="D16" s="16">
        <f t="shared" si="1"/>
        <v>5</v>
      </c>
      <c r="E16" s="1201" t="s">
        <v>100</v>
      </c>
      <c r="F16" s="1201" t="s">
        <v>100</v>
      </c>
      <c r="G16" s="442" t="s">
        <v>3107</v>
      </c>
      <c r="H16" s="1237">
        <v>1</v>
      </c>
      <c r="I16" s="295">
        <v>2550</v>
      </c>
      <c r="J16" s="278">
        <f t="shared" si="0"/>
        <v>2550</v>
      </c>
      <c r="K16" s="18"/>
      <c r="L16" s="50" t="s">
        <v>3106</v>
      </c>
      <c r="M16" s="93" t="s">
        <v>3101</v>
      </c>
      <c r="N16" s="92"/>
      <c r="O16" s="19">
        <v>44670</v>
      </c>
      <c r="P16" s="16"/>
      <c r="Q16" s="17"/>
      <c r="R16" s="19">
        <v>44693</v>
      </c>
      <c r="S16" s="74"/>
    </row>
    <row r="17" spans="1:19" s="75" customFormat="1" ht="19.899999999999999" customHeight="1">
      <c r="A17" s="17" t="s">
        <v>2986</v>
      </c>
      <c r="B17" s="17"/>
      <c r="C17" s="1231">
        <f>3.4*H17</f>
        <v>6.8</v>
      </c>
      <c r="D17" s="16">
        <f t="shared" si="1"/>
        <v>6</v>
      </c>
      <c r="E17" s="1201" t="s">
        <v>100</v>
      </c>
      <c r="F17" s="1201" t="s">
        <v>100</v>
      </c>
      <c r="G17" s="442" t="s">
        <v>3108</v>
      </c>
      <c r="H17" s="1237">
        <v>2</v>
      </c>
      <c r="I17" s="295">
        <v>6130</v>
      </c>
      <c r="J17" s="278">
        <f t="shared" si="0"/>
        <v>12260</v>
      </c>
      <c r="K17" s="18"/>
      <c r="L17" s="50" t="s">
        <v>3106</v>
      </c>
      <c r="M17" s="93" t="s">
        <v>3101</v>
      </c>
      <c r="N17" s="92"/>
      <c r="O17" s="19">
        <v>44670</v>
      </c>
      <c r="P17" s="16"/>
      <c r="Q17" s="17"/>
      <c r="R17" s="19">
        <v>44693</v>
      </c>
      <c r="S17" s="74"/>
    </row>
    <row r="18" spans="1:19" s="75" customFormat="1" ht="19.899999999999999" customHeight="1">
      <c r="A18" s="17" t="s">
        <v>3098</v>
      </c>
      <c r="B18" s="17" t="s">
        <v>3109</v>
      </c>
      <c r="C18" s="1231">
        <f>+(120/1000)*0.9*H18</f>
        <v>0.108</v>
      </c>
      <c r="D18" s="16">
        <f t="shared" si="1"/>
        <v>7</v>
      </c>
      <c r="E18" s="1201" t="s">
        <v>100</v>
      </c>
      <c r="F18" s="1201" t="s">
        <v>100</v>
      </c>
      <c r="G18" s="442" t="s">
        <v>3110</v>
      </c>
      <c r="H18" s="1237">
        <v>1</v>
      </c>
      <c r="I18" s="295">
        <v>370</v>
      </c>
      <c r="J18" s="278">
        <f t="shared" si="0"/>
        <v>370</v>
      </c>
      <c r="K18" s="18"/>
      <c r="L18" s="50" t="s">
        <v>3111</v>
      </c>
      <c r="M18" s="93" t="s">
        <v>3101</v>
      </c>
      <c r="N18" s="92"/>
      <c r="O18" s="19">
        <v>44670</v>
      </c>
      <c r="P18" s="16"/>
      <c r="Q18" s="17"/>
      <c r="R18" s="19">
        <v>44693</v>
      </c>
      <c r="S18" s="74"/>
    </row>
    <row r="19" spans="1:19" s="75" customFormat="1" ht="19.899999999999999" customHeight="1">
      <c r="A19" s="17" t="s">
        <v>3098</v>
      </c>
      <c r="B19" s="17" t="s">
        <v>3109</v>
      </c>
      <c r="C19" s="1231">
        <f>+(240/1000)*0.9*H19</f>
        <v>0.216</v>
      </c>
      <c r="D19" s="16">
        <f t="shared" si="1"/>
        <v>8</v>
      </c>
      <c r="E19" s="1201" t="s">
        <v>100</v>
      </c>
      <c r="F19" s="1201" t="s">
        <v>100</v>
      </c>
      <c r="G19" s="442" t="s">
        <v>3112</v>
      </c>
      <c r="H19" s="1237">
        <v>1</v>
      </c>
      <c r="I19" s="295">
        <v>370</v>
      </c>
      <c r="J19" s="278">
        <f t="shared" si="0"/>
        <v>370</v>
      </c>
      <c r="K19" s="18"/>
      <c r="L19" s="50" t="s">
        <v>3111</v>
      </c>
      <c r="M19" s="93" t="s">
        <v>3101</v>
      </c>
      <c r="N19" s="92"/>
      <c r="O19" s="19">
        <v>44670</v>
      </c>
      <c r="P19" s="16"/>
      <c r="Q19" s="17"/>
      <c r="R19" s="19">
        <v>44693</v>
      </c>
      <c r="S19" s="74"/>
    </row>
    <row r="20" spans="1:19" s="75" customFormat="1" ht="19.899999999999999" customHeight="1">
      <c r="A20" s="17" t="s">
        <v>3098</v>
      </c>
      <c r="B20" s="17" t="s">
        <v>3109</v>
      </c>
      <c r="C20" s="1231">
        <f>+(505/1000)*0.9*H20</f>
        <v>0.90900000000000003</v>
      </c>
      <c r="D20" s="16">
        <f t="shared" si="1"/>
        <v>9</v>
      </c>
      <c r="E20" s="1201" t="s">
        <v>100</v>
      </c>
      <c r="F20" s="1201" t="s">
        <v>100</v>
      </c>
      <c r="G20" s="442" t="s">
        <v>3113</v>
      </c>
      <c r="H20" s="1237">
        <v>2</v>
      </c>
      <c r="I20" s="295">
        <v>410</v>
      </c>
      <c r="J20" s="278">
        <f t="shared" si="0"/>
        <v>820</v>
      </c>
      <c r="K20" s="90"/>
      <c r="L20" s="50" t="s">
        <v>3111</v>
      </c>
      <c r="M20" s="93" t="s">
        <v>3101</v>
      </c>
      <c r="N20" s="92"/>
      <c r="O20" s="19">
        <v>44670</v>
      </c>
      <c r="P20" s="16"/>
      <c r="Q20" s="17"/>
      <c r="R20" s="19">
        <v>44693</v>
      </c>
      <c r="S20" s="74"/>
    </row>
    <row r="21" spans="1:19" s="75" customFormat="1" ht="19.899999999999999" customHeight="1">
      <c r="A21" s="17" t="s">
        <v>3114</v>
      </c>
      <c r="B21" s="17" t="s">
        <v>3109</v>
      </c>
      <c r="C21" s="1231">
        <f>+(1040/1000)*0.9*H21</f>
        <v>0.93600000000000005</v>
      </c>
      <c r="D21" s="16">
        <f t="shared" si="1"/>
        <v>10</v>
      </c>
      <c r="E21" s="1201" t="s">
        <v>100</v>
      </c>
      <c r="F21" s="1201" t="s">
        <v>100</v>
      </c>
      <c r="G21" s="442" t="s">
        <v>3115</v>
      </c>
      <c r="H21" s="1237">
        <v>1</v>
      </c>
      <c r="I21" s="295">
        <v>1100</v>
      </c>
      <c r="J21" s="278">
        <f t="shared" si="0"/>
        <v>1100</v>
      </c>
      <c r="K21" s="90"/>
      <c r="L21" s="50" t="s">
        <v>3111</v>
      </c>
      <c r="M21" s="93" t="s">
        <v>3101</v>
      </c>
      <c r="N21" s="92"/>
      <c r="O21" s="19">
        <v>44670</v>
      </c>
      <c r="P21" s="16"/>
      <c r="Q21" s="17"/>
      <c r="R21" s="19">
        <v>44693</v>
      </c>
      <c r="S21" s="74"/>
    </row>
    <row r="22" spans="1:19" s="75" customFormat="1" ht="19.899999999999999" customHeight="1">
      <c r="A22" s="17" t="s">
        <v>3114</v>
      </c>
      <c r="B22" s="17" t="s">
        <v>3109</v>
      </c>
      <c r="C22" s="1231">
        <f>+(1040/1000)*0.9*H22</f>
        <v>0.93600000000000005</v>
      </c>
      <c r="D22" s="16">
        <f t="shared" si="1"/>
        <v>11</v>
      </c>
      <c r="E22" s="1201" t="s">
        <v>100</v>
      </c>
      <c r="F22" s="1201" t="s">
        <v>100</v>
      </c>
      <c r="G22" s="442" t="s">
        <v>3116</v>
      </c>
      <c r="H22" s="1237">
        <v>1</v>
      </c>
      <c r="I22" s="295">
        <v>2100</v>
      </c>
      <c r="J22" s="278">
        <f t="shared" si="0"/>
        <v>2100</v>
      </c>
      <c r="K22" s="90"/>
      <c r="L22" s="50" t="s">
        <v>3111</v>
      </c>
      <c r="M22" s="93" t="s">
        <v>3101</v>
      </c>
      <c r="N22" s="92"/>
      <c r="O22" s="19">
        <v>44670</v>
      </c>
      <c r="P22" s="16"/>
      <c r="Q22" s="17"/>
      <c r="R22" s="19">
        <v>44693</v>
      </c>
      <c r="S22" s="74"/>
    </row>
    <row r="23" spans="1:19" s="75" customFormat="1" ht="19.899999999999999" customHeight="1">
      <c r="A23" s="17" t="s">
        <v>2986</v>
      </c>
      <c r="B23" s="17" t="s">
        <v>3109</v>
      </c>
      <c r="C23" s="1231">
        <f>+(1040/1000)*0.9*H23</f>
        <v>2.8080000000000003</v>
      </c>
      <c r="D23" s="16">
        <f t="shared" si="1"/>
        <v>12</v>
      </c>
      <c r="E23" s="1201" t="s">
        <v>100</v>
      </c>
      <c r="F23" s="1201" t="s">
        <v>100</v>
      </c>
      <c r="G23" s="442" t="s">
        <v>3117</v>
      </c>
      <c r="H23" s="1237">
        <v>3</v>
      </c>
      <c r="I23" s="295">
        <v>1860</v>
      </c>
      <c r="J23" s="278">
        <f t="shared" si="0"/>
        <v>5580</v>
      </c>
      <c r="K23" s="90"/>
      <c r="L23" s="50" t="s">
        <v>3111</v>
      </c>
      <c r="M23" s="93" t="s">
        <v>3101</v>
      </c>
      <c r="N23" s="92"/>
      <c r="O23" s="19">
        <v>44670</v>
      </c>
      <c r="P23" s="16"/>
      <c r="Q23" s="17"/>
      <c r="R23" s="19">
        <v>44693</v>
      </c>
      <c r="S23" s="74"/>
    </row>
    <row r="24" spans="1:19" s="75" customFormat="1" ht="19.899999999999999" customHeight="1">
      <c r="A24" s="17" t="s">
        <v>3098</v>
      </c>
      <c r="B24" s="17" t="s">
        <v>3109</v>
      </c>
      <c r="C24" s="1231">
        <f>+(1040/1000)*0.9*H24</f>
        <v>2.8080000000000003</v>
      </c>
      <c r="D24" s="16">
        <f t="shared" si="1"/>
        <v>13</v>
      </c>
      <c r="E24" s="1201" t="s">
        <v>100</v>
      </c>
      <c r="F24" s="1201" t="s">
        <v>100</v>
      </c>
      <c r="G24" s="442" t="s">
        <v>3118</v>
      </c>
      <c r="H24" s="1237">
        <v>3</v>
      </c>
      <c r="I24" s="295">
        <v>860</v>
      </c>
      <c r="J24" s="278">
        <f t="shared" si="0"/>
        <v>2580</v>
      </c>
      <c r="K24" s="90"/>
      <c r="L24" s="50" t="s">
        <v>3111</v>
      </c>
      <c r="M24" s="93" t="s">
        <v>3101</v>
      </c>
      <c r="N24" s="92"/>
      <c r="O24" s="19">
        <v>44670</v>
      </c>
      <c r="P24" s="16"/>
      <c r="Q24" s="17"/>
      <c r="R24" s="19">
        <v>44693</v>
      </c>
      <c r="S24" s="74"/>
    </row>
    <row r="25" spans="1:19" s="75" customFormat="1" ht="19.899999999999999" customHeight="1">
      <c r="A25" s="17" t="s">
        <v>2986</v>
      </c>
      <c r="B25" s="17" t="s">
        <v>3109</v>
      </c>
      <c r="C25" s="1231">
        <f>+(1050/1000)*0.9*H25</f>
        <v>0.94500000000000006</v>
      </c>
      <c r="D25" s="16">
        <f t="shared" si="1"/>
        <v>14</v>
      </c>
      <c r="E25" s="1201" t="s">
        <v>100</v>
      </c>
      <c r="F25" s="1201" t="s">
        <v>100</v>
      </c>
      <c r="G25" s="442" t="s">
        <v>3119</v>
      </c>
      <c r="H25" s="1237">
        <v>1</v>
      </c>
      <c r="I25" s="295">
        <v>1610</v>
      </c>
      <c r="J25" s="278">
        <f t="shared" si="0"/>
        <v>1610</v>
      </c>
      <c r="K25" s="90"/>
      <c r="L25" s="50" t="s">
        <v>3111</v>
      </c>
      <c r="M25" s="93" t="s">
        <v>3120</v>
      </c>
      <c r="N25" s="92"/>
      <c r="O25" s="19">
        <v>44670</v>
      </c>
      <c r="P25" s="16"/>
      <c r="Q25" s="17"/>
      <c r="R25" s="19">
        <v>44693</v>
      </c>
      <c r="S25" s="74"/>
    </row>
    <row r="26" spans="1:19" s="75" customFormat="1" ht="19.899999999999999" customHeight="1">
      <c r="A26" s="17" t="s">
        <v>2986</v>
      </c>
      <c r="B26" s="17" t="s">
        <v>3109</v>
      </c>
      <c r="C26" s="1231">
        <f>+(1050/1000)*0.9*H26</f>
        <v>0.94500000000000006</v>
      </c>
      <c r="D26" s="16">
        <f t="shared" si="1"/>
        <v>15</v>
      </c>
      <c r="E26" s="1201" t="s">
        <v>100</v>
      </c>
      <c r="F26" s="1201" t="s">
        <v>100</v>
      </c>
      <c r="G26" s="442" t="s">
        <v>3121</v>
      </c>
      <c r="H26" s="1237">
        <v>1</v>
      </c>
      <c r="I26" s="295">
        <v>1370</v>
      </c>
      <c r="J26" s="278">
        <f t="shared" si="0"/>
        <v>1370</v>
      </c>
      <c r="K26" s="90"/>
      <c r="L26" s="50" t="s">
        <v>3111</v>
      </c>
      <c r="M26" s="93" t="s">
        <v>3120</v>
      </c>
      <c r="N26" s="92"/>
      <c r="O26" s="19">
        <v>44670</v>
      </c>
      <c r="P26" s="16"/>
      <c r="Q26" s="17"/>
      <c r="R26" s="19">
        <v>44693</v>
      </c>
      <c r="S26" s="74"/>
    </row>
    <row r="27" spans="1:19" s="75" customFormat="1" ht="19.899999999999999" customHeight="1">
      <c r="A27" s="17" t="s">
        <v>2986</v>
      </c>
      <c r="B27" s="17" t="s">
        <v>3109</v>
      </c>
      <c r="C27" s="1231">
        <f>+(1050/1000)*0.9*H27</f>
        <v>0.94500000000000006</v>
      </c>
      <c r="D27" s="16">
        <f t="shared" si="1"/>
        <v>16</v>
      </c>
      <c r="E27" s="1201" t="s">
        <v>100</v>
      </c>
      <c r="F27" s="1201" t="s">
        <v>100</v>
      </c>
      <c r="G27" s="442" t="s">
        <v>3122</v>
      </c>
      <c r="H27" s="1237">
        <v>1</v>
      </c>
      <c r="I27" s="295">
        <v>1610</v>
      </c>
      <c r="J27" s="278">
        <f t="shared" si="0"/>
        <v>1610</v>
      </c>
      <c r="K27" s="90"/>
      <c r="L27" s="50" t="s">
        <v>3111</v>
      </c>
      <c r="M27" s="93" t="s">
        <v>3123</v>
      </c>
      <c r="N27" s="92"/>
      <c r="O27" s="19">
        <v>44670</v>
      </c>
      <c r="P27" s="16"/>
      <c r="Q27" s="17"/>
      <c r="R27" s="19">
        <v>44693</v>
      </c>
      <c r="S27" s="74"/>
    </row>
    <row r="28" spans="1:19" s="9" customFormat="1" ht="19.899999999999999" customHeight="1">
      <c r="A28" s="17" t="s">
        <v>2986</v>
      </c>
      <c r="B28" s="17" t="s">
        <v>3109</v>
      </c>
      <c r="C28" s="1231">
        <f>+(1050/1000)*0.9*H28</f>
        <v>0.94500000000000006</v>
      </c>
      <c r="D28" s="16">
        <f t="shared" si="1"/>
        <v>17</v>
      </c>
      <c r="E28" s="1201" t="s">
        <v>100</v>
      </c>
      <c r="F28" s="1201" t="s">
        <v>100</v>
      </c>
      <c r="G28" s="442" t="s">
        <v>3124</v>
      </c>
      <c r="H28" s="1237">
        <v>1</v>
      </c>
      <c r="I28" s="295">
        <v>1370</v>
      </c>
      <c r="J28" s="278">
        <f t="shared" si="0"/>
        <v>1370</v>
      </c>
      <c r="K28" s="18"/>
      <c r="L28" s="50" t="s">
        <v>3111</v>
      </c>
      <c r="M28" s="93" t="s">
        <v>3123</v>
      </c>
      <c r="N28" s="146"/>
      <c r="O28" s="19">
        <v>44670</v>
      </c>
      <c r="P28" s="16"/>
      <c r="Q28" s="17"/>
      <c r="R28" s="19">
        <v>44693</v>
      </c>
      <c r="S28" s="21"/>
    </row>
    <row r="29" spans="1:19" s="9" customFormat="1" ht="19.899999999999999" customHeight="1">
      <c r="A29" s="17"/>
      <c r="B29" s="17"/>
      <c r="C29" s="1231"/>
      <c r="D29" s="16"/>
      <c r="E29" s="1201"/>
      <c r="F29" s="1201"/>
      <c r="G29" s="146"/>
      <c r="H29" s="589"/>
      <c r="I29" s="295"/>
      <c r="J29" s="278"/>
      <c r="K29" s="18"/>
      <c r="L29" s="50"/>
      <c r="M29" s="17"/>
      <c r="N29" s="146"/>
      <c r="O29" s="19"/>
      <c r="P29" s="16"/>
      <c r="Q29" s="17"/>
      <c r="R29" s="19"/>
      <c r="S29" s="21"/>
    </row>
    <row r="30" spans="1:19" s="9" customFormat="1" ht="19.899999999999999" customHeight="1">
      <c r="A30" s="17" t="s">
        <v>3098</v>
      </c>
      <c r="B30" s="17"/>
      <c r="C30" s="1231">
        <f>0.005*H30</f>
        <v>0.02</v>
      </c>
      <c r="D30" s="16">
        <f>+D28+1</f>
        <v>18</v>
      </c>
      <c r="E30" s="1201" t="s">
        <v>1040</v>
      </c>
      <c r="F30" s="1201" t="s">
        <v>100</v>
      </c>
      <c r="G30" s="442">
        <v>620106015</v>
      </c>
      <c r="H30" s="1237">
        <v>4</v>
      </c>
      <c r="I30" s="295">
        <v>87</v>
      </c>
      <c r="J30" s="278">
        <f>H30*I30</f>
        <v>348</v>
      </c>
      <c r="K30" s="18"/>
      <c r="L30" s="50" t="s">
        <v>3125</v>
      </c>
      <c r="M30" s="17" t="s">
        <v>3126</v>
      </c>
      <c r="N30" s="146"/>
      <c r="O30" s="19">
        <v>44670</v>
      </c>
      <c r="P30" s="16"/>
      <c r="Q30" s="17"/>
      <c r="R30" s="19">
        <v>44693</v>
      </c>
      <c r="S30" s="21"/>
    </row>
    <row r="31" spans="1:19" s="9" customFormat="1" ht="19.899999999999999" customHeight="1">
      <c r="A31" s="17" t="s">
        <v>3114</v>
      </c>
      <c r="B31" s="17" t="s">
        <v>3109</v>
      </c>
      <c r="C31" s="1231">
        <f>+(1050/1000)*0.9*H31</f>
        <v>1.8900000000000001</v>
      </c>
      <c r="D31" s="16">
        <f t="shared" si="1"/>
        <v>19</v>
      </c>
      <c r="E31" s="1201" t="s">
        <v>100</v>
      </c>
      <c r="F31" s="1201" t="s">
        <v>100</v>
      </c>
      <c r="G31" s="442" t="s">
        <v>3127</v>
      </c>
      <c r="H31" s="1237">
        <v>2</v>
      </c>
      <c r="I31" s="295">
        <v>2100</v>
      </c>
      <c r="J31" s="278">
        <f>H31*I31</f>
        <v>4200</v>
      </c>
      <c r="K31" s="18"/>
      <c r="L31" s="50" t="s">
        <v>3128</v>
      </c>
      <c r="M31" s="17" t="s">
        <v>3126</v>
      </c>
      <c r="N31" s="146"/>
      <c r="O31" s="19">
        <v>44670</v>
      </c>
      <c r="P31" s="16"/>
      <c r="Q31" s="17"/>
      <c r="R31" s="19">
        <v>44693</v>
      </c>
      <c r="S31" s="21"/>
    </row>
    <row r="32" spans="1:19" s="9" customFormat="1" ht="19.899999999999999" customHeight="1">
      <c r="A32" s="17" t="s">
        <v>2986</v>
      </c>
      <c r="B32" s="17"/>
      <c r="C32" s="1231">
        <f>3.4*H32</f>
        <v>6.8</v>
      </c>
      <c r="D32" s="16">
        <f t="shared" si="1"/>
        <v>20</v>
      </c>
      <c r="E32" s="1201" t="s">
        <v>100</v>
      </c>
      <c r="F32" s="1201" t="s">
        <v>100</v>
      </c>
      <c r="G32" s="442" t="s">
        <v>3129</v>
      </c>
      <c r="H32" s="1237">
        <v>2</v>
      </c>
      <c r="I32" s="295">
        <v>5520</v>
      </c>
      <c r="J32" s="278">
        <f t="shared" si="0"/>
        <v>11040</v>
      </c>
      <c r="K32" s="18"/>
      <c r="L32" s="50" t="s">
        <v>3130</v>
      </c>
      <c r="M32" s="17" t="s">
        <v>3126</v>
      </c>
      <c r="N32" s="146"/>
      <c r="O32" s="19">
        <v>44670</v>
      </c>
      <c r="P32" s="16"/>
      <c r="Q32" s="17"/>
      <c r="R32" s="19">
        <v>44693</v>
      </c>
      <c r="S32" s="21"/>
    </row>
    <row r="33" spans="1:19" s="9" customFormat="1" ht="19.899999999999999" customHeight="1">
      <c r="A33" s="17" t="s">
        <v>3098</v>
      </c>
      <c r="B33" s="17"/>
      <c r="C33" s="1231">
        <f>0.017*H33</f>
        <v>3.4000000000000002E-2</v>
      </c>
      <c r="D33" s="16">
        <f t="shared" si="1"/>
        <v>21</v>
      </c>
      <c r="E33" s="1201" t="s">
        <v>100</v>
      </c>
      <c r="F33" s="1201" t="s">
        <v>100</v>
      </c>
      <c r="G33" s="442" t="s">
        <v>3131</v>
      </c>
      <c r="H33" s="1237">
        <v>2</v>
      </c>
      <c r="I33" s="295">
        <v>135</v>
      </c>
      <c r="J33" s="278">
        <f t="shared" si="0"/>
        <v>270</v>
      </c>
      <c r="K33" s="18"/>
      <c r="L33" s="50" t="s">
        <v>3132</v>
      </c>
      <c r="M33" s="17" t="s">
        <v>3126</v>
      </c>
      <c r="N33" s="146"/>
      <c r="O33" s="19">
        <v>44670</v>
      </c>
      <c r="P33" s="16"/>
      <c r="Q33" s="17"/>
      <c r="R33" s="19">
        <v>44693</v>
      </c>
      <c r="S33" s="21"/>
    </row>
    <row r="34" spans="1:19" s="9" customFormat="1" ht="19.899999999999999" customHeight="1">
      <c r="A34" s="17" t="s">
        <v>3114</v>
      </c>
      <c r="B34" s="17"/>
      <c r="C34" s="1231">
        <f>0.05*H34</f>
        <v>0.05</v>
      </c>
      <c r="D34" s="16">
        <f t="shared" si="1"/>
        <v>22</v>
      </c>
      <c r="E34" s="1201" t="s">
        <v>100</v>
      </c>
      <c r="F34" s="1201" t="s">
        <v>100</v>
      </c>
      <c r="G34" s="442" t="s">
        <v>3133</v>
      </c>
      <c r="H34" s="1237">
        <v>1</v>
      </c>
      <c r="I34" s="295">
        <v>289</v>
      </c>
      <c r="J34" s="278">
        <f t="shared" si="0"/>
        <v>289</v>
      </c>
      <c r="K34" s="18"/>
      <c r="L34" s="50" t="s">
        <v>3134</v>
      </c>
      <c r="M34" s="17" t="s">
        <v>3126</v>
      </c>
      <c r="N34" s="146"/>
      <c r="O34" s="19">
        <v>44670</v>
      </c>
      <c r="P34" s="16"/>
      <c r="Q34" s="17"/>
      <c r="R34" s="19">
        <v>44693</v>
      </c>
      <c r="S34" s="21"/>
    </row>
    <row r="35" spans="1:19" s="9" customFormat="1" ht="19.899999999999999" customHeight="1">
      <c r="A35" s="17" t="s">
        <v>3098</v>
      </c>
      <c r="B35" s="17"/>
      <c r="C35" s="1231">
        <f>0.05*H35</f>
        <v>0.1</v>
      </c>
      <c r="D35" s="16">
        <f t="shared" si="1"/>
        <v>23</v>
      </c>
      <c r="E35" s="1201" t="s">
        <v>100</v>
      </c>
      <c r="F35" s="1201" t="s">
        <v>100</v>
      </c>
      <c r="G35" s="442" t="s">
        <v>3135</v>
      </c>
      <c r="H35" s="1237">
        <v>2</v>
      </c>
      <c r="I35" s="295">
        <v>350</v>
      </c>
      <c r="J35" s="278">
        <f>H35*I35</f>
        <v>700</v>
      </c>
      <c r="K35" s="18"/>
      <c r="L35" s="50" t="s">
        <v>3136</v>
      </c>
      <c r="M35" s="17" t="s">
        <v>3126</v>
      </c>
      <c r="N35" s="146"/>
      <c r="O35" s="19">
        <v>44670</v>
      </c>
      <c r="P35" s="16"/>
      <c r="Q35" s="17"/>
      <c r="R35" s="19">
        <v>44693</v>
      </c>
      <c r="S35" s="21"/>
    </row>
    <row r="36" spans="1:19" s="9" customFormat="1" ht="19.899999999999999" customHeight="1">
      <c r="A36" s="17" t="s">
        <v>3098</v>
      </c>
      <c r="B36" s="17"/>
      <c r="C36" s="1231">
        <v>1.4999999999999999E-2</v>
      </c>
      <c r="D36" s="16">
        <f t="shared" si="1"/>
        <v>24</v>
      </c>
      <c r="E36" s="1201" t="s">
        <v>100</v>
      </c>
      <c r="F36" s="1201" t="s">
        <v>100</v>
      </c>
      <c r="G36" s="442" t="s">
        <v>3137</v>
      </c>
      <c r="H36" s="1237">
        <v>10</v>
      </c>
      <c r="I36" s="295">
        <v>57</v>
      </c>
      <c r="J36" s="278">
        <f>H36*I36</f>
        <v>570</v>
      </c>
      <c r="K36" s="18"/>
      <c r="L36" s="50" t="s">
        <v>3138</v>
      </c>
      <c r="M36" s="17"/>
      <c r="N36" s="146"/>
      <c r="O36" s="19">
        <v>44670</v>
      </c>
      <c r="P36" s="16"/>
      <c r="Q36" s="17"/>
      <c r="R36" s="19">
        <v>44693</v>
      </c>
      <c r="S36" s="21"/>
    </row>
    <row r="37" spans="1:19" s="9" customFormat="1" ht="19.899999999999999" customHeight="1">
      <c r="A37" s="17"/>
      <c r="B37" s="17"/>
      <c r="C37" s="1231"/>
      <c r="D37" s="16"/>
      <c r="E37" s="1201"/>
      <c r="F37" s="1201"/>
      <c r="G37" s="146"/>
      <c r="H37" s="589"/>
      <c r="I37" s="295"/>
      <c r="J37" s="278"/>
      <c r="K37" s="18"/>
      <c r="L37" s="50"/>
      <c r="M37" s="17"/>
      <c r="N37" s="146"/>
      <c r="O37" s="19"/>
      <c r="P37" s="16"/>
      <c r="Q37" s="17"/>
      <c r="R37" s="19"/>
      <c r="S37" s="21"/>
    </row>
    <row r="38" spans="1:19" s="75" customFormat="1" ht="19.899999999999999" customHeight="1">
      <c r="A38" s="17" t="s">
        <v>3098</v>
      </c>
      <c r="B38" s="17"/>
      <c r="C38" s="1231">
        <f>0.005*H38</f>
        <v>0.02</v>
      </c>
      <c r="D38" s="16">
        <f>+D36+1</f>
        <v>25</v>
      </c>
      <c r="E38" s="1201" t="s">
        <v>1040</v>
      </c>
      <c r="F38" s="1201" t="s">
        <v>100</v>
      </c>
      <c r="G38" s="442">
        <v>620106015</v>
      </c>
      <c r="H38" s="1237">
        <v>4</v>
      </c>
      <c r="I38" s="295">
        <v>87</v>
      </c>
      <c r="J38" s="278">
        <f t="shared" ref="J38:J43" si="2">H38*I38</f>
        <v>348</v>
      </c>
      <c r="K38" s="18"/>
      <c r="L38" s="50" t="s">
        <v>3125</v>
      </c>
      <c r="M38" s="17" t="s">
        <v>3139</v>
      </c>
      <c r="N38" s="92"/>
      <c r="O38" s="19">
        <v>44670</v>
      </c>
      <c r="P38" s="16"/>
      <c r="Q38" s="17"/>
      <c r="R38" s="19">
        <v>44693</v>
      </c>
      <c r="S38" s="74"/>
    </row>
    <row r="39" spans="1:19" s="75" customFormat="1" ht="19.899999999999999" customHeight="1">
      <c r="A39" s="17" t="s">
        <v>3114</v>
      </c>
      <c r="B39" s="17" t="s">
        <v>3109</v>
      </c>
      <c r="C39" s="1231">
        <f>+(1050/1000)*0.9*H39</f>
        <v>1.8900000000000001</v>
      </c>
      <c r="D39" s="16">
        <f t="shared" ref="D39:D44" si="3">+D38+1</f>
        <v>26</v>
      </c>
      <c r="E39" s="1201" t="s">
        <v>100</v>
      </c>
      <c r="F39" s="1201" t="s">
        <v>100</v>
      </c>
      <c r="G39" s="442" t="s">
        <v>3127</v>
      </c>
      <c r="H39" s="1237">
        <v>2</v>
      </c>
      <c r="I39" s="295">
        <v>2100</v>
      </c>
      <c r="J39" s="278">
        <f t="shared" si="2"/>
        <v>4200</v>
      </c>
      <c r="K39" s="18"/>
      <c r="L39" s="50" t="s">
        <v>3128</v>
      </c>
      <c r="M39" s="17" t="s">
        <v>3139</v>
      </c>
      <c r="N39" s="92"/>
      <c r="O39" s="19">
        <v>44670</v>
      </c>
      <c r="P39" s="16"/>
      <c r="Q39" s="17"/>
      <c r="R39" s="19">
        <v>44693</v>
      </c>
      <c r="S39" s="74"/>
    </row>
    <row r="40" spans="1:19" s="9" customFormat="1" ht="19.899999999999999" customHeight="1">
      <c r="A40" s="17" t="s">
        <v>2986</v>
      </c>
      <c r="B40" s="17"/>
      <c r="C40" s="1231">
        <f>3.4*H40</f>
        <v>6.8</v>
      </c>
      <c r="D40" s="16">
        <f t="shared" si="3"/>
        <v>27</v>
      </c>
      <c r="E40" s="1201" t="s">
        <v>100</v>
      </c>
      <c r="F40" s="1201" t="s">
        <v>100</v>
      </c>
      <c r="G40" s="442" t="s">
        <v>3140</v>
      </c>
      <c r="H40" s="1237">
        <v>2</v>
      </c>
      <c r="I40" s="295">
        <v>6210</v>
      </c>
      <c r="J40" s="278">
        <f t="shared" si="2"/>
        <v>12420</v>
      </c>
      <c r="K40" s="18"/>
      <c r="L40" s="50" t="s">
        <v>3130</v>
      </c>
      <c r="M40" s="17" t="s">
        <v>3139</v>
      </c>
      <c r="N40" s="146"/>
      <c r="O40" s="19">
        <v>44670</v>
      </c>
      <c r="P40" s="16"/>
      <c r="Q40" s="17"/>
      <c r="R40" s="19">
        <v>44693</v>
      </c>
      <c r="S40" s="21"/>
    </row>
    <row r="41" spans="1:19" s="9" customFormat="1" ht="19.899999999999999" customHeight="1">
      <c r="A41" s="17" t="s">
        <v>3098</v>
      </c>
      <c r="B41" s="17"/>
      <c r="C41" s="1231">
        <f>0.017*H41</f>
        <v>3.4000000000000002E-2</v>
      </c>
      <c r="D41" s="16">
        <f t="shared" si="3"/>
        <v>28</v>
      </c>
      <c r="E41" s="1201" t="s">
        <v>100</v>
      </c>
      <c r="F41" s="1201" t="s">
        <v>100</v>
      </c>
      <c r="G41" s="442" t="s">
        <v>3131</v>
      </c>
      <c r="H41" s="1237">
        <v>2</v>
      </c>
      <c r="I41" s="295">
        <v>135</v>
      </c>
      <c r="J41" s="278">
        <f t="shared" si="2"/>
        <v>270</v>
      </c>
      <c r="K41" s="18"/>
      <c r="L41" s="50" t="s">
        <v>3132</v>
      </c>
      <c r="M41" s="17" t="s">
        <v>3139</v>
      </c>
      <c r="N41" s="146"/>
      <c r="O41" s="19">
        <v>44670</v>
      </c>
      <c r="P41" s="16"/>
      <c r="Q41" s="17"/>
      <c r="R41" s="19">
        <v>44693</v>
      </c>
      <c r="S41" s="21"/>
    </row>
    <row r="42" spans="1:19" s="9" customFormat="1" ht="19.899999999999999" customHeight="1">
      <c r="A42" s="17" t="s">
        <v>3114</v>
      </c>
      <c r="B42" s="17"/>
      <c r="C42" s="1231">
        <f>0.05*H42</f>
        <v>0.05</v>
      </c>
      <c r="D42" s="16">
        <f t="shared" si="3"/>
        <v>29</v>
      </c>
      <c r="E42" s="1201" t="s">
        <v>100</v>
      </c>
      <c r="F42" s="1201" t="s">
        <v>100</v>
      </c>
      <c r="G42" s="442" t="s">
        <v>3133</v>
      </c>
      <c r="H42" s="1237">
        <v>1</v>
      </c>
      <c r="I42" s="295">
        <v>289</v>
      </c>
      <c r="J42" s="278">
        <f t="shared" si="2"/>
        <v>289</v>
      </c>
      <c r="K42" s="18"/>
      <c r="L42" s="50" t="s">
        <v>3134</v>
      </c>
      <c r="M42" s="17" t="s">
        <v>3139</v>
      </c>
      <c r="N42" s="146"/>
      <c r="O42" s="19">
        <v>44670</v>
      </c>
      <c r="P42" s="16"/>
      <c r="Q42" s="17"/>
      <c r="R42" s="19">
        <v>44693</v>
      </c>
      <c r="S42" s="21"/>
    </row>
    <row r="43" spans="1:19" s="9" customFormat="1" ht="19.899999999999999" customHeight="1">
      <c r="A43" s="17" t="s">
        <v>3098</v>
      </c>
      <c r="B43" s="17"/>
      <c r="C43" s="1231">
        <f>0.05*H43</f>
        <v>0.1</v>
      </c>
      <c r="D43" s="16">
        <f t="shared" si="3"/>
        <v>30</v>
      </c>
      <c r="E43" s="1201" t="s">
        <v>100</v>
      </c>
      <c r="F43" s="1201" t="s">
        <v>100</v>
      </c>
      <c r="G43" s="442" t="s">
        <v>3135</v>
      </c>
      <c r="H43" s="1237">
        <v>2</v>
      </c>
      <c r="I43" s="295">
        <v>350</v>
      </c>
      <c r="J43" s="278">
        <f t="shared" si="2"/>
        <v>700</v>
      </c>
      <c r="K43" s="18"/>
      <c r="L43" s="50" t="s">
        <v>3136</v>
      </c>
      <c r="M43" s="17" t="s">
        <v>3139</v>
      </c>
      <c r="N43" s="146"/>
      <c r="O43" s="19">
        <v>44670</v>
      </c>
      <c r="P43" s="16"/>
      <c r="Q43" s="17"/>
      <c r="R43" s="19">
        <v>44693</v>
      </c>
      <c r="S43" s="21"/>
    </row>
    <row r="44" spans="1:19" s="75" customFormat="1" ht="19.899999999999999" customHeight="1">
      <c r="A44" s="17" t="s">
        <v>3098</v>
      </c>
      <c r="B44" s="17"/>
      <c r="C44" s="1231">
        <v>1.4999999999999999E-2</v>
      </c>
      <c r="D44" s="16">
        <f t="shared" si="3"/>
        <v>31</v>
      </c>
      <c r="E44" s="1201" t="s">
        <v>100</v>
      </c>
      <c r="F44" s="1201" t="s">
        <v>100</v>
      </c>
      <c r="G44" s="442" t="s">
        <v>3137</v>
      </c>
      <c r="H44" s="1238" t="s">
        <v>3141</v>
      </c>
      <c r="I44" s="295">
        <v>57</v>
      </c>
      <c r="J44" s="278"/>
      <c r="K44" s="18"/>
      <c r="L44" s="50" t="s">
        <v>3138</v>
      </c>
      <c r="M44" s="17"/>
      <c r="N44" s="92"/>
      <c r="O44" s="19"/>
      <c r="P44" s="16"/>
      <c r="Q44" s="17"/>
      <c r="R44" s="19"/>
      <c r="S44" s="74"/>
    </row>
    <row r="45" spans="1:19" s="75" customFormat="1" ht="19.899999999999999" customHeight="1">
      <c r="A45" s="17"/>
      <c r="B45" s="17"/>
      <c r="C45" s="1231"/>
      <c r="D45" s="16"/>
      <c r="E45" s="1201"/>
      <c r="F45" s="1201"/>
      <c r="G45" s="146"/>
      <c r="H45" s="589"/>
      <c r="I45" s="295"/>
      <c r="J45" s="278"/>
      <c r="K45" s="18"/>
      <c r="L45" s="50"/>
      <c r="M45" s="17"/>
      <c r="N45" s="92"/>
      <c r="O45" s="19"/>
      <c r="P45" s="16"/>
      <c r="Q45" s="17"/>
      <c r="R45" s="19"/>
      <c r="S45" s="74"/>
    </row>
    <row r="46" spans="1:19" s="75" customFormat="1" ht="19.899999999999999" customHeight="1">
      <c r="A46" s="17" t="s">
        <v>3098</v>
      </c>
      <c r="B46" s="17"/>
      <c r="C46" s="1231">
        <f>0.005*H46</f>
        <v>0.02</v>
      </c>
      <c r="D46" s="16">
        <f>+D44+1</f>
        <v>32</v>
      </c>
      <c r="E46" s="1201" t="s">
        <v>100</v>
      </c>
      <c r="F46" s="1201" t="s">
        <v>100</v>
      </c>
      <c r="G46" s="1239" t="s">
        <v>3142</v>
      </c>
      <c r="H46" s="1240">
        <v>4</v>
      </c>
      <c r="I46" s="295">
        <v>220</v>
      </c>
      <c r="J46" s="278">
        <f>H46*I46</f>
        <v>880</v>
      </c>
      <c r="K46" s="90"/>
      <c r="L46" s="50" t="s">
        <v>3143</v>
      </c>
      <c r="M46" s="93" t="s">
        <v>3101</v>
      </c>
      <c r="N46" s="92"/>
      <c r="O46" s="19">
        <v>44670</v>
      </c>
      <c r="P46" s="16"/>
      <c r="Q46" s="17"/>
      <c r="R46" s="19">
        <v>44693</v>
      </c>
      <c r="S46" s="74"/>
    </row>
    <row r="47" spans="1:19" s="75" customFormat="1" ht="19.899999999999999" customHeight="1">
      <c r="A47" s="17"/>
      <c r="B47" s="17"/>
      <c r="C47" s="1231"/>
      <c r="D47" s="16"/>
      <c r="E47" s="1201"/>
      <c r="F47" s="1201"/>
      <c r="G47" s="146"/>
      <c r="H47" s="589"/>
      <c r="I47" s="295"/>
      <c r="J47" s="278"/>
      <c r="K47" s="18"/>
      <c r="L47" s="50"/>
      <c r="M47" s="93"/>
      <c r="N47" s="92"/>
      <c r="O47" s="19"/>
      <c r="P47" s="16"/>
      <c r="Q47" s="17"/>
      <c r="R47" s="19"/>
      <c r="S47" s="74"/>
    </row>
    <row r="48" spans="1:19" s="9" customFormat="1" ht="19.899999999999999" customHeight="1">
      <c r="A48" s="17" t="s">
        <v>3098</v>
      </c>
      <c r="B48" s="17"/>
      <c r="C48" s="1231">
        <f>0.03*H48</f>
        <v>0.36</v>
      </c>
      <c r="D48" s="16">
        <f>+D46+1</f>
        <v>33</v>
      </c>
      <c r="E48" s="1201" t="s">
        <v>100</v>
      </c>
      <c r="F48" s="1201" t="s">
        <v>100</v>
      </c>
      <c r="G48" s="442" t="s">
        <v>340</v>
      </c>
      <c r="H48" s="1237">
        <v>12</v>
      </c>
      <c r="I48" s="295">
        <v>224</v>
      </c>
      <c r="J48" s="278">
        <f t="shared" ref="J48:J68" si="4">H48*I48</f>
        <v>2688</v>
      </c>
      <c r="K48" s="18"/>
      <c r="L48" s="50" t="s">
        <v>3144</v>
      </c>
      <c r="M48" s="93" t="s">
        <v>3145</v>
      </c>
      <c r="N48" s="146"/>
      <c r="O48" s="19">
        <v>44670</v>
      </c>
      <c r="P48" s="16"/>
      <c r="Q48" s="17"/>
      <c r="R48" s="19">
        <v>44693</v>
      </c>
      <c r="S48" s="21"/>
    </row>
    <row r="49" spans="1:19" s="9" customFormat="1" ht="19.899999999999999" customHeight="1">
      <c r="A49" s="17" t="s">
        <v>3098</v>
      </c>
      <c r="B49" s="17"/>
      <c r="C49" s="1231">
        <f>0.005*H49</f>
        <v>0.02</v>
      </c>
      <c r="D49" s="16">
        <f t="shared" ref="D49:D93" si="5">+D48+1</f>
        <v>34</v>
      </c>
      <c r="E49" s="1201" t="s">
        <v>100</v>
      </c>
      <c r="F49" s="1201" t="s">
        <v>100</v>
      </c>
      <c r="G49" s="442" t="s">
        <v>3146</v>
      </c>
      <c r="H49" s="1237">
        <v>4</v>
      </c>
      <c r="I49" s="295">
        <v>160</v>
      </c>
      <c r="J49" s="278">
        <f t="shared" si="4"/>
        <v>640</v>
      </c>
      <c r="K49" s="18"/>
      <c r="L49" s="50" t="s">
        <v>3147</v>
      </c>
      <c r="M49" s="93" t="s">
        <v>3145</v>
      </c>
      <c r="N49" s="146"/>
      <c r="O49" s="19">
        <v>44670</v>
      </c>
      <c r="P49" s="16"/>
      <c r="Q49" s="17"/>
      <c r="R49" s="19">
        <v>44693</v>
      </c>
      <c r="S49" s="21"/>
    </row>
    <row r="50" spans="1:19" s="9" customFormat="1" ht="19.899999999999999" customHeight="1">
      <c r="A50" s="17" t="s">
        <v>3098</v>
      </c>
      <c r="B50" s="17" t="s">
        <v>3109</v>
      </c>
      <c r="C50" s="1231">
        <f>+(85/1000)*0.9*H50</f>
        <v>0.15300000000000002</v>
      </c>
      <c r="D50" s="16">
        <f t="shared" si="5"/>
        <v>35</v>
      </c>
      <c r="E50" s="1201" t="s">
        <v>100</v>
      </c>
      <c r="F50" s="1201" t="s">
        <v>100</v>
      </c>
      <c r="G50" s="442" t="s">
        <v>3148</v>
      </c>
      <c r="H50" s="1237">
        <v>2</v>
      </c>
      <c r="I50" s="295">
        <v>370</v>
      </c>
      <c r="J50" s="278">
        <f t="shared" si="4"/>
        <v>740</v>
      </c>
      <c r="K50" s="18"/>
      <c r="L50" s="50" t="s">
        <v>3111</v>
      </c>
      <c r="M50" s="93" t="s">
        <v>3145</v>
      </c>
      <c r="N50" s="146"/>
      <c r="O50" s="19">
        <v>44670</v>
      </c>
      <c r="P50" s="16"/>
      <c r="Q50" s="17"/>
      <c r="R50" s="19">
        <v>44693</v>
      </c>
      <c r="S50" s="21"/>
    </row>
    <row r="51" spans="1:19" s="9" customFormat="1" ht="19.899999999999999" customHeight="1">
      <c r="A51" s="17" t="s">
        <v>3098</v>
      </c>
      <c r="B51" s="17" t="s">
        <v>3109</v>
      </c>
      <c r="C51" s="1231">
        <f>+(100/1000)*0.9*H51</f>
        <v>0.18000000000000002</v>
      </c>
      <c r="D51" s="16">
        <f t="shared" si="5"/>
        <v>36</v>
      </c>
      <c r="E51" s="1201" t="s">
        <v>100</v>
      </c>
      <c r="F51" s="1201" t="s">
        <v>100</v>
      </c>
      <c r="G51" s="442" t="s">
        <v>3149</v>
      </c>
      <c r="H51" s="1237">
        <v>2</v>
      </c>
      <c r="I51" s="295">
        <v>370</v>
      </c>
      <c r="J51" s="278">
        <f t="shared" si="4"/>
        <v>740</v>
      </c>
      <c r="K51" s="18"/>
      <c r="L51" s="50" t="s">
        <v>3111</v>
      </c>
      <c r="M51" s="93" t="s">
        <v>3145</v>
      </c>
      <c r="N51" s="146"/>
      <c r="O51" s="19">
        <v>44670</v>
      </c>
      <c r="P51" s="16"/>
      <c r="Q51" s="17"/>
      <c r="R51" s="19">
        <v>44693</v>
      </c>
      <c r="S51" s="21"/>
    </row>
    <row r="52" spans="1:19" s="9" customFormat="1" ht="19.899999999999999" customHeight="1">
      <c r="A52" s="17" t="s">
        <v>3098</v>
      </c>
      <c r="B52" s="17" t="s">
        <v>3109</v>
      </c>
      <c r="C52" s="1231">
        <f>+(374/1000)*0.9*H52</f>
        <v>0.67320000000000002</v>
      </c>
      <c r="D52" s="16">
        <f t="shared" si="5"/>
        <v>37</v>
      </c>
      <c r="E52" s="1201" t="s">
        <v>100</v>
      </c>
      <c r="F52" s="1201" t="s">
        <v>100</v>
      </c>
      <c r="G52" s="442" t="s">
        <v>3150</v>
      </c>
      <c r="H52" s="1237">
        <v>2</v>
      </c>
      <c r="I52" s="295">
        <v>560</v>
      </c>
      <c r="J52" s="278">
        <f t="shared" si="4"/>
        <v>1120</v>
      </c>
      <c r="K52" s="18"/>
      <c r="L52" s="50" t="s">
        <v>3111</v>
      </c>
      <c r="M52" s="93" t="s">
        <v>3145</v>
      </c>
      <c r="N52" s="146"/>
      <c r="O52" s="19">
        <v>44670</v>
      </c>
      <c r="P52" s="16"/>
      <c r="Q52" s="17"/>
      <c r="R52" s="19">
        <v>44693</v>
      </c>
      <c r="S52" s="21"/>
    </row>
    <row r="53" spans="1:19" s="75" customFormat="1" ht="19.899999999999999" customHeight="1">
      <c r="A53" s="17" t="s">
        <v>3098</v>
      </c>
      <c r="B53" s="17"/>
      <c r="C53" s="17">
        <f>0.01*H53</f>
        <v>0.08</v>
      </c>
      <c r="D53" s="16">
        <f t="shared" si="5"/>
        <v>38</v>
      </c>
      <c r="E53" s="1201" t="s">
        <v>100</v>
      </c>
      <c r="F53" s="1201" t="s">
        <v>100</v>
      </c>
      <c r="G53" s="442" t="s">
        <v>3151</v>
      </c>
      <c r="H53" s="1237">
        <v>8</v>
      </c>
      <c r="I53" s="295">
        <v>44</v>
      </c>
      <c r="J53" s="278">
        <f t="shared" si="4"/>
        <v>352</v>
      </c>
      <c r="K53" s="18"/>
      <c r="L53" s="50" t="s">
        <v>3152</v>
      </c>
      <c r="M53" s="93" t="s">
        <v>3145</v>
      </c>
      <c r="N53" s="92"/>
      <c r="O53" s="19">
        <v>44670</v>
      </c>
      <c r="P53" s="16"/>
      <c r="Q53" s="17"/>
      <c r="R53" s="19">
        <v>44693</v>
      </c>
      <c r="S53" s="74"/>
    </row>
    <row r="54" spans="1:19" s="75" customFormat="1" ht="19.899999999999999" customHeight="1">
      <c r="A54" s="17" t="s">
        <v>3098</v>
      </c>
      <c r="B54" s="17"/>
      <c r="C54" s="17">
        <f>0.086*H54</f>
        <v>0.17199999999999999</v>
      </c>
      <c r="D54" s="16">
        <f t="shared" si="5"/>
        <v>39</v>
      </c>
      <c r="E54" s="1201" t="s">
        <v>100</v>
      </c>
      <c r="F54" s="1201" t="s">
        <v>100</v>
      </c>
      <c r="G54" s="442" t="s">
        <v>3153</v>
      </c>
      <c r="H54" s="1237">
        <v>2</v>
      </c>
      <c r="I54" s="295">
        <v>1950</v>
      </c>
      <c r="J54" s="278">
        <f t="shared" si="4"/>
        <v>3900</v>
      </c>
      <c r="K54" s="18"/>
      <c r="L54" s="50" t="s">
        <v>3154</v>
      </c>
      <c r="M54" s="93" t="s">
        <v>3145</v>
      </c>
      <c r="N54" s="92"/>
      <c r="O54" s="19">
        <v>44670</v>
      </c>
      <c r="P54" s="16"/>
      <c r="Q54" s="17"/>
      <c r="R54" s="19">
        <v>44693</v>
      </c>
      <c r="S54" s="74"/>
    </row>
    <row r="55" spans="1:19" s="75" customFormat="1" ht="19.899999999999999" customHeight="1">
      <c r="A55" s="17" t="s">
        <v>3098</v>
      </c>
      <c r="B55" s="17"/>
      <c r="C55" s="17">
        <f>0.82*H55</f>
        <v>0.82</v>
      </c>
      <c r="D55" s="16">
        <f t="shared" si="5"/>
        <v>40</v>
      </c>
      <c r="E55" s="1201" t="s">
        <v>100</v>
      </c>
      <c r="F55" s="1201" t="s">
        <v>100</v>
      </c>
      <c r="G55" s="442" t="s">
        <v>3155</v>
      </c>
      <c r="H55" s="1237">
        <v>1</v>
      </c>
      <c r="I55" s="295">
        <v>15600</v>
      </c>
      <c r="J55" s="278">
        <f t="shared" si="4"/>
        <v>15600</v>
      </c>
      <c r="K55" s="18"/>
      <c r="L55" s="50" t="s">
        <v>3156</v>
      </c>
      <c r="M55" s="93" t="s">
        <v>3145</v>
      </c>
      <c r="N55" s="92"/>
      <c r="O55" s="19">
        <v>44670</v>
      </c>
      <c r="P55" s="16"/>
      <c r="Q55" s="17"/>
      <c r="R55" s="19">
        <v>44693</v>
      </c>
      <c r="S55" s="74"/>
    </row>
    <row r="56" spans="1:19" s="9" customFormat="1" ht="19.899999999999999" customHeight="1">
      <c r="A56" s="17" t="s">
        <v>3098</v>
      </c>
      <c r="B56" s="17"/>
      <c r="C56" s="17">
        <f>0.82*H56</f>
        <v>0</v>
      </c>
      <c r="D56" s="16">
        <f t="shared" si="5"/>
        <v>41</v>
      </c>
      <c r="E56" s="1241" t="s">
        <v>100</v>
      </c>
      <c r="F56" s="1241" t="s">
        <v>100</v>
      </c>
      <c r="G56" s="867" t="s">
        <v>3157</v>
      </c>
      <c r="H56" s="1242"/>
      <c r="I56" s="1243">
        <v>15600</v>
      </c>
      <c r="J56" s="870">
        <f t="shared" si="4"/>
        <v>0</v>
      </c>
      <c r="K56" s="888"/>
      <c r="L56" s="872" t="s">
        <v>3158</v>
      </c>
      <c r="M56" s="93" t="s">
        <v>3145</v>
      </c>
      <c r="N56" s="146"/>
      <c r="O56" s="19"/>
      <c r="P56" s="16"/>
      <c r="Q56" s="17"/>
      <c r="R56" s="19"/>
      <c r="S56" s="21"/>
    </row>
    <row r="57" spans="1:19" s="9" customFormat="1" ht="19.899999999999999" customHeight="1">
      <c r="A57" s="17" t="s">
        <v>3098</v>
      </c>
      <c r="B57" s="17"/>
      <c r="C57" s="1231">
        <f>0.004*H57</f>
        <v>0</v>
      </c>
      <c r="D57" s="16">
        <f t="shared" si="5"/>
        <v>42</v>
      </c>
      <c r="E57" s="1241" t="s">
        <v>100</v>
      </c>
      <c r="F57" s="1241" t="s">
        <v>100</v>
      </c>
      <c r="G57" s="867" t="s">
        <v>3159</v>
      </c>
      <c r="H57" s="1242"/>
      <c r="I57" s="1243">
        <v>19</v>
      </c>
      <c r="J57" s="870">
        <f t="shared" si="4"/>
        <v>0</v>
      </c>
      <c r="K57" s="888"/>
      <c r="L57" s="872" t="s">
        <v>3160</v>
      </c>
      <c r="M57" s="93" t="s">
        <v>3145</v>
      </c>
      <c r="N57" s="146"/>
      <c r="O57" s="19"/>
      <c r="P57" s="16"/>
      <c r="Q57" s="17"/>
      <c r="R57" s="19"/>
      <c r="S57" s="21"/>
    </row>
    <row r="58" spans="1:19" s="75" customFormat="1" ht="19.899999999999999" customHeight="1">
      <c r="A58" s="17" t="s">
        <v>1398</v>
      </c>
      <c r="B58" s="17"/>
      <c r="C58" s="1231">
        <v>0.88</v>
      </c>
      <c r="D58" s="16">
        <f t="shared" si="5"/>
        <v>43</v>
      </c>
      <c r="E58" s="1244" t="s">
        <v>1304</v>
      </c>
      <c r="F58" s="1245" t="s">
        <v>100</v>
      </c>
      <c r="G58" s="1246" t="s">
        <v>3161</v>
      </c>
      <c r="H58" s="1247">
        <v>1</v>
      </c>
      <c r="I58" s="295">
        <v>12500</v>
      </c>
      <c r="J58" s="278">
        <f t="shared" si="4"/>
        <v>12500</v>
      </c>
      <c r="K58" s="18"/>
      <c r="L58" s="50" t="s">
        <v>3162</v>
      </c>
      <c r="M58" s="93" t="s">
        <v>3101</v>
      </c>
      <c r="N58" s="92"/>
      <c r="O58" s="19">
        <v>44670</v>
      </c>
      <c r="P58" s="16"/>
      <c r="Q58" s="17"/>
      <c r="R58" s="19">
        <v>44693</v>
      </c>
      <c r="S58" s="74"/>
    </row>
    <row r="59" spans="1:19" s="75" customFormat="1" ht="19.899999999999999" customHeight="1">
      <c r="A59" s="17" t="s">
        <v>3098</v>
      </c>
      <c r="B59" s="17"/>
      <c r="C59" s="1231">
        <f>0.015*H59</f>
        <v>0.15</v>
      </c>
      <c r="D59" s="16">
        <f t="shared" si="5"/>
        <v>44</v>
      </c>
      <c r="E59" s="1201" t="s">
        <v>100</v>
      </c>
      <c r="F59" s="1201" t="s">
        <v>100</v>
      </c>
      <c r="G59" s="146" t="s">
        <v>3163</v>
      </c>
      <c r="H59" s="589">
        <v>10</v>
      </c>
      <c r="I59" s="295">
        <v>24</v>
      </c>
      <c r="J59" s="278">
        <f t="shared" si="4"/>
        <v>240</v>
      </c>
      <c r="K59" s="18"/>
      <c r="L59" s="50" t="s">
        <v>3164</v>
      </c>
      <c r="M59" s="93" t="s">
        <v>3101</v>
      </c>
      <c r="N59" s="92"/>
      <c r="O59" s="19">
        <v>44670</v>
      </c>
      <c r="P59" s="16"/>
      <c r="Q59" s="56"/>
      <c r="R59" s="19">
        <v>44693</v>
      </c>
      <c r="S59" s="74"/>
    </row>
    <row r="60" spans="1:19" s="75" customFormat="1" ht="19.899999999999999" customHeight="1">
      <c r="A60" s="17" t="s">
        <v>3098</v>
      </c>
      <c r="B60" s="17"/>
      <c r="C60" s="1231">
        <v>0.2</v>
      </c>
      <c r="D60" s="16">
        <f t="shared" si="5"/>
        <v>45</v>
      </c>
      <c r="E60" s="1201" t="s">
        <v>3165</v>
      </c>
      <c r="F60" s="1201" t="s">
        <v>55</v>
      </c>
      <c r="G60" s="146" t="s">
        <v>3166</v>
      </c>
      <c r="H60" s="589">
        <v>1</v>
      </c>
      <c r="I60" s="133">
        <v>510</v>
      </c>
      <c r="J60" s="278">
        <f t="shared" si="4"/>
        <v>510</v>
      </c>
      <c r="K60" s="90"/>
      <c r="L60" s="50" t="s">
        <v>3167</v>
      </c>
      <c r="M60" s="93" t="s">
        <v>3101</v>
      </c>
      <c r="N60" s="92"/>
      <c r="O60" s="19">
        <v>44670</v>
      </c>
      <c r="P60" s="16"/>
      <c r="Q60" s="56">
        <v>44693</v>
      </c>
      <c r="R60" s="19"/>
      <c r="S60" s="74">
        <v>44687</v>
      </c>
    </row>
    <row r="61" spans="1:19" s="9" customFormat="1" ht="19.899999999999999" customHeight="1">
      <c r="A61" s="17" t="s">
        <v>3098</v>
      </c>
      <c r="B61" s="17"/>
      <c r="C61" s="1231">
        <v>0.15</v>
      </c>
      <c r="D61" s="16">
        <f t="shared" si="5"/>
        <v>46</v>
      </c>
      <c r="E61" s="1201" t="s">
        <v>3165</v>
      </c>
      <c r="F61" s="1201" t="s">
        <v>55</v>
      </c>
      <c r="G61" s="146" t="s">
        <v>3168</v>
      </c>
      <c r="H61" s="589">
        <v>1</v>
      </c>
      <c r="I61" s="133">
        <v>1450</v>
      </c>
      <c r="J61" s="278">
        <f t="shared" si="4"/>
        <v>1450</v>
      </c>
      <c r="K61" s="90"/>
      <c r="L61" s="50" t="s">
        <v>3169</v>
      </c>
      <c r="M61" s="93" t="s">
        <v>3101</v>
      </c>
      <c r="N61" s="146"/>
      <c r="O61" s="19">
        <v>44670</v>
      </c>
      <c r="P61" s="16"/>
      <c r="Q61" s="56">
        <v>44693</v>
      </c>
      <c r="R61" s="19"/>
      <c r="S61" s="21">
        <v>44687</v>
      </c>
    </row>
    <row r="62" spans="1:19" s="9" customFormat="1" ht="19.899999999999999" customHeight="1">
      <c r="A62" s="17"/>
      <c r="B62" s="17"/>
      <c r="C62" s="1231"/>
      <c r="D62" s="16">
        <f t="shared" si="5"/>
        <v>47</v>
      </c>
      <c r="E62" s="1201" t="s">
        <v>3165</v>
      </c>
      <c r="F62" s="1201" t="s">
        <v>55</v>
      </c>
      <c r="G62" s="146" t="s">
        <v>62</v>
      </c>
      <c r="H62" s="589">
        <v>1</v>
      </c>
      <c r="I62" s="133">
        <v>1200</v>
      </c>
      <c r="J62" s="278">
        <f t="shared" si="4"/>
        <v>1200</v>
      </c>
      <c r="K62" s="90"/>
      <c r="L62" s="50"/>
      <c r="M62" s="93" t="s">
        <v>3101</v>
      </c>
      <c r="N62" s="146"/>
      <c r="O62" s="19">
        <v>44670</v>
      </c>
      <c r="P62" s="16"/>
      <c r="Q62" s="56">
        <v>44693</v>
      </c>
      <c r="R62" s="19"/>
      <c r="S62" s="21"/>
    </row>
    <row r="63" spans="1:19" s="9" customFormat="1" ht="19.899999999999999" customHeight="1">
      <c r="A63" s="17" t="s">
        <v>3098</v>
      </c>
      <c r="B63" s="17"/>
      <c r="C63" s="1231">
        <v>0.4</v>
      </c>
      <c r="D63" s="16">
        <f t="shared" si="5"/>
        <v>48</v>
      </c>
      <c r="E63" s="1201" t="s">
        <v>3170</v>
      </c>
      <c r="F63" s="1201" t="s">
        <v>407</v>
      </c>
      <c r="G63" s="146">
        <v>32728062</v>
      </c>
      <c r="H63" s="589">
        <v>1</v>
      </c>
      <c r="I63" s="133">
        <v>1990</v>
      </c>
      <c r="J63" s="278">
        <f t="shared" si="4"/>
        <v>1990</v>
      </c>
      <c r="K63" s="90"/>
      <c r="L63" s="50" t="s">
        <v>3171</v>
      </c>
      <c r="M63" s="1248" t="s">
        <v>3172</v>
      </c>
      <c r="N63" s="146"/>
      <c r="O63" s="19">
        <v>44670</v>
      </c>
      <c r="P63" s="16"/>
      <c r="Q63" s="56">
        <v>44693</v>
      </c>
      <c r="R63" s="19"/>
      <c r="S63" s="21">
        <v>44671</v>
      </c>
    </row>
    <row r="64" spans="1:19" s="9" customFormat="1" ht="19.899999999999999" customHeight="1">
      <c r="A64" s="17" t="s">
        <v>3098</v>
      </c>
      <c r="B64" s="17"/>
      <c r="C64" s="1231">
        <v>0.05</v>
      </c>
      <c r="D64" s="16">
        <f t="shared" si="5"/>
        <v>49</v>
      </c>
      <c r="E64" s="1249" t="s">
        <v>3173</v>
      </c>
      <c r="F64" s="1201" t="s">
        <v>100</v>
      </c>
      <c r="G64" s="146" t="s">
        <v>3174</v>
      </c>
      <c r="H64" s="589">
        <v>1</v>
      </c>
      <c r="I64" s="133">
        <v>427</v>
      </c>
      <c r="J64" s="278">
        <f t="shared" si="4"/>
        <v>427</v>
      </c>
      <c r="K64" s="90"/>
      <c r="L64" s="50" t="s">
        <v>3175</v>
      </c>
      <c r="M64" s="93" t="s">
        <v>3176</v>
      </c>
      <c r="N64" s="146"/>
      <c r="O64" s="19">
        <v>44670</v>
      </c>
      <c r="P64" s="16"/>
      <c r="Q64" s="17"/>
      <c r="R64" s="19">
        <v>44693</v>
      </c>
      <c r="S64" s="21"/>
    </row>
    <row r="65" spans="1:19" s="9" customFormat="1" ht="19.899999999999999" customHeight="1">
      <c r="A65" s="17" t="s">
        <v>1375</v>
      </c>
      <c r="B65" s="17"/>
      <c r="C65" s="17">
        <f>0.01*H65</f>
        <v>0.06</v>
      </c>
      <c r="D65" s="16">
        <f t="shared" si="5"/>
        <v>50</v>
      </c>
      <c r="E65" s="1201" t="s">
        <v>100</v>
      </c>
      <c r="F65" s="1201" t="s">
        <v>100</v>
      </c>
      <c r="G65" s="54" t="s">
        <v>3177</v>
      </c>
      <c r="H65" s="54">
        <v>6</v>
      </c>
      <c r="I65" s="54">
        <v>90</v>
      </c>
      <c r="J65" s="278">
        <f t="shared" si="4"/>
        <v>540</v>
      </c>
      <c r="K65" s="18"/>
      <c r="L65" s="50" t="s">
        <v>1809</v>
      </c>
      <c r="M65" s="93" t="s">
        <v>3176</v>
      </c>
      <c r="N65" s="146"/>
      <c r="O65" s="19">
        <v>44670</v>
      </c>
      <c r="P65" s="16"/>
      <c r="Q65" s="17"/>
      <c r="R65" s="19">
        <v>44693</v>
      </c>
      <c r="S65" s="21"/>
    </row>
    <row r="66" spans="1:19" s="9" customFormat="1" ht="19.899999999999999" customHeight="1">
      <c r="A66" s="17" t="s">
        <v>1375</v>
      </c>
      <c r="B66" s="17"/>
      <c r="C66" s="1231">
        <f>0.002*H66</f>
        <v>2.4E-2</v>
      </c>
      <c r="D66" s="16">
        <f t="shared" si="5"/>
        <v>51</v>
      </c>
      <c r="E66" s="59" t="s">
        <v>178</v>
      </c>
      <c r="F66" s="59" t="s">
        <v>178</v>
      </c>
      <c r="G66" s="62" t="s">
        <v>3178</v>
      </c>
      <c r="H66" s="589">
        <v>12</v>
      </c>
      <c r="I66" s="50">
        <v>99</v>
      </c>
      <c r="J66" s="446">
        <f t="shared" si="4"/>
        <v>1188</v>
      </c>
      <c r="K66" s="90"/>
      <c r="L66" s="50" t="s">
        <v>3179</v>
      </c>
      <c r="M66" s="92" t="s">
        <v>3180</v>
      </c>
      <c r="N66" s="146"/>
      <c r="O66" s="19">
        <v>44670</v>
      </c>
      <c r="P66" s="16"/>
      <c r="Q66" s="17"/>
      <c r="R66" s="19">
        <v>44693</v>
      </c>
      <c r="S66" s="21"/>
    </row>
    <row r="67" spans="1:19" s="9" customFormat="1" ht="19.899999999999999" customHeight="1">
      <c r="A67" s="17" t="s">
        <v>1375</v>
      </c>
      <c r="B67" s="17"/>
      <c r="C67" s="1231">
        <f>0.003*H67</f>
        <v>1.8000000000000002E-2</v>
      </c>
      <c r="D67" s="16">
        <f t="shared" si="5"/>
        <v>52</v>
      </c>
      <c r="E67" s="59" t="s">
        <v>178</v>
      </c>
      <c r="F67" s="59" t="s">
        <v>178</v>
      </c>
      <c r="G67" s="62" t="s">
        <v>3181</v>
      </c>
      <c r="H67" s="589">
        <v>6</v>
      </c>
      <c r="I67" s="50">
        <v>99</v>
      </c>
      <c r="J67" s="446">
        <f t="shared" si="4"/>
        <v>594</v>
      </c>
      <c r="K67" s="90"/>
      <c r="L67" s="50" t="s">
        <v>3179</v>
      </c>
      <c r="M67" s="92" t="s">
        <v>3180</v>
      </c>
      <c r="N67" s="146"/>
      <c r="O67" s="19">
        <v>44670</v>
      </c>
      <c r="P67" s="16"/>
      <c r="Q67" s="17"/>
      <c r="R67" s="19">
        <v>44693</v>
      </c>
      <c r="S67" s="21"/>
    </row>
    <row r="68" spans="1:19" s="9" customFormat="1" ht="19.899999999999999" customHeight="1">
      <c r="A68" s="17" t="s">
        <v>1398</v>
      </c>
      <c r="B68" s="17"/>
      <c r="C68" s="1231">
        <v>0.88</v>
      </c>
      <c r="D68" s="16">
        <f t="shared" si="5"/>
        <v>53</v>
      </c>
      <c r="E68" s="1244" t="s">
        <v>1304</v>
      </c>
      <c r="F68" s="1245" t="s">
        <v>100</v>
      </c>
      <c r="G68" s="1246" t="s">
        <v>3182</v>
      </c>
      <c r="H68" s="1247">
        <v>1</v>
      </c>
      <c r="I68" s="295">
        <v>10270</v>
      </c>
      <c r="J68" s="446">
        <f t="shared" si="4"/>
        <v>10270</v>
      </c>
      <c r="K68" s="18"/>
      <c r="L68" s="50" t="s">
        <v>3183</v>
      </c>
      <c r="M68" s="93" t="s">
        <v>3101</v>
      </c>
      <c r="N68" s="146"/>
      <c r="O68" s="19">
        <v>44670</v>
      </c>
      <c r="P68" s="16"/>
      <c r="Q68" s="17"/>
      <c r="R68" s="19">
        <v>44693</v>
      </c>
      <c r="S68" s="21"/>
    </row>
    <row r="69" spans="1:19" s="9" customFormat="1" ht="19.899999999999999" customHeight="1">
      <c r="A69" s="17" t="s">
        <v>1398</v>
      </c>
      <c r="B69" s="17"/>
      <c r="C69" s="17">
        <f>0.086*H69</f>
        <v>8.5999999999999993E-2</v>
      </c>
      <c r="D69" s="16">
        <f t="shared" si="5"/>
        <v>54</v>
      </c>
      <c r="E69" s="1201" t="s">
        <v>100</v>
      </c>
      <c r="F69" s="1201" t="s">
        <v>100</v>
      </c>
      <c r="G69" s="433" t="s">
        <v>3184</v>
      </c>
      <c r="H69" s="1039">
        <v>1</v>
      </c>
      <c r="I69" s="1039">
        <v>3159</v>
      </c>
      <c r="J69" s="278">
        <f>H69*I69</f>
        <v>3159</v>
      </c>
      <c r="K69" s="18"/>
      <c r="L69" s="50" t="s">
        <v>3185</v>
      </c>
      <c r="M69" s="93" t="s">
        <v>3101</v>
      </c>
      <c r="N69" s="146"/>
      <c r="O69" s="19">
        <v>44670</v>
      </c>
      <c r="P69" s="16"/>
      <c r="Q69" s="17"/>
      <c r="R69" s="19">
        <v>44693</v>
      </c>
      <c r="S69" s="21"/>
    </row>
    <row r="70" spans="1:19" s="9" customFormat="1" ht="19.899999999999999" customHeight="1">
      <c r="A70" s="17" t="s">
        <v>1398</v>
      </c>
      <c r="B70" s="17"/>
      <c r="C70" s="1231">
        <v>0.38</v>
      </c>
      <c r="D70" s="16">
        <f t="shared" si="5"/>
        <v>55</v>
      </c>
      <c r="E70" s="1244" t="s">
        <v>1304</v>
      </c>
      <c r="F70" s="1245" t="s">
        <v>100</v>
      </c>
      <c r="G70" s="1246" t="s">
        <v>3186</v>
      </c>
      <c r="H70" s="1247">
        <v>1</v>
      </c>
      <c r="I70" s="295">
        <v>8860</v>
      </c>
      <c r="J70" s="278">
        <f>H70*I70</f>
        <v>8860</v>
      </c>
      <c r="K70" s="18"/>
      <c r="L70" s="50" t="s">
        <v>3187</v>
      </c>
      <c r="M70" s="93" t="s">
        <v>3101</v>
      </c>
      <c r="N70" s="146"/>
      <c r="O70" s="19">
        <v>44670</v>
      </c>
      <c r="P70" s="16"/>
      <c r="Q70" s="17"/>
      <c r="R70" s="19">
        <v>44693</v>
      </c>
      <c r="S70" s="21"/>
    </row>
    <row r="71" spans="1:19" s="9" customFormat="1" ht="19.899999999999999" customHeight="1">
      <c r="A71" s="17" t="s">
        <v>1398</v>
      </c>
      <c r="B71" s="17"/>
      <c r="C71" s="17">
        <f>0.086*H71</f>
        <v>8.5999999999999993E-2</v>
      </c>
      <c r="D71" s="16">
        <f t="shared" si="5"/>
        <v>56</v>
      </c>
      <c r="E71" s="1201" t="s">
        <v>100</v>
      </c>
      <c r="F71" s="1201" t="s">
        <v>100</v>
      </c>
      <c r="G71" s="433" t="s">
        <v>3184</v>
      </c>
      <c r="H71" s="1039">
        <v>1</v>
      </c>
      <c r="I71" s="1039">
        <v>3159</v>
      </c>
      <c r="J71" s="278">
        <f>H71*I71</f>
        <v>3159</v>
      </c>
      <c r="K71" s="18"/>
      <c r="L71" s="50" t="s">
        <v>3185</v>
      </c>
      <c r="M71" s="93" t="s">
        <v>3101</v>
      </c>
      <c r="N71" s="146"/>
      <c r="O71" s="19">
        <v>44670</v>
      </c>
      <c r="P71" s="16"/>
      <c r="Q71" s="17"/>
      <c r="R71" s="19">
        <v>44693</v>
      </c>
      <c r="S71" s="21"/>
    </row>
    <row r="72" spans="1:19" s="9" customFormat="1" ht="19.899999999999999" customHeight="1">
      <c r="A72" s="17" t="s">
        <v>1375</v>
      </c>
      <c r="B72" s="17"/>
      <c r="C72" s="17">
        <f>0.03*H72</f>
        <v>0.12</v>
      </c>
      <c r="D72" s="16">
        <f t="shared" si="5"/>
        <v>57</v>
      </c>
      <c r="E72" s="1201" t="s">
        <v>100</v>
      </c>
      <c r="F72" s="1201" t="s">
        <v>100</v>
      </c>
      <c r="G72" s="146" t="s">
        <v>3188</v>
      </c>
      <c r="H72" s="589">
        <v>4</v>
      </c>
      <c r="I72" s="295">
        <v>646</v>
      </c>
      <c r="J72" s="278">
        <f>H72*I72</f>
        <v>2584</v>
      </c>
      <c r="K72" s="18"/>
      <c r="L72" s="50"/>
      <c r="M72" s="93" t="s">
        <v>3101</v>
      </c>
      <c r="N72" s="146"/>
      <c r="O72" s="19">
        <v>44670</v>
      </c>
      <c r="P72" s="16"/>
      <c r="Q72" s="17"/>
      <c r="R72" s="19">
        <v>44693</v>
      </c>
      <c r="S72" s="21"/>
    </row>
    <row r="73" spans="1:19" s="9" customFormat="1" ht="19.899999999999999" customHeight="1">
      <c r="A73" s="17" t="s">
        <v>1375</v>
      </c>
      <c r="B73" s="17"/>
      <c r="C73" s="17">
        <f>0.008*H73</f>
        <v>0.32</v>
      </c>
      <c r="D73" s="16">
        <f t="shared" si="5"/>
        <v>58</v>
      </c>
      <c r="E73" s="1201" t="s">
        <v>100</v>
      </c>
      <c r="F73" s="1201" t="s">
        <v>100</v>
      </c>
      <c r="G73" s="146" t="s">
        <v>3189</v>
      </c>
      <c r="H73" s="589">
        <v>40</v>
      </c>
      <c r="I73" s="133">
        <v>32</v>
      </c>
      <c r="J73" s="278">
        <f t="shared" ref="J73:J78" si="6">H73*I73</f>
        <v>1280</v>
      </c>
      <c r="K73" s="90"/>
      <c r="L73" s="50" t="s">
        <v>3190</v>
      </c>
      <c r="M73" s="93" t="s">
        <v>3101</v>
      </c>
      <c r="N73" s="146"/>
      <c r="O73" s="19">
        <v>44670</v>
      </c>
      <c r="P73" s="16"/>
      <c r="Q73" s="17"/>
      <c r="R73" s="19">
        <v>44693</v>
      </c>
      <c r="S73" s="21"/>
    </row>
    <row r="74" spans="1:19" s="9" customFormat="1" ht="19.899999999999999" customHeight="1">
      <c r="A74" s="17" t="s">
        <v>1375</v>
      </c>
      <c r="B74" s="17"/>
      <c r="C74" s="17">
        <f>0.008*H74</f>
        <v>9.6000000000000002E-2</v>
      </c>
      <c r="D74" s="16">
        <f t="shared" si="5"/>
        <v>59</v>
      </c>
      <c r="E74" s="1201" t="s">
        <v>100</v>
      </c>
      <c r="F74" s="1201" t="s">
        <v>100</v>
      </c>
      <c r="G74" s="146" t="s">
        <v>3191</v>
      </c>
      <c r="H74" s="589">
        <v>12</v>
      </c>
      <c r="I74" s="133">
        <v>32</v>
      </c>
      <c r="J74" s="278">
        <f t="shared" si="6"/>
        <v>384</v>
      </c>
      <c r="K74" s="90"/>
      <c r="L74" s="50" t="s">
        <v>3190</v>
      </c>
      <c r="M74" s="93" t="s">
        <v>3101</v>
      </c>
      <c r="N74" s="146"/>
      <c r="O74" s="19">
        <v>44670</v>
      </c>
      <c r="P74" s="16"/>
      <c r="Q74" s="17"/>
      <c r="R74" s="19">
        <v>44693</v>
      </c>
      <c r="S74" s="21"/>
    </row>
    <row r="75" spans="1:19" s="9" customFormat="1" ht="19.899999999999999" customHeight="1">
      <c r="A75" s="17" t="s">
        <v>1375</v>
      </c>
      <c r="B75" s="17"/>
      <c r="C75" s="17">
        <f>0.01*H75</f>
        <v>0.02</v>
      </c>
      <c r="D75" s="16">
        <f t="shared" si="5"/>
        <v>60</v>
      </c>
      <c r="E75" s="59" t="s">
        <v>178</v>
      </c>
      <c r="F75" s="59" t="s">
        <v>178</v>
      </c>
      <c r="G75" s="146" t="s">
        <v>3192</v>
      </c>
      <c r="H75" s="589">
        <v>2</v>
      </c>
      <c r="I75" s="295">
        <v>49</v>
      </c>
      <c r="J75" s="278">
        <f t="shared" si="6"/>
        <v>98</v>
      </c>
      <c r="K75" s="90"/>
      <c r="L75" s="50" t="s">
        <v>3193</v>
      </c>
      <c r="M75" s="93" t="s">
        <v>3194</v>
      </c>
      <c r="N75" s="146"/>
      <c r="O75" s="19">
        <v>44670</v>
      </c>
      <c r="P75" s="16"/>
      <c r="Q75" s="17"/>
      <c r="R75" s="19">
        <v>44693</v>
      </c>
      <c r="S75" s="21"/>
    </row>
    <row r="76" spans="1:19" s="9" customFormat="1" ht="19.899999999999999" customHeight="1">
      <c r="A76" s="17" t="s">
        <v>1375</v>
      </c>
      <c r="B76" s="17"/>
      <c r="C76" s="1231">
        <f>0.002*H76</f>
        <v>4.0000000000000001E-3</v>
      </c>
      <c r="D76" s="16">
        <f t="shared" si="5"/>
        <v>61</v>
      </c>
      <c r="E76" s="59" t="s">
        <v>178</v>
      </c>
      <c r="F76" s="59" t="s">
        <v>178</v>
      </c>
      <c r="G76" s="62" t="s">
        <v>3178</v>
      </c>
      <c r="H76" s="589">
        <v>2</v>
      </c>
      <c r="I76" s="50">
        <v>99</v>
      </c>
      <c r="J76" s="446">
        <f t="shared" si="6"/>
        <v>198</v>
      </c>
      <c r="K76" s="90"/>
      <c r="L76" s="50" t="s">
        <v>3179</v>
      </c>
      <c r="M76" s="93" t="s">
        <v>3180</v>
      </c>
      <c r="N76" s="146"/>
      <c r="O76" s="19">
        <v>44670</v>
      </c>
      <c r="P76" s="16"/>
      <c r="Q76" s="17"/>
      <c r="R76" s="19">
        <v>44693</v>
      </c>
      <c r="S76" s="21"/>
    </row>
    <row r="77" spans="1:19" s="9" customFormat="1" ht="19.899999999999999" customHeight="1">
      <c r="A77" s="17" t="s">
        <v>1375</v>
      </c>
      <c r="B77" s="17"/>
      <c r="C77" s="1231">
        <f>0.003*H77</f>
        <v>6.0000000000000001E-3</v>
      </c>
      <c r="D77" s="16">
        <f t="shared" si="5"/>
        <v>62</v>
      </c>
      <c r="E77" s="59" t="s">
        <v>178</v>
      </c>
      <c r="F77" s="59" t="s">
        <v>178</v>
      </c>
      <c r="G77" s="62" t="s">
        <v>3181</v>
      </c>
      <c r="H77" s="589">
        <v>2</v>
      </c>
      <c r="I77" s="50">
        <v>99</v>
      </c>
      <c r="J77" s="446">
        <f t="shared" si="6"/>
        <v>198</v>
      </c>
      <c r="K77" s="90"/>
      <c r="L77" s="50" t="s">
        <v>3179</v>
      </c>
      <c r="M77" s="93" t="s">
        <v>3180</v>
      </c>
      <c r="N77" s="146"/>
      <c r="O77" s="19">
        <v>44670</v>
      </c>
      <c r="P77" s="16"/>
      <c r="Q77" s="17"/>
      <c r="R77" s="19">
        <v>44693</v>
      </c>
      <c r="S77" s="21"/>
    </row>
    <row r="78" spans="1:19" s="9" customFormat="1" ht="19.899999999999999" customHeight="1">
      <c r="A78" s="17" t="s">
        <v>1375</v>
      </c>
      <c r="B78" s="17"/>
      <c r="C78" s="17">
        <f>0.01*H78</f>
        <v>0.06</v>
      </c>
      <c r="D78" s="16">
        <f t="shared" si="5"/>
        <v>63</v>
      </c>
      <c r="E78" s="59" t="s">
        <v>178</v>
      </c>
      <c r="F78" s="59" t="s">
        <v>178</v>
      </c>
      <c r="G78" s="284" t="s">
        <v>3195</v>
      </c>
      <c r="H78" s="284">
        <v>6</v>
      </c>
      <c r="I78" s="278">
        <v>212</v>
      </c>
      <c r="J78" s="278">
        <f t="shared" si="6"/>
        <v>1272</v>
      </c>
      <c r="K78" s="278"/>
      <c r="L78" s="54" t="s">
        <v>3196</v>
      </c>
      <c r="M78" s="93" t="s">
        <v>3180</v>
      </c>
      <c r="N78" s="146"/>
      <c r="O78" s="19">
        <v>44670</v>
      </c>
      <c r="P78" s="16"/>
      <c r="Q78" s="17"/>
      <c r="R78" s="19">
        <v>44693</v>
      </c>
      <c r="S78" s="21"/>
    </row>
    <row r="79" spans="1:19" s="9" customFormat="1" ht="19.899999999999999" customHeight="1">
      <c r="A79" s="17" t="s">
        <v>1375</v>
      </c>
      <c r="B79" s="17"/>
      <c r="C79" s="1231">
        <f>1.15*H79</f>
        <v>1.1499999999999999</v>
      </c>
      <c r="D79" s="16">
        <f t="shared" si="5"/>
        <v>64</v>
      </c>
      <c r="E79" s="16" t="s">
        <v>3197</v>
      </c>
      <c r="F79" s="16" t="s">
        <v>55</v>
      </c>
      <c r="G79" s="146" t="s">
        <v>268</v>
      </c>
      <c r="H79" s="589">
        <v>1</v>
      </c>
      <c r="I79" s="50">
        <v>8710</v>
      </c>
      <c r="J79" s="446">
        <f>H79*I79</f>
        <v>8710</v>
      </c>
      <c r="K79" s="90"/>
      <c r="L79" s="50" t="s">
        <v>3198</v>
      </c>
      <c r="M79" s="93" t="s">
        <v>3101</v>
      </c>
      <c r="N79" s="146"/>
      <c r="O79" s="19">
        <v>44670</v>
      </c>
      <c r="P79" s="16"/>
      <c r="Q79" s="56">
        <v>44693</v>
      </c>
      <c r="R79" s="19"/>
      <c r="S79" s="21">
        <v>44691</v>
      </c>
    </row>
    <row r="80" spans="1:19" s="9" customFormat="1" ht="19.899999999999999" customHeight="1">
      <c r="A80" s="17" t="s">
        <v>3098</v>
      </c>
      <c r="B80" s="17"/>
      <c r="C80" s="1231">
        <f>0.007*H80</f>
        <v>8.4000000000000005E-2</v>
      </c>
      <c r="D80" s="16">
        <f t="shared" si="5"/>
        <v>65</v>
      </c>
      <c r="E80" s="1201" t="s">
        <v>100</v>
      </c>
      <c r="F80" s="1201" t="s">
        <v>100</v>
      </c>
      <c r="G80" s="146" t="s">
        <v>3199</v>
      </c>
      <c r="H80" s="589">
        <v>12</v>
      </c>
      <c r="I80" s="133">
        <v>41</v>
      </c>
      <c r="J80" s="278">
        <f t="shared" ref="J80:J93" si="7">H80*I80</f>
        <v>492</v>
      </c>
      <c r="K80" s="90"/>
      <c r="L80" s="50" t="s">
        <v>265</v>
      </c>
      <c r="M80" s="93" t="s">
        <v>3200</v>
      </c>
      <c r="N80" s="146"/>
      <c r="O80" s="19">
        <v>44670</v>
      </c>
      <c r="P80" s="16"/>
      <c r="Q80" s="17"/>
      <c r="R80" s="19">
        <v>44693</v>
      </c>
      <c r="S80" s="21"/>
    </row>
    <row r="81" spans="1:19" s="9" customFormat="1" ht="19.899999999999999" customHeight="1">
      <c r="A81" s="17" t="s">
        <v>3098</v>
      </c>
      <c r="B81" s="17"/>
      <c r="C81" s="1231">
        <f>0.002*H81</f>
        <v>1.6E-2</v>
      </c>
      <c r="D81" s="16">
        <f t="shared" si="5"/>
        <v>66</v>
      </c>
      <c r="E81" s="1201" t="s">
        <v>100</v>
      </c>
      <c r="F81" s="1201" t="s">
        <v>100</v>
      </c>
      <c r="G81" s="146" t="s">
        <v>3201</v>
      </c>
      <c r="H81" s="589">
        <v>8</v>
      </c>
      <c r="I81" s="133">
        <v>140</v>
      </c>
      <c r="J81" s="278">
        <f t="shared" si="7"/>
        <v>1120</v>
      </c>
      <c r="K81" s="90"/>
      <c r="L81" s="50" t="s">
        <v>3202</v>
      </c>
      <c r="M81" s="93" t="s">
        <v>3200</v>
      </c>
      <c r="N81" s="146"/>
      <c r="O81" s="19">
        <v>44670</v>
      </c>
      <c r="P81" s="16"/>
      <c r="Q81" s="17"/>
      <c r="R81" s="19">
        <v>44693</v>
      </c>
      <c r="S81" s="21"/>
    </row>
    <row r="82" spans="1:19" s="9" customFormat="1" ht="19.899999999999999" customHeight="1">
      <c r="A82" s="17" t="s">
        <v>3114</v>
      </c>
      <c r="B82" s="17" t="s">
        <v>3203</v>
      </c>
      <c r="C82" s="1231">
        <f>+(474.5/1000)*0.5*H82</f>
        <v>1.4235</v>
      </c>
      <c r="D82" s="16">
        <f t="shared" si="5"/>
        <v>67</v>
      </c>
      <c r="E82" s="1201" t="s">
        <v>100</v>
      </c>
      <c r="F82" s="1201" t="s">
        <v>100</v>
      </c>
      <c r="G82" s="146" t="s">
        <v>3204</v>
      </c>
      <c r="H82" s="589">
        <v>6</v>
      </c>
      <c r="I82" s="295">
        <v>580</v>
      </c>
      <c r="J82" s="278">
        <f t="shared" si="7"/>
        <v>3480</v>
      </c>
      <c r="K82" s="90"/>
      <c r="L82" s="50" t="s">
        <v>3205</v>
      </c>
      <c r="M82" s="93" t="s">
        <v>3200</v>
      </c>
      <c r="N82" s="146"/>
      <c r="O82" s="19">
        <v>44670</v>
      </c>
      <c r="P82" s="16"/>
      <c r="Q82" s="17"/>
      <c r="R82" s="19">
        <v>44693</v>
      </c>
      <c r="S82" s="21"/>
    </row>
    <row r="83" spans="1:19" s="9" customFormat="1" ht="19.899999999999999" customHeight="1">
      <c r="A83" s="17" t="s">
        <v>2986</v>
      </c>
      <c r="B83" s="17" t="s">
        <v>3203</v>
      </c>
      <c r="C83" s="1231">
        <f>+(981/1000)*0.5*H83</f>
        <v>1.962</v>
      </c>
      <c r="D83" s="16">
        <f t="shared" si="5"/>
        <v>68</v>
      </c>
      <c r="E83" s="1201" t="s">
        <v>100</v>
      </c>
      <c r="F83" s="1201" t="s">
        <v>100</v>
      </c>
      <c r="G83" s="146" t="s">
        <v>3206</v>
      </c>
      <c r="H83" s="589">
        <v>4</v>
      </c>
      <c r="I83" s="295">
        <v>1180</v>
      </c>
      <c r="J83" s="278">
        <f t="shared" si="7"/>
        <v>4720</v>
      </c>
      <c r="K83" s="90"/>
      <c r="L83" s="50" t="s">
        <v>3207</v>
      </c>
      <c r="M83" s="93" t="s">
        <v>3200</v>
      </c>
      <c r="N83" s="146"/>
      <c r="O83" s="19">
        <v>44670</v>
      </c>
      <c r="P83" s="16"/>
      <c r="Q83" s="17"/>
      <c r="R83" s="19">
        <v>44693</v>
      </c>
      <c r="S83" s="21"/>
    </row>
    <row r="84" spans="1:19" s="9" customFormat="1" ht="19.899999999999999" customHeight="1">
      <c r="A84" s="17" t="s">
        <v>3098</v>
      </c>
      <c r="B84" s="17"/>
      <c r="C84" s="1231">
        <f>0.067*H84</f>
        <v>0.13400000000000001</v>
      </c>
      <c r="D84" s="16">
        <f t="shared" si="5"/>
        <v>69</v>
      </c>
      <c r="E84" s="1201" t="s">
        <v>100</v>
      </c>
      <c r="F84" s="1201" t="s">
        <v>100</v>
      </c>
      <c r="G84" s="146" t="s">
        <v>3208</v>
      </c>
      <c r="H84" s="589">
        <v>2</v>
      </c>
      <c r="I84" s="133">
        <v>1615</v>
      </c>
      <c r="J84" s="278">
        <f t="shared" si="7"/>
        <v>3230</v>
      </c>
      <c r="K84" s="90"/>
      <c r="L84" s="50" t="s">
        <v>3209</v>
      </c>
      <c r="M84" s="93" t="s">
        <v>3200</v>
      </c>
      <c r="N84" s="146"/>
      <c r="O84" s="19">
        <v>44670</v>
      </c>
      <c r="P84" s="16"/>
      <c r="Q84" s="17"/>
      <c r="R84" s="19">
        <v>44693</v>
      </c>
      <c r="S84" s="21"/>
    </row>
    <row r="85" spans="1:19" s="9" customFormat="1" ht="19.899999999999999" customHeight="1">
      <c r="A85" s="17" t="s">
        <v>3098</v>
      </c>
      <c r="B85" s="17"/>
      <c r="C85" s="1231">
        <f>0.045*H85</f>
        <v>0.09</v>
      </c>
      <c r="D85" s="16">
        <f t="shared" si="5"/>
        <v>70</v>
      </c>
      <c r="E85" s="1201" t="s">
        <v>100</v>
      </c>
      <c r="F85" s="1201" t="s">
        <v>100</v>
      </c>
      <c r="G85" s="146" t="s">
        <v>3210</v>
      </c>
      <c r="H85" s="589">
        <v>2</v>
      </c>
      <c r="I85" s="133">
        <v>566</v>
      </c>
      <c r="J85" s="278">
        <f t="shared" si="7"/>
        <v>1132</v>
      </c>
      <c r="K85" s="90"/>
      <c r="L85" s="50" t="s">
        <v>3211</v>
      </c>
      <c r="M85" s="93" t="s">
        <v>3200</v>
      </c>
      <c r="N85" s="146"/>
      <c r="O85" s="19">
        <v>44670</v>
      </c>
      <c r="P85" s="16"/>
      <c r="Q85" s="17"/>
      <c r="R85" s="19">
        <v>44693</v>
      </c>
      <c r="S85" s="21"/>
    </row>
    <row r="86" spans="1:19" s="9" customFormat="1" ht="19.899999999999999" customHeight="1">
      <c r="A86" s="17" t="s">
        <v>3098</v>
      </c>
      <c r="B86" s="17"/>
      <c r="C86" s="1231">
        <f>0.045*H86</f>
        <v>0.09</v>
      </c>
      <c r="D86" s="16">
        <f t="shared" si="5"/>
        <v>71</v>
      </c>
      <c r="E86" s="1201" t="s">
        <v>100</v>
      </c>
      <c r="F86" s="1201" t="s">
        <v>100</v>
      </c>
      <c r="G86" s="146" t="s">
        <v>3212</v>
      </c>
      <c r="H86" s="589">
        <v>2</v>
      </c>
      <c r="I86" s="133">
        <v>566</v>
      </c>
      <c r="J86" s="278">
        <f t="shared" si="7"/>
        <v>1132</v>
      </c>
      <c r="K86" s="90"/>
      <c r="L86" s="50" t="s">
        <v>3213</v>
      </c>
      <c r="M86" s="93" t="s">
        <v>3200</v>
      </c>
      <c r="N86" s="146"/>
      <c r="O86" s="19">
        <v>44670</v>
      </c>
      <c r="P86" s="16"/>
      <c r="Q86" s="17"/>
      <c r="R86" s="19">
        <v>44693</v>
      </c>
      <c r="S86" s="21"/>
    </row>
    <row r="87" spans="1:19" s="9" customFormat="1" ht="19.899999999999999" customHeight="1">
      <c r="A87" s="17" t="s">
        <v>3098</v>
      </c>
      <c r="B87" s="17"/>
      <c r="C87" s="1231">
        <f>0.05*H87</f>
        <v>0.1</v>
      </c>
      <c r="D87" s="16">
        <f t="shared" si="5"/>
        <v>72</v>
      </c>
      <c r="E87" s="1201" t="s">
        <v>100</v>
      </c>
      <c r="F87" s="1201" t="s">
        <v>100</v>
      </c>
      <c r="G87" s="146" t="s">
        <v>3214</v>
      </c>
      <c r="H87" s="589">
        <v>2</v>
      </c>
      <c r="I87" s="133">
        <v>695</v>
      </c>
      <c r="J87" s="278">
        <f t="shared" si="7"/>
        <v>1390</v>
      </c>
      <c r="K87" s="90"/>
      <c r="L87" s="50" t="s">
        <v>318</v>
      </c>
      <c r="M87" s="93" t="s">
        <v>3200</v>
      </c>
      <c r="N87" s="146"/>
      <c r="O87" s="19">
        <v>44670</v>
      </c>
      <c r="P87" s="16"/>
      <c r="Q87" s="17"/>
      <c r="R87" s="19">
        <v>44693</v>
      </c>
      <c r="S87" s="21"/>
    </row>
    <row r="88" spans="1:19" s="9" customFormat="1" ht="19.899999999999999" customHeight="1">
      <c r="A88" s="17" t="s">
        <v>3098</v>
      </c>
      <c r="B88" s="17"/>
      <c r="C88" s="1231">
        <f>0.085*H88</f>
        <v>0.17</v>
      </c>
      <c r="D88" s="16">
        <f t="shared" si="5"/>
        <v>73</v>
      </c>
      <c r="E88" s="1201" t="s">
        <v>100</v>
      </c>
      <c r="F88" s="1201" t="s">
        <v>100</v>
      </c>
      <c r="G88" s="146" t="s">
        <v>3215</v>
      </c>
      <c r="H88" s="589">
        <v>2</v>
      </c>
      <c r="I88" s="133">
        <v>1625</v>
      </c>
      <c r="J88" s="278">
        <f t="shared" si="7"/>
        <v>3250</v>
      </c>
      <c r="K88" s="90"/>
      <c r="L88" s="50" t="s">
        <v>3216</v>
      </c>
      <c r="M88" s="93" t="s">
        <v>3200</v>
      </c>
      <c r="N88" s="146"/>
      <c r="O88" s="19">
        <v>44670</v>
      </c>
      <c r="P88" s="16"/>
      <c r="Q88" s="17"/>
      <c r="R88" s="19">
        <v>44693</v>
      </c>
      <c r="S88" s="21"/>
    </row>
    <row r="89" spans="1:19" s="9" customFormat="1" ht="19.899999999999999" customHeight="1">
      <c r="A89" s="17" t="s">
        <v>3114</v>
      </c>
      <c r="B89" s="17"/>
      <c r="C89" s="1231">
        <f>0.03*H89</f>
        <v>0.24</v>
      </c>
      <c r="D89" s="16">
        <f t="shared" si="5"/>
        <v>74</v>
      </c>
      <c r="E89" s="1201" t="s">
        <v>100</v>
      </c>
      <c r="F89" s="1201" t="s">
        <v>100</v>
      </c>
      <c r="G89" s="146" t="s">
        <v>3217</v>
      </c>
      <c r="H89" s="589">
        <v>8</v>
      </c>
      <c r="I89" s="295">
        <v>270</v>
      </c>
      <c r="J89" s="278">
        <f t="shared" si="7"/>
        <v>2160</v>
      </c>
      <c r="K89" s="90"/>
      <c r="L89" s="50" t="s">
        <v>3218</v>
      </c>
      <c r="M89" s="93" t="s">
        <v>3200</v>
      </c>
      <c r="N89" s="146"/>
      <c r="O89" s="19">
        <v>44670</v>
      </c>
      <c r="P89" s="16"/>
      <c r="Q89" s="17"/>
      <c r="R89" s="19">
        <v>44693</v>
      </c>
      <c r="S89" s="21"/>
    </row>
    <row r="90" spans="1:19" s="9" customFormat="1" ht="19.899999999999999" customHeight="1">
      <c r="A90" s="17" t="s">
        <v>3114</v>
      </c>
      <c r="B90" s="17"/>
      <c r="C90" s="1231">
        <f>0.05*H90</f>
        <v>0.4</v>
      </c>
      <c r="D90" s="16">
        <f t="shared" si="5"/>
        <v>75</v>
      </c>
      <c r="E90" s="1201" t="s">
        <v>100</v>
      </c>
      <c r="F90" s="1201" t="s">
        <v>100</v>
      </c>
      <c r="G90" s="146" t="s">
        <v>3219</v>
      </c>
      <c r="H90" s="589">
        <v>8</v>
      </c>
      <c r="I90" s="295">
        <v>270</v>
      </c>
      <c r="J90" s="278">
        <f t="shared" si="7"/>
        <v>2160</v>
      </c>
      <c r="K90" s="90"/>
      <c r="L90" s="50" t="s">
        <v>3218</v>
      </c>
      <c r="M90" s="93" t="s">
        <v>3200</v>
      </c>
      <c r="N90" s="146"/>
      <c r="O90" s="19">
        <v>44670</v>
      </c>
      <c r="P90" s="16"/>
      <c r="Q90" s="17"/>
      <c r="R90" s="19">
        <v>44693</v>
      </c>
      <c r="S90" s="21"/>
    </row>
    <row r="91" spans="1:19" s="9" customFormat="1" ht="19.899999999999999" customHeight="1">
      <c r="A91" s="17" t="s">
        <v>3098</v>
      </c>
      <c r="B91" s="17"/>
      <c r="C91" s="1231">
        <f>0.752*H91</f>
        <v>3.008</v>
      </c>
      <c r="D91" s="16">
        <f t="shared" si="5"/>
        <v>76</v>
      </c>
      <c r="E91" s="1201" t="s">
        <v>100</v>
      </c>
      <c r="F91" s="1201" t="s">
        <v>100</v>
      </c>
      <c r="G91" s="146" t="s">
        <v>3220</v>
      </c>
      <c r="H91" s="589">
        <v>4</v>
      </c>
      <c r="I91" s="295">
        <v>1350</v>
      </c>
      <c r="J91" s="278">
        <f t="shared" si="7"/>
        <v>5400</v>
      </c>
      <c r="K91" s="90"/>
      <c r="L91" s="50" t="s">
        <v>3221</v>
      </c>
      <c r="M91" s="93" t="s">
        <v>3200</v>
      </c>
      <c r="N91" s="146"/>
      <c r="O91" s="19">
        <v>44670</v>
      </c>
      <c r="P91" s="16"/>
      <c r="Q91" s="17"/>
      <c r="R91" s="19">
        <v>44693</v>
      </c>
      <c r="S91" s="21"/>
    </row>
    <row r="92" spans="1:19" s="9" customFormat="1" ht="19.899999999999999" customHeight="1">
      <c r="A92" s="1250" t="s">
        <v>1375</v>
      </c>
      <c r="B92" s="17"/>
      <c r="C92" s="17">
        <f>0.01*H92</f>
        <v>0.16</v>
      </c>
      <c r="D92" s="16">
        <f t="shared" si="5"/>
        <v>77</v>
      </c>
      <c r="E92" s="59" t="s">
        <v>178</v>
      </c>
      <c r="F92" s="59" t="s">
        <v>178</v>
      </c>
      <c r="G92" s="146" t="s">
        <v>3192</v>
      </c>
      <c r="H92" s="589">
        <v>16</v>
      </c>
      <c r="I92" s="295">
        <v>49</v>
      </c>
      <c r="J92" s="278">
        <f t="shared" si="7"/>
        <v>784</v>
      </c>
      <c r="K92" s="90"/>
      <c r="L92" s="50" t="s">
        <v>3193</v>
      </c>
      <c r="M92" s="93" t="s">
        <v>3222</v>
      </c>
      <c r="N92" s="146"/>
      <c r="O92" s="19">
        <v>44670</v>
      </c>
      <c r="P92" s="16"/>
      <c r="Q92" s="17"/>
      <c r="R92" s="19">
        <v>44693</v>
      </c>
      <c r="S92" s="21"/>
    </row>
    <row r="93" spans="1:19" s="9" customFormat="1" ht="19.899999999999999" customHeight="1">
      <c r="A93" s="1250" t="s">
        <v>1375</v>
      </c>
      <c r="B93" s="17"/>
      <c r="C93" s="17">
        <f>0.01*H93</f>
        <v>0.16</v>
      </c>
      <c r="D93" s="16">
        <f t="shared" si="5"/>
        <v>78</v>
      </c>
      <c r="E93" s="1201" t="s">
        <v>113</v>
      </c>
      <c r="F93" s="59" t="s">
        <v>178</v>
      </c>
      <c r="G93" s="146" t="s">
        <v>3223</v>
      </c>
      <c r="H93" s="589">
        <v>16</v>
      </c>
      <c r="I93" s="295">
        <v>51</v>
      </c>
      <c r="J93" s="278">
        <f t="shared" si="7"/>
        <v>816</v>
      </c>
      <c r="K93" s="90"/>
      <c r="L93" s="50" t="s">
        <v>3224</v>
      </c>
      <c r="M93" s="93" t="s">
        <v>3222</v>
      </c>
      <c r="N93" s="146"/>
      <c r="O93" s="19">
        <v>44670</v>
      </c>
      <c r="P93" s="16"/>
      <c r="Q93" s="17"/>
      <c r="R93" s="19">
        <v>44693</v>
      </c>
      <c r="S93" s="21"/>
    </row>
    <row r="94" spans="1:19" s="9" customFormat="1" ht="19.899999999999999" customHeight="1">
      <c r="A94" s="17"/>
      <c r="B94" s="17"/>
      <c r="C94" s="1231"/>
      <c r="D94" s="16"/>
      <c r="E94" s="1201"/>
      <c r="F94" s="1201"/>
      <c r="G94" s="146"/>
      <c r="H94" s="589"/>
      <c r="I94" s="295"/>
      <c r="J94" s="278"/>
      <c r="K94" s="90"/>
      <c r="L94" s="50"/>
      <c r="M94" s="93"/>
      <c r="N94" s="146"/>
      <c r="O94" s="19"/>
      <c r="P94" s="16"/>
      <c r="Q94" s="17"/>
      <c r="R94" s="19"/>
      <c r="S94" s="21"/>
    </row>
    <row r="95" spans="1:19" s="9" customFormat="1" ht="19.899999999999999" customHeight="1">
      <c r="A95" s="17"/>
      <c r="B95" s="17"/>
      <c r="C95" s="1231"/>
      <c r="D95" s="16"/>
      <c r="E95" s="1251"/>
      <c r="F95" s="1251"/>
      <c r="G95" s="1252"/>
      <c r="H95" s="1253"/>
      <c r="I95" s="1254"/>
      <c r="J95" s="1255"/>
      <c r="K95" s="1256"/>
      <c r="L95" s="1257"/>
      <c r="M95" s="17"/>
      <c r="N95" s="146"/>
      <c r="O95" s="19"/>
      <c r="P95" s="16"/>
      <c r="Q95" s="17"/>
      <c r="R95" s="19"/>
      <c r="S95" s="21"/>
    </row>
    <row r="96" spans="1:19" s="9" customFormat="1" ht="19.899999999999999" customHeight="1">
      <c r="C96" s="9" t="s">
        <v>3225</v>
      </c>
      <c r="D96" s="73"/>
      <c r="E96" s="73"/>
      <c r="F96" s="73"/>
      <c r="G96" s="146"/>
      <c r="H96" s="608"/>
      <c r="I96" s="133"/>
      <c r="J96" s="278"/>
      <c r="K96" s="90"/>
      <c r="L96" s="66"/>
      <c r="M96" s="93"/>
      <c r="N96" s="146"/>
      <c r="O96" s="19"/>
      <c r="P96" s="16"/>
      <c r="Q96" s="17"/>
      <c r="R96" s="19"/>
      <c r="S96" s="21"/>
    </row>
    <row r="97" spans="1:19" s="9" customFormat="1" ht="19.899999999999999" customHeight="1">
      <c r="C97" s="1258">
        <f>SUM(C12:C95)</f>
        <v>62.298700000000011</v>
      </c>
      <c r="D97" s="1259"/>
      <c r="E97" s="73"/>
      <c r="F97" s="73"/>
      <c r="G97" s="1260">
        <f>SUM(J12:J95)</f>
        <v>210371</v>
      </c>
      <c r="H97" s="608"/>
      <c r="I97" s="133"/>
      <c r="J97" s="278"/>
      <c r="K97" s="90"/>
      <c r="L97" s="66"/>
      <c r="M97" s="93"/>
      <c r="N97" s="146"/>
      <c r="O97" s="19"/>
      <c r="P97" s="16"/>
      <c r="Q97" s="17"/>
      <c r="R97" s="19"/>
      <c r="S97" s="21"/>
    </row>
    <row r="98" spans="1:19" s="9" customFormat="1" ht="19.899999999999999" customHeight="1">
      <c r="C98" s="1261" t="s">
        <v>3226</v>
      </c>
      <c r="D98" s="73"/>
      <c r="E98" s="73"/>
      <c r="F98" s="73"/>
      <c r="G98" s="146"/>
      <c r="H98" s="608"/>
      <c r="I98" s="133"/>
      <c r="J98" s="278"/>
      <c r="K98" s="90"/>
      <c r="L98" s="66"/>
      <c r="M98" s="93"/>
      <c r="N98" s="146"/>
      <c r="O98" s="19"/>
      <c r="P98" s="16"/>
      <c r="Q98" s="17"/>
      <c r="R98" s="19"/>
      <c r="S98" s="21"/>
    </row>
    <row r="99" spans="1:19" s="9" customFormat="1" ht="19.899999999999999" customHeight="1">
      <c r="C99" s="1261"/>
      <c r="D99" s="73"/>
      <c r="E99" s="73"/>
      <c r="F99" s="73"/>
      <c r="G99" s="146"/>
      <c r="H99" s="608"/>
      <c r="I99" s="133"/>
      <c r="J99" s="278"/>
      <c r="K99" s="90"/>
      <c r="L99" s="66"/>
      <c r="M99" s="93"/>
      <c r="N99" s="146"/>
      <c r="O99" s="19"/>
      <c r="P99" s="16"/>
      <c r="Q99" s="17"/>
      <c r="R99" s="19"/>
      <c r="S99" s="21"/>
    </row>
    <row r="100" spans="1:19" s="9" customFormat="1" ht="19.899999999999999" customHeight="1">
      <c r="C100" s="1261"/>
      <c r="D100" s="73"/>
      <c r="E100" s="73"/>
      <c r="F100" s="73"/>
      <c r="G100" s="146"/>
      <c r="H100" s="608"/>
      <c r="I100" s="133"/>
      <c r="J100" s="278"/>
      <c r="K100" s="90"/>
      <c r="L100" s="66"/>
      <c r="M100" s="93"/>
      <c r="N100" s="146"/>
      <c r="O100" s="19"/>
      <c r="P100" s="16"/>
      <c r="Q100" s="17"/>
      <c r="R100" s="19"/>
      <c r="S100" s="21"/>
    </row>
    <row r="101" spans="1:19" s="9" customFormat="1" ht="19.899999999999999" customHeight="1">
      <c r="D101" s="73"/>
      <c r="E101" s="73"/>
      <c r="F101" s="73"/>
      <c r="G101" s="146"/>
      <c r="H101" s="608"/>
      <c r="I101" s="133"/>
      <c r="J101" s="278"/>
      <c r="K101" s="90"/>
      <c r="L101" s="66"/>
      <c r="M101" s="93"/>
      <c r="N101" s="146"/>
      <c r="O101" s="19"/>
      <c r="P101" s="16"/>
      <c r="Q101" s="17"/>
      <c r="R101" s="19"/>
      <c r="S101" s="21"/>
    </row>
    <row r="102" spans="1:19" s="9" customFormat="1" ht="19.899999999999999" customHeight="1">
      <c r="D102" s="73"/>
      <c r="E102" s="73"/>
      <c r="F102" s="73"/>
      <c r="G102" s="146"/>
      <c r="H102" s="608"/>
      <c r="I102" s="133"/>
      <c r="J102" s="278"/>
      <c r="K102" s="90"/>
      <c r="L102" s="66"/>
      <c r="M102" s="93"/>
      <c r="N102" s="146"/>
      <c r="O102" s="19"/>
      <c r="P102" s="16"/>
      <c r="Q102" s="17"/>
      <c r="R102" s="19"/>
      <c r="S102" s="21"/>
    </row>
    <row r="103" spans="1:19" s="9" customFormat="1" ht="19.899999999999999" customHeight="1">
      <c r="D103" s="16"/>
      <c r="E103" s="1262" t="s">
        <v>3227</v>
      </c>
      <c r="F103" s="1263"/>
      <c r="G103" s="1264"/>
      <c r="H103" s="608"/>
      <c r="I103" s="133"/>
      <c r="J103" s="278"/>
      <c r="K103" s="90"/>
      <c r="L103" s="66"/>
      <c r="M103" s="93"/>
      <c r="N103" s="146"/>
      <c r="O103" s="19"/>
      <c r="P103" s="16"/>
      <c r="Q103" s="17"/>
      <c r="R103" s="19"/>
      <c r="S103" s="21"/>
    </row>
    <row r="104" spans="1:19" s="9" customFormat="1" ht="19.899999999999999" customHeight="1">
      <c r="A104" s="17" t="s">
        <v>1375</v>
      </c>
      <c r="B104" s="17"/>
      <c r="C104" s="17">
        <f>0.035*H104</f>
        <v>0.10500000000000001</v>
      </c>
      <c r="D104" s="16">
        <f>+D93+1</f>
        <v>79</v>
      </c>
      <c r="E104" s="1201" t="s">
        <v>100</v>
      </c>
      <c r="F104" s="1201" t="s">
        <v>100</v>
      </c>
      <c r="G104" s="54" t="s">
        <v>3228</v>
      </c>
      <c r="H104" s="54">
        <v>3</v>
      </c>
      <c r="I104" s="54">
        <v>419</v>
      </c>
      <c r="J104" s="278">
        <f t="shared" ref="J104:J114" si="8">H104*I104</f>
        <v>1257</v>
      </c>
      <c r="K104" s="18"/>
      <c r="L104" s="50" t="s">
        <v>3229</v>
      </c>
      <c r="M104" s="64" t="s">
        <v>3230</v>
      </c>
      <c r="N104" s="146"/>
      <c r="O104" s="19">
        <v>44670</v>
      </c>
      <c r="P104" s="16"/>
      <c r="Q104" s="17"/>
      <c r="R104" s="19">
        <v>44693</v>
      </c>
      <c r="S104" s="21"/>
    </row>
    <row r="105" spans="1:19" s="9" customFormat="1" ht="19.899999999999999" customHeight="1">
      <c r="A105" s="17" t="s">
        <v>1375</v>
      </c>
      <c r="B105" s="17"/>
      <c r="C105" s="17">
        <f>0.03*H105</f>
        <v>0.32999999999999996</v>
      </c>
      <c r="D105" s="16">
        <f>+D104+1</f>
        <v>80</v>
      </c>
      <c r="E105" s="1201" t="s">
        <v>100</v>
      </c>
      <c r="F105" s="1201" t="s">
        <v>100</v>
      </c>
      <c r="G105" s="54" t="s">
        <v>340</v>
      </c>
      <c r="H105" s="54">
        <v>11</v>
      </c>
      <c r="I105" s="54">
        <v>224</v>
      </c>
      <c r="J105" s="278">
        <f t="shared" si="8"/>
        <v>2464</v>
      </c>
      <c r="K105" s="18"/>
      <c r="L105" s="50" t="s">
        <v>3231</v>
      </c>
      <c r="M105" s="64" t="s">
        <v>3230</v>
      </c>
      <c r="N105" s="146"/>
      <c r="O105" s="19">
        <v>44670</v>
      </c>
      <c r="P105" s="16"/>
      <c r="Q105" s="17"/>
      <c r="R105" s="19">
        <v>44693</v>
      </c>
      <c r="S105" s="21"/>
    </row>
    <row r="106" spans="1:19" s="9" customFormat="1" ht="19.899999999999999" customHeight="1">
      <c r="A106" s="17" t="s">
        <v>1375</v>
      </c>
      <c r="B106" s="17"/>
      <c r="C106" s="17">
        <f>0.135*H106</f>
        <v>7.2900000000000009</v>
      </c>
      <c r="D106" s="16">
        <f t="shared" ref="D106:D120" si="9">+D105+1</f>
        <v>81</v>
      </c>
      <c r="E106" s="1201" t="s">
        <v>100</v>
      </c>
      <c r="F106" s="1201" t="s">
        <v>100</v>
      </c>
      <c r="G106" s="54" t="s">
        <v>3232</v>
      </c>
      <c r="H106" s="54">
        <v>54</v>
      </c>
      <c r="I106" s="54">
        <v>473</v>
      </c>
      <c r="J106" s="278">
        <f t="shared" si="8"/>
        <v>25542</v>
      </c>
      <c r="K106" s="18"/>
      <c r="L106" s="50" t="s">
        <v>3233</v>
      </c>
      <c r="M106" s="17" t="s">
        <v>3234</v>
      </c>
      <c r="N106" s="146"/>
      <c r="O106" s="19">
        <v>44670</v>
      </c>
      <c r="P106" s="16"/>
      <c r="Q106" s="17"/>
      <c r="R106" s="19">
        <v>44693</v>
      </c>
      <c r="S106" s="21"/>
    </row>
    <row r="107" spans="1:19" s="9" customFormat="1" ht="19.899999999999999" customHeight="1">
      <c r="A107" s="17" t="s">
        <v>1375</v>
      </c>
      <c r="B107" s="17"/>
      <c r="C107" s="17">
        <f>0.007*H107</f>
        <v>8.4000000000000005E-2</v>
      </c>
      <c r="D107" s="16">
        <f t="shared" si="9"/>
        <v>82</v>
      </c>
      <c r="E107" s="1265" t="s">
        <v>178</v>
      </c>
      <c r="F107" s="1265" t="s">
        <v>178</v>
      </c>
      <c r="G107" s="1266" t="s">
        <v>210</v>
      </c>
      <c r="H107" s="589">
        <v>12</v>
      </c>
      <c r="I107" s="295">
        <v>93</v>
      </c>
      <c r="J107" s="278">
        <f t="shared" si="8"/>
        <v>1116</v>
      </c>
      <c r="K107" s="90"/>
      <c r="L107" s="50" t="s">
        <v>3235</v>
      </c>
      <c r="M107" s="17" t="s">
        <v>3236</v>
      </c>
      <c r="N107" s="146"/>
      <c r="O107" s="19">
        <v>44670</v>
      </c>
      <c r="P107" s="16"/>
      <c r="Q107" s="17"/>
      <c r="R107" s="19">
        <v>44693</v>
      </c>
      <c r="S107" s="21"/>
    </row>
    <row r="108" spans="1:19" s="9" customFormat="1" ht="19.899999999999999" customHeight="1">
      <c r="A108" s="17" t="s">
        <v>1375</v>
      </c>
      <c r="B108" s="17"/>
      <c r="C108" s="17">
        <f>1.445*H108</f>
        <v>5.78</v>
      </c>
      <c r="D108" s="16">
        <f t="shared" si="9"/>
        <v>83</v>
      </c>
      <c r="E108" s="1201" t="s">
        <v>100</v>
      </c>
      <c r="F108" s="1201" t="s">
        <v>100</v>
      </c>
      <c r="G108" s="54" t="s">
        <v>3237</v>
      </c>
      <c r="H108" s="54">
        <v>4</v>
      </c>
      <c r="I108" s="54">
        <v>6850</v>
      </c>
      <c r="J108" s="278">
        <f t="shared" si="8"/>
        <v>27400</v>
      </c>
      <c r="K108" s="18"/>
      <c r="L108" s="50" t="s">
        <v>3238</v>
      </c>
      <c r="M108" s="17" t="s">
        <v>3234</v>
      </c>
      <c r="N108" s="146"/>
      <c r="O108" s="19">
        <v>44670</v>
      </c>
      <c r="P108" s="16"/>
      <c r="Q108" s="17"/>
      <c r="R108" s="19">
        <v>44693</v>
      </c>
      <c r="S108" s="21"/>
    </row>
    <row r="109" spans="1:19" s="9" customFormat="1" ht="19.899999999999999" customHeight="1">
      <c r="A109" s="17" t="s">
        <v>1375</v>
      </c>
      <c r="B109" s="17"/>
      <c r="C109" s="17">
        <f>0.005*H109</f>
        <v>0.02</v>
      </c>
      <c r="D109" s="16">
        <f t="shared" si="9"/>
        <v>84</v>
      </c>
      <c r="E109" s="1201" t="s">
        <v>100</v>
      </c>
      <c r="F109" s="1201" t="s">
        <v>100</v>
      </c>
      <c r="G109" s="54" t="s">
        <v>3103</v>
      </c>
      <c r="H109" s="54">
        <v>4</v>
      </c>
      <c r="I109" s="54">
        <v>160</v>
      </c>
      <c r="J109" s="278">
        <f t="shared" si="8"/>
        <v>640</v>
      </c>
      <c r="K109" s="18"/>
      <c r="L109" s="50" t="s">
        <v>3104</v>
      </c>
      <c r="M109" s="64" t="s">
        <v>3230</v>
      </c>
      <c r="N109" s="146"/>
      <c r="O109" s="19">
        <v>44670</v>
      </c>
      <c r="P109" s="16"/>
      <c r="Q109" s="17"/>
      <c r="R109" s="19">
        <v>44693</v>
      </c>
      <c r="S109" s="21"/>
    </row>
    <row r="110" spans="1:19" s="9" customFormat="1" ht="19.899999999999999" customHeight="1">
      <c r="A110" s="17" t="s">
        <v>1375</v>
      </c>
      <c r="B110" s="17"/>
      <c r="C110" s="17">
        <f>0.01*H110</f>
        <v>0.09</v>
      </c>
      <c r="D110" s="16">
        <f t="shared" si="9"/>
        <v>85</v>
      </c>
      <c r="E110" s="1201" t="s">
        <v>100</v>
      </c>
      <c r="F110" s="1201" t="s">
        <v>100</v>
      </c>
      <c r="G110" s="54" t="s">
        <v>3239</v>
      </c>
      <c r="H110" s="54">
        <v>9</v>
      </c>
      <c r="I110" s="54">
        <v>190</v>
      </c>
      <c r="J110" s="278">
        <f t="shared" si="8"/>
        <v>1710</v>
      </c>
      <c r="K110" s="18"/>
      <c r="L110" s="50" t="s">
        <v>3104</v>
      </c>
      <c r="M110" s="146" t="s">
        <v>3240</v>
      </c>
      <c r="N110" s="146"/>
      <c r="O110" s="19">
        <v>44670</v>
      </c>
      <c r="P110" s="16"/>
      <c r="Q110" s="17"/>
      <c r="R110" s="19">
        <v>44693</v>
      </c>
      <c r="S110" s="21"/>
    </row>
    <row r="111" spans="1:19" s="9" customFormat="1" ht="19.899999999999999" customHeight="1">
      <c r="A111" s="17" t="s">
        <v>1375</v>
      </c>
      <c r="B111" s="17" t="s">
        <v>3109</v>
      </c>
      <c r="C111" s="17">
        <f>+(210/1000)*0.9*H111</f>
        <v>0.378</v>
      </c>
      <c r="D111" s="16">
        <f>+D110+1</f>
        <v>86</v>
      </c>
      <c r="E111" s="1201" t="s">
        <v>100</v>
      </c>
      <c r="F111" s="1201" t="s">
        <v>100</v>
      </c>
      <c r="G111" s="54" t="s">
        <v>3241</v>
      </c>
      <c r="H111" s="54">
        <v>2</v>
      </c>
      <c r="I111" s="54">
        <v>370</v>
      </c>
      <c r="J111" s="278">
        <f t="shared" si="8"/>
        <v>740</v>
      </c>
      <c r="K111" s="18"/>
      <c r="L111" s="50" t="s">
        <v>3111</v>
      </c>
      <c r="M111" s="64" t="s">
        <v>3230</v>
      </c>
      <c r="N111" s="146"/>
      <c r="O111" s="19">
        <v>44670</v>
      </c>
      <c r="P111" s="16"/>
      <c r="Q111" s="17"/>
      <c r="R111" s="19">
        <v>44693</v>
      </c>
      <c r="S111" s="21"/>
    </row>
    <row r="112" spans="1:19" s="9" customFormat="1" ht="19.899999999999999" customHeight="1">
      <c r="A112" s="17" t="s">
        <v>1375</v>
      </c>
      <c r="B112" s="17" t="s">
        <v>3109</v>
      </c>
      <c r="C112" s="17">
        <f>+(329/1000)*0.9*H112</f>
        <v>0.59220000000000006</v>
      </c>
      <c r="D112" s="16">
        <f t="shared" si="9"/>
        <v>87</v>
      </c>
      <c r="E112" s="1201" t="s">
        <v>100</v>
      </c>
      <c r="F112" s="1201" t="s">
        <v>100</v>
      </c>
      <c r="G112" s="50" t="s">
        <v>3242</v>
      </c>
      <c r="H112" s="50">
        <v>2</v>
      </c>
      <c r="I112" s="54">
        <v>350</v>
      </c>
      <c r="J112" s="278">
        <f t="shared" si="8"/>
        <v>700</v>
      </c>
      <c r="K112" s="18"/>
      <c r="L112" s="50" t="s">
        <v>3111</v>
      </c>
      <c r="M112" s="64" t="s">
        <v>3230</v>
      </c>
      <c r="N112" s="146"/>
      <c r="O112" s="19">
        <v>44670</v>
      </c>
      <c r="P112" s="16"/>
      <c r="Q112" s="17"/>
      <c r="R112" s="19">
        <v>44693</v>
      </c>
      <c r="S112" s="21"/>
    </row>
    <row r="113" spans="1:19" s="9" customFormat="1" ht="19.899999999999999" customHeight="1">
      <c r="A113" s="17" t="s">
        <v>1375</v>
      </c>
      <c r="B113" s="17" t="s">
        <v>3109</v>
      </c>
      <c r="C113" s="17">
        <f>+(517/1000)*0.9*H113</f>
        <v>0.46530000000000005</v>
      </c>
      <c r="D113" s="16">
        <f t="shared" si="9"/>
        <v>88</v>
      </c>
      <c r="E113" s="1201" t="s">
        <v>100</v>
      </c>
      <c r="F113" s="1201" t="s">
        <v>100</v>
      </c>
      <c r="G113" s="50" t="s">
        <v>3243</v>
      </c>
      <c r="H113" s="50">
        <v>1</v>
      </c>
      <c r="I113" s="54">
        <v>420</v>
      </c>
      <c r="J113" s="278">
        <f t="shared" si="8"/>
        <v>420</v>
      </c>
      <c r="K113" s="18"/>
      <c r="L113" s="50" t="s">
        <v>3111</v>
      </c>
      <c r="M113" s="64" t="s">
        <v>3230</v>
      </c>
      <c r="N113" s="146"/>
      <c r="O113" s="19">
        <v>44670</v>
      </c>
      <c r="P113" s="16"/>
      <c r="Q113" s="17"/>
      <c r="R113" s="19">
        <v>44693</v>
      </c>
      <c r="S113" s="21"/>
    </row>
    <row r="114" spans="1:19" s="9" customFormat="1" ht="19.899999999999999" customHeight="1">
      <c r="A114" s="17" t="s">
        <v>1375</v>
      </c>
      <c r="B114" s="17" t="s">
        <v>3109</v>
      </c>
      <c r="C114" s="17">
        <f>+(544/1000)*0.9*H114</f>
        <v>0.48960000000000004</v>
      </c>
      <c r="D114" s="16">
        <f t="shared" si="9"/>
        <v>89</v>
      </c>
      <c r="E114" s="1201" t="s">
        <v>100</v>
      </c>
      <c r="F114" s="1201" t="s">
        <v>100</v>
      </c>
      <c r="G114" s="50" t="s">
        <v>3244</v>
      </c>
      <c r="H114" s="50">
        <v>1</v>
      </c>
      <c r="I114" s="54">
        <v>450</v>
      </c>
      <c r="J114" s="278">
        <f t="shared" si="8"/>
        <v>450</v>
      </c>
      <c r="K114" s="18"/>
      <c r="L114" s="50" t="s">
        <v>3111</v>
      </c>
      <c r="M114" s="64" t="s">
        <v>3230</v>
      </c>
      <c r="N114" s="146"/>
      <c r="O114" s="19">
        <v>44670</v>
      </c>
      <c r="P114" s="16"/>
      <c r="Q114" s="17"/>
      <c r="R114" s="19">
        <v>44693</v>
      </c>
      <c r="S114" s="21"/>
    </row>
    <row r="115" spans="1:19" s="9" customFormat="1" ht="19.899999999999999" customHeight="1">
      <c r="A115" s="17"/>
      <c r="B115" s="17"/>
      <c r="C115" s="17"/>
      <c r="D115" s="16"/>
      <c r="E115" s="1201"/>
      <c r="F115" s="1201"/>
      <c r="G115" s="50"/>
      <c r="H115" s="50"/>
      <c r="I115" s="54"/>
      <c r="J115" s="278"/>
      <c r="K115" s="18"/>
      <c r="L115" s="50"/>
      <c r="M115" s="17"/>
      <c r="N115" s="146"/>
      <c r="O115" s="19"/>
      <c r="P115" s="16"/>
      <c r="Q115" s="17"/>
      <c r="R115" s="19"/>
      <c r="S115" s="21"/>
    </row>
    <row r="116" spans="1:19" s="9" customFormat="1" ht="19.899999999999999" customHeight="1">
      <c r="A116" s="17" t="s">
        <v>1375</v>
      </c>
      <c r="B116" s="17" t="s">
        <v>3245</v>
      </c>
      <c r="C116" s="17">
        <f>+(150/1000)*2.63*H116</f>
        <v>0.39449999999999996</v>
      </c>
      <c r="D116" s="16">
        <f>+D114+1</f>
        <v>90</v>
      </c>
      <c r="E116" s="1201" t="s">
        <v>100</v>
      </c>
      <c r="F116" s="1201" t="s">
        <v>100</v>
      </c>
      <c r="G116" s="50" t="s">
        <v>3246</v>
      </c>
      <c r="H116" s="50">
        <v>1</v>
      </c>
      <c r="I116" s="54">
        <v>720</v>
      </c>
      <c r="J116" s="278">
        <f>H116*I116</f>
        <v>720</v>
      </c>
      <c r="K116" s="18"/>
      <c r="L116" s="50" t="s">
        <v>3247</v>
      </c>
      <c r="M116" s="146" t="s">
        <v>3248</v>
      </c>
      <c r="N116" s="146"/>
      <c r="O116" s="19">
        <v>44670</v>
      </c>
      <c r="P116" s="16"/>
      <c r="Q116" s="17"/>
      <c r="R116" s="19">
        <v>44693</v>
      </c>
      <c r="S116" s="21"/>
    </row>
    <row r="117" spans="1:19" s="9" customFormat="1" ht="19.899999999999999" customHeight="1">
      <c r="A117" s="17" t="s">
        <v>1375</v>
      </c>
      <c r="B117" s="17" t="s">
        <v>3245</v>
      </c>
      <c r="C117" s="17">
        <f>+(460/1000)*2.63*H117</f>
        <v>4.8391999999999999</v>
      </c>
      <c r="D117" s="16">
        <f>+D116+1</f>
        <v>91</v>
      </c>
      <c r="E117" s="1201" t="s">
        <v>100</v>
      </c>
      <c r="F117" s="1201" t="s">
        <v>100</v>
      </c>
      <c r="G117" s="50" t="s">
        <v>3249</v>
      </c>
      <c r="H117" s="50">
        <v>4</v>
      </c>
      <c r="I117" s="54">
        <v>1100</v>
      </c>
      <c r="J117" s="278">
        <f>H117*I117</f>
        <v>4400</v>
      </c>
      <c r="K117" s="18"/>
      <c r="L117" s="50" t="s">
        <v>3250</v>
      </c>
      <c r="M117" s="17" t="s">
        <v>3234</v>
      </c>
      <c r="N117" s="146"/>
      <c r="O117" s="19">
        <v>44670</v>
      </c>
      <c r="P117" s="16"/>
      <c r="Q117" s="17"/>
      <c r="R117" s="19">
        <v>44693</v>
      </c>
      <c r="S117" s="21"/>
    </row>
    <row r="118" spans="1:19" s="9" customFormat="1" ht="19.899999999999999" customHeight="1">
      <c r="A118" s="17" t="s">
        <v>1375</v>
      </c>
      <c r="B118" s="17" t="s">
        <v>3245</v>
      </c>
      <c r="C118" s="17">
        <f>+(542/1000)*2.63*H118</f>
        <v>7.1273</v>
      </c>
      <c r="D118" s="16">
        <f t="shared" si="9"/>
        <v>92</v>
      </c>
      <c r="E118" s="1201" t="s">
        <v>100</v>
      </c>
      <c r="F118" s="1201" t="s">
        <v>100</v>
      </c>
      <c r="G118" s="54" t="s">
        <v>3251</v>
      </c>
      <c r="H118" s="54">
        <v>5</v>
      </c>
      <c r="I118" s="54">
        <v>1300</v>
      </c>
      <c r="J118" s="278">
        <f>H118*I118</f>
        <v>6500</v>
      </c>
      <c r="K118" s="18"/>
      <c r="L118" s="50" t="s">
        <v>3252</v>
      </c>
      <c r="M118" s="17" t="s">
        <v>3234</v>
      </c>
      <c r="N118" s="146"/>
      <c r="O118" s="19">
        <v>44670</v>
      </c>
      <c r="P118" s="16"/>
      <c r="Q118" s="17"/>
      <c r="R118" s="19">
        <v>44693</v>
      </c>
      <c r="S118" s="21"/>
    </row>
    <row r="119" spans="1:19" s="9" customFormat="1" ht="19.899999999999999" customHeight="1">
      <c r="A119" s="17" t="s">
        <v>1375</v>
      </c>
      <c r="B119" s="17" t="s">
        <v>3245</v>
      </c>
      <c r="C119" s="17">
        <f>+(980/1000)*2.63*H119</f>
        <v>15.464399999999999</v>
      </c>
      <c r="D119" s="16">
        <f t="shared" si="9"/>
        <v>93</v>
      </c>
      <c r="E119" s="1201" t="s">
        <v>100</v>
      </c>
      <c r="F119" s="1201" t="s">
        <v>100</v>
      </c>
      <c r="G119" s="54" t="s">
        <v>3253</v>
      </c>
      <c r="H119" s="54">
        <v>6</v>
      </c>
      <c r="I119" s="54">
        <v>2350</v>
      </c>
      <c r="J119" s="278">
        <f>H119*I119</f>
        <v>14100</v>
      </c>
      <c r="K119" s="18"/>
      <c r="L119" s="50" t="s">
        <v>3247</v>
      </c>
      <c r="M119" s="17" t="s">
        <v>3234</v>
      </c>
      <c r="N119" s="146"/>
      <c r="O119" s="19">
        <v>44670</v>
      </c>
      <c r="P119" s="16"/>
      <c r="Q119" s="17"/>
      <c r="R119" s="19">
        <v>44693</v>
      </c>
      <c r="S119" s="21"/>
    </row>
    <row r="120" spans="1:19" s="9" customFormat="1" ht="19.899999999999999" customHeight="1">
      <c r="A120" s="17" t="s">
        <v>1375</v>
      </c>
      <c r="B120" s="17" t="s">
        <v>3245</v>
      </c>
      <c r="C120" s="17">
        <f>+(1094/1000)*2.63*H120</f>
        <v>11.50888</v>
      </c>
      <c r="D120" s="16">
        <f t="shared" si="9"/>
        <v>94</v>
      </c>
      <c r="E120" s="1201" t="s">
        <v>100</v>
      </c>
      <c r="F120" s="1201" t="s">
        <v>100</v>
      </c>
      <c r="G120" s="54" t="s">
        <v>3254</v>
      </c>
      <c r="H120" s="54">
        <v>4</v>
      </c>
      <c r="I120" s="54">
        <v>2620</v>
      </c>
      <c r="J120" s="278">
        <f>H120*I120</f>
        <v>10480</v>
      </c>
      <c r="K120" s="18"/>
      <c r="L120" s="50" t="s">
        <v>3247</v>
      </c>
      <c r="M120" s="17" t="s">
        <v>3234</v>
      </c>
      <c r="N120" s="146"/>
      <c r="O120" s="19">
        <v>44670</v>
      </c>
      <c r="P120" s="16"/>
      <c r="Q120" s="17"/>
      <c r="R120" s="19">
        <v>44693</v>
      </c>
      <c r="S120" s="21"/>
    </row>
    <row r="121" spans="1:19" s="9" customFormat="1" ht="19.899999999999999" customHeight="1">
      <c r="A121" s="17"/>
      <c r="B121" s="17"/>
      <c r="C121" s="17"/>
      <c r="D121" s="16"/>
      <c r="E121" s="1201"/>
      <c r="F121" s="1201"/>
      <c r="G121" s="50"/>
      <c r="H121" s="50"/>
      <c r="I121" s="54"/>
      <c r="J121" s="278"/>
      <c r="K121" s="18"/>
      <c r="L121" s="50"/>
      <c r="M121" s="17"/>
      <c r="N121" s="146"/>
      <c r="O121" s="19"/>
      <c r="P121" s="16"/>
      <c r="Q121" s="17"/>
      <c r="R121" s="19"/>
      <c r="S121" s="21"/>
    </row>
    <row r="122" spans="1:19" s="9" customFormat="1" ht="19.899999999999999" customHeight="1">
      <c r="A122" s="17"/>
      <c r="B122" s="17"/>
      <c r="C122" s="17"/>
      <c r="D122" s="16"/>
      <c r="E122" s="1201"/>
      <c r="F122" s="1201"/>
      <c r="G122" s="54"/>
      <c r="H122" s="54"/>
      <c r="I122" s="54"/>
      <c r="J122" s="278"/>
      <c r="K122" s="18"/>
      <c r="L122" s="50"/>
      <c r="M122" s="17"/>
      <c r="N122" s="146"/>
      <c r="O122" s="19"/>
      <c r="P122" s="16"/>
      <c r="Q122" s="17"/>
      <c r="R122" s="19"/>
      <c r="S122" s="21"/>
    </row>
    <row r="123" spans="1:19" s="9" customFormat="1" ht="19.899999999999999" customHeight="1">
      <c r="A123" s="17"/>
      <c r="B123" s="17"/>
      <c r="C123" s="17"/>
      <c r="D123" s="16"/>
      <c r="E123" s="1201"/>
      <c r="F123" s="1201"/>
      <c r="G123" s="50"/>
      <c r="H123" s="50"/>
      <c r="I123" s="54"/>
      <c r="J123" s="278"/>
      <c r="K123" s="18"/>
      <c r="L123" s="50"/>
      <c r="M123" s="17"/>
      <c r="N123" s="146"/>
      <c r="O123" s="19"/>
      <c r="P123" s="16"/>
      <c r="Q123" s="17"/>
      <c r="R123" s="19"/>
      <c r="S123" s="21"/>
    </row>
    <row r="124" spans="1:19" s="9" customFormat="1" ht="19.899999999999999" customHeight="1">
      <c r="A124" s="17" t="s">
        <v>1398</v>
      </c>
      <c r="B124" s="17"/>
      <c r="C124" s="17">
        <v>2.5</v>
      </c>
      <c r="D124" s="16">
        <f>+D120+1</f>
        <v>95</v>
      </c>
      <c r="E124" s="1244" t="s">
        <v>1304</v>
      </c>
      <c r="F124" s="1245" t="s">
        <v>100</v>
      </c>
      <c r="G124" s="1267" t="s">
        <v>3255</v>
      </c>
      <c r="H124" s="1267">
        <v>1</v>
      </c>
      <c r="I124" s="54">
        <v>7320</v>
      </c>
      <c r="J124" s="278">
        <f>H124*I124</f>
        <v>7320</v>
      </c>
      <c r="K124" s="18"/>
      <c r="L124" s="50" t="s">
        <v>3256</v>
      </c>
      <c r="M124" s="64" t="s">
        <v>3257</v>
      </c>
      <c r="N124" s="146"/>
      <c r="O124" s="19">
        <v>44670</v>
      </c>
      <c r="P124" s="16"/>
      <c r="Q124" s="17"/>
      <c r="R124" s="19">
        <v>44693</v>
      </c>
      <c r="S124" s="21"/>
    </row>
    <row r="125" spans="1:19" s="9" customFormat="1" ht="19.899999999999999" customHeight="1">
      <c r="A125" s="17" t="s">
        <v>1375</v>
      </c>
      <c r="B125" s="17"/>
      <c r="C125" s="17">
        <f>0.008*H125</f>
        <v>6.4000000000000001E-2</v>
      </c>
      <c r="D125" s="16">
        <f>+D124+1</f>
        <v>96</v>
      </c>
      <c r="E125" s="59" t="s">
        <v>178</v>
      </c>
      <c r="F125" s="59" t="s">
        <v>178</v>
      </c>
      <c r="G125" s="146" t="s">
        <v>1801</v>
      </c>
      <c r="H125" s="589">
        <v>8</v>
      </c>
      <c r="I125" s="295">
        <v>32</v>
      </c>
      <c r="J125" s="278">
        <f>H125*I125</f>
        <v>256</v>
      </c>
      <c r="K125" s="90"/>
      <c r="L125" s="50" t="s">
        <v>3258</v>
      </c>
      <c r="M125" s="64" t="s">
        <v>3257</v>
      </c>
      <c r="N125" s="146"/>
      <c r="O125" s="19">
        <v>44670</v>
      </c>
      <c r="P125" s="16"/>
      <c r="Q125" s="17"/>
      <c r="R125" s="19">
        <v>44693</v>
      </c>
      <c r="S125" s="21"/>
    </row>
    <row r="126" spans="1:19" s="9" customFormat="1" ht="19.899999999999999" customHeight="1">
      <c r="A126" s="17" t="s">
        <v>1375</v>
      </c>
      <c r="B126" s="17"/>
      <c r="C126" s="17">
        <f>0.01*H126</f>
        <v>0.08</v>
      </c>
      <c r="D126" s="16">
        <f>+D125+1</f>
        <v>97</v>
      </c>
      <c r="E126" s="59" t="s">
        <v>178</v>
      </c>
      <c r="F126" s="59" t="s">
        <v>178</v>
      </c>
      <c r="G126" s="146" t="s">
        <v>3259</v>
      </c>
      <c r="H126" s="589">
        <v>8</v>
      </c>
      <c r="I126" s="295">
        <v>49</v>
      </c>
      <c r="J126" s="278">
        <f>H126*I126</f>
        <v>392</v>
      </c>
      <c r="K126" s="90"/>
      <c r="L126" s="50" t="s">
        <v>3193</v>
      </c>
      <c r="M126" s="64" t="s">
        <v>3257</v>
      </c>
      <c r="N126" s="146"/>
      <c r="O126" s="19">
        <v>44670</v>
      </c>
      <c r="P126" s="16"/>
      <c r="Q126" s="17"/>
      <c r="R126" s="19">
        <v>44693</v>
      </c>
      <c r="S126" s="21"/>
    </row>
    <row r="127" spans="1:19" s="9" customFormat="1" ht="19.899999999999999" customHeight="1">
      <c r="A127" s="17"/>
      <c r="B127" s="17"/>
      <c r="C127" s="17"/>
      <c r="D127" s="16"/>
      <c r="E127" s="1201"/>
      <c r="F127" s="1201"/>
      <c r="G127" s="50"/>
      <c r="H127" s="50"/>
      <c r="I127" s="54"/>
      <c r="J127" s="278"/>
      <c r="K127" s="18"/>
      <c r="L127" s="50"/>
      <c r="M127" s="17"/>
      <c r="N127" s="146"/>
      <c r="O127" s="19"/>
      <c r="P127" s="16"/>
      <c r="Q127" s="17"/>
      <c r="R127" s="19"/>
      <c r="S127" s="21"/>
    </row>
    <row r="128" spans="1:19" s="9" customFormat="1" ht="19.899999999999999" customHeight="1">
      <c r="A128" s="17" t="s">
        <v>1398</v>
      </c>
      <c r="B128" s="17"/>
      <c r="C128" s="17">
        <f>13*H128</f>
        <v>13</v>
      </c>
      <c r="D128" s="16">
        <f>+D126+1</f>
        <v>98</v>
      </c>
      <c r="E128" s="1244" t="s">
        <v>1304</v>
      </c>
      <c r="F128" s="1245" t="s">
        <v>100</v>
      </c>
      <c r="G128" s="1267" t="s">
        <v>3260</v>
      </c>
      <c r="H128" s="1267">
        <v>1</v>
      </c>
      <c r="I128" s="54">
        <v>37090</v>
      </c>
      <c r="J128" s="278">
        <f>H128*I128</f>
        <v>37090</v>
      </c>
      <c r="K128" s="18"/>
      <c r="L128" s="50" t="s">
        <v>3261</v>
      </c>
      <c r="M128" s="64" t="s">
        <v>3262</v>
      </c>
      <c r="N128" s="146"/>
      <c r="O128" s="19">
        <v>44670</v>
      </c>
      <c r="P128" s="16"/>
      <c r="Q128" s="17"/>
      <c r="R128" s="19">
        <v>44693</v>
      </c>
      <c r="S128" s="21"/>
    </row>
    <row r="129" spans="1:19" s="9" customFormat="1" ht="19.899999999999999" customHeight="1">
      <c r="A129" s="17" t="s">
        <v>1375</v>
      </c>
      <c r="B129" s="17"/>
      <c r="C129" s="17">
        <f>0.005*H129</f>
        <v>0.05</v>
      </c>
      <c r="D129" s="16">
        <f>+D128+1</f>
        <v>99</v>
      </c>
      <c r="E129" s="59" t="s">
        <v>178</v>
      </c>
      <c r="F129" s="59" t="s">
        <v>178</v>
      </c>
      <c r="G129" s="433" t="s">
        <v>1309</v>
      </c>
      <c r="H129" s="1039">
        <v>10</v>
      </c>
      <c r="I129" s="1039">
        <v>79</v>
      </c>
      <c r="J129" s="278">
        <f>H129*I129</f>
        <v>790</v>
      </c>
      <c r="K129" s="18"/>
      <c r="L129" s="50" t="s">
        <v>3263</v>
      </c>
      <c r="M129" s="64" t="s">
        <v>3262</v>
      </c>
      <c r="N129" s="146"/>
      <c r="O129" s="19">
        <v>44670</v>
      </c>
      <c r="P129" s="16"/>
      <c r="Q129" s="17"/>
      <c r="R129" s="19">
        <v>44693</v>
      </c>
      <c r="S129" s="21"/>
    </row>
    <row r="130" spans="1:19" s="9" customFormat="1" ht="19.899999999999999" customHeight="1">
      <c r="A130" s="17" t="s">
        <v>1375</v>
      </c>
      <c r="B130" s="17"/>
      <c r="C130" s="17">
        <f>0.01*H130</f>
        <v>0.24</v>
      </c>
      <c r="D130" s="16">
        <f>+D129+1</f>
        <v>100</v>
      </c>
      <c r="E130" s="59" t="s">
        <v>178</v>
      </c>
      <c r="F130" s="59" t="s">
        <v>178</v>
      </c>
      <c r="G130" s="433" t="s">
        <v>3264</v>
      </c>
      <c r="H130" s="1039">
        <v>24</v>
      </c>
      <c r="I130" s="1039">
        <v>56</v>
      </c>
      <c r="J130" s="278">
        <f>H130*I130</f>
        <v>1344</v>
      </c>
      <c r="K130" s="18"/>
      <c r="L130" s="50" t="s">
        <v>3265</v>
      </c>
      <c r="M130" s="17" t="s">
        <v>3266</v>
      </c>
      <c r="N130" s="146"/>
      <c r="O130" s="19">
        <v>44670</v>
      </c>
      <c r="P130" s="16"/>
      <c r="Q130" s="17"/>
      <c r="R130" s="19">
        <v>44693</v>
      </c>
      <c r="S130" s="21"/>
    </row>
    <row r="131" spans="1:19" s="9" customFormat="1" ht="19.899999999999999" customHeight="1">
      <c r="A131" s="17" t="s">
        <v>1375</v>
      </c>
      <c r="B131" s="17"/>
      <c r="C131" s="17">
        <f>0.01*H131</f>
        <v>0.24</v>
      </c>
      <c r="D131" s="16">
        <f>+D130+1</f>
        <v>101</v>
      </c>
      <c r="E131" s="59" t="s">
        <v>178</v>
      </c>
      <c r="F131" s="59" t="s">
        <v>178</v>
      </c>
      <c r="G131" s="433" t="s">
        <v>3259</v>
      </c>
      <c r="H131" s="1039">
        <v>24</v>
      </c>
      <c r="I131" s="1039">
        <v>49</v>
      </c>
      <c r="J131" s="278">
        <f>H131*I131</f>
        <v>1176</v>
      </c>
      <c r="K131" s="18"/>
      <c r="L131" s="50" t="s">
        <v>3193</v>
      </c>
      <c r="M131" s="17" t="s">
        <v>3266</v>
      </c>
      <c r="N131" s="146"/>
      <c r="O131" s="19">
        <v>44670</v>
      </c>
      <c r="P131" s="16"/>
      <c r="Q131" s="17"/>
      <c r="R131" s="19">
        <v>44693</v>
      </c>
      <c r="S131" s="21"/>
    </row>
    <row r="132" spans="1:19" s="9" customFormat="1" ht="19.899999999999999" customHeight="1">
      <c r="A132" s="17" t="s">
        <v>1398</v>
      </c>
      <c r="B132" s="17"/>
      <c r="C132" s="17">
        <f>0.086*H132</f>
        <v>0.25800000000000001</v>
      </c>
      <c r="D132" s="16">
        <f>+D131+1</f>
        <v>102</v>
      </c>
      <c r="E132" s="1201" t="s">
        <v>100</v>
      </c>
      <c r="F132" s="1201" t="s">
        <v>100</v>
      </c>
      <c r="G132" s="433" t="s">
        <v>3184</v>
      </c>
      <c r="H132" s="1039">
        <v>3</v>
      </c>
      <c r="I132" s="1039">
        <v>3159</v>
      </c>
      <c r="J132" s="278">
        <f>H132*I132</f>
        <v>9477</v>
      </c>
      <c r="K132" s="18"/>
      <c r="L132" s="50" t="s">
        <v>3185</v>
      </c>
      <c r="M132" s="64" t="s">
        <v>3262</v>
      </c>
      <c r="N132" s="146"/>
      <c r="O132" s="19">
        <v>44670</v>
      </c>
      <c r="P132" s="16"/>
      <c r="Q132" s="17"/>
      <c r="R132" s="19">
        <v>44693</v>
      </c>
      <c r="S132" s="21"/>
    </row>
    <row r="133" spans="1:19" s="9" customFormat="1" ht="19.899999999999999" customHeight="1">
      <c r="A133" s="17"/>
      <c r="B133" s="17"/>
      <c r="C133" s="17"/>
      <c r="D133" s="16"/>
      <c r="E133" s="1201"/>
      <c r="F133" s="1201"/>
      <c r="G133" s="50"/>
      <c r="H133" s="50"/>
      <c r="I133" s="54"/>
      <c r="J133" s="278"/>
      <c r="K133" s="18"/>
      <c r="L133" s="50"/>
      <c r="M133" s="17"/>
      <c r="N133" s="146"/>
      <c r="O133" s="19"/>
      <c r="P133" s="16"/>
      <c r="Q133" s="17"/>
      <c r="R133" s="19"/>
      <c r="S133" s="21"/>
    </row>
    <row r="134" spans="1:19" s="9" customFormat="1" ht="19.899999999999999" customHeight="1">
      <c r="A134" s="17" t="s">
        <v>1398</v>
      </c>
      <c r="B134" s="17"/>
      <c r="C134" s="17">
        <f>1.8*H134</f>
        <v>7.2</v>
      </c>
      <c r="D134" s="16">
        <f>+D132+1</f>
        <v>103</v>
      </c>
      <c r="E134" s="1244" t="s">
        <v>1304</v>
      </c>
      <c r="F134" s="1245" t="s">
        <v>100</v>
      </c>
      <c r="G134" s="1268" t="s">
        <v>3267</v>
      </c>
      <c r="H134" s="1268">
        <v>4</v>
      </c>
      <c r="I134" s="54">
        <v>5570</v>
      </c>
      <c r="J134" s="278">
        <f>H134*I134</f>
        <v>22280</v>
      </c>
      <c r="K134" s="18"/>
      <c r="L134" s="50" t="s">
        <v>3268</v>
      </c>
      <c r="M134" s="93" t="s">
        <v>3269</v>
      </c>
      <c r="N134" s="146"/>
      <c r="O134" s="19">
        <v>44670</v>
      </c>
      <c r="P134" s="16"/>
      <c r="Q134" s="17"/>
      <c r="R134" s="19">
        <v>44693</v>
      </c>
      <c r="S134" s="21"/>
    </row>
    <row r="135" spans="1:19" s="9" customFormat="1" ht="19.899999999999999" customHeight="1">
      <c r="A135" s="17" t="s">
        <v>1375</v>
      </c>
      <c r="B135" s="17"/>
      <c r="C135" s="17">
        <f>0.008*H135</f>
        <v>6.4000000000000001E-2</v>
      </c>
      <c r="D135" s="16">
        <f>+D132+1</f>
        <v>103</v>
      </c>
      <c r="E135" s="59" t="s">
        <v>178</v>
      </c>
      <c r="F135" s="59" t="s">
        <v>178</v>
      </c>
      <c r="G135" s="146" t="s">
        <v>235</v>
      </c>
      <c r="H135" s="589">
        <v>8</v>
      </c>
      <c r="I135" s="295">
        <v>32</v>
      </c>
      <c r="J135" s="278">
        <f>H135*I135</f>
        <v>256</v>
      </c>
      <c r="K135" s="90"/>
      <c r="L135" s="50" t="s">
        <v>3270</v>
      </c>
      <c r="M135" s="93" t="s">
        <v>3269</v>
      </c>
      <c r="N135" s="146"/>
      <c r="O135" s="19">
        <v>44670</v>
      </c>
      <c r="P135" s="16"/>
      <c r="Q135" s="17"/>
      <c r="R135" s="19">
        <v>44693</v>
      </c>
      <c r="S135" s="21"/>
    </row>
    <row r="136" spans="1:19" s="9" customFormat="1" ht="19.899999999999999" customHeight="1">
      <c r="A136" s="17" t="s">
        <v>1375</v>
      </c>
      <c r="B136" s="17"/>
      <c r="C136" s="17">
        <f>0.008*H136</f>
        <v>0.128</v>
      </c>
      <c r="D136" s="16">
        <f>+D135+1</f>
        <v>104</v>
      </c>
      <c r="E136" s="59" t="s">
        <v>178</v>
      </c>
      <c r="F136" s="59" t="s">
        <v>178</v>
      </c>
      <c r="G136" s="146" t="s">
        <v>3189</v>
      </c>
      <c r="H136" s="589">
        <v>16</v>
      </c>
      <c r="I136" s="295">
        <v>32</v>
      </c>
      <c r="J136" s="278">
        <f>H136*I136</f>
        <v>512</v>
      </c>
      <c r="K136" s="90"/>
      <c r="L136" s="50" t="s">
        <v>3271</v>
      </c>
      <c r="M136" s="93" t="s">
        <v>3269</v>
      </c>
      <c r="N136" s="146"/>
      <c r="O136" s="19">
        <v>44670</v>
      </c>
      <c r="P136" s="16"/>
      <c r="Q136" s="17"/>
      <c r="R136" s="19">
        <v>44693</v>
      </c>
      <c r="S136" s="21"/>
    </row>
    <row r="137" spans="1:19" s="9" customFormat="1" ht="19.899999999999999" customHeight="1">
      <c r="A137" s="17" t="s">
        <v>1375</v>
      </c>
      <c r="B137" s="17"/>
      <c r="C137" s="17">
        <f>0.01*H137</f>
        <v>0.02</v>
      </c>
      <c r="D137" s="16">
        <f>+D136+1</f>
        <v>105</v>
      </c>
      <c r="E137" s="59" t="s">
        <v>178</v>
      </c>
      <c r="F137" s="59" t="s">
        <v>178</v>
      </c>
      <c r="G137" s="146" t="s">
        <v>3272</v>
      </c>
      <c r="H137" s="589">
        <v>2</v>
      </c>
      <c r="I137" s="295">
        <v>49</v>
      </c>
      <c r="J137" s="278">
        <f>H137*I137</f>
        <v>98</v>
      </c>
      <c r="K137" s="90"/>
      <c r="L137" s="50" t="s">
        <v>3193</v>
      </c>
      <c r="M137" s="17"/>
      <c r="N137" s="146"/>
      <c r="O137" s="19">
        <v>44670</v>
      </c>
      <c r="P137" s="16"/>
      <c r="Q137" s="17"/>
      <c r="R137" s="19">
        <v>44693</v>
      </c>
      <c r="S137" s="21"/>
    </row>
    <row r="138" spans="1:19" s="9" customFormat="1" ht="19.899999999999999" customHeight="1">
      <c r="A138" s="17"/>
      <c r="B138" s="17"/>
      <c r="C138" s="17"/>
      <c r="D138" s="16"/>
      <c r="E138" s="59"/>
      <c r="F138" s="59"/>
      <c r="G138" s="146"/>
      <c r="H138" s="589"/>
      <c r="I138" s="295"/>
      <c r="J138" s="278"/>
      <c r="K138" s="18"/>
      <c r="L138" s="50"/>
      <c r="M138" s="17"/>
      <c r="N138" s="146"/>
      <c r="O138" s="19"/>
      <c r="P138" s="16"/>
      <c r="Q138" s="17"/>
      <c r="R138" s="19"/>
      <c r="S138" s="21"/>
    </row>
    <row r="139" spans="1:19" s="75" customFormat="1" ht="19.899999999999999" customHeight="1">
      <c r="A139" s="17"/>
      <c r="B139" s="17"/>
      <c r="C139" s="17"/>
      <c r="D139" s="16"/>
      <c r="E139" s="1265"/>
      <c r="F139" s="1265"/>
      <c r="G139" s="1266"/>
      <c r="H139" s="589"/>
      <c r="I139" s="295"/>
      <c r="J139" s="278"/>
      <c r="K139" s="90"/>
      <c r="L139" s="50"/>
      <c r="M139" s="17"/>
      <c r="N139" s="92"/>
      <c r="O139" s="19"/>
      <c r="P139" s="16"/>
      <c r="Q139" s="17"/>
      <c r="R139" s="19"/>
      <c r="S139" s="74"/>
    </row>
    <row r="140" spans="1:19" s="9" customFormat="1" ht="19.899999999999999" customHeight="1">
      <c r="A140" s="17"/>
      <c r="B140" s="17"/>
      <c r="C140" s="17"/>
      <c r="D140" s="16"/>
      <c r="E140" s="59"/>
      <c r="F140" s="59"/>
      <c r="G140" s="146"/>
      <c r="H140" s="589"/>
      <c r="I140" s="295"/>
      <c r="J140" s="278"/>
      <c r="K140" s="18"/>
      <c r="L140" s="50"/>
      <c r="M140" s="50"/>
      <c r="N140" s="146"/>
      <c r="O140" s="19"/>
      <c r="P140" s="16"/>
      <c r="Q140" s="17"/>
      <c r="R140" s="19"/>
      <c r="S140" s="21"/>
    </row>
    <row r="141" spans="1:19" s="9" customFormat="1" ht="19.899999999999999" customHeight="1">
      <c r="A141" s="17" t="s">
        <v>1375</v>
      </c>
      <c r="B141" s="17"/>
      <c r="C141" s="17">
        <f>0.01*H141</f>
        <v>0.25</v>
      </c>
      <c r="D141" s="16">
        <f>+D137+1</f>
        <v>106</v>
      </c>
      <c r="E141" s="59" t="s">
        <v>178</v>
      </c>
      <c r="F141" s="59" t="s">
        <v>178</v>
      </c>
      <c r="G141" s="146" t="s">
        <v>3259</v>
      </c>
      <c r="H141" s="589">
        <v>25</v>
      </c>
      <c r="I141" s="295">
        <v>49</v>
      </c>
      <c r="J141" s="278">
        <f>H141*I141</f>
        <v>1225</v>
      </c>
      <c r="K141" s="90"/>
      <c r="L141" s="50" t="s">
        <v>3193</v>
      </c>
      <c r="M141" s="146" t="s">
        <v>3273</v>
      </c>
      <c r="N141" s="146"/>
      <c r="O141" s="19">
        <v>44670</v>
      </c>
      <c r="P141" s="16"/>
      <c r="Q141" s="17"/>
      <c r="R141" s="19">
        <v>44693</v>
      </c>
      <c r="S141" s="21"/>
    </row>
    <row r="142" spans="1:19" s="9" customFormat="1" ht="19.899999999999999" customHeight="1">
      <c r="A142" s="17" t="s">
        <v>1375</v>
      </c>
      <c r="B142" s="17"/>
      <c r="C142" s="17">
        <f>0.008*H142</f>
        <v>0.2</v>
      </c>
      <c r="D142" s="16">
        <f>+D141+1</f>
        <v>107</v>
      </c>
      <c r="E142" s="59" t="s">
        <v>178</v>
      </c>
      <c r="F142" s="59" t="s">
        <v>178</v>
      </c>
      <c r="G142" s="146" t="s">
        <v>233</v>
      </c>
      <c r="H142" s="589">
        <v>25</v>
      </c>
      <c r="I142" s="295">
        <v>32</v>
      </c>
      <c r="J142" s="278">
        <f>H142*I142</f>
        <v>800</v>
      </c>
      <c r="K142" s="90"/>
      <c r="L142" s="50" t="s">
        <v>3274</v>
      </c>
      <c r="M142" s="146" t="s">
        <v>3273</v>
      </c>
      <c r="N142" s="146"/>
      <c r="O142" s="19">
        <v>44670</v>
      </c>
      <c r="P142" s="16"/>
      <c r="Q142" s="17"/>
      <c r="R142" s="19">
        <v>44693</v>
      </c>
      <c r="S142" s="21"/>
    </row>
    <row r="143" spans="1:19" s="9" customFormat="1" ht="19.899999999999999" customHeight="1">
      <c r="A143" s="17"/>
      <c r="B143" s="17"/>
      <c r="C143" s="17"/>
      <c r="D143" s="16"/>
      <c r="E143" s="59"/>
      <c r="F143" s="59"/>
      <c r="G143" s="1269"/>
      <c r="H143" s="589"/>
      <c r="I143" s="295"/>
      <c r="J143" s="278"/>
      <c r="K143" s="90"/>
      <c r="L143" s="778"/>
      <c r="M143" s="146"/>
      <c r="N143" s="146"/>
      <c r="O143" s="19"/>
      <c r="P143" s="16"/>
      <c r="Q143" s="17"/>
      <c r="R143" s="19"/>
      <c r="S143" s="21"/>
    </row>
    <row r="144" spans="1:19" s="9" customFormat="1" ht="19.899999999999999" customHeight="1">
      <c r="A144" s="17" t="s">
        <v>1380</v>
      </c>
      <c r="B144" s="17">
        <v>0.2</v>
      </c>
      <c r="C144" s="17">
        <f>+B144*H144</f>
        <v>0.2</v>
      </c>
      <c r="D144" s="16">
        <f>+D142+1</f>
        <v>108</v>
      </c>
      <c r="E144" s="276" t="s">
        <v>2087</v>
      </c>
      <c r="F144" s="465" t="s">
        <v>1361</v>
      </c>
      <c r="G144" s="1189" t="s">
        <v>3275</v>
      </c>
      <c r="H144" s="54">
        <v>1</v>
      </c>
      <c r="I144" s="53">
        <v>3720</v>
      </c>
      <c r="J144" s="53">
        <f>H144*I144</f>
        <v>3720</v>
      </c>
      <c r="K144" s="18"/>
      <c r="L144" s="1269" t="s">
        <v>3276</v>
      </c>
      <c r="M144" s="146" t="s">
        <v>3277</v>
      </c>
      <c r="N144" s="146"/>
      <c r="O144" s="19">
        <v>44670</v>
      </c>
      <c r="P144" s="16"/>
      <c r="Q144" s="56">
        <v>44693</v>
      </c>
      <c r="R144" s="19"/>
      <c r="S144" s="21">
        <v>44691</v>
      </c>
    </row>
    <row r="145" spans="1:19" s="9" customFormat="1" ht="19.899999999999999" customHeight="1">
      <c r="A145" s="17" t="s">
        <v>1375</v>
      </c>
      <c r="B145" s="17"/>
      <c r="C145" s="17"/>
      <c r="D145" s="16"/>
      <c r="E145" s="59" t="s">
        <v>178</v>
      </c>
      <c r="F145" s="59" t="s">
        <v>178</v>
      </c>
      <c r="G145" s="1189" t="s">
        <v>3278</v>
      </c>
      <c r="H145" s="54">
        <v>3</v>
      </c>
      <c r="I145" s="53">
        <v>120</v>
      </c>
      <c r="J145" s="53">
        <f>H145*I145</f>
        <v>360</v>
      </c>
      <c r="K145" s="18"/>
      <c r="L145" s="1269" t="s">
        <v>2984</v>
      </c>
      <c r="M145" s="146" t="s">
        <v>3277</v>
      </c>
      <c r="N145" s="146"/>
      <c r="O145" s="19">
        <v>44670</v>
      </c>
      <c r="P145" s="16"/>
      <c r="Q145" s="17"/>
      <c r="R145" s="19">
        <v>44693</v>
      </c>
      <c r="S145" s="21"/>
    </row>
    <row r="146" spans="1:19" s="9" customFormat="1" ht="19.899999999999999" customHeight="1">
      <c r="A146" s="17" t="s">
        <v>1375</v>
      </c>
      <c r="B146" s="17"/>
      <c r="C146" s="17">
        <f>0.025*H146</f>
        <v>2.5000000000000001E-2</v>
      </c>
      <c r="D146" s="16">
        <f>+D144+1</f>
        <v>109</v>
      </c>
      <c r="E146" s="59" t="s">
        <v>178</v>
      </c>
      <c r="F146" s="59" t="s">
        <v>178</v>
      </c>
      <c r="G146" s="284" t="s">
        <v>3279</v>
      </c>
      <c r="H146" s="284">
        <v>1</v>
      </c>
      <c r="I146" s="278">
        <v>860</v>
      </c>
      <c r="J146" s="278">
        <f t="shared" ref="J146:J153" si="10">H146*I146</f>
        <v>860</v>
      </c>
      <c r="K146" s="286"/>
      <c r="L146" s="54" t="s">
        <v>3280</v>
      </c>
      <c r="M146" s="146" t="s">
        <v>3277</v>
      </c>
      <c r="N146" s="146"/>
      <c r="O146" s="19">
        <v>44670</v>
      </c>
      <c r="P146" s="16"/>
      <c r="Q146" s="17"/>
      <c r="R146" s="19">
        <v>44693</v>
      </c>
      <c r="S146" s="21"/>
    </row>
    <row r="147" spans="1:19" s="9" customFormat="1" ht="19.899999999999999" customHeight="1">
      <c r="A147" s="17" t="s">
        <v>1398</v>
      </c>
      <c r="B147" s="17"/>
      <c r="C147" s="17">
        <f>0.185*H147</f>
        <v>0.185</v>
      </c>
      <c r="D147" s="16">
        <f>+D146+1</f>
        <v>110</v>
      </c>
      <c r="E147" s="1201" t="s">
        <v>100</v>
      </c>
      <c r="F147" s="1201" t="s">
        <v>100</v>
      </c>
      <c r="G147" s="54" t="s">
        <v>3281</v>
      </c>
      <c r="H147" s="54">
        <v>1</v>
      </c>
      <c r="I147" s="54">
        <v>2290</v>
      </c>
      <c r="J147" s="278">
        <f t="shared" si="10"/>
        <v>2290</v>
      </c>
      <c r="K147" s="18"/>
      <c r="L147" s="50" t="s">
        <v>3282</v>
      </c>
      <c r="M147" s="146" t="s">
        <v>3277</v>
      </c>
      <c r="N147" s="146"/>
      <c r="O147" s="19">
        <v>44670</v>
      </c>
      <c r="P147" s="16"/>
      <c r="Q147" s="17"/>
      <c r="R147" s="19">
        <v>44693</v>
      </c>
      <c r="S147" s="21"/>
    </row>
    <row r="148" spans="1:19" s="9" customFormat="1" ht="19.899999999999999" customHeight="1">
      <c r="A148" s="17" t="s">
        <v>3283</v>
      </c>
      <c r="B148" s="17">
        <v>1.4999999999999999E-2</v>
      </c>
      <c r="C148" s="17">
        <f>+B148*H148</f>
        <v>1.4999999999999999E-2</v>
      </c>
      <c r="D148" s="16">
        <f>+D147+1</f>
        <v>111</v>
      </c>
      <c r="E148" s="276" t="s">
        <v>2087</v>
      </c>
      <c r="F148" s="465" t="s">
        <v>1361</v>
      </c>
      <c r="G148" s="1189" t="s">
        <v>3284</v>
      </c>
      <c r="H148" s="54">
        <v>1</v>
      </c>
      <c r="I148" s="53">
        <v>170</v>
      </c>
      <c r="J148" s="53">
        <f t="shared" si="10"/>
        <v>170</v>
      </c>
      <c r="K148" s="18"/>
      <c r="L148" s="1269" t="s">
        <v>3285</v>
      </c>
      <c r="M148" s="146" t="s">
        <v>3277</v>
      </c>
      <c r="N148" s="146"/>
      <c r="O148" s="19">
        <v>44670</v>
      </c>
      <c r="P148" s="16"/>
      <c r="Q148" s="56">
        <v>44693</v>
      </c>
      <c r="R148" s="19"/>
      <c r="S148" s="21">
        <v>44691</v>
      </c>
    </row>
    <row r="149" spans="1:19" s="9" customFormat="1" ht="19.899999999999999" customHeight="1">
      <c r="A149" s="17" t="s">
        <v>1375</v>
      </c>
      <c r="B149" s="17"/>
      <c r="C149" s="17">
        <v>0.04</v>
      </c>
      <c r="D149" s="16">
        <f t="shared" ref="D149:D155" si="11">+D148+1</f>
        <v>112</v>
      </c>
      <c r="E149" s="276" t="s">
        <v>1958</v>
      </c>
      <c r="F149" s="59" t="s">
        <v>178</v>
      </c>
      <c r="G149" s="1189" t="s">
        <v>3286</v>
      </c>
      <c r="H149" s="54">
        <v>1</v>
      </c>
      <c r="I149" s="53">
        <v>779</v>
      </c>
      <c r="J149" s="53">
        <f t="shared" si="10"/>
        <v>779</v>
      </c>
      <c r="K149" s="18"/>
      <c r="L149" s="1269" t="s">
        <v>3287</v>
      </c>
      <c r="M149" s="146" t="s">
        <v>3277</v>
      </c>
      <c r="N149" s="146"/>
      <c r="O149" s="19">
        <v>44670</v>
      </c>
      <c r="P149" s="16"/>
      <c r="Q149" s="17"/>
      <c r="R149" s="19">
        <v>44693</v>
      </c>
      <c r="S149" s="21"/>
    </row>
    <row r="150" spans="1:19" s="9" customFormat="1" ht="19.899999999999999" customHeight="1">
      <c r="A150" s="17" t="s">
        <v>1375</v>
      </c>
      <c r="B150" s="17"/>
      <c r="C150" s="17">
        <f>0.008*H150</f>
        <v>0</v>
      </c>
      <c r="D150" s="16">
        <f t="shared" si="11"/>
        <v>113</v>
      </c>
      <c r="E150" s="877" t="s">
        <v>178</v>
      </c>
      <c r="F150" s="877" t="s">
        <v>178</v>
      </c>
      <c r="G150" s="1270" t="s">
        <v>3288</v>
      </c>
      <c r="H150" s="1270"/>
      <c r="I150" s="881">
        <v>75</v>
      </c>
      <c r="J150" s="881">
        <f t="shared" si="10"/>
        <v>0</v>
      </c>
      <c r="K150" s="278"/>
      <c r="L150" s="910" t="s">
        <v>3289</v>
      </c>
      <c r="M150" s="146" t="s">
        <v>3277</v>
      </c>
      <c r="N150" s="146"/>
      <c r="O150" s="19"/>
      <c r="P150" s="16"/>
      <c r="Q150" s="17"/>
      <c r="R150" s="19"/>
      <c r="S150" s="21"/>
    </row>
    <row r="151" spans="1:19" s="9" customFormat="1" ht="19.899999999999999" customHeight="1">
      <c r="A151" s="17" t="s">
        <v>1375</v>
      </c>
      <c r="B151" s="17"/>
      <c r="C151" s="17">
        <f>0.01*H151</f>
        <v>0.02</v>
      </c>
      <c r="D151" s="16">
        <f t="shared" si="11"/>
        <v>114</v>
      </c>
      <c r="E151" s="59" t="s">
        <v>178</v>
      </c>
      <c r="F151" s="59" t="s">
        <v>178</v>
      </c>
      <c r="G151" s="284" t="s">
        <v>3290</v>
      </c>
      <c r="H151" s="284">
        <v>2</v>
      </c>
      <c r="I151" s="278">
        <v>212</v>
      </c>
      <c r="J151" s="278">
        <f t="shared" si="10"/>
        <v>424</v>
      </c>
      <c r="K151" s="278"/>
      <c r="L151" s="54" t="s">
        <v>3291</v>
      </c>
      <c r="M151" s="146" t="s">
        <v>3277</v>
      </c>
      <c r="N151" s="146"/>
      <c r="O151" s="19">
        <v>44670</v>
      </c>
      <c r="P151" s="16"/>
      <c r="Q151" s="17"/>
      <c r="R151" s="19">
        <v>44693</v>
      </c>
      <c r="S151" s="21"/>
    </row>
    <row r="152" spans="1:19" s="9" customFormat="1" ht="19.899999999999999" customHeight="1">
      <c r="A152" s="17" t="s">
        <v>1375</v>
      </c>
      <c r="B152" s="17"/>
      <c r="C152" s="17">
        <f>0.01*H152</f>
        <v>0.02</v>
      </c>
      <c r="D152" s="16">
        <f t="shared" si="11"/>
        <v>115</v>
      </c>
      <c r="E152" s="59" t="s">
        <v>178</v>
      </c>
      <c r="F152" s="59" t="s">
        <v>178</v>
      </c>
      <c r="G152" s="146" t="s">
        <v>3192</v>
      </c>
      <c r="H152" s="1046">
        <v>2</v>
      </c>
      <c r="I152" s="295">
        <v>49</v>
      </c>
      <c r="J152" s="278">
        <f t="shared" si="10"/>
        <v>98</v>
      </c>
      <c r="K152" s="90"/>
      <c r="L152" s="50" t="s">
        <v>3193</v>
      </c>
      <c r="M152" s="146" t="s">
        <v>3277</v>
      </c>
      <c r="N152" s="146"/>
      <c r="O152" s="19">
        <v>44670</v>
      </c>
      <c r="P152" s="16"/>
      <c r="Q152" s="17"/>
      <c r="R152" s="19">
        <v>44693</v>
      </c>
      <c r="S152" s="21"/>
    </row>
    <row r="153" spans="1:19" s="9" customFormat="1" ht="19.899999999999999" customHeight="1">
      <c r="A153" s="17" t="s">
        <v>1375</v>
      </c>
      <c r="B153" s="17"/>
      <c r="C153" s="17">
        <f>0.005*H153</f>
        <v>0.01</v>
      </c>
      <c r="D153" s="16">
        <f t="shared" si="11"/>
        <v>116</v>
      </c>
      <c r="E153" s="1201" t="s">
        <v>100</v>
      </c>
      <c r="F153" s="1201" t="s">
        <v>100</v>
      </c>
      <c r="G153" s="54" t="s">
        <v>3292</v>
      </c>
      <c r="H153" s="54">
        <v>2</v>
      </c>
      <c r="I153" s="54">
        <v>76</v>
      </c>
      <c r="J153" s="278">
        <f t="shared" si="10"/>
        <v>152</v>
      </c>
      <c r="K153" s="18"/>
      <c r="L153" s="50" t="s">
        <v>1809</v>
      </c>
      <c r="M153" s="146" t="s">
        <v>3277</v>
      </c>
      <c r="N153" s="146"/>
      <c r="O153" s="19">
        <v>44670</v>
      </c>
      <c r="P153" s="16"/>
      <c r="Q153" s="17"/>
      <c r="R153" s="19">
        <v>44693</v>
      </c>
      <c r="S153" s="21"/>
    </row>
    <row r="154" spans="1:19" s="9" customFormat="1" ht="19.899999999999999" customHeight="1">
      <c r="A154" s="17" t="s">
        <v>3283</v>
      </c>
      <c r="B154" s="17">
        <v>0.76</v>
      </c>
      <c r="C154" s="17">
        <f>+B154*H154</f>
        <v>0.76</v>
      </c>
      <c r="D154" s="16">
        <f t="shared" si="11"/>
        <v>117</v>
      </c>
      <c r="E154" s="276" t="s">
        <v>2087</v>
      </c>
      <c r="F154" s="465" t="s">
        <v>1361</v>
      </c>
      <c r="G154" s="1189" t="s">
        <v>3293</v>
      </c>
      <c r="H154" s="54">
        <v>1</v>
      </c>
      <c r="I154" s="53">
        <v>2660</v>
      </c>
      <c r="J154" s="53">
        <f>H154*I154</f>
        <v>2660</v>
      </c>
      <c r="K154" s="18"/>
      <c r="L154" s="1269" t="s">
        <v>3294</v>
      </c>
      <c r="M154" s="146" t="s">
        <v>3277</v>
      </c>
      <c r="N154" s="146"/>
      <c r="O154" s="19">
        <v>44670</v>
      </c>
      <c r="P154" s="16"/>
      <c r="Q154" s="56">
        <v>44693</v>
      </c>
      <c r="R154" s="19"/>
      <c r="S154" s="21">
        <v>44691</v>
      </c>
    </row>
    <row r="155" spans="1:19" s="9" customFormat="1" ht="19.899999999999999" customHeight="1">
      <c r="A155" s="17" t="s">
        <v>3283</v>
      </c>
      <c r="B155" s="17">
        <v>0.08</v>
      </c>
      <c r="C155" s="17">
        <f>+B155*H155</f>
        <v>0.08</v>
      </c>
      <c r="D155" s="16">
        <f t="shared" si="11"/>
        <v>118</v>
      </c>
      <c r="E155" s="276" t="s">
        <v>2087</v>
      </c>
      <c r="F155" s="465" t="s">
        <v>1361</v>
      </c>
      <c r="G155" s="1189" t="s">
        <v>3295</v>
      </c>
      <c r="H155" s="54">
        <v>1</v>
      </c>
      <c r="I155" s="53">
        <v>420</v>
      </c>
      <c r="J155" s="53">
        <f>H155*I155</f>
        <v>420</v>
      </c>
      <c r="K155" s="18"/>
      <c r="L155" s="1269" t="s">
        <v>3296</v>
      </c>
      <c r="M155" s="146" t="s">
        <v>3277</v>
      </c>
      <c r="N155" s="146"/>
      <c r="O155" s="19">
        <v>44670</v>
      </c>
      <c r="P155" s="16"/>
      <c r="Q155" s="56">
        <v>44693</v>
      </c>
      <c r="R155" s="19"/>
      <c r="S155" s="21">
        <v>44691</v>
      </c>
    </row>
    <row r="156" spans="1:19" s="9" customFormat="1" ht="19.899999999999999" customHeight="1">
      <c r="A156" s="17"/>
      <c r="B156" s="17"/>
      <c r="C156" s="17"/>
      <c r="D156" s="16"/>
      <c r="E156" s="59"/>
      <c r="F156" s="59"/>
      <c r="G156" s="1269"/>
      <c r="H156" s="589"/>
      <c r="I156" s="295"/>
      <c r="J156" s="278"/>
      <c r="K156" s="90"/>
      <c r="L156" s="778"/>
      <c r="M156" s="146"/>
      <c r="N156" s="146"/>
      <c r="O156" s="19"/>
      <c r="P156" s="16"/>
      <c r="Q156" s="17"/>
      <c r="R156" s="19"/>
      <c r="S156" s="21"/>
    </row>
    <row r="157" spans="1:19" s="9" customFormat="1" ht="19.899999999999999" customHeight="1">
      <c r="A157" s="17"/>
      <c r="B157" s="17"/>
      <c r="C157" s="17"/>
      <c r="D157" s="16"/>
      <c r="E157" s="1271"/>
      <c r="F157" s="1271"/>
      <c r="G157" s="1272"/>
      <c r="H157" s="1273"/>
      <c r="I157" s="1272"/>
      <c r="J157" s="1274"/>
      <c r="K157" s="1275"/>
      <c r="L157" s="1272"/>
      <c r="M157" s="146"/>
      <c r="N157" s="146"/>
      <c r="O157" s="19"/>
      <c r="P157" s="16"/>
      <c r="Q157" s="17"/>
      <c r="R157" s="19"/>
      <c r="S157" s="21"/>
    </row>
    <row r="158" spans="1:19" s="9" customFormat="1" ht="19.899999999999999" customHeight="1">
      <c r="A158" s="17"/>
      <c r="B158" s="17"/>
      <c r="C158" s="17"/>
      <c r="D158" s="16"/>
      <c r="E158" s="1201"/>
      <c r="F158" s="1201"/>
      <c r="G158" s="54"/>
      <c r="H158" s="54"/>
      <c r="I158" s="54"/>
      <c r="J158" s="278"/>
      <c r="K158" s="18"/>
      <c r="L158" s="50"/>
      <c r="M158" s="93"/>
      <c r="N158" s="146"/>
      <c r="O158" s="19"/>
      <c r="P158" s="16"/>
      <c r="Q158" s="17"/>
      <c r="R158" s="19"/>
      <c r="S158" s="21"/>
    </row>
    <row r="159" spans="1:19" s="9" customFormat="1" ht="19.899999999999999" customHeight="1">
      <c r="A159" s="17" t="s">
        <v>1398</v>
      </c>
      <c r="B159" s="17"/>
      <c r="C159" s="17">
        <f>0.185*H159</f>
        <v>0.185</v>
      </c>
      <c r="D159" s="16">
        <f>+D155+1</f>
        <v>119</v>
      </c>
      <c r="E159" s="1244" t="s">
        <v>1304</v>
      </c>
      <c r="F159" s="1245" t="s">
        <v>100</v>
      </c>
      <c r="G159" s="1276" t="s">
        <v>3297</v>
      </c>
      <c r="H159" s="1277">
        <v>1</v>
      </c>
      <c r="I159" s="54">
        <v>3050</v>
      </c>
      <c r="J159" s="278">
        <f>H159*I159</f>
        <v>3050</v>
      </c>
      <c r="K159" s="1278"/>
      <c r="L159" s="50" t="s">
        <v>3298</v>
      </c>
      <c r="M159" s="93" t="s">
        <v>3299</v>
      </c>
      <c r="N159" s="146"/>
      <c r="O159" s="19">
        <v>44670</v>
      </c>
      <c r="P159" s="16"/>
      <c r="Q159" s="17"/>
      <c r="R159" s="19">
        <v>44693</v>
      </c>
      <c r="S159" s="21"/>
    </row>
    <row r="160" spans="1:19" s="9" customFormat="1" ht="19.899999999999999" customHeight="1">
      <c r="A160" s="18" t="s">
        <v>1375</v>
      </c>
      <c r="B160" s="17"/>
      <c r="C160" s="17">
        <f>0.01*H160</f>
        <v>0.1</v>
      </c>
      <c r="D160" s="16">
        <f>+D159+1</f>
        <v>120</v>
      </c>
      <c r="E160" s="59" t="s">
        <v>178</v>
      </c>
      <c r="F160" s="59" t="s">
        <v>178</v>
      </c>
      <c r="G160" s="284" t="s">
        <v>3290</v>
      </c>
      <c r="H160" s="285">
        <v>10</v>
      </c>
      <c r="I160" s="278">
        <v>23</v>
      </c>
      <c r="J160" s="278">
        <f>H160*I160</f>
        <v>230</v>
      </c>
      <c r="K160" s="278"/>
      <c r="L160" s="54" t="s">
        <v>3291</v>
      </c>
      <c r="M160" s="93" t="s">
        <v>3299</v>
      </c>
      <c r="N160" s="146"/>
      <c r="O160" s="19">
        <v>44670</v>
      </c>
      <c r="P160" s="16"/>
      <c r="Q160" s="17"/>
      <c r="R160" s="19">
        <v>44693</v>
      </c>
      <c r="S160" s="21"/>
    </row>
    <row r="161" spans="1:19" s="9" customFormat="1" ht="19.899999999999999" customHeight="1">
      <c r="A161" s="18" t="s">
        <v>1375</v>
      </c>
      <c r="B161" s="17"/>
      <c r="C161" s="17">
        <f>0.01*H161</f>
        <v>0.02</v>
      </c>
      <c r="D161" s="16">
        <f>+D160+1</f>
        <v>121</v>
      </c>
      <c r="E161" s="59" t="s">
        <v>178</v>
      </c>
      <c r="F161" s="59" t="s">
        <v>178</v>
      </c>
      <c r="G161" s="146" t="s">
        <v>3192</v>
      </c>
      <c r="H161" s="1106">
        <v>2</v>
      </c>
      <c r="I161" s="295">
        <v>49</v>
      </c>
      <c r="J161" s="278">
        <f>H161*I161</f>
        <v>98</v>
      </c>
      <c r="K161" s="90"/>
      <c r="L161" s="50" t="s">
        <v>3193</v>
      </c>
      <c r="M161" s="93" t="s">
        <v>3299</v>
      </c>
      <c r="N161" s="146"/>
      <c r="O161" s="19">
        <v>44670</v>
      </c>
      <c r="P161" s="16"/>
      <c r="Q161" s="17"/>
      <c r="R161" s="19">
        <v>44693</v>
      </c>
      <c r="S161" s="21"/>
    </row>
    <row r="162" spans="1:19" s="9" customFormat="1" ht="19.899999999999999" customHeight="1">
      <c r="A162" s="18" t="s">
        <v>3283</v>
      </c>
      <c r="B162" s="17">
        <v>5.0000000000000001E-3</v>
      </c>
      <c r="C162" s="17">
        <f>+B162*2</f>
        <v>0.01</v>
      </c>
      <c r="D162" s="16">
        <f>+D161+1</f>
        <v>122</v>
      </c>
      <c r="E162" s="1279" t="s">
        <v>100</v>
      </c>
      <c r="F162" s="1279" t="s">
        <v>100</v>
      </c>
      <c r="G162" s="1280" t="s">
        <v>3300</v>
      </c>
      <c r="H162" s="1281"/>
      <c r="I162" s="1280">
        <v>23</v>
      </c>
      <c r="J162" s="1282">
        <f>H162*I162</f>
        <v>0</v>
      </c>
      <c r="K162" s="1283"/>
      <c r="L162" s="409" t="s">
        <v>3301</v>
      </c>
      <c r="M162" s="146" t="s">
        <v>3302</v>
      </c>
      <c r="N162" s="146"/>
      <c r="O162" s="19"/>
      <c r="P162" s="16"/>
      <c r="Q162" s="17"/>
      <c r="R162" s="19"/>
      <c r="S162" s="21"/>
    </row>
    <row r="163" spans="1:19" s="9" customFormat="1" ht="19.899999999999999" customHeight="1">
      <c r="A163" s="18" t="s">
        <v>1375</v>
      </c>
      <c r="B163" s="17"/>
      <c r="C163" s="17">
        <f>0.01*H163</f>
        <v>0.1</v>
      </c>
      <c r="D163" s="16">
        <f>+D162+1</f>
        <v>123</v>
      </c>
      <c r="E163" s="59" t="s">
        <v>178</v>
      </c>
      <c r="F163" s="59" t="s">
        <v>178</v>
      </c>
      <c r="G163" s="146" t="s">
        <v>3272</v>
      </c>
      <c r="H163" s="589">
        <v>10</v>
      </c>
      <c r="I163" s="295">
        <v>49</v>
      </c>
      <c r="J163" s="278">
        <f>H163*I163</f>
        <v>490</v>
      </c>
      <c r="K163" s="90"/>
      <c r="L163" s="50" t="s">
        <v>3193</v>
      </c>
      <c r="M163" s="92" t="s">
        <v>3303</v>
      </c>
      <c r="N163" s="146"/>
      <c r="O163" s="19">
        <v>44670</v>
      </c>
      <c r="P163" s="16"/>
      <c r="Q163" s="17"/>
      <c r="R163" s="19">
        <v>44693</v>
      </c>
      <c r="S163" s="21"/>
    </row>
    <row r="164" spans="1:19" s="75" customFormat="1" ht="19.899999999999999" customHeight="1">
      <c r="A164" s="18"/>
      <c r="B164" s="17"/>
      <c r="C164" s="17"/>
      <c r="D164" s="16"/>
      <c r="E164" s="16"/>
      <c r="F164" s="16"/>
      <c r="G164" s="145"/>
      <c r="H164" s="17"/>
      <c r="I164" s="52"/>
      <c r="J164" s="53"/>
      <c r="K164" s="18"/>
      <c r="L164" s="54"/>
      <c r="M164" s="93"/>
      <c r="N164" s="92"/>
      <c r="O164" s="19"/>
      <c r="P164" s="16"/>
      <c r="Q164" s="17"/>
      <c r="R164" s="19"/>
      <c r="S164" s="21"/>
    </row>
    <row r="165" spans="1:19" s="75" customFormat="1" ht="19.899999999999999" customHeight="1">
      <c r="A165" s="18" t="s">
        <v>1375</v>
      </c>
      <c r="B165" s="17"/>
      <c r="C165" s="17">
        <f>0.15*H165</f>
        <v>0.15</v>
      </c>
      <c r="D165" s="16">
        <f>+D163+1</f>
        <v>124</v>
      </c>
      <c r="E165" s="59" t="s">
        <v>178</v>
      </c>
      <c r="F165" s="59" t="s">
        <v>178</v>
      </c>
      <c r="G165" s="202" t="s">
        <v>3304</v>
      </c>
      <c r="H165" s="64">
        <v>1</v>
      </c>
      <c r="I165" s="203">
        <v>630</v>
      </c>
      <c r="J165" s="203">
        <f>H165*I165</f>
        <v>630</v>
      </c>
      <c r="K165" s="61"/>
      <c r="L165" s="50" t="s">
        <v>3305</v>
      </c>
      <c r="M165" s="93" t="s">
        <v>3306</v>
      </c>
      <c r="N165" s="92"/>
      <c r="O165" s="19">
        <v>44670</v>
      </c>
      <c r="P165" s="16"/>
      <c r="Q165" s="17"/>
      <c r="R165" s="19">
        <v>44693</v>
      </c>
      <c r="S165" s="21"/>
    </row>
    <row r="166" spans="1:19" s="75" customFormat="1" ht="19.899999999999999" customHeight="1">
      <c r="A166" s="18" t="s">
        <v>1380</v>
      </c>
      <c r="B166" s="17"/>
      <c r="C166" s="17">
        <f>7.5*H166</f>
        <v>7.5</v>
      </c>
      <c r="D166" s="16">
        <f>+D165+1</f>
        <v>125</v>
      </c>
      <c r="E166" s="16" t="s">
        <v>178</v>
      </c>
      <c r="F166" s="16" t="s">
        <v>178</v>
      </c>
      <c r="G166" s="145" t="s">
        <v>3307</v>
      </c>
      <c r="H166" s="17">
        <v>1</v>
      </c>
      <c r="I166" s="52">
        <v>15260</v>
      </c>
      <c r="J166" s="52">
        <f>H166*I166</f>
        <v>15260</v>
      </c>
      <c r="K166" s="18"/>
      <c r="L166" s="54" t="s">
        <v>2425</v>
      </c>
      <c r="M166" s="93" t="s">
        <v>3306</v>
      </c>
      <c r="N166" s="92"/>
      <c r="O166" s="19">
        <v>44670</v>
      </c>
      <c r="P166" s="16"/>
      <c r="Q166" s="19"/>
      <c r="R166" s="19">
        <v>44693</v>
      </c>
      <c r="S166" s="21"/>
    </row>
    <row r="167" spans="1:19" s="75" customFormat="1" ht="19.899999999999999" customHeight="1">
      <c r="A167" s="18" t="s">
        <v>1375</v>
      </c>
      <c r="B167" s="17"/>
      <c r="C167" s="17">
        <f>0.8*H167</f>
        <v>0.8</v>
      </c>
      <c r="D167" s="16">
        <f>+D166+1</f>
        <v>126</v>
      </c>
      <c r="E167" s="16" t="s">
        <v>178</v>
      </c>
      <c r="F167" s="16" t="s">
        <v>178</v>
      </c>
      <c r="G167" s="145" t="s">
        <v>3308</v>
      </c>
      <c r="H167" s="17">
        <v>1</v>
      </c>
      <c r="I167" s="52">
        <v>1989</v>
      </c>
      <c r="J167" s="52">
        <f>H167*I167</f>
        <v>1989</v>
      </c>
      <c r="K167" s="18"/>
      <c r="L167" s="54" t="s">
        <v>2146</v>
      </c>
      <c r="M167" s="93" t="s">
        <v>3306</v>
      </c>
      <c r="N167" s="92"/>
      <c r="O167" s="19">
        <v>44670</v>
      </c>
      <c r="P167" s="16"/>
      <c r="Q167" s="19"/>
      <c r="R167" s="19">
        <v>44693</v>
      </c>
      <c r="S167" s="21"/>
    </row>
    <row r="168" spans="1:19" s="75" customFormat="1" ht="19.899999999999999" customHeight="1">
      <c r="A168" s="18" t="s">
        <v>1398</v>
      </c>
      <c r="B168" s="17"/>
      <c r="C168" s="17">
        <f>0.25*H168</f>
        <v>0.25</v>
      </c>
      <c r="D168" s="16">
        <f>+D167+1</f>
        <v>127</v>
      </c>
      <c r="E168" s="16" t="s">
        <v>3309</v>
      </c>
      <c r="F168" s="16" t="s">
        <v>407</v>
      </c>
      <c r="G168" s="1284" t="s">
        <v>3310</v>
      </c>
      <c r="H168" s="589">
        <v>1</v>
      </c>
      <c r="I168" s="295">
        <v>1390</v>
      </c>
      <c r="J168" s="278">
        <f>H168*I168</f>
        <v>1390</v>
      </c>
      <c r="K168" s="90"/>
      <c r="L168" s="510" t="s">
        <v>3311</v>
      </c>
      <c r="M168" s="1285" t="s">
        <v>3312</v>
      </c>
      <c r="N168" s="92"/>
      <c r="O168" s="19">
        <v>44670</v>
      </c>
      <c r="P168" s="16"/>
      <c r="Q168" s="56">
        <v>44693</v>
      </c>
      <c r="R168" s="19">
        <v>44673</v>
      </c>
      <c r="S168" s="21">
        <v>44673</v>
      </c>
    </row>
    <row r="169" spans="1:19" s="75" customFormat="1" ht="19.899999999999999" customHeight="1">
      <c r="A169" s="18" t="s">
        <v>1398</v>
      </c>
      <c r="B169" s="17"/>
      <c r="C169" s="17">
        <f>0.05*H169</f>
        <v>0.2</v>
      </c>
      <c r="D169" s="16">
        <f>+D168+1</f>
        <v>128</v>
      </c>
      <c r="E169" s="16" t="s">
        <v>178</v>
      </c>
      <c r="F169" s="16" t="s">
        <v>178</v>
      </c>
      <c r="G169" s="145" t="s">
        <v>3313</v>
      </c>
      <c r="H169" s="17">
        <v>4</v>
      </c>
      <c r="I169" s="52">
        <v>260</v>
      </c>
      <c r="J169" s="52">
        <f>H169*I169</f>
        <v>1040</v>
      </c>
      <c r="K169" s="18"/>
      <c r="L169" s="54" t="s">
        <v>3314</v>
      </c>
      <c r="M169" s="93" t="s">
        <v>3306</v>
      </c>
      <c r="N169" s="92"/>
      <c r="O169" s="19">
        <v>44670</v>
      </c>
      <c r="P169" s="16"/>
      <c r="Q169" s="19"/>
      <c r="R169" s="19">
        <v>44693</v>
      </c>
      <c r="S169" s="21"/>
    </row>
    <row r="170" spans="1:19" s="75" customFormat="1" ht="19.899999999999999" customHeight="1">
      <c r="A170" s="18"/>
      <c r="B170" s="17"/>
      <c r="C170" s="17"/>
      <c r="D170" s="16"/>
      <c r="E170" s="16"/>
      <c r="F170" s="16"/>
      <c r="G170" s="145"/>
      <c r="H170" s="17"/>
      <c r="I170" s="52"/>
      <c r="J170" s="52"/>
      <c r="K170" s="18"/>
      <c r="L170" s="54"/>
      <c r="M170" s="93"/>
      <c r="N170" s="92"/>
      <c r="O170" s="19"/>
      <c r="P170" s="16"/>
      <c r="Q170" s="19"/>
      <c r="R170" s="19"/>
      <c r="S170" s="21"/>
    </row>
    <row r="171" spans="1:19" s="9" customFormat="1" ht="19.899999999999999" customHeight="1">
      <c r="A171" s="1250"/>
      <c r="B171" s="17"/>
      <c r="C171" s="17"/>
      <c r="D171" s="16"/>
      <c r="E171" s="276"/>
      <c r="F171" s="16"/>
      <c r="G171" s="1284"/>
      <c r="H171" s="276"/>
      <c r="I171" s="275"/>
      <c r="J171" s="52"/>
      <c r="K171" s="18"/>
      <c r="L171" s="510"/>
      <c r="M171" s="17"/>
      <c r="N171" s="146"/>
      <c r="O171" s="19"/>
      <c r="P171" s="16"/>
      <c r="Q171" s="19"/>
      <c r="R171" s="19"/>
      <c r="S171" s="21"/>
    </row>
    <row r="172" spans="1:19" s="9" customFormat="1" ht="19.899999999999999" customHeight="1">
      <c r="A172" s="1250" t="s">
        <v>2038</v>
      </c>
      <c r="B172" s="17"/>
      <c r="C172" s="17">
        <v>0.1</v>
      </c>
      <c r="D172" s="16">
        <f>+D169+1</f>
        <v>129</v>
      </c>
      <c r="E172" s="16" t="s">
        <v>178</v>
      </c>
      <c r="F172" s="16" t="s">
        <v>178</v>
      </c>
      <c r="G172" s="62" t="s">
        <v>3315</v>
      </c>
      <c r="H172" s="64">
        <v>1</v>
      </c>
      <c r="I172" s="1286">
        <v>1502</v>
      </c>
      <c r="J172" s="520">
        <f t="shared" ref="J172:J179" si="12">H172*I172</f>
        <v>1502</v>
      </c>
      <c r="K172" s="278"/>
      <c r="L172" s="471" t="s">
        <v>2968</v>
      </c>
      <c r="M172" s="93" t="s">
        <v>3306</v>
      </c>
      <c r="N172" s="146"/>
      <c r="O172" s="19">
        <v>44670</v>
      </c>
      <c r="P172" s="16"/>
      <c r="Q172" s="19"/>
      <c r="R172" s="19">
        <v>44693</v>
      </c>
      <c r="S172" s="21"/>
    </row>
    <row r="173" spans="1:19" s="9" customFormat="1" ht="19.899999999999999" customHeight="1">
      <c r="A173" s="1250" t="s">
        <v>1375</v>
      </c>
      <c r="B173" s="17"/>
      <c r="C173" s="17">
        <v>0.15</v>
      </c>
      <c r="D173" s="16">
        <f t="shared" ref="D173:D179" si="13">+D172+1</f>
        <v>130</v>
      </c>
      <c r="E173" s="163" t="s">
        <v>178</v>
      </c>
      <c r="F173" s="163" t="s">
        <v>178</v>
      </c>
      <c r="G173" s="275" t="s">
        <v>356</v>
      </c>
      <c r="H173" s="276">
        <v>1</v>
      </c>
      <c r="I173" s="277">
        <v>4570</v>
      </c>
      <c r="J173" s="468">
        <f t="shared" si="12"/>
        <v>4570</v>
      </c>
      <c r="K173" s="279"/>
      <c r="L173" s="275" t="s">
        <v>3316</v>
      </c>
      <c r="M173" s="93" t="s">
        <v>3306</v>
      </c>
      <c r="N173" s="146"/>
      <c r="O173" s="19">
        <v>44670</v>
      </c>
      <c r="P173" s="16"/>
      <c r="Q173" s="19"/>
      <c r="R173" s="19">
        <v>44693</v>
      </c>
      <c r="S173" s="21"/>
    </row>
    <row r="174" spans="1:19" s="9" customFormat="1" ht="19.899999999999999" customHeight="1">
      <c r="A174" s="1250" t="s">
        <v>2038</v>
      </c>
      <c r="B174" s="17"/>
      <c r="C174" s="17">
        <v>0.45</v>
      </c>
      <c r="D174" s="16">
        <f t="shared" si="13"/>
        <v>131</v>
      </c>
      <c r="E174" s="466" t="s">
        <v>178</v>
      </c>
      <c r="F174" s="1287" t="s">
        <v>178</v>
      </c>
      <c r="G174" s="54" t="s">
        <v>3317</v>
      </c>
      <c r="H174" s="17">
        <v>1</v>
      </c>
      <c r="I174" s="468">
        <v>3669</v>
      </c>
      <c r="J174" s="468">
        <f t="shared" si="12"/>
        <v>3669</v>
      </c>
      <c r="K174" s="281"/>
      <c r="L174" s="282" t="s">
        <v>3318</v>
      </c>
      <c r="M174" s="93" t="s">
        <v>3306</v>
      </c>
      <c r="N174" s="146"/>
      <c r="O174" s="19">
        <v>44670</v>
      </c>
      <c r="P174" s="16"/>
      <c r="Q174" s="19"/>
      <c r="R174" s="19">
        <v>44693</v>
      </c>
      <c r="S174" s="21"/>
    </row>
    <row r="175" spans="1:19" s="9" customFormat="1" ht="19.899999999999999" customHeight="1">
      <c r="A175" s="1250" t="s">
        <v>1375</v>
      </c>
      <c r="B175" s="17"/>
      <c r="C175" s="17">
        <v>0.1</v>
      </c>
      <c r="D175" s="16">
        <f t="shared" si="13"/>
        <v>132</v>
      </c>
      <c r="E175" s="16" t="s">
        <v>178</v>
      </c>
      <c r="F175" s="16" t="s">
        <v>178</v>
      </c>
      <c r="G175" s="146" t="s">
        <v>3319</v>
      </c>
      <c r="H175" s="17">
        <v>1</v>
      </c>
      <c r="I175" s="520">
        <v>1560</v>
      </c>
      <c r="J175" s="520">
        <f t="shared" si="12"/>
        <v>1560</v>
      </c>
      <c r="K175" s="520"/>
      <c r="L175" s="54" t="s">
        <v>1481</v>
      </c>
      <c r="M175" s="93" t="s">
        <v>3306</v>
      </c>
      <c r="N175" s="146"/>
      <c r="O175" s="19">
        <v>44670</v>
      </c>
      <c r="P175" s="16"/>
      <c r="Q175" s="19"/>
      <c r="R175" s="19">
        <v>44693</v>
      </c>
      <c r="S175" s="21"/>
    </row>
    <row r="176" spans="1:19" s="9" customFormat="1" ht="19.899999999999999" customHeight="1">
      <c r="A176" s="1250" t="s">
        <v>1375</v>
      </c>
      <c r="B176" s="17"/>
      <c r="C176" s="17">
        <v>0.05</v>
      </c>
      <c r="D176" s="16">
        <f t="shared" si="13"/>
        <v>133</v>
      </c>
      <c r="E176" s="16" t="s">
        <v>178</v>
      </c>
      <c r="F176" s="16" t="s">
        <v>178</v>
      </c>
      <c r="G176" s="1190" t="s">
        <v>3320</v>
      </c>
      <c r="H176" s="64">
        <v>1</v>
      </c>
      <c r="I176" s="1043">
        <v>700</v>
      </c>
      <c r="J176" s="52">
        <f t="shared" si="12"/>
        <v>700</v>
      </c>
      <c r="K176" s="1191"/>
      <c r="L176" s="50" t="s">
        <v>2977</v>
      </c>
      <c r="M176" s="93" t="s">
        <v>3306</v>
      </c>
      <c r="N176" s="146"/>
      <c r="O176" s="19">
        <v>44670</v>
      </c>
      <c r="P176" s="16"/>
      <c r="Q176" s="19"/>
      <c r="R176" s="19">
        <v>44693</v>
      </c>
      <c r="S176" s="21"/>
    </row>
    <row r="177" spans="1:19" s="9" customFormat="1" ht="19.899999999999999" customHeight="1">
      <c r="A177" s="1250" t="s">
        <v>1375</v>
      </c>
      <c r="B177" s="17"/>
      <c r="C177" s="17">
        <v>0.05</v>
      </c>
      <c r="D177" s="16">
        <f t="shared" si="13"/>
        <v>134</v>
      </c>
      <c r="E177" s="16" t="s">
        <v>79</v>
      </c>
      <c r="F177" s="16" t="s">
        <v>407</v>
      </c>
      <c r="G177" s="54" t="s">
        <v>3321</v>
      </c>
      <c r="H177" s="18">
        <v>2</v>
      </c>
      <c r="I177" s="53">
        <v>999</v>
      </c>
      <c r="J177" s="680">
        <f t="shared" si="12"/>
        <v>1998</v>
      </c>
      <c r="K177" s="18"/>
      <c r="L177" s="54" t="s">
        <v>3322</v>
      </c>
      <c r="M177" s="1218" t="s">
        <v>3323</v>
      </c>
      <c r="N177" s="146"/>
      <c r="O177" s="19">
        <v>44670</v>
      </c>
      <c r="P177" s="16"/>
      <c r="Q177" s="56">
        <v>44693</v>
      </c>
      <c r="R177" s="19"/>
      <c r="S177" s="21">
        <v>44671</v>
      </c>
    </row>
    <row r="178" spans="1:19" s="9" customFormat="1" ht="19.899999999999999" customHeight="1">
      <c r="A178" s="1250" t="s">
        <v>1375</v>
      </c>
      <c r="B178" s="17"/>
      <c r="C178" s="17">
        <v>0.05</v>
      </c>
      <c r="D178" s="16">
        <f t="shared" si="13"/>
        <v>135</v>
      </c>
      <c r="E178" s="16" t="s">
        <v>79</v>
      </c>
      <c r="F178" s="16" t="s">
        <v>407</v>
      </c>
      <c r="G178" s="202" t="s">
        <v>3324</v>
      </c>
      <c r="H178" s="18">
        <v>2</v>
      </c>
      <c r="I178" s="53">
        <v>449</v>
      </c>
      <c r="J178" s="680">
        <f t="shared" si="12"/>
        <v>898</v>
      </c>
      <c r="K178" s="18"/>
      <c r="L178" s="54" t="s">
        <v>3325</v>
      </c>
      <c r="M178" s="1218" t="s">
        <v>3326</v>
      </c>
      <c r="N178" s="146"/>
      <c r="O178" s="19">
        <v>44670</v>
      </c>
      <c r="P178" s="16"/>
      <c r="Q178" s="56">
        <v>44693</v>
      </c>
      <c r="R178" s="19"/>
      <c r="S178" s="21">
        <v>44671</v>
      </c>
    </row>
    <row r="179" spans="1:19" s="9" customFormat="1" ht="19.899999999999999" customHeight="1">
      <c r="A179" s="1288" t="s">
        <v>1375</v>
      </c>
      <c r="B179" s="17"/>
      <c r="C179" s="17">
        <v>0.05</v>
      </c>
      <c r="D179" s="16">
        <f t="shared" si="13"/>
        <v>136</v>
      </c>
      <c r="E179" s="186" t="s">
        <v>79</v>
      </c>
      <c r="F179" s="16" t="s">
        <v>407</v>
      </c>
      <c r="G179" s="1289" t="s">
        <v>3327</v>
      </c>
      <c r="H179" s="18">
        <v>1</v>
      </c>
      <c r="I179" s="53">
        <v>299</v>
      </c>
      <c r="J179" s="680">
        <f t="shared" si="12"/>
        <v>299</v>
      </c>
      <c r="K179" s="18"/>
      <c r="L179" s="54" t="s">
        <v>3328</v>
      </c>
      <c r="M179" s="1290" t="s">
        <v>3329</v>
      </c>
      <c r="N179" s="146"/>
      <c r="O179" s="19">
        <v>44670</v>
      </c>
      <c r="P179" s="16"/>
      <c r="Q179" s="56">
        <v>44693</v>
      </c>
      <c r="R179" s="19"/>
      <c r="S179" s="21">
        <v>44671</v>
      </c>
    </row>
    <row r="180" spans="1:19" s="75" customFormat="1" ht="19.899999999999999" customHeight="1">
      <c r="A180" s="17"/>
      <c r="B180" s="17"/>
      <c r="C180" s="17"/>
      <c r="D180" s="16"/>
      <c r="E180" s="16"/>
      <c r="F180" s="16"/>
      <c r="G180" s="145"/>
      <c r="H180" s="17"/>
      <c r="I180" s="52"/>
      <c r="J180" s="53"/>
      <c r="K180" s="18"/>
      <c r="L180" s="54"/>
      <c r="M180" s="93" t="s">
        <v>3306</v>
      </c>
      <c r="N180" s="92"/>
      <c r="O180" s="19"/>
      <c r="P180" s="16"/>
      <c r="Q180" s="19"/>
      <c r="R180" s="19"/>
      <c r="S180" s="21"/>
    </row>
    <row r="181" spans="1:19" s="75" customFormat="1" ht="19.899999999999999" customHeight="1">
      <c r="A181" s="17" t="s">
        <v>1375</v>
      </c>
      <c r="B181" s="17"/>
      <c r="C181" s="17">
        <f>0.25*H181</f>
        <v>0.25</v>
      </c>
      <c r="D181" s="16">
        <f>+D179+1</f>
        <v>137</v>
      </c>
      <c r="E181" s="16" t="s">
        <v>178</v>
      </c>
      <c r="F181" s="16" t="s">
        <v>178</v>
      </c>
      <c r="G181" s="1284" t="s">
        <v>3330</v>
      </c>
      <c r="H181" s="589">
        <v>1</v>
      </c>
      <c r="I181" s="295">
        <v>1134</v>
      </c>
      <c r="J181" s="278">
        <f>H181*I181</f>
        <v>1134</v>
      </c>
      <c r="K181" s="90"/>
      <c r="L181" s="510" t="s">
        <v>3331</v>
      </c>
      <c r="M181" s="93" t="s">
        <v>3306</v>
      </c>
      <c r="N181" s="92"/>
      <c r="O181" s="19">
        <v>44670</v>
      </c>
      <c r="P181" s="16"/>
      <c r="Q181" s="19"/>
      <c r="R181" s="19">
        <v>44693</v>
      </c>
      <c r="S181" s="21"/>
    </row>
    <row r="182" spans="1:19" s="75" customFormat="1" ht="19.899999999999999" customHeight="1">
      <c r="A182" s="17"/>
      <c r="B182" s="17"/>
      <c r="C182" s="17"/>
      <c r="D182" s="16"/>
      <c r="E182" s="16"/>
      <c r="F182" s="59"/>
      <c r="G182" s="146"/>
      <c r="H182" s="589"/>
      <c r="I182" s="54"/>
      <c r="J182" s="278"/>
      <c r="K182" s="90"/>
      <c r="L182" s="50"/>
      <c r="M182" s="93" t="s">
        <v>3306</v>
      </c>
      <c r="N182" s="92"/>
      <c r="O182" s="19"/>
      <c r="P182" s="16"/>
      <c r="Q182" s="19"/>
      <c r="R182" s="19"/>
      <c r="S182" s="21"/>
    </row>
    <row r="183" spans="1:19" s="75" customFormat="1" ht="19.899999999999999" customHeight="1">
      <c r="A183" s="17" t="s">
        <v>1398</v>
      </c>
      <c r="B183" s="17"/>
      <c r="C183" s="17">
        <f>0.05*H183</f>
        <v>0.15000000000000002</v>
      </c>
      <c r="D183" s="16">
        <f>+D181+1</f>
        <v>138</v>
      </c>
      <c r="E183" s="16" t="s">
        <v>589</v>
      </c>
      <c r="F183" s="16" t="s">
        <v>55</v>
      </c>
      <c r="G183" s="145" t="s">
        <v>317</v>
      </c>
      <c r="H183" s="17">
        <v>3</v>
      </c>
      <c r="I183" s="52">
        <v>140</v>
      </c>
      <c r="J183" s="52">
        <f>H183*I183</f>
        <v>420</v>
      </c>
      <c r="K183" s="18"/>
      <c r="L183" s="54" t="s">
        <v>3332</v>
      </c>
      <c r="M183" s="93" t="s">
        <v>3306</v>
      </c>
      <c r="N183" s="92"/>
      <c r="O183" s="19">
        <v>44670</v>
      </c>
      <c r="P183" s="16"/>
      <c r="Q183" s="56">
        <v>44693</v>
      </c>
      <c r="R183" s="19"/>
      <c r="S183" s="1291"/>
    </row>
    <row r="184" spans="1:19" s="75" customFormat="1" ht="19.899999999999999" customHeight="1">
      <c r="A184" s="17" t="s">
        <v>1375</v>
      </c>
      <c r="B184" s="17"/>
      <c r="C184" s="17">
        <f>1*H184</f>
        <v>1</v>
      </c>
      <c r="D184" s="16">
        <f>+D183+1</f>
        <v>139</v>
      </c>
      <c r="E184" s="59" t="s">
        <v>2406</v>
      </c>
      <c r="F184" s="381" t="s">
        <v>178</v>
      </c>
      <c r="G184" s="202" t="s">
        <v>2407</v>
      </c>
      <c r="H184" s="64">
        <v>1</v>
      </c>
      <c r="I184" s="203">
        <v>1191</v>
      </c>
      <c r="J184" s="134">
        <f>H184*I184</f>
        <v>1191</v>
      </c>
      <c r="K184" s="61"/>
      <c r="L184" s="50" t="s">
        <v>3333</v>
      </c>
      <c r="M184" s="93" t="s">
        <v>3306</v>
      </c>
      <c r="N184" s="92"/>
      <c r="O184" s="19">
        <v>44670</v>
      </c>
      <c r="P184" s="16"/>
      <c r="Q184" s="56"/>
      <c r="R184" s="19">
        <v>44693</v>
      </c>
      <c r="S184" s="21"/>
    </row>
    <row r="185" spans="1:19" s="75" customFormat="1" ht="19.899999999999999" customHeight="1">
      <c r="A185" s="17" t="s">
        <v>1375</v>
      </c>
      <c r="B185" s="17"/>
      <c r="C185" s="17">
        <f>0.0135*H185</f>
        <v>5.3999999999999999E-2</v>
      </c>
      <c r="D185" s="16">
        <f>+D184+1</f>
        <v>140</v>
      </c>
      <c r="E185" s="59" t="s">
        <v>3334</v>
      </c>
      <c r="F185" s="59" t="s">
        <v>55</v>
      </c>
      <c r="G185" s="202" t="s">
        <v>3335</v>
      </c>
      <c r="H185" s="64">
        <v>4</v>
      </c>
      <c r="I185" s="203">
        <v>150</v>
      </c>
      <c r="J185" s="134">
        <f>H185*I185</f>
        <v>600</v>
      </c>
      <c r="K185" s="61"/>
      <c r="L185" s="50" t="s">
        <v>3336</v>
      </c>
      <c r="M185" s="93" t="s">
        <v>3306</v>
      </c>
      <c r="N185" s="92" t="s">
        <v>3337</v>
      </c>
      <c r="O185" s="19">
        <v>44670</v>
      </c>
      <c r="P185" s="16"/>
      <c r="Q185" s="56">
        <v>44693</v>
      </c>
      <c r="R185" s="19"/>
      <c r="S185" s="21">
        <v>44691</v>
      </c>
    </row>
    <row r="186" spans="1:19" s="75" customFormat="1" ht="19.899999999999999" customHeight="1">
      <c r="A186" s="17"/>
      <c r="B186" s="17"/>
      <c r="C186" s="17"/>
      <c r="D186" s="16"/>
      <c r="E186" s="59"/>
      <c r="F186" s="59"/>
      <c r="G186" s="202"/>
      <c r="H186" s="64"/>
      <c r="I186" s="203"/>
      <c r="J186" s="134"/>
      <c r="K186" s="61"/>
      <c r="L186" s="50"/>
      <c r="M186" s="93"/>
      <c r="N186" s="92"/>
      <c r="O186" s="19"/>
      <c r="P186" s="16"/>
      <c r="Q186" s="19"/>
      <c r="R186" s="19"/>
      <c r="S186" s="21"/>
    </row>
    <row r="187" spans="1:19" s="75" customFormat="1" ht="19.899999999999999" customHeight="1">
      <c r="A187" s="17" t="s">
        <v>1398</v>
      </c>
      <c r="B187" s="17"/>
      <c r="C187" s="17">
        <f>0.35*H187</f>
        <v>0.35</v>
      </c>
      <c r="D187" s="16">
        <f>+D185+1</f>
        <v>141</v>
      </c>
      <c r="E187" s="16" t="s">
        <v>178</v>
      </c>
      <c r="F187" s="16" t="s">
        <v>178</v>
      </c>
      <c r="G187" s="145" t="s">
        <v>3338</v>
      </c>
      <c r="H187" s="17">
        <v>1</v>
      </c>
      <c r="I187" s="52">
        <v>1970</v>
      </c>
      <c r="J187" s="53">
        <f>H187*I187</f>
        <v>1970</v>
      </c>
      <c r="K187" s="18"/>
      <c r="L187" s="54" t="s">
        <v>3339</v>
      </c>
      <c r="M187" s="93" t="s">
        <v>3340</v>
      </c>
      <c r="N187" s="92"/>
      <c r="O187" s="19">
        <v>44670</v>
      </c>
      <c r="P187" s="16"/>
      <c r="Q187" s="17"/>
      <c r="R187" s="19">
        <v>44693</v>
      </c>
      <c r="S187" s="21"/>
    </row>
    <row r="188" spans="1:19" s="75" customFormat="1" ht="19.899999999999999" customHeight="1">
      <c r="A188" s="17" t="s">
        <v>2105</v>
      </c>
      <c r="B188" s="17"/>
      <c r="C188" s="17">
        <f>0.35*H188</f>
        <v>0.35</v>
      </c>
      <c r="D188" s="16">
        <f>+D187+1</f>
        <v>142</v>
      </c>
      <c r="E188" s="59" t="s">
        <v>780</v>
      </c>
      <c r="F188" s="59" t="s">
        <v>407</v>
      </c>
      <c r="G188" s="202" t="s">
        <v>3341</v>
      </c>
      <c r="H188" s="64">
        <v>1</v>
      </c>
      <c r="I188" s="203">
        <v>5990</v>
      </c>
      <c r="J188" s="134">
        <f>H188*I188</f>
        <v>5990</v>
      </c>
      <c r="K188" s="61"/>
      <c r="L188" s="50" t="s">
        <v>3342</v>
      </c>
      <c r="M188" s="93" t="s">
        <v>3340</v>
      </c>
      <c r="N188" s="1285" t="s">
        <v>3343</v>
      </c>
      <c r="O188" s="19">
        <v>44670</v>
      </c>
      <c r="P188" s="16"/>
      <c r="Q188" s="56">
        <v>44693</v>
      </c>
      <c r="R188" s="19">
        <v>44674</v>
      </c>
      <c r="S188" s="21"/>
    </row>
    <row r="189" spans="1:19" s="75" customFormat="1" ht="19.899999999999999" customHeight="1">
      <c r="A189" s="17" t="s">
        <v>1375</v>
      </c>
      <c r="B189" s="17"/>
      <c r="C189" s="17">
        <v>0.128</v>
      </c>
      <c r="D189" s="16">
        <f>+D188+1</f>
        <v>143</v>
      </c>
      <c r="E189" s="877" t="s">
        <v>178</v>
      </c>
      <c r="F189" s="877" t="s">
        <v>178</v>
      </c>
      <c r="G189" s="1270" t="s">
        <v>3344</v>
      </c>
      <c r="H189" s="1270"/>
      <c r="I189" s="881">
        <v>25</v>
      </c>
      <c r="J189" s="881">
        <f>H189*I189</f>
        <v>0</v>
      </c>
      <c r="K189" s="881"/>
      <c r="L189" s="910" t="s">
        <v>3345</v>
      </c>
      <c r="M189" s="93" t="s">
        <v>3340</v>
      </c>
      <c r="N189" s="92"/>
      <c r="O189" s="19"/>
      <c r="P189" s="16"/>
      <c r="Q189" s="19"/>
      <c r="R189" s="19"/>
      <c r="S189" s="21"/>
    </row>
    <row r="190" spans="1:19" s="75" customFormat="1" ht="19.899999999999999" customHeight="1">
      <c r="A190" s="17" t="s">
        <v>1375</v>
      </c>
      <c r="B190" s="17"/>
      <c r="C190" s="17">
        <f>0.01*H190</f>
        <v>0</v>
      </c>
      <c r="D190" s="16">
        <f>+D189+1</f>
        <v>144</v>
      </c>
      <c r="E190" s="877" t="s">
        <v>178</v>
      </c>
      <c r="F190" s="877" t="s">
        <v>178</v>
      </c>
      <c r="G190" s="1270" t="s">
        <v>3346</v>
      </c>
      <c r="H190" s="1270"/>
      <c r="I190" s="881">
        <v>75</v>
      </c>
      <c r="J190" s="881">
        <f>H190*I190</f>
        <v>0</v>
      </c>
      <c r="K190" s="881"/>
      <c r="L190" s="910" t="s">
        <v>3347</v>
      </c>
      <c r="M190" s="93" t="s">
        <v>3340</v>
      </c>
      <c r="N190" s="92"/>
      <c r="O190" s="19"/>
      <c r="P190" s="16"/>
      <c r="Q190" s="19"/>
      <c r="R190" s="19"/>
      <c r="S190" s="21"/>
    </row>
    <row r="191" spans="1:19" s="75" customFormat="1" ht="19.899999999999999" customHeight="1">
      <c r="A191" s="17" t="s">
        <v>1375</v>
      </c>
      <c r="B191" s="17"/>
      <c r="C191" s="17">
        <v>4</v>
      </c>
      <c r="D191" s="16">
        <f>+D190+1</f>
        <v>145</v>
      </c>
      <c r="E191" s="1292" t="s">
        <v>2393</v>
      </c>
      <c r="F191" s="1292" t="s">
        <v>178</v>
      </c>
      <c r="G191" s="1293" t="s">
        <v>3348</v>
      </c>
      <c r="H191" s="1294">
        <v>1</v>
      </c>
      <c r="I191" s="1295">
        <v>20213</v>
      </c>
      <c r="J191" s="1296">
        <f>H191*I191</f>
        <v>20213</v>
      </c>
      <c r="K191" s="1297"/>
      <c r="L191" s="1298" t="s">
        <v>3349</v>
      </c>
      <c r="M191" s="93"/>
      <c r="N191" s="92"/>
      <c r="O191" s="19">
        <v>44670</v>
      </c>
      <c r="P191" s="16"/>
      <c r="Q191" s="19"/>
      <c r="R191" s="19">
        <v>44693</v>
      </c>
      <c r="S191" s="21"/>
    </row>
    <row r="192" spans="1:19" s="75" customFormat="1" ht="19.899999999999999" customHeight="1">
      <c r="A192" s="9"/>
      <c r="B192" s="9"/>
      <c r="C192" s="9"/>
      <c r="D192" s="16"/>
      <c r="E192" s="59"/>
      <c r="F192" s="59"/>
      <c r="G192" s="202"/>
      <c r="H192" s="64"/>
      <c r="I192" s="203"/>
      <c r="J192" s="134"/>
      <c r="K192" s="61"/>
      <c r="L192" s="50"/>
      <c r="M192" s="93"/>
      <c r="N192" s="92"/>
      <c r="O192" s="19"/>
      <c r="P192" s="16"/>
      <c r="Q192" s="19"/>
      <c r="R192" s="19"/>
      <c r="S192" s="21"/>
    </row>
    <row r="193" spans="1:19" s="75" customFormat="1" ht="19.899999999999999" customHeight="1">
      <c r="A193" s="9"/>
      <c r="B193" s="9"/>
      <c r="C193" s="9"/>
      <c r="D193" s="16"/>
      <c r="E193" s="59"/>
      <c r="F193" s="59"/>
      <c r="G193" s="202"/>
      <c r="H193" s="64"/>
      <c r="I193" s="203"/>
      <c r="J193" s="134"/>
      <c r="K193" s="61"/>
      <c r="L193" s="50"/>
      <c r="M193" s="93"/>
      <c r="N193" s="92"/>
      <c r="O193" s="19"/>
      <c r="P193" s="16"/>
      <c r="Q193" s="19"/>
      <c r="R193" s="19"/>
      <c r="S193" s="21"/>
    </row>
    <row r="194" spans="1:19" s="75" customFormat="1" ht="19.899999999999999" customHeight="1">
      <c r="A194" s="9"/>
      <c r="B194" s="9"/>
      <c r="C194" s="9"/>
      <c r="D194" s="16"/>
      <c r="E194" s="16"/>
      <c r="F194" s="16"/>
      <c r="G194" s="853"/>
      <c r="H194" s="589"/>
      <c r="I194" s="295"/>
      <c r="J194" s="278"/>
      <c r="K194" s="90"/>
      <c r="L194" s="510"/>
      <c r="M194" s="93"/>
      <c r="N194" s="92"/>
      <c r="O194" s="19"/>
      <c r="P194" s="16"/>
      <c r="Q194" s="17"/>
      <c r="R194" s="19"/>
      <c r="S194" s="74"/>
    </row>
    <row r="195" spans="1:19" s="75" customFormat="1" ht="19.899999999999999" customHeight="1">
      <c r="A195" s="9"/>
      <c r="B195" s="9"/>
      <c r="C195" s="9" t="s">
        <v>3269</v>
      </c>
      <c r="D195" s="73"/>
      <c r="E195" s="73"/>
      <c r="F195" s="73"/>
      <c r="G195" s="853"/>
      <c r="H195" s="608"/>
      <c r="I195" s="133"/>
      <c r="J195" s="278"/>
      <c r="K195" s="90"/>
      <c r="L195" s="66"/>
      <c r="M195" s="93"/>
      <c r="N195" s="92"/>
      <c r="O195" s="19"/>
      <c r="P195" s="16"/>
      <c r="Q195" s="17"/>
      <c r="R195" s="19"/>
      <c r="S195" s="74"/>
    </row>
    <row r="196" spans="1:19" s="75" customFormat="1" ht="19.899999999999999" customHeight="1">
      <c r="A196" s="9"/>
      <c r="B196" s="9"/>
      <c r="C196" s="1258">
        <f>SUM(C104:C195)</f>
        <v>97.204379999999958</v>
      </c>
      <c r="D196" s="1259"/>
      <c r="E196" s="73"/>
      <c r="F196" s="73"/>
      <c r="G196" s="1260">
        <f>SUM(J104:J195)</f>
        <v>264479</v>
      </c>
      <c r="H196" s="608"/>
      <c r="I196" s="133"/>
      <c r="J196" s="278"/>
      <c r="K196" s="90"/>
      <c r="L196" s="66"/>
      <c r="M196" s="93"/>
      <c r="N196" s="92"/>
      <c r="O196" s="19"/>
      <c r="P196" s="16"/>
      <c r="Q196" s="17"/>
      <c r="R196" s="19"/>
      <c r="S196" s="74"/>
    </row>
    <row r="197" spans="1:19" s="75" customFormat="1" ht="19.899999999999999" customHeight="1">
      <c r="A197" s="9"/>
      <c r="B197" s="9"/>
      <c r="C197" s="1261" t="s">
        <v>3226</v>
      </c>
      <c r="D197" s="73"/>
      <c r="E197" s="73"/>
      <c r="F197" s="73"/>
      <c r="G197" s="853"/>
      <c r="H197" s="608"/>
      <c r="I197" s="133"/>
      <c r="J197" s="278"/>
      <c r="K197" s="90"/>
      <c r="L197" s="66"/>
      <c r="M197" s="93"/>
      <c r="N197" s="92"/>
      <c r="O197" s="19"/>
      <c r="P197" s="16"/>
      <c r="Q197" s="17"/>
      <c r="R197" s="19"/>
      <c r="S197" s="74"/>
    </row>
    <row r="198" spans="1:19" s="75" customFormat="1" ht="19.899999999999999" customHeight="1">
      <c r="A198" s="9"/>
      <c r="B198" s="9"/>
      <c r="C198" s="9"/>
      <c r="D198" s="73"/>
      <c r="E198" s="73"/>
      <c r="F198" s="73"/>
      <c r="G198" s="853"/>
      <c r="H198" s="608"/>
      <c r="I198" s="133"/>
      <c r="J198" s="278"/>
      <c r="K198" s="90"/>
      <c r="L198" s="66"/>
      <c r="M198" s="93"/>
      <c r="N198" s="92"/>
      <c r="O198" s="19"/>
      <c r="P198" s="16"/>
      <c r="Q198" s="17"/>
      <c r="R198" s="19"/>
      <c r="S198" s="74"/>
    </row>
    <row r="199" spans="1:19" s="75" customFormat="1" ht="19.899999999999999" customHeight="1">
      <c r="A199" s="9"/>
      <c r="B199" s="9"/>
      <c r="C199" s="9"/>
      <c r="D199" s="73"/>
      <c r="E199" s="73"/>
      <c r="F199" s="73"/>
      <c r="G199" s="853"/>
      <c r="H199" s="608"/>
      <c r="I199" s="133"/>
      <c r="J199" s="278"/>
      <c r="K199" s="90"/>
      <c r="L199" s="66"/>
      <c r="M199" s="93"/>
      <c r="N199" s="92"/>
      <c r="O199" s="19"/>
      <c r="P199" s="16"/>
      <c r="Q199" s="17"/>
      <c r="R199" s="19"/>
      <c r="S199" s="74"/>
    </row>
    <row r="200" spans="1:19" s="75" customFormat="1" ht="19.899999999999999" customHeight="1">
      <c r="A200" s="9"/>
      <c r="B200" s="9"/>
      <c r="C200" s="9"/>
      <c r="D200" s="73"/>
      <c r="E200" s="73"/>
      <c r="F200" s="73"/>
      <c r="G200" s="853"/>
      <c r="H200" s="608"/>
      <c r="I200" s="133"/>
      <c r="J200" s="278"/>
      <c r="K200" s="90"/>
      <c r="L200" s="66"/>
      <c r="M200" s="93"/>
      <c r="N200" s="92"/>
      <c r="O200" s="19"/>
      <c r="P200" s="16"/>
      <c r="Q200" s="17"/>
      <c r="R200" s="19"/>
      <c r="S200" s="74"/>
    </row>
    <row r="201" spans="1:19" s="75" customFormat="1" ht="19.899999999999999" customHeight="1" thickBot="1">
      <c r="A201" s="9"/>
      <c r="B201" s="9"/>
      <c r="C201" s="9" t="s">
        <v>3350</v>
      </c>
      <c r="D201" s="73"/>
      <c r="E201" s="73"/>
      <c r="F201" s="73"/>
      <c r="G201" s="853"/>
      <c r="H201" s="608"/>
      <c r="I201" s="133"/>
      <c r="J201" s="278"/>
      <c r="K201" s="90"/>
      <c r="L201" s="66"/>
      <c r="M201" s="93"/>
      <c r="N201" s="92"/>
      <c r="O201" s="19"/>
      <c r="P201" s="16"/>
      <c r="Q201" s="17"/>
      <c r="R201" s="19"/>
      <c r="S201" s="74"/>
    </row>
    <row r="202" spans="1:19" s="75" customFormat="1" ht="19.899999999999999" customHeight="1" thickBot="1">
      <c r="A202" s="9"/>
      <c r="B202" s="9"/>
      <c r="C202" s="1299">
        <f>+C196+C97</f>
        <v>159.50307999999995</v>
      </c>
      <c r="D202" s="1259"/>
      <c r="E202" s="73"/>
      <c r="F202" s="73"/>
      <c r="G202" s="853"/>
      <c r="H202" s="608"/>
      <c r="I202" s="133"/>
      <c r="J202" s="278"/>
      <c r="K202" s="90"/>
      <c r="L202" s="66"/>
      <c r="M202" s="93"/>
      <c r="N202" s="92"/>
      <c r="O202" s="19"/>
      <c r="P202" s="16"/>
      <c r="Q202" s="17"/>
      <c r="R202" s="671"/>
      <c r="S202" s="74"/>
    </row>
    <row r="203" spans="1:19" s="75" customFormat="1" ht="19.899999999999999" customHeight="1">
      <c r="A203" s="9"/>
      <c r="B203" s="9"/>
      <c r="C203" s="1261" t="s">
        <v>3226</v>
      </c>
      <c r="D203" s="73"/>
      <c r="E203" s="73"/>
      <c r="F203" s="73"/>
      <c r="G203" s="853"/>
      <c r="H203" s="608"/>
      <c r="I203" s="133"/>
      <c r="J203" s="278"/>
      <c r="K203" s="90"/>
      <c r="L203" s="66"/>
      <c r="M203" s="93"/>
      <c r="N203" s="92"/>
      <c r="O203" s="19"/>
      <c r="P203" s="16"/>
      <c r="Q203" s="17"/>
      <c r="R203" s="19"/>
      <c r="S203" s="74"/>
    </row>
    <row r="204" spans="1:19" s="75" customFormat="1" ht="19.899999999999999" customHeight="1">
      <c r="A204" s="9"/>
      <c r="B204" s="9"/>
      <c r="C204" s="9"/>
      <c r="D204" s="73"/>
      <c r="E204" s="73"/>
      <c r="F204" s="73"/>
      <c r="G204" s="853"/>
      <c r="H204" s="608"/>
      <c r="I204" s="133"/>
      <c r="J204" s="278"/>
      <c r="K204" s="90"/>
      <c r="L204" s="66"/>
      <c r="M204" s="93"/>
      <c r="N204" s="92"/>
      <c r="O204" s="19"/>
      <c r="P204" s="16"/>
      <c r="Q204" s="17"/>
      <c r="R204" s="19"/>
      <c r="S204" s="74"/>
    </row>
    <row r="205" spans="1:19" s="75" customFormat="1" ht="19.899999999999999" customHeight="1">
      <c r="A205" s="9"/>
      <c r="B205" s="9"/>
      <c r="C205" s="9"/>
      <c r="D205" s="73"/>
      <c r="E205" s="73"/>
      <c r="F205" s="73"/>
      <c r="G205" s="853"/>
      <c r="H205" s="608"/>
      <c r="I205" s="133"/>
      <c r="J205" s="278"/>
      <c r="K205" s="90"/>
      <c r="L205" s="66"/>
      <c r="M205" s="93"/>
      <c r="N205" s="92"/>
      <c r="O205" s="19"/>
      <c r="P205" s="16"/>
      <c r="Q205" s="17"/>
      <c r="R205" s="19"/>
      <c r="S205" s="74"/>
    </row>
    <row r="206" spans="1:19" s="75" customFormat="1" ht="19.899999999999999" customHeight="1">
      <c r="A206" s="9"/>
      <c r="B206" s="9"/>
      <c r="C206" s="9"/>
      <c r="D206" s="73"/>
      <c r="E206" s="73"/>
      <c r="F206" s="73"/>
      <c r="G206" s="853"/>
      <c r="H206" s="608"/>
      <c r="I206" s="133"/>
      <c r="J206" s="278"/>
      <c r="K206" s="90"/>
      <c r="L206" s="66"/>
      <c r="M206" s="93"/>
      <c r="N206" s="92"/>
      <c r="O206" s="19"/>
      <c r="P206" s="16"/>
      <c r="Q206" s="17"/>
      <c r="R206" s="19"/>
      <c r="S206" s="74"/>
    </row>
    <row r="207" spans="1:19" s="75" customFormat="1" ht="19.899999999999999" customHeight="1">
      <c r="A207" s="9"/>
      <c r="B207" s="9"/>
      <c r="C207" s="9"/>
      <c r="D207" s="73"/>
      <c r="E207" s="73"/>
      <c r="F207" s="73"/>
      <c r="G207" s="853"/>
      <c r="H207" s="608"/>
      <c r="I207" s="133"/>
      <c r="J207" s="278"/>
      <c r="K207" s="90"/>
      <c r="L207" s="66"/>
      <c r="M207" s="93"/>
      <c r="N207" s="92"/>
      <c r="O207" s="19"/>
      <c r="P207" s="16"/>
      <c r="Q207" s="17"/>
      <c r="R207" s="19"/>
      <c r="S207" s="74"/>
    </row>
    <row r="208" spans="1:19" s="75" customFormat="1" ht="19.899999999999999" customHeight="1">
      <c r="A208" s="9"/>
      <c r="B208" s="9"/>
      <c r="C208" s="9"/>
      <c r="D208" s="73"/>
      <c r="E208" s="73"/>
      <c r="F208" s="73"/>
      <c r="G208" s="853"/>
      <c r="H208" s="608"/>
      <c r="I208" s="133"/>
      <c r="J208" s="278"/>
      <c r="K208" s="90"/>
      <c r="L208" s="66"/>
      <c r="M208" s="93"/>
      <c r="N208" s="92"/>
      <c r="O208" s="19"/>
      <c r="P208" s="16"/>
      <c r="Q208" s="17"/>
      <c r="R208" s="19"/>
      <c r="S208" s="74"/>
    </row>
    <row r="209" spans="1:19" s="75" customFormat="1" ht="19.899999999999999" customHeight="1">
      <c r="A209" s="9"/>
      <c r="B209" s="9"/>
      <c r="C209" s="9"/>
      <c r="D209" s="73"/>
      <c r="E209" s="73"/>
      <c r="F209" s="73"/>
      <c r="G209" s="853"/>
      <c r="H209" s="608"/>
      <c r="I209" s="133"/>
      <c r="J209" s="278"/>
      <c r="K209" s="90"/>
      <c r="L209" s="66"/>
      <c r="M209" s="93"/>
      <c r="N209" s="92"/>
      <c r="O209" s="19"/>
      <c r="P209" s="16"/>
      <c r="Q209" s="17"/>
      <c r="R209" s="19"/>
      <c r="S209" s="74"/>
    </row>
    <row r="210" spans="1:19" s="75" customFormat="1" ht="19.899999999999999" customHeight="1">
      <c r="A210" s="9"/>
      <c r="B210" s="9"/>
      <c r="C210" s="9"/>
      <c r="D210" s="73"/>
      <c r="E210" s="73"/>
      <c r="F210" s="73"/>
      <c r="G210" s="853"/>
      <c r="H210" s="608"/>
      <c r="I210" s="133"/>
      <c r="J210" s="278"/>
      <c r="K210" s="90"/>
      <c r="L210" s="66"/>
      <c r="M210" s="93"/>
      <c r="N210" s="92"/>
      <c r="O210" s="19"/>
      <c r="P210" s="16"/>
      <c r="Q210" s="17"/>
      <c r="R210" s="19"/>
      <c r="S210" s="74"/>
    </row>
    <row r="211" spans="1:19" s="75" customFormat="1" ht="19.899999999999999" customHeight="1">
      <c r="A211" s="9"/>
      <c r="B211" s="9"/>
      <c r="C211" s="9"/>
      <c r="D211" s="73"/>
      <c r="E211" s="73"/>
      <c r="F211" s="73"/>
      <c r="G211" s="853"/>
      <c r="H211" s="608"/>
      <c r="I211" s="133"/>
      <c r="J211" s="278"/>
      <c r="K211" s="90"/>
      <c r="L211" s="66"/>
      <c r="M211" s="93"/>
      <c r="N211" s="92"/>
      <c r="O211" s="19"/>
      <c r="P211" s="16"/>
      <c r="Q211" s="17"/>
      <c r="R211" s="19"/>
      <c r="S211" s="74"/>
    </row>
    <row r="212" spans="1:19" s="75" customFormat="1" ht="19.899999999999999" customHeight="1">
      <c r="A212" s="9"/>
      <c r="B212" s="9"/>
      <c r="C212" s="9"/>
      <c r="D212" s="73"/>
      <c r="E212" s="73"/>
      <c r="F212" s="73"/>
      <c r="G212" s="853"/>
      <c r="H212" s="608"/>
      <c r="I212" s="133"/>
      <c r="J212" s="278"/>
      <c r="K212" s="90"/>
      <c r="L212" s="66"/>
      <c r="M212" s="93"/>
      <c r="N212" s="92"/>
      <c r="O212" s="19"/>
      <c r="P212" s="16"/>
      <c r="Q212" s="17"/>
      <c r="R212" s="19"/>
      <c r="S212" s="74"/>
    </row>
    <row r="213" spans="1:19" s="75" customFormat="1" ht="19.899999999999999" customHeight="1">
      <c r="A213" s="9"/>
      <c r="B213" s="9"/>
      <c r="C213" s="9"/>
      <c r="D213" s="73"/>
      <c r="E213" s="73"/>
      <c r="F213" s="73"/>
      <c r="G213" s="853"/>
      <c r="H213" s="608"/>
      <c r="I213" s="133"/>
      <c r="J213" s="278"/>
      <c r="K213" s="90"/>
      <c r="L213" s="66"/>
      <c r="M213" s="93"/>
      <c r="N213" s="92"/>
      <c r="O213" s="19"/>
      <c r="P213" s="16"/>
      <c r="Q213" s="17"/>
      <c r="R213" s="19"/>
      <c r="S213" s="74"/>
    </row>
    <row r="214" spans="1:19" s="75" customFormat="1" ht="19.899999999999999" customHeight="1">
      <c r="A214" s="9"/>
      <c r="B214" s="9"/>
      <c r="C214" s="9"/>
      <c r="D214" s="73"/>
      <c r="E214" s="73"/>
      <c r="F214" s="73"/>
      <c r="G214" s="853"/>
      <c r="H214" s="608"/>
      <c r="I214" s="133"/>
      <c r="J214" s="278"/>
      <c r="K214" s="90"/>
      <c r="L214" s="66"/>
      <c r="M214" s="93"/>
      <c r="N214" s="92"/>
      <c r="O214" s="19"/>
      <c r="P214" s="16"/>
      <c r="Q214" s="56"/>
      <c r="R214" s="19"/>
      <c r="S214" s="74"/>
    </row>
    <row r="215" spans="1:19" s="75" customFormat="1" ht="19.899999999999999" customHeight="1">
      <c r="A215" s="9"/>
      <c r="B215" s="9"/>
      <c r="C215" s="9"/>
      <c r="D215" s="16"/>
      <c r="E215" s="16"/>
      <c r="F215" s="16"/>
      <c r="G215" s="284"/>
      <c r="H215" s="1300"/>
      <c r="I215" s="295"/>
      <c r="J215" s="278"/>
      <c r="K215" s="18"/>
      <c r="L215" s="275"/>
      <c r="M215" s="17"/>
      <c r="N215" s="92"/>
      <c r="O215" s="19"/>
      <c r="P215" s="16"/>
      <c r="Q215" s="17"/>
      <c r="R215" s="19"/>
      <c r="S215" s="74"/>
    </row>
    <row r="216" spans="1:19" s="75" customFormat="1" ht="19.899999999999999" customHeight="1">
      <c r="A216" s="9"/>
      <c r="B216" s="9"/>
      <c r="C216" s="9"/>
      <c r="D216" s="16"/>
      <c r="E216" s="16"/>
      <c r="F216" s="16"/>
      <c r="G216" s="146"/>
      <c r="H216" s="1300"/>
      <c r="I216" s="295"/>
      <c r="J216" s="278"/>
      <c r="K216" s="18"/>
      <c r="L216" s="146"/>
      <c r="M216" s="17"/>
      <c r="N216" s="92"/>
      <c r="O216" s="19"/>
      <c r="P216" s="16"/>
      <c r="Q216" s="17"/>
      <c r="R216" s="19"/>
      <c r="S216" s="74"/>
    </row>
    <row r="217" spans="1:19" s="75" customFormat="1" ht="19.899999999999999" customHeight="1">
      <c r="A217" s="9"/>
      <c r="B217" s="9"/>
      <c r="C217" s="9"/>
      <c r="D217" s="16"/>
      <c r="E217" s="16"/>
      <c r="F217" s="16"/>
      <c r="G217" s="146"/>
      <c r="H217" s="1300"/>
      <c r="I217" s="295"/>
      <c r="J217" s="278"/>
      <c r="K217" s="18"/>
      <c r="L217" s="146"/>
      <c r="M217" s="17"/>
      <c r="N217" s="92"/>
      <c r="O217" s="19"/>
      <c r="P217" s="16"/>
      <c r="Q217" s="17"/>
      <c r="R217" s="19"/>
      <c r="S217" s="74"/>
    </row>
    <row r="218" spans="1:19" s="75" customFormat="1" ht="19.899999999999999" customHeight="1">
      <c r="A218" s="9"/>
      <c r="B218" s="9"/>
      <c r="C218" s="9"/>
      <c r="D218" s="16"/>
      <c r="E218" s="16"/>
      <c r="F218" s="16"/>
      <c r="G218" s="146"/>
      <c r="H218" s="1300"/>
      <c r="I218" s="295"/>
      <c r="J218" s="278"/>
      <c r="K218" s="18"/>
      <c r="L218" s="146"/>
      <c r="M218" s="146"/>
      <c r="N218" s="92"/>
      <c r="O218" s="19"/>
      <c r="P218" s="16"/>
      <c r="Q218" s="17"/>
      <c r="R218" s="19"/>
      <c r="S218" s="74"/>
    </row>
    <row r="219" spans="1:19" s="75" customFormat="1" ht="19.899999999999999" customHeight="1">
      <c r="A219" s="9"/>
      <c r="B219" s="9"/>
      <c r="C219" s="9"/>
      <c r="D219" s="16"/>
      <c r="E219" s="16"/>
      <c r="F219" s="16"/>
      <c r="G219" s="146"/>
      <c r="H219" s="1300"/>
      <c r="I219" s="295"/>
      <c r="J219" s="278"/>
      <c r="K219" s="18"/>
      <c r="L219" s="146"/>
      <c r="M219" s="17"/>
      <c r="N219" s="92"/>
      <c r="O219" s="19"/>
      <c r="P219" s="16"/>
      <c r="Q219" s="17"/>
      <c r="R219" s="19"/>
      <c r="S219" s="74"/>
    </row>
    <row r="220" spans="1:19" s="75" customFormat="1" ht="19.899999999999999" customHeight="1">
      <c r="A220" s="9"/>
      <c r="B220" s="9"/>
      <c r="C220" s="9"/>
      <c r="D220" s="9"/>
      <c r="E220" s="3"/>
      <c r="F220" s="3"/>
      <c r="G220" s="3"/>
      <c r="H220" s="3"/>
      <c r="I220" s="3"/>
      <c r="J220" s="3"/>
      <c r="K220" s="11"/>
      <c r="L220" s="3"/>
      <c r="M220" s="3"/>
      <c r="N220" s="92"/>
      <c r="O220" s="19"/>
      <c r="P220" s="16"/>
      <c r="Q220" s="17"/>
      <c r="R220" s="19"/>
      <c r="S220" s="74"/>
    </row>
    <row r="221" spans="1:19" s="75" customFormat="1" ht="19.899999999999999" customHeight="1">
      <c r="A221" s="9"/>
      <c r="B221" s="9"/>
      <c r="C221" s="9"/>
      <c r="D221" s="9"/>
      <c r="E221" s="3"/>
      <c r="F221" s="3"/>
      <c r="G221" s="3"/>
      <c r="H221" s="3"/>
      <c r="I221" s="3"/>
      <c r="J221" s="3"/>
      <c r="K221" s="11"/>
      <c r="L221" s="3"/>
      <c r="M221" s="3"/>
      <c r="N221" s="92"/>
      <c r="O221" s="19"/>
      <c r="P221" s="16"/>
      <c r="Q221" s="17"/>
      <c r="R221" s="19"/>
      <c r="S221" s="74"/>
    </row>
    <row r="222" spans="1:19" s="75" customFormat="1" ht="19.899999999999999" customHeight="1">
      <c r="A222" s="9"/>
      <c r="B222" s="9"/>
      <c r="C222" s="9"/>
      <c r="D222" s="9"/>
      <c r="E222" s="3"/>
      <c r="F222" s="3"/>
      <c r="G222" s="3"/>
      <c r="H222" s="3"/>
      <c r="I222" s="3"/>
      <c r="J222" s="3"/>
      <c r="K222" s="11"/>
      <c r="L222" s="3"/>
      <c r="M222" s="3"/>
      <c r="N222" s="92"/>
      <c r="O222" s="19"/>
      <c r="P222" s="16"/>
      <c r="Q222" s="17"/>
      <c r="R222" s="19"/>
      <c r="S222" s="74"/>
    </row>
    <row r="223" spans="1:19" s="75" customFormat="1" ht="19.899999999999999" customHeight="1">
      <c r="A223" s="3"/>
      <c r="B223" s="3"/>
      <c r="C223" s="3"/>
      <c r="D223" s="9"/>
      <c r="E223" s="3"/>
      <c r="F223" s="3"/>
      <c r="G223" s="3"/>
      <c r="H223" s="3"/>
      <c r="I223" s="3"/>
      <c r="J223" s="3"/>
      <c r="K223" s="11"/>
      <c r="L223" s="3"/>
      <c r="M223" s="3"/>
      <c r="N223" s="92"/>
      <c r="O223" s="19"/>
      <c r="P223" s="16"/>
      <c r="Q223" s="17"/>
      <c r="R223" s="19"/>
      <c r="S223" s="74"/>
    </row>
    <row r="224" spans="1:19" s="75" customFormat="1" ht="19.899999999999999" customHeight="1">
      <c r="A224" s="3"/>
      <c r="B224" s="3"/>
      <c r="C224" s="3"/>
      <c r="D224" s="9"/>
      <c r="E224" s="3"/>
      <c r="F224" s="3"/>
      <c r="G224" s="3"/>
      <c r="H224" s="3"/>
      <c r="I224" s="3"/>
      <c r="J224" s="3"/>
      <c r="K224" s="11"/>
      <c r="L224" s="3"/>
      <c r="M224" s="3"/>
      <c r="N224" s="92"/>
      <c r="O224" s="19"/>
      <c r="P224" s="16"/>
      <c r="Q224" s="17"/>
      <c r="R224" s="19"/>
      <c r="S224" s="74"/>
    </row>
    <row r="225" spans="1:19" s="75" customFormat="1" ht="19.899999999999999" customHeight="1">
      <c r="A225" s="3"/>
      <c r="B225" s="3"/>
      <c r="C225" s="3"/>
      <c r="D225" s="9"/>
      <c r="E225" s="3"/>
      <c r="F225" s="3"/>
      <c r="G225" s="3"/>
      <c r="H225" s="3"/>
      <c r="I225" s="3"/>
      <c r="J225" s="3"/>
      <c r="K225" s="11"/>
      <c r="L225" s="3"/>
      <c r="M225" s="3"/>
      <c r="N225" s="92"/>
      <c r="O225" s="19"/>
      <c r="P225" s="16"/>
      <c r="Q225" s="17"/>
      <c r="R225" s="19"/>
      <c r="S225" s="74"/>
    </row>
    <row r="226" spans="1:19" s="75" customFormat="1" ht="19.899999999999999" customHeight="1">
      <c r="A226" s="3"/>
      <c r="B226" s="3"/>
      <c r="C226" s="3"/>
      <c r="D226" s="9"/>
      <c r="E226" s="3"/>
      <c r="F226" s="3"/>
      <c r="G226" s="3"/>
      <c r="H226" s="3"/>
      <c r="I226" s="3"/>
      <c r="J226" s="3"/>
      <c r="K226" s="11"/>
      <c r="L226" s="3"/>
      <c r="M226" s="3"/>
      <c r="N226" s="92"/>
      <c r="O226" s="19"/>
      <c r="P226" s="16"/>
      <c r="Q226" s="17"/>
      <c r="R226" s="19"/>
      <c r="S226" s="74"/>
    </row>
    <row r="227" spans="1:19" s="75" customFormat="1" ht="19.899999999999999" customHeight="1">
      <c r="A227" s="3"/>
      <c r="B227" s="3"/>
      <c r="C227" s="3"/>
      <c r="D227" s="9"/>
      <c r="E227" s="3"/>
      <c r="F227" s="3"/>
      <c r="G227" s="3"/>
      <c r="H227" s="3"/>
      <c r="I227" s="3"/>
      <c r="J227" s="3"/>
      <c r="K227" s="11"/>
      <c r="L227" s="3"/>
      <c r="M227" s="3"/>
      <c r="N227" s="92"/>
      <c r="O227" s="19"/>
      <c r="P227" s="16"/>
      <c r="Q227" s="17"/>
      <c r="R227" s="19"/>
      <c r="S227" s="74"/>
    </row>
    <row r="228" spans="1:19" s="75" customFormat="1" ht="19.899999999999999" customHeight="1">
      <c r="A228" s="3"/>
      <c r="B228" s="3"/>
      <c r="C228" s="3"/>
      <c r="D228" s="9"/>
      <c r="E228" s="3"/>
      <c r="F228" s="3"/>
      <c r="G228" s="3"/>
      <c r="H228" s="3"/>
      <c r="I228" s="3"/>
      <c r="J228" s="3"/>
      <c r="K228" s="11"/>
      <c r="L228" s="3"/>
      <c r="M228" s="3"/>
      <c r="N228" s="92"/>
      <c r="O228" s="19"/>
      <c r="P228" s="16"/>
      <c r="Q228" s="17"/>
      <c r="R228" s="19"/>
      <c r="S228" s="74"/>
    </row>
    <row r="229" spans="1:19" s="75" customFormat="1" ht="19.899999999999999" customHeight="1">
      <c r="A229" s="3"/>
      <c r="B229" s="3"/>
      <c r="C229" s="3"/>
      <c r="D229" s="9"/>
      <c r="E229" s="3"/>
      <c r="F229" s="3"/>
      <c r="G229" s="3"/>
      <c r="H229" s="3"/>
      <c r="I229" s="3"/>
      <c r="J229" s="3"/>
      <c r="K229" s="11"/>
      <c r="L229" s="3"/>
      <c r="M229" s="3"/>
      <c r="N229" s="92"/>
      <c r="O229" s="19"/>
      <c r="P229" s="16"/>
      <c r="Q229" s="17"/>
      <c r="R229" s="19"/>
      <c r="S229" s="74"/>
    </row>
    <row r="230" spans="1:19" s="75" customFormat="1" ht="19.899999999999999" customHeight="1">
      <c r="A230" s="3"/>
      <c r="B230" s="3"/>
      <c r="C230" s="3"/>
      <c r="D230" s="9"/>
      <c r="E230" s="3"/>
      <c r="F230" s="3"/>
      <c r="G230" s="3"/>
      <c r="H230" s="3"/>
      <c r="I230" s="3"/>
      <c r="J230" s="3"/>
      <c r="K230" s="11"/>
      <c r="L230" s="3"/>
      <c r="M230" s="3"/>
      <c r="N230" s="92"/>
      <c r="O230" s="19"/>
      <c r="P230" s="16"/>
      <c r="Q230" s="17"/>
      <c r="R230" s="19"/>
      <c r="S230" s="74"/>
    </row>
    <row r="231" spans="1:19" s="75" customFormat="1" ht="19.899999999999999" customHeight="1">
      <c r="A231" s="3"/>
      <c r="B231" s="3"/>
      <c r="C231" s="3"/>
      <c r="D231" s="9"/>
      <c r="E231" s="3"/>
      <c r="F231" s="3"/>
      <c r="G231" s="3"/>
      <c r="H231" s="3"/>
      <c r="I231" s="3"/>
      <c r="J231" s="3"/>
      <c r="K231" s="11"/>
      <c r="L231" s="3"/>
      <c r="M231" s="3"/>
      <c r="N231" s="92"/>
      <c r="O231" s="19"/>
      <c r="P231" s="16"/>
      <c r="Q231" s="17"/>
      <c r="R231" s="19"/>
      <c r="S231" s="74"/>
    </row>
    <row r="232" spans="1:19" s="75" customFormat="1" ht="19.899999999999999" customHeight="1">
      <c r="A232" s="3"/>
      <c r="B232" s="3"/>
      <c r="C232" s="3"/>
      <c r="D232" s="9"/>
      <c r="E232" s="3"/>
      <c r="F232" s="3"/>
      <c r="G232" s="3"/>
      <c r="H232" s="3"/>
      <c r="I232" s="3"/>
      <c r="J232" s="3"/>
      <c r="K232" s="11"/>
      <c r="L232" s="3"/>
      <c r="M232" s="3"/>
      <c r="N232" s="92"/>
      <c r="O232" s="19"/>
      <c r="P232" s="16"/>
      <c r="Q232" s="17"/>
      <c r="R232" s="19"/>
      <c r="S232" s="74"/>
    </row>
    <row r="233" spans="1:19" s="75" customFormat="1" ht="19.899999999999999" customHeight="1">
      <c r="A233" s="3"/>
      <c r="B233" s="3"/>
      <c r="C233" s="3"/>
      <c r="D233" s="9"/>
      <c r="E233" s="3"/>
      <c r="F233" s="3"/>
      <c r="G233" s="3"/>
      <c r="H233" s="3"/>
      <c r="I233" s="3"/>
      <c r="J233" s="3"/>
      <c r="K233" s="11"/>
      <c r="L233" s="3"/>
      <c r="M233" s="3"/>
      <c r="N233" s="92"/>
      <c r="O233" s="19"/>
      <c r="P233" s="16"/>
      <c r="Q233" s="17"/>
      <c r="R233" s="19"/>
      <c r="S233" s="74"/>
    </row>
    <row r="234" spans="1:19" s="75" customFormat="1" ht="19.899999999999999" customHeight="1">
      <c r="A234" s="3"/>
      <c r="B234" s="3"/>
      <c r="C234" s="3"/>
      <c r="D234" s="9"/>
      <c r="E234" s="3"/>
      <c r="F234" s="3"/>
      <c r="G234" s="3"/>
      <c r="H234" s="3"/>
      <c r="I234" s="3"/>
      <c r="J234" s="3"/>
      <c r="K234" s="11"/>
      <c r="L234" s="3"/>
      <c r="M234" s="3"/>
      <c r="N234" s="92"/>
      <c r="O234" s="20"/>
      <c r="P234" s="73"/>
      <c r="Q234" s="93"/>
      <c r="R234" s="20"/>
      <c r="S234" s="74"/>
    </row>
    <row r="235" spans="1:19" s="75" customFormat="1" ht="19.899999999999999" customHeight="1">
      <c r="A235" s="3"/>
      <c r="B235" s="3"/>
      <c r="C235" s="3"/>
      <c r="D235" s="9"/>
      <c r="E235" s="3"/>
      <c r="F235" s="3"/>
      <c r="G235" s="3"/>
      <c r="H235" s="3"/>
      <c r="I235" s="3"/>
      <c r="J235" s="3"/>
      <c r="K235" s="11"/>
      <c r="L235" s="3"/>
      <c r="M235" s="3"/>
      <c r="N235" s="92"/>
      <c r="O235" s="20"/>
      <c r="P235" s="73"/>
      <c r="Q235" s="93"/>
      <c r="R235" s="20"/>
      <c r="S235" s="74"/>
    </row>
    <row r="236" spans="1:19" s="75" customFormat="1" ht="19.899999999999999" customHeight="1">
      <c r="A236" s="3"/>
      <c r="B236" s="3"/>
      <c r="C236" s="3"/>
      <c r="D236" s="9"/>
      <c r="E236" s="3"/>
      <c r="F236" s="3"/>
      <c r="G236" s="3"/>
      <c r="H236" s="3"/>
      <c r="I236" s="3"/>
      <c r="J236" s="3"/>
      <c r="K236" s="11"/>
      <c r="L236" s="3"/>
      <c r="M236" s="3"/>
      <c r="N236" s="92"/>
      <c r="O236" s="20"/>
      <c r="P236" s="73"/>
      <c r="Q236" s="93"/>
      <c r="R236" s="20"/>
      <c r="S236" s="74"/>
    </row>
    <row r="237" spans="1:19" s="75" customFormat="1" ht="19.899999999999999" customHeight="1">
      <c r="A237" s="3"/>
      <c r="B237" s="3"/>
      <c r="C237" s="3"/>
      <c r="D237" s="9"/>
      <c r="E237" s="3"/>
      <c r="F237" s="3"/>
      <c r="G237" s="3"/>
      <c r="H237" s="3"/>
      <c r="I237" s="3"/>
      <c r="J237" s="3"/>
      <c r="K237" s="11"/>
      <c r="L237" s="3"/>
      <c r="M237" s="3"/>
      <c r="N237" s="92"/>
      <c r="O237" s="20"/>
      <c r="P237" s="73"/>
      <c r="Q237" s="93"/>
      <c r="R237" s="20"/>
      <c r="S237" s="74"/>
    </row>
    <row r="238" spans="1:19" s="75" customFormat="1" ht="19.899999999999999" customHeight="1">
      <c r="A238" s="3"/>
      <c r="B238" s="3"/>
      <c r="C238" s="3"/>
      <c r="D238" s="9"/>
      <c r="E238" s="3"/>
      <c r="F238" s="3"/>
      <c r="G238" s="3"/>
      <c r="H238" s="3"/>
      <c r="I238" s="3"/>
      <c r="J238" s="3"/>
      <c r="K238" s="11"/>
      <c r="L238" s="3"/>
      <c r="M238" s="3"/>
      <c r="N238" s="92"/>
      <c r="O238" s="20"/>
      <c r="P238" s="73"/>
      <c r="Q238" s="93"/>
      <c r="R238" s="20"/>
      <c r="S238" s="74"/>
    </row>
    <row r="239" spans="1:19" s="75" customFormat="1" ht="19.899999999999999" customHeight="1">
      <c r="A239" s="3"/>
      <c r="B239" s="3"/>
      <c r="C239" s="3"/>
      <c r="D239" s="9"/>
      <c r="E239" s="3"/>
      <c r="F239" s="3"/>
      <c r="G239" s="3"/>
      <c r="H239" s="3"/>
      <c r="I239" s="3"/>
      <c r="J239" s="3"/>
      <c r="K239" s="11"/>
      <c r="L239" s="3"/>
      <c r="M239" s="3"/>
      <c r="N239" s="92"/>
      <c r="O239" s="20"/>
      <c r="P239" s="73"/>
      <c r="Q239" s="93"/>
      <c r="R239" s="20"/>
      <c r="S239" s="74"/>
    </row>
    <row r="240" spans="1:19" s="9" customFormat="1" ht="19.899999999999999" customHeight="1">
      <c r="A240" s="3"/>
      <c r="B240" s="3"/>
      <c r="C240" s="3"/>
      <c r="E240" s="3"/>
      <c r="F240" s="3"/>
      <c r="G240" s="3"/>
      <c r="H240" s="3"/>
      <c r="I240" s="3"/>
      <c r="J240" s="3"/>
      <c r="K240" s="11"/>
      <c r="L240" s="3"/>
      <c r="M240" s="3"/>
      <c r="N240" s="17"/>
      <c r="O240" s="19"/>
      <c r="P240" s="16"/>
      <c r="Q240" s="17"/>
      <c r="R240" s="19"/>
      <c r="S240" s="21"/>
    </row>
    <row r="241" spans="1:19" s="9" customFormat="1" ht="19.899999999999999" customHeight="1">
      <c r="A241" s="3"/>
      <c r="B241" s="3"/>
      <c r="C241" s="3"/>
      <c r="E241" s="3"/>
      <c r="F241" s="3"/>
      <c r="G241" s="3"/>
      <c r="H241" s="3"/>
      <c r="I241" s="3"/>
      <c r="J241" s="3"/>
      <c r="K241" s="11"/>
      <c r="L241" s="3"/>
      <c r="M241" s="3"/>
      <c r="N241" s="17"/>
      <c r="O241" s="19"/>
      <c r="P241" s="16"/>
      <c r="Q241" s="17"/>
      <c r="R241" s="19"/>
      <c r="S241" s="21"/>
    </row>
    <row r="242" spans="1:19" s="9" customFormat="1" ht="19.899999999999999" customHeight="1">
      <c r="A242" s="3"/>
      <c r="B242" s="3"/>
      <c r="C242" s="3"/>
      <c r="E242" s="3"/>
      <c r="F242" s="3"/>
      <c r="G242" s="3"/>
      <c r="H242" s="3"/>
      <c r="I242" s="3"/>
      <c r="J242" s="3"/>
      <c r="K242" s="11"/>
      <c r="L242" s="3"/>
      <c r="M242" s="3"/>
      <c r="N242" s="17"/>
      <c r="O242" s="19"/>
      <c r="P242" s="16"/>
      <c r="Q242" s="17"/>
      <c r="R242" s="19"/>
      <c r="S242" s="21"/>
    </row>
    <row r="243" spans="1:19" s="9" customFormat="1" ht="19.899999999999999" customHeight="1">
      <c r="A243" s="3"/>
      <c r="B243" s="3"/>
      <c r="C243" s="3"/>
      <c r="E243" s="3"/>
      <c r="F243" s="3"/>
      <c r="G243" s="3"/>
      <c r="H243" s="3"/>
      <c r="I243" s="3"/>
      <c r="J243" s="3"/>
      <c r="K243" s="11"/>
      <c r="L243" s="3"/>
      <c r="M243" s="3"/>
      <c r="N243" s="17"/>
      <c r="O243" s="19"/>
      <c r="P243" s="16"/>
      <c r="Q243" s="17"/>
      <c r="R243" s="19"/>
      <c r="S243" s="21"/>
    </row>
    <row r="244" spans="1:19" s="9" customFormat="1" ht="19.899999999999999" customHeight="1">
      <c r="A244" s="3"/>
      <c r="B244" s="3"/>
      <c r="C244" s="3"/>
      <c r="E244" s="3"/>
      <c r="F244" s="3"/>
      <c r="G244" s="3"/>
      <c r="H244" s="3"/>
      <c r="I244" s="3"/>
      <c r="J244" s="3"/>
      <c r="K244" s="11"/>
      <c r="L244" s="3"/>
      <c r="M244" s="3"/>
      <c r="N244" s="17"/>
      <c r="O244" s="19"/>
      <c r="P244" s="16"/>
      <c r="Q244" s="17"/>
      <c r="R244" s="19"/>
      <c r="S244" s="21"/>
    </row>
  </sheetData>
  <autoFilter ref="D8:Q244" xr:uid="{D2FC8E8F-EC53-4FEC-964B-16F90E4CF477}"/>
  <mergeCells count="8">
    <mergeCell ref="E11:G11"/>
    <mergeCell ref="E103:G103"/>
    <mergeCell ref="D2:F2"/>
    <mergeCell ref="I2:K2"/>
    <mergeCell ref="D3:F3"/>
    <mergeCell ref="D4:F4"/>
    <mergeCell ref="D5:F5"/>
    <mergeCell ref="D6:F6"/>
  </mergeCells>
  <phoneticPr fontId="3"/>
  <hyperlinks>
    <hyperlink ref="M63" r:id="rId1" xr:uid="{7A4EB22D-8DF6-4A65-AC77-DBAE0FD39A02}"/>
    <hyperlink ref="M168" r:id="rId2" xr:uid="{E279A4D8-8EEF-4260-9CEA-3D5D9111A098}"/>
    <hyperlink ref="N188" r:id="rId3" xr:uid="{3D033278-C1C3-473A-B63C-E01FE7E63DB6}"/>
    <hyperlink ref="M177" r:id="rId4" xr:uid="{D7C544A9-E212-4279-838D-EFAF9C011DA5}"/>
    <hyperlink ref="M178" r:id="rId5" xr:uid="{ED067744-40E5-4187-B809-0CA238FC7263}"/>
    <hyperlink ref="M179" r:id="rId6" display="https://www.monotaro.com/p/6040/7365/?t.mpn=sfa-101pn20" xr:uid="{03B7050A-E676-4EA1-B65F-3ECA8AF3C57E}"/>
  </hyperlinks>
  <pageMargins left="0" right="0" top="0" bottom="0" header="0" footer="0"/>
  <pageSetup paperSize="8" scale="65" orientation="portrait" r:id="rId7"/>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43A48-571B-4C41-A57D-FA1B06E50FEF}">
  <sheetPr>
    <tabColor rgb="FF92D050"/>
  </sheetPr>
  <dimension ref="A2:S67"/>
  <sheetViews>
    <sheetView zoomScale="70" zoomScaleNormal="70" workbookViewId="0">
      <pane xSplit="12" ySplit="8" topLeftCell="O9" activePane="bottomRight" state="frozen"/>
      <selection pane="topRight" activeCell="K1" sqref="K1"/>
      <selection pane="bottomLeft" activeCell="A9" sqref="A9"/>
      <selection pane="bottomRight" activeCell="S13" sqref="S13:S18"/>
    </sheetView>
  </sheetViews>
  <sheetFormatPr defaultColWidth="8.875" defaultRowHeight="18.75" outlineLevelCol="1"/>
  <cols>
    <col min="1" max="2" width="8.875" style="3"/>
    <col min="3" max="3" width="19.5" style="3" customWidth="1"/>
    <col min="4" max="4" width="5.875" style="9" customWidth="1"/>
    <col min="5" max="6" width="15.875" style="3" customWidth="1"/>
    <col min="7" max="7" width="62.125" style="3" customWidth="1"/>
    <col min="8" max="8" width="6.125" style="3" customWidth="1" outlineLevel="1"/>
    <col min="9" max="10" width="9.875" style="3" customWidth="1" outlineLevel="1"/>
    <col min="11" max="11" width="5.875" style="11" customWidth="1" outlineLevel="1"/>
    <col min="12" max="12" width="60.125" style="3" customWidth="1" outlineLevel="1"/>
    <col min="13" max="13" width="33.875" style="3" customWidth="1" outlineLevel="1"/>
    <col min="14" max="14" width="30.875" style="9" customWidth="1" outlineLevel="1"/>
    <col min="15" max="15" width="13.875" style="10" customWidth="1"/>
    <col min="16" max="16" width="6.375" style="3" customWidth="1"/>
    <col min="17" max="17" width="13.125" style="11" customWidth="1"/>
    <col min="18" max="18" width="18.125" style="126" customWidth="1"/>
    <col min="19" max="19" width="15.625" style="13" customWidth="1"/>
    <col min="20" max="258" width="8.875" style="3"/>
    <col min="259" max="259" width="19.5" style="3" customWidth="1"/>
    <col min="260" max="260" width="5.875" style="3" customWidth="1"/>
    <col min="261" max="262" width="15.875" style="3" customWidth="1"/>
    <col min="263" max="263" width="62.125" style="3" customWidth="1"/>
    <col min="264" max="264" width="6.125" style="3" customWidth="1"/>
    <col min="265" max="266" width="9.875" style="3" customWidth="1"/>
    <col min="267" max="267" width="5.875" style="3" customWidth="1"/>
    <col min="268" max="268" width="60.125" style="3" customWidth="1"/>
    <col min="269" max="269" width="33.875" style="3" customWidth="1"/>
    <col min="270" max="270" width="30.875" style="3" customWidth="1"/>
    <col min="271" max="271" width="13.875" style="3" customWidth="1"/>
    <col min="272" max="272" width="6.375" style="3" customWidth="1"/>
    <col min="273" max="273" width="13.125" style="3" customWidth="1"/>
    <col min="274" max="274" width="18.125" style="3" customWidth="1"/>
    <col min="275" max="275" width="15.625" style="3" customWidth="1"/>
    <col min="276" max="514" width="8.875" style="3"/>
    <col min="515" max="515" width="19.5" style="3" customWidth="1"/>
    <col min="516" max="516" width="5.875" style="3" customWidth="1"/>
    <col min="517" max="518" width="15.875" style="3" customWidth="1"/>
    <col min="519" max="519" width="62.125" style="3" customWidth="1"/>
    <col min="520" max="520" width="6.125" style="3" customWidth="1"/>
    <col min="521" max="522" width="9.875" style="3" customWidth="1"/>
    <col min="523" max="523" width="5.875" style="3" customWidth="1"/>
    <col min="524" max="524" width="60.125" style="3" customWidth="1"/>
    <col min="525" max="525" width="33.875" style="3" customWidth="1"/>
    <col min="526" max="526" width="30.875" style="3" customWidth="1"/>
    <col min="527" max="527" width="13.875" style="3" customWidth="1"/>
    <col min="528" max="528" width="6.375" style="3" customWidth="1"/>
    <col min="529" max="529" width="13.125" style="3" customWidth="1"/>
    <col min="530" max="530" width="18.125" style="3" customWidth="1"/>
    <col min="531" max="531" width="15.625" style="3" customWidth="1"/>
    <col min="532" max="770" width="8.875" style="3"/>
    <col min="771" max="771" width="19.5" style="3" customWidth="1"/>
    <col min="772" max="772" width="5.875" style="3" customWidth="1"/>
    <col min="773" max="774" width="15.875" style="3" customWidth="1"/>
    <col min="775" max="775" width="62.125" style="3" customWidth="1"/>
    <col min="776" max="776" width="6.125" style="3" customWidth="1"/>
    <col min="777" max="778" width="9.875" style="3" customWidth="1"/>
    <col min="779" max="779" width="5.875" style="3" customWidth="1"/>
    <col min="780" max="780" width="60.125" style="3" customWidth="1"/>
    <col min="781" max="781" width="33.875" style="3" customWidth="1"/>
    <col min="782" max="782" width="30.875" style="3" customWidth="1"/>
    <col min="783" max="783" width="13.875" style="3" customWidth="1"/>
    <col min="784" max="784" width="6.375" style="3" customWidth="1"/>
    <col min="785" max="785" width="13.125" style="3" customWidth="1"/>
    <col min="786" max="786" width="18.125" style="3" customWidth="1"/>
    <col min="787" max="787" width="15.625" style="3" customWidth="1"/>
    <col min="788" max="1026" width="8.875" style="3"/>
    <col min="1027" max="1027" width="19.5" style="3" customWidth="1"/>
    <col min="1028" max="1028" width="5.875" style="3" customWidth="1"/>
    <col min="1029" max="1030" width="15.875" style="3" customWidth="1"/>
    <col min="1031" max="1031" width="62.125" style="3" customWidth="1"/>
    <col min="1032" max="1032" width="6.125" style="3" customWidth="1"/>
    <col min="1033" max="1034" width="9.875" style="3" customWidth="1"/>
    <col min="1035" max="1035" width="5.875" style="3" customWidth="1"/>
    <col min="1036" max="1036" width="60.125" style="3" customWidth="1"/>
    <col min="1037" max="1037" width="33.875" style="3" customWidth="1"/>
    <col min="1038" max="1038" width="30.875" style="3" customWidth="1"/>
    <col min="1039" max="1039" width="13.875" style="3" customWidth="1"/>
    <col min="1040" max="1040" width="6.375" style="3" customWidth="1"/>
    <col min="1041" max="1041" width="13.125" style="3" customWidth="1"/>
    <col min="1042" max="1042" width="18.125" style="3" customWidth="1"/>
    <col min="1043" max="1043" width="15.625" style="3" customWidth="1"/>
    <col min="1044" max="1282" width="8.875" style="3"/>
    <col min="1283" max="1283" width="19.5" style="3" customWidth="1"/>
    <col min="1284" max="1284" width="5.875" style="3" customWidth="1"/>
    <col min="1285" max="1286" width="15.875" style="3" customWidth="1"/>
    <col min="1287" max="1287" width="62.125" style="3" customWidth="1"/>
    <col min="1288" max="1288" width="6.125" style="3" customWidth="1"/>
    <col min="1289" max="1290" width="9.875" style="3" customWidth="1"/>
    <col min="1291" max="1291" width="5.875" style="3" customWidth="1"/>
    <col min="1292" max="1292" width="60.125" style="3" customWidth="1"/>
    <col min="1293" max="1293" width="33.875" style="3" customWidth="1"/>
    <col min="1294" max="1294" width="30.875" style="3" customWidth="1"/>
    <col min="1295" max="1295" width="13.875" style="3" customWidth="1"/>
    <col min="1296" max="1296" width="6.375" style="3" customWidth="1"/>
    <col min="1297" max="1297" width="13.125" style="3" customWidth="1"/>
    <col min="1298" max="1298" width="18.125" style="3" customWidth="1"/>
    <col min="1299" max="1299" width="15.625" style="3" customWidth="1"/>
    <col min="1300" max="1538" width="8.875" style="3"/>
    <col min="1539" max="1539" width="19.5" style="3" customWidth="1"/>
    <col min="1540" max="1540" width="5.875" style="3" customWidth="1"/>
    <col min="1541" max="1542" width="15.875" style="3" customWidth="1"/>
    <col min="1543" max="1543" width="62.125" style="3" customWidth="1"/>
    <col min="1544" max="1544" width="6.125" style="3" customWidth="1"/>
    <col min="1545" max="1546" width="9.875" style="3" customWidth="1"/>
    <col min="1547" max="1547" width="5.875" style="3" customWidth="1"/>
    <col min="1548" max="1548" width="60.125" style="3" customWidth="1"/>
    <col min="1549" max="1549" width="33.875" style="3" customWidth="1"/>
    <col min="1550" max="1550" width="30.875" style="3" customWidth="1"/>
    <col min="1551" max="1551" width="13.875" style="3" customWidth="1"/>
    <col min="1552" max="1552" width="6.375" style="3" customWidth="1"/>
    <col min="1553" max="1553" width="13.125" style="3" customWidth="1"/>
    <col min="1554" max="1554" width="18.125" style="3" customWidth="1"/>
    <col min="1555" max="1555" width="15.625" style="3" customWidth="1"/>
    <col min="1556" max="1794" width="8.875" style="3"/>
    <col min="1795" max="1795" width="19.5" style="3" customWidth="1"/>
    <col min="1796" max="1796" width="5.875" style="3" customWidth="1"/>
    <col min="1797" max="1798" width="15.875" style="3" customWidth="1"/>
    <col min="1799" max="1799" width="62.125" style="3" customWidth="1"/>
    <col min="1800" max="1800" width="6.125" style="3" customWidth="1"/>
    <col min="1801" max="1802" width="9.875" style="3" customWidth="1"/>
    <col min="1803" max="1803" width="5.875" style="3" customWidth="1"/>
    <col min="1804" max="1804" width="60.125" style="3" customWidth="1"/>
    <col min="1805" max="1805" width="33.875" style="3" customWidth="1"/>
    <col min="1806" max="1806" width="30.875" style="3" customWidth="1"/>
    <col min="1807" max="1807" width="13.875" style="3" customWidth="1"/>
    <col min="1808" max="1808" width="6.375" style="3" customWidth="1"/>
    <col min="1809" max="1809" width="13.125" style="3" customWidth="1"/>
    <col min="1810" max="1810" width="18.125" style="3" customWidth="1"/>
    <col min="1811" max="1811" width="15.625" style="3" customWidth="1"/>
    <col min="1812" max="2050" width="8.875" style="3"/>
    <col min="2051" max="2051" width="19.5" style="3" customWidth="1"/>
    <col min="2052" max="2052" width="5.875" style="3" customWidth="1"/>
    <col min="2053" max="2054" width="15.875" style="3" customWidth="1"/>
    <col min="2055" max="2055" width="62.125" style="3" customWidth="1"/>
    <col min="2056" max="2056" width="6.125" style="3" customWidth="1"/>
    <col min="2057" max="2058" width="9.875" style="3" customWidth="1"/>
    <col min="2059" max="2059" width="5.875" style="3" customWidth="1"/>
    <col min="2060" max="2060" width="60.125" style="3" customWidth="1"/>
    <col min="2061" max="2061" width="33.875" style="3" customWidth="1"/>
    <col min="2062" max="2062" width="30.875" style="3" customWidth="1"/>
    <col min="2063" max="2063" width="13.875" style="3" customWidth="1"/>
    <col min="2064" max="2064" width="6.375" style="3" customWidth="1"/>
    <col min="2065" max="2065" width="13.125" style="3" customWidth="1"/>
    <col min="2066" max="2066" width="18.125" style="3" customWidth="1"/>
    <col min="2067" max="2067" width="15.625" style="3" customWidth="1"/>
    <col min="2068" max="2306" width="8.875" style="3"/>
    <col min="2307" max="2307" width="19.5" style="3" customWidth="1"/>
    <col min="2308" max="2308" width="5.875" style="3" customWidth="1"/>
    <col min="2309" max="2310" width="15.875" style="3" customWidth="1"/>
    <col min="2311" max="2311" width="62.125" style="3" customWidth="1"/>
    <col min="2312" max="2312" width="6.125" style="3" customWidth="1"/>
    <col min="2313" max="2314" width="9.875" style="3" customWidth="1"/>
    <col min="2315" max="2315" width="5.875" style="3" customWidth="1"/>
    <col min="2316" max="2316" width="60.125" style="3" customWidth="1"/>
    <col min="2317" max="2317" width="33.875" style="3" customWidth="1"/>
    <col min="2318" max="2318" width="30.875" style="3" customWidth="1"/>
    <col min="2319" max="2319" width="13.875" style="3" customWidth="1"/>
    <col min="2320" max="2320" width="6.375" style="3" customWidth="1"/>
    <col min="2321" max="2321" width="13.125" style="3" customWidth="1"/>
    <col min="2322" max="2322" width="18.125" style="3" customWidth="1"/>
    <col min="2323" max="2323" width="15.625" style="3" customWidth="1"/>
    <col min="2324" max="2562" width="8.875" style="3"/>
    <col min="2563" max="2563" width="19.5" style="3" customWidth="1"/>
    <col min="2564" max="2564" width="5.875" style="3" customWidth="1"/>
    <col min="2565" max="2566" width="15.875" style="3" customWidth="1"/>
    <col min="2567" max="2567" width="62.125" style="3" customWidth="1"/>
    <col min="2568" max="2568" width="6.125" style="3" customWidth="1"/>
    <col min="2569" max="2570" width="9.875" style="3" customWidth="1"/>
    <col min="2571" max="2571" width="5.875" style="3" customWidth="1"/>
    <col min="2572" max="2572" width="60.125" style="3" customWidth="1"/>
    <col min="2573" max="2573" width="33.875" style="3" customWidth="1"/>
    <col min="2574" max="2574" width="30.875" style="3" customWidth="1"/>
    <col min="2575" max="2575" width="13.875" style="3" customWidth="1"/>
    <col min="2576" max="2576" width="6.375" style="3" customWidth="1"/>
    <col min="2577" max="2577" width="13.125" style="3" customWidth="1"/>
    <col min="2578" max="2578" width="18.125" style="3" customWidth="1"/>
    <col min="2579" max="2579" width="15.625" style="3" customWidth="1"/>
    <col min="2580" max="2818" width="8.875" style="3"/>
    <col min="2819" max="2819" width="19.5" style="3" customWidth="1"/>
    <col min="2820" max="2820" width="5.875" style="3" customWidth="1"/>
    <col min="2821" max="2822" width="15.875" style="3" customWidth="1"/>
    <col min="2823" max="2823" width="62.125" style="3" customWidth="1"/>
    <col min="2824" max="2824" width="6.125" style="3" customWidth="1"/>
    <col min="2825" max="2826" width="9.875" style="3" customWidth="1"/>
    <col min="2827" max="2827" width="5.875" style="3" customWidth="1"/>
    <col min="2828" max="2828" width="60.125" style="3" customWidth="1"/>
    <col min="2829" max="2829" width="33.875" style="3" customWidth="1"/>
    <col min="2830" max="2830" width="30.875" style="3" customWidth="1"/>
    <col min="2831" max="2831" width="13.875" style="3" customWidth="1"/>
    <col min="2832" max="2832" width="6.375" style="3" customWidth="1"/>
    <col min="2833" max="2833" width="13.125" style="3" customWidth="1"/>
    <col min="2834" max="2834" width="18.125" style="3" customWidth="1"/>
    <col min="2835" max="2835" width="15.625" style="3" customWidth="1"/>
    <col min="2836" max="3074" width="8.875" style="3"/>
    <col min="3075" max="3075" width="19.5" style="3" customWidth="1"/>
    <col min="3076" max="3076" width="5.875" style="3" customWidth="1"/>
    <col min="3077" max="3078" width="15.875" style="3" customWidth="1"/>
    <col min="3079" max="3079" width="62.125" style="3" customWidth="1"/>
    <col min="3080" max="3080" width="6.125" style="3" customWidth="1"/>
    <col min="3081" max="3082" width="9.875" style="3" customWidth="1"/>
    <col min="3083" max="3083" width="5.875" style="3" customWidth="1"/>
    <col min="3084" max="3084" width="60.125" style="3" customWidth="1"/>
    <col min="3085" max="3085" width="33.875" style="3" customWidth="1"/>
    <col min="3086" max="3086" width="30.875" style="3" customWidth="1"/>
    <col min="3087" max="3087" width="13.875" style="3" customWidth="1"/>
    <col min="3088" max="3088" width="6.375" style="3" customWidth="1"/>
    <col min="3089" max="3089" width="13.125" style="3" customWidth="1"/>
    <col min="3090" max="3090" width="18.125" style="3" customWidth="1"/>
    <col min="3091" max="3091" width="15.625" style="3" customWidth="1"/>
    <col min="3092" max="3330" width="8.875" style="3"/>
    <col min="3331" max="3331" width="19.5" style="3" customWidth="1"/>
    <col min="3332" max="3332" width="5.875" style="3" customWidth="1"/>
    <col min="3333" max="3334" width="15.875" style="3" customWidth="1"/>
    <col min="3335" max="3335" width="62.125" style="3" customWidth="1"/>
    <col min="3336" max="3336" width="6.125" style="3" customWidth="1"/>
    <col min="3337" max="3338" width="9.875" style="3" customWidth="1"/>
    <col min="3339" max="3339" width="5.875" style="3" customWidth="1"/>
    <col min="3340" max="3340" width="60.125" style="3" customWidth="1"/>
    <col min="3341" max="3341" width="33.875" style="3" customWidth="1"/>
    <col min="3342" max="3342" width="30.875" style="3" customWidth="1"/>
    <col min="3343" max="3343" width="13.875" style="3" customWidth="1"/>
    <col min="3344" max="3344" width="6.375" style="3" customWidth="1"/>
    <col min="3345" max="3345" width="13.125" style="3" customWidth="1"/>
    <col min="3346" max="3346" width="18.125" style="3" customWidth="1"/>
    <col min="3347" max="3347" width="15.625" style="3" customWidth="1"/>
    <col min="3348" max="3586" width="8.875" style="3"/>
    <col min="3587" max="3587" width="19.5" style="3" customWidth="1"/>
    <col min="3588" max="3588" width="5.875" style="3" customWidth="1"/>
    <col min="3589" max="3590" width="15.875" style="3" customWidth="1"/>
    <col min="3591" max="3591" width="62.125" style="3" customWidth="1"/>
    <col min="3592" max="3592" width="6.125" style="3" customWidth="1"/>
    <col min="3593" max="3594" width="9.875" style="3" customWidth="1"/>
    <col min="3595" max="3595" width="5.875" style="3" customWidth="1"/>
    <col min="3596" max="3596" width="60.125" style="3" customWidth="1"/>
    <col min="3597" max="3597" width="33.875" style="3" customWidth="1"/>
    <col min="3598" max="3598" width="30.875" style="3" customWidth="1"/>
    <col min="3599" max="3599" width="13.875" style="3" customWidth="1"/>
    <col min="3600" max="3600" width="6.375" style="3" customWidth="1"/>
    <col min="3601" max="3601" width="13.125" style="3" customWidth="1"/>
    <col min="3602" max="3602" width="18.125" style="3" customWidth="1"/>
    <col min="3603" max="3603" width="15.625" style="3" customWidth="1"/>
    <col min="3604" max="3842" width="8.875" style="3"/>
    <col min="3843" max="3843" width="19.5" style="3" customWidth="1"/>
    <col min="3844" max="3844" width="5.875" style="3" customWidth="1"/>
    <col min="3845" max="3846" width="15.875" style="3" customWidth="1"/>
    <col min="3847" max="3847" width="62.125" style="3" customWidth="1"/>
    <col min="3848" max="3848" width="6.125" style="3" customWidth="1"/>
    <col min="3849" max="3850" width="9.875" style="3" customWidth="1"/>
    <col min="3851" max="3851" width="5.875" style="3" customWidth="1"/>
    <col min="3852" max="3852" width="60.125" style="3" customWidth="1"/>
    <col min="3853" max="3853" width="33.875" style="3" customWidth="1"/>
    <col min="3854" max="3854" width="30.875" style="3" customWidth="1"/>
    <col min="3855" max="3855" width="13.875" style="3" customWidth="1"/>
    <col min="3856" max="3856" width="6.375" style="3" customWidth="1"/>
    <col min="3857" max="3857" width="13.125" style="3" customWidth="1"/>
    <col min="3858" max="3858" width="18.125" style="3" customWidth="1"/>
    <col min="3859" max="3859" width="15.625" style="3" customWidth="1"/>
    <col min="3860" max="4098" width="8.875" style="3"/>
    <col min="4099" max="4099" width="19.5" style="3" customWidth="1"/>
    <col min="4100" max="4100" width="5.875" style="3" customWidth="1"/>
    <col min="4101" max="4102" width="15.875" style="3" customWidth="1"/>
    <col min="4103" max="4103" width="62.125" style="3" customWidth="1"/>
    <col min="4104" max="4104" width="6.125" style="3" customWidth="1"/>
    <col min="4105" max="4106" width="9.875" style="3" customWidth="1"/>
    <col min="4107" max="4107" width="5.875" style="3" customWidth="1"/>
    <col min="4108" max="4108" width="60.125" style="3" customWidth="1"/>
    <col min="4109" max="4109" width="33.875" style="3" customWidth="1"/>
    <col min="4110" max="4110" width="30.875" style="3" customWidth="1"/>
    <col min="4111" max="4111" width="13.875" style="3" customWidth="1"/>
    <col min="4112" max="4112" width="6.375" style="3" customWidth="1"/>
    <col min="4113" max="4113" width="13.125" style="3" customWidth="1"/>
    <col min="4114" max="4114" width="18.125" style="3" customWidth="1"/>
    <col min="4115" max="4115" width="15.625" style="3" customWidth="1"/>
    <col min="4116" max="4354" width="8.875" style="3"/>
    <col min="4355" max="4355" width="19.5" style="3" customWidth="1"/>
    <col min="4356" max="4356" width="5.875" style="3" customWidth="1"/>
    <col min="4357" max="4358" width="15.875" style="3" customWidth="1"/>
    <col min="4359" max="4359" width="62.125" style="3" customWidth="1"/>
    <col min="4360" max="4360" width="6.125" style="3" customWidth="1"/>
    <col min="4361" max="4362" width="9.875" style="3" customWidth="1"/>
    <col min="4363" max="4363" width="5.875" style="3" customWidth="1"/>
    <col min="4364" max="4364" width="60.125" style="3" customWidth="1"/>
    <col min="4365" max="4365" width="33.875" style="3" customWidth="1"/>
    <col min="4366" max="4366" width="30.875" style="3" customWidth="1"/>
    <col min="4367" max="4367" width="13.875" style="3" customWidth="1"/>
    <col min="4368" max="4368" width="6.375" style="3" customWidth="1"/>
    <col min="4369" max="4369" width="13.125" style="3" customWidth="1"/>
    <col min="4370" max="4370" width="18.125" style="3" customWidth="1"/>
    <col min="4371" max="4371" width="15.625" style="3" customWidth="1"/>
    <col min="4372" max="4610" width="8.875" style="3"/>
    <col min="4611" max="4611" width="19.5" style="3" customWidth="1"/>
    <col min="4612" max="4612" width="5.875" style="3" customWidth="1"/>
    <col min="4613" max="4614" width="15.875" style="3" customWidth="1"/>
    <col min="4615" max="4615" width="62.125" style="3" customWidth="1"/>
    <col min="4616" max="4616" width="6.125" style="3" customWidth="1"/>
    <col min="4617" max="4618" width="9.875" style="3" customWidth="1"/>
    <col min="4619" max="4619" width="5.875" style="3" customWidth="1"/>
    <col min="4620" max="4620" width="60.125" style="3" customWidth="1"/>
    <col min="4621" max="4621" width="33.875" style="3" customWidth="1"/>
    <col min="4622" max="4622" width="30.875" style="3" customWidth="1"/>
    <col min="4623" max="4623" width="13.875" style="3" customWidth="1"/>
    <col min="4624" max="4624" width="6.375" style="3" customWidth="1"/>
    <col min="4625" max="4625" width="13.125" style="3" customWidth="1"/>
    <col min="4626" max="4626" width="18.125" style="3" customWidth="1"/>
    <col min="4627" max="4627" width="15.625" style="3" customWidth="1"/>
    <col min="4628" max="4866" width="8.875" style="3"/>
    <col min="4867" max="4867" width="19.5" style="3" customWidth="1"/>
    <col min="4868" max="4868" width="5.875" style="3" customWidth="1"/>
    <col min="4869" max="4870" width="15.875" style="3" customWidth="1"/>
    <col min="4871" max="4871" width="62.125" style="3" customWidth="1"/>
    <col min="4872" max="4872" width="6.125" style="3" customWidth="1"/>
    <col min="4873" max="4874" width="9.875" style="3" customWidth="1"/>
    <col min="4875" max="4875" width="5.875" style="3" customWidth="1"/>
    <col min="4876" max="4876" width="60.125" style="3" customWidth="1"/>
    <col min="4877" max="4877" width="33.875" style="3" customWidth="1"/>
    <col min="4878" max="4878" width="30.875" style="3" customWidth="1"/>
    <col min="4879" max="4879" width="13.875" style="3" customWidth="1"/>
    <col min="4880" max="4880" width="6.375" style="3" customWidth="1"/>
    <col min="4881" max="4881" width="13.125" style="3" customWidth="1"/>
    <col min="4882" max="4882" width="18.125" style="3" customWidth="1"/>
    <col min="4883" max="4883" width="15.625" style="3" customWidth="1"/>
    <col min="4884" max="5122" width="8.875" style="3"/>
    <col min="5123" max="5123" width="19.5" style="3" customWidth="1"/>
    <col min="5124" max="5124" width="5.875" style="3" customWidth="1"/>
    <col min="5125" max="5126" width="15.875" style="3" customWidth="1"/>
    <col min="5127" max="5127" width="62.125" style="3" customWidth="1"/>
    <col min="5128" max="5128" width="6.125" style="3" customWidth="1"/>
    <col min="5129" max="5130" width="9.875" style="3" customWidth="1"/>
    <col min="5131" max="5131" width="5.875" style="3" customWidth="1"/>
    <col min="5132" max="5132" width="60.125" style="3" customWidth="1"/>
    <col min="5133" max="5133" width="33.875" style="3" customWidth="1"/>
    <col min="5134" max="5134" width="30.875" style="3" customWidth="1"/>
    <col min="5135" max="5135" width="13.875" style="3" customWidth="1"/>
    <col min="5136" max="5136" width="6.375" style="3" customWidth="1"/>
    <col min="5137" max="5137" width="13.125" style="3" customWidth="1"/>
    <col min="5138" max="5138" width="18.125" style="3" customWidth="1"/>
    <col min="5139" max="5139" width="15.625" style="3" customWidth="1"/>
    <col min="5140" max="5378" width="8.875" style="3"/>
    <col min="5379" max="5379" width="19.5" style="3" customWidth="1"/>
    <col min="5380" max="5380" width="5.875" style="3" customWidth="1"/>
    <col min="5381" max="5382" width="15.875" style="3" customWidth="1"/>
    <col min="5383" max="5383" width="62.125" style="3" customWidth="1"/>
    <col min="5384" max="5384" width="6.125" style="3" customWidth="1"/>
    <col min="5385" max="5386" width="9.875" style="3" customWidth="1"/>
    <col min="5387" max="5387" width="5.875" style="3" customWidth="1"/>
    <col min="5388" max="5388" width="60.125" style="3" customWidth="1"/>
    <col min="5389" max="5389" width="33.875" style="3" customWidth="1"/>
    <col min="5390" max="5390" width="30.875" style="3" customWidth="1"/>
    <col min="5391" max="5391" width="13.875" style="3" customWidth="1"/>
    <col min="5392" max="5392" width="6.375" style="3" customWidth="1"/>
    <col min="5393" max="5393" width="13.125" style="3" customWidth="1"/>
    <col min="5394" max="5394" width="18.125" style="3" customWidth="1"/>
    <col min="5395" max="5395" width="15.625" style="3" customWidth="1"/>
    <col min="5396" max="5634" width="8.875" style="3"/>
    <col min="5635" max="5635" width="19.5" style="3" customWidth="1"/>
    <col min="5636" max="5636" width="5.875" style="3" customWidth="1"/>
    <col min="5637" max="5638" width="15.875" style="3" customWidth="1"/>
    <col min="5639" max="5639" width="62.125" style="3" customWidth="1"/>
    <col min="5640" max="5640" width="6.125" style="3" customWidth="1"/>
    <col min="5641" max="5642" width="9.875" style="3" customWidth="1"/>
    <col min="5643" max="5643" width="5.875" style="3" customWidth="1"/>
    <col min="5644" max="5644" width="60.125" style="3" customWidth="1"/>
    <col min="5645" max="5645" width="33.875" style="3" customWidth="1"/>
    <col min="5646" max="5646" width="30.875" style="3" customWidth="1"/>
    <col min="5647" max="5647" width="13.875" style="3" customWidth="1"/>
    <col min="5648" max="5648" width="6.375" style="3" customWidth="1"/>
    <col min="5649" max="5649" width="13.125" style="3" customWidth="1"/>
    <col min="5650" max="5650" width="18.125" style="3" customWidth="1"/>
    <col min="5651" max="5651" width="15.625" style="3" customWidth="1"/>
    <col min="5652" max="5890" width="8.875" style="3"/>
    <col min="5891" max="5891" width="19.5" style="3" customWidth="1"/>
    <col min="5892" max="5892" width="5.875" style="3" customWidth="1"/>
    <col min="5893" max="5894" width="15.875" style="3" customWidth="1"/>
    <col min="5895" max="5895" width="62.125" style="3" customWidth="1"/>
    <col min="5896" max="5896" width="6.125" style="3" customWidth="1"/>
    <col min="5897" max="5898" width="9.875" style="3" customWidth="1"/>
    <col min="5899" max="5899" width="5.875" style="3" customWidth="1"/>
    <col min="5900" max="5900" width="60.125" style="3" customWidth="1"/>
    <col min="5901" max="5901" width="33.875" style="3" customWidth="1"/>
    <col min="5902" max="5902" width="30.875" style="3" customWidth="1"/>
    <col min="5903" max="5903" width="13.875" style="3" customWidth="1"/>
    <col min="5904" max="5904" width="6.375" style="3" customWidth="1"/>
    <col min="5905" max="5905" width="13.125" style="3" customWidth="1"/>
    <col min="5906" max="5906" width="18.125" style="3" customWidth="1"/>
    <col min="5907" max="5907" width="15.625" style="3" customWidth="1"/>
    <col min="5908" max="6146" width="8.875" style="3"/>
    <col min="6147" max="6147" width="19.5" style="3" customWidth="1"/>
    <col min="6148" max="6148" width="5.875" style="3" customWidth="1"/>
    <col min="6149" max="6150" width="15.875" style="3" customWidth="1"/>
    <col min="6151" max="6151" width="62.125" style="3" customWidth="1"/>
    <col min="6152" max="6152" width="6.125" style="3" customWidth="1"/>
    <col min="6153" max="6154" width="9.875" style="3" customWidth="1"/>
    <col min="6155" max="6155" width="5.875" style="3" customWidth="1"/>
    <col min="6156" max="6156" width="60.125" style="3" customWidth="1"/>
    <col min="6157" max="6157" width="33.875" style="3" customWidth="1"/>
    <col min="6158" max="6158" width="30.875" style="3" customWidth="1"/>
    <col min="6159" max="6159" width="13.875" style="3" customWidth="1"/>
    <col min="6160" max="6160" width="6.375" style="3" customWidth="1"/>
    <col min="6161" max="6161" width="13.125" style="3" customWidth="1"/>
    <col min="6162" max="6162" width="18.125" style="3" customWidth="1"/>
    <col min="6163" max="6163" width="15.625" style="3" customWidth="1"/>
    <col min="6164" max="6402" width="8.875" style="3"/>
    <col min="6403" max="6403" width="19.5" style="3" customWidth="1"/>
    <col min="6404" max="6404" width="5.875" style="3" customWidth="1"/>
    <col min="6405" max="6406" width="15.875" style="3" customWidth="1"/>
    <col min="6407" max="6407" width="62.125" style="3" customWidth="1"/>
    <col min="6408" max="6408" width="6.125" style="3" customWidth="1"/>
    <col min="6409" max="6410" width="9.875" style="3" customWidth="1"/>
    <col min="6411" max="6411" width="5.875" style="3" customWidth="1"/>
    <col min="6412" max="6412" width="60.125" style="3" customWidth="1"/>
    <col min="6413" max="6413" width="33.875" style="3" customWidth="1"/>
    <col min="6414" max="6414" width="30.875" style="3" customWidth="1"/>
    <col min="6415" max="6415" width="13.875" style="3" customWidth="1"/>
    <col min="6416" max="6416" width="6.375" style="3" customWidth="1"/>
    <col min="6417" max="6417" width="13.125" style="3" customWidth="1"/>
    <col min="6418" max="6418" width="18.125" style="3" customWidth="1"/>
    <col min="6419" max="6419" width="15.625" style="3" customWidth="1"/>
    <col min="6420" max="6658" width="8.875" style="3"/>
    <col min="6659" max="6659" width="19.5" style="3" customWidth="1"/>
    <col min="6660" max="6660" width="5.875" style="3" customWidth="1"/>
    <col min="6661" max="6662" width="15.875" style="3" customWidth="1"/>
    <col min="6663" max="6663" width="62.125" style="3" customWidth="1"/>
    <col min="6664" max="6664" width="6.125" style="3" customWidth="1"/>
    <col min="6665" max="6666" width="9.875" style="3" customWidth="1"/>
    <col min="6667" max="6667" width="5.875" style="3" customWidth="1"/>
    <col min="6668" max="6668" width="60.125" style="3" customWidth="1"/>
    <col min="6669" max="6669" width="33.875" style="3" customWidth="1"/>
    <col min="6670" max="6670" width="30.875" style="3" customWidth="1"/>
    <col min="6671" max="6671" width="13.875" style="3" customWidth="1"/>
    <col min="6672" max="6672" width="6.375" style="3" customWidth="1"/>
    <col min="6673" max="6673" width="13.125" style="3" customWidth="1"/>
    <col min="6674" max="6674" width="18.125" style="3" customWidth="1"/>
    <col min="6675" max="6675" width="15.625" style="3" customWidth="1"/>
    <col min="6676" max="6914" width="8.875" style="3"/>
    <col min="6915" max="6915" width="19.5" style="3" customWidth="1"/>
    <col min="6916" max="6916" width="5.875" style="3" customWidth="1"/>
    <col min="6917" max="6918" width="15.875" style="3" customWidth="1"/>
    <col min="6919" max="6919" width="62.125" style="3" customWidth="1"/>
    <col min="6920" max="6920" width="6.125" style="3" customWidth="1"/>
    <col min="6921" max="6922" width="9.875" style="3" customWidth="1"/>
    <col min="6923" max="6923" width="5.875" style="3" customWidth="1"/>
    <col min="6924" max="6924" width="60.125" style="3" customWidth="1"/>
    <col min="6925" max="6925" width="33.875" style="3" customWidth="1"/>
    <col min="6926" max="6926" width="30.875" style="3" customWidth="1"/>
    <col min="6927" max="6927" width="13.875" style="3" customWidth="1"/>
    <col min="6928" max="6928" width="6.375" style="3" customWidth="1"/>
    <col min="6929" max="6929" width="13.125" style="3" customWidth="1"/>
    <col min="6930" max="6930" width="18.125" style="3" customWidth="1"/>
    <col min="6931" max="6931" width="15.625" style="3" customWidth="1"/>
    <col min="6932" max="7170" width="8.875" style="3"/>
    <col min="7171" max="7171" width="19.5" style="3" customWidth="1"/>
    <col min="7172" max="7172" width="5.875" style="3" customWidth="1"/>
    <col min="7173" max="7174" width="15.875" style="3" customWidth="1"/>
    <col min="7175" max="7175" width="62.125" style="3" customWidth="1"/>
    <col min="7176" max="7176" width="6.125" style="3" customWidth="1"/>
    <col min="7177" max="7178" width="9.875" style="3" customWidth="1"/>
    <col min="7179" max="7179" width="5.875" style="3" customWidth="1"/>
    <col min="7180" max="7180" width="60.125" style="3" customWidth="1"/>
    <col min="7181" max="7181" width="33.875" style="3" customWidth="1"/>
    <col min="7182" max="7182" width="30.875" style="3" customWidth="1"/>
    <col min="7183" max="7183" width="13.875" style="3" customWidth="1"/>
    <col min="7184" max="7184" width="6.375" style="3" customWidth="1"/>
    <col min="7185" max="7185" width="13.125" style="3" customWidth="1"/>
    <col min="7186" max="7186" width="18.125" style="3" customWidth="1"/>
    <col min="7187" max="7187" width="15.625" style="3" customWidth="1"/>
    <col min="7188" max="7426" width="8.875" style="3"/>
    <col min="7427" max="7427" width="19.5" style="3" customWidth="1"/>
    <col min="7428" max="7428" width="5.875" style="3" customWidth="1"/>
    <col min="7429" max="7430" width="15.875" style="3" customWidth="1"/>
    <col min="7431" max="7431" width="62.125" style="3" customWidth="1"/>
    <col min="7432" max="7432" width="6.125" style="3" customWidth="1"/>
    <col min="7433" max="7434" width="9.875" style="3" customWidth="1"/>
    <col min="7435" max="7435" width="5.875" style="3" customWidth="1"/>
    <col min="7436" max="7436" width="60.125" style="3" customWidth="1"/>
    <col min="7437" max="7437" width="33.875" style="3" customWidth="1"/>
    <col min="7438" max="7438" width="30.875" style="3" customWidth="1"/>
    <col min="7439" max="7439" width="13.875" style="3" customWidth="1"/>
    <col min="7440" max="7440" width="6.375" style="3" customWidth="1"/>
    <col min="7441" max="7441" width="13.125" style="3" customWidth="1"/>
    <col min="7442" max="7442" width="18.125" style="3" customWidth="1"/>
    <col min="7443" max="7443" width="15.625" style="3" customWidth="1"/>
    <col min="7444" max="7682" width="8.875" style="3"/>
    <col min="7683" max="7683" width="19.5" style="3" customWidth="1"/>
    <col min="7684" max="7684" width="5.875" style="3" customWidth="1"/>
    <col min="7685" max="7686" width="15.875" style="3" customWidth="1"/>
    <col min="7687" max="7687" width="62.125" style="3" customWidth="1"/>
    <col min="7688" max="7688" width="6.125" style="3" customWidth="1"/>
    <col min="7689" max="7690" width="9.875" style="3" customWidth="1"/>
    <col min="7691" max="7691" width="5.875" style="3" customWidth="1"/>
    <col min="7692" max="7692" width="60.125" style="3" customWidth="1"/>
    <col min="7693" max="7693" width="33.875" style="3" customWidth="1"/>
    <col min="7694" max="7694" width="30.875" style="3" customWidth="1"/>
    <col min="7695" max="7695" width="13.875" style="3" customWidth="1"/>
    <col min="7696" max="7696" width="6.375" style="3" customWidth="1"/>
    <col min="7697" max="7697" width="13.125" style="3" customWidth="1"/>
    <col min="7698" max="7698" width="18.125" style="3" customWidth="1"/>
    <col min="7699" max="7699" width="15.625" style="3" customWidth="1"/>
    <col min="7700" max="7938" width="8.875" style="3"/>
    <col min="7939" max="7939" width="19.5" style="3" customWidth="1"/>
    <col min="7940" max="7940" width="5.875" style="3" customWidth="1"/>
    <col min="7941" max="7942" width="15.875" style="3" customWidth="1"/>
    <col min="7943" max="7943" width="62.125" style="3" customWidth="1"/>
    <col min="7944" max="7944" width="6.125" style="3" customWidth="1"/>
    <col min="7945" max="7946" width="9.875" style="3" customWidth="1"/>
    <col min="7947" max="7947" width="5.875" style="3" customWidth="1"/>
    <col min="7948" max="7948" width="60.125" style="3" customWidth="1"/>
    <col min="7949" max="7949" width="33.875" style="3" customWidth="1"/>
    <col min="7950" max="7950" width="30.875" style="3" customWidth="1"/>
    <col min="7951" max="7951" width="13.875" style="3" customWidth="1"/>
    <col min="7952" max="7952" width="6.375" style="3" customWidth="1"/>
    <col min="7953" max="7953" width="13.125" style="3" customWidth="1"/>
    <col min="7954" max="7954" width="18.125" style="3" customWidth="1"/>
    <col min="7955" max="7955" width="15.625" style="3" customWidth="1"/>
    <col min="7956" max="8194" width="8.875" style="3"/>
    <col min="8195" max="8195" width="19.5" style="3" customWidth="1"/>
    <col min="8196" max="8196" width="5.875" style="3" customWidth="1"/>
    <col min="8197" max="8198" width="15.875" style="3" customWidth="1"/>
    <col min="8199" max="8199" width="62.125" style="3" customWidth="1"/>
    <col min="8200" max="8200" width="6.125" style="3" customWidth="1"/>
    <col min="8201" max="8202" width="9.875" style="3" customWidth="1"/>
    <col min="8203" max="8203" width="5.875" style="3" customWidth="1"/>
    <col min="8204" max="8204" width="60.125" style="3" customWidth="1"/>
    <col min="8205" max="8205" width="33.875" style="3" customWidth="1"/>
    <col min="8206" max="8206" width="30.875" style="3" customWidth="1"/>
    <col min="8207" max="8207" width="13.875" style="3" customWidth="1"/>
    <col min="8208" max="8208" width="6.375" style="3" customWidth="1"/>
    <col min="8209" max="8209" width="13.125" style="3" customWidth="1"/>
    <col min="8210" max="8210" width="18.125" style="3" customWidth="1"/>
    <col min="8211" max="8211" width="15.625" style="3" customWidth="1"/>
    <col min="8212" max="8450" width="8.875" style="3"/>
    <col min="8451" max="8451" width="19.5" style="3" customWidth="1"/>
    <col min="8452" max="8452" width="5.875" style="3" customWidth="1"/>
    <col min="8453" max="8454" width="15.875" style="3" customWidth="1"/>
    <col min="8455" max="8455" width="62.125" style="3" customWidth="1"/>
    <col min="8456" max="8456" width="6.125" style="3" customWidth="1"/>
    <col min="8457" max="8458" width="9.875" style="3" customWidth="1"/>
    <col min="8459" max="8459" width="5.875" style="3" customWidth="1"/>
    <col min="8460" max="8460" width="60.125" style="3" customWidth="1"/>
    <col min="8461" max="8461" width="33.875" style="3" customWidth="1"/>
    <col min="8462" max="8462" width="30.875" style="3" customWidth="1"/>
    <col min="8463" max="8463" width="13.875" style="3" customWidth="1"/>
    <col min="8464" max="8464" width="6.375" style="3" customWidth="1"/>
    <col min="8465" max="8465" width="13.125" style="3" customWidth="1"/>
    <col min="8466" max="8466" width="18.125" style="3" customWidth="1"/>
    <col min="8467" max="8467" width="15.625" style="3" customWidth="1"/>
    <col min="8468" max="8706" width="8.875" style="3"/>
    <col min="8707" max="8707" width="19.5" style="3" customWidth="1"/>
    <col min="8708" max="8708" width="5.875" style="3" customWidth="1"/>
    <col min="8709" max="8710" width="15.875" style="3" customWidth="1"/>
    <col min="8711" max="8711" width="62.125" style="3" customWidth="1"/>
    <col min="8712" max="8712" width="6.125" style="3" customWidth="1"/>
    <col min="8713" max="8714" width="9.875" style="3" customWidth="1"/>
    <col min="8715" max="8715" width="5.875" style="3" customWidth="1"/>
    <col min="8716" max="8716" width="60.125" style="3" customWidth="1"/>
    <col min="8717" max="8717" width="33.875" style="3" customWidth="1"/>
    <col min="8718" max="8718" width="30.875" style="3" customWidth="1"/>
    <col min="8719" max="8719" width="13.875" style="3" customWidth="1"/>
    <col min="8720" max="8720" width="6.375" style="3" customWidth="1"/>
    <col min="8721" max="8721" width="13.125" style="3" customWidth="1"/>
    <col min="8722" max="8722" width="18.125" style="3" customWidth="1"/>
    <col min="8723" max="8723" width="15.625" style="3" customWidth="1"/>
    <col min="8724" max="8962" width="8.875" style="3"/>
    <col min="8963" max="8963" width="19.5" style="3" customWidth="1"/>
    <col min="8964" max="8964" width="5.875" style="3" customWidth="1"/>
    <col min="8965" max="8966" width="15.875" style="3" customWidth="1"/>
    <col min="8967" max="8967" width="62.125" style="3" customWidth="1"/>
    <col min="8968" max="8968" width="6.125" style="3" customWidth="1"/>
    <col min="8969" max="8970" width="9.875" style="3" customWidth="1"/>
    <col min="8971" max="8971" width="5.875" style="3" customWidth="1"/>
    <col min="8972" max="8972" width="60.125" style="3" customWidth="1"/>
    <col min="8973" max="8973" width="33.875" style="3" customWidth="1"/>
    <col min="8974" max="8974" width="30.875" style="3" customWidth="1"/>
    <col min="8975" max="8975" width="13.875" style="3" customWidth="1"/>
    <col min="8976" max="8976" width="6.375" style="3" customWidth="1"/>
    <col min="8977" max="8977" width="13.125" style="3" customWidth="1"/>
    <col min="8978" max="8978" width="18.125" style="3" customWidth="1"/>
    <col min="8979" max="8979" width="15.625" style="3" customWidth="1"/>
    <col min="8980" max="9218" width="8.875" style="3"/>
    <col min="9219" max="9219" width="19.5" style="3" customWidth="1"/>
    <col min="9220" max="9220" width="5.875" style="3" customWidth="1"/>
    <col min="9221" max="9222" width="15.875" style="3" customWidth="1"/>
    <col min="9223" max="9223" width="62.125" style="3" customWidth="1"/>
    <col min="9224" max="9224" width="6.125" style="3" customWidth="1"/>
    <col min="9225" max="9226" width="9.875" style="3" customWidth="1"/>
    <col min="9227" max="9227" width="5.875" style="3" customWidth="1"/>
    <col min="9228" max="9228" width="60.125" style="3" customWidth="1"/>
    <col min="9229" max="9229" width="33.875" style="3" customWidth="1"/>
    <col min="9230" max="9230" width="30.875" style="3" customWidth="1"/>
    <col min="9231" max="9231" width="13.875" style="3" customWidth="1"/>
    <col min="9232" max="9232" width="6.375" style="3" customWidth="1"/>
    <col min="9233" max="9233" width="13.125" style="3" customWidth="1"/>
    <col min="9234" max="9234" width="18.125" style="3" customWidth="1"/>
    <col min="9235" max="9235" width="15.625" style="3" customWidth="1"/>
    <col min="9236" max="9474" width="8.875" style="3"/>
    <col min="9475" max="9475" width="19.5" style="3" customWidth="1"/>
    <col min="9476" max="9476" width="5.875" style="3" customWidth="1"/>
    <col min="9477" max="9478" width="15.875" style="3" customWidth="1"/>
    <col min="9479" max="9479" width="62.125" style="3" customWidth="1"/>
    <col min="9480" max="9480" width="6.125" style="3" customWidth="1"/>
    <col min="9481" max="9482" width="9.875" style="3" customWidth="1"/>
    <col min="9483" max="9483" width="5.875" style="3" customWidth="1"/>
    <col min="9484" max="9484" width="60.125" style="3" customWidth="1"/>
    <col min="9485" max="9485" width="33.875" style="3" customWidth="1"/>
    <col min="9486" max="9486" width="30.875" style="3" customWidth="1"/>
    <col min="9487" max="9487" width="13.875" style="3" customWidth="1"/>
    <col min="9488" max="9488" width="6.375" style="3" customWidth="1"/>
    <col min="9489" max="9489" width="13.125" style="3" customWidth="1"/>
    <col min="9490" max="9490" width="18.125" style="3" customWidth="1"/>
    <col min="9491" max="9491" width="15.625" style="3" customWidth="1"/>
    <col min="9492" max="9730" width="8.875" style="3"/>
    <col min="9731" max="9731" width="19.5" style="3" customWidth="1"/>
    <col min="9732" max="9732" width="5.875" style="3" customWidth="1"/>
    <col min="9733" max="9734" width="15.875" style="3" customWidth="1"/>
    <col min="9735" max="9735" width="62.125" style="3" customWidth="1"/>
    <col min="9736" max="9736" width="6.125" style="3" customWidth="1"/>
    <col min="9737" max="9738" width="9.875" style="3" customWidth="1"/>
    <col min="9739" max="9739" width="5.875" style="3" customWidth="1"/>
    <col min="9740" max="9740" width="60.125" style="3" customWidth="1"/>
    <col min="9741" max="9741" width="33.875" style="3" customWidth="1"/>
    <col min="9742" max="9742" width="30.875" style="3" customWidth="1"/>
    <col min="9743" max="9743" width="13.875" style="3" customWidth="1"/>
    <col min="9744" max="9744" width="6.375" style="3" customWidth="1"/>
    <col min="9745" max="9745" width="13.125" style="3" customWidth="1"/>
    <col min="9746" max="9746" width="18.125" style="3" customWidth="1"/>
    <col min="9747" max="9747" width="15.625" style="3" customWidth="1"/>
    <col min="9748" max="9986" width="8.875" style="3"/>
    <col min="9987" max="9987" width="19.5" style="3" customWidth="1"/>
    <col min="9988" max="9988" width="5.875" style="3" customWidth="1"/>
    <col min="9989" max="9990" width="15.875" style="3" customWidth="1"/>
    <col min="9991" max="9991" width="62.125" style="3" customWidth="1"/>
    <col min="9992" max="9992" width="6.125" style="3" customWidth="1"/>
    <col min="9993" max="9994" width="9.875" style="3" customWidth="1"/>
    <col min="9995" max="9995" width="5.875" style="3" customWidth="1"/>
    <col min="9996" max="9996" width="60.125" style="3" customWidth="1"/>
    <col min="9997" max="9997" width="33.875" style="3" customWidth="1"/>
    <col min="9998" max="9998" width="30.875" style="3" customWidth="1"/>
    <col min="9999" max="9999" width="13.875" style="3" customWidth="1"/>
    <col min="10000" max="10000" width="6.375" style="3" customWidth="1"/>
    <col min="10001" max="10001" width="13.125" style="3" customWidth="1"/>
    <col min="10002" max="10002" width="18.125" style="3" customWidth="1"/>
    <col min="10003" max="10003" width="15.625" style="3" customWidth="1"/>
    <col min="10004" max="10242" width="8.875" style="3"/>
    <col min="10243" max="10243" width="19.5" style="3" customWidth="1"/>
    <col min="10244" max="10244" width="5.875" style="3" customWidth="1"/>
    <col min="10245" max="10246" width="15.875" style="3" customWidth="1"/>
    <col min="10247" max="10247" width="62.125" style="3" customWidth="1"/>
    <col min="10248" max="10248" width="6.125" style="3" customWidth="1"/>
    <col min="10249" max="10250" width="9.875" style="3" customWidth="1"/>
    <col min="10251" max="10251" width="5.875" style="3" customWidth="1"/>
    <col min="10252" max="10252" width="60.125" style="3" customWidth="1"/>
    <col min="10253" max="10253" width="33.875" style="3" customWidth="1"/>
    <col min="10254" max="10254" width="30.875" style="3" customWidth="1"/>
    <col min="10255" max="10255" width="13.875" style="3" customWidth="1"/>
    <col min="10256" max="10256" width="6.375" style="3" customWidth="1"/>
    <col min="10257" max="10257" width="13.125" style="3" customWidth="1"/>
    <col min="10258" max="10258" width="18.125" style="3" customWidth="1"/>
    <col min="10259" max="10259" width="15.625" style="3" customWidth="1"/>
    <col min="10260" max="10498" width="8.875" style="3"/>
    <col min="10499" max="10499" width="19.5" style="3" customWidth="1"/>
    <col min="10500" max="10500" width="5.875" style="3" customWidth="1"/>
    <col min="10501" max="10502" width="15.875" style="3" customWidth="1"/>
    <col min="10503" max="10503" width="62.125" style="3" customWidth="1"/>
    <col min="10504" max="10504" width="6.125" style="3" customWidth="1"/>
    <col min="10505" max="10506" width="9.875" style="3" customWidth="1"/>
    <col min="10507" max="10507" width="5.875" style="3" customWidth="1"/>
    <col min="10508" max="10508" width="60.125" style="3" customWidth="1"/>
    <col min="10509" max="10509" width="33.875" style="3" customWidth="1"/>
    <col min="10510" max="10510" width="30.875" style="3" customWidth="1"/>
    <col min="10511" max="10511" width="13.875" style="3" customWidth="1"/>
    <col min="10512" max="10512" width="6.375" style="3" customWidth="1"/>
    <col min="10513" max="10513" width="13.125" style="3" customWidth="1"/>
    <col min="10514" max="10514" width="18.125" style="3" customWidth="1"/>
    <col min="10515" max="10515" width="15.625" style="3" customWidth="1"/>
    <col min="10516" max="10754" width="8.875" style="3"/>
    <col min="10755" max="10755" width="19.5" style="3" customWidth="1"/>
    <col min="10756" max="10756" width="5.875" style="3" customWidth="1"/>
    <col min="10757" max="10758" width="15.875" style="3" customWidth="1"/>
    <col min="10759" max="10759" width="62.125" style="3" customWidth="1"/>
    <col min="10760" max="10760" width="6.125" style="3" customWidth="1"/>
    <col min="10761" max="10762" width="9.875" style="3" customWidth="1"/>
    <col min="10763" max="10763" width="5.875" style="3" customWidth="1"/>
    <col min="10764" max="10764" width="60.125" style="3" customWidth="1"/>
    <col min="10765" max="10765" width="33.875" style="3" customWidth="1"/>
    <col min="10766" max="10766" width="30.875" style="3" customWidth="1"/>
    <col min="10767" max="10767" width="13.875" style="3" customWidth="1"/>
    <col min="10768" max="10768" width="6.375" style="3" customWidth="1"/>
    <col min="10769" max="10769" width="13.125" style="3" customWidth="1"/>
    <col min="10770" max="10770" width="18.125" style="3" customWidth="1"/>
    <col min="10771" max="10771" width="15.625" style="3" customWidth="1"/>
    <col min="10772" max="11010" width="8.875" style="3"/>
    <col min="11011" max="11011" width="19.5" style="3" customWidth="1"/>
    <col min="11012" max="11012" width="5.875" style="3" customWidth="1"/>
    <col min="11013" max="11014" width="15.875" style="3" customWidth="1"/>
    <col min="11015" max="11015" width="62.125" style="3" customWidth="1"/>
    <col min="11016" max="11016" width="6.125" style="3" customWidth="1"/>
    <col min="11017" max="11018" width="9.875" style="3" customWidth="1"/>
    <col min="11019" max="11019" width="5.875" style="3" customWidth="1"/>
    <col min="11020" max="11020" width="60.125" style="3" customWidth="1"/>
    <col min="11021" max="11021" width="33.875" style="3" customWidth="1"/>
    <col min="11022" max="11022" width="30.875" style="3" customWidth="1"/>
    <col min="11023" max="11023" width="13.875" style="3" customWidth="1"/>
    <col min="11024" max="11024" width="6.375" style="3" customWidth="1"/>
    <col min="11025" max="11025" width="13.125" style="3" customWidth="1"/>
    <col min="11026" max="11026" width="18.125" style="3" customWidth="1"/>
    <col min="11027" max="11027" width="15.625" style="3" customWidth="1"/>
    <col min="11028" max="11266" width="8.875" style="3"/>
    <col min="11267" max="11267" width="19.5" style="3" customWidth="1"/>
    <col min="11268" max="11268" width="5.875" style="3" customWidth="1"/>
    <col min="11269" max="11270" width="15.875" style="3" customWidth="1"/>
    <col min="11271" max="11271" width="62.125" style="3" customWidth="1"/>
    <col min="11272" max="11272" width="6.125" style="3" customWidth="1"/>
    <col min="11273" max="11274" width="9.875" style="3" customWidth="1"/>
    <col min="11275" max="11275" width="5.875" style="3" customWidth="1"/>
    <col min="11276" max="11276" width="60.125" style="3" customWidth="1"/>
    <col min="11277" max="11277" width="33.875" style="3" customWidth="1"/>
    <col min="11278" max="11278" width="30.875" style="3" customWidth="1"/>
    <col min="11279" max="11279" width="13.875" style="3" customWidth="1"/>
    <col min="11280" max="11280" width="6.375" style="3" customWidth="1"/>
    <col min="11281" max="11281" width="13.125" style="3" customWidth="1"/>
    <col min="11282" max="11282" width="18.125" style="3" customWidth="1"/>
    <col min="11283" max="11283" width="15.625" style="3" customWidth="1"/>
    <col min="11284" max="11522" width="8.875" style="3"/>
    <col min="11523" max="11523" width="19.5" style="3" customWidth="1"/>
    <col min="11524" max="11524" width="5.875" style="3" customWidth="1"/>
    <col min="11525" max="11526" width="15.875" style="3" customWidth="1"/>
    <col min="11527" max="11527" width="62.125" style="3" customWidth="1"/>
    <col min="11528" max="11528" width="6.125" style="3" customWidth="1"/>
    <col min="11529" max="11530" width="9.875" style="3" customWidth="1"/>
    <col min="11531" max="11531" width="5.875" style="3" customWidth="1"/>
    <col min="11532" max="11532" width="60.125" style="3" customWidth="1"/>
    <col min="11533" max="11533" width="33.875" style="3" customWidth="1"/>
    <col min="11534" max="11534" width="30.875" style="3" customWidth="1"/>
    <col min="11535" max="11535" width="13.875" style="3" customWidth="1"/>
    <col min="11536" max="11536" width="6.375" style="3" customWidth="1"/>
    <col min="11537" max="11537" width="13.125" style="3" customWidth="1"/>
    <col min="11538" max="11538" width="18.125" style="3" customWidth="1"/>
    <col min="11539" max="11539" width="15.625" style="3" customWidth="1"/>
    <col min="11540" max="11778" width="8.875" style="3"/>
    <col min="11779" max="11779" width="19.5" style="3" customWidth="1"/>
    <col min="11780" max="11780" width="5.875" style="3" customWidth="1"/>
    <col min="11781" max="11782" width="15.875" style="3" customWidth="1"/>
    <col min="11783" max="11783" width="62.125" style="3" customWidth="1"/>
    <col min="11784" max="11784" width="6.125" style="3" customWidth="1"/>
    <col min="11785" max="11786" width="9.875" style="3" customWidth="1"/>
    <col min="11787" max="11787" width="5.875" style="3" customWidth="1"/>
    <col min="11788" max="11788" width="60.125" style="3" customWidth="1"/>
    <col min="11789" max="11789" width="33.875" style="3" customWidth="1"/>
    <col min="11790" max="11790" width="30.875" style="3" customWidth="1"/>
    <col min="11791" max="11791" width="13.875" style="3" customWidth="1"/>
    <col min="11792" max="11792" width="6.375" style="3" customWidth="1"/>
    <col min="11793" max="11793" width="13.125" style="3" customWidth="1"/>
    <col min="11794" max="11794" width="18.125" style="3" customWidth="1"/>
    <col min="11795" max="11795" width="15.625" style="3" customWidth="1"/>
    <col min="11796" max="12034" width="8.875" style="3"/>
    <col min="12035" max="12035" width="19.5" style="3" customWidth="1"/>
    <col min="12036" max="12036" width="5.875" style="3" customWidth="1"/>
    <col min="12037" max="12038" width="15.875" style="3" customWidth="1"/>
    <col min="12039" max="12039" width="62.125" style="3" customWidth="1"/>
    <col min="12040" max="12040" width="6.125" style="3" customWidth="1"/>
    <col min="12041" max="12042" width="9.875" style="3" customWidth="1"/>
    <col min="12043" max="12043" width="5.875" style="3" customWidth="1"/>
    <col min="12044" max="12044" width="60.125" style="3" customWidth="1"/>
    <col min="12045" max="12045" width="33.875" style="3" customWidth="1"/>
    <col min="12046" max="12046" width="30.875" style="3" customWidth="1"/>
    <col min="12047" max="12047" width="13.875" style="3" customWidth="1"/>
    <col min="12048" max="12048" width="6.375" style="3" customWidth="1"/>
    <col min="12049" max="12049" width="13.125" style="3" customWidth="1"/>
    <col min="12050" max="12050" width="18.125" style="3" customWidth="1"/>
    <col min="12051" max="12051" width="15.625" style="3" customWidth="1"/>
    <col min="12052" max="12290" width="8.875" style="3"/>
    <col min="12291" max="12291" width="19.5" style="3" customWidth="1"/>
    <col min="12292" max="12292" width="5.875" style="3" customWidth="1"/>
    <col min="12293" max="12294" width="15.875" style="3" customWidth="1"/>
    <col min="12295" max="12295" width="62.125" style="3" customWidth="1"/>
    <col min="12296" max="12296" width="6.125" style="3" customWidth="1"/>
    <col min="12297" max="12298" width="9.875" style="3" customWidth="1"/>
    <col min="12299" max="12299" width="5.875" style="3" customWidth="1"/>
    <col min="12300" max="12300" width="60.125" style="3" customWidth="1"/>
    <col min="12301" max="12301" width="33.875" style="3" customWidth="1"/>
    <col min="12302" max="12302" width="30.875" style="3" customWidth="1"/>
    <col min="12303" max="12303" width="13.875" style="3" customWidth="1"/>
    <col min="12304" max="12304" width="6.375" style="3" customWidth="1"/>
    <col min="12305" max="12305" width="13.125" style="3" customWidth="1"/>
    <col min="12306" max="12306" width="18.125" style="3" customWidth="1"/>
    <col min="12307" max="12307" width="15.625" style="3" customWidth="1"/>
    <col min="12308" max="12546" width="8.875" style="3"/>
    <col min="12547" max="12547" width="19.5" style="3" customWidth="1"/>
    <col min="12548" max="12548" width="5.875" style="3" customWidth="1"/>
    <col min="12549" max="12550" width="15.875" style="3" customWidth="1"/>
    <col min="12551" max="12551" width="62.125" style="3" customWidth="1"/>
    <col min="12552" max="12552" width="6.125" style="3" customWidth="1"/>
    <col min="12553" max="12554" width="9.875" style="3" customWidth="1"/>
    <col min="12555" max="12555" width="5.875" style="3" customWidth="1"/>
    <col min="12556" max="12556" width="60.125" style="3" customWidth="1"/>
    <col min="12557" max="12557" width="33.875" style="3" customWidth="1"/>
    <col min="12558" max="12558" width="30.875" style="3" customWidth="1"/>
    <col min="12559" max="12559" width="13.875" style="3" customWidth="1"/>
    <col min="12560" max="12560" width="6.375" style="3" customWidth="1"/>
    <col min="12561" max="12561" width="13.125" style="3" customWidth="1"/>
    <col min="12562" max="12562" width="18.125" style="3" customWidth="1"/>
    <col min="12563" max="12563" width="15.625" style="3" customWidth="1"/>
    <col min="12564" max="12802" width="8.875" style="3"/>
    <col min="12803" max="12803" width="19.5" style="3" customWidth="1"/>
    <col min="12804" max="12804" width="5.875" style="3" customWidth="1"/>
    <col min="12805" max="12806" width="15.875" style="3" customWidth="1"/>
    <col min="12807" max="12807" width="62.125" style="3" customWidth="1"/>
    <col min="12808" max="12808" width="6.125" style="3" customWidth="1"/>
    <col min="12809" max="12810" width="9.875" style="3" customWidth="1"/>
    <col min="12811" max="12811" width="5.875" style="3" customWidth="1"/>
    <col min="12812" max="12812" width="60.125" style="3" customWidth="1"/>
    <col min="12813" max="12813" width="33.875" style="3" customWidth="1"/>
    <col min="12814" max="12814" width="30.875" style="3" customWidth="1"/>
    <col min="12815" max="12815" width="13.875" style="3" customWidth="1"/>
    <col min="12816" max="12816" width="6.375" style="3" customWidth="1"/>
    <col min="12817" max="12817" width="13.125" style="3" customWidth="1"/>
    <col min="12818" max="12818" width="18.125" style="3" customWidth="1"/>
    <col min="12819" max="12819" width="15.625" style="3" customWidth="1"/>
    <col min="12820" max="13058" width="8.875" style="3"/>
    <col min="13059" max="13059" width="19.5" style="3" customWidth="1"/>
    <col min="13060" max="13060" width="5.875" style="3" customWidth="1"/>
    <col min="13061" max="13062" width="15.875" style="3" customWidth="1"/>
    <col min="13063" max="13063" width="62.125" style="3" customWidth="1"/>
    <col min="13064" max="13064" width="6.125" style="3" customWidth="1"/>
    <col min="13065" max="13066" width="9.875" style="3" customWidth="1"/>
    <col min="13067" max="13067" width="5.875" style="3" customWidth="1"/>
    <col min="13068" max="13068" width="60.125" style="3" customWidth="1"/>
    <col min="13069" max="13069" width="33.875" style="3" customWidth="1"/>
    <col min="13070" max="13070" width="30.875" style="3" customWidth="1"/>
    <col min="13071" max="13071" width="13.875" style="3" customWidth="1"/>
    <col min="13072" max="13072" width="6.375" style="3" customWidth="1"/>
    <col min="13073" max="13073" width="13.125" style="3" customWidth="1"/>
    <col min="13074" max="13074" width="18.125" style="3" customWidth="1"/>
    <col min="13075" max="13075" width="15.625" style="3" customWidth="1"/>
    <col min="13076" max="13314" width="8.875" style="3"/>
    <col min="13315" max="13315" width="19.5" style="3" customWidth="1"/>
    <col min="13316" max="13316" width="5.875" style="3" customWidth="1"/>
    <col min="13317" max="13318" width="15.875" style="3" customWidth="1"/>
    <col min="13319" max="13319" width="62.125" style="3" customWidth="1"/>
    <col min="13320" max="13320" width="6.125" style="3" customWidth="1"/>
    <col min="13321" max="13322" width="9.875" style="3" customWidth="1"/>
    <col min="13323" max="13323" width="5.875" style="3" customWidth="1"/>
    <col min="13324" max="13324" width="60.125" style="3" customWidth="1"/>
    <col min="13325" max="13325" width="33.875" style="3" customWidth="1"/>
    <col min="13326" max="13326" width="30.875" style="3" customWidth="1"/>
    <col min="13327" max="13327" width="13.875" style="3" customWidth="1"/>
    <col min="13328" max="13328" width="6.375" style="3" customWidth="1"/>
    <col min="13329" max="13329" width="13.125" style="3" customWidth="1"/>
    <col min="13330" max="13330" width="18.125" style="3" customWidth="1"/>
    <col min="13331" max="13331" width="15.625" style="3" customWidth="1"/>
    <col min="13332" max="13570" width="8.875" style="3"/>
    <col min="13571" max="13571" width="19.5" style="3" customWidth="1"/>
    <col min="13572" max="13572" width="5.875" style="3" customWidth="1"/>
    <col min="13573" max="13574" width="15.875" style="3" customWidth="1"/>
    <col min="13575" max="13575" width="62.125" style="3" customWidth="1"/>
    <col min="13576" max="13576" width="6.125" style="3" customWidth="1"/>
    <col min="13577" max="13578" width="9.875" style="3" customWidth="1"/>
    <col min="13579" max="13579" width="5.875" style="3" customWidth="1"/>
    <col min="13580" max="13580" width="60.125" style="3" customWidth="1"/>
    <col min="13581" max="13581" width="33.875" style="3" customWidth="1"/>
    <col min="13582" max="13582" width="30.875" style="3" customWidth="1"/>
    <col min="13583" max="13583" width="13.875" style="3" customWidth="1"/>
    <col min="13584" max="13584" width="6.375" style="3" customWidth="1"/>
    <col min="13585" max="13585" width="13.125" style="3" customWidth="1"/>
    <col min="13586" max="13586" width="18.125" style="3" customWidth="1"/>
    <col min="13587" max="13587" width="15.625" style="3" customWidth="1"/>
    <col min="13588" max="13826" width="8.875" style="3"/>
    <col min="13827" max="13827" width="19.5" style="3" customWidth="1"/>
    <col min="13828" max="13828" width="5.875" style="3" customWidth="1"/>
    <col min="13829" max="13830" width="15.875" style="3" customWidth="1"/>
    <col min="13831" max="13831" width="62.125" style="3" customWidth="1"/>
    <col min="13832" max="13832" width="6.125" style="3" customWidth="1"/>
    <col min="13833" max="13834" width="9.875" style="3" customWidth="1"/>
    <col min="13835" max="13835" width="5.875" style="3" customWidth="1"/>
    <col min="13836" max="13836" width="60.125" style="3" customWidth="1"/>
    <col min="13837" max="13837" width="33.875" style="3" customWidth="1"/>
    <col min="13838" max="13838" width="30.875" style="3" customWidth="1"/>
    <col min="13839" max="13839" width="13.875" style="3" customWidth="1"/>
    <col min="13840" max="13840" width="6.375" style="3" customWidth="1"/>
    <col min="13841" max="13841" width="13.125" style="3" customWidth="1"/>
    <col min="13842" max="13842" width="18.125" style="3" customWidth="1"/>
    <col min="13843" max="13843" width="15.625" style="3" customWidth="1"/>
    <col min="13844" max="14082" width="8.875" style="3"/>
    <col min="14083" max="14083" width="19.5" style="3" customWidth="1"/>
    <col min="14084" max="14084" width="5.875" style="3" customWidth="1"/>
    <col min="14085" max="14086" width="15.875" style="3" customWidth="1"/>
    <col min="14087" max="14087" width="62.125" style="3" customWidth="1"/>
    <col min="14088" max="14088" width="6.125" style="3" customWidth="1"/>
    <col min="14089" max="14090" width="9.875" style="3" customWidth="1"/>
    <col min="14091" max="14091" width="5.875" style="3" customWidth="1"/>
    <col min="14092" max="14092" width="60.125" style="3" customWidth="1"/>
    <col min="14093" max="14093" width="33.875" style="3" customWidth="1"/>
    <col min="14094" max="14094" width="30.875" style="3" customWidth="1"/>
    <col min="14095" max="14095" width="13.875" style="3" customWidth="1"/>
    <col min="14096" max="14096" width="6.375" style="3" customWidth="1"/>
    <col min="14097" max="14097" width="13.125" style="3" customWidth="1"/>
    <col min="14098" max="14098" width="18.125" style="3" customWidth="1"/>
    <col min="14099" max="14099" width="15.625" style="3" customWidth="1"/>
    <col min="14100" max="14338" width="8.875" style="3"/>
    <col min="14339" max="14339" width="19.5" style="3" customWidth="1"/>
    <col min="14340" max="14340" width="5.875" style="3" customWidth="1"/>
    <col min="14341" max="14342" width="15.875" style="3" customWidth="1"/>
    <col min="14343" max="14343" width="62.125" style="3" customWidth="1"/>
    <col min="14344" max="14344" width="6.125" style="3" customWidth="1"/>
    <col min="14345" max="14346" width="9.875" style="3" customWidth="1"/>
    <col min="14347" max="14347" width="5.875" style="3" customWidth="1"/>
    <col min="14348" max="14348" width="60.125" style="3" customWidth="1"/>
    <col min="14349" max="14349" width="33.875" style="3" customWidth="1"/>
    <col min="14350" max="14350" width="30.875" style="3" customWidth="1"/>
    <col min="14351" max="14351" width="13.875" style="3" customWidth="1"/>
    <col min="14352" max="14352" width="6.375" style="3" customWidth="1"/>
    <col min="14353" max="14353" width="13.125" style="3" customWidth="1"/>
    <col min="14354" max="14354" width="18.125" style="3" customWidth="1"/>
    <col min="14355" max="14355" width="15.625" style="3" customWidth="1"/>
    <col min="14356" max="14594" width="8.875" style="3"/>
    <col min="14595" max="14595" width="19.5" style="3" customWidth="1"/>
    <col min="14596" max="14596" width="5.875" style="3" customWidth="1"/>
    <col min="14597" max="14598" width="15.875" style="3" customWidth="1"/>
    <col min="14599" max="14599" width="62.125" style="3" customWidth="1"/>
    <col min="14600" max="14600" width="6.125" style="3" customWidth="1"/>
    <col min="14601" max="14602" width="9.875" style="3" customWidth="1"/>
    <col min="14603" max="14603" width="5.875" style="3" customWidth="1"/>
    <col min="14604" max="14604" width="60.125" style="3" customWidth="1"/>
    <col min="14605" max="14605" width="33.875" style="3" customWidth="1"/>
    <col min="14606" max="14606" width="30.875" style="3" customWidth="1"/>
    <col min="14607" max="14607" width="13.875" style="3" customWidth="1"/>
    <col min="14608" max="14608" width="6.375" style="3" customWidth="1"/>
    <col min="14609" max="14609" width="13.125" style="3" customWidth="1"/>
    <col min="14610" max="14610" width="18.125" style="3" customWidth="1"/>
    <col min="14611" max="14611" width="15.625" style="3" customWidth="1"/>
    <col min="14612" max="14850" width="8.875" style="3"/>
    <col min="14851" max="14851" width="19.5" style="3" customWidth="1"/>
    <col min="14852" max="14852" width="5.875" style="3" customWidth="1"/>
    <col min="14853" max="14854" width="15.875" style="3" customWidth="1"/>
    <col min="14855" max="14855" width="62.125" style="3" customWidth="1"/>
    <col min="14856" max="14856" width="6.125" style="3" customWidth="1"/>
    <col min="14857" max="14858" width="9.875" style="3" customWidth="1"/>
    <col min="14859" max="14859" width="5.875" style="3" customWidth="1"/>
    <col min="14860" max="14860" width="60.125" style="3" customWidth="1"/>
    <col min="14861" max="14861" width="33.875" style="3" customWidth="1"/>
    <col min="14862" max="14862" width="30.875" style="3" customWidth="1"/>
    <col min="14863" max="14863" width="13.875" style="3" customWidth="1"/>
    <col min="14864" max="14864" width="6.375" style="3" customWidth="1"/>
    <col min="14865" max="14865" width="13.125" style="3" customWidth="1"/>
    <col min="14866" max="14866" width="18.125" style="3" customWidth="1"/>
    <col min="14867" max="14867" width="15.625" style="3" customWidth="1"/>
    <col min="14868" max="15106" width="8.875" style="3"/>
    <col min="15107" max="15107" width="19.5" style="3" customWidth="1"/>
    <col min="15108" max="15108" width="5.875" style="3" customWidth="1"/>
    <col min="15109" max="15110" width="15.875" style="3" customWidth="1"/>
    <col min="15111" max="15111" width="62.125" style="3" customWidth="1"/>
    <col min="15112" max="15112" width="6.125" style="3" customWidth="1"/>
    <col min="15113" max="15114" width="9.875" style="3" customWidth="1"/>
    <col min="15115" max="15115" width="5.875" style="3" customWidth="1"/>
    <col min="15116" max="15116" width="60.125" style="3" customWidth="1"/>
    <col min="15117" max="15117" width="33.875" style="3" customWidth="1"/>
    <col min="15118" max="15118" width="30.875" style="3" customWidth="1"/>
    <col min="15119" max="15119" width="13.875" style="3" customWidth="1"/>
    <col min="15120" max="15120" width="6.375" style="3" customWidth="1"/>
    <col min="15121" max="15121" width="13.125" style="3" customWidth="1"/>
    <col min="15122" max="15122" width="18.125" style="3" customWidth="1"/>
    <col min="15123" max="15123" width="15.625" style="3" customWidth="1"/>
    <col min="15124" max="15362" width="8.875" style="3"/>
    <col min="15363" max="15363" width="19.5" style="3" customWidth="1"/>
    <col min="15364" max="15364" width="5.875" style="3" customWidth="1"/>
    <col min="15365" max="15366" width="15.875" style="3" customWidth="1"/>
    <col min="15367" max="15367" width="62.125" style="3" customWidth="1"/>
    <col min="15368" max="15368" width="6.125" style="3" customWidth="1"/>
    <col min="15369" max="15370" width="9.875" style="3" customWidth="1"/>
    <col min="15371" max="15371" width="5.875" style="3" customWidth="1"/>
    <col min="15372" max="15372" width="60.125" style="3" customWidth="1"/>
    <col min="15373" max="15373" width="33.875" style="3" customWidth="1"/>
    <col min="15374" max="15374" width="30.875" style="3" customWidth="1"/>
    <col min="15375" max="15375" width="13.875" style="3" customWidth="1"/>
    <col min="15376" max="15376" width="6.375" style="3" customWidth="1"/>
    <col min="15377" max="15377" width="13.125" style="3" customWidth="1"/>
    <col min="15378" max="15378" width="18.125" style="3" customWidth="1"/>
    <col min="15379" max="15379" width="15.625" style="3" customWidth="1"/>
    <col min="15380" max="15618" width="8.875" style="3"/>
    <col min="15619" max="15619" width="19.5" style="3" customWidth="1"/>
    <col min="15620" max="15620" width="5.875" style="3" customWidth="1"/>
    <col min="15621" max="15622" width="15.875" style="3" customWidth="1"/>
    <col min="15623" max="15623" width="62.125" style="3" customWidth="1"/>
    <col min="15624" max="15624" width="6.125" style="3" customWidth="1"/>
    <col min="15625" max="15626" width="9.875" style="3" customWidth="1"/>
    <col min="15627" max="15627" width="5.875" style="3" customWidth="1"/>
    <col min="15628" max="15628" width="60.125" style="3" customWidth="1"/>
    <col min="15629" max="15629" width="33.875" style="3" customWidth="1"/>
    <col min="15630" max="15630" width="30.875" style="3" customWidth="1"/>
    <col min="15631" max="15631" width="13.875" style="3" customWidth="1"/>
    <col min="15632" max="15632" width="6.375" style="3" customWidth="1"/>
    <col min="15633" max="15633" width="13.125" style="3" customWidth="1"/>
    <col min="15634" max="15634" width="18.125" style="3" customWidth="1"/>
    <col min="15635" max="15635" width="15.625" style="3" customWidth="1"/>
    <col min="15636" max="15874" width="8.875" style="3"/>
    <col min="15875" max="15875" width="19.5" style="3" customWidth="1"/>
    <col min="15876" max="15876" width="5.875" style="3" customWidth="1"/>
    <col min="15877" max="15878" width="15.875" style="3" customWidth="1"/>
    <col min="15879" max="15879" width="62.125" style="3" customWidth="1"/>
    <col min="15880" max="15880" width="6.125" style="3" customWidth="1"/>
    <col min="15881" max="15882" width="9.875" style="3" customWidth="1"/>
    <col min="15883" max="15883" width="5.875" style="3" customWidth="1"/>
    <col min="15884" max="15884" width="60.125" style="3" customWidth="1"/>
    <col min="15885" max="15885" width="33.875" style="3" customWidth="1"/>
    <col min="15886" max="15886" width="30.875" style="3" customWidth="1"/>
    <col min="15887" max="15887" width="13.875" style="3" customWidth="1"/>
    <col min="15888" max="15888" width="6.375" style="3" customWidth="1"/>
    <col min="15889" max="15889" width="13.125" style="3" customWidth="1"/>
    <col min="15890" max="15890" width="18.125" style="3" customWidth="1"/>
    <col min="15891" max="15891" width="15.625" style="3" customWidth="1"/>
    <col min="15892" max="16130" width="8.875" style="3"/>
    <col min="16131" max="16131" width="19.5" style="3" customWidth="1"/>
    <col min="16132" max="16132" width="5.875" style="3" customWidth="1"/>
    <col min="16133" max="16134" width="15.875" style="3" customWidth="1"/>
    <col min="16135" max="16135" width="62.125" style="3" customWidth="1"/>
    <col min="16136" max="16136" width="6.125" style="3" customWidth="1"/>
    <col min="16137" max="16138" width="9.875" style="3" customWidth="1"/>
    <col min="16139" max="16139" width="5.875" style="3" customWidth="1"/>
    <col min="16140" max="16140" width="60.125" style="3" customWidth="1"/>
    <col min="16141" max="16141" width="33.875" style="3" customWidth="1"/>
    <col min="16142" max="16142" width="30.875" style="3" customWidth="1"/>
    <col min="16143" max="16143" width="13.875" style="3" customWidth="1"/>
    <col min="16144" max="16144" width="6.375" style="3" customWidth="1"/>
    <col min="16145" max="16145" width="13.125" style="3" customWidth="1"/>
    <col min="16146" max="16146" width="18.125" style="3" customWidth="1"/>
    <col min="16147" max="16147" width="15.625" style="3" customWidth="1"/>
    <col min="16148" max="16384" width="8.875" style="3"/>
  </cols>
  <sheetData>
    <row r="2" spans="1:19" ht="20.100000000000001" customHeight="1">
      <c r="D2" s="1" t="s">
        <v>0</v>
      </c>
      <c r="E2" s="1"/>
      <c r="F2" s="1"/>
      <c r="G2" s="2" t="s">
        <v>3351</v>
      </c>
      <c r="I2" s="4" t="s">
        <v>2</v>
      </c>
      <c r="J2" s="5"/>
      <c r="K2" s="6"/>
      <c r="L2" s="1229">
        <f>SUM(J:J)</f>
        <v>25588</v>
      </c>
    </row>
    <row r="3" spans="1:19" ht="20.100000000000001" customHeight="1">
      <c r="D3" s="1" t="s">
        <v>3</v>
      </c>
      <c r="E3" s="1"/>
      <c r="F3" s="1"/>
      <c r="G3" s="14" t="s">
        <v>3093</v>
      </c>
    </row>
    <row r="4" spans="1:19" ht="20.100000000000001" customHeight="1">
      <c r="D4" s="1" t="s">
        <v>3094</v>
      </c>
      <c r="E4" s="1"/>
      <c r="F4" s="1"/>
      <c r="G4" s="14" t="s">
        <v>3095</v>
      </c>
    </row>
    <row r="5" spans="1:19" ht="20.100000000000001" customHeight="1">
      <c r="D5" s="1" t="s">
        <v>6</v>
      </c>
      <c r="E5" s="1"/>
      <c r="F5" s="1"/>
      <c r="G5" s="15">
        <v>44694</v>
      </c>
      <c r="J5" s="1230"/>
    </row>
    <row r="6" spans="1:19" ht="20.100000000000001" customHeight="1">
      <c r="D6" s="1" t="s">
        <v>8</v>
      </c>
      <c r="E6" s="1"/>
      <c r="F6" s="1"/>
      <c r="G6" s="15">
        <v>44694</v>
      </c>
    </row>
    <row r="8" spans="1:19" s="9" customFormat="1" ht="19.899999999999999" customHeight="1">
      <c r="A8" s="17"/>
      <c r="B8" s="17"/>
      <c r="C8" s="1231" t="s">
        <v>3096</v>
      </c>
      <c r="D8" s="16" t="s">
        <v>9</v>
      </c>
      <c r="E8" s="16" t="s">
        <v>10</v>
      </c>
      <c r="F8" s="16" t="s">
        <v>11</v>
      </c>
      <c r="G8" s="17" t="s">
        <v>12</v>
      </c>
      <c r="H8" s="17" t="s">
        <v>13</v>
      </c>
      <c r="I8" s="17" t="s">
        <v>14</v>
      </c>
      <c r="J8" s="18" t="s">
        <v>15</v>
      </c>
      <c r="K8" s="18" t="s">
        <v>16</v>
      </c>
      <c r="L8" s="17" t="s">
        <v>17</v>
      </c>
      <c r="M8" s="17" t="s">
        <v>18</v>
      </c>
      <c r="N8" s="17" t="s">
        <v>19</v>
      </c>
      <c r="O8" s="19" t="s">
        <v>20</v>
      </c>
      <c r="P8" s="16" t="s">
        <v>21</v>
      </c>
      <c r="Q8" s="17" t="s">
        <v>22</v>
      </c>
      <c r="R8" s="19" t="s">
        <v>23</v>
      </c>
      <c r="S8" s="21" t="s">
        <v>24</v>
      </c>
    </row>
    <row r="9" spans="1:19" s="75" customFormat="1" ht="19.899999999999999" customHeight="1">
      <c r="A9" s="17"/>
      <c r="B9" s="17"/>
      <c r="C9" s="17"/>
      <c r="D9" s="73"/>
      <c r="E9" s="73"/>
      <c r="F9" s="73"/>
      <c r="G9" s="146"/>
      <c r="H9" s="608"/>
      <c r="I9" s="133"/>
      <c r="J9" s="278"/>
      <c r="K9" s="90"/>
      <c r="L9" s="66"/>
      <c r="M9" s="93"/>
      <c r="N9" s="92"/>
      <c r="O9" s="19"/>
      <c r="P9" s="16"/>
      <c r="Q9" s="17"/>
      <c r="R9" s="19"/>
      <c r="S9" s="74"/>
    </row>
    <row r="10" spans="1:19" s="75" customFormat="1" ht="19.899999999999999" customHeight="1">
      <c r="A10" s="17"/>
      <c r="B10" s="17"/>
      <c r="C10" s="17"/>
      <c r="D10" s="73"/>
      <c r="E10" s="73"/>
      <c r="F10" s="73"/>
      <c r="G10" s="146"/>
      <c r="H10" s="608"/>
      <c r="I10" s="133"/>
      <c r="J10" s="278"/>
      <c r="K10" s="90"/>
      <c r="L10" s="66"/>
      <c r="M10" s="93"/>
      <c r="N10" s="92"/>
      <c r="O10" s="19"/>
      <c r="P10" s="16"/>
      <c r="Q10" s="17"/>
      <c r="R10" s="19"/>
      <c r="S10" s="74"/>
    </row>
    <row r="11" spans="1:19" s="75" customFormat="1" ht="19.899999999999999" customHeight="1">
      <c r="A11" s="17"/>
      <c r="B11" s="17"/>
      <c r="C11" s="9"/>
      <c r="D11" s="1232"/>
      <c r="E11" s="1233" t="s">
        <v>3352</v>
      </c>
      <c r="F11" s="1234"/>
      <c r="G11" s="1235"/>
      <c r="H11" s="1236"/>
      <c r="I11" s="133"/>
      <c r="J11" s="278"/>
      <c r="K11" s="90"/>
      <c r="L11" s="66"/>
      <c r="M11" s="93"/>
      <c r="N11" s="92"/>
      <c r="O11" s="19"/>
      <c r="P11" s="16"/>
      <c r="Q11" s="17"/>
      <c r="R11" s="19"/>
      <c r="S11" s="74"/>
    </row>
    <row r="12" spans="1:19" s="9" customFormat="1" ht="19.899999999999999" customHeight="1">
      <c r="A12" s="17" t="s">
        <v>1398</v>
      </c>
      <c r="B12" s="17"/>
      <c r="C12" s="1231">
        <v>2.5</v>
      </c>
      <c r="D12" s="16">
        <v>1</v>
      </c>
      <c r="E12" s="59" t="s">
        <v>1304</v>
      </c>
      <c r="F12" s="1201" t="s">
        <v>100</v>
      </c>
      <c r="G12" s="1301" t="s">
        <v>3353</v>
      </c>
      <c r="H12" s="1237">
        <v>2</v>
      </c>
      <c r="I12" s="295">
        <v>6930</v>
      </c>
      <c r="J12" s="278">
        <f t="shared" ref="J12:J18" si="0">H12*I12</f>
        <v>13860</v>
      </c>
      <c r="K12" s="18"/>
      <c r="L12" s="50" t="s">
        <v>3354</v>
      </c>
      <c r="M12" s="17"/>
      <c r="N12" s="146"/>
      <c r="O12" s="19">
        <v>44670</v>
      </c>
      <c r="P12" s="16"/>
      <c r="Q12" s="17"/>
      <c r="R12" s="19">
        <v>44693</v>
      </c>
      <c r="S12" s="21">
        <v>44693</v>
      </c>
    </row>
    <row r="13" spans="1:19" s="75" customFormat="1" ht="19.899999999999999" customHeight="1">
      <c r="A13" s="17" t="s">
        <v>3098</v>
      </c>
      <c r="B13" s="17"/>
      <c r="C13" s="1231">
        <f>0.03*H13</f>
        <v>0.72</v>
      </c>
      <c r="D13" s="16">
        <f t="shared" ref="D13:D18" si="1">+D12+1</f>
        <v>2</v>
      </c>
      <c r="E13" s="1201" t="s">
        <v>100</v>
      </c>
      <c r="F13" s="1201" t="s">
        <v>100</v>
      </c>
      <c r="G13" s="442" t="s">
        <v>3099</v>
      </c>
      <c r="H13" s="1237">
        <v>24</v>
      </c>
      <c r="I13" s="133">
        <v>176</v>
      </c>
      <c r="J13" s="278">
        <f t="shared" si="0"/>
        <v>4224</v>
      </c>
      <c r="K13" s="90"/>
      <c r="L13" s="50" t="s">
        <v>3100</v>
      </c>
      <c r="M13" s="93"/>
      <c r="N13" s="92"/>
      <c r="O13" s="19">
        <v>44670</v>
      </c>
      <c r="P13" s="16"/>
      <c r="Q13" s="17"/>
      <c r="R13" s="19">
        <v>44693</v>
      </c>
      <c r="S13" s="21">
        <v>44693</v>
      </c>
    </row>
    <row r="14" spans="1:19" s="75" customFormat="1" ht="19.899999999999999" customHeight="1">
      <c r="A14" s="17" t="s">
        <v>3098</v>
      </c>
      <c r="B14" s="17" t="s">
        <v>3109</v>
      </c>
      <c r="C14" s="1231">
        <f>+(340/1000)*0.9*H14</f>
        <v>2.4480000000000004</v>
      </c>
      <c r="D14" s="16">
        <f t="shared" si="1"/>
        <v>3</v>
      </c>
      <c r="E14" s="1201" t="s">
        <v>100</v>
      </c>
      <c r="F14" s="1201" t="s">
        <v>100</v>
      </c>
      <c r="G14" s="442" t="s">
        <v>3355</v>
      </c>
      <c r="H14" s="1237">
        <v>8</v>
      </c>
      <c r="I14" s="295">
        <v>280</v>
      </c>
      <c r="J14" s="278">
        <f t="shared" si="0"/>
        <v>2240</v>
      </c>
      <c r="K14" s="18"/>
      <c r="L14" s="50" t="s">
        <v>3111</v>
      </c>
      <c r="M14" s="93"/>
      <c r="N14" s="92"/>
      <c r="O14" s="19">
        <v>44670</v>
      </c>
      <c r="P14" s="16"/>
      <c r="Q14" s="17"/>
      <c r="R14" s="19">
        <v>44693</v>
      </c>
      <c r="S14" s="21">
        <v>44693</v>
      </c>
    </row>
    <row r="15" spans="1:19" s="75" customFormat="1" ht="19.899999999999999" customHeight="1">
      <c r="A15" s="17" t="s">
        <v>3114</v>
      </c>
      <c r="B15" s="17" t="s">
        <v>3109</v>
      </c>
      <c r="C15" s="1231">
        <f>+(730/1000)*0.9*H15</f>
        <v>2.6280000000000001</v>
      </c>
      <c r="D15" s="16">
        <f t="shared" si="1"/>
        <v>4</v>
      </c>
      <c r="E15" s="1201" t="s">
        <v>100</v>
      </c>
      <c r="F15" s="1201" t="s">
        <v>100</v>
      </c>
      <c r="G15" s="442" t="s">
        <v>3356</v>
      </c>
      <c r="H15" s="1237">
        <v>4</v>
      </c>
      <c r="I15" s="133">
        <v>780</v>
      </c>
      <c r="J15" s="278">
        <f t="shared" si="0"/>
        <v>3120</v>
      </c>
      <c r="K15" s="90"/>
      <c r="L15" s="50" t="s">
        <v>3111</v>
      </c>
      <c r="M15" s="93"/>
      <c r="N15" s="92"/>
      <c r="O15" s="19">
        <v>44670</v>
      </c>
      <c r="P15" s="16"/>
      <c r="Q15" s="17"/>
      <c r="R15" s="19">
        <v>44693</v>
      </c>
      <c r="S15" s="21">
        <v>44693</v>
      </c>
    </row>
    <row r="16" spans="1:19" s="75" customFormat="1" ht="19.899999999999999" customHeight="1">
      <c r="A16" s="17" t="s">
        <v>3098</v>
      </c>
      <c r="B16" s="17"/>
      <c r="C16" s="17">
        <f>0.01*H16</f>
        <v>0.08</v>
      </c>
      <c r="D16" s="16">
        <f t="shared" si="1"/>
        <v>5</v>
      </c>
      <c r="E16" s="1201" t="s">
        <v>100</v>
      </c>
      <c r="F16" s="1201" t="s">
        <v>100</v>
      </c>
      <c r="G16" s="442" t="s">
        <v>3151</v>
      </c>
      <c r="H16" s="1237">
        <v>8</v>
      </c>
      <c r="I16" s="295">
        <v>44</v>
      </c>
      <c r="J16" s="278">
        <f t="shared" si="0"/>
        <v>352</v>
      </c>
      <c r="K16" s="18"/>
      <c r="L16" s="50" t="s">
        <v>3152</v>
      </c>
      <c r="M16" s="93"/>
      <c r="N16" s="92"/>
      <c r="O16" s="19">
        <v>44670</v>
      </c>
      <c r="P16" s="16"/>
      <c r="Q16" s="17"/>
      <c r="R16" s="19">
        <v>44693</v>
      </c>
      <c r="S16" s="21">
        <v>44693</v>
      </c>
    </row>
    <row r="17" spans="1:19" s="75" customFormat="1" ht="19.899999999999999" customHeight="1">
      <c r="A17" s="17" t="s">
        <v>3098</v>
      </c>
      <c r="B17" s="17"/>
      <c r="C17" s="17">
        <f>0.22*H17</f>
        <v>0.88</v>
      </c>
      <c r="D17" s="16">
        <f t="shared" si="1"/>
        <v>6</v>
      </c>
      <c r="E17" s="1201" t="s">
        <v>100</v>
      </c>
      <c r="F17" s="1201" t="s">
        <v>100</v>
      </c>
      <c r="G17" s="442" t="s">
        <v>3357</v>
      </c>
      <c r="H17" s="1237">
        <v>4</v>
      </c>
      <c r="I17" s="295">
        <v>290</v>
      </c>
      <c r="J17" s="278">
        <f t="shared" si="0"/>
        <v>1160</v>
      </c>
      <c r="K17" s="18"/>
      <c r="L17" s="50" t="s">
        <v>3358</v>
      </c>
      <c r="M17" s="93"/>
      <c r="N17" s="92"/>
      <c r="O17" s="19">
        <v>44670</v>
      </c>
      <c r="P17" s="16"/>
      <c r="Q17" s="17"/>
      <c r="R17" s="19">
        <v>44693</v>
      </c>
      <c r="S17" s="21">
        <v>44693</v>
      </c>
    </row>
    <row r="18" spans="1:19" s="75" customFormat="1" ht="19.899999999999999" customHeight="1">
      <c r="A18" s="17" t="s">
        <v>1375</v>
      </c>
      <c r="B18" s="17"/>
      <c r="C18" s="17">
        <f>0.01*H18</f>
        <v>0.08</v>
      </c>
      <c r="D18" s="16">
        <f t="shared" si="1"/>
        <v>7</v>
      </c>
      <c r="E18" s="1201" t="s">
        <v>100</v>
      </c>
      <c r="F18" s="1201" t="s">
        <v>100</v>
      </c>
      <c r="G18" s="442" t="s">
        <v>3359</v>
      </c>
      <c r="H18" s="1237">
        <v>8</v>
      </c>
      <c r="I18" s="133">
        <v>79</v>
      </c>
      <c r="J18" s="278">
        <f t="shared" si="0"/>
        <v>632</v>
      </c>
      <c r="K18" s="90"/>
      <c r="L18" s="50" t="s">
        <v>3265</v>
      </c>
      <c r="M18" s="93"/>
      <c r="N18" s="92"/>
      <c r="O18" s="19">
        <v>44670</v>
      </c>
      <c r="P18" s="16"/>
      <c r="Q18" s="17"/>
      <c r="R18" s="19">
        <v>44693</v>
      </c>
      <c r="S18" s="21">
        <v>44693</v>
      </c>
    </row>
    <row r="19" spans="1:19" s="75" customFormat="1" ht="19.899999999999999" customHeight="1">
      <c r="A19" s="17"/>
      <c r="B19" s="17"/>
      <c r="C19" s="17"/>
      <c r="D19" s="16"/>
      <c r="E19" s="1201"/>
      <c r="F19" s="1201"/>
      <c r="G19" s="54"/>
      <c r="H19" s="54"/>
      <c r="I19" s="54"/>
      <c r="J19" s="278"/>
      <c r="K19" s="18"/>
      <c r="L19" s="50"/>
      <c r="M19" s="93"/>
      <c r="N19" s="92"/>
      <c r="O19" s="19"/>
      <c r="P19" s="16"/>
      <c r="Q19" s="17"/>
      <c r="R19" s="19"/>
      <c r="S19" s="74"/>
    </row>
    <row r="20" spans="1:19" s="9" customFormat="1" ht="19.899999999999999" customHeight="1">
      <c r="A20" s="17"/>
      <c r="B20" s="17"/>
      <c r="C20" s="1231"/>
      <c r="D20" s="16"/>
      <c r="E20" s="1251"/>
      <c r="F20" s="1251"/>
      <c r="G20" s="1252"/>
      <c r="H20" s="1253"/>
      <c r="I20" s="1254"/>
      <c r="J20" s="1255"/>
      <c r="K20" s="1256"/>
      <c r="L20" s="1257"/>
      <c r="M20" s="17"/>
      <c r="N20" s="146"/>
      <c r="O20" s="19"/>
      <c r="P20" s="16"/>
      <c r="Q20" s="17"/>
      <c r="R20" s="19"/>
      <c r="S20" s="21"/>
    </row>
    <row r="21" spans="1:19" s="9" customFormat="1" ht="19.899999999999999" customHeight="1">
      <c r="C21" s="9" t="s">
        <v>3225</v>
      </c>
      <c r="D21" s="73"/>
      <c r="E21" s="73"/>
      <c r="F21" s="73"/>
      <c r="G21" s="146"/>
      <c r="H21" s="608"/>
      <c r="I21" s="133"/>
      <c r="J21" s="278"/>
      <c r="K21" s="90"/>
      <c r="L21" s="66"/>
      <c r="M21" s="93"/>
      <c r="N21" s="146"/>
      <c r="O21" s="19"/>
      <c r="P21" s="16"/>
      <c r="Q21" s="17"/>
      <c r="R21" s="19"/>
      <c r="S21" s="21"/>
    </row>
    <row r="22" spans="1:19" s="9" customFormat="1" ht="19.899999999999999" customHeight="1">
      <c r="C22" s="1258">
        <f>SUM(C12:C20)</f>
        <v>9.3360000000000003</v>
      </c>
      <c r="D22" s="1259"/>
      <c r="E22" s="73"/>
      <c r="F22" s="73"/>
      <c r="G22" s="1260">
        <f>SUM(J12:J19)</f>
        <v>25588</v>
      </c>
      <c r="H22" s="608"/>
      <c r="I22" s="133"/>
      <c r="J22" s="278"/>
      <c r="K22" s="90"/>
      <c r="L22" s="66"/>
      <c r="M22" s="93"/>
      <c r="N22" s="146"/>
      <c r="O22" s="19"/>
      <c r="P22" s="16"/>
      <c r="Q22" s="17"/>
      <c r="R22" s="19"/>
      <c r="S22" s="21"/>
    </row>
    <row r="23" spans="1:19" s="9" customFormat="1" ht="19.899999999999999" customHeight="1">
      <c r="C23" s="1261" t="s">
        <v>3226</v>
      </c>
      <c r="D23" s="73"/>
      <c r="E23" s="73"/>
      <c r="F23" s="73"/>
      <c r="G23" s="146"/>
      <c r="H23" s="608"/>
      <c r="I23" s="133"/>
      <c r="J23" s="278"/>
      <c r="K23" s="90"/>
      <c r="L23" s="66"/>
      <c r="M23" s="93"/>
      <c r="N23" s="146"/>
      <c r="O23" s="19"/>
      <c r="P23" s="16"/>
      <c r="Q23" s="17"/>
      <c r="R23" s="19"/>
      <c r="S23" s="21"/>
    </row>
    <row r="24" spans="1:19" s="9" customFormat="1" ht="19.899999999999999" customHeight="1">
      <c r="C24" s="1261"/>
      <c r="D24" s="73"/>
      <c r="E24" s="1201"/>
      <c r="F24" s="1201"/>
      <c r="G24" s="146"/>
      <c r="H24" s="608"/>
      <c r="I24" s="133"/>
      <c r="J24" s="278"/>
      <c r="K24" s="90"/>
      <c r="L24" s="66"/>
      <c r="M24" s="93"/>
      <c r="N24" s="146"/>
      <c r="O24" s="19"/>
      <c r="P24" s="16"/>
      <c r="Q24" s="17"/>
      <c r="R24" s="19"/>
      <c r="S24" s="21"/>
    </row>
    <row r="25" spans="1:19" s="9" customFormat="1" ht="19.899999999999999" customHeight="1">
      <c r="C25" s="1261"/>
      <c r="D25" s="73"/>
      <c r="E25" s="1201"/>
      <c r="F25" s="1201"/>
      <c r="G25" s="146"/>
      <c r="H25" s="608"/>
      <c r="I25" s="133"/>
      <c r="J25" s="278"/>
      <c r="K25" s="90"/>
      <c r="L25" s="66"/>
      <c r="M25" s="93"/>
      <c r="N25" s="146"/>
      <c r="O25" s="19"/>
      <c r="P25" s="16"/>
      <c r="Q25" s="17"/>
      <c r="R25" s="19"/>
      <c r="S25" s="21"/>
    </row>
    <row r="26" spans="1:19" s="9" customFormat="1" ht="19.899999999999999" customHeight="1">
      <c r="D26" s="73"/>
      <c r="E26" s="1201"/>
      <c r="F26" s="1201"/>
      <c r="G26" s="1266"/>
      <c r="H26" s="608"/>
      <c r="I26" s="133"/>
      <c r="J26" s="278"/>
      <c r="K26" s="90"/>
      <c r="L26" s="66"/>
      <c r="M26" s="93"/>
      <c r="N26" s="146"/>
      <c r="O26" s="19"/>
      <c r="P26" s="16"/>
      <c r="Q26" s="17"/>
      <c r="R26" s="19"/>
      <c r="S26" s="21"/>
    </row>
    <row r="27" spans="1:19" s="75" customFormat="1" ht="19.899999999999999" customHeight="1">
      <c r="A27" s="9"/>
      <c r="B27" s="9"/>
      <c r="C27" s="9"/>
      <c r="D27" s="73"/>
      <c r="E27" s="1201"/>
      <c r="F27" s="1201"/>
      <c r="G27" s="853"/>
      <c r="H27" s="608"/>
      <c r="I27" s="133"/>
      <c r="J27" s="278"/>
      <c r="K27" s="90"/>
      <c r="L27" s="66"/>
      <c r="M27" s="93"/>
      <c r="N27" s="92"/>
      <c r="O27" s="19"/>
      <c r="P27" s="16"/>
      <c r="Q27" s="17"/>
      <c r="R27" s="19"/>
      <c r="S27" s="74"/>
    </row>
    <row r="28" spans="1:19" s="75" customFormat="1" ht="19.899999999999999" customHeight="1">
      <c r="A28" s="9"/>
      <c r="B28" s="9"/>
      <c r="C28" s="9"/>
      <c r="D28" s="73"/>
      <c r="E28" s="73"/>
      <c r="F28" s="73"/>
      <c r="G28" s="853"/>
      <c r="H28" s="608"/>
      <c r="I28" s="133"/>
      <c r="J28" s="278"/>
      <c r="K28" s="90"/>
      <c r="L28" s="66"/>
      <c r="M28" s="93"/>
      <c r="N28" s="92"/>
      <c r="O28" s="19"/>
      <c r="P28" s="16"/>
      <c r="Q28" s="17"/>
      <c r="R28" s="19"/>
      <c r="S28" s="74"/>
    </row>
    <row r="29" spans="1:19" s="75" customFormat="1" ht="19.899999999999999" customHeight="1">
      <c r="A29" s="9"/>
      <c r="B29" s="9"/>
      <c r="C29" s="9"/>
      <c r="D29" s="73"/>
      <c r="E29" s="73"/>
      <c r="F29" s="73"/>
      <c r="G29" s="853"/>
      <c r="H29" s="608"/>
      <c r="I29" s="133"/>
      <c r="J29" s="278"/>
      <c r="K29" s="90"/>
      <c r="L29" s="66"/>
      <c r="M29" s="93"/>
      <c r="N29" s="92"/>
      <c r="O29" s="19"/>
      <c r="P29" s="16"/>
      <c r="Q29" s="17"/>
      <c r="R29" s="19"/>
      <c r="S29" s="74"/>
    </row>
    <row r="30" spans="1:19" s="75" customFormat="1" ht="19.899999999999999" customHeight="1">
      <c r="A30" s="9"/>
      <c r="B30" s="9"/>
      <c r="C30" s="9"/>
      <c r="D30" s="73"/>
      <c r="E30" s="73"/>
      <c r="F30" s="73"/>
      <c r="G30" s="853"/>
      <c r="H30" s="608"/>
      <c r="I30" s="133"/>
      <c r="J30" s="278"/>
      <c r="K30" s="90"/>
      <c r="L30" s="66"/>
      <c r="M30" s="93"/>
      <c r="N30" s="92"/>
      <c r="O30" s="19"/>
      <c r="P30" s="16"/>
      <c r="Q30" s="17"/>
      <c r="R30" s="19"/>
      <c r="S30" s="74"/>
    </row>
    <row r="31" spans="1:19" s="75" customFormat="1" ht="19.899999999999999" customHeight="1">
      <c r="A31" s="9"/>
      <c r="B31" s="9"/>
      <c r="C31" s="9"/>
      <c r="D31" s="73"/>
      <c r="E31" s="73"/>
      <c r="F31" s="73"/>
      <c r="G31" s="853"/>
      <c r="H31" s="608"/>
      <c r="I31" s="133"/>
      <c r="J31" s="278"/>
      <c r="K31" s="90"/>
      <c r="L31" s="66"/>
      <c r="M31" s="93"/>
      <c r="N31" s="92"/>
      <c r="O31" s="19"/>
      <c r="P31" s="16"/>
      <c r="Q31" s="17"/>
      <c r="R31" s="19"/>
      <c r="S31" s="74"/>
    </row>
    <row r="32" spans="1:19" s="75" customFormat="1" ht="19.899999999999999" customHeight="1">
      <c r="A32" s="9"/>
      <c r="B32" s="9"/>
      <c r="C32" s="9"/>
      <c r="D32" s="73"/>
      <c r="E32" s="73"/>
      <c r="F32" s="73"/>
      <c r="G32" s="853"/>
      <c r="H32" s="608"/>
      <c r="I32" s="133"/>
      <c r="J32" s="278"/>
      <c r="K32" s="90"/>
      <c r="L32" s="66"/>
      <c r="M32" s="93"/>
      <c r="N32" s="92"/>
      <c r="O32" s="19"/>
      <c r="P32" s="16"/>
      <c r="Q32" s="17"/>
      <c r="R32" s="19"/>
      <c r="S32" s="74"/>
    </row>
    <row r="33" spans="1:19" s="75" customFormat="1" ht="19.899999999999999" customHeight="1">
      <c r="A33" s="9"/>
      <c r="B33" s="9"/>
      <c r="C33" s="9"/>
      <c r="D33" s="73"/>
      <c r="E33" s="73"/>
      <c r="F33" s="73"/>
      <c r="G33" s="853"/>
      <c r="H33" s="608"/>
      <c r="I33" s="133"/>
      <c r="J33" s="278"/>
      <c r="K33" s="90"/>
      <c r="L33" s="66"/>
      <c r="M33" s="93"/>
      <c r="N33" s="92"/>
      <c r="O33" s="19"/>
      <c r="P33" s="16"/>
      <c r="Q33" s="17"/>
      <c r="R33" s="19"/>
      <c r="S33" s="74"/>
    </row>
    <row r="34" spans="1:19" s="75" customFormat="1" ht="19.899999999999999" customHeight="1">
      <c r="A34" s="9"/>
      <c r="B34" s="9"/>
      <c r="C34" s="9"/>
      <c r="D34" s="73"/>
      <c r="E34" s="73"/>
      <c r="F34" s="73"/>
      <c r="G34" s="853"/>
      <c r="H34" s="608"/>
      <c r="I34" s="133"/>
      <c r="J34" s="278"/>
      <c r="K34" s="90"/>
      <c r="L34" s="66"/>
      <c r="M34" s="93"/>
      <c r="N34" s="92"/>
      <c r="O34" s="19"/>
      <c r="P34" s="16"/>
      <c r="Q34" s="17"/>
      <c r="R34" s="19"/>
      <c r="S34" s="74"/>
    </row>
    <row r="35" spans="1:19" s="75" customFormat="1" ht="19.899999999999999" customHeight="1">
      <c r="A35" s="9"/>
      <c r="B35" s="9"/>
      <c r="C35" s="9"/>
      <c r="D35" s="73"/>
      <c r="E35" s="73"/>
      <c r="F35" s="73"/>
      <c r="G35" s="853"/>
      <c r="H35" s="608"/>
      <c r="I35" s="133"/>
      <c r="J35" s="278"/>
      <c r="K35" s="90"/>
      <c r="L35" s="66"/>
      <c r="M35" s="93"/>
      <c r="N35" s="92"/>
      <c r="O35" s="19"/>
      <c r="P35" s="16"/>
      <c r="Q35" s="17"/>
      <c r="R35" s="19"/>
      <c r="S35" s="74"/>
    </row>
    <row r="36" spans="1:19" s="75" customFormat="1" ht="19.899999999999999" customHeight="1">
      <c r="A36" s="9"/>
      <c r="B36" s="9"/>
      <c r="C36" s="9"/>
      <c r="D36" s="73"/>
      <c r="E36" s="73"/>
      <c r="F36" s="73"/>
      <c r="G36" s="853"/>
      <c r="H36" s="608"/>
      <c r="I36" s="133"/>
      <c r="J36" s="278"/>
      <c r="K36" s="90"/>
      <c r="L36" s="66"/>
      <c r="M36" s="93"/>
      <c r="N36" s="92"/>
      <c r="O36" s="19"/>
      <c r="P36" s="16"/>
      <c r="Q36" s="17"/>
      <c r="R36" s="19"/>
      <c r="S36" s="74"/>
    </row>
    <row r="37" spans="1:19" s="75" customFormat="1" ht="19.899999999999999" customHeight="1">
      <c r="A37" s="9"/>
      <c r="B37" s="9"/>
      <c r="C37" s="9"/>
      <c r="D37" s="73"/>
      <c r="E37" s="73"/>
      <c r="F37" s="73"/>
      <c r="G37" s="853"/>
      <c r="H37" s="608"/>
      <c r="I37" s="133"/>
      <c r="J37" s="278"/>
      <c r="K37" s="90"/>
      <c r="L37" s="66"/>
      <c r="M37" s="93"/>
      <c r="N37" s="92"/>
      <c r="O37" s="19"/>
      <c r="P37" s="16"/>
      <c r="Q37" s="56"/>
      <c r="R37" s="19"/>
      <c r="S37" s="74"/>
    </row>
    <row r="38" spans="1:19" s="75" customFormat="1" ht="19.899999999999999" customHeight="1">
      <c r="A38" s="9"/>
      <c r="B38" s="9"/>
      <c r="C38" s="9"/>
      <c r="D38" s="16"/>
      <c r="E38" s="16"/>
      <c r="F38" s="16"/>
      <c r="G38" s="284"/>
      <c r="H38" s="1300"/>
      <c r="I38" s="295"/>
      <c r="J38" s="278"/>
      <c r="K38" s="18"/>
      <c r="L38" s="275"/>
      <c r="M38" s="17"/>
      <c r="N38" s="92"/>
      <c r="O38" s="19"/>
      <c r="P38" s="16"/>
      <c r="Q38" s="17"/>
      <c r="R38" s="19"/>
      <c r="S38" s="74"/>
    </row>
    <row r="39" spans="1:19" s="75" customFormat="1" ht="19.899999999999999" customHeight="1">
      <c r="A39" s="9"/>
      <c r="B39" s="9"/>
      <c r="C39" s="9"/>
      <c r="D39" s="16"/>
      <c r="E39" s="16"/>
      <c r="F39" s="16"/>
      <c r="G39" s="146"/>
      <c r="H39" s="1300"/>
      <c r="I39" s="295"/>
      <c r="J39" s="278"/>
      <c r="K39" s="18"/>
      <c r="L39" s="146"/>
      <c r="M39" s="17"/>
      <c r="N39" s="92"/>
      <c r="O39" s="19"/>
      <c r="P39" s="16"/>
      <c r="Q39" s="17"/>
      <c r="R39" s="19"/>
      <c r="S39" s="74"/>
    </row>
    <row r="40" spans="1:19" s="75" customFormat="1" ht="19.899999999999999" customHeight="1">
      <c r="A40" s="9"/>
      <c r="B40" s="9"/>
      <c r="C40" s="9"/>
      <c r="D40" s="16"/>
      <c r="E40" s="16"/>
      <c r="F40" s="16"/>
      <c r="G40" s="146"/>
      <c r="H40" s="1300"/>
      <c r="I40" s="295"/>
      <c r="J40" s="278"/>
      <c r="K40" s="18"/>
      <c r="L40" s="146"/>
      <c r="M40" s="17"/>
      <c r="N40" s="92"/>
      <c r="O40" s="19"/>
      <c r="P40" s="16"/>
      <c r="Q40" s="17"/>
      <c r="R40" s="19"/>
      <c r="S40" s="74"/>
    </row>
    <row r="41" spans="1:19" s="75" customFormat="1" ht="19.899999999999999" customHeight="1">
      <c r="A41" s="9"/>
      <c r="B41" s="9"/>
      <c r="C41" s="9"/>
      <c r="D41" s="16"/>
      <c r="E41" s="16"/>
      <c r="F41" s="16"/>
      <c r="G41" s="146"/>
      <c r="H41" s="1300"/>
      <c r="I41" s="295"/>
      <c r="J41" s="278"/>
      <c r="K41" s="18"/>
      <c r="L41" s="146"/>
      <c r="M41" s="146"/>
      <c r="N41" s="92"/>
      <c r="O41" s="19"/>
      <c r="P41" s="16"/>
      <c r="Q41" s="17"/>
      <c r="R41" s="19"/>
      <c r="S41" s="74"/>
    </row>
    <row r="42" spans="1:19" s="75" customFormat="1" ht="19.899999999999999" customHeight="1">
      <c r="A42" s="9"/>
      <c r="B42" s="9"/>
      <c r="C42" s="9"/>
      <c r="D42" s="16"/>
      <c r="E42" s="16"/>
      <c r="F42" s="16"/>
      <c r="G42" s="146"/>
      <c r="H42" s="1300"/>
      <c r="I42" s="295"/>
      <c r="J42" s="278"/>
      <c r="K42" s="18"/>
      <c r="L42" s="146"/>
      <c r="M42" s="17"/>
      <c r="N42" s="92"/>
      <c r="O42" s="19"/>
      <c r="P42" s="16"/>
      <c r="Q42" s="17"/>
      <c r="R42" s="19"/>
      <c r="S42" s="74"/>
    </row>
    <row r="43" spans="1:19" s="75" customFormat="1" ht="19.899999999999999" customHeight="1">
      <c r="A43" s="9"/>
      <c r="B43" s="9"/>
      <c r="C43" s="9"/>
      <c r="D43" s="9"/>
      <c r="E43" s="3"/>
      <c r="F43" s="3"/>
      <c r="G43" s="3"/>
      <c r="H43" s="3"/>
      <c r="I43" s="3"/>
      <c r="J43" s="3"/>
      <c r="K43" s="11"/>
      <c r="L43" s="3"/>
      <c r="M43" s="3"/>
      <c r="N43" s="92"/>
      <c r="O43" s="19"/>
      <c r="P43" s="16"/>
      <c r="Q43" s="17"/>
      <c r="R43" s="19"/>
      <c r="S43" s="74"/>
    </row>
    <row r="44" spans="1:19" s="75" customFormat="1" ht="19.899999999999999" customHeight="1">
      <c r="A44" s="9"/>
      <c r="B44" s="9"/>
      <c r="C44" s="9"/>
      <c r="D44" s="9"/>
      <c r="E44" s="3"/>
      <c r="F44" s="3"/>
      <c r="G44" s="3"/>
      <c r="H44" s="3"/>
      <c r="I44" s="3"/>
      <c r="J44" s="3"/>
      <c r="K44" s="11"/>
      <c r="L44" s="3"/>
      <c r="M44" s="3"/>
      <c r="N44" s="92"/>
      <c r="O44" s="19"/>
      <c r="P44" s="16"/>
      <c r="Q44" s="17"/>
      <c r="R44" s="19"/>
      <c r="S44" s="74"/>
    </row>
    <row r="45" spans="1:19" s="75" customFormat="1" ht="19.899999999999999" customHeight="1">
      <c r="A45" s="9"/>
      <c r="B45" s="9"/>
      <c r="C45" s="9"/>
      <c r="D45" s="9"/>
      <c r="E45" s="3"/>
      <c r="F45" s="3"/>
      <c r="G45" s="3"/>
      <c r="H45" s="3"/>
      <c r="I45" s="3"/>
      <c r="J45" s="3"/>
      <c r="K45" s="11"/>
      <c r="L45" s="3"/>
      <c r="M45" s="3"/>
      <c r="N45" s="92"/>
      <c r="O45" s="19"/>
      <c r="P45" s="16"/>
      <c r="Q45" s="17"/>
      <c r="R45" s="19"/>
      <c r="S45" s="74"/>
    </row>
    <row r="46" spans="1:19" s="75" customFormat="1" ht="19.899999999999999" customHeight="1">
      <c r="A46" s="3"/>
      <c r="B46" s="3"/>
      <c r="C46" s="3"/>
      <c r="D46" s="9"/>
      <c r="E46" s="3"/>
      <c r="F46" s="3"/>
      <c r="G46" s="3"/>
      <c r="H46" s="3"/>
      <c r="I46" s="3"/>
      <c r="J46" s="3"/>
      <c r="K46" s="11"/>
      <c r="L46" s="3"/>
      <c r="M46" s="3"/>
      <c r="N46" s="92"/>
      <c r="O46" s="19"/>
      <c r="P46" s="16"/>
      <c r="Q46" s="17"/>
      <c r="R46" s="19"/>
      <c r="S46" s="74"/>
    </row>
    <row r="47" spans="1:19" s="75" customFormat="1" ht="19.899999999999999" customHeight="1">
      <c r="A47" s="3"/>
      <c r="B47" s="3"/>
      <c r="C47" s="3"/>
      <c r="D47" s="9"/>
      <c r="E47" s="3"/>
      <c r="F47" s="3"/>
      <c r="G47" s="3"/>
      <c r="H47" s="3"/>
      <c r="I47" s="3"/>
      <c r="J47" s="3"/>
      <c r="K47" s="11"/>
      <c r="L47" s="3"/>
      <c r="M47" s="3"/>
      <c r="N47" s="92"/>
      <c r="O47" s="19"/>
      <c r="P47" s="16"/>
      <c r="Q47" s="17"/>
      <c r="R47" s="19"/>
      <c r="S47" s="74"/>
    </row>
    <row r="48" spans="1:19" s="75" customFormat="1" ht="19.899999999999999" customHeight="1">
      <c r="A48" s="3"/>
      <c r="B48" s="3"/>
      <c r="C48" s="3"/>
      <c r="D48" s="9"/>
      <c r="E48" s="3"/>
      <c r="F48" s="3"/>
      <c r="G48" s="3"/>
      <c r="H48" s="3"/>
      <c r="I48" s="3"/>
      <c r="J48" s="3"/>
      <c r="K48" s="11"/>
      <c r="L48" s="3"/>
      <c r="M48" s="3"/>
      <c r="N48" s="92"/>
      <c r="O48" s="19"/>
      <c r="P48" s="16"/>
      <c r="Q48" s="17"/>
      <c r="R48" s="19"/>
      <c r="S48" s="74"/>
    </row>
    <row r="49" spans="1:19" s="75" customFormat="1" ht="19.899999999999999" customHeight="1">
      <c r="A49" s="3"/>
      <c r="B49" s="3"/>
      <c r="C49" s="3"/>
      <c r="D49" s="9"/>
      <c r="E49" s="3"/>
      <c r="F49" s="3"/>
      <c r="G49" s="3"/>
      <c r="H49" s="3"/>
      <c r="I49" s="3"/>
      <c r="J49" s="3"/>
      <c r="K49" s="11"/>
      <c r="L49" s="3"/>
      <c r="M49" s="3"/>
      <c r="N49" s="92"/>
      <c r="O49" s="19"/>
      <c r="P49" s="16"/>
      <c r="Q49" s="17"/>
      <c r="R49" s="19"/>
      <c r="S49" s="74"/>
    </row>
    <row r="50" spans="1:19" s="75" customFormat="1" ht="19.899999999999999" customHeight="1">
      <c r="A50" s="3"/>
      <c r="B50" s="3"/>
      <c r="C50" s="3"/>
      <c r="D50" s="9"/>
      <c r="E50" s="3"/>
      <c r="F50" s="3"/>
      <c r="G50" s="3"/>
      <c r="H50" s="3"/>
      <c r="I50" s="3"/>
      <c r="J50" s="3"/>
      <c r="K50" s="11"/>
      <c r="L50" s="3"/>
      <c r="M50" s="3"/>
      <c r="N50" s="92"/>
      <c r="O50" s="19"/>
      <c r="P50" s="16"/>
      <c r="Q50" s="17"/>
      <c r="R50" s="19"/>
      <c r="S50" s="74"/>
    </row>
    <row r="51" spans="1:19" s="75" customFormat="1" ht="19.899999999999999" customHeight="1">
      <c r="A51" s="3"/>
      <c r="B51" s="3"/>
      <c r="C51" s="3"/>
      <c r="D51" s="9"/>
      <c r="E51" s="3"/>
      <c r="F51" s="3"/>
      <c r="G51" s="3"/>
      <c r="H51" s="3"/>
      <c r="I51" s="3"/>
      <c r="J51" s="3"/>
      <c r="K51" s="11"/>
      <c r="L51" s="3"/>
      <c r="M51" s="3"/>
      <c r="N51" s="92"/>
      <c r="O51" s="19"/>
      <c r="P51" s="16"/>
      <c r="Q51" s="17"/>
      <c r="R51" s="19"/>
      <c r="S51" s="74"/>
    </row>
    <row r="52" spans="1:19" s="75" customFormat="1" ht="19.899999999999999" customHeight="1">
      <c r="A52" s="3"/>
      <c r="B52" s="3"/>
      <c r="C52" s="3"/>
      <c r="D52" s="9"/>
      <c r="E52" s="3"/>
      <c r="F52" s="3"/>
      <c r="G52" s="3"/>
      <c r="H52" s="3"/>
      <c r="I52" s="3"/>
      <c r="J52" s="3"/>
      <c r="K52" s="11"/>
      <c r="L52" s="3"/>
      <c r="M52" s="3"/>
      <c r="N52" s="92"/>
      <c r="O52" s="19"/>
      <c r="P52" s="16"/>
      <c r="Q52" s="17"/>
      <c r="R52" s="19"/>
      <c r="S52" s="74"/>
    </row>
    <row r="53" spans="1:19" s="75" customFormat="1" ht="19.899999999999999" customHeight="1">
      <c r="A53" s="3"/>
      <c r="B53" s="3"/>
      <c r="C53" s="3"/>
      <c r="D53" s="9"/>
      <c r="E53" s="3"/>
      <c r="F53" s="3"/>
      <c r="G53" s="3"/>
      <c r="H53" s="3"/>
      <c r="I53" s="3"/>
      <c r="J53" s="3"/>
      <c r="K53" s="11"/>
      <c r="L53" s="3"/>
      <c r="M53" s="3"/>
      <c r="N53" s="92"/>
      <c r="O53" s="19"/>
      <c r="P53" s="16"/>
      <c r="Q53" s="17"/>
      <c r="R53" s="19"/>
      <c r="S53" s="74"/>
    </row>
    <row r="54" spans="1:19" s="75" customFormat="1" ht="19.899999999999999" customHeight="1">
      <c r="A54" s="3"/>
      <c r="B54" s="3"/>
      <c r="C54" s="3"/>
      <c r="D54" s="9"/>
      <c r="E54" s="3"/>
      <c r="F54" s="3"/>
      <c r="G54" s="3"/>
      <c r="H54" s="3"/>
      <c r="I54" s="3"/>
      <c r="J54" s="3"/>
      <c r="K54" s="11"/>
      <c r="L54" s="3"/>
      <c r="M54" s="3"/>
      <c r="N54" s="92"/>
      <c r="O54" s="19"/>
      <c r="P54" s="16"/>
      <c r="Q54" s="17"/>
      <c r="R54" s="19"/>
      <c r="S54" s="74"/>
    </row>
    <row r="55" spans="1:19" s="75" customFormat="1" ht="19.899999999999999" customHeight="1">
      <c r="A55" s="3"/>
      <c r="B55" s="3"/>
      <c r="C55" s="3"/>
      <c r="D55" s="9"/>
      <c r="E55" s="3"/>
      <c r="F55" s="3"/>
      <c r="G55" s="3"/>
      <c r="H55" s="3"/>
      <c r="I55" s="3"/>
      <c r="J55" s="3"/>
      <c r="K55" s="11"/>
      <c r="L55" s="3"/>
      <c r="M55" s="3"/>
      <c r="N55" s="92"/>
      <c r="O55" s="19"/>
      <c r="P55" s="16"/>
      <c r="Q55" s="17"/>
      <c r="R55" s="19"/>
      <c r="S55" s="74"/>
    </row>
    <row r="56" spans="1:19" s="75" customFormat="1" ht="19.899999999999999" customHeight="1">
      <c r="A56" s="3"/>
      <c r="B56" s="3"/>
      <c r="C56" s="3"/>
      <c r="D56" s="9"/>
      <c r="E56" s="3"/>
      <c r="F56" s="3"/>
      <c r="G56" s="3"/>
      <c r="H56" s="3"/>
      <c r="I56" s="3"/>
      <c r="J56" s="3"/>
      <c r="K56" s="11"/>
      <c r="L56" s="3"/>
      <c r="M56" s="3"/>
      <c r="N56" s="92"/>
      <c r="O56" s="19"/>
      <c r="P56" s="16"/>
      <c r="Q56" s="17"/>
      <c r="R56" s="19"/>
      <c r="S56" s="74"/>
    </row>
    <row r="57" spans="1:19" s="75" customFormat="1" ht="19.899999999999999" customHeight="1">
      <c r="A57" s="3"/>
      <c r="B57" s="3"/>
      <c r="C57" s="3"/>
      <c r="D57" s="9"/>
      <c r="E57" s="3"/>
      <c r="F57" s="3"/>
      <c r="G57" s="3"/>
      <c r="H57" s="3"/>
      <c r="I57" s="3"/>
      <c r="J57" s="3"/>
      <c r="K57" s="11"/>
      <c r="L57" s="3"/>
      <c r="M57" s="3"/>
      <c r="N57" s="92"/>
      <c r="O57" s="20"/>
      <c r="P57" s="73"/>
      <c r="Q57" s="93"/>
      <c r="R57" s="20"/>
      <c r="S57" s="74"/>
    </row>
    <row r="58" spans="1:19" s="75" customFormat="1" ht="19.899999999999999" customHeight="1">
      <c r="A58" s="3"/>
      <c r="B58" s="3"/>
      <c r="C58" s="3"/>
      <c r="D58" s="9"/>
      <c r="E58" s="3"/>
      <c r="F58" s="3"/>
      <c r="G58" s="3"/>
      <c r="H58" s="3"/>
      <c r="I58" s="3"/>
      <c r="J58" s="3"/>
      <c r="K58" s="11"/>
      <c r="L58" s="3"/>
      <c r="M58" s="3"/>
      <c r="N58" s="92"/>
      <c r="O58" s="20"/>
      <c r="P58" s="73"/>
      <c r="Q58" s="93"/>
      <c r="R58" s="20"/>
      <c r="S58" s="74"/>
    </row>
    <row r="59" spans="1:19" s="75" customFormat="1" ht="19.899999999999999" customHeight="1">
      <c r="A59" s="3"/>
      <c r="B59" s="3"/>
      <c r="C59" s="3"/>
      <c r="D59" s="9"/>
      <c r="E59" s="3"/>
      <c r="F59" s="3"/>
      <c r="G59" s="3"/>
      <c r="H59" s="3"/>
      <c r="I59" s="3"/>
      <c r="J59" s="3"/>
      <c r="K59" s="11"/>
      <c r="L59" s="3"/>
      <c r="M59" s="3"/>
      <c r="N59" s="92"/>
      <c r="O59" s="20"/>
      <c r="P59" s="73"/>
      <c r="Q59" s="93"/>
      <c r="R59" s="20"/>
      <c r="S59" s="74"/>
    </row>
    <row r="60" spans="1:19" s="75" customFormat="1" ht="19.899999999999999" customHeight="1">
      <c r="A60" s="3"/>
      <c r="B60" s="3"/>
      <c r="C60" s="3"/>
      <c r="D60" s="9"/>
      <c r="E60" s="3"/>
      <c r="F60" s="3"/>
      <c r="G60" s="3"/>
      <c r="H60" s="3"/>
      <c r="I60" s="3"/>
      <c r="J60" s="3"/>
      <c r="K60" s="11"/>
      <c r="L60" s="3"/>
      <c r="M60" s="3"/>
      <c r="N60" s="92"/>
      <c r="O60" s="20"/>
      <c r="P60" s="73"/>
      <c r="Q60" s="93"/>
      <c r="R60" s="20"/>
      <c r="S60" s="74"/>
    </row>
    <row r="61" spans="1:19" s="75" customFormat="1" ht="19.899999999999999" customHeight="1">
      <c r="A61" s="3"/>
      <c r="B61" s="3"/>
      <c r="C61" s="3"/>
      <c r="D61" s="9"/>
      <c r="E61" s="3"/>
      <c r="F61" s="3"/>
      <c r="G61" s="3"/>
      <c r="H61" s="3"/>
      <c r="I61" s="3"/>
      <c r="J61" s="3"/>
      <c r="K61" s="11"/>
      <c r="L61" s="3"/>
      <c r="M61" s="3"/>
      <c r="N61" s="92"/>
      <c r="O61" s="20"/>
      <c r="P61" s="73"/>
      <c r="Q61" s="93"/>
      <c r="R61" s="20"/>
      <c r="S61" s="74"/>
    </row>
    <row r="62" spans="1:19" s="75" customFormat="1" ht="19.899999999999999" customHeight="1">
      <c r="A62" s="3"/>
      <c r="B62" s="3"/>
      <c r="C62" s="3"/>
      <c r="D62" s="9"/>
      <c r="E62" s="3"/>
      <c r="F62" s="3"/>
      <c r="G62" s="3"/>
      <c r="H62" s="3"/>
      <c r="I62" s="3"/>
      <c r="J62" s="3"/>
      <c r="K62" s="11"/>
      <c r="L62" s="3"/>
      <c r="M62" s="3"/>
      <c r="N62" s="92"/>
      <c r="O62" s="20"/>
      <c r="P62" s="73"/>
      <c r="Q62" s="93"/>
      <c r="R62" s="20"/>
      <c r="S62" s="74"/>
    </row>
    <row r="63" spans="1:19" s="9" customFormat="1" ht="19.899999999999999" customHeight="1">
      <c r="A63" s="3"/>
      <c r="B63" s="3"/>
      <c r="C63" s="3"/>
      <c r="E63" s="3"/>
      <c r="F63" s="3"/>
      <c r="G63" s="3"/>
      <c r="H63" s="3"/>
      <c r="I63" s="3"/>
      <c r="J63" s="3"/>
      <c r="K63" s="11"/>
      <c r="L63" s="3"/>
      <c r="M63" s="3"/>
      <c r="N63" s="17"/>
      <c r="O63" s="19"/>
      <c r="P63" s="16"/>
      <c r="Q63" s="17"/>
      <c r="R63" s="19"/>
      <c r="S63" s="21"/>
    </row>
    <row r="64" spans="1:19" s="9" customFormat="1" ht="19.899999999999999" customHeight="1">
      <c r="A64" s="3"/>
      <c r="B64" s="3"/>
      <c r="C64" s="3"/>
      <c r="E64" s="3"/>
      <c r="F64" s="3"/>
      <c r="G64" s="3"/>
      <c r="H64" s="3"/>
      <c r="I64" s="3"/>
      <c r="J64" s="3"/>
      <c r="K64" s="11"/>
      <c r="L64" s="3"/>
      <c r="M64" s="3"/>
      <c r="N64" s="17"/>
      <c r="O64" s="19"/>
      <c r="P64" s="16"/>
      <c r="Q64" s="17"/>
      <c r="R64" s="19"/>
      <c r="S64" s="21"/>
    </row>
    <row r="65" spans="1:19" s="9" customFormat="1" ht="19.899999999999999" customHeight="1">
      <c r="A65" s="3"/>
      <c r="B65" s="3"/>
      <c r="C65" s="3"/>
      <c r="E65" s="3"/>
      <c r="F65" s="3"/>
      <c r="G65" s="3"/>
      <c r="H65" s="3"/>
      <c r="I65" s="3"/>
      <c r="J65" s="3"/>
      <c r="K65" s="11"/>
      <c r="L65" s="3"/>
      <c r="M65" s="3"/>
      <c r="N65" s="17"/>
      <c r="O65" s="19"/>
      <c r="P65" s="16"/>
      <c r="Q65" s="17"/>
      <c r="R65" s="19"/>
      <c r="S65" s="21"/>
    </row>
    <row r="66" spans="1:19" s="9" customFormat="1" ht="19.899999999999999" customHeight="1">
      <c r="A66" s="3"/>
      <c r="B66" s="3"/>
      <c r="C66" s="3"/>
      <c r="E66" s="3"/>
      <c r="F66" s="3"/>
      <c r="G66" s="3"/>
      <c r="H66" s="3"/>
      <c r="I66" s="3"/>
      <c r="J66" s="3"/>
      <c r="K66" s="11"/>
      <c r="L66" s="3"/>
      <c r="M66" s="3"/>
      <c r="N66" s="17"/>
      <c r="O66" s="19"/>
      <c r="P66" s="16"/>
      <c r="Q66" s="17"/>
      <c r="R66" s="19"/>
      <c r="S66" s="21"/>
    </row>
    <row r="67" spans="1:19" s="9" customFormat="1" ht="19.899999999999999" customHeight="1">
      <c r="A67" s="3"/>
      <c r="B67" s="3"/>
      <c r="C67" s="3"/>
      <c r="E67" s="3"/>
      <c r="F67" s="3"/>
      <c r="G67" s="3"/>
      <c r="H67" s="3"/>
      <c r="I67" s="3"/>
      <c r="J67" s="3"/>
      <c r="K67" s="11"/>
      <c r="L67" s="3"/>
      <c r="M67" s="3"/>
      <c r="N67" s="17"/>
      <c r="O67" s="19"/>
      <c r="P67" s="16"/>
      <c r="Q67" s="17"/>
      <c r="R67" s="19"/>
      <c r="S67" s="21"/>
    </row>
  </sheetData>
  <autoFilter ref="D8:Q67" xr:uid="{56B54AA2-0858-4435-9F8E-2810CEBFA92A}"/>
  <mergeCells count="7">
    <mergeCell ref="E11:G11"/>
    <mergeCell ref="D2:F2"/>
    <mergeCell ref="I2:K2"/>
    <mergeCell ref="D3:F3"/>
    <mergeCell ref="D4:F4"/>
    <mergeCell ref="D5:F5"/>
    <mergeCell ref="D6:F6"/>
  </mergeCells>
  <phoneticPr fontId="3"/>
  <pageMargins left="0" right="0" top="0" bottom="0" header="0" footer="0"/>
  <pageSetup paperSize="8" scale="65"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15929-B71B-479D-910F-69DA4EACCE07}">
  <dimension ref="B2:Q40"/>
  <sheetViews>
    <sheetView zoomScale="85" zoomScaleNormal="85" workbookViewId="0">
      <pane xSplit="10" ySplit="9" topLeftCell="L16" activePane="bottomRight" state="frozen"/>
      <selection pane="topRight" activeCell="K1" sqref="K1"/>
      <selection pane="bottomLeft" activeCell="A9" sqref="A9"/>
      <selection pane="bottomRight" activeCell="Q23" sqref="Q23"/>
    </sheetView>
  </sheetViews>
  <sheetFormatPr defaultRowHeight="18.75"/>
  <cols>
    <col min="1" max="1" width="2.625" style="3" customWidth="1"/>
    <col min="2" max="2" width="21.5" style="9" bestFit="1" customWidth="1"/>
    <col min="3" max="3" width="14.375" style="3" bestFit="1" customWidth="1"/>
    <col min="4" max="4" width="13.125" style="3" bestFit="1" customWidth="1"/>
    <col min="5" max="5" width="40.625" style="3" customWidth="1"/>
    <col min="6" max="6" width="6.25" style="9" customWidth="1"/>
    <col min="7" max="8" width="9.875" style="3" bestFit="1" customWidth="1"/>
    <col min="9" max="9" width="5.75" style="11" customWidth="1"/>
    <col min="10" max="10" width="45.125" style="3" bestFit="1" customWidth="1"/>
    <col min="11" max="11" width="26.125" style="3" bestFit="1" customWidth="1"/>
    <col min="12" max="12" width="11"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21.5" style="3" bestFit="1"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5.75" style="3" customWidth="1"/>
    <col min="266" max="266" width="45.125" style="3" bestFit="1" customWidth="1"/>
    <col min="267" max="267" width="26.125" style="3" bestFit="1" customWidth="1"/>
    <col min="268" max="268" width="11"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21.5" style="3" bestFit="1"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5.75" style="3" customWidth="1"/>
    <col min="522" max="522" width="45.125" style="3" bestFit="1" customWidth="1"/>
    <col min="523" max="523" width="26.125" style="3" bestFit="1" customWidth="1"/>
    <col min="524" max="524" width="11"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21.5" style="3" bestFit="1"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5.75" style="3" customWidth="1"/>
    <col min="778" max="778" width="45.125" style="3" bestFit="1" customWidth="1"/>
    <col min="779" max="779" width="26.125" style="3" bestFit="1" customWidth="1"/>
    <col min="780" max="780" width="11"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21.5" style="3" bestFit="1"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5.75" style="3" customWidth="1"/>
    <col min="1034" max="1034" width="45.125" style="3" bestFit="1" customWidth="1"/>
    <col min="1035" max="1035" width="26.125" style="3" bestFit="1"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21.5" style="3" bestFit="1"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5.75" style="3" customWidth="1"/>
    <col min="1290" max="1290" width="45.125" style="3" bestFit="1" customWidth="1"/>
    <col min="1291" max="1291" width="26.125" style="3" bestFit="1"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21.5" style="3" bestFit="1"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5.75" style="3" customWidth="1"/>
    <col min="1546" max="1546" width="45.125" style="3" bestFit="1" customWidth="1"/>
    <col min="1547" max="1547" width="26.125" style="3" bestFit="1"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21.5" style="3" bestFit="1"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5.75" style="3" customWidth="1"/>
    <col min="1802" max="1802" width="45.125" style="3" bestFit="1" customWidth="1"/>
    <col min="1803" max="1803" width="26.125" style="3" bestFit="1"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21.5" style="3" bestFit="1"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5.75" style="3" customWidth="1"/>
    <col min="2058" max="2058" width="45.125" style="3" bestFit="1" customWidth="1"/>
    <col min="2059" max="2059" width="26.125" style="3" bestFit="1"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21.5" style="3" bestFit="1"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5.75" style="3" customWidth="1"/>
    <col min="2314" max="2314" width="45.125" style="3" bestFit="1" customWidth="1"/>
    <col min="2315" max="2315" width="26.125" style="3" bestFit="1"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21.5" style="3" bestFit="1"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5.75" style="3" customWidth="1"/>
    <col min="2570" max="2570" width="45.125" style="3" bestFit="1" customWidth="1"/>
    <col min="2571" max="2571" width="26.125" style="3" bestFit="1"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21.5" style="3" bestFit="1"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5.75" style="3" customWidth="1"/>
    <col min="2826" max="2826" width="45.125" style="3" bestFit="1" customWidth="1"/>
    <col min="2827" max="2827" width="26.125" style="3" bestFit="1"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21.5" style="3" bestFit="1"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5.75" style="3" customWidth="1"/>
    <col min="3082" max="3082" width="45.125" style="3" bestFit="1" customWidth="1"/>
    <col min="3083" max="3083" width="26.125" style="3" bestFit="1"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21.5" style="3" bestFit="1"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5.75" style="3" customWidth="1"/>
    <col min="3338" max="3338" width="45.125" style="3" bestFit="1" customWidth="1"/>
    <col min="3339" max="3339" width="26.125" style="3" bestFit="1"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21.5" style="3" bestFit="1"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5.75" style="3" customWidth="1"/>
    <col min="3594" max="3594" width="45.125" style="3" bestFit="1" customWidth="1"/>
    <col min="3595" max="3595" width="26.125" style="3" bestFit="1"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21.5" style="3" bestFit="1"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5.75" style="3" customWidth="1"/>
    <col min="3850" max="3850" width="45.125" style="3" bestFit="1" customWidth="1"/>
    <col min="3851" max="3851" width="26.125" style="3" bestFit="1"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21.5" style="3" bestFit="1"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5.75" style="3" customWidth="1"/>
    <col min="4106" max="4106" width="45.125" style="3" bestFit="1" customWidth="1"/>
    <col min="4107" max="4107" width="26.125" style="3" bestFit="1"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21.5" style="3" bestFit="1"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5.75" style="3" customWidth="1"/>
    <col min="4362" max="4362" width="45.125" style="3" bestFit="1" customWidth="1"/>
    <col min="4363" max="4363" width="26.125" style="3" bestFit="1"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21.5" style="3" bestFit="1"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5.75" style="3" customWidth="1"/>
    <col min="4618" max="4618" width="45.125" style="3" bestFit="1" customWidth="1"/>
    <col min="4619" max="4619" width="26.125" style="3" bestFit="1"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21.5" style="3" bestFit="1"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5.75" style="3" customWidth="1"/>
    <col min="4874" max="4874" width="45.125" style="3" bestFit="1" customWidth="1"/>
    <col min="4875" max="4875" width="26.125" style="3" bestFit="1"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21.5" style="3" bestFit="1"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5.75" style="3" customWidth="1"/>
    <col min="5130" max="5130" width="45.125" style="3" bestFit="1" customWidth="1"/>
    <col min="5131" max="5131" width="26.125" style="3" bestFit="1"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21.5" style="3" bestFit="1"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5.75" style="3" customWidth="1"/>
    <col min="5386" max="5386" width="45.125" style="3" bestFit="1" customWidth="1"/>
    <col min="5387" max="5387" width="26.125" style="3" bestFit="1"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21.5" style="3" bestFit="1"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5.75" style="3" customWidth="1"/>
    <col min="5642" max="5642" width="45.125" style="3" bestFit="1" customWidth="1"/>
    <col min="5643" max="5643" width="26.125" style="3" bestFit="1"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21.5" style="3" bestFit="1"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5.75" style="3" customWidth="1"/>
    <col min="5898" max="5898" width="45.125" style="3" bestFit="1" customWidth="1"/>
    <col min="5899" max="5899" width="26.125" style="3" bestFit="1"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21.5" style="3" bestFit="1"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5.75" style="3" customWidth="1"/>
    <col min="6154" max="6154" width="45.125" style="3" bestFit="1" customWidth="1"/>
    <col min="6155" max="6155" width="26.125" style="3" bestFit="1"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21.5" style="3" bestFit="1"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5.75" style="3" customWidth="1"/>
    <col min="6410" max="6410" width="45.125" style="3" bestFit="1" customWidth="1"/>
    <col min="6411" max="6411" width="26.125" style="3" bestFit="1"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21.5" style="3" bestFit="1"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5.75" style="3" customWidth="1"/>
    <col min="6666" max="6666" width="45.125" style="3" bestFit="1" customWidth="1"/>
    <col min="6667" max="6667" width="26.125" style="3" bestFit="1"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21.5" style="3" bestFit="1"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5.75" style="3" customWidth="1"/>
    <col min="6922" max="6922" width="45.125" style="3" bestFit="1" customWidth="1"/>
    <col min="6923" max="6923" width="26.125" style="3" bestFit="1"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21.5" style="3" bestFit="1"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5.75" style="3" customWidth="1"/>
    <col min="7178" max="7178" width="45.125" style="3" bestFit="1" customWidth="1"/>
    <col min="7179" max="7179" width="26.125" style="3" bestFit="1"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21.5" style="3" bestFit="1"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5.75" style="3" customWidth="1"/>
    <col min="7434" max="7434" width="45.125" style="3" bestFit="1" customWidth="1"/>
    <col min="7435" max="7435" width="26.125" style="3" bestFit="1"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21.5" style="3" bestFit="1"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5.75" style="3" customWidth="1"/>
    <col min="7690" max="7690" width="45.125" style="3" bestFit="1" customWidth="1"/>
    <col min="7691" max="7691" width="26.125" style="3" bestFit="1"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21.5" style="3" bestFit="1"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5.75" style="3" customWidth="1"/>
    <col min="7946" max="7946" width="45.125" style="3" bestFit="1" customWidth="1"/>
    <col min="7947" max="7947" width="26.125" style="3" bestFit="1"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21.5" style="3" bestFit="1"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5.75" style="3" customWidth="1"/>
    <col min="8202" max="8202" width="45.125" style="3" bestFit="1" customWidth="1"/>
    <col min="8203" max="8203" width="26.125" style="3" bestFit="1"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21.5" style="3" bestFit="1"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5.75" style="3" customWidth="1"/>
    <col min="8458" max="8458" width="45.125" style="3" bestFit="1" customWidth="1"/>
    <col min="8459" max="8459" width="26.125" style="3" bestFit="1"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21.5" style="3" bestFit="1"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5.75" style="3" customWidth="1"/>
    <col min="8714" max="8714" width="45.125" style="3" bestFit="1" customWidth="1"/>
    <col min="8715" max="8715" width="26.125" style="3" bestFit="1"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21.5" style="3" bestFit="1"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5.75" style="3" customWidth="1"/>
    <col min="8970" max="8970" width="45.125" style="3" bestFit="1" customWidth="1"/>
    <col min="8971" max="8971" width="26.125" style="3" bestFit="1"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21.5" style="3" bestFit="1"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5.75" style="3" customWidth="1"/>
    <col min="9226" max="9226" width="45.125" style="3" bestFit="1" customWidth="1"/>
    <col min="9227" max="9227" width="26.125" style="3" bestFit="1"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21.5" style="3" bestFit="1"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5.75" style="3" customWidth="1"/>
    <col min="9482" max="9482" width="45.125" style="3" bestFit="1" customWidth="1"/>
    <col min="9483" max="9483" width="26.125" style="3" bestFit="1"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21.5" style="3" bestFit="1"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5.75" style="3" customWidth="1"/>
    <col min="9738" max="9738" width="45.125" style="3" bestFit="1" customWidth="1"/>
    <col min="9739" max="9739" width="26.125" style="3" bestFit="1"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21.5" style="3" bestFit="1"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5.75" style="3" customWidth="1"/>
    <col min="9994" max="9994" width="45.125" style="3" bestFit="1" customWidth="1"/>
    <col min="9995" max="9995" width="26.125" style="3" bestFit="1"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21.5" style="3" bestFit="1"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5.75" style="3" customWidth="1"/>
    <col min="10250" max="10250" width="45.125" style="3" bestFit="1" customWidth="1"/>
    <col min="10251" max="10251" width="26.125" style="3" bestFit="1"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21.5" style="3" bestFit="1"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5.75" style="3" customWidth="1"/>
    <col min="10506" max="10506" width="45.125" style="3" bestFit="1" customWidth="1"/>
    <col min="10507" max="10507" width="26.125" style="3" bestFit="1"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21.5" style="3" bestFit="1"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5.75" style="3" customWidth="1"/>
    <col min="10762" max="10762" width="45.125" style="3" bestFit="1" customWidth="1"/>
    <col min="10763" max="10763" width="26.125" style="3" bestFit="1"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21.5" style="3" bestFit="1"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5.75" style="3" customWidth="1"/>
    <col min="11018" max="11018" width="45.125" style="3" bestFit="1" customWidth="1"/>
    <col min="11019" max="11019" width="26.125" style="3" bestFit="1"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21.5" style="3" bestFit="1"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5.75" style="3" customWidth="1"/>
    <col min="11274" max="11274" width="45.125" style="3" bestFit="1" customWidth="1"/>
    <col min="11275" max="11275" width="26.125" style="3" bestFit="1"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21.5" style="3" bestFit="1"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5.75" style="3" customWidth="1"/>
    <col min="11530" max="11530" width="45.125" style="3" bestFit="1" customWidth="1"/>
    <col min="11531" max="11531" width="26.125" style="3" bestFit="1"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21.5" style="3" bestFit="1"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5.75" style="3" customWidth="1"/>
    <col min="11786" max="11786" width="45.125" style="3" bestFit="1" customWidth="1"/>
    <col min="11787" max="11787" width="26.125" style="3" bestFit="1"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21.5" style="3" bestFit="1"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5.75" style="3" customWidth="1"/>
    <col min="12042" max="12042" width="45.125" style="3" bestFit="1" customWidth="1"/>
    <col min="12043" max="12043" width="26.125" style="3" bestFit="1"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21.5" style="3" bestFit="1"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5.75" style="3" customWidth="1"/>
    <col min="12298" max="12298" width="45.125" style="3" bestFit="1" customWidth="1"/>
    <col min="12299" max="12299" width="26.125" style="3" bestFit="1"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21.5" style="3" bestFit="1"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5.75" style="3" customWidth="1"/>
    <col min="12554" max="12554" width="45.125" style="3" bestFit="1" customWidth="1"/>
    <col min="12555" max="12555" width="26.125" style="3" bestFit="1"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21.5" style="3" bestFit="1"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5.75" style="3" customWidth="1"/>
    <col min="12810" max="12810" width="45.125" style="3" bestFit="1" customWidth="1"/>
    <col min="12811" max="12811" width="26.125" style="3" bestFit="1"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21.5" style="3" bestFit="1"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5.75" style="3" customWidth="1"/>
    <col min="13066" max="13066" width="45.125" style="3" bestFit="1" customWidth="1"/>
    <col min="13067" max="13067" width="26.125" style="3" bestFit="1"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21.5" style="3" bestFit="1"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5.75" style="3" customWidth="1"/>
    <col min="13322" max="13322" width="45.125" style="3" bestFit="1" customWidth="1"/>
    <col min="13323" max="13323" width="26.125" style="3" bestFit="1"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21.5" style="3" bestFit="1"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5.75" style="3" customWidth="1"/>
    <col min="13578" max="13578" width="45.125" style="3" bestFit="1" customWidth="1"/>
    <col min="13579" max="13579" width="26.125" style="3" bestFit="1"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21.5" style="3" bestFit="1"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5.75" style="3" customWidth="1"/>
    <col min="13834" max="13834" width="45.125" style="3" bestFit="1" customWidth="1"/>
    <col min="13835" max="13835" width="26.125" style="3" bestFit="1"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21.5" style="3" bestFit="1"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5.75" style="3" customWidth="1"/>
    <col min="14090" max="14090" width="45.125" style="3" bestFit="1" customWidth="1"/>
    <col min="14091" max="14091" width="26.125" style="3" bestFit="1"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21.5" style="3" bestFit="1"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5.75" style="3" customWidth="1"/>
    <col min="14346" max="14346" width="45.125" style="3" bestFit="1" customWidth="1"/>
    <col min="14347" max="14347" width="26.125" style="3" bestFit="1"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21.5" style="3" bestFit="1"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5.75" style="3" customWidth="1"/>
    <col min="14602" max="14602" width="45.125" style="3" bestFit="1" customWidth="1"/>
    <col min="14603" max="14603" width="26.125" style="3" bestFit="1"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21.5" style="3" bestFit="1"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5.75" style="3" customWidth="1"/>
    <col min="14858" max="14858" width="45.125" style="3" bestFit="1" customWidth="1"/>
    <col min="14859" max="14859" width="26.125" style="3" bestFit="1"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21.5" style="3" bestFit="1"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5.75" style="3" customWidth="1"/>
    <col min="15114" max="15114" width="45.125" style="3" bestFit="1" customWidth="1"/>
    <col min="15115" max="15115" width="26.125" style="3" bestFit="1"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21.5" style="3" bestFit="1"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5.75" style="3" customWidth="1"/>
    <col min="15370" max="15370" width="45.125" style="3" bestFit="1" customWidth="1"/>
    <col min="15371" max="15371" width="26.125" style="3" bestFit="1"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21.5" style="3" bestFit="1"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5.75" style="3" customWidth="1"/>
    <col min="15626" max="15626" width="45.125" style="3" bestFit="1" customWidth="1"/>
    <col min="15627" max="15627" width="26.125" style="3" bestFit="1"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21.5" style="3" bestFit="1"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5.75" style="3" customWidth="1"/>
    <col min="15882" max="15882" width="45.125" style="3" bestFit="1" customWidth="1"/>
    <col min="15883" max="15883" width="26.125" style="3" bestFit="1"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21.5" style="3" bestFit="1"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5.75" style="3" customWidth="1"/>
    <col min="16138" max="16138" width="45.125" style="3" bestFit="1" customWidth="1"/>
    <col min="16139" max="16139" width="26.125" style="3" bestFit="1"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3360</v>
      </c>
      <c r="G2" s="4" t="s">
        <v>2</v>
      </c>
      <c r="H2" s="5"/>
      <c r="I2" s="6"/>
      <c r="J2" s="125">
        <f>SUM(H:H)</f>
        <v>41250</v>
      </c>
    </row>
    <row r="3" spans="2:17" ht="20.100000000000001" customHeight="1">
      <c r="B3" s="1" t="s">
        <v>3</v>
      </c>
      <c r="C3" s="1"/>
      <c r="D3" s="1"/>
      <c r="E3" s="14" t="s">
        <v>1869</v>
      </c>
    </row>
    <row r="4" spans="2:17" ht="20.100000000000001" customHeight="1">
      <c r="B4" s="1" t="s">
        <v>5</v>
      </c>
      <c r="C4" s="1"/>
      <c r="D4" s="1"/>
      <c r="E4" s="14" t="s">
        <v>3361</v>
      </c>
      <c r="J4" s="127"/>
      <c r="K4" s="128"/>
    </row>
    <row r="5" spans="2:17" ht="20.100000000000001" customHeight="1">
      <c r="B5" s="1" t="s">
        <v>6</v>
      </c>
      <c r="C5" s="1"/>
      <c r="D5" s="1"/>
      <c r="E5" s="15">
        <v>44691</v>
      </c>
      <c r="G5" s="272"/>
      <c r="H5" s="272"/>
      <c r="I5" s="272"/>
      <c r="J5" s="272"/>
      <c r="K5" s="128"/>
    </row>
    <row r="6" spans="2:17" ht="20.100000000000001" customHeight="1">
      <c r="B6" s="1" t="s">
        <v>8</v>
      </c>
      <c r="C6" s="1"/>
      <c r="D6" s="1"/>
      <c r="E6" s="15">
        <v>44691</v>
      </c>
      <c r="G6" s="272"/>
      <c r="H6" s="272"/>
      <c r="I6" s="272"/>
      <c r="J6" s="272"/>
      <c r="K6" s="128"/>
    </row>
    <row r="7" spans="2:17" ht="20.100000000000001" customHeight="1">
      <c r="B7" s="129"/>
      <c r="C7" s="129"/>
      <c r="D7" s="129"/>
      <c r="E7" s="130"/>
      <c r="J7" s="127"/>
      <c r="K7" s="128"/>
      <c r="L7" s="131"/>
    </row>
    <row r="9" spans="2:17"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7" s="9" customFormat="1" ht="19.7" customHeight="1">
      <c r="B10" s="16"/>
      <c r="C10" s="16" t="s">
        <v>178</v>
      </c>
      <c r="D10" s="16" t="s">
        <v>178</v>
      </c>
      <c r="E10" s="275" t="s">
        <v>3362</v>
      </c>
      <c r="F10" s="276">
        <v>4</v>
      </c>
      <c r="G10" s="277">
        <v>730</v>
      </c>
      <c r="H10" s="278">
        <f t="shared" ref="H10:H40" si="0">F10*G10</f>
        <v>2920</v>
      </c>
      <c r="I10" s="279"/>
      <c r="J10" s="275" t="s">
        <v>243</v>
      </c>
      <c r="K10" s="54"/>
      <c r="L10" s="16"/>
      <c r="M10" s="19">
        <v>44672</v>
      </c>
      <c r="N10" s="16" t="s">
        <v>648</v>
      </c>
      <c r="O10" s="56">
        <v>44677</v>
      </c>
      <c r="P10" s="56"/>
      <c r="Q10" s="21">
        <v>44677</v>
      </c>
    </row>
    <row r="11" spans="2:17" s="9" customFormat="1" ht="19.7" customHeight="1">
      <c r="B11" s="16"/>
      <c r="C11" s="16" t="s">
        <v>178</v>
      </c>
      <c r="D11" s="16" t="s">
        <v>178</v>
      </c>
      <c r="E11" s="54" t="s">
        <v>3363</v>
      </c>
      <c r="F11" s="17">
        <v>2</v>
      </c>
      <c r="G11" s="280">
        <v>420</v>
      </c>
      <c r="H11" s="278">
        <f t="shared" si="0"/>
        <v>840</v>
      </c>
      <c r="I11" s="281"/>
      <c r="J11" s="282" t="s">
        <v>3364</v>
      </c>
      <c r="K11" s="54"/>
      <c r="L11" s="16"/>
      <c r="M11" s="19">
        <v>44672</v>
      </c>
      <c r="N11" s="16" t="s">
        <v>648</v>
      </c>
      <c r="O11" s="56">
        <v>44677</v>
      </c>
      <c r="P11" s="56"/>
      <c r="Q11" s="21">
        <v>44677</v>
      </c>
    </row>
    <row r="12" spans="2:17" s="9" customFormat="1" ht="19.7" customHeight="1">
      <c r="B12" s="16"/>
      <c r="C12" s="16" t="s">
        <v>178</v>
      </c>
      <c r="D12" s="16" t="s">
        <v>178</v>
      </c>
      <c r="E12" s="3" t="s">
        <v>3365</v>
      </c>
      <c r="F12" s="17">
        <v>2</v>
      </c>
      <c r="G12" s="280">
        <v>720</v>
      </c>
      <c r="H12" s="278">
        <f t="shared" si="0"/>
        <v>1440</v>
      </c>
      <c r="I12" s="283"/>
      <c r="J12" s="282" t="s">
        <v>3364</v>
      </c>
      <c r="K12" s="54"/>
      <c r="L12" s="16"/>
      <c r="M12" s="19">
        <v>44672</v>
      </c>
      <c r="N12" s="16" t="s">
        <v>648</v>
      </c>
      <c r="O12" s="56">
        <v>44677</v>
      </c>
      <c r="P12" s="56"/>
      <c r="Q12" s="21">
        <v>44677</v>
      </c>
    </row>
    <row r="13" spans="2:17" s="9" customFormat="1" ht="19.7" customHeight="1">
      <c r="B13" s="16"/>
      <c r="C13" s="16" t="s">
        <v>178</v>
      </c>
      <c r="D13" s="16" t="s">
        <v>178</v>
      </c>
      <c r="E13" s="284" t="s">
        <v>3366</v>
      </c>
      <c r="F13" s="285">
        <v>8</v>
      </c>
      <c r="G13" s="278">
        <v>160</v>
      </c>
      <c r="H13" s="278">
        <f t="shared" si="0"/>
        <v>1280</v>
      </c>
      <c r="I13" s="279"/>
      <c r="J13" s="275" t="s">
        <v>3367</v>
      </c>
      <c r="K13" s="54"/>
      <c r="L13" s="16"/>
      <c r="M13" s="19">
        <v>44672</v>
      </c>
      <c r="N13" s="16" t="s">
        <v>648</v>
      </c>
      <c r="O13" s="56">
        <v>44677</v>
      </c>
      <c r="P13" s="56"/>
      <c r="Q13" s="21">
        <v>44677</v>
      </c>
    </row>
    <row r="14" spans="2:17" s="9" customFormat="1" ht="19.7" customHeight="1">
      <c r="B14" s="16"/>
      <c r="C14" s="16" t="s">
        <v>178</v>
      </c>
      <c r="D14" s="16" t="s">
        <v>178</v>
      </c>
      <c r="E14" s="3" t="s">
        <v>3368</v>
      </c>
      <c r="F14" s="17">
        <v>20</v>
      </c>
      <c r="G14" s="278">
        <v>44</v>
      </c>
      <c r="H14" s="278">
        <f t="shared" si="0"/>
        <v>880</v>
      </c>
      <c r="I14" s="286"/>
      <c r="J14" s="54" t="s">
        <v>3369</v>
      </c>
      <c r="K14" s="146"/>
      <c r="L14" s="16"/>
      <c r="M14" s="19">
        <v>44672</v>
      </c>
      <c r="N14" s="16" t="s">
        <v>648</v>
      </c>
      <c r="O14" s="56">
        <v>44677</v>
      </c>
      <c r="P14" s="56"/>
      <c r="Q14" s="21">
        <v>44677</v>
      </c>
    </row>
    <row r="15" spans="2:17" s="9" customFormat="1" ht="19.7" customHeight="1">
      <c r="B15" s="16"/>
      <c r="C15" s="16" t="s">
        <v>178</v>
      </c>
      <c r="D15" s="16" t="s">
        <v>178</v>
      </c>
      <c r="E15" s="54" t="s">
        <v>338</v>
      </c>
      <c r="F15" s="17">
        <v>4</v>
      </c>
      <c r="G15" s="278">
        <v>260</v>
      </c>
      <c r="H15" s="278">
        <f t="shared" si="0"/>
        <v>1040</v>
      </c>
      <c r="I15" s="286"/>
      <c r="J15" s="146" t="s">
        <v>3370</v>
      </c>
      <c r="K15" s="146"/>
      <c r="L15" s="16"/>
      <c r="M15" s="19">
        <v>44672</v>
      </c>
      <c r="N15" s="16" t="s">
        <v>648</v>
      </c>
      <c r="O15" s="56">
        <v>44677</v>
      </c>
      <c r="P15" s="56"/>
      <c r="Q15" s="21">
        <v>44677</v>
      </c>
    </row>
    <row r="16" spans="2:17" s="9" customFormat="1" ht="19.7" customHeight="1">
      <c r="B16" s="16"/>
      <c r="C16" s="16" t="s">
        <v>178</v>
      </c>
      <c r="D16" s="16" t="s">
        <v>178</v>
      </c>
      <c r="E16" s="146" t="s">
        <v>3371</v>
      </c>
      <c r="F16" s="17">
        <v>4</v>
      </c>
      <c r="G16" s="278">
        <v>290</v>
      </c>
      <c r="H16" s="278">
        <f t="shared" si="0"/>
        <v>1160</v>
      </c>
      <c r="I16" s="286"/>
      <c r="J16" s="54" t="s">
        <v>3372</v>
      </c>
      <c r="K16" s="54"/>
      <c r="L16" s="16"/>
      <c r="M16" s="19">
        <v>44672</v>
      </c>
      <c r="N16" s="16" t="s">
        <v>648</v>
      </c>
      <c r="O16" s="56">
        <v>44677</v>
      </c>
      <c r="P16" s="56"/>
      <c r="Q16" s="21">
        <v>44677</v>
      </c>
    </row>
    <row r="17" spans="2:17" s="9" customFormat="1" ht="19.7" customHeight="1">
      <c r="B17" s="16"/>
      <c r="C17" s="16" t="s">
        <v>178</v>
      </c>
      <c r="D17" s="16" t="s">
        <v>178</v>
      </c>
      <c r="E17" s="54" t="s">
        <v>3373</v>
      </c>
      <c r="F17" s="17">
        <v>1</v>
      </c>
      <c r="G17" s="278">
        <v>4090</v>
      </c>
      <c r="H17" s="278">
        <f t="shared" si="0"/>
        <v>4090</v>
      </c>
      <c r="I17" s="278"/>
      <c r="J17" s="287" t="s">
        <v>3374</v>
      </c>
      <c r="K17" s="54"/>
      <c r="L17" s="16"/>
      <c r="M17" s="19">
        <v>44672</v>
      </c>
      <c r="N17" s="16" t="s">
        <v>648</v>
      </c>
      <c r="O17" s="56">
        <v>44677</v>
      </c>
      <c r="P17" s="56"/>
      <c r="Q17" s="21">
        <v>44677</v>
      </c>
    </row>
    <row r="18" spans="2:17" s="9" customFormat="1" ht="19.7" customHeight="1">
      <c r="B18" s="16"/>
      <c r="C18" s="16" t="s">
        <v>178</v>
      </c>
      <c r="D18" s="16" t="s">
        <v>178</v>
      </c>
      <c r="E18" s="275" t="s">
        <v>3375</v>
      </c>
      <c r="F18" s="1302">
        <v>4</v>
      </c>
      <c r="G18" s="1303">
        <v>2150</v>
      </c>
      <c r="H18" s="1303">
        <f t="shared" si="0"/>
        <v>8600</v>
      </c>
      <c r="I18" s="1304"/>
      <c r="J18" s="1305" t="s">
        <v>3376</v>
      </c>
      <c r="K18" s="54"/>
      <c r="L18" s="16"/>
      <c r="M18" s="19">
        <v>44672</v>
      </c>
      <c r="N18" s="16" t="s">
        <v>648</v>
      </c>
      <c r="O18" s="56">
        <v>44677</v>
      </c>
      <c r="P18" s="56"/>
      <c r="Q18" s="21">
        <v>44677</v>
      </c>
    </row>
    <row r="19" spans="2:17" s="9" customFormat="1" ht="19.7" customHeight="1">
      <c r="B19" s="16"/>
      <c r="C19" s="16"/>
      <c r="D19" s="1232"/>
      <c r="E19" s="275"/>
      <c r="F19" s="1302"/>
      <c r="G19" s="1303"/>
      <c r="H19" s="1303"/>
      <c r="I19" s="1304"/>
      <c r="J19" s="1305"/>
      <c r="K19" s="54"/>
      <c r="L19" s="16"/>
      <c r="M19" s="19"/>
      <c r="N19" s="16"/>
      <c r="O19" s="56"/>
      <c r="P19" s="56"/>
      <c r="Q19" s="21"/>
    </row>
    <row r="20" spans="2:17" s="614" customFormat="1" ht="19.7" customHeight="1">
      <c r="B20" s="611" t="s">
        <v>1434</v>
      </c>
      <c r="C20" s="344" t="s">
        <v>645</v>
      </c>
      <c r="D20" s="344" t="s">
        <v>645</v>
      </c>
      <c r="E20" s="499" t="s">
        <v>3377</v>
      </c>
      <c r="F20" s="1306">
        <v>1</v>
      </c>
      <c r="G20" s="1307">
        <v>5600</v>
      </c>
      <c r="H20" s="501">
        <f t="shared" si="0"/>
        <v>5600</v>
      </c>
      <c r="I20" s="1308"/>
      <c r="J20" s="1309" t="s">
        <v>3378</v>
      </c>
      <c r="K20" s="330"/>
      <c r="L20" s="344"/>
      <c r="M20" s="335">
        <v>44670</v>
      </c>
      <c r="N20" s="344" t="s">
        <v>648</v>
      </c>
      <c r="O20" s="336">
        <v>44691</v>
      </c>
      <c r="P20" s="336"/>
      <c r="Q20" s="338">
        <v>44691</v>
      </c>
    </row>
    <row r="21" spans="2:17" s="1068" customFormat="1" ht="19.7" customHeight="1">
      <c r="B21" s="615"/>
      <c r="C21" s="344" t="s">
        <v>645</v>
      </c>
      <c r="D21" s="344" t="s">
        <v>645</v>
      </c>
      <c r="E21" s="499" t="s">
        <v>3379</v>
      </c>
      <c r="F21" s="298">
        <v>1</v>
      </c>
      <c r="G21" s="1310">
        <v>6700</v>
      </c>
      <c r="H21" s="501">
        <f t="shared" si="0"/>
        <v>6700</v>
      </c>
      <c r="I21" s="613"/>
      <c r="J21" s="330" t="s">
        <v>3380</v>
      </c>
      <c r="K21" s="1311"/>
      <c r="L21" s="344"/>
      <c r="M21" s="335">
        <v>44670</v>
      </c>
      <c r="N21" s="344" t="s">
        <v>648</v>
      </c>
      <c r="O21" s="336">
        <v>44691</v>
      </c>
      <c r="P21" s="336"/>
      <c r="Q21" s="338">
        <v>44691</v>
      </c>
    </row>
    <row r="22" spans="2:17" s="1068" customFormat="1" ht="19.7" customHeight="1">
      <c r="B22" s="616"/>
      <c r="C22" s="344" t="s">
        <v>645</v>
      </c>
      <c r="D22" s="344" t="s">
        <v>645</v>
      </c>
      <c r="E22" s="1068" t="s">
        <v>3381</v>
      </c>
      <c r="F22" s="298">
        <v>1</v>
      </c>
      <c r="G22" s="1310">
        <v>6700</v>
      </c>
      <c r="H22" s="501">
        <f t="shared" si="0"/>
        <v>6700</v>
      </c>
      <c r="I22" s="613"/>
      <c r="J22" s="330" t="s">
        <v>3382</v>
      </c>
      <c r="K22" s="1311"/>
      <c r="L22" s="344"/>
      <c r="M22" s="335">
        <v>44670</v>
      </c>
      <c r="N22" s="344" t="s">
        <v>648</v>
      </c>
      <c r="O22" s="336">
        <v>44691</v>
      </c>
      <c r="P22" s="336"/>
      <c r="Q22" s="338">
        <v>44691</v>
      </c>
    </row>
    <row r="23" spans="2:17" s="120" customFormat="1" ht="19.7" customHeight="1">
      <c r="B23" s="73"/>
      <c r="C23" s="73"/>
      <c r="D23" s="73"/>
      <c r="E23" s="88"/>
      <c r="F23" s="93"/>
      <c r="G23" s="63"/>
      <c r="H23" s="278">
        <f t="shared" si="0"/>
        <v>0</v>
      </c>
      <c r="I23" s="90"/>
      <c r="J23" s="91"/>
      <c r="K23" s="92"/>
      <c r="L23" s="73"/>
      <c r="M23" s="20"/>
      <c r="N23" s="73"/>
      <c r="O23" s="57"/>
      <c r="P23" s="57"/>
      <c r="Q23" s="74"/>
    </row>
    <row r="24" spans="2:17" ht="19.7" customHeight="1">
      <c r="B24" s="16"/>
      <c r="C24" s="16"/>
      <c r="D24" s="16"/>
      <c r="E24" s="145"/>
      <c r="F24" s="17"/>
      <c r="G24" s="52"/>
      <c r="H24" s="278">
        <f t="shared" si="0"/>
        <v>0</v>
      </c>
      <c r="I24" s="18"/>
      <c r="J24" s="54"/>
      <c r="K24" s="146"/>
      <c r="L24" s="16"/>
      <c r="M24" s="19"/>
      <c r="N24" s="16"/>
      <c r="O24" s="56"/>
      <c r="P24" s="56"/>
      <c r="Q24" s="21"/>
    </row>
    <row r="25" spans="2:17" ht="19.7" customHeight="1">
      <c r="B25" s="16"/>
      <c r="C25" s="16"/>
      <c r="D25" s="16"/>
      <c r="E25" s="145"/>
      <c r="F25" s="17"/>
      <c r="G25" s="52"/>
      <c r="H25" s="278">
        <f t="shared" si="0"/>
        <v>0</v>
      </c>
      <c r="I25" s="18"/>
      <c r="J25" s="54"/>
      <c r="K25" s="146"/>
      <c r="L25" s="16"/>
      <c r="M25" s="19"/>
      <c r="N25" s="16"/>
      <c r="O25" s="56"/>
      <c r="P25" s="56"/>
      <c r="Q25" s="21"/>
    </row>
    <row r="26" spans="2:17" s="120" customFormat="1" ht="19.7" customHeight="1">
      <c r="B26" s="73"/>
      <c r="C26" s="73"/>
      <c r="D26" s="73"/>
      <c r="E26" s="88"/>
      <c r="F26" s="93"/>
      <c r="G26" s="63"/>
      <c r="H26" s="278">
        <f t="shared" si="0"/>
        <v>0</v>
      </c>
      <c r="I26" s="90"/>
      <c r="J26" s="91"/>
      <c r="K26" s="92"/>
      <c r="L26" s="73"/>
      <c r="M26" s="20"/>
      <c r="N26" s="73"/>
      <c r="O26" s="57"/>
      <c r="P26" s="57"/>
      <c r="Q26" s="74"/>
    </row>
    <row r="27" spans="2:17" ht="19.7" customHeight="1">
      <c r="B27" s="16"/>
      <c r="C27" s="16"/>
      <c r="D27" s="16"/>
      <c r="E27" s="145"/>
      <c r="F27" s="17"/>
      <c r="G27" s="52"/>
      <c r="H27" s="278">
        <f t="shared" si="0"/>
        <v>0</v>
      </c>
      <c r="I27" s="18"/>
      <c r="J27" s="54"/>
      <c r="K27" s="146"/>
      <c r="L27" s="16"/>
      <c r="M27" s="19"/>
      <c r="N27" s="16"/>
      <c r="O27" s="56"/>
      <c r="P27" s="56"/>
      <c r="Q27" s="21"/>
    </row>
    <row r="28" spans="2:17" ht="19.7" customHeight="1">
      <c r="B28" s="16"/>
      <c r="C28" s="16"/>
      <c r="D28" s="16"/>
      <c r="E28" s="145"/>
      <c r="F28" s="17"/>
      <c r="G28" s="52"/>
      <c r="H28" s="278">
        <f t="shared" si="0"/>
        <v>0</v>
      </c>
      <c r="I28" s="18"/>
      <c r="J28" s="54"/>
      <c r="K28" s="146"/>
      <c r="L28" s="16"/>
      <c r="M28" s="19"/>
      <c r="N28" s="16"/>
      <c r="O28" s="56"/>
      <c r="P28" s="56"/>
      <c r="Q28" s="21"/>
    </row>
    <row r="29" spans="2:17" ht="19.7" customHeight="1">
      <c r="B29" s="16"/>
      <c r="C29" s="16"/>
      <c r="D29" s="16"/>
      <c r="E29" s="145"/>
      <c r="F29" s="17"/>
      <c r="G29" s="52"/>
      <c r="H29" s="278">
        <f t="shared" si="0"/>
        <v>0</v>
      </c>
      <c r="I29" s="18"/>
      <c r="J29" s="54"/>
      <c r="K29" s="146"/>
      <c r="L29" s="16"/>
      <c r="M29" s="19"/>
      <c r="N29" s="16"/>
      <c r="O29" s="56"/>
      <c r="P29" s="56"/>
      <c r="Q29" s="21"/>
    </row>
    <row r="30" spans="2:17" ht="19.7" customHeight="1">
      <c r="B30" s="16"/>
      <c r="C30" s="16"/>
      <c r="D30" s="16"/>
      <c r="E30" s="145"/>
      <c r="F30" s="17"/>
      <c r="G30" s="52"/>
      <c r="H30" s="278">
        <f t="shared" si="0"/>
        <v>0</v>
      </c>
      <c r="I30" s="18"/>
      <c r="J30" s="54"/>
      <c r="K30" s="146"/>
      <c r="L30" s="16"/>
      <c r="M30" s="19"/>
      <c r="N30" s="16"/>
      <c r="O30" s="56"/>
      <c r="P30" s="56"/>
      <c r="Q30" s="21"/>
    </row>
    <row r="31" spans="2:17" ht="19.7" customHeight="1">
      <c r="B31" s="16"/>
      <c r="C31" s="16"/>
      <c r="D31" s="16"/>
      <c r="E31" s="145"/>
      <c r="F31" s="17"/>
      <c r="G31" s="52"/>
      <c r="H31" s="278">
        <f t="shared" si="0"/>
        <v>0</v>
      </c>
      <c r="I31" s="18"/>
      <c r="J31" s="54"/>
      <c r="K31" s="146"/>
      <c r="L31" s="16"/>
      <c r="M31" s="19"/>
      <c r="N31" s="16"/>
      <c r="O31" s="56"/>
      <c r="P31" s="56"/>
      <c r="Q31" s="21"/>
    </row>
    <row r="32" spans="2:17" ht="19.7" customHeight="1">
      <c r="B32" s="16"/>
      <c r="C32" s="16"/>
      <c r="D32" s="16"/>
      <c r="E32" s="145"/>
      <c r="F32" s="17"/>
      <c r="G32" s="52"/>
      <c r="H32" s="278">
        <f t="shared" si="0"/>
        <v>0</v>
      </c>
      <c r="I32" s="18"/>
      <c r="J32" s="54"/>
      <c r="K32" s="146"/>
      <c r="L32" s="16"/>
      <c r="M32" s="19"/>
      <c r="N32" s="16"/>
      <c r="O32" s="56"/>
      <c r="P32" s="56"/>
      <c r="Q32" s="21"/>
    </row>
    <row r="33" spans="2:17" ht="19.7" customHeight="1">
      <c r="B33" s="16"/>
      <c r="C33" s="16"/>
      <c r="D33" s="16"/>
      <c r="E33" s="145"/>
      <c r="F33" s="17"/>
      <c r="G33" s="52"/>
      <c r="H33" s="278">
        <f t="shared" si="0"/>
        <v>0</v>
      </c>
      <c r="I33" s="18"/>
      <c r="J33" s="54"/>
      <c r="K33" s="146"/>
      <c r="L33" s="16"/>
      <c r="M33" s="19"/>
      <c r="N33" s="16"/>
      <c r="O33" s="56"/>
      <c r="P33" s="56"/>
      <c r="Q33" s="21"/>
    </row>
    <row r="34" spans="2:17" ht="19.7" customHeight="1">
      <c r="B34" s="16"/>
      <c r="C34" s="16"/>
      <c r="D34" s="16"/>
      <c r="E34" s="145"/>
      <c r="F34" s="17"/>
      <c r="G34" s="52"/>
      <c r="H34" s="278">
        <f t="shared" si="0"/>
        <v>0</v>
      </c>
      <c r="I34" s="18"/>
      <c r="J34" s="54"/>
      <c r="K34" s="146"/>
      <c r="L34" s="16"/>
      <c r="M34" s="19"/>
      <c r="N34" s="16"/>
      <c r="O34" s="56"/>
      <c r="P34" s="56"/>
      <c r="Q34" s="21"/>
    </row>
    <row r="35" spans="2:17" ht="19.7" customHeight="1">
      <c r="B35" s="16"/>
      <c r="C35" s="16"/>
      <c r="D35" s="16"/>
      <c r="E35" s="145"/>
      <c r="F35" s="17"/>
      <c r="G35" s="52"/>
      <c r="H35" s="278">
        <f t="shared" si="0"/>
        <v>0</v>
      </c>
      <c r="I35" s="18"/>
      <c r="J35" s="54"/>
      <c r="K35" s="146"/>
      <c r="L35" s="16"/>
      <c r="M35" s="19"/>
      <c r="N35" s="16"/>
      <c r="O35" s="56"/>
      <c r="P35" s="56"/>
      <c r="Q35" s="21"/>
    </row>
    <row r="36" spans="2:17" ht="19.7" customHeight="1">
      <c r="B36" s="16"/>
      <c r="C36" s="16"/>
      <c r="D36" s="16"/>
      <c r="E36" s="145"/>
      <c r="F36" s="17"/>
      <c r="G36" s="52"/>
      <c r="H36" s="278">
        <f t="shared" si="0"/>
        <v>0</v>
      </c>
      <c r="I36" s="18"/>
      <c r="J36" s="54"/>
      <c r="K36" s="146"/>
      <c r="L36" s="16"/>
      <c r="M36" s="19"/>
      <c r="N36" s="16"/>
      <c r="O36" s="56"/>
      <c r="P36" s="56"/>
      <c r="Q36" s="21"/>
    </row>
    <row r="37" spans="2:17" ht="19.7" customHeight="1">
      <c r="B37" s="16"/>
      <c r="C37" s="16"/>
      <c r="D37" s="16"/>
      <c r="E37" s="145"/>
      <c r="F37" s="17"/>
      <c r="G37" s="52"/>
      <c r="H37" s="278">
        <f t="shared" si="0"/>
        <v>0</v>
      </c>
      <c r="I37" s="18"/>
      <c r="J37" s="54"/>
      <c r="K37" s="146"/>
      <c r="L37" s="16"/>
      <c r="M37" s="19"/>
      <c r="N37" s="16"/>
      <c r="O37" s="56"/>
      <c r="P37" s="56"/>
      <c r="Q37" s="21"/>
    </row>
    <row r="38" spans="2:17" ht="19.7" customHeight="1">
      <c r="B38" s="16"/>
      <c r="C38" s="16"/>
      <c r="D38" s="16"/>
      <c r="E38" s="145"/>
      <c r="F38" s="17"/>
      <c r="G38" s="52"/>
      <c r="H38" s="278">
        <f t="shared" si="0"/>
        <v>0</v>
      </c>
      <c r="I38" s="18"/>
      <c r="J38" s="54"/>
      <c r="K38" s="146"/>
      <c r="L38" s="16"/>
      <c r="M38" s="19"/>
      <c r="N38" s="16"/>
      <c r="O38" s="56"/>
      <c r="P38" s="56"/>
      <c r="Q38" s="21"/>
    </row>
    <row r="39" spans="2:17" ht="19.7" customHeight="1">
      <c r="B39" s="16"/>
      <c r="C39" s="16"/>
      <c r="D39" s="16"/>
      <c r="E39" s="145"/>
      <c r="F39" s="17"/>
      <c r="G39" s="52"/>
      <c r="H39" s="278">
        <f t="shared" si="0"/>
        <v>0</v>
      </c>
      <c r="I39" s="18"/>
      <c r="J39" s="54"/>
      <c r="K39" s="146"/>
      <c r="L39" s="16"/>
      <c r="M39" s="19"/>
      <c r="N39" s="16"/>
      <c r="O39" s="56"/>
      <c r="P39" s="56"/>
      <c r="Q39" s="21"/>
    </row>
    <row r="40" spans="2:17" ht="19.7" customHeight="1">
      <c r="B40" s="16"/>
      <c r="C40" s="16"/>
      <c r="D40" s="16"/>
      <c r="E40" s="145"/>
      <c r="F40" s="17"/>
      <c r="G40" s="52"/>
      <c r="H40" s="278">
        <f t="shared" si="0"/>
        <v>0</v>
      </c>
      <c r="I40" s="18"/>
      <c r="J40" s="54"/>
      <c r="K40" s="146"/>
      <c r="L40" s="16"/>
      <c r="M40" s="19"/>
      <c r="N40" s="16"/>
      <c r="O40" s="56"/>
      <c r="P40" s="56"/>
      <c r="Q40" s="21"/>
    </row>
  </sheetData>
  <autoFilter ref="B9:O9" xr:uid="{98BE42D1-2D80-4FBD-8880-AD90DA3387EC}"/>
  <mergeCells count="7">
    <mergeCell ref="B20:B22"/>
    <mergeCell ref="B2:D2"/>
    <mergeCell ref="G2:I2"/>
    <mergeCell ref="B3:D3"/>
    <mergeCell ref="B4:D4"/>
    <mergeCell ref="B5:D5"/>
    <mergeCell ref="B6:D6"/>
  </mergeCells>
  <phoneticPr fontId="3"/>
  <dataValidations count="1">
    <dataValidation imeMode="hiragana" allowBlank="1" showInputMessage="1" showErrorMessage="1" sqref="J10:J13 JF10:JF13 TB10:TB13 ACX10:ACX13 AMT10:AMT13 AWP10:AWP13 BGL10:BGL13 BQH10:BQH13 CAD10:CAD13 CJZ10:CJZ13 CTV10:CTV13 DDR10:DDR13 DNN10:DNN13 DXJ10:DXJ13 EHF10:EHF13 ERB10:ERB13 FAX10:FAX13 FKT10:FKT13 FUP10:FUP13 GEL10:GEL13 GOH10:GOH13 GYD10:GYD13 HHZ10:HHZ13 HRV10:HRV13 IBR10:IBR13 ILN10:ILN13 IVJ10:IVJ13 JFF10:JFF13 JPB10:JPB13 JYX10:JYX13 KIT10:KIT13 KSP10:KSP13 LCL10:LCL13 LMH10:LMH13 LWD10:LWD13 MFZ10:MFZ13 MPV10:MPV13 MZR10:MZR13 NJN10:NJN13 NTJ10:NTJ13 ODF10:ODF13 ONB10:ONB13 OWX10:OWX13 PGT10:PGT13 PQP10:PQP13 QAL10:QAL13 QKH10:QKH13 QUD10:QUD13 RDZ10:RDZ13 RNV10:RNV13 RXR10:RXR13 SHN10:SHN13 SRJ10:SRJ13 TBF10:TBF13 TLB10:TLB13 TUX10:TUX13 UET10:UET13 UOP10:UOP13 UYL10:UYL13 VIH10:VIH13 VSD10:VSD13 WBZ10:WBZ13 WLV10:WLV13 WVR10:WVR13 J65546:J65549 JF65546:JF65549 TB65546:TB65549 ACX65546:ACX65549 AMT65546:AMT65549 AWP65546:AWP65549 BGL65546:BGL65549 BQH65546:BQH65549 CAD65546:CAD65549 CJZ65546:CJZ65549 CTV65546:CTV65549 DDR65546:DDR65549 DNN65546:DNN65549 DXJ65546:DXJ65549 EHF65546:EHF65549 ERB65546:ERB65549 FAX65546:FAX65549 FKT65546:FKT65549 FUP65546:FUP65549 GEL65546:GEL65549 GOH65546:GOH65549 GYD65546:GYD65549 HHZ65546:HHZ65549 HRV65546:HRV65549 IBR65546:IBR65549 ILN65546:ILN65549 IVJ65546:IVJ65549 JFF65546:JFF65549 JPB65546:JPB65549 JYX65546:JYX65549 KIT65546:KIT65549 KSP65546:KSP65549 LCL65546:LCL65549 LMH65546:LMH65549 LWD65546:LWD65549 MFZ65546:MFZ65549 MPV65546:MPV65549 MZR65546:MZR65549 NJN65546:NJN65549 NTJ65546:NTJ65549 ODF65546:ODF65549 ONB65546:ONB65549 OWX65546:OWX65549 PGT65546:PGT65549 PQP65546:PQP65549 QAL65546:QAL65549 QKH65546:QKH65549 QUD65546:QUD65549 RDZ65546:RDZ65549 RNV65546:RNV65549 RXR65546:RXR65549 SHN65546:SHN65549 SRJ65546:SRJ65549 TBF65546:TBF65549 TLB65546:TLB65549 TUX65546:TUX65549 UET65546:UET65549 UOP65546:UOP65549 UYL65546:UYL65549 VIH65546:VIH65549 VSD65546:VSD65549 WBZ65546:WBZ65549 WLV65546:WLV65549 WVR65546:WVR65549 J131082:J131085 JF131082:JF131085 TB131082:TB131085 ACX131082:ACX131085 AMT131082:AMT131085 AWP131082:AWP131085 BGL131082:BGL131085 BQH131082:BQH131085 CAD131082:CAD131085 CJZ131082:CJZ131085 CTV131082:CTV131085 DDR131082:DDR131085 DNN131082:DNN131085 DXJ131082:DXJ131085 EHF131082:EHF131085 ERB131082:ERB131085 FAX131082:FAX131085 FKT131082:FKT131085 FUP131082:FUP131085 GEL131082:GEL131085 GOH131082:GOH131085 GYD131082:GYD131085 HHZ131082:HHZ131085 HRV131082:HRV131085 IBR131082:IBR131085 ILN131082:ILN131085 IVJ131082:IVJ131085 JFF131082:JFF131085 JPB131082:JPB131085 JYX131082:JYX131085 KIT131082:KIT131085 KSP131082:KSP131085 LCL131082:LCL131085 LMH131082:LMH131085 LWD131082:LWD131085 MFZ131082:MFZ131085 MPV131082:MPV131085 MZR131082:MZR131085 NJN131082:NJN131085 NTJ131082:NTJ131085 ODF131082:ODF131085 ONB131082:ONB131085 OWX131082:OWX131085 PGT131082:PGT131085 PQP131082:PQP131085 QAL131082:QAL131085 QKH131082:QKH131085 QUD131082:QUD131085 RDZ131082:RDZ131085 RNV131082:RNV131085 RXR131082:RXR131085 SHN131082:SHN131085 SRJ131082:SRJ131085 TBF131082:TBF131085 TLB131082:TLB131085 TUX131082:TUX131085 UET131082:UET131085 UOP131082:UOP131085 UYL131082:UYL131085 VIH131082:VIH131085 VSD131082:VSD131085 WBZ131082:WBZ131085 WLV131082:WLV131085 WVR131082:WVR131085 J196618:J196621 JF196618:JF196621 TB196618:TB196621 ACX196618:ACX196621 AMT196618:AMT196621 AWP196618:AWP196621 BGL196618:BGL196621 BQH196618:BQH196621 CAD196618:CAD196621 CJZ196618:CJZ196621 CTV196618:CTV196621 DDR196618:DDR196621 DNN196618:DNN196621 DXJ196618:DXJ196621 EHF196618:EHF196621 ERB196618:ERB196621 FAX196618:FAX196621 FKT196618:FKT196621 FUP196618:FUP196621 GEL196618:GEL196621 GOH196618:GOH196621 GYD196618:GYD196621 HHZ196618:HHZ196621 HRV196618:HRV196621 IBR196618:IBR196621 ILN196618:ILN196621 IVJ196618:IVJ196621 JFF196618:JFF196621 JPB196618:JPB196621 JYX196618:JYX196621 KIT196618:KIT196621 KSP196618:KSP196621 LCL196618:LCL196621 LMH196618:LMH196621 LWD196618:LWD196621 MFZ196618:MFZ196621 MPV196618:MPV196621 MZR196618:MZR196621 NJN196618:NJN196621 NTJ196618:NTJ196621 ODF196618:ODF196621 ONB196618:ONB196621 OWX196618:OWX196621 PGT196618:PGT196621 PQP196618:PQP196621 QAL196618:QAL196621 QKH196618:QKH196621 QUD196618:QUD196621 RDZ196618:RDZ196621 RNV196618:RNV196621 RXR196618:RXR196621 SHN196618:SHN196621 SRJ196618:SRJ196621 TBF196618:TBF196621 TLB196618:TLB196621 TUX196618:TUX196621 UET196618:UET196621 UOP196618:UOP196621 UYL196618:UYL196621 VIH196618:VIH196621 VSD196618:VSD196621 WBZ196618:WBZ196621 WLV196618:WLV196621 WVR196618:WVR196621 J262154:J262157 JF262154:JF262157 TB262154:TB262157 ACX262154:ACX262157 AMT262154:AMT262157 AWP262154:AWP262157 BGL262154:BGL262157 BQH262154:BQH262157 CAD262154:CAD262157 CJZ262154:CJZ262157 CTV262154:CTV262157 DDR262154:DDR262157 DNN262154:DNN262157 DXJ262154:DXJ262157 EHF262154:EHF262157 ERB262154:ERB262157 FAX262154:FAX262157 FKT262154:FKT262157 FUP262154:FUP262157 GEL262154:GEL262157 GOH262154:GOH262157 GYD262154:GYD262157 HHZ262154:HHZ262157 HRV262154:HRV262157 IBR262154:IBR262157 ILN262154:ILN262157 IVJ262154:IVJ262157 JFF262154:JFF262157 JPB262154:JPB262157 JYX262154:JYX262157 KIT262154:KIT262157 KSP262154:KSP262157 LCL262154:LCL262157 LMH262154:LMH262157 LWD262154:LWD262157 MFZ262154:MFZ262157 MPV262154:MPV262157 MZR262154:MZR262157 NJN262154:NJN262157 NTJ262154:NTJ262157 ODF262154:ODF262157 ONB262154:ONB262157 OWX262154:OWX262157 PGT262154:PGT262157 PQP262154:PQP262157 QAL262154:QAL262157 QKH262154:QKH262157 QUD262154:QUD262157 RDZ262154:RDZ262157 RNV262154:RNV262157 RXR262154:RXR262157 SHN262154:SHN262157 SRJ262154:SRJ262157 TBF262154:TBF262157 TLB262154:TLB262157 TUX262154:TUX262157 UET262154:UET262157 UOP262154:UOP262157 UYL262154:UYL262157 VIH262154:VIH262157 VSD262154:VSD262157 WBZ262154:WBZ262157 WLV262154:WLV262157 WVR262154:WVR262157 J327690:J327693 JF327690:JF327693 TB327690:TB327693 ACX327690:ACX327693 AMT327690:AMT327693 AWP327690:AWP327693 BGL327690:BGL327693 BQH327690:BQH327693 CAD327690:CAD327693 CJZ327690:CJZ327693 CTV327690:CTV327693 DDR327690:DDR327693 DNN327690:DNN327693 DXJ327690:DXJ327693 EHF327690:EHF327693 ERB327690:ERB327693 FAX327690:FAX327693 FKT327690:FKT327693 FUP327690:FUP327693 GEL327690:GEL327693 GOH327690:GOH327693 GYD327690:GYD327693 HHZ327690:HHZ327693 HRV327690:HRV327693 IBR327690:IBR327693 ILN327690:ILN327693 IVJ327690:IVJ327693 JFF327690:JFF327693 JPB327690:JPB327693 JYX327690:JYX327693 KIT327690:KIT327693 KSP327690:KSP327693 LCL327690:LCL327693 LMH327690:LMH327693 LWD327690:LWD327693 MFZ327690:MFZ327693 MPV327690:MPV327693 MZR327690:MZR327693 NJN327690:NJN327693 NTJ327690:NTJ327693 ODF327690:ODF327693 ONB327690:ONB327693 OWX327690:OWX327693 PGT327690:PGT327693 PQP327690:PQP327693 QAL327690:QAL327693 QKH327690:QKH327693 QUD327690:QUD327693 RDZ327690:RDZ327693 RNV327690:RNV327693 RXR327690:RXR327693 SHN327690:SHN327693 SRJ327690:SRJ327693 TBF327690:TBF327693 TLB327690:TLB327693 TUX327690:TUX327693 UET327690:UET327693 UOP327690:UOP327693 UYL327690:UYL327693 VIH327690:VIH327693 VSD327690:VSD327693 WBZ327690:WBZ327693 WLV327690:WLV327693 WVR327690:WVR327693 J393226:J393229 JF393226:JF393229 TB393226:TB393229 ACX393226:ACX393229 AMT393226:AMT393229 AWP393226:AWP393229 BGL393226:BGL393229 BQH393226:BQH393229 CAD393226:CAD393229 CJZ393226:CJZ393229 CTV393226:CTV393229 DDR393226:DDR393229 DNN393226:DNN393229 DXJ393226:DXJ393229 EHF393226:EHF393229 ERB393226:ERB393229 FAX393226:FAX393229 FKT393226:FKT393229 FUP393226:FUP393229 GEL393226:GEL393229 GOH393226:GOH393229 GYD393226:GYD393229 HHZ393226:HHZ393229 HRV393226:HRV393229 IBR393226:IBR393229 ILN393226:ILN393229 IVJ393226:IVJ393229 JFF393226:JFF393229 JPB393226:JPB393229 JYX393226:JYX393229 KIT393226:KIT393229 KSP393226:KSP393229 LCL393226:LCL393229 LMH393226:LMH393229 LWD393226:LWD393229 MFZ393226:MFZ393229 MPV393226:MPV393229 MZR393226:MZR393229 NJN393226:NJN393229 NTJ393226:NTJ393229 ODF393226:ODF393229 ONB393226:ONB393229 OWX393226:OWX393229 PGT393226:PGT393229 PQP393226:PQP393229 QAL393226:QAL393229 QKH393226:QKH393229 QUD393226:QUD393229 RDZ393226:RDZ393229 RNV393226:RNV393229 RXR393226:RXR393229 SHN393226:SHN393229 SRJ393226:SRJ393229 TBF393226:TBF393229 TLB393226:TLB393229 TUX393226:TUX393229 UET393226:UET393229 UOP393226:UOP393229 UYL393226:UYL393229 VIH393226:VIH393229 VSD393226:VSD393229 WBZ393226:WBZ393229 WLV393226:WLV393229 WVR393226:WVR393229 J458762:J458765 JF458762:JF458765 TB458762:TB458765 ACX458762:ACX458765 AMT458762:AMT458765 AWP458762:AWP458765 BGL458762:BGL458765 BQH458762:BQH458765 CAD458762:CAD458765 CJZ458762:CJZ458765 CTV458762:CTV458765 DDR458762:DDR458765 DNN458762:DNN458765 DXJ458762:DXJ458765 EHF458762:EHF458765 ERB458762:ERB458765 FAX458762:FAX458765 FKT458762:FKT458765 FUP458762:FUP458765 GEL458762:GEL458765 GOH458762:GOH458765 GYD458762:GYD458765 HHZ458762:HHZ458765 HRV458762:HRV458765 IBR458762:IBR458765 ILN458762:ILN458765 IVJ458762:IVJ458765 JFF458762:JFF458765 JPB458762:JPB458765 JYX458762:JYX458765 KIT458762:KIT458765 KSP458762:KSP458765 LCL458762:LCL458765 LMH458762:LMH458765 LWD458762:LWD458765 MFZ458762:MFZ458765 MPV458762:MPV458765 MZR458762:MZR458765 NJN458762:NJN458765 NTJ458762:NTJ458765 ODF458762:ODF458765 ONB458762:ONB458765 OWX458762:OWX458765 PGT458762:PGT458765 PQP458762:PQP458765 QAL458762:QAL458765 QKH458762:QKH458765 QUD458762:QUD458765 RDZ458762:RDZ458765 RNV458762:RNV458765 RXR458762:RXR458765 SHN458762:SHN458765 SRJ458762:SRJ458765 TBF458762:TBF458765 TLB458762:TLB458765 TUX458762:TUX458765 UET458762:UET458765 UOP458762:UOP458765 UYL458762:UYL458765 VIH458762:VIH458765 VSD458762:VSD458765 WBZ458762:WBZ458765 WLV458762:WLV458765 WVR458762:WVR458765 J524298:J524301 JF524298:JF524301 TB524298:TB524301 ACX524298:ACX524301 AMT524298:AMT524301 AWP524298:AWP524301 BGL524298:BGL524301 BQH524298:BQH524301 CAD524298:CAD524301 CJZ524298:CJZ524301 CTV524298:CTV524301 DDR524298:DDR524301 DNN524298:DNN524301 DXJ524298:DXJ524301 EHF524298:EHF524301 ERB524298:ERB524301 FAX524298:FAX524301 FKT524298:FKT524301 FUP524298:FUP524301 GEL524298:GEL524301 GOH524298:GOH524301 GYD524298:GYD524301 HHZ524298:HHZ524301 HRV524298:HRV524301 IBR524298:IBR524301 ILN524298:ILN524301 IVJ524298:IVJ524301 JFF524298:JFF524301 JPB524298:JPB524301 JYX524298:JYX524301 KIT524298:KIT524301 KSP524298:KSP524301 LCL524298:LCL524301 LMH524298:LMH524301 LWD524298:LWD524301 MFZ524298:MFZ524301 MPV524298:MPV524301 MZR524298:MZR524301 NJN524298:NJN524301 NTJ524298:NTJ524301 ODF524298:ODF524301 ONB524298:ONB524301 OWX524298:OWX524301 PGT524298:PGT524301 PQP524298:PQP524301 QAL524298:QAL524301 QKH524298:QKH524301 QUD524298:QUD524301 RDZ524298:RDZ524301 RNV524298:RNV524301 RXR524298:RXR524301 SHN524298:SHN524301 SRJ524298:SRJ524301 TBF524298:TBF524301 TLB524298:TLB524301 TUX524298:TUX524301 UET524298:UET524301 UOP524298:UOP524301 UYL524298:UYL524301 VIH524298:VIH524301 VSD524298:VSD524301 WBZ524298:WBZ524301 WLV524298:WLV524301 WVR524298:WVR524301 J589834:J589837 JF589834:JF589837 TB589834:TB589837 ACX589834:ACX589837 AMT589834:AMT589837 AWP589834:AWP589837 BGL589834:BGL589837 BQH589834:BQH589837 CAD589834:CAD589837 CJZ589834:CJZ589837 CTV589834:CTV589837 DDR589834:DDR589837 DNN589834:DNN589837 DXJ589834:DXJ589837 EHF589834:EHF589837 ERB589834:ERB589837 FAX589834:FAX589837 FKT589834:FKT589837 FUP589834:FUP589837 GEL589834:GEL589837 GOH589834:GOH589837 GYD589834:GYD589837 HHZ589834:HHZ589837 HRV589834:HRV589837 IBR589834:IBR589837 ILN589834:ILN589837 IVJ589834:IVJ589837 JFF589834:JFF589837 JPB589834:JPB589837 JYX589834:JYX589837 KIT589834:KIT589837 KSP589834:KSP589837 LCL589834:LCL589837 LMH589834:LMH589837 LWD589834:LWD589837 MFZ589834:MFZ589837 MPV589834:MPV589837 MZR589834:MZR589837 NJN589834:NJN589837 NTJ589834:NTJ589837 ODF589834:ODF589837 ONB589834:ONB589837 OWX589834:OWX589837 PGT589834:PGT589837 PQP589834:PQP589837 QAL589834:QAL589837 QKH589834:QKH589837 QUD589834:QUD589837 RDZ589834:RDZ589837 RNV589834:RNV589837 RXR589834:RXR589837 SHN589834:SHN589837 SRJ589834:SRJ589837 TBF589834:TBF589837 TLB589834:TLB589837 TUX589834:TUX589837 UET589834:UET589837 UOP589834:UOP589837 UYL589834:UYL589837 VIH589834:VIH589837 VSD589834:VSD589837 WBZ589834:WBZ589837 WLV589834:WLV589837 WVR589834:WVR589837 J655370:J655373 JF655370:JF655373 TB655370:TB655373 ACX655370:ACX655373 AMT655370:AMT655373 AWP655370:AWP655373 BGL655370:BGL655373 BQH655370:BQH655373 CAD655370:CAD655373 CJZ655370:CJZ655373 CTV655370:CTV655373 DDR655370:DDR655373 DNN655370:DNN655373 DXJ655370:DXJ655373 EHF655370:EHF655373 ERB655370:ERB655373 FAX655370:FAX655373 FKT655370:FKT655373 FUP655370:FUP655373 GEL655370:GEL655373 GOH655370:GOH655373 GYD655370:GYD655373 HHZ655370:HHZ655373 HRV655370:HRV655373 IBR655370:IBR655373 ILN655370:ILN655373 IVJ655370:IVJ655373 JFF655370:JFF655373 JPB655370:JPB655373 JYX655370:JYX655373 KIT655370:KIT655373 KSP655370:KSP655373 LCL655370:LCL655373 LMH655370:LMH655373 LWD655370:LWD655373 MFZ655370:MFZ655373 MPV655370:MPV655373 MZR655370:MZR655373 NJN655370:NJN655373 NTJ655370:NTJ655373 ODF655370:ODF655373 ONB655370:ONB655373 OWX655370:OWX655373 PGT655370:PGT655373 PQP655370:PQP655373 QAL655370:QAL655373 QKH655370:QKH655373 QUD655370:QUD655373 RDZ655370:RDZ655373 RNV655370:RNV655373 RXR655370:RXR655373 SHN655370:SHN655373 SRJ655370:SRJ655373 TBF655370:TBF655373 TLB655370:TLB655373 TUX655370:TUX655373 UET655370:UET655373 UOP655370:UOP655373 UYL655370:UYL655373 VIH655370:VIH655373 VSD655370:VSD655373 WBZ655370:WBZ655373 WLV655370:WLV655373 WVR655370:WVR655373 J720906:J720909 JF720906:JF720909 TB720906:TB720909 ACX720906:ACX720909 AMT720906:AMT720909 AWP720906:AWP720909 BGL720906:BGL720909 BQH720906:BQH720909 CAD720906:CAD720909 CJZ720906:CJZ720909 CTV720906:CTV720909 DDR720906:DDR720909 DNN720906:DNN720909 DXJ720906:DXJ720909 EHF720906:EHF720909 ERB720906:ERB720909 FAX720906:FAX720909 FKT720906:FKT720909 FUP720906:FUP720909 GEL720906:GEL720909 GOH720906:GOH720909 GYD720906:GYD720909 HHZ720906:HHZ720909 HRV720906:HRV720909 IBR720906:IBR720909 ILN720906:ILN720909 IVJ720906:IVJ720909 JFF720906:JFF720909 JPB720906:JPB720909 JYX720906:JYX720909 KIT720906:KIT720909 KSP720906:KSP720909 LCL720906:LCL720909 LMH720906:LMH720909 LWD720906:LWD720909 MFZ720906:MFZ720909 MPV720906:MPV720909 MZR720906:MZR720909 NJN720906:NJN720909 NTJ720906:NTJ720909 ODF720906:ODF720909 ONB720906:ONB720909 OWX720906:OWX720909 PGT720906:PGT720909 PQP720906:PQP720909 QAL720906:QAL720909 QKH720906:QKH720909 QUD720906:QUD720909 RDZ720906:RDZ720909 RNV720906:RNV720909 RXR720906:RXR720909 SHN720906:SHN720909 SRJ720906:SRJ720909 TBF720906:TBF720909 TLB720906:TLB720909 TUX720906:TUX720909 UET720906:UET720909 UOP720906:UOP720909 UYL720906:UYL720909 VIH720906:VIH720909 VSD720906:VSD720909 WBZ720906:WBZ720909 WLV720906:WLV720909 WVR720906:WVR720909 J786442:J786445 JF786442:JF786445 TB786442:TB786445 ACX786442:ACX786445 AMT786442:AMT786445 AWP786442:AWP786445 BGL786442:BGL786445 BQH786442:BQH786445 CAD786442:CAD786445 CJZ786442:CJZ786445 CTV786442:CTV786445 DDR786442:DDR786445 DNN786442:DNN786445 DXJ786442:DXJ786445 EHF786442:EHF786445 ERB786442:ERB786445 FAX786442:FAX786445 FKT786442:FKT786445 FUP786442:FUP786445 GEL786442:GEL786445 GOH786442:GOH786445 GYD786442:GYD786445 HHZ786442:HHZ786445 HRV786442:HRV786445 IBR786442:IBR786445 ILN786442:ILN786445 IVJ786442:IVJ786445 JFF786442:JFF786445 JPB786442:JPB786445 JYX786442:JYX786445 KIT786442:KIT786445 KSP786442:KSP786445 LCL786442:LCL786445 LMH786442:LMH786445 LWD786442:LWD786445 MFZ786442:MFZ786445 MPV786442:MPV786445 MZR786442:MZR786445 NJN786442:NJN786445 NTJ786442:NTJ786445 ODF786442:ODF786445 ONB786442:ONB786445 OWX786442:OWX786445 PGT786442:PGT786445 PQP786442:PQP786445 QAL786442:QAL786445 QKH786442:QKH786445 QUD786442:QUD786445 RDZ786442:RDZ786445 RNV786442:RNV786445 RXR786442:RXR786445 SHN786442:SHN786445 SRJ786442:SRJ786445 TBF786442:TBF786445 TLB786442:TLB786445 TUX786442:TUX786445 UET786442:UET786445 UOP786442:UOP786445 UYL786442:UYL786445 VIH786442:VIH786445 VSD786442:VSD786445 WBZ786442:WBZ786445 WLV786442:WLV786445 WVR786442:WVR786445 J851978:J851981 JF851978:JF851981 TB851978:TB851981 ACX851978:ACX851981 AMT851978:AMT851981 AWP851978:AWP851981 BGL851978:BGL851981 BQH851978:BQH851981 CAD851978:CAD851981 CJZ851978:CJZ851981 CTV851978:CTV851981 DDR851978:DDR851981 DNN851978:DNN851981 DXJ851978:DXJ851981 EHF851978:EHF851981 ERB851978:ERB851981 FAX851978:FAX851981 FKT851978:FKT851981 FUP851978:FUP851981 GEL851978:GEL851981 GOH851978:GOH851981 GYD851978:GYD851981 HHZ851978:HHZ851981 HRV851978:HRV851981 IBR851978:IBR851981 ILN851978:ILN851981 IVJ851978:IVJ851981 JFF851978:JFF851981 JPB851978:JPB851981 JYX851978:JYX851981 KIT851978:KIT851981 KSP851978:KSP851981 LCL851978:LCL851981 LMH851978:LMH851981 LWD851978:LWD851981 MFZ851978:MFZ851981 MPV851978:MPV851981 MZR851978:MZR851981 NJN851978:NJN851981 NTJ851978:NTJ851981 ODF851978:ODF851981 ONB851978:ONB851981 OWX851978:OWX851981 PGT851978:PGT851981 PQP851978:PQP851981 QAL851978:QAL851981 QKH851978:QKH851981 QUD851978:QUD851981 RDZ851978:RDZ851981 RNV851978:RNV851981 RXR851978:RXR851981 SHN851978:SHN851981 SRJ851978:SRJ851981 TBF851978:TBF851981 TLB851978:TLB851981 TUX851978:TUX851981 UET851978:UET851981 UOP851978:UOP851981 UYL851978:UYL851981 VIH851978:VIH851981 VSD851978:VSD851981 WBZ851978:WBZ851981 WLV851978:WLV851981 WVR851978:WVR851981 J917514:J917517 JF917514:JF917517 TB917514:TB917517 ACX917514:ACX917517 AMT917514:AMT917517 AWP917514:AWP917517 BGL917514:BGL917517 BQH917514:BQH917517 CAD917514:CAD917517 CJZ917514:CJZ917517 CTV917514:CTV917517 DDR917514:DDR917517 DNN917514:DNN917517 DXJ917514:DXJ917517 EHF917514:EHF917517 ERB917514:ERB917517 FAX917514:FAX917517 FKT917514:FKT917517 FUP917514:FUP917517 GEL917514:GEL917517 GOH917514:GOH917517 GYD917514:GYD917517 HHZ917514:HHZ917517 HRV917514:HRV917517 IBR917514:IBR917517 ILN917514:ILN917517 IVJ917514:IVJ917517 JFF917514:JFF917517 JPB917514:JPB917517 JYX917514:JYX917517 KIT917514:KIT917517 KSP917514:KSP917517 LCL917514:LCL917517 LMH917514:LMH917517 LWD917514:LWD917517 MFZ917514:MFZ917517 MPV917514:MPV917517 MZR917514:MZR917517 NJN917514:NJN917517 NTJ917514:NTJ917517 ODF917514:ODF917517 ONB917514:ONB917517 OWX917514:OWX917517 PGT917514:PGT917517 PQP917514:PQP917517 QAL917514:QAL917517 QKH917514:QKH917517 QUD917514:QUD917517 RDZ917514:RDZ917517 RNV917514:RNV917517 RXR917514:RXR917517 SHN917514:SHN917517 SRJ917514:SRJ917517 TBF917514:TBF917517 TLB917514:TLB917517 TUX917514:TUX917517 UET917514:UET917517 UOP917514:UOP917517 UYL917514:UYL917517 VIH917514:VIH917517 VSD917514:VSD917517 WBZ917514:WBZ917517 WLV917514:WLV917517 WVR917514:WVR917517 J983050:J983053 JF983050:JF983053 TB983050:TB983053 ACX983050:ACX983053 AMT983050:AMT983053 AWP983050:AWP983053 BGL983050:BGL983053 BQH983050:BQH983053 CAD983050:CAD983053 CJZ983050:CJZ983053 CTV983050:CTV983053 DDR983050:DDR983053 DNN983050:DNN983053 DXJ983050:DXJ983053 EHF983050:EHF983053 ERB983050:ERB983053 FAX983050:FAX983053 FKT983050:FKT983053 FUP983050:FUP983053 GEL983050:GEL983053 GOH983050:GOH983053 GYD983050:GYD983053 HHZ983050:HHZ983053 HRV983050:HRV983053 IBR983050:IBR983053 ILN983050:ILN983053 IVJ983050:IVJ983053 JFF983050:JFF983053 JPB983050:JPB983053 JYX983050:JYX983053 KIT983050:KIT983053 KSP983050:KSP983053 LCL983050:LCL983053 LMH983050:LMH983053 LWD983050:LWD983053 MFZ983050:MFZ983053 MPV983050:MPV983053 MZR983050:MZR983053 NJN983050:NJN983053 NTJ983050:NTJ983053 ODF983050:ODF983053 ONB983050:ONB983053 OWX983050:OWX983053 PGT983050:PGT983053 PQP983050:PQP983053 QAL983050:QAL983053 QKH983050:QKH983053 QUD983050:QUD983053 RDZ983050:RDZ983053 RNV983050:RNV983053 RXR983050:RXR983053 SHN983050:SHN983053 SRJ983050:SRJ983053 TBF983050:TBF983053 TLB983050:TLB983053 TUX983050:TUX983053 UET983050:UET983053 UOP983050:UOP983053 UYL983050:UYL983053 VIH983050:VIH983053 VSD983050:VSD983053 WBZ983050:WBZ983053 WLV983050:WLV983053 WVR983050:WVR983053" xr:uid="{3EB4E4D1-1539-4A00-A7FB-BD4103D3EC57}"/>
  </dataValidations>
  <pageMargins left="0.2" right="0.2" top="0.36" bottom="0.41" header="0.3" footer="0.3"/>
  <pageSetup paperSize="9" scale="70" orientation="landscape"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27E47-EC85-4597-9554-EB11C66D6EEC}">
  <dimension ref="B2:R137"/>
  <sheetViews>
    <sheetView zoomScaleNormal="100" workbookViewId="0">
      <pane xSplit="10" ySplit="9" topLeftCell="N10" activePane="bottomRight" state="frozen"/>
      <selection pane="topRight" activeCell="K1" sqref="K1"/>
      <selection pane="bottomLeft" activeCell="A9" sqref="A9"/>
      <selection pane="bottomRight" activeCell="Q131" sqref="Q131"/>
    </sheetView>
  </sheetViews>
  <sheetFormatPr defaultRowHeight="18.75"/>
  <cols>
    <col min="1" max="1" width="2.625" style="3" customWidth="1"/>
    <col min="2" max="2" width="15" style="9" bestFit="1" customWidth="1"/>
    <col min="3" max="3" width="19.625" style="3" bestFit="1" customWidth="1"/>
    <col min="4" max="4" width="13.125" style="9" bestFit="1" customWidth="1"/>
    <col min="5" max="5" width="53.125" style="3" bestFit="1" customWidth="1"/>
    <col min="6" max="6" width="6.25" style="11" customWidth="1"/>
    <col min="7" max="8" width="9.875" style="200" bestFit="1" customWidth="1"/>
    <col min="9" max="9" width="13.625" style="11" bestFit="1" customWidth="1"/>
    <col min="10" max="10" width="34.625" style="3" customWidth="1"/>
    <col min="11" max="11" width="23" style="9" customWidth="1"/>
    <col min="12" max="12" width="27.125" style="9" customWidth="1"/>
    <col min="13" max="13" width="13.75" style="10" customWidth="1"/>
    <col min="14" max="14" width="6.375" style="3" customWidth="1"/>
    <col min="15" max="15" width="16.625" style="9" customWidth="1"/>
    <col min="16" max="16" width="14.5" style="10" customWidth="1"/>
    <col min="17" max="17" width="15.625" style="288" customWidth="1"/>
    <col min="18" max="256" width="9" style="3"/>
    <col min="257" max="257" width="2.625" style="3" customWidth="1"/>
    <col min="258" max="258" width="15" style="3" bestFit="1" customWidth="1"/>
    <col min="259" max="259" width="19.625" style="3" bestFit="1" customWidth="1"/>
    <col min="260" max="260" width="13.125" style="3" bestFit="1" customWidth="1"/>
    <col min="261" max="261" width="53.125" style="3" bestFit="1" customWidth="1"/>
    <col min="262" max="262" width="6.25" style="3" customWidth="1"/>
    <col min="263" max="264" width="9.875" style="3" bestFit="1" customWidth="1"/>
    <col min="265" max="265" width="13.625" style="3" bestFit="1" customWidth="1"/>
    <col min="266" max="266" width="34.625" style="3" customWidth="1"/>
    <col min="267" max="267" width="23" style="3" customWidth="1"/>
    <col min="268" max="268" width="27.125" style="3" customWidth="1"/>
    <col min="269" max="269" width="13.75" style="3" customWidth="1"/>
    <col min="270" max="270" width="6.375" style="3" customWidth="1"/>
    <col min="271" max="271" width="16.625" style="3" customWidth="1"/>
    <col min="272" max="272" width="14.5" style="3" customWidth="1"/>
    <col min="273" max="273" width="15.625" style="3" customWidth="1"/>
    <col min="274" max="512" width="9" style="3"/>
    <col min="513" max="513" width="2.625" style="3" customWidth="1"/>
    <col min="514" max="514" width="15" style="3" bestFit="1" customWidth="1"/>
    <col min="515" max="515" width="19.625" style="3" bestFit="1" customWidth="1"/>
    <col min="516" max="516" width="13.125" style="3" bestFit="1" customWidth="1"/>
    <col min="517" max="517" width="53.125" style="3" bestFit="1" customWidth="1"/>
    <col min="518" max="518" width="6.25" style="3" customWidth="1"/>
    <col min="519" max="520" width="9.875" style="3" bestFit="1" customWidth="1"/>
    <col min="521" max="521" width="13.625" style="3" bestFit="1" customWidth="1"/>
    <col min="522" max="522" width="34.625" style="3" customWidth="1"/>
    <col min="523" max="523" width="23" style="3" customWidth="1"/>
    <col min="524" max="524" width="27.125" style="3" customWidth="1"/>
    <col min="525" max="525" width="13.75" style="3" customWidth="1"/>
    <col min="526" max="526" width="6.375" style="3" customWidth="1"/>
    <col min="527" max="527" width="16.625" style="3" customWidth="1"/>
    <col min="528" max="528" width="14.5" style="3" customWidth="1"/>
    <col min="529" max="529" width="15.625" style="3" customWidth="1"/>
    <col min="530" max="768" width="9" style="3"/>
    <col min="769" max="769" width="2.625" style="3" customWidth="1"/>
    <col min="770" max="770" width="15" style="3" bestFit="1" customWidth="1"/>
    <col min="771" max="771" width="19.625" style="3" bestFit="1" customWidth="1"/>
    <col min="772" max="772" width="13.125" style="3" bestFit="1" customWidth="1"/>
    <col min="773" max="773" width="53.125" style="3" bestFit="1" customWidth="1"/>
    <col min="774" max="774" width="6.25" style="3" customWidth="1"/>
    <col min="775" max="776" width="9.875" style="3" bestFit="1" customWidth="1"/>
    <col min="777" max="777" width="13.625" style="3" bestFit="1" customWidth="1"/>
    <col min="778" max="778" width="34.625" style="3" customWidth="1"/>
    <col min="779" max="779" width="23" style="3" customWidth="1"/>
    <col min="780" max="780" width="27.125" style="3" customWidth="1"/>
    <col min="781" max="781" width="13.75" style="3" customWidth="1"/>
    <col min="782" max="782" width="6.375" style="3" customWidth="1"/>
    <col min="783" max="783" width="16.625" style="3" customWidth="1"/>
    <col min="784" max="784" width="14.5" style="3" customWidth="1"/>
    <col min="785" max="785" width="15.625" style="3" customWidth="1"/>
    <col min="786" max="1024" width="9" style="3"/>
    <col min="1025" max="1025" width="2.625" style="3" customWidth="1"/>
    <col min="1026" max="1026" width="15" style="3" bestFit="1" customWidth="1"/>
    <col min="1027" max="1027" width="19.625" style="3" bestFit="1" customWidth="1"/>
    <col min="1028" max="1028" width="13.125" style="3" bestFit="1" customWidth="1"/>
    <col min="1029" max="1029" width="53.125" style="3" bestFit="1" customWidth="1"/>
    <col min="1030" max="1030" width="6.25" style="3" customWidth="1"/>
    <col min="1031" max="1032" width="9.875" style="3" bestFit="1" customWidth="1"/>
    <col min="1033" max="1033" width="13.625" style="3" bestFit="1" customWidth="1"/>
    <col min="1034" max="1034" width="34.625" style="3" customWidth="1"/>
    <col min="1035" max="1035" width="23" style="3" customWidth="1"/>
    <col min="1036" max="1036" width="27.125" style="3" customWidth="1"/>
    <col min="1037" max="1037" width="13.75" style="3" customWidth="1"/>
    <col min="1038" max="1038" width="6.375" style="3" customWidth="1"/>
    <col min="1039" max="1039" width="16.625" style="3" customWidth="1"/>
    <col min="1040" max="1040" width="14.5" style="3" customWidth="1"/>
    <col min="1041" max="1041" width="15.625" style="3" customWidth="1"/>
    <col min="1042" max="1280" width="9" style="3"/>
    <col min="1281" max="1281" width="2.625" style="3" customWidth="1"/>
    <col min="1282" max="1282" width="15" style="3" bestFit="1" customWidth="1"/>
    <col min="1283" max="1283" width="19.625" style="3" bestFit="1" customWidth="1"/>
    <col min="1284" max="1284" width="13.125" style="3" bestFit="1" customWidth="1"/>
    <col min="1285" max="1285" width="53.125" style="3" bestFit="1" customWidth="1"/>
    <col min="1286" max="1286" width="6.25" style="3" customWidth="1"/>
    <col min="1287" max="1288" width="9.875" style="3" bestFit="1" customWidth="1"/>
    <col min="1289" max="1289" width="13.625" style="3" bestFit="1" customWidth="1"/>
    <col min="1290" max="1290" width="34.625" style="3" customWidth="1"/>
    <col min="1291" max="1291" width="23" style="3" customWidth="1"/>
    <col min="1292" max="1292" width="27.125" style="3" customWidth="1"/>
    <col min="1293" max="1293" width="13.75" style="3" customWidth="1"/>
    <col min="1294" max="1294" width="6.375" style="3" customWidth="1"/>
    <col min="1295" max="1295" width="16.625" style="3" customWidth="1"/>
    <col min="1296" max="1296" width="14.5" style="3" customWidth="1"/>
    <col min="1297" max="1297" width="15.625" style="3" customWidth="1"/>
    <col min="1298" max="1536" width="9" style="3"/>
    <col min="1537" max="1537" width="2.625" style="3" customWidth="1"/>
    <col min="1538" max="1538" width="15" style="3" bestFit="1" customWidth="1"/>
    <col min="1539" max="1539" width="19.625" style="3" bestFit="1" customWidth="1"/>
    <col min="1540" max="1540" width="13.125" style="3" bestFit="1" customWidth="1"/>
    <col min="1541" max="1541" width="53.125" style="3" bestFit="1" customWidth="1"/>
    <col min="1542" max="1542" width="6.25" style="3" customWidth="1"/>
    <col min="1543" max="1544" width="9.875" style="3" bestFit="1" customWidth="1"/>
    <col min="1545" max="1545" width="13.625" style="3" bestFit="1" customWidth="1"/>
    <col min="1546" max="1546" width="34.625" style="3" customWidth="1"/>
    <col min="1547" max="1547" width="23" style="3" customWidth="1"/>
    <col min="1548" max="1548" width="27.125" style="3" customWidth="1"/>
    <col min="1549" max="1549" width="13.75" style="3" customWidth="1"/>
    <col min="1550" max="1550" width="6.375" style="3" customWidth="1"/>
    <col min="1551" max="1551" width="16.625" style="3" customWidth="1"/>
    <col min="1552" max="1552" width="14.5" style="3" customWidth="1"/>
    <col min="1553" max="1553" width="15.625" style="3" customWidth="1"/>
    <col min="1554" max="1792" width="9" style="3"/>
    <col min="1793" max="1793" width="2.625" style="3" customWidth="1"/>
    <col min="1794" max="1794" width="15" style="3" bestFit="1" customWidth="1"/>
    <col min="1795" max="1795" width="19.625" style="3" bestFit="1" customWidth="1"/>
    <col min="1796" max="1796" width="13.125" style="3" bestFit="1" customWidth="1"/>
    <col min="1797" max="1797" width="53.125" style="3" bestFit="1" customWidth="1"/>
    <col min="1798" max="1798" width="6.25" style="3" customWidth="1"/>
    <col min="1799" max="1800" width="9.875" style="3" bestFit="1" customWidth="1"/>
    <col min="1801" max="1801" width="13.625" style="3" bestFit="1" customWidth="1"/>
    <col min="1802" max="1802" width="34.625" style="3" customWidth="1"/>
    <col min="1803" max="1803" width="23" style="3" customWidth="1"/>
    <col min="1804" max="1804" width="27.125" style="3" customWidth="1"/>
    <col min="1805" max="1805" width="13.75" style="3" customWidth="1"/>
    <col min="1806" max="1806" width="6.375" style="3" customWidth="1"/>
    <col min="1807" max="1807" width="16.625" style="3" customWidth="1"/>
    <col min="1808" max="1808" width="14.5" style="3" customWidth="1"/>
    <col min="1809" max="1809" width="15.625" style="3" customWidth="1"/>
    <col min="1810" max="2048" width="9" style="3"/>
    <col min="2049" max="2049" width="2.625" style="3" customWidth="1"/>
    <col min="2050" max="2050" width="15" style="3" bestFit="1" customWidth="1"/>
    <col min="2051" max="2051" width="19.625" style="3" bestFit="1" customWidth="1"/>
    <col min="2052" max="2052" width="13.125" style="3" bestFit="1" customWidth="1"/>
    <col min="2053" max="2053" width="53.125" style="3" bestFit="1" customWidth="1"/>
    <col min="2054" max="2054" width="6.25" style="3" customWidth="1"/>
    <col min="2055" max="2056" width="9.875" style="3" bestFit="1" customWidth="1"/>
    <col min="2057" max="2057" width="13.625" style="3" bestFit="1" customWidth="1"/>
    <col min="2058" max="2058" width="34.625" style="3" customWidth="1"/>
    <col min="2059" max="2059" width="23" style="3" customWidth="1"/>
    <col min="2060" max="2060" width="27.125" style="3" customWidth="1"/>
    <col min="2061" max="2061" width="13.75" style="3" customWidth="1"/>
    <col min="2062" max="2062" width="6.375" style="3" customWidth="1"/>
    <col min="2063" max="2063" width="16.625" style="3" customWidth="1"/>
    <col min="2064" max="2064" width="14.5" style="3" customWidth="1"/>
    <col min="2065" max="2065" width="15.625" style="3" customWidth="1"/>
    <col min="2066" max="2304" width="9" style="3"/>
    <col min="2305" max="2305" width="2.625" style="3" customWidth="1"/>
    <col min="2306" max="2306" width="15" style="3" bestFit="1" customWidth="1"/>
    <col min="2307" max="2307" width="19.625" style="3" bestFit="1" customWidth="1"/>
    <col min="2308" max="2308" width="13.125" style="3" bestFit="1" customWidth="1"/>
    <col min="2309" max="2309" width="53.125" style="3" bestFit="1" customWidth="1"/>
    <col min="2310" max="2310" width="6.25" style="3" customWidth="1"/>
    <col min="2311" max="2312" width="9.875" style="3" bestFit="1" customWidth="1"/>
    <col min="2313" max="2313" width="13.625" style="3" bestFit="1" customWidth="1"/>
    <col min="2314" max="2314" width="34.625" style="3" customWidth="1"/>
    <col min="2315" max="2315" width="23" style="3" customWidth="1"/>
    <col min="2316" max="2316" width="27.125" style="3" customWidth="1"/>
    <col min="2317" max="2317" width="13.75" style="3" customWidth="1"/>
    <col min="2318" max="2318" width="6.375" style="3" customWidth="1"/>
    <col min="2319" max="2319" width="16.625" style="3" customWidth="1"/>
    <col min="2320" max="2320" width="14.5" style="3" customWidth="1"/>
    <col min="2321" max="2321" width="15.625" style="3" customWidth="1"/>
    <col min="2322" max="2560" width="9" style="3"/>
    <col min="2561" max="2561" width="2.625" style="3" customWidth="1"/>
    <col min="2562" max="2562" width="15" style="3" bestFit="1" customWidth="1"/>
    <col min="2563" max="2563" width="19.625" style="3" bestFit="1" customWidth="1"/>
    <col min="2564" max="2564" width="13.125" style="3" bestFit="1" customWidth="1"/>
    <col min="2565" max="2565" width="53.125" style="3" bestFit="1" customWidth="1"/>
    <col min="2566" max="2566" width="6.25" style="3" customWidth="1"/>
    <col min="2567" max="2568" width="9.875" style="3" bestFit="1" customWidth="1"/>
    <col min="2569" max="2569" width="13.625" style="3" bestFit="1" customWidth="1"/>
    <col min="2570" max="2570" width="34.625" style="3" customWidth="1"/>
    <col min="2571" max="2571" width="23" style="3" customWidth="1"/>
    <col min="2572" max="2572" width="27.125" style="3" customWidth="1"/>
    <col min="2573" max="2573" width="13.75" style="3" customWidth="1"/>
    <col min="2574" max="2574" width="6.375" style="3" customWidth="1"/>
    <col min="2575" max="2575" width="16.625" style="3" customWidth="1"/>
    <col min="2576" max="2576" width="14.5" style="3" customWidth="1"/>
    <col min="2577" max="2577" width="15.625" style="3" customWidth="1"/>
    <col min="2578" max="2816" width="9" style="3"/>
    <col min="2817" max="2817" width="2.625" style="3" customWidth="1"/>
    <col min="2818" max="2818" width="15" style="3" bestFit="1" customWidth="1"/>
    <col min="2819" max="2819" width="19.625" style="3" bestFit="1" customWidth="1"/>
    <col min="2820" max="2820" width="13.125" style="3" bestFit="1" customWidth="1"/>
    <col min="2821" max="2821" width="53.125" style="3" bestFit="1" customWidth="1"/>
    <col min="2822" max="2822" width="6.25" style="3" customWidth="1"/>
    <col min="2823" max="2824" width="9.875" style="3" bestFit="1" customWidth="1"/>
    <col min="2825" max="2825" width="13.625" style="3" bestFit="1" customWidth="1"/>
    <col min="2826" max="2826" width="34.625" style="3" customWidth="1"/>
    <col min="2827" max="2827" width="23" style="3" customWidth="1"/>
    <col min="2828" max="2828" width="27.125" style="3" customWidth="1"/>
    <col min="2829" max="2829" width="13.75" style="3" customWidth="1"/>
    <col min="2830" max="2830" width="6.375" style="3" customWidth="1"/>
    <col min="2831" max="2831" width="16.625" style="3" customWidth="1"/>
    <col min="2832" max="2832" width="14.5" style="3" customWidth="1"/>
    <col min="2833" max="2833" width="15.625" style="3" customWidth="1"/>
    <col min="2834" max="3072" width="9" style="3"/>
    <col min="3073" max="3073" width="2.625" style="3" customWidth="1"/>
    <col min="3074" max="3074" width="15" style="3" bestFit="1" customWidth="1"/>
    <col min="3075" max="3075" width="19.625" style="3" bestFit="1" customWidth="1"/>
    <col min="3076" max="3076" width="13.125" style="3" bestFit="1" customWidth="1"/>
    <col min="3077" max="3077" width="53.125" style="3" bestFit="1" customWidth="1"/>
    <col min="3078" max="3078" width="6.25" style="3" customWidth="1"/>
    <col min="3079" max="3080" width="9.875" style="3" bestFit="1" customWidth="1"/>
    <col min="3081" max="3081" width="13.625" style="3" bestFit="1" customWidth="1"/>
    <col min="3082" max="3082" width="34.625" style="3" customWidth="1"/>
    <col min="3083" max="3083" width="23" style="3" customWidth="1"/>
    <col min="3084" max="3084" width="27.125" style="3" customWidth="1"/>
    <col min="3085" max="3085" width="13.75" style="3" customWidth="1"/>
    <col min="3086" max="3086" width="6.375" style="3" customWidth="1"/>
    <col min="3087" max="3087" width="16.625" style="3" customWidth="1"/>
    <col min="3088" max="3088" width="14.5" style="3" customWidth="1"/>
    <col min="3089" max="3089" width="15.625" style="3" customWidth="1"/>
    <col min="3090" max="3328" width="9" style="3"/>
    <col min="3329" max="3329" width="2.625" style="3" customWidth="1"/>
    <col min="3330" max="3330" width="15" style="3" bestFit="1" customWidth="1"/>
    <col min="3331" max="3331" width="19.625" style="3" bestFit="1" customWidth="1"/>
    <col min="3332" max="3332" width="13.125" style="3" bestFit="1" customWidth="1"/>
    <col min="3333" max="3333" width="53.125" style="3" bestFit="1" customWidth="1"/>
    <col min="3334" max="3334" width="6.25" style="3" customWidth="1"/>
    <col min="3335" max="3336" width="9.875" style="3" bestFit="1" customWidth="1"/>
    <col min="3337" max="3337" width="13.625" style="3" bestFit="1" customWidth="1"/>
    <col min="3338" max="3338" width="34.625" style="3" customWidth="1"/>
    <col min="3339" max="3339" width="23" style="3" customWidth="1"/>
    <col min="3340" max="3340" width="27.125" style="3" customWidth="1"/>
    <col min="3341" max="3341" width="13.75" style="3" customWidth="1"/>
    <col min="3342" max="3342" width="6.375" style="3" customWidth="1"/>
    <col min="3343" max="3343" width="16.625" style="3" customWidth="1"/>
    <col min="3344" max="3344" width="14.5" style="3" customWidth="1"/>
    <col min="3345" max="3345" width="15.625" style="3" customWidth="1"/>
    <col min="3346" max="3584" width="9" style="3"/>
    <col min="3585" max="3585" width="2.625" style="3" customWidth="1"/>
    <col min="3586" max="3586" width="15" style="3" bestFit="1" customWidth="1"/>
    <col min="3587" max="3587" width="19.625" style="3" bestFit="1" customWidth="1"/>
    <col min="3588" max="3588" width="13.125" style="3" bestFit="1" customWidth="1"/>
    <col min="3589" max="3589" width="53.125" style="3" bestFit="1" customWidth="1"/>
    <col min="3590" max="3590" width="6.25" style="3" customWidth="1"/>
    <col min="3591" max="3592" width="9.875" style="3" bestFit="1" customWidth="1"/>
    <col min="3593" max="3593" width="13.625" style="3" bestFit="1" customWidth="1"/>
    <col min="3594" max="3594" width="34.625" style="3" customWidth="1"/>
    <col min="3595" max="3595" width="23" style="3" customWidth="1"/>
    <col min="3596" max="3596" width="27.125" style="3" customWidth="1"/>
    <col min="3597" max="3597" width="13.75" style="3" customWidth="1"/>
    <col min="3598" max="3598" width="6.375" style="3" customWidth="1"/>
    <col min="3599" max="3599" width="16.625" style="3" customWidth="1"/>
    <col min="3600" max="3600" width="14.5" style="3" customWidth="1"/>
    <col min="3601" max="3601" width="15.625" style="3" customWidth="1"/>
    <col min="3602" max="3840" width="9" style="3"/>
    <col min="3841" max="3841" width="2.625" style="3" customWidth="1"/>
    <col min="3842" max="3842" width="15" style="3" bestFit="1" customWidth="1"/>
    <col min="3843" max="3843" width="19.625" style="3" bestFit="1" customWidth="1"/>
    <col min="3844" max="3844" width="13.125" style="3" bestFit="1" customWidth="1"/>
    <col min="3845" max="3845" width="53.125" style="3" bestFit="1" customWidth="1"/>
    <col min="3846" max="3846" width="6.25" style="3" customWidth="1"/>
    <col min="3847" max="3848" width="9.875" style="3" bestFit="1" customWidth="1"/>
    <col min="3849" max="3849" width="13.625" style="3" bestFit="1" customWidth="1"/>
    <col min="3850" max="3850" width="34.625" style="3" customWidth="1"/>
    <col min="3851" max="3851" width="23" style="3" customWidth="1"/>
    <col min="3852" max="3852" width="27.125" style="3" customWidth="1"/>
    <col min="3853" max="3853" width="13.75" style="3" customWidth="1"/>
    <col min="3854" max="3854" width="6.375" style="3" customWidth="1"/>
    <col min="3855" max="3855" width="16.625" style="3" customWidth="1"/>
    <col min="3856" max="3856" width="14.5" style="3" customWidth="1"/>
    <col min="3857" max="3857" width="15.625" style="3" customWidth="1"/>
    <col min="3858" max="4096" width="9" style="3"/>
    <col min="4097" max="4097" width="2.625" style="3" customWidth="1"/>
    <col min="4098" max="4098" width="15" style="3" bestFit="1" customWidth="1"/>
    <col min="4099" max="4099" width="19.625" style="3" bestFit="1" customWidth="1"/>
    <col min="4100" max="4100" width="13.125" style="3" bestFit="1" customWidth="1"/>
    <col min="4101" max="4101" width="53.125" style="3" bestFit="1" customWidth="1"/>
    <col min="4102" max="4102" width="6.25" style="3" customWidth="1"/>
    <col min="4103" max="4104" width="9.875" style="3" bestFit="1" customWidth="1"/>
    <col min="4105" max="4105" width="13.625" style="3" bestFit="1" customWidth="1"/>
    <col min="4106" max="4106" width="34.625" style="3" customWidth="1"/>
    <col min="4107" max="4107" width="23" style="3" customWidth="1"/>
    <col min="4108" max="4108" width="27.125" style="3" customWidth="1"/>
    <col min="4109" max="4109" width="13.75" style="3" customWidth="1"/>
    <col min="4110" max="4110" width="6.375" style="3" customWidth="1"/>
    <col min="4111" max="4111" width="16.625" style="3" customWidth="1"/>
    <col min="4112" max="4112" width="14.5" style="3" customWidth="1"/>
    <col min="4113" max="4113" width="15.625" style="3" customWidth="1"/>
    <col min="4114" max="4352" width="9" style="3"/>
    <col min="4353" max="4353" width="2.625" style="3" customWidth="1"/>
    <col min="4354" max="4354" width="15" style="3" bestFit="1" customWidth="1"/>
    <col min="4355" max="4355" width="19.625" style="3" bestFit="1" customWidth="1"/>
    <col min="4356" max="4356" width="13.125" style="3" bestFit="1" customWidth="1"/>
    <col min="4357" max="4357" width="53.125" style="3" bestFit="1" customWidth="1"/>
    <col min="4358" max="4358" width="6.25" style="3" customWidth="1"/>
    <col min="4359" max="4360" width="9.875" style="3" bestFit="1" customWidth="1"/>
    <col min="4361" max="4361" width="13.625" style="3" bestFit="1" customWidth="1"/>
    <col min="4362" max="4362" width="34.625" style="3" customWidth="1"/>
    <col min="4363" max="4363" width="23" style="3" customWidth="1"/>
    <col min="4364" max="4364" width="27.125" style="3" customWidth="1"/>
    <col min="4365" max="4365" width="13.75" style="3" customWidth="1"/>
    <col min="4366" max="4366" width="6.375" style="3" customWidth="1"/>
    <col min="4367" max="4367" width="16.625" style="3" customWidth="1"/>
    <col min="4368" max="4368" width="14.5" style="3" customWidth="1"/>
    <col min="4369" max="4369" width="15.625" style="3" customWidth="1"/>
    <col min="4370" max="4608" width="9" style="3"/>
    <col min="4609" max="4609" width="2.625" style="3" customWidth="1"/>
    <col min="4610" max="4610" width="15" style="3" bestFit="1" customWidth="1"/>
    <col min="4611" max="4611" width="19.625" style="3" bestFit="1" customWidth="1"/>
    <col min="4612" max="4612" width="13.125" style="3" bestFit="1" customWidth="1"/>
    <col min="4613" max="4613" width="53.125" style="3" bestFit="1" customWidth="1"/>
    <col min="4614" max="4614" width="6.25" style="3" customWidth="1"/>
    <col min="4615" max="4616" width="9.875" style="3" bestFit="1" customWidth="1"/>
    <col min="4617" max="4617" width="13.625" style="3" bestFit="1" customWidth="1"/>
    <col min="4618" max="4618" width="34.625" style="3" customWidth="1"/>
    <col min="4619" max="4619" width="23" style="3" customWidth="1"/>
    <col min="4620" max="4620" width="27.125" style="3" customWidth="1"/>
    <col min="4621" max="4621" width="13.75" style="3" customWidth="1"/>
    <col min="4622" max="4622" width="6.375" style="3" customWidth="1"/>
    <col min="4623" max="4623" width="16.625" style="3" customWidth="1"/>
    <col min="4624" max="4624" width="14.5" style="3" customWidth="1"/>
    <col min="4625" max="4625" width="15.625" style="3" customWidth="1"/>
    <col min="4626" max="4864" width="9" style="3"/>
    <col min="4865" max="4865" width="2.625" style="3" customWidth="1"/>
    <col min="4866" max="4866" width="15" style="3" bestFit="1" customWidth="1"/>
    <col min="4867" max="4867" width="19.625" style="3" bestFit="1" customWidth="1"/>
    <col min="4868" max="4868" width="13.125" style="3" bestFit="1" customWidth="1"/>
    <col min="4869" max="4869" width="53.125" style="3" bestFit="1" customWidth="1"/>
    <col min="4870" max="4870" width="6.25" style="3" customWidth="1"/>
    <col min="4871" max="4872" width="9.875" style="3" bestFit="1" customWidth="1"/>
    <col min="4873" max="4873" width="13.625" style="3" bestFit="1" customWidth="1"/>
    <col min="4874" max="4874" width="34.625" style="3" customWidth="1"/>
    <col min="4875" max="4875" width="23" style="3" customWidth="1"/>
    <col min="4876" max="4876" width="27.125" style="3" customWidth="1"/>
    <col min="4877" max="4877" width="13.75" style="3" customWidth="1"/>
    <col min="4878" max="4878" width="6.375" style="3" customWidth="1"/>
    <col min="4879" max="4879" width="16.625" style="3" customWidth="1"/>
    <col min="4880" max="4880" width="14.5" style="3" customWidth="1"/>
    <col min="4881" max="4881" width="15.625" style="3" customWidth="1"/>
    <col min="4882" max="5120" width="9" style="3"/>
    <col min="5121" max="5121" width="2.625" style="3" customWidth="1"/>
    <col min="5122" max="5122" width="15" style="3" bestFit="1" customWidth="1"/>
    <col min="5123" max="5123" width="19.625" style="3" bestFit="1" customWidth="1"/>
    <col min="5124" max="5124" width="13.125" style="3" bestFit="1" customWidth="1"/>
    <col min="5125" max="5125" width="53.125" style="3" bestFit="1" customWidth="1"/>
    <col min="5126" max="5126" width="6.25" style="3" customWidth="1"/>
    <col min="5127" max="5128" width="9.875" style="3" bestFit="1" customWidth="1"/>
    <col min="5129" max="5129" width="13.625" style="3" bestFit="1" customWidth="1"/>
    <col min="5130" max="5130" width="34.625" style="3" customWidth="1"/>
    <col min="5131" max="5131" width="23" style="3" customWidth="1"/>
    <col min="5132" max="5132" width="27.125" style="3" customWidth="1"/>
    <col min="5133" max="5133" width="13.75" style="3" customWidth="1"/>
    <col min="5134" max="5134" width="6.375" style="3" customWidth="1"/>
    <col min="5135" max="5135" width="16.625" style="3" customWidth="1"/>
    <col min="5136" max="5136" width="14.5" style="3" customWidth="1"/>
    <col min="5137" max="5137" width="15.625" style="3" customWidth="1"/>
    <col min="5138" max="5376" width="9" style="3"/>
    <col min="5377" max="5377" width="2.625" style="3" customWidth="1"/>
    <col min="5378" max="5378" width="15" style="3" bestFit="1" customWidth="1"/>
    <col min="5379" max="5379" width="19.625" style="3" bestFit="1" customWidth="1"/>
    <col min="5380" max="5380" width="13.125" style="3" bestFit="1" customWidth="1"/>
    <col min="5381" max="5381" width="53.125" style="3" bestFit="1" customWidth="1"/>
    <col min="5382" max="5382" width="6.25" style="3" customWidth="1"/>
    <col min="5383" max="5384" width="9.875" style="3" bestFit="1" customWidth="1"/>
    <col min="5385" max="5385" width="13.625" style="3" bestFit="1" customWidth="1"/>
    <col min="5386" max="5386" width="34.625" style="3" customWidth="1"/>
    <col min="5387" max="5387" width="23" style="3" customWidth="1"/>
    <col min="5388" max="5388" width="27.125" style="3" customWidth="1"/>
    <col min="5389" max="5389" width="13.75" style="3" customWidth="1"/>
    <col min="5390" max="5390" width="6.375" style="3" customWidth="1"/>
    <col min="5391" max="5391" width="16.625" style="3" customWidth="1"/>
    <col min="5392" max="5392" width="14.5" style="3" customWidth="1"/>
    <col min="5393" max="5393" width="15.625" style="3" customWidth="1"/>
    <col min="5394" max="5632" width="9" style="3"/>
    <col min="5633" max="5633" width="2.625" style="3" customWidth="1"/>
    <col min="5634" max="5634" width="15" style="3" bestFit="1" customWidth="1"/>
    <col min="5635" max="5635" width="19.625" style="3" bestFit="1" customWidth="1"/>
    <col min="5636" max="5636" width="13.125" style="3" bestFit="1" customWidth="1"/>
    <col min="5637" max="5637" width="53.125" style="3" bestFit="1" customWidth="1"/>
    <col min="5638" max="5638" width="6.25" style="3" customWidth="1"/>
    <col min="5639" max="5640" width="9.875" style="3" bestFit="1" customWidth="1"/>
    <col min="5641" max="5641" width="13.625" style="3" bestFit="1" customWidth="1"/>
    <col min="5642" max="5642" width="34.625" style="3" customWidth="1"/>
    <col min="5643" max="5643" width="23" style="3" customWidth="1"/>
    <col min="5644" max="5644" width="27.125" style="3" customWidth="1"/>
    <col min="5645" max="5645" width="13.75" style="3" customWidth="1"/>
    <col min="5646" max="5646" width="6.375" style="3" customWidth="1"/>
    <col min="5647" max="5647" width="16.625" style="3" customWidth="1"/>
    <col min="5648" max="5648" width="14.5" style="3" customWidth="1"/>
    <col min="5649" max="5649" width="15.625" style="3" customWidth="1"/>
    <col min="5650" max="5888" width="9" style="3"/>
    <col min="5889" max="5889" width="2.625" style="3" customWidth="1"/>
    <col min="5890" max="5890" width="15" style="3" bestFit="1" customWidth="1"/>
    <col min="5891" max="5891" width="19.625" style="3" bestFit="1" customWidth="1"/>
    <col min="5892" max="5892" width="13.125" style="3" bestFit="1" customWidth="1"/>
    <col min="5893" max="5893" width="53.125" style="3" bestFit="1" customWidth="1"/>
    <col min="5894" max="5894" width="6.25" style="3" customWidth="1"/>
    <col min="5895" max="5896" width="9.875" style="3" bestFit="1" customWidth="1"/>
    <col min="5897" max="5897" width="13.625" style="3" bestFit="1" customWidth="1"/>
    <col min="5898" max="5898" width="34.625" style="3" customWidth="1"/>
    <col min="5899" max="5899" width="23" style="3" customWidth="1"/>
    <col min="5900" max="5900" width="27.125" style="3" customWidth="1"/>
    <col min="5901" max="5901" width="13.75" style="3" customWidth="1"/>
    <col min="5902" max="5902" width="6.375" style="3" customWidth="1"/>
    <col min="5903" max="5903" width="16.625" style="3" customWidth="1"/>
    <col min="5904" max="5904" width="14.5" style="3" customWidth="1"/>
    <col min="5905" max="5905" width="15.625" style="3" customWidth="1"/>
    <col min="5906" max="6144" width="9" style="3"/>
    <col min="6145" max="6145" width="2.625" style="3" customWidth="1"/>
    <col min="6146" max="6146" width="15" style="3" bestFit="1" customWidth="1"/>
    <col min="6147" max="6147" width="19.625" style="3" bestFit="1" customWidth="1"/>
    <col min="6148" max="6148" width="13.125" style="3" bestFit="1" customWidth="1"/>
    <col min="6149" max="6149" width="53.125" style="3" bestFit="1" customWidth="1"/>
    <col min="6150" max="6150" width="6.25" style="3" customWidth="1"/>
    <col min="6151" max="6152" width="9.875" style="3" bestFit="1" customWidth="1"/>
    <col min="6153" max="6153" width="13.625" style="3" bestFit="1" customWidth="1"/>
    <col min="6154" max="6154" width="34.625" style="3" customWidth="1"/>
    <col min="6155" max="6155" width="23" style="3" customWidth="1"/>
    <col min="6156" max="6156" width="27.125" style="3" customWidth="1"/>
    <col min="6157" max="6157" width="13.75" style="3" customWidth="1"/>
    <col min="6158" max="6158" width="6.375" style="3" customWidth="1"/>
    <col min="6159" max="6159" width="16.625" style="3" customWidth="1"/>
    <col min="6160" max="6160" width="14.5" style="3" customWidth="1"/>
    <col min="6161" max="6161" width="15.625" style="3" customWidth="1"/>
    <col min="6162" max="6400" width="9" style="3"/>
    <col min="6401" max="6401" width="2.625" style="3" customWidth="1"/>
    <col min="6402" max="6402" width="15" style="3" bestFit="1" customWidth="1"/>
    <col min="6403" max="6403" width="19.625" style="3" bestFit="1" customWidth="1"/>
    <col min="6404" max="6404" width="13.125" style="3" bestFit="1" customWidth="1"/>
    <col min="6405" max="6405" width="53.125" style="3" bestFit="1" customWidth="1"/>
    <col min="6406" max="6406" width="6.25" style="3" customWidth="1"/>
    <col min="6407" max="6408" width="9.875" style="3" bestFit="1" customWidth="1"/>
    <col min="6409" max="6409" width="13.625" style="3" bestFit="1" customWidth="1"/>
    <col min="6410" max="6410" width="34.625" style="3" customWidth="1"/>
    <col min="6411" max="6411" width="23" style="3" customWidth="1"/>
    <col min="6412" max="6412" width="27.125" style="3" customWidth="1"/>
    <col min="6413" max="6413" width="13.75" style="3" customWidth="1"/>
    <col min="6414" max="6414" width="6.375" style="3" customWidth="1"/>
    <col min="6415" max="6415" width="16.625" style="3" customWidth="1"/>
    <col min="6416" max="6416" width="14.5" style="3" customWidth="1"/>
    <col min="6417" max="6417" width="15.625" style="3" customWidth="1"/>
    <col min="6418" max="6656" width="9" style="3"/>
    <col min="6657" max="6657" width="2.625" style="3" customWidth="1"/>
    <col min="6658" max="6658" width="15" style="3" bestFit="1" customWidth="1"/>
    <col min="6659" max="6659" width="19.625" style="3" bestFit="1" customWidth="1"/>
    <col min="6660" max="6660" width="13.125" style="3" bestFit="1" customWidth="1"/>
    <col min="6661" max="6661" width="53.125" style="3" bestFit="1" customWidth="1"/>
    <col min="6662" max="6662" width="6.25" style="3" customWidth="1"/>
    <col min="6663" max="6664" width="9.875" style="3" bestFit="1" customWidth="1"/>
    <col min="6665" max="6665" width="13.625" style="3" bestFit="1" customWidth="1"/>
    <col min="6666" max="6666" width="34.625" style="3" customWidth="1"/>
    <col min="6667" max="6667" width="23" style="3" customWidth="1"/>
    <col min="6668" max="6668" width="27.125" style="3" customWidth="1"/>
    <col min="6669" max="6669" width="13.75" style="3" customWidth="1"/>
    <col min="6670" max="6670" width="6.375" style="3" customWidth="1"/>
    <col min="6671" max="6671" width="16.625" style="3" customWidth="1"/>
    <col min="6672" max="6672" width="14.5" style="3" customWidth="1"/>
    <col min="6673" max="6673" width="15.625" style="3" customWidth="1"/>
    <col min="6674" max="6912" width="9" style="3"/>
    <col min="6913" max="6913" width="2.625" style="3" customWidth="1"/>
    <col min="6914" max="6914" width="15" style="3" bestFit="1" customWidth="1"/>
    <col min="6915" max="6915" width="19.625" style="3" bestFit="1" customWidth="1"/>
    <col min="6916" max="6916" width="13.125" style="3" bestFit="1" customWidth="1"/>
    <col min="6917" max="6917" width="53.125" style="3" bestFit="1" customWidth="1"/>
    <col min="6918" max="6918" width="6.25" style="3" customWidth="1"/>
    <col min="6919" max="6920" width="9.875" style="3" bestFit="1" customWidth="1"/>
    <col min="6921" max="6921" width="13.625" style="3" bestFit="1" customWidth="1"/>
    <col min="6922" max="6922" width="34.625" style="3" customWidth="1"/>
    <col min="6923" max="6923" width="23" style="3" customWidth="1"/>
    <col min="6924" max="6924" width="27.125" style="3" customWidth="1"/>
    <col min="6925" max="6925" width="13.75" style="3" customWidth="1"/>
    <col min="6926" max="6926" width="6.375" style="3" customWidth="1"/>
    <col min="6927" max="6927" width="16.625" style="3" customWidth="1"/>
    <col min="6928" max="6928" width="14.5" style="3" customWidth="1"/>
    <col min="6929" max="6929" width="15.625" style="3" customWidth="1"/>
    <col min="6930" max="7168" width="9" style="3"/>
    <col min="7169" max="7169" width="2.625" style="3" customWidth="1"/>
    <col min="7170" max="7170" width="15" style="3" bestFit="1" customWidth="1"/>
    <col min="7171" max="7171" width="19.625" style="3" bestFit="1" customWidth="1"/>
    <col min="7172" max="7172" width="13.125" style="3" bestFit="1" customWidth="1"/>
    <col min="7173" max="7173" width="53.125" style="3" bestFit="1" customWidth="1"/>
    <col min="7174" max="7174" width="6.25" style="3" customWidth="1"/>
    <col min="7175" max="7176" width="9.875" style="3" bestFit="1" customWidth="1"/>
    <col min="7177" max="7177" width="13.625" style="3" bestFit="1" customWidth="1"/>
    <col min="7178" max="7178" width="34.625" style="3" customWidth="1"/>
    <col min="7179" max="7179" width="23" style="3" customWidth="1"/>
    <col min="7180" max="7180" width="27.125" style="3" customWidth="1"/>
    <col min="7181" max="7181" width="13.75" style="3" customWidth="1"/>
    <col min="7182" max="7182" width="6.375" style="3" customWidth="1"/>
    <col min="7183" max="7183" width="16.625" style="3" customWidth="1"/>
    <col min="7184" max="7184" width="14.5" style="3" customWidth="1"/>
    <col min="7185" max="7185" width="15.625" style="3" customWidth="1"/>
    <col min="7186" max="7424" width="9" style="3"/>
    <col min="7425" max="7425" width="2.625" style="3" customWidth="1"/>
    <col min="7426" max="7426" width="15" style="3" bestFit="1" customWidth="1"/>
    <col min="7427" max="7427" width="19.625" style="3" bestFit="1" customWidth="1"/>
    <col min="7428" max="7428" width="13.125" style="3" bestFit="1" customWidth="1"/>
    <col min="7429" max="7429" width="53.125" style="3" bestFit="1" customWidth="1"/>
    <col min="7430" max="7430" width="6.25" style="3" customWidth="1"/>
    <col min="7431" max="7432" width="9.875" style="3" bestFit="1" customWidth="1"/>
    <col min="7433" max="7433" width="13.625" style="3" bestFit="1" customWidth="1"/>
    <col min="7434" max="7434" width="34.625" style="3" customWidth="1"/>
    <col min="7435" max="7435" width="23" style="3" customWidth="1"/>
    <col min="7436" max="7436" width="27.125" style="3" customWidth="1"/>
    <col min="7437" max="7437" width="13.75" style="3" customWidth="1"/>
    <col min="7438" max="7438" width="6.375" style="3" customWidth="1"/>
    <col min="7439" max="7439" width="16.625" style="3" customWidth="1"/>
    <col min="7440" max="7440" width="14.5" style="3" customWidth="1"/>
    <col min="7441" max="7441" width="15.625" style="3" customWidth="1"/>
    <col min="7442" max="7680" width="9" style="3"/>
    <col min="7681" max="7681" width="2.625" style="3" customWidth="1"/>
    <col min="7682" max="7682" width="15" style="3" bestFit="1" customWidth="1"/>
    <col min="7683" max="7683" width="19.625" style="3" bestFit="1" customWidth="1"/>
    <col min="7684" max="7684" width="13.125" style="3" bestFit="1" customWidth="1"/>
    <col min="7685" max="7685" width="53.125" style="3" bestFit="1" customWidth="1"/>
    <col min="7686" max="7686" width="6.25" style="3" customWidth="1"/>
    <col min="7687" max="7688" width="9.875" style="3" bestFit="1" customWidth="1"/>
    <col min="7689" max="7689" width="13.625" style="3" bestFit="1" customWidth="1"/>
    <col min="7690" max="7690" width="34.625" style="3" customWidth="1"/>
    <col min="7691" max="7691" width="23" style="3" customWidth="1"/>
    <col min="7692" max="7692" width="27.125" style="3" customWidth="1"/>
    <col min="7693" max="7693" width="13.75" style="3" customWidth="1"/>
    <col min="7694" max="7694" width="6.375" style="3" customWidth="1"/>
    <col min="7695" max="7695" width="16.625" style="3" customWidth="1"/>
    <col min="7696" max="7696" width="14.5" style="3" customWidth="1"/>
    <col min="7697" max="7697" width="15.625" style="3" customWidth="1"/>
    <col min="7698" max="7936" width="9" style="3"/>
    <col min="7937" max="7937" width="2.625" style="3" customWidth="1"/>
    <col min="7938" max="7938" width="15" style="3" bestFit="1" customWidth="1"/>
    <col min="7939" max="7939" width="19.625" style="3" bestFit="1" customWidth="1"/>
    <col min="7940" max="7940" width="13.125" style="3" bestFit="1" customWidth="1"/>
    <col min="7941" max="7941" width="53.125" style="3" bestFit="1" customWidth="1"/>
    <col min="7942" max="7942" width="6.25" style="3" customWidth="1"/>
    <col min="7943" max="7944" width="9.875" style="3" bestFit="1" customWidth="1"/>
    <col min="7945" max="7945" width="13.625" style="3" bestFit="1" customWidth="1"/>
    <col min="7946" max="7946" width="34.625" style="3" customWidth="1"/>
    <col min="7947" max="7947" width="23" style="3" customWidth="1"/>
    <col min="7948" max="7948" width="27.125" style="3" customWidth="1"/>
    <col min="7949" max="7949" width="13.75" style="3" customWidth="1"/>
    <col min="7950" max="7950" width="6.375" style="3" customWidth="1"/>
    <col min="7951" max="7951" width="16.625" style="3" customWidth="1"/>
    <col min="7952" max="7952" width="14.5" style="3" customWidth="1"/>
    <col min="7953" max="7953" width="15.625" style="3" customWidth="1"/>
    <col min="7954" max="8192" width="9" style="3"/>
    <col min="8193" max="8193" width="2.625" style="3" customWidth="1"/>
    <col min="8194" max="8194" width="15" style="3" bestFit="1" customWidth="1"/>
    <col min="8195" max="8195" width="19.625" style="3" bestFit="1" customWidth="1"/>
    <col min="8196" max="8196" width="13.125" style="3" bestFit="1" customWidth="1"/>
    <col min="8197" max="8197" width="53.125" style="3" bestFit="1" customWidth="1"/>
    <col min="8198" max="8198" width="6.25" style="3" customWidth="1"/>
    <col min="8199" max="8200" width="9.875" style="3" bestFit="1" customWidth="1"/>
    <col min="8201" max="8201" width="13.625" style="3" bestFit="1" customWidth="1"/>
    <col min="8202" max="8202" width="34.625" style="3" customWidth="1"/>
    <col min="8203" max="8203" width="23" style="3" customWidth="1"/>
    <col min="8204" max="8204" width="27.125" style="3" customWidth="1"/>
    <col min="8205" max="8205" width="13.75" style="3" customWidth="1"/>
    <col min="8206" max="8206" width="6.375" style="3" customWidth="1"/>
    <col min="8207" max="8207" width="16.625" style="3" customWidth="1"/>
    <col min="8208" max="8208" width="14.5" style="3" customWidth="1"/>
    <col min="8209" max="8209" width="15.625" style="3" customWidth="1"/>
    <col min="8210" max="8448" width="9" style="3"/>
    <col min="8449" max="8449" width="2.625" style="3" customWidth="1"/>
    <col min="8450" max="8450" width="15" style="3" bestFit="1" customWidth="1"/>
    <col min="8451" max="8451" width="19.625" style="3" bestFit="1" customWidth="1"/>
    <col min="8452" max="8452" width="13.125" style="3" bestFit="1" customWidth="1"/>
    <col min="8453" max="8453" width="53.125" style="3" bestFit="1" customWidth="1"/>
    <col min="8454" max="8454" width="6.25" style="3" customWidth="1"/>
    <col min="8455" max="8456" width="9.875" style="3" bestFit="1" customWidth="1"/>
    <col min="8457" max="8457" width="13.625" style="3" bestFit="1" customWidth="1"/>
    <col min="8458" max="8458" width="34.625" style="3" customWidth="1"/>
    <col min="8459" max="8459" width="23" style="3" customWidth="1"/>
    <col min="8460" max="8460" width="27.125" style="3" customWidth="1"/>
    <col min="8461" max="8461" width="13.75" style="3" customWidth="1"/>
    <col min="8462" max="8462" width="6.375" style="3" customWidth="1"/>
    <col min="8463" max="8463" width="16.625" style="3" customWidth="1"/>
    <col min="8464" max="8464" width="14.5" style="3" customWidth="1"/>
    <col min="8465" max="8465" width="15.625" style="3" customWidth="1"/>
    <col min="8466" max="8704" width="9" style="3"/>
    <col min="8705" max="8705" width="2.625" style="3" customWidth="1"/>
    <col min="8706" max="8706" width="15" style="3" bestFit="1" customWidth="1"/>
    <col min="8707" max="8707" width="19.625" style="3" bestFit="1" customWidth="1"/>
    <col min="8708" max="8708" width="13.125" style="3" bestFit="1" customWidth="1"/>
    <col min="8709" max="8709" width="53.125" style="3" bestFit="1" customWidth="1"/>
    <col min="8710" max="8710" width="6.25" style="3" customWidth="1"/>
    <col min="8711" max="8712" width="9.875" style="3" bestFit="1" customWidth="1"/>
    <col min="8713" max="8713" width="13.625" style="3" bestFit="1" customWidth="1"/>
    <col min="8714" max="8714" width="34.625" style="3" customWidth="1"/>
    <col min="8715" max="8715" width="23" style="3" customWidth="1"/>
    <col min="8716" max="8716" width="27.125" style="3" customWidth="1"/>
    <col min="8717" max="8717" width="13.75" style="3" customWidth="1"/>
    <col min="8718" max="8718" width="6.375" style="3" customWidth="1"/>
    <col min="8719" max="8719" width="16.625" style="3" customWidth="1"/>
    <col min="8720" max="8720" width="14.5" style="3" customWidth="1"/>
    <col min="8721" max="8721" width="15.625" style="3" customWidth="1"/>
    <col min="8722" max="8960" width="9" style="3"/>
    <col min="8961" max="8961" width="2.625" style="3" customWidth="1"/>
    <col min="8962" max="8962" width="15" style="3" bestFit="1" customWidth="1"/>
    <col min="8963" max="8963" width="19.625" style="3" bestFit="1" customWidth="1"/>
    <col min="8964" max="8964" width="13.125" style="3" bestFit="1" customWidth="1"/>
    <col min="8965" max="8965" width="53.125" style="3" bestFit="1" customWidth="1"/>
    <col min="8966" max="8966" width="6.25" style="3" customWidth="1"/>
    <col min="8967" max="8968" width="9.875" style="3" bestFit="1" customWidth="1"/>
    <col min="8969" max="8969" width="13.625" style="3" bestFit="1" customWidth="1"/>
    <col min="8970" max="8970" width="34.625" style="3" customWidth="1"/>
    <col min="8971" max="8971" width="23" style="3" customWidth="1"/>
    <col min="8972" max="8972" width="27.125" style="3" customWidth="1"/>
    <col min="8973" max="8973" width="13.75" style="3" customWidth="1"/>
    <col min="8974" max="8974" width="6.375" style="3" customWidth="1"/>
    <col min="8975" max="8975" width="16.625" style="3" customWidth="1"/>
    <col min="8976" max="8976" width="14.5" style="3" customWidth="1"/>
    <col min="8977" max="8977" width="15.625" style="3" customWidth="1"/>
    <col min="8978" max="9216" width="9" style="3"/>
    <col min="9217" max="9217" width="2.625" style="3" customWidth="1"/>
    <col min="9218" max="9218" width="15" style="3" bestFit="1" customWidth="1"/>
    <col min="9219" max="9219" width="19.625" style="3" bestFit="1" customWidth="1"/>
    <col min="9220" max="9220" width="13.125" style="3" bestFit="1" customWidth="1"/>
    <col min="9221" max="9221" width="53.125" style="3" bestFit="1" customWidth="1"/>
    <col min="9222" max="9222" width="6.25" style="3" customWidth="1"/>
    <col min="9223" max="9224" width="9.875" style="3" bestFit="1" customWidth="1"/>
    <col min="9225" max="9225" width="13.625" style="3" bestFit="1" customWidth="1"/>
    <col min="9226" max="9226" width="34.625" style="3" customWidth="1"/>
    <col min="9227" max="9227" width="23" style="3" customWidth="1"/>
    <col min="9228" max="9228" width="27.125" style="3" customWidth="1"/>
    <col min="9229" max="9229" width="13.75" style="3" customWidth="1"/>
    <col min="9230" max="9230" width="6.375" style="3" customWidth="1"/>
    <col min="9231" max="9231" width="16.625" style="3" customWidth="1"/>
    <col min="9232" max="9232" width="14.5" style="3" customWidth="1"/>
    <col min="9233" max="9233" width="15.625" style="3" customWidth="1"/>
    <col min="9234" max="9472" width="9" style="3"/>
    <col min="9473" max="9473" width="2.625" style="3" customWidth="1"/>
    <col min="9474" max="9474" width="15" style="3" bestFit="1" customWidth="1"/>
    <col min="9475" max="9475" width="19.625" style="3" bestFit="1" customWidth="1"/>
    <col min="9476" max="9476" width="13.125" style="3" bestFit="1" customWidth="1"/>
    <col min="9477" max="9477" width="53.125" style="3" bestFit="1" customWidth="1"/>
    <col min="9478" max="9478" width="6.25" style="3" customWidth="1"/>
    <col min="9479" max="9480" width="9.875" style="3" bestFit="1" customWidth="1"/>
    <col min="9481" max="9481" width="13.625" style="3" bestFit="1" customWidth="1"/>
    <col min="9482" max="9482" width="34.625" style="3" customWidth="1"/>
    <col min="9483" max="9483" width="23" style="3" customWidth="1"/>
    <col min="9484" max="9484" width="27.125" style="3" customWidth="1"/>
    <col min="9485" max="9485" width="13.75" style="3" customWidth="1"/>
    <col min="9486" max="9486" width="6.375" style="3" customWidth="1"/>
    <col min="9487" max="9487" width="16.625" style="3" customWidth="1"/>
    <col min="9488" max="9488" width="14.5" style="3" customWidth="1"/>
    <col min="9489" max="9489" width="15.625" style="3" customWidth="1"/>
    <col min="9490" max="9728" width="9" style="3"/>
    <col min="9729" max="9729" width="2.625" style="3" customWidth="1"/>
    <col min="9730" max="9730" width="15" style="3" bestFit="1" customWidth="1"/>
    <col min="9731" max="9731" width="19.625" style="3" bestFit="1" customWidth="1"/>
    <col min="9732" max="9732" width="13.125" style="3" bestFit="1" customWidth="1"/>
    <col min="9733" max="9733" width="53.125" style="3" bestFit="1" customWidth="1"/>
    <col min="9734" max="9734" width="6.25" style="3" customWidth="1"/>
    <col min="9735" max="9736" width="9.875" style="3" bestFit="1" customWidth="1"/>
    <col min="9737" max="9737" width="13.625" style="3" bestFit="1" customWidth="1"/>
    <col min="9738" max="9738" width="34.625" style="3" customWidth="1"/>
    <col min="9739" max="9739" width="23" style="3" customWidth="1"/>
    <col min="9740" max="9740" width="27.125" style="3" customWidth="1"/>
    <col min="9741" max="9741" width="13.75" style="3" customWidth="1"/>
    <col min="9742" max="9742" width="6.375" style="3" customWidth="1"/>
    <col min="9743" max="9743" width="16.625" style="3" customWidth="1"/>
    <col min="9744" max="9744" width="14.5" style="3" customWidth="1"/>
    <col min="9745" max="9745" width="15.625" style="3" customWidth="1"/>
    <col min="9746" max="9984" width="9" style="3"/>
    <col min="9985" max="9985" width="2.625" style="3" customWidth="1"/>
    <col min="9986" max="9986" width="15" style="3" bestFit="1" customWidth="1"/>
    <col min="9987" max="9987" width="19.625" style="3" bestFit="1" customWidth="1"/>
    <col min="9988" max="9988" width="13.125" style="3" bestFit="1" customWidth="1"/>
    <col min="9989" max="9989" width="53.125" style="3" bestFit="1" customWidth="1"/>
    <col min="9990" max="9990" width="6.25" style="3" customWidth="1"/>
    <col min="9991" max="9992" width="9.875" style="3" bestFit="1" customWidth="1"/>
    <col min="9993" max="9993" width="13.625" style="3" bestFit="1" customWidth="1"/>
    <col min="9994" max="9994" width="34.625" style="3" customWidth="1"/>
    <col min="9995" max="9995" width="23" style="3" customWidth="1"/>
    <col min="9996" max="9996" width="27.125" style="3" customWidth="1"/>
    <col min="9997" max="9997" width="13.75" style="3" customWidth="1"/>
    <col min="9998" max="9998" width="6.375" style="3" customWidth="1"/>
    <col min="9999" max="9999" width="16.625" style="3" customWidth="1"/>
    <col min="10000" max="10000" width="14.5" style="3" customWidth="1"/>
    <col min="10001" max="10001" width="15.625" style="3" customWidth="1"/>
    <col min="10002" max="10240" width="9" style="3"/>
    <col min="10241" max="10241" width="2.625" style="3" customWidth="1"/>
    <col min="10242" max="10242" width="15" style="3" bestFit="1" customWidth="1"/>
    <col min="10243" max="10243" width="19.625" style="3" bestFit="1" customWidth="1"/>
    <col min="10244" max="10244" width="13.125" style="3" bestFit="1" customWidth="1"/>
    <col min="10245" max="10245" width="53.125" style="3" bestFit="1" customWidth="1"/>
    <col min="10246" max="10246" width="6.25" style="3" customWidth="1"/>
    <col min="10247" max="10248" width="9.875" style="3" bestFit="1" customWidth="1"/>
    <col min="10249" max="10249" width="13.625" style="3" bestFit="1" customWidth="1"/>
    <col min="10250" max="10250" width="34.625" style="3" customWidth="1"/>
    <col min="10251" max="10251" width="23" style="3" customWidth="1"/>
    <col min="10252" max="10252" width="27.125" style="3" customWidth="1"/>
    <col min="10253" max="10253" width="13.75" style="3" customWidth="1"/>
    <col min="10254" max="10254" width="6.375" style="3" customWidth="1"/>
    <col min="10255" max="10255" width="16.625" style="3" customWidth="1"/>
    <col min="10256" max="10256" width="14.5" style="3" customWidth="1"/>
    <col min="10257" max="10257" width="15.625" style="3" customWidth="1"/>
    <col min="10258" max="10496" width="9" style="3"/>
    <col min="10497" max="10497" width="2.625" style="3" customWidth="1"/>
    <col min="10498" max="10498" width="15" style="3" bestFit="1" customWidth="1"/>
    <col min="10499" max="10499" width="19.625" style="3" bestFit="1" customWidth="1"/>
    <col min="10500" max="10500" width="13.125" style="3" bestFit="1" customWidth="1"/>
    <col min="10501" max="10501" width="53.125" style="3" bestFit="1" customWidth="1"/>
    <col min="10502" max="10502" width="6.25" style="3" customWidth="1"/>
    <col min="10503" max="10504" width="9.875" style="3" bestFit="1" customWidth="1"/>
    <col min="10505" max="10505" width="13.625" style="3" bestFit="1" customWidth="1"/>
    <col min="10506" max="10506" width="34.625" style="3" customWidth="1"/>
    <col min="10507" max="10507" width="23" style="3" customWidth="1"/>
    <col min="10508" max="10508" width="27.125" style="3" customWidth="1"/>
    <col min="10509" max="10509" width="13.75" style="3" customWidth="1"/>
    <col min="10510" max="10510" width="6.375" style="3" customWidth="1"/>
    <col min="10511" max="10511" width="16.625" style="3" customWidth="1"/>
    <col min="10512" max="10512" width="14.5" style="3" customWidth="1"/>
    <col min="10513" max="10513" width="15.625" style="3" customWidth="1"/>
    <col min="10514" max="10752" width="9" style="3"/>
    <col min="10753" max="10753" width="2.625" style="3" customWidth="1"/>
    <col min="10754" max="10754" width="15" style="3" bestFit="1" customWidth="1"/>
    <col min="10755" max="10755" width="19.625" style="3" bestFit="1" customWidth="1"/>
    <col min="10756" max="10756" width="13.125" style="3" bestFit="1" customWidth="1"/>
    <col min="10757" max="10757" width="53.125" style="3" bestFit="1" customWidth="1"/>
    <col min="10758" max="10758" width="6.25" style="3" customWidth="1"/>
    <col min="10759" max="10760" width="9.875" style="3" bestFit="1" customWidth="1"/>
    <col min="10761" max="10761" width="13.625" style="3" bestFit="1" customWidth="1"/>
    <col min="10762" max="10762" width="34.625" style="3" customWidth="1"/>
    <col min="10763" max="10763" width="23" style="3" customWidth="1"/>
    <col min="10764" max="10764" width="27.125" style="3" customWidth="1"/>
    <col min="10765" max="10765" width="13.75" style="3" customWidth="1"/>
    <col min="10766" max="10766" width="6.375" style="3" customWidth="1"/>
    <col min="10767" max="10767" width="16.625" style="3" customWidth="1"/>
    <col min="10768" max="10768" width="14.5" style="3" customWidth="1"/>
    <col min="10769" max="10769" width="15.625" style="3" customWidth="1"/>
    <col min="10770" max="11008" width="9" style="3"/>
    <col min="11009" max="11009" width="2.625" style="3" customWidth="1"/>
    <col min="11010" max="11010" width="15" style="3" bestFit="1" customWidth="1"/>
    <col min="11011" max="11011" width="19.625" style="3" bestFit="1" customWidth="1"/>
    <col min="11012" max="11012" width="13.125" style="3" bestFit="1" customWidth="1"/>
    <col min="11013" max="11013" width="53.125" style="3" bestFit="1" customWidth="1"/>
    <col min="11014" max="11014" width="6.25" style="3" customWidth="1"/>
    <col min="11015" max="11016" width="9.875" style="3" bestFit="1" customWidth="1"/>
    <col min="11017" max="11017" width="13.625" style="3" bestFit="1" customWidth="1"/>
    <col min="11018" max="11018" width="34.625" style="3" customWidth="1"/>
    <col min="11019" max="11019" width="23" style="3" customWidth="1"/>
    <col min="11020" max="11020" width="27.125" style="3" customWidth="1"/>
    <col min="11021" max="11021" width="13.75" style="3" customWidth="1"/>
    <col min="11022" max="11022" width="6.375" style="3" customWidth="1"/>
    <col min="11023" max="11023" width="16.625" style="3" customWidth="1"/>
    <col min="11024" max="11024" width="14.5" style="3" customWidth="1"/>
    <col min="11025" max="11025" width="15.625" style="3" customWidth="1"/>
    <col min="11026" max="11264" width="9" style="3"/>
    <col min="11265" max="11265" width="2.625" style="3" customWidth="1"/>
    <col min="11266" max="11266" width="15" style="3" bestFit="1" customWidth="1"/>
    <col min="11267" max="11267" width="19.625" style="3" bestFit="1" customWidth="1"/>
    <col min="11268" max="11268" width="13.125" style="3" bestFit="1" customWidth="1"/>
    <col min="11269" max="11269" width="53.125" style="3" bestFit="1" customWidth="1"/>
    <col min="11270" max="11270" width="6.25" style="3" customWidth="1"/>
    <col min="11271" max="11272" width="9.875" style="3" bestFit="1" customWidth="1"/>
    <col min="11273" max="11273" width="13.625" style="3" bestFit="1" customWidth="1"/>
    <col min="11274" max="11274" width="34.625" style="3" customWidth="1"/>
    <col min="11275" max="11275" width="23" style="3" customWidth="1"/>
    <col min="11276" max="11276" width="27.125" style="3" customWidth="1"/>
    <col min="11277" max="11277" width="13.75" style="3" customWidth="1"/>
    <col min="11278" max="11278" width="6.375" style="3" customWidth="1"/>
    <col min="11279" max="11279" width="16.625" style="3" customWidth="1"/>
    <col min="11280" max="11280" width="14.5" style="3" customWidth="1"/>
    <col min="11281" max="11281" width="15.625" style="3" customWidth="1"/>
    <col min="11282" max="11520" width="9" style="3"/>
    <col min="11521" max="11521" width="2.625" style="3" customWidth="1"/>
    <col min="11522" max="11522" width="15" style="3" bestFit="1" customWidth="1"/>
    <col min="11523" max="11523" width="19.625" style="3" bestFit="1" customWidth="1"/>
    <col min="11524" max="11524" width="13.125" style="3" bestFit="1" customWidth="1"/>
    <col min="11525" max="11525" width="53.125" style="3" bestFit="1" customWidth="1"/>
    <col min="11526" max="11526" width="6.25" style="3" customWidth="1"/>
    <col min="11527" max="11528" width="9.875" style="3" bestFit="1" customWidth="1"/>
    <col min="11529" max="11529" width="13.625" style="3" bestFit="1" customWidth="1"/>
    <col min="11530" max="11530" width="34.625" style="3" customWidth="1"/>
    <col min="11531" max="11531" width="23" style="3" customWidth="1"/>
    <col min="11532" max="11532" width="27.125" style="3" customWidth="1"/>
    <col min="11533" max="11533" width="13.75" style="3" customWidth="1"/>
    <col min="11534" max="11534" width="6.375" style="3" customWidth="1"/>
    <col min="11535" max="11535" width="16.625" style="3" customWidth="1"/>
    <col min="11536" max="11536" width="14.5" style="3" customWidth="1"/>
    <col min="11537" max="11537" width="15.625" style="3" customWidth="1"/>
    <col min="11538" max="11776" width="9" style="3"/>
    <col min="11777" max="11777" width="2.625" style="3" customWidth="1"/>
    <col min="11778" max="11778" width="15" style="3" bestFit="1" customWidth="1"/>
    <col min="11779" max="11779" width="19.625" style="3" bestFit="1" customWidth="1"/>
    <col min="11780" max="11780" width="13.125" style="3" bestFit="1" customWidth="1"/>
    <col min="11781" max="11781" width="53.125" style="3" bestFit="1" customWidth="1"/>
    <col min="11782" max="11782" width="6.25" style="3" customWidth="1"/>
    <col min="11783" max="11784" width="9.875" style="3" bestFit="1" customWidth="1"/>
    <col min="11785" max="11785" width="13.625" style="3" bestFit="1" customWidth="1"/>
    <col min="11786" max="11786" width="34.625" style="3" customWidth="1"/>
    <col min="11787" max="11787" width="23" style="3" customWidth="1"/>
    <col min="11788" max="11788" width="27.125" style="3" customWidth="1"/>
    <col min="11789" max="11789" width="13.75" style="3" customWidth="1"/>
    <col min="11790" max="11790" width="6.375" style="3" customWidth="1"/>
    <col min="11791" max="11791" width="16.625" style="3" customWidth="1"/>
    <col min="11792" max="11792" width="14.5" style="3" customWidth="1"/>
    <col min="11793" max="11793" width="15.625" style="3" customWidth="1"/>
    <col min="11794" max="12032" width="9" style="3"/>
    <col min="12033" max="12033" width="2.625" style="3" customWidth="1"/>
    <col min="12034" max="12034" width="15" style="3" bestFit="1" customWidth="1"/>
    <col min="12035" max="12035" width="19.625" style="3" bestFit="1" customWidth="1"/>
    <col min="12036" max="12036" width="13.125" style="3" bestFit="1" customWidth="1"/>
    <col min="12037" max="12037" width="53.125" style="3" bestFit="1" customWidth="1"/>
    <col min="12038" max="12038" width="6.25" style="3" customWidth="1"/>
    <col min="12039" max="12040" width="9.875" style="3" bestFit="1" customWidth="1"/>
    <col min="12041" max="12041" width="13.625" style="3" bestFit="1" customWidth="1"/>
    <col min="12042" max="12042" width="34.625" style="3" customWidth="1"/>
    <col min="12043" max="12043" width="23" style="3" customWidth="1"/>
    <col min="12044" max="12044" width="27.125" style="3" customWidth="1"/>
    <col min="12045" max="12045" width="13.75" style="3" customWidth="1"/>
    <col min="12046" max="12046" width="6.375" style="3" customWidth="1"/>
    <col min="12047" max="12047" width="16.625" style="3" customWidth="1"/>
    <col min="12048" max="12048" width="14.5" style="3" customWidth="1"/>
    <col min="12049" max="12049" width="15.625" style="3" customWidth="1"/>
    <col min="12050" max="12288" width="9" style="3"/>
    <col min="12289" max="12289" width="2.625" style="3" customWidth="1"/>
    <col min="12290" max="12290" width="15" style="3" bestFit="1" customWidth="1"/>
    <col min="12291" max="12291" width="19.625" style="3" bestFit="1" customWidth="1"/>
    <col min="12292" max="12292" width="13.125" style="3" bestFit="1" customWidth="1"/>
    <col min="12293" max="12293" width="53.125" style="3" bestFit="1" customWidth="1"/>
    <col min="12294" max="12294" width="6.25" style="3" customWidth="1"/>
    <col min="12295" max="12296" width="9.875" style="3" bestFit="1" customWidth="1"/>
    <col min="12297" max="12297" width="13.625" style="3" bestFit="1" customWidth="1"/>
    <col min="12298" max="12298" width="34.625" style="3" customWidth="1"/>
    <col min="12299" max="12299" width="23" style="3" customWidth="1"/>
    <col min="12300" max="12300" width="27.125" style="3" customWidth="1"/>
    <col min="12301" max="12301" width="13.75" style="3" customWidth="1"/>
    <col min="12302" max="12302" width="6.375" style="3" customWidth="1"/>
    <col min="12303" max="12303" width="16.625" style="3" customWidth="1"/>
    <col min="12304" max="12304" width="14.5" style="3" customWidth="1"/>
    <col min="12305" max="12305" width="15.625" style="3" customWidth="1"/>
    <col min="12306" max="12544" width="9" style="3"/>
    <col min="12545" max="12545" width="2.625" style="3" customWidth="1"/>
    <col min="12546" max="12546" width="15" style="3" bestFit="1" customWidth="1"/>
    <col min="12547" max="12547" width="19.625" style="3" bestFit="1" customWidth="1"/>
    <col min="12548" max="12548" width="13.125" style="3" bestFit="1" customWidth="1"/>
    <col min="12549" max="12549" width="53.125" style="3" bestFit="1" customWidth="1"/>
    <col min="12550" max="12550" width="6.25" style="3" customWidth="1"/>
    <col min="12551" max="12552" width="9.875" style="3" bestFit="1" customWidth="1"/>
    <col min="12553" max="12553" width="13.625" style="3" bestFit="1" customWidth="1"/>
    <col min="12554" max="12554" width="34.625" style="3" customWidth="1"/>
    <col min="12555" max="12555" width="23" style="3" customWidth="1"/>
    <col min="12556" max="12556" width="27.125" style="3" customWidth="1"/>
    <col min="12557" max="12557" width="13.75" style="3" customWidth="1"/>
    <col min="12558" max="12558" width="6.375" style="3" customWidth="1"/>
    <col min="12559" max="12559" width="16.625" style="3" customWidth="1"/>
    <col min="12560" max="12560" width="14.5" style="3" customWidth="1"/>
    <col min="12561" max="12561" width="15.625" style="3" customWidth="1"/>
    <col min="12562" max="12800" width="9" style="3"/>
    <col min="12801" max="12801" width="2.625" style="3" customWidth="1"/>
    <col min="12802" max="12802" width="15" style="3" bestFit="1" customWidth="1"/>
    <col min="12803" max="12803" width="19.625" style="3" bestFit="1" customWidth="1"/>
    <col min="12804" max="12804" width="13.125" style="3" bestFit="1" customWidth="1"/>
    <col min="12805" max="12805" width="53.125" style="3" bestFit="1" customWidth="1"/>
    <col min="12806" max="12806" width="6.25" style="3" customWidth="1"/>
    <col min="12807" max="12808" width="9.875" style="3" bestFit="1" customWidth="1"/>
    <col min="12809" max="12809" width="13.625" style="3" bestFit="1" customWidth="1"/>
    <col min="12810" max="12810" width="34.625" style="3" customWidth="1"/>
    <col min="12811" max="12811" width="23" style="3" customWidth="1"/>
    <col min="12812" max="12812" width="27.125" style="3" customWidth="1"/>
    <col min="12813" max="12813" width="13.75" style="3" customWidth="1"/>
    <col min="12814" max="12814" width="6.375" style="3" customWidth="1"/>
    <col min="12815" max="12815" width="16.625" style="3" customWidth="1"/>
    <col min="12816" max="12816" width="14.5" style="3" customWidth="1"/>
    <col min="12817" max="12817" width="15.625" style="3" customWidth="1"/>
    <col min="12818" max="13056" width="9" style="3"/>
    <col min="13057" max="13057" width="2.625" style="3" customWidth="1"/>
    <col min="13058" max="13058" width="15" style="3" bestFit="1" customWidth="1"/>
    <col min="13059" max="13059" width="19.625" style="3" bestFit="1" customWidth="1"/>
    <col min="13060" max="13060" width="13.125" style="3" bestFit="1" customWidth="1"/>
    <col min="13061" max="13061" width="53.125" style="3" bestFit="1" customWidth="1"/>
    <col min="13062" max="13062" width="6.25" style="3" customWidth="1"/>
    <col min="13063" max="13064" width="9.875" style="3" bestFit="1" customWidth="1"/>
    <col min="13065" max="13065" width="13.625" style="3" bestFit="1" customWidth="1"/>
    <col min="13066" max="13066" width="34.625" style="3" customWidth="1"/>
    <col min="13067" max="13067" width="23" style="3" customWidth="1"/>
    <col min="13068" max="13068" width="27.125" style="3" customWidth="1"/>
    <col min="13069" max="13069" width="13.75" style="3" customWidth="1"/>
    <col min="13070" max="13070" width="6.375" style="3" customWidth="1"/>
    <col min="13071" max="13071" width="16.625" style="3" customWidth="1"/>
    <col min="13072" max="13072" width="14.5" style="3" customWidth="1"/>
    <col min="13073" max="13073" width="15.625" style="3" customWidth="1"/>
    <col min="13074" max="13312" width="9" style="3"/>
    <col min="13313" max="13313" width="2.625" style="3" customWidth="1"/>
    <col min="13314" max="13314" width="15" style="3" bestFit="1" customWidth="1"/>
    <col min="13315" max="13315" width="19.625" style="3" bestFit="1" customWidth="1"/>
    <col min="13316" max="13316" width="13.125" style="3" bestFit="1" customWidth="1"/>
    <col min="13317" max="13317" width="53.125" style="3" bestFit="1" customWidth="1"/>
    <col min="13318" max="13318" width="6.25" style="3" customWidth="1"/>
    <col min="13319" max="13320" width="9.875" style="3" bestFit="1" customWidth="1"/>
    <col min="13321" max="13321" width="13.625" style="3" bestFit="1" customWidth="1"/>
    <col min="13322" max="13322" width="34.625" style="3" customWidth="1"/>
    <col min="13323" max="13323" width="23" style="3" customWidth="1"/>
    <col min="13324" max="13324" width="27.125" style="3" customWidth="1"/>
    <col min="13325" max="13325" width="13.75" style="3" customWidth="1"/>
    <col min="13326" max="13326" width="6.375" style="3" customWidth="1"/>
    <col min="13327" max="13327" width="16.625" style="3" customWidth="1"/>
    <col min="13328" max="13328" width="14.5" style="3" customWidth="1"/>
    <col min="13329" max="13329" width="15.625" style="3" customWidth="1"/>
    <col min="13330" max="13568" width="9" style="3"/>
    <col min="13569" max="13569" width="2.625" style="3" customWidth="1"/>
    <col min="13570" max="13570" width="15" style="3" bestFit="1" customWidth="1"/>
    <col min="13571" max="13571" width="19.625" style="3" bestFit="1" customWidth="1"/>
    <col min="13572" max="13572" width="13.125" style="3" bestFit="1" customWidth="1"/>
    <col min="13573" max="13573" width="53.125" style="3" bestFit="1" customWidth="1"/>
    <col min="13574" max="13574" width="6.25" style="3" customWidth="1"/>
    <col min="13575" max="13576" width="9.875" style="3" bestFit="1" customWidth="1"/>
    <col min="13577" max="13577" width="13.625" style="3" bestFit="1" customWidth="1"/>
    <col min="13578" max="13578" width="34.625" style="3" customWidth="1"/>
    <col min="13579" max="13579" width="23" style="3" customWidth="1"/>
    <col min="13580" max="13580" width="27.125" style="3" customWidth="1"/>
    <col min="13581" max="13581" width="13.75" style="3" customWidth="1"/>
    <col min="13582" max="13582" width="6.375" style="3" customWidth="1"/>
    <col min="13583" max="13583" width="16.625" style="3" customWidth="1"/>
    <col min="13584" max="13584" width="14.5" style="3" customWidth="1"/>
    <col min="13585" max="13585" width="15.625" style="3" customWidth="1"/>
    <col min="13586" max="13824" width="9" style="3"/>
    <col min="13825" max="13825" width="2.625" style="3" customWidth="1"/>
    <col min="13826" max="13826" width="15" style="3" bestFit="1" customWidth="1"/>
    <col min="13827" max="13827" width="19.625" style="3" bestFit="1" customWidth="1"/>
    <col min="13828" max="13828" width="13.125" style="3" bestFit="1" customWidth="1"/>
    <col min="13829" max="13829" width="53.125" style="3" bestFit="1" customWidth="1"/>
    <col min="13830" max="13830" width="6.25" style="3" customWidth="1"/>
    <col min="13831" max="13832" width="9.875" style="3" bestFit="1" customWidth="1"/>
    <col min="13833" max="13833" width="13.625" style="3" bestFit="1" customWidth="1"/>
    <col min="13834" max="13834" width="34.625" style="3" customWidth="1"/>
    <col min="13835" max="13835" width="23" style="3" customWidth="1"/>
    <col min="13836" max="13836" width="27.125" style="3" customWidth="1"/>
    <col min="13837" max="13837" width="13.75" style="3" customWidth="1"/>
    <col min="13838" max="13838" width="6.375" style="3" customWidth="1"/>
    <col min="13839" max="13839" width="16.625" style="3" customWidth="1"/>
    <col min="13840" max="13840" width="14.5" style="3" customWidth="1"/>
    <col min="13841" max="13841" width="15.625" style="3" customWidth="1"/>
    <col min="13842" max="14080" width="9" style="3"/>
    <col min="14081" max="14081" width="2.625" style="3" customWidth="1"/>
    <col min="14082" max="14082" width="15" style="3" bestFit="1" customWidth="1"/>
    <col min="14083" max="14083" width="19.625" style="3" bestFit="1" customWidth="1"/>
    <col min="14084" max="14084" width="13.125" style="3" bestFit="1" customWidth="1"/>
    <col min="14085" max="14085" width="53.125" style="3" bestFit="1" customWidth="1"/>
    <col min="14086" max="14086" width="6.25" style="3" customWidth="1"/>
    <col min="14087" max="14088" width="9.875" style="3" bestFit="1" customWidth="1"/>
    <col min="14089" max="14089" width="13.625" style="3" bestFit="1" customWidth="1"/>
    <col min="14090" max="14090" width="34.625" style="3" customWidth="1"/>
    <col min="14091" max="14091" width="23" style="3" customWidth="1"/>
    <col min="14092" max="14092" width="27.125" style="3" customWidth="1"/>
    <col min="14093" max="14093" width="13.75" style="3" customWidth="1"/>
    <col min="14094" max="14094" width="6.375" style="3" customWidth="1"/>
    <col min="14095" max="14095" width="16.625" style="3" customWidth="1"/>
    <col min="14096" max="14096" width="14.5" style="3" customWidth="1"/>
    <col min="14097" max="14097" width="15.625" style="3" customWidth="1"/>
    <col min="14098" max="14336" width="9" style="3"/>
    <col min="14337" max="14337" width="2.625" style="3" customWidth="1"/>
    <col min="14338" max="14338" width="15" style="3" bestFit="1" customWidth="1"/>
    <col min="14339" max="14339" width="19.625" style="3" bestFit="1" customWidth="1"/>
    <col min="14340" max="14340" width="13.125" style="3" bestFit="1" customWidth="1"/>
    <col min="14341" max="14341" width="53.125" style="3" bestFit="1" customWidth="1"/>
    <col min="14342" max="14342" width="6.25" style="3" customWidth="1"/>
    <col min="14343" max="14344" width="9.875" style="3" bestFit="1" customWidth="1"/>
    <col min="14345" max="14345" width="13.625" style="3" bestFit="1" customWidth="1"/>
    <col min="14346" max="14346" width="34.625" style="3" customWidth="1"/>
    <col min="14347" max="14347" width="23" style="3" customWidth="1"/>
    <col min="14348" max="14348" width="27.125" style="3" customWidth="1"/>
    <col min="14349" max="14349" width="13.75" style="3" customWidth="1"/>
    <col min="14350" max="14350" width="6.375" style="3" customWidth="1"/>
    <col min="14351" max="14351" width="16.625" style="3" customWidth="1"/>
    <col min="14352" max="14352" width="14.5" style="3" customWidth="1"/>
    <col min="14353" max="14353" width="15.625" style="3" customWidth="1"/>
    <col min="14354" max="14592" width="9" style="3"/>
    <col min="14593" max="14593" width="2.625" style="3" customWidth="1"/>
    <col min="14594" max="14594" width="15" style="3" bestFit="1" customWidth="1"/>
    <col min="14595" max="14595" width="19.625" style="3" bestFit="1" customWidth="1"/>
    <col min="14596" max="14596" width="13.125" style="3" bestFit="1" customWidth="1"/>
    <col min="14597" max="14597" width="53.125" style="3" bestFit="1" customWidth="1"/>
    <col min="14598" max="14598" width="6.25" style="3" customWidth="1"/>
    <col min="14599" max="14600" width="9.875" style="3" bestFit="1" customWidth="1"/>
    <col min="14601" max="14601" width="13.625" style="3" bestFit="1" customWidth="1"/>
    <col min="14602" max="14602" width="34.625" style="3" customWidth="1"/>
    <col min="14603" max="14603" width="23" style="3" customWidth="1"/>
    <col min="14604" max="14604" width="27.125" style="3" customWidth="1"/>
    <col min="14605" max="14605" width="13.75" style="3" customWidth="1"/>
    <col min="14606" max="14606" width="6.375" style="3" customWidth="1"/>
    <col min="14607" max="14607" width="16.625" style="3" customWidth="1"/>
    <col min="14608" max="14608" width="14.5" style="3" customWidth="1"/>
    <col min="14609" max="14609" width="15.625" style="3" customWidth="1"/>
    <col min="14610" max="14848" width="9" style="3"/>
    <col min="14849" max="14849" width="2.625" style="3" customWidth="1"/>
    <col min="14850" max="14850" width="15" style="3" bestFit="1" customWidth="1"/>
    <col min="14851" max="14851" width="19.625" style="3" bestFit="1" customWidth="1"/>
    <col min="14852" max="14852" width="13.125" style="3" bestFit="1" customWidth="1"/>
    <col min="14853" max="14853" width="53.125" style="3" bestFit="1" customWidth="1"/>
    <col min="14854" max="14854" width="6.25" style="3" customWidth="1"/>
    <col min="14855" max="14856" width="9.875" style="3" bestFit="1" customWidth="1"/>
    <col min="14857" max="14857" width="13.625" style="3" bestFit="1" customWidth="1"/>
    <col min="14858" max="14858" width="34.625" style="3" customWidth="1"/>
    <col min="14859" max="14859" width="23" style="3" customWidth="1"/>
    <col min="14860" max="14860" width="27.125" style="3" customWidth="1"/>
    <col min="14861" max="14861" width="13.75" style="3" customWidth="1"/>
    <col min="14862" max="14862" width="6.375" style="3" customWidth="1"/>
    <col min="14863" max="14863" width="16.625" style="3" customWidth="1"/>
    <col min="14864" max="14864" width="14.5" style="3" customWidth="1"/>
    <col min="14865" max="14865" width="15.625" style="3" customWidth="1"/>
    <col min="14866" max="15104" width="9" style="3"/>
    <col min="15105" max="15105" width="2.625" style="3" customWidth="1"/>
    <col min="15106" max="15106" width="15" style="3" bestFit="1" customWidth="1"/>
    <col min="15107" max="15107" width="19.625" style="3" bestFit="1" customWidth="1"/>
    <col min="15108" max="15108" width="13.125" style="3" bestFit="1" customWidth="1"/>
    <col min="15109" max="15109" width="53.125" style="3" bestFit="1" customWidth="1"/>
    <col min="15110" max="15110" width="6.25" style="3" customWidth="1"/>
    <col min="15111" max="15112" width="9.875" style="3" bestFit="1" customWidth="1"/>
    <col min="15113" max="15113" width="13.625" style="3" bestFit="1" customWidth="1"/>
    <col min="15114" max="15114" width="34.625" style="3" customWidth="1"/>
    <col min="15115" max="15115" width="23" style="3" customWidth="1"/>
    <col min="15116" max="15116" width="27.125" style="3" customWidth="1"/>
    <col min="15117" max="15117" width="13.75" style="3" customWidth="1"/>
    <col min="15118" max="15118" width="6.375" style="3" customWidth="1"/>
    <col min="15119" max="15119" width="16.625" style="3" customWidth="1"/>
    <col min="15120" max="15120" width="14.5" style="3" customWidth="1"/>
    <col min="15121" max="15121" width="15.625" style="3" customWidth="1"/>
    <col min="15122" max="15360" width="9" style="3"/>
    <col min="15361" max="15361" width="2.625" style="3" customWidth="1"/>
    <col min="15362" max="15362" width="15" style="3" bestFit="1" customWidth="1"/>
    <col min="15363" max="15363" width="19.625" style="3" bestFit="1" customWidth="1"/>
    <col min="15364" max="15364" width="13.125" style="3" bestFit="1" customWidth="1"/>
    <col min="15365" max="15365" width="53.125" style="3" bestFit="1" customWidth="1"/>
    <col min="15366" max="15366" width="6.25" style="3" customWidth="1"/>
    <col min="15367" max="15368" width="9.875" style="3" bestFit="1" customWidth="1"/>
    <col min="15369" max="15369" width="13.625" style="3" bestFit="1" customWidth="1"/>
    <col min="15370" max="15370" width="34.625" style="3" customWidth="1"/>
    <col min="15371" max="15371" width="23" style="3" customWidth="1"/>
    <col min="15372" max="15372" width="27.125" style="3" customWidth="1"/>
    <col min="15373" max="15373" width="13.75" style="3" customWidth="1"/>
    <col min="15374" max="15374" width="6.375" style="3" customWidth="1"/>
    <col min="15375" max="15375" width="16.625" style="3" customWidth="1"/>
    <col min="15376" max="15376" width="14.5" style="3" customWidth="1"/>
    <col min="15377" max="15377" width="15.625" style="3" customWidth="1"/>
    <col min="15378" max="15616" width="9" style="3"/>
    <col min="15617" max="15617" width="2.625" style="3" customWidth="1"/>
    <col min="15618" max="15618" width="15" style="3" bestFit="1" customWidth="1"/>
    <col min="15619" max="15619" width="19.625" style="3" bestFit="1" customWidth="1"/>
    <col min="15620" max="15620" width="13.125" style="3" bestFit="1" customWidth="1"/>
    <col min="15621" max="15621" width="53.125" style="3" bestFit="1" customWidth="1"/>
    <col min="15622" max="15622" width="6.25" style="3" customWidth="1"/>
    <col min="15623" max="15624" width="9.875" style="3" bestFit="1" customWidth="1"/>
    <col min="15625" max="15625" width="13.625" style="3" bestFit="1" customWidth="1"/>
    <col min="15626" max="15626" width="34.625" style="3" customWidth="1"/>
    <col min="15627" max="15627" width="23" style="3" customWidth="1"/>
    <col min="15628" max="15628" width="27.125" style="3" customWidth="1"/>
    <col min="15629" max="15629" width="13.75" style="3" customWidth="1"/>
    <col min="15630" max="15630" width="6.375" style="3" customWidth="1"/>
    <col min="15631" max="15631" width="16.625" style="3" customWidth="1"/>
    <col min="15632" max="15632" width="14.5" style="3" customWidth="1"/>
    <col min="15633" max="15633" width="15.625" style="3" customWidth="1"/>
    <col min="15634" max="15872" width="9" style="3"/>
    <col min="15873" max="15873" width="2.625" style="3" customWidth="1"/>
    <col min="15874" max="15874" width="15" style="3" bestFit="1" customWidth="1"/>
    <col min="15875" max="15875" width="19.625" style="3" bestFit="1" customWidth="1"/>
    <col min="15876" max="15876" width="13.125" style="3" bestFit="1" customWidth="1"/>
    <col min="15877" max="15877" width="53.125" style="3" bestFit="1" customWidth="1"/>
    <col min="15878" max="15878" width="6.25" style="3" customWidth="1"/>
    <col min="15879" max="15880" width="9.875" style="3" bestFit="1" customWidth="1"/>
    <col min="15881" max="15881" width="13.625" style="3" bestFit="1" customWidth="1"/>
    <col min="15882" max="15882" width="34.625" style="3" customWidth="1"/>
    <col min="15883" max="15883" width="23" style="3" customWidth="1"/>
    <col min="15884" max="15884" width="27.125" style="3" customWidth="1"/>
    <col min="15885" max="15885" width="13.75" style="3" customWidth="1"/>
    <col min="15886" max="15886" width="6.375" style="3" customWidth="1"/>
    <col min="15887" max="15887" width="16.625" style="3" customWidth="1"/>
    <col min="15888" max="15888" width="14.5" style="3" customWidth="1"/>
    <col min="15889" max="15889" width="15.625" style="3" customWidth="1"/>
    <col min="15890" max="16128" width="9" style="3"/>
    <col min="16129" max="16129" width="2.625" style="3" customWidth="1"/>
    <col min="16130" max="16130" width="15" style="3" bestFit="1" customWidth="1"/>
    <col min="16131" max="16131" width="19.625" style="3" bestFit="1" customWidth="1"/>
    <col min="16132" max="16132" width="13.125" style="3" bestFit="1" customWidth="1"/>
    <col min="16133" max="16133" width="53.125" style="3" bestFit="1" customWidth="1"/>
    <col min="16134" max="16134" width="6.25" style="3" customWidth="1"/>
    <col min="16135" max="16136" width="9.875" style="3" bestFit="1" customWidth="1"/>
    <col min="16137" max="16137" width="13.625" style="3" bestFit="1" customWidth="1"/>
    <col min="16138" max="16138" width="34.625" style="3" customWidth="1"/>
    <col min="16139" max="16139" width="23" style="3" customWidth="1"/>
    <col min="16140" max="16140" width="27.125" style="3" customWidth="1"/>
    <col min="16141" max="16141" width="13.75" style="3" customWidth="1"/>
    <col min="16142" max="16142" width="6.375" style="3" customWidth="1"/>
    <col min="16143" max="16143" width="16.625" style="3" customWidth="1"/>
    <col min="16144" max="16144" width="14.5" style="3" customWidth="1"/>
    <col min="16145" max="16145" width="15.625" style="3" customWidth="1"/>
    <col min="16146" max="16384" width="9" style="3"/>
  </cols>
  <sheetData>
    <row r="2" spans="2:18" ht="20.100000000000001" customHeight="1">
      <c r="B2" s="1" t="s">
        <v>0</v>
      </c>
      <c r="C2" s="1"/>
      <c r="D2" s="1"/>
      <c r="E2" s="312" t="s">
        <v>713</v>
      </c>
      <c r="G2" s="4" t="s">
        <v>2</v>
      </c>
      <c r="H2" s="5"/>
      <c r="I2" s="6"/>
      <c r="J2" s="125">
        <f>SUM(H:H)</f>
        <v>3008182</v>
      </c>
    </row>
    <row r="3" spans="2:18" ht="20.100000000000001" customHeight="1">
      <c r="B3" s="1" t="s">
        <v>3</v>
      </c>
      <c r="C3" s="1"/>
      <c r="D3" s="1"/>
      <c r="E3" s="313" t="s">
        <v>714</v>
      </c>
    </row>
    <row r="4" spans="2:18" ht="20.100000000000001" customHeight="1">
      <c r="B4" s="1" t="s">
        <v>5</v>
      </c>
      <c r="C4" s="1"/>
      <c r="D4" s="1"/>
      <c r="E4" s="313">
        <v>193720</v>
      </c>
      <c r="J4" s="127"/>
      <c r="K4" s="314"/>
    </row>
    <row r="5" spans="2:18" ht="20.100000000000001" customHeight="1">
      <c r="B5" s="1" t="s">
        <v>6</v>
      </c>
      <c r="C5" s="1"/>
      <c r="D5" s="1"/>
      <c r="E5" s="315">
        <v>44680</v>
      </c>
      <c r="J5" s="127"/>
      <c r="K5" s="314"/>
    </row>
    <row r="6" spans="2:18" ht="20.100000000000001" customHeight="1">
      <c r="B6" s="1" t="s">
        <v>8</v>
      </c>
      <c r="C6" s="1"/>
      <c r="D6" s="1"/>
      <c r="E6" s="315">
        <v>44742</v>
      </c>
      <c r="J6" s="127"/>
      <c r="K6" s="314"/>
    </row>
    <row r="7" spans="2:18" ht="19.5" customHeight="1">
      <c r="B7" s="129"/>
      <c r="C7" s="129"/>
      <c r="D7" s="129"/>
      <c r="E7" s="316"/>
      <c r="J7" s="127"/>
      <c r="K7" s="314"/>
      <c r="L7" s="131"/>
    </row>
    <row r="8" spans="2:18" ht="19.5" customHeight="1"/>
    <row r="9" spans="2:18" s="9" customFormat="1" ht="19.5" customHeight="1">
      <c r="B9" s="16"/>
      <c r="C9" s="16" t="s">
        <v>10</v>
      </c>
      <c r="D9" s="16" t="s">
        <v>11</v>
      </c>
      <c r="E9" s="17" t="s">
        <v>12</v>
      </c>
      <c r="F9" s="17" t="s">
        <v>13</v>
      </c>
      <c r="G9" s="383" t="s">
        <v>14</v>
      </c>
      <c r="H9" s="383" t="s">
        <v>15</v>
      </c>
      <c r="I9" s="17" t="s">
        <v>16</v>
      </c>
      <c r="J9" s="17" t="s">
        <v>17</v>
      </c>
      <c r="K9" s="17" t="s">
        <v>18</v>
      </c>
      <c r="L9" s="17" t="s">
        <v>19</v>
      </c>
      <c r="M9" s="19" t="s">
        <v>20</v>
      </c>
      <c r="N9" s="16" t="s">
        <v>21</v>
      </c>
      <c r="O9" s="17" t="s">
        <v>22</v>
      </c>
      <c r="P9" s="19" t="s">
        <v>23</v>
      </c>
      <c r="Q9" s="21" t="s">
        <v>24</v>
      </c>
    </row>
    <row r="10" spans="2:18" s="75" customFormat="1" ht="15" customHeight="1">
      <c r="B10" s="73">
        <v>3</v>
      </c>
      <c r="C10" s="73" t="s">
        <v>715</v>
      </c>
      <c r="D10" s="73" t="s">
        <v>716</v>
      </c>
      <c r="E10" s="91" t="s">
        <v>717</v>
      </c>
      <c r="F10" s="133">
        <v>1</v>
      </c>
      <c r="G10" s="317">
        <v>312600</v>
      </c>
      <c r="H10" s="278">
        <f t="shared" ref="H10:H63" si="0">F10*G10</f>
        <v>312600</v>
      </c>
      <c r="I10" s="90"/>
      <c r="J10" s="91" t="s">
        <v>718</v>
      </c>
      <c r="K10" s="64" t="s">
        <v>3383</v>
      </c>
      <c r="L10" s="93"/>
      <c r="M10" s="20">
        <v>44585</v>
      </c>
      <c r="N10" s="73"/>
      <c r="O10" s="57"/>
      <c r="P10" s="57"/>
      <c r="Q10" s="74">
        <v>44655</v>
      </c>
      <c r="R10" s="3" t="s">
        <v>3384</v>
      </c>
    </row>
    <row r="11" spans="2:18" s="75" customFormat="1" ht="15" customHeight="1">
      <c r="B11" s="73"/>
      <c r="C11" s="73" t="s">
        <v>715</v>
      </c>
      <c r="D11" s="73" t="s">
        <v>716</v>
      </c>
      <c r="E11" s="91" t="s">
        <v>3385</v>
      </c>
      <c r="F11" s="133">
        <v>1</v>
      </c>
      <c r="G11" s="317"/>
      <c r="H11" s="278"/>
      <c r="I11" s="90"/>
      <c r="J11" s="91"/>
      <c r="K11" s="64"/>
      <c r="L11" s="93"/>
      <c r="M11" s="20"/>
      <c r="N11" s="73"/>
      <c r="O11" s="57"/>
      <c r="P11" s="57">
        <v>44713</v>
      </c>
      <c r="Q11" s="74">
        <v>44713</v>
      </c>
    </row>
    <row r="12" spans="2:18" ht="15" customHeight="1">
      <c r="B12" s="17">
        <v>4</v>
      </c>
      <c r="C12" s="16" t="s">
        <v>720</v>
      </c>
      <c r="D12" s="16" t="s">
        <v>721</v>
      </c>
      <c r="E12" s="54" t="s">
        <v>722</v>
      </c>
      <c r="F12" s="295">
        <v>1</v>
      </c>
      <c r="G12" s="278">
        <v>41180</v>
      </c>
      <c r="H12" s="278">
        <f t="shared" si="0"/>
        <v>41180</v>
      </c>
      <c r="I12" s="295"/>
      <c r="J12" s="54" t="s">
        <v>723</v>
      </c>
      <c r="K12" s="64" t="s">
        <v>3383</v>
      </c>
      <c r="L12" s="17"/>
      <c r="M12" s="20">
        <v>44585</v>
      </c>
      <c r="N12" s="54"/>
      <c r="O12" s="17"/>
      <c r="P12" s="19">
        <v>44656</v>
      </c>
      <c r="Q12" s="21">
        <v>44652</v>
      </c>
      <c r="R12" s="3" t="s">
        <v>3386</v>
      </c>
    </row>
    <row r="13" spans="2:18" ht="15" customHeight="1">
      <c r="B13" s="17">
        <v>4</v>
      </c>
      <c r="C13" s="16" t="s">
        <v>720</v>
      </c>
      <c r="D13" s="16" t="s">
        <v>721</v>
      </c>
      <c r="E13" s="54" t="s">
        <v>724</v>
      </c>
      <c r="F13" s="295">
        <v>1</v>
      </c>
      <c r="G13" s="278">
        <v>3530</v>
      </c>
      <c r="H13" s="278">
        <f t="shared" si="0"/>
        <v>3530</v>
      </c>
      <c r="I13" s="295"/>
      <c r="J13" s="54" t="s">
        <v>725</v>
      </c>
      <c r="K13" s="64" t="s">
        <v>3383</v>
      </c>
      <c r="L13" s="17"/>
      <c r="M13" s="20">
        <v>44585</v>
      </c>
      <c r="N13" s="54"/>
      <c r="O13" s="17"/>
      <c r="P13" s="19">
        <v>44656</v>
      </c>
      <c r="Q13" s="21">
        <v>44652</v>
      </c>
      <c r="R13" s="3" t="s">
        <v>3386</v>
      </c>
    </row>
    <row r="14" spans="2:18" ht="15" customHeight="1">
      <c r="B14" s="17">
        <v>7</v>
      </c>
      <c r="C14" s="73" t="s">
        <v>96</v>
      </c>
      <c r="D14" s="93" t="s">
        <v>80</v>
      </c>
      <c r="E14" s="88" t="s">
        <v>726</v>
      </c>
      <c r="F14" s="133">
        <v>1</v>
      </c>
      <c r="G14" s="317">
        <v>8430</v>
      </c>
      <c r="H14" s="278">
        <f t="shared" si="0"/>
        <v>8430</v>
      </c>
      <c r="I14" s="295"/>
      <c r="J14" s="54" t="s">
        <v>727</v>
      </c>
      <c r="K14" s="64" t="s">
        <v>3383</v>
      </c>
      <c r="L14" s="17"/>
      <c r="M14" s="20">
        <v>44585</v>
      </c>
      <c r="N14" s="54"/>
      <c r="O14" s="56"/>
      <c r="P14" s="204">
        <v>44655</v>
      </c>
      <c r="Q14" s="21">
        <v>44655</v>
      </c>
    </row>
    <row r="15" spans="2:18" ht="15" customHeight="1">
      <c r="B15" s="17">
        <v>7</v>
      </c>
      <c r="C15" s="73" t="s">
        <v>96</v>
      </c>
      <c r="D15" s="93" t="s">
        <v>80</v>
      </c>
      <c r="E15" s="88" t="s">
        <v>728</v>
      </c>
      <c r="F15" s="133">
        <v>1</v>
      </c>
      <c r="G15" s="317">
        <v>2660</v>
      </c>
      <c r="H15" s="278">
        <f t="shared" si="0"/>
        <v>2660</v>
      </c>
      <c r="I15" s="295"/>
      <c r="J15" s="54" t="s">
        <v>729</v>
      </c>
      <c r="K15" s="64" t="s">
        <v>3383</v>
      </c>
      <c r="L15" s="17"/>
      <c r="M15" s="20">
        <v>44585</v>
      </c>
      <c r="N15" s="54"/>
      <c r="O15" s="56"/>
      <c r="P15" s="19">
        <v>44655</v>
      </c>
      <c r="Q15" s="21">
        <v>44655</v>
      </c>
    </row>
    <row r="16" spans="2:18" ht="15" customHeight="1">
      <c r="B16" s="17">
        <v>7</v>
      </c>
      <c r="C16" s="73" t="s">
        <v>96</v>
      </c>
      <c r="D16" s="93" t="s">
        <v>80</v>
      </c>
      <c r="E16" s="88" t="s">
        <v>730</v>
      </c>
      <c r="F16" s="133">
        <v>1</v>
      </c>
      <c r="G16" s="317">
        <v>420</v>
      </c>
      <c r="H16" s="278">
        <f t="shared" si="0"/>
        <v>420</v>
      </c>
      <c r="I16" s="295"/>
      <c r="J16" s="54" t="s">
        <v>731</v>
      </c>
      <c r="K16" s="64" t="s">
        <v>3383</v>
      </c>
      <c r="L16" s="17"/>
      <c r="M16" s="20">
        <v>44585</v>
      </c>
      <c r="N16" s="54"/>
      <c r="O16" s="56"/>
      <c r="P16" s="19">
        <v>44655</v>
      </c>
      <c r="Q16" s="21">
        <v>44655</v>
      </c>
    </row>
    <row r="17" spans="2:18" ht="15" customHeight="1">
      <c r="B17" s="17">
        <v>7</v>
      </c>
      <c r="C17" s="73" t="s">
        <v>96</v>
      </c>
      <c r="D17" s="93" t="s">
        <v>80</v>
      </c>
      <c r="E17" s="88" t="s">
        <v>732</v>
      </c>
      <c r="F17" s="133">
        <v>1</v>
      </c>
      <c r="G17" s="317">
        <v>170</v>
      </c>
      <c r="H17" s="278">
        <f t="shared" si="0"/>
        <v>170</v>
      </c>
      <c r="I17" s="295"/>
      <c r="J17" s="54" t="s">
        <v>658</v>
      </c>
      <c r="K17" s="64" t="s">
        <v>3383</v>
      </c>
      <c r="L17" s="17"/>
      <c r="M17" s="20">
        <v>44585</v>
      </c>
      <c r="N17" s="54"/>
      <c r="O17" s="56"/>
      <c r="P17" s="19">
        <v>44655</v>
      </c>
      <c r="Q17" s="21">
        <v>44655</v>
      </c>
    </row>
    <row r="18" spans="2:18" ht="15" customHeight="1">
      <c r="B18" s="17">
        <v>7</v>
      </c>
      <c r="C18" s="17" t="s">
        <v>96</v>
      </c>
      <c r="D18" s="93" t="s">
        <v>80</v>
      </c>
      <c r="E18" s="54" t="s">
        <v>733</v>
      </c>
      <c r="F18" s="54">
        <v>2</v>
      </c>
      <c r="G18" s="278">
        <v>14150</v>
      </c>
      <c r="H18" s="278">
        <f t="shared" si="0"/>
        <v>28300</v>
      </c>
      <c r="I18" s="295"/>
      <c r="J18" s="54" t="s">
        <v>734</v>
      </c>
      <c r="K18" s="64" t="s">
        <v>3383</v>
      </c>
      <c r="L18" s="17"/>
      <c r="M18" s="20">
        <v>44585</v>
      </c>
      <c r="N18" s="54"/>
      <c r="O18" s="56"/>
      <c r="P18" s="19">
        <v>44655</v>
      </c>
      <c r="Q18" s="21">
        <v>44655</v>
      </c>
    </row>
    <row r="19" spans="2:18" ht="15" customHeight="1">
      <c r="B19" s="17">
        <v>7</v>
      </c>
      <c r="C19" s="17" t="s">
        <v>96</v>
      </c>
      <c r="D19" s="93" t="s">
        <v>80</v>
      </c>
      <c r="E19" s="54" t="s">
        <v>735</v>
      </c>
      <c r="F19" s="133">
        <v>1</v>
      </c>
      <c r="G19" s="278">
        <v>6820</v>
      </c>
      <c r="H19" s="278">
        <f t="shared" si="0"/>
        <v>6820</v>
      </c>
      <c r="I19" s="295"/>
      <c r="J19" s="54" t="s">
        <v>736</v>
      </c>
      <c r="K19" s="64" t="s">
        <v>3383</v>
      </c>
      <c r="L19" s="17"/>
      <c r="M19" s="20">
        <v>44585</v>
      </c>
      <c r="N19" s="54"/>
      <c r="O19" s="56"/>
      <c r="P19" s="19">
        <v>44655</v>
      </c>
      <c r="Q19" s="21">
        <v>44655</v>
      </c>
    </row>
    <row r="20" spans="2:18" ht="15" customHeight="1">
      <c r="B20" s="17">
        <v>1</v>
      </c>
      <c r="C20" s="319" t="s">
        <v>737</v>
      </c>
      <c r="D20" s="17" t="s">
        <v>80</v>
      </c>
      <c r="E20" s="320" t="s">
        <v>738</v>
      </c>
      <c r="F20" s="321">
        <v>1</v>
      </c>
      <c r="G20" s="278">
        <v>740</v>
      </c>
      <c r="H20" s="278">
        <f t="shared" si="0"/>
        <v>740</v>
      </c>
      <c r="I20" s="295"/>
      <c r="J20" s="322" t="s">
        <v>739</v>
      </c>
      <c r="K20" s="64" t="s">
        <v>3383</v>
      </c>
      <c r="L20" s="323"/>
      <c r="M20" s="20">
        <v>44585</v>
      </c>
      <c r="N20" s="54"/>
      <c r="O20" s="56"/>
      <c r="P20" s="204">
        <v>44656</v>
      </c>
      <c r="Q20" s="21">
        <v>44656</v>
      </c>
      <c r="R20" s="3" t="s">
        <v>3386</v>
      </c>
    </row>
    <row r="21" spans="2:18" ht="15" customHeight="1">
      <c r="B21" s="17">
        <v>1</v>
      </c>
      <c r="C21" s="319" t="s">
        <v>737</v>
      </c>
      <c r="D21" s="17" t="s">
        <v>80</v>
      </c>
      <c r="E21" s="320" t="s">
        <v>740</v>
      </c>
      <c r="F21" s="321">
        <v>1</v>
      </c>
      <c r="G21" s="278">
        <v>1420</v>
      </c>
      <c r="H21" s="278">
        <f t="shared" si="0"/>
        <v>1420</v>
      </c>
      <c r="I21" s="295"/>
      <c r="J21" s="322" t="s">
        <v>741</v>
      </c>
      <c r="K21" s="64" t="s">
        <v>3383</v>
      </c>
      <c r="L21" s="17"/>
      <c r="M21" s="20">
        <v>44585</v>
      </c>
      <c r="N21" s="54"/>
      <c r="O21" s="56"/>
      <c r="P21" s="204">
        <v>44656</v>
      </c>
      <c r="Q21" s="21">
        <v>44656</v>
      </c>
      <c r="R21" s="3" t="s">
        <v>3386</v>
      </c>
    </row>
    <row r="22" spans="2:18" ht="14.25" customHeight="1">
      <c r="B22" s="17">
        <v>1</v>
      </c>
      <c r="C22" s="319" t="s">
        <v>737</v>
      </c>
      <c r="D22" s="17" t="s">
        <v>80</v>
      </c>
      <c r="E22" s="320" t="s">
        <v>742</v>
      </c>
      <c r="F22" s="321">
        <v>1</v>
      </c>
      <c r="G22" s="278">
        <v>740</v>
      </c>
      <c r="H22" s="278">
        <f t="shared" si="0"/>
        <v>740</v>
      </c>
      <c r="I22" s="295"/>
      <c r="J22" s="322" t="s">
        <v>743</v>
      </c>
      <c r="K22" s="64" t="s">
        <v>3383</v>
      </c>
      <c r="L22" s="17"/>
      <c r="M22" s="20">
        <v>44585</v>
      </c>
      <c r="N22" s="54"/>
      <c r="O22" s="56"/>
      <c r="P22" s="204">
        <v>44656</v>
      </c>
      <c r="Q22" s="21">
        <v>44656</v>
      </c>
      <c r="R22" s="3" t="s">
        <v>3386</v>
      </c>
    </row>
    <row r="23" spans="2:18" ht="15" customHeight="1">
      <c r="B23" s="17">
        <v>1</v>
      </c>
      <c r="C23" s="319" t="s">
        <v>744</v>
      </c>
      <c r="D23" s="17" t="s">
        <v>80</v>
      </c>
      <c r="E23" s="320" t="s">
        <v>745</v>
      </c>
      <c r="F23" s="321">
        <v>1</v>
      </c>
      <c r="G23" s="278">
        <v>1560</v>
      </c>
      <c r="H23" s="278">
        <f t="shared" si="0"/>
        <v>1560</v>
      </c>
      <c r="I23" s="295"/>
      <c r="J23" s="322" t="s">
        <v>746</v>
      </c>
      <c r="K23" s="64" t="s">
        <v>3383</v>
      </c>
      <c r="L23" s="17"/>
      <c r="M23" s="20">
        <v>44585</v>
      </c>
      <c r="N23" s="54"/>
      <c r="O23" s="56"/>
      <c r="P23" s="204">
        <v>44656</v>
      </c>
      <c r="Q23" s="21">
        <v>44656</v>
      </c>
      <c r="R23" s="3" t="s">
        <v>3386</v>
      </c>
    </row>
    <row r="24" spans="2:18" ht="14.25" customHeight="1">
      <c r="B24" s="17">
        <v>1</v>
      </c>
      <c r="C24" s="319" t="s">
        <v>747</v>
      </c>
      <c r="D24" s="17" t="s">
        <v>80</v>
      </c>
      <c r="E24" s="320" t="s">
        <v>748</v>
      </c>
      <c r="F24" s="321">
        <v>1</v>
      </c>
      <c r="G24" s="278">
        <v>1600</v>
      </c>
      <c r="H24" s="278">
        <f t="shared" si="0"/>
        <v>1600</v>
      </c>
      <c r="I24" s="295"/>
      <c r="J24" s="322" t="s">
        <v>749</v>
      </c>
      <c r="K24" s="64" t="s">
        <v>3383</v>
      </c>
      <c r="L24" s="17"/>
      <c r="M24" s="20">
        <v>44585</v>
      </c>
      <c r="N24" s="54"/>
      <c r="O24" s="56"/>
      <c r="P24" s="19">
        <v>44657</v>
      </c>
      <c r="Q24" s="21">
        <v>44656</v>
      </c>
      <c r="R24" s="3" t="s">
        <v>3386</v>
      </c>
    </row>
    <row r="25" spans="2:18" ht="15" customHeight="1">
      <c r="B25" s="17">
        <v>1</v>
      </c>
      <c r="C25" s="319" t="s">
        <v>747</v>
      </c>
      <c r="D25" s="17" t="s">
        <v>80</v>
      </c>
      <c r="E25" s="320" t="s">
        <v>750</v>
      </c>
      <c r="F25" s="321">
        <v>2</v>
      </c>
      <c r="G25" s="278">
        <v>4160</v>
      </c>
      <c r="H25" s="278">
        <f t="shared" si="0"/>
        <v>8320</v>
      </c>
      <c r="I25" s="295"/>
      <c r="J25" s="322" t="s">
        <v>751</v>
      </c>
      <c r="K25" s="64" t="s">
        <v>3383</v>
      </c>
      <c r="L25" s="17"/>
      <c r="M25" s="20">
        <v>44585</v>
      </c>
      <c r="N25" s="54"/>
      <c r="O25" s="56"/>
      <c r="P25" s="204" t="s">
        <v>453</v>
      </c>
      <c r="Q25" s="21" t="s">
        <v>3387</v>
      </c>
    </row>
    <row r="26" spans="2:18" ht="15" customHeight="1">
      <c r="B26" s="17">
        <v>7</v>
      </c>
      <c r="C26" s="319" t="s">
        <v>267</v>
      </c>
      <c r="D26" s="17" t="s">
        <v>80</v>
      </c>
      <c r="E26" s="320" t="s">
        <v>752</v>
      </c>
      <c r="F26" s="321">
        <v>1</v>
      </c>
      <c r="G26" s="278">
        <v>9750</v>
      </c>
      <c r="H26" s="278">
        <f t="shared" si="0"/>
        <v>9750</v>
      </c>
      <c r="I26" s="295"/>
      <c r="J26" s="322" t="s">
        <v>753</v>
      </c>
      <c r="K26" s="64" t="s">
        <v>3383</v>
      </c>
      <c r="L26" s="17"/>
      <c r="M26" s="20">
        <v>44585</v>
      </c>
      <c r="N26" s="54"/>
      <c r="O26" s="56"/>
      <c r="P26" s="19">
        <v>44655</v>
      </c>
      <c r="Q26" s="21">
        <v>44656</v>
      </c>
      <c r="R26" s="3" t="s">
        <v>3386</v>
      </c>
    </row>
    <row r="27" spans="2:18" ht="15" customHeight="1">
      <c r="B27" s="17">
        <v>7</v>
      </c>
      <c r="C27" s="319" t="s">
        <v>267</v>
      </c>
      <c r="D27" s="17" t="s">
        <v>80</v>
      </c>
      <c r="E27" s="54" t="s">
        <v>754</v>
      </c>
      <c r="F27" s="54">
        <v>1</v>
      </c>
      <c r="G27" s="278">
        <v>35800</v>
      </c>
      <c r="H27" s="278">
        <f t="shared" si="0"/>
        <v>35800</v>
      </c>
      <c r="I27" s="295"/>
      <c r="J27" s="54" t="s">
        <v>755</v>
      </c>
      <c r="K27" s="64" t="s">
        <v>3383</v>
      </c>
      <c r="L27" s="17"/>
      <c r="M27" s="20">
        <v>44585</v>
      </c>
      <c r="N27" s="54"/>
      <c r="O27" s="17"/>
      <c r="P27" s="19">
        <v>44656</v>
      </c>
      <c r="Q27" s="21">
        <v>44656</v>
      </c>
      <c r="R27" s="3" t="s">
        <v>3386</v>
      </c>
    </row>
    <row r="28" spans="2:18" ht="15" customHeight="1">
      <c r="B28" s="17">
        <v>7</v>
      </c>
      <c r="C28" s="73" t="s">
        <v>79</v>
      </c>
      <c r="D28" s="17" t="s">
        <v>3388</v>
      </c>
      <c r="E28" s="54" t="s">
        <v>3389</v>
      </c>
      <c r="F28" s="54">
        <v>1</v>
      </c>
      <c r="G28" s="278">
        <v>3672</v>
      </c>
      <c r="H28" s="278">
        <f t="shared" si="0"/>
        <v>3672</v>
      </c>
      <c r="I28" s="295"/>
      <c r="J28" s="54" t="s">
        <v>758</v>
      </c>
      <c r="K28" s="64" t="s">
        <v>3383</v>
      </c>
      <c r="L28" s="17"/>
      <c r="M28" s="20">
        <v>44585</v>
      </c>
      <c r="N28" s="54"/>
      <c r="O28" s="17"/>
      <c r="P28" s="19"/>
      <c r="Q28" s="21">
        <v>44593</v>
      </c>
      <c r="R28" s="3" t="s">
        <v>3390</v>
      </c>
    </row>
    <row r="29" spans="2:18" ht="15" customHeight="1">
      <c r="B29" s="17">
        <v>1</v>
      </c>
      <c r="C29" s="319" t="s">
        <v>449</v>
      </c>
      <c r="D29" s="17" t="s">
        <v>80</v>
      </c>
      <c r="E29" s="320" t="s">
        <v>762</v>
      </c>
      <c r="F29" s="321">
        <v>3</v>
      </c>
      <c r="G29" s="278">
        <v>760</v>
      </c>
      <c r="H29" s="278">
        <f t="shared" si="0"/>
        <v>2280</v>
      </c>
      <c r="I29" s="295"/>
      <c r="J29" s="322" t="s">
        <v>763</v>
      </c>
      <c r="K29" s="64" t="s">
        <v>3383</v>
      </c>
      <c r="L29" s="17"/>
      <c r="M29" s="20">
        <v>44585</v>
      </c>
      <c r="N29" s="54"/>
      <c r="O29" s="56"/>
      <c r="P29" s="19">
        <v>44655</v>
      </c>
      <c r="Q29" s="21">
        <v>44655</v>
      </c>
    </row>
    <row r="30" spans="2:18" ht="15" customHeight="1">
      <c r="B30" s="17">
        <v>1</v>
      </c>
      <c r="C30" s="319" t="s">
        <v>449</v>
      </c>
      <c r="D30" s="17" t="s">
        <v>80</v>
      </c>
      <c r="E30" s="320" t="s">
        <v>3391</v>
      </c>
      <c r="F30" s="321">
        <v>3</v>
      </c>
      <c r="G30" s="278">
        <v>250</v>
      </c>
      <c r="H30" s="278">
        <f t="shared" si="0"/>
        <v>750</v>
      </c>
      <c r="I30" s="295"/>
      <c r="J30" s="322" t="s">
        <v>765</v>
      </c>
      <c r="K30" s="64" t="s">
        <v>3383</v>
      </c>
      <c r="L30" s="17"/>
      <c r="M30" s="20">
        <v>44585</v>
      </c>
      <c r="N30" s="54"/>
      <c r="O30" s="56"/>
      <c r="P30" s="19">
        <v>44655</v>
      </c>
      <c r="Q30" s="21">
        <v>44655</v>
      </c>
    </row>
    <row r="31" spans="2:18" ht="15" customHeight="1">
      <c r="B31" s="17">
        <v>1</v>
      </c>
      <c r="C31" s="319" t="s">
        <v>449</v>
      </c>
      <c r="D31" s="17" t="s">
        <v>80</v>
      </c>
      <c r="E31" s="320" t="s">
        <v>94</v>
      </c>
      <c r="F31" s="321">
        <v>3</v>
      </c>
      <c r="G31" s="278">
        <v>30</v>
      </c>
      <c r="H31" s="278">
        <f t="shared" si="0"/>
        <v>90</v>
      </c>
      <c r="I31" s="295"/>
      <c r="J31" s="322" t="s">
        <v>766</v>
      </c>
      <c r="K31" s="64" t="s">
        <v>3383</v>
      </c>
      <c r="L31" s="17"/>
      <c r="M31" s="20">
        <v>44585</v>
      </c>
      <c r="N31" s="54"/>
      <c r="O31" s="56"/>
      <c r="P31" s="19">
        <v>44656</v>
      </c>
      <c r="Q31" s="21">
        <v>44656</v>
      </c>
      <c r="R31" s="3" t="s">
        <v>3386</v>
      </c>
    </row>
    <row r="32" spans="2:18" ht="15" customHeight="1">
      <c r="B32" s="17">
        <v>1</v>
      </c>
      <c r="C32" s="319" t="s">
        <v>449</v>
      </c>
      <c r="D32" s="17" t="s">
        <v>80</v>
      </c>
      <c r="E32" s="320" t="s">
        <v>965</v>
      </c>
      <c r="F32" s="321">
        <v>2</v>
      </c>
      <c r="G32" s="278">
        <v>1280</v>
      </c>
      <c r="H32" s="278">
        <f t="shared" si="0"/>
        <v>2560</v>
      </c>
      <c r="I32" s="295"/>
      <c r="J32" s="322" t="s">
        <v>768</v>
      </c>
      <c r="K32" s="64" t="s">
        <v>3383</v>
      </c>
      <c r="L32" s="17"/>
      <c r="M32" s="20">
        <v>44585</v>
      </c>
      <c r="N32" s="54"/>
      <c r="O32" s="56"/>
      <c r="P32" s="308"/>
      <c r="Q32" s="21">
        <v>44657</v>
      </c>
      <c r="R32" s="3" t="s">
        <v>3386</v>
      </c>
    </row>
    <row r="33" spans="2:18" ht="15" customHeight="1">
      <c r="B33" s="17">
        <v>1</v>
      </c>
      <c r="C33" s="319" t="s">
        <v>449</v>
      </c>
      <c r="D33" s="17" t="s">
        <v>80</v>
      </c>
      <c r="E33" s="320" t="s">
        <v>770</v>
      </c>
      <c r="F33" s="321">
        <v>8</v>
      </c>
      <c r="G33" s="278">
        <v>1220</v>
      </c>
      <c r="H33" s="278">
        <f t="shared" si="0"/>
        <v>9760</v>
      </c>
      <c r="I33" s="295"/>
      <c r="J33" s="322" t="s">
        <v>765</v>
      </c>
      <c r="K33" s="64" t="s">
        <v>3383</v>
      </c>
      <c r="L33" s="17"/>
      <c r="M33" s="20">
        <v>44585</v>
      </c>
      <c r="N33" s="54"/>
      <c r="O33" s="56"/>
      <c r="P33" s="308" t="s">
        <v>453</v>
      </c>
      <c r="Q33" s="21" t="s">
        <v>771</v>
      </c>
    </row>
    <row r="34" spans="2:18" ht="15" customHeight="1">
      <c r="B34" s="17">
        <v>1</v>
      </c>
      <c r="C34" s="73" t="s">
        <v>772</v>
      </c>
      <c r="D34" s="73" t="s">
        <v>55</v>
      </c>
      <c r="E34" s="54" t="s">
        <v>773</v>
      </c>
      <c r="F34" s="295">
        <v>3</v>
      </c>
      <c r="G34" s="278">
        <v>4100</v>
      </c>
      <c r="H34" s="278">
        <f t="shared" si="0"/>
        <v>12300</v>
      </c>
      <c r="I34" s="295"/>
      <c r="J34" s="54" t="s">
        <v>774</v>
      </c>
      <c r="K34" s="64" t="s">
        <v>3383</v>
      </c>
      <c r="L34" s="17"/>
      <c r="M34" s="20">
        <v>44585</v>
      </c>
      <c r="N34" s="54"/>
      <c r="O34" s="56"/>
      <c r="P34" s="19">
        <v>44656</v>
      </c>
      <c r="Q34" s="21">
        <v>45231</v>
      </c>
      <c r="R34" s="3" t="s">
        <v>3386</v>
      </c>
    </row>
    <row r="35" spans="2:18" ht="15" customHeight="1">
      <c r="B35" s="17">
        <v>1</v>
      </c>
      <c r="C35" s="73" t="s">
        <v>772</v>
      </c>
      <c r="D35" s="73" t="s">
        <v>55</v>
      </c>
      <c r="E35" s="54" t="s">
        <v>60</v>
      </c>
      <c r="F35" s="295">
        <v>3</v>
      </c>
      <c r="G35" s="278">
        <v>110</v>
      </c>
      <c r="H35" s="278">
        <f t="shared" si="0"/>
        <v>330</v>
      </c>
      <c r="I35" s="295"/>
      <c r="J35" s="54"/>
      <c r="K35" s="64" t="s">
        <v>3383</v>
      </c>
      <c r="L35" s="17"/>
      <c r="M35" s="20">
        <v>44585</v>
      </c>
      <c r="N35" s="54"/>
      <c r="O35" s="56"/>
      <c r="P35" s="19">
        <v>44656</v>
      </c>
      <c r="Q35" s="21">
        <v>45231</v>
      </c>
      <c r="R35" s="3" t="s">
        <v>3386</v>
      </c>
    </row>
    <row r="36" spans="2:18" ht="15" customHeight="1">
      <c r="B36" s="17">
        <v>1</v>
      </c>
      <c r="C36" s="16" t="s">
        <v>772</v>
      </c>
      <c r="D36" s="16" t="s">
        <v>55</v>
      </c>
      <c r="E36" s="54" t="s">
        <v>775</v>
      </c>
      <c r="F36" s="295">
        <v>3</v>
      </c>
      <c r="G36" s="278">
        <v>1900</v>
      </c>
      <c r="H36" s="278">
        <f t="shared" si="0"/>
        <v>5700</v>
      </c>
      <c r="I36" s="295"/>
      <c r="J36" s="54"/>
      <c r="K36" s="64" t="s">
        <v>3383</v>
      </c>
      <c r="L36" s="17"/>
      <c r="M36" s="20">
        <v>44585</v>
      </c>
      <c r="N36" s="54"/>
      <c r="O36" s="56"/>
      <c r="P36" s="19">
        <v>44656</v>
      </c>
      <c r="Q36" s="21">
        <v>45231</v>
      </c>
      <c r="R36" s="3" t="s">
        <v>3386</v>
      </c>
    </row>
    <row r="37" spans="2:18" ht="15" customHeight="1">
      <c r="B37" s="17">
        <v>1</v>
      </c>
      <c r="C37" s="16" t="s">
        <v>772</v>
      </c>
      <c r="D37" s="16" t="s">
        <v>55</v>
      </c>
      <c r="E37" s="54" t="s">
        <v>62</v>
      </c>
      <c r="F37" s="295">
        <v>1</v>
      </c>
      <c r="G37" s="278">
        <v>2200</v>
      </c>
      <c r="H37" s="278">
        <f t="shared" si="0"/>
        <v>2200</v>
      </c>
      <c r="I37" s="295"/>
      <c r="J37" s="54"/>
      <c r="K37" s="64" t="s">
        <v>3383</v>
      </c>
      <c r="L37" s="17"/>
      <c r="M37" s="20">
        <v>44585</v>
      </c>
      <c r="N37" s="54"/>
      <c r="O37" s="56"/>
      <c r="P37" s="19">
        <v>44656</v>
      </c>
      <c r="Q37" s="21">
        <v>45231</v>
      </c>
    </row>
    <row r="38" spans="2:18" ht="15" customHeight="1">
      <c r="B38" s="17">
        <v>1</v>
      </c>
      <c r="C38" s="16" t="s">
        <v>777</v>
      </c>
      <c r="D38" s="16" t="s">
        <v>55</v>
      </c>
      <c r="E38" s="54" t="s">
        <v>778</v>
      </c>
      <c r="F38" s="295">
        <v>3</v>
      </c>
      <c r="G38" s="278">
        <v>1200</v>
      </c>
      <c r="H38" s="278">
        <f t="shared" si="0"/>
        <v>3600</v>
      </c>
      <c r="I38" s="295"/>
      <c r="J38" s="54"/>
      <c r="K38" s="64" t="s">
        <v>3383</v>
      </c>
      <c r="L38" s="17"/>
      <c r="M38" s="20">
        <v>44585</v>
      </c>
      <c r="N38" s="54"/>
      <c r="O38" s="56"/>
      <c r="P38" s="19">
        <v>44656</v>
      </c>
      <c r="Q38" s="21">
        <v>44656</v>
      </c>
      <c r="R38" s="3" t="s">
        <v>3386</v>
      </c>
    </row>
    <row r="39" spans="2:18" s="120" customFormat="1" ht="15" customHeight="1">
      <c r="B39" s="93">
        <v>1</v>
      </c>
      <c r="C39" s="73" t="s">
        <v>777</v>
      </c>
      <c r="D39" s="73" t="s">
        <v>55</v>
      </c>
      <c r="E39" s="91" t="s">
        <v>779</v>
      </c>
      <c r="F39" s="133">
        <v>1</v>
      </c>
      <c r="G39" s="156">
        <v>2200</v>
      </c>
      <c r="H39" s="156">
        <f t="shared" si="0"/>
        <v>2200</v>
      </c>
      <c r="I39" s="133"/>
      <c r="J39" s="91"/>
      <c r="K39" s="72" t="s">
        <v>3383</v>
      </c>
      <c r="L39" s="93"/>
      <c r="M39" s="20">
        <v>44585</v>
      </c>
      <c r="N39" s="91"/>
      <c r="O39" s="57"/>
      <c r="P39" s="20">
        <v>44656</v>
      </c>
      <c r="Q39" s="74">
        <v>44656</v>
      </c>
    </row>
    <row r="40" spans="2:18" s="120" customFormat="1" ht="15" customHeight="1">
      <c r="B40" s="93">
        <v>6</v>
      </c>
      <c r="C40" s="93" t="s">
        <v>780</v>
      </c>
      <c r="D40" s="73" t="s">
        <v>759</v>
      </c>
      <c r="E40" s="91" t="s">
        <v>781</v>
      </c>
      <c r="F40" s="91">
        <v>2</v>
      </c>
      <c r="G40" s="156">
        <v>14660</v>
      </c>
      <c r="H40" s="156">
        <f t="shared" si="0"/>
        <v>29320</v>
      </c>
      <c r="I40" s="133"/>
      <c r="J40" s="91" t="s">
        <v>782</v>
      </c>
      <c r="K40" s="72" t="s">
        <v>3383</v>
      </c>
      <c r="L40" s="93"/>
      <c r="M40" s="20">
        <v>44585</v>
      </c>
      <c r="N40" s="91"/>
      <c r="O40" s="57"/>
      <c r="P40" s="20">
        <v>44657</v>
      </c>
      <c r="Q40" s="74">
        <v>44657</v>
      </c>
      <c r="R40" s="120" t="s">
        <v>3386</v>
      </c>
    </row>
    <row r="41" spans="2:18" s="120" customFormat="1" ht="15" customHeight="1">
      <c r="B41" s="93">
        <v>6</v>
      </c>
      <c r="C41" s="93" t="s">
        <v>780</v>
      </c>
      <c r="D41" s="73" t="s">
        <v>759</v>
      </c>
      <c r="E41" s="92" t="s">
        <v>783</v>
      </c>
      <c r="F41" s="133">
        <v>1</v>
      </c>
      <c r="G41" s="156">
        <v>140000</v>
      </c>
      <c r="H41" s="156">
        <f t="shared" si="0"/>
        <v>140000</v>
      </c>
      <c r="I41" s="68"/>
      <c r="J41" s="91" t="s">
        <v>784</v>
      </c>
      <c r="K41" s="72" t="s">
        <v>3383</v>
      </c>
      <c r="L41" s="93"/>
      <c r="M41" s="20">
        <v>44585</v>
      </c>
      <c r="N41" s="91"/>
      <c r="O41" s="57"/>
      <c r="P41" s="20">
        <v>44657</v>
      </c>
      <c r="Q41" s="74">
        <v>44657</v>
      </c>
      <c r="R41" s="120" t="s">
        <v>3386</v>
      </c>
    </row>
    <row r="42" spans="2:18" s="120" customFormat="1" ht="15" customHeight="1">
      <c r="B42" s="93">
        <v>6</v>
      </c>
      <c r="C42" s="93" t="s">
        <v>780</v>
      </c>
      <c r="D42" s="73" t="s">
        <v>759</v>
      </c>
      <c r="E42" s="91" t="s">
        <v>785</v>
      </c>
      <c r="F42" s="133">
        <v>1</v>
      </c>
      <c r="G42" s="156">
        <v>135000</v>
      </c>
      <c r="H42" s="156">
        <f t="shared" si="0"/>
        <v>135000</v>
      </c>
      <c r="I42" s="68"/>
      <c r="J42" s="91" t="s">
        <v>786</v>
      </c>
      <c r="K42" s="72" t="s">
        <v>3383</v>
      </c>
      <c r="L42" s="93"/>
      <c r="M42" s="20">
        <v>44585</v>
      </c>
      <c r="N42" s="91"/>
      <c r="O42" s="57"/>
      <c r="P42" s="20">
        <v>44657</v>
      </c>
      <c r="Q42" s="74">
        <v>44657</v>
      </c>
      <c r="R42" s="120" t="s">
        <v>3386</v>
      </c>
    </row>
    <row r="43" spans="2:18" s="120" customFormat="1" ht="15" customHeight="1">
      <c r="B43" s="93">
        <v>6</v>
      </c>
      <c r="C43" s="93" t="s">
        <v>780</v>
      </c>
      <c r="D43" s="73" t="s">
        <v>759</v>
      </c>
      <c r="E43" s="91" t="s">
        <v>787</v>
      </c>
      <c r="F43" s="133">
        <v>1</v>
      </c>
      <c r="G43" s="156">
        <v>16100</v>
      </c>
      <c r="H43" s="156">
        <f t="shared" si="0"/>
        <v>16100</v>
      </c>
      <c r="I43" s="68"/>
      <c r="J43" s="91" t="s">
        <v>788</v>
      </c>
      <c r="K43" s="72" t="s">
        <v>3383</v>
      </c>
      <c r="L43" s="93"/>
      <c r="M43" s="20">
        <v>44585</v>
      </c>
      <c r="N43" s="91"/>
      <c r="O43" s="57"/>
      <c r="P43" s="20">
        <v>44657</v>
      </c>
      <c r="Q43" s="74">
        <v>44657</v>
      </c>
      <c r="R43" s="3" t="s">
        <v>3386</v>
      </c>
    </row>
    <row r="44" spans="2:18" s="120" customFormat="1" ht="15" customHeight="1">
      <c r="B44" s="93">
        <v>6</v>
      </c>
      <c r="C44" s="93" t="s">
        <v>780</v>
      </c>
      <c r="D44" s="73" t="s">
        <v>759</v>
      </c>
      <c r="E44" s="91" t="s">
        <v>789</v>
      </c>
      <c r="F44" s="133">
        <v>1</v>
      </c>
      <c r="G44" s="156">
        <v>12500</v>
      </c>
      <c r="H44" s="156">
        <f t="shared" si="0"/>
        <v>12500</v>
      </c>
      <c r="I44" s="68"/>
      <c r="J44" s="91" t="s">
        <v>790</v>
      </c>
      <c r="K44" s="72" t="s">
        <v>3383</v>
      </c>
      <c r="L44" s="93"/>
      <c r="M44" s="20">
        <v>44585</v>
      </c>
      <c r="N44" s="91"/>
      <c r="O44" s="57"/>
      <c r="P44" s="20">
        <v>44657</v>
      </c>
      <c r="Q44" s="74">
        <v>44657</v>
      </c>
      <c r="R44" s="3" t="s">
        <v>3386</v>
      </c>
    </row>
    <row r="45" spans="2:18" s="120" customFormat="1" ht="15" customHeight="1">
      <c r="B45" s="93">
        <v>6</v>
      </c>
      <c r="C45" s="93" t="s">
        <v>780</v>
      </c>
      <c r="D45" s="73" t="s">
        <v>759</v>
      </c>
      <c r="E45" s="341" t="s">
        <v>791</v>
      </c>
      <c r="F45" s="342">
        <v>2</v>
      </c>
      <c r="G45" s="156">
        <v>270</v>
      </c>
      <c r="H45" s="156">
        <f t="shared" si="0"/>
        <v>540</v>
      </c>
      <c r="I45" s="133"/>
      <c r="J45" s="343" t="s">
        <v>792</v>
      </c>
      <c r="K45" s="72" t="s">
        <v>3383</v>
      </c>
      <c r="L45" s="93"/>
      <c r="M45" s="20">
        <v>44585</v>
      </c>
      <c r="N45" s="91"/>
      <c r="O45" s="57"/>
      <c r="P45" s="20">
        <v>44657</v>
      </c>
      <c r="Q45" s="74">
        <v>44657</v>
      </c>
      <c r="R45" s="120" t="s">
        <v>3386</v>
      </c>
    </row>
    <row r="46" spans="2:18" s="120" customFormat="1" ht="15" customHeight="1">
      <c r="B46" s="93">
        <v>1</v>
      </c>
      <c r="C46" s="345" t="s">
        <v>793</v>
      </c>
      <c r="D46" s="73" t="s">
        <v>759</v>
      </c>
      <c r="E46" s="341" t="s">
        <v>794</v>
      </c>
      <c r="F46" s="342">
        <v>1</v>
      </c>
      <c r="G46" s="156">
        <v>3590</v>
      </c>
      <c r="H46" s="156">
        <f t="shared" si="0"/>
        <v>3590</v>
      </c>
      <c r="I46" s="133"/>
      <c r="J46" s="343" t="s">
        <v>795</v>
      </c>
      <c r="K46" s="72" t="s">
        <v>3383</v>
      </c>
      <c r="L46" s="340"/>
      <c r="M46" s="20">
        <v>44585</v>
      </c>
      <c r="N46" s="91"/>
      <c r="O46" s="57"/>
      <c r="P46" s="595">
        <v>44664</v>
      </c>
      <c r="Q46" s="74">
        <v>44664</v>
      </c>
      <c r="R46" s="3" t="s">
        <v>3386</v>
      </c>
    </row>
    <row r="47" spans="2:18" s="120" customFormat="1" ht="15" customHeight="1">
      <c r="B47" s="93">
        <v>1</v>
      </c>
      <c r="C47" s="345" t="s">
        <v>793</v>
      </c>
      <c r="D47" s="73" t="s">
        <v>759</v>
      </c>
      <c r="E47" s="341" t="s">
        <v>798</v>
      </c>
      <c r="F47" s="342">
        <v>1</v>
      </c>
      <c r="G47" s="156">
        <v>55</v>
      </c>
      <c r="H47" s="156">
        <f t="shared" si="0"/>
        <v>55</v>
      </c>
      <c r="I47" s="133"/>
      <c r="J47" s="343" t="s">
        <v>799</v>
      </c>
      <c r="K47" s="72" t="s">
        <v>3383</v>
      </c>
      <c r="L47" s="93"/>
      <c r="M47" s="20">
        <v>44585</v>
      </c>
      <c r="N47" s="91"/>
      <c r="O47" s="57"/>
      <c r="P47" s="20">
        <v>44657</v>
      </c>
      <c r="Q47" s="74">
        <v>44657</v>
      </c>
      <c r="R47" s="120" t="s">
        <v>3386</v>
      </c>
    </row>
    <row r="48" spans="2:18" s="120" customFormat="1" ht="15" customHeight="1">
      <c r="B48" s="93">
        <v>1</v>
      </c>
      <c r="C48" s="345" t="s">
        <v>793</v>
      </c>
      <c r="D48" s="73" t="s">
        <v>759</v>
      </c>
      <c r="E48" s="341" t="s">
        <v>800</v>
      </c>
      <c r="F48" s="342">
        <v>1</v>
      </c>
      <c r="G48" s="156">
        <v>780</v>
      </c>
      <c r="H48" s="156">
        <f t="shared" si="0"/>
        <v>780</v>
      </c>
      <c r="I48" s="133"/>
      <c r="J48" s="343" t="s">
        <v>801</v>
      </c>
      <c r="K48" s="72" t="s">
        <v>3383</v>
      </c>
      <c r="L48" s="93"/>
      <c r="M48" s="20">
        <v>44585</v>
      </c>
      <c r="N48" s="91"/>
      <c r="O48" s="57"/>
      <c r="P48" s="595" t="s">
        <v>3392</v>
      </c>
      <c r="Q48" s="74">
        <v>44671</v>
      </c>
      <c r="R48" s="120" t="s">
        <v>3393</v>
      </c>
    </row>
    <row r="49" spans="2:18" s="120" customFormat="1" ht="15" customHeight="1">
      <c r="B49" s="93">
        <v>1</v>
      </c>
      <c r="C49" s="345" t="s">
        <v>793</v>
      </c>
      <c r="D49" s="73" t="s">
        <v>759</v>
      </c>
      <c r="E49" s="341" t="s">
        <v>802</v>
      </c>
      <c r="F49" s="342">
        <v>1</v>
      </c>
      <c r="G49" s="156">
        <v>1580</v>
      </c>
      <c r="H49" s="156">
        <f t="shared" si="0"/>
        <v>1580</v>
      </c>
      <c r="I49" s="133"/>
      <c r="J49" s="343" t="s">
        <v>801</v>
      </c>
      <c r="K49" s="72" t="s">
        <v>3383</v>
      </c>
      <c r="L49" s="93"/>
      <c r="M49" s="20">
        <v>44585</v>
      </c>
      <c r="N49" s="91"/>
      <c r="O49" s="57"/>
      <c r="P49" s="20">
        <v>44657</v>
      </c>
      <c r="Q49" s="74">
        <v>44657</v>
      </c>
      <c r="R49" s="120" t="s">
        <v>3386</v>
      </c>
    </row>
    <row r="50" spans="2:18" s="120" customFormat="1" ht="15" customHeight="1">
      <c r="B50" s="93">
        <v>1</v>
      </c>
      <c r="C50" s="345" t="s">
        <v>793</v>
      </c>
      <c r="D50" s="73" t="s">
        <v>759</v>
      </c>
      <c r="E50" s="341" t="s">
        <v>803</v>
      </c>
      <c r="F50" s="342">
        <v>2</v>
      </c>
      <c r="G50" s="156">
        <v>1580</v>
      </c>
      <c r="H50" s="156">
        <f t="shared" si="0"/>
        <v>3160</v>
      </c>
      <c r="I50" s="133"/>
      <c r="J50" s="343" t="s">
        <v>801</v>
      </c>
      <c r="K50" s="72" t="s">
        <v>3383</v>
      </c>
      <c r="L50" s="93"/>
      <c r="M50" s="20">
        <v>44585</v>
      </c>
      <c r="N50" s="91"/>
      <c r="O50" s="57"/>
      <c r="P50" s="20">
        <v>44657</v>
      </c>
      <c r="Q50" s="74">
        <v>44657</v>
      </c>
      <c r="R50" s="120" t="s">
        <v>3386</v>
      </c>
    </row>
    <row r="51" spans="2:18" s="120" customFormat="1" ht="15" customHeight="1">
      <c r="B51" s="93">
        <v>1</v>
      </c>
      <c r="C51" s="345" t="s">
        <v>793</v>
      </c>
      <c r="D51" s="73" t="s">
        <v>759</v>
      </c>
      <c r="E51" s="341" t="s">
        <v>804</v>
      </c>
      <c r="F51" s="342">
        <v>1</v>
      </c>
      <c r="G51" s="156">
        <v>1580</v>
      </c>
      <c r="H51" s="156">
        <f t="shared" si="0"/>
        <v>1580</v>
      </c>
      <c r="I51" s="133"/>
      <c r="J51" s="343" t="s">
        <v>801</v>
      </c>
      <c r="K51" s="72" t="s">
        <v>3383</v>
      </c>
      <c r="L51" s="93"/>
      <c r="M51" s="20">
        <v>44585</v>
      </c>
      <c r="N51" s="91"/>
      <c r="O51" s="57"/>
      <c r="P51" s="20">
        <v>44657</v>
      </c>
      <c r="Q51" s="74">
        <v>44657</v>
      </c>
      <c r="R51" s="120" t="s">
        <v>3386</v>
      </c>
    </row>
    <row r="52" spans="2:18" s="120" customFormat="1" ht="15" customHeight="1">
      <c r="B52" s="93">
        <v>1</v>
      </c>
      <c r="C52" s="345" t="s">
        <v>793</v>
      </c>
      <c r="D52" s="73" t="s">
        <v>759</v>
      </c>
      <c r="E52" s="341" t="s">
        <v>805</v>
      </c>
      <c r="F52" s="342">
        <v>2</v>
      </c>
      <c r="G52" s="156">
        <v>1580</v>
      </c>
      <c r="H52" s="156">
        <f t="shared" si="0"/>
        <v>3160</v>
      </c>
      <c r="I52" s="133"/>
      <c r="J52" s="343" t="s">
        <v>801</v>
      </c>
      <c r="K52" s="72" t="s">
        <v>3383</v>
      </c>
      <c r="L52" s="93"/>
      <c r="M52" s="20">
        <v>44585</v>
      </c>
      <c r="N52" s="91"/>
      <c r="O52" s="57"/>
      <c r="P52" s="20">
        <v>44657</v>
      </c>
      <c r="Q52" s="74">
        <v>44657</v>
      </c>
      <c r="R52" s="120" t="s">
        <v>3386</v>
      </c>
    </row>
    <row r="53" spans="2:18" s="120" customFormat="1" ht="15" customHeight="1">
      <c r="B53" s="93">
        <v>1</v>
      </c>
      <c r="C53" s="345" t="s">
        <v>793</v>
      </c>
      <c r="D53" s="73" t="s">
        <v>759</v>
      </c>
      <c r="E53" s="341" t="s">
        <v>802</v>
      </c>
      <c r="F53" s="342">
        <v>1</v>
      </c>
      <c r="G53" s="156">
        <v>1580</v>
      </c>
      <c r="H53" s="156">
        <f t="shared" si="0"/>
        <v>1580</v>
      </c>
      <c r="I53" s="133"/>
      <c r="J53" s="343" t="s">
        <v>801</v>
      </c>
      <c r="K53" s="72" t="s">
        <v>3383</v>
      </c>
      <c r="L53" s="93"/>
      <c r="M53" s="20">
        <v>44585</v>
      </c>
      <c r="N53" s="91"/>
      <c r="O53" s="57"/>
      <c r="P53" s="20">
        <v>44657</v>
      </c>
      <c r="Q53" s="74">
        <v>44657</v>
      </c>
      <c r="R53" s="120" t="s">
        <v>3386</v>
      </c>
    </row>
    <row r="54" spans="2:18" s="120" customFormat="1" ht="15" customHeight="1">
      <c r="B54" s="93">
        <v>1</v>
      </c>
      <c r="C54" s="345" t="s">
        <v>793</v>
      </c>
      <c r="D54" s="73" t="s">
        <v>759</v>
      </c>
      <c r="E54" s="341" t="s">
        <v>803</v>
      </c>
      <c r="F54" s="342">
        <v>1</v>
      </c>
      <c r="G54" s="156">
        <v>1580</v>
      </c>
      <c r="H54" s="156">
        <f t="shared" si="0"/>
        <v>1580</v>
      </c>
      <c r="I54" s="133"/>
      <c r="J54" s="343" t="s">
        <v>801</v>
      </c>
      <c r="K54" s="72" t="s">
        <v>3383</v>
      </c>
      <c r="L54" s="93"/>
      <c r="M54" s="20">
        <v>44585</v>
      </c>
      <c r="N54" s="91"/>
      <c r="O54" s="57"/>
      <c r="P54" s="20">
        <v>44657</v>
      </c>
      <c r="Q54" s="74">
        <v>44657</v>
      </c>
      <c r="R54" s="120" t="s">
        <v>3386</v>
      </c>
    </row>
    <row r="55" spans="2:18" s="120" customFormat="1" ht="15" customHeight="1">
      <c r="B55" s="93">
        <v>1</v>
      </c>
      <c r="C55" s="345" t="s">
        <v>793</v>
      </c>
      <c r="D55" s="73" t="s">
        <v>759</v>
      </c>
      <c r="E55" s="341" t="s">
        <v>806</v>
      </c>
      <c r="F55" s="342">
        <v>1</v>
      </c>
      <c r="G55" s="156">
        <v>850</v>
      </c>
      <c r="H55" s="156">
        <f t="shared" si="0"/>
        <v>850</v>
      </c>
      <c r="I55" s="133"/>
      <c r="J55" s="91" t="s">
        <v>807</v>
      </c>
      <c r="K55" s="72" t="s">
        <v>3383</v>
      </c>
      <c r="L55" s="93"/>
      <c r="M55" s="20">
        <v>44585</v>
      </c>
      <c r="N55" s="91"/>
      <c r="O55" s="57"/>
      <c r="P55" s="113">
        <v>44657</v>
      </c>
      <c r="Q55" s="74">
        <v>44657</v>
      </c>
      <c r="R55" s="120" t="s">
        <v>3386</v>
      </c>
    </row>
    <row r="56" spans="2:18" s="120" customFormat="1" ht="15" customHeight="1">
      <c r="B56" s="93">
        <v>1</v>
      </c>
      <c r="C56" s="345" t="s">
        <v>808</v>
      </c>
      <c r="D56" s="345" t="s">
        <v>808</v>
      </c>
      <c r="E56" s="341" t="s">
        <v>966</v>
      </c>
      <c r="F56" s="342">
        <v>1</v>
      </c>
      <c r="G56" s="156">
        <v>16500</v>
      </c>
      <c r="H56" s="156">
        <f t="shared" si="0"/>
        <v>16500</v>
      </c>
      <c r="I56" s="133"/>
      <c r="J56" s="343" t="s">
        <v>810</v>
      </c>
      <c r="K56" s="72" t="s">
        <v>3383</v>
      </c>
      <c r="L56" s="1312"/>
      <c r="M56" s="20">
        <v>44585</v>
      </c>
      <c r="N56" s="91"/>
      <c r="O56" s="57"/>
      <c r="P56" s="20"/>
      <c r="Q56" s="74">
        <v>44655</v>
      </c>
      <c r="R56" s="120" t="s">
        <v>3390</v>
      </c>
    </row>
    <row r="57" spans="2:18" s="120" customFormat="1" ht="15" customHeight="1">
      <c r="B57" s="93">
        <v>1</v>
      </c>
      <c r="C57" s="345" t="s">
        <v>808</v>
      </c>
      <c r="D57" s="345" t="s">
        <v>808</v>
      </c>
      <c r="E57" s="341" t="s">
        <v>811</v>
      </c>
      <c r="F57" s="342">
        <v>1</v>
      </c>
      <c r="G57" s="156">
        <v>86000</v>
      </c>
      <c r="H57" s="156">
        <f t="shared" si="0"/>
        <v>86000</v>
      </c>
      <c r="I57" s="133"/>
      <c r="J57" s="343" t="s">
        <v>812</v>
      </c>
      <c r="K57" s="72" t="s">
        <v>3383</v>
      </c>
      <c r="L57" s="93"/>
      <c r="M57" s="20">
        <v>44585</v>
      </c>
      <c r="N57" s="91"/>
      <c r="O57" s="57"/>
      <c r="P57" s="20"/>
      <c r="Q57" s="74">
        <v>44655</v>
      </c>
      <c r="R57" s="120" t="s">
        <v>3390</v>
      </c>
    </row>
    <row r="58" spans="2:18" s="120" customFormat="1" ht="15" customHeight="1">
      <c r="B58" s="93">
        <v>1</v>
      </c>
      <c r="C58" s="345" t="s">
        <v>808</v>
      </c>
      <c r="D58" s="345" t="s">
        <v>808</v>
      </c>
      <c r="E58" s="341" t="s">
        <v>813</v>
      </c>
      <c r="F58" s="342">
        <v>1</v>
      </c>
      <c r="G58" s="156">
        <v>110000</v>
      </c>
      <c r="H58" s="156">
        <f t="shared" si="0"/>
        <v>110000</v>
      </c>
      <c r="I58" s="133"/>
      <c r="J58" s="343" t="s">
        <v>814</v>
      </c>
      <c r="K58" s="72" t="s">
        <v>3383</v>
      </c>
      <c r="L58" s="93"/>
      <c r="M58" s="20">
        <v>44585</v>
      </c>
      <c r="N58" s="91"/>
      <c r="O58" s="57"/>
      <c r="P58" s="20"/>
      <c r="Q58" s="74">
        <v>44655</v>
      </c>
      <c r="R58" s="120" t="s">
        <v>3390</v>
      </c>
    </row>
    <row r="59" spans="2:18" ht="15" customHeight="1">
      <c r="B59" s="17">
        <v>1</v>
      </c>
      <c r="C59" s="319" t="s">
        <v>808</v>
      </c>
      <c r="D59" s="319" t="s">
        <v>808</v>
      </c>
      <c r="E59" s="320" t="s">
        <v>815</v>
      </c>
      <c r="F59" s="321">
        <v>1</v>
      </c>
      <c r="G59" s="278">
        <v>44500</v>
      </c>
      <c r="H59" s="278">
        <f t="shared" si="0"/>
        <v>44500</v>
      </c>
      <c r="I59" s="295"/>
      <c r="J59" s="322" t="s">
        <v>816</v>
      </c>
      <c r="K59" s="64" t="s">
        <v>3383</v>
      </c>
      <c r="L59" s="17"/>
      <c r="M59" s="20">
        <v>44585</v>
      </c>
      <c r="N59" s="54"/>
      <c r="O59" s="56"/>
      <c r="P59" s="19"/>
      <c r="Q59" s="21">
        <v>44655</v>
      </c>
      <c r="R59" s="3" t="s">
        <v>3390</v>
      </c>
    </row>
    <row r="60" spans="2:18" ht="15" customHeight="1">
      <c r="B60" s="17">
        <v>1</v>
      </c>
      <c r="C60" s="319" t="s">
        <v>808</v>
      </c>
      <c r="D60" s="319" t="s">
        <v>808</v>
      </c>
      <c r="E60" s="320" t="s">
        <v>817</v>
      </c>
      <c r="F60" s="321">
        <v>1</v>
      </c>
      <c r="G60" s="278">
        <v>98000</v>
      </c>
      <c r="H60" s="278">
        <f t="shared" si="0"/>
        <v>98000</v>
      </c>
      <c r="I60" s="295"/>
      <c r="J60" s="322" t="s">
        <v>818</v>
      </c>
      <c r="K60" s="64" t="s">
        <v>3383</v>
      </c>
      <c r="L60" s="17"/>
      <c r="M60" s="20">
        <v>44585</v>
      </c>
      <c r="N60" s="54"/>
      <c r="O60" s="56"/>
      <c r="P60" s="19"/>
      <c r="Q60" s="21">
        <v>44655</v>
      </c>
      <c r="R60" s="3" t="s">
        <v>3390</v>
      </c>
    </row>
    <row r="61" spans="2:18" ht="15" customHeight="1">
      <c r="B61" s="17">
        <v>1</v>
      </c>
      <c r="C61" s="319" t="s">
        <v>808</v>
      </c>
      <c r="D61" s="319" t="s">
        <v>808</v>
      </c>
      <c r="E61" s="54" t="s">
        <v>819</v>
      </c>
      <c r="F61" s="295">
        <v>1</v>
      </c>
      <c r="G61" s="278">
        <v>56000</v>
      </c>
      <c r="H61" s="278">
        <f t="shared" si="0"/>
        <v>56000</v>
      </c>
      <c r="I61" s="295"/>
      <c r="J61" s="54" t="s">
        <v>820</v>
      </c>
      <c r="K61" s="64" t="s">
        <v>3383</v>
      </c>
      <c r="L61" s="17"/>
      <c r="M61" s="20">
        <v>44585</v>
      </c>
      <c r="N61" s="54"/>
      <c r="O61" s="17"/>
      <c r="P61" s="19"/>
      <c r="Q61" s="21">
        <v>44655</v>
      </c>
      <c r="R61" s="3" t="s">
        <v>3390</v>
      </c>
    </row>
    <row r="62" spans="2:18" ht="15" customHeight="1">
      <c r="B62" s="17">
        <v>6</v>
      </c>
      <c r="C62" s="16" t="s">
        <v>821</v>
      </c>
      <c r="D62" s="16" t="s">
        <v>821</v>
      </c>
      <c r="E62" s="54" t="s">
        <v>822</v>
      </c>
      <c r="F62" s="295">
        <v>1</v>
      </c>
      <c r="G62" s="278">
        <v>30000</v>
      </c>
      <c r="H62" s="278">
        <f t="shared" si="0"/>
        <v>30000</v>
      </c>
      <c r="I62" s="295"/>
      <c r="J62" s="54" t="s">
        <v>823</v>
      </c>
      <c r="K62" s="64" t="s">
        <v>3383</v>
      </c>
      <c r="L62" s="17"/>
      <c r="M62" s="20">
        <v>44585</v>
      </c>
      <c r="N62" s="54"/>
      <c r="O62" s="56"/>
      <c r="P62" s="19">
        <v>44655</v>
      </c>
      <c r="Q62" s="21">
        <v>44655</v>
      </c>
      <c r="R62" s="3" t="s">
        <v>3386</v>
      </c>
    </row>
    <row r="63" spans="2:18" ht="15" customHeight="1">
      <c r="B63" s="17">
        <v>6</v>
      </c>
      <c r="C63" s="16" t="s">
        <v>821</v>
      </c>
      <c r="D63" s="16" t="s">
        <v>821</v>
      </c>
      <c r="E63" s="54" t="s">
        <v>824</v>
      </c>
      <c r="F63" s="54">
        <v>1</v>
      </c>
      <c r="G63" s="278">
        <v>1680</v>
      </c>
      <c r="H63" s="278">
        <f t="shared" si="0"/>
        <v>1680</v>
      </c>
      <c r="I63" s="295"/>
      <c r="J63" s="54" t="s">
        <v>825</v>
      </c>
      <c r="K63" s="64" t="s">
        <v>3383</v>
      </c>
      <c r="L63" s="17"/>
      <c r="M63" s="20">
        <v>44585</v>
      </c>
      <c r="N63" s="54"/>
      <c r="O63" s="56"/>
      <c r="P63" s="19"/>
      <c r="Q63" s="21">
        <v>44655</v>
      </c>
      <c r="R63" s="3" t="s">
        <v>3386</v>
      </c>
    </row>
    <row r="64" spans="2:18" s="9" customFormat="1" ht="15" customHeight="1">
      <c r="B64" s="17">
        <v>7</v>
      </c>
      <c r="C64" s="16" t="s">
        <v>492</v>
      </c>
      <c r="D64" s="16" t="s">
        <v>492</v>
      </c>
      <c r="E64" s="54" t="s">
        <v>976</v>
      </c>
      <c r="F64" s="54">
        <v>1</v>
      </c>
      <c r="G64" s="278">
        <v>3318</v>
      </c>
      <c r="H64" s="278">
        <v>3318</v>
      </c>
      <c r="I64" s="295"/>
      <c r="J64" s="54" t="s">
        <v>827</v>
      </c>
      <c r="K64" s="17" t="s">
        <v>828</v>
      </c>
      <c r="L64" s="17"/>
      <c r="M64" s="19"/>
      <c r="N64" s="16"/>
      <c r="O64" s="347"/>
      <c r="P64" s="19"/>
      <c r="Q64" s="21">
        <v>44594</v>
      </c>
      <c r="R64" s="3" t="s">
        <v>3390</v>
      </c>
    </row>
    <row r="65" spans="2:17" s="9" customFormat="1" ht="15" customHeight="1">
      <c r="B65" s="17">
        <v>7</v>
      </c>
      <c r="C65" s="16" t="s">
        <v>492</v>
      </c>
      <c r="D65" s="16" t="s">
        <v>492</v>
      </c>
      <c r="E65" s="54" t="s">
        <v>829</v>
      </c>
      <c r="F65" s="54">
        <v>1</v>
      </c>
      <c r="G65" s="278">
        <v>3250</v>
      </c>
      <c r="H65" s="278">
        <v>3250</v>
      </c>
      <c r="I65" s="295"/>
      <c r="J65" s="54" t="s">
        <v>830</v>
      </c>
      <c r="K65" s="17" t="s">
        <v>828</v>
      </c>
      <c r="L65" s="17"/>
      <c r="M65" s="19"/>
      <c r="N65" s="16"/>
      <c r="O65" s="347"/>
      <c r="P65" s="19"/>
      <c r="Q65" s="21">
        <v>44594</v>
      </c>
    </row>
    <row r="66" spans="2:17" s="9" customFormat="1" ht="15" customHeight="1">
      <c r="B66" s="17">
        <v>7</v>
      </c>
      <c r="C66" s="16" t="s">
        <v>492</v>
      </c>
      <c r="D66" s="16" t="s">
        <v>492</v>
      </c>
      <c r="E66" s="54" t="s">
        <v>971</v>
      </c>
      <c r="F66" s="54">
        <v>4</v>
      </c>
      <c r="G66" s="278">
        <v>964</v>
      </c>
      <c r="H66" s="278">
        <v>3856</v>
      </c>
      <c r="I66" s="295"/>
      <c r="J66" s="54" t="s">
        <v>832</v>
      </c>
      <c r="K66" s="17" t="s">
        <v>828</v>
      </c>
      <c r="L66" s="17"/>
      <c r="M66" s="19"/>
      <c r="N66" s="16"/>
      <c r="O66" s="347"/>
      <c r="P66" s="19"/>
      <c r="Q66" s="21">
        <v>44594</v>
      </c>
    </row>
    <row r="67" spans="2:17" s="9" customFormat="1" ht="15" customHeight="1">
      <c r="B67" s="17">
        <v>7</v>
      </c>
      <c r="C67" s="16" t="s">
        <v>492</v>
      </c>
      <c r="D67" s="16" t="s">
        <v>492</v>
      </c>
      <c r="E67" s="54" t="s">
        <v>833</v>
      </c>
      <c r="F67" s="54">
        <v>2</v>
      </c>
      <c r="G67" s="278">
        <v>14900</v>
      </c>
      <c r="H67" s="278">
        <v>29800</v>
      </c>
      <c r="I67" s="295"/>
      <c r="J67" s="54" t="s">
        <v>834</v>
      </c>
      <c r="K67" s="17" t="s">
        <v>828</v>
      </c>
      <c r="L67" s="17"/>
      <c r="M67" s="19"/>
      <c r="N67" s="16"/>
      <c r="O67" s="347"/>
      <c r="P67" s="19"/>
      <c r="Q67" s="21">
        <v>44594</v>
      </c>
    </row>
    <row r="68" spans="2:17" s="9" customFormat="1" ht="15" customHeight="1">
      <c r="B68" s="17">
        <v>7</v>
      </c>
      <c r="C68" s="16" t="s">
        <v>492</v>
      </c>
      <c r="D68" s="16" t="s">
        <v>492</v>
      </c>
      <c r="E68" s="54" t="s">
        <v>835</v>
      </c>
      <c r="F68" s="54">
        <v>4</v>
      </c>
      <c r="G68" s="278">
        <v>3985</v>
      </c>
      <c r="H68" s="278">
        <v>15940</v>
      </c>
      <c r="I68" s="17"/>
      <c r="J68" s="54" t="s">
        <v>836</v>
      </c>
      <c r="K68" s="17" t="s">
        <v>828</v>
      </c>
      <c r="L68" s="17"/>
      <c r="M68" s="19"/>
      <c r="N68" s="16"/>
      <c r="O68" s="347"/>
      <c r="P68" s="19"/>
      <c r="Q68" s="21">
        <v>44594</v>
      </c>
    </row>
    <row r="69" spans="2:17" s="9" customFormat="1" ht="15" customHeight="1">
      <c r="B69" s="17">
        <v>7</v>
      </c>
      <c r="C69" s="16" t="s">
        <v>492</v>
      </c>
      <c r="D69" s="16" t="s">
        <v>492</v>
      </c>
      <c r="E69" s="54" t="s">
        <v>837</v>
      </c>
      <c r="F69" s="54">
        <v>4</v>
      </c>
      <c r="G69" s="278">
        <v>419</v>
      </c>
      <c r="H69" s="278">
        <v>1676</v>
      </c>
      <c r="I69" s="17"/>
      <c r="J69" s="54" t="s">
        <v>838</v>
      </c>
      <c r="K69" s="17" t="s">
        <v>828</v>
      </c>
      <c r="L69" s="16"/>
      <c r="M69" s="19"/>
      <c r="N69" s="16"/>
      <c r="O69" s="56"/>
      <c r="P69" s="56"/>
      <c r="Q69" s="21">
        <v>44594</v>
      </c>
    </row>
    <row r="70" spans="2:17" ht="15" customHeight="1">
      <c r="B70" s="17">
        <v>7</v>
      </c>
      <c r="C70" s="16" t="s">
        <v>492</v>
      </c>
      <c r="D70" s="16" t="s">
        <v>492</v>
      </c>
      <c r="E70" s="54" t="s">
        <v>839</v>
      </c>
      <c r="F70" s="54">
        <v>50</v>
      </c>
      <c r="G70" s="278">
        <v>390</v>
      </c>
      <c r="H70" s="278">
        <v>19500</v>
      </c>
      <c r="I70" s="17"/>
      <c r="J70" s="54" t="s">
        <v>838</v>
      </c>
      <c r="K70" s="17" t="s">
        <v>828</v>
      </c>
      <c r="L70" s="17"/>
      <c r="M70" s="19"/>
      <c r="N70" s="54"/>
      <c r="O70" s="17"/>
      <c r="P70" s="19"/>
      <c r="Q70" s="21">
        <v>44594</v>
      </c>
    </row>
    <row r="71" spans="2:17" ht="15" customHeight="1">
      <c r="B71" s="17">
        <v>7</v>
      </c>
      <c r="C71" s="16" t="s">
        <v>492</v>
      </c>
      <c r="D71" s="16" t="s">
        <v>492</v>
      </c>
      <c r="E71" s="54" t="s">
        <v>840</v>
      </c>
      <c r="F71" s="54">
        <v>65</v>
      </c>
      <c r="G71" s="278">
        <v>176</v>
      </c>
      <c r="H71" s="278">
        <v>11440</v>
      </c>
      <c r="I71" s="17"/>
      <c r="J71" s="54" t="s">
        <v>838</v>
      </c>
      <c r="K71" s="17" t="s">
        <v>828</v>
      </c>
      <c r="L71" s="17"/>
      <c r="M71" s="19"/>
      <c r="N71" s="54"/>
      <c r="O71" s="17"/>
      <c r="P71" s="19"/>
      <c r="Q71" s="21">
        <v>44594</v>
      </c>
    </row>
    <row r="72" spans="2:17" ht="15" customHeight="1">
      <c r="B72" s="17">
        <v>7</v>
      </c>
      <c r="C72" s="16" t="s">
        <v>492</v>
      </c>
      <c r="D72" s="16" t="s">
        <v>492</v>
      </c>
      <c r="E72" s="54" t="s">
        <v>841</v>
      </c>
      <c r="F72" s="54">
        <v>8</v>
      </c>
      <c r="G72" s="278">
        <v>168</v>
      </c>
      <c r="H72" s="278">
        <v>1344</v>
      </c>
      <c r="I72" s="53"/>
      <c r="J72" s="54" t="s">
        <v>838</v>
      </c>
      <c r="K72" s="17" t="s">
        <v>828</v>
      </c>
      <c r="L72" s="17"/>
      <c r="M72" s="19"/>
      <c r="N72" s="54"/>
      <c r="O72" s="17"/>
      <c r="P72" s="19"/>
      <c r="Q72" s="21">
        <v>44594</v>
      </c>
    </row>
    <row r="73" spans="2:17" ht="15" customHeight="1">
      <c r="B73" s="17">
        <v>7</v>
      </c>
      <c r="C73" s="16" t="s">
        <v>492</v>
      </c>
      <c r="D73" s="16" t="s">
        <v>492</v>
      </c>
      <c r="E73" s="54" t="s">
        <v>842</v>
      </c>
      <c r="F73" s="54">
        <v>30</v>
      </c>
      <c r="G73" s="278">
        <v>93</v>
      </c>
      <c r="H73" s="278">
        <v>2790</v>
      </c>
      <c r="I73" s="53"/>
      <c r="J73" s="54" t="s">
        <v>843</v>
      </c>
      <c r="K73" s="17" t="s">
        <v>828</v>
      </c>
      <c r="L73" s="17"/>
      <c r="M73" s="19"/>
      <c r="N73" s="54"/>
      <c r="O73" s="17"/>
      <c r="P73" s="19"/>
      <c r="Q73" s="21">
        <v>44594</v>
      </c>
    </row>
    <row r="74" spans="2:17" ht="15" customHeight="1">
      <c r="B74" s="17">
        <v>7</v>
      </c>
      <c r="C74" s="16" t="s">
        <v>492</v>
      </c>
      <c r="D74" s="16" t="s">
        <v>492</v>
      </c>
      <c r="E74" s="54" t="s">
        <v>298</v>
      </c>
      <c r="F74" s="54">
        <v>14</v>
      </c>
      <c r="G74" s="278">
        <v>230</v>
      </c>
      <c r="H74" s="278">
        <v>3220</v>
      </c>
      <c r="I74" s="53"/>
      <c r="J74" s="54" t="s">
        <v>844</v>
      </c>
      <c r="K74" s="17" t="s">
        <v>828</v>
      </c>
      <c r="L74" s="17"/>
      <c r="M74" s="19"/>
      <c r="N74" s="54"/>
      <c r="O74" s="17"/>
      <c r="P74" s="19"/>
      <c r="Q74" s="21">
        <v>44594</v>
      </c>
    </row>
    <row r="75" spans="2:17" ht="15" customHeight="1">
      <c r="B75" s="17">
        <v>7</v>
      </c>
      <c r="C75" s="16" t="s">
        <v>492</v>
      </c>
      <c r="D75" s="16" t="s">
        <v>492</v>
      </c>
      <c r="E75" s="54" t="s">
        <v>845</v>
      </c>
      <c r="F75" s="54">
        <v>1</v>
      </c>
      <c r="G75" s="278">
        <v>370</v>
      </c>
      <c r="H75" s="278">
        <v>370</v>
      </c>
      <c r="I75" s="53"/>
      <c r="J75" s="54" t="s">
        <v>846</v>
      </c>
      <c r="K75" s="17" t="s">
        <v>828</v>
      </c>
      <c r="L75" s="17"/>
      <c r="M75" s="19"/>
      <c r="N75" s="54"/>
      <c r="O75" s="17"/>
      <c r="P75" s="19"/>
      <c r="Q75" s="21">
        <v>44594</v>
      </c>
    </row>
    <row r="76" spans="2:17" ht="15" customHeight="1">
      <c r="B76" s="17">
        <v>7</v>
      </c>
      <c r="C76" s="16" t="s">
        <v>492</v>
      </c>
      <c r="D76" s="16" t="s">
        <v>492</v>
      </c>
      <c r="E76" s="54" t="s">
        <v>847</v>
      </c>
      <c r="F76" s="54">
        <v>4</v>
      </c>
      <c r="G76" s="278">
        <v>370</v>
      </c>
      <c r="H76" s="278">
        <v>1480</v>
      </c>
      <c r="I76" s="278"/>
      <c r="J76" s="54" t="s">
        <v>846</v>
      </c>
      <c r="K76" s="17" t="s">
        <v>828</v>
      </c>
      <c r="L76" s="17"/>
      <c r="M76" s="19"/>
      <c r="N76" s="54"/>
      <c r="O76" s="17"/>
      <c r="P76" s="19"/>
      <c r="Q76" s="21">
        <v>44594</v>
      </c>
    </row>
    <row r="77" spans="2:17" ht="15" customHeight="1">
      <c r="B77" s="17">
        <v>7</v>
      </c>
      <c r="C77" s="16" t="s">
        <v>492</v>
      </c>
      <c r="D77" s="16" t="s">
        <v>492</v>
      </c>
      <c r="E77" s="54" t="s">
        <v>848</v>
      </c>
      <c r="F77" s="54">
        <v>2</v>
      </c>
      <c r="G77" s="278">
        <v>260</v>
      </c>
      <c r="H77" s="278">
        <v>520</v>
      </c>
      <c r="I77" s="295"/>
      <c r="J77" s="54" t="s">
        <v>846</v>
      </c>
      <c r="K77" s="17" t="s">
        <v>828</v>
      </c>
      <c r="L77" s="17"/>
      <c r="M77" s="19"/>
      <c r="N77" s="54"/>
      <c r="O77" s="17"/>
      <c r="P77" s="19"/>
      <c r="Q77" s="21">
        <v>44594</v>
      </c>
    </row>
    <row r="78" spans="2:17" ht="15" customHeight="1">
      <c r="B78" s="17">
        <v>7</v>
      </c>
      <c r="C78" s="16" t="s">
        <v>492</v>
      </c>
      <c r="D78" s="16" t="s">
        <v>492</v>
      </c>
      <c r="E78" s="54" t="s">
        <v>849</v>
      </c>
      <c r="F78" s="54">
        <v>1</v>
      </c>
      <c r="G78" s="278">
        <v>330</v>
      </c>
      <c r="H78" s="278">
        <v>330</v>
      </c>
      <c r="I78" s="278"/>
      <c r="J78" s="54" t="s">
        <v>846</v>
      </c>
      <c r="K78" s="17" t="s">
        <v>828</v>
      </c>
      <c r="L78" s="17"/>
      <c r="M78" s="19"/>
      <c r="N78" s="54"/>
      <c r="O78" s="17"/>
      <c r="P78" s="19"/>
      <c r="Q78" s="21">
        <v>44594</v>
      </c>
    </row>
    <row r="79" spans="2:17" ht="15" customHeight="1">
      <c r="B79" s="17">
        <v>7</v>
      </c>
      <c r="C79" s="16" t="s">
        <v>492</v>
      </c>
      <c r="D79" s="16" t="s">
        <v>492</v>
      </c>
      <c r="E79" s="54" t="s">
        <v>850</v>
      </c>
      <c r="F79" s="54">
        <v>4</v>
      </c>
      <c r="G79" s="278">
        <v>350</v>
      </c>
      <c r="H79" s="278">
        <v>1400</v>
      </c>
      <c r="I79" s="53"/>
      <c r="J79" s="54" t="s">
        <v>846</v>
      </c>
      <c r="K79" s="17" t="s">
        <v>828</v>
      </c>
      <c r="L79" s="17"/>
      <c r="M79" s="19"/>
      <c r="N79" s="54"/>
      <c r="O79" s="17"/>
      <c r="P79" s="19"/>
      <c r="Q79" s="21">
        <v>44594</v>
      </c>
    </row>
    <row r="80" spans="2:17" ht="15" customHeight="1">
      <c r="B80" s="17">
        <v>7</v>
      </c>
      <c r="C80" s="16" t="s">
        <v>492</v>
      </c>
      <c r="D80" s="16" t="s">
        <v>492</v>
      </c>
      <c r="E80" s="54" t="s">
        <v>851</v>
      </c>
      <c r="F80" s="54">
        <v>14</v>
      </c>
      <c r="G80" s="278">
        <v>510</v>
      </c>
      <c r="H80" s="278">
        <v>7140</v>
      </c>
      <c r="I80" s="53"/>
      <c r="J80" s="54" t="s">
        <v>846</v>
      </c>
      <c r="K80" s="17" t="s">
        <v>828</v>
      </c>
      <c r="L80" s="17"/>
      <c r="M80" s="19"/>
      <c r="N80" s="54"/>
      <c r="O80" s="17"/>
      <c r="P80" s="19"/>
      <c r="Q80" s="21">
        <v>44594</v>
      </c>
    </row>
    <row r="81" spans="2:17" ht="15" customHeight="1">
      <c r="B81" s="17">
        <v>7</v>
      </c>
      <c r="C81" s="16" t="s">
        <v>492</v>
      </c>
      <c r="D81" s="16" t="s">
        <v>492</v>
      </c>
      <c r="E81" s="54" t="s">
        <v>852</v>
      </c>
      <c r="F81" s="54">
        <v>4</v>
      </c>
      <c r="G81" s="278">
        <v>740</v>
      </c>
      <c r="H81" s="278">
        <v>2960</v>
      </c>
      <c r="I81" s="295"/>
      <c r="J81" s="54" t="s">
        <v>846</v>
      </c>
      <c r="K81" s="17" t="s">
        <v>828</v>
      </c>
      <c r="L81" s="17"/>
      <c r="M81" s="19"/>
      <c r="N81" s="54"/>
      <c r="O81" s="17"/>
      <c r="P81" s="19"/>
      <c r="Q81" s="21">
        <v>44594</v>
      </c>
    </row>
    <row r="82" spans="2:17" ht="15" customHeight="1">
      <c r="B82" s="17">
        <v>7</v>
      </c>
      <c r="C82" s="16" t="s">
        <v>492</v>
      </c>
      <c r="D82" s="16" t="s">
        <v>492</v>
      </c>
      <c r="E82" s="54" t="s">
        <v>853</v>
      </c>
      <c r="F82" s="54">
        <v>2</v>
      </c>
      <c r="G82" s="278">
        <v>720</v>
      </c>
      <c r="H82" s="278">
        <v>1440</v>
      </c>
      <c r="I82" s="295"/>
      <c r="J82" s="54" t="s">
        <v>846</v>
      </c>
      <c r="K82" s="17" t="s">
        <v>828</v>
      </c>
      <c r="L82" s="17"/>
      <c r="M82" s="19"/>
      <c r="N82" s="54"/>
      <c r="O82" s="17"/>
      <c r="P82" s="19"/>
      <c r="Q82" s="21">
        <v>44594</v>
      </c>
    </row>
    <row r="83" spans="2:17" ht="15" customHeight="1">
      <c r="B83" s="17">
        <v>7</v>
      </c>
      <c r="C83" s="73" t="s">
        <v>492</v>
      </c>
      <c r="D83" s="73" t="s">
        <v>492</v>
      </c>
      <c r="E83" s="54" t="s">
        <v>854</v>
      </c>
      <c r="F83" s="54">
        <v>2</v>
      </c>
      <c r="G83" s="278">
        <v>1150</v>
      </c>
      <c r="H83" s="278">
        <v>2300</v>
      </c>
      <c r="I83" s="295"/>
      <c r="J83" s="54" t="s">
        <v>846</v>
      </c>
      <c r="K83" s="17" t="s">
        <v>828</v>
      </c>
      <c r="L83" s="17"/>
      <c r="M83" s="19"/>
      <c r="N83" s="54"/>
      <c r="O83" s="17"/>
      <c r="P83" s="19"/>
      <c r="Q83" s="21">
        <v>44594</v>
      </c>
    </row>
    <row r="84" spans="2:17" ht="15" customHeight="1">
      <c r="B84" s="17">
        <v>7</v>
      </c>
      <c r="C84" s="73" t="s">
        <v>492</v>
      </c>
      <c r="D84" s="73" t="s">
        <v>492</v>
      </c>
      <c r="E84" s="54" t="s">
        <v>855</v>
      </c>
      <c r="F84" s="54">
        <v>14</v>
      </c>
      <c r="G84" s="278">
        <v>1360</v>
      </c>
      <c r="H84" s="278">
        <v>19040</v>
      </c>
      <c r="I84" s="295"/>
      <c r="J84" s="54" t="s">
        <v>846</v>
      </c>
      <c r="K84" s="17" t="s">
        <v>828</v>
      </c>
      <c r="L84" s="17"/>
      <c r="M84" s="19"/>
      <c r="N84" s="54"/>
      <c r="O84" s="17"/>
      <c r="P84" s="19"/>
      <c r="Q84" s="21">
        <v>44594</v>
      </c>
    </row>
    <row r="85" spans="2:17" ht="15" customHeight="1">
      <c r="B85" s="17">
        <v>7</v>
      </c>
      <c r="C85" s="73" t="s">
        <v>492</v>
      </c>
      <c r="D85" s="73" t="s">
        <v>492</v>
      </c>
      <c r="E85" s="54" t="s">
        <v>856</v>
      </c>
      <c r="F85" s="54">
        <v>2</v>
      </c>
      <c r="G85" s="278">
        <v>562</v>
      </c>
      <c r="H85" s="278">
        <v>1124</v>
      </c>
      <c r="I85" s="295"/>
      <c r="J85" s="54" t="s">
        <v>857</v>
      </c>
      <c r="K85" s="17" t="s">
        <v>828</v>
      </c>
      <c r="L85" s="17"/>
      <c r="M85" s="19"/>
      <c r="N85" s="54"/>
      <c r="O85" s="17"/>
      <c r="P85" s="19"/>
      <c r="Q85" s="21">
        <v>44594</v>
      </c>
    </row>
    <row r="86" spans="2:17" ht="15" customHeight="1">
      <c r="B86" s="17">
        <v>7</v>
      </c>
      <c r="C86" s="73" t="s">
        <v>492</v>
      </c>
      <c r="D86" s="73" t="s">
        <v>492</v>
      </c>
      <c r="E86" s="54" t="s">
        <v>858</v>
      </c>
      <c r="F86" s="54">
        <v>2</v>
      </c>
      <c r="G86" s="278">
        <v>562</v>
      </c>
      <c r="H86" s="278">
        <v>1124</v>
      </c>
      <c r="I86" s="295"/>
      <c r="J86" s="54" t="s">
        <v>857</v>
      </c>
      <c r="K86" s="17" t="s">
        <v>828</v>
      </c>
      <c r="L86" s="17"/>
      <c r="M86" s="19"/>
      <c r="N86" s="54"/>
      <c r="O86" s="17"/>
      <c r="P86" s="19"/>
      <c r="Q86" s="21">
        <v>44594</v>
      </c>
    </row>
    <row r="87" spans="2:17" ht="15" customHeight="1">
      <c r="B87" s="17">
        <v>7</v>
      </c>
      <c r="C87" s="73" t="s">
        <v>492</v>
      </c>
      <c r="D87" s="73" t="s">
        <v>492</v>
      </c>
      <c r="E87" s="54" t="s">
        <v>859</v>
      </c>
      <c r="F87" s="54">
        <v>2</v>
      </c>
      <c r="G87" s="278">
        <v>1745</v>
      </c>
      <c r="H87" s="278">
        <v>3490</v>
      </c>
      <c r="I87" s="295"/>
      <c r="J87" s="54" t="s">
        <v>860</v>
      </c>
      <c r="K87" s="17" t="s">
        <v>828</v>
      </c>
      <c r="L87" s="17"/>
      <c r="M87" s="19"/>
      <c r="N87" s="54"/>
      <c r="O87" s="17"/>
      <c r="P87" s="19"/>
      <c r="Q87" s="21">
        <v>44594</v>
      </c>
    </row>
    <row r="88" spans="2:17" ht="15" customHeight="1">
      <c r="B88" s="17">
        <v>7</v>
      </c>
      <c r="C88" s="73" t="s">
        <v>492</v>
      </c>
      <c r="D88" s="73" t="s">
        <v>492</v>
      </c>
      <c r="E88" s="54" t="s">
        <v>861</v>
      </c>
      <c r="F88" s="54">
        <v>2</v>
      </c>
      <c r="G88" s="278">
        <v>890</v>
      </c>
      <c r="H88" s="278">
        <v>1780</v>
      </c>
      <c r="I88" s="295"/>
      <c r="J88" s="54" t="s">
        <v>862</v>
      </c>
      <c r="K88" s="17" t="s">
        <v>828</v>
      </c>
      <c r="L88" s="17"/>
      <c r="M88" s="19"/>
      <c r="N88" s="54"/>
      <c r="O88" s="17"/>
      <c r="P88" s="19"/>
      <c r="Q88" s="21">
        <v>44594</v>
      </c>
    </row>
    <row r="89" spans="2:17" ht="15" customHeight="1">
      <c r="B89" s="17">
        <v>7</v>
      </c>
      <c r="C89" s="73" t="s">
        <v>492</v>
      </c>
      <c r="D89" s="73" t="s">
        <v>492</v>
      </c>
      <c r="E89" s="54" t="s">
        <v>863</v>
      </c>
      <c r="F89" s="54">
        <v>1</v>
      </c>
      <c r="G89" s="278">
        <v>6980</v>
      </c>
      <c r="H89" s="278">
        <v>6980</v>
      </c>
      <c r="I89" s="295"/>
      <c r="J89" s="54" t="s">
        <v>864</v>
      </c>
      <c r="K89" s="17" t="s">
        <v>828</v>
      </c>
      <c r="L89" s="17"/>
      <c r="M89" s="19"/>
      <c r="N89" s="54"/>
      <c r="O89" s="17"/>
      <c r="P89" s="19"/>
      <c r="Q89" s="21">
        <v>44594</v>
      </c>
    </row>
    <row r="90" spans="2:17" ht="15" customHeight="1">
      <c r="B90" s="17">
        <v>7</v>
      </c>
      <c r="C90" s="73" t="s">
        <v>492</v>
      </c>
      <c r="D90" s="73" t="s">
        <v>492</v>
      </c>
      <c r="E90" s="54" t="s">
        <v>3394</v>
      </c>
      <c r="F90" s="54">
        <v>1</v>
      </c>
      <c r="G90" s="278">
        <v>5145</v>
      </c>
      <c r="H90" s="278">
        <v>5145</v>
      </c>
      <c r="I90" s="295"/>
      <c r="J90" s="54" t="s">
        <v>3395</v>
      </c>
      <c r="K90" s="17" t="s">
        <v>828</v>
      </c>
      <c r="L90" s="17"/>
      <c r="M90" s="19"/>
      <c r="N90" s="54"/>
      <c r="O90" s="17"/>
      <c r="P90" s="19"/>
      <c r="Q90" s="21">
        <v>44594</v>
      </c>
    </row>
    <row r="91" spans="2:17" ht="15" customHeight="1">
      <c r="B91" s="17">
        <v>7</v>
      </c>
      <c r="C91" s="73" t="s">
        <v>492</v>
      </c>
      <c r="D91" s="73" t="s">
        <v>492</v>
      </c>
      <c r="E91" s="54" t="s">
        <v>867</v>
      </c>
      <c r="F91" s="54">
        <v>2</v>
      </c>
      <c r="G91" s="278">
        <v>378</v>
      </c>
      <c r="H91" s="278">
        <v>756</v>
      </c>
      <c r="I91" s="295"/>
      <c r="J91" s="54" t="s">
        <v>868</v>
      </c>
      <c r="K91" s="17" t="s">
        <v>828</v>
      </c>
      <c r="L91" s="17"/>
      <c r="M91" s="19"/>
      <c r="N91" s="54"/>
      <c r="O91" s="17"/>
      <c r="P91" s="19"/>
      <c r="Q91" s="21">
        <v>44594</v>
      </c>
    </row>
    <row r="92" spans="2:17" ht="15" customHeight="1">
      <c r="B92" s="17">
        <v>7</v>
      </c>
      <c r="C92" s="73" t="s">
        <v>492</v>
      </c>
      <c r="D92" s="73" t="s">
        <v>492</v>
      </c>
      <c r="E92" s="54" t="s">
        <v>3396</v>
      </c>
      <c r="F92" s="54">
        <v>1</v>
      </c>
      <c r="G92" s="278">
        <v>744</v>
      </c>
      <c r="H92" s="278">
        <v>744</v>
      </c>
      <c r="I92" s="295"/>
      <c r="J92" s="54" t="s">
        <v>3397</v>
      </c>
      <c r="K92" s="17" t="s">
        <v>828</v>
      </c>
      <c r="L92" s="17"/>
      <c r="M92" s="19"/>
      <c r="N92" s="54"/>
      <c r="O92" s="17"/>
      <c r="P92" s="19"/>
      <c r="Q92" s="21">
        <v>44594</v>
      </c>
    </row>
    <row r="93" spans="2:17" ht="15" customHeight="1">
      <c r="B93" s="17">
        <v>7</v>
      </c>
      <c r="C93" s="73" t="s">
        <v>492</v>
      </c>
      <c r="D93" s="73" t="s">
        <v>492</v>
      </c>
      <c r="E93" s="54" t="s">
        <v>870</v>
      </c>
      <c r="F93" s="54">
        <v>1</v>
      </c>
      <c r="G93" s="278">
        <v>3300</v>
      </c>
      <c r="H93" s="278">
        <v>3300</v>
      </c>
      <c r="I93" s="295"/>
      <c r="J93" s="54" t="s">
        <v>871</v>
      </c>
      <c r="K93" s="17" t="s">
        <v>828</v>
      </c>
      <c r="L93" s="17"/>
      <c r="M93" s="19"/>
      <c r="N93" s="54"/>
      <c r="O93" s="17"/>
      <c r="P93" s="19"/>
      <c r="Q93" s="21">
        <v>44594</v>
      </c>
    </row>
    <row r="94" spans="2:17" ht="15" customHeight="1">
      <c r="B94" s="17">
        <v>7</v>
      </c>
      <c r="C94" s="73" t="s">
        <v>492</v>
      </c>
      <c r="D94" s="73" t="s">
        <v>492</v>
      </c>
      <c r="E94" s="54" t="s">
        <v>872</v>
      </c>
      <c r="F94" s="54">
        <v>1</v>
      </c>
      <c r="G94" s="278">
        <v>14400</v>
      </c>
      <c r="H94" s="278">
        <v>14400</v>
      </c>
      <c r="I94" s="295"/>
      <c r="J94" s="54" t="s">
        <v>873</v>
      </c>
      <c r="K94" s="17" t="s">
        <v>828</v>
      </c>
      <c r="L94" s="17"/>
      <c r="M94" s="19"/>
      <c r="N94" s="54"/>
      <c r="O94" s="17"/>
      <c r="P94" s="19"/>
      <c r="Q94" s="21">
        <v>44594</v>
      </c>
    </row>
    <row r="95" spans="2:17" ht="15" customHeight="1">
      <c r="B95" s="17">
        <v>7</v>
      </c>
      <c r="C95" s="73" t="s">
        <v>492</v>
      </c>
      <c r="D95" s="73" t="s">
        <v>492</v>
      </c>
      <c r="E95" s="54" t="s">
        <v>874</v>
      </c>
      <c r="F95" s="54">
        <v>1</v>
      </c>
      <c r="G95" s="278">
        <v>260</v>
      </c>
      <c r="H95" s="278">
        <v>260</v>
      </c>
      <c r="I95" s="295"/>
      <c r="J95" s="54" t="s">
        <v>875</v>
      </c>
      <c r="K95" s="17" t="s">
        <v>828</v>
      </c>
      <c r="L95" s="17"/>
      <c r="M95" s="19"/>
      <c r="N95" s="54"/>
      <c r="O95" s="17"/>
      <c r="P95" s="19"/>
      <c r="Q95" s="21">
        <v>44594</v>
      </c>
    </row>
    <row r="96" spans="2:17" ht="15" customHeight="1">
      <c r="B96" s="17">
        <v>7</v>
      </c>
      <c r="C96" s="16" t="s">
        <v>492</v>
      </c>
      <c r="D96" s="16" t="s">
        <v>492</v>
      </c>
      <c r="E96" s="54" t="s">
        <v>876</v>
      </c>
      <c r="F96" s="54">
        <v>1</v>
      </c>
      <c r="G96" s="278">
        <v>260</v>
      </c>
      <c r="H96" s="278">
        <v>260</v>
      </c>
      <c r="I96" s="295"/>
      <c r="J96" s="54" t="s">
        <v>875</v>
      </c>
      <c r="K96" s="17" t="s">
        <v>828</v>
      </c>
      <c r="L96" s="17"/>
      <c r="M96" s="19"/>
      <c r="N96" s="54"/>
      <c r="O96" s="56"/>
      <c r="P96" s="19"/>
      <c r="Q96" s="21">
        <v>44594</v>
      </c>
    </row>
    <row r="97" spans="2:18" ht="15" customHeight="1">
      <c r="B97" s="17">
        <v>7</v>
      </c>
      <c r="C97" s="73" t="s">
        <v>492</v>
      </c>
      <c r="D97" s="73" t="s">
        <v>492</v>
      </c>
      <c r="E97" s="54" t="s">
        <v>877</v>
      </c>
      <c r="F97" s="54">
        <v>1</v>
      </c>
      <c r="G97" s="278">
        <v>4991</v>
      </c>
      <c r="H97" s="278">
        <v>4991</v>
      </c>
      <c r="I97" s="295"/>
      <c r="J97" s="54" t="s">
        <v>878</v>
      </c>
      <c r="K97" s="17" t="s">
        <v>828</v>
      </c>
      <c r="L97" s="17"/>
      <c r="M97" s="19"/>
      <c r="N97" s="54"/>
      <c r="O97" s="17"/>
      <c r="P97" s="19"/>
      <c r="Q97" s="21">
        <v>44594</v>
      </c>
    </row>
    <row r="98" spans="2:18" ht="15" customHeight="1">
      <c r="B98" s="17">
        <v>7</v>
      </c>
      <c r="C98" s="73" t="s">
        <v>492</v>
      </c>
      <c r="D98" s="73" t="s">
        <v>492</v>
      </c>
      <c r="E98" s="54" t="s">
        <v>3398</v>
      </c>
      <c r="F98" s="54">
        <v>1</v>
      </c>
      <c r="G98" s="278">
        <v>9889</v>
      </c>
      <c r="H98" s="278">
        <v>9889</v>
      </c>
      <c r="I98" s="295"/>
      <c r="J98" s="54" t="s">
        <v>3399</v>
      </c>
      <c r="K98" s="17" t="s">
        <v>828</v>
      </c>
      <c r="L98" s="17"/>
      <c r="M98" s="19"/>
      <c r="N98" s="54"/>
      <c r="O98" s="17"/>
      <c r="P98" s="19"/>
      <c r="Q98" s="21">
        <v>44595</v>
      </c>
      <c r="R98" s="3" t="s">
        <v>3390</v>
      </c>
    </row>
    <row r="99" spans="2:18" ht="15" customHeight="1">
      <c r="B99" s="17">
        <v>7</v>
      </c>
      <c r="C99" s="73" t="s">
        <v>492</v>
      </c>
      <c r="D99" s="73" t="s">
        <v>492</v>
      </c>
      <c r="E99" s="54" t="s">
        <v>881</v>
      </c>
      <c r="F99" s="54">
        <v>2</v>
      </c>
      <c r="G99" s="278">
        <v>170</v>
      </c>
      <c r="H99" s="278">
        <v>340</v>
      </c>
      <c r="I99" s="295"/>
      <c r="J99" s="54" t="s">
        <v>882</v>
      </c>
      <c r="K99" s="17" t="s">
        <v>828</v>
      </c>
      <c r="L99" s="17"/>
      <c r="M99" s="19"/>
      <c r="N99" s="54"/>
      <c r="O99" s="17"/>
      <c r="P99" s="19"/>
      <c r="Q99" s="21">
        <v>44594</v>
      </c>
    </row>
    <row r="100" spans="2:18" ht="15" customHeight="1">
      <c r="B100" s="17">
        <v>7</v>
      </c>
      <c r="C100" s="73" t="s">
        <v>492</v>
      </c>
      <c r="D100" s="73" t="s">
        <v>492</v>
      </c>
      <c r="E100" s="54" t="s">
        <v>883</v>
      </c>
      <c r="F100" s="54">
        <v>1</v>
      </c>
      <c r="G100" s="278">
        <v>180</v>
      </c>
      <c r="H100" s="278">
        <v>180</v>
      </c>
      <c r="I100" s="295"/>
      <c r="J100" s="54" t="s">
        <v>882</v>
      </c>
      <c r="K100" s="17" t="s">
        <v>828</v>
      </c>
      <c r="L100" s="17"/>
      <c r="M100" s="19"/>
      <c r="N100" s="54"/>
      <c r="O100" s="17"/>
      <c r="P100" s="19"/>
      <c r="Q100" s="21">
        <v>44594</v>
      </c>
    </row>
    <row r="101" spans="2:18" ht="15" customHeight="1">
      <c r="B101" s="17">
        <v>7</v>
      </c>
      <c r="C101" s="73" t="s">
        <v>492</v>
      </c>
      <c r="D101" s="73" t="s">
        <v>492</v>
      </c>
      <c r="E101" s="54" t="s">
        <v>884</v>
      </c>
      <c r="F101" s="54">
        <v>1</v>
      </c>
      <c r="G101" s="278">
        <v>4420</v>
      </c>
      <c r="H101" s="278">
        <v>4420</v>
      </c>
      <c r="I101" s="295"/>
      <c r="J101" s="54" t="s">
        <v>885</v>
      </c>
      <c r="K101" s="17" t="s">
        <v>828</v>
      </c>
      <c r="L101" s="17"/>
      <c r="M101" s="19"/>
      <c r="N101" s="54"/>
      <c r="O101" s="17"/>
      <c r="P101" s="19"/>
      <c r="Q101" s="21">
        <v>44594</v>
      </c>
      <c r="R101" s="3" t="s">
        <v>3390</v>
      </c>
    </row>
    <row r="102" spans="2:18" ht="15" customHeight="1">
      <c r="B102" s="17">
        <v>7</v>
      </c>
      <c r="C102" s="73" t="s">
        <v>492</v>
      </c>
      <c r="D102" s="73" t="s">
        <v>492</v>
      </c>
      <c r="E102" s="54" t="s">
        <v>886</v>
      </c>
      <c r="F102" s="54">
        <v>2</v>
      </c>
      <c r="G102" s="278">
        <v>2250</v>
      </c>
      <c r="H102" s="278">
        <v>4500</v>
      </c>
      <c r="I102" s="54"/>
      <c r="J102" s="54" t="s">
        <v>887</v>
      </c>
      <c r="K102" s="17" t="s">
        <v>828</v>
      </c>
      <c r="L102" s="17"/>
      <c r="M102" s="19"/>
      <c r="N102" s="54"/>
      <c r="O102" s="17"/>
      <c r="P102" s="19"/>
      <c r="Q102" s="21">
        <v>44594</v>
      </c>
      <c r="R102" s="3" t="s">
        <v>3390</v>
      </c>
    </row>
    <row r="103" spans="2:18" ht="15" customHeight="1">
      <c r="B103" s="17">
        <v>7</v>
      </c>
      <c r="C103" s="73" t="s">
        <v>492</v>
      </c>
      <c r="D103" s="73" t="s">
        <v>492</v>
      </c>
      <c r="E103" s="54" t="s">
        <v>961</v>
      </c>
      <c r="F103" s="54">
        <v>2</v>
      </c>
      <c r="G103" s="278">
        <v>3290</v>
      </c>
      <c r="H103" s="278">
        <v>6580</v>
      </c>
      <c r="I103" s="54"/>
      <c r="J103" s="54" t="s">
        <v>972</v>
      </c>
      <c r="K103" s="17" t="s">
        <v>828</v>
      </c>
      <c r="L103" s="17"/>
      <c r="M103" s="19"/>
      <c r="N103" s="54"/>
      <c r="O103" s="17"/>
      <c r="P103" s="19"/>
      <c r="Q103" s="21">
        <v>44594</v>
      </c>
      <c r="R103" s="3" t="s">
        <v>3390</v>
      </c>
    </row>
    <row r="104" spans="2:18" ht="15" customHeight="1">
      <c r="B104" s="17">
        <v>7</v>
      </c>
      <c r="C104" s="73" t="s">
        <v>492</v>
      </c>
      <c r="D104" s="73" t="s">
        <v>492</v>
      </c>
      <c r="E104" s="54" t="s">
        <v>922</v>
      </c>
      <c r="F104" s="54">
        <v>1</v>
      </c>
      <c r="G104" s="278">
        <v>3700</v>
      </c>
      <c r="H104" s="278">
        <v>3700</v>
      </c>
      <c r="I104" s="295"/>
      <c r="J104" s="54" t="s">
        <v>923</v>
      </c>
      <c r="K104" s="17" t="s">
        <v>828</v>
      </c>
      <c r="L104" s="295"/>
      <c r="M104" s="19"/>
      <c r="N104" s="54"/>
      <c r="O104" s="17"/>
      <c r="P104" s="19"/>
      <c r="Q104" s="21">
        <v>44594</v>
      </c>
      <c r="R104" s="3" t="s">
        <v>3390</v>
      </c>
    </row>
    <row r="105" spans="2:18" ht="15" customHeight="1">
      <c r="B105" s="17">
        <v>7</v>
      </c>
      <c r="C105" s="73" t="s">
        <v>492</v>
      </c>
      <c r="D105" s="73" t="s">
        <v>492</v>
      </c>
      <c r="E105" s="54" t="s">
        <v>888</v>
      </c>
      <c r="F105" s="54">
        <v>2</v>
      </c>
      <c r="G105" s="278">
        <v>4580</v>
      </c>
      <c r="H105" s="278">
        <v>9160</v>
      </c>
      <c r="I105" s="54"/>
      <c r="J105" s="54" t="s">
        <v>889</v>
      </c>
      <c r="K105" s="17" t="s">
        <v>828</v>
      </c>
      <c r="L105" s="17"/>
      <c r="M105" s="19"/>
      <c r="N105" s="54"/>
      <c r="O105" s="17"/>
      <c r="P105" s="19"/>
      <c r="Q105" s="21">
        <v>44594</v>
      </c>
      <c r="R105" s="3" t="s">
        <v>3390</v>
      </c>
    </row>
    <row r="106" spans="2:18" ht="15" customHeight="1">
      <c r="B106" s="17">
        <v>7</v>
      </c>
      <c r="C106" s="73" t="s">
        <v>492</v>
      </c>
      <c r="D106" s="73" t="s">
        <v>492</v>
      </c>
      <c r="E106" s="54" t="s">
        <v>890</v>
      </c>
      <c r="F106" s="54">
        <v>1</v>
      </c>
      <c r="G106" s="278">
        <v>4040</v>
      </c>
      <c r="H106" s="278">
        <v>4040</v>
      </c>
      <c r="I106" s="54"/>
      <c r="J106" s="54" t="s">
        <v>891</v>
      </c>
      <c r="K106" s="17" t="s">
        <v>828</v>
      </c>
      <c r="L106" s="17"/>
      <c r="M106" s="19"/>
      <c r="N106" s="54"/>
      <c r="O106" s="17"/>
      <c r="P106" s="19"/>
      <c r="Q106" s="21">
        <v>44594</v>
      </c>
      <c r="R106" s="3" t="s">
        <v>3390</v>
      </c>
    </row>
    <row r="107" spans="2:18" ht="15" customHeight="1">
      <c r="B107" s="17">
        <v>7</v>
      </c>
      <c r="C107" s="73" t="s">
        <v>492</v>
      </c>
      <c r="D107" s="73" t="s">
        <v>492</v>
      </c>
      <c r="E107" s="54" t="s">
        <v>3400</v>
      </c>
      <c r="F107" s="54">
        <v>1</v>
      </c>
      <c r="G107" s="278">
        <v>6350</v>
      </c>
      <c r="H107" s="278">
        <v>6350</v>
      </c>
      <c r="I107" s="54"/>
      <c r="J107" s="54" t="s">
        <v>3401</v>
      </c>
      <c r="K107" s="17" t="s">
        <v>828</v>
      </c>
      <c r="L107" s="17"/>
      <c r="M107" s="19"/>
      <c r="N107" s="54"/>
      <c r="O107" s="17"/>
      <c r="P107" s="19"/>
      <c r="Q107" s="21">
        <v>44594</v>
      </c>
      <c r="R107" s="3" t="s">
        <v>3390</v>
      </c>
    </row>
    <row r="108" spans="2:18" ht="15" customHeight="1">
      <c r="B108" s="17">
        <v>7</v>
      </c>
      <c r="C108" s="73" t="s">
        <v>492</v>
      </c>
      <c r="D108" s="73" t="s">
        <v>492</v>
      </c>
      <c r="E108" s="54" t="s">
        <v>906</v>
      </c>
      <c r="F108" s="54">
        <v>1</v>
      </c>
      <c r="G108" s="278">
        <v>2510</v>
      </c>
      <c r="H108" s="278">
        <v>2510</v>
      </c>
      <c r="I108" s="54"/>
      <c r="J108" s="54" t="s">
        <v>907</v>
      </c>
      <c r="K108" s="17" t="s">
        <v>828</v>
      </c>
      <c r="L108" s="17"/>
      <c r="M108" s="19"/>
      <c r="N108" s="54"/>
      <c r="O108" s="17"/>
      <c r="P108" s="19"/>
      <c r="Q108" s="21">
        <v>44594</v>
      </c>
    </row>
    <row r="109" spans="2:18" ht="15" customHeight="1">
      <c r="B109" s="17">
        <v>7</v>
      </c>
      <c r="C109" s="73" t="s">
        <v>492</v>
      </c>
      <c r="D109" s="73" t="s">
        <v>492</v>
      </c>
      <c r="E109" s="54" t="s">
        <v>920</v>
      </c>
      <c r="F109" s="54">
        <v>1</v>
      </c>
      <c r="G109" s="278">
        <v>2510</v>
      </c>
      <c r="H109" s="278">
        <v>2510</v>
      </c>
      <c r="I109" s="54"/>
      <c r="J109" s="54" t="s">
        <v>921</v>
      </c>
      <c r="K109" s="17" t="s">
        <v>828</v>
      </c>
      <c r="L109" s="17"/>
      <c r="M109" s="19"/>
      <c r="N109" s="54"/>
      <c r="O109" s="17"/>
      <c r="P109" s="19"/>
      <c r="Q109" s="21">
        <v>44594</v>
      </c>
      <c r="R109" s="3" t="s">
        <v>3390</v>
      </c>
    </row>
    <row r="110" spans="2:18" ht="15" customHeight="1">
      <c r="B110" s="17">
        <v>7</v>
      </c>
      <c r="C110" s="73" t="s">
        <v>492</v>
      </c>
      <c r="D110" s="73" t="s">
        <v>492</v>
      </c>
      <c r="E110" s="54" t="s">
        <v>916</v>
      </c>
      <c r="F110" s="54">
        <v>1</v>
      </c>
      <c r="G110" s="278">
        <v>1920</v>
      </c>
      <c r="H110" s="278">
        <v>1920</v>
      </c>
      <c r="I110" s="54"/>
      <c r="J110" s="54" t="s">
        <v>917</v>
      </c>
      <c r="K110" s="17" t="s">
        <v>828</v>
      </c>
      <c r="L110" s="17"/>
      <c r="M110" s="19"/>
      <c r="N110" s="54"/>
      <c r="O110" s="17"/>
      <c r="P110" s="19"/>
      <c r="Q110" s="21">
        <v>44594</v>
      </c>
    </row>
    <row r="111" spans="2:18" ht="15" customHeight="1">
      <c r="B111" s="17">
        <v>7</v>
      </c>
      <c r="C111" s="73" t="s">
        <v>492</v>
      </c>
      <c r="D111" s="73" t="s">
        <v>492</v>
      </c>
      <c r="E111" s="54" t="s">
        <v>918</v>
      </c>
      <c r="F111" s="54">
        <v>1</v>
      </c>
      <c r="G111" s="278">
        <v>2430</v>
      </c>
      <c r="H111" s="278">
        <v>2430</v>
      </c>
      <c r="I111" s="295"/>
      <c r="J111" s="54" t="s">
        <v>919</v>
      </c>
      <c r="K111" s="17" t="s">
        <v>828</v>
      </c>
      <c r="L111" s="17"/>
      <c r="M111" s="19"/>
      <c r="N111" s="54"/>
      <c r="O111" s="17"/>
      <c r="P111" s="19"/>
      <c r="Q111" s="21">
        <v>44594</v>
      </c>
      <c r="R111" s="3" t="s">
        <v>3390</v>
      </c>
    </row>
    <row r="112" spans="2:18" ht="15" customHeight="1">
      <c r="B112" s="17">
        <v>7</v>
      </c>
      <c r="C112" s="73" t="s">
        <v>492</v>
      </c>
      <c r="D112" s="73" t="s">
        <v>492</v>
      </c>
      <c r="E112" s="54" t="s">
        <v>914</v>
      </c>
      <c r="F112" s="54">
        <v>1</v>
      </c>
      <c r="G112" s="278">
        <v>1710</v>
      </c>
      <c r="H112" s="278">
        <v>1710</v>
      </c>
      <c r="I112" s="54"/>
      <c r="J112" s="54" t="s">
        <v>915</v>
      </c>
      <c r="K112" s="17" t="s">
        <v>828</v>
      </c>
      <c r="L112" s="295"/>
      <c r="M112" s="19"/>
      <c r="N112" s="54"/>
      <c r="O112" s="17"/>
      <c r="P112" s="19"/>
      <c r="Q112" s="21">
        <v>44594</v>
      </c>
    </row>
    <row r="113" spans="2:17" ht="15" customHeight="1">
      <c r="B113" s="17">
        <v>7</v>
      </c>
      <c r="C113" s="73" t="s">
        <v>492</v>
      </c>
      <c r="D113" s="73" t="s">
        <v>492</v>
      </c>
      <c r="E113" s="54" t="s">
        <v>912</v>
      </c>
      <c r="F113" s="54">
        <v>1</v>
      </c>
      <c r="G113" s="278">
        <v>1610</v>
      </c>
      <c r="H113" s="278">
        <v>1610</v>
      </c>
      <c r="I113" s="54"/>
      <c r="J113" s="54" t="s">
        <v>913</v>
      </c>
      <c r="K113" s="17" t="s">
        <v>828</v>
      </c>
      <c r="L113" s="295"/>
      <c r="M113" s="19"/>
      <c r="N113" s="54"/>
      <c r="O113" s="17"/>
      <c r="P113" s="19"/>
      <c r="Q113" s="21">
        <v>44594</v>
      </c>
    </row>
    <row r="114" spans="2:17" ht="15" customHeight="1">
      <c r="B114" s="17">
        <v>7</v>
      </c>
      <c r="C114" s="73" t="s">
        <v>492</v>
      </c>
      <c r="D114" s="73" t="s">
        <v>492</v>
      </c>
      <c r="E114" s="54" t="s">
        <v>908</v>
      </c>
      <c r="F114" s="54">
        <v>4</v>
      </c>
      <c r="G114" s="278">
        <v>1420</v>
      </c>
      <c r="H114" s="278">
        <v>5680</v>
      </c>
      <c r="I114" s="54"/>
      <c r="J114" s="54" t="s">
        <v>909</v>
      </c>
      <c r="K114" s="17" t="s">
        <v>828</v>
      </c>
      <c r="L114" s="17"/>
      <c r="M114" s="19"/>
      <c r="N114" s="54"/>
      <c r="O114" s="17"/>
      <c r="P114" s="19"/>
      <c r="Q114" s="21">
        <v>44594</v>
      </c>
    </row>
    <row r="115" spans="2:17" ht="15" customHeight="1">
      <c r="B115" s="17">
        <v>7</v>
      </c>
      <c r="C115" s="73" t="s">
        <v>492</v>
      </c>
      <c r="D115" s="73" t="s">
        <v>492</v>
      </c>
      <c r="E115" s="54" t="s">
        <v>898</v>
      </c>
      <c r="F115" s="54">
        <v>1</v>
      </c>
      <c r="G115" s="278">
        <v>1860</v>
      </c>
      <c r="H115" s="278">
        <v>1860</v>
      </c>
      <c r="I115" s="54"/>
      <c r="J115" s="54" t="s">
        <v>899</v>
      </c>
      <c r="K115" s="17" t="s">
        <v>828</v>
      </c>
      <c r="L115" s="17"/>
      <c r="M115" s="19"/>
      <c r="N115" s="54"/>
      <c r="O115" s="17"/>
      <c r="P115" s="19"/>
      <c r="Q115" s="21">
        <v>44594</v>
      </c>
    </row>
    <row r="116" spans="2:17" ht="15" customHeight="1">
      <c r="B116" s="17">
        <v>7</v>
      </c>
      <c r="C116" s="73" t="s">
        <v>492</v>
      </c>
      <c r="D116" s="73" t="s">
        <v>492</v>
      </c>
      <c r="E116" s="54" t="s">
        <v>910</v>
      </c>
      <c r="F116" s="54">
        <v>1</v>
      </c>
      <c r="G116" s="278">
        <v>2300</v>
      </c>
      <c r="H116" s="278">
        <v>2300</v>
      </c>
      <c r="I116" s="295"/>
      <c r="J116" s="54" t="s">
        <v>911</v>
      </c>
      <c r="K116" s="17" t="s">
        <v>828</v>
      </c>
      <c r="L116" s="17"/>
      <c r="M116" s="19"/>
      <c r="N116" s="54"/>
      <c r="O116" s="17"/>
      <c r="P116" s="19"/>
      <c r="Q116" s="21">
        <v>44594</v>
      </c>
    </row>
    <row r="117" spans="2:17" ht="15" customHeight="1">
      <c r="B117" s="17">
        <v>7</v>
      </c>
      <c r="C117" s="73" t="s">
        <v>492</v>
      </c>
      <c r="D117" s="73" t="s">
        <v>492</v>
      </c>
      <c r="E117" s="54" t="s">
        <v>894</v>
      </c>
      <c r="F117" s="54">
        <v>2</v>
      </c>
      <c r="G117" s="278">
        <v>1450</v>
      </c>
      <c r="H117" s="278">
        <v>2900</v>
      </c>
      <c r="I117" s="54"/>
      <c r="J117" s="54" t="s">
        <v>895</v>
      </c>
      <c r="K117" s="17" t="s">
        <v>828</v>
      </c>
      <c r="L117" s="17"/>
      <c r="M117" s="19"/>
      <c r="N117" s="54"/>
      <c r="O117" s="17"/>
      <c r="P117" s="19"/>
      <c r="Q117" s="21">
        <v>44594</v>
      </c>
    </row>
    <row r="118" spans="2:17" ht="15" customHeight="1">
      <c r="B118" s="17">
        <v>7</v>
      </c>
      <c r="C118" s="73" t="s">
        <v>492</v>
      </c>
      <c r="D118" s="73" t="s">
        <v>492</v>
      </c>
      <c r="E118" s="54" t="s">
        <v>902</v>
      </c>
      <c r="F118" s="54">
        <v>1</v>
      </c>
      <c r="G118" s="278">
        <v>1840</v>
      </c>
      <c r="H118" s="278">
        <v>1840</v>
      </c>
      <c r="I118" s="54"/>
      <c r="J118" s="54" t="s">
        <v>903</v>
      </c>
      <c r="K118" s="17" t="s">
        <v>828</v>
      </c>
      <c r="L118" s="17"/>
      <c r="M118" s="19"/>
      <c r="N118" s="54"/>
      <c r="O118" s="17"/>
      <c r="P118" s="19"/>
      <c r="Q118" s="21">
        <v>44594</v>
      </c>
    </row>
    <row r="119" spans="2:17" ht="15" customHeight="1">
      <c r="B119" s="17">
        <v>7</v>
      </c>
      <c r="C119" s="73" t="s">
        <v>492</v>
      </c>
      <c r="D119" s="73" t="s">
        <v>492</v>
      </c>
      <c r="E119" s="54" t="s">
        <v>900</v>
      </c>
      <c r="F119" s="54">
        <v>1</v>
      </c>
      <c r="G119" s="278">
        <v>1570</v>
      </c>
      <c r="H119" s="278">
        <v>1570</v>
      </c>
      <c r="I119" s="295"/>
      <c r="J119" s="54" t="s">
        <v>901</v>
      </c>
      <c r="K119" s="17" t="s">
        <v>828</v>
      </c>
      <c r="L119" s="295"/>
      <c r="M119" s="19"/>
      <c r="N119" s="54"/>
      <c r="O119" s="17"/>
      <c r="P119" s="19"/>
      <c r="Q119" s="21">
        <v>44594</v>
      </c>
    </row>
    <row r="120" spans="2:17" ht="15" customHeight="1">
      <c r="B120" s="17">
        <v>7</v>
      </c>
      <c r="C120" s="73" t="s">
        <v>492</v>
      </c>
      <c r="D120" s="73" t="s">
        <v>492</v>
      </c>
      <c r="E120" s="54" t="s">
        <v>904</v>
      </c>
      <c r="F120" s="54">
        <v>3</v>
      </c>
      <c r="G120" s="278">
        <v>2680</v>
      </c>
      <c r="H120" s="278">
        <v>8040</v>
      </c>
      <c r="I120" s="295"/>
      <c r="J120" s="54" t="s">
        <v>905</v>
      </c>
      <c r="K120" s="17" t="s">
        <v>828</v>
      </c>
      <c r="L120" s="295"/>
      <c r="M120" s="19"/>
      <c r="N120" s="54"/>
      <c r="O120" s="17"/>
      <c r="P120" s="19"/>
      <c r="Q120" s="21">
        <v>44594</v>
      </c>
    </row>
    <row r="121" spans="2:17" ht="15" customHeight="1">
      <c r="B121" s="17">
        <v>7</v>
      </c>
      <c r="C121" s="73" t="s">
        <v>492</v>
      </c>
      <c r="D121" s="73" t="s">
        <v>492</v>
      </c>
      <c r="E121" s="54" t="s">
        <v>896</v>
      </c>
      <c r="F121" s="54">
        <v>1</v>
      </c>
      <c r="G121" s="278">
        <v>2010</v>
      </c>
      <c r="H121" s="278">
        <v>2010</v>
      </c>
      <c r="I121" s="295"/>
      <c r="J121" s="54" t="s">
        <v>3402</v>
      </c>
      <c r="K121" s="17" t="s">
        <v>828</v>
      </c>
      <c r="L121" s="17"/>
      <c r="M121" s="19"/>
      <c r="N121" s="54"/>
      <c r="O121" s="17"/>
      <c r="P121" s="19"/>
      <c r="Q121" s="21">
        <v>44594</v>
      </c>
    </row>
    <row r="122" spans="2:17" ht="15" customHeight="1">
      <c r="B122" s="17">
        <v>7</v>
      </c>
      <c r="C122" s="16" t="s">
        <v>492</v>
      </c>
      <c r="D122" s="16" t="s">
        <v>492</v>
      </c>
      <c r="E122" s="54" t="s">
        <v>924</v>
      </c>
      <c r="F122" s="54">
        <v>1</v>
      </c>
      <c r="G122" s="278">
        <v>53025</v>
      </c>
      <c r="H122" s="278">
        <v>53025</v>
      </c>
      <c r="I122" s="295"/>
      <c r="J122" s="54" t="s">
        <v>925</v>
      </c>
      <c r="K122" s="17" t="s">
        <v>828</v>
      </c>
      <c r="L122" s="17"/>
      <c r="M122" s="19"/>
      <c r="N122" s="54"/>
      <c r="O122" s="17"/>
      <c r="P122" s="19"/>
      <c r="Q122" s="21">
        <v>44594</v>
      </c>
    </row>
    <row r="123" spans="2:17" ht="15" customHeight="1">
      <c r="B123" s="17">
        <v>7</v>
      </c>
      <c r="C123" s="73" t="s">
        <v>492</v>
      </c>
      <c r="D123" s="73" t="s">
        <v>492</v>
      </c>
      <c r="E123" s="54" t="s">
        <v>926</v>
      </c>
      <c r="F123" s="54">
        <v>12</v>
      </c>
      <c r="G123" s="278">
        <v>91</v>
      </c>
      <c r="H123" s="278">
        <v>1092</v>
      </c>
      <c r="I123" s="295"/>
      <c r="J123" s="54" t="s">
        <v>927</v>
      </c>
      <c r="K123" s="17" t="s">
        <v>828</v>
      </c>
      <c r="L123" s="17"/>
      <c r="M123" s="19"/>
      <c r="N123" s="54"/>
      <c r="O123" s="56"/>
      <c r="P123" s="19"/>
      <c r="Q123" s="21">
        <v>44594</v>
      </c>
    </row>
    <row r="124" spans="2:17" ht="15" customHeight="1">
      <c r="B124" s="17">
        <v>7</v>
      </c>
      <c r="C124" s="73" t="s">
        <v>492</v>
      </c>
      <c r="D124" s="73" t="s">
        <v>492</v>
      </c>
      <c r="E124" s="54" t="s">
        <v>3403</v>
      </c>
      <c r="F124" s="54">
        <v>30</v>
      </c>
      <c r="G124" s="278">
        <v>66</v>
      </c>
      <c r="H124" s="278">
        <v>1980</v>
      </c>
      <c r="I124" s="295"/>
      <c r="J124" s="54" t="s">
        <v>929</v>
      </c>
      <c r="K124" s="17" t="s">
        <v>828</v>
      </c>
      <c r="L124" s="17"/>
      <c r="M124" s="19"/>
      <c r="N124" s="54"/>
      <c r="O124" s="56"/>
      <c r="P124" s="19"/>
      <c r="Q124" s="21">
        <v>44594</v>
      </c>
    </row>
    <row r="125" spans="2:17" ht="15" customHeight="1">
      <c r="B125" s="17">
        <v>7</v>
      </c>
      <c r="C125" s="73" t="s">
        <v>492</v>
      </c>
      <c r="D125" s="73" t="s">
        <v>492</v>
      </c>
      <c r="E125" s="54" t="s">
        <v>928</v>
      </c>
      <c r="F125" s="54">
        <v>30</v>
      </c>
      <c r="G125" s="278">
        <v>66</v>
      </c>
      <c r="H125" s="278">
        <v>1980</v>
      </c>
      <c r="I125" s="295"/>
      <c r="J125" s="54" t="s">
        <v>929</v>
      </c>
      <c r="K125" s="17" t="s">
        <v>828</v>
      </c>
      <c r="L125" s="17"/>
      <c r="M125" s="19"/>
      <c r="N125" s="54"/>
      <c r="O125" s="56"/>
      <c r="P125" s="19"/>
      <c r="Q125" s="21">
        <v>44594</v>
      </c>
    </row>
    <row r="126" spans="2:17" ht="15" customHeight="1">
      <c r="B126" s="17">
        <v>7</v>
      </c>
      <c r="C126" s="73" t="s">
        <v>492</v>
      </c>
      <c r="D126" s="73" t="s">
        <v>492</v>
      </c>
      <c r="E126" s="54" t="s">
        <v>930</v>
      </c>
      <c r="F126" s="54">
        <v>4</v>
      </c>
      <c r="G126" s="278">
        <v>510</v>
      </c>
      <c r="H126" s="278">
        <v>2040</v>
      </c>
      <c r="I126" s="295"/>
      <c r="J126" s="54" t="s">
        <v>931</v>
      </c>
      <c r="K126" s="17" t="s">
        <v>828</v>
      </c>
      <c r="L126" s="17"/>
      <c r="M126" s="19"/>
      <c r="N126" s="54"/>
      <c r="O126" s="17"/>
      <c r="P126" s="19"/>
      <c r="Q126" s="21">
        <v>44594</v>
      </c>
    </row>
    <row r="127" spans="2:17" ht="15" customHeight="1">
      <c r="B127" s="17">
        <v>7</v>
      </c>
      <c r="C127" s="73" t="s">
        <v>492</v>
      </c>
      <c r="D127" s="73" t="s">
        <v>492</v>
      </c>
      <c r="E127" s="54" t="s">
        <v>932</v>
      </c>
      <c r="F127" s="54">
        <v>2</v>
      </c>
      <c r="G127" s="278">
        <v>65</v>
      </c>
      <c r="H127" s="278">
        <v>130</v>
      </c>
      <c r="I127" s="295"/>
      <c r="J127" s="54" t="s">
        <v>933</v>
      </c>
      <c r="K127" s="17" t="s">
        <v>828</v>
      </c>
      <c r="L127" s="17"/>
      <c r="M127" s="19"/>
      <c r="N127" s="54"/>
      <c r="O127" s="17"/>
      <c r="P127" s="19"/>
      <c r="Q127" s="21">
        <v>44594</v>
      </c>
    </row>
    <row r="128" spans="2:17" ht="15" customHeight="1">
      <c r="B128" s="17">
        <v>7</v>
      </c>
      <c r="C128" s="73" t="s">
        <v>492</v>
      </c>
      <c r="D128" s="73" t="s">
        <v>492</v>
      </c>
      <c r="E128" s="54" t="s">
        <v>3404</v>
      </c>
      <c r="F128" s="54">
        <v>1</v>
      </c>
      <c r="G128" s="278">
        <v>6501</v>
      </c>
      <c r="H128" s="278">
        <v>6501</v>
      </c>
      <c r="I128" s="295"/>
      <c r="J128" s="54" t="s">
        <v>3405</v>
      </c>
      <c r="K128" s="17" t="s">
        <v>828</v>
      </c>
      <c r="L128" s="17"/>
      <c r="M128" s="19"/>
      <c r="N128" s="54"/>
      <c r="O128" s="17"/>
      <c r="P128" s="19"/>
      <c r="Q128" s="21">
        <v>44594</v>
      </c>
    </row>
    <row r="129" spans="2:18" ht="15" customHeight="1">
      <c r="B129" s="17">
        <v>7</v>
      </c>
      <c r="C129" s="73" t="s">
        <v>492</v>
      </c>
      <c r="D129" s="73" t="s">
        <v>492</v>
      </c>
      <c r="E129" s="54" t="s">
        <v>936</v>
      </c>
      <c r="F129" s="54">
        <v>2</v>
      </c>
      <c r="G129" s="278">
        <v>1980</v>
      </c>
      <c r="H129" s="278">
        <v>3960</v>
      </c>
      <c r="I129" s="295"/>
      <c r="J129" s="54" t="s">
        <v>937</v>
      </c>
      <c r="K129" s="17" t="s">
        <v>828</v>
      </c>
      <c r="L129" s="17"/>
      <c r="M129" s="19"/>
      <c r="N129" s="54"/>
      <c r="O129" s="17"/>
      <c r="P129" s="19"/>
      <c r="Q129" s="21">
        <v>44594</v>
      </c>
    </row>
    <row r="130" spans="2:18" ht="15" customHeight="1">
      <c r="B130" s="17">
        <v>7</v>
      </c>
      <c r="C130" s="73" t="s">
        <v>492</v>
      </c>
      <c r="D130" s="73" t="s">
        <v>492</v>
      </c>
      <c r="E130" s="54" t="s">
        <v>938</v>
      </c>
      <c r="F130" s="54">
        <v>2</v>
      </c>
      <c r="G130" s="278">
        <v>270</v>
      </c>
      <c r="H130" s="278">
        <v>540</v>
      </c>
      <c r="I130" s="295"/>
      <c r="J130" s="54" t="s">
        <v>939</v>
      </c>
      <c r="K130" s="17" t="s">
        <v>828</v>
      </c>
      <c r="L130" s="17"/>
      <c r="M130" s="19"/>
      <c r="N130" s="54"/>
      <c r="O130" s="17"/>
      <c r="P130" s="19"/>
      <c r="Q130" s="21">
        <v>44594</v>
      </c>
    </row>
    <row r="131" spans="2:18" ht="15" customHeight="1">
      <c r="B131" s="17">
        <v>11</v>
      </c>
      <c r="C131" s="73" t="s">
        <v>652</v>
      </c>
      <c r="D131" s="73" t="s">
        <v>652</v>
      </c>
      <c r="E131" s="54" t="s">
        <v>940</v>
      </c>
      <c r="F131" s="295">
        <v>1</v>
      </c>
      <c r="G131" s="278">
        <v>1300000</v>
      </c>
      <c r="H131" s="278">
        <f>F131*G131</f>
        <v>1300000</v>
      </c>
      <c r="I131" s="295"/>
      <c r="J131" s="54"/>
      <c r="K131" s="64" t="s">
        <v>3383</v>
      </c>
      <c r="L131" s="17"/>
      <c r="M131" s="19">
        <v>44585</v>
      </c>
      <c r="N131" s="54"/>
      <c r="O131" s="17"/>
      <c r="P131" s="19"/>
      <c r="Q131" s="21"/>
    </row>
    <row r="132" spans="2:18" s="120" customFormat="1" ht="15" customHeight="1">
      <c r="B132" s="93">
        <v>7</v>
      </c>
      <c r="C132" s="73" t="s">
        <v>715</v>
      </c>
      <c r="D132" s="73" t="s">
        <v>716</v>
      </c>
      <c r="E132" s="91" t="s">
        <v>3406</v>
      </c>
      <c r="F132" s="133">
        <v>2</v>
      </c>
      <c r="G132" s="156">
        <v>350</v>
      </c>
      <c r="H132" s="156">
        <f>F132*G132</f>
        <v>700</v>
      </c>
      <c r="I132" s="133"/>
      <c r="J132" s="91" t="s">
        <v>3407</v>
      </c>
      <c r="K132" s="340"/>
      <c r="L132" s="93"/>
      <c r="M132" s="20">
        <v>44679</v>
      </c>
      <c r="N132" s="91"/>
      <c r="O132" s="93"/>
      <c r="P132" s="20"/>
      <c r="Q132" s="74">
        <v>44691</v>
      </c>
    </row>
    <row r="133" spans="2:18" s="120" customFormat="1" ht="15" customHeight="1">
      <c r="B133" s="93">
        <v>7</v>
      </c>
      <c r="C133" s="73" t="s">
        <v>715</v>
      </c>
      <c r="D133" s="73" t="s">
        <v>716</v>
      </c>
      <c r="E133" s="91" t="s">
        <v>3408</v>
      </c>
      <c r="F133" s="133">
        <v>2</v>
      </c>
      <c r="G133" s="156">
        <v>350</v>
      </c>
      <c r="H133" s="156">
        <f>F133*G133</f>
        <v>700</v>
      </c>
      <c r="I133" s="133"/>
      <c r="J133" s="91" t="s">
        <v>3409</v>
      </c>
      <c r="K133" s="340"/>
      <c r="L133" s="93"/>
      <c r="M133" s="20">
        <v>44679</v>
      </c>
      <c r="N133" s="91"/>
      <c r="O133" s="93"/>
      <c r="P133" s="20"/>
      <c r="Q133" s="74">
        <v>44691</v>
      </c>
    </row>
    <row r="134" spans="2:18" s="120" customFormat="1" ht="15" customHeight="1">
      <c r="B134" s="93"/>
      <c r="C134" s="73" t="s">
        <v>715</v>
      </c>
      <c r="D134" s="73" t="s">
        <v>716</v>
      </c>
      <c r="E134" s="91" t="s">
        <v>62</v>
      </c>
      <c r="F134" s="133">
        <v>1</v>
      </c>
      <c r="G134" s="156">
        <v>2000</v>
      </c>
      <c r="H134" s="156">
        <v>2000</v>
      </c>
      <c r="I134" s="133"/>
      <c r="J134" s="91"/>
      <c r="K134" s="340"/>
      <c r="L134" s="93"/>
      <c r="M134" s="20">
        <v>44679</v>
      </c>
      <c r="N134" s="91"/>
      <c r="O134" s="93"/>
      <c r="P134" s="20"/>
      <c r="Q134" s="74"/>
    </row>
    <row r="135" spans="2:18" ht="15" customHeight="1">
      <c r="B135" s="17">
        <v>7</v>
      </c>
      <c r="C135" s="16" t="s">
        <v>3410</v>
      </c>
      <c r="D135" s="16" t="s">
        <v>3411</v>
      </c>
      <c r="E135" s="54" t="s">
        <v>3412</v>
      </c>
      <c r="F135" s="295">
        <v>1</v>
      </c>
      <c r="G135" s="278">
        <v>31280</v>
      </c>
      <c r="H135" s="278">
        <f>F135*G135</f>
        <v>31280</v>
      </c>
      <c r="I135" s="295"/>
      <c r="J135" s="50" t="s">
        <v>3413</v>
      </c>
      <c r="K135" s="292"/>
      <c r="L135" s="17"/>
      <c r="M135" s="19">
        <v>44679</v>
      </c>
      <c r="N135" s="54"/>
      <c r="O135" s="17"/>
      <c r="P135" s="19">
        <v>44715</v>
      </c>
      <c r="Q135" s="21">
        <v>44715</v>
      </c>
      <c r="R135" s="1313" t="s">
        <v>3414</v>
      </c>
    </row>
    <row r="136" spans="2:18" ht="15" customHeight="1">
      <c r="B136" s="17">
        <v>7</v>
      </c>
      <c r="C136" s="16" t="s">
        <v>3410</v>
      </c>
      <c r="D136" s="16" t="s">
        <v>3411</v>
      </c>
      <c r="E136" s="54" t="s">
        <v>3415</v>
      </c>
      <c r="F136" s="295">
        <v>1</v>
      </c>
      <c r="G136" s="278">
        <v>26160</v>
      </c>
      <c r="H136" s="278">
        <f>F136*G136</f>
        <v>26160</v>
      </c>
      <c r="I136" s="295"/>
      <c r="J136" s="50" t="s">
        <v>3413</v>
      </c>
      <c r="K136" s="292"/>
      <c r="L136" s="17"/>
      <c r="M136" s="19">
        <v>44679</v>
      </c>
      <c r="N136" s="54"/>
      <c r="O136" s="17"/>
      <c r="P136" s="19">
        <v>44715</v>
      </c>
      <c r="Q136" s="21">
        <v>44715</v>
      </c>
      <c r="R136" s="1313" t="s">
        <v>3414</v>
      </c>
    </row>
    <row r="137" spans="2:18" ht="15" customHeight="1">
      <c r="B137" s="17">
        <v>7</v>
      </c>
      <c r="C137" s="16" t="s">
        <v>3410</v>
      </c>
      <c r="D137" s="16" t="s">
        <v>3411</v>
      </c>
      <c r="E137" s="54" t="s">
        <v>3416</v>
      </c>
      <c r="F137" s="295">
        <v>1</v>
      </c>
      <c r="G137" s="278">
        <v>7040</v>
      </c>
      <c r="H137" s="278">
        <f>F137*G137</f>
        <v>7040</v>
      </c>
      <c r="I137" s="295"/>
      <c r="J137" s="50" t="s">
        <v>3413</v>
      </c>
      <c r="K137" s="292"/>
      <c r="L137" s="17"/>
      <c r="M137" s="19">
        <v>44679</v>
      </c>
      <c r="N137" s="54"/>
      <c r="O137" s="17"/>
      <c r="P137" s="19">
        <v>44715</v>
      </c>
      <c r="Q137" s="21">
        <v>44715</v>
      </c>
      <c r="R137" s="1313" t="s">
        <v>3414</v>
      </c>
    </row>
  </sheetData>
  <autoFilter ref="B9:O130" xr:uid="{FA160B8E-5B45-4B31-AC0C-9E0BB61077EA}"/>
  <mergeCells count="6">
    <mergeCell ref="B2:D2"/>
    <mergeCell ref="G2:I2"/>
    <mergeCell ref="B3:D3"/>
    <mergeCell ref="B4:D4"/>
    <mergeCell ref="B5:D5"/>
    <mergeCell ref="B6:D6"/>
  </mergeCells>
  <phoneticPr fontId="3"/>
  <pageMargins left="0.23622047244094491" right="0.23622047244094491" top="0.74803149606299213" bottom="0.74803149606299213" header="0.31496062992125984" footer="0.31496062992125984"/>
  <pageSetup paperSize="9" scale="80" orientation="landscape"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E382F-2055-45B6-A3C5-CA948FE98036}">
  <dimension ref="A1:G123"/>
  <sheetViews>
    <sheetView topLeftCell="A86" workbookViewId="0">
      <selection activeCell="G2" sqref="G2:G123"/>
    </sheetView>
  </sheetViews>
  <sheetFormatPr defaultRowHeight="18.75"/>
  <cols>
    <col min="1" max="16384" width="9" style="3"/>
  </cols>
  <sheetData>
    <row r="1" spans="1:7">
      <c r="A1" s="133">
        <v>1</v>
      </c>
      <c r="B1" s="3">
        <f>A1*2</f>
        <v>2</v>
      </c>
    </row>
    <row r="2" spans="1:7">
      <c r="A2" s="295">
        <v>1</v>
      </c>
      <c r="B2" s="3">
        <f t="shared" ref="B2:B65" si="0">A2*2</f>
        <v>2</v>
      </c>
      <c r="F2" s="133">
        <v>2</v>
      </c>
      <c r="G2" s="3">
        <f>F2/2</f>
        <v>1</v>
      </c>
    </row>
    <row r="3" spans="1:7">
      <c r="A3" s="295">
        <v>1</v>
      </c>
      <c r="B3" s="3">
        <f t="shared" si="0"/>
        <v>2</v>
      </c>
      <c r="F3" s="295">
        <v>2</v>
      </c>
      <c r="G3" s="3">
        <f t="shared" ref="G3:G66" si="1">F3/2</f>
        <v>1</v>
      </c>
    </row>
    <row r="4" spans="1:7">
      <c r="A4" s="133">
        <v>1</v>
      </c>
      <c r="B4" s="3">
        <f t="shared" si="0"/>
        <v>2</v>
      </c>
      <c r="F4" s="295">
        <v>2</v>
      </c>
      <c r="G4" s="3">
        <f t="shared" si="1"/>
        <v>1</v>
      </c>
    </row>
    <row r="5" spans="1:7">
      <c r="A5" s="133">
        <v>1</v>
      </c>
      <c r="B5" s="3">
        <f t="shared" si="0"/>
        <v>2</v>
      </c>
      <c r="F5" s="133">
        <v>2</v>
      </c>
      <c r="G5" s="3">
        <f t="shared" si="1"/>
        <v>1</v>
      </c>
    </row>
    <row r="6" spans="1:7">
      <c r="A6" s="133">
        <v>1</v>
      </c>
      <c r="B6" s="3">
        <f t="shared" si="0"/>
        <v>2</v>
      </c>
      <c r="F6" s="133">
        <v>2</v>
      </c>
      <c r="G6" s="3">
        <f t="shared" si="1"/>
        <v>1</v>
      </c>
    </row>
    <row r="7" spans="1:7">
      <c r="A7" s="133">
        <v>1</v>
      </c>
      <c r="B7" s="3">
        <f t="shared" si="0"/>
        <v>2</v>
      </c>
      <c r="F7" s="133">
        <v>2</v>
      </c>
      <c r="G7" s="3">
        <f t="shared" si="1"/>
        <v>1</v>
      </c>
    </row>
    <row r="8" spans="1:7">
      <c r="A8" s="54">
        <v>2</v>
      </c>
      <c r="B8" s="3">
        <f t="shared" si="0"/>
        <v>4</v>
      </c>
      <c r="F8" s="133">
        <v>2</v>
      </c>
      <c r="G8" s="3">
        <f t="shared" si="1"/>
        <v>1</v>
      </c>
    </row>
    <row r="9" spans="1:7">
      <c r="A9" s="133">
        <v>1</v>
      </c>
      <c r="B9" s="3">
        <f t="shared" si="0"/>
        <v>2</v>
      </c>
      <c r="F9" s="54">
        <v>4</v>
      </c>
      <c r="G9" s="3">
        <f t="shared" si="1"/>
        <v>2</v>
      </c>
    </row>
    <row r="10" spans="1:7">
      <c r="A10" s="321">
        <v>1</v>
      </c>
      <c r="B10" s="3">
        <f t="shared" si="0"/>
        <v>2</v>
      </c>
      <c r="F10" s="133">
        <v>2</v>
      </c>
      <c r="G10" s="3">
        <f t="shared" si="1"/>
        <v>1</v>
      </c>
    </row>
    <row r="11" spans="1:7">
      <c r="A11" s="321">
        <v>1</v>
      </c>
      <c r="B11" s="3">
        <f t="shared" si="0"/>
        <v>2</v>
      </c>
      <c r="F11" s="321">
        <v>2</v>
      </c>
      <c r="G11" s="3">
        <f t="shared" si="1"/>
        <v>1</v>
      </c>
    </row>
    <row r="12" spans="1:7">
      <c r="A12" s="321">
        <v>1</v>
      </c>
      <c r="B12" s="3">
        <f t="shared" si="0"/>
        <v>2</v>
      </c>
      <c r="F12" s="321">
        <v>2</v>
      </c>
      <c r="G12" s="3">
        <f t="shared" si="1"/>
        <v>1</v>
      </c>
    </row>
    <row r="13" spans="1:7">
      <c r="A13" s="321">
        <v>1</v>
      </c>
      <c r="B13" s="3">
        <f t="shared" si="0"/>
        <v>2</v>
      </c>
      <c r="F13" s="321">
        <v>2</v>
      </c>
      <c r="G13" s="3">
        <f t="shared" si="1"/>
        <v>1</v>
      </c>
    </row>
    <row r="14" spans="1:7">
      <c r="A14" s="321">
        <v>1</v>
      </c>
      <c r="B14" s="3">
        <f t="shared" si="0"/>
        <v>2</v>
      </c>
      <c r="F14" s="321">
        <v>2</v>
      </c>
      <c r="G14" s="3">
        <f t="shared" si="1"/>
        <v>1</v>
      </c>
    </row>
    <row r="15" spans="1:7">
      <c r="A15" s="321">
        <v>2</v>
      </c>
      <c r="B15" s="3">
        <f t="shared" si="0"/>
        <v>4</v>
      </c>
      <c r="F15" s="321">
        <v>2</v>
      </c>
      <c r="G15" s="3">
        <f t="shared" si="1"/>
        <v>1</v>
      </c>
    </row>
    <row r="16" spans="1:7">
      <c r="A16" s="321">
        <v>1</v>
      </c>
      <c r="B16" s="3">
        <f t="shared" si="0"/>
        <v>2</v>
      </c>
      <c r="F16" s="321">
        <v>4</v>
      </c>
      <c r="G16" s="3">
        <f t="shared" si="1"/>
        <v>2</v>
      </c>
    </row>
    <row r="17" spans="1:7">
      <c r="A17" s="54">
        <v>1</v>
      </c>
      <c r="B17" s="3">
        <f t="shared" si="0"/>
        <v>2</v>
      </c>
      <c r="F17" s="321">
        <v>2</v>
      </c>
      <c r="G17" s="3">
        <f t="shared" si="1"/>
        <v>1</v>
      </c>
    </row>
    <row r="18" spans="1:7">
      <c r="A18" s="321">
        <v>3</v>
      </c>
      <c r="B18" s="3">
        <f t="shared" si="0"/>
        <v>6</v>
      </c>
      <c r="F18" s="54">
        <v>2</v>
      </c>
      <c r="G18" s="3">
        <f t="shared" si="1"/>
        <v>1</v>
      </c>
    </row>
    <row r="19" spans="1:7">
      <c r="A19" s="321">
        <v>3</v>
      </c>
      <c r="B19" s="3">
        <f t="shared" si="0"/>
        <v>6</v>
      </c>
      <c r="F19" s="54">
        <v>2</v>
      </c>
      <c r="G19" s="3">
        <f t="shared" si="1"/>
        <v>1</v>
      </c>
    </row>
    <row r="20" spans="1:7">
      <c r="A20" s="321">
        <v>3</v>
      </c>
      <c r="B20" s="3">
        <f t="shared" si="0"/>
        <v>6</v>
      </c>
      <c r="F20" s="321">
        <v>6</v>
      </c>
      <c r="G20" s="3">
        <f t="shared" si="1"/>
        <v>3</v>
      </c>
    </row>
    <row r="21" spans="1:7">
      <c r="A21" s="321">
        <v>2</v>
      </c>
      <c r="B21" s="3">
        <f t="shared" si="0"/>
        <v>4</v>
      </c>
      <c r="F21" s="321">
        <v>6</v>
      </c>
      <c r="G21" s="3">
        <f t="shared" si="1"/>
        <v>3</v>
      </c>
    </row>
    <row r="22" spans="1:7">
      <c r="A22" s="321">
        <v>8</v>
      </c>
      <c r="B22" s="3">
        <f t="shared" si="0"/>
        <v>16</v>
      </c>
      <c r="F22" s="321">
        <v>6</v>
      </c>
      <c r="G22" s="3">
        <f t="shared" si="1"/>
        <v>3</v>
      </c>
    </row>
    <row r="23" spans="1:7">
      <c r="A23" s="295">
        <v>3</v>
      </c>
      <c r="B23" s="3">
        <f t="shared" si="0"/>
        <v>6</v>
      </c>
      <c r="F23" s="321">
        <v>4</v>
      </c>
      <c r="G23" s="3">
        <f t="shared" si="1"/>
        <v>2</v>
      </c>
    </row>
    <row r="24" spans="1:7">
      <c r="A24" s="295">
        <v>3</v>
      </c>
      <c r="B24" s="3">
        <f t="shared" si="0"/>
        <v>6</v>
      </c>
      <c r="F24" s="321">
        <v>16</v>
      </c>
      <c r="G24" s="3">
        <f t="shared" si="1"/>
        <v>8</v>
      </c>
    </row>
    <row r="25" spans="1:7">
      <c r="A25" s="295">
        <v>3</v>
      </c>
      <c r="B25" s="3">
        <f t="shared" si="0"/>
        <v>6</v>
      </c>
      <c r="F25" s="295">
        <v>6</v>
      </c>
      <c r="G25" s="3">
        <f t="shared" si="1"/>
        <v>3</v>
      </c>
    </row>
    <row r="26" spans="1:7">
      <c r="A26" s="295">
        <v>0</v>
      </c>
      <c r="B26" s="3">
        <f t="shared" si="0"/>
        <v>0</v>
      </c>
      <c r="F26" s="295">
        <v>6</v>
      </c>
      <c r="G26" s="3">
        <f t="shared" si="1"/>
        <v>3</v>
      </c>
    </row>
    <row r="27" spans="1:7">
      <c r="A27" s="295">
        <v>3</v>
      </c>
      <c r="B27" s="3">
        <f t="shared" si="0"/>
        <v>6</v>
      </c>
      <c r="F27" s="295">
        <v>6</v>
      </c>
      <c r="G27" s="3">
        <f t="shared" si="1"/>
        <v>3</v>
      </c>
    </row>
    <row r="28" spans="1:7">
      <c r="A28" s="295">
        <v>0</v>
      </c>
      <c r="B28" s="3">
        <f t="shared" si="0"/>
        <v>0</v>
      </c>
      <c r="F28" s="295">
        <v>0</v>
      </c>
      <c r="G28" s="3">
        <f t="shared" si="1"/>
        <v>0</v>
      </c>
    </row>
    <row r="29" spans="1:7">
      <c r="A29" s="54">
        <v>2</v>
      </c>
      <c r="B29" s="3">
        <f t="shared" si="0"/>
        <v>4</v>
      </c>
      <c r="F29" s="295">
        <v>6</v>
      </c>
      <c r="G29" s="3">
        <f t="shared" si="1"/>
        <v>3</v>
      </c>
    </row>
    <row r="30" spans="1:7">
      <c r="A30" s="295">
        <v>1</v>
      </c>
      <c r="B30" s="3">
        <f t="shared" si="0"/>
        <v>2</v>
      </c>
      <c r="F30" s="295">
        <v>0</v>
      </c>
      <c r="G30" s="3">
        <f t="shared" si="1"/>
        <v>0</v>
      </c>
    </row>
    <row r="31" spans="1:7">
      <c r="A31" s="295">
        <v>1</v>
      </c>
      <c r="B31" s="3">
        <f t="shared" si="0"/>
        <v>2</v>
      </c>
      <c r="F31" s="54">
        <v>4</v>
      </c>
      <c r="G31" s="3">
        <f t="shared" si="1"/>
        <v>2</v>
      </c>
    </row>
    <row r="32" spans="1:7">
      <c r="A32" s="295">
        <v>1</v>
      </c>
      <c r="B32" s="3">
        <f t="shared" si="0"/>
        <v>2</v>
      </c>
      <c r="F32" s="295">
        <v>2</v>
      </c>
      <c r="G32" s="3">
        <f t="shared" si="1"/>
        <v>1</v>
      </c>
    </row>
    <row r="33" spans="1:7">
      <c r="A33" s="295">
        <v>1</v>
      </c>
      <c r="B33" s="3">
        <f t="shared" si="0"/>
        <v>2</v>
      </c>
      <c r="F33" s="295">
        <v>2</v>
      </c>
      <c r="G33" s="3">
        <f t="shared" si="1"/>
        <v>1</v>
      </c>
    </row>
    <row r="34" spans="1:7">
      <c r="A34" s="321">
        <v>2</v>
      </c>
      <c r="B34" s="3">
        <f t="shared" si="0"/>
        <v>4</v>
      </c>
      <c r="F34" s="295">
        <v>2</v>
      </c>
      <c r="G34" s="3">
        <f t="shared" si="1"/>
        <v>1</v>
      </c>
    </row>
    <row r="35" spans="1:7">
      <c r="A35" s="321">
        <v>1</v>
      </c>
      <c r="B35" s="3">
        <f t="shared" si="0"/>
        <v>2</v>
      </c>
      <c r="F35" s="295">
        <v>2</v>
      </c>
      <c r="G35" s="3">
        <f t="shared" si="1"/>
        <v>1</v>
      </c>
    </row>
    <row r="36" spans="1:7">
      <c r="A36" s="321">
        <v>1</v>
      </c>
      <c r="B36" s="3">
        <f t="shared" si="0"/>
        <v>2</v>
      </c>
      <c r="F36" s="321">
        <v>4</v>
      </c>
      <c r="G36" s="3">
        <f t="shared" si="1"/>
        <v>2</v>
      </c>
    </row>
    <row r="37" spans="1:7">
      <c r="A37" s="321">
        <v>1</v>
      </c>
      <c r="B37" s="3">
        <f t="shared" si="0"/>
        <v>2</v>
      </c>
      <c r="F37" s="321">
        <v>2</v>
      </c>
      <c r="G37" s="3">
        <f t="shared" si="1"/>
        <v>1</v>
      </c>
    </row>
    <row r="38" spans="1:7">
      <c r="A38" s="321">
        <v>1</v>
      </c>
      <c r="B38" s="3">
        <f t="shared" si="0"/>
        <v>2</v>
      </c>
      <c r="F38" s="321">
        <v>2</v>
      </c>
      <c r="G38" s="3">
        <f t="shared" si="1"/>
        <v>1</v>
      </c>
    </row>
    <row r="39" spans="1:7">
      <c r="A39" s="321">
        <v>2</v>
      </c>
      <c r="B39" s="3">
        <f t="shared" si="0"/>
        <v>4</v>
      </c>
      <c r="F39" s="321">
        <v>2</v>
      </c>
      <c r="G39" s="3">
        <f t="shared" si="1"/>
        <v>1</v>
      </c>
    </row>
    <row r="40" spans="1:7">
      <c r="A40" s="321">
        <v>1</v>
      </c>
      <c r="B40" s="3">
        <f t="shared" si="0"/>
        <v>2</v>
      </c>
      <c r="F40" s="321">
        <v>2</v>
      </c>
      <c r="G40" s="3">
        <f t="shared" si="1"/>
        <v>1</v>
      </c>
    </row>
    <row r="41" spans="1:7">
      <c r="A41" s="321">
        <v>2</v>
      </c>
      <c r="B41" s="3">
        <f t="shared" si="0"/>
        <v>4</v>
      </c>
      <c r="F41" s="321">
        <v>4</v>
      </c>
      <c r="G41" s="3">
        <f t="shared" si="1"/>
        <v>2</v>
      </c>
    </row>
    <row r="42" spans="1:7">
      <c r="A42" s="321">
        <v>1</v>
      </c>
      <c r="B42" s="3">
        <f t="shared" si="0"/>
        <v>2</v>
      </c>
      <c r="F42" s="321">
        <v>2</v>
      </c>
      <c r="G42" s="3">
        <f t="shared" si="1"/>
        <v>1</v>
      </c>
    </row>
    <row r="43" spans="1:7">
      <c r="A43" s="321">
        <v>1</v>
      </c>
      <c r="B43" s="3">
        <f t="shared" si="0"/>
        <v>2</v>
      </c>
      <c r="F43" s="321">
        <v>4</v>
      </c>
      <c r="G43" s="3">
        <f t="shared" si="1"/>
        <v>2</v>
      </c>
    </row>
    <row r="44" spans="1:7">
      <c r="A44" s="321">
        <v>1</v>
      </c>
      <c r="B44" s="3">
        <f t="shared" si="0"/>
        <v>2</v>
      </c>
      <c r="F44" s="321">
        <v>2</v>
      </c>
      <c r="G44" s="3">
        <f t="shared" si="1"/>
        <v>1</v>
      </c>
    </row>
    <row r="45" spans="1:7">
      <c r="A45" s="321">
        <v>1</v>
      </c>
      <c r="B45" s="3">
        <f t="shared" si="0"/>
        <v>2</v>
      </c>
      <c r="F45" s="321">
        <v>2</v>
      </c>
      <c r="G45" s="3">
        <f t="shared" si="1"/>
        <v>1</v>
      </c>
    </row>
    <row r="46" spans="1:7">
      <c r="A46" s="321">
        <v>1</v>
      </c>
      <c r="B46" s="3">
        <f t="shared" si="0"/>
        <v>2</v>
      </c>
      <c r="F46" s="321">
        <v>2</v>
      </c>
      <c r="G46" s="3">
        <f t="shared" si="1"/>
        <v>1</v>
      </c>
    </row>
    <row r="47" spans="1:7">
      <c r="A47" s="321">
        <v>1</v>
      </c>
      <c r="B47" s="3">
        <f t="shared" si="0"/>
        <v>2</v>
      </c>
      <c r="F47" s="321">
        <v>2</v>
      </c>
      <c r="G47" s="3">
        <f t="shared" si="1"/>
        <v>1</v>
      </c>
    </row>
    <row r="48" spans="1:7">
      <c r="A48" s="321">
        <v>1</v>
      </c>
      <c r="B48" s="3">
        <f t="shared" si="0"/>
        <v>2</v>
      </c>
      <c r="F48" s="321">
        <v>2</v>
      </c>
      <c r="G48" s="3">
        <f t="shared" si="1"/>
        <v>1</v>
      </c>
    </row>
    <row r="49" spans="1:7">
      <c r="A49" s="321">
        <v>1</v>
      </c>
      <c r="B49" s="3">
        <f t="shared" si="0"/>
        <v>2</v>
      </c>
      <c r="F49" s="321">
        <v>2</v>
      </c>
      <c r="G49" s="3">
        <f t="shared" si="1"/>
        <v>1</v>
      </c>
    </row>
    <row r="50" spans="1:7">
      <c r="A50" s="295">
        <v>1</v>
      </c>
      <c r="B50" s="3">
        <f t="shared" si="0"/>
        <v>2</v>
      </c>
      <c r="F50" s="321">
        <v>2</v>
      </c>
      <c r="G50" s="3">
        <f t="shared" si="1"/>
        <v>1</v>
      </c>
    </row>
    <row r="51" spans="1:7">
      <c r="A51" s="295">
        <v>1</v>
      </c>
      <c r="B51" s="3">
        <f t="shared" si="0"/>
        <v>2</v>
      </c>
      <c r="F51" s="321">
        <v>2</v>
      </c>
      <c r="G51" s="3">
        <f t="shared" si="1"/>
        <v>1</v>
      </c>
    </row>
    <row r="52" spans="1:7">
      <c r="A52" s="54">
        <v>1</v>
      </c>
      <c r="B52" s="3">
        <f t="shared" si="0"/>
        <v>2</v>
      </c>
      <c r="F52" s="295">
        <v>2</v>
      </c>
      <c r="G52" s="3">
        <f t="shared" si="1"/>
        <v>1</v>
      </c>
    </row>
    <row r="53" spans="1:7">
      <c r="A53" s="54">
        <v>4</v>
      </c>
      <c r="B53" s="3">
        <f t="shared" si="0"/>
        <v>8</v>
      </c>
      <c r="F53" s="295">
        <v>2</v>
      </c>
      <c r="G53" s="3">
        <f t="shared" si="1"/>
        <v>1</v>
      </c>
    </row>
    <row r="54" spans="1:7">
      <c r="A54" s="54">
        <v>4</v>
      </c>
      <c r="B54" s="3">
        <f t="shared" si="0"/>
        <v>8</v>
      </c>
      <c r="F54" s="54">
        <v>2</v>
      </c>
      <c r="G54" s="3">
        <f t="shared" si="1"/>
        <v>1</v>
      </c>
    </row>
    <row r="55" spans="1:7">
      <c r="A55" s="54">
        <v>47</v>
      </c>
      <c r="B55" s="3">
        <f t="shared" si="0"/>
        <v>94</v>
      </c>
      <c r="F55" s="54">
        <v>2</v>
      </c>
      <c r="G55" s="3">
        <f t="shared" si="1"/>
        <v>1</v>
      </c>
    </row>
    <row r="56" spans="1:7">
      <c r="A56" s="54">
        <v>65</v>
      </c>
      <c r="B56" s="3">
        <f t="shared" si="0"/>
        <v>130</v>
      </c>
      <c r="F56" s="54">
        <v>2</v>
      </c>
      <c r="G56" s="3">
        <f t="shared" si="1"/>
        <v>1</v>
      </c>
    </row>
    <row r="57" spans="1:7">
      <c r="A57" s="54">
        <v>8</v>
      </c>
      <c r="B57" s="3">
        <f t="shared" si="0"/>
        <v>16</v>
      </c>
      <c r="F57" s="54">
        <v>8</v>
      </c>
      <c r="G57" s="3">
        <f t="shared" si="1"/>
        <v>4</v>
      </c>
    </row>
    <row r="58" spans="1:7">
      <c r="A58" s="54">
        <v>20</v>
      </c>
      <c r="B58" s="3">
        <f t="shared" si="0"/>
        <v>40</v>
      </c>
      <c r="F58" s="54">
        <v>2</v>
      </c>
      <c r="G58" s="3">
        <f t="shared" si="1"/>
        <v>1</v>
      </c>
    </row>
    <row r="59" spans="1:7">
      <c r="A59" s="54">
        <v>14</v>
      </c>
      <c r="B59" s="3">
        <f t="shared" si="0"/>
        <v>28</v>
      </c>
      <c r="F59" s="54">
        <v>8</v>
      </c>
      <c r="G59" s="3">
        <f t="shared" si="1"/>
        <v>4</v>
      </c>
    </row>
    <row r="60" spans="1:7">
      <c r="A60" s="54">
        <v>1</v>
      </c>
      <c r="B60" s="3">
        <f t="shared" si="0"/>
        <v>2</v>
      </c>
      <c r="F60" s="54">
        <v>8</v>
      </c>
      <c r="G60" s="3">
        <f t="shared" si="1"/>
        <v>4</v>
      </c>
    </row>
    <row r="61" spans="1:7">
      <c r="A61" s="54">
        <v>4</v>
      </c>
      <c r="B61" s="3">
        <f t="shared" si="0"/>
        <v>8</v>
      </c>
      <c r="F61" s="54">
        <v>100</v>
      </c>
      <c r="G61" s="3">
        <f t="shared" si="1"/>
        <v>50</v>
      </c>
    </row>
    <row r="62" spans="1:7">
      <c r="A62" s="54">
        <v>2</v>
      </c>
      <c r="B62" s="3">
        <f t="shared" si="0"/>
        <v>4</v>
      </c>
      <c r="F62" s="54">
        <v>130</v>
      </c>
      <c r="G62" s="3">
        <f t="shared" si="1"/>
        <v>65</v>
      </c>
    </row>
    <row r="63" spans="1:7">
      <c r="A63" s="54">
        <v>1</v>
      </c>
      <c r="B63" s="3">
        <f t="shared" si="0"/>
        <v>2</v>
      </c>
      <c r="F63" s="54">
        <v>16</v>
      </c>
      <c r="G63" s="3">
        <f t="shared" si="1"/>
        <v>8</v>
      </c>
    </row>
    <row r="64" spans="1:7">
      <c r="A64" s="54">
        <v>4</v>
      </c>
      <c r="B64" s="3">
        <f t="shared" si="0"/>
        <v>8</v>
      </c>
      <c r="F64" s="54">
        <v>40</v>
      </c>
      <c r="G64" s="3">
        <f t="shared" si="1"/>
        <v>20</v>
      </c>
    </row>
    <row r="65" spans="1:7">
      <c r="A65" s="54">
        <v>14</v>
      </c>
      <c r="B65" s="3">
        <f t="shared" si="0"/>
        <v>28</v>
      </c>
      <c r="F65" s="54">
        <v>28</v>
      </c>
      <c r="G65" s="3">
        <f t="shared" si="1"/>
        <v>14</v>
      </c>
    </row>
    <row r="66" spans="1:7">
      <c r="A66" s="54">
        <v>4</v>
      </c>
      <c r="B66" s="3">
        <f t="shared" ref="B66:B118" si="2">A66*2</f>
        <v>8</v>
      </c>
      <c r="F66" s="54">
        <v>2</v>
      </c>
      <c r="G66" s="3">
        <f t="shared" si="1"/>
        <v>1</v>
      </c>
    </row>
    <row r="67" spans="1:7">
      <c r="A67" s="54">
        <v>2</v>
      </c>
      <c r="B67" s="3">
        <f t="shared" si="2"/>
        <v>4</v>
      </c>
      <c r="F67" s="54">
        <v>8</v>
      </c>
      <c r="G67" s="3">
        <f t="shared" ref="G67:G123" si="3">F67/2</f>
        <v>4</v>
      </c>
    </row>
    <row r="68" spans="1:7">
      <c r="A68" s="54">
        <v>2</v>
      </c>
      <c r="B68" s="3">
        <f t="shared" si="2"/>
        <v>4</v>
      </c>
      <c r="F68" s="54">
        <v>4</v>
      </c>
      <c r="G68" s="3">
        <f t="shared" si="3"/>
        <v>2</v>
      </c>
    </row>
    <row r="69" spans="1:7">
      <c r="A69" s="54">
        <v>14</v>
      </c>
      <c r="B69" s="3">
        <f t="shared" si="2"/>
        <v>28</v>
      </c>
      <c r="F69" s="54">
        <v>2</v>
      </c>
      <c r="G69" s="3">
        <f t="shared" si="3"/>
        <v>1</v>
      </c>
    </row>
    <row r="70" spans="1:7">
      <c r="A70" s="54">
        <v>2</v>
      </c>
      <c r="B70" s="3">
        <f t="shared" si="2"/>
        <v>4</v>
      </c>
      <c r="F70" s="54">
        <v>8</v>
      </c>
      <c r="G70" s="3">
        <f t="shared" si="3"/>
        <v>4</v>
      </c>
    </row>
    <row r="71" spans="1:7">
      <c r="A71" s="54">
        <v>2</v>
      </c>
      <c r="B71" s="3">
        <f t="shared" si="2"/>
        <v>4</v>
      </c>
      <c r="F71" s="54">
        <v>28</v>
      </c>
      <c r="G71" s="3">
        <f t="shared" si="3"/>
        <v>14</v>
      </c>
    </row>
    <row r="72" spans="1:7">
      <c r="A72" s="54">
        <v>1</v>
      </c>
      <c r="B72" s="3">
        <f t="shared" si="2"/>
        <v>2</v>
      </c>
      <c r="F72" s="54">
        <v>8</v>
      </c>
      <c r="G72" s="3">
        <f t="shared" si="3"/>
        <v>4</v>
      </c>
    </row>
    <row r="73" spans="1:7">
      <c r="A73" s="54">
        <v>1</v>
      </c>
      <c r="B73" s="3">
        <f t="shared" si="2"/>
        <v>2</v>
      </c>
      <c r="F73" s="54">
        <v>4</v>
      </c>
      <c r="G73" s="3">
        <f t="shared" si="3"/>
        <v>2</v>
      </c>
    </row>
    <row r="74" spans="1:7">
      <c r="A74" s="54">
        <v>12</v>
      </c>
      <c r="B74" s="3">
        <f t="shared" si="2"/>
        <v>24</v>
      </c>
      <c r="F74" s="54">
        <v>4</v>
      </c>
      <c r="G74" s="3">
        <f t="shared" si="3"/>
        <v>2</v>
      </c>
    </row>
    <row r="75" spans="1:7">
      <c r="A75" s="54">
        <v>15</v>
      </c>
      <c r="B75" s="3">
        <f t="shared" si="2"/>
        <v>30</v>
      </c>
      <c r="F75" s="54">
        <v>28</v>
      </c>
      <c r="G75" s="3">
        <f t="shared" si="3"/>
        <v>14</v>
      </c>
    </row>
    <row r="76" spans="1:7">
      <c r="A76" s="54">
        <v>4</v>
      </c>
      <c r="B76" s="3">
        <f t="shared" si="2"/>
        <v>8</v>
      </c>
      <c r="F76" s="54">
        <v>4</v>
      </c>
      <c r="G76" s="3">
        <f t="shared" si="3"/>
        <v>2</v>
      </c>
    </row>
    <row r="77" spans="1:7">
      <c r="A77" s="54">
        <v>2</v>
      </c>
      <c r="B77" s="3">
        <f t="shared" si="2"/>
        <v>4</v>
      </c>
      <c r="F77" s="54">
        <v>4</v>
      </c>
      <c r="G77" s="3">
        <f t="shared" si="3"/>
        <v>2</v>
      </c>
    </row>
    <row r="78" spans="1:7">
      <c r="A78" s="54">
        <v>2</v>
      </c>
      <c r="B78" s="3">
        <f t="shared" si="2"/>
        <v>4</v>
      </c>
      <c r="F78" s="54">
        <v>4</v>
      </c>
      <c r="G78" s="3">
        <f t="shared" si="3"/>
        <v>2</v>
      </c>
    </row>
    <row r="79" spans="1:7">
      <c r="A79" s="54">
        <v>1</v>
      </c>
      <c r="B79" s="3">
        <f t="shared" si="2"/>
        <v>2</v>
      </c>
      <c r="F79" s="54">
        <v>4</v>
      </c>
      <c r="G79" s="3">
        <f t="shared" si="3"/>
        <v>2</v>
      </c>
    </row>
    <row r="80" spans="1:7">
      <c r="A80" s="54">
        <v>1</v>
      </c>
      <c r="B80" s="3">
        <f t="shared" si="2"/>
        <v>2</v>
      </c>
      <c r="F80" s="54">
        <v>2</v>
      </c>
      <c r="G80" s="3">
        <f t="shared" si="3"/>
        <v>1</v>
      </c>
    </row>
    <row r="81" spans="1:7">
      <c r="A81" s="54">
        <v>1</v>
      </c>
      <c r="B81" s="3">
        <f t="shared" si="2"/>
        <v>2</v>
      </c>
      <c r="F81" s="54">
        <v>2</v>
      </c>
      <c r="G81" s="3">
        <f t="shared" si="3"/>
        <v>1</v>
      </c>
    </row>
    <row r="82" spans="1:7">
      <c r="A82" s="54">
        <v>2</v>
      </c>
      <c r="B82" s="3">
        <f t="shared" si="2"/>
        <v>4</v>
      </c>
      <c r="F82" s="54">
        <v>4</v>
      </c>
      <c r="G82" s="3">
        <f t="shared" si="3"/>
        <v>2</v>
      </c>
    </row>
    <row r="83" spans="1:7">
      <c r="A83" s="54">
        <v>4</v>
      </c>
      <c r="B83" s="3">
        <f t="shared" si="2"/>
        <v>8</v>
      </c>
      <c r="F83" s="54">
        <v>2</v>
      </c>
      <c r="G83" s="3">
        <f t="shared" si="3"/>
        <v>1</v>
      </c>
    </row>
    <row r="84" spans="1:7">
      <c r="A84" s="54">
        <v>2</v>
      </c>
      <c r="B84" s="3">
        <f t="shared" si="2"/>
        <v>4</v>
      </c>
      <c r="F84" s="54">
        <v>2</v>
      </c>
      <c r="G84" s="3">
        <f t="shared" si="3"/>
        <v>1</v>
      </c>
    </row>
    <row r="85" spans="1:7">
      <c r="A85" s="54">
        <v>1</v>
      </c>
      <c r="B85" s="3">
        <f t="shared" si="2"/>
        <v>2</v>
      </c>
      <c r="F85" s="54">
        <v>2</v>
      </c>
      <c r="G85" s="3">
        <f t="shared" si="3"/>
        <v>1</v>
      </c>
    </row>
    <row r="86" spans="1:7">
      <c r="A86" s="54">
        <v>2</v>
      </c>
      <c r="B86" s="3">
        <f t="shared" si="2"/>
        <v>4</v>
      </c>
      <c r="F86" s="54">
        <v>2</v>
      </c>
      <c r="G86" s="3">
        <f t="shared" si="3"/>
        <v>1</v>
      </c>
    </row>
    <row r="87" spans="1:7">
      <c r="A87" s="54">
        <v>2</v>
      </c>
      <c r="B87" s="3">
        <f t="shared" si="2"/>
        <v>4</v>
      </c>
      <c r="F87" s="54">
        <v>2</v>
      </c>
      <c r="G87" s="3">
        <f t="shared" si="3"/>
        <v>1</v>
      </c>
    </row>
    <row r="88" spans="1:7">
      <c r="A88" s="295">
        <v>1</v>
      </c>
      <c r="B88" s="3">
        <f t="shared" si="2"/>
        <v>2</v>
      </c>
      <c r="F88" s="54">
        <v>2</v>
      </c>
      <c r="G88" s="3">
        <f t="shared" si="3"/>
        <v>1</v>
      </c>
    </row>
    <row r="89" spans="1:7">
      <c r="A89" s="54">
        <v>1</v>
      </c>
      <c r="B89" s="3">
        <f t="shared" si="2"/>
        <v>2</v>
      </c>
      <c r="F89" s="54">
        <v>2</v>
      </c>
      <c r="G89" s="3">
        <f t="shared" si="3"/>
        <v>1</v>
      </c>
    </row>
    <row r="90" spans="1:7">
      <c r="A90" s="54">
        <v>2</v>
      </c>
      <c r="B90" s="3">
        <f t="shared" si="2"/>
        <v>4</v>
      </c>
      <c r="F90" s="54">
        <v>4</v>
      </c>
      <c r="G90" s="3">
        <f t="shared" si="3"/>
        <v>2</v>
      </c>
    </row>
    <row r="91" spans="1:7">
      <c r="A91" s="54">
        <v>1</v>
      </c>
      <c r="B91" s="3">
        <f t="shared" si="2"/>
        <v>2</v>
      </c>
      <c r="F91" s="54">
        <v>2</v>
      </c>
      <c r="G91" s="3">
        <f t="shared" si="3"/>
        <v>1</v>
      </c>
    </row>
    <row r="92" spans="1:7">
      <c r="A92" s="54">
        <v>1</v>
      </c>
      <c r="B92" s="3">
        <f t="shared" si="2"/>
        <v>2</v>
      </c>
      <c r="F92" s="54">
        <v>2</v>
      </c>
      <c r="G92" s="3">
        <f t="shared" si="3"/>
        <v>1</v>
      </c>
    </row>
    <row r="93" spans="1:7">
      <c r="A93" s="54">
        <v>1</v>
      </c>
      <c r="B93" s="3">
        <f t="shared" si="2"/>
        <v>2</v>
      </c>
      <c r="F93" s="54">
        <v>4</v>
      </c>
      <c r="G93" s="3">
        <f t="shared" si="3"/>
        <v>2</v>
      </c>
    </row>
    <row r="94" spans="1:7">
      <c r="A94" s="54">
        <v>1</v>
      </c>
      <c r="B94" s="3">
        <f t="shared" si="2"/>
        <v>2</v>
      </c>
      <c r="F94" s="54">
        <v>2</v>
      </c>
      <c r="G94" s="3">
        <f t="shared" si="3"/>
        <v>1</v>
      </c>
    </row>
    <row r="95" spans="1:7">
      <c r="A95" s="295">
        <v>1</v>
      </c>
      <c r="B95" s="3">
        <f t="shared" si="2"/>
        <v>2</v>
      </c>
      <c r="F95" s="54">
        <v>4</v>
      </c>
      <c r="G95" s="3">
        <f t="shared" si="3"/>
        <v>2</v>
      </c>
    </row>
    <row r="96" spans="1:7">
      <c r="A96" s="54">
        <v>1</v>
      </c>
      <c r="B96" s="3">
        <f t="shared" si="2"/>
        <v>2</v>
      </c>
      <c r="F96" s="54">
        <v>2</v>
      </c>
      <c r="G96" s="3">
        <f t="shared" si="3"/>
        <v>1</v>
      </c>
    </row>
    <row r="97" spans="1:7">
      <c r="A97" s="54">
        <v>1</v>
      </c>
      <c r="B97" s="3">
        <f t="shared" si="2"/>
        <v>2</v>
      </c>
      <c r="F97" s="54">
        <v>4</v>
      </c>
      <c r="G97" s="3">
        <f t="shared" si="3"/>
        <v>2</v>
      </c>
    </row>
    <row r="98" spans="1:7">
      <c r="A98" s="54">
        <v>4</v>
      </c>
      <c r="B98" s="3">
        <f t="shared" si="2"/>
        <v>8</v>
      </c>
      <c r="F98" s="54">
        <v>2</v>
      </c>
      <c r="G98" s="3">
        <f t="shared" si="3"/>
        <v>1</v>
      </c>
    </row>
    <row r="99" spans="1:7">
      <c r="A99" s="54">
        <v>1</v>
      </c>
      <c r="B99" s="3">
        <f t="shared" si="2"/>
        <v>2</v>
      </c>
      <c r="F99" s="54">
        <v>2</v>
      </c>
      <c r="G99" s="3">
        <f t="shared" si="3"/>
        <v>1</v>
      </c>
    </row>
    <row r="100" spans="1:7">
      <c r="A100" s="54">
        <v>1</v>
      </c>
      <c r="B100" s="3">
        <f t="shared" si="2"/>
        <v>2</v>
      </c>
      <c r="F100" s="54">
        <v>2</v>
      </c>
      <c r="G100" s="3">
        <f t="shared" si="3"/>
        <v>1</v>
      </c>
    </row>
    <row r="101" spans="1:7">
      <c r="A101" s="54">
        <v>2</v>
      </c>
      <c r="B101" s="3">
        <f t="shared" si="2"/>
        <v>4</v>
      </c>
      <c r="F101" s="54">
        <v>2</v>
      </c>
      <c r="G101" s="3">
        <f t="shared" si="3"/>
        <v>1</v>
      </c>
    </row>
    <row r="102" spans="1:7">
      <c r="A102" s="54">
        <v>1</v>
      </c>
      <c r="B102" s="3">
        <f t="shared" si="2"/>
        <v>2</v>
      </c>
      <c r="F102" s="54">
        <v>6</v>
      </c>
      <c r="G102" s="3">
        <f t="shared" si="3"/>
        <v>3</v>
      </c>
    </row>
    <row r="103" spans="1:7">
      <c r="A103" s="54">
        <v>1</v>
      </c>
      <c r="B103" s="3">
        <f t="shared" si="2"/>
        <v>2</v>
      </c>
      <c r="F103" s="54">
        <v>2</v>
      </c>
      <c r="G103" s="3">
        <f t="shared" si="3"/>
        <v>1</v>
      </c>
    </row>
    <row r="104" spans="1:7">
      <c r="A104" s="54">
        <v>3</v>
      </c>
      <c r="B104" s="3">
        <f t="shared" si="2"/>
        <v>6</v>
      </c>
      <c r="F104" s="54">
        <v>8</v>
      </c>
      <c r="G104" s="3">
        <f t="shared" si="3"/>
        <v>4</v>
      </c>
    </row>
    <row r="105" spans="1:7">
      <c r="A105" s="54">
        <v>1</v>
      </c>
      <c r="B105" s="3">
        <f t="shared" si="2"/>
        <v>2</v>
      </c>
      <c r="F105" s="54">
        <v>2</v>
      </c>
      <c r="G105" s="3">
        <f t="shared" si="3"/>
        <v>1</v>
      </c>
    </row>
    <row r="106" spans="1:7">
      <c r="A106" s="54">
        <v>1</v>
      </c>
      <c r="B106" s="3">
        <f t="shared" si="2"/>
        <v>2</v>
      </c>
      <c r="F106" s="54">
        <v>2</v>
      </c>
      <c r="G106" s="3">
        <f t="shared" si="3"/>
        <v>1</v>
      </c>
    </row>
    <row r="107" spans="1:7">
      <c r="A107" s="54">
        <v>2</v>
      </c>
      <c r="B107" s="3">
        <f t="shared" si="2"/>
        <v>4</v>
      </c>
      <c r="F107" s="54">
        <v>2</v>
      </c>
      <c r="G107" s="3">
        <f t="shared" si="3"/>
        <v>1</v>
      </c>
    </row>
    <row r="108" spans="1:7">
      <c r="A108" s="54">
        <v>1</v>
      </c>
      <c r="B108" s="3">
        <f t="shared" si="2"/>
        <v>2</v>
      </c>
      <c r="F108" s="54">
        <v>2</v>
      </c>
      <c r="G108" s="3">
        <f t="shared" si="3"/>
        <v>1</v>
      </c>
    </row>
    <row r="109" spans="1:7">
      <c r="A109" s="54">
        <v>1</v>
      </c>
      <c r="B109" s="3">
        <f t="shared" si="2"/>
        <v>2</v>
      </c>
      <c r="F109" s="54">
        <v>2</v>
      </c>
      <c r="G109" s="3">
        <f t="shared" si="3"/>
        <v>1</v>
      </c>
    </row>
    <row r="110" spans="1:7">
      <c r="A110" s="54">
        <v>2</v>
      </c>
      <c r="B110" s="3">
        <f t="shared" si="2"/>
        <v>4</v>
      </c>
      <c r="F110" s="54">
        <v>2</v>
      </c>
      <c r="G110" s="3">
        <f t="shared" si="3"/>
        <v>1</v>
      </c>
    </row>
    <row r="111" spans="1:7">
      <c r="A111" s="54">
        <v>2</v>
      </c>
      <c r="B111" s="3">
        <f t="shared" si="2"/>
        <v>4</v>
      </c>
      <c r="F111" s="54">
        <v>2</v>
      </c>
      <c r="G111" s="3">
        <f t="shared" si="3"/>
        <v>1</v>
      </c>
    </row>
    <row r="112" spans="1:7">
      <c r="A112" s="54">
        <v>1</v>
      </c>
      <c r="B112" s="3">
        <f t="shared" si="2"/>
        <v>2</v>
      </c>
      <c r="F112" s="54">
        <v>2</v>
      </c>
      <c r="G112" s="3">
        <f t="shared" si="3"/>
        <v>1</v>
      </c>
    </row>
    <row r="113" spans="1:7">
      <c r="A113" s="295">
        <v>1</v>
      </c>
      <c r="B113" s="3">
        <f t="shared" si="2"/>
        <v>2</v>
      </c>
      <c r="F113" s="54">
        <v>24</v>
      </c>
      <c r="G113" s="3">
        <f t="shared" si="3"/>
        <v>12</v>
      </c>
    </row>
    <row r="114" spans="1:7">
      <c r="A114" s="54">
        <v>1</v>
      </c>
      <c r="B114" s="3">
        <f t="shared" si="2"/>
        <v>2</v>
      </c>
      <c r="F114" s="54">
        <v>30</v>
      </c>
      <c r="G114" s="3">
        <f t="shared" si="3"/>
        <v>15</v>
      </c>
    </row>
    <row r="115" spans="1:7">
      <c r="A115" s="54">
        <v>1</v>
      </c>
      <c r="B115" s="3">
        <f t="shared" si="2"/>
        <v>2</v>
      </c>
      <c r="F115" s="54">
        <v>8</v>
      </c>
      <c r="G115" s="3">
        <f t="shared" si="3"/>
        <v>4</v>
      </c>
    </row>
    <row r="116" spans="1:7">
      <c r="A116" s="54">
        <v>1</v>
      </c>
      <c r="B116" s="3">
        <f t="shared" si="2"/>
        <v>2</v>
      </c>
      <c r="F116" s="54">
        <v>4</v>
      </c>
      <c r="G116" s="3">
        <f t="shared" si="3"/>
        <v>2</v>
      </c>
    </row>
    <row r="117" spans="1:7">
      <c r="A117" s="54">
        <v>1</v>
      </c>
      <c r="B117" s="3">
        <f t="shared" si="2"/>
        <v>2</v>
      </c>
      <c r="F117" s="54">
        <v>2</v>
      </c>
      <c r="G117" s="3">
        <f t="shared" si="3"/>
        <v>1</v>
      </c>
    </row>
    <row r="118" spans="1:7">
      <c r="A118" s="295">
        <v>1</v>
      </c>
      <c r="B118" s="3">
        <f t="shared" si="2"/>
        <v>2</v>
      </c>
      <c r="F118" s="54">
        <v>4</v>
      </c>
      <c r="G118" s="3">
        <f t="shared" si="3"/>
        <v>2</v>
      </c>
    </row>
    <row r="119" spans="1:7">
      <c r="F119" s="54">
        <v>4</v>
      </c>
      <c r="G119" s="3">
        <f t="shared" si="3"/>
        <v>2</v>
      </c>
    </row>
    <row r="120" spans="1:7">
      <c r="F120" s="295">
        <v>2</v>
      </c>
      <c r="G120" s="3">
        <f t="shared" si="3"/>
        <v>1</v>
      </c>
    </row>
    <row r="121" spans="1:7">
      <c r="F121" s="295"/>
      <c r="G121" s="3">
        <f t="shared" si="3"/>
        <v>0</v>
      </c>
    </row>
    <row r="122" spans="1:7">
      <c r="F122" s="295">
        <v>4</v>
      </c>
      <c r="G122" s="3">
        <f t="shared" si="3"/>
        <v>2</v>
      </c>
    </row>
    <row r="123" spans="1:7">
      <c r="F123" s="54">
        <v>2</v>
      </c>
      <c r="G123" s="3">
        <f t="shared" si="3"/>
        <v>1</v>
      </c>
    </row>
  </sheetData>
  <phoneticPr fontId="3"/>
  <pageMargins left="0.7" right="0.7" top="0.75" bottom="0.75" header="0.3" footer="0.3"/>
  <pageSetup paperSize="9"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51C1-57C2-4383-ACB1-61F2C3DD8301}">
  <dimension ref="A3:B7"/>
  <sheetViews>
    <sheetView view="pageBreakPreview" zoomScale="60" zoomScaleNormal="100" workbookViewId="0">
      <selection activeCell="B9" sqref="B9"/>
    </sheetView>
  </sheetViews>
  <sheetFormatPr defaultRowHeight="18.75"/>
  <cols>
    <col min="1" max="1" width="12.125" style="3" bestFit="1" customWidth="1"/>
    <col min="2" max="2" width="29.375" style="3" bestFit="1" customWidth="1"/>
    <col min="3" max="256" width="9" style="3"/>
    <col min="257" max="257" width="12.125" style="3" bestFit="1" customWidth="1"/>
    <col min="258" max="258" width="29.375" style="3" bestFit="1" customWidth="1"/>
    <col min="259" max="512" width="9" style="3"/>
    <col min="513" max="513" width="12.125" style="3" bestFit="1" customWidth="1"/>
    <col min="514" max="514" width="29.375" style="3" bestFit="1" customWidth="1"/>
    <col min="515" max="768" width="9" style="3"/>
    <col min="769" max="769" width="12.125" style="3" bestFit="1" customWidth="1"/>
    <col min="770" max="770" width="29.375" style="3" bestFit="1" customWidth="1"/>
    <col min="771" max="1024" width="9" style="3"/>
    <col min="1025" max="1025" width="12.125" style="3" bestFit="1" customWidth="1"/>
    <col min="1026" max="1026" width="29.375" style="3" bestFit="1" customWidth="1"/>
    <col min="1027" max="1280" width="9" style="3"/>
    <col min="1281" max="1281" width="12.125" style="3" bestFit="1" customWidth="1"/>
    <col min="1282" max="1282" width="29.375" style="3" bestFit="1" customWidth="1"/>
    <col min="1283" max="1536" width="9" style="3"/>
    <col min="1537" max="1537" width="12.125" style="3" bestFit="1" customWidth="1"/>
    <col min="1538" max="1538" width="29.375" style="3" bestFit="1" customWidth="1"/>
    <col min="1539" max="1792" width="9" style="3"/>
    <col min="1793" max="1793" width="12.125" style="3" bestFit="1" customWidth="1"/>
    <col min="1794" max="1794" width="29.375" style="3" bestFit="1" customWidth="1"/>
    <col min="1795" max="2048" width="9" style="3"/>
    <col min="2049" max="2049" width="12.125" style="3" bestFit="1" customWidth="1"/>
    <col min="2050" max="2050" width="29.375" style="3" bestFit="1" customWidth="1"/>
    <col min="2051" max="2304" width="9" style="3"/>
    <col min="2305" max="2305" width="12.125" style="3" bestFit="1" customWidth="1"/>
    <col min="2306" max="2306" width="29.375" style="3" bestFit="1" customWidth="1"/>
    <col min="2307" max="2560" width="9" style="3"/>
    <col min="2561" max="2561" width="12.125" style="3" bestFit="1" customWidth="1"/>
    <col min="2562" max="2562" width="29.375" style="3" bestFit="1" customWidth="1"/>
    <col min="2563" max="2816" width="9" style="3"/>
    <col min="2817" max="2817" width="12.125" style="3" bestFit="1" customWidth="1"/>
    <col min="2818" max="2818" width="29.375" style="3" bestFit="1" customWidth="1"/>
    <col min="2819" max="3072" width="9" style="3"/>
    <col min="3073" max="3073" width="12.125" style="3" bestFit="1" customWidth="1"/>
    <col min="3074" max="3074" width="29.375" style="3" bestFit="1" customWidth="1"/>
    <col min="3075" max="3328" width="9" style="3"/>
    <col min="3329" max="3329" width="12.125" style="3" bestFit="1" customWidth="1"/>
    <col min="3330" max="3330" width="29.375" style="3" bestFit="1" customWidth="1"/>
    <col min="3331" max="3584" width="9" style="3"/>
    <col min="3585" max="3585" width="12.125" style="3" bestFit="1" customWidth="1"/>
    <col min="3586" max="3586" width="29.375" style="3" bestFit="1" customWidth="1"/>
    <col min="3587" max="3840" width="9" style="3"/>
    <col min="3841" max="3841" width="12.125" style="3" bestFit="1" customWidth="1"/>
    <col min="3842" max="3842" width="29.375" style="3" bestFit="1" customWidth="1"/>
    <col min="3843" max="4096" width="9" style="3"/>
    <col min="4097" max="4097" width="12.125" style="3" bestFit="1" customWidth="1"/>
    <col min="4098" max="4098" width="29.375" style="3" bestFit="1" customWidth="1"/>
    <col min="4099" max="4352" width="9" style="3"/>
    <col min="4353" max="4353" width="12.125" style="3" bestFit="1" customWidth="1"/>
    <col min="4354" max="4354" width="29.375" style="3" bestFit="1" customWidth="1"/>
    <col min="4355" max="4608" width="9" style="3"/>
    <col min="4609" max="4609" width="12.125" style="3" bestFit="1" customWidth="1"/>
    <col min="4610" max="4610" width="29.375" style="3" bestFit="1" customWidth="1"/>
    <col min="4611" max="4864" width="9" style="3"/>
    <col min="4865" max="4865" width="12.125" style="3" bestFit="1" customWidth="1"/>
    <col min="4866" max="4866" width="29.375" style="3" bestFit="1" customWidth="1"/>
    <col min="4867" max="5120" width="9" style="3"/>
    <col min="5121" max="5121" width="12.125" style="3" bestFit="1" customWidth="1"/>
    <col min="5122" max="5122" width="29.375" style="3" bestFit="1" customWidth="1"/>
    <col min="5123" max="5376" width="9" style="3"/>
    <col min="5377" max="5377" width="12.125" style="3" bestFit="1" customWidth="1"/>
    <col min="5378" max="5378" width="29.375" style="3" bestFit="1" customWidth="1"/>
    <col min="5379" max="5632" width="9" style="3"/>
    <col min="5633" max="5633" width="12.125" style="3" bestFit="1" customWidth="1"/>
    <col min="5634" max="5634" width="29.375" style="3" bestFit="1" customWidth="1"/>
    <col min="5635" max="5888" width="9" style="3"/>
    <col min="5889" max="5889" width="12.125" style="3" bestFit="1" customWidth="1"/>
    <col min="5890" max="5890" width="29.375" style="3" bestFit="1" customWidth="1"/>
    <col min="5891" max="6144" width="9" style="3"/>
    <col min="6145" max="6145" width="12.125" style="3" bestFit="1" customWidth="1"/>
    <col min="6146" max="6146" width="29.375" style="3" bestFit="1" customWidth="1"/>
    <col min="6147" max="6400" width="9" style="3"/>
    <col min="6401" max="6401" width="12.125" style="3" bestFit="1" customWidth="1"/>
    <col min="6402" max="6402" width="29.375" style="3" bestFit="1" customWidth="1"/>
    <col min="6403" max="6656" width="9" style="3"/>
    <col min="6657" max="6657" width="12.125" style="3" bestFit="1" customWidth="1"/>
    <col min="6658" max="6658" width="29.375" style="3" bestFit="1" customWidth="1"/>
    <col min="6659" max="6912" width="9" style="3"/>
    <col min="6913" max="6913" width="12.125" style="3" bestFit="1" customWidth="1"/>
    <col min="6914" max="6914" width="29.375" style="3" bestFit="1" customWidth="1"/>
    <col min="6915" max="7168" width="9" style="3"/>
    <col min="7169" max="7169" width="12.125" style="3" bestFit="1" customWidth="1"/>
    <col min="7170" max="7170" width="29.375" style="3" bestFit="1" customWidth="1"/>
    <col min="7171" max="7424" width="9" style="3"/>
    <col min="7425" max="7425" width="12.125" style="3" bestFit="1" customWidth="1"/>
    <col min="7426" max="7426" width="29.375" style="3" bestFit="1" customWidth="1"/>
    <col min="7427" max="7680" width="9" style="3"/>
    <col min="7681" max="7681" width="12.125" style="3" bestFit="1" customWidth="1"/>
    <col min="7682" max="7682" width="29.375" style="3" bestFit="1" customWidth="1"/>
    <col min="7683" max="7936" width="9" style="3"/>
    <col min="7937" max="7937" width="12.125" style="3" bestFit="1" customWidth="1"/>
    <col min="7938" max="7938" width="29.375" style="3" bestFit="1" customWidth="1"/>
    <col min="7939" max="8192" width="9" style="3"/>
    <col min="8193" max="8193" width="12.125" style="3" bestFit="1" customWidth="1"/>
    <col min="8194" max="8194" width="29.375" style="3" bestFit="1" customWidth="1"/>
    <col min="8195" max="8448" width="9" style="3"/>
    <col min="8449" max="8449" width="12.125" style="3" bestFit="1" customWidth="1"/>
    <col min="8450" max="8450" width="29.375" style="3" bestFit="1" customWidth="1"/>
    <col min="8451" max="8704" width="9" style="3"/>
    <col min="8705" max="8705" width="12.125" style="3" bestFit="1" customWidth="1"/>
    <col min="8706" max="8706" width="29.375" style="3" bestFit="1" customWidth="1"/>
    <col min="8707" max="8960" width="9" style="3"/>
    <col min="8961" max="8961" width="12.125" style="3" bestFit="1" customWidth="1"/>
    <col min="8962" max="8962" width="29.375" style="3" bestFit="1" customWidth="1"/>
    <col min="8963" max="9216" width="9" style="3"/>
    <col min="9217" max="9217" width="12.125" style="3" bestFit="1" customWidth="1"/>
    <col min="9218" max="9218" width="29.375" style="3" bestFit="1" customWidth="1"/>
    <col min="9219" max="9472" width="9" style="3"/>
    <col min="9473" max="9473" width="12.125" style="3" bestFit="1" customWidth="1"/>
    <col min="9474" max="9474" width="29.375" style="3" bestFit="1" customWidth="1"/>
    <col min="9475" max="9728" width="9" style="3"/>
    <col min="9729" max="9729" width="12.125" style="3" bestFit="1" customWidth="1"/>
    <col min="9730" max="9730" width="29.375" style="3" bestFit="1" customWidth="1"/>
    <col min="9731" max="9984" width="9" style="3"/>
    <col min="9985" max="9985" width="12.125" style="3" bestFit="1" customWidth="1"/>
    <col min="9986" max="9986" width="29.375" style="3" bestFit="1" customWidth="1"/>
    <col min="9987" max="10240" width="9" style="3"/>
    <col min="10241" max="10241" width="12.125" style="3" bestFit="1" customWidth="1"/>
    <col min="10242" max="10242" width="29.375" style="3" bestFit="1" customWidth="1"/>
    <col min="10243" max="10496" width="9" style="3"/>
    <col min="10497" max="10497" width="12.125" style="3" bestFit="1" customWidth="1"/>
    <col min="10498" max="10498" width="29.375" style="3" bestFit="1" customWidth="1"/>
    <col min="10499" max="10752" width="9" style="3"/>
    <col min="10753" max="10753" width="12.125" style="3" bestFit="1" customWidth="1"/>
    <col min="10754" max="10754" width="29.375" style="3" bestFit="1" customWidth="1"/>
    <col min="10755" max="11008" width="9" style="3"/>
    <col min="11009" max="11009" width="12.125" style="3" bestFit="1" customWidth="1"/>
    <col min="11010" max="11010" width="29.375" style="3" bestFit="1" customWidth="1"/>
    <col min="11011" max="11264" width="9" style="3"/>
    <col min="11265" max="11265" width="12.125" style="3" bestFit="1" customWidth="1"/>
    <col min="11266" max="11266" width="29.375" style="3" bestFit="1" customWidth="1"/>
    <col min="11267" max="11520" width="9" style="3"/>
    <col min="11521" max="11521" width="12.125" style="3" bestFit="1" customWidth="1"/>
    <col min="11522" max="11522" width="29.375" style="3" bestFit="1" customWidth="1"/>
    <col min="11523" max="11776" width="9" style="3"/>
    <col min="11777" max="11777" width="12.125" style="3" bestFit="1" customWidth="1"/>
    <col min="11778" max="11778" width="29.375" style="3" bestFit="1" customWidth="1"/>
    <col min="11779" max="12032" width="9" style="3"/>
    <col min="12033" max="12033" width="12.125" style="3" bestFit="1" customWidth="1"/>
    <col min="12034" max="12034" width="29.375" style="3" bestFit="1" customWidth="1"/>
    <col min="12035" max="12288" width="9" style="3"/>
    <col min="12289" max="12289" width="12.125" style="3" bestFit="1" customWidth="1"/>
    <col min="12290" max="12290" width="29.375" style="3" bestFit="1" customWidth="1"/>
    <col min="12291" max="12544" width="9" style="3"/>
    <col min="12545" max="12545" width="12.125" style="3" bestFit="1" customWidth="1"/>
    <col min="12546" max="12546" width="29.375" style="3" bestFit="1" customWidth="1"/>
    <col min="12547" max="12800" width="9" style="3"/>
    <col min="12801" max="12801" width="12.125" style="3" bestFit="1" customWidth="1"/>
    <col min="12802" max="12802" width="29.375" style="3" bestFit="1" customWidth="1"/>
    <col min="12803" max="13056" width="9" style="3"/>
    <col min="13057" max="13057" width="12.125" style="3" bestFit="1" customWidth="1"/>
    <col min="13058" max="13058" width="29.375" style="3" bestFit="1" customWidth="1"/>
    <col min="13059" max="13312" width="9" style="3"/>
    <col min="13313" max="13313" width="12.125" style="3" bestFit="1" customWidth="1"/>
    <col min="13314" max="13314" width="29.375" style="3" bestFit="1" customWidth="1"/>
    <col min="13315" max="13568" width="9" style="3"/>
    <col min="13569" max="13569" width="12.125" style="3" bestFit="1" customWidth="1"/>
    <col min="13570" max="13570" width="29.375" style="3" bestFit="1" customWidth="1"/>
    <col min="13571" max="13824" width="9" style="3"/>
    <col min="13825" max="13825" width="12.125" style="3" bestFit="1" customWidth="1"/>
    <col min="13826" max="13826" width="29.375" style="3" bestFit="1" customWidth="1"/>
    <col min="13827" max="14080" width="9" style="3"/>
    <col min="14081" max="14081" width="12.125" style="3" bestFit="1" customWidth="1"/>
    <col min="14082" max="14082" width="29.375" style="3" bestFit="1" customWidth="1"/>
    <col min="14083" max="14336" width="9" style="3"/>
    <col min="14337" max="14337" width="12.125" style="3" bestFit="1" customWidth="1"/>
    <col min="14338" max="14338" width="29.375" style="3" bestFit="1" customWidth="1"/>
    <col min="14339" max="14592" width="9" style="3"/>
    <col min="14593" max="14593" width="12.125" style="3" bestFit="1" customWidth="1"/>
    <col min="14594" max="14594" width="29.375" style="3" bestFit="1" customWidth="1"/>
    <col min="14595" max="14848" width="9" style="3"/>
    <col min="14849" max="14849" width="12.125" style="3" bestFit="1" customWidth="1"/>
    <col min="14850" max="14850" width="29.375" style="3" bestFit="1" customWidth="1"/>
    <col min="14851" max="15104" width="9" style="3"/>
    <col min="15105" max="15105" width="12.125" style="3" bestFit="1" customWidth="1"/>
    <col min="15106" max="15106" width="29.375" style="3" bestFit="1" customWidth="1"/>
    <col min="15107" max="15360" width="9" style="3"/>
    <col min="15361" max="15361" width="12.125" style="3" bestFit="1" customWidth="1"/>
    <col min="15362" max="15362" width="29.375" style="3" bestFit="1" customWidth="1"/>
    <col min="15363" max="15616" width="9" style="3"/>
    <col min="15617" max="15617" width="12.125" style="3" bestFit="1" customWidth="1"/>
    <col min="15618" max="15618" width="29.375" style="3" bestFit="1" customWidth="1"/>
    <col min="15619" max="15872" width="9" style="3"/>
    <col min="15873" max="15873" width="12.125" style="3" bestFit="1" customWidth="1"/>
    <col min="15874" max="15874" width="29.375" style="3" bestFit="1" customWidth="1"/>
    <col min="15875" max="16128" width="9" style="3"/>
    <col min="16129" max="16129" width="12.125" style="3" bestFit="1" customWidth="1"/>
    <col min="16130" max="16130" width="29.375" style="3" bestFit="1" customWidth="1"/>
    <col min="16131" max="16384" width="9" style="3"/>
  </cols>
  <sheetData>
    <row r="3" spans="1:2" ht="24">
      <c r="A3" s="121" t="s">
        <v>0</v>
      </c>
      <c r="B3" s="312" t="s">
        <v>713</v>
      </c>
    </row>
    <row r="4" spans="1:2" ht="24">
      <c r="A4" s="121" t="s">
        <v>3</v>
      </c>
      <c r="B4" s="313" t="s">
        <v>714</v>
      </c>
    </row>
    <row r="5" spans="1:2" ht="24">
      <c r="A5" s="121" t="s">
        <v>5</v>
      </c>
      <c r="B5" s="313">
        <v>193720</v>
      </c>
    </row>
    <row r="6" spans="1:2" ht="24">
      <c r="A6" s="121" t="s">
        <v>6</v>
      </c>
      <c r="B6" s="315">
        <v>44680</v>
      </c>
    </row>
    <row r="7" spans="1:2" ht="24">
      <c r="A7" s="121" t="s">
        <v>8</v>
      </c>
      <c r="B7" s="315">
        <v>44742</v>
      </c>
    </row>
  </sheetData>
  <phoneticPr fontId="3"/>
  <pageMargins left="0.7" right="0.7" top="0.75" bottom="0.75" header="0.3" footer="0.3"/>
  <pageSetup paperSize="9" scale="322" orientation="landscape"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699B5-3B7E-4F44-9120-3142152FF6B5}">
  <dimension ref="A2:Q42"/>
  <sheetViews>
    <sheetView zoomScale="85" zoomScaleNormal="85" workbookViewId="0">
      <pane xSplit="10" ySplit="8" topLeftCell="K15" activePane="bottomRight" state="frozen"/>
      <selection pane="topRight" activeCell="K1" sqref="K1"/>
      <selection pane="bottomLeft" activeCell="A9" sqref="A9"/>
      <selection pane="bottomRight" activeCell="E8" sqref="E8"/>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1:17" ht="20.100000000000001" customHeight="1">
      <c r="B2" s="1" t="s">
        <v>0</v>
      </c>
      <c r="C2" s="1"/>
      <c r="D2" s="1"/>
      <c r="E2" s="2" t="s">
        <v>1055</v>
      </c>
      <c r="G2" s="4" t="s">
        <v>2</v>
      </c>
      <c r="H2" s="5"/>
      <c r="I2" s="6"/>
      <c r="J2" s="125">
        <f>SUM(H:H)</f>
        <v>286728</v>
      </c>
    </row>
    <row r="3" spans="1:17" ht="20.100000000000001" customHeight="1">
      <c r="B3" s="1" t="s">
        <v>3</v>
      </c>
      <c r="C3" s="1"/>
      <c r="D3" s="1"/>
      <c r="E3" s="14" t="s">
        <v>1056</v>
      </c>
    </row>
    <row r="4" spans="1:17" ht="20.100000000000001" customHeight="1">
      <c r="B4" s="1" t="s">
        <v>5</v>
      </c>
      <c r="C4" s="1"/>
      <c r="D4" s="1"/>
      <c r="E4" s="14">
        <v>194110</v>
      </c>
    </row>
    <row r="5" spans="1:17" ht="20.100000000000001" customHeight="1">
      <c r="B5" s="1" t="s">
        <v>6</v>
      </c>
      <c r="C5" s="1"/>
      <c r="D5" s="1"/>
      <c r="E5" s="15">
        <v>44621</v>
      </c>
    </row>
    <row r="6" spans="1:17" ht="20.100000000000001" customHeight="1">
      <c r="B6" s="1" t="s">
        <v>8</v>
      </c>
      <c r="C6" s="1"/>
      <c r="D6" s="1"/>
      <c r="E6" s="15">
        <v>44722</v>
      </c>
    </row>
    <row r="8" spans="1: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1:17" s="9" customFormat="1" ht="19.7" customHeight="1">
      <c r="B9" s="16"/>
      <c r="C9" s="16"/>
      <c r="D9" s="16"/>
      <c r="E9" s="145"/>
      <c r="F9" s="17"/>
      <c r="G9" s="290">
        <v>0</v>
      </c>
      <c r="H9" s="290">
        <f t="shared" ref="H9:H38" si="0">F9*G9</f>
        <v>0</v>
      </c>
      <c r="I9" s="18"/>
      <c r="J9" s="146"/>
      <c r="K9" s="146"/>
      <c r="L9" s="17"/>
      <c r="M9" s="19"/>
      <c r="N9" s="16"/>
      <c r="O9" s="17"/>
      <c r="P9" s="19"/>
      <c r="Q9" s="21"/>
    </row>
    <row r="10" spans="1:17" s="9" customFormat="1" ht="19.7" customHeight="1">
      <c r="A10" s="205"/>
      <c r="B10" s="59">
        <v>13</v>
      </c>
      <c r="C10" s="59" t="s">
        <v>415</v>
      </c>
      <c r="D10" s="59" t="s">
        <v>415</v>
      </c>
      <c r="E10" s="50" t="s">
        <v>1058</v>
      </c>
      <c r="F10" s="1314">
        <v>4</v>
      </c>
      <c r="G10" s="52">
        <v>14300</v>
      </c>
      <c r="H10" s="1047">
        <f t="shared" si="0"/>
        <v>57200</v>
      </c>
      <c r="I10" s="18"/>
      <c r="J10" s="62" t="s">
        <v>1059</v>
      </c>
      <c r="K10" s="17"/>
      <c r="L10" s="17"/>
      <c r="M10" s="19">
        <v>44595</v>
      </c>
      <c r="N10" s="16"/>
      <c r="O10" s="17"/>
      <c r="P10" s="19"/>
      <c r="Q10" s="21">
        <v>44621</v>
      </c>
    </row>
    <row r="11" spans="1:17" s="9" customFormat="1" ht="19.7" customHeight="1">
      <c r="A11" s="205"/>
      <c r="B11" s="59">
        <v>13</v>
      </c>
      <c r="C11" s="59" t="s">
        <v>415</v>
      </c>
      <c r="D11" s="59" t="s">
        <v>415</v>
      </c>
      <c r="E11" s="50" t="s">
        <v>1060</v>
      </c>
      <c r="F11" s="1314">
        <v>4</v>
      </c>
      <c r="G11" s="52">
        <v>10200</v>
      </c>
      <c r="H11" s="1047">
        <f t="shared" si="0"/>
        <v>40800</v>
      </c>
      <c r="I11" s="18"/>
      <c r="J11" s="62" t="s">
        <v>1061</v>
      </c>
      <c r="K11" s="17"/>
      <c r="L11" s="17"/>
      <c r="M11" s="19">
        <v>44595</v>
      </c>
      <c r="N11" s="16"/>
      <c r="O11" s="17"/>
      <c r="P11" s="19"/>
      <c r="Q11" s="21">
        <v>44621</v>
      </c>
    </row>
    <row r="12" spans="1:17" s="9" customFormat="1" ht="19.7" customHeight="1">
      <c r="A12" s="205"/>
      <c r="B12" s="59">
        <v>13</v>
      </c>
      <c r="C12" s="59" t="s">
        <v>415</v>
      </c>
      <c r="D12" s="59" t="s">
        <v>415</v>
      </c>
      <c r="E12" s="50" t="s">
        <v>1062</v>
      </c>
      <c r="F12" s="1314">
        <v>4</v>
      </c>
      <c r="G12" s="52">
        <v>6000</v>
      </c>
      <c r="H12" s="1047">
        <f t="shared" si="0"/>
        <v>24000</v>
      </c>
      <c r="I12" s="18"/>
      <c r="J12" s="62" t="s">
        <v>1063</v>
      </c>
      <c r="K12" s="17"/>
      <c r="L12" s="17"/>
      <c r="M12" s="19">
        <v>44595</v>
      </c>
      <c r="N12" s="16"/>
      <c r="O12" s="17"/>
      <c r="P12" s="19"/>
      <c r="Q12" s="21">
        <v>44621</v>
      </c>
    </row>
    <row r="13" spans="1:17" s="9" customFormat="1" ht="19.7" customHeight="1">
      <c r="A13" s="205"/>
      <c r="B13" s="59">
        <v>13</v>
      </c>
      <c r="C13" s="59" t="s">
        <v>415</v>
      </c>
      <c r="D13" s="59" t="s">
        <v>415</v>
      </c>
      <c r="E13" s="50" t="s">
        <v>1064</v>
      </c>
      <c r="F13" s="1315">
        <v>4</v>
      </c>
      <c r="G13" s="52">
        <v>2700</v>
      </c>
      <c r="H13" s="1047">
        <f t="shared" si="0"/>
        <v>10800</v>
      </c>
      <c r="I13" s="18"/>
      <c r="J13" s="62" t="s">
        <v>1065</v>
      </c>
      <c r="K13" s="17"/>
      <c r="L13" s="17"/>
      <c r="M13" s="19">
        <v>44595</v>
      </c>
      <c r="N13" s="16"/>
      <c r="O13" s="17"/>
      <c r="P13" s="19"/>
      <c r="Q13" s="21">
        <v>44621</v>
      </c>
    </row>
    <row r="14" spans="1:17" s="9" customFormat="1" ht="19.7" customHeight="1">
      <c r="B14" s="381"/>
      <c r="C14" s="381"/>
      <c r="D14" s="381"/>
      <c r="E14" s="357"/>
      <c r="F14" s="292"/>
      <c r="G14" s="52">
        <v>0</v>
      </c>
      <c r="H14" s="52">
        <f t="shared" si="0"/>
        <v>0</v>
      </c>
      <c r="I14" s="18"/>
      <c r="J14" s="54"/>
      <c r="K14" s="17"/>
      <c r="L14" s="17"/>
      <c r="M14" s="19"/>
      <c r="N14" s="16"/>
      <c r="O14" s="17"/>
      <c r="P14" s="19"/>
      <c r="Q14" s="21"/>
    </row>
    <row r="15" spans="1:17" s="205" customFormat="1" ht="19.7" customHeight="1">
      <c r="B15" s="59">
        <v>14</v>
      </c>
      <c r="C15" s="59" t="s">
        <v>687</v>
      </c>
      <c r="D15" s="59" t="s">
        <v>687</v>
      </c>
      <c r="E15" s="50" t="s">
        <v>1066</v>
      </c>
      <c r="F15" s="64">
        <v>4</v>
      </c>
      <c r="G15" s="203">
        <v>18500</v>
      </c>
      <c r="H15" s="203">
        <f t="shared" si="0"/>
        <v>74000</v>
      </c>
      <c r="I15" s="61"/>
      <c r="J15" s="62" t="s">
        <v>1067</v>
      </c>
      <c r="K15" s="64" t="s">
        <v>3417</v>
      </c>
      <c r="L15" s="64"/>
      <c r="M15" s="204">
        <v>44600</v>
      </c>
      <c r="N15" s="59"/>
      <c r="O15" s="64"/>
      <c r="P15" s="308" t="s">
        <v>3418</v>
      </c>
      <c r="Q15" s="206">
        <v>44624</v>
      </c>
    </row>
    <row r="16" spans="1:17" s="205" customFormat="1" ht="19.7" customHeight="1">
      <c r="B16" s="59">
        <v>14</v>
      </c>
      <c r="C16" s="59" t="s">
        <v>687</v>
      </c>
      <c r="D16" s="59" t="s">
        <v>687</v>
      </c>
      <c r="E16" s="50" t="s">
        <v>1068</v>
      </c>
      <c r="F16" s="64">
        <v>4</v>
      </c>
      <c r="G16" s="203">
        <v>4200</v>
      </c>
      <c r="H16" s="203">
        <f t="shared" si="0"/>
        <v>16800</v>
      </c>
      <c r="I16" s="61"/>
      <c r="J16" s="62" t="s">
        <v>1069</v>
      </c>
      <c r="K16" s="64" t="s">
        <v>3417</v>
      </c>
      <c r="L16" s="64"/>
      <c r="M16" s="204">
        <v>44600</v>
      </c>
      <c r="N16" s="59"/>
      <c r="O16" s="64"/>
      <c r="P16" s="308" t="s">
        <v>3418</v>
      </c>
      <c r="Q16" s="206">
        <v>44624</v>
      </c>
    </row>
    <row r="17" spans="2:17" s="9" customFormat="1" ht="19.7" customHeight="1">
      <c r="B17" s="381"/>
      <c r="C17" s="381"/>
      <c r="D17" s="381"/>
      <c r="E17" s="357"/>
      <c r="F17" s="292"/>
      <c r="G17" s="52">
        <v>0</v>
      </c>
      <c r="H17" s="52">
        <f t="shared" si="0"/>
        <v>0</v>
      </c>
      <c r="I17" s="18"/>
      <c r="J17" s="54"/>
      <c r="K17" s="17"/>
      <c r="L17" s="17"/>
      <c r="M17" s="19"/>
      <c r="N17" s="16"/>
      <c r="O17" s="17"/>
      <c r="P17" s="19"/>
      <c r="Q17" s="21"/>
    </row>
    <row r="18" spans="2:17" s="9" customFormat="1" ht="19.7" customHeight="1">
      <c r="B18" s="59">
        <v>13</v>
      </c>
      <c r="C18" s="59" t="s">
        <v>96</v>
      </c>
      <c r="D18" s="59" t="s">
        <v>80</v>
      </c>
      <c r="E18" s="202" t="s">
        <v>1071</v>
      </c>
      <c r="F18" s="1316">
        <v>4</v>
      </c>
      <c r="G18" s="293">
        <v>5410</v>
      </c>
      <c r="H18" s="290">
        <f>F18*G18</f>
        <v>21640</v>
      </c>
      <c r="I18" s="18"/>
      <c r="J18" s="54" t="s">
        <v>1072</v>
      </c>
      <c r="K18" s="17"/>
      <c r="L18" s="17"/>
      <c r="M18" s="19">
        <v>44594</v>
      </c>
      <c r="N18" s="16"/>
      <c r="O18" s="17"/>
      <c r="P18" s="19">
        <v>44620</v>
      </c>
      <c r="Q18" s="21">
        <v>44617</v>
      </c>
    </row>
    <row r="19" spans="2:17" s="9" customFormat="1" ht="19.7" customHeight="1">
      <c r="B19" s="59">
        <v>15</v>
      </c>
      <c r="C19" s="59" t="s">
        <v>96</v>
      </c>
      <c r="D19" s="59" t="s">
        <v>80</v>
      </c>
      <c r="E19" s="202" t="s">
        <v>1073</v>
      </c>
      <c r="F19" s="1316">
        <v>4</v>
      </c>
      <c r="G19" s="76">
        <v>2290</v>
      </c>
      <c r="H19" s="1047">
        <f t="shared" si="0"/>
        <v>9160</v>
      </c>
      <c r="I19" s="61"/>
      <c r="J19" s="50" t="s">
        <v>1074</v>
      </c>
      <c r="K19" s="17"/>
      <c r="L19" s="17"/>
      <c r="M19" s="19">
        <v>44594</v>
      </c>
      <c r="N19" s="16"/>
      <c r="O19" s="17"/>
      <c r="P19" s="19">
        <v>44620</v>
      </c>
      <c r="Q19" s="21">
        <v>44617</v>
      </c>
    </row>
    <row r="20" spans="2:17" s="9" customFormat="1" ht="19.7" customHeight="1">
      <c r="B20" s="59">
        <v>16</v>
      </c>
      <c r="C20" s="59" t="s">
        <v>96</v>
      </c>
      <c r="D20" s="59" t="s">
        <v>80</v>
      </c>
      <c r="E20" s="202" t="s">
        <v>1073</v>
      </c>
      <c r="F20" s="1316">
        <v>4</v>
      </c>
      <c r="G20" s="76">
        <v>2290</v>
      </c>
      <c r="H20" s="1047">
        <f>F20*G20</f>
        <v>9160</v>
      </c>
      <c r="I20" s="61"/>
      <c r="J20" s="50" t="s">
        <v>1074</v>
      </c>
      <c r="K20" s="17"/>
      <c r="L20" s="17"/>
      <c r="M20" s="19">
        <v>44594</v>
      </c>
      <c r="N20" s="16"/>
      <c r="O20" s="17"/>
      <c r="P20" s="19">
        <v>44620</v>
      </c>
      <c r="Q20" s="21">
        <v>44617</v>
      </c>
    </row>
    <row r="21" spans="2:17" s="9" customFormat="1" ht="19.7" customHeight="1">
      <c r="B21" s="381"/>
      <c r="C21" s="381"/>
      <c r="D21" s="381"/>
      <c r="E21" s="357"/>
      <c r="F21" s="292"/>
      <c r="G21" s="52">
        <v>0</v>
      </c>
      <c r="H21" s="52">
        <f t="shared" si="0"/>
        <v>0</v>
      </c>
      <c r="I21" s="18"/>
      <c r="J21" s="54"/>
      <c r="K21" s="17"/>
      <c r="L21" s="17"/>
      <c r="M21" s="19"/>
      <c r="N21" s="16"/>
      <c r="O21" s="17"/>
      <c r="P21" s="19"/>
      <c r="Q21" s="21"/>
    </row>
    <row r="22" spans="2:17" s="205" customFormat="1" ht="19.7" customHeight="1">
      <c r="B22" s="59">
        <v>13</v>
      </c>
      <c r="C22" s="59" t="s">
        <v>178</v>
      </c>
      <c r="D22" s="59" t="s">
        <v>178</v>
      </c>
      <c r="E22" s="202" t="s">
        <v>1075</v>
      </c>
      <c r="F22" s="1316">
        <v>4</v>
      </c>
      <c r="G22" s="76">
        <v>460</v>
      </c>
      <c r="H22" s="77">
        <f t="shared" si="0"/>
        <v>1840</v>
      </c>
      <c r="I22" s="69"/>
      <c r="J22" s="50" t="s">
        <v>1076</v>
      </c>
      <c r="K22" s="62" t="s">
        <v>3419</v>
      </c>
      <c r="L22" s="64"/>
      <c r="M22" s="204">
        <v>44593</v>
      </c>
      <c r="N22" s="59"/>
      <c r="O22" s="64"/>
      <c r="P22" s="204">
        <v>44600</v>
      </c>
      <c r="Q22" s="206">
        <v>44600</v>
      </c>
    </row>
    <row r="23" spans="2:17" s="205" customFormat="1" ht="19.7" customHeight="1">
      <c r="B23" s="59">
        <v>13</v>
      </c>
      <c r="C23" s="59" t="s">
        <v>1078</v>
      </c>
      <c r="D23" s="59" t="s">
        <v>178</v>
      </c>
      <c r="E23" s="202" t="s">
        <v>1079</v>
      </c>
      <c r="F23" s="1316">
        <v>12</v>
      </c>
      <c r="G23" s="76">
        <v>20</v>
      </c>
      <c r="H23" s="77">
        <f t="shared" si="0"/>
        <v>240</v>
      </c>
      <c r="I23" s="69"/>
      <c r="J23" s="50" t="s">
        <v>1080</v>
      </c>
      <c r="K23" s="62" t="s">
        <v>3419</v>
      </c>
      <c r="L23" s="64"/>
      <c r="M23" s="204">
        <v>44593</v>
      </c>
      <c r="N23" s="59"/>
      <c r="O23" s="64"/>
      <c r="P23" s="204">
        <v>44600</v>
      </c>
      <c r="Q23" s="206">
        <v>44600</v>
      </c>
    </row>
    <row r="24" spans="2:17" s="205" customFormat="1" ht="19.7" customHeight="1">
      <c r="B24" s="59">
        <v>13</v>
      </c>
      <c r="C24" s="59" t="s">
        <v>1030</v>
      </c>
      <c r="D24" s="59" t="s">
        <v>178</v>
      </c>
      <c r="E24" s="202" t="s">
        <v>1081</v>
      </c>
      <c r="F24" s="1316">
        <v>12</v>
      </c>
      <c r="G24" s="76">
        <v>14</v>
      </c>
      <c r="H24" s="77">
        <f t="shared" si="0"/>
        <v>168</v>
      </c>
      <c r="I24" s="69"/>
      <c r="J24" s="50" t="s">
        <v>1080</v>
      </c>
      <c r="K24" s="62" t="s">
        <v>3419</v>
      </c>
      <c r="L24" s="64"/>
      <c r="M24" s="204">
        <v>44593</v>
      </c>
      <c r="N24" s="59"/>
      <c r="O24" s="64"/>
      <c r="P24" s="204">
        <v>44600</v>
      </c>
      <c r="Q24" s="206">
        <v>44600</v>
      </c>
    </row>
    <row r="25" spans="2:17" s="205" customFormat="1" ht="19.7" customHeight="1">
      <c r="B25" s="59">
        <v>13</v>
      </c>
      <c r="C25" s="59" t="s">
        <v>1030</v>
      </c>
      <c r="D25" s="59" t="s">
        <v>178</v>
      </c>
      <c r="E25" s="202" t="s">
        <v>1082</v>
      </c>
      <c r="F25" s="1316">
        <v>12</v>
      </c>
      <c r="G25" s="76">
        <v>13</v>
      </c>
      <c r="H25" s="77">
        <f t="shared" si="0"/>
        <v>156</v>
      </c>
      <c r="I25" s="69"/>
      <c r="J25" s="50" t="s">
        <v>1080</v>
      </c>
      <c r="K25" s="62" t="s">
        <v>3419</v>
      </c>
      <c r="L25" s="64"/>
      <c r="M25" s="204">
        <v>44593</v>
      </c>
      <c r="N25" s="59"/>
      <c r="O25" s="64"/>
      <c r="P25" s="204">
        <v>44600</v>
      </c>
      <c r="Q25" s="206">
        <v>44600</v>
      </c>
    </row>
    <row r="26" spans="2:17" s="205" customFormat="1" ht="19.7" customHeight="1">
      <c r="B26" s="59">
        <v>14</v>
      </c>
      <c r="C26" s="59" t="s">
        <v>1030</v>
      </c>
      <c r="D26" s="59" t="s">
        <v>178</v>
      </c>
      <c r="E26" s="202" t="s">
        <v>1083</v>
      </c>
      <c r="F26" s="1316">
        <v>12</v>
      </c>
      <c r="G26" s="76">
        <v>47</v>
      </c>
      <c r="H26" s="77">
        <f t="shared" si="0"/>
        <v>564</v>
      </c>
      <c r="I26" s="69"/>
      <c r="J26" s="50" t="s">
        <v>2460</v>
      </c>
      <c r="K26" s="62" t="s">
        <v>3419</v>
      </c>
      <c r="L26" s="64"/>
      <c r="M26" s="204">
        <v>44593</v>
      </c>
      <c r="N26" s="59"/>
      <c r="O26" s="64"/>
      <c r="P26" s="204">
        <v>44600</v>
      </c>
      <c r="Q26" s="206">
        <v>44600</v>
      </c>
    </row>
    <row r="27" spans="2:17" s="205" customFormat="1" ht="19.7" customHeight="1">
      <c r="B27" s="59">
        <v>14</v>
      </c>
      <c r="C27" s="59" t="s">
        <v>178</v>
      </c>
      <c r="D27" s="59" t="s">
        <v>178</v>
      </c>
      <c r="E27" s="50" t="s">
        <v>1092</v>
      </c>
      <c r="F27" s="1316">
        <v>12</v>
      </c>
      <c r="G27" s="76">
        <v>450</v>
      </c>
      <c r="H27" s="134">
        <f>F27*G27</f>
        <v>5400</v>
      </c>
      <c r="I27" s="61"/>
      <c r="J27" s="62" t="s">
        <v>3420</v>
      </c>
      <c r="K27" s="62" t="s">
        <v>3419</v>
      </c>
      <c r="L27" s="64"/>
      <c r="M27" s="204">
        <v>44593</v>
      </c>
      <c r="N27" s="59"/>
      <c r="O27" s="64"/>
      <c r="P27" s="204">
        <v>44600</v>
      </c>
      <c r="Q27" s="206">
        <v>44600</v>
      </c>
    </row>
    <row r="28" spans="2:17" s="205" customFormat="1" ht="19.7" customHeight="1">
      <c r="B28" s="59">
        <v>13</v>
      </c>
      <c r="C28" s="59" t="s">
        <v>178</v>
      </c>
      <c r="D28" s="59" t="s">
        <v>178</v>
      </c>
      <c r="E28" s="202" t="s">
        <v>1084</v>
      </c>
      <c r="F28" s="1316">
        <v>8</v>
      </c>
      <c r="G28" s="76">
        <v>270</v>
      </c>
      <c r="H28" s="77">
        <f t="shared" si="0"/>
        <v>2160</v>
      </c>
      <c r="I28" s="69"/>
      <c r="J28" s="50" t="s">
        <v>1085</v>
      </c>
      <c r="K28" s="62" t="s">
        <v>3419</v>
      </c>
      <c r="L28" s="64"/>
      <c r="M28" s="204">
        <v>44593</v>
      </c>
      <c r="N28" s="59"/>
      <c r="O28" s="64"/>
      <c r="P28" s="204">
        <v>44600</v>
      </c>
      <c r="Q28" s="206">
        <v>44600</v>
      </c>
    </row>
    <row r="29" spans="2:17" s="205" customFormat="1" ht="19.7" customHeight="1">
      <c r="B29" s="59">
        <v>13</v>
      </c>
      <c r="C29" s="59" t="s">
        <v>178</v>
      </c>
      <c r="D29" s="59" t="s">
        <v>178</v>
      </c>
      <c r="E29" s="202" t="s">
        <v>1086</v>
      </c>
      <c r="F29" s="1316">
        <v>4</v>
      </c>
      <c r="G29" s="76">
        <v>130</v>
      </c>
      <c r="H29" s="77">
        <f t="shared" si="0"/>
        <v>520</v>
      </c>
      <c r="I29" s="69"/>
      <c r="J29" s="50" t="s">
        <v>1087</v>
      </c>
      <c r="K29" s="62" t="s">
        <v>3419</v>
      </c>
      <c r="L29" s="64"/>
      <c r="M29" s="204">
        <v>44593</v>
      </c>
      <c r="N29" s="59"/>
      <c r="O29" s="64"/>
      <c r="P29" s="204">
        <v>44600</v>
      </c>
      <c r="Q29" s="206">
        <v>44600</v>
      </c>
    </row>
    <row r="30" spans="2:17" s="205" customFormat="1" ht="19.7" customHeight="1">
      <c r="B30" s="59">
        <v>13</v>
      </c>
      <c r="C30" s="59" t="s">
        <v>178</v>
      </c>
      <c r="D30" s="59" t="s">
        <v>178</v>
      </c>
      <c r="E30" s="202" t="s">
        <v>1088</v>
      </c>
      <c r="F30" s="1316">
        <v>4</v>
      </c>
      <c r="G30" s="76">
        <v>280</v>
      </c>
      <c r="H30" s="77">
        <f t="shared" si="0"/>
        <v>1120</v>
      </c>
      <c r="I30" s="69"/>
      <c r="J30" s="50" t="s">
        <v>1089</v>
      </c>
      <c r="K30" s="62" t="s">
        <v>3419</v>
      </c>
      <c r="L30" s="64"/>
      <c r="M30" s="204">
        <v>44593</v>
      </c>
      <c r="N30" s="59"/>
      <c r="O30" s="64"/>
      <c r="P30" s="204">
        <v>44600</v>
      </c>
      <c r="Q30" s="206">
        <v>44600</v>
      </c>
    </row>
    <row r="31" spans="2:17" s="205" customFormat="1" ht="19.7" customHeight="1">
      <c r="B31" s="59">
        <v>13</v>
      </c>
      <c r="C31" s="59" t="s">
        <v>178</v>
      </c>
      <c r="D31" s="59" t="s">
        <v>178</v>
      </c>
      <c r="E31" s="202" t="s">
        <v>1090</v>
      </c>
      <c r="F31" s="1316">
        <v>4</v>
      </c>
      <c r="G31" s="76">
        <v>310</v>
      </c>
      <c r="H31" s="77">
        <f t="shared" si="0"/>
        <v>1240</v>
      </c>
      <c r="I31" s="69"/>
      <c r="J31" s="50" t="s">
        <v>1091</v>
      </c>
      <c r="K31" s="62" t="s">
        <v>3419</v>
      </c>
      <c r="L31" s="64"/>
      <c r="M31" s="204">
        <v>44593</v>
      </c>
      <c r="N31" s="59"/>
      <c r="O31" s="64"/>
      <c r="P31" s="204">
        <v>44600</v>
      </c>
      <c r="Q31" s="206">
        <v>44600</v>
      </c>
    </row>
    <row r="32" spans="2:17" s="205" customFormat="1" ht="19.7" customHeight="1">
      <c r="B32" s="59">
        <v>15</v>
      </c>
      <c r="C32" s="59" t="s">
        <v>178</v>
      </c>
      <c r="D32" s="59" t="s">
        <v>178</v>
      </c>
      <c r="E32" s="202" t="s">
        <v>1094</v>
      </c>
      <c r="F32" s="1316">
        <v>4</v>
      </c>
      <c r="G32" s="76">
        <v>990</v>
      </c>
      <c r="H32" s="1317">
        <f t="shared" si="0"/>
        <v>3960</v>
      </c>
      <c r="I32" s="61"/>
      <c r="J32" s="50" t="s">
        <v>1095</v>
      </c>
      <c r="K32" s="62" t="s">
        <v>3419</v>
      </c>
      <c r="L32" s="64"/>
      <c r="M32" s="204">
        <v>44593</v>
      </c>
      <c r="N32" s="59"/>
      <c r="O32" s="64"/>
      <c r="P32" s="204">
        <v>44600</v>
      </c>
      <c r="Q32" s="206">
        <v>44600</v>
      </c>
    </row>
    <row r="33" spans="2:17" s="205" customFormat="1" ht="19.7" customHeight="1">
      <c r="B33" s="59">
        <v>15</v>
      </c>
      <c r="C33" s="59" t="s">
        <v>178</v>
      </c>
      <c r="D33" s="59" t="s">
        <v>178</v>
      </c>
      <c r="E33" s="202" t="s">
        <v>1096</v>
      </c>
      <c r="F33" s="1316">
        <v>4</v>
      </c>
      <c r="G33" s="76">
        <v>230</v>
      </c>
      <c r="H33" s="1317">
        <f t="shared" si="0"/>
        <v>920</v>
      </c>
      <c r="I33" s="69"/>
      <c r="J33" s="50" t="s">
        <v>1085</v>
      </c>
      <c r="K33" s="62" t="s">
        <v>3419</v>
      </c>
      <c r="L33" s="64"/>
      <c r="M33" s="204">
        <v>44593</v>
      </c>
      <c r="N33" s="59"/>
      <c r="O33" s="64"/>
      <c r="P33" s="204">
        <v>44600</v>
      </c>
      <c r="Q33" s="206">
        <v>44600</v>
      </c>
    </row>
    <row r="34" spans="2:17" s="205" customFormat="1" ht="19.7" customHeight="1">
      <c r="B34" s="59">
        <v>16</v>
      </c>
      <c r="C34" s="59" t="s">
        <v>178</v>
      </c>
      <c r="D34" s="59" t="s">
        <v>178</v>
      </c>
      <c r="E34" s="202" t="s">
        <v>1094</v>
      </c>
      <c r="F34" s="1316">
        <v>4</v>
      </c>
      <c r="G34" s="76">
        <v>990</v>
      </c>
      <c r="H34" s="1317">
        <f>F34*G34</f>
        <v>3960</v>
      </c>
      <c r="I34" s="61"/>
      <c r="J34" s="50" t="s">
        <v>1095</v>
      </c>
      <c r="K34" s="62" t="s">
        <v>3419</v>
      </c>
      <c r="L34" s="64"/>
      <c r="M34" s="204">
        <v>44593</v>
      </c>
      <c r="N34" s="59"/>
      <c r="O34" s="64"/>
      <c r="P34" s="204">
        <v>44600</v>
      </c>
      <c r="Q34" s="206">
        <v>44600</v>
      </c>
    </row>
    <row r="35" spans="2:17" s="205" customFormat="1" ht="19.7" customHeight="1">
      <c r="B35" s="59">
        <v>16</v>
      </c>
      <c r="C35" s="59" t="s">
        <v>178</v>
      </c>
      <c r="D35" s="59" t="s">
        <v>178</v>
      </c>
      <c r="E35" s="202" t="s">
        <v>1096</v>
      </c>
      <c r="F35" s="1316">
        <v>4</v>
      </c>
      <c r="G35" s="76">
        <v>230</v>
      </c>
      <c r="H35" s="1317">
        <f>F35*G35</f>
        <v>920</v>
      </c>
      <c r="I35" s="69"/>
      <c r="J35" s="50" t="s">
        <v>1085</v>
      </c>
      <c r="K35" s="62" t="s">
        <v>3419</v>
      </c>
      <c r="L35" s="64"/>
      <c r="M35" s="204">
        <v>44593</v>
      </c>
      <c r="N35" s="59"/>
      <c r="O35" s="64"/>
      <c r="P35" s="204">
        <v>44600</v>
      </c>
      <c r="Q35" s="206">
        <v>44600</v>
      </c>
    </row>
    <row r="36" spans="2:17" s="9" customFormat="1" ht="19.7" customHeight="1">
      <c r="B36" s="16"/>
      <c r="C36" s="16"/>
      <c r="D36" s="16"/>
      <c r="E36" s="145"/>
      <c r="F36" s="17"/>
      <c r="G36" s="52">
        <v>0</v>
      </c>
      <c r="H36" s="52">
        <f t="shared" si="0"/>
        <v>0</v>
      </c>
      <c r="I36" s="18"/>
      <c r="J36" s="54"/>
      <c r="K36" s="17"/>
      <c r="L36" s="17"/>
      <c r="M36" s="19"/>
      <c r="N36" s="16"/>
      <c r="O36" s="17"/>
      <c r="P36" s="19"/>
      <c r="Q36" s="21"/>
    </row>
    <row r="37" spans="2:17" s="9" customFormat="1" ht="19.7" customHeight="1">
      <c r="B37" s="16"/>
      <c r="C37" s="16"/>
      <c r="D37" s="16"/>
      <c r="E37" s="145"/>
      <c r="F37" s="17"/>
      <c r="G37" s="52">
        <v>0</v>
      </c>
      <c r="H37" s="52">
        <f t="shared" si="0"/>
        <v>0</v>
      </c>
      <c r="I37" s="18"/>
      <c r="J37" s="54"/>
      <c r="K37" s="17"/>
      <c r="L37" s="17"/>
      <c r="M37" s="19"/>
      <c r="N37" s="16"/>
      <c r="O37" s="17"/>
      <c r="P37" s="19"/>
      <c r="Q37" s="21"/>
    </row>
    <row r="38" spans="2:17" s="9" customFormat="1" ht="19.7" customHeight="1">
      <c r="B38" s="16"/>
      <c r="C38" s="16"/>
      <c r="D38" s="16"/>
      <c r="E38" s="145"/>
      <c r="F38" s="17"/>
      <c r="G38" s="52">
        <v>0</v>
      </c>
      <c r="H38" s="52">
        <f t="shared" si="0"/>
        <v>0</v>
      </c>
      <c r="I38" s="18"/>
      <c r="J38" s="54"/>
      <c r="K38" s="17"/>
      <c r="L38" s="17"/>
      <c r="M38" s="19"/>
      <c r="N38" s="16"/>
      <c r="O38" s="17"/>
      <c r="P38" s="19"/>
      <c r="Q38" s="21"/>
    </row>
    <row r="39" spans="2:17" s="9" customFormat="1" ht="19.7" customHeight="1">
      <c r="B39" s="16"/>
      <c r="C39" s="16"/>
      <c r="D39" s="16"/>
      <c r="E39" s="145"/>
      <c r="F39" s="17"/>
      <c r="G39" s="52">
        <v>0</v>
      </c>
      <c r="H39" s="52">
        <f>F39*G39</f>
        <v>0</v>
      </c>
      <c r="I39" s="18"/>
      <c r="J39" s="54"/>
      <c r="K39" s="17"/>
      <c r="L39" s="17"/>
      <c r="M39" s="19"/>
      <c r="N39" s="16"/>
      <c r="O39" s="17"/>
      <c r="P39" s="19"/>
      <c r="Q39" s="21"/>
    </row>
    <row r="40" spans="2:17" s="9" customFormat="1" ht="19.7" customHeight="1">
      <c r="B40" s="16"/>
      <c r="C40" s="16"/>
      <c r="D40" s="16"/>
      <c r="E40" s="145"/>
      <c r="F40" s="17"/>
      <c r="G40" s="52">
        <v>0</v>
      </c>
      <c r="H40" s="52">
        <f>F40*G40</f>
        <v>0</v>
      </c>
      <c r="I40" s="18"/>
      <c r="J40" s="54"/>
      <c r="K40" s="17"/>
      <c r="L40" s="17"/>
      <c r="M40" s="19"/>
      <c r="N40" s="16"/>
      <c r="O40" s="17"/>
      <c r="P40" s="19"/>
      <c r="Q40" s="21"/>
    </row>
    <row r="41" spans="2:17" s="9" customFormat="1" ht="19.7" customHeight="1">
      <c r="B41" s="16"/>
      <c r="C41" s="16"/>
      <c r="D41" s="16"/>
      <c r="E41" s="145"/>
      <c r="F41" s="17"/>
      <c r="G41" s="52">
        <v>0</v>
      </c>
      <c r="H41" s="52">
        <f>F41*G41</f>
        <v>0</v>
      </c>
      <c r="I41" s="18"/>
      <c r="J41" s="54"/>
      <c r="K41" s="17"/>
      <c r="L41" s="17"/>
      <c r="M41" s="19"/>
      <c r="N41" s="16"/>
      <c r="O41" s="17"/>
      <c r="P41" s="19"/>
      <c r="Q41" s="21"/>
    </row>
    <row r="42" spans="2:17">
      <c r="G42" s="11"/>
      <c r="H42" s="11"/>
    </row>
  </sheetData>
  <autoFilter ref="B8:O41" xr:uid="{B3D30D40-5AD1-45AD-B9E0-C064B03B64C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DEB7A-AEA9-4C77-A58F-E8CA20C423B7}">
  <dimension ref="A1:B5"/>
  <sheetViews>
    <sheetView view="pageBreakPreview" zoomScale="60" zoomScaleNormal="100" workbookViewId="0">
      <selection activeCell="E16" sqref="E16"/>
    </sheetView>
  </sheetViews>
  <sheetFormatPr defaultRowHeight="18.75"/>
  <cols>
    <col min="1" max="1" width="12.125" style="3" bestFit="1" customWidth="1"/>
    <col min="2" max="2" width="30.75" style="3" bestFit="1" customWidth="1"/>
    <col min="3" max="256" width="9" style="3"/>
    <col min="257" max="257" width="12.125" style="3" bestFit="1" customWidth="1"/>
    <col min="258" max="258" width="30.75" style="3" bestFit="1" customWidth="1"/>
    <col min="259" max="512" width="9" style="3"/>
    <col min="513" max="513" width="12.125" style="3" bestFit="1" customWidth="1"/>
    <col min="514" max="514" width="30.75" style="3" bestFit="1" customWidth="1"/>
    <col min="515" max="768" width="9" style="3"/>
    <col min="769" max="769" width="12.125" style="3" bestFit="1" customWidth="1"/>
    <col min="770" max="770" width="30.75" style="3" bestFit="1" customWidth="1"/>
    <col min="771" max="1024" width="9" style="3"/>
    <col min="1025" max="1025" width="12.125" style="3" bestFit="1" customWidth="1"/>
    <col min="1026" max="1026" width="30.75" style="3" bestFit="1" customWidth="1"/>
    <col min="1027" max="1280" width="9" style="3"/>
    <col min="1281" max="1281" width="12.125" style="3" bestFit="1" customWidth="1"/>
    <col min="1282" max="1282" width="30.75" style="3" bestFit="1" customWidth="1"/>
    <col min="1283" max="1536" width="9" style="3"/>
    <col min="1537" max="1537" width="12.125" style="3" bestFit="1" customWidth="1"/>
    <col min="1538" max="1538" width="30.75" style="3" bestFit="1" customWidth="1"/>
    <col min="1539" max="1792" width="9" style="3"/>
    <col min="1793" max="1793" width="12.125" style="3" bestFit="1" customWidth="1"/>
    <col min="1794" max="1794" width="30.75" style="3" bestFit="1" customWidth="1"/>
    <col min="1795" max="2048" width="9" style="3"/>
    <col min="2049" max="2049" width="12.125" style="3" bestFit="1" customWidth="1"/>
    <col min="2050" max="2050" width="30.75" style="3" bestFit="1" customWidth="1"/>
    <col min="2051" max="2304" width="9" style="3"/>
    <col min="2305" max="2305" width="12.125" style="3" bestFit="1" customWidth="1"/>
    <col min="2306" max="2306" width="30.75" style="3" bestFit="1" customWidth="1"/>
    <col min="2307" max="2560" width="9" style="3"/>
    <col min="2561" max="2561" width="12.125" style="3" bestFit="1" customWidth="1"/>
    <col min="2562" max="2562" width="30.75" style="3" bestFit="1" customWidth="1"/>
    <col min="2563" max="2816" width="9" style="3"/>
    <col min="2817" max="2817" width="12.125" style="3" bestFit="1" customWidth="1"/>
    <col min="2818" max="2818" width="30.75" style="3" bestFit="1" customWidth="1"/>
    <col min="2819" max="3072" width="9" style="3"/>
    <col min="3073" max="3073" width="12.125" style="3" bestFit="1" customWidth="1"/>
    <col min="3074" max="3074" width="30.75" style="3" bestFit="1" customWidth="1"/>
    <col min="3075" max="3328" width="9" style="3"/>
    <col min="3329" max="3329" width="12.125" style="3" bestFit="1" customWidth="1"/>
    <col min="3330" max="3330" width="30.75" style="3" bestFit="1" customWidth="1"/>
    <col min="3331" max="3584" width="9" style="3"/>
    <col min="3585" max="3585" width="12.125" style="3" bestFit="1" customWidth="1"/>
    <col min="3586" max="3586" width="30.75" style="3" bestFit="1" customWidth="1"/>
    <col min="3587" max="3840" width="9" style="3"/>
    <col min="3841" max="3841" width="12.125" style="3" bestFit="1" customWidth="1"/>
    <col min="3842" max="3842" width="30.75" style="3" bestFit="1" customWidth="1"/>
    <col min="3843" max="4096" width="9" style="3"/>
    <col min="4097" max="4097" width="12.125" style="3" bestFit="1" customWidth="1"/>
    <col min="4098" max="4098" width="30.75" style="3" bestFit="1" customWidth="1"/>
    <col min="4099" max="4352" width="9" style="3"/>
    <col min="4353" max="4353" width="12.125" style="3" bestFit="1" customWidth="1"/>
    <col min="4354" max="4354" width="30.75" style="3" bestFit="1" customWidth="1"/>
    <col min="4355" max="4608" width="9" style="3"/>
    <col min="4609" max="4609" width="12.125" style="3" bestFit="1" customWidth="1"/>
    <col min="4610" max="4610" width="30.75" style="3" bestFit="1" customWidth="1"/>
    <col min="4611" max="4864" width="9" style="3"/>
    <col min="4865" max="4865" width="12.125" style="3" bestFit="1" customWidth="1"/>
    <col min="4866" max="4866" width="30.75" style="3" bestFit="1" customWidth="1"/>
    <col min="4867" max="5120" width="9" style="3"/>
    <col min="5121" max="5121" width="12.125" style="3" bestFit="1" customWidth="1"/>
    <col min="5122" max="5122" width="30.75" style="3" bestFit="1" customWidth="1"/>
    <col min="5123" max="5376" width="9" style="3"/>
    <col min="5377" max="5377" width="12.125" style="3" bestFit="1" customWidth="1"/>
    <col min="5378" max="5378" width="30.75" style="3" bestFit="1" customWidth="1"/>
    <col min="5379" max="5632" width="9" style="3"/>
    <col min="5633" max="5633" width="12.125" style="3" bestFit="1" customWidth="1"/>
    <col min="5634" max="5634" width="30.75" style="3" bestFit="1" customWidth="1"/>
    <col min="5635" max="5888" width="9" style="3"/>
    <col min="5889" max="5889" width="12.125" style="3" bestFit="1" customWidth="1"/>
    <col min="5890" max="5890" width="30.75" style="3" bestFit="1" customWidth="1"/>
    <col min="5891" max="6144" width="9" style="3"/>
    <col min="6145" max="6145" width="12.125" style="3" bestFit="1" customWidth="1"/>
    <col min="6146" max="6146" width="30.75" style="3" bestFit="1" customWidth="1"/>
    <col min="6147" max="6400" width="9" style="3"/>
    <col min="6401" max="6401" width="12.125" style="3" bestFit="1" customWidth="1"/>
    <col min="6402" max="6402" width="30.75" style="3" bestFit="1" customWidth="1"/>
    <col min="6403" max="6656" width="9" style="3"/>
    <col min="6657" max="6657" width="12.125" style="3" bestFit="1" customWidth="1"/>
    <col min="6658" max="6658" width="30.75" style="3" bestFit="1" customWidth="1"/>
    <col min="6659" max="6912" width="9" style="3"/>
    <col min="6913" max="6913" width="12.125" style="3" bestFit="1" customWidth="1"/>
    <col min="6914" max="6914" width="30.75" style="3" bestFit="1" customWidth="1"/>
    <col min="6915" max="7168" width="9" style="3"/>
    <col min="7169" max="7169" width="12.125" style="3" bestFit="1" customWidth="1"/>
    <col min="7170" max="7170" width="30.75" style="3" bestFit="1" customWidth="1"/>
    <col min="7171" max="7424" width="9" style="3"/>
    <col min="7425" max="7425" width="12.125" style="3" bestFit="1" customWidth="1"/>
    <col min="7426" max="7426" width="30.75" style="3" bestFit="1" customWidth="1"/>
    <col min="7427" max="7680" width="9" style="3"/>
    <col min="7681" max="7681" width="12.125" style="3" bestFit="1" customWidth="1"/>
    <col min="7682" max="7682" width="30.75" style="3" bestFit="1" customWidth="1"/>
    <col min="7683" max="7936" width="9" style="3"/>
    <col min="7937" max="7937" width="12.125" style="3" bestFit="1" customWidth="1"/>
    <col min="7938" max="7938" width="30.75" style="3" bestFit="1" customWidth="1"/>
    <col min="7939" max="8192" width="9" style="3"/>
    <col min="8193" max="8193" width="12.125" style="3" bestFit="1" customWidth="1"/>
    <col min="8194" max="8194" width="30.75" style="3" bestFit="1" customWidth="1"/>
    <col min="8195" max="8448" width="9" style="3"/>
    <col min="8449" max="8449" width="12.125" style="3" bestFit="1" customWidth="1"/>
    <col min="8450" max="8450" width="30.75" style="3" bestFit="1" customWidth="1"/>
    <col min="8451" max="8704" width="9" style="3"/>
    <col min="8705" max="8705" width="12.125" style="3" bestFit="1" customWidth="1"/>
    <col min="8706" max="8706" width="30.75" style="3" bestFit="1" customWidth="1"/>
    <col min="8707" max="8960" width="9" style="3"/>
    <col min="8961" max="8961" width="12.125" style="3" bestFit="1" customWidth="1"/>
    <col min="8962" max="8962" width="30.75" style="3" bestFit="1" customWidth="1"/>
    <col min="8963" max="9216" width="9" style="3"/>
    <col min="9217" max="9217" width="12.125" style="3" bestFit="1" customWidth="1"/>
    <col min="9218" max="9218" width="30.75" style="3" bestFit="1" customWidth="1"/>
    <col min="9219" max="9472" width="9" style="3"/>
    <col min="9473" max="9473" width="12.125" style="3" bestFit="1" customWidth="1"/>
    <col min="9474" max="9474" width="30.75" style="3" bestFit="1" customWidth="1"/>
    <col min="9475" max="9728" width="9" style="3"/>
    <col min="9729" max="9729" width="12.125" style="3" bestFit="1" customWidth="1"/>
    <col min="9730" max="9730" width="30.75" style="3" bestFit="1" customWidth="1"/>
    <col min="9731" max="9984" width="9" style="3"/>
    <col min="9985" max="9985" width="12.125" style="3" bestFit="1" customWidth="1"/>
    <col min="9986" max="9986" width="30.75" style="3" bestFit="1" customWidth="1"/>
    <col min="9987" max="10240" width="9" style="3"/>
    <col min="10241" max="10241" width="12.125" style="3" bestFit="1" customWidth="1"/>
    <col min="10242" max="10242" width="30.75" style="3" bestFit="1" customWidth="1"/>
    <col min="10243" max="10496" width="9" style="3"/>
    <col min="10497" max="10497" width="12.125" style="3" bestFit="1" customWidth="1"/>
    <col min="10498" max="10498" width="30.75" style="3" bestFit="1" customWidth="1"/>
    <col min="10499" max="10752" width="9" style="3"/>
    <col min="10753" max="10753" width="12.125" style="3" bestFit="1" customWidth="1"/>
    <col min="10754" max="10754" width="30.75" style="3" bestFit="1" customWidth="1"/>
    <col min="10755" max="11008" width="9" style="3"/>
    <col min="11009" max="11009" width="12.125" style="3" bestFit="1" customWidth="1"/>
    <col min="11010" max="11010" width="30.75" style="3" bestFit="1" customWidth="1"/>
    <col min="11011" max="11264" width="9" style="3"/>
    <col min="11265" max="11265" width="12.125" style="3" bestFit="1" customWidth="1"/>
    <col min="11266" max="11266" width="30.75" style="3" bestFit="1" customWidth="1"/>
    <col min="11267" max="11520" width="9" style="3"/>
    <col min="11521" max="11521" width="12.125" style="3" bestFit="1" customWidth="1"/>
    <col min="11522" max="11522" width="30.75" style="3" bestFit="1" customWidth="1"/>
    <col min="11523" max="11776" width="9" style="3"/>
    <col min="11777" max="11777" width="12.125" style="3" bestFit="1" customWidth="1"/>
    <col min="11778" max="11778" width="30.75" style="3" bestFit="1" customWidth="1"/>
    <col min="11779" max="12032" width="9" style="3"/>
    <col min="12033" max="12033" width="12.125" style="3" bestFit="1" customWidth="1"/>
    <col min="12034" max="12034" width="30.75" style="3" bestFit="1" customWidth="1"/>
    <col min="12035" max="12288" width="9" style="3"/>
    <col min="12289" max="12289" width="12.125" style="3" bestFit="1" customWidth="1"/>
    <col min="12290" max="12290" width="30.75" style="3" bestFit="1" customWidth="1"/>
    <col min="12291" max="12544" width="9" style="3"/>
    <col min="12545" max="12545" width="12.125" style="3" bestFit="1" customWidth="1"/>
    <col min="12546" max="12546" width="30.75" style="3" bestFit="1" customWidth="1"/>
    <col min="12547" max="12800" width="9" style="3"/>
    <col min="12801" max="12801" width="12.125" style="3" bestFit="1" customWidth="1"/>
    <col min="12802" max="12802" width="30.75" style="3" bestFit="1" customWidth="1"/>
    <col min="12803" max="13056" width="9" style="3"/>
    <col min="13057" max="13057" width="12.125" style="3" bestFit="1" customWidth="1"/>
    <col min="13058" max="13058" width="30.75" style="3" bestFit="1" customWidth="1"/>
    <col min="13059" max="13312" width="9" style="3"/>
    <col min="13313" max="13313" width="12.125" style="3" bestFit="1" customWidth="1"/>
    <col min="13314" max="13314" width="30.75" style="3" bestFit="1" customWidth="1"/>
    <col min="13315" max="13568" width="9" style="3"/>
    <col min="13569" max="13569" width="12.125" style="3" bestFit="1" customWidth="1"/>
    <col min="13570" max="13570" width="30.75" style="3" bestFit="1" customWidth="1"/>
    <col min="13571" max="13824" width="9" style="3"/>
    <col min="13825" max="13825" width="12.125" style="3" bestFit="1" customWidth="1"/>
    <col min="13826" max="13826" width="30.75" style="3" bestFit="1" customWidth="1"/>
    <col min="13827" max="14080" width="9" style="3"/>
    <col min="14081" max="14081" width="12.125" style="3" bestFit="1" customWidth="1"/>
    <col min="14082" max="14082" width="30.75" style="3" bestFit="1" customWidth="1"/>
    <col min="14083" max="14336" width="9" style="3"/>
    <col min="14337" max="14337" width="12.125" style="3" bestFit="1" customWidth="1"/>
    <col min="14338" max="14338" width="30.75" style="3" bestFit="1" customWidth="1"/>
    <col min="14339" max="14592" width="9" style="3"/>
    <col min="14593" max="14593" width="12.125" style="3" bestFit="1" customWidth="1"/>
    <col min="14594" max="14594" width="30.75" style="3" bestFit="1" customWidth="1"/>
    <col min="14595" max="14848" width="9" style="3"/>
    <col min="14849" max="14849" width="12.125" style="3" bestFit="1" customWidth="1"/>
    <col min="14850" max="14850" width="30.75" style="3" bestFit="1" customWidth="1"/>
    <col min="14851" max="15104" width="9" style="3"/>
    <col min="15105" max="15105" width="12.125" style="3" bestFit="1" customWidth="1"/>
    <col min="15106" max="15106" width="30.75" style="3" bestFit="1" customWidth="1"/>
    <col min="15107" max="15360" width="9" style="3"/>
    <col min="15361" max="15361" width="12.125" style="3" bestFit="1" customWidth="1"/>
    <col min="15362" max="15362" width="30.75" style="3" bestFit="1" customWidth="1"/>
    <col min="15363" max="15616" width="9" style="3"/>
    <col min="15617" max="15617" width="12.125" style="3" bestFit="1" customWidth="1"/>
    <col min="15618" max="15618" width="30.75" style="3" bestFit="1" customWidth="1"/>
    <col min="15619" max="15872" width="9" style="3"/>
    <col min="15873" max="15873" width="12.125" style="3" bestFit="1" customWidth="1"/>
    <col min="15874" max="15874" width="30.75" style="3" bestFit="1" customWidth="1"/>
    <col min="15875" max="16128" width="9" style="3"/>
    <col min="16129" max="16129" width="12.125" style="3" bestFit="1" customWidth="1"/>
    <col min="16130" max="16130" width="30.75" style="3" bestFit="1" customWidth="1"/>
    <col min="16131" max="16384" width="9" style="3"/>
  </cols>
  <sheetData>
    <row r="1" spans="1:2">
      <c r="A1" s="121" t="s">
        <v>0</v>
      </c>
      <c r="B1" s="2" t="s">
        <v>1055</v>
      </c>
    </row>
    <row r="2" spans="1:2">
      <c r="A2" s="121" t="s">
        <v>3</v>
      </c>
      <c r="B2" s="14" t="s">
        <v>1056</v>
      </c>
    </row>
    <row r="3" spans="1:2">
      <c r="A3" s="121" t="s">
        <v>5</v>
      </c>
      <c r="B3" s="14">
        <v>194110</v>
      </c>
    </row>
    <row r="4" spans="1:2">
      <c r="A4" s="121" t="s">
        <v>6</v>
      </c>
      <c r="B4" s="15">
        <v>44621</v>
      </c>
    </row>
    <row r="5" spans="1:2">
      <c r="A5" s="121" t="s">
        <v>8</v>
      </c>
      <c r="B5" s="15"/>
    </row>
  </sheetData>
  <phoneticPr fontId="3"/>
  <printOptions horizontalCentered="1" verticalCentered="1"/>
  <pageMargins left="0.70866141732283472" right="0.70866141732283472" top="0.74803149606299213" bottom="0.74803149606299213" header="0.31496062992125984" footer="0.31496062992125984"/>
  <pageSetup paperSize="9" scale="312" orientation="landscape"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B9BF-45CD-451F-A139-98C6FAA344BA}">
  <sheetPr>
    <pageSetUpPr fitToPage="1"/>
  </sheetPr>
  <dimension ref="A2:Q31"/>
  <sheetViews>
    <sheetView zoomScale="86" zoomScaleNormal="86" workbookViewId="0">
      <pane xSplit="10" ySplit="8" topLeftCell="K9" activePane="bottomRight" state="frozen"/>
      <selection pane="topRight" activeCell="K1" sqref="K1"/>
      <selection pane="bottomLeft" activeCell="A9" sqref="A9"/>
      <selection pane="bottomRight"/>
    </sheetView>
  </sheetViews>
  <sheetFormatPr defaultRowHeight="13.5"/>
  <cols>
    <col min="1" max="1" width="2.625" style="989" customWidth="1"/>
    <col min="2" max="2" width="13.25" style="991" bestFit="1" customWidth="1"/>
    <col min="3" max="4" width="14.625" style="989" bestFit="1" customWidth="1"/>
    <col min="5" max="5" width="39.125" style="991" bestFit="1" customWidth="1"/>
    <col min="6" max="6" width="7.125" style="1319" customWidth="1"/>
    <col min="7" max="7" width="9.25" style="1322" bestFit="1" customWidth="1"/>
    <col min="8" max="8" width="10" style="1322" bestFit="1" customWidth="1"/>
    <col min="9" max="9" width="13.625" style="992" bestFit="1" customWidth="1"/>
    <col min="10" max="10" width="31.5" style="991" bestFit="1" customWidth="1"/>
    <col min="11" max="11" width="42.125" style="991" customWidth="1"/>
    <col min="12" max="12" width="13.5" style="991" bestFit="1" customWidth="1"/>
    <col min="13" max="13" width="13.75" style="991" customWidth="1"/>
    <col min="14" max="14" width="12.375" style="989" customWidth="1"/>
    <col min="15" max="15" width="13.25" style="992" customWidth="1"/>
    <col min="16" max="16" width="18.375" style="1320" customWidth="1"/>
    <col min="17" max="17" width="15.625" style="1321" customWidth="1"/>
    <col min="18" max="256" width="9" style="989"/>
    <col min="257" max="257" width="2.625" style="989" customWidth="1"/>
    <col min="258" max="258" width="13.25" style="989" bestFit="1" customWidth="1"/>
    <col min="259" max="260" width="14.625" style="989" bestFit="1" customWidth="1"/>
    <col min="261" max="261" width="39.125" style="989" bestFit="1" customWidth="1"/>
    <col min="262" max="262" width="7.125" style="989" customWidth="1"/>
    <col min="263" max="263" width="9.25" style="989" bestFit="1" customWidth="1"/>
    <col min="264" max="264" width="10" style="989" bestFit="1" customWidth="1"/>
    <col min="265" max="265" width="13.625" style="989" bestFit="1" customWidth="1"/>
    <col min="266" max="266" width="31.5" style="989" bestFit="1" customWidth="1"/>
    <col min="267" max="267" width="42.125" style="989" customWidth="1"/>
    <col min="268" max="268" width="13.5" style="989" bestFit="1" customWidth="1"/>
    <col min="269" max="269" width="13.75" style="989" customWidth="1"/>
    <col min="270" max="270" width="12.375" style="989" customWidth="1"/>
    <col min="271" max="271" width="13.25" style="989" customWidth="1"/>
    <col min="272" max="272" width="18.375" style="989" customWidth="1"/>
    <col min="273" max="273" width="15.625" style="989" customWidth="1"/>
    <col min="274" max="512" width="9" style="989"/>
    <col min="513" max="513" width="2.625" style="989" customWidth="1"/>
    <col min="514" max="514" width="13.25" style="989" bestFit="1" customWidth="1"/>
    <col min="515" max="516" width="14.625" style="989" bestFit="1" customWidth="1"/>
    <col min="517" max="517" width="39.125" style="989" bestFit="1" customWidth="1"/>
    <col min="518" max="518" width="7.125" style="989" customWidth="1"/>
    <col min="519" max="519" width="9.25" style="989" bestFit="1" customWidth="1"/>
    <col min="520" max="520" width="10" style="989" bestFit="1" customWidth="1"/>
    <col min="521" max="521" width="13.625" style="989" bestFit="1" customWidth="1"/>
    <col min="522" max="522" width="31.5" style="989" bestFit="1" customWidth="1"/>
    <col min="523" max="523" width="42.125" style="989" customWidth="1"/>
    <col min="524" max="524" width="13.5" style="989" bestFit="1" customWidth="1"/>
    <col min="525" max="525" width="13.75" style="989" customWidth="1"/>
    <col min="526" max="526" width="12.375" style="989" customWidth="1"/>
    <col min="527" max="527" width="13.25" style="989" customWidth="1"/>
    <col min="528" max="528" width="18.375" style="989" customWidth="1"/>
    <col min="529" max="529" width="15.625" style="989" customWidth="1"/>
    <col min="530" max="768" width="9" style="989"/>
    <col min="769" max="769" width="2.625" style="989" customWidth="1"/>
    <col min="770" max="770" width="13.25" style="989" bestFit="1" customWidth="1"/>
    <col min="771" max="772" width="14.625" style="989" bestFit="1" customWidth="1"/>
    <col min="773" max="773" width="39.125" style="989" bestFit="1" customWidth="1"/>
    <col min="774" max="774" width="7.125" style="989" customWidth="1"/>
    <col min="775" max="775" width="9.25" style="989" bestFit="1" customWidth="1"/>
    <col min="776" max="776" width="10" style="989" bestFit="1" customWidth="1"/>
    <col min="777" max="777" width="13.625" style="989" bestFit="1" customWidth="1"/>
    <col min="778" max="778" width="31.5" style="989" bestFit="1" customWidth="1"/>
    <col min="779" max="779" width="42.125" style="989" customWidth="1"/>
    <col min="780" max="780" width="13.5" style="989" bestFit="1" customWidth="1"/>
    <col min="781" max="781" width="13.75" style="989" customWidth="1"/>
    <col min="782" max="782" width="12.375" style="989" customWidth="1"/>
    <col min="783" max="783" width="13.25" style="989" customWidth="1"/>
    <col min="784" max="784" width="18.375" style="989" customWidth="1"/>
    <col min="785" max="785" width="15.625" style="989" customWidth="1"/>
    <col min="786" max="1024" width="9" style="989"/>
    <col min="1025" max="1025" width="2.625" style="989" customWidth="1"/>
    <col min="1026" max="1026" width="13.25" style="989" bestFit="1" customWidth="1"/>
    <col min="1027" max="1028" width="14.625" style="989" bestFit="1" customWidth="1"/>
    <col min="1029" max="1029" width="39.125" style="989" bestFit="1" customWidth="1"/>
    <col min="1030" max="1030" width="7.125" style="989" customWidth="1"/>
    <col min="1031" max="1031" width="9.25" style="989" bestFit="1" customWidth="1"/>
    <col min="1032" max="1032" width="10" style="989" bestFit="1" customWidth="1"/>
    <col min="1033" max="1033" width="13.625" style="989" bestFit="1" customWidth="1"/>
    <col min="1034" max="1034" width="31.5" style="989" bestFit="1" customWidth="1"/>
    <col min="1035" max="1035" width="42.125" style="989" customWidth="1"/>
    <col min="1036" max="1036" width="13.5" style="989" bestFit="1" customWidth="1"/>
    <col min="1037" max="1037" width="13.75" style="989" customWidth="1"/>
    <col min="1038" max="1038" width="12.375" style="989" customWidth="1"/>
    <col min="1039" max="1039" width="13.25" style="989" customWidth="1"/>
    <col min="1040" max="1040" width="18.375" style="989" customWidth="1"/>
    <col min="1041" max="1041" width="15.625" style="989" customWidth="1"/>
    <col min="1042" max="1280" width="9" style="989"/>
    <col min="1281" max="1281" width="2.625" style="989" customWidth="1"/>
    <col min="1282" max="1282" width="13.25" style="989" bestFit="1" customWidth="1"/>
    <col min="1283" max="1284" width="14.625" style="989" bestFit="1" customWidth="1"/>
    <col min="1285" max="1285" width="39.125" style="989" bestFit="1" customWidth="1"/>
    <col min="1286" max="1286" width="7.125" style="989" customWidth="1"/>
    <col min="1287" max="1287" width="9.25" style="989" bestFit="1" customWidth="1"/>
    <col min="1288" max="1288" width="10" style="989" bestFit="1" customWidth="1"/>
    <col min="1289" max="1289" width="13.625" style="989" bestFit="1" customWidth="1"/>
    <col min="1290" max="1290" width="31.5" style="989" bestFit="1" customWidth="1"/>
    <col min="1291" max="1291" width="42.125" style="989" customWidth="1"/>
    <col min="1292" max="1292" width="13.5" style="989" bestFit="1" customWidth="1"/>
    <col min="1293" max="1293" width="13.75" style="989" customWidth="1"/>
    <col min="1294" max="1294" width="12.375" style="989" customWidth="1"/>
    <col min="1295" max="1295" width="13.25" style="989" customWidth="1"/>
    <col min="1296" max="1296" width="18.375" style="989" customWidth="1"/>
    <col min="1297" max="1297" width="15.625" style="989" customWidth="1"/>
    <col min="1298" max="1536" width="9" style="989"/>
    <col min="1537" max="1537" width="2.625" style="989" customWidth="1"/>
    <col min="1538" max="1538" width="13.25" style="989" bestFit="1" customWidth="1"/>
    <col min="1539" max="1540" width="14.625" style="989" bestFit="1" customWidth="1"/>
    <col min="1541" max="1541" width="39.125" style="989" bestFit="1" customWidth="1"/>
    <col min="1542" max="1542" width="7.125" style="989" customWidth="1"/>
    <col min="1543" max="1543" width="9.25" style="989" bestFit="1" customWidth="1"/>
    <col min="1544" max="1544" width="10" style="989" bestFit="1" customWidth="1"/>
    <col min="1545" max="1545" width="13.625" style="989" bestFit="1" customWidth="1"/>
    <col min="1546" max="1546" width="31.5" style="989" bestFit="1" customWidth="1"/>
    <col min="1547" max="1547" width="42.125" style="989" customWidth="1"/>
    <col min="1548" max="1548" width="13.5" style="989" bestFit="1" customWidth="1"/>
    <col min="1549" max="1549" width="13.75" style="989" customWidth="1"/>
    <col min="1550" max="1550" width="12.375" style="989" customWidth="1"/>
    <col min="1551" max="1551" width="13.25" style="989" customWidth="1"/>
    <col min="1552" max="1552" width="18.375" style="989" customWidth="1"/>
    <col min="1553" max="1553" width="15.625" style="989" customWidth="1"/>
    <col min="1554" max="1792" width="9" style="989"/>
    <col min="1793" max="1793" width="2.625" style="989" customWidth="1"/>
    <col min="1794" max="1794" width="13.25" style="989" bestFit="1" customWidth="1"/>
    <col min="1795" max="1796" width="14.625" style="989" bestFit="1" customWidth="1"/>
    <col min="1797" max="1797" width="39.125" style="989" bestFit="1" customWidth="1"/>
    <col min="1798" max="1798" width="7.125" style="989" customWidth="1"/>
    <col min="1799" max="1799" width="9.25" style="989" bestFit="1" customWidth="1"/>
    <col min="1800" max="1800" width="10" style="989" bestFit="1" customWidth="1"/>
    <col min="1801" max="1801" width="13.625" style="989" bestFit="1" customWidth="1"/>
    <col min="1802" max="1802" width="31.5" style="989" bestFit="1" customWidth="1"/>
    <col min="1803" max="1803" width="42.125" style="989" customWidth="1"/>
    <col min="1804" max="1804" width="13.5" style="989" bestFit="1" customWidth="1"/>
    <col min="1805" max="1805" width="13.75" style="989" customWidth="1"/>
    <col min="1806" max="1806" width="12.375" style="989" customWidth="1"/>
    <col min="1807" max="1807" width="13.25" style="989" customWidth="1"/>
    <col min="1808" max="1808" width="18.375" style="989" customWidth="1"/>
    <col min="1809" max="1809" width="15.625" style="989" customWidth="1"/>
    <col min="1810" max="2048" width="9" style="989"/>
    <col min="2049" max="2049" width="2.625" style="989" customWidth="1"/>
    <col min="2050" max="2050" width="13.25" style="989" bestFit="1" customWidth="1"/>
    <col min="2051" max="2052" width="14.625" style="989" bestFit="1" customWidth="1"/>
    <col min="2053" max="2053" width="39.125" style="989" bestFit="1" customWidth="1"/>
    <col min="2054" max="2054" width="7.125" style="989" customWidth="1"/>
    <col min="2055" max="2055" width="9.25" style="989" bestFit="1" customWidth="1"/>
    <col min="2056" max="2056" width="10" style="989" bestFit="1" customWidth="1"/>
    <col min="2057" max="2057" width="13.625" style="989" bestFit="1" customWidth="1"/>
    <col min="2058" max="2058" width="31.5" style="989" bestFit="1" customWidth="1"/>
    <col min="2059" max="2059" width="42.125" style="989" customWidth="1"/>
    <col min="2060" max="2060" width="13.5" style="989" bestFit="1" customWidth="1"/>
    <col min="2061" max="2061" width="13.75" style="989" customWidth="1"/>
    <col min="2062" max="2062" width="12.375" style="989" customWidth="1"/>
    <col min="2063" max="2063" width="13.25" style="989" customWidth="1"/>
    <col min="2064" max="2064" width="18.375" style="989" customWidth="1"/>
    <col min="2065" max="2065" width="15.625" style="989" customWidth="1"/>
    <col min="2066" max="2304" width="9" style="989"/>
    <col min="2305" max="2305" width="2.625" style="989" customWidth="1"/>
    <col min="2306" max="2306" width="13.25" style="989" bestFit="1" customWidth="1"/>
    <col min="2307" max="2308" width="14.625" style="989" bestFit="1" customWidth="1"/>
    <col min="2309" max="2309" width="39.125" style="989" bestFit="1" customWidth="1"/>
    <col min="2310" max="2310" width="7.125" style="989" customWidth="1"/>
    <col min="2311" max="2311" width="9.25" style="989" bestFit="1" customWidth="1"/>
    <col min="2312" max="2312" width="10" style="989" bestFit="1" customWidth="1"/>
    <col min="2313" max="2313" width="13.625" style="989" bestFit="1" customWidth="1"/>
    <col min="2314" max="2314" width="31.5" style="989" bestFit="1" customWidth="1"/>
    <col min="2315" max="2315" width="42.125" style="989" customWidth="1"/>
    <col min="2316" max="2316" width="13.5" style="989" bestFit="1" customWidth="1"/>
    <col min="2317" max="2317" width="13.75" style="989" customWidth="1"/>
    <col min="2318" max="2318" width="12.375" style="989" customWidth="1"/>
    <col min="2319" max="2319" width="13.25" style="989" customWidth="1"/>
    <col min="2320" max="2320" width="18.375" style="989" customWidth="1"/>
    <col min="2321" max="2321" width="15.625" style="989" customWidth="1"/>
    <col min="2322" max="2560" width="9" style="989"/>
    <col min="2561" max="2561" width="2.625" style="989" customWidth="1"/>
    <col min="2562" max="2562" width="13.25" style="989" bestFit="1" customWidth="1"/>
    <col min="2563" max="2564" width="14.625" style="989" bestFit="1" customWidth="1"/>
    <col min="2565" max="2565" width="39.125" style="989" bestFit="1" customWidth="1"/>
    <col min="2566" max="2566" width="7.125" style="989" customWidth="1"/>
    <col min="2567" max="2567" width="9.25" style="989" bestFit="1" customWidth="1"/>
    <col min="2568" max="2568" width="10" style="989" bestFit="1" customWidth="1"/>
    <col min="2569" max="2569" width="13.625" style="989" bestFit="1" customWidth="1"/>
    <col min="2570" max="2570" width="31.5" style="989" bestFit="1" customWidth="1"/>
    <col min="2571" max="2571" width="42.125" style="989" customWidth="1"/>
    <col min="2572" max="2572" width="13.5" style="989" bestFit="1" customWidth="1"/>
    <col min="2573" max="2573" width="13.75" style="989" customWidth="1"/>
    <col min="2574" max="2574" width="12.375" style="989" customWidth="1"/>
    <col min="2575" max="2575" width="13.25" style="989" customWidth="1"/>
    <col min="2576" max="2576" width="18.375" style="989" customWidth="1"/>
    <col min="2577" max="2577" width="15.625" style="989" customWidth="1"/>
    <col min="2578" max="2816" width="9" style="989"/>
    <col min="2817" max="2817" width="2.625" style="989" customWidth="1"/>
    <col min="2818" max="2818" width="13.25" style="989" bestFit="1" customWidth="1"/>
    <col min="2819" max="2820" width="14.625" style="989" bestFit="1" customWidth="1"/>
    <col min="2821" max="2821" width="39.125" style="989" bestFit="1" customWidth="1"/>
    <col min="2822" max="2822" width="7.125" style="989" customWidth="1"/>
    <col min="2823" max="2823" width="9.25" style="989" bestFit="1" customWidth="1"/>
    <col min="2824" max="2824" width="10" style="989" bestFit="1" customWidth="1"/>
    <col min="2825" max="2825" width="13.625" style="989" bestFit="1" customWidth="1"/>
    <col min="2826" max="2826" width="31.5" style="989" bestFit="1" customWidth="1"/>
    <col min="2827" max="2827" width="42.125" style="989" customWidth="1"/>
    <col min="2828" max="2828" width="13.5" style="989" bestFit="1" customWidth="1"/>
    <col min="2829" max="2829" width="13.75" style="989" customWidth="1"/>
    <col min="2830" max="2830" width="12.375" style="989" customWidth="1"/>
    <col min="2831" max="2831" width="13.25" style="989" customWidth="1"/>
    <col min="2832" max="2832" width="18.375" style="989" customWidth="1"/>
    <col min="2833" max="2833" width="15.625" style="989" customWidth="1"/>
    <col min="2834" max="3072" width="9" style="989"/>
    <col min="3073" max="3073" width="2.625" style="989" customWidth="1"/>
    <col min="3074" max="3074" width="13.25" style="989" bestFit="1" customWidth="1"/>
    <col min="3075" max="3076" width="14.625" style="989" bestFit="1" customWidth="1"/>
    <col min="3077" max="3077" width="39.125" style="989" bestFit="1" customWidth="1"/>
    <col min="3078" max="3078" width="7.125" style="989" customWidth="1"/>
    <col min="3079" max="3079" width="9.25" style="989" bestFit="1" customWidth="1"/>
    <col min="3080" max="3080" width="10" style="989" bestFit="1" customWidth="1"/>
    <col min="3081" max="3081" width="13.625" style="989" bestFit="1" customWidth="1"/>
    <col min="3082" max="3082" width="31.5" style="989" bestFit="1" customWidth="1"/>
    <col min="3083" max="3083" width="42.125" style="989" customWidth="1"/>
    <col min="3084" max="3084" width="13.5" style="989" bestFit="1" customWidth="1"/>
    <col min="3085" max="3085" width="13.75" style="989" customWidth="1"/>
    <col min="3086" max="3086" width="12.375" style="989" customWidth="1"/>
    <col min="3087" max="3087" width="13.25" style="989" customWidth="1"/>
    <col min="3088" max="3088" width="18.375" style="989" customWidth="1"/>
    <col min="3089" max="3089" width="15.625" style="989" customWidth="1"/>
    <col min="3090" max="3328" width="9" style="989"/>
    <col min="3329" max="3329" width="2.625" style="989" customWidth="1"/>
    <col min="3330" max="3330" width="13.25" style="989" bestFit="1" customWidth="1"/>
    <col min="3331" max="3332" width="14.625" style="989" bestFit="1" customWidth="1"/>
    <col min="3333" max="3333" width="39.125" style="989" bestFit="1" customWidth="1"/>
    <col min="3334" max="3334" width="7.125" style="989" customWidth="1"/>
    <col min="3335" max="3335" width="9.25" style="989" bestFit="1" customWidth="1"/>
    <col min="3336" max="3336" width="10" style="989" bestFit="1" customWidth="1"/>
    <col min="3337" max="3337" width="13.625" style="989" bestFit="1" customWidth="1"/>
    <col min="3338" max="3338" width="31.5" style="989" bestFit="1" customWidth="1"/>
    <col min="3339" max="3339" width="42.125" style="989" customWidth="1"/>
    <col min="3340" max="3340" width="13.5" style="989" bestFit="1" customWidth="1"/>
    <col min="3341" max="3341" width="13.75" style="989" customWidth="1"/>
    <col min="3342" max="3342" width="12.375" style="989" customWidth="1"/>
    <col min="3343" max="3343" width="13.25" style="989" customWidth="1"/>
    <col min="3344" max="3344" width="18.375" style="989" customWidth="1"/>
    <col min="3345" max="3345" width="15.625" style="989" customWidth="1"/>
    <col min="3346" max="3584" width="9" style="989"/>
    <col min="3585" max="3585" width="2.625" style="989" customWidth="1"/>
    <col min="3586" max="3586" width="13.25" style="989" bestFit="1" customWidth="1"/>
    <col min="3587" max="3588" width="14.625" style="989" bestFit="1" customWidth="1"/>
    <col min="3589" max="3589" width="39.125" style="989" bestFit="1" customWidth="1"/>
    <col min="3590" max="3590" width="7.125" style="989" customWidth="1"/>
    <col min="3591" max="3591" width="9.25" style="989" bestFit="1" customWidth="1"/>
    <col min="3592" max="3592" width="10" style="989" bestFit="1" customWidth="1"/>
    <col min="3593" max="3593" width="13.625" style="989" bestFit="1" customWidth="1"/>
    <col min="3594" max="3594" width="31.5" style="989" bestFit="1" customWidth="1"/>
    <col min="3595" max="3595" width="42.125" style="989" customWidth="1"/>
    <col min="3596" max="3596" width="13.5" style="989" bestFit="1" customWidth="1"/>
    <col min="3597" max="3597" width="13.75" style="989" customWidth="1"/>
    <col min="3598" max="3598" width="12.375" style="989" customWidth="1"/>
    <col min="3599" max="3599" width="13.25" style="989" customWidth="1"/>
    <col min="3600" max="3600" width="18.375" style="989" customWidth="1"/>
    <col min="3601" max="3601" width="15.625" style="989" customWidth="1"/>
    <col min="3602" max="3840" width="9" style="989"/>
    <col min="3841" max="3841" width="2.625" style="989" customWidth="1"/>
    <col min="3842" max="3842" width="13.25" style="989" bestFit="1" customWidth="1"/>
    <col min="3843" max="3844" width="14.625" style="989" bestFit="1" customWidth="1"/>
    <col min="3845" max="3845" width="39.125" style="989" bestFit="1" customWidth="1"/>
    <col min="3846" max="3846" width="7.125" style="989" customWidth="1"/>
    <col min="3847" max="3847" width="9.25" style="989" bestFit="1" customWidth="1"/>
    <col min="3848" max="3848" width="10" style="989" bestFit="1" customWidth="1"/>
    <col min="3849" max="3849" width="13.625" style="989" bestFit="1" customWidth="1"/>
    <col min="3850" max="3850" width="31.5" style="989" bestFit="1" customWidth="1"/>
    <col min="3851" max="3851" width="42.125" style="989" customWidth="1"/>
    <col min="3852" max="3852" width="13.5" style="989" bestFit="1" customWidth="1"/>
    <col min="3853" max="3853" width="13.75" style="989" customWidth="1"/>
    <col min="3854" max="3854" width="12.375" style="989" customWidth="1"/>
    <col min="3855" max="3855" width="13.25" style="989" customWidth="1"/>
    <col min="3856" max="3856" width="18.375" style="989" customWidth="1"/>
    <col min="3857" max="3857" width="15.625" style="989" customWidth="1"/>
    <col min="3858" max="4096" width="9" style="989"/>
    <col min="4097" max="4097" width="2.625" style="989" customWidth="1"/>
    <col min="4098" max="4098" width="13.25" style="989" bestFit="1" customWidth="1"/>
    <col min="4099" max="4100" width="14.625" style="989" bestFit="1" customWidth="1"/>
    <col min="4101" max="4101" width="39.125" style="989" bestFit="1" customWidth="1"/>
    <col min="4102" max="4102" width="7.125" style="989" customWidth="1"/>
    <col min="4103" max="4103" width="9.25" style="989" bestFit="1" customWidth="1"/>
    <col min="4104" max="4104" width="10" style="989" bestFit="1" customWidth="1"/>
    <col min="4105" max="4105" width="13.625" style="989" bestFit="1" customWidth="1"/>
    <col min="4106" max="4106" width="31.5" style="989" bestFit="1" customWidth="1"/>
    <col min="4107" max="4107" width="42.125" style="989" customWidth="1"/>
    <col min="4108" max="4108" width="13.5" style="989" bestFit="1" customWidth="1"/>
    <col min="4109" max="4109" width="13.75" style="989" customWidth="1"/>
    <col min="4110" max="4110" width="12.375" style="989" customWidth="1"/>
    <col min="4111" max="4111" width="13.25" style="989" customWidth="1"/>
    <col min="4112" max="4112" width="18.375" style="989" customWidth="1"/>
    <col min="4113" max="4113" width="15.625" style="989" customWidth="1"/>
    <col min="4114" max="4352" width="9" style="989"/>
    <col min="4353" max="4353" width="2.625" style="989" customWidth="1"/>
    <col min="4354" max="4354" width="13.25" style="989" bestFit="1" customWidth="1"/>
    <col min="4355" max="4356" width="14.625" style="989" bestFit="1" customWidth="1"/>
    <col min="4357" max="4357" width="39.125" style="989" bestFit="1" customWidth="1"/>
    <col min="4358" max="4358" width="7.125" style="989" customWidth="1"/>
    <col min="4359" max="4359" width="9.25" style="989" bestFit="1" customWidth="1"/>
    <col min="4360" max="4360" width="10" style="989" bestFit="1" customWidth="1"/>
    <col min="4361" max="4361" width="13.625" style="989" bestFit="1" customWidth="1"/>
    <col min="4362" max="4362" width="31.5" style="989" bestFit="1" customWidth="1"/>
    <col min="4363" max="4363" width="42.125" style="989" customWidth="1"/>
    <col min="4364" max="4364" width="13.5" style="989" bestFit="1" customWidth="1"/>
    <col min="4365" max="4365" width="13.75" style="989" customWidth="1"/>
    <col min="4366" max="4366" width="12.375" style="989" customWidth="1"/>
    <col min="4367" max="4367" width="13.25" style="989" customWidth="1"/>
    <col min="4368" max="4368" width="18.375" style="989" customWidth="1"/>
    <col min="4369" max="4369" width="15.625" style="989" customWidth="1"/>
    <col min="4370" max="4608" width="9" style="989"/>
    <col min="4609" max="4609" width="2.625" style="989" customWidth="1"/>
    <col min="4610" max="4610" width="13.25" style="989" bestFit="1" customWidth="1"/>
    <col min="4611" max="4612" width="14.625" style="989" bestFit="1" customWidth="1"/>
    <col min="4613" max="4613" width="39.125" style="989" bestFit="1" customWidth="1"/>
    <col min="4614" max="4614" width="7.125" style="989" customWidth="1"/>
    <col min="4615" max="4615" width="9.25" style="989" bestFit="1" customWidth="1"/>
    <col min="4616" max="4616" width="10" style="989" bestFit="1" customWidth="1"/>
    <col min="4617" max="4617" width="13.625" style="989" bestFit="1" customWidth="1"/>
    <col min="4618" max="4618" width="31.5" style="989" bestFit="1" customWidth="1"/>
    <col min="4619" max="4619" width="42.125" style="989" customWidth="1"/>
    <col min="4620" max="4620" width="13.5" style="989" bestFit="1" customWidth="1"/>
    <col min="4621" max="4621" width="13.75" style="989" customWidth="1"/>
    <col min="4622" max="4622" width="12.375" style="989" customWidth="1"/>
    <col min="4623" max="4623" width="13.25" style="989" customWidth="1"/>
    <col min="4624" max="4624" width="18.375" style="989" customWidth="1"/>
    <col min="4625" max="4625" width="15.625" style="989" customWidth="1"/>
    <col min="4626" max="4864" width="9" style="989"/>
    <col min="4865" max="4865" width="2.625" style="989" customWidth="1"/>
    <col min="4866" max="4866" width="13.25" style="989" bestFit="1" customWidth="1"/>
    <col min="4867" max="4868" width="14.625" style="989" bestFit="1" customWidth="1"/>
    <col min="4869" max="4869" width="39.125" style="989" bestFit="1" customWidth="1"/>
    <col min="4870" max="4870" width="7.125" style="989" customWidth="1"/>
    <col min="4871" max="4871" width="9.25" style="989" bestFit="1" customWidth="1"/>
    <col min="4872" max="4872" width="10" style="989" bestFit="1" customWidth="1"/>
    <col min="4873" max="4873" width="13.625" style="989" bestFit="1" customWidth="1"/>
    <col min="4874" max="4874" width="31.5" style="989" bestFit="1" customWidth="1"/>
    <col min="4875" max="4875" width="42.125" style="989" customWidth="1"/>
    <col min="4876" max="4876" width="13.5" style="989" bestFit="1" customWidth="1"/>
    <col min="4877" max="4877" width="13.75" style="989" customWidth="1"/>
    <col min="4878" max="4878" width="12.375" style="989" customWidth="1"/>
    <col min="4879" max="4879" width="13.25" style="989" customWidth="1"/>
    <col min="4880" max="4880" width="18.375" style="989" customWidth="1"/>
    <col min="4881" max="4881" width="15.625" style="989" customWidth="1"/>
    <col min="4882" max="5120" width="9" style="989"/>
    <col min="5121" max="5121" width="2.625" style="989" customWidth="1"/>
    <col min="5122" max="5122" width="13.25" style="989" bestFit="1" customWidth="1"/>
    <col min="5123" max="5124" width="14.625" style="989" bestFit="1" customWidth="1"/>
    <col min="5125" max="5125" width="39.125" style="989" bestFit="1" customWidth="1"/>
    <col min="5126" max="5126" width="7.125" style="989" customWidth="1"/>
    <col min="5127" max="5127" width="9.25" style="989" bestFit="1" customWidth="1"/>
    <col min="5128" max="5128" width="10" style="989" bestFit="1" customWidth="1"/>
    <col min="5129" max="5129" width="13.625" style="989" bestFit="1" customWidth="1"/>
    <col min="5130" max="5130" width="31.5" style="989" bestFit="1" customWidth="1"/>
    <col min="5131" max="5131" width="42.125" style="989" customWidth="1"/>
    <col min="5132" max="5132" width="13.5" style="989" bestFit="1" customWidth="1"/>
    <col min="5133" max="5133" width="13.75" style="989" customWidth="1"/>
    <col min="5134" max="5134" width="12.375" style="989" customWidth="1"/>
    <col min="5135" max="5135" width="13.25" style="989" customWidth="1"/>
    <col min="5136" max="5136" width="18.375" style="989" customWidth="1"/>
    <col min="5137" max="5137" width="15.625" style="989" customWidth="1"/>
    <col min="5138" max="5376" width="9" style="989"/>
    <col min="5377" max="5377" width="2.625" style="989" customWidth="1"/>
    <col min="5378" max="5378" width="13.25" style="989" bestFit="1" customWidth="1"/>
    <col min="5379" max="5380" width="14.625" style="989" bestFit="1" customWidth="1"/>
    <col min="5381" max="5381" width="39.125" style="989" bestFit="1" customWidth="1"/>
    <col min="5382" max="5382" width="7.125" style="989" customWidth="1"/>
    <col min="5383" max="5383" width="9.25" style="989" bestFit="1" customWidth="1"/>
    <col min="5384" max="5384" width="10" style="989" bestFit="1" customWidth="1"/>
    <col min="5385" max="5385" width="13.625" style="989" bestFit="1" customWidth="1"/>
    <col min="5386" max="5386" width="31.5" style="989" bestFit="1" customWidth="1"/>
    <col min="5387" max="5387" width="42.125" style="989" customWidth="1"/>
    <col min="5388" max="5388" width="13.5" style="989" bestFit="1" customWidth="1"/>
    <col min="5389" max="5389" width="13.75" style="989" customWidth="1"/>
    <col min="5390" max="5390" width="12.375" style="989" customWidth="1"/>
    <col min="5391" max="5391" width="13.25" style="989" customWidth="1"/>
    <col min="5392" max="5392" width="18.375" style="989" customWidth="1"/>
    <col min="5393" max="5393" width="15.625" style="989" customWidth="1"/>
    <col min="5394" max="5632" width="9" style="989"/>
    <col min="5633" max="5633" width="2.625" style="989" customWidth="1"/>
    <col min="5634" max="5634" width="13.25" style="989" bestFit="1" customWidth="1"/>
    <col min="5635" max="5636" width="14.625" style="989" bestFit="1" customWidth="1"/>
    <col min="5637" max="5637" width="39.125" style="989" bestFit="1" customWidth="1"/>
    <col min="5638" max="5638" width="7.125" style="989" customWidth="1"/>
    <col min="5639" max="5639" width="9.25" style="989" bestFit="1" customWidth="1"/>
    <col min="5640" max="5640" width="10" style="989" bestFit="1" customWidth="1"/>
    <col min="5641" max="5641" width="13.625" style="989" bestFit="1" customWidth="1"/>
    <col min="5642" max="5642" width="31.5" style="989" bestFit="1" customWidth="1"/>
    <col min="5643" max="5643" width="42.125" style="989" customWidth="1"/>
    <col min="5644" max="5644" width="13.5" style="989" bestFit="1" customWidth="1"/>
    <col min="5645" max="5645" width="13.75" style="989" customWidth="1"/>
    <col min="5646" max="5646" width="12.375" style="989" customWidth="1"/>
    <col min="5647" max="5647" width="13.25" style="989" customWidth="1"/>
    <col min="5648" max="5648" width="18.375" style="989" customWidth="1"/>
    <col min="5649" max="5649" width="15.625" style="989" customWidth="1"/>
    <col min="5650" max="5888" width="9" style="989"/>
    <col min="5889" max="5889" width="2.625" style="989" customWidth="1"/>
    <col min="5890" max="5890" width="13.25" style="989" bestFit="1" customWidth="1"/>
    <col min="5891" max="5892" width="14.625" style="989" bestFit="1" customWidth="1"/>
    <col min="5893" max="5893" width="39.125" style="989" bestFit="1" customWidth="1"/>
    <col min="5894" max="5894" width="7.125" style="989" customWidth="1"/>
    <col min="5895" max="5895" width="9.25" style="989" bestFit="1" customWidth="1"/>
    <col min="5896" max="5896" width="10" style="989" bestFit="1" customWidth="1"/>
    <col min="5897" max="5897" width="13.625" style="989" bestFit="1" customWidth="1"/>
    <col min="5898" max="5898" width="31.5" style="989" bestFit="1" customWidth="1"/>
    <col min="5899" max="5899" width="42.125" style="989" customWidth="1"/>
    <col min="5900" max="5900" width="13.5" style="989" bestFit="1" customWidth="1"/>
    <col min="5901" max="5901" width="13.75" style="989" customWidth="1"/>
    <col min="5902" max="5902" width="12.375" style="989" customWidth="1"/>
    <col min="5903" max="5903" width="13.25" style="989" customWidth="1"/>
    <col min="5904" max="5904" width="18.375" style="989" customWidth="1"/>
    <col min="5905" max="5905" width="15.625" style="989" customWidth="1"/>
    <col min="5906" max="6144" width="9" style="989"/>
    <col min="6145" max="6145" width="2.625" style="989" customWidth="1"/>
    <col min="6146" max="6146" width="13.25" style="989" bestFit="1" customWidth="1"/>
    <col min="6147" max="6148" width="14.625" style="989" bestFit="1" customWidth="1"/>
    <col min="6149" max="6149" width="39.125" style="989" bestFit="1" customWidth="1"/>
    <col min="6150" max="6150" width="7.125" style="989" customWidth="1"/>
    <col min="6151" max="6151" width="9.25" style="989" bestFit="1" customWidth="1"/>
    <col min="6152" max="6152" width="10" style="989" bestFit="1" customWidth="1"/>
    <col min="6153" max="6153" width="13.625" style="989" bestFit="1" customWidth="1"/>
    <col min="6154" max="6154" width="31.5" style="989" bestFit="1" customWidth="1"/>
    <col min="6155" max="6155" width="42.125" style="989" customWidth="1"/>
    <col min="6156" max="6156" width="13.5" style="989" bestFit="1" customWidth="1"/>
    <col min="6157" max="6157" width="13.75" style="989" customWidth="1"/>
    <col min="6158" max="6158" width="12.375" style="989" customWidth="1"/>
    <col min="6159" max="6159" width="13.25" style="989" customWidth="1"/>
    <col min="6160" max="6160" width="18.375" style="989" customWidth="1"/>
    <col min="6161" max="6161" width="15.625" style="989" customWidth="1"/>
    <col min="6162" max="6400" width="9" style="989"/>
    <col min="6401" max="6401" width="2.625" style="989" customWidth="1"/>
    <col min="6402" max="6402" width="13.25" style="989" bestFit="1" customWidth="1"/>
    <col min="6403" max="6404" width="14.625" style="989" bestFit="1" customWidth="1"/>
    <col min="6405" max="6405" width="39.125" style="989" bestFit="1" customWidth="1"/>
    <col min="6406" max="6406" width="7.125" style="989" customWidth="1"/>
    <col min="6407" max="6407" width="9.25" style="989" bestFit="1" customWidth="1"/>
    <col min="6408" max="6408" width="10" style="989" bestFit="1" customWidth="1"/>
    <col min="6409" max="6409" width="13.625" style="989" bestFit="1" customWidth="1"/>
    <col min="6410" max="6410" width="31.5" style="989" bestFit="1" customWidth="1"/>
    <col min="6411" max="6411" width="42.125" style="989" customWidth="1"/>
    <col min="6412" max="6412" width="13.5" style="989" bestFit="1" customWidth="1"/>
    <col min="6413" max="6413" width="13.75" style="989" customWidth="1"/>
    <col min="6414" max="6414" width="12.375" style="989" customWidth="1"/>
    <col min="6415" max="6415" width="13.25" style="989" customWidth="1"/>
    <col min="6416" max="6416" width="18.375" style="989" customWidth="1"/>
    <col min="6417" max="6417" width="15.625" style="989" customWidth="1"/>
    <col min="6418" max="6656" width="9" style="989"/>
    <col min="6657" max="6657" width="2.625" style="989" customWidth="1"/>
    <col min="6658" max="6658" width="13.25" style="989" bestFit="1" customWidth="1"/>
    <col min="6659" max="6660" width="14.625" style="989" bestFit="1" customWidth="1"/>
    <col min="6661" max="6661" width="39.125" style="989" bestFit="1" customWidth="1"/>
    <col min="6662" max="6662" width="7.125" style="989" customWidth="1"/>
    <col min="6663" max="6663" width="9.25" style="989" bestFit="1" customWidth="1"/>
    <col min="6664" max="6664" width="10" style="989" bestFit="1" customWidth="1"/>
    <col min="6665" max="6665" width="13.625" style="989" bestFit="1" customWidth="1"/>
    <col min="6666" max="6666" width="31.5" style="989" bestFit="1" customWidth="1"/>
    <col min="6667" max="6667" width="42.125" style="989" customWidth="1"/>
    <col min="6668" max="6668" width="13.5" style="989" bestFit="1" customWidth="1"/>
    <col min="6669" max="6669" width="13.75" style="989" customWidth="1"/>
    <col min="6670" max="6670" width="12.375" style="989" customWidth="1"/>
    <col min="6671" max="6671" width="13.25" style="989" customWidth="1"/>
    <col min="6672" max="6672" width="18.375" style="989" customWidth="1"/>
    <col min="6673" max="6673" width="15.625" style="989" customWidth="1"/>
    <col min="6674" max="6912" width="9" style="989"/>
    <col min="6913" max="6913" width="2.625" style="989" customWidth="1"/>
    <col min="6914" max="6914" width="13.25" style="989" bestFit="1" customWidth="1"/>
    <col min="6915" max="6916" width="14.625" style="989" bestFit="1" customWidth="1"/>
    <col min="6917" max="6917" width="39.125" style="989" bestFit="1" customWidth="1"/>
    <col min="6918" max="6918" width="7.125" style="989" customWidth="1"/>
    <col min="6919" max="6919" width="9.25" style="989" bestFit="1" customWidth="1"/>
    <col min="6920" max="6920" width="10" style="989" bestFit="1" customWidth="1"/>
    <col min="6921" max="6921" width="13.625" style="989" bestFit="1" customWidth="1"/>
    <col min="6922" max="6922" width="31.5" style="989" bestFit="1" customWidth="1"/>
    <col min="6923" max="6923" width="42.125" style="989" customWidth="1"/>
    <col min="6924" max="6924" width="13.5" style="989" bestFit="1" customWidth="1"/>
    <col min="6925" max="6925" width="13.75" style="989" customWidth="1"/>
    <col min="6926" max="6926" width="12.375" style="989" customWidth="1"/>
    <col min="6927" max="6927" width="13.25" style="989" customWidth="1"/>
    <col min="6928" max="6928" width="18.375" style="989" customWidth="1"/>
    <col min="6929" max="6929" width="15.625" style="989" customWidth="1"/>
    <col min="6930" max="7168" width="9" style="989"/>
    <col min="7169" max="7169" width="2.625" style="989" customWidth="1"/>
    <col min="7170" max="7170" width="13.25" style="989" bestFit="1" customWidth="1"/>
    <col min="7171" max="7172" width="14.625" style="989" bestFit="1" customWidth="1"/>
    <col min="7173" max="7173" width="39.125" style="989" bestFit="1" customWidth="1"/>
    <col min="7174" max="7174" width="7.125" style="989" customWidth="1"/>
    <col min="7175" max="7175" width="9.25" style="989" bestFit="1" customWidth="1"/>
    <col min="7176" max="7176" width="10" style="989" bestFit="1" customWidth="1"/>
    <col min="7177" max="7177" width="13.625" style="989" bestFit="1" customWidth="1"/>
    <col min="7178" max="7178" width="31.5" style="989" bestFit="1" customWidth="1"/>
    <col min="7179" max="7179" width="42.125" style="989" customWidth="1"/>
    <col min="7180" max="7180" width="13.5" style="989" bestFit="1" customWidth="1"/>
    <col min="7181" max="7181" width="13.75" style="989" customWidth="1"/>
    <col min="7182" max="7182" width="12.375" style="989" customWidth="1"/>
    <col min="7183" max="7183" width="13.25" style="989" customWidth="1"/>
    <col min="7184" max="7184" width="18.375" style="989" customWidth="1"/>
    <col min="7185" max="7185" width="15.625" style="989" customWidth="1"/>
    <col min="7186" max="7424" width="9" style="989"/>
    <col min="7425" max="7425" width="2.625" style="989" customWidth="1"/>
    <col min="7426" max="7426" width="13.25" style="989" bestFit="1" customWidth="1"/>
    <col min="7427" max="7428" width="14.625" style="989" bestFit="1" customWidth="1"/>
    <col min="7429" max="7429" width="39.125" style="989" bestFit="1" customWidth="1"/>
    <col min="7430" max="7430" width="7.125" style="989" customWidth="1"/>
    <col min="7431" max="7431" width="9.25" style="989" bestFit="1" customWidth="1"/>
    <col min="7432" max="7432" width="10" style="989" bestFit="1" customWidth="1"/>
    <col min="7433" max="7433" width="13.625" style="989" bestFit="1" customWidth="1"/>
    <col min="7434" max="7434" width="31.5" style="989" bestFit="1" customWidth="1"/>
    <col min="7435" max="7435" width="42.125" style="989" customWidth="1"/>
    <col min="7436" max="7436" width="13.5" style="989" bestFit="1" customWidth="1"/>
    <col min="7437" max="7437" width="13.75" style="989" customWidth="1"/>
    <col min="7438" max="7438" width="12.375" style="989" customWidth="1"/>
    <col min="7439" max="7439" width="13.25" style="989" customWidth="1"/>
    <col min="7440" max="7440" width="18.375" style="989" customWidth="1"/>
    <col min="7441" max="7441" width="15.625" style="989" customWidth="1"/>
    <col min="7442" max="7680" width="9" style="989"/>
    <col min="7681" max="7681" width="2.625" style="989" customWidth="1"/>
    <col min="7682" max="7682" width="13.25" style="989" bestFit="1" customWidth="1"/>
    <col min="7683" max="7684" width="14.625" style="989" bestFit="1" customWidth="1"/>
    <col min="7685" max="7685" width="39.125" style="989" bestFit="1" customWidth="1"/>
    <col min="7686" max="7686" width="7.125" style="989" customWidth="1"/>
    <col min="7687" max="7687" width="9.25" style="989" bestFit="1" customWidth="1"/>
    <col min="7688" max="7688" width="10" style="989" bestFit="1" customWidth="1"/>
    <col min="7689" max="7689" width="13.625" style="989" bestFit="1" customWidth="1"/>
    <col min="7690" max="7690" width="31.5" style="989" bestFit="1" customWidth="1"/>
    <col min="7691" max="7691" width="42.125" style="989" customWidth="1"/>
    <col min="7692" max="7692" width="13.5" style="989" bestFit="1" customWidth="1"/>
    <col min="7693" max="7693" width="13.75" style="989" customWidth="1"/>
    <col min="7694" max="7694" width="12.375" style="989" customWidth="1"/>
    <col min="7695" max="7695" width="13.25" style="989" customWidth="1"/>
    <col min="7696" max="7696" width="18.375" style="989" customWidth="1"/>
    <col min="7697" max="7697" width="15.625" style="989" customWidth="1"/>
    <col min="7698" max="7936" width="9" style="989"/>
    <col min="7937" max="7937" width="2.625" style="989" customWidth="1"/>
    <col min="7938" max="7938" width="13.25" style="989" bestFit="1" customWidth="1"/>
    <col min="7939" max="7940" width="14.625" style="989" bestFit="1" customWidth="1"/>
    <col min="7941" max="7941" width="39.125" style="989" bestFit="1" customWidth="1"/>
    <col min="7942" max="7942" width="7.125" style="989" customWidth="1"/>
    <col min="7943" max="7943" width="9.25" style="989" bestFit="1" customWidth="1"/>
    <col min="7944" max="7944" width="10" style="989" bestFit="1" customWidth="1"/>
    <col min="7945" max="7945" width="13.625" style="989" bestFit="1" customWidth="1"/>
    <col min="7946" max="7946" width="31.5" style="989" bestFit="1" customWidth="1"/>
    <col min="7947" max="7947" width="42.125" style="989" customWidth="1"/>
    <col min="7948" max="7948" width="13.5" style="989" bestFit="1" customWidth="1"/>
    <col min="7949" max="7949" width="13.75" style="989" customWidth="1"/>
    <col min="7950" max="7950" width="12.375" style="989" customWidth="1"/>
    <col min="7951" max="7951" width="13.25" style="989" customWidth="1"/>
    <col min="7952" max="7952" width="18.375" style="989" customWidth="1"/>
    <col min="7953" max="7953" width="15.625" style="989" customWidth="1"/>
    <col min="7954" max="8192" width="9" style="989"/>
    <col min="8193" max="8193" width="2.625" style="989" customWidth="1"/>
    <col min="8194" max="8194" width="13.25" style="989" bestFit="1" customWidth="1"/>
    <col min="8195" max="8196" width="14.625" style="989" bestFit="1" customWidth="1"/>
    <col min="8197" max="8197" width="39.125" style="989" bestFit="1" customWidth="1"/>
    <col min="8198" max="8198" width="7.125" style="989" customWidth="1"/>
    <col min="8199" max="8199" width="9.25" style="989" bestFit="1" customWidth="1"/>
    <col min="8200" max="8200" width="10" style="989" bestFit="1" customWidth="1"/>
    <col min="8201" max="8201" width="13.625" style="989" bestFit="1" customWidth="1"/>
    <col min="8202" max="8202" width="31.5" style="989" bestFit="1" customWidth="1"/>
    <col min="8203" max="8203" width="42.125" style="989" customWidth="1"/>
    <col min="8204" max="8204" width="13.5" style="989" bestFit="1" customWidth="1"/>
    <col min="8205" max="8205" width="13.75" style="989" customWidth="1"/>
    <col min="8206" max="8206" width="12.375" style="989" customWidth="1"/>
    <col min="8207" max="8207" width="13.25" style="989" customWidth="1"/>
    <col min="8208" max="8208" width="18.375" style="989" customWidth="1"/>
    <col min="8209" max="8209" width="15.625" style="989" customWidth="1"/>
    <col min="8210" max="8448" width="9" style="989"/>
    <col min="8449" max="8449" width="2.625" style="989" customWidth="1"/>
    <col min="8450" max="8450" width="13.25" style="989" bestFit="1" customWidth="1"/>
    <col min="8451" max="8452" width="14.625" style="989" bestFit="1" customWidth="1"/>
    <col min="8453" max="8453" width="39.125" style="989" bestFit="1" customWidth="1"/>
    <col min="8454" max="8454" width="7.125" style="989" customWidth="1"/>
    <col min="8455" max="8455" width="9.25" style="989" bestFit="1" customWidth="1"/>
    <col min="8456" max="8456" width="10" style="989" bestFit="1" customWidth="1"/>
    <col min="8457" max="8457" width="13.625" style="989" bestFit="1" customWidth="1"/>
    <col min="8458" max="8458" width="31.5" style="989" bestFit="1" customWidth="1"/>
    <col min="8459" max="8459" width="42.125" style="989" customWidth="1"/>
    <col min="8460" max="8460" width="13.5" style="989" bestFit="1" customWidth="1"/>
    <col min="8461" max="8461" width="13.75" style="989" customWidth="1"/>
    <col min="8462" max="8462" width="12.375" style="989" customWidth="1"/>
    <col min="8463" max="8463" width="13.25" style="989" customWidth="1"/>
    <col min="8464" max="8464" width="18.375" style="989" customWidth="1"/>
    <col min="8465" max="8465" width="15.625" style="989" customWidth="1"/>
    <col min="8466" max="8704" width="9" style="989"/>
    <col min="8705" max="8705" width="2.625" style="989" customWidth="1"/>
    <col min="8706" max="8706" width="13.25" style="989" bestFit="1" customWidth="1"/>
    <col min="8707" max="8708" width="14.625" style="989" bestFit="1" customWidth="1"/>
    <col min="8709" max="8709" width="39.125" style="989" bestFit="1" customWidth="1"/>
    <col min="8710" max="8710" width="7.125" style="989" customWidth="1"/>
    <col min="8711" max="8711" width="9.25" style="989" bestFit="1" customWidth="1"/>
    <col min="8712" max="8712" width="10" style="989" bestFit="1" customWidth="1"/>
    <col min="8713" max="8713" width="13.625" style="989" bestFit="1" customWidth="1"/>
    <col min="8714" max="8714" width="31.5" style="989" bestFit="1" customWidth="1"/>
    <col min="8715" max="8715" width="42.125" style="989" customWidth="1"/>
    <col min="8716" max="8716" width="13.5" style="989" bestFit="1" customWidth="1"/>
    <col min="8717" max="8717" width="13.75" style="989" customWidth="1"/>
    <col min="8718" max="8718" width="12.375" style="989" customWidth="1"/>
    <col min="8719" max="8719" width="13.25" style="989" customWidth="1"/>
    <col min="8720" max="8720" width="18.375" style="989" customWidth="1"/>
    <col min="8721" max="8721" width="15.625" style="989" customWidth="1"/>
    <col min="8722" max="8960" width="9" style="989"/>
    <col min="8961" max="8961" width="2.625" style="989" customWidth="1"/>
    <col min="8962" max="8962" width="13.25" style="989" bestFit="1" customWidth="1"/>
    <col min="8963" max="8964" width="14.625" style="989" bestFit="1" customWidth="1"/>
    <col min="8965" max="8965" width="39.125" style="989" bestFit="1" customWidth="1"/>
    <col min="8966" max="8966" width="7.125" style="989" customWidth="1"/>
    <col min="8967" max="8967" width="9.25" style="989" bestFit="1" customWidth="1"/>
    <col min="8968" max="8968" width="10" style="989" bestFit="1" customWidth="1"/>
    <col min="8969" max="8969" width="13.625" style="989" bestFit="1" customWidth="1"/>
    <col min="8970" max="8970" width="31.5" style="989" bestFit="1" customWidth="1"/>
    <col min="8971" max="8971" width="42.125" style="989" customWidth="1"/>
    <col min="8972" max="8972" width="13.5" style="989" bestFit="1" customWidth="1"/>
    <col min="8973" max="8973" width="13.75" style="989" customWidth="1"/>
    <col min="8974" max="8974" width="12.375" style="989" customWidth="1"/>
    <col min="8975" max="8975" width="13.25" style="989" customWidth="1"/>
    <col min="8976" max="8976" width="18.375" style="989" customWidth="1"/>
    <col min="8977" max="8977" width="15.625" style="989" customWidth="1"/>
    <col min="8978" max="9216" width="9" style="989"/>
    <col min="9217" max="9217" width="2.625" style="989" customWidth="1"/>
    <col min="9218" max="9218" width="13.25" style="989" bestFit="1" customWidth="1"/>
    <col min="9219" max="9220" width="14.625" style="989" bestFit="1" customWidth="1"/>
    <col min="9221" max="9221" width="39.125" style="989" bestFit="1" customWidth="1"/>
    <col min="9222" max="9222" width="7.125" style="989" customWidth="1"/>
    <col min="9223" max="9223" width="9.25" style="989" bestFit="1" customWidth="1"/>
    <col min="9224" max="9224" width="10" style="989" bestFit="1" customWidth="1"/>
    <col min="9225" max="9225" width="13.625" style="989" bestFit="1" customWidth="1"/>
    <col min="9226" max="9226" width="31.5" style="989" bestFit="1" customWidth="1"/>
    <col min="9227" max="9227" width="42.125" style="989" customWidth="1"/>
    <col min="9228" max="9228" width="13.5" style="989" bestFit="1" customWidth="1"/>
    <col min="9229" max="9229" width="13.75" style="989" customWidth="1"/>
    <col min="9230" max="9230" width="12.375" style="989" customWidth="1"/>
    <col min="9231" max="9231" width="13.25" style="989" customWidth="1"/>
    <col min="9232" max="9232" width="18.375" style="989" customWidth="1"/>
    <col min="9233" max="9233" width="15.625" style="989" customWidth="1"/>
    <col min="9234" max="9472" width="9" style="989"/>
    <col min="9473" max="9473" width="2.625" style="989" customWidth="1"/>
    <col min="9474" max="9474" width="13.25" style="989" bestFit="1" customWidth="1"/>
    <col min="9475" max="9476" width="14.625" style="989" bestFit="1" customWidth="1"/>
    <col min="9477" max="9477" width="39.125" style="989" bestFit="1" customWidth="1"/>
    <col min="9478" max="9478" width="7.125" style="989" customWidth="1"/>
    <col min="9479" max="9479" width="9.25" style="989" bestFit="1" customWidth="1"/>
    <col min="9480" max="9480" width="10" style="989" bestFit="1" customWidth="1"/>
    <col min="9481" max="9481" width="13.625" style="989" bestFit="1" customWidth="1"/>
    <col min="9482" max="9482" width="31.5" style="989" bestFit="1" customWidth="1"/>
    <col min="9483" max="9483" width="42.125" style="989" customWidth="1"/>
    <col min="9484" max="9484" width="13.5" style="989" bestFit="1" customWidth="1"/>
    <col min="9485" max="9485" width="13.75" style="989" customWidth="1"/>
    <col min="9486" max="9486" width="12.375" style="989" customWidth="1"/>
    <col min="9487" max="9487" width="13.25" style="989" customWidth="1"/>
    <col min="9488" max="9488" width="18.375" style="989" customWidth="1"/>
    <col min="9489" max="9489" width="15.625" style="989" customWidth="1"/>
    <col min="9490" max="9728" width="9" style="989"/>
    <col min="9729" max="9729" width="2.625" style="989" customWidth="1"/>
    <col min="9730" max="9730" width="13.25" style="989" bestFit="1" customWidth="1"/>
    <col min="9731" max="9732" width="14.625" style="989" bestFit="1" customWidth="1"/>
    <col min="9733" max="9733" width="39.125" style="989" bestFit="1" customWidth="1"/>
    <col min="9734" max="9734" width="7.125" style="989" customWidth="1"/>
    <col min="9735" max="9735" width="9.25" style="989" bestFit="1" customWidth="1"/>
    <col min="9736" max="9736" width="10" style="989" bestFit="1" customWidth="1"/>
    <col min="9737" max="9737" width="13.625" style="989" bestFit="1" customWidth="1"/>
    <col min="9738" max="9738" width="31.5" style="989" bestFit="1" customWidth="1"/>
    <col min="9739" max="9739" width="42.125" style="989" customWidth="1"/>
    <col min="9740" max="9740" width="13.5" style="989" bestFit="1" customWidth="1"/>
    <col min="9741" max="9741" width="13.75" style="989" customWidth="1"/>
    <col min="9742" max="9742" width="12.375" style="989" customWidth="1"/>
    <col min="9743" max="9743" width="13.25" style="989" customWidth="1"/>
    <col min="9744" max="9744" width="18.375" style="989" customWidth="1"/>
    <col min="9745" max="9745" width="15.625" style="989" customWidth="1"/>
    <col min="9746" max="9984" width="9" style="989"/>
    <col min="9985" max="9985" width="2.625" style="989" customWidth="1"/>
    <col min="9986" max="9986" width="13.25" style="989" bestFit="1" customWidth="1"/>
    <col min="9987" max="9988" width="14.625" style="989" bestFit="1" customWidth="1"/>
    <col min="9989" max="9989" width="39.125" style="989" bestFit="1" customWidth="1"/>
    <col min="9990" max="9990" width="7.125" style="989" customWidth="1"/>
    <col min="9991" max="9991" width="9.25" style="989" bestFit="1" customWidth="1"/>
    <col min="9992" max="9992" width="10" style="989" bestFit="1" customWidth="1"/>
    <col min="9993" max="9993" width="13.625" style="989" bestFit="1" customWidth="1"/>
    <col min="9994" max="9994" width="31.5" style="989" bestFit="1" customWidth="1"/>
    <col min="9995" max="9995" width="42.125" style="989" customWidth="1"/>
    <col min="9996" max="9996" width="13.5" style="989" bestFit="1" customWidth="1"/>
    <col min="9997" max="9997" width="13.75" style="989" customWidth="1"/>
    <col min="9998" max="9998" width="12.375" style="989" customWidth="1"/>
    <col min="9999" max="9999" width="13.25" style="989" customWidth="1"/>
    <col min="10000" max="10000" width="18.375" style="989" customWidth="1"/>
    <col min="10001" max="10001" width="15.625" style="989" customWidth="1"/>
    <col min="10002" max="10240" width="9" style="989"/>
    <col min="10241" max="10241" width="2.625" style="989" customWidth="1"/>
    <col min="10242" max="10242" width="13.25" style="989" bestFit="1" customWidth="1"/>
    <col min="10243" max="10244" width="14.625" style="989" bestFit="1" customWidth="1"/>
    <col min="10245" max="10245" width="39.125" style="989" bestFit="1" customWidth="1"/>
    <col min="10246" max="10246" width="7.125" style="989" customWidth="1"/>
    <col min="10247" max="10247" width="9.25" style="989" bestFit="1" customWidth="1"/>
    <col min="10248" max="10248" width="10" style="989" bestFit="1" customWidth="1"/>
    <col min="10249" max="10249" width="13.625" style="989" bestFit="1" customWidth="1"/>
    <col min="10250" max="10250" width="31.5" style="989" bestFit="1" customWidth="1"/>
    <col min="10251" max="10251" width="42.125" style="989" customWidth="1"/>
    <col min="10252" max="10252" width="13.5" style="989" bestFit="1" customWidth="1"/>
    <col min="10253" max="10253" width="13.75" style="989" customWidth="1"/>
    <col min="10254" max="10254" width="12.375" style="989" customWidth="1"/>
    <col min="10255" max="10255" width="13.25" style="989" customWidth="1"/>
    <col min="10256" max="10256" width="18.375" style="989" customWidth="1"/>
    <col min="10257" max="10257" width="15.625" style="989" customWidth="1"/>
    <col min="10258" max="10496" width="9" style="989"/>
    <col min="10497" max="10497" width="2.625" style="989" customWidth="1"/>
    <col min="10498" max="10498" width="13.25" style="989" bestFit="1" customWidth="1"/>
    <col min="10499" max="10500" width="14.625" style="989" bestFit="1" customWidth="1"/>
    <col min="10501" max="10501" width="39.125" style="989" bestFit="1" customWidth="1"/>
    <col min="10502" max="10502" width="7.125" style="989" customWidth="1"/>
    <col min="10503" max="10503" width="9.25" style="989" bestFit="1" customWidth="1"/>
    <col min="10504" max="10504" width="10" style="989" bestFit="1" customWidth="1"/>
    <col min="10505" max="10505" width="13.625" style="989" bestFit="1" customWidth="1"/>
    <col min="10506" max="10506" width="31.5" style="989" bestFit="1" customWidth="1"/>
    <col min="10507" max="10507" width="42.125" style="989" customWidth="1"/>
    <col min="10508" max="10508" width="13.5" style="989" bestFit="1" customWidth="1"/>
    <col min="10509" max="10509" width="13.75" style="989" customWidth="1"/>
    <col min="10510" max="10510" width="12.375" style="989" customWidth="1"/>
    <col min="10511" max="10511" width="13.25" style="989" customWidth="1"/>
    <col min="10512" max="10512" width="18.375" style="989" customWidth="1"/>
    <col min="10513" max="10513" width="15.625" style="989" customWidth="1"/>
    <col min="10514" max="10752" width="9" style="989"/>
    <col min="10753" max="10753" width="2.625" style="989" customWidth="1"/>
    <col min="10754" max="10754" width="13.25" style="989" bestFit="1" customWidth="1"/>
    <col min="10755" max="10756" width="14.625" style="989" bestFit="1" customWidth="1"/>
    <col min="10757" max="10757" width="39.125" style="989" bestFit="1" customWidth="1"/>
    <col min="10758" max="10758" width="7.125" style="989" customWidth="1"/>
    <col min="10759" max="10759" width="9.25" style="989" bestFit="1" customWidth="1"/>
    <col min="10760" max="10760" width="10" style="989" bestFit="1" customWidth="1"/>
    <col min="10761" max="10761" width="13.625" style="989" bestFit="1" customWidth="1"/>
    <col min="10762" max="10762" width="31.5" style="989" bestFit="1" customWidth="1"/>
    <col min="10763" max="10763" width="42.125" style="989" customWidth="1"/>
    <col min="10764" max="10764" width="13.5" style="989" bestFit="1" customWidth="1"/>
    <col min="10765" max="10765" width="13.75" style="989" customWidth="1"/>
    <col min="10766" max="10766" width="12.375" style="989" customWidth="1"/>
    <col min="10767" max="10767" width="13.25" style="989" customWidth="1"/>
    <col min="10768" max="10768" width="18.375" style="989" customWidth="1"/>
    <col min="10769" max="10769" width="15.625" style="989" customWidth="1"/>
    <col min="10770" max="11008" width="9" style="989"/>
    <col min="11009" max="11009" width="2.625" style="989" customWidth="1"/>
    <col min="11010" max="11010" width="13.25" style="989" bestFit="1" customWidth="1"/>
    <col min="11011" max="11012" width="14.625" style="989" bestFit="1" customWidth="1"/>
    <col min="11013" max="11013" width="39.125" style="989" bestFit="1" customWidth="1"/>
    <col min="11014" max="11014" width="7.125" style="989" customWidth="1"/>
    <col min="11015" max="11015" width="9.25" style="989" bestFit="1" customWidth="1"/>
    <col min="11016" max="11016" width="10" style="989" bestFit="1" customWidth="1"/>
    <col min="11017" max="11017" width="13.625" style="989" bestFit="1" customWidth="1"/>
    <col min="11018" max="11018" width="31.5" style="989" bestFit="1" customWidth="1"/>
    <col min="11019" max="11019" width="42.125" style="989" customWidth="1"/>
    <col min="11020" max="11020" width="13.5" style="989" bestFit="1" customWidth="1"/>
    <col min="11021" max="11021" width="13.75" style="989" customWidth="1"/>
    <col min="11022" max="11022" width="12.375" style="989" customWidth="1"/>
    <col min="11023" max="11023" width="13.25" style="989" customWidth="1"/>
    <col min="11024" max="11024" width="18.375" style="989" customWidth="1"/>
    <col min="11025" max="11025" width="15.625" style="989" customWidth="1"/>
    <col min="11026" max="11264" width="9" style="989"/>
    <col min="11265" max="11265" width="2.625" style="989" customWidth="1"/>
    <col min="11266" max="11266" width="13.25" style="989" bestFit="1" customWidth="1"/>
    <col min="11267" max="11268" width="14.625" style="989" bestFit="1" customWidth="1"/>
    <col min="11269" max="11269" width="39.125" style="989" bestFit="1" customWidth="1"/>
    <col min="11270" max="11270" width="7.125" style="989" customWidth="1"/>
    <col min="11271" max="11271" width="9.25" style="989" bestFit="1" customWidth="1"/>
    <col min="11272" max="11272" width="10" style="989" bestFit="1" customWidth="1"/>
    <col min="11273" max="11273" width="13.625" style="989" bestFit="1" customWidth="1"/>
    <col min="11274" max="11274" width="31.5" style="989" bestFit="1" customWidth="1"/>
    <col min="11275" max="11275" width="42.125" style="989" customWidth="1"/>
    <col min="11276" max="11276" width="13.5" style="989" bestFit="1" customWidth="1"/>
    <col min="11277" max="11277" width="13.75" style="989" customWidth="1"/>
    <col min="11278" max="11278" width="12.375" style="989" customWidth="1"/>
    <col min="11279" max="11279" width="13.25" style="989" customWidth="1"/>
    <col min="11280" max="11280" width="18.375" style="989" customWidth="1"/>
    <col min="11281" max="11281" width="15.625" style="989" customWidth="1"/>
    <col min="11282" max="11520" width="9" style="989"/>
    <col min="11521" max="11521" width="2.625" style="989" customWidth="1"/>
    <col min="11522" max="11522" width="13.25" style="989" bestFit="1" customWidth="1"/>
    <col min="11523" max="11524" width="14.625" style="989" bestFit="1" customWidth="1"/>
    <col min="11525" max="11525" width="39.125" style="989" bestFit="1" customWidth="1"/>
    <col min="11526" max="11526" width="7.125" style="989" customWidth="1"/>
    <col min="11527" max="11527" width="9.25" style="989" bestFit="1" customWidth="1"/>
    <col min="11528" max="11528" width="10" style="989" bestFit="1" customWidth="1"/>
    <col min="11529" max="11529" width="13.625" style="989" bestFit="1" customWidth="1"/>
    <col min="11530" max="11530" width="31.5" style="989" bestFit="1" customWidth="1"/>
    <col min="11531" max="11531" width="42.125" style="989" customWidth="1"/>
    <col min="11532" max="11532" width="13.5" style="989" bestFit="1" customWidth="1"/>
    <col min="11533" max="11533" width="13.75" style="989" customWidth="1"/>
    <col min="11534" max="11534" width="12.375" style="989" customWidth="1"/>
    <col min="11535" max="11535" width="13.25" style="989" customWidth="1"/>
    <col min="11536" max="11536" width="18.375" style="989" customWidth="1"/>
    <col min="11537" max="11537" width="15.625" style="989" customWidth="1"/>
    <col min="11538" max="11776" width="9" style="989"/>
    <col min="11777" max="11777" width="2.625" style="989" customWidth="1"/>
    <col min="11778" max="11778" width="13.25" style="989" bestFit="1" customWidth="1"/>
    <col min="11779" max="11780" width="14.625" style="989" bestFit="1" customWidth="1"/>
    <col min="11781" max="11781" width="39.125" style="989" bestFit="1" customWidth="1"/>
    <col min="11782" max="11782" width="7.125" style="989" customWidth="1"/>
    <col min="11783" max="11783" width="9.25" style="989" bestFit="1" customWidth="1"/>
    <col min="11784" max="11784" width="10" style="989" bestFit="1" customWidth="1"/>
    <col min="11785" max="11785" width="13.625" style="989" bestFit="1" customWidth="1"/>
    <col min="11786" max="11786" width="31.5" style="989" bestFit="1" customWidth="1"/>
    <col min="11787" max="11787" width="42.125" style="989" customWidth="1"/>
    <col min="11788" max="11788" width="13.5" style="989" bestFit="1" customWidth="1"/>
    <col min="11789" max="11789" width="13.75" style="989" customWidth="1"/>
    <col min="11790" max="11790" width="12.375" style="989" customWidth="1"/>
    <col min="11791" max="11791" width="13.25" style="989" customWidth="1"/>
    <col min="11792" max="11792" width="18.375" style="989" customWidth="1"/>
    <col min="11793" max="11793" width="15.625" style="989" customWidth="1"/>
    <col min="11794" max="12032" width="9" style="989"/>
    <col min="12033" max="12033" width="2.625" style="989" customWidth="1"/>
    <col min="12034" max="12034" width="13.25" style="989" bestFit="1" customWidth="1"/>
    <col min="12035" max="12036" width="14.625" style="989" bestFit="1" customWidth="1"/>
    <col min="12037" max="12037" width="39.125" style="989" bestFit="1" customWidth="1"/>
    <col min="12038" max="12038" width="7.125" style="989" customWidth="1"/>
    <col min="12039" max="12039" width="9.25" style="989" bestFit="1" customWidth="1"/>
    <col min="12040" max="12040" width="10" style="989" bestFit="1" customWidth="1"/>
    <col min="12041" max="12041" width="13.625" style="989" bestFit="1" customWidth="1"/>
    <col min="12042" max="12042" width="31.5" style="989" bestFit="1" customWidth="1"/>
    <col min="12043" max="12043" width="42.125" style="989" customWidth="1"/>
    <col min="12044" max="12044" width="13.5" style="989" bestFit="1" customWidth="1"/>
    <col min="12045" max="12045" width="13.75" style="989" customWidth="1"/>
    <col min="12046" max="12046" width="12.375" style="989" customWidth="1"/>
    <col min="12047" max="12047" width="13.25" style="989" customWidth="1"/>
    <col min="12048" max="12048" width="18.375" style="989" customWidth="1"/>
    <col min="12049" max="12049" width="15.625" style="989" customWidth="1"/>
    <col min="12050" max="12288" width="9" style="989"/>
    <col min="12289" max="12289" width="2.625" style="989" customWidth="1"/>
    <col min="12290" max="12290" width="13.25" style="989" bestFit="1" customWidth="1"/>
    <col min="12291" max="12292" width="14.625" style="989" bestFit="1" customWidth="1"/>
    <col min="12293" max="12293" width="39.125" style="989" bestFit="1" customWidth="1"/>
    <col min="12294" max="12294" width="7.125" style="989" customWidth="1"/>
    <col min="12295" max="12295" width="9.25" style="989" bestFit="1" customWidth="1"/>
    <col min="12296" max="12296" width="10" style="989" bestFit="1" customWidth="1"/>
    <col min="12297" max="12297" width="13.625" style="989" bestFit="1" customWidth="1"/>
    <col min="12298" max="12298" width="31.5" style="989" bestFit="1" customWidth="1"/>
    <col min="12299" max="12299" width="42.125" style="989" customWidth="1"/>
    <col min="12300" max="12300" width="13.5" style="989" bestFit="1" customWidth="1"/>
    <col min="12301" max="12301" width="13.75" style="989" customWidth="1"/>
    <col min="12302" max="12302" width="12.375" style="989" customWidth="1"/>
    <col min="12303" max="12303" width="13.25" style="989" customWidth="1"/>
    <col min="12304" max="12304" width="18.375" style="989" customWidth="1"/>
    <col min="12305" max="12305" width="15.625" style="989" customWidth="1"/>
    <col min="12306" max="12544" width="9" style="989"/>
    <col min="12545" max="12545" width="2.625" style="989" customWidth="1"/>
    <col min="12546" max="12546" width="13.25" style="989" bestFit="1" customWidth="1"/>
    <col min="12547" max="12548" width="14.625" style="989" bestFit="1" customWidth="1"/>
    <col min="12549" max="12549" width="39.125" style="989" bestFit="1" customWidth="1"/>
    <col min="12550" max="12550" width="7.125" style="989" customWidth="1"/>
    <col min="12551" max="12551" width="9.25" style="989" bestFit="1" customWidth="1"/>
    <col min="12552" max="12552" width="10" style="989" bestFit="1" customWidth="1"/>
    <col min="12553" max="12553" width="13.625" style="989" bestFit="1" customWidth="1"/>
    <col min="12554" max="12554" width="31.5" style="989" bestFit="1" customWidth="1"/>
    <col min="12555" max="12555" width="42.125" style="989" customWidth="1"/>
    <col min="12556" max="12556" width="13.5" style="989" bestFit="1" customWidth="1"/>
    <col min="12557" max="12557" width="13.75" style="989" customWidth="1"/>
    <col min="12558" max="12558" width="12.375" style="989" customWidth="1"/>
    <col min="12559" max="12559" width="13.25" style="989" customWidth="1"/>
    <col min="12560" max="12560" width="18.375" style="989" customWidth="1"/>
    <col min="12561" max="12561" width="15.625" style="989" customWidth="1"/>
    <col min="12562" max="12800" width="9" style="989"/>
    <col min="12801" max="12801" width="2.625" style="989" customWidth="1"/>
    <col min="12802" max="12802" width="13.25" style="989" bestFit="1" customWidth="1"/>
    <col min="12803" max="12804" width="14.625" style="989" bestFit="1" customWidth="1"/>
    <col min="12805" max="12805" width="39.125" style="989" bestFit="1" customWidth="1"/>
    <col min="12806" max="12806" width="7.125" style="989" customWidth="1"/>
    <col min="12807" max="12807" width="9.25" style="989" bestFit="1" customWidth="1"/>
    <col min="12808" max="12808" width="10" style="989" bestFit="1" customWidth="1"/>
    <col min="12809" max="12809" width="13.625" style="989" bestFit="1" customWidth="1"/>
    <col min="12810" max="12810" width="31.5" style="989" bestFit="1" customWidth="1"/>
    <col min="12811" max="12811" width="42.125" style="989" customWidth="1"/>
    <col min="12812" max="12812" width="13.5" style="989" bestFit="1" customWidth="1"/>
    <col min="12813" max="12813" width="13.75" style="989" customWidth="1"/>
    <col min="12814" max="12814" width="12.375" style="989" customWidth="1"/>
    <col min="12815" max="12815" width="13.25" style="989" customWidth="1"/>
    <col min="12816" max="12816" width="18.375" style="989" customWidth="1"/>
    <col min="12817" max="12817" width="15.625" style="989" customWidth="1"/>
    <col min="12818" max="13056" width="9" style="989"/>
    <col min="13057" max="13057" width="2.625" style="989" customWidth="1"/>
    <col min="13058" max="13058" width="13.25" style="989" bestFit="1" customWidth="1"/>
    <col min="13059" max="13060" width="14.625" style="989" bestFit="1" customWidth="1"/>
    <col min="13061" max="13061" width="39.125" style="989" bestFit="1" customWidth="1"/>
    <col min="13062" max="13062" width="7.125" style="989" customWidth="1"/>
    <col min="13063" max="13063" width="9.25" style="989" bestFit="1" customWidth="1"/>
    <col min="13064" max="13064" width="10" style="989" bestFit="1" customWidth="1"/>
    <col min="13065" max="13065" width="13.625" style="989" bestFit="1" customWidth="1"/>
    <col min="13066" max="13066" width="31.5" style="989" bestFit="1" customWidth="1"/>
    <col min="13067" max="13067" width="42.125" style="989" customWidth="1"/>
    <col min="13068" max="13068" width="13.5" style="989" bestFit="1" customWidth="1"/>
    <col min="13069" max="13069" width="13.75" style="989" customWidth="1"/>
    <col min="13070" max="13070" width="12.375" style="989" customWidth="1"/>
    <col min="13071" max="13071" width="13.25" style="989" customWidth="1"/>
    <col min="13072" max="13072" width="18.375" style="989" customWidth="1"/>
    <col min="13073" max="13073" width="15.625" style="989" customWidth="1"/>
    <col min="13074" max="13312" width="9" style="989"/>
    <col min="13313" max="13313" width="2.625" style="989" customWidth="1"/>
    <col min="13314" max="13314" width="13.25" style="989" bestFit="1" customWidth="1"/>
    <col min="13315" max="13316" width="14.625" style="989" bestFit="1" customWidth="1"/>
    <col min="13317" max="13317" width="39.125" style="989" bestFit="1" customWidth="1"/>
    <col min="13318" max="13318" width="7.125" style="989" customWidth="1"/>
    <col min="13319" max="13319" width="9.25" style="989" bestFit="1" customWidth="1"/>
    <col min="13320" max="13320" width="10" style="989" bestFit="1" customWidth="1"/>
    <col min="13321" max="13321" width="13.625" style="989" bestFit="1" customWidth="1"/>
    <col min="13322" max="13322" width="31.5" style="989" bestFit="1" customWidth="1"/>
    <col min="13323" max="13323" width="42.125" style="989" customWidth="1"/>
    <col min="13324" max="13324" width="13.5" style="989" bestFit="1" customWidth="1"/>
    <col min="13325" max="13325" width="13.75" style="989" customWidth="1"/>
    <col min="13326" max="13326" width="12.375" style="989" customWidth="1"/>
    <col min="13327" max="13327" width="13.25" style="989" customWidth="1"/>
    <col min="13328" max="13328" width="18.375" style="989" customWidth="1"/>
    <col min="13329" max="13329" width="15.625" style="989" customWidth="1"/>
    <col min="13330" max="13568" width="9" style="989"/>
    <col min="13569" max="13569" width="2.625" style="989" customWidth="1"/>
    <col min="13570" max="13570" width="13.25" style="989" bestFit="1" customWidth="1"/>
    <col min="13571" max="13572" width="14.625" style="989" bestFit="1" customWidth="1"/>
    <col min="13573" max="13573" width="39.125" style="989" bestFit="1" customWidth="1"/>
    <col min="13574" max="13574" width="7.125" style="989" customWidth="1"/>
    <col min="13575" max="13575" width="9.25" style="989" bestFit="1" customWidth="1"/>
    <col min="13576" max="13576" width="10" style="989" bestFit="1" customWidth="1"/>
    <col min="13577" max="13577" width="13.625" style="989" bestFit="1" customWidth="1"/>
    <col min="13578" max="13578" width="31.5" style="989" bestFit="1" customWidth="1"/>
    <col min="13579" max="13579" width="42.125" style="989" customWidth="1"/>
    <col min="13580" max="13580" width="13.5" style="989" bestFit="1" customWidth="1"/>
    <col min="13581" max="13581" width="13.75" style="989" customWidth="1"/>
    <col min="13582" max="13582" width="12.375" style="989" customWidth="1"/>
    <col min="13583" max="13583" width="13.25" style="989" customWidth="1"/>
    <col min="13584" max="13584" width="18.375" style="989" customWidth="1"/>
    <col min="13585" max="13585" width="15.625" style="989" customWidth="1"/>
    <col min="13586" max="13824" width="9" style="989"/>
    <col min="13825" max="13825" width="2.625" style="989" customWidth="1"/>
    <col min="13826" max="13826" width="13.25" style="989" bestFit="1" customWidth="1"/>
    <col min="13827" max="13828" width="14.625" style="989" bestFit="1" customWidth="1"/>
    <col min="13829" max="13829" width="39.125" style="989" bestFit="1" customWidth="1"/>
    <col min="13830" max="13830" width="7.125" style="989" customWidth="1"/>
    <col min="13831" max="13831" width="9.25" style="989" bestFit="1" customWidth="1"/>
    <col min="13832" max="13832" width="10" style="989" bestFit="1" customWidth="1"/>
    <col min="13833" max="13833" width="13.625" style="989" bestFit="1" customWidth="1"/>
    <col min="13834" max="13834" width="31.5" style="989" bestFit="1" customWidth="1"/>
    <col min="13835" max="13835" width="42.125" style="989" customWidth="1"/>
    <col min="13836" max="13836" width="13.5" style="989" bestFit="1" customWidth="1"/>
    <col min="13837" max="13837" width="13.75" style="989" customWidth="1"/>
    <col min="13838" max="13838" width="12.375" style="989" customWidth="1"/>
    <col min="13839" max="13839" width="13.25" style="989" customWidth="1"/>
    <col min="13840" max="13840" width="18.375" style="989" customWidth="1"/>
    <col min="13841" max="13841" width="15.625" style="989" customWidth="1"/>
    <col min="13842" max="14080" width="9" style="989"/>
    <col min="14081" max="14081" width="2.625" style="989" customWidth="1"/>
    <col min="14082" max="14082" width="13.25" style="989" bestFit="1" customWidth="1"/>
    <col min="14083" max="14084" width="14.625" style="989" bestFit="1" customWidth="1"/>
    <col min="14085" max="14085" width="39.125" style="989" bestFit="1" customWidth="1"/>
    <col min="14086" max="14086" width="7.125" style="989" customWidth="1"/>
    <col min="14087" max="14087" width="9.25" style="989" bestFit="1" customWidth="1"/>
    <col min="14088" max="14088" width="10" style="989" bestFit="1" customWidth="1"/>
    <col min="14089" max="14089" width="13.625" style="989" bestFit="1" customWidth="1"/>
    <col min="14090" max="14090" width="31.5" style="989" bestFit="1" customWidth="1"/>
    <col min="14091" max="14091" width="42.125" style="989" customWidth="1"/>
    <col min="14092" max="14092" width="13.5" style="989" bestFit="1" customWidth="1"/>
    <col min="14093" max="14093" width="13.75" style="989" customWidth="1"/>
    <col min="14094" max="14094" width="12.375" style="989" customWidth="1"/>
    <col min="14095" max="14095" width="13.25" style="989" customWidth="1"/>
    <col min="14096" max="14096" width="18.375" style="989" customWidth="1"/>
    <col min="14097" max="14097" width="15.625" style="989" customWidth="1"/>
    <col min="14098" max="14336" width="9" style="989"/>
    <col min="14337" max="14337" width="2.625" style="989" customWidth="1"/>
    <col min="14338" max="14338" width="13.25" style="989" bestFit="1" customWidth="1"/>
    <col min="14339" max="14340" width="14.625" style="989" bestFit="1" customWidth="1"/>
    <col min="14341" max="14341" width="39.125" style="989" bestFit="1" customWidth="1"/>
    <col min="14342" max="14342" width="7.125" style="989" customWidth="1"/>
    <col min="14343" max="14343" width="9.25" style="989" bestFit="1" customWidth="1"/>
    <col min="14344" max="14344" width="10" style="989" bestFit="1" customWidth="1"/>
    <col min="14345" max="14345" width="13.625" style="989" bestFit="1" customWidth="1"/>
    <col min="14346" max="14346" width="31.5" style="989" bestFit="1" customWidth="1"/>
    <col min="14347" max="14347" width="42.125" style="989" customWidth="1"/>
    <col min="14348" max="14348" width="13.5" style="989" bestFit="1" customWidth="1"/>
    <col min="14349" max="14349" width="13.75" style="989" customWidth="1"/>
    <col min="14350" max="14350" width="12.375" style="989" customWidth="1"/>
    <col min="14351" max="14351" width="13.25" style="989" customWidth="1"/>
    <col min="14352" max="14352" width="18.375" style="989" customWidth="1"/>
    <col min="14353" max="14353" width="15.625" style="989" customWidth="1"/>
    <col min="14354" max="14592" width="9" style="989"/>
    <col min="14593" max="14593" width="2.625" style="989" customWidth="1"/>
    <col min="14594" max="14594" width="13.25" style="989" bestFit="1" customWidth="1"/>
    <col min="14595" max="14596" width="14.625" style="989" bestFit="1" customWidth="1"/>
    <col min="14597" max="14597" width="39.125" style="989" bestFit="1" customWidth="1"/>
    <col min="14598" max="14598" width="7.125" style="989" customWidth="1"/>
    <col min="14599" max="14599" width="9.25" style="989" bestFit="1" customWidth="1"/>
    <col min="14600" max="14600" width="10" style="989" bestFit="1" customWidth="1"/>
    <col min="14601" max="14601" width="13.625" style="989" bestFit="1" customWidth="1"/>
    <col min="14602" max="14602" width="31.5" style="989" bestFit="1" customWidth="1"/>
    <col min="14603" max="14603" width="42.125" style="989" customWidth="1"/>
    <col min="14604" max="14604" width="13.5" style="989" bestFit="1" customWidth="1"/>
    <col min="14605" max="14605" width="13.75" style="989" customWidth="1"/>
    <col min="14606" max="14606" width="12.375" style="989" customWidth="1"/>
    <col min="14607" max="14607" width="13.25" style="989" customWidth="1"/>
    <col min="14608" max="14608" width="18.375" style="989" customWidth="1"/>
    <col min="14609" max="14609" width="15.625" style="989" customWidth="1"/>
    <col min="14610" max="14848" width="9" style="989"/>
    <col min="14849" max="14849" width="2.625" style="989" customWidth="1"/>
    <col min="14850" max="14850" width="13.25" style="989" bestFit="1" customWidth="1"/>
    <col min="14851" max="14852" width="14.625" style="989" bestFit="1" customWidth="1"/>
    <col min="14853" max="14853" width="39.125" style="989" bestFit="1" customWidth="1"/>
    <col min="14854" max="14854" width="7.125" style="989" customWidth="1"/>
    <col min="14855" max="14855" width="9.25" style="989" bestFit="1" customWidth="1"/>
    <col min="14856" max="14856" width="10" style="989" bestFit="1" customWidth="1"/>
    <col min="14857" max="14857" width="13.625" style="989" bestFit="1" customWidth="1"/>
    <col min="14858" max="14858" width="31.5" style="989" bestFit="1" customWidth="1"/>
    <col min="14859" max="14859" width="42.125" style="989" customWidth="1"/>
    <col min="14860" max="14860" width="13.5" style="989" bestFit="1" customWidth="1"/>
    <col min="14861" max="14861" width="13.75" style="989" customWidth="1"/>
    <col min="14862" max="14862" width="12.375" style="989" customWidth="1"/>
    <col min="14863" max="14863" width="13.25" style="989" customWidth="1"/>
    <col min="14864" max="14864" width="18.375" style="989" customWidth="1"/>
    <col min="14865" max="14865" width="15.625" style="989" customWidth="1"/>
    <col min="14866" max="15104" width="9" style="989"/>
    <col min="15105" max="15105" width="2.625" style="989" customWidth="1"/>
    <col min="15106" max="15106" width="13.25" style="989" bestFit="1" customWidth="1"/>
    <col min="15107" max="15108" width="14.625" style="989" bestFit="1" customWidth="1"/>
    <col min="15109" max="15109" width="39.125" style="989" bestFit="1" customWidth="1"/>
    <col min="15110" max="15110" width="7.125" style="989" customWidth="1"/>
    <col min="15111" max="15111" width="9.25" style="989" bestFit="1" customWidth="1"/>
    <col min="15112" max="15112" width="10" style="989" bestFit="1" customWidth="1"/>
    <col min="15113" max="15113" width="13.625" style="989" bestFit="1" customWidth="1"/>
    <col min="15114" max="15114" width="31.5" style="989" bestFit="1" customWidth="1"/>
    <col min="15115" max="15115" width="42.125" style="989" customWidth="1"/>
    <col min="15116" max="15116" width="13.5" style="989" bestFit="1" customWidth="1"/>
    <col min="15117" max="15117" width="13.75" style="989" customWidth="1"/>
    <col min="15118" max="15118" width="12.375" style="989" customWidth="1"/>
    <col min="15119" max="15119" width="13.25" style="989" customWidth="1"/>
    <col min="15120" max="15120" width="18.375" style="989" customWidth="1"/>
    <col min="15121" max="15121" width="15.625" style="989" customWidth="1"/>
    <col min="15122" max="15360" width="9" style="989"/>
    <col min="15361" max="15361" width="2.625" style="989" customWidth="1"/>
    <col min="15362" max="15362" width="13.25" style="989" bestFit="1" customWidth="1"/>
    <col min="15363" max="15364" width="14.625" style="989" bestFit="1" customWidth="1"/>
    <col min="15365" max="15365" width="39.125" style="989" bestFit="1" customWidth="1"/>
    <col min="15366" max="15366" width="7.125" style="989" customWidth="1"/>
    <col min="15367" max="15367" width="9.25" style="989" bestFit="1" customWidth="1"/>
    <col min="15368" max="15368" width="10" style="989" bestFit="1" customWidth="1"/>
    <col min="15369" max="15369" width="13.625" style="989" bestFit="1" customWidth="1"/>
    <col min="15370" max="15370" width="31.5" style="989" bestFit="1" customWidth="1"/>
    <col min="15371" max="15371" width="42.125" style="989" customWidth="1"/>
    <col min="15372" max="15372" width="13.5" style="989" bestFit="1" customWidth="1"/>
    <col min="15373" max="15373" width="13.75" style="989" customWidth="1"/>
    <col min="15374" max="15374" width="12.375" style="989" customWidth="1"/>
    <col min="15375" max="15375" width="13.25" style="989" customWidth="1"/>
    <col min="15376" max="15376" width="18.375" style="989" customWidth="1"/>
    <col min="15377" max="15377" width="15.625" style="989" customWidth="1"/>
    <col min="15378" max="15616" width="9" style="989"/>
    <col min="15617" max="15617" width="2.625" style="989" customWidth="1"/>
    <col min="15618" max="15618" width="13.25" style="989" bestFit="1" customWidth="1"/>
    <col min="15619" max="15620" width="14.625" style="989" bestFit="1" customWidth="1"/>
    <col min="15621" max="15621" width="39.125" style="989" bestFit="1" customWidth="1"/>
    <col min="15622" max="15622" width="7.125" style="989" customWidth="1"/>
    <col min="15623" max="15623" width="9.25" style="989" bestFit="1" customWidth="1"/>
    <col min="15624" max="15624" width="10" style="989" bestFit="1" customWidth="1"/>
    <col min="15625" max="15625" width="13.625" style="989" bestFit="1" customWidth="1"/>
    <col min="15626" max="15626" width="31.5" style="989" bestFit="1" customWidth="1"/>
    <col min="15627" max="15627" width="42.125" style="989" customWidth="1"/>
    <col min="15628" max="15628" width="13.5" style="989" bestFit="1" customWidth="1"/>
    <col min="15629" max="15629" width="13.75" style="989" customWidth="1"/>
    <col min="15630" max="15630" width="12.375" style="989" customWidth="1"/>
    <col min="15631" max="15631" width="13.25" style="989" customWidth="1"/>
    <col min="15632" max="15632" width="18.375" style="989" customWidth="1"/>
    <col min="15633" max="15633" width="15.625" style="989" customWidth="1"/>
    <col min="15634" max="15872" width="9" style="989"/>
    <col min="15873" max="15873" width="2.625" style="989" customWidth="1"/>
    <col min="15874" max="15874" width="13.25" style="989" bestFit="1" customWidth="1"/>
    <col min="15875" max="15876" width="14.625" style="989" bestFit="1" customWidth="1"/>
    <col min="15877" max="15877" width="39.125" style="989" bestFit="1" customWidth="1"/>
    <col min="15878" max="15878" width="7.125" style="989" customWidth="1"/>
    <col min="15879" max="15879" width="9.25" style="989" bestFit="1" customWidth="1"/>
    <col min="15880" max="15880" width="10" style="989" bestFit="1" customWidth="1"/>
    <col min="15881" max="15881" width="13.625" style="989" bestFit="1" customWidth="1"/>
    <col min="15882" max="15882" width="31.5" style="989" bestFit="1" customWidth="1"/>
    <col min="15883" max="15883" width="42.125" style="989" customWidth="1"/>
    <col min="15884" max="15884" width="13.5" style="989" bestFit="1" customWidth="1"/>
    <col min="15885" max="15885" width="13.75" style="989" customWidth="1"/>
    <col min="15886" max="15886" width="12.375" style="989" customWidth="1"/>
    <col min="15887" max="15887" width="13.25" style="989" customWidth="1"/>
    <col min="15888" max="15888" width="18.375" style="989" customWidth="1"/>
    <col min="15889" max="15889" width="15.625" style="989" customWidth="1"/>
    <col min="15890" max="16128" width="9" style="989"/>
    <col min="16129" max="16129" width="2.625" style="989" customWidth="1"/>
    <col min="16130" max="16130" width="13.25" style="989" bestFit="1" customWidth="1"/>
    <col min="16131" max="16132" width="14.625" style="989" bestFit="1" customWidth="1"/>
    <col min="16133" max="16133" width="39.125" style="989" bestFit="1" customWidth="1"/>
    <col min="16134" max="16134" width="7.125" style="989" customWidth="1"/>
    <col min="16135" max="16135" width="9.25" style="989" bestFit="1" customWidth="1"/>
    <col min="16136" max="16136" width="10" style="989" bestFit="1" customWidth="1"/>
    <col min="16137" max="16137" width="13.625" style="989" bestFit="1" customWidth="1"/>
    <col min="16138" max="16138" width="31.5" style="989" bestFit="1" customWidth="1"/>
    <col min="16139" max="16139" width="42.125" style="989" customWidth="1"/>
    <col min="16140" max="16140" width="13.5" style="989" bestFit="1" customWidth="1"/>
    <col min="16141" max="16141" width="13.75" style="989" customWidth="1"/>
    <col min="16142" max="16142" width="12.375" style="989" customWidth="1"/>
    <col min="16143" max="16143" width="13.25" style="989" customWidth="1"/>
    <col min="16144" max="16144" width="18.375" style="989" customWidth="1"/>
    <col min="16145" max="16145" width="15.625" style="989" customWidth="1"/>
    <col min="16146" max="16384" width="9" style="989"/>
  </cols>
  <sheetData>
    <row r="2" spans="1:17" ht="20.100000000000001" customHeight="1">
      <c r="B2" s="995" t="s">
        <v>0</v>
      </c>
      <c r="C2" s="995"/>
      <c r="D2" s="995"/>
      <c r="E2" s="1318" t="s">
        <v>3421</v>
      </c>
      <c r="G2" s="4" t="s">
        <v>2</v>
      </c>
      <c r="H2" s="5"/>
      <c r="I2" s="6"/>
      <c r="J2" s="990">
        <f>SUM(H:H)</f>
        <v>2397800</v>
      </c>
    </row>
    <row r="3" spans="1:17" ht="20.100000000000001" customHeight="1">
      <c r="B3" s="995" t="s">
        <v>3</v>
      </c>
      <c r="C3" s="995"/>
      <c r="D3" s="995"/>
      <c r="E3" s="1318" t="s">
        <v>442</v>
      </c>
    </row>
    <row r="4" spans="1:17" ht="20.100000000000001" customHeight="1">
      <c r="B4" s="995" t="s">
        <v>5</v>
      </c>
      <c r="C4" s="995"/>
      <c r="D4" s="995"/>
      <c r="E4" s="1318">
        <v>194571</v>
      </c>
      <c r="G4" s="991"/>
      <c r="H4" s="991"/>
      <c r="I4" s="991"/>
      <c r="J4" s="989"/>
      <c r="K4" s="992"/>
      <c r="L4" s="1323"/>
      <c r="M4" s="1321"/>
      <c r="O4" s="989"/>
      <c r="P4" s="991"/>
      <c r="Q4" s="989"/>
    </row>
    <row r="5" spans="1:17" ht="20.100000000000001" customHeight="1">
      <c r="B5" s="995" t="s">
        <v>6</v>
      </c>
      <c r="C5" s="995"/>
      <c r="D5" s="995"/>
      <c r="E5" s="1324">
        <v>44680</v>
      </c>
      <c r="G5" s="991"/>
      <c r="H5" s="991"/>
      <c r="I5" s="991"/>
      <c r="J5" s="989"/>
      <c r="K5" s="992"/>
      <c r="L5" s="1323"/>
      <c r="M5" s="1321"/>
      <c r="O5" s="989"/>
      <c r="P5" s="991"/>
      <c r="Q5" s="989"/>
    </row>
    <row r="6" spans="1:17" ht="20.100000000000001" customHeight="1">
      <c r="B6" s="995" t="s">
        <v>8</v>
      </c>
      <c r="C6" s="995"/>
      <c r="D6" s="995"/>
      <c r="E6" s="1324">
        <v>44742</v>
      </c>
    </row>
    <row r="8" spans="1:17" s="991" customFormat="1" ht="19.5" customHeight="1">
      <c r="B8" s="1325" t="s">
        <v>9</v>
      </c>
      <c r="C8" s="1325" t="s">
        <v>10</v>
      </c>
      <c r="D8" s="1325" t="s">
        <v>11</v>
      </c>
      <c r="E8" s="1326" t="s">
        <v>12</v>
      </c>
      <c r="F8" s="1327" t="s">
        <v>13</v>
      </c>
      <c r="G8" s="1328" t="s">
        <v>14</v>
      </c>
      <c r="H8" s="1329" t="s">
        <v>15</v>
      </c>
      <c r="I8" s="1330" t="s">
        <v>16</v>
      </c>
      <c r="J8" s="1326" t="s">
        <v>17</v>
      </c>
      <c r="K8" s="1326" t="s">
        <v>18</v>
      </c>
      <c r="L8" s="1326" t="s">
        <v>19</v>
      </c>
      <c r="M8" s="1325" t="s">
        <v>20</v>
      </c>
      <c r="N8" s="1325" t="s">
        <v>21</v>
      </c>
      <c r="O8" s="1326" t="s">
        <v>22</v>
      </c>
      <c r="P8" s="1331" t="s">
        <v>23</v>
      </c>
      <c r="Q8" s="1332" t="s">
        <v>24</v>
      </c>
    </row>
    <row r="9" spans="1:17" ht="18" customHeight="1">
      <c r="A9" s="1333"/>
      <c r="B9" s="163">
        <v>1</v>
      </c>
      <c r="C9" s="1325" t="s">
        <v>1565</v>
      </c>
      <c r="D9" s="1325" t="s">
        <v>1565</v>
      </c>
      <c r="E9" s="1334" t="s">
        <v>3422</v>
      </c>
      <c r="F9" s="1335">
        <v>1</v>
      </c>
      <c r="G9" s="1336">
        <v>490000</v>
      </c>
      <c r="H9" s="1337">
        <f>F9*G9</f>
        <v>490000</v>
      </c>
      <c r="I9" s="1338"/>
      <c r="J9" s="54" t="s">
        <v>2868</v>
      </c>
      <c r="K9" s="54" t="s">
        <v>3423</v>
      </c>
      <c r="L9" s="1333"/>
      <c r="M9" s="56">
        <v>44610</v>
      </c>
      <c r="N9" s="1333"/>
      <c r="O9" s="56">
        <v>44676</v>
      </c>
      <c r="P9" s="998"/>
      <c r="Q9" s="1015">
        <v>44676</v>
      </c>
    </row>
    <row r="10" spans="1:17" ht="18" customHeight="1">
      <c r="A10" s="1333"/>
      <c r="B10" s="163"/>
      <c r="C10" s="1325" t="s">
        <v>1565</v>
      </c>
      <c r="D10" s="1325" t="s">
        <v>1565</v>
      </c>
      <c r="E10" s="1334" t="s">
        <v>3424</v>
      </c>
      <c r="F10" s="1335">
        <v>1</v>
      </c>
      <c r="G10" s="1337">
        <v>5000</v>
      </c>
      <c r="H10" s="1337">
        <f t="shared" ref="H10:H19" si="0">F10*G10</f>
        <v>5000</v>
      </c>
      <c r="I10" s="1338"/>
      <c r="J10" s="54"/>
      <c r="K10" s="54"/>
      <c r="L10" s="1333"/>
      <c r="M10" s="56">
        <v>44655</v>
      </c>
      <c r="N10" s="1333"/>
      <c r="O10" s="56">
        <v>44676</v>
      </c>
      <c r="P10" s="998"/>
      <c r="Q10" s="1015">
        <v>44676</v>
      </c>
    </row>
    <row r="11" spans="1:17" ht="18" customHeight="1">
      <c r="A11" s="1333"/>
      <c r="B11" s="163"/>
      <c r="C11" s="1325" t="s">
        <v>1565</v>
      </c>
      <c r="D11" s="1325" t="s">
        <v>1565</v>
      </c>
      <c r="E11" s="1334" t="s">
        <v>3425</v>
      </c>
      <c r="F11" s="1335">
        <v>4</v>
      </c>
      <c r="G11" s="54">
        <v>10000</v>
      </c>
      <c r="H11" s="1337">
        <f t="shared" si="0"/>
        <v>40000</v>
      </c>
      <c r="I11" s="1338"/>
      <c r="J11" s="54"/>
      <c r="K11" s="54"/>
      <c r="L11" s="1333"/>
      <c r="M11" s="56">
        <v>44655</v>
      </c>
      <c r="N11" s="1333"/>
      <c r="O11" s="56">
        <v>44676</v>
      </c>
      <c r="P11" s="998"/>
      <c r="Q11" s="1015">
        <v>44676</v>
      </c>
    </row>
    <row r="12" spans="1:17" ht="18" customHeight="1">
      <c r="A12" s="1333"/>
      <c r="B12" s="163"/>
      <c r="C12" s="1325" t="s">
        <v>1565</v>
      </c>
      <c r="D12" s="1325" t="s">
        <v>1565</v>
      </c>
      <c r="E12" s="1334" t="s">
        <v>1552</v>
      </c>
      <c r="F12" s="1335">
        <v>1</v>
      </c>
      <c r="G12" s="54">
        <v>10000</v>
      </c>
      <c r="H12" s="1337">
        <f t="shared" si="0"/>
        <v>10000</v>
      </c>
      <c r="I12" s="1338"/>
      <c r="J12" s="54"/>
      <c r="K12" s="54"/>
      <c r="L12" s="1333"/>
      <c r="M12" s="56">
        <v>44655</v>
      </c>
      <c r="N12" s="1333"/>
      <c r="O12" s="56">
        <v>44676</v>
      </c>
      <c r="P12" s="998"/>
      <c r="Q12" s="1015">
        <v>44676</v>
      </c>
    </row>
    <row r="13" spans="1:17" ht="18" customHeight="1">
      <c r="A13" s="1333"/>
      <c r="B13" s="163"/>
      <c r="C13" s="1325" t="s">
        <v>1565</v>
      </c>
      <c r="D13" s="1325" t="s">
        <v>1565</v>
      </c>
      <c r="E13" s="1334" t="s">
        <v>3426</v>
      </c>
      <c r="F13" s="54">
        <v>2</v>
      </c>
      <c r="G13" s="54">
        <v>11900</v>
      </c>
      <c r="H13" s="1337">
        <f t="shared" si="0"/>
        <v>23800</v>
      </c>
      <c r="I13" s="1338"/>
      <c r="J13" s="54"/>
      <c r="K13" s="54"/>
      <c r="L13" s="1333"/>
      <c r="M13" s="56">
        <v>44655</v>
      </c>
      <c r="N13" s="1333"/>
      <c r="O13" s="56">
        <v>44676</v>
      </c>
      <c r="P13" s="998"/>
      <c r="Q13" s="1015">
        <v>44676</v>
      </c>
    </row>
    <row r="14" spans="1:17" ht="18" customHeight="1">
      <c r="A14" s="1333"/>
      <c r="B14" s="163"/>
      <c r="C14" s="1325" t="s">
        <v>1565</v>
      </c>
      <c r="D14" s="1325" t="s">
        <v>1565</v>
      </c>
      <c r="E14" s="1334" t="s">
        <v>3427</v>
      </c>
      <c r="F14" s="54">
        <v>1</v>
      </c>
      <c r="G14" s="54">
        <v>15000</v>
      </c>
      <c r="H14" s="1337">
        <f t="shared" si="0"/>
        <v>15000</v>
      </c>
      <c r="I14" s="1338"/>
      <c r="J14" s="54" t="s">
        <v>3428</v>
      </c>
      <c r="K14" s="54"/>
      <c r="L14" s="1333"/>
      <c r="M14" s="56">
        <v>44655</v>
      </c>
      <c r="N14" s="1333"/>
      <c r="O14" s="56">
        <v>44676</v>
      </c>
      <c r="P14" s="998"/>
      <c r="Q14" s="1015">
        <v>44676</v>
      </c>
    </row>
    <row r="15" spans="1:17" ht="18" customHeight="1">
      <c r="A15" s="1333"/>
      <c r="B15" s="163"/>
      <c r="C15" s="1325" t="s">
        <v>1565</v>
      </c>
      <c r="D15" s="1325" t="s">
        <v>1565</v>
      </c>
      <c r="E15" s="1334" t="s">
        <v>3429</v>
      </c>
      <c r="F15" s="1039">
        <v>1</v>
      </c>
      <c r="G15" s="54"/>
      <c r="H15" s="1337">
        <f>F15*G15</f>
        <v>0</v>
      </c>
      <c r="I15" s="1338"/>
      <c r="J15" s="54" t="s">
        <v>2881</v>
      </c>
      <c r="K15" s="54"/>
      <c r="L15" s="1333"/>
      <c r="M15" s="56"/>
      <c r="N15" s="1333"/>
      <c r="O15" s="56"/>
      <c r="P15" s="998"/>
      <c r="Q15" s="1015"/>
    </row>
    <row r="16" spans="1:17" ht="18" customHeight="1">
      <c r="A16" s="1333"/>
      <c r="B16" s="163"/>
      <c r="C16" s="1325"/>
      <c r="D16" s="1325"/>
      <c r="E16" s="1334"/>
      <c r="F16" s="1039"/>
      <c r="G16" s="54"/>
      <c r="H16" s="1337"/>
      <c r="I16" s="1338"/>
      <c r="J16" s="54"/>
      <c r="K16" s="54"/>
      <c r="L16" s="1333"/>
      <c r="M16" s="56"/>
      <c r="N16" s="1333"/>
      <c r="O16" s="56"/>
      <c r="P16" s="998"/>
      <c r="Q16" s="1015"/>
    </row>
    <row r="17" spans="1:17" ht="18" customHeight="1">
      <c r="A17" s="1333"/>
      <c r="B17" s="163">
        <v>2</v>
      </c>
      <c r="C17" s="1325" t="s">
        <v>1565</v>
      </c>
      <c r="D17" s="1325" t="s">
        <v>1565</v>
      </c>
      <c r="E17" s="54" t="s">
        <v>1115</v>
      </c>
      <c r="F17" s="1335">
        <v>1</v>
      </c>
      <c r="G17" s="1337">
        <v>38000</v>
      </c>
      <c r="H17" s="1337">
        <f t="shared" si="0"/>
        <v>38000</v>
      </c>
      <c r="I17" s="1338"/>
      <c r="J17" s="54" t="s">
        <v>3430</v>
      </c>
      <c r="K17" s="54" t="s">
        <v>1114</v>
      </c>
      <c r="L17" s="1333"/>
      <c r="M17" s="56"/>
      <c r="N17" s="1333"/>
      <c r="O17" s="1333"/>
      <c r="P17" s="998"/>
      <c r="Q17" s="1015"/>
    </row>
    <row r="18" spans="1:17" ht="18" customHeight="1">
      <c r="B18" s="276"/>
      <c r="C18" s="1325" t="s">
        <v>808</v>
      </c>
      <c r="D18" s="1325" t="s">
        <v>808</v>
      </c>
      <c r="E18" s="54" t="s">
        <v>3431</v>
      </c>
      <c r="F18" s="1335">
        <v>1</v>
      </c>
      <c r="G18" s="54">
        <v>18000</v>
      </c>
      <c r="H18" s="1337">
        <f t="shared" si="0"/>
        <v>18000</v>
      </c>
      <c r="I18" s="54"/>
      <c r="J18" s="54" t="s">
        <v>3432</v>
      </c>
      <c r="K18" s="54"/>
      <c r="L18" s="276"/>
      <c r="M18" s="56">
        <v>44610</v>
      </c>
      <c r="N18" s="275"/>
      <c r="O18" s="56">
        <v>44680</v>
      </c>
      <c r="P18" s="1016">
        <v>44623</v>
      </c>
      <c r="Q18" s="1015">
        <v>44623</v>
      </c>
    </row>
    <row r="19" spans="1:17" ht="18" customHeight="1">
      <c r="B19" s="276"/>
      <c r="C19" s="1325" t="s">
        <v>808</v>
      </c>
      <c r="D19" s="1325" t="s">
        <v>808</v>
      </c>
      <c r="E19" s="177" t="s">
        <v>3433</v>
      </c>
      <c r="F19" s="1335">
        <v>1</v>
      </c>
      <c r="G19" s="54">
        <v>8000</v>
      </c>
      <c r="H19" s="1337">
        <f t="shared" si="0"/>
        <v>8000</v>
      </c>
      <c r="I19" s="54"/>
      <c r="J19" s="54" t="s">
        <v>3434</v>
      </c>
      <c r="K19" s="54"/>
      <c r="L19" s="276"/>
      <c r="M19" s="56">
        <v>44610</v>
      </c>
      <c r="N19" s="275"/>
      <c r="O19" s="56">
        <v>44680</v>
      </c>
      <c r="P19" s="1016">
        <v>44623</v>
      </c>
      <c r="Q19" s="1015">
        <v>44623</v>
      </c>
    </row>
    <row r="20" spans="1:17" ht="18" customHeight="1">
      <c r="B20" s="276"/>
      <c r="C20" s="276"/>
      <c r="D20" s="276"/>
      <c r="E20" s="54"/>
      <c r="F20" s="54"/>
      <c r="G20" s="54"/>
      <c r="H20" s="54"/>
      <c r="I20" s="1338"/>
      <c r="J20" s="54"/>
      <c r="K20" s="163"/>
      <c r="L20" s="276"/>
      <c r="M20" s="998"/>
      <c r="N20" s="275"/>
      <c r="O20" s="1338"/>
      <c r="P20" s="998"/>
      <c r="Q20" s="1339"/>
    </row>
    <row r="21" spans="1:17" ht="18" customHeight="1">
      <c r="B21" s="276"/>
      <c r="C21" s="1340" t="s">
        <v>652</v>
      </c>
      <c r="D21" s="1340" t="s">
        <v>652</v>
      </c>
      <c r="E21" s="325" t="s">
        <v>3435</v>
      </c>
      <c r="F21" s="325">
        <v>1</v>
      </c>
      <c r="G21" s="1341">
        <v>1750000</v>
      </c>
      <c r="H21" s="1341">
        <f>F21*G21</f>
        <v>1750000</v>
      </c>
      <c r="I21" s="1342"/>
      <c r="J21" s="325" t="s">
        <v>1164</v>
      </c>
      <c r="K21" s="163"/>
      <c r="L21" s="276"/>
      <c r="M21" s="998"/>
      <c r="N21" s="275"/>
      <c r="O21" s="1338"/>
      <c r="P21" s="998"/>
      <c r="Q21" s="1339"/>
    </row>
    <row r="22" spans="1:17" ht="18" customHeight="1">
      <c r="B22" s="276"/>
      <c r="C22" s="276"/>
      <c r="D22" s="276"/>
      <c r="E22" s="54"/>
      <c r="F22" s="54"/>
      <c r="G22" s="54"/>
      <c r="H22" s="54"/>
      <c r="I22" s="1338"/>
      <c r="J22" s="54"/>
      <c r="K22" s="163"/>
      <c r="L22" s="276"/>
      <c r="M22" s="998"/>
      <c r="N22" s="275"/>
      <c r="O22" s="1338"/>
      <c r="P22" s="998"/>
      <c r="Q22" s="1339"/>
    </row>
    <row r="23" spans="1:17" ht="18" customHeight="1">
      <c r="B23" s="276"/>
      <c r="C23" s="276"/>
      <c r="D23" s="276"/>
      <c r="E23" s="54"/>
      <c r="F23" s="54"/>
      <c r="G23" s="54"/>
      <c r="H23" s="54"/>
      <c r="I23" s="1338"/>
      <c r="J23" s="54"/>
      <c r="K23" s="163"/>
      <c r="L23" s="276"/>
      <c r="M23" s="998"/>
      <c r="N23" s="275"/>
      <c r="O23" s="1338"/>
      <c r="P23" s="998"/>
      <c r="Q23" s="1339"/>
    </row>
    <row r="24" spans="1:17" ht="18" customHeight="1"/>
    <row r="25" spans="1:17" ht="18" customHeight="1"/>
    <row r="26" spans="1:17" ht="18" customHeight="1"/>
    <row r="27" spans="1:17" ht="18" customHeight="1"/>
    <row r="28" spans="1:17" ht="18" customHeight="1"/>
    <row r="29" spans="1:17" ht="18" customHeight="1"/>
    <row r="30" spans="1:17" ht="18" customHeight="1"/>
    <row r="31" spans="1:17" ht="18" customHeight="1"/>
  </sheetData>
  <autoFilter ref="B8:Q23" xr:uid="{F6EFD0EB-40A7-4B84-BF5F-E1226325830A}"/>
  <mergeCells count="6">
    <mergeCell ref="B2:D2"/>
    <mergeCell ref="G2:I2"/>
    <mergeCell ref="B3:D3"/>
    <mergeCell ref="B4:D4"/>
    <mergeCell ref="B5:D5"/>
    <mergeCell ref="B6:D6"/>
  </mergeCells>
  <phoneticPr fontId="3"/>
  <pageMargins left="0.25" right="0.25" top="0.75" bottom="0.75" header="0.3" footer="0.3"/>
  <pageSetup paperSize="8" scale="70" orientation="landscape"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CDCF9-A846-4B4E-A71E-1145C40EAA39}">
  <dimension ref="B3:C43"/>
  <sheetViews>
    <sheetView topLeftCell="A10" workbookViewId="0">
      <selection activeCell="G24" sqref="G24"/>
    </sheetView>
  </sheetViews>
  <sheetFormatPr defaultRowHeight="18.75"/>
  <cols>
    <col min="1" max="1" width="9" style="3"/>
    <col min="2" max="2" width="39.125" style="3" bestFit="1" customWidth="1"/>
    <col min="3" max="257" width="9" style="3"/>
    <col min="258" max="258" width="39.125" style="3" bestFit="1" customWidth="1"/>
    <col min="259" max="513" width="9" style="3"/>
    <col min="514" max="514" width="39.125" style="3" bestFit="1" customWidth="1"/>
    <col min="515" max="769" width="9" style="3"/>
    <col min="770" max="770" width="39.125" style="3" bestFit="1" customWidth="1"/>
    <col min="771" max="1025" width="9" style="3"/>
    <col min="1026" max="1026" width="39.125" style="3" bestFit="1" customWidth="1"/>
    <col min="1027" max="1281" width="9" style="3"/>
    <col min="1282" max="1282" width="39.125" style="3" bestFit="1" customWidth="1"/>
    <col min="1283" max="1537" width="9" style="3"/>
    <col min="1538" max="1538" width="39.125" style="3" bestFit="1" customWidth="1"/>
    <col min="1539" max="1793" width="9" style="3"/>
    <col min="1794" max="1794" width="39.125" style="3" bestFit="1" customWidth="1"/>
    <col min="1795" max="2049" width="9" style="3"/>
    <col min="2050" max="2050" width="39.125" style="3" bestFit="1" customWidth="1"/>
    <col min="2051" max="2305" width="9" style="3"/>
    <col min="2306" max="2306" width="39.125" style="3" bestFit="1" customWidth="1"/>
    <col min="2307" max="2561" width="9" style="3"/>
    <col min="2562" max="2562" width="39.125" style="3" bestFit="1" customWidth="1"/>
    <col min="2563" max="2817" width="9" style="3"/>
    <col min="2818" max="2818" width="39.125" style="3" bestFit="1" customWidth="1"/>
    <col min="2819" max="3073" width="9" style="3"/>
    <col min="3074" max="3074" width="39.125" style="3" bestFit="1" customWidth="1"/>
    <col min="3075" max="3329" width="9" style="3"/>
    <col min="3330" max="3330" width="39.125" style="3" bestFit="1" customWidth="1"/>
    <col min="3331" max="3585" width="9" style="3"/>
    <col min="3586" max="3586" width="39.125" style="3" bestFit="1" customWidth="1"/>
    <col min="3587" max="3841" width="9" style="3"/>
    <col min="3842" max="3842" width="39.125" style="3" bestFit="1" customWidth="1"/>
    <col min="3843" max="4097" width="9" style="3"/>
    <col min="4098" max="4098" width="39.125" style="3" bestFit="1" customWidth="1"/>
    <col min="4099" max="4353" width="9" style="3"/>
    <col min="4354" max="4354" width="39.125" style="3" bestFit="1" customWidth="1"/>
    <col min="4355" max="4609" width="9" style="3"/>
    <col min="4610" max="4610" width="39.125" style="3" bestFit="1" customWidth="1"/>
    <col min="4611" max="4865" width="9" style="3"/>
    <col min="4866" max="4866" width="39.125" style="3" bestFit="1" customWidth="1"/>
    <col min="4867" max="5121" width="9" style="3"/>
    <col min="5122" max="5122" width="39.125" style="3" bestFit="1" customWidth="1"/>
    <col min="5123" max="5377" width="9" style="3"/>
    <col min="5378" max="5378" width="39.125" style="3" bestFit="1" customWidth="1"/>
    <col min="5379" max="5633" width="9" style="3"/>
    <col min="5634" max="5634" width="39.125" style="3" bestFit="1" customWidth="1"/>
    <col min="5635" max="5889" width="9" style="3"/>
    <col min="5890" max="5890" width="39.125" style="3" bestFit="1" customWidth="1"/>
    <col min="5891" max="6145" width="9" style="3"/>
    <col min="6146" max="6146" width="39.125" style="3" bestFit="1" customWidth="1"/>
    <col min="6147" max="6401" width="9" style="3"/>
    <col min="6402" max="6402" width="39.125" style="3" bestFit="1" customWidth="1"/>
    <col min="6403" max="6657" width="9" style="3"/>
    <col min="6658" max="6658" width="39.125" style="3" bestFit="1" customWidth="1"/>
    <col min="6659" max="6913" width="9" style="3"/>
    <col min="6914" max="6914" width="39.125" style="3" bestFit="1" customWidth="1"/>
    <col min="6915" max="7169" width="9" style="3"/>
    <col min="7170" max="7170" width="39.125" style="3" bestFit="1" customWidth="1"/>
    <col min="7171" max="7425" width="9" style="3"/>
    <col min="7426" max="7426" width="39.125" style="3" bestFit="1" customWidth="1"/>
    <col min="7427" max="7681" width="9" style="3"/>
    <col min="7682" max="7682" width="39.125" style="3" bestFit="1" customWidth="1"/>
    <col min="7683" max="7937" width="9" style="3"/>
    <col min="7938" max="7938" width="39.125" style="3" bestFit="1" customWidth="1"/>
    <col min="7939" max="8193" width="9" style="3"/>
    <col min="8194" max="8194" width="39.125" style="3" bestFit="1" customWidth="1"/>
    <col min="8195" max="8449" width="9" style="3"/>
    <col min="8450" max="8450" width="39.125" style="3" bestFit="1" customWidth="1"/>
    <col min="8451" max="8705" width="9" style="3"/>
    <col min="8706" max="8706" width="39.125" style="3" bestFit="1" customWidth="1"/>
    <col min="8707" max="8961" width="9" style="3"/>
    <col min="8962" max="8962" width="39.125" style="3" bestFit="1" customWidth="1"/>
    <col min="8963" max="9217" width="9" style="3"/>
    <col min="9218" max="9218" width="39.125" style="3" bestFit="1" customWidth="1"/>
    <col min="9219" max="9473" width="9" style="3"/>
    <col min="9474" max="9474" width="39.125" style="3" bestFit="1" customWidth="1"/>
    <col min="9475" max="9729" width="9" style="3"/>
    <col min="9730" max="9730" width="39.125" style="3" bestFit="1" customWidth="1"/>
    <col min="9731" max="9985" width="9" style="3"/>
    <col min="9986" max="9986" width="39.125" style="3" bestFit="1" customWidth="1"/>
    <col min="9987" max="10241" width="9" style="3"/>
    <col min="10242" max="10242" width="39.125" style="3" bestFit="1" customWidth="1"/>
    <col min="10243" max="10497" width="9" style="3"/>
    <col min="10498" max="10498" width="39.125" style="3" bestFit="1" customWidth="1"/>
    <col min="10499" max="10753" width="9" style="3"/>
    <col min="10754" max="10754" width="39.125" style="3" bestFit="1" customWidth="1"/>
    <col min="10755" max="11009" width="9" style="3"/>
    <col min="11010" max="11010" width="39.125" style="3" bestFit="1" customWidth="1"/>
    <col min="11011" max="11265" width="9" style="3"/>
    <col min="11266" max="11266" width="39.125" style="3" bestFit="1" customWidth="1"/>
    <col min="11267" max="11521" width="9" style="3"/>
    <col min="11522" max="11522" width="39.125" style="3" bestFit="1" customWidth="1"/>
    <col min="11523" max="11777" width="9" style="3"/>
    <col min="11778" max="11778" width="39.125" style="3" bestFit="1" customWidth="1"/>
    <col min="11779" max="12033" width="9" style="3"/>
    <col min="12034" max="12034" width="39.125" style="3" bestFit="1" customWidth="1"/>
    <col min="12035" max="12289" width="9" style="3"/>
    <col min="12290" max="12290" width="39.125" style="3" bestFit="1" customWidth="1"/>
    <col min="12291" max="12545" width="9" style="3"/>
    <col min="12546" max="12546" width="39.125" style="3" bestFit="1" customWidth="1"/>
    <col min="12547" max="12801" width="9" style="3"/>
    <col min="12802" max="12802" width="39.125" style="3" bestFit="1" customWidth="1"/>
    <col min="12803" max="13057" width="9" style="3"/>
    <col min="13058" max="13058" width="39.125" style="3" bestFit="1" customWidth="1"/>
    <col min="13059" max="13313" width="9" style="3"/>
    <col min="13314" max="13314" width="39.125" style="3" bestFit="1" customWidth="1"/>
    <col min="13315" max="13569" width="9" style="3"/>
    <col min="13570" max="13570" width="39.125" style="3" bestFit="1" customWidth="1"/>
    <col min="13571" max="13825" width="9" style="3"/>
    <col min="13826" max="13826" width="39.125" style="3" bestFit="1" customWidth="1"/>
    <col min="13827" max="14081" width="9" style="3"/>
    <col min="14082" max="14082" width="39.125" style="3" bestFit="1" customWidth="1"/>
    <col min="14083" max="14337" width="9" style="3"/>
    <col min="14338" max="14338" width="39.125" style="3" bestFit="1" customWidth="1"/>
    <col min="14339" max="14593" width="9" style="3"/>
    <col min="14594" max="14594" width="39.125" style="3" bestFit="1" customWidth="1"/>
    <col min="14595" max="14849" width="9" style="3"/>
    <col min="14850" max="14850" width="39.125" style="3" bestFit="1" customWidth="1"/>
    <col min="14851" max="15105" width="9" style="3"/>
    <col min="15106" max="15106" width="39.125" style="3" bestFit="1" customWidth="1"/>
    <col min="15107" max="15361" width="9" style="3"/>
    <col min="15362" max="15362" width="39.125" style="3" bestFit="1" customWidth="1"/>
    <col min="15363" max="15617" width="9" style="3"/>
    <col min="15618" max="15618" width="39.125" style="3" bestFit="1" customWidth="1"/>
    <col min="15619" max="15873" width="9" style="3"/>
    <col min="15874" max="15874" width="39.125" style="3" bestFit="1" customWidth="1"/>
    <col min="15875" max="16129" width="9" style="3"/>
    <col min="16130" max="16130" width="39.125" style="3" bestFit="1" customWidth="1"/>
    <col min="16131" max="16384" width="9" style="3"/>
  </cols>
  <sheetData>
    <row r="3" spans="2:3">
      <c r="B3" s="3" t="s">
        <v>3436</v>
      </c>
      <c r="C3" s="3">
        <v>8</v>
      </c>
    </row>
    <row r="4" spans="2:3">
      <c r="B4" s="3" t="s">
        <v>3437</v>
      </c>
      <c r="C4" s="3">
        <v>4</v>
      </c>
    </row>
    <row r="5" spans="2:3">
      <c r="B5" s="3" t="s">
        <v>3438</v>
      </c>
      <c r="C5" s="3">
        <v>8</v>
      </c>
    </row>
    <row r="6" spans="2:3">
      <c r="B6" s="3" t="s">
        <v>3439</v>
      </c>
      <c r="C6" s="3">
        <v>4</v>
      </c>
    </row>
    <row r="7" spans="2:3">
      <c r="B7" s="3" t="s">
        <v>3440</v>
      </c>
      <c r="C7" s="3">
        <v>4</v>
      </c>
    </row>
    <row r="8" spans="2:3">
      <c r="B8" s="3" t="s">
        <v>3441</v>
      </c>
      <c r="C8" s="3">
        <v>40</v>
      </c>
    </row>
    <row r="9" spans="2:3">
      <c r="B9" s="3" t="s">
        <v>3442</v>
      </c>
      <c r="C9" s="3">
        <v>32</v>
      </c>
    </row>
    <row r="10" spans="2:3">
      <c r="B10" s="3" t="s">
        <v>3443</v>
      </c>
      <c r="C10" s="3">
        <v>16</v>
      </c>
    </row>
    <row r="11" spans="2:3">
      <c r="B11" s="3" t="s">
        <v>3444</v>
      </c>
      <c r="C11" s="3">
        <v>32</v>
      </c>
    </row>
    <row r="12" spans="2:3">
      <c r="B12" s="3" t="s">
        <v>3445</v>
      </c>
      <c r="C12" s="3">
        <v>32</v>
      </c>
    </row>
    <row r="13" spans="2:3">
      <c r="B13" s="3" t="s">
        <v>3446</v>
      </c>
      <c r="C13" s="3">
        <v>4</v>
      </c>
    </row>
    <row r="14" spans="2:3">
      <c r="B14" s="3" t="s">
        <v>3447</v>
      </c>
      <c r="C14" s="3">
        <v>4</v>
      </c>
    </row>
    <row r="15" spans="2:3">
      <c r="B15" s="3" t="s">
        <v>3448</v>
      </c>
      <c r="C15" s="3">
        <v>4</v>
      </c>
    </row>
    <row r="16" spans="2:3">
      <c r="B16" s="3" t="s">
        <v>3449</v>
      </c>
      <c r="C16" s="3">
        <v>120</v>
      </c>
    </row>
    <row r="17" spans="2:3">
      <c r="B17" s="3" t="s">
        <v>3450</v>
      </c>
      <c r="C17" s="3">
        <v>4</v>
      </c>
    </row>
    <row r="18" spans="2:3">
      <c r="B18" s="3" t="s">
        <v>3451</v>
      </c>
      <c r="C18" s="3">
        <v>32</v>
      </c>
    </row>
    <row r="19" spans="2:3">
      <c r="B19" s="3" t="s">
        <v>3452</v>
      </c>
      <c r="C19" s="3">
        <v>16</v>
      </c>
    </row>
    <row r="20" spans="2:3">
      <c r="B20" s="3" t="s">
        <v>3453</v>
      </c>
      <c r="C20" s="3">
        <v>4</v>
      </c>
    </row>
    <row r="21" spans="2:3">
      <c r="B21" s="3" t="s">
        <v>3454</v>
      </c>
      <c r="C21" s="3">
        <v>4</v>
      </c>
    </row>
    <row r="22" spans="2:3">
      <c r="B22" s="3" t="s">
        <v>3455</v>
      </c>
      <c r="C22" s="3">
        <v>24</v>
      </c>
    </row>
    <row r="23" spans="2:3">
      <c r="B23" s="3" t="s">
        <v>883</v>
      </c>
      <c r="C23" s="3">
        <v>32</v>
      </c>
    </row>
    <row r="24" spans="2:3">
      <c r="B24" s="3" t="s">
        <v>2856</v>
      </c>
      <c r="C24" s="3">
        <v>12</v>
      </c>
    </row>
    <row r="25" spans="2:3">
      <c r="B25" s="3" t="s">
        <v>3456</v>
      </c>
      <c r="C25" s="3">
        <v>8</v>
      </c>
    </row>
    <row r="26" spans="2:3">
      <c r="B26" s="3" t="s">
        <v>3457</v>
      </c>
      <c r="C26" s="3">
        <v>4</v>
      </c>
    </row>
    <row r="27" spans="2:3">
      <c r="B27" s="3" t="s">
        <v>481</v>
      </c>
      <c r="C27" s="3">
        <v>4</v>
      </c>
    </row>
    <row r="28" spans="2:3">
      <c r="B28" s="3" t="s">
        <v>3458</v>
      </c>
      <c r="C28" s="3">
        <v>4</v>
      </c>
    </row>
    <row r="29" spans="2:3">
      <c r="B29" s="3" t="s">
        <v>3459</v>
      </c>
      <c r="C29" s="3">
        <v>4</v>
      </c>
    </row>
    <row r="30" spans="2:3">
      <c r="B30" s="3" t="s">
        <v>3460</v>
      </c>
      <c r="C30" s="3">
        <v>4</v>
      </c>
    </row>
    <row r="31" spans="2:3">
      <c r="B31" s="3" t="s">
        <v>3461</v>
      </c>
      <c r="C31" s="3">
        <v>4</v>
      </c>
    </row>
    <row r="32" spans="2:3">
      <c r="B32" s="3" t="s">
        <v>3462</v>
      </c>
      <c r="C32" s="3">
        <v>4</v>
      </c>
    </row>
    <row r="33" spans="2:3">
      <c r="B33" s="3" t="s">
        <v>3463</v>
      </c>
      <c r="C33" s="3">
        <v>16</v>
      </c>
    </row>
    <row r="34" spans="2:3">
      <c r="B34" s="3" t="s">
        <v>3464</v>
      </c>
      <c r="C34" s="3">
        <v>32</v>
      </c>
    </row>
    <row r="35" spans="2:3">
      <c r="B35" s="3" t="s">
        <v>3465</v>
      </c>
      <c r="C35" s="3">
        <v>8</v>
      </c>
    </row>
    <row r="36" spans="2:3">
      <c r="B36" s="3" t="s">
        <v>3466</v>
      </c>
      <c r="C36" s="3">
        <v>8</v>
      </c>
    </row>
    <row r="37" spans="2:3">
      <c r="B37" s="3" t="s">
        <v>3467</v>
      </c>
      <c r="C37" s="3">
        <v>8</v>
      </c>
    </row>
    <row r="38" spans="2:3">
      <c r="B38" s="3" t="s">
        <v>3468</v>
      </c>
      <c r="C38" s="3">
        <v>4</v>
      </c>
    </row>
    <row r="39" spans="2:3">
      <c r="B39" s="3" t="s">
        <v>3469</v>
      </c>
      <c r="C39" s="3">
        <v>16</v>
      </c>
    </row>
    <row r="40" spans="2:3">
      <c r="B40" s="3" t="s">
        <v>3470</v>
      </c>
      <c r="C40" s="3">
        <v>16</v>
      </c>
    </row>
    <row r="41" spans="2:3">
      <c r="B41" s="3" t="s">
        <v>3471</v>
      </c>
      <c r="C41" s="3">
        <v>4</v>
      </c>
    </row>
    <row r="42" spans="2:3">
      <c r="B42" s="3" t="s">
        <v>3472</v>
      </c>
      <c r="C42" s="3">
        <v>16</v>
      </c>
    </row>
    <row r="43" spans="2:3">
      <c r="B43" s="3" t="s">
        <v>1237</v>
      </c>
      <c r="C43" s="3">
        <v>4</v>
      </c>
    </row>
  </sheetData>
  <phoneticPr fontId="3"/>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94B19-DDD9-476B-9F53-87E9F2C40F3C}">
  <dimension ref="A2:R124"/>
  <sheetViews>
    <sheetView zoomScale="85" zoomScaleNormal="85" workbookViewId="0">
      <pane xSplit="11" ySplit="10" topLeftCell="O11" activePane="bottomRight" state="frozen"/>
      <selection pane="topRight" activeCell="K1" sqref="K1"/>
      <selection pane="bottomLeft" activeCell="A9" sqref="A9"/>
      <selection pane="bottomRight" activeCell="R15" sqref="R15"/>
    </sheetView>
  </sheetViews>
  <sheetFormatPr defaultRowHeight="18.75"/>
  <cols>
    <col min="1" max="1" width="9" style="3"/>
    <col min="2" max="2" width="7.125" style="3" customWidth="1"/>
    <col min="3" max="3" width="8.875" style="9" customWidth="1"/>
    <col min="4" max="4" width="14.375" style="3" bestFit="1" customWidth="1"/>
    <col min="5" max="5" width="13.125" style="3" bestFit="1" customWidth="1"/>
    <col min="6" max="6" width="45.875" style="3" customWidth="1"/>
    <col min="7" max="7" width="6.125" style="9" customWidth="1"/>
    <col min="8" max="9" width="9.875" style="3" bestFit="1" customWidth="1"/>
    <col min="10" max="10" width="5.875" style="11" customWidth="1"/>
    <col min="11" max="11" width="35.5" style="3" customWidth="1"/>
    <col min="12" max="12" width="44.125" style="3" customWidth="1"/>
    <col min="13" max="13" width="11" style="9" customWidth="1"/>
    <col min="14" max="14" width="13.875" style="10" customWidth="1"/>
    <col min="15" max="15" width="6.375" style="3" customWidth="1"/>
    <col min="16" max="16" width="15.625" style="11" customWidth="1"/>
    <col min="17" max="17" width="16.875" style="126" customWidth="1"/>
    <col min="18" max="18" width="15.625" style="13" customWidth="1"/>
    <col min="19" max="257" width="9" style="3"/>
    <col min="258" max="258" width="7.125" style="3" customWidth="1"/>
    <col min="259" max="259" width="8.875" style="3" customWidth="1"/>
    <col min="260" max="260" width="14.375" style="3" bestFit="1" customWidth="1"/>
    <col min="261" max="261" width="13.125" style="3" bestFit="1" customWidth="1"/>
    <col min="262" max="262" width="45.875" style="3" customWidth="1"/>
    <col min="263" max="263" width="6.125" style="3" customWidth="1"/>
    <col min="264" max="265" width="9.875" style="3" bestFit="1" customWidth="1"/>
    <col min="266" max="266" width="5.875" style="3" customWidth="1"/>
    <col min="267" max="267" width="35.5" style="3" customWidth="1"/>
    <col min="268" max="268" width="44.125" style="3" customWidth="1"/>
    <col min="269" max="269" width="11" style="3" customWidth="1"/>
    <col min="270" max="270" width="13.875" style="3" customWidth="1"/>
    <col min="271" max="271" width="6.375" style="3" customWidth="1"/>
    <col min="272" max="272" width="15.625" style="3" customWidth="1"/>
    <col min="273" max="273" width="16.875" style="3" customWidth="1"/>
    <col min="274" max="274" width="15.625" style="3" customWidth="1"/>
    <col min="275" max="513" width="9" style="3"/>
    <col min="514" max="514" width="7.125" style="3" customWidth="1"/>
    <col min="515" max="515" width="8.875" style="3" customWidth="1"/>
    <col min="516" max="516" width="14.375" style="3" bestFit="1" customWidth="1"/>
    <col min="517" max="517" width="13.125" style="3" bestFit="1" customWidth="1"/>
    <col min="518" max="518" width="45.875" style="3" customWidth="1"/>
    <col min="519" max="519" width="6.125" style="3" customWidth="1"/>
    <col min="520" max="521" width="9.875" style="3" bestFit="1" customWidth="1"/>
    <col min="522" max="522" width="5.875" style="3" customWidth="1"/>
    <col min="523" max="523" width="35.5" style="3" customWidth="1"/>
    <col min="524" max="524" width="44.125" style="3" customWidth="1"/>
    <col min="525" max="525" width="11" style="3" customWidth="1"/>
    <col min="526" max="526" width="13.875" style="3" customWidth="1"/>
    <col min="527" max="527" width="6.375" style="3" customWidth="1"/>
    <col min="528" max="528" width="15.625" style="3" customWidth="1"/>
    <col min="529" max="529" width="16.875" style="3" customWidth="1"/>
    <col min="530" max="530" width="15.625" style="3" customWidth="1"/>
    <col min="531" max="769" width="9" style="3"/>
    <col min="770" max="770" width="7.125" style="3" customWidth="1"/>
    <col min="771" max="771" width="8.875" style="3" customWidth="1"/>
    <col min="772" max="772" width="14.375" style="3" bestFit="1" customWidth="1"/>
    <col min="773" max="773" width="13.125" style="3" bestFit="1" customWidth="1"/>
    <col min="774" max="774" width="45.875" style="3" customWidth="1"/>
    <col min="775" max="775" width="6.125" style="3" customWidth="1"/>
    <col min="776" max="777" width="9.875" style="3" bestFit="1" customWidth="1"/>
    <col min="778" max="778" width="5.875" style="3" customWidth="1"/>
    <col min="779" max="779" width="35.5" style="3" customWidth="1"/>
    <col min="780" max="780" width="44.125" style="3" customWidth="1"/>
    <col min="781" max="781" width="11" style="3" customWidth="1"/>
    <col min="782" max="782" width="13.875" style="3" customWidth="1"/>
    <col min="783" max="783" width="6.375" style="3" customWidth="1"/>
    <col min="784" max="784" width="15.625" style="3" customWidth="1"/>
    <col min="785" max="785" width="16.875" style="3" customWidth="1"/>
    <col min="786" max="786" width="15.625" style="3" customWidth="1"/>
    <col min="787" max="1025" width="9" style="3"/>
    <col min="1026" max="1026" width="7.125" style="3" customWidth="1"/>
    <col min="1027" max="1027" width="8.875" style="3" customWidth="1"/>
    <col min="1028" max="1028" width="14.375" style="3" bestFit="1" customWidth="1"/>
    <col min="1029" max="1029" width="13.125" style="3" bestFit="1" customWidth="1"/>
    <col min="1030" max="1030" width="45.875" style="3" customWidth="1"/>
    <col min="1031" max="1031" width="6.125" style="3" customWidth="1"/>
    <col min="1032" max="1033" width="9.875" style="3" bestFit="1" customWidth="1"/>
    <col min="1034" max="1034" width="5.875" style="3" customWidth="1"/>
    <col min="1035" max="1035" width="35.5" style="3" customWidth="1"/>
    <col min="1036" max="1036" width="44.125" style="3" customWidth="1"/>
    <col min="1037" max="1037" width="11" style="3" customWidth="1"/>
    <col min="1038" max="1038" width="13.875" style="3" customWidth="1"/>
    <col min="1039" max="1039" width="6.375" style="3" customWidth="1"/>
    <col min="1040" max="1040" width="15.625" style="3" customWidth="1"/>
    <col min="1041" max="1041" width="16.875" style="3" customWidth="1"/>
    <col min="1042" max="1042" width="15.625" style="3" customWidth="1"/>
    <col min="1043" max="1281" width="9" style="3"/>
    <col min="1282" max="1282" width="7.125" style="3" customWidth="1"/>
    <col min="1283" max="1283" width="8.875" style="3" customWidth="1"/>
    <col min="1284" max="1284" width="14.375" style="3" bestFit="1" customWidth="1"/>
    <col min="1285" max="1285" width="13.125" style="3" bestFit="1" customWidth="1"/>
    <col min="1286" max="1286" width="45.875" style="3" customWidth="1"/>
    <col min="1287" max="1287" width="6.125" style="3" customWidth="1"/>
    <col min="1288" max="1289" width="9.875" style="3" bestFit="1" customWidth="1"/>
    <col min="1290" max="1290" width="5.875" style="3" customWidth="1"/>
    <col min="1291" max="1291" width="35.5" style="3" customWidth="1"/>
    <col min="1292" max="1292" width="44.125" style="3" customWidth="1"/>
    <col min="1293" max="1293" width="11" style="3" customWidth="1"/>
    <col min="1294" max="1294" width="13.875" style="3" customWidth="1"/>
    <col min="1295" max="1295" width="6.375" style="3" customWidth="1"/>
    <col min="1296" max="1296" width="15.625" style="3" customWidth="1"/>
    <col min="1297" max="1297" width="16.875" style="3" customWidth="1"/>
    <col min="1298" max="1298" width="15.625" style="3" customWidth="1"/>
    <col min="1299" max="1537" width="9" style="3"/>
    <col min="1538" max="1538" width="7.125" style="3" customWidth="1"/>
    <col min="1539" max="1539" width="8.875" style="3" customWidth="1"/>
    <col min="1540" max="1540" width="14.375" style="3" bestFit="1" customWidth="1"/>
    <col min="1541" max="1541" width="13.125" style="3" bestFit="1" customWidth="1"/>
    <col min="1542" max="1542" width="45.875" style="3" customWidth="1"/>
    <col min="1543" max="1543" width="6.125" style="3" customWidth="1"/>
    <col min="1544" max="1545" width="9.875" style="3" bestFit="1" customWidth="1"/>
    <col min="1546" max="1546" width="5.875" style="3" customWidth="1"/>
    <col min="1547" max="1547" width="35.5" style="3" customWidth="1"/>
    <col min="1548" max="1548" width="44.125" style="3" customWidth="1"/>
    <col min="1549" max="1549" width="11" style="3" customWidth="1"/>
    <col min="1550" max="1550" width="13.875" style="3" customWidth="1"/>
    <col min="1551" max="1551" width="6.375" style="3" customWidth="1"/>
    <col min="1552" max="1552" width="15.625" style="3" customWidth="1"/>
    <col min="1553" max="1553" width="16.875" style="3" customWidth="1"/>
    <col min="1554" max="1554" width="15.625" style="3" customWidth="1"/>
    <col min="1555" max="1793" width="9" style="3"/>
    <col min="1794" max="1794" width="7.125" style="3" customWidth="1"/>
    <col min="1795" max="1795" width="8.875" style="3" customWidth="1"/>
    <col min="1796" max="1796" width="14.375" style="3" bestFit="1" customWidth="1"/>
    <col min="1797" max="1797" width="13.125" style="3" bestFit="1" customWidth="1"/>
    <col min="1798" max="1798" width="45.875" style="3" customWidth="1"/>
    <col min="1799" max="1799" width="6.125" style="3" customWidth="1"/>
    <col min="1800" max="1801" width="9.875" style="3" bestFit="1" customWidth="1"/>
    <col min="1802" max="1802" width="5.875" style="3" customWidth="1"/>
    <col min="1803" max="1803" width="35.5" style="3" customWidth="1"/>
    <col min="1804" max="1804" width="44.125" style="3" customWidth="1"/>
    <col min="1805" max="1805" width="11" style="3" customWidth="1"/>
    <col min="1806" max="1806" width="13.875" style="3" customWidth="1"/>
    <col min="1807" max="1807" width="6.375" style="3" customWidth="1"/>
    <col min="1808" max="1808" width="15.625" style="3" customWidth="1"/>
    <col min="1809" max="1809" width="16.875" style="3" customWidth="1"/>
    <col min="1810" max="1810" width="15.625" style="3" customWidth="1"/>
    <col min="1811" max="2049" width="9" style="3"/>
    <col min="2050" max="2050" width="7.125" style="3" customWidth="1"/>
    <col min="2051" max="2051" width="8.875" style="3" customWidth="1"/>
    <col min="2052" max="2052" width="14.375" style="3" bestFit="1" customWidth="1"/>
    <col min="2053" max="2053" width="13.125" style="3" bestFit="1" customWidth="1"/>
    <col min="2054" max="2054" width="45.875" style="3" customWidth="1"/>
    <col min="2055" max="2055" width="6.125" style="3" customWidth="1"/>
    <col min="2056" max="2057" width="9.875" style="3" bestFit="1" customWidth="1"/>
    <col min="2058" max="2058" width="5.875" style="3" customWidth="1"/>
    <col min="2059" max="2059" width="35.5" style="3" customWidth="1"/>
    <col min="2060" max="2060" width="44.125" style="3" customWidth="1"/>
    <col min="2061" max="2061" width="11" style="3" customWidth="1"/>
    <col min="2062" max="2062" width="13.875" style="3" customWidth="1"/>
    <col min="2063" max="2063" width="6.375" style="3" customWidth="1"/>
    <col min="2064" max="2064" width="15.625" style="3" customWidth="1"/>
    <col min="2065" max="2065" width="16.875" style="3" customWidth="1"/>
    <col min="2066" max="2066" width="15.625" style="3" customWidth="1"/>
    <col min="2067" max="2305" width="9" style="3"/>
    <col min="2306" max="2306" width="7.125" style="3" customWidth="1"/>
    <col min="2307" max="2307" width="8.875" style="3" customWidth="1"/>
    <col min="2308" max="2308" width="14.375" style="3" bestFit="1" customWidth="1"/>
    <col min="2309" max="2309" width="13.125" style="3" bestFit="1" customWidth="1"/>
    <col min="2310" max="2310" width="45.875" style="3" customWidth="1"/>
    <col min="2311" max="2311" width="6.125" style="3" customWidth="1"/>
    <col min="2312" max="2313" width="9.875" style="3" bestFit="1" customWidth="1"/>
    <col min="2314" max="2314" width="5.875" style="3" customWidth="1"/>
    <col min="2315" max="2315" width="35.5" style="3" customWidth="1"/>
    <col min="2316" max="2316" width="44.125" style="3" customWidth="1"/>
    <col min="2317" max="2317" width="11" style="3" customWidth="1"/>
    <col min="2318" max="2318" width="13.875" style="3" customWidth="1"/>
    <col min="2319" max="2319" width="6.375" style="3" customWidth="1"/>
    <col min="2320" max="2320" width="15.625" style="3" customWidth="1"/>
    <col min="2321" max="2321" width="16.875" style="3" customWidth="1"/>
    <col min="2322" max="2322" width="15.625" style="3" customWidth="1"/>
    <col min="2323" max="2561" width="9" style="3"/>
    <col min="2562" max="2562" width="7.125" style="3" customWidth="1"/>
    <col min="2563" max="2563" width="8.875" style="3" customWidth="1"/>
    <col min="2564" max="2564" width="14.375" style="3" bestFit="1" customWidth="1"/>
    <col min="2565" max="2565" width="13.125" style="3" bestFit="1" customWidth="1"/>
    <col min="2566" max="2566" width="45.875" style="3" customWidth="1"/>
    <col min="2567" max="2567" width="6.125" style="3" customWidth="1"/>
    <col min="2568" max="2569" width="9.875" style="3" bestFit="1" customWidth="1"/>
    <col min="2570" max="2570" width="5.875" style="3" customWidth="1"/>
    <col min="2571" max="2571" width="35.5" style="3" customWidth="1"/>
    <col min="2572" max="2572" width="44.125" style="3" customWidth="1"/>
    <col min="2573" max="2573" width="11" style="3" customWidth="1"/>
    <col min="2574" max="2574" width="13.875" style="3" customWidth="1"/>
    <col min="2575" max="2575" width="6.375" style="3" customWidth="1"/>
    <col min="2576" max="2576" width="15.625" style="3" customWidth="1"/>
    <col min="2577" max="2577" width="16.875" style="3" customWidth="1"/>
    <col min="2578" max="2578" width="15.625" style="3" customWidth="1"/>
    <col min="2579" max="2817" width="9" style="3"/>
    <col min="2818" max="2818" width="7.125" style="3" customWidth="1"/>
    <col min="2819" max="2819" width="8.875" style="3" customWidth="1"/>
    <col min="2820" max="2820" width="14.375" style="3" bestFit="1" customWidth="1"/>
    <col min="2821" max="2821" width="13.125" style="3" bestFit="1" customWidth="1"/>
    <col min="2822" max="2822" width="45.875" style="3" customWidth="1"/>
    <col min="2823" max="2823" width="6.125" style="3" customWidth="1"/>
    <col min="2824" max="2825" width="9.875" style="3" bestFit="1" customWidth="1"/>
    <col min="2826" max="2826" width="5.875" style="3" customWidth="1"/>
    <col min="2827" max="2827" width="35.5" style="3" customWidth="1"/>
    <col min="2828" max="2828" width="44.125" style="3" customWidth="1"/>
    <col min="2829" max="2829" width="11" style="3" customWidth="1"/>
    <col min="2830" max="2830" width="13.875" style="3" customWidth="1"/>
    <col min="2831" max="2831" width="6.375" style="3" customWidth="1"/>
    <col min="2832" max="2832" width="15.625" style="3" customWidth="1"/>
    <col min="2833" max="2833" width="16.875" style="3" customWidth="1"/>
    <col min="2834" max="2834" width="15.625" style="3" customWidth="1"/>
    <col min="2835" max="3073" width="9" style="3"/>
    <col min="3074" max="3074" width="7.125" style="3" customWidth="1"/>
    <col min="3075" max="3075" width="8.875" style="3" customWidth="1"/>
    <col min="3076" max="3076" width="14.375" style="3" bestFit="1" customWidth="1"/>
    <col min="3077" max="3077" width="13.125" style="3" bestFit="1" customWidth="1"/>
    <col min="3078" max="3078" width="45.875" style="3" customWidth="1"/>
    <col min="3079" max="3079" width="6.125" style="3" customWidth="1"/>
    <col min="3080" max="3081" width="9.875" style="3" bestFit="1" customWidth="1"/>
    <col min="3082" max="3082" width="5.875" style="3" customWidth="1"/>
    <col min="3083" max="3083" width="35.5" style="3" customWidth="1"/>
    <col min="3084" max="3084" width="44.125" style="3" customWidth="1"/>
    <col min="3085" max="3085" width="11" style="3" customWidth="1"/>
    <col min="3086" max="3086" width="13.875" style="3" customWidth="1"/>
    <col min="3087" max="3087" width="6.375" style="3" customWidth="1"/>
    <col min="3088" max="3088" width="15.625" style="3" customWidth="1"/>
    <col min="3089" max="3089" width="16.875" style="3" customWidth="1"/>
    <col min="3090" max="3090" width="15.625" style="3" customWidth="1"/>
    <col min="3091" max="3329" width="9" style="3"/>
    <col min="3330" max="3330" width="7.125" style="3" customWidth="1"/>
    <col min="3331" max="3331" width="8.875" style="3" customWidth="1"/>
    <col min="3332" max="3332" width="14.375" style="3" bestFit="1" customWidth="1"/>
    <col min="3333" max="3333" width="13.125" style="3" bestFit="1" customWidth="1"/>
    <col min="3334" max="3334" width="45.875" style="3" customWidth="1"/>
    <col min="3335" max="3335" width="6.125" style="3" customWidth="1"/>
    <col min="3336" max="3337" width="9.875" style="3" bestFit="1" customWidth="1"/>
    <col min="3338" max="3338" width="5.875" style="3" customWidth="1"/>
    <col min="3339" max="3339" width="35.5" style="3" customWidth="1"/>
    <col min="3340" max="3340" width="44.125" style="3" customWidth="1"/>
    <col min="3341" max="3341" width="11" style="3" customWidth="1"/>
    <col min="3342" max="3342" width="13.875" style="3" customWidth="1"/>
    <col min="3343" max="3343" width="6.375" style="3" customWidth="1"/>
    <col min="3344" max="3344" width="15.625" style="3" customWidth="1"/>
    <col min="3345" max="3345" width="16.875" style="3" customWidth="1"/>
    <col min="3346" max="3346" width="15.625" style="3" customWidth="1"/>
    <col min="3347" max="3585" width="9" style="3"/>
    <col min="3586" max="3586" width="7.125" style="3" customWidth="1"/>
    <col min="3587" max="3587" width="8.875" style="3" customWidth="1"/>
    <col min="3588" max="3588" width="14.375" style="3" bestFit="1" customWidth="1"/>
    <col min="3589" max="3589" width="13.125" style="3" bestFit="1" customWidth="1"/>
    <col min="3590" max="3590" width="45.875" style="3" customWidth="1"/>
    <col min="3591" max="3591" width="6.125" style="3" customWidth="1"/>
    <col min="3592" max="3593" width="9.875" style="3" bestFit="1" customWidth="1"/>
    <col min="3594" max="3594" width="5.875" style="3" customWidth="1"/>
    <col min="3595" max="3595" width="35.5" style="3" customWidth="1"/>
    <col min="3596" max="3596" width="44.125" style="3" customWidth="1"/>
    <col min="3597" max="3597" width="11" style="3" customWidth="1"/>
    <col min="3598" max="3598" width="13.875" style="3" customWidth="1"/>
    <col min="3599" max="3599" width="6.375" style="3" customWidth="1"/>
    <col min="3600" max="3600" width="15.625" style="3" customWidth="1"/>
    <col min="3601" max="3601" width="16.875" style="3" customWidth="1"/>
    <col min="3602" max="3602" width="15.625" style="3" customWidth="1"/>
    <col min="3603" max="3841" width="9" style="3"/>
    <col min="3842" max="3842" width="7.125" style="3" customWidth="1"/>
    <col min="3843" max="3843" width="8.875" style="3" customWidth="1"/>
    <col min="3844" max="3844" width="14.375" style="3" bestFit="1" customWidth="1"/>
    <col min="3845" max="3845" width="13.125" style="3" bestFit="1" customWidth="1"/>
    <col min="3846" max="3846" width="45.875" style="3" customWidth="1"/>
    <col min="3847" max="3847" width="6.125" style="3" customWidth="1"/>
    <col min="3848" max="3849" width="9.875" style="3" bestFit="1" customWidth="1"/>
    <col min="3850" max="3850" width="5.875" style="3" customWidth="1"/>
    <col min="3851" max="3851" width="35.5" style="3" customWidth="1"/>
    <col min="3852" max="3852" width="44.125" style="3" customWidth="1"/>
    <col min="3853" max="3853" width="11" style="3" customWidth="1"/>
    <col min="3854" max="3854" width="13.875" style="3" customWidth="1"/>
    <col min="3855" max="3855" width="6.375" style="3" customWidth="1"/>
    <col min="3856" max="3856" width="15.625" style="3" customWidth="1"/>
    <col min="3857" max="3857" width="16.875" style="3" customWidth="1"/>
    <col min="3858" max="3858" width="15.625" style="3" customWidth="1"/>
    <col min="3859" max="4097" width="9" style="3"/>
    <col min="4098" max="4098" width="7.125" style="3" customWidth="1"/>
    <col min="4099" max="4099" width="8.875" style="3" customWidth="1"/>
    <col min="4100" max="4100" width="14.375" style="3" bestFit="1" customWidth="1"/>
    <col min="4101" max="4101" width="13.125" style="3" bestFit="1" customWidth="1"/>
    <col min="4102" max="4102" width="45.875" style="3" customWidth="1"/>
    <col min="4103" max="4103" width="6.125" style="3" customWidth="1"/>
    <col min="4104" max="4105" width="9.875" style="3" bestFit="1" customWidth="1"/>
    <col min="4106" max="4106" width="5.875" style="3" customWidth="1"/>
    <col min="4107" max="4107" width="35.5" style="3" customWidth="1"/>
    <col min="4108" max="4108" width="44.125" style="3" customWidth="1"/>
    <col min="4109" max="4109" width="11" style="3" customWidth="1"/>
    <col min="4110" max="4110" width="13.875" style="3" customWidth="1"/>
    <col min="4111" max="4111" width="6.375" style="3" customWidth="1"/>
    <col min="4112" max="4112" width="15.625" style="3" customWidth="1"/>
    <col min="4113" max="4113" width="16.875" style="3" customWidth="1"/>
    <col min="4114" max="4114" width="15.625" style="3" customWidth="1"/>
    <col min="4115" max="4353" width="9" style="3"/>
    <col min="4354" max="4354" width="7.125" style="3" customWidth="1"/>
    <col min="4355" max="4355" width="8.875" style="3" customWidth="1"/>
    <col min="4356" max="4356" width="14.375" style="3" bestFit="1" customWidth="1"/>
    <col min="4357" max="4357" width="13.125" style="3" bestFit="1" customWidth="1"/>
    <col min="4358" max="4358" width="45.875" style="3" customWidth="1"/>
    <col min="4359" max="4359" width="6.125" style="3" customWidth="1"/>
    <col min="4360" max="4361" width="9.875" style="3" bestFit="1" customWidth="1"/>
    <col min="4362" max="4362" width="5.875" style="3" customWidth="1"/>
    <col min="4363" max="4363" width="35.5" style="3" customWidth="1"/>
    <col min="4364" max="4364" width="44.125" style="3" customWidth="1"/>
    <col min="4365" max="4365" width="11" style="3" customWidth="1"/>
    <col min="4366" max="4366" width="13.875" style="3" customWidth="1"/>
    <col min="4367" max="4367" width="6.375" style="3" customWidth="1"/>
    <col min="4368" max="4368" width="15.625" style="3" customWidth="1"/>
    <col min="4369" max="4369" width="16.875" style="3" customWidth="1"/>
    <col min="4370" max="4370" width="15.625" style="3" customWidth="1"/>
    <col min="4371" max="4609" width="9" style="3"/>
    <col min="4610" max="4610" width="7.125" style="3" customWidth="1"/>
    <col min="4611" max="4611" width="8.875" style="3" customWidth="1"/>
    <col min="4612" max="4612" width="14.375" style="3" bestFit="1" customWidth="1"/>
    <col min="4613" max="4613" width="13.125" style="3" bestFit="1" customWidth="1"/>
    <col min="4614" max="4614" width="45.875" style="3" customWidth="1"/>
    <col min="4615" max="4615" width="6.125" style="3" customWidth="1"/>
    <col min="4616" max="4617" width="9.875" style="3" bestFit="1" customWidth="1"/>
    <col min="4618" max="4618" width="5.875" style="3" customWidth="1"/>
    <col min="4619" max="4619" width="35.5" style="3" customWidth="1"/>
    <col min="4620" max="4620" width="44.125" style="3" customWidth="1"/>
    <col min="4621" max="4621" width="11" style="3" customWidth="1"/>
    <col min="4622" max="4622" width="13.875" style="3" customWidth="1"/>
    <col min="4623" max="4623" width="6.375" style="3" customWidth="1"/>
    <col min="4624" max="4624" width="15.625" style="3" customWidth="1"/>
    <col min="4625" max="4625" width="16.875" style="3" customWidth="1"/>
    <col min="4626" max="4626" width="15.625" style="3" customWidth="1"/>
    <col min="4627" max="4865" width="9" style="3"/>
    <col min="4866" max="4866" width="7.125" style="3" customWidth="1"/>
    <col min="4867" max="4867" width="8.875" style="3" customWidth="1"/>
    <col min="4868" max="4868" width="14.375" style="3" bestFit="1" customWidth="1"/>
    <col min="4869" max="4869" width="13.125" style="3" bestFit="1" customWidth="1"/>
    <col min="4870" max="4870" width="45.875" style="3" customWidth="1"/>
    <col min="4871" max="4871" width="6.125" style="3" customWidth="1"/>
    <col min="4872" max="4873" width="9.875" style="3" bestFit="1" customWidth="1"/>
    <col min="4874" max="4874" width="5.875" style="3" customWidth="1"/>
    <col min="4875" max="4875" width="35.5" style="3" customWidth="1"/>
    <col min="4876" max="4876" width="44.125" style="3" customWidth="1"/>
    <col min="4877" max="4877" width="11" style="3" customWidth="1"/>
    <col min="4878" max="4878" width="13.875" style="3" customWidth="1"/>
    <col min="4879" max="4879" width="6.375" style="3" customWidth="1"/>
    <col min="4880" max="4880" width="15.625" style="3" customWidth="1"/>
    <col min="4881" max="4881" width="16.875" style="3" customWidth="1"/>
    <col min="4882" max="4882" width="15.625" style="3" customWidth="1"/>
    <col min="4883" max="5121" width="9" style="3"/>
    <col min="5122" max="5122" width="7.125" style="3" customWidth="1"/>
    <col min="5123" max="5123" width="8.875" style="3" customWidth="1"/>
    <col min="5124" max="5124" width="14.375" style="3" bestFit="1" customWidth="1"/>
    <col min="5125" max="5125" width="13.125" style="3" bestFit="1" customWidth="1"/>
    <col min="5126" max="5126" width="45.875" style="3" customWidth="1"/>
    <col min="5127" max="5127" width="6.125" style="3" customWidth="1"/>
    <col min="5128" max="5129" width="9.875" style="3" bestFit="1" customWidth="1"/>
    <col min="5130" max="5130" width="5.875" style="3" customWidth="1"/>
    <col min="5131" max="5131" width="35.5" style="3" customWidth="1"/>
    <col min="5132" max="5132" width="44.125" style="3" customWidth="1"/>
    <col min="5133" max="5133" width="11" style="3" customWidth="1"/>
    <col min="5134" max="5134" width="13.875" style="3" customWidth="1"/>
    <col min="5135" max="5135" width="6.375" style="3" customWidth="1"/>
    <col min="5136" max="5136" width="15.625" style="3" customWidth="1"/>
    <col min="5137" max="5137" width="16.875" style="3" customWidth="1"/>
    <col min="5138" max="5138" width="15.625" style="3" customWidth="1"/>
    <col min="5139" max="5377" width="9" style="3"/>
    <col min="5378" max="5378" width="7.125" style="3" customWidth="1"/>
    <col min="5379" max="5379" width="8.875" style="3" customWidth="1"/>
    <col min="5380" max="5380" width="14.375" style="3" bestFit="1" customWidth="1"/>
    <col min="5381" max="5381" width="13.125" style="3" bestFit="1" customWidth="1"/>
    <col min="5382" max="5382" width="45.875" style="3" customWidth="1"/>
    <col min="5383" max="5383" width="6.125" style="3" customWidth="1"/>
    <col min="5384" max="5385" width="9.875" style="3" bestFit="1" customWidth="1"/>
    <col min="5386" max="5386" width="5.875" style="3" customWidth="1"/>
    <col min="5387" max="5387" width="35.5" style="3" customWidth="1"/>
    <col min="5388" max="5388" width="44.125" style="3" customWidth="1"/>
    <col min="5389" max="5389" width="11" style="3" customWidth="1"/>
    <col min="5390" max="5390" width="13.875" style="3" customWidth="1"/>
    <col min="5391" max="5391" width="6.375" style="3" customWidth="1"/>
    <col min="5392" max="5392" width="15.625" style="3" customWidth="1"/>
    <col min="5393" max="5393" width="16.875" style="3" customWidth="1"/>
    <col min="5394" max="5394" width="15.625" style="3" customWidth="1"/>
    <col min="5395" max="5633" width="9" style="3"/>
    <col min="5634" max="5634" width="7.125" style="3" customWidth="1"/>
    <col min="5635" max="5635" width="8.875" style="3" customWidth="1"/>
    <col min="5636" max="5636" width="14.375" style="3" bestFit="1" customWidth="1"/>
    <col min="5637" max="5637" width="13.125" style="3" bestFit="1" customWidth="1"/>
    <col min="5638" max="5638" width="45.875" style="3" customWidth="1"/>
    <col min="5639" max="5639" width="6.125" style="3" customWidth="1"/>
    <col min="5640" max="5641" width="9.875" style="3" bestFit="1" customWidth="1"/>
    <col min="5642" max="5642" width="5.875" style="3" customWidth="1"/>
    <col min="5643" max="5643" width="35.5" style="3" customWidth="1"/>
    <col min="5644" max="5644" width="44.125" style="3" customWidth="1"/>
    <col min="5645" max="5645" width="11" style="3" customWidth="1"/>
    <col min="5646" max="5646" width="13.875" style="3" customWidth="1"/>
    <col min="5647" max="5647" width="6.375" style="3" customWidth="1"/>
    <col min="5648" max="5648" width="15.625" style="3" customWidth="1"/>
    <col min="5649" max="5649" width="16.875" style="3" customWidth="1"/>
    <col min="5650" max="5650" width="15.625" style="3" customWidth="1"/>
    <col min="5651" max="5889" width="9" style="3"/>
    <col min="5890" max="5890" width="7.125" style="3" customWidth="1"/>
    <col min="5891" max="5891" width="8.875" style="3" customWidth="1"/>
    <col min="5892" max="5892" width="14.375" style="3" bestFit="1" customWidth="1"/>
    <col min="5893" max="5893" width="13.125" style="3" bestFit="1" customWidth="1"/>
    <col min="5894" max="5894" width="45.875" style="3" customWidth="1"/>
    <col min="5895" max="5895" width="6.125" style="3" customWidth="1"/>
    <col min="5896" max="5897" width="9.875" style="3" bestFit="1" customWidth="1"/>
    <col min="5898" max="5898" width="5.875" style="3" customWidth="1"/>
    <col min="5899" max="5899" width="35.5" style="3" customWidth="1"/>
    <col min="5900" max="5900" width="44.125" style="3" customWidth="1"/>
    <col min="5901" max="5901" width="11" style="3" customWidth="1"/>
    <col min="5902" max="5902" width="13.875" style="3" customWidth="1"/>
    <col min="5903" max="5903" width="6.375" style="3" customWidth="1"/>
    <col min="5904" max="5904" width="15.625" style="3" customWidth="1"/>
    <col min="5905" max="5905" width="16.875" style="3" customWidth="1"/>
    <col min="5906" max="5906" width="15.625" style="3" customWidth="1"/>
    <col min="5907" max="6145" width="9" style="3"/>
    <col min="6146" max="6146" width="7.125" style="3" customWidth="1"/>
    <col min="6147" max="6147" width="8.875" style="3" customWidth="1"/>
    <col min="6148" max="6148" width="14.375" style="3" bestFit="1" customWidth="1"/>
    <col min="6149" max="6149" width="13.125" style="3" bestFit="1" customWidth="1"/>
    <col min="6150" max="6150" width="45.875" style="3" customWidth="1"/>
    <col min="6151" max="6151" width="6.125" style="3" customWidth="1"/>
    <col min="6152" max="6153" width="9.875" style="3" bestFit="1" customWidth="1"/>
    <col min="6154" max="6154" width="5.875" style="3" customWidth="1"/>
    <col min="6155" max="6155" width="35.5" style="3" customWidth="1"/>
    <col min="6156" max="6156" width="44.125" style="3" customWidth="1"/>
    <col min="6157" max="6157" width="11" style="3" customWidth="1"/>
    <col min="6158" max="6158" width="13.875" style="3" customWidth="1"/>
    <col min="6159" max="6159" width="6.375" style="3" customWidth="1"/>
    <col min="6160" max="6160" width="15.625" style="3" customWidth="1"/>
    <col min="6161" max="6161" width="16.875" style="3" customWidth="1"/>
    <col min="6162" max="6162" width="15.625" style="3" customWidth="1"/>
    <col min="6163" max="6401" width="9" style="3"/>
    <col min="6402" max="6402" width="7.125" style="3" customWidth="1"/>
    <col min="6403" max="6403" width="8.875" style="3" customWidth="1"/>
    <col min="6404" max="6404" width="14.375" style="3" bestFit="1" customWidth="1"/>
    <col min="6405" max="6405" width="13.125" style="3" bestFit="1" customWidth="1"/>
    <col min="6406" max="6406" width="45.875" style="3" customWidth="1"/>
    <col min="6407" max="6407" width="6.125" style="3" customWidth="1"/>
    <col min="6408" max="6409" width="9.875" style="3" bestFit="1" customWidth="1"/>
    <col min="6410" max="6410" width="5.875" style="3" customWidth="1"/>
    <col min="6411" max="6411" width="35.5" style="3" customWidth="1"/>
    <col min="6412" max="6412" width="44.125" style="3" customWidth="1"/>
    <col min="6413" max="6413" width="11" style="3" customWidth="1"/>
    <col min="6414" max="6414" width="13.875" style="3" customWidth="1"/>
    <col min="6415" max="6415" width="6.375" style="3" customWidth="1"/>
    <col min="6416" max="6416" width="15.625" style="3" customWidth="1"/>
    <col min="6417" max="6417" width="16.875" style="3" customWidth="1"/>
    <col min="6418" max="6418" width="15.625" style="3" customWidth="1"/>
    <col min="6419" max="6657" width="9" style="3"/>
    <col min="6658" max="6658" width="7.125" style="3" customWidth="1"/>
    <col min="6659" max="6659" width="8.875" style="3" customWidth="1"/>
    <col min="6660" max="6660" width="14.375" style="3" bestFit="1" customWidth="1"/>
    <col min="6661" max="6661" width="13.125" style="3" bestFit="1" customWidth="1"/>
    <col min="6662" max="6662" width="45.875" style="3" customWidth="1"/>
    <col min="6663" max="6663" width="6.125" style="3" customWidth="1"/>
    <col min="6664" max="6665" width="9.875" style="3" bestFit="1" customWidth="1"/>
    <col min="6666" max="6666" width="5.875" style="3" customWidth="1"/>
    <col min="6667" max="6667" width="35.5" style="3" customWidth="1"/>
    <col min="6668" max="6668" width="44.125" style="3" customWidth="1"/>
    <col min="6669" max="6669" width="11" style="3" customWidth="1"/>
    <col min="6670" max="6670" width="13.875" style="3" customWidth="1"/>
    <col min="6671" max="6671" width="6.375" style="3" customWidth="1"/>
    <col min="6672" max="6672" width="15.625" style="3" customWidth="1"/>
    <col min="6673" max="6673" width="16.875" style="3" customWidth="1"/>
    <col min="6674" max="6674" width="15.625" style="3" customWidth="1"/>
    <col min="6675" max="6913" width="9" style="3"/>
    <col min="6914" max="6914" width="7.125" style="3" customWidth="1"/>
    <col min="6915" max="6915" width="8.875" style="3" customWidth="1"/>
    <col min="6916" max="6916" width="14.375" style="3" bestFit="1" customWidth="1"/>
    <col min="6917" max="6917" width="13.125" style="3" bestFit="1" customWidth="1"/>
    <col min="6918" max="6918" width="45.875" style="3" customWidth="1"/>
    <col min="6919" max="6919" width="6.125" style="3" customWidth="1"/>
    <col min="6920" max="6921" width="9.875" style="3" bestFit="1" customWidth="1"/>
    <col min="6922" max="6922" width="5.875" style="3" customWidth="1"/>
    <col min="6923" max="6923" width="35.5" style="3" customWidth="1"/>
    <col min="6924" max="6924" width="44.125" style="3" customWidth="1"/>
    <col min="6925" max="6925" width="11" style="3" customWidth="1"/>
    <col min="6926" max="6926" width="13.875" style="3" customWidth="1"/>
    <col min="6927" max="6927" width="6.375" style="3" customWidth="1"/>
    <col min="6928" max="6928" width="15.625" style="3" customWidth="1"/>
    <col min="6929" max="6929" width="16.875" style="3" customWidth="1"/>
    <col min="6930" max="6930" width="15.625" style="3" customWidth="1"/>
    <col min="6931" max="7169" width="9" style="3"/>
    <col min="7170" max="7170" width="7.125" style="3" customWidth="1"/>
    <col min="7171" max="7171" width="8.875" style="3" customWidth="1"/>
    <col min="7172" max="7172" width="14.375" style="3" bestFit="1" customWidth="1"/>
    <col min="7173" max="7173" width="13.125" style="3" bestFit="1" customWidth="1"/>
    <col min="7174" max="7174" width="45.875" style="3" customWidth="1"/>
    <col min="7175" max="7175" width="6.125" style="3" customWidth="1"/>
    <col min="7176" max="7177" width="9.875" style="3" bestFit="1" customWidth="1"/>
    <col min="7178" max="7178" width="5.875" style="3" customWidth="1"/>
    <col min="7179" max="7179" width="35.5" style="3" customWidth="1"/>
    <col min="7180" max="7180" width="44.125" style="3" customWidth="1"/>
    <col min="7181" max="7181" width="11" style="3" customWidth="1"/>
    <col min="7182" max="7182" width="13.875" style="3" customWidth="1"/>
    <col min="7183" max="7183" width="6.375" style="3" customWidth="1"/>
    <col min="7184" max="7184" width="15.625" style="3" customWidth="1"/>
    <col min="7185" max="7185" width="16.875" style="3" customWidth="1"/>
    <col min="7186" max="7186" width="15.625" style="3" customWidth="1"/>
    <col min="7187" max="7425" width="9" style="3"/>
    <col min="7426" max="7426" width="7.125" style="3" customWidth="1"/>
    <col min="7427" max="7427" width="8.875" style="3" customWidth="1"/>
    <col min="7428" max="7428" width="14.375" style="3" bestFit="1" customWidth="1"/>
    <col min="7429" max="7429" width="13.125" style="3" bestFit="1" customWidth="1"/>
    <col min="7430" max="7430" width="45.875" style="3" customWidth="1"/>
    <col min="7431" max="7431" width="6.125" style="3" customWidth="1"/>
    <col min="7432" max="7433" width="9.875" style="3" bestFit="1" customWidth="1"/>
    <col min="7434" max="7434" width="5.875" style="3" customWidth="1"/>
    <col min="7435" max="7435" width="35.5" style="3" customWidth="1"/>
    <col min="7436" max="7436" width="44.125" style="3" customWidth="1"/>
    <col min="7437" max="7437" width="11" style="3" customWidth="1"/>
    <col min="7438" max="7438" width="13.875" style="3" customWidth="1"/>
    <col min="7439" max="7439" width="6.375" style="3" customWidth="1"/>
    <col min="7440" max="7440" width="15.625" style="3" customWidth="1"/>
    <col min="7441" max="7441" width="16.875" style="3" customWidth="1"/>
    <col min="7442" max="7442" width="15.625" style="3" customWidth="1"/>
    <col min="7443" max="7681" width="9" style="3"/>
    <col min="7682" max="7682" width="7.125" style="3" customWidth="1"/>
    <col min="7683" max="7683" width="8.875" style="3" customWidth="1"/>
    <col min="7684" max="7684" width="14.375" style="3" bestFit="1" customWidth="1"/>
    <col min="7685" max="7685" width="13.125" style="3" bestFit="1" customWidth="1"/>
    <col min="7686" max="7686" width="45.875" style="3" customWidth="1"/>
    <col min="7687" max="7687" width="6.125" style="3" customWidth="1"/>
    <col min="7688" max="7689" width="9.875" style="3" bestFit="1" customWidth="1"/>
    <col min="7690" max="7690" width="5.875" style="3" customWidth="1"/>
    <col min="7691" max="7691" width="35.5" style="3" customWidth="1"/>
    <col min="7692" max="7692" width="44.125" style="3" customWidth="1"/>
    <col min="7693" max="7693" width="11" style="3" customWidth="1"/>
    <col min="7694" max="7694" width="13.875" style="3" customWidth="1"/>
    <col min="7695" max="7695" width="6.375" style="3" customWidth="1"/>
    <col min="7696" max="7696" width="15.625" style="3" customWidth="1"/>
    <col min="7697" max="7697" width="16.875" style="3" customWidth="1"/>
    <col min="7698" max="7698" width="15.625" style="3" customWidth="1"/>
    <col min="7699" max="7937" width="9" style="3"/>
    <col min="7938" max="7938" width="7.125" style="3" customWidth="1"/>
    <col min="7939" max="7939" width="8.875" style="3" customWidth="1"/>
    <col min="7940" max="7940" width="14.375" style="3" bestFit="1" customWidth="1"/>
    <col min="7941" max="7941" width="13.125" style="3" bestFit="1" customWidth="1"/>
    <col min="7942" max="7942" width="45.875" style="3" customWidth="1"/>
    <col min="7943" max="7943" width="6.125" style="3" customWidth="1"/>
    <col min="7944" max="7945" width="9.875" style="3" bestFit="1" customWidth="1"/>
    <col min="7946" max="7946" width="5.875" style="3" customWidth="1"/>
    <col min="7947" max="7947" width="35.5" style="3" customWidth="1"/>
    <col min="7948" max="7948" width="44.125" style="3" customWidth="1"/>
    <col min="7949" max="7949" width="11" style="3" customWidth="1"/>
    <col min="7950" max="7950" width="13.875" style="3" customWidth="1"/>
    <col min="7951" max="7951" width="6.375" style="3" customWidth="1"/>
    <col min="7952" max="7952" width="15.625" style="3" customWidth="1"/>
    <col min="7953" max="7953" width="16.875" style="3" customWidth="1"/>
    <col min="7954" max="7954" width="15.625" style="3" customWidth="1"/>
    <col min="7955" max="8193" width="9" style="3"/>
    <col min="8194" max="8194" width="7.125" style="3" customWidth="1"/>
    <col min="8195" max="8195" width="8.875" style="3" customWidth="1"/>
    <col min="8196" max="8196" width="14.375" style="3" bestFit="1" customWidth="1"/>
    <col min="8197" max="8197" width="13.125" style="3" bestFit="1" customWidth="1"/>
    <col min="8198" max="8198" width="45.875" style="3" customWidth="1"/>
    <col min="8199" max="8199" width="6.125" style="3" customWidth="1"/>
    <col min="8200" max="8201" width="9.875" style="3" bestFit="1" customWidth="1"/>
    <col min="8202" max="8202" width="5.875" style="3" customWidth="1"/>
    <col min="8203" max="8203" width="35.5" style="3" customWidth="1"/>
    <col min="8204" max="8204" width="44.125" style="3" customWidth="1"/>
    <col min="8205" max="8205" width="11" style="3" customWidth="1"/>
    <col min="8206" max="8206" width="13.875" style="3" customWidth="1"/>
    <col min="8207" max="8207" width="6.375" style="3" customWidth="1"/>
    <col min="8208" max="8208" width="15.625" style="3" customWidth="1"/>
    <col min="8209" max="8209" width="16.875" style="3" customWidth="1"/>
    <col min="8210" max="8210" width="15.625" style="3" customWidth="1"/>
    <col min="8211" max="8449" width="9" style="3"/>
    <col min="8450" max="8450" width="7.125" style="3" customWidth="1"/>
    <col min="8451" max="8451" width="8.875" style="3" customWidth="1"/>
    <col min="8452" max="8452" width="14.375" style="3" bestFit="1" customWidth="1"/>
    <col min="8453" max="8453" width="13.125" style="3" bestFit="1" customWidth="1"/>
    <col min="8454" max="8454" width="45.875" style="3" customWidth="1"/>
    <col min="8455" max="8455" width="6.125" style="3" customWidth="1"/>
    <col min="8456" max="8457" width="9.875" style="3" bestFit="1" customWidth="1"/>
    <col min="8458" max="8458" width="5.875" style="3" customWidth="1"/>
    <col min="8459" max="8459" width="35.5" style="3" customWidth="1"/>
    <col min="8460" max="8460" width="44.125" style="3" customWidth="1"/>
    <col min="8461" max="8461" width="11" style="3" customWidth="1"/>
    <col min="8462" max="8462" width="13.875" style="3" customWidth="1"/>
    <col min="8463" max="8463" width="6.375" style="3" customWidth="1"/>
    <col min="8464" max="8464" width="15.625" style="3" customWidth="1"/>
    <col min="8465" max="8465" width="16.875" style="3" customWidth="1"/>
    <col min="8466" max="8466" width="15.625" style="3" customWidth="1"/>
    <col min="8467" max="8705" width="9" style="3"/>
    <col min="8706" max="8706" width="7.125" style="3" customWidth="1"/>
    <col min="8707" max="8707" width="8.875" style="3" customWidth="1"/>
    <col min="8708" max="8708" width="14.375" style="3" bestFit="1" customWidth="1"/>
    <col min="8709" max="8709" width="13.125" style="3" bestFit="1" customWidth="1"/>
    <col min="8710" max="8710" width="45.875" style="3" customWidth="1"/>
    <col min="8711" max="8711" width="6.125" style="3" customWidth="1"/>
    <col min="8712" max="8713" width="9.875" style="3" bestFit="1" customWidth="1"/>
    <col min="8714" max="8714" width="5.875" style="3" customWidth="1"/>
    <col min="8715" max="8715" width="35.5" style="3" customWidth="1"/>
    <col min="8716" max="8716" width="44.125" style="3" customWidth="1"/>
    <col min="8717" max="8717" width="11" style="3" customWidth="1"/>
    <col min="8718" max="8718" width="13.875" style="3" customWidth="1"/>
    <col min="8719" max="8719" width="6.375" style="3" customWidth="1"/>
    <col min="8720" max="8720" width="15.625" style="3" customWidth="1"/>
    <col min="8721" max="8721" width="16.875" style="3" customWidth="1"/>
    <col min="8722" max="8722" width="15.625" style="3" customWidth="1"/>
    <col min="8723" max="8961" width="9" style="3"/>
    <col min="8962" max="8962" width="7.125" style="3" customWidth="1"/>
    <col min="8963" max="8963" width="8.875" style="3" customWidth="1"/>
    <col min="8964" max="8964" width="14.375" style="3" bestFit="1" customWidth="1"/>
    <col min="8965" max="8965" width="13.125" style="3" bestFit="1" customWidth="1"/>
    <col min="8966" max="8966" width="45.875" style="3" customWidth="1"/>
    <col min="8967" max="8967" width="6.125" style="3" customWidth="1"/>
    <col min="8968" max="8969" width="9.875" style="3" bestFit="1" customWidth="1"/>
    <col min="8970" max="8970" width="5.875" style="3" customWidth="1"/>
    <col min="8971" max="8971" width="35.5" style="3" customWidth="1"/>
    <col min="8972" max="8972" width="44.125" style="3" customWidth="1"/>
    <col min="8973" max="8973" width="11" style="3" customWidth="1"/>
    <col min="8974" max="8974" width="13.875" style="3" customWidth="1"/>
    <col min="8975" max="8975" width="6.375" style="3" customWidth="1"/>
    <col min="8976" max="8976" width="15.625" style="3" customWidth="1"/>
    <col min="8977" max="8977" width="16.875" style="3" customWidth="1"/>
    <col min="8978" max="8978" width="15.625" style="3" customWidth="1"/>
    <col min="8979" max="9217" width="9" style="3"/>
    <col min="9218" max="9218" width="7.125" style="3" customWidth="1"/>
    <col min="9219" max="9219" width="8.875" style="3" customWidth="1"/>
    <col min="9220" max="9220" width="14.375" style="3" bestFit="1" customWidth="1"/>
    <col min="9221" max="9221" width="13.125" style="3" bestFit="1" customWidth="1"/>
    <col min="9222" max="9222" width="45.875" style="3" customWidth="1"/>
    <col min="9223" max="9223" width="6.125" style="3" customWidth="1"/>
    <col min="9224" max="9225" width="9.875" style="3" bestFit="1" customWidth="1"/>
    <col min="9226" max="9226" width="5.875" style="3" customWidth="1"/>
    <col min="9227" max="9227" width="35.5" style="3" customWidth="1"/>
    <col min="9228" max="9228" width="44.125" style="3" customWidth="1"/>
    <col min="9229" max="9229" width="11" style="3" customWidth="1"/>
    <col min="9230" max="9230" width="13.875" style="3" customWidth="1"/>
    <col min="9231" max="9231" width="6.375" style="3" customWidth="1"/>
    <col min="9232" max="9232" width="15.625" style="3" customWidth="1"/>
    <col min="9233" max="9233" width="16.875" style="3" customWidth="1"/>
    <col min="9234" max="9234" width="15.625" style="3" customWidth="1"/>
    <col min="9235" max="9473" width="9" style="3"/>
    <col min="9474" max="9474" width="7.125" style="3" customWidth="1"/>
    <col min="9475" max="9475" width="8.875" style="3" customWidth="1"/>
    <col min="9476" max="9476" width="14.375" style="3" bestFit="1" customWidth="1"/>
    <col min="9477" max="9477" width="13.125" style="3" bestFit="1" customWidth="1"/>
    <col min="9478" max="9478" width="45.875" style="3" customWidth="1"/>
    <col min="9479" max="9479" width="6.125" style="3" customWidth="1"/>
    <col min="9480" max="9481" width="9.875" style="3" bestFit="1" customWidth="1"/>
    <col min="9482" max="9482" width="5.875" style="3" customWidth="1"/>
    <col min="9483" max="9483" width="35.5" style="3" customWidth="1"/>
    <col min="9484" max="9484" width="44.125" style="3" customWidth="1"/>
    <col min="9485" max="9485" width="11" style="3" customWidth="1"/>
    <col min="9486" max="9486" width="13.875" style="3" customWidth="1"/>
    <col min="9487" max="9487" width="6.375" style="3" customWidth="1"/>
    <col min="9488" max="9488" width="15.625" style="3" customWidth="1"/>
    <col min="9489" max="9489" width="16.875" style="3" customWidth="1"/>
    <col min="9490" max="9490" width="15.625" style="3" customWidth="1"/>
    <col min="9491" max="9729" width="9" style="3"/>
    <col min="9730" max="9730" width="7.125" style="3" customWidth="1"/>
    <col min="9731" max="9731" width="8.875" style="3" customWidth="1"/>
    <col min="9732" max="9732" width="14.375" style="3" bestFit="1" customWidth="1"/>
    <col min="9733" max="9733" width="13.125" style="3" bestFit="1" customWidth="1"/>
    <col min="9734" max="9734" width="45.875" style="3" customWidth="1"/>
    <col min="9735" max="9735" width="6.125" style="3" customWidth="1"/>
    <col min="9736" max="9737" width="9.875" style="3" bestFit="1" customWidth="1"/>
    <col min="9738" max="9738" width="5.875" style="3" customWidth="1"/>
    <col min="9739" max="9739" width="35.5" style="3" customWidth="1"/>
    <col min="9740" max="9740" width="44.125" style="3" customWidth="1"/>
    <col min="9741" max="9741" width="11" style="3" customWidth="1"/>
    <col min="9742" max="9742" width="13.875" style="3" customWidth="1"/>
    <col min="9743" max="9743" width="6.375" style="3" customWidth="1"/>
    <col min="9744" max="9744" width="15.625" style="3" customWidth="1"/>
    <col min="9745" max="9745" width="16.875" style="3" customWidth="1"/>
    <col min="9746" max="9746" width="15.625" style="3" customWidth="1"/>
    <col min="9747" max="9985" width="9" style="3"/>
    <col min="9986" max="9986" width="7.125" style="3" customWidth="1"/>
    <col min="9987" max="9987" width="8.875" style="3" customWidth="1"/>
    <col min="9988" max="9988" width="14.375" style="3" bestFit="1" customWidth="1"/>
    <col min="9989" max="9989" width="13.125" style="3" bestFit="1" customWidth="1"/>
    <col min="9990" max="9990" width="45.875" style="3" customWidth="1"/>
    <col min="9991" max="9991" width="6.125" style="3" customWidth="1"/>
    <col min="9992" max="9993" width="9.875" style="3" bestFit="1" customWidth="1"/>
    <col min="9994" max="9994" width="5.875" style="3" customWidth="1"/>
    <col min="9995" max="9995" width="35.5" style="3" customWidth="1"/>
    <col min="9996" max="9996" width="44.125" style="3" customWidth="1"/>
    <col min="9997" max="9997" width="11" style="3" customWidth="1"/>
    <col min="9998" max="9998" width="13.875" style="3" customWidth="1"/>
    <col min="9999" max="9999" width="6.375" style="3" customWidth="1"/>
    <col min="10000" max="10000" width="15.625" style="3" customWidth="1"/>
    <col min="10001" max="10001" width="16.875" style="3" customWidth="1"/>
    <col min="10002" max="10002" width="15.625" style="3" customWidth="1"/>
    <col min="10003" max="10241" width="9" style="3"/>
    <col min="10242" max="10242" width="7.125" style="3" customWidth="1"/>
    <col min="10243" max="10243" width="8.875" style="3" customWidth="1"/>
    <col min="10244" max="10244" width="14.375" style="3" bestFit="1" customWidth="1"/>
    <col min="10245" max="10245" width="13.125" style="3" bestFit="1" customWidth="1"/>
    <col min="10246" max="10246" width="45.875" style="3" customWidth="1"/>
    <col min="10247" max="10247" width="6.125" style="3" customWidth="1"/>
    <col min="10248" max="10249" width="9.875" style="3" bestFit="1" customWidth="1"/>
    <col min="10250" max="10250" width="5.875" style="3" customWidth="1"/>
    <col min="10251" max="10251" width="35.5" style="3" customWidth="1"/>
    <col min="10252" max="10252" width="44.125" style="3" customWidth="1"/>
    <col min="10253" max="10253" width="11" style="3" customWidth="1"/>
    <col min="10254" max="10254" width="13.875" style="3" customWidth="1"/>
    <col min="10255" max="10255" width="6.375" style="3" customWidth="1"/>
    <col min="10256" max="10256" width="15.625" style="3" customWidth="1"/>
    <col min="10257" max="10257" width="16.875" style="3" customWidth="1"/>
    <col min="10258" max="10258" width="15.625" style="3" customWidth="1"/>
    <col min="10259" max="10497" width="9" style="3"/>
    <col min="10498" max="10498" width="7.125" style="3" customWidth="1"/>
    <col min="10499" max="10499" width="8.875" style="3" customWidth="1"/>
    <col min="10500" max="10500" width="14.375" style="3" bestFit="1" customWidth="1"/>
    <col min="10501" max="10501" width="13.125" style="3" bestFit="1" customWidth="1"/>
    <col min="10502" max="10502" width="45.875" style="3" customWidth="1"/>
    <col min="10503" max="10503" width="6.125" style="3" customWidth="1"/>
    <col min="10504" max="10505" width="9.875" style="3" bestFit="1" customWidth="1"/>
    <col min="10506" max="10506" width="5.875" style="3" customWidth="1"/>
    <col min="10507" max="10507" width="35.5" style="3" customWidth="1"/>
    <col min="10508" max="10508" width="44.125" style="3" customWidth="1"/>
    <col min="10509" max="10509" width="11" style="3" customWidth="1"/>
    <col min="10510" max="10510" width="13.875" style="3" customWidth="1"/>
    <col min="10511" max="10511" width="6.375" style="3" customWidth="1"/>
    <col min="10512" max="10512" width="15.625" style="3" customWidth="1"/>
    <col min="10513" max="10513" width="16.875" style="3" customWidth="1"/>
    <col min="10514" max="10514" width="15.625" style="3" customWidth="1"/>
    <col min="10515" max="10753" width="9" style="3"/>
    <col min="10754" max="10754" width="7.125" style="3" customWidth="1"/>
    <col min="10755" max="10755" width="8.875" style="3" customWidth="1"/>
    <col min="10756" max="10756" width="14.375" style="3" bestFit="1" customWidth="1"/>
    <col min="10757" max="10757" width="13.125" style="3" bestFit="1" customWidth="1"/>
    <col min="10758" max="10758" width="45.875" style="3" customWidth="1"/>
    <col min="10759" max="10759" width="6.125" style="3" customWidth="1"/>
    <col min="10760" max="10761" width="9.875" style="3" bestFit="1" customWidth="1"/>
    <col min="10762" max="10762" width="5.875" style="3" customWidth="1"/>
    <col min="10763" max="10763" width="35.5" style="3" customWidth="1"/>
    <col min="10764" max="10764" width="44.125" style="3" customWidth="1"/>
    <col min="10765" max="10765" width="11" style="3" customWidth="1"/>
    <col min="10766" max="10766" width="13.875" style="3" customWidth="1"/>
    <col min="10767" max="10767" width="6.375" style="3" customWidth="1"/>
    <col min="10768" max="10768" width="15.625" style="3" customWidth="1"/>
    <col min="10769" max="10769" width="16.875" style="3" customWidth="1"/>
    <col min="10770" max="10770" width="15.625" style="3" customWidth="1"/>
    <col min="10771" max="11009" width="9" style="3"/>
    <col min="11010" max="11010" width="7.125" style="3" customWidth="1"/>
    <col min="11011" max="11011" width="8.875" style="3" customWidth="1"/>
    <col min="11012" max="11012" width="14.375" style="3" bestFit="1" customWidth="1"/>
    <col min="11013" max="11013" width="13.125" style="3" bestFit="1" customWidth="1"/>
    <col min="11014" max="11014" width="45.875" style="3" customWidth="1"/>
    <col min="11015" max="11015" width="6.125" style="3" customWidth="1"/>
    <col min="11016" max="11017" width="9.875" style="3" bestFit="1" customWidth="1"/>
    <col min="11018" max="11018" width="5.875" style="3" customWidth="1"/>
    <col min="11019" max="11019" width="35.5" style="3" customWidth="1"/>
    <col min="11020" max="11020" width="44.125" style="3" customWidth="1"/>
    <col min="11021" max="11021" width="11" style="3" customWidth="1"/>
    <col min="11022" max="11022" width="13.875" style="3" customWidth="1"/>
    <col min="11023" max="11023" width="6.375" style="3" customWidth="1"/>
    <col min="11024" max="11024" width="15.625" style="3" customWidth="1"/>
    <col min="11025" max="11025" width="16.875" style="3" customWidth="1"/>
    <col min="11026" max="11026" width="15.625" style="3" customWidth="1"/>
    <col min="11027" max="11265" width="9" style="3"/>
    <col min="11266" max="11266" width="7.125" style="3" customWidth="1"/>
    <col min="11267" max="11267" width="8.875" style="3" customWidth="1"/>
    <col min="11268" max="11268" width="14.375" style="3" bestFit="1" customWidth="1"/>
    <col min="11269" max="11269" width="13.125" style="3" bestFit="1" customWidth="1"/>
    <col min="11270" max="11270" width="45.875" style="3" customWidth="1"/>
    <col min="11271" max="11271" width="6.125" style="3" customWidth="1"/>
    <col min="11272" max="11273" width="9.875" style="3" bestFit="1" customWidth="1"/>
    <col min="11274" max="11274" width="5.875" style="3" customWidth="1"/>
    <col min="11275" max="11275" width="35.5" style="3" customWidth="1"/>
    <col min="11276" max="11276" width="44.125" style="3" customWidth="1"/>
    <col min="11277" max="11277" width="11" style="3" customWidth="1"/>
    <col min="11278" max="11278" width="13.875" style="3" customWidth="1"/>
    <col min="11279" max="11279" width="6.375" style="3" customWidth="1"/>
    <col min="11280" max="11280" width="15.625" style="3" customWidth="1"/>
    <col min="11281" max="11281" width="16.875" style="3" customWidth="1"/>
    <col min="11282" max="11282" width="15.625" style="3" customWidth="1"/>
    <col min="11283" max="11521" width="9" style="3"/>
    <col min="11522" max="11522" width="7.125" style="3" customWidth="1"/>
    <col min="11523" max="11523" width="8.875" style="3" customWidth="1"/>
    <col min="11524" max="11524" width="14.375" style="3" bestFit="1" customWidth="1"/>
    <col min="11525" max="11525" width="13.125" style="3" bestFit="1" customWidth="1"/>
    <col min="11526" max="11526" width="45.875" style="3" customWidth="1"/>
    <col min="11527" max="11527" width="6.125" style="3" customWidth="1"/>
    <col min="11528" max="11529" width="9.875" style="3" bestFit="1" customWidth="1"/>
    <col min="11530" max="11530" width="5.875" style="3" customWidth="1"/>
    <col min="11531" max="11531" width="35.5" style="3" customWidth="1"/>
    <col min="11532" max="11532" width="44.125" style="3" customWidth="1"/>
    <col min="11533" max="11533" width="11" style="3" customWidth="1"/>
    <col min="11534" max="11534" width="13.875" style="3" customWidth="1"/>
    <col min="11535" max="11535" width="6.375" style="3" customWidth="1"/>
    <col min="11536" max="11536" width="15.625" style="3" customWidth="1"/>
    <col min="11537" max="11537" width="16.875" style="3" customWidth="1"/>
    <col min="11538" max="11538" width="15.625" style="3" customWidth="1"/>
    <col min="11539" max="11777" width="9" style="3"/>
    <col min="11778" max="11778" width="7.125" style="3" customWidth="1"/>
    <col min="11779" max="11779" width="8.875" style="3" customWidth="1"/>
    <col min="11780" max="11780" width="14.375" style="3" bestFit="1" customWidth="1"/>
    <col min="11781" max="11781" width="13.125" style="3" bestFit="1" customWidth="1"/>
    <col min="11782" max="11782" width="45.875" style="3" customWidth="1"/>
    <col min="11783" max="11783" width="6.125" style="3" customWidth="1"/>
    <col min="11784" max="11785" width="9.875" style="3" bestFit="1" customWidth="1"/>
    <col min="11786" max="11786" width="5.875" style="3" customWidth="1"/>
    <col min="11787" max="11787" width="35.5" style="3" customWidth="1"/>
    <col min="11788" max="11788" width="44.125" style="3" customWidth="1"/>
    <col min="11789" max="11789" width="11" style="3" customWidth="1"/>
    <col min="11790" max="11790" width="13.875" style="3" customWidth="1"/>
    <col min="11791" max="11791" width="6.375" style="3" customWidth="1"/>
    <col min="11792" max="11792" width="15.625" style="3" customWidth="1"/>
    <col min="11793" max="11793" width="16.875" style="3" customWidth="1"/>
    <col min="11794" max="11794" width="15.625" style="3" customWidth="1"/>
    <col min="11795" max="12033" width="9" style="3"/>
    <col min="12034" max="12034" width="7.125" style="3" customWidth="1"/>
    <col min="12035" max="12035" width="8.875" style="3" customWidth="1"/>
    <col min="12036" max="12036" width="14.375" style="3" bestFit="1" customWidth="1"/>
    <col min="12037" max="12037" width="13.125" style="3" bestFit="1" customWidth="1"/>
    <col min="12038" max="12038" width="45.875" style="3" customWidth="1"/>
    <col min="12039" max="12039" width="6.125" style="3" customWidth="1"/>
    <col min="12040" max="12041" width="9.875" style="3" bestFit="1" customWidth="1"/>
    <col min="12042" max="12042" width="5.875" style="3" customWidth="1"/>
    <col min="12043" max="12043" width="35.5" style="3" customWidth="1"/>
    <col min="12044" max="12044" width="44.125" style="3" customWidth="1"/>
    <col min="12045" max="12045" width="11" style="3" customWidth="1"/>
    <col min="12046" max="12046" width="13.875" style="3" customWidth="1"/>
    <col min="12047" max="12047" width="6.375" style="3" customWidth="1"/>
    <col min="12048" max="12048" width="15.625" style="3" customWidth="1"/>
    <col min="12049" max="12049" width="16.875" style="3" customWidth="1"/>
    <col min="12050" max="12050" width="15.625" style="3" customWidth="1"/>
    <col min="12051" max="12289" width="9" style="3"/>
    <col min="12290" max="12290" width="7.125" style="3" customWidth="1"/>
    <col min="12291" max="12291" width="8.875" style="3" customWidth="1"/>
    <col min="12292" max="12292" width="14.375" style="3" bestFit="1" customWidth="1"/>
    <col min="12293" max="12293" width="13.125" style="3" bestFit="1" customWidth="1"/>
    <col min="12294" max="12294" width="45.875" style="3" customWidth="1"/>
    <col min="12295" max="12295" width="6.125" style="3" customWidth="1"/>
    <col min="12296" max="12297" width="9.875" style="3" bestFit="1" customWidth="1"/>
    <col min="12298" max="12298" width="5.875" style="3" customWidth="1"/>
    <col min="12299" max="12299" width="35.5" style="3" customWidth="1"/>
    <col min="12300" max="12300" width="44.125" style="3" customWidth="1"/>
    <col min="12301" max="12301" width="11" style="3" customWidth="1"/>
    <col min="12302" max="12302" width="13.875" style="3" customWidth="1"/>
    <col min="12303" max="12303" width="6.375" style="3" customWidth="1"/>
    <col min="12304" max="12304" width="15.625" style="3" customWidth="1"/>
    <col min="12305" max="12305" width="16.875" style="3" customWidth="1"/>
    <col min="12306" max="12306" width="15.625" style="3" customWidth="1"/>
    <col min="12307" max="12545" width="9" style="3"/>
    <col min="12546" max="12546" width="7.125" style="3" customWidth="1"/>
    <col min="12547" max="12547" width="8.875" style="3" customWidth="1"/>
    <col min="12548" max="12548" width="14.375" style="3" bestFit="1" customWidth="1"/>
    <col min="12549" max="12549" width="13.125" style="3" bestFit="1" customWidth="1"/>
    <col min="12550" max="12550" width="45.875" style="3" customWidth="1"/>
    <col min="12551" max="12551" width="6.125" style="3" customWidth="1"/>
    <col min="12552" max="12553" width="9.875" style="3" bestFit="1" customWidth="1"/>
    <col min="12554" max="12554" width="5.875" style="3" customWidth="1"/>
    <col min="12555" max="12555" width="35.5" style="3" customWidth="1"/>
    <col min="12556" max="12556" width="44.125" style="3" customWidth="1"/>
    <col min="12557" max="12557" width="11" style="3" customWidth="1"/>
    <col min="12558" max="12558" width="13.875" style="3" customWidth="1"/>
    <col min="12559" max="12559" width="6.375" style="3" customWidth="1"/>
    <col min="12560" max="12560" width="15.625" style="3" customWidth="1"/>
    <col min="12561" max="12561" width="16.875" style="3" customWidth="1"/>
    <col min="12562" max="12562" width="15.625" style="3" customWidth="1"/>
    <col min="12563" max="12801" width="9" style="3"/>
    <col min="12802" max="12802" width="7.125" style="3" customWidth="1"/>
    <col min="12803" max="12803" width="8.875" style="3" customWidth="1"/>
    <col min="12804" max="12804" width="14.375" style="3" bestFit="1" customWidth="1"/>
    <col min="12805" max="12805" width="13.125" style="3" bestFit="1" customWidth="1"/>
    <col min="12806" max="12806" width="45.875" style="3" customWidth="1"/>
    <col min="12807" max="12807" width="6.125" style="3" customWidth="1"/>
    <col min="12808" max="12809" width="9.875" style="3" bestFit="1" customWidth="1"/>
    <col min="12810" max="12810" width="5.875" style="3" customWidth="1"/>
    <col min="12811" max="12811" width="35.5" style="3" customWidth="1"/>
    <col min="12812" max="12812" width="44.125" style="3" customWidth="1"/>
    <col min="12813" max="12813" width="11" style="3" customWidth="1"/>
    <col min="12814" max="12814" width="13.875" style="3" customWidth="1"/>
    <col min="12815" max="12815" width="6.375" style="3" customWidth="1"/>
    <col min="12816" max="12816" width="15.625" style="3" customWidth="1"/>
    <col min="12817" max="12817" width="16.875" style="3" customWidth="1"/>
    <col min="12818" max="12818" width="15.625" style="3" customWidth="1"/>
    <col min="12819" max="13057" width="9" style="3"/>
    <col min="13058" max="13058" width="7.125" style="3" customWidth="1"/>
    <col min="13059" max="13059" width="8.875" style="3" customWidth="1"/>
    <col min="13060" max="13060" width="14.375" style="3" bestFit="1" customWidth="1"/>
    <col min="13061" max="13061" width="13.125" style="3" bestFit="1" customWidth="1"/>
    <col min="13062" max="13062" width="45.875" style="3" customWidth="1"/>
    <col min="13063" max="13063" width="6.125" style="3" customWidth="1"/>
    <col min="13064" max="13065" width="9.875" style="3" bestFit="1" customWidth="1"/>
    <col min="13066" max="13066" width="5.875" style="3" customWidth="1"/>
    <col min="13067" max="13067" width="35.5" style="3" customWidth="1"/>
    <col min="13068" max="13068" width="44.125" style="3" customWidth="1"/>
    <col min="13069" max="13069" width="11" style="3" customWidth="1"/>
    <col min="13070" max="13070" width="13.875" style="3" customWidth="1"/>
    <col min="13071" max="13071" width="6.375" style="3" customWidth="1"/>
    <col min="13072" max="13072" width="15.625" style="3" customWidth="1"/>
    <col min="13073" max="13073" width="16.875" style="3" customWidth="1"/>
    <col min="13074" max="13074" width="15.625" style="3" customWidth="1"/>
    <col min="13075" max="13313" width="9" style="3"/>
    <col min="13314" max="13314" width="7.125" style="3" customWidth="1"/>
    <col min="13315" max="13315" width="8.875" style="3" customWidth="1"/>
    <col min="13316" max="13316" width="14.375" style="3" bestFit="1" customWidth="1"/>
    <col min="13317" max="13317" width="13.125" style="3" bestFit="1" customWidth="1"/>
    <col min="13318" max="13318" width="45.875" style="3" customWidth="1"/>
    <col min="13319" max="13319" width="6.125" style="3" customWidth="1"/>
    <col min="13320" max="13321" width="9.875" style="3" bestFit="1" customWidth="1"/>
    <col min="13322" max="13322" width="5.875" style="3" customWidth="1"/>
    <col min="13323" max="13323" width="35.5" style="3" customWidth="1"/>
    <col min="13324" max="13324" width="44.125" style="3" customWidth="1"/>
    <col min="13325" max="13325" width="11" style="3" customWidth="1"/>
    <col min="13326" max="13326" width="13.875" style="3" customWidth="1"/>
    <col min="13327" max="13327" width="6.375" style="3" customWidth="1"/>
    <col min="13328" max="13328" width="15.625" style="3" customWidth="1"/>
    <col min="13329" max="13329" width="16.875" style="3" customWidth="1"/>
    <col min="13330" max="13330" width="15.625" style="3" customWidth="1"/>
    <col min="13331" max="13569" width="9" style="3"/>
    <col min="13570" max="13570" width="7.125" style="3" customWidth="1"/>
    <col min="13571" max="13571" width="8.875" style="3" customWidth="1"/>
    <col min="13572" max="13572" width="14.375" style="3" bestFit="1" customWidth="1"/>
    <col min="13573" max="13573" width="13.125" style="3" bestFit="1" customWidth="1"/>
    <col min="13574" max="13574" width="45.875" style="3" customWidth="1"/>
    <col min="13575" max="13575" width="6.125" style="3" customWidth="1"/>
    <col min="13576" max="13577" width="9.875" style="3" bestFit="1" customWidth="1"/>
    <col min="13578" max="13578" width="5.875" style="3" customWidth="1"/>
    <col min="13579" max="13579" width="35.5" style="3" customWidth="1"/>
    <col min="13580" max="13580" width="44.125" style="3" customWidth="1"/>
    <col min="13581" max="13581" width="11" style="3" customWidth="1"/>
    <col min="13582" max="13582" width="13.875" style="3" customWidth="1"/>
    <col min="13583" max="13583" width="6.375" style="3" customWidth="1"/>
    <col min="13584" max="13584" width="15.625" style="3" customWidth="1"/>
    <col min="13585" max="13585" width="16.875" style="3" customWidth="1"/>
    <col min="13586" max="13586" width="15.625" style="3" customWidth="1"/>
    <col min="13587" max="13825" width="9" style="3"/>
    <col min="13826" max="13826" width="7.125" style="3" customWidth="1"/>
    <col min="13827" max="13827" width="8.875" style="3" customWidth="1"/>
    <col min="13828" max="13828" width="14.375" style="3" bestFit="1" customWidth="1"/>
    <col min="13829" max="13829" width="13.125" style="3" bestFit="1" customWidth="1"/>
    <col min="13830" max="13830" width="45.875" style="3" customWidth="1"/>
    <col min="13831" max="13831" width="6.125" style="3" customWidth="1"/>
    <col min="13832" max="13833" width="9.875" style="3" bestFit="1" customWidth="1"/>
    <col min="13834" max="13834" width="5.875" style="3" customWidth="1"/>
    <col min="13835" max="13835" width="35.5" style="3" customWidth="1"/>
    <col min="13836" max="13836" width="44.125" style="3" customWidth="1"/>
    <col min="13837" max="13837" width="11" style="3" customWidth="1"/>
    <col min="13838" max="13838" width="13.875" style="3" customWidth="1"/>
    <col min="13839" max="13839" width="6.375" style="3" customWidth="1"/>
    <col min="13840" max="13840" width="15.625" style="3" customWidth="1"/>
    <col min="13841" max="13841" width="16.875" style="3" customWidth="1"/>
    <col min="13842" max="13842" width="15.625" style="3" customWidth="1"/>
    <col min="13843" max="14081" width="9" style="3"/>
    <col min="14082" max="14082" width="7.125" style="3" customWidth="1"/>
    <col min="14083" max="14083" width="8.875" style="3" customWidth="1"/>
    <col min="14084" max="14084" width="14.375" style="3" bestFit="1" customWidth="1"/>
    <col min="14085" max="14085" width="13.125" style="3" bestFit="1" customWidth="1"/>
    <col min="14086" max="14086" width="45.875" style="3" customWidth="1"/>
    <col min="14087" max="14087" width="6.125" style="3" customWidth="1"/>
    <col min="14088" max="14089" width="9.875" style="3" bestFit="1" customWidth="1"/>
    <col min="14090" max="14090" width="5.875" style="3" customWidth="1"/>
    <col min="14091" max="14091" width="35.5" style="3" customWidth="1"/>
    <col min="14092" max="14092" width="44.125" style="3" customWidth="1"/>
    <col min="14093" max="14093" width="11" style="3" customWidth="1"/>
    <col min="14094" max="14094" width="13.875" style="3" customWidth="1"/>
    <col min="14095" max="14095" width="6.375" style="3" customWidth="1"/>
    <col min="14096" max="14096" width="15.625" style="3" customWidth="1"/>
    <col min="14097" max="14097" width="16.875" style="3" customWidth="1"/>
    <col min="14098" max="14098" width="15.625" style="3" customWidth="1"/>
    <col min="14099" max="14337" width="9" style="3"/>
    <col min="14338" max="14338" width="7.125" style="3" customWidth="1"/>
    <col min="14339" max="14339" width="8.875" style="3" customWidth="1"/>
    <col min="14340" max="14340" width="14.375" style="3" bestFit="1" customWidth="1"/>
    <col min="14341" max="14341" width="13.125" style="3" bestFit="1" customWidth="1"/>
    <col min="14342" max="14342" width="45.875" style="3" customWidth="1"/>
    <col min="14343" max="14343" width="6.125" style="3" customWidth="1"/>
    <col min="14344" max="14345" width="9.875" style="3" bestFit="1" customWidth="1"/>
    <col min="14346" max="14346" width="5.875" style="3" customWidth="1"/>
    <col min="14347" max="14347" width="35.5" style="3" customWidth="1"/>
    <col min="14348" max="14348" width="44.125" style="3" customWidth="1"/>
    <col min="14349" max="14349" width="11" style="3" customWidth="1"/>
    <col min="14350" max="14350" width="13.875" style="3" customWidth="1"/>
    <col min="14351" max="14351" width="6.375" style="3" customWidth="1"/>
    <col min="14352" max="14352" width="15.625" style="3" customWidth="1"/>
    <col min="14353" max="14353" width="16.875" style="3" customWidth="1"/>
    <col min="14354" max="14354" width="15.625" style="3" customWidth="1"/>
    <col min="14355" max="14593" width="9" style="3"/>
    <col min="14594" max="14594" width="7.125" style="3" customWidth="1"/>
    <col min="14595" max="14595" width="8.875" style="3" customWidth="1"/>
    <col min="14596" max="14596" width="14.375" style="3" bestFit="1" customWidth="1"/>
    <col min="14597" max="14597" width="13.125" style="3" bestFit="1" customWidth="1"/>
    <col min="14598" max="14598" width="45.875" style="3" customWidth="1"/>
    <col min="14599" max="14599" width="6.125" style="3" customWidth="1"/>
    <col min="14600" max="14601" width="9.875" style="3" bestFit="1" customWidth="1"/>
    <col min="14602" max="14602" width="5.875" style="3" customWidth="1"/>
    <col min="14603" max="14603" width="35.5" style="3" customWidth="1"/>
    <col min="14604" max="14604" width="44.125" style="3" customWidth="1"/>
    <col min="14605" max="14605" width="11" style="3" customWidth="1"/>
    <col min="14606" max="14606" width="13.875" style="3" customWidth="1"/>
    <col min="14607" max="14607" width="6.375" style="3" customWidth="1"/>
    <col min="14608" max="14608" width="15.625" style="3" customWidth="1"/>
    <col min="14609" max="14609" width="16.875" style="3" customWidth="1"/>
    <col min="14610" max="14610" width="15.625" style="3" customWidth="1"/>
    <col min="14611" max="14849" width="9" style="3"/>
    <col min="14850" max="14850" width="7.125" style="3" customWidth="1"/>
    <col min="14851" max="14851" width="8.875" style="3" customWidth="1"/>
    <col min="14852" max="14852" width="14.375" style="3" bestFit="1" customWidth="1"/>
    <col min="14853" max="14853" width="13.125" style="3" bestFit="1" customWidth="1"/>
    <col min="14854" max="14854" width="45.875" style="3" customWidth="1"/>
    <col min="14855" max="14855" width="6.125" style="3" customWidth="1"/>
    <col min="14856" max="14857" width="9.875" style="3" bestFit="1" customWidth="1"/>
    <col min="14858" max="14858" width="5.875" style="3" customWidth="1"/>
    <col min="14859" max="14859" width="35.5" style="3" customWidth="1"/>
    <col min="14860" max="14860" width="44.125" style="3" customWidth="1"/>
    <col min="14861" max="14861" width="11" style="3" customWidth="1"/>
    <col min="14862" max="14862" width="13.875" style="3" customWidth="1"/>
    <col min="14863" max="14863" width="6.375" style="3" customWidth="1"/>
    <col min="14864" max="14864" width="15.625" style="3" customWidth="1"/>
    <col min="14865" max="14865" width="16.875" style="3" customWidth="1"/>
    <col min="14866" max="14866" width="15.625" style="3" customWidth="1"/>
    <col min="14867" max="15105" width="9" style="3"/>
    <col min="15106" max="15106" width="7.125" style="3" customWidth="1"/>
    <col min="15107" max="15107" width="8.875" style="3" customWidth="1"/>
    <col min="15108" max="15108" width="14.375" style="3" bestFit="1" customWidth="1"/>
    <col min="15109" max="15109" width="13.125" style="3" bestFit="1" customWidth="1"/>
    <col min="15110" max="15110" width="45.875" style="3" customWidth="1"/>
    <col min="15111" max="15111" width="6.125" style="3" customWidth="1"/>
    <col min="15112" max="15113" width="9.875" style="3" bestFit="1" customWidth="1"/>
    <col min="15114" max="15114" width="5.875" style="3" customWidth="1"/>
    <col min="15115" max="15115" width="35.5" style="3" customWidth="1"/>
    <col min="15116" max="15116" width="44.125" style="3" customWidth="1"/>
    <col min="15117" max="15117" width="11" style="3" customWidth="1"/>
    <col min="15118" max="15118" width="13.875" style="3" customWidth="1"/>
    <col min="15119" max="15119" width="6.375" style="3" customWidth="1"/>
    <col min="15120" max="15120" width="15.625" style="3" customWidth="1"/>
    <col min="15121" max="15121" width="16.875" style="3" customWidth="1"/>
    <col min="15122" max="15122" width="15.625" style="3" customWidth="1"/>
    <col min="15123" max="15361" width="9" style="3"/>
    <col min="15362" max="15362" width="7.125" style="3" customWidth="1"/>
    <col min="15363" max="15363" width="8.875" style="3" customWidth="1"/>
    <col min="15364" max="15364" width="14.375" style="3" bestFit="1" customWidth="1"/>
    <col min="15365" max="15365" width="13.125" style="3" bestFit="1" customWidth="1"/>
    <col min="15366" max="15366" width="45.875" style="3" customWidth="1"/>
    <col min="15367" max="15367" width="6.125" style="3" customWidth="1"/>
    <col min="15368" max="15369" width="9.875" style="3" bestFit="1" customWidth="1"/>
    <col min="15370" max="15370" width="5.875" style="3" customWidth="1"/>
    <col min="15371" max="15371" width="35.5" style="3" customWidth="1"/>
    <col min="15372" max="15372" width="44.125" style="3" customWidth="1"/>
    <col min="15373" max="15373" width="11" style="3" customWidth="1"/>
    <col min="15374" max="15374" width="13.875" style="3" customWidth="1"/>
    <col min="15375" max="15375" width="6.375" style="3" customWidth="1"/>
    <col min="15376" max="15376" width="15.625" style="3" customWidth="1"/>
    <col min="15377" max="15377" width="16.875" style="3" customWidth="1"/>
    <col min="15378" max="15378" width="15.625" style="3" customWidth="1"/>
    <col min="15379" max="15617" width="9" style="3"/>
    <col min="15618" max="15618" width="7.125" style="3" customWidth="1"/>
    <col min="15619" max="15619" width="8.875" style="3" customWidth="1"/>
    <col min="15620" max="15620" width="14.375" style="3" bestFit="1" customWidth="1"/>
    <col min="15621" max="15621" width="13.125" style="3" bestFit="1" customWidth="1"/>
    <col min="15622" max="15622" width="45.875" style="3" customWidth="1"/>
    <col min="15623" max="15623" width="6.125" style="3" customWidth="1"/>
    <col min="15624" max="15625" width="9.875" style="3" bestFit="1" customWidth="1"/>
    <col min="15626" max="15626" width="5.875" style="3" customWidth="1"/>
    <col min="15627" max="15627" width="35.5" style="3" customWidth="1"/>
    <col min="15628" max="15628" width="44.125" style="3" customWidth="1"/>
    <col min="15629" max="15629" width="11" style="3" customWidth="1"/>
    <col min="15630" max="15630" width="13.875" style="3" customWidth="1"/>
    <col min="15631" max="15631" width="6.375" style="3" customWidth="1"/>
    <col min="15632" max="15632" width="15.625" style="3" customWidth="1"/>
    <col min="15633" max="15633" width="16.875" style="3" customWidth="1"/>
    <col min="15634" max="15634" width="15.625" style="3" customWidth="1"/>
    <col min="15635" max="15873" width="9" style="3"/>
    <col min="15874" max="15874" width="7.125" style="3" customWidth="1"/>
    <col min="15875" max="15875" width="8.875" style="3" customWidth="1"/>
    <col min="15876" max="15876" width="14.375" style="3" bestFit="1" customWidth="1"/>
    <col min="15877" max="15877" width="13.125" style="3" bestFit="1" customWidth="1"/>
    <col min="15878" max="15878" width="45.875" style="3" customWidth="1"/>
    <col min="15879" max="15879" width="6.125" style="3" customWidth="1"/>
    <col min="15880" max="15881" width="9.875" style="3" bestFit="1" customWidth="1"/>
    <col min="15882" max="15882" width="5.875" style="3" customWidth="1"/>
    <col min="15883" max="15883" width="35.5" style="3" customWidth="1"/>
    <col min="15884" max="15884" width="44.125" style="3" customWidth="1"/>
    <col min="15885" max="15885" width="11" style="3" customWidth="1"/>
    <col min="15886" max="15886" width="13.875" style="3" customWidth="1"/>
    <col min="15887" max="15887" width="6.375" style="3" customWidth="1"/>
    <col min="15888" max="15888" width="15.625" style="3" customWidth="1"/>
    <col min="15889" max="15889" width="16.875" style="3" customWidth="1"/>
    <col min="15890" max="15890" width="15.625" style="3" customWidth="1"/>
    <col min="15891" max="16129" width="9" style="3"/>
    <col min="16130" max="16130" width="7.125" style="3" customWidth="1"/>
    <col min="16131" max="16131" width="8.875" style="3" customWidth="1"/>
    <col min="16132" max="16132" width="14.375" style="3" bestFit="1" customWidth="1"/>
    <col min="16133" max="16133" width="13.125" style="3" bestFit="1" customWidth="1"/>
    <col min="16134" max="16134" width="45.875" style="3" customWidth="1"/>
    <col min="16135" max="16135" width="6.125" style="3" customWidth="1"/>
    <col min="16136" max="16137" width="9.875" style="3" bestFit="1" customWidth="1"/>
    <col min="16138" max="16138" width="5.875" style="3" customWidth="1"/>
    <col min="16139" max="16139" width="35.5" style="3" customWidth="1"/>
    <col min="16140" max="16140" width="44.125" style="3" customWidth="1"/>
    <col min="16141" max="16141" width="11" style="3" customWidth="1"/>
    <col min="16142" max="16142" width="13.875" style="3" customWidth="1"/>
    <col min="16143" max="16143" width="6.375" style="3" customWidth="1"/>
    <col min="16144" max="16144" width="15.625" style="3" customWidth="1"/>
    <col min="16145" max="16145" width="16.875" style="3" customWidth="1"/>
    <col min="16146" max="16146" width="15.625" style="3" customWidth="1"/>
    <col min="16147" max="16384" width="9" style="3"/>
  </cols>
  <sheetData>
    <row r="2" spans="1:18" ht="20.100000000000001" customHeight="1">
      <c r="C2" s="1" t="s">
        <v>0</v>
      </c>
      <c r="D2" s="1"/>
      <c r="E2" s="1"/>
      <c r="F2" s="2" t="s">
        <v>3473</v>
      </c>
      <c r="H2" s="4" t="s">
        <v>2</v>
      </c>
      <c r="I2" s="5"/>
      <c r="J2" s="6"/>
      <c r="K2" s="125">
        <f>SUM(I:I)</f>
        <v>961897</v>
      </c>
    </row>
    <row r="3" spans="1:18" ht="20.100000000000001" customHeight="1">
      <c r="C3" s="1" t="s">
        <v>3</v>
      </c>
      <c r="D3" s="1"/>
      <c r="E3" s="1"/>
      <c r="F3" s="14" t="s">
        <v>3474</v>
      </c>
    </row>
    <row r="4" spans="1:18" ht="20.100000000000001" customHeight="1">
      <c r="C4" s="1" t="s">
        <v>5</v>
      </c>
      <c r="D4" s="1"/>
      <c r="E4" s="1"/>
      <c r="F4" s="14">
        <v>195029</v>
      </c>
      <c r="I4" s="623"/>
      <c r="K4" s="624" t="s">
        <v>3475</v>
      </c>
      <c r="L4" s="625"/>
    </row>
    <row r="5" spans="1:18" ht="20.100000000000001" customHeight="1">
      <c r="C5" s="1" t="s">
        <v>6</v>
      </c>
      <c r="D5" s="1"/>
      <c r="E5" s="1"/>
      <c r="F5" s="15">
        <v>44643</v>
      </c>
      <c r="K5" s="626"/>
      <c r="L5" s="627"/>
    </row>
    <row r="6" spans="1:18" ht="20.100000000000001" customHeight="1">
      <c r="C6" s="1" t="s">
        <v>8</v>
      </c>
      <c r="D6" s="1"/>
      <c r="E6" s="1"/>
      <c r="F6" s="15">
        <v>44645</v>
      </c>
      <c r="H6" s="628"/>
      <c r="K6" s="127"/>
      <c r="L6" s="128"/>
    </row>
    <row r="7" spans="1:18" ht="20.100000000000001" customHeight="1">
      <c r="C7" s="129"/>
      <c r="D7" s="129"/>
      <c r="E7" s="129"/>
      <c r="F7" s="130"/>
      <c r="H7" s="629"/>
      <c r="K7" s="127"/>
      <c r="L7" s="128"/>
      <c r="M7" s="131"/>
    </row>
    <row r="8" spans="1:18" ht="20.100000000000001" customHeight="1">
      <c r="C8" s="129"/>
      <c r="D8" s="129"/>
      <c r="E8" s="129"/>
      <c r="F8" s="130"/>
      <c r="H8" s="630"/>
      <c r="I8" s="631"/>
      <c r="K8" s="127"/>
      <c r="L8" s="128"/>
      <c r="M8" s="131"/>
    </row>
    <row r="10" spans="1:18" s="9" customFormat="1" ht="19.7" customHeight="1">
      <c r="B10" s="17"/>
      <c r="C10" s="16" t="s">
        <v>9</v>
      </c>
      <c r="D10" s="16" t="s">
        <v>10</v>
      </c>
      <c r="E10" s="16" t="s">
        <v>11</v>
      </c>
      <c r="F10" s="17" t="s">
        <v>12</v>
      </c>
      <c r="G10" s="17" t="s">
        <v>13</v>
      </c>
      <c r="H10" s="17" t="s">
        <v>14</v>
      </c>
      <c r="I10" s="18" t="s">
        <v>15</v>
      </c>
      <c r="J10" s="18" t="s">
        <v>16</v>
      </c>
      <c r="K10" s="17" t="s">
        <v>17</v>
      </c>
      <c r="L10" s="17" t="s">
        <v>18</v>
      </c>
      <c r="M10" s="17" t="s">
        <v>19</v>
      </c>
      <c r="N10" s="19" t="s">
        <v>20</v>
      </c>
      <c r="O10" s="16" t="s">
        <v>21</v>
      </c>
      <c r="P10" s="17" t="s">
        <v>22</v>
      </c>
      <c r="Q10" s="19" t="s">
        <v>23</v>
      </c>
      <c r="R10" s="21" t="s">
        <v>24</v>
      </c>
    </row>
    <row r="11" spans="1:18" s="9" customFormat="1" ht="19.7" customHeight="1">
      <c r="A11" s="17"/>
      <c r="B11" s="17"/>
      <c r="C11" s="16"/>
      <c r="D11" s="1262" t="s">
        <v>25</v>
      </c>
      <c r="E11" s="1263"/>
      <c r="F11" s="1264"/>
      <c r="G11" s="17"/>
      <c r="H11" s="17"/>
      <c r="I11" s="18"/>
      <c r="J11" s="18"/>
      <c r="K11" s="17"/>
      <c r="L11" s="17"/>
      <c r="M11" s="17"/>
      <c r="N11" s="19"/>
      <c r="O11" s="16"/>
      <c r="P11" s="17"/>
      <c r="Q11" s="19"/>
      <c r="R11" s="21"/>
    </row>
    <row r="12" spans="1:18" s="9" customFormat="1" ht="19.7" customHeight="1">
      <c r="A12" s="17" t="s">
        <v>3476</v>
      </c>
      <c r="B12" s="17"/>
      <c r="C12" s="16"/>
      <c r="D12" s="16" t="s">
        <v>25</v>
      </c>
      <c r="E12" s="16" t="s">
        <v>25</v>
      </c>
      <c r="F12" s="146" t="s">
        <v>3477</v>
      </c>
      <c r="G12" s="17">
        <v>1</v>
      </c>
      <c r="H12" s="16">
        <v>793000</v>
      </c>
      <c r="I12" s="1343">
        <f>G12*H12</f>
        <v>793000</v>
      </c>
      <c r="J12" s="18"/>
      <c r="K12" s="146" t="s">
        <v>3478</v>
      </c>
      <c r="L12" s="17"/>
      <c r="M12" s="17"/>
      <c r="N12" s="19">
        <v>44629</v>
      </c>
      <c r="O12" s="16"/>
      <c r="P12" s="56">
        <v>44677</v>
      </c>
      <c r="Q12" s="19"/>
      <c r="R12" s="21">
        <v>44720</v>
      </c>
    </row>
    <row r="13" spans="1:18" s="9" customFormat="1" ht="19.7" customHeight="1">
      <c r="A13" s="17"/>
      <c r="B13" s="17"/>
      <c r="C13" s="16"/>
      <c r="D13" s="16" t="s">
        <v>25</v>
      </c>
      <c r="E13" s="16" t="s">
        <v>25</v>
      </c>
      <c r="F13" s="146" t="s">
        <v>3479</v>
      </c>
      <c r="G13" s="17">
        <v>1</v>
      </c>
      <c r="H13" s="16">
        <v>38000</v>
      </c>
      <c r="I13" s="1343">
        <f>G13*H13</f>
        <v>38000</v>
      </c>
      <c r="J13" s="18"/>
      <c r="K13" s="146" t="s">
        <v>1115</v>
      </c>
      <c r="L13" s="17"/>
      <c r="M13" s="17"/>
      <c r="N13" s="19"/>
      <c r="O13" s="16"/>
      <c r="P13" s="56"/>
      <c r="Q13" s="19"/>
      <c r="R13" s="21"/>
    </row>
    <row r="14" spans="1:18" s="9" customFormat="1" ht="19.7" customHeight="1">
      <c r="A14" s="17"/>
      <c r="B14" s="17"/>
      <c r="C14" s="16"/>
      <c r="D14" s="16" t="s">
        <v>25</v>
      </c>
      <c r="E14" s="16" t="s">
        <v>25</v>
      </c>
      <c r="F14" s="146" t="s">
        <v>3480</v>
      </c>
      <c r="G14" s="17">
        <v>1</v>
      </c>
      <c r="H14" s="16">
        <v>30000</v>
      </c>
      <c r="I14" s="1343">
        <f>G14*H14</f>
        <v>30000</v>
      </c>
      <c r="J14" s="18"/>
      <c r="K14" s="146" t="s">
        <v>3481</v>
      </c>
      <c r="L14" s="17"/>
      <c r="M14" s="17"/>
      <c r="N14" s="19">
        <v>44629</v>
      </c>
      <c r="O14" s="16"/>
      <c r="P14" s="56">
        <v>44677</v>
      </c>
      <c r="Q14" s="19"/>
      <c r="R14" s="21">
        <v>44720</v>
      </c>
    </row>
    <row r="15" spans="1:18" s="205" customFormat="1" ht="19.7" customHeight="1">
      <c r="A15" s="64"/>
      <c r="B15" s="64"/>
      <c r="C15" s="59"/>
      <c r="D15" s="1150" t="s">
        <v>25</v>
      </c>
      <c r="E15" s="1150" t="s">
        <v>25</v>
      </c>
      <c r="F15" s="617" t="s">
        <v>3482</v>
      </c>
      <c r="G15" s="618">
        <v>1</v>
      </c>
      <c r="H15" s="1344">
        <v>3500</v>
      </c>
      <c r="I15" s="1151">
        <f>G15*H15</f>
        <v>3500</v>
      </c>
      <c r="J15" s="1152"/>
      <c r="K15" s="617" t="s">
        <v>3483</v>
      </c>
      <c r="L15" s="1345" t="s">
        <v>3484</v>
      </c>
      <c r="M15" s="64"/>
      <c r="N15" s="19"/>
      <c r="O15" s="16"/>
      <c r="P15" s="56"/>
      <c r="Q15" s="204"/>
      <c r="R15" s="206"/>
    </row>
    <row r="16" spans="1:18" s="9" customFormat="1" ht="19.7" customHeight="1">
      <c r="A16" s="17"/>
      <c r="B16" s="17"/>
      <c r="C16" s="16"/>
      <c r="D16" s="1346" t="s">
        <v>25</v>
      </c>
      <c r="E16" s="1346" t="s">
        <v>25</v>
      </c>
      <c r="F16" s="1347" t="s">
        <v>1712</v>
      </c>
      <c r="G16" s="1348">
        <v>1</v>
      </c>
      <c r="H16" s="1348">
        <v>12000</v>
      </c>
      <c r="I16" s="1349">
        <f>G16*H16</f>
        <v>12000</v>
      </c>
      <c r="J16" s="18"/>
      <c r="K16" s="146"/>
      <c r="L16" s="17"/>
      <c r="M16" s="17"/>
      <c r="N16" s="19">
        <v>44629</v>
      </c>
      <c r="O16" s="16"/>
      <c r="P16" s="56">
        <v>44677</v>
      </c>
      <c r="Q16" s="19"/>
      <c r="R16" s="21"/>
    </row>
    <row r="17" spans="1:18" s="9" customFormat="1" ht="19.7" customHeight="1">
      <c r="A17" s="17"/>
      <c r="B17" s="17"/>
      <c r="C17" s="16"/>
      <c r="D17" s="16"/>
      <c r="E17" s="16"/>
      <c r="F17" s="1350"/>
      <c r="G17" s="618"/>
      <c r="H17" s="618"/>
      <c r="I17" s="1351"/>
      <c r="J17" s="18"/>
      <c r="K17" s="146"/>
      <c r="L17" s="17"/>
      <c r="M17" s="17"/>
      <c r="N17" s="19"/>
      <c r="O17" s="16"/>
      <c r="P17" s="17"/>
      <c r="Q17" s="19"/>
      <c r="R17" s="21"/>
    </row>
    <row r="18" spans="1:18" s="9" customFormat="1" ht="19.7" customHeight="1">
      <c r="A18" s="17"/>
      <c r="B18" s="17"/>
      <c r="C18" s="16"/>
      <c r="D18" s="16"/>
      <c r="E18" s="16"/>
      <c r="F18" s="1260">
        <f>SUM(I12:I16)</f>
        <v>876500</v>
      </c>
      <c r="G18" s="618"/>
      <c r="H18" s="618"/>
      <c r="I18" s="1351"/>
      <c r="J18" s="18"/>
      <c r="K18" s="146"/>
      <c r="L18" s="17"/>
      <c r="M18" s="17"/>
      <c r="N18" s="19"/>
      <c r="O18" s="16"/>
      <c r="P18" s="17"/>
      <c r="Q18" s="19"/>
      <c r="R18" s="21"/>
    </row>
    <row r="19" spans="1:18" s="9" customFormat="1" ht="19.7" customHeight="1">
      <c r="A19" s="17"/>
      <c r="B19" s="17"/>
      <c r="C19" s="16"/>
      <c r="D19" s="1150"/>
      <c r="E19" s="1150"/>
      <c r="F19" s="1350"/>
      <c r="G19" s="618"/>
      <c r="H19" s="618"/>
      <c r="I19" s="1351"/>
      <c r="J19" s="18"/>
      <c r="K19" s="146"/>
      <c r="L19" s="17"/>
      <c r="M19" s="17"/>
      <c r="N19" s="19"/>
      <c r="O19" s="16"/>
      <c r="P19" s="17"/>
      <c r="Q19" s="19"/>
      <c r="R19" s="21"/>
    </row>
    <row r="20" spans="1:18" s="9" customFormat="1" ht="19.7" customHeight="1">
      <c r="A20" s="17"/>
      <c r="B20" s="17"/>
      <c r="C20" s="16"/>
      <c r="D20" s="16"/>
      <c r="E20" s="16"/>
      <c r="F20" s="1231"/>
      <c r="G20" s="17"/>
      <c r="H20" s="17"/>
      <c r="I20" s="18"/>
      <c r="J20" s="18"/>
      <c r="K20" s="17"/>
      <c r="L20" s="17"/>
      <c r="M20" s="17"/>
      <c r="N20" s="19"/>
      <c r="O20" s="16"/>
      <c r="P20" s="17"/>
      <c r="Q20" s="19"/>
      <c r="R20" s="21"/>
    </row>
    <row r="21" spans="1:18" s="9" customFormat="1" ht="19.7" customHeight="1">
      <c r="A21" s="17"/>
      <c r="B21" s="17"/>
      <c r="C21" s="16"/>
      <c r="D21" s="1262" t="s">
        <v>3485</v>
      </c>
      <c r="E21" s="1263"/>
      <c r="F21" s="1264"/>
      <c r="G21" s="17"/>
      <c r="H21" s="17"/>
      <c r="I21" s="18"/>
      <c r="J21" s="18"/>
      <c r="K21" s="17"/>
      <c r="L21" s="17"/>
      <c r="M21" s="17"/>
      <c r="N21" s="19"/>
      <c r="O21" s="16"/>
      <c r="P21" s="17"/>
      <c r="Q21" s="19"/>
      <c r="R21" s="21"/>
    </row>
    <row r="22" spans="1:18" s="9" customFormat="1" ht="19.7" customHeight="1">
      <c r="A22" s="304" t="s">
        <v>1372</v>
      </c>
      <c r="B22" s="17"/>
      <c r="C22" s="16"/>
      <c r="D22" s="411" t="s">
        <v>1304</v>
      </c>
      <c r="E22" s="411" t="s">
        <v>178</v>
      </c>
      <c r="F22" s="146" t="s">
        <v>3486</v>
      </c>
      <c r="G22" s="17">
        <v>1</v>
      </c>
      <c r="H22" s="400">
        <v>6364</v>
      </c>
      <c r="I22" s="1352">
        <f t="shared" ref="I22:I41" si="0">G22*H22</f>
        <v>6364</v>
      </c>
      <c r="J22" s="18"/>
      <c r="K22" s="54" t="s">
        <v>458</v>
      </c>
      <c r="L22" s="17"/>
      <c r="M22" s="17"/>
      <c r="N22" s="19">
        <v>44629</v>
      </c>
      <c r="O22" s="16"/>
      <c r="P22" s="56"/>
      <c r="Q22" s="19">
        <v>44643</v>
      </c>
      <c r="R22" s="21"/>
    </row>
    <row r="23" spans="1:18" s="9" customFormat="1" ht="19.7" customHeight="1">
      <c r="A23" s="304" t="s">
        <v>1372</v>
      </c>
      <c r="B23" s="17"/>
      <c r="C23" s="16"/>
      <c r="D23" s="411" t="s">
        <v>1304</v>
      </c>
      <c r="E23" s="411" t="s">
        <v>178</v>
      </c>
      <c r="F23" s="146" t="s">
        <v>3487</v>
      </c>
      <c r="G23" s="17">
        <v>1</v>
      </c>
      <c r="H23" s="400">
        <v>7116</v>
      </c>
      <c r="I23" s="1352">
        <f t="shared" si="0"/>
        <v>7116</v>
      </c>
      <c r="J23" s="18"/>
      <c r="K23" s="54" t="s">
        <v>3488</v>
      </c>
      <c r="L23" s="17"/>
      <c r="M23" s="17"/>
      <c r="N23" s="19">
        <v>44629</v>
      </c>
      <c r="O23" s="16"/>
      <c r="P23" s="56"/>
      <c r="Q23" s="19">
        <v>44643</v>
      </c>
      <c r="R23" s="21"/>
    </row>
    <row r="24" spans="1:18" s="9" customFormat="1" ht="19.7" customHeight="1">
      <c r="A24" s="304" t="s">
        <v>1372</v>
      </c>
      <c r="B24" s="17"/>
      <c r="C24" s="16"/>
      <c r="D24" s="411" t="s">
        <v>1304</v>
      </c>
      <c r="E24" s="411" t="s">
        <v>178</v>
      </c>
      <c r="F24" s="146" t="s">
        <v>3489</v>
      </c>
      <c r="G24" s="17">
        <v>1</v>
      </c>
      <c r="H24" s="400">
        <v>6807</v>
      </c>
      <c r="I24" s="1352">
        <f t="shared" si="0"/>
        <v>6807</v>
      </c>
      <c r="J24" s="18"/>
      <c r="K24" s="54" t="s">
        <v>3490</v>
      </c>
      <c r="L24" s="17"/>
      <c r="M24" s="17"/>
      <c r="N24" s="19">
        <v>44629</v>
      </c>
      <c r="O24" s="16"/>
      <c r="P24" s="56"/>
      <c r="Q24" s="19">
        <v>44643</v>
      </c>
      <c r="R24" s="21"/>
    </row>
    <row r="25" spans="1:18" s="9" customFormat="1" ht="19.7" customHeight="1">
      <c r="A25" s="304" t="s">
        <v>1372</v>
      </c>
      <c r="B25" s="17"/>
      <c r="C25" s="16"/>
      <c r="D25" s="411" t="s">
        <v>1304</v>
      </c>
      <c r="E25" s="411" t="s">
        <v>178</v>
      </c>
      <c r="F25" s="146" t="s">
        <v>3491</v>
      </c>
      <c r="G25" s="17">
        <v>1</v>
      </c>
      <c r="H25" s="400">
        <v>6300</v>
      </c>
      <c r="I25" s="1352">
        <f t="shared" si="0"/>
        <v>6300</v>
      </c>
      <c r="J25" s="18"/>
      <c r="K25" s="54" t="s">
        <v>3492</v>
      </c>
      <c r="L25" s="17"/>
      <c r="M25" s="17"/>
      <c r="N25" s="19">
        <v>44629</v>
      </c>
      <c r="O25" s="16"/>
      <c r="P25" s="56"/>
      <c r="Q25" s="19">
        <v>44643</v>
      </c>
      <c r="R25" s="21"/>
    </row>
    <row r="26" spans="1:18" s="9" customFormat="1" ht="19.7" customHeight="1">
      <c r="A26" s="304" t="s">
        <v>1375</v>
      </c>
      <c r="B26" s="17"/>
      <c r="C26" s="16"/>
      <c r="D26" s="16" t="s">
        <v>178</v>
      </c>
      <c r="E26" s="16" t="s">
        <v>178</v>
      </c>
      <c r="F26" s="177" t="s">
        <v>3493</v>
      </c>
      <c r="G26" s="465">
        <v>10</v>
      </c>
      <c r="H26" s="645">
        <v>79</v>
      </c>
      <c r="I26" s="1353">
        <f t="shared" si="0"/>
        <v>790</v>
      </c>
      <c r="J26" s="677"/>
      <c r="K26" s="177" t="s">
        <v>3494</v>
      </c>
      <c r="L26" s="17"/>
      <c r="M26" s="17"/>
      <c r="N26" s="19">
        <v>44629</v>
      </c>
      <c r="O26" s="16"/>
      <c r="P26" s="56"/>
      <c r="Q26" s="19">
        <v>44643</v>
      </c>
      <c r="R26" s="21"/>
    </row>
    <row r="27" spans="1:18" s="9" customFormat="1" ht="19.7" customHeight="1">
      <c r="A27" s="304" t="s">
        <v>1375</v>
      </c>
      <c r="B27" s="17"/>
      <c r="C27" s="16"/>
      <c r="D27" s="716" t="s">
        <v>100</v>
      </c>
      <c r="E27" s="716" t="s">
        <v>100</v>
      </c>
      <c r="F27" s="1354" t="s">
        <v>3495</v>
      </c>
      <c r="G27" s="1355">
        <v>4</v>
      </c>
      <c r="H27" s="1356">
        <v>169</v>
      </c>
      <c r="I27" s="1353">
        <f t="shared" si="0"/>
        <v>676</v>
      </c>
      <c r="J27" s="1357"/>
      <c r="K27" s="1354" t="s">
        <v>3496</v>
      </c>
      <c r="L27" s="17"/>
      <c r="M27" s="17"/>
      <c r="N27" s="19">
        <v>44629</v>
      </c>
      <c r="O27" s="16"/>
      <c r="P27" s="56"/>
      <c r="Q27" s="19">
        <v>44643</v>
      </c>
      <c r="R27" s="21"/>
    </row>
    <row r="28" spans="1:18" s="9" customFormat="1" ht="19.7" customHeight="1">
      <c r="A28" s="304" t="s">
        <v>1375</v>
      </c>
      <c r="B28" s="17"/>
      <c r="C28" s="16"/>
      <c r="D28" s="716" t="s">
        <v>100</v>
      </c>
      <c r="E28" s="716" t="s">
        <v>100</v>
      </c>
      <c r="F28" s="734" t="s">
        <v>3497</v>
      </c>
      <c r="G28" s="854">
        <v>4</v>
      </c>
      <c r="H28" s="1358">
        <v>120</v>
      </c>
      <c r="I28" s="1353">
        <f t="shared" si="0"/>
        <v>480</v>
      </c>
      <c r="J28" s="17"/>
      <c r="K28" s="1354" t="s">
        <v>3498</v>
      </c>
      <c r="L28" s="17"/>
      <c r="M28" s="17"/>
      <c r="N28" s="19">
        <v>44629</v>
      </c>
      <c r="O28" s="16"/>
      <c r="P28" s="56"/>
      <c r="Q28" s="19">
        <v>44643</v>
      </c>
      <c r="R28" s="21"/>
    </row>
    <row r="29" spans="1:18" s="9" customFormat="1" ht="19.7" customHeight="1">
      <c r="A29" s="304" t="s">
        <v>1375</v>
      </c>
      <c r="B29" s="17"/>
      <c r="C29" s="16"/>
      <c r="D29" s="716" t="s">
        <v>100</v>
      </c>
      <c r="E29" s="716" t="s">
        <v>100</v>
      </c>
      <c r="F29" s="734" t="s">
        <v>3499</v>
      </c>
      <c r="G29" s="854">
        <v>1</v>
      </c>
      <c r="H29" s="1358">
        <v>245</v>
      </c>
      <c r="I29" s="1353">
        <f t="shared" si="0"/>
        <v>245</v>
      </c>
      <c r="J29" s="17"/>
      <c r="K29" s="54" t="s">
        <v>3500</v>
      </c>
      <c r="L29" s="17"/>
      <c r="M29" s="17"/>
      <c r="N29" s="19">
        <v>44629</v>
      </c>
      <c r="O29" s="16"/>
      <c r="P29" s="56"/>
      <c r="Q29" s="19">
        <v>44643</v>
      </c>
      <c r="R29" s="21"/>
    </row>
    <row r="30" spans="1:18" s="9" customFormat="1" ht="19.7" customHeight="1">
      <c r="A30" s="304" t="s">
        <v>1375</v>
      </c>
      <c r="B30" s="17"/>
      <c r="C30" s="16"/>
      <c r="D30" s="16" t="s">
        <v>178</v>
      </c>
      <c r="E30" s="16" t="s">
        <v>178</v>
      </c>
      <c r="F30" s="145" t="s">
        <v>3501</v>
      </c>
      <c r="G30" s="17">
        <v>1</v>
      </c>
      <c r="H30" s="425">
        <v>220</v>
      </c>
      <c r="I30" s="1353">
        <f t="shared" si="0"/>
        <v>220</v>
      </c>
      <c r="J30" s="18"/>
      <c r="K30" s="54" t="s">
        <v>3500</v>
      </c>
      <c r="L30" s="17"/>
      <c r="M30" s="17"/>
      <c r="N30" s="19">
        <v>44629</v>
      </c>
      <c r="O30" s="16"/>
      <c r="P30" s="56"/>
      <c r="Q30" s="19">
        <v>44643</v>
      </c>
      <c r="R30" s="21"/>
    </row>
    <row r="31" spans="1:18" s="9" customFormat="1" ht="19.7" customHeight="1">
      <c r="A31" s="304" t="s">
        <v>1375</v>
      </c>
      <c r="B31" s="17"/>
      <c r="C31" s="16"/>
      <c r="D31" s="16" t="s">
        <v>178</v>
      </c>
      <c r="E31" s="16" t="s">
        <v>178</v>
      </c>
      <c r="F31" s="58" t="s">
        <v>273</v>
      </c>
      <c r="G31" s="465">
        <v>1</v>
      </c>
      <c r="H31" s="1359">
        <v>240</v>
      </c>
      <c r="I31" s="1353">
        <f t="shared" si="0"/>
        <v>240</v>
      </c>
      <c r="J31" s="18"/>
      <c r="K31" s="311" t="s">
        <v>3502</v>
      </c>
      <c r="L31" s="17"/>
      <c r="M31" s="17"/>
      <c r="N31" s="19">
        <v>44629</v>
      </c>
      <c r="O31" s="16"/>
      <c r="P31" s="56"/>
      <c r="Q31" s="19">
        <v>44643</v>
      </c>
      <c r="R31" s="21"/>
    </row>
    <row r="32" spans="1:18" s="9" customFormat="1" ht="19.7" customHeight="1">
      <c r="A32" s="304" t="s">
        <v>1375</v>
      </c>
      <c r="B32" s="17"/>
      <c r="C32" s="16"/>
      <c r="D32" s="16" t="s">
        <v>178</v>
      </c>
      <c r="E32" s="16" t="s">
        <v>178</v>
      </c>
      <c r="F32" s="617" t="s">
        <v>3503</v>
      </c>
      <c r="G32" s="1221">
        <v>2</v>
      </c>
      <c r="H32" s="796">
        <v>152</v>
      </c>
      <c r="I32" s="1353">
        <f t="shared" si="0"/>
        <v>304</v>
      </c>
      <c r="J32" s="18"/>
      <c r="K32" s="1360" t="s">
        <v>707</v>
      </c>
      <c r="L32" s="17"/>
      <c r="M32" s="17"/>
      <c r="N32" s="19">
        <v>44629</v>
      </c>
      <c r="O32" s="16"/>
      <c r="P32" s="56"/>
      <c r="Q32" s="19">
        <v>44643</v>
      </c>
      <c r="R32" s="21"/>
    </row>
    <row r="33" spans="1:18" s="9" customFormat="1" ht="19.7" customHeight="1">
      <c r="A33" s="304" t="s">
        <v>1375</v>
      </c>
      <c r="B33" s="17"/>
      <c r="C33" s="16"/>
      <c r="D33" s="16" t="s">
        <v>178</v>
      </c>
      <c r="E33" s="16" t="s">
        <v>178</v>
      </c>
      <c r="F33" s="284" t="s">
        <v>2966</v>
      </c>
      <c r="G33" s="285">
        <v>10</v>
      </c>
      <c r="H33" s="645">
        <v>27</v>
      </c>
      <c r="I33" s="1353">
        <f t="shared" si="0"/>
        <v>270</v>
      </c>
      <c r="J33" s="278"/>
      <c r="K33" s="146" t="s">
        <v>3504</v>
      </c>
      <c r="L33" s="17"/>
      <c r="M33" s="17"/>
      <c r="N33" s="19">
        <v>44629</v>
      </c>
      <c r="O33" s="16"/>
      <c r="P33" s="56"/>
      <c r="Q33" s="19">
        <v>44643</v>
      </c>
      <c r="R33" s="21"/>
    </row>
    <row r="34" spans="1:18" s="9" customFormat="1" ht="19.7" customHeight="1">
      <c r="A34" s="304" t="s">
        <v>1375</v>
      </c>
      <c r="B34" s="17"/>
      <c r="C34" s="16"/>
      <c r="D34" s="16" t="s">
        <v>178</v>
      </c>
      <c r="E34" s="16" t="s">
        <v>178</v>
      </c>
      <c r="F34" s="62" t="s">
        <v>2946</v>
      </c>
      <c r="G34" s="64">
        <v>1</v>
      </c>
      <c r="H34" s="400">
        <v>960</v>
      </c>
      <c r="I34" s="1353">
        <f t="shared" si="0"/>
        <v>960</v>
      </c>
      <c r="J34" s="61"/>
      <c r="K34" s="62" t="s">
        <v>2476</v>
      </c>
      <c r="L34" s="17"/>
      <c r="M34" s="17"/>
      <c r="N34" s="19">
        <v>44629</v>
      </c>
      <c r="O34" s="16"/>
      <c r="P34" s="56"/>
      <c r="Q34" s="19">
        <v>44643</v>
      </c>
      <c r="R34" s="21"/>
    </row>
    <row r="35" spans="1:18" s="9" customFormat="1" ht="19.7" customHeight="1">
      <c r="A35" s="304" t="s">
        <v>1398</v>
      </c>
      <c r="B35" s="17"/>
      <c r="C35" s="16"/>
      <c r="D35" s="16" t="s">
        <v>178</v>
      </c>
      <c r="E35" s="16" t="s">
        <v>178</v>
      </c>
      <c r="F35" s="62" t="s">
        <v>3505</v>
      </c>
      <c r="G35" s="64">
        <v>1</v>
      </c>
      <c r="H35" s="400">
        <v>1150</v>
      </c>
      <c r="I35" s="1353">
        <f t="shared" si="0"/>
        <v>1150</v>
      </c>
      <c r="J35" s="61"/>
      <c r="K35" s="62" t="s">
        <v>2476</v>
      </c>
      <c r="L35" s="17"/>
      <c r="M35" s="17"/>
      <c r="N35" s="19">
        <v>44629</v>
      </c>
      <c r="O35" s="16"/>
      <c r="P35" s="56"/>
      <c r="Q35" s="19">
        <v>44643</v>
      </c>
      <c r="R35" s="21"/>
    </row>
    <row r="36" spans="1:18" s="9" customFormat="1" ht="19.7" customHeight="1">
      <c r="A36" s="304" t="s">
        <v>1375</v>
      </c>
      <c r="B36" s="17"/>
      <c r="C36" s="16"/>
      <c r="D36" s="16" t="s">
        <v>3506</v>
      </c>
      <c r="E36" s="16" t="s">
        <v>2039</v>
      </c>
      <c r="F36" s="62" t="s">
        <v>3507</v>
      </c>
      <c r="G36" s="64">
        <v>1</v>
      </c>
      <c r="H36" s="400">
        <v>900</v>
      </c>
      <c r="I36" s="1353">
        <f t="shared" si="0"/>
        <v>900</v>
      </c>
      <c r="J36" s="61"/>
      <c r="K36" s="1361" t="s">
        <v>3508</v>
      </c>
      <c r="L36" s="1362" t="s">
        <v>3509</v>
      </c>
      <c r="M36" s="17"/>
      <c r="N36" s="19">
        <v>44629</v>
      </c>
      <c r="O36" s="16"/>
      <c r="P36" s="56"/>
      <c r="Q36" s="19" t="s">
        <v>3510</v>
      </c>
      <c r="R36" s="21"/>
    </row>
    <row r="37" spans="1:18" s="9" customFormat="1" ht="19.7" customHeight="1">
      <c r="A37" s="17"/>
      <c r="B37" s="17"/>
      <c r="C37" s="16"/>
      <c r="D37" s="877" t="s">
        <v>178</v>
      </c>
      <c r="E37" s="877" t="s">
        <v>178</v>
      </c>
      <c r="F37" s="910" t="s">
        <v>3511</v>
      </c>
      <c r="G37" s="879"/>
      <c r="H37" s="879">
        <v>75</v>
      </c>
      <c r="I37" s="911">
        <f t="shared" si="0"/>
        <v>0</v>
      </c>
      <c r="J37" s="1363"/>
      <c r="K37" s="910" t="s">
        <v>3512</v>
      </c>
      <c r="L37" s="410" t="s">
        <v>3513</v>
      </c>
      <c r="M37" s="17"/>
      <c r="N37" s="19"/>
      <c r="O37" s="16"/>
      <c r="P37" s="56"/>
      <c r="Q37" s="56"/>
      <c r="R37" s="21"/>
    </row>
    <row r="38" spans="1:18" s="9" customFormat="1" ht="19.7" customHeight="1">
      <c r="A38" s="17"/>
      <c r="B38" s="17"/>
      <c r="C38" s="16"/>
      <c r="D38" s="877" t="s">
        <v>178</v>
      </c>
      <c r="E38" s="877" t="s">
        <v>178</v>
      </c>
      <c r="F38" s="1270" t="s">
        <v>2952</v>
      </c>
      <c r="G38" s="906"/>
      <c r="H38" s="880">
        <v>20</v>
      </c>
      <c r="I38" s="880">
        <f t="shared" si="0"/>
        <v>0</v>
      </c>
      <c r="J38" s="881"/>
      <c r="K38" s="410" t="s">
        <v>3514</v>
      </c>
      <c r="L38" s="410" t="s">
        <v>3515</v>
      </c>
      <c r="M38" s="1364"/>
      <c r="N38" s="19"/>
      <c r="O38" s="16"/>
      <c r="P38" s="56"/>
      <c r="Q38" s="56"/>
      <c r="R38" s="21"/>
    </row>
    <row r="39" spans="1:18" s="9" customFormat="1" ht="19.7" customHeight="1">
      <c r="A39" s="17"/>
      <c r="B39" s="17"/>
      <c r="C39" s="16"/>
      <c r="D39" s="877" t="s">
        <v>178</v>
      </c>
      <c r="E39" s="877" t="s">
        <v>178</v>
      </c>
      <c r="F39" s="1270" t="s">
        <v>3516</v>
      </c>
      <c r="G39" s="906"/>
      <c r="H39" s="880">
        <v>75</v>
      </c>
      <c r="I39" s="880">
        <f t="shared" si="0"/>
        <v>0</v>
      </c>
      <c r="J39" s="881"/>
      <c r="K39" s="410" t="s">
        <v>3517</v>
      </c>
      <c r="L39" s="410" t="s">
        <v>3518</v>
      </c>
      <c r="M39" s="1364"/>
      <c r="N39" s="19"/>
      <c r="O39" s="16"/>
      <c r="P39" s="56"/>
      <c r="Q39" s="56"/>
      <c r="R39" s="21"/>
    </row>
    <row r="40" spans="1:18" s="9" customFormat="1" ht="19.7" customHeight="1">
      <c r="A40" s="17"/>
      <c r="B40" s="17"/>
      <c r="C40" s="16"/>
      <c r="D40" s="877" t="s">
        <v>178</v>
      </c>
      <c r="E40" s="877" t="s">
        <v>178</v>
      </c>
      <c r="F40" s="1270" t="s">
        <v>1371</v>
      </c>
      <c r="G40" s="906"/>
      <c r="H40" s="880">
        <v>80</v>
      </c>
      <c r="I40" s="880">
        <f t="shared" si="0"/>
        <v>0</v>
      </c>
      <c r="J40" s="881"/>
      <c r="K40" s="410" t="s">
        <v>3519</v>
      </c>
      <c r="L40" s="410" t="s">
        <v>3520</v>
      </c>
      <c r="M40" s="1364"/>
      <c r="N40" s="19"/>
      <c r="O40" s="16"/>
      <c r="P40" s="56"/>
      <c r="Q40" s="56"/>
      <c r="R40" s="21"/>
    </row>
    <row r="41" spans="1:18" s="9" customFormat="1" ht="19.7" customHeight="1">
      <c r="A41" s="17"/>
      <c r="B41" s="17"/>
      <c r="C41" s="16"/>
      <c r="D41" s="877" t="s">
        <v>178</v>
      </c>
      <c r="E41" s="877" t="s">
        <v>178</v>
      </c>
      <c r="F41" s="1270" t="s">
        <v>3521</v>
      </c>
      <c r="G41" s="906"/>
      <c r="H41" s="880">
        <v>80</v>
      </c>
      <c r="I41" s="880">
        <f t="shared" si="0"/>
        <v>0</v>
      </c>
      <c r="J41" s="881"/>
      <c r="K41" s="410" t="s">
        <v>3522</v>
      </c>
      <c r="L41" s="410" t="s">
        <v>3518</v>
      </c>
      <c r="M41" s="1364"/>
      <c r="N41" s="19"/>
      <c r="O41" s="16"/>
      <c r="P41" s="56"/>
      <c r="Q41" s="56"/>
      <c r="R41" s="21"/>
    </row>
    <row r="42" spans="1:18" s="9" customFormat="1" ht="19.7" customHeight="1">
      <c r="A42" s="17"/>
      <c r="B42" s="17"/>
      <c r="C42" s="16"/>
      <c r="D42" s="16"/>
      <c r="E42" s="16"/>
      <c r="F42" s="17"/>
      <c r="G42" s="17"/>
      <c r="H42" s="17"/>
      <c r="I42" s="18"/>
      <c r="J42" s="18"/>
      <c r="K42" s="17"/>
      <c r="L42" s="17"/>
      <c r="M42" s="17"/>
      <c r="N42" s="19"/>
      <c r="O42" s="16"/>
      <c r="P42" s="17"/>
      <c r="Q42" s="19"/>
      <c r="R42" s="21"/>
    </row>
    <row r="43" spans="1:18" s="9" customFormat="1" ht="19.7" customHeight="1">
      <c r="A43" s="17"/>
      <c r="B43" s="17"/>
      <c r="C43" s="16"/>
      <c r="D43" s="16"/>
      <c r="E43" s="16"/>
      <c r="F43" s="1260">
        <f>SUM(I22:I42)</f>
        <v>32822</v>
      </c>
      <c r="G43" s="17"/>
      <c r="H43" s="17"/>
      <c r="I43" s="18"/>
      <c r="J43" s="18"/>
      <c r="K43" s="17"/>
      <c r="L43" s="17"/>
      <c r="M43" s="17"/>
      <c r="N43" s="19"/>
      <c r="O43" s="16"/>
      <c r="P43" s="17"/>
      <c r="Q43" s="19"/>
      <c r="R43" s="21"/>
    </row>
    <row r="44" spans="1:18" s="9" customFormat="1" ht="19.350000000000001" customHeight="1">
      <c r="A44" s="17"/>
      <c r="B44" s="17"/>
      <c r="C44" s="16"/>
      <c r="D44" s="16"/>
      <c r="E44" s="16"/>
      <c r="F44" s="17"/>
      <c r="G44" s="17"/>
      <c r="H44" s="17"/>
      <c r="I44" s="18"/>
      <c r="J44" s="18"/>
      <c r="K44" s="17"/>
      <c r="L44" s="17"/>
      <c r="M44" s="17"/>
      <c r="N44" s="19"/>
      <c r="O44" s="16"/>
      <c r="P44" s="17"/>
      <c r="Q44" s="19"/>
      <c r="R44" s="21"/>
    </row>
    <row r="45" spans="1:18" s="9" customFormat="1" ht="19.350000000000001" customHeight="1">
      <c r="A45" s="17"/>
      <c r="B45" s="17"/>
      <c r="C45" s="16"/>
      <c r="D45" s="16"/>
      <c r="E45" s="16"/>
      <c r="F45" s="17"/>
      <c r="G45" s="17"/>
      <c r="H45" s="17"/>
      <c r="I45" s="18"/>
      <c r="J45" s="18"/>
      <c r="K45" s="17"/>
      <c r="L45" s="17"/>
      <c r="M45" s="17"/>
      <c r="N45" s="19"/>
      <c r="O45" s="16"/>
      <c r="P45" s="17"/>
      <c r="Q45" s="19"/>
      <c r="R45" s="21"/>
    </row>
    <row r="46" spans="1:18" s="9" customFormat="1" ht="19.350000000000001" customHeight="1">
      <c r="A46" s="17"/>
      <c r="B46" s="17"/>
      <c r="C46" s="16"/>
      <c r="D46" s="16"/>
      <c r="E46" s="16"/>
      <c r="F46" s="17"/>
      <c r="G46" s="17"/>
      <c r="H46" s="17"/>
      <c r="I46" s="18"/>
      <c r="J46" s="18"/>
      <c r="K46" s="17"/>
      <c r="L46" s="17"/>
      <c r="M46" s="17"/>
      <c r="N46" s="19"/>
      <c r="O46" s="16"/>
      <c r="P46" s="17"/>
      <c r="Q46" s="19"/>
      <c r="R46" s="21"/>
    </row>
    <row r="47" spans="1:18" s="9" customFormat="1" ht="19.350000000000001" customHeight="1">
      <c r="A47" s="17"/>
      <c r="B47" s="17"/>
      <c r="C47" s="16"/>
      <c r="D47" s="1262" t="s">
        <v>3523</v>
      </c>
      <c r="E47" s="1263"/>
      <c r="F47" s="1264"/>
      <c r="G47" s="17"/>
      <c r="H47" s="17"/>
      <c r="I47" s="18"/>
      <c r="J47" s="18"/>
      <c r="K47" s="17"/>
      <c r="L47" s="17"/>
      <c r="M47" s="17"/>
      <c r="N47" s="19"/>
      <c r="O47" s="16"/>
      <c r="P47" s="17"/>
      <c r="Q47" s="19"/>
      <c r="R47" s="21"/>
    </row>
    <row r="48" spans="1:18" s="9" customFormat="1" ht="19.350000000000001" customHeight="1">
      <c r="A48" s="304" t="s">
        <v>1398</v>
      </c>
      <c r="B48" s="17"/>
      <c r="C48" s="16"/>
      <c r="D48" s="16" t="s">
        <v>178</v>
      </c>
      <c r="E48" s="16" t="s">
        <v>178</v>
      </c>
      <c r="F48" s="54" t="s">
        <v>1327</v>
      </c>
      <c r="G48" s="17">
        <v>1</v>
      </c>
      <c r="H48" s="892">
        <v>1430</v>
      </c>
      <c r="I48" s="278">
        <f>G48*H48</f>
        <v>1430</v>
      </c>
      <c r="J48" s="18"/>
      <c r="K48" s="146" t="s">
        <v>1328</v>
      </c>
      <c r="L48" s="739"/>
      <c r="M48" s="17"/>
      <c r="N48" s="19">
        <v>44629</v>
      </c>
      <c r="O48" s="16"/>
      <c r="P48" s="56"/>
      <c r="Q48" s="19">
        <v>44643</v>
      </c>
      <c r="R48" s="21"/>
    </row>
    <row r="49" spans="1:18" s="9" customFormat="1" ht="19.350000000000001" customHeight="1">
      <c r="A49" s="304" t="s">
        <v>1372</v>
      </c>
      <c r="B49" s="17"/>
      <c r="C49" s="16"/>
      <c r="D49" s="16" t="s">
        <v>178</v>
      </c>
      <c r="E49" s="16" t="s">
        <v>178</v>
      </c>
      <c r="F49" s="1207" t="s">
        <v>3524</v>
      </c>
      <c r="G49" s="618">
        <v>1</v>
      </c>
      <c r="H49" s="794">
        <v>5855</v>
      </c>
      <c r="I49" s="278">
        <f>G49*H49</f>
        <v>5855</v>
      </c>
      <c r="J49" s="286"/>
      <c r="K49" s="510" t="s">
        <v>3525</v>
      </c>
      <c r="L49" s="739"/>
      <c r="M49" s="17"/>
      <c r="N49" s="19">
        <v>44629</v>
      </c>
      <c r="O49" s="16"/>
      <c r="P49" s="56"/>
      <c r="Q49" s="19">
        <v>44643</v>
      </c>
      <c r="R49" s="21"/>
    </row>
    <row r="50" spans="1:18" s="9" customFormat="1" ht="19.350000000000001" customHeight="1">
      <c r="A50" s="304" t="s">
        <v>2038</v>
      </c>
      <c r="B50" s="17"/>
      <c r="C50" s="16"/>
      <c r="D50" s="16" t="s">
        <v>178</v>
      </c>
      <c r="E50" s="16" t="s">
        <v>178</v>
      </c>
      <c r="F50" s="1207" t="s">
        <v>3526</v>
      </c>
      <c r="G50" s="618">
        <v>2</v>
      </c>
      <c r="H50" s="794">
        <v>820</v>
      </c>
      <c r="I50" s="278">
        <f>G50*H50</f>
        <v>1640</v>
      </c>
      <c r="J50" s="286"/>
      <c r="K50" s="510" t="s">
        <v>705</v>
      </c>
      <c r="L50" s="739"/>
      <c r="M50" s="17"/>
      <c r="N50" s="19">
        <v>44629</v>
      </c>
      <c r="O50" s="16"/>
      <c r="P50" s="56"/>
      <c r="Q50" s="19">
        <v>44643</v>
      </c>
      <c r="R50" s="21"/>
    </row>
    <row r="51" spans="1:18" s="9" customFormat="1" ht="19.350000000000001" customHeight="1">
      <c r="A51" s="304" t="s">
        <v>1398</v>
      </c>
      <c r="B51" s="17"/>
      <c r="C51" s="16"/>
      <c r="D51" s="16" t="s">
        <v>178</v>
      </c>
      <c r="E51" s="16" t="s">
        <v>178</v>
      </c>
      <c r="F51" s="1207" t="s">
        <v>3527</v>
      </c>
      <c r="G51" s="618">
        <v>2</v>
      </c>
      <c r="H51" s="794">
        <v>830</v>
      </c>
      <c r="I51" s="278">
        <f>G51*H51</f>
        <v>1660</v>
      </c>
      <c r="J51" s="286"/>
      <c r="K51" s="510" t="s">
        <v>3528</v>
      </c>
      <c r="L51" s="739"/>
      <c r="M51" s="17"/>
      <c r="N51" s="19">
        <v>44629</v>
      </c>
      <c r="O51" s="16"/>
      <c r="P51" s="56"/>
      <c r="Q51" s="19">
        <v>44643</v>
      </c>
      <c r="R51" s="21"/>
    </row>
    <row r="52" spans="1:18" s="9" customFormat="1" ht="19.350000000000001" customHeight="1">
      <c r="A52" s="304" t="s">
        <v>1375</v>
      </c>
      <c r="B52" s="17"/>
      <c r="C52" s="16"/>
      <c r="D52" s="16" t="s">
        <v>178</v>
      </c>
      <c r="E52" s="16" t="s">
        <v>178</v>
      </c>
      <c r="F52" s="173" t="s">
        <v>3529</v>
      </c>
      <c r="G52" s="618">
        <v>3</v>
      </c>
      <c r="H52" s="794">
        <v>152</v>
      </c>
      <c r="I52" s="278">
        <f>G52*H52</f>
        <v>456</v>
      </c>
      <c r="J52" s="18"/>
      <c r="K52" s="173" t="s">
        <v>707</v>
      </c>
      <c r="L52" s="885"/>
      <c r="M52" s="17"/>
      <c r="N52" s="19">
        <v>44629</v>
      </c>
      <c r="O52" s="16"/>
      <c r="P52" s="56"/>
      <c r="Q52" s="19">
        <v>44643</v>
      </c>
      <c r="R52" s="21"/>
    </row>
    <row r="53" spans="1:18" s="9" customFormat="1" ht="19.350000000000001" customHeight="1">
      <c r="A53" s="17"/>
      <c r="B53" s="17"/>
      <c r="C53" s="16"/>
      <c r="D53" s="16"/>
      <c r="E53" s="16"/>
      <c r="F53" s="173"/>
      <c r="G53" s="618"/>
      <c r="H53" s="617"/>
      <c r="I53" s="286"/>
      <c r="J53" s="18"/>
      <c r="K53" s="173"/>
      <c r="L53" s="1365"/>
      <c r="M53" s="17"/>
      <c r="N53" s="19"/>
      <c r="O53" s="16"/>
      <c r="P53" s="56"/>
      <c r="Q53" s="19"/>
      <c r="R53" s="21"/>
    </row>
    <row r="54" spans="1:18" s="9" customFormat="1" ht="19.350000000000001" customHeight="1">
      <c r="A54" s="17"/>
      <c r="B54" s="17"/>
      <c r="C54" s="16"/>
      <c r="D54" s="16"/>
      <c r="E54" s="16"/>
      <c r="F54" s="1260">
        <f>SUM(I48:I52)</f>
        <v>11041</v>
      </c>
      <c r="G54" s="17"/>
      <c r="H54" s="17"/>
      <c r="I54" s="18"/>
      <c r="J54" s="18"/>
      <c r="K54" s="17"/>
      <c r="L54" s="17"/>
      <c r="M54" s="17"/>
      <c r="N54" s="19"/>
      <c r="O54" s="16"/>
      <c r="P54" s="17"/>
      <c r="Q54" s="19"/>
      <c r="R54" s="21"/>
    </row>
    <row r="55" spans="1:18" s="9" customFormat="1" ht="19.350000000000001" customHeight="1">
      <c r="A55" s="17"/>
      <c r="B55" s="17"/>
      <c r="C55" s="16"/>
      <c r="D55" s="16"/>
      <c r="E55" s="16"/>
      <c r="F55" s="17"/>
      <c r="G55" s="17"/>
      <c r="H55" s="17"/>
      <c r="I55" s="18"/>
      <c r="J55" s="18"/>
      <c r="K55" s="17"/>
      <c r="L55" s="17"/>
      <c r="M55" s="17"/>
      <c r="N55" s="19"/>
      <c r="O55" s="16"/>
      <c r="P55" s="17"/>
      <c r="Q55" s="19"/>
      <c r="R55" s="21"/>
    </row>
    <row r="56" spans="1:18" s="9" customFormat="1" ht="19.350000000000001" customHeight="1">
      <c r="A56" s="17"/>
      <c r="B56" s="17"/>
      <c r="C56" s="16"/>
      <c r="D56" s="16"/>
      <c r="E56" s="16"/>
      <c r="F56" s="17"/>
      <c r="G56" s="17"/>
      <c r="H56" s="17"/>
      <c r="I56" s="18"/>
      <c r="J56" s="18"/>
      <c r="K56" s="17"/>
      <c r="L56" s="17"/>
      <c r="M56" s="17"/>
      <c r="N56" s="19"/>
      <c r="O56" s="16"/>
      <c r="P56" s="17"/>
      <c r="Q56" s="19"/>
      <c r="R56" s="21"/>
    </row>
    <row r="57" spans="1:18" s="9" customFormat="1" ht="19.350000000000001" customHeight="1">
      <c r="A57" s="17"/>
      <c r="B57" s="17"/>
      <c r="C57" s="16"/>
      <c r="D57" s="16"/>
      <c r="E57" s="16"/>
      <c r="F57" s="17"/>
      <c r="G57" s="17"/>
      <c r="H57" s="17"/>
      <c r="I57" s="18"/>
      <c r="J57" s="18"/>
      <c r="K57" s="17"/>
      <c r="L57" s="17"/>
      <c r="M57" s="17"/>
      <c r="N57" s="19"/>
      <c r="O57" s="16"/>
      <c r="P57" s="17"/>
      <c r="Q57" s="19"/>
      <c r="R57" s="21"/>
    </row>
    <row r="58" spans="1:18" s="9" customFormat="1" ht="19.7" customHeight="1">
      <c r="A58" s="17"/>
      <c r="B58" s="17"/>
      <c r="C58" s="16"/>
      <c r="D58" s="1262" t="s">
        <v>2025</v>
      </c>
      <c r="E58" s="1263"/>
      <c r="F58" s="1264"/>
      <c r="G58" s="17"/>
      <c r="H58" s="17"/>
      <c r="I58" s="18"/>
      <c r="J58" s="18"/>
      <c r="K58" s="17"/>
      <c r="L58" s="17"/>
      <c r="M58" s="17"/>
      <c r="N58" s="19"/>
      <c r="O58" s="16"/>
      <c r="P58" s="17"/>
      <c r="Q58" s="19"/>
      <c r="R58" s="21"/>
    </row>
    <row r="59" spans="1:18" s="9" customFormat="1" ht="19.7" customHeight="1">
      <c r="A59" s="304" t="s">
        <v>2986</v>
      </c>
      <c r="B59" s="17"/>
      <c r="C59" s="16"/>
      <c r="D59" s="1366" t="s">
        <v>1304</v>
      </c>
      <c r="E59" s="1366" t="s">
        <v>178</v>
      </c>
      <c r="F59" s="1207" t="s">
        <v>3530</v>
      </c>
      <c r="G59" s="618">
        <v>1</v>
      </c>
      <c r="H59" s="645">
        <v>2420</v>
      </c>
      <c r="I59" s="383">
        <f t="shared" ref="I59:I67" si="1">G59*H59</f>
        <v>2420</v>
      </c>
      <c r="J59" s="286"/>
      <c r="K59" s="510" t="s">
        <v>3531</v>
      </c>
      <c r="L59" s="17"/>
      <c r="M59" s="17"/>
      <c r="N59" s="19">
        <v>44629</v>
      </c>
      <c r="O59" s="16"/>
      <c r="P59" s="19"/>
      <c r="Q59" s="56">
        <v>44643</v>
      </c>
      <c r="R59" s="21"/>
    </row>
    <row r="60" spans="1:18" s="9" customFormat="1" ht="19.7" customHeight="1">
      <c r="A60" s="304" t="s">
        <v>2986</v>
      </c>
      <c r="B60" s="17"/>
      <c r="C60" s="16"/>
      <c r="D60" s="1366" t="s">
        <v>1304</v>
      </c>
      <c r="E60" s="1366" t="s">
        <v>178</v>
      </c>
      <c r="F60" s="1207" t="s">
        <v>3532</v>
      </c>
      <c r="G60" s="618">
        <v>1</v>
      </c>
      <c r="H60" s="645">
        <v>2310</v>
      </c>
      <c r="I60" s="383">
        <f t="shared" si="1"/>
        <v>2310</v>
      </c>
      <c r="J60" s="286"/>
      <c r="K60" s="510" t="s">
        <v>3533</v>
      </c>
      <c r="L60" s="17"/>
      <c r="M60" s="146"/>
      <c r="N60" s="19">
        <v>44629</v>
      </c>
      <c r="O60" s="16"/>
      <c r="P60" s="19"/>
      <c r="Q60" s="56">
        <v>44643</v>
      </c>
      <c r="R60" s="21"/>
    </row>
    <row r="61" spans="1:18" s="75" customFormat="1" ht="19.7" customHeight="1">
      <c r="A61" s="304" t="s">
        <v>3534</v>
      </c>
      <c r="B61" s="93"/>
      <c r="C61" s="73"/>
      <c r="D61" s="1366" t="s">
        <v>1304</v>
      </c>
      <c r="E61" s="1366" t="s">
        <v>178</v>
      </c>
      <c r="F61" s="1207" t="s">
        <v>2031</v>
      </c>
      <c r="G61" s="618">
        <v>1</v>
      </c>
      <c r="H61" s="645">
        <v>4500</v>
      </c>
      <c r="I61" s="383">
        <f t="shared" si="1"/>
        <v>4500</v>
      </c>
      <c r="J61" s="286"/>
      <c r="K61" s="510" t="s">
        <v>2032</v>
      </c>
      <c r="L61" s="17"/>
      <c r="M61" s="146"/>
      <c r="N61" s="19">
        <v>44629</v>
      </c>
      <c r="O61" s="73"/>
      <c r="P61" s="20"/>
      <c r="Q61" s="56">
        <v>44643</v>
      </c>
      <c r="R61" s="21"/>
    </row>
    <row r="62" spans="1:18" s="75" customFormat="1" ht="19.7" customHeight="1">
      <c r="A62" s="304" t="s">
        <v>1375</v>
      </c>
      <c r="B62" s="93"/>
      <c r="C62" s="73"/>
      <c r="D62" s="17" t="s">
        <v>178</v>
      </c>
      <c r="E62" s="17" t="s">
        <v>178</v>
      </c>
      <c r="F62" s="617" t="s">
        <v>2033</v>
      </c>
      <c r="G62" s="1221">
        <v>2</v>
      </c>
      <c r="H62" s="796">
        <v>70</v>
      </c>
      <c r="I62" s="1367">
        <f t="shared" si="1"/>
        <v>140</v>
      </c>
      <c r="J62" s="18"/>
      <c r="K62" s="617" t="s">
        <v>2034</v>
      </c>
      <c r="L62" s="17"/>
      <c r="M62" s="146"/>
      <c r="N62" s="19">
        <v>44629</v>
      </c>
      <c r="O62" s="73"/>
      <c r="P62" s="20"/>
      <c r="Q62" s="56">
        <v>44643</v>
      </c>
      <c r="R62" s="21"/>
    </row>
    <row r="63" spans="1:18" s="75" customFormat="1" ht="19.7" customHeight="1">
      <c r="A63" s="304" t="s">
        <v>1375</v>
      </c>
      <c r="B63" s="93"/>
      <c r="C63" s="73"/>
      <c r="D63" s="17" t="s">
        <v>178</v>
      </c>
      <c r="E63" s="17" t="s">
        <v>178</v>
      </c>
      <c r="F63" s="617" t="s">
        <v>2035</v>
      </c>
      <c r="G63" s="1221">
        <v>2</v>
      </c>
      <c r="H63" s="796">
        <v>78</v>
      </c>
      <c r="I63" s="1367">
        <f t="shared" si="1"/>
        <v>156</v>
      </c>
      <c r="J63" s="18"/>
      <c r="K63" s="617" t="s">
        <v>2034</v>
      </c>
      <c r="L63" s="17"/>
      <c r="M63" s="92"/>
      <c r="N63" s="19">
        <v>44629</v>
      </c>
      <c r="O63" s="73"/>
      <c r="P63" s="20"/>
      <c r="Q63" s="56">
        <v>44643</v>
      </c>
      <c r="R63" s="21"/>
    </row>
    <row r="64" spans="1:18" s="75" customFormat="1" ht="19.7" customHeight="1">
      <c r="A64" s="304" t="s">
        <v>1375</v>
      </c>
      <c r="B64" s="93"/>
      <c r="C64" s="73"/>
      <c r="D64" s="16" t="s">
        <v>178</v>
      </c>
      <c r="E64" s="16" t="s">
        <v>178</v>
      </c>
      <c r="F64" s="177" t="s">
        <v>2036</v>
      </c>
      <c r="G64" s="465">
        <v>10</v>
      </c>
      <c r="H64" s="645">
        <v>79</v>
      </c>
      <c r="I64" s="1353">
        <f t="shared" si="1"/>
        <v>790</v>
      </c>
      <c r="J64" s="677"/>
      <c r="K64" s="177" t="s">
        <v>2037</v>
      </c>
      <c r="L64" s="17"/>
      <c r="M64" s="92"/>
      <c r="N64" s="19">
        <v>44629</v>
      </c>
      <c r="O64" s="73"/>
      <c r="P64" s="20"/>
      <c r="Q64" s="56">
        <v>44643</v>
      </c>
      <c r="R64" s="21"/>
    </row>
    <row r="65" spans="1:18" s="75" customFormat="1" ht="19.7" customHeight="1">
      <c r="A65" s="304" t="s">
        <v>1375</v>
      </c>
      <c r="B65" s="93"/>
      <c r="C65" s="73"/>
      <c r="D65" s="16" t="s">
        <v>178</v>
      </c>
      <c r="E65" s="16" t="s">
        <v>178</v>
      </c>
      <c r="F65" s="145" t="s">
        <v>1341</v>
      </c>
      <c r="G65" s="17">
        <v>2</v>
      </c>
      <c r="H65" s="425">
        <v>71</v>
      </c>
      <c r="I65" s="426">
        <f t="shared" si="1"/>
        <v>142</v>
      </c>
      <c r="J65" s="18"/>
      <c r="K65" s="54" t="s">
        <v>1342</v>
      </c>
      <c r="L65" s="93"/>
      <c r="M65" s="92"/>
      <c r="N65" s="19">
        <v>44629</v>
      </c>
      <c r="O65" s="73"/>
      <c r="P65" s="20"/>
      <c r="Q65" s="56">
        <v>44643</v>
      </c>
      <c r="R65" s="21"/>
    </row>
    <row r="66" spans="1:18" s="75" customFormat="1" ht="19.7" customHeight="1">
      <c r="A66" s="304" t="s">
        <v>1375</v>
      </c>
      <c r="B66" s="93"/>
      <c r="C66" s="73"/>
      <c r="D66" s="16" t="s">
        <v>178</v>
      </c>
      <c r="E66" s="16" t="s">
        <v>178</v>
      </c>
      <c r="F66" s="145" t="s">
        <v>1343</v>
      </c>
      <c r="G66" s="17">
        <v>2</v>
      </c>
      <c r="H66" s="425">
        <v>30</v>
      </c>
      <c r="I66" s="426">
        <f t="shared" si="1"/>
        <v>60</v>
      </c>
      <c r="J66" s="18"/>
      <c r="K66" s="54" t="s">
        <v>1344</v>
      </c>
      <c r="L66" s="93"/>
      <c r="M66" s="92"/>
      <c r="N66" s="19">
        <v>44629</v>
      </c>
      <c r="O66" s="73"/>
      <c r="P66" s="20"/>
      <c r="Q66" s="56">
        <v>44643</v>
      </c>
      <c r="R66" s="21"/>
    </row>
    <row r="67" spans="1:18" s="75" customFormat="1" ht="19.7" customHeight="1">
      <c r="A67" s="93"/>
      <c r="B67" s="93"/>
      <c r="C67" s="73"/>
      <c r="D67" s="799" t="s">
        <v>2039</v>
      </c>
      <c r="E67" s="799" t="s">
        <v>178</v>
      </c>
      <c r="F67" s="800" t="s">
        <v>2040</v>
      </c>
      <c r="G67" s="801"/>
      <c r="H67" s="802">
        <v>1800</v>
      </c>
      <c r="I67" s="1368">
        <f t="shared" si="1"/>
        <v>0</v>
      </c>
      <c r="J67" s="804"/>
      <c r="K67" s="800" t="s">
        <v>3011</v>
      </c>
      <c r="L67" s="805" t="s">
        <v>2042</v>
      </c>
      <c r="M67" s="92"/>
      <c r="N67" s="20"/>
      <c r="O67" s="73"/>
      <c r="P67" s="20"/>
      <c r="Q67" s="56"/>
      <c r="R67" s="21"/>
    </row>
    <row r="68" spans="1:18" s="75" customFormat="1" ht="19.7" customHeight="1">
      <c r="A68" s="93"/>
      <c r="B68" s="93"/>
      <c r="C68" s="73"/>
      <c r="D68" s="1369" t="s">
        <v>178</v>
      </c>
      <c r="E68" s="1369" t="s">
        <v>178</v>
      </c>
      <c r="F68" s="897" t="s">
        <v>2115</v>
      </c>
      <c r="G68" s="1370"/>
      <c r="H68" s="1371">
        <v>690</v>
      </c>
      <c r="I68" s="1371">
        <f>G68*H68</f>
        <v>0</v>
      </c>
      <c r="J68" s="1372"/>
      <c r="K68" s="1373" t="s">
        <v>2116</v>
      </c>
      <c r="L68" s="805" t="s">
        <v>3535</v>
      </c>
      <c r="M68" s="92"/>
      <c r="N68" s="20"/>
      <c r="O68" s="73"/>
      <c r="P68" s="20"/>
      <c r="Q68" s="56"/>
      <c r="R68" s="21"/>
    </row>
    <row r="69" spans="1:18" s="75" customFormat="1" ht="19.7" customHeight="1">
      <c r="A69" s="93"/>
      <c r="B69" s="93"/>
      <c r="C69" s="73"/>
      <c r="D69" s="1369" t="s">
        <v>178</v>
      </c>
      <c r="E69" s="1369" t="s">
        <v>178</v>
      </c>
      <c r="F69" s="897" t="s">
        <v>2117</v>
      </c>
      <c r="G69" s="1370"/>
      <c r="H69" s="1371">
        <v>990</v>
      </c>
      <c r="I69" s="1371">
        <f>G69*H69</f>
        <v>0</v>
      </c>
      <c r="J69" s="1372"/>
      <c r="K69" s="1373" t="s">
        <v>2116</v>
      </c>
      <c r="L69" s="805" t="s">
        <v>3535</v>
      </c>
      <c r="M69" s="92"/>
      <c r="N69" s="20"/>
      <c r="O69" s="73"/>
      <c r="P69" s="20"/>
      <c r="Q69" s="56"/>
      <c r="R69" s="21"/>
    </row>
    <row r="70" spans="1:18" s="75" customFormat="1" ht="19.7" customHeight="1">
      <c r="A70" s="93"/>
      <c r="B70" s="93"/>
      <c r="C70" s="73"/>
      <c r="D70" s="385"/>
      <c r="E70" s="385"/>
      <c r="F70" s="146"/>
      <c r="G70" s="17"/>
      <c r="H70" s="383"/>
      <c r="I70" s="383"/>
      <c r="J70" s="18"/>
      <c r="K70" s="483"/>
      <c r="L70" s="93"/>
      <c r="M70" s="92"/>
      <c r="N70" s="20"/>
      <c r="O70" s="73"/>
      <c r="P70" s="93"/>
      <c r="Q70" s="20"/>
      <c r="R70" s="74"/>
    </row>
    <row r="71" spans="1:18" s="75" customFormat="1" ht="19.7" customHeight="1">
      <c r="A71" s="93"/>
      <c r="B71" s="93"/>
      <c r="C71" s="73"/>
      <c r="D71" s="73"/>
      <c r="E71" s="73"/>
      <c r="F71" s="1260">
        <f>SUM(I59:I70)</f>
        <v>10518</v>
      </c>
      <c r="G71" s="852"/>
      <c r="H71" s="93"/>
      <c r="I71" s="383"/>
      <c r="J71" s="90"/>
      <c r="K71" s="66"/>
      <c r="L71" s="93"/>
      <c r="M71" s="92"/>
      <c r="N71" s="20"/>
      <c r="O71" s="73"/>
      <c r="P71" s="93"/>
      <c r="Q71" s="20"/>
      <c r="R71" s="74"/>
    </row>
    <row r="72" spans="1:18" s="9" customFormat="1" ht="19.7" customHeight="1">
      <c r="A72" s="17"/>
      <c r="B72" s="17"/>
      <c r="C72" s="16"/>
      <c r="D72" s="16"/>
      <c r="E72" s="16"/>
      <c r="F72" s="1374"/>
      <c r="G72" s="1106"/>
      <c r="H72" s="17"/>
      <c r="I72" s="383"/>
      <c r="J72" s="18"/>
      <c r="K72" s="50"/>
      <c r="L72" s="17"/>
      <c r="M72" s="146"/>
      <c r="N72" s="19"/>
      <c r="O72" s="16"/>
      <c r="P72" s="17"/>
      <c r="Q72" s="19"/>
      <c r="R72" s="21"/>
    </row>
    <row r="73" spans="1:18" s="9" customFormat="1" ht="19.7" customHeight="1">
      <c r="A73" s="17"/>
      <c r="B73" s="17"/>
      <c r="C73" s="16"/>
      <c r="D73" s="16"/>
      <c r="E73" s="16"/>
      <c r="F73" s="1374"/>
      <c r="G73" s="1106"/>
      <c r="H73" s="17"/>
      <c r="I73" s="383"/>
      <c r="J73" s="18"/>
      <c r="K73" s="50"/>
      <c r="L73" s="17"/>
      <c r="M73" s="146"/>
      <c r="N73" s="19"/>
      <c r="O73" s="16"/>
      <c r="P73" s="17"/>
      <c r="Q73" s="19"/>
      <c r="R73" s="21"/>
    </row>
    <row r="74" spans="1:18" s="9" customFormat="1" ht="19.7" customHeight="1">
      <c r="A74" s="17"/>
      <c r="B74" s="17"/>
      <c r="C74" s="16"/>
      <c r="D74" s="1262" t="s">
        <v>541</v>
      </c>
      <c r="E74" s="1263"/>
      <c r="F74" s="1264"/>
      <c r="G74" s="1106"/>
      <c r="H74" s="17"/>
      <c r="I74" s="383"/>
      <c r="J74" s="18"/>
      <c r="K74" s="50"/>
      <c r="L74" s="17"/>
      <c r="M74" s="146"/>
      <c r="N74" s="19"/>
      <c r="O74" s="16"/>
      <c r="P74" s="17"/>
      <c r="Q74" s="19"/>
      <c r="R74" s="21"/>
    </row>
    <row r="75" spans="1:18" s="9" customFormat="1" ht="19.7" customHeight="1">
      <c r="A75" s="304" t="s">
        <v>2986</v>
      </c>
      <c r="B75" s="17"/>
      <c r="C75" s="16"/>
      <c r="D75" s="1366" t="s">
        <v>1304</v>
      </c>
      <c r="E75" s="1366" t="s">
        <v>178</v>
      </c>
      <c r="F75" s="177" t="s">
        <v>3536</v>
      </c>
      <c r="G75" s="17">
        <v>1</v>
      </c>
      <c r="H75" s="304">
        <v>2000</v>
      </c>
      <c r="I75" s="17">
        <v>2000</v>
      </c>
      <c r="J75" s="676"/>
      <c r="K75" s="54" t="s">
        <v>3537</v>
      </c>
      <c r="L75" s="17"/>
      <c r="M75" s="146"/>
      <c r="N75" s="19">
        <v>44629</v>
      </c>
      <c r="O75" s="16"/>
      <c r="P75" s="17"/>
      <c r="Q75" s="19">
        <v>44643</v>
      </c>
      <c r="R75" s="21"/>
    </row>
    <row r="76" spans="1:18" s="9" customFormat="1" ht="19.7" customHeight="1">
      <c r="A76" s="304" t="s">
        <v>3538</v>
      </c>
      <c r="B76" s="17"/>
      <c r="C76" s="16"/>
      <c r="D76" s="1366" t="s">
        <v>1304</v>
      </c>
      <c r="E76" s="1366" t="s">
        <v>178</v>
      </c>
      <c r="F76" s="177" t="s">
        <v>3539</v>
      </c>
      <c r="G76" s="17">
        <v>1</v>
      </c>
      <c r="H76" s="304">
        <v>7104</v>
      </c>
      <c r="I76" s="17">
        <f>G76*H76</f>
        <v>7104</v>
      </c>
      <c r="J76" s="676"/>
      <c r="K76" s="54" t="s">
        <v>3540</v>
      </c>
      <c r="L76" s="17"/>
      <c r="M76" s="146"/>
      <c r="N76" s="19">
        <v>44629</v>
      </c>
      <c r="O76" s="16"/>
      <c r="P76" s="17"/>
      <c r="Q76" s="19">
        <v>44643</v>
      </c>
      <c r="R76" s="21"/>
    </row>
    <row r="77" spans="1:18" s="9" customFormat="1" ht="19.7" customHeight="1">
      <c r="A77" s="304" t="s">
        <v>1375</v>
      </c>
      <c r="B77" s="17"/>
      <c r="C77" s="16"/>
      <c r="D77" s="93" t="s">
        <v>178</v>
      </c>
      <c r="E77" s="93" t="s">
        <v>178</v>
      </c>
      <c r="F77" s="54" t="s">
        <v>3541</v>
      </c>
      <c r="G77" s="17">
        <v>1</v>
      </c>
      <c r="H77" s="304">
        <v>4940</v>
      </c>
      <c r="I77" s="17">
        <f>G77*H77</f>
        <v>4940</v>
      </c>
      <c r="J77" s="133"/>
      <c r="K77" s="91" t="s">
        <v>541</v>
      </c>
      <c r="L77" s="17"/>
      <c r="M77" s="146"/>
      <c r="N77" s="19">
        <v>44629</v>
      </c>
      <c r="O77" s="16"/>
      <c r="P77" s="17"/>
      <c r="Q77" s="19">
        <v>44643</v>
      </c>
      <c r="R77" s="21"/>
    </row>
    <row r="78" spans="1:18" s="9" customFormat="1" ht="19.7" customHeight="1">
      <c r="A78" s="304" t="s">
        <v>1375</v>
      </c>
      <c r="B78" s="17"/>
      <c r="C78" s="16"/>
      <c r="D78" s="93" t="s">
        <v>178</v>
      </c>
      <c r="E78" s="93" t="s">
        <v>178</v>
      </c>
      <c r="F78" s="91" t="s">
        <v>2994</v>
      </c>
      <c r="G78" s="90">
        <v>4</v>
      </c>
      <c r="H78" s="304">
        <v>106</v>
      </c>
      <c r="I78" s="93">
        <f>G78*H78</f>
        <v>424</v>
      </c>
      <c r="J78" s="1375"/>
      <c r="K78" s="91" t="s">
        <v>3542</v>
      </c>
      <c r="L78" s="17"/>
      <c r="M78" s="146"/>
      <c r="N78" s="19">
        <v>44629</v>
      </c>
      <c r="O78" s="16"/>
      <c r="P78" s="17"/>
      <c r="Q78" s="19">
        <v>44643</v>
      </c>
      <c r="R78" s="21"/>
    </row>
    <row r="79" spans="1:18" s="9" customFormat="1" ht="19.7" customHeight="1">
      <c r="A79" s="17"/>
      <c r="B79" s="17"/>
      <c r="C79" s="16"/>
      <c r="D79" s="877" t="s">
        <v>178</v>
      </c>
      <c r="E79" s="877" t="s">
        <v>178</v>
      </c>
      <c r="F79" s="1270" t="s">
        <v>1371</v>
      </c>
      <c r="G79" s="906"/>
      <c r="H79" s="880">
        <v>80</v>
      </c>
      <c r="I79" s="880">
        <f>G79*H79</f>
        <v>0</v>
      </c>
      <c r="J79" s="881"/>
      <c r="K79" s="410" t="s">
        <v>3543</v>
      </c>
      <c r="L79" s="410" t="s">
        <v>3518</v>
      </c>
      <c r="M79" s="146"/>
      <c r="N79" s="19"/>
      <c r="O79" s="16"/>
      <c r="P79" s="17"/>
      <c r="Q79" s="19"/>
      <c r="R79" s="21"/>
    </row>
    <row r="80" spans="1:18" s="9" customFormat="1" ht="19.7" customHeight="1">
      <c r="A80" s="17"/>
      <c r="B80" s="17"/>
      <c r="C80" s="16"/>
      <c r="D80" s="877" t="s">
        <v>178</v>
      </c>
      <c r="E80" s="877" t="s">
        <v>178</v>
      </c>
      <c r="F80" s="1270" t="s">
        <v>2952</v>
      </c>
      <c r="G80" s="906"/>
      <c r="H80" s="880">
        <v>20</v>
      </c>
      <c r="I80" s="880">
        <f>G80*H80</f>
        <v>0</v>
      </c>
      <c r="J80" s="881"/>
      <c r="K80" s="410" t="s">
        <v>3514</v>
      </c>
      <c r="L80" s="410" t="s">
        <v>3518</v>
      </c>
      <c r="M80" s="146"/>
      <c r="N80" s="19"/>
      <c r="O80" s="16"/>
      <c r="P80" s="17"/>
      <c r="Q80" s="19"/>
      <c r="R80" s="21"/>
    </row>
    <row r="81" spans="1:18" s="9" customFormat="1" ht="19.7" customHeight="1">
      <c r="A81" s="17"/>
      <c r="B81" s="17"/>
      <c r="C81" s="16"/>
      <c r="D81" s="16"/>
      <c r="E81" s="16"/>
      <c r="F81" s="1374"/>
      <c r="G81" s="1106"/>
      <c r="H81" s="17"/>
      <c r="I81" s="383"/>
      <c r="J81" s="18"/>
      <c r="K81" s="50"/>
      <c r="L81" s="17"/>
      <c r="M81" s="146"/>
      <c r="N81" s="19"/>
      <c r="O81" s="16"/>
      <c r="P81" s="17"/>
      <c r="Q81" s="19"/>
      <c r="R81" s="21"/>
    </row>
    <row r="82" spans="1:18" s="9" customFormat="1" ht="19.7" customHeight="1">
      <c r="A82" s="17"/>
      <c r="B82" s="17"/>
      <c r="C82" s="16"/>
      <c r="D82" s="16"/>
      <c r="E82" s="16"/>
      <c r="F82" s="1260">
        <f>SUM(I75:I80)</f>
        <v>14468</v>
      </c>
      <c r="G82" s="1106"/>
      <c r="H82" s="17"/>
      <c r="I82" s="383"/>
      <c r="J82" s="18"/>
      <c r="K82" s="50"/>
      <c r="L82" s="17"/>
      <c r="M82" s="146"/>
      <c r="N82" s="19"/>
      <c r="O82" s="16"/>
      <c r="P82" s="17"/>
      <c r="Q82" s="19"/>
      <c r="R82" s="21"/>
    </row>
    <row r="83" spans="1:18" s="9" customFormat="1" ht="19.7" customHeight="1">
      <c r="A83" s="17"/>
      <c r="B83" s="17"/>
      <c r="C83" s="16"/>
      <c r="D83" s="16"/>
      <c r="E83" s="16"/>
      <c r="F83" s="1374"/>
      <c r="G83" s="1106"/>
      <c r="H83" s="17"/>
      <c r="I83" s="383"/>
      <c r="J83" s="18"/>
      <c r="K83" s="50"/>
      <c r="L83" s="17"/>
      <c r="M83" s="146"/>
      <c r="N83" s="19"/>
      <c r="O83" s="16"/>
      <c r="P83" s="17"/>
      <c r="Q83" s="19"/>
      <c r="R83" s="21"/>
    </row>
    <row r="84" spans="1:18" s="9" customFormat="1" ht="19.7" customHeight="1">
      <c r="A84" s="17"/>
      <c r="B84" s="17"/>
      <c r="C84" s="16"/>
      <c r="D84" s="16"/>
      <c r="E84" s="16"/>
      <c r="F84" s="1374"/>
      <c r="G84" s="1106"/>
      <c r="H84" s="17"/>
      <c r="I84" s="383"/>
      <c r="J84" s="18"/>
      <c r="K84" s="50"/>
      <c r="L84" s="17"/>
      <c r="M84" s="146"/>
      <c r="N84" s="19"/>
      <c r="O84" s="16"/>
      <c r="P84" s="17"/>
      <c r="Q84" s="19"/>
      <c r="R84" s="21"/>
    </row>
    <row r="85" spans="1:18" s="9" customFormat="1" ht="19.7" customHeight="1">
      <c r="A85" s="17"/>
      <c r="B85" s="17"/>
      <c r="C85" s="16"/>
      <c r="D85" s="16"/>
      <c r="E85" s="16"/>
      <c r="F85" s="1374"/>
      <c r="G85" s="1106"/>
      <c r="H85" s="17"/>
      <c r="I85" s="383"/>
      <c r="J85" s="18"/>
      <c r="K85" s="50"/>
      <c r="L85" s="17"/>
      <c r="M85" s="146"/>
      <c r="N85" s="19"/>
      <c r="O85" s="16"/>
      <c r="P85" s="17"/>
      <c r="Q85" s="19"/>
      <c r="R85" s="21"/>
    </row>
    <row r="86" spans="1:18" s="9" customFormat="1" ht="19.7" customHeight="1">
      <c r="A86" s="17"/>
      <c r="B86" s="17"/>
      <c r="C86" s="16"/>
      <c r="D86" s="1376" t="s">
        <v>3544</v>
      </c>
      <c r="E86" s="1376"/>
      <c r="F86" s="1376"/>
      <c r="G86" s="17"/>
      <c r="H86" s="17"/>
      <c r="I86" s="278"/>
      <c r="J86" s="18"/>
      <c r="K86" s="17"/>
      <c r="L86" s="17"/>
      <c r="M86" s="146"/>
      <c r="N86" s="19"/>
      <c r="O86" s="16"/>
      <c r="P86" s="17"/>
      <c r="Q86" s="19"/>
      <c r="R86" s="21"/>
    </row>
    <row r="87" spans="1:18" s="9" customFormat="1" ht="19.7" customHeight="1">
      <c r="A87" s="304" t="s">
        <v>1398</v>
      </c>
      <c r="B87" s="17"/>
      <c r="C87" s="16">
        <f>+C77+1</f>
        <v>1</v>
      </c>
      <c r="D87" s="1366" t="s">
        <v>1304</v>
      </c>
      <c r="E87" s="1366" t="s">
        <v>178</v>
      </c>
      <c r="F87" s="146" t="s">
        <v>3545</v>
      </c>
      <c r="G87" s="17">
        <v>1</v>
      </c>
      <c r="H87" s="304">
        <v>2330</v>
      </c>
      <c r="I87" s="278">
        <f t="shared" ref="I87:I92" si="2">G87*H87</f>
        <v>2330</v>
      </c>
      <c r="J87" s="18"/>
      <c r="K87" s="146" t="s">
        <v>3546</v>
      </c>
      <c r="L87" s="17"/>
      <c r="M87" s="146"/>
      <c r="N87" s="19">
        <v>44629</v>
      </c>
      <c r="O87" s="16"/>
      <c r="P87" s="17"/>
      <c r="Q87" s="19">
        <v>44643</v>
      </c>
      <c r="R87" s="21"/>
    </row>
    <row r="88" spans="1:18" s="9" customFormat="1" ht="19.7" customHeight="1">
      <c r="A88" s="304" t="s">
        <v>1375</v>
      </c>
      <c r="B88" s="17"/>
      <c r="C88" s="16">
        <f t="shared" ref="C88:C93" si="3">+C87+1</f>
        <v>2</v>
      </c>
      <c r="D88" s="16" t="s">
        <v>178</v>
      </c>
      <c r="E88" s="16" t="s">
        <v>178</v>
      </c>
      <c r="F88" s="146" t="s">
        <v>1094</v>
      </c>
      <c r="G88" s="17">
        <v>1</v>
      </c>
      <c r="H88" s="304">
        <v>990</v>
      </c>
      <c r="I88" s="278">
        <f t="shared" si="2"/>
        <v>990</v>
      </c>
      <c r="J88" s="18"/>
      <c r="K88" s="146" t="s">
        <v>1095</v>
      </c>
      <c r="L88" s="17"/>
      <c r="M88" s="146"/>
      <c r="N88" s="19">
        <v>44629</v>
      </c>
      <c r="O88" s="16"/>
      <c r="P88" s="17"/>
      <c r="Q88" s="19">
        <v>44643</v>
      </c>
      <c r="R88" s="21"/>
    </row>
    <row r="89" spans="1:18" s="9" customFormat="1" ht="19.7" customHeight="1">
      <c r="A89" s="17" t="s">
        <v>1375</v>
      </c>
      <c r="B89" s="17"/>
      <c r="C89" s="16">
        <f t="shared" si="3"/>
        <v>3</v>
      </c>
      <c r="D89" s="17" t="s">
        <v>2087</v>
      </c>
      <c r="E89" s="17" t="s">
        <v>1361</v>
      </c>
      <c r="F89" s="1284" t="s">
        <v>3547</v>
      </c>
      <c r="G89" s="17">
        <v>1</v>
      </c>
      <c r="H89" s="17">
        <v>10610</v>
      </c>
      <c r="I89" s="278">
        <f t="shared" si="2"/>
        <v>10610</v>
      </c>
      <c r="J89" s="18"/>
      <c r="K89" s="146" t="s">
        <v>3548</v>
      </c>
      <c r="L89" s="17"/>
      <c r="M89" s="146"/>
      <c r="N89" s="19">
        <v>44629</v>
      </c>
      <c r="O89" s="16"/>
      <c r="P89" s="56">
        <v>44643</v>
      </c>
      <c r="Q89" s="19" t="s">
        <v>3549</v>
      </c>
      <c r="R89" s="21"/>
    </row>
    <row r="90" spans="1:18" s="9" customFormat="1" ht="19.7" customHeight="1">
      <c r="A90" s="304" t="s">
        <v>1375</v>
      </c>
      <c r="B90" s="17"/>
      <c r="C90" s="16">
        <f t="shared" si="3"/>
        <v>4</v>
      </c>
      <c r="D90" s="16" t="s">
        <v>178</v>
      </c>
      <c r="E90" s="16" t="s">
        <v>178</v>
      </c>
      <c r="F90" s="62" t="s">
        <v>3550</v>
      </c>
      <c r="G90" s="17">
        <v>1</v>
      </c>
      <c r="H90" s="304">
        <v>170</v>
      </c>
      <c r="I90" s="278">
        <f t="shared" si="2"/>
        <v>170</v>
      </c>
      <c r="J90" s="18"/>
      <c r="K90" s="146" t="s">
        <v>3551</v>
      </c>
      <c r="L90" s="17"/>
      <c r="M90" s="146"/>
      <c r="N90" s="19">
        <v>44629</v>
      </c>
      <c r="O90" s="16"/>
      <c r="P90" s="17"/>
      <c r="Q90" s="19">
        <v>44643</v>
      </c>
      <c r="R90" s="21"/>
    </row>
    <row r="91" spans="1:18" s="9" customFormat="1" ht="19.7" customHeight="1">
      <c r="A91" s="304" t="s">
        <v>1375</v>
      </c>
      <c r="B91" s="17"/>
      <c r="C91" s="16">
        <f t="shared" si="3"/>
        <v>5</v>
      </c>
      <c r="D91" s="16" t="s">
        <v>178</v>
      </c>
      <c r="E91" s="16" t="s">
        <v>178</v>
      </c>
      <c r="F91" s="145" t="s">
        <v>1341</v>
      </c>
      <c r="G91" s="17">
        <v>2</v>
      </c>
      <c r="H91" s="1377">
        <v>71</v>
      </c>
      <c r="I91" s="53">
        <f t="shared" si="2"/>
        <v>142</v>
      </c>
      <c r="J91" s="18"/>
      <c r="K91" s="54" t="s">
        <v>1342</v>
      </c>
      <c r="L91" s="17"/>
      <c r="M91" s="146"/>
      <c r="N91" s="19">
        <v>44629</v>
      </c>
      <c r="O91" s="16"/>
      <c r="P91" s="17"/>
      <c r="Q91" s="19">
        <v>44643</v>
      </c>
      <c r="R91" s="21"/>
    </row>
    <row r="92" spans="1:18" s="9" customFormat="1" ht="19.7" customHeight="1">
      <c r="A92" s="304" t="s">
        <v>1375</v>
      </c>
      <c r="B92" s="17"/>
      <c r="C92" s="16">
        <f t="shared" si="3"/>
        <v>6</v>
      </c>
      <c r="D92" s="16" t="s">
        <v>178</v>
      </c>
      <c r="E92" s="16" t="s">
        <v>178</v>
      </c>
      <c r="F92" s="145" t="s">
        <v>1343</v>
      </c>
      <c r="G92" s="17">
        <v>2</v>
      </c>
      <c r="H92" s="1377">
        <v>30</v>
      </c>
      <c r="I92" s="53">
        <f t="shared" si="2"/>
        <v>60</v>
      </c>
      <c r="J92" s="18"/>
      <c r="K92" s="54" t="s">
        <v>1344</v>
      </c>
      <c r="L92" s="17"/>
      <c r="M92" s="146"/>
      <c r="N92" s="19">
        <v>44629</v>
      </c>
      <c r="O92" s="16"/>
      <c r="P92" s="17"/>
      <c r="Q92" s="19">
        <v>44643</v>
      </c>
      <c r="R92" s="21"/>
    </row>
    <row r="93" spans="1:18" s="9" customFormat="1" ht="19.7" customHeight="1">
      <c r="A93" s="304" t="s">
        <v>1375</v>
      </c>
      <c r="B93" s="17"/>
      <c r="C93" s="16">
        <f t="shared" si="3"/>
        <v>7</v>
      </c>
      <c r="D93" s="877" t="s">
        <v>178</v>
      </c>
      <c r="E93" s="877" t="s">
        <v>178</v>
      </c>
      <c r="F93" s="1270" t="s">
        <v>2991</v>
      </c>
      <c r="G93" s="906"/>
      <c r="H93" s="880">
        <v>23</v>
      </c>
      <c r="I93" s="880">
        <f>G93*H93</f>
        <v>0</v>
      </c>
      <c r="J93" s="881"/>
      <c r="K93" s="410" t="s">
        <v>3552</v>
      </c>
      <c r="L93" s="410" t="s">
        <v>3518</v>
      </c>
      <c r="M93" s="146"/>
      <c r="N93" s="19"/>
      <c r="O93" s="16"/>
      <c r="P93" s="17"/>
      <c r="Q93" s="19"/>
      <c r="R93" s="21"/>
    </row>
    <row r="94" spans="1:18" s="9" customFormat="1" ht="19.7" customHeight="1">
      <c r="A94" s="17"/>
      <c r="B94" s="17"/>
      <c r="C94" s="16"/>
      <c r="D94" s="16"/>
      <c r="E94" s="16"/>
      <c r="F94" s="17"/>
      <c r="G94" s="17"/>
      <c r="H94" s="17"/>
      <c r="I94" s="278"/>
      <c r="J94" s="18"/>
      <c r="K94" s="17"/>
      <c r="L94" s="17"/>
      <c r="M94" s="146"/>
      <c r="N94" s="19"/>
      <c r="O94" s="16"/>
      <c r="P94" s="17"/>
      <c r="Q94" s="19"/>
      <c r="R94" s="21"/>
    </row>
    <row r="95" spans="1:18" s="9" customFormat="1" ht="19.7" customHeight="1">
      <c r="A95" s="17"/>
      <c r="B95" s="17"/>
      <c r="C95" s="16"/>
      <c r="D95" s="1232"/>
      <c r="E95" s="1232"/>
      <c r="F95" s="1260">
        <f>SUM(I87:I94)</f>
        <v>14302</v>
      </c>
      <c r="G95" s="17"/>
      <c r="H95" s="17"/>
      <c r="J95" s="18"/>
      <c r="K95" s="17"/>
      <c r="L95" s="17"/>
      <c r="M95" s="146"/>
      <c r="N95" s="19"/>
      <c r="O95" s="16"/>
      <c r="P95" s="17"/>
      <c r="Q95" s="19"/>
      <c r="R95" s="21"/>
    </row>
    <row r="96" spans="1:18" s="9" customFormat="1" ht="19.7" customHeight="1">
      <c r="A96" s="17"/>
      <c r="B96" s="17"/>
      <c r="C96" s="16"/>
      <c r="D96" s="16"/>
      <c r="E96" s="16"/>
      <c r="F96" s="1374"/>
      <c r="G96" s="1106"/>
      <c r="H96" s="17"/>
      <c r="I96" s="383"/>
      <c r="J96" s="18"/>
      <c r="K96" s="50"/>
      <c r="L96" s="17"/>
      <c r="M96" s="146"/>
      <c r="N96" s="19"/>
      <c r="O96" s="16"/>
      <c r="P96" s="17"/>
      <c r="Q96" s="19"/>
      <c r="R96" s="21"/>
    </row>
    <row r="97" spans="1:18" s="9" customFormat="1" ht="19.7" customHeight="1">
      <c r="A97" s="17"/>
      <c r="B97" s="17"/>
      <c r="C97" s="16"/>
      <c r="D97" s="16"/>
      <c r="E97" s="16"/>
      <c r="F97" s="1374"/>
      <c r="G97" s="1106"/>
      <c r="H97" s="17"/>
      <c r="I97" s="383"/>
      <c r="J97" s="18"/>
      <c r="K97" s="50"/>
      <c r="L97" s="17"/>
      <c r="M97" s="146"/>
      <c r="N97" s="19"/>
      <c r="O97" s="16"/>
      <c r="P97" s="17"/>
      <c r="Q97" s="19"/>
      <c r="R97" s="21"/>
    </row>
    <row r="98" spans="1:18" s="9" customFormat="1" ht="19.7" customHeight="1">
      <c r="A98" s="17"/>
      <c r="B98" s="17"/>
      <c r="C98" s="16"/>
      <c r="D98" s="16"/>
      <c r="E98" s="16"/>
      <c r="F98" s="1374"/>
      <c r="G98" s="1106"/>
      <c r="H98" s="17"/>
      <c r="I98" s="383"/>
      <c r="J98" s="18"/>
      <c r="K98" s="50"/>
      <c r="L98" s="17"/>
      <c r="M98" s="146"/>
      <c r="N98" s="19"/>
      <c r="O98" s="16"/>
      <c r="P98" s="17"/>
      <c r="Q98" s="19"/>
      <c r="R98" s="21"/>
    </row>
    <row r="99" spans="1:18" s="75" customFormat="1" ht="19.7" customHeight="1">
      <c r="A99" s="17"/>
      <c r="B99" s="17"/>
      <c r="C99" s="73"/>
      <c r="D99" s="1262" t="s">
        <v>3553</v>
      </c>
      <c r="E99" s="1263"/>
      <c r="F99" s="1264"/>
      <c r="G99" s="852"/>
      <c r="H99" s="93"/>
      <c r="I99" s="383"/>
      <c r="J99" s="90"/>
      <c r="K99" s="66"/>
      <c r="L99" s="93"/>
      <c r="M99" s="92"/>
      <c r="N99" s="20"/>
      <c r="O99" s="73"/>
      <c r="P99" s="93"/>
      <c r="Q99" s="20"/>
      <c r="R99" s="74"/>
    </row>
    <row r="100" spans="1:18" s="75" customFormat="1" ht="19.7" customHeight="1">
      <c r="A100" s="304" t="s">
        <v>1375</v>
      </c>
      <c r="B100" s="54"/>
      <c r="C100" s="707">
        <f>+C98+1</f>
        <v>1</v>
      </c>
      <c r="D100" s="16" t="s">
        <v>178</v>
      </c>
      <c r="E100" s="16" t="s">
        <v>178</v>
      </c>
      <c r="F100" s="759" t="s">
        <v>3554</v>
      </c>
      <c r="G100" s="383">
        <v>1</v>
      </c>
      <c r="H100" s="645">
        <v>306</v>
      </c>
      <c r="I100" s="383">
        <f>G100*H100</f>
        <v>306</v>
      </c>
      <c r="J100" s="464"/>
      <c r="K100" s="510" t="s">
        <v>3555</v>
      </c>
      <c r="L100" s="93"/>
      <c r="M100" s="92"/>
      <c r="N100" s="20">
        <v>44629</v>
      </c>
      <c r="O100" s="73"/>
      <c r="P100" s="20"/>
      <c r="Q100" s="56">
        <v>44643</v>
      </c>
      <c r="R100" s="21"/>
    </row>
    <row r="101" spans="1:18" s="75" customFormat="1" ht="19.7" customHeight="1">
      <c r="A101" s="304" t="s">
        <v>1375</v>
      </c>
      <c r="B101" s="54"/>
      <c r="C101" s="735">
        <f>+C100+1</f>
        <v>2</v>
      </c>
      <c r="D101" s="16" t="s">
        <v>178</v>
      </c>
      <c r="E101" s="16" t="s">
        <v>178</v>
      </c>
      <c r="F101" s="759" t="s">
        <v>520</v>
      </c>
      <c r="G101" s="383">
        <v>1</v>
      </c>
      <c r="H101" s="645">
        <v>376</v>
      </c>
      <c r="I101" s="383">
        <f>G101*H101</f>
        <v>376</v>
      </c>
      <c r="J101" s="464"/>
      <c r="K101" s="510" t="s">
        <v>3556</v>
      </c>
      <c r="L101" s="93"/>
      <c r="M101" s="92"/>
      <c r="N101" s="20">
        <v>44629</v>
      </c>
      <c r="O101" s="73"/>
      <c r="P101" s="20"/>
      <c r="Q101" s="56">
        <v>44643</v>
      </c>
      <c r="R101" s="21"/>
    </row>
    <row r="102" spans="1:18" s="75" customFormat="1" ht="19.7" customHeight="1">
      <c r="A102" s="304" t="s">
        <v>3114</v>
      </c>
      <c r="B102" s="691"/>
      <c r="C102" s="735">
        <f>+C101+1</f>
        <v>3</v>
      </c>
      <c r="D102" s="16" t="s">
        <v>178</v>
      </c>
      <c r="E102" s="16" t="s">
        <v>178</v>
      </c>
      <c r="F102" s="62" t="s">
        <v>3557</v>
      </c>
      <c r="G102" s="64">
        <v>1</v>
      </c>
      <c r="H102" s="836">
        <v>1564</v>
      </c>
      <c r="I102" s="383">
        <f>G102*H102</f>
        <v>1564</v>
      </c>
      <c r="J102" s="278"/>
      <c r="K102" s="471" t="s">
        <v>2968</v>
      </c>
      <c r="L102" s="93"/>
      <c r="M102" s="92"/>
      <c r="N102" s="20">
        <v>44629</v>
      </c>
      <c r="O102" s="73"/>
      <c r="P102" s="20"/>
      <c r="Q102" s="56">
        <v>44643</v>
      </c>
      <c r="R102" s="21"/>
    </row>
    <row r="103" spans="1:18" s="75" customFormat="1" ht="19.7" customHeight="1">
      <c r="A103" s="17"/>
      <c r="B103" s="17"/>
      <c r="C103" s="73"/>
      <c r="D103" s="16"/>
      <c r="E103" s="16"/>
      <c r="F103" s="50"/>
      <c r="G103" s="64"/>
      <c r="H103" s="902"/>
      <c r="I103" s="426"/>
      <c r="J103" s="18"/>
      <c r="K103" s="54"/>
      <c r="L103" s="93"/>
      <c r="M103" s="92"/>
      <c r="N103" s="20"/>
      <c r="O103" s="73"/>
      <c r="P103" s="20"/>
      <c r="Q103" s="56"/>
      <c r="R103" s="21"/>
    </row>
    <row r="104" spans="1:18" s="75" customFormat="1" ht="19.7" customHeight="1">
      <c r="A104" s="17"/>
      <c r="B104" s="17"/>
      <c r="C104" s="73"/>
      <c r="D104" s="16"/>
      <c r="E104" s="16"/>
      <c r="F104" s="50"/>
      <c r="G104" s="64"/>
      <c r="H104" s="902"/>
      <c r="I104" s="426"/>
      <c r="J104" s="18"/>
      <c r="K104" s="54"/>
      <c r="L104" s="93"/>
      <c r="M104" s="92"/>
      <c r="N104" s="20"/>
      <c r="O104" s="73"/>
      <c r="P104" s="20"/>
      <c r="Q104" s="56"/>
      <c r="R104" s="21"/>
    </row>
    <row r="105" spans="1:18" s="75" customFormat="1" ht="19.7" customHeight="1">
      <c r="A105" s="17"/>
      <c r="B105" s="17"/>
      <c r="C105" s="73"/>
      <c r="D105" s="73"/>
      <c r="E105" s="73"/>
      <c r="F105" s="1260">
        <f>SUM(I100:I103)</f>
        <v>2246</v>
      </c>
      <c r="G105" s="852"/>
      <c r="H105" s="93"/>
      <c r="I105" s="383"/>
      <c r="J105" s="90"/>
      <c r="K105" s="66"/>
      <c r="L105" s="93"/>
      <c r="M105" s="92"/>
      <c r="N105" s="20"/>
      <c r="O105" s="73"/>
      <c r="P105" s="93"/>
      <c r="Q105" s="20"/>
      <c r="R105" s="74"/>
    </row>
    <row r="106" spans="1:18" s="9" customFormat="1" ht="19.7" customHeight="1">
      <c r="A106" s="17"/>
      <c r="B106" s="17"/>
      <c r="C106" s="16"/>
      <c r="D106" s="16"/>
      <c r="E106" s="16"/>
      <c r="F106" s="1374"/>
      <c r="G106" s="1106"/>
      <c r="H106" s="17"/>
      <c r="I106" s="383"/>
      <c r="J106" s="18"/>
      <c r="K106" s="50"/>
      <c r="L106" s="17"/>
      <c r="M106" s="146"/>
      <c r="N106" s="19"/>
      <c r="O106" s="16"/>
      <c r="P106" s="17"/>
      <c r="Q106" s="19"/>
      <c r="R106" s="21"/>
    </row>
    <row r="107" spans="1:18" s="9" customFormat="1" ht="19.7" customHeight="1">
      <c r="A107" s="17"/>
      <c r="B107" s="17"/>
      <c r="C107" s="16"/>
      <c r="D107" s="16"/>
      <c r="E107" s="16"/>
      <c r="F107" s="1374"/>
      <c r="G107" s="1106"/>
      <c r="H107" s="17"/>
      <c r="I107" s="383"/>
      <c r="J107" s="18"/>
      <c r="K107" s="50"/>
      <c r="L107" s="17"/>
      <c r="M107" s="146"/>
      <c r="N107" s="19"/>
      <c r="O107" s="16"/>
      <c r="P107" s="17"/>
      <c r="Q107" s="19"/>
      <c r="R107" s="21"/>
    </row>
    <row r="108" spans="1:18" s="9" customFormat="1" ht="19.7" customHeight="1">
      <c r="A108" s="17"/>
      <c r="B108" s="17"/>
      <c r="C108" s="16"/>
      <c r="D108" s="16"/>
      <c r="E108" s="16"/>
      <c r="F108" s="1374"/>
      <c r="G108" s="1106"/>
      <c r="H108" s="17"/>
      <c r="I108" s="383"/>
      <c r="J108" s="18"/>
      <c r="K108" s="50"/>
      <c r="L108" s="17"/>
      <c r="M108" s="146"/>
      <c r="N108" s="19"/>
      <c r="O108" s="16"/>
      <c r="P108" s="17"/>
      <c r="Q108" s="19"/>
      <c r="R108" s="21"/>
    </row>
    <row r="109" spans="1:18" s="9" customFormat="1" ht="19.7" customHeight="1">
      <c r="A109" s="17"/>
      <c r="B109" s="17"/>
      <c r="C109" s="16"/>
      <c r="D109" s="16"/>
      <c r="E109" s="16"/>
      <c r="F109" s="1374"/>
      <c r="G109" s="1106"/>
      <c r="H109" s="17"/>
      <c r="I109" s="383"/>
      <c r="J109" s="18"/>
      <c r="K109" s="50"/>
      <c r="L109" s="17"/>
      <c r="M109" s="146"/>
      <c r="N109" s="19"/>
      <c r="O109" s="16"/>
      <c r="P109" s="17"/>
      <c r="Q109" s="19"/>
      <c r="R109" s="21"/>
    </row>
    <row r="110" spans="1:18" s="9" customFormat="1" ht="19.7" customHeight="1">
      <c r="A110" s="17"/>
      <c r="B110" s="17"/>
      <c r="C110" s="16"/>
      <c r="D110" s="16"/>
      <c r="E110" s="16"/>
      <c r="F110" s="1374"/>
      <c r="G110" s="1106"/>
      <c r="H110" s="17"/>
      <c r="I110" s="383"/>
      <c r="J110" s="18"/>
      <c r="K110" s="50"/>
      <c r="L110" s="17"/>
      <c r="M110" s="146"/>
      <c r="N110" s="19"/>
      <c r="O110" s="16"/>
      <c r="P110" s="17"/>
      <c r="Q110" s="19"/>
      <c r="R110" s="21"/>
    </row>
    <row r="111" spans="1:18" s="9" customFormat="1" ht="19.7" customHeight="1">
      <c r="A111" s="17"/>
      <c r="B111" s="17"/>
      <c r="C111" s="16"/>
      <c r="D111" s="16"/>
      <c r="E111" s="16"/>
      <c r="F111" s="1374"/>
      <c r="G111" s="1106"/>
      <c r="H111" s="17"/>
      <c r="I111" s="383"/>
      <c r="J111" s="18"/>
      <c r="K111" s="50"/>
      <c r="L111" s="17"/>
      <c r="M111" s="146"/>
      <c r="N111" s="19"/>
      <c r="O111" s="16"/>
      <c r="P111" s="17"/>
      <c r="Q111" s="19"/>
      <c r="R111" s="21"/>
    </row>
    <row r="112" spans="1:18" s="9" customFormat="1" ht="19.7" customHeight="1">
      <c r="A112" s="17"/>
      <c r="B112" s="17"/>
      <c r="C112" s="16"/>
      <c r="D112" s="16"/>
      <c r="E112" s="16"/>
      <c r="F112" s="1374"/>
      <c r="G112" s="1106"/>
      <c r="H112" s="17"/>
      <c r="I112" s="383"/>
      <c r="J112" s="18"/>
      <c r="K112" s="50"/>
      <c r="L112" s="17"/>
      <c r="M112" s="146"/>
      <c r="N112" s="19"/>
      <c r="O112" s="16"/>
      <c r="P112" s="17"/>
      <c r="Q112" s="19"/>
      <c r="R112" s="21"/>
    </row>
    <row r="113" spans="1:18" s="9" customFormat="1" ht="19.7" customHeight="1">
      <c r="A113" s="17"/>
      <c r="B113" s="17"/>
      <c r="C113" s="16"/>
      <c r="D113" s="16"/>
      <c r="E113" s="16"/>
      <c r="F113" s="1374"/>
      <c r="G113" s="1106"/>
      <c r="H113" s="17"/>
      <c r="I113" s="383"/>
      <c r="J113" s="18"/>
      <c r="K113" s="50"/>
      <c r="L113" s="17"/>
      <c r="M113" s="146"/>
      <c r="N113" s="19"/>
      <c r="O113" s="16"/>
      <c r="P113" s="17"/>
      <c r="Q113" s="19"/>
      <c r="R113" s="21"/>
    </row>
    <row r="114" spans="1:18" s="9" customFormat="1" ht="19.7" customHeight="1">
      <c r="A114" s="17"/>
      <c r="B114" s="17"/>
      <c r="C114" s="16"/>
      <c r="D114" s="16"/>
      <c r="E114" s="16"/>
      <c r="F114" s="1374"/>
      <c r="G114" s="1106"/>
      <c r="H114" s="17"/>
      <c r="I114" s="383"/>
      <c r="J114" s="18"/>
      <c r="K114" s="50"/>
      <c r="L114" s="17"/>
      <c r="M114" s="146"/>
      <c r="N114" s="19"/>
      <c r="O114" s="16"/>
      <c r="P114" s="17"/>
      <c r="Q114" s="19"/>
      <c r="R114" s="21"/>
    </row>
    <row r="115" spans="1:18" s="9" customFormat="1" ht="19.7" customHeight="1">
      <c r="A115" s="17"/>
      <c r="B115" s="17"/>
      <c r="C115" s="16"/>
      <c r="D115" s="16"/>
      <c r="E115" s="16"/>
      <c r="F115" s="1374"/>
      <c r="G115" s="1106"/>
      <c r="H115" s="17"/>
      <c r="I115" s="383"/>
      <c r="J115" s="18"/>
      <c r="K115" s="50"/>
      <c r="L115" s="17"/>
      <c r="M115" s="146"/>
      <c r="N115" s="19"/>
      <c r="O115" s="16"/>
      <c r="P115" s="17"/>
      <c r="Q115" s="19"/>
      <c r="R115" s="21"/>
    </row>
    <row r="116" spans="1:18" s="9" customFormat="1" ht="19.7" customHeight="1">
      <c r="A116" s="17"/>
      <c r="B116" s="17"/>
      <c r="C116" s="16"/>
      <c r="D116" s="16"/>
      <c r="E116" s="16"/>
      <c r="F116" s="1374"/>
      <c r="G116" s="1106"/>
      <c r="H116" s="17"/>
      <c r="I116" s="383"/>
      <c r="J116" s="18"/>
      <c r="K116" s="50"/>
      <c r="L116" s="17"/>
      <c r="M116" s="146"/>
      <c r="N116" s="19"/>
      <c r="O116" s="16"/>
      <c r="P116" s="17"/>
      <c r="Q116" s="19"/>
      <c r="R116" s="21"/>
    </row>
    <row r="117" spans="1:18" s="9" customFormat="1" ht="19.7" customHeight="1">
      <c r="A117" s="17"/>
      <c r="B117" s="17"/>
      <c r="C117" s="16"/>
      <c r="D117" s="16"/>
      <c r="E117" s="16"/>
      <c r="F117" s="1374"/>
      <c r="G117" s="1106"/>
      <c r="H117" s="17"/>
      <c r="I117" s="383"/>
      <c r="J117" s="18"/>
      <c r="K117" s="50"/>
      <c r="L117" s="17"/>
      <c r="M117" s="146"/>
      <c r="N117" s="19"/>
      <c r="O117" s="16"/>
      <c r="P117" s="17"/>
      <c r="Q117" s="19"/>
      <c r="R117" s="21"/>
    </row>
    <row r="118" spans="1:18" s="9" customFormat="1" ht="19.7" customHeight="1">
      <c r="A118" s="17"/>
      <c r="B118" s="17"/>
      <c r="C118" s="16"/>
      <c r="D118" s="16"/>
      <c r="E118" s="16"/>
      <c r="F118" s="1374"/>
      <c r="G118" s="1106"/>
      <c r="H118" s="17"/>
      <c r="I118" s="383"/>
      <c r="J118" s="18"/>
      <c r="K118" s="50"/>
      <c r="L118" s="17"/>
      <c r="M118" s="146"/>
      <c r="N118" s="19"/>
      <c r="O118" s="16"/>
      <c r="P118" s="17"/>
      <c r="Q118" s="19"/>
      <c r="R118" s="21"/>
    </row>
    <row r="119" spans="1:18" s="9" customFormat="1" ht="19.7" customHeight="1">
      <c r="A119" s="17"/>
      <c r="B119" s="17"/>
      <c r="C119" s="16"/>
      <c r="D119" s="16"/>
      <c r="E119" s="16"/>
      <c r="F119" s="1374"/>
      <c r="G119" s="1106"/>
      <c r="H119" s="17"/>
      <c r="I119" s="383"/>
      <c r="J119" s="18"/>
      <c r="K119" s="50"/>
      <c r="L119" s="17"/>
      <c r="M119" s="146"/>
      <c r="N119" s="19"/>
      <c r="O119" s="16"/>
      <c r="P119" s="17"/>
      <c r="Q119" s="19"/>
      <c r="R119" s="21"/>
    </row>
    <row r="120" spans="1:18" s="9" customFormat="1" ht="19.7" customHeight="1">
      <c r="A120" s="17"/>
      <c r="B120" s="17"/>
      <c r="C120" s="16"/>
      <c r="D120" s="16"/>
      <c r="E120" s="16"/>
      <c r="F120" s="1374"/>
      <c r="G120" s="1106"/>
      <c r="H120" s="17"/>
      <c r="I120" s="383"/>
      <c r="J120" s="18"/>
      <c r="K120" s="50"/>
      <c r="L120" s="17"/>
      <c r="M120" s="146"/>
      <c r="N120" s="19"/>
      <c r="O120" s="16"/>
      <c r="P120" s="17"/>
      <c r="Q120" s="19"/>
      <c r="R120" s="21"/>
    </row>
    <row r="121" spans="1:18" s="9" customFormat="1" ht="19.7" customHeight="1">
      <c r="A121" s="17"/>
      <c r="B121" s="17"/>
      <c r="C121" s="16"/>
      <c r="D121" s="16"/>
      <c r="E121" s="16"/>
      <c r="F121" s="1374"/>
      <c r="G121" s="1106"/>
      <c r="H121" s="17"/>
      <c r="I121" s="383"/>
      <c r="J121" s="18"/>
      <c r="K121" s="50"/>
      <c r="L121" s="17"/>
      <c r="M121" s="146"/>
      <c r="N121" s="19"/>
      <c r="O121" s="16"/>
      <c r="P121" s="17"/>
      <c r="Q121" s="19"/>
      <c r="R121" s="21"/>
    </row>
    <row r="122" spans="1:18" s="9" customFormat="1" ht="19.7" customHeight="1">
      <c r="A122" s="17"/>
      <c r="B122" s="17"/>
      <c r="C122" s="16"/>
      <c r="D122" s="16"/>
      <c r="E122" s="16"/>
      <c r="F122" s="1374"/>
      <c r="G122" s="1106"/>
      <c r="H122" s="17"/>
      <c r="I122" s="383"/>
      <c r="J122" s="18"/>
      <c r="K122" s="50"/>
      <c r="L122" s="17"/>
      <c r="M122" s="146"/>
      <c r="N122" s="19"/>
      <c r="O122" s="16"/>
      <c r="P122" s="17"/>
      <c r="Q122" s="19"/>
      <c r="R122" s="21"/>
    </row>
    <row r="123" spans="1:18" s="9" customFormat="1" ht="19.7" customHeight="1">
      <c r="A123" s="17"/>
      <c r="B123" s="17"/>
      <c r="C123" s="16"/>
      <c r="D123" s="16"/>
      <c r="E123" s="16"/>
      <c r="F123" s="1374"/>
      <c r="G123" s="1106"/>
      <c r="H123" s="17"/>
      <c r="I123" s="383"/>
      <c r="J123" s="18"/>
      <c r="K123" s="50"/>
      <c r="L123" s="17"/>
      <c r="M123" s="146"/>
      <c r="N123" s="19"/>
      <c r="O123" s="16"/>
      <c r="P123" s="17"/>
      <c r="Q123" s="19"/>
      <c r="R123" s="21"/>
    </row>
    <row r="124" spans="1:18" s="9" customFormat="1" ht="19.7" customHeight="1">
      <c r="A124" s="17"/>
      <c r="B124" s="17"/>
      <c r="C124" s="16"/>
      <c r="D124" s="16"/>
      <c r="E124" s="16"/>
      <c r="F124" s="1374"/>
      <c r="G124" s="1106"/>
      <c r="H124" s="17"/>
      <c r="I124" s="383"/>
      <c r="J124" s="18"/>
      <c r="K124" s="50"/>
      <c r="L124" s="17"/>
      <c r="M124" s="146"/>
      <c r="N124" s="19"/>
      <c r="O124" s="16"/>
      <c r="P124" s="17"/>
      <c r="Q124" s="19"/>
      <c r="R124" s="21"/>
    </row>
  </sheetData>
  <autoFilter ref="C10:P40" xr:uid="{3114D612-455B-4938-840B-38D162F89D5C}"/>
  <mergeCells count="14">
    <mergeCell ref="D86:F86"/>
    <mergeCell ref="D99:F99"/>
    <mergeCell ref="C6:E6"/>
    <mergeCell ref="D11:F11"/>
    <mergeCell ref="D21:F21"/>
    <mergeCell ref="D47:F47"/>
    <mergeCell ref="D58:F58"/>
    <mergeCell ref="D74:F74"/>
    <mergeCell ref="C2:E2"/>
    <mergeCell ref="H2:J2"/>
    <mergeCell ref="C3:E3"/>
    <mergeCell ref="C4:E4"/>
    <mergeCell ref="K4:L5"/>
    <mergeCell ref="C5:E5"/>
  </mergeCells>
  <phoneticPr fontId="3"/>
  <dataValidations count="2">
    <dataValidation allowBlank="1" showInputMessage="1" showErrorMessage="1" sqref="K27:K28 JG27:JG28 TC27:TC28 ACY27:ACY28 AMU27:AMU28 AWQ27:AWQ28 BGM27:BGM28 BQI27:BQI28 CAE27:CAE28 CKA27:CKA28 CTW27:CTW28 DDS27:DDS28 DNO27:DNO28 DXK27:DXK28 EHG27:EHG28 ERC27:ERC28 FAY27:FAY28 FKU27:FKU28 FUQ27:FUQ28 GEM27:GEM28 GOI27:GOI28 GYE27:GYE28 HIA27:HIA28 HRW27:HRW28 IBS27:IBS28 ILO27:ILO28 IVK27:IVK28 JFG27:JFG28 JPC27:JPC28 JYY27:JYY28 KIU27:KIU28 KSQ27:KSQ28 LCM27:LCM28 LMI27:LMI28 LWE27:LWE28 MGA27:MGA28 MPW27:MPW28 MZS27:MZS28 NJO27:NJO28 NTK27:NTK28 ODG27:ODG28 ONC27:ONC28 OWY27:OWY28 PGU27:PGU28 PQQ27:PQQ28 QAM27:QAM28 QKI27:QKI28 QUE27:QUE28 REA27:REA28 RNW27:RNW28 RXS27:RXS28 SHO27:SHO28 SRK27:SRK28 TBG27:TBG28 TLC27:TLC28 TUY27:TUY28 UEU27:UEU28 UOQ27:UOQ28 UYM27:UYM28 VII27:VII28 VSE27:VSE28 WCA27:WCA28 WLW27:WLW28 WVS27:WVS28 K65563:K65564 JG65563:JG65564 TC65563:TC65564 ACY65563:ACY65564 AMU65563:AMU65564 AWQ65563:AWQ65564 BGM65563:BGM65564 BQI65563:BQI65564 CAE65563:CAE65564 CKA65563:CKA65564 CTW65563:CTW65564 DDS65563:DDS65564 DNO65563:DNO65564 DXK65563:DXK65564 EHG65563:EHG65564 ERC65563:ERC65564 FAY65563:FAY65564 FKU65563:FKU65564 FUQ65563:FUQ65564 GEM65563:GEM65564 GOI65563:GOI65564 GYE65563:GYE65564 HIA65563:HIA65564 HRW65563:HRW65564 IBS65563:IBS65564 ILO65563:ILO65564 IVK65563:IVK65564 JFG65563:JFG65564 JPC65563:JPC65564 JYY65563:JYY65564 KIU65563:KIU65564 KSQ65563:KSQ65564 LCM65563:LCM65564 LMI65563:LMI65564 LWE65563:LWE65564 MGA65563:MGA65564 MPW65563:MPW65564 MZS65563:MZS65564 NJO65563:NJO65564 NTK65563:NTK65564 ODG65563:ODG65564 ONC65563:ONC65564 OWY65563:OWY65564 PGU65563:PGU65564 PQQ65563:PQQ65564 QAM65563:QAM65564 QKI65563:QKI65564 QUE65563:QUE65564 REA65563:REA65564 RNW65563:RNW65564 RXS65563:RXS65564 SHO65563:SHO65564 SRK65563:SRK65564 TBG65563:TBG65564 TLC65563:TLC65564 TUY65563:TUY65564 UEU65563:UEU65564 UOQ65563:UOQ65564 UYM65563:UYM65564 VII65563:VII65564 VSE65563:VSE65564 WCA65563:WCA65564 WLW65563:WLW65564 WVS65563:WVS65564 K131099:K131100 JG131099:JG131100 TC131099:TC131100 ACY131099:ACY131100 AMU131099:AMU131100 AWQ131099:AWQ131100 BGM131099:BGM131100 BQI131099:BQI131100 CAE131099:CAE131100 CKA131099:CKA131100 CTW131099:CTW131100 DDS131099:DDS131100 DNO131099:DNO131100 DXK131099:DXK131100 EHG131099:EHG131100 ERC131099:ERC131100 FAY131099:FAY131100 FKU131099:FKU131100 FUQ131099:FUQ131100 GEM131099:GEM131100 GOI131099:GOI131100 GYE131099:GYE131100 HIA131099:HIA131100 HRW131099:HRW131100 IBS131099:IBS131100 ILO131099:ILO131100 IVK131099:IVK131100 JFG131099:JFG131100 JPC131099:JPC131100 JYY131099:JYY131100 KIU131099:KIU131100 KSQ131099:KSQ131100 LCM131099:LCM131100 LMI131099:LMI131100 LWE131099:LWE131100 MGA131099:MGA131100 MPW131099:MPW131100 MZS131099:MZS131100 NJO131099:NJO131100 NTK131099:NTK131100 ODG131099:ODG131100 ONC131099:ONC131100 OWY131099:OWY131100 PGU131099:PGU131100 PQQ131099:PQQ131100 QAM131099:QAM131100 QKI131099:QKI131100 QUE131099:QUE131100 REA131099:REA131100 RNW131099:RNW131100 RXS131099:RXS131100 SHO131099:SHO131100 SRK131099:SRK131100 TBG131099:TBG131100 TLC131099:TLC131100 TUY131099:TUY131100 UEU131099:UEU131100 UOQ131099:UOQ131100 UYM131099:UYM131100 VII131099:VII131100 VSE131099:VSE131100 WCA131099:WCA131100 WLW131099:WLW131100 WVS131099:WVS131100 K196635:K196636 JG196635:JG196636 TC196635:TC196636 ACY196635:ACY196636 AMU196635:AMU196636 AWQ196635:AWQ196636 BGM196635:BGM196636 BQI196635:BQI196636 CAE196635:CAE196636 CKA196635:CKA196636 CTW196635:CTW196636 DDS196635:DDS196636 DNO196635:DNO196636 DXK196635:DXK196636 EHG196635:EHG196636 ERC196635:ERC196636 FAY196635:FAY196636 FKU196635:FKU196636 FUQ196635:FUQ196636 GEM196635:GEM196636 GOI196635:GOI196636 GYE196635:GYE196636 HIA196635:HIA196636 HRW196635:HRW196636 IBS196635:IBS196636 ILO196635:ILO196636 IVK196635:IVK196636 JFG196635:JFG196636 JPC196635:JPC196636 JYY196635:JYY196636 KIU196635:KIU196636 KSQ196635:KSQ196636 LCM196635:LCM196636 LMI196635:LMI196636 LWE196635:LWE196636 MGA196635:MGA196636 MPW196635:MPW196636 MZS196635:MZS196636 NJO196635:NJO196636 NTK196635:NTK196636 ODG196635:ODG196636 ONC196635:ONC196636 OWY196635:OWY196636 PGU196635:PGU196636 PQQ196635:PQQ196636 QAM196635:QAM196636 QKI196635:QKI196636 QUE196635:QUE196636 REA196635:REA196636 RNW196635:RNW196636 RXS196635:RXS196636 SHO196635:SHO196636 SRK196635:SRK196636 TBG196635:TBG196636 TLC196635:TLC196636 TUY196635:TUY196636 UEU196635:UEU196636 UOQ196635:UOQ196636 UYM196635:UYM196636 VII196635:VII196636 VSE196635:VSE196636 WCA196635:WCA196636 WLW196635:WLW196636 WVS196635:WVS196636 K262171:K262172 JG262171:JG262172 TC262171:TC262172 ACY262171:ACY262172 AMU262171:AMU262172 AWQ262171:AWQ262172 BGM262171:BGM262172 BQI262171:BQI262172 CAE262171:CAE262172 CKA262171:CKA262172 CTW262171:CTW262172 DDS262171:DDS262172 DNO262171:DNO262172 DXK262171:DXK262172 EHG262171:EHG262172 ERC262171:ERC262172 FAY262171:FAY262172 FKU262171:FKU262172 FUQ262171:FUQ262172 GEM262171:GEM262172 GOI262171:GOI262172 GYE262171:GYE262172 HIA262171:HIA262172 HRW262171:HRW262172 IBS262171:IBS262172 ILO262171:ILO262172 IVK262171:IVK262172 JFG262171:JFG262172 JPC262171:JPC262172 JYY262171:JYY262172 KIU262171:KIU262172 KSQ262171:KSQ262172 LCM262171:LCM262172 LMI262171:LMI262172 LWE262171:LWE262172 MGA262171:MGA262172 MPW262171:MPW262172 MZS262171:MZS262172 NJO262171:NJO262172 NTK262171:NTK262172 ODG262171:ODG262172 ONC262171:ONC262172 OWY262171:OWY262172 PGU262171:PGU262172 PQQ262171:PQQ262172 QAM262171:QAM262172 QKI262171:QKI262172 QUE262171:QUE262172 REA262171:REA262172 RNW262171:RNW262172 RXS262171:RXS262172 SHO262171:SHO262172 SRK262171:SRK262172 TBG262171:TBG262172 TLC262171:TLC262172 TUY262171:TUY262172 UEU262171:UEU262172 UOQ262171:UOQ262172 UYM262171:UYM262172 VII262171:VII262172 VSE262171:VSE262172 WCA262171:WCA262172 WLW262171:WLW262172 WVS262171:WVS262172 K327707:K327708 JG327707:JG327708 TC327707:TC327708 ACY327707:ACY327708 AMU327707:AMU327708 AWQ327707:AWQ327708 BGM327707:BGM327708 BQI327707:BQI327708 CAE327707:CAE327708 CKA327707:CKA327708 CTW327707:CTW327708 DDS327707:DDS327708 DNO327707:DNO327708 DXK327707:DXK327708 EHG327707:EHG327708 ERC327707:ERC327708 FAY327707:FAY327708 FKU327707:FKU327708 FUQ327707:FUQ327708 GEM327707:GEM327708 GOI327707:GOI327708 GYE327707:GYE327708 HIA327707:HIA327708 HRW327707:HRW327708 IBS327707:IBS327708 ILO327707:ILO327708 IVK327707:IVK327708 JFG327707:JFG327708 JPC327707:JPC327708 JYY327707:JYY327708 KIU327707:KIU327708 KSQ327707:KSQ327708 LCM327707:LCM327708 LMI327707:LMI327708 LWE327707:LWE327708 MGA327707:MGA327708 MPW327707:MPW327708 MZS327707:MZS327708 NJO327707:NJO327708 NTK327707:NTK327708 ODG327707:ODG327708 ONC327707:ONC327708 OWY327707:OWY327708 PGU327707:PGU327708 PQQ327707:PQQ327708 QAM327707:QAM327708 QKI327707:QKI327708 QUE327707:QUE327708 REA327707:REA327708 RNW327707:RNW327708 RXS327707:RXS327708 SHO327707:SHO327708 SRK327707:SRK327708 TBG327707:TBG327708 TLC327707:TLC327708 TUY327707:TUY327708 UEU327707:UEU327708 UOQ327707:UOQ327708 UYM327707:UYM327708 VII327707:VII327708 VSE327707:VSE327708 WCA327707:WCA327708 WLW327707:WLW327708 WVS327707:WVS327708 K393243:K393244 JG393243:JG393244 TC393243:TC393244 ACY393243:ACY393244 AMU393243:AMU393244 AWQ393243:AWQ393244 BGM393243:BGM393244 BQI393243:BQI393244 CAE393243:CAE393244 CKA393243:CKA393244 CTW393243:CTW393244 DDS393243:DDS393244 DNO393243:DNO393244 DXK393243:DXK393244 EHG393243:EHG393244 ERC393243:ERC393244 FAY393243:FAY393244 FKU393243:FKU393244 FUQ393243:FUQ393244 GEM393243:GEM393244 GOI393243:GOI393244 GYE393243:GYE393244 HIA393243:HIA393244 HRW393243:HRW393244 IBS393243:IBS393244 ILO393243:ILO393244 IVK393243:IVK393244 JFG393243:JFG393244 JPC393243:JPC393244 JYY393243:JYY393244 KIU393243:KIU393244 KSQ393243:KSQ393244 LCM393243:LCM393244 LMI393243:LMI393244 LWE393243:LWE393244 MGA393243:MGA393244 MPW393243:MPW393244 MZS393243:MZS393244 NJO393243:NJO393244 NTK393243:NTK393244 ODG393243:ODG393244 ONC393243:ONC393244 OWY393243:OWY393244 PGU393243:PGU393244 PQQ393243:PQQ393244 QAM393243:QAM393244 QKI393243:QKI393244 QUE393243:QUE393244 REA393243:REA393244 RNW393243:RNW393244 RXS393243:RXS393244 SHO393243:SHO393244 SRK393243:SRK393244 TBG393243:TBG393244 TLC393243:TLC393244 TUY393243:TUY393244 UEU393243:UEU393244 UOQ393243:UOQ393244 UYM393243:UYM393244 VII393243:VII393244 VSE393243:VSE393244 WCA393243:WCA393244 WLW393243:WLW393244 WVS393243:WVS393244 K458779:K458780 JG458779:JG458780 TC458779:TC458780 ACY458779:ACY458780 AMU458779:AMU458780 AWQ458779:AWQ458780 BGM458779:BGM458780 BQI458779:BQI458780 CAE458779:CAE458780 CKA458779:CKA458780 CTW458779:CTW458780 DDS458779:DDS458780 DNO458779:DNO458780 DXK458779:DXK458780 EHG458779:EHG458780 ERC458779:ERC458780 FAY458779:FAY458780 FKU458779:FKU458780 FUQ458779:FUQ458780 GEM458779:GEM458780 GOI458779:GOI458780 GYE458779:GYE458780 HIA458779:HIA458780 HRW458779:HRW458780 IBS458779:IBS458780 ILO458779:ILO458780 IVK458779:IVK458780 JFG458779:JFG458780 JPC458779:JPC458780 JYY458779:JYY458780 KIU458779:KIU458780 KSQ458779:KSQ458780 LCM458779:LCM458780 LMI458779:LMI458780 LWE458779:LWE458780 MGA458779:MGA458780 MPW458779:MPW458780 MZS458779:MZS458780 NJO458779:NJO458780 NTK458779:NTK458780 ODG458779:ODG458780 ONC458779:ONC458780 OWY458779:OWY458780 PGU458779:PGU458780 PQQ458779:PQQ458780 QAM458779:QAM458780 QKI458779:QKI458780 QUE458779:QUE458780 REA458779:REA458780 RNW458779:RNW458780 RXS458779:RXS458780 SHO458779:SHO458780 SRK458779:SRK458780 TBG458779:TBG458780 TLC458779:TLC458780 TUY458779:TUY458780 UEU458779:UEU458780 UOQ458779:UOQ458780 UYM458779:UYM458780 VII458779:VII458780 VSE458779:VSE458780 WCA458779:WCA458780 WLW458779:WLW458780 WVS458779:WVS458780 K524315:K524316 JG524315:JG524316 TC524315:TC524316 ACY524315:ACY524316 AMU524315:AMU524316 AWQ524315:AWQ524316 BGM524315:BGM524316 BQI524315:BQI524316 CAE524315:CAE524316 CKA524315:CKA524316 CTW524315:CTW524316 DDS524315:DDS524316 DNO524315:DNO524316 DXK524315:DXK524316 EHG524315:EHG524316 ERC524315:ERC524316 FAY524315:FAY524316 FKU524315:FKU524316 FUQ524315:FUQ524316 GEM524315:GEM524316 GOI524315:GOI524316 GYE524315:GYE524316 HIA524315:HIA524316 HRW524315:HRW524316 IBS524315:IBS524316 ILO524315:ILO524316 IVK524315:IVK524316 JFG524315:JFG524316 JPC524315:JPC524316 JYY524315:JYY524316 KIU524315:KIU524316 KSQ524315:KSQ524316 LCM524315:LCM524316 LMI524315:LMI524316 LWE524315:LWE524316 MGA524315:MGA524316 MPW524315:MPW524316 MZS524315:MZS524316 NJO524315:NJO524316 NTK524315:NTK524316 ODG524315:ODG524316 ONC524315:ONC524316 OWY524315:OWY524316 PGU524315:PGU524316 PQQ524315:PQQ524316 QAM524315:QAM524316 QKI524315:QKI524316 QUE524315:QUE524316 REA524315:REA524316 RNW524315:RNW524316 RXS524315:RXS524316 SHO524315:SHO524316 SRK524315:SRK524316 TBG524315:TBG524316 TLC524315:TLC524316 TUY524315:TUY524316 UEU524315:UEU524316 UOQ524315:UOQ524316 UYM524315:UYM524316 VII524315:VII524316 VSE524315:VSE524316 WCA524315:WCA524316 WLW524315:WLW524316 WVS524315:WVS524316 K589851:K589852 JG589851:JG589852 TC589851:TC589852 ACY589851:ACY589852 AMU589851:AMU589852 AWQ589851:AWQ589852 BGM589851:BGM589852 BQI589851:BQI589852 CAE589851:CAE589852 CKA589851:CKA589852 CTW589851:CTW589852 DDS589851:DDS589852 DNO589851:DNO589852 DXK589851:DXK589852 EHG589851:EHG589852 ERC589851:ERC589852 FAY589851:FAY589852 FKU589851:FKU589852 FUQ589851:FUQ589852 GEM589851:GEM589852 GOI589851:GOI589852 GYE589851:GYE589852 HIA589851:HIA589852 HRW589851:HRW589852 IBS589851:IBS589852 ILO589851:ILO589852 IVK589851:IVK589852 JFG589851:JFG589852 JPC589851:JPC589852 JYY589851:JYY589852 KIU589851:KIU589852 KSQ589851:KSQ589852 LCM589851:LCM589852 LMI589851:LMI589852 LWE589851:LWE589852 MGA589851:MGA589852 MPW589851:MPW589852 MZS589851:MZS589852 NJO589851:NJO589852 NTK589851:NTK589852 ODG589851:ODG589852 ONC589851:ONC589852 OWY589851:OWY589852 PGU589851:PGU589852 PQQ589851:PQQ589852 QAM589851:QAM589852 QKI589851:QKI589852 QUE589851:QUE589852 REA589851:REA589852 RNW589851:RNW589852 RXS589851:RXS589852 SHO589851:SHO589852 SRK589851:SRK589852 TBG589851:TBG589852 TLC589851:TLC589852 TUY589851:TUY589852 UEU589851:UEU589852 UOQ589851:UOQ589852 UYM589851:UYM589852 VII589851:VII589852 VSE589851:VSE589852 WCA589851:WCA589852 WLW589851:WLW589852 WVS589851:WVS589852 K655387:K655388 JG655387:JG655388 TC655387:TC655388 ACY655387:ACY655388 AMU655387:AMU655388 AWQ655387:AWQ655388 BGM655387:BGM655388 BQI655387:BQI655388 CAE655387:CAE655388 CKA655387:CKA655388 CTW655387:CTW655388 DDS655387:DDS655388 DNO655387:DNO655388 DXK655387:DXK655388 EHG655387:EHG655388 ERC655387:ERC655388 FAY655387:FAY655388 FKU655387:FKU655388 FUQ655387:FUQ655388 GEM655387:GEM655388 GOI655387:GOI655388 GYE655387:GYE655388 HIA655387:HIA655388 HRW655387:HRW655388 IBS655387:IBS655388 ILO655387:ILO655388 IVK655387:IVK655388 JFG655387:JFG655388 JPC655387:JPC655388 JYY655387:JYY655388 KIU655387:KIU655388 KSQ655387:KSQ655388 LCM655387:LCM655388 LMI655387:LMI655388 LWE655387:LWE655388 MGA655387:MGA655388 MPW655387:MPW655388 MZS655387:MZS655388 NJO655387:NJO655388 NTK655387:NTK655388 ODG655387:ODG655388 ONC655387:ONC655388 OWY655387:OWY655388 PGU655387:PGU655388 PQQ655387:PQQ655388 QAM655387:QAM655388 QKI655387:QKI655388 QUE655387:QUE655388 REA655387:REA655388 RNW655387:RNW655388 RXS655387:RXS655388 SHO655387:SHO655388 SRK655387:SRK655388 TBG655387:TBG655388 TLC655387:TLC655388 TUY655387:TUY655388 UEU655387:UEU655388 UOQ655387:UOQ655388 UYM655387:UYM655388 VII655387:VII655388 VSE655387:VSE655388 WCA655387:WCA655388 WLW655387:WLW655388 WVS655387:WVS655388 K720923:K720924 JG720923:JG720924 TC720923:TC720924 ACY720923:ACY720924 AMU720923:AMU720924 AWQ720923:AWQ720924 BGM720923:BGM720924 BQI720923:BQI720924 CAE720923:CAE720924 CKA720923:CKA720924 CTW720923:CTW720924 DDS720923:DDS720924 DNO720923:DNO720924 DXK720923:DXK720924 EHG720923:EHG720924 ERC720923:ERC720924 FAY720923:FAY720924 FKU720923:FKU720924 FUQ720923:FUQ720924 GEM720923:GEM720924 GOI720923:GOI720924 GYE720923:GYE720924 HIA720923:HIA720924 HRW720923:HRW720924 IBS720923:IBS720924 ILO720923:ILO720924 IVK720923:IVK720924 JFG720923:JFG720924 JPC720923:JPC720924 JYY720923:JYY720924 KIU720923:KIU720924 KSQ720923:KSQ720924 LCM720923:LCM720924 LMI720923:LMI720924 LWE720923:LWE720924 MGA720923:MGA720924 MPW720923:MPW720924 MZS720923:MZS720924 NJO720923:NJO720924 NTK720923:NTK720924 ODG720923:ODG720924 ONC720923:ONC720924 OWY720923:OWY720924 PGU720923:PGU720924 PQQ720923:PQQ720924 QAM720923:QAM720924 QKI720923:QKI720924 QUE720923:QUE720924 REA720923:REA720924 RNW720923:RNW720924 RXS720923:RXS720924 SHO720923:SHO720924 SRK720923:SRK720924 TBG720923:TBG720924 TLC720923:TLC720924 TUY720923:TUY720924 UEU720923:UEU720924 UOQ720923:UOQ720924 UYM720923:UYM720924 VII720923:VII720924 VSE720923:VSE720924 WCA720923:WCA720924 WLW720923:WLW720924 WVS720923:WVS720924 K786459:K786460 JG786459:JG786460 TC786459:TC786460 ACY786459:ACY786460 AMU786459:AMU786460 AWQ786459:AWQ786460 BGM786459:BGM786460 BQI786459:BQI786460 CAE786459:CAE786460 CKA786459:CKA786460 CTW786459:CTW786460 DDS786459:DDS786460 DNO786459:DNO786460 DXK786459:DXK786460 EHG786459:EHG786460 ERC786459:ERC786460 FAY786459:FAY786460 FKU786459:FKU786460 FUQ786459:FUQ786460 GEM786459:GEM786460 GOI786459:GOI786460 GYE786459:GYE786460 HIA786459:HIA786460 HRW786459:HRW786460 IBS786459:IBS786460 ILO786459:ILO786460 IVK786459:IVK786460 JFG786459:JFG786460 JPC786459:JPC786460 JYY786459:JYY786460 KIU786459:KIU786460 KSQ786459:KSQ786460 LCM786459:LCM786460 LMI786459:LMI786460 LWE786459:LWE786460 MGA786459:MGA786460 MPW786459:MPW786460 MZS786459:MZS786460 NJO786459:NJO786460 NTK786459:NTK786460 ODG786459:ODG786460 ONC786459:ONC786460 OWY786459:OWY786460 PGU786459:PGU786460 PQQ786459:PQQ786460 QAM786459:QAM786460 QKI786459:QKI786460 QUE786459:QUE786460 REA786459:REA786460 RNW786459:RNW786460 RXS786459:RXS786460 SHO786459:SHO786460 SRK786459:SRK786460 TBG786459:TBG786460 TLC786459:TLC786460 TUY786459:TUY786460 UEU786459:UEU786460 UOQ786459:UOQ786460 UYM786459:UYM786460 VII786459:VII786460 VSE786459:VSE786460 WCA786459:WCA786460 WLW786459:WLW786460 WVS786459:WVS786460 K851995:K851996 JG851995:JG851996 TC851995:TC851996 ACY851995:ACY851996 AMU851995:AMU851996 AWQ851995:AWQ851996 BGM851995:BGM851996 BQI851995:BQI851996 CAE851995:CAE851996 CKA851995:CKA851996 CTW851995:CTW851996 DDS851995:DDS851996 DNO851995:DNO851996 DXK851995:DXK851996 EHG851995:EHG851996 ERC851995:ERC851996 FAY851995:FAY851996 FKU851995:FKU851996 FUQ851995:FUQ851996 GEM851995:GEM851996 GOI851995:GOI851996 GYE851995:GYE851996 HIA851995:HIA851996 HRW851995:HRW851996 IBS851995:IBS851996 ILO851995:ILO851996 IVK851995:IVK851996 JFG851995:JFG851996 JPC851995:JPC851996 JYY851995:JYY851996 KIU851995:KIU851996 KSQ851995:KSQ851996 LCM851995:LCM851996 LMI851995:LMI851996 LWE851995:LWE851996 MGA851995:MGA851996 MPW851995:MPW851996 MZS851995:MZS851996 NJO851995:NJO851996 NTK851995:NTK851996 ODG851995:ODG851996 ONC851995:ONC851996 OWY851995:OWY851996 PGU851995:PGU851996 PQQ851995:PQQ851996 QAM851995:QAM851996 QKI851995:QKI851996 QUE851995:QUE851996 REA851995:REA851996 RNW851995:RNW851996 RXS851995:RXS851996 SHO851995:SHO851996 SRK851995:SRK851996 TBG851995:TBG851996 TLC851995:TLC851996 TUY851995:TUY851996 UEU851995:UEU851996 UOQ851995:UOQ851996 UYM851995:UYM851996 VII851995:VII851996 VSE851995:VSE851996 WCA851995:WCA851996 WLW851995:WLW851996 WVS851995:WVS851996 K917531:K917532 JG917531:JG917532 TC917531:TC917532 ACY917531:ACY917532 AMU917531:AMU917532 AWQ917531:AWQ917532 BGM917531:BGM917532 BQI917531:BQI917532 CAE917531:CAE917532 CKA917531:CKA917532 CTW917531:CTW917532 DDS917531:DDS917532 DNO917531:DNO917532 DXK917531:DXK917532 EHG917531:EHG917532 ERC917531:ERC917532 FAY917531:FAY917532 FKU917531:FKU917532 FUQ917531:FUQ917532 GEM917531:GEM917532 GOI917531:GOI917532 GYE917531:GYE917532 HIA917531:HIA917532 HRW917531:HRW917532 IBS917531:IBS917532 ILO917531:ILO917532 IVK917531:IVK917532 JFG917531:JFG917532 JPC917531:JPC917532 JYY917531:JYY917532 KIU917531:KIU917532 KSQ917531:KSQ917532 LCM917531:LCM917532 LMI917531:LMI917532 LWE917531:LWE917532 MGA917531:MGA917532 MPW917531:MPW917532 MZS917531:MZS917532 NJO917531:NJO917532 NTK917531:NTK917532 ODG917531:ODG917532 ONC917531:ONC917532 OWY917531:OWY917532 PGU917531:PGU917532 PQQ917531:PQQ917532 QAM917531:QAM917532 QKI917531:QKI917532 QUE917531:QUE917532 REA917531:REA917532 RNW917531:RNW917532 RXS917531:RXS917532 SHO917531:SHO917532 SRK917531:SRK917532 TBG917531:TBG917532 TLC917531:TLC917532 TUY917531:TUY917532 UEU917531:UEU917532 UOQ917531:UOQ917532 UYM917531:UYM917532 VII917531:VII917532 VSE917531:VSE917532 WCA917531:WCA917532 WLW917531:WLW917532 WVS917531:WVS917532 K983067:K983068 JG983067:JG983068 TC983067:TC983068 ACY983067:ACY983068 AMU983067:AMU983068 AWQ983067:AWQ983068 BGM983067:BGM983068 BQI983067:BQI983068 CAE983067:CAE983068 CKA983067:CKA983068 CTW983067:CTW983068 DDS983067:DDS983068 DNO983067:DNO983068 DXK983067:DXK983068 EHG983067:EHG983068 ERC983067:ERC983068 FAY983067:FAY983068 FKU983067:FKU983068 FUQ983067:FUQ983068 GEM983067:GEM983068 GOI983067:GOI983068 GYE983067:GYE983068 HIA983067:HIA983068 HRW983067:HRW983068 IBS983067:IBS983068 ILO983067:ILO983068 IVK983067:IVK983068 JFG983067:JFG983068 JPC983067:JPC983068 JYY983067:JYY983068 KIU983067:KIU983068 KSQ983067:KSQ983068 LCM983067:LCM983068 LMI983067:LMI983068 LWE983067:LWE983068 MGA983067:MGA983068 MPW983067:MPW983068 MZS983067:MZS983068 NJO983067:NJO983068 NTK983067:NTK983068 ODG983067:ODG983068 ONC983067:ONC983068 OWY983067:OWY983068 PGU983067:PGU983068 PQQ983067:PQQ983068 QAM983067:QAM983068 QKI983067:QKI983068 QUE983067:QUE983068 REA983067:REA983068 RNW983067:RNW983068 RXS983067:RXS983068 SHO983067:SHO983068 SRK983067:SRK983068 TBG983067:TBG983068 TLC983067:TLC983068 TUY983067:TUY983068 UEU983067:UEU983068 UOQ983067:UOQ983068 UYM983067:UYM983068 VII983067:VII983068 VSE983067:VSE983068 WCA983067:WCA983068 WLW983067:WLW983068 WVS983067:WVS983068" xr:uid="{25EFCB9F-407E-4FEC-B3B9-283BF44C5E1C}"/>
    <dataValidation imeMode="hiragana" allowBlank="1" showInputMessage="1" showErrorMessage="1" sqref="K62:K63 JG62:JG63 TC62:TC63 ACY62:ACY63 AMU62:AMU63 AWQ62:AWQ63 BGM62:BGM63 BQI62:BQI63 CAE62:CAE63 CKA62:CKA63 CTW62:CTW63 DDS62:DDS63 DNO62:DNO63 DXK62:DXK63 EHG62:EHG63 ERC62:ERC63 FAY62:FAY63 FKU62:FKU63 FUQ62:FUQ63 GEM62:GEM63 GOI62:GOI63 GYE62:GYE63 HIA62:HIA63 HRW62:HRW63 IBS62:IBS63 ILO62:ILO63 IVK62:IVK63 JFG62:JFG63 JPC62:JPC63 JYY62:JYY63 KIU62:KIU63 KSQ62:KSQ63 LCM62:LCM63 LMI62:LMI63 LWE62:LWE63 MGA62:MGA63 MPW62:MPW63 MZS62:MZS63 NJO62:NJO63 NTK62:NTK63 ODG62:ODG63 ONC62:ONC63 OWY62:OWY63 PGU62:PGU63 PQQ62:PQQ63 QAM62:QAM63 QKI62:QKI63 QUE62:QUE63 REA62:REA63 RNW62:RNW63 RXS62:RXS63 SHO62:SHO63 SRK62:SRK63 TBG62:TBG63 TLC62:TLC63 TUY62:TUY63 UEU62:UEU63 UOQ62:UOQ63 UYM62:UYM63 VII62:VII63 VSE62:VSE63 WCA62:WCA63 WLW62:WLW63 WVS62:WVS63 K65598:K65599 JG65598:JG65599 TC65598:TC65599 ACY65598:ACY65599 AMU65598:AMU65599 AWQ65598:AWQ65599 BGM65598:BGM65599 BQI65598:BQI65599 CAE65598:CAE65599 CKA65598:CKA65599 CTW65598:CTW65599 DDS65598:DDS65599 DNO65598:DNO65599 DXK65598:DXK65599 EHG65598:EHG65599 ERC65598:ERC65599 FAY65598:FAY65599 FKU65598:FKU65599 FUQ65598:FUQ65599 GEM65598:GEM65599 GOI65598:GOI65599 GYE65598:GYE65599 HIA65598:HIA65599 HRW65598:HRW65599 IBS65598:IBS65599 ILO65598:ILO65599 IVK65598:IVK65599 JFG65598:JFG65599 JPC65598:JPC65599 JYY65598:JYY65599 KIU65598:KIU65599 KSQ65598:KSQ65599 LCM65598:LCM65599 LMI65598:LMI65599 LWE65598:LWE65599 MGA65598:MGA65599 MPW65598:MPW65599 MZS65598:MZS65599 NJO65598:NJO65599 NTK65598:NTK65599 ODG65598:ODG65599 ONC65598:ONC65599 OWY65598:OWY65599 PGU65598:PGU65599 PQQ65598:PQQ65599 QAM65598:QAM65599 QKI65598:QKI65599 QUE65598:QUE65599 REA65598:REA65599 RNW65598:RNW65599 RXS65598:RXS65599 SHO65598:SHO65599 SRK65598:SRK65599 TBG65598:TBG65599 TLC65598:TLC65599 TUY65598:TUY65599 UEU65598:UEU65599 UOQ65598:UOQ65599 UYM65598:UYM65599 VII65598:VII65599 VSE65598:VSE65599 WCA65598:WCA65599 WLW65598:WLW65599 WVS65598:WVS65599 K131134:K131135 JG131134:JG131135 TC131134:TC131135 ACY131134:ACY131135 AMU131134:AMU131135 AWQ131134:AWQ131135 BGM131134:BGM131135 BQI131134:BQI131135 CAE131134:CAE131135 CKA131134:CKA131135 CTW131134:CTW131135 DDS131134:DDS131135 DNO131134:DNO131135 DXK131134:DXK131135 EHG131134:EHG131135 ERC131134:ERC131135 FAY131134:FAY131135 FKU131134:FKU131135 FUQ131134:FUQ131135 GEM131134:GEM131135 GOI131134:GOI131135 GYE131134:GYE131135 HIA131134:HIA131135 HRW131134:HRW131135 IBS131134:IBS131135 ILO131134:ILO131135 IVK131134:IVK131135 JFG131134:JFG131135 JPC131134:JPC131135 JYY131134:JYY131135 KIU131134:KIU131135 KSQ131134:KSQ131135 LCM131134:LCM131135 LMI131134:LMI131135 LWE131134:LWE131135 MGA131134:MGA131135 MPW131134:MPW131135 MZS131134:MZS131135 NJO131134:NJO131135 NTK131134:NTK131135 ODG131134:ODG131135 ONC131134:ONC131135 OWY131134:OWY131135 PGU131134:PGU131135 PQQ131134:PQQ131135 QAM131134:QAM131135 QKI131134:QKI131135 QUE131134:QUE131135 REA131134:REA131135 RNW131134:RNW131135 RXS131134:RXS131135 SHO131134:SHO131135 SRK131134:SRK131135 TBG131134:TBG131135 TLC131134:TLC131135 TUY131134:TUY131135 UEU131134:UEU131135 UOQ131134:UOQ131135 UYM131134:UYM131135 VII131134:VII131135 VSE131134:VSE131135 WCA131134:WCA131135 WLW131134:WLW131135 WVS131134:WVS131135 K196670:K196671 JG196670:JG196671 TC196670:TC196671 ACY196670:ACY196671 AMU196670:AMU196671 AWQ196670:AWQ196671 BGM196670:BGM196671 BQI196670:BQI196671 CAE196670:CAE196671 CKA196670:CKA196671 CTW196670:CTW196671 DDS196670:DDS196671 DNO196670:DNO196671 DXK196670:DXK196671 EHG196670:EHG196671 ERC196670:ERC196671 FAY196670:FAY196671 FKU196670:FKU196671 FUQ196670:FUQ196671 GEM196670:GEM196671 GOI196670:GOI196671 GYE196670:GYE196671 HIA196670:HIA196671 HRW196670:HRW196671 IBS196670:IBS196671 ILO196670:ILO196671 IVK196670:IVK196671 JFG196670:JFG196671 JPC196670:JPC196671 JYY196670:JYY196671 KIU196670:KIU196671 KSQ196670:KSQ196671 LCM196670:LCM196671 LMI196670:LMI196671 LWE196670:LWE196671 MGA196670:MGA196671 MPW196670:MPW196671 MZS196670:MZS196671 NJO196670:NJO196671 NTK196670:NTK196671 ODG196670:ODG196671 ONC196670:ONC196671 OWY196670:OWY196671 PGU196670:PGU196671 PQQ196670:PQQ196671 QAM196670:QAM196671 QKI196670:QKI196671 QUE196670:QUE196671 REA196670:REA196671 RNW196670:RNW196671 RXS196670:RXS196671 SHO196670:SHO196671 SRK196670:SRK196671 TBG196670:TBG196671 TLC196670:TLC196671 TUY196670:TUY196671 UEU196670:UEU196671 UOQ196670:UOQ196671 UYM196670:UYM196671 VII196670:VII196671 VSE196670:VSE196671 WCA196670:WCA196671 WLW196670:WLW196671 WVS196670:WVS196671 K262206:K262207 JG262206:JG262207 TC262206:TC262207 ACY262206:ACY262207 AMU262206:AMU262207 AWQ262206:AWQ262207 BGM262206:BGM262207 BQI262206:BQI262207 CAE262206:CAE262207 CKA262206:CKA262207 CTW262206:CTW262207 DDS262206:DDS262207 DNO262206:DNO262207 DXK262206:DXK262207 EHG262206:EHG262207 ERC262206:ERC262207 FAY262206:FAY262207 FKU262206:FKU262207 FUQ262206:FUQ262207 GEM262206:GEM262207 GOI262206:GOI262207 GYE262206:GYE262207 HIA262206:HIA262207 HRW262206:HRW262207 IBS262206:IBS262207 ILO262206:ILO262207 IVK262206:IVK262207 JFG262206:JFG262207 JPC262206:JPC262207 JYY262206:JYY262207 KIU262206:KIU262207 KSQ262206:KSQ262207 LCM262206:LCM262207 LMI262206:LMI262207 LWE262206:LWE262207 MGA262206:MGA262207 MPW262206:MPW262207 MZS262206:MZS262207 NJO262206:NJO262207 NTK262206:NTK262207 ODG262206:ODG262207 ONC262206:ONC262207 OWY262206:OWY262207 PGU262206:PGU262207 PQQ262206:PQQ262207 QAM262206:QAM262207 QKI262206:QKI262207 QUE262206:QUE262207 REA262206:REA262207 RNW262206:RNW262207 RXS262206:RXS262207 SHO262206:SHO262207 SRK262206:SRK262207 TBG262206:TBG262207 TLC262206:TLC262207 TUY262206:TUY262207 UEU262206:UEU262207 UOQ262206:UOQ262207 UYM262206:UYM262207 VII262206:VII262207 VSE262206:VSE262207 WCA262206:WCA262207 WLW262206:WLW262207 WVS262206:WVS262207 K327742:K327743 JG327742:JG327743 TC327742:TC327743 ACY327742:ACY327743 AMU327742:AMU327743 AWQ327742:AWQ327743 BGM327742:BGM327743 BQI327742:BQI327743 CAE327742:CAE327743 CKA327742:CKA327743 CTW327742:CTW327743 DDS327742:DDS327743 DNO327742:DNO327743 DXK327742:DXK327743 EHG327742:EHG327743 ERC327742:ERC327743 FAY327742:FAY327743 FKU327742:FKU327743 FUQ327742:FUQ327743 GEM327742:GEM327743 GOI327742:GOI327743 GYE327742:GYE327743 HIA327742:HIA327743 HRW327742:HRW327743 IBS327742:IBS327743 ILO327742:ILO327743 IVK327742:IVK327743 JFG327742:JFG327743 JPC327742:JPC327743 JYY327742:JYY327743 KIU327742:KIU327743 KSQ327742:KSQ327743 LCM327742:LCM327743 LMI327742:LMI327743 LWE327742:LWE327743 MGA327742:MGA327743 MPW327742:MPW327743 MZS327742:MZS327743 NJO327742:NJO327743 NTK327742:NTK327743 ODG327742:ODG327743 ONC327742:ONC327743 OWY327742:OWY327743 PGU327742:PGU327743 PQQ327742:PQQ327743 QAM327742:QAM327743 QKI327742:QKI327743 QUE327742:QUE327743 REA327742:REA327743 RNW327742:RNW327743 RXS327742:RXS327743 SHO327742:SHO327743 SRK327742:SRK327743 TBG327742:TBG327743 TLC327742:TLC327743 TUY327742:TUY327743 UEU327742:UEU327743 UOQ327742:UOQ327743 UYM327742:UYM327743 VII327742:VII327743 VSE327742:VSE327743 WCA327742:WCA327743 WLW327742:WLW327743 WVS327742:WVS327743 K393278:K393279 JG393278:JG393279 TC393278:TC393279 ACY393278:ACY393279 AMU393278:AMU393279 AWQ393278:AWQ393279 BGM393278:BGM393279 BQI393278:BQI393279 CAE393278:CAE393279 CKA393278:CKA393279 CTW393278:CTW393279 DDS393278:DDS393279 DNO393278:DNO393279 DXK393278:DXK393279 EHG393278:EHG393279 ERC393278:ERC393279 FAY393278:FAY393279 FKU393278:FKU393279 FUQ393278:FUQ393279 GEM393278:GEM393279 GOI393278:GOI393279 GYE393278:GYE393279 HIA393278:HIA393279 HRW393278:HRW393279 IBS393278:IBS393279 ILO393278:ILO393279 IVK393278:IVK393279 JFG393278:JFG393279 JPC393278:JPC393279 JYY393278:JYY393279 KIU393278:KIU393279 KSQ393278:KSQ393279 LCM393278:LCM393279 LMI393278:LMI393279 LWE393278:LWE393279 MGA393278:MGA393279 MPW393278:MPW393279 MZS393278:MZS393279 NJO393278:NJO393279 NTK393278:NTK393279 ODG393278:ODG393279 ONC393278:ONC393279 OWY393278:OWY393279 PGU393278:PGU393279 PQQ393278:PQQ393279 QAM393278:QAM393279 QKI393278:QKI393279 QUE393278:QUE393279 REA393278:REA393279 RNW393278:RNW393279 RXS393278:RXS393279 SHO393278:SHO393279 SRK393278:SRK393279 TBG393278:TBG393279 TLC393278:TLC393279 TUY393278:TUY393279 UEU393278:UEU393279 UOQ393278:UOQ393279 UYM393278:UYM393279 VII393278:VII393279 VSE393278:VSE393279 WCA393278:WCA393279 WLW393278:WLW393279 WVS393278:WVS393279 K458814:K458815 JG458814:JG458815 TC458814:TC458815 ACY458814:ACY458815 AMU458814:AMU458815 AWQ458814:AWQ458815 BGM458814:BGM458815 BQI458814:BQI458815 CAE458814:CAE458815 CKA458814:CKA458815 CTW458814:CTW458815 DDS458814:DDS458815 DNO458814:DNO458815 DXK458814:DXK458815 EHG458814:EHG458815 ERC458814:ERC458815 FAY458814:FAY458815 FKU458814:FKU458815 FUQ458814:FUQ458815 GEM458814:GEM458815 GOI458814:GOI458815 GYE458814:GYE458815 HIA458814:HIA458815 HRW458814:HRW458815 IBS458814:IBS458815 ILO458814:ILO458815 IVK458814:IVK458815 JFG458814:JFG458815 JPC458814:JPC458815 JYY458814:JYY458815 KIU458814:KIU458815 KSQ458814:KSQ458815 LCM458814:LCM458815 LMI458814:LMI458815 LWE458814:LWE458815 MGA458814:MGA458815 MPW458814:MPW458815 MZS458814:MZS458815 NJO458814:NJO458815 NTK458814:NTK458815 ODG458814:ODG458815 ONC458814:ONC458815 OWY458814:OWY458815 PGU458814:PGU458815 PQQ458814:PQQ458815 QAM458814:QAM458815 QKI458814:QKI458815 QUE458814:QUE458815 REA458814:REA458815 RNW458814:RNW458815 RXS458814:RXS458815 SHO458814:SHO458815 SRK458814:SRK458815 TBG458814:TBG458815 TLC458814:TLC458815 TUY458814:TUY458815 UEU458814:UEU458815 UOQ458814:UOQ458815 UYM458814:UYM458815 VII458814:VII458815 VSE458814:VSE458815 WCA458814:WCA458815 WLW458814:WLW458815 WVS458814:WVS458815 K524350:K524351 JG524350:JG524351 TC524350:TC524351 ACY524350:ACY524351 AMU524350:AMU524351 AWQ524350:AWQ524351 BGM524350:BGM524351 BQI524350:BQI524351 CAE524350:CAE524351 CKA524350:CKA524351 CTW524350:CTW524351 DDS524350:DDS524351 DNO524350:DNO524351 DXK524350:DXK524351 EHG524350:EHG524351 ERC524350:ERC524351 FAY524350:FAY524351 FKU524350:FKU524351 FUQ524350:FUQ524351 GEM524350:GEM524351 GOI524350:GOI524351 GYE524350:GYE524351 HIA524350:HIA524351 HRW524350:HRW524351 IBS524350:IBS524351 ILO524350:ILO524351 IVK524350:IVK524351 JFG524350:JFG524351 JPC524350:JPC524351 JYY524350:JYY524351 KIU524350:KIU524351 KSQ524350:KSQ524351 LCM524350:LCM524351 LMI524350:LMI524351 LWE524350:LWE524351 MGA524350:MGA524351 MPW524350:MPW524351 MZS524350:MZS524351 NJO524350:NJO524351 NTK524350:NTK524351 ODG524350:ODG524351 ONC524350:ONC524351 OWY524350:OWY524351 PGU524350:PGU524351 PQQ524350:PQQ524351 QAM524350:QAM524351 QKI524350:QKI524351 QUE524350:QUE524351 REA524350:REA524351 RNW524350:RNW524351 RXS524350:RXS524351 SHO524350:SHO524351 SRK524350:SRK524351 TBG524350:TBG524351 TLC524350:TLC524351 TUY524350:TUY524351 UEU524350:UEU524351 UOQ524350:UOQ524351 UYM524350:UYM524351 VII524350:VII524351 VSE524350:VSE524351 WCA524350:WCA524351 WLW524350:WLW524351 WVS524350:WVS524351 K589886:K589887 JG589886:JG589887 TC589886:TC589887 ACY589886:ACY589887 AMU589886:AMU589887 AWQ589886:AWQ589887 BGM589886:BGM589887 BQI589886:BQI589887 CAE589886:CAE589887 CKA589886:CKA589887 CTW589886:CTW589887 DDS589886:DDS589887 DNO589886:DNO589887 DXK589886:DXK589887 EHG589886:EHG589887 ERC589886:ERC589887 FAY589886:FAY589887 FKU589886:FKU589887 FUQ589886:FUQ589887 GEM589886:GEM589887 GOI589886:GOI589887 GYE589886:GYE589887 HIA589886:HIA589887 HRW589886:HRW589887 IBS589886:IBS589887 ILO589886:ILO589887 IVK589886:IVK589887 JFG589886:JFG589887 JPC589886:JPC589887 JYY589886:JYY589887 KIU589886:KIU589887 KSQ589886:KSQ589887 LCM589886:LCM589887 LMI589886:LMI589887 LWE589886:LWE589887 MGA589886:MGA589887 MPW589886:MPW589887 MZS589886:MZS589887 NJO589886:NJO589887 NTK589886:NTK589887 ODG589886:ODG589887 ONC589886:ONC589887 OWY589886:OWY589887 PGU589886:PGU589887 PQQ589886:PQQ589887 QAM589886:QAM589887 QKI589886:QKI589887 QUE589886:QUE589887 REA589886:REA589887 RNW589886:RNW589887 RXS589886:RXS589887 SHO589886:SHO589887 SRK589886:SRK589887 TBG589886:TBG589887 TLC589886:TLC589887 TUY589886:TUY589887 UEU589886:UEU589887 UOQ589886:UOQ589887 UYM589886:UYM589887 VII589886:VII589887 VSE589886:VSE589887 WCA589886:WCA589887 WLW589886:WLW589887 WVS589886:WVS589887 K655422:K655423 JG655422:JG655423 TC655422:TC655423 ACY655422:ACY655423 AMU655422:AMU655423 AWQ655422:AWQ655423 BGM655422:BGM655423 BQI655422:BQI655423 CAE655422:CAE655423 CKA655422:CKA655423 CTW655422:CTW655423 DDS655422:DDS655423 DNO655422:DNO655423 DXK655422:DXK655423 EHG655422:EHG655423 ERC655422:ERC655423 FAY655422:FAY655423 FKU655422:FKU655423 FUQ655422:FUQ655423 GEM655422:GEM655423 GOI655422:GOI655423 GYE655422:GYE655423 HIA655422:HIA655423 HRW655422:HRW655423 IBS655422:IBS655423 ILO655422:ILO655423 IVK655422:IVK655423 JFG655422:JFG655423 JPC655422:JPC655423 JYY655422:JYY655423 KIU655422:KIU655423 KSQ655422:KSQ655423 LCM655422:LCM655423 LMI655422:LMI655423 LWE655422:LWE655423 MGA655422:MGA655423 MPW655422:MPW655423 MZS655422:MZS655423 NJO655422:NJO655423 NTK655422:NTK655423 ODG655422:ODG655423 ONC655422:ONC655423 OWY655422:OWY655423 PGU655422:PGU655423 PQQ655422:PQQ655423 QAM655422:QAM655423 QKI655422:QKI655423 QUE655422:QUE655423 REA655422:REA655423 RNW655422:RNW655423 RXS655422:RXS655423 SHO655422:SHO655423 SRK655422:SRK655423 TBG655422:TBG655423 TLC655422:TLC655423 TUY655422:TUY655423 UEU655422:UEU655423 UOQ655422:UOQ655423 UYM655422:UYM655423 VII655422:VII655423 VSE655422:VSE655423 WCA655422:WCA655423 WLW655422:WLW655423 WVS655422:WVS655423 K720958:K720959 JG720958:JG720959 TC720958:TC720959 ACY720958:ACY720959 AMU720958:AMU720959 AWQ720958:AWQ720959 BGM720958:BGM720959 BQI720958:BQI720959 CAE720958:CAE720959 CKA720958:CKA720959 CTW720958:CTW720959 DDS720958:DDS720959 DNO720958:DNO720959 DXK720958:DXK720959 EHG720958:EHG720959 ERC720958:ERC720959 FAY720958:FAY720959 FKU720958:FKU720959 FUQ720958:FUQ720959 GEM720958:GEM720959 GOI720958:GOI720959 GYE720958:GYE720959 HIA720958:HIA720959 HRW720958:HRW720959 IBS720958:IBS720959 ILO720958:ILO720959 IVK720958:IVK720959 JFG720958:JFG720959 JPC720958:JPC720959 JYY720958:JYY720959 KIU720958:KIU720959 KSQ720958:KSQ720959 LCM720958:LCM720959 LMI720958:LMI720959 LWE720958:LWE720959 MGA720958:MGA720959 MPW720958:MPW720959 MZS720958:MZS720959 NJO720958:NJO720959 NTK720958:NTK720959 ODG720958:ODG720959 ONC720958:ONC720959 OWY720958:OWY720959 PGU720958:PGU720959 PQQ720958:PQQ720959 QAM720958:QAM720959 QKI720958:QKI720959 QUE720958:QUE720959 REA720958:REA720959 RNW720958:RNW720959 RXS720958:RXS720959 SHO720958:SHO720959 SRK720958:SRK720959 TBG720958:TBG720959 TLC720958:TLC720959 TUY720958:TUY720959 UEU720958:UEU720959 UOQ720958:UOQ720959 UYM720958:UYM720959 VII720958:VII720959 VSE720958:VSE720959 WCA720958:WCA720959 WLW720958:WLW720959 WVS720958:WVS720959 K786494:K786495 JG786494:JG786495 TC786494:TC786495 ACY786494:ACY786495 AMU786494:AMU786495 AWQ786494:AWQ786495 BGM786494:BGM786495 BQI786494:BQI786495 CAE786494:CAE786495 CKA786494:CKA786495 CTW786494:CTW786495 DDS786494:DDS786495 DNO786494:DNO786495 DXK786494:DXK786495 EHG786494:EHG786495 ERC786494:ERC786495 FAY786494:FAY786495 FKU786494:FKU786495 FUQ786494:FUQ786495 GEM786494:GEM786495 GOI786494:GOI786495 GYE786494:GYE786495 HIA786494:HIA786495 HRW786494:HRW786495 IBS786494:IBS786495 ILO786494:ILO786495 IVK786494:IVK786495 JFG786494:JFG786495 JPC786494:JPC786495 JYY786494:JYY786495 KIU786494:KIU786495 KSQ786494:KSQ786495 LCM786494:LCM786495 LMI786494:LMI786495 LWE786494:LWE786495 MGA786494:MGA786495 MPW786494:MPW786495 MZS786494:MZS786495 NJO786494:NJO786495 NTK786494:NTK786495 ODG786494:ODG786495 ONC786494:ONC786495 OWY786494:OWY786495 PGU786494:PGU786495 PQQ786494:PQQ786495 QAM786494:QAM786495 QKI786494:QKI786495 QUE786494:QUE786495 REA786494:REA786495 RNW786494:RNW786495 RXS786494:RXS786495 SHO786494:SHO786495 SRK786494:SRK786495 TBG786494:TBG786495 TLC786494:TLC786495 TUY786494:TUY786495 UEU786494:UEU786495 UOQ786494:UOQ786495 UYM786494:UYM786495 VII786494:VII786495 VSE786494:VSE786495 WCA786494:WCA786495 WLW786494:WLW786495 WVS786494:WVS786495 K852030:K852031 JG852030:JG852031 TC852030:TC852031 ACY852030:ACY852031 AMU852030:AMU852031 AWQ852030:AWQ852031 BGM852030:BGM852031 BQI852030:BQI852031 CAE852030:CAE852031 CKA852030:CKA852031 CTW852030:CTW852031 DDS852030:DDS852031 DNO852030:DNO852031 DXK852030:DXK852031 EHG852030:EHG852031 ERC852030:ERC852031 FAY852030:FAY852031 FKU852030:FKU852031 FUQ852030:FUQ852031 GEM852030:GEM852031 GOI852030:GOI852031 GYE852030:GYE852031 HIA852030:HIA852031 HRW852030:HRW852031 IBS852030:IBS852031 ILO852030:ILO852031 IVK852030:IVK852031 JFG852030:JFG852031 JPC852030:JPC852031 JYY852030:JYY852031 KIU852030:KIU852031 KSQ852030:KSQ852031 LCM852030:LCM852031 LMI852030:LMI852031 LWE852030:LWE852031 MGA852030:MGA852031 MPW852030:MPW852031 MZS852030:MZS852031 NJO852030:NJO852031 NTK852030:NTK852031 ODG852030:ODG852031 ONC852030:ONC852031 OWY852030:OWY852031 PGU852030:PGU852031 PQQ852030:PQQ852031 QAM852030:QAM852031 QKI852030:QKI852031 QUE852030:QUE852031 REA852030:REA852031 RNW852030:RNW852031 RXS852030:RXS852031 SHO852030:SHO852031 SRK852030:SRK852031 TBG852030:TBG852031 TLC852030:TLC852031 TUY852030:TUY852031 UEU852030:UEU852031 UOQ852030:UOQ852031 UYM852030:UYM852031 VII852030:VII852031 VSE852030:VSE852031 WCA852030:WCA852031 WLW852030:WLW852031 WVS852030:WVS852031 K917566:K917567 JG917566:JG917567 TC917566:TC917567 ACY917566:ACY917567 AMU917566:AMU917567 AWQ917566:AWQ917567 BGM917566:BGM917567 BQI917566:BQI917567 CAE917566:CAE917567 CKA917566:CKA917567 CTW917566:CTW917567 DDS917566:DDS917567 DNO917566:DNO917567 DXK917566:DXK917567 EHG917566:EHG917567 ERC917566:ERC917567 FAY917566:FAY917567 FKU917566:FKU917567 FUQ917566:FUQ917567 GEM917566:GEM917567 GOI917566:GOI917567 GYE917566:GYE917567 HIA917566:HIA917567 HRW917566:HRW917567 IBS917566:IBS917567 ILO917566:ILO917567 IVK917566:IVK917567 JFG917566:JFG917567 JPC917566:JPC917567 JYY917566:JYY917567 KIU917566:KIU917567 KSQ917566:KSQ917567 LCM917566:LCM917567 LMI917566:LMI917567 LWE917566:LWE917567 MGA917566:MGA917567 MPW917566:MPW917567 MZS917566:MZS917567 NJO917566:NJO917567 NTK917566:NTK917567 ODG917566:ODG917567 ONC917566:ONC917567 OWY917566:OWY917567 PGU917566:PGU917567 PQQ917566:PQQ917567 QAM917566:QAM917567 QKI917566:QKI917567 QUE917566:QUE917567 REA917566:REA917567 RNW917566:RNW917567 RXS917566:RXS917567 SHO917566:SHO917567 SRK917566:SRK917567 TBG917566:TBG917567 TLC917566:TLC917567 TUY917566:TUY917567 UEU917566:UEU917567 UOQ917566:UOQ917567 UYM917566:UYM917567 VII917566:VII917567 VSE917566:VSE917567 WCA917566:WCA917567 WLW917566:WLW917567 WVS917566:WVS917567 K983102:K983103 JG983102:JG983103 TC983102:TC983103 ACY983102:ACY983103 AMU983102:AMU983103 AWQ983102:AWQ983103 BGM983102:BGM983103 BQI983102:BQI983103 CAE983102:CAE983103 CKA983102:CKA983103 CTW983102:CTW983103 DDS983102:DDS983103 DNO983102:DNO983103 DXK983102:DXK983103 EHG983102:EHG983103 ERC983102:ERC983103 FAY983102:FAY983103 FKU983102:FKU983103 FUQ983102:FUQ983103 GEM983102:GEM983103 GOI983102:GOI983103 GYE983102:GYE983103 HIA983102:HIA983103 HRW983102:HRW983103 IBS983102:IBS983103 ILO983102:ILO983103 IVK983102:IVK983103 JFG983102:JFG983103 JPC983102:JPC983103 JYY983102:JYY983103 KIU983102:KIU983103 KSQ983102:KSQ983103 LCM983102:LCM983103 LMI983102:LMI983103 LWE983102:LWE983103 MGA983102:MGA983103 MPW983102:MPW983103 MZS983102:MZS983103 NJO983102:NJO983103 NTK983102:NTK983103 ODG983102:ODG983103 ONC983102:ONC983103 OWY983102:OWY983103 PGU983102:PGU983103 PQQ983102:PQQ983103 QAM983102:QAM983103 QKI983102:QKI983103 QUE983102:QUE983103 REA983102:REA983103 RNW983102:RNW983103 RXS983102:RXS983103 SHO983102:SHO983103 SRK983102:SRK983103 TBG983102:TBG983103 TLC983102:TLC983103 TUY983102:TUY983103 UEU983102:UEU983103 UOQ983102:UOQ983103 UYM983102:UYM983103 VII983102:VII983103 VSE983102:VSE983103 WCA983102:WCA983103 WLW983102:WLW983103 WVS983102:WVS983103 K32:K33 JG32:JG33 TC32:TC33 ACY32:ACY33 AMU32:AMU33 AWQ32:AWQ33 BGM32:BGM33 BQI32:BQI33 CAE32:CAE33 CKA32:CKA33 CTW32:CTW33 DDS32:DDS33 DNO32:DNO33 DXK32:DXK33 EHG32:EHG33 ERC32:ERC33 FAY32:FAY33 FKU32:FKU33 FUQ32:FUQ33 GEM32:GEM33 GOI32:GOI33 GYE32:GYE33 HIA32:HIA33 HRW32:HRW33 IBS32:IBS33 ILO32:ILO33 IVK32:IVK33 JFG32:JFG33 JPC32:JPC33 JYY32:JYY33 KIU32:KIU33 KSQ32:KSQ33 LCM32:LCM33 LMI32:LMI33 LWE32:LWE33 MGA32:MGA33 MPW32:MPW33 MZS32:MZS33 NJO32:NJO33 NTK32:NTK33 ODG32:ODG33 ONC32:ONC33 OWY32:OWY33 PGU32:PGU33 PQQ32:PQQ33 QAM32:QAM33 QKI32:QKI33 QUE32:QUE33 REA32:REA33 RNW32:RNW33 RXS32:RXS33 SHO32:SHO33 SRK32:SRK33 TBG32:TBG33 TLC32:TLC33 TUY32:TUY33 UEU32:UEU33 UOQ32:UOQ33 UYM32:UYM33 VII32:VII33 VSE32:VSE33 WCA32:WCA33 WLW32:WLW33 WVS32:WVS33 K65568:K65569 JG65568:JG65569 TC65568:TC65569 ACY65568:ACY65569 AMU65568:AMU65569 AWQ65568:AWQ65569 BGM65568:BGM65569 BQI65568:BQI65569 CAE65568:CAE65569 CKA65568:CKA65569 CTW65568:CTW65569 DDS65568:DDS65569 DNO65568:DNO65569 DXK65568:DXK65569 EHG65568:EHG65569 ERC65568:ERC65569 FAY65568:FAY65569 FKU65568:FKU65569 FUQ65568:FUQ65569 GEM65568:GEM65569 GOI65568:GOI65569 GYE65568:GYE65569 HIA65568:HIA65569 HRW65568:HRW65569 IBS65568:IBS65569 ILO65568:ILO65569 IVK65568:IVK65569 JFG65568:JFG65569 JPC65568:JPC65569 JYY65568:JYY65569 KIU65568:KIU65569 KSQ65568:KSQ65569 LCM65568:LCM65569 LMI65568:LMI65569 LWE65568:LWE65569 MGA65568:MGA65569 MPW65568:MPW65569 MZS65568:MZS65569 NJO65568:NJO65569 NTK65568:NTK65569 ODG65568:ODG65569 ONC65568:ONC65569 OWY65568:OWY65569 PGU65568:PGU65569 PQQ65568:PQQ65569 QAM65568:QAM65569 QKI65568:QKI65569 QUE65568:QUE65569 REA65568:REA65569 RNW65568:RNW65569 RXS65568:RXS65569 SHO65568:SHO65569 SRK65568:SRK65569 TBG65568:TBG65569 TLC65568:TLC65569 TUY65568:TUY65569 UEU65568:UEU65569 UOQ65568:UOQ65569 UYM65568:UYM65569 VII65568:VII65569 VSE65568:VSE65569 WCA65568:WCA65569 WLW65568:WLW65569 WVS65568:WVS65569 K131104:K131105 JG131104:JG131105 TC131104:TC131105 ACY131104:ACY131105 AMU131104:AMU131105 AWQ131104:AWQ131105 BGM131104:BGM131105 BQI131104:BQI131105 CAE131104:CAE131105 CKA131104:CKA131105 CTW131104:CTW131105 DDS131104:DDS131105 DNO131104:DNO131105 DXK131104:DXK131105 EHG131104:EHG131105 ERC131104:ERC131105 FAY131104:FAY131105 FKU131104:FKU131105 FUQ131104:FUQ131105 GEM131104:GEM131105 GOI131104:GOI131105 GYE131104:GYE131105 HIA131104:HIA131105 HRW131104:HRW131105 IBS131104:IBS131105 ILO131104:ILO131105 IVK131104:IVK131105 JFG131104:JFG131105 JPC131104:JPC131105 JYY131104:JYY131105 KIU131104:KIU131105 KSQ131104:KSQ131105 LCM131104:LCM131105 LMI131104:LMI131105 LWE131104:LWE131105 MGA131104:MGA131105 MPW131104:MPW131105 MZS131104:MZS131105 NJO131104:NJO131105 NTK131104:NTK131105 ODG131104:ODG131105 ONC131104:ONC131105 OWY131104:OWY131105 PGU131104:PGU131105 PQQ131104:PQQ131105 QAM131104:QAM131105 QKI131104:QKI131105 QUE131104:QUE131105 REA131104:REA131105 RNW131104:RNW131105 RXS131104:RXS131105 SHO131104:SHO131105 SRK131104:SRK131105 TBG131104:TBG131105 TLC131104:TLC131105 TUY131104:TUY131105 UEU131104:UEU131105 UOQ131104:UOQ131105 UYM131104:UYM131105 VII131104:VII131105 VSE131104:VSE131105 WCA131104:WCA131105 WLW131104:WLW131105 WVS131104:WVS131105 K196640:K196641 JG196640:JG196641 TC196640:TC196641 ACY196640:ACY196641 AMU196640:AMU196641 AWQ196640:AWQ196641 BGM196640:BGM196641 BQI196640:BQI196641 CAE196640:CAE196641 CKA196640:CKA196641 CTW196640:CTW196641 DDS196640:DDS196641 DNO196640:DNO196641 DXK196640:DXK196641 EHG196640:EHG196641 ERC196640:ERC196641 FAY196640:FAY196641 FKU196640:FKU196641 FUQ196640:FUQ196641 GEM196640:GEM196641 GOI196640:GOI196641 GYE196640:GYE196641 HIA196640:HIA196641 HRW196640:HRW196641 IBS196640:IBS196641 ILO196640:ILO196641 IVK196640:IVK196641 JFG196640:JFG196641 JPC196640:JPC196641 JYY196640:JYY196641 KIU196640:KIU196641 KSQ196640:KSQ196641 LCM196640:LCM196641 LMI196640:LMI196641 LWE196640:LWE196641 MGA196640:MGA196641 MPW196640:MPW196641 MZS196640:MZS196641 NJO196640:NJO196641 NTK196640:NTK196641 ODG196640:ODG196641 ONC196640:ONC196641 OWY196640:OWY196641 PGU196640:PGU196641 PQQ196640:PQQ196641 QAM196640:QAM196641 QKI196640:QKI196641 QUE196640:QUE196641 REA196640:REA196641 RNW196640:RNW196641 RXS196640:RXS196641 SHO196640:SHO196641 SRK196640:SRK196641 TBG196640:TBG196641 TLC196640:TLC196641 TUY196640:TUY196641 UEU196640:UEU196641 UOQ196640:UOQ196641 UYM196640:UYM196641 VII196640:VII196641 VSE196640:VSE196641 WCA196640:WCA196641 WLW196640:WLW196641 WVS196640:WVS196641 K262176:K262177 JG262176:JG262177 TC262176:TC262177 ACY262176:ACY262177 AMU262176:AMU262177 AWQ262176:AWQ262177 BGM262176:BGM262177 BQI262176:BQI262177 CAE262176:CAE262177 CKA262176:CKA262177 CTW262176:CTW262177 DDS262176:DDS262177 DNO262176:DNO262177 DXK262176:DXK262177 EHG262176:EHG262177 ERC262176:ERC262177 FAY262176:FAY262177 FKU262176:FKU262177 FUQ262176:FUQ262177 GEM262176:GEM262177 GOI262176:GOI262177 GYE262176:GYE262177 HIA262176:HIA262177 HRW262176:HRW262177 IBS262176:IBS262177 ILO262176:ILO262177 IVK262176:IVK262177 JFG262176:JFG262177 JPC262176:JPC262177 JYY262176:JYY262177 KIU262176:KIU262177 KSQ262176:KSQ262177 LCM262176:LCM262177 LMI262176:LMI262177 LWE262176:LWE262177 MGA262176:MGA262177 MPW262176:MPW262177 MZS262176:MZS262177 NJO262176:NJO262177 NTK262176:NTK262177 ODG262176:ODG262177 ONC262176:ONC262177 OWY262176:OWY262177 PGU262176:PGU262177 PQQ262176:PQQ262177 QAM262176:QAM262177 QKI262176:QKI262177 QUE262176:QUE262177 REA262176:REA262177 RNW262176:RNW262177 RXS262176:RXS262177 SHO262176:SHO262177 SRK262176:SRK262177 TBG262176:TBG262177 TLC262176:TLC262177 TUY262176:TUY262177 UEU262176:UEU262177 UOQ262176:UOQ262177 UYM262176:UYM262177 VII262176:VII262177 VSE262176:VSE262177 WCA262176:WCA262177 WLW262176:WLW262177 WVS262176:WVS262177 K327712:K327713 JG327712:JG327713 TC327712:TC327713 ACY327712:ACY327713 AMU327712:AMU327713 AWQ327712:AWQ327713 BGM327712:BGM327713 BQI327712:BQI327713 CAE327712:CAE327713 CKA327712:CKA327713 CTW327712:CTW327713 DDS327712:DDS327713 DNO327712:DNO327713 DXK327712:DXK327713 EHG327712:EHG327713 ERC327712:ERC327713 FAY327712:FAY327713 FKU327712:FKU327713 FUQ327712:FUQ327713 GEM327712:GEM327713 GOI327712:GOI327713 GYE327712:GYE327713 HIA327712:HIA327713 HRW327712:HRW327713 IBS327712:IBS327713 ILO327712:ILO327713 IVK327712:IVK327713 JFG327712:JFG327713 JPC327712:JPC327713 JYY327712:JYY327713 KIU327712:KIU327713 KSQ327712:KSQ327713 LCM327712:LCM327713 LMI327712:LMI327713 LWE327712:LWE327713 MGA327712:MGA327713 MPW327712:MPW327713 MZS327712:MZS327713 NJO327712:NJO327713 NTK327712:NTK327713 ODG327712:ODG327713 ONC327712:ONC327713 OWY327712:OWY327713 PGU327712:PGU327713 PQQ327712:PQQ327713 QAM327712:QAM327713 QKI327712:QKI327713 QUE327712:QUE327713 REA327712:REA327713 RNW327712:RNW327713 RXS327712:RXS327713 SHO327712:SHO327713 SRK327712:SRK327713 TBG327712:TBG327713 TLC327712:TLC327713 TUY327712:TUY327713 UEU327712:UEU327713 UOQ327712:UOQ327713 UYM327712:UYM327713 VII327712:VII327713 VSE327712:VSE327713 WCA327712:WCA327713 WLW327712:WLW327713 WVS327712:WVS327713 K393248:K393249 JG393248:JG393249 TC393248:TC393249 ACY393248:ACY393249 AMU393248:AMU393249 AWQ393248:AWQ393249 BGM393248:BGM393249 BQI393248:BQI393249 CAE393248:CAE393249 CKA393248:CKA393249 CTW393248:CTW393249 DDS393248:DDS393249 DNO393248:DNO393249 DXK393248:DXK393249 EHG393248:EHG393249 ERC393248:ERC393249 FAY393248:FAY393249 FKU393248:FKU393249 FUQ393248:FUQ393249 GEM393248:GEM393249 GOI393248:GOI393249 GYE393248:GYE393249 HIA393248:HIA393249 HRW393248:HRW393249 IBS393248:IBS393249 ILO393248:ILO393249 IVK393248:IVK393249 JFG393248:JFG393249 JPC393248:JPC393249 JYY393248:JYY393249 KIU393248:KIU393249 KSQ393248:KSQ393249 LCM393248:LCM393249 LMI393248:LMI393249 LWE393248:LWE393249 MGA393248:MGA393249 MPW393248:MPW393249 MZS393248:MZS393249 NJO393248:NJO393249 NTK393248:NTK393249 ODG393248:ODG393249 ONC393248:ONC393249 OWY393248:OWY393249 PGU393248:PGU393249 PQQ393248:PQQ393249 QAM393248:QAM393249 QKI393248:QKI393249 QUE393248:QUE393249 REA393248:REA393249 RNW393248:RNW393249 RXS393248:RXS393249 SHO393248:SHO393249 SRK393248:SRK393249 TBG393248:TBG393249 TLC393248:TLC393249 TUY393248:TUY393249 UEU393248:UEU393249 UOQ393248:UOQ393249 UYM393248:UYM393249 VII393248:VII393249 VSE393248:VSE393249 WCA393248:WCA393249 WLW393248:WLW393249 WVS393248:WVS393249 K458784:K458785 JG458784:JG458785 TC458784:TC458785 ACY458784:ACY458785 AMU458784:AMU458785 AWQ458784:AWQ458785 BGM458784:BGM458785 BQI458784:BQI458785 CAE458784:CAE458785 CKA458784:CKA458785 CTW458784:CTW458785 DDS458784:DDS458785 DNO458784:DNO458785 DXK458784:DXK458785 EHG458784:EHG458785 ERC458784:ERC458785 FAY458784:FAY458785 FKU458784:FKU458785 FUQ458784:FUQ458785 GEM458784:GEM458785 GOI458784:GOI458785 GYE458784:GYE458785 HIA458784:HIA458785 HRW458784:HRW458785 IBS458784:IBS458785 ILO458784:ILO458785 IVK458784:IVK458785 JFG458784:JFG458785 JPC458784:JPC458785 JYY458784:JYY458785 KIU458784:KIU458785 KSQ458784:KSQ458785 LCM458784:LCM458785 LMI458784:LMI458785 LWE458784:LWE458785 MGA458784:MGA458785 MPW458784:MPW458785 MZS458784:MZS458785 NJO458784:NJO458785 NTK458784:NTK458785 ODG458784:ODG458785 ONC458784:ONC458785 OWY458784:OWY458785 PGU458784:PGU458785 PQQ458784:PQQ458785 QAM458784:QAM458785 QKI458784:QKI458785 QUE458784:QUE458785 REA458784:REA458785 RNW458784:RNW458785 RXS458784:RXS458785 SHO458784:SHO458785 SRK458784:SRK458785 TBG458784:TBG458785 TLC458784:TLC458785 TUY458784:TUY458785 UEU458784:UEU458785 UOQ458784:UOQ458785 UYM458784:UYM458785 VII458784:VII458785 VSE458784:VSE458785 WCA458784:WCA458785 WLW458784:WLW458785 WVS458784:WVS458785 K524320:K524321 JG524320:JG524321 TC524320:TC524321 ACY524320:ACY524321 AMU524320:AMU524321 AWQ524320:AWQ524321 BGM524320:BGM524321 BQI524320:BQI524321 CAE524320:CAE524321 CKA524320:CKA524321 CTW524320:CTW524321 DDS524320:DDS524321 DNO524320:DNO524321 DXK524320:DXK524321 EHG524320:EHG524321 ERC524320:ERC524321 FAY524320:FAY524321 FKU524320:FKU524321 FUQ524320:FUQ524321 GEM524320:GEM524321 GOI524320:GOI524321 GYE524320:GYE524321 HIA524320:HIA524321 HRW524320:HRW524321 IBS524320:IBS524321 ILO524320:ILO524321 IVK524320:IVK524321 JFG524320:JFG524321 JPC524320:JPC524321 JYY524320:JYY524321 KIU524320:KIU524321 KSQ524320:KSQ524321 LCM524320:LCM524321 LMI524320:LMI524321 LWE524320:LWE524321 MGA524320:MGA524321 MPW524320:MPW524321 MZS524320:MZS524321 NJO524320:NJO524321 NTK524320:NTK524321 ODG524320:ODG524321 ONC524320:ONC524321 OWY524320:OWY524321 PGU524320:PGU524321 PQQ524320:PQQ524321 QAM524320:QAM524321 QKI524320:QKI524321 QUE524320:QUE524321 REA524320:REA524321 RNW524320:RNW524321 RXS524320:RXS524321 SHO524320:SHO524321 SRK524320:SRK524321 TBG524320:TBG524321 TLC524320:TLC524321 TUY524320:TUY524321 UEU524320:UEU524321 UOQ524320:UOQ524321 UYM524320:UYM524321 VII524320:VII524321 VSE524320:VSE524321 WCA524320:WCA524321 WLW524320:WLW524321 WVS524320:WVS524321 K589856:K589857 JG589856:JG589857 TC589856:TC589857 ACY589856:ACY589857 AMU589856:AMU589857 AWQ589856:AWQ589857 BGM589856:BGM589857 BQI589856:BQI589857 CAE589856:CAE589857 CKA589856:CKA589857 CTW589856:CTW589857 DDS589856:DDS589857 DNO589856:DNO589857 DXK589856:DXK589857 EHG589856:EHG589857 ERC589856:ERC589857 FAY589856:FAY589857 FKU589856:FKU589857 FUQ589856:FUQ589857 GEM589856:GEM589857 GOI589856:GOI589857 GYE589856:GYE589857 HIA589856:HIA589857 HRW589856:HRW589857 IBS589856:IBS589857 ILO589856:ILO589857 IVK589856:IVK589857 JFG589856:JFG589857 JPC589856:JPC589857 JYY589856:JYY589857 KIU589856:KIU589857 KSQ589856:KSQ589857 LCM589856:LCM589857 LMI589856:LMI589857 LWE589856:LWE589857 MGA589856:MGA589857 MPW589856:MPW589857 MZS589856:MZS589857 NJO589856:NJO589857 NTK589856:NTK589857 ODG589856:ODG589857 ONC589856:ONC589857 OWY589856:OWY589857 PGU589856:PGU589857 PQQ589856:PQQ589857 QAM589856:QAM589857 QKI589856:QKI589857 QUE589856:QUE589857 REA589856:REA589857 RNW589856:RNW589857 RXS589856:RXS589857 SHO589856:SHO589857 SRK589856:SRK589857 TBG589856:TBG589857 TLC589856:TLC589857 TUY589856:TUY589857 UEU589856:UEU589857 UOQ589856:UOQ589857 UYM589856:UYM589857 VII589856:VII589857 VSE589856:VSE589857 WCA589856:WCA589857 WLW589856:WLW589857 WVS589856:WVS589857 K655392:K655393 JG655392:JG655393 TC655392:TC655393 ACY655392:ACY655393 AMU655392:AMU655393 AWQ655392:AWQ655393 BGM655392:BGM655393 BQI655392:BQI655393 CAE655392:CAE655393 CKA655392:CKA655393 CTW655392:CTW655393 DDS655392:DDS655393 DNO655392:DNO655393 DXK655392:DXK655393 EHG655392:EHG655393 ERC655392:ERC655393 FAY655392:FAY655393 FKU655392:FKU655393 FUQ655392:FUQ655393 GEM655392:GEM655393 GOI655392:GOI655393 GYE655392:GYE655393 HIA655392:HIA655393 HRW655392:HRW655393 IBS655392:IBS655393 ILO655392:ILO655393 IVK655392:IVK655393 JFG655392:JFG655393 JPC655392:JPC655393 JYY655392:JYY655393 KIU655392:KIU655393 KSQ655392:KSQ655393 LCM655392:LCM655393 LMI655392:LMI655393 LWE655392:LWE655393 MGA655392:MGA655393 MPW655392:MPW655393 MZS655392:MZS655393 NJO655392:NJO655393 NTK655392:NTK655393 ODG655392:ODG655393 ONC655392:ONC655393 OWY655392:OWY655393 PGU655392:PGU655393 PQQ655392:PQQ655393 QAM655392:QAM655393 QKI655392:QKI655393 QUE655392:QUE655393 REA655392:REA655393 RNW655392:RNW655393 RXS655392:RXS655393 SHO655392:SHO655393 SRK655392:SRK655393 TBG655392:TBG655393 TLC655392:TLC655393 TUY655392:TUY655393 UEU655392:UEU655393 UOQ655392:UOQ655393 UYM655392:UYM655393 VII655392:VII655393 VSE655392:VSE655393 WCA655392:WCA655393 WLW655392:WLW655393 WVS655392:WVS655393 K720928:K720929 JG720928:JG720929 TC720928:TC720929 ACY720928:ACY720929 AMU720928:AMU720929 AWQ720928:AWQ720929 BGM720928:BGM720929 BQI720928:BQI720929 CAE720928:CAE720929 CKA720928:CKA720929 CTW720928:CTW720929 DDS720928:DDS720929 DNO720928:DNO720929 DXK720928:DXK720929 EHG720928:EHG720929 ERC720928:ERC720929 FAY720928:FAY720929 FKU720928:FKU720929 FUQ720928:FUQ720929 GEM720928:GEM720929 GOI720928:GOI720929 GYE720928:GYE720929 HIA720928:HIA720929 HRW720928:HRW720929 IBS720928:IBS720929 ILO720928:ILO720929 IVK720928:IVK720929 JFG720928:JFG720929 JPC720928:JPC720929 JYY720928:JYY720929 KIU720928:KIU720929 KSQ720928:KSQ720929 LCM720928:LCM720929 LMI720928:LMI720929 LWE720928:LWE720929 MGA720928:MGA720929 MPW720928:MPW720929 MZS720928:MZS720929 NJO720928:NJO720929 NTK720928:NTK720929 ODG720928:ODG720929 ONC720928:ONC720929 OWY720928:OWY720929 PGU720928:PGU720929 PQQ720928:PQQ720929 QAM720928:QAM720929 QKI720928:QKI720929 QUE720928:QUE720929 REA720928:REA720929 RNW720928:RNW720929 RXS720928:RXS720929 SHO720928:SHO720929 SRK720928:SRK720929 TBG720928:TBG720929 TLC720928:TLC720929 TUY720928:TUY720929 UEU720928:UEU720929 UOQ720928:UOQ720929 UYM720928:UYM720929 VII720928:VII720929 VSE720928:VSE720929 WCA720928:WCA720929 WLW720928:WLW720929 WVS720928:WVS720929 K786464:K786465 JG786464:JG786465 TC786464:TC786465 ACY786464:ACY786465 AMU786464:AMU786465 AWQ786464:AWQ786465 BGM786464:BGM786465 BQI786464:BQI786465 CAE786464:CAE786465 CKA786464:CKA786465 CTW786464:CTW786465 DDS786464:DDS786465 DNO786464:DNO786465 DXK786464:DXK786465 EHG786464:EHG786465 ERC786464:ERC786465 FAY786464:FAY786465 FKU786464:FKU786465 FUQ786464:FUQ786465 GEM786464:GEM786465 GOI786464:GOI786465 GYE786464:GYE786465 HIA786464:HIA786465 HRW786464:HRW786465 IBS786464:IBS786465 ILO786464:ILO786465 IVK786464:IVK786465 JFG786464:JFG786465 JPC786464:JPC786465 JYY786464:JYY786465 KIU786464:KIU786465 KSQ786464:KSQ786465 LCM786464:LCM786465 LMI786464:LMI786465 LWE786464:LWE786465 MGA786464:MGA786465 MPW786464:MPW786465 MZS786464:MZS786465 NJO786464:NJO786465 NTK786464:NTK786465 ODG786464:ODG786465 ONC786464:ONC786465 OWY786464:OWY786465 PGU786464:PGU786465 PQQ786464:PQQ786465 QAM786464:QAM786465 QKI786464:QKI786465 QUE786464:QUE786465 REA786464:REA786465 RNW786464:RNW786465 RXS786464:RXS786465 SHO786464:SHO786465 SRK786464:SRK786465 TBG786464:TBG786465 TLC786464:TLC786465 TUY786464:TUY786465 UEU786464:UEU786465 UOQ786464:UOQ786465 UYM786464:UYM786465 VII786464:VII786465 VSE786464:VSE786465 WCA786464:WCA786465 WLW786464:WLW786465 WVS786464:WVS786465 K852000:K852001 JG852000:JG852001 TC852000:TC852001 ACY852000:ACY852001 AMU852000:AMU852001 AWQ852000:AWQ852001 BGM852000:BGM852001 BQI852000:BQI852001 CAE852000:CAE852001 CKA852000:CKA852001 CTW852000:CTW852001 DDS852000:DDS852001 DNO852000:DNO852001 DXK852000:DXK852001 EHG852000:EHG852001 ERC852000:ERC852001 FAY852000:FAY852001 FKU852000:FKU852001 FUQ852000:FUQ852001 GEM852000:GEM852001 GOI852000:GOI852001 GYE852000:GYE852001 HIA852000:HIA852001 HRW852000:HRW852001 IBS852000:IBS852001 ILO852000:ILO852001 IVK852000:IVK852001 JFG852000:JFG852001 JPC852000:JPC852001 JYY852000:JYY852001 KIU852000:KIU852001 KSQ852000:KSQ852001 LCM852000:LCM852001 LMI852000:LMI852001 LWE852000:LWE852001 MGA852000:MGA852001 MPW852000:MPW852001 MZS852000:MZS852001 NJO852000:NJO852001 NTK852000:NTK852001 ODG852000:ODG852001 ONC852000:ONC852001 OWY852000:OWY852001 PGU852000:PGU852001 PQQ852000:PQQ852001 QAM852000:QAM852001 QKI852000:QKI852001 QUE852000:QUE852001 REA852000:REA852001 RNW852000:RNW852001 RXS852000:RXS852001 SHO852000:SHO852001 SRK852000:SRK852001 TBG852000:TBG852001 TLC852000:TLC852001 TUY852000:TUY852001 UEU852000:UEU852001 UOQ852000:UOQ852001 UYM852000:UYM852001 VII852000:VII852001 VSE852000:VSE852001 WCA852000:WCA852001 WLW852000:WLW852001 WVS852000:WVS852001 K917536:K917537 JG917536:JG917537 TC917536:TC917537 ACY917536:ACY917537 AMU917536:AMU917537 AWQ917536:AWQ917537 BGM917536:BGM917537 BQI917536:BQI917537 CAE917536:CAE917537 CKA917536:CKA917537 CTW917536:CTW917537 DDS917536:DDS917537 DNO917536:DNO917537 DXK917536:DXK917537 EHG917536:EHG917537 ERC917536:ERC917537 FAY917536:FAY917537 FKU917536:FKU917537 FUQ917536:FUQ917537 GEM917536:GEM917537 GOI917536:GOI917537 GYE917536:GYE917537 HIA917536:HIA917537 HRW917536:HRW917537 IBS917536:IBS917537 ILO917536:ILO917537 IVK917536:IVK917537 JFG917536:JFG917537 JPC917536:JPC917537 JYY917536:JYY917537 KIU917536:KIU917537 KSQ917536:KSQ917537 LCM917536:LCM917537 LMI917536:LMI917537 LWE917536:LWE917537 MGA917536:MGA917537 MPW917536:MPW917537 MZS917536:MZS917537 NJO917536:NJO917537 NTK917536:NTK917537 ODG917536:ODG917537 ONC917536:ONC917537 OWY917536:OWY917537 PGU917536:PGU917537 PQQ917536:PQQ917537 QAM917536:QAM917537 QKI917536:QKI917537 QUE917536:QUE917537 REA917536:REA917537 RNW917536:RNW917537 RXS917536:RXS917537 SHO917536:SHO917537 SRK917536:SRK917537 TBG917536:TBG917537 TLC917536:TLC917537 TUY917536:TUY917537 UEU917536:UEU917537 UOQ917536:UOQ917537 UYM917536:UYM917537 VII917536:VII917537 VSE917536:VSE917537 WCA917536:WCA917537 WLW917536:WLW917537 WVS917536:WVS917537 K983072:K983073 JG983072:JG983073 TC983072:TC983073 ACY983072:ACY983073 AMU983072:AMU983073 AWQ983072:AWQ983073 BGM983072:BGM983073 BQI983072:BQI983073 CAE983072:CAE983073 CKA983072:CKA983073 CTW983072:CTW983073 DDS983072:DDS983073 DNO983072:DNO983073 DXK983072:DXK983073 EHG983072:EHG983073 ERC983072:ERC983073 FAY983072:FAY983073 FKU983072:FKU983073 FUQ983072:FUQ983073 GEM983072:GEM983073 GOI983072:GOI983073 GYE983072:GYE983073 HIA983072:HIA983073 HRW983072:HRW983073 IBS983072:IBS983073 ILO983072:ILO983073 IVK983072:IVK983073 JFG983072:JFG983073 JPC983072:JPC983073 JYY983072:JYY983073 KIU983072:KIU983073 KSQ983072:KSQ983073 LCM983072:LCM983073 LMI983072:LMI983073 LWE983072:LWE983073 MGA983072:MGA983073 MPW983072:MPW983073 MZS983072:MZS983073 NJO983072:NJO983073 NTK983072:NTK983073 ODG983072:ODG983073 ONC983072:ONC983073 OWY983072:OWY983073 PGU983072:PGU983073 PQQ983072:PQQ983073 QAM983072:QAM983073 QKI983072:QKI983073 QUE983072:QUE983073 REA983072:REA983073 RNW983072:RNW983073 RXS983072:RXS983073 SHO983072:SHO983073 SRK983072:SRK983073 TBG983072:TBG983073 TLC983072:TLC983073 TUY983072:TUY983073 UEU983072:UEU983073 UOQ983072:UOQ983073 UYM983072:UYM983073 VII983072:VII983073 VSE983072:VSE983073 WCA983072:WCA983073 WLW983072:WLW983073 WVS983072:WVS983073 K38:K41 JG38:JG41 TC38:TC41 ACY38:ACY41 AMU38:AMU41 AWQ38:AWQ41 BGM38:BGM41 BQI38:BQI41 CAE38:CAE41 CKA38:CKA41 CTW38:CTW41 DDS38:DDS41 DNO38:DNO41 DXK38:DXK41 EHG38:EHG41 ERC38:ERC41 FAY38:FAY41 FKU38:FKU41 FUQ38:FUQ41 GEM38:GEM41 GOI38:GOI41 GYE38:GYE41 HIA38:HIA41 HRW38:HRW41 IBS38:IBS41 ILO38:ILO41 IVK38:IVK41 JFG38:JFG41 JPC38:JPC41 JYY38:JYY41 KIU38:KIU41 KSQ38:KSQ41 LCM38:LCM41 LMI38:LMI41 LWE38:LWE41 MGA38:MGA41 MPW38:MPW41 MZS38:MZS41 NJO38:NJO41 NTK38:NTK41 ODG38:ODG41 ONC38:ONC41 OWY38:OWY41 PGU38:PGU41 PQQ38:PQQ41 QAM38:QAM41 QKI38:QKI41 QUE38:QUE41 REA38:REA41 RNW38:RNW41 RXS38:RXS41 SHO38:SHO41 SRK38:SRK41 TBG38:TBG41 TLC38:TLC41 TUY38:TUY41 UEU38:UEU41 UOQ38:UOQ41 UYM38:UYM41 VII38:VII41 VSE38:VSE41 WCA38:WCA41 WLW38:WLW41 WVS38:WVS41 K65574:K65577 JG65574:JG65577 TC65574:TC65577 ACY65574:ACY65577 AMU65574:AMU65577 AWQ65574:AWQ65577 BGM65574:BGM65577 BQI65574:BQI65577 CAE65574:CAE65577 CKA65574:CKA65577 CTW65574:CTW65577 DDS65574:DDS65577 DNO65574:DNO65577 DXK65574:DXK65577 EHG65574:EHG65577 ERC65574:ERC65577 FAY65574:FAY65577 FKU65574:FKU65577 FUQ65574:FUQ65577 GEM65574:GEM65577 GOI65574:GOI65577 GYE65574:GYE65577 HIA65574:HIA65577 HRW65574:HRW65577 IBS65574:IBS65577 ILO65574:ILO65577 IVK65574:IVK65577 JFG65574:JFG65577 JPC65574:JPC65577 JYY65574:JYY65577 KIU65574:KIU65577 KSQ65574:KSQ65577 LCM65574:LCM65577 LMI65574:LMI65577 LWE65574:LWE65577 MGA65574:MGA65577 MPW65574:MPW65577 MZS65574:MZS65577 NJO65574:NJO65577 NTK65574:NTK65577 ODG65574:ODG65577 ONC65574:ONC65577 OWY65574:OWY65577 PGU65574:PGU65577 PQQ65574:PQQ65577 QAM65574:QAM65577 QKI65574:QKI65577 QUE65574:QUE65577 REA65574:REA65577 RNW65574:RNW65577 RXS65574:RXS65577 SHO65574:SHO65577 SRK65574:SRK65577 TBG65574:TBG65577 TLC65574:TLC65577 TUY65574:TUY65577 UEU65574:UEU65577 UOQ65574:UOQ65577 UYM65574:UYM65577 VII65574:VII65577 VSE65574:VSE65577 WCA65574:WCA65577 WLW65574:WLW65577 WVS65574:WVS65577 K131110:K131113 JG131110:JG131113 TC131110:TC131113 ACY131110:ACY131113 AMU131110:AMU131113 AWQ131110:AWQ131113 BGM131110:BGM131113 BQI131110:BQI131113 CAE131110:CAE131113 CKA131110:CKA131113 CTW131110:CTW131113 DDS131110:DDS131113 DNO131110:DNO131113 DXK131110:DXK131113 EHG131110:EHG131113 ERC131110:ERC131113 FAY131110:FAY131113 FKU131110:FKU131113 FUQ131110:FUQ131113 GEM131110:GEM131113 GOI131110:GOI131113 GYE131110:GYE131113 HIA131110:HIA131113 HRW131110:HRW131113 IBS131110:IBS131113 ILO131110:ILO131113 IVK131110:IVK131113 JFG131110:JFG131113 JPC131110:JPC131113 JYY131110:JYY131113 KIU131110:KIU131113 KSQ131110:KSQ131113 LCM131110:LCM131113 LMI131110:LMI131113 LWE131110:LWE131113 MGA131110:MGA131113 MPW131110:MPW131113 MZS131110:MZS131113 NJO131110:NJO131113 NTK131110:NTK131113 ODG131110:ODG131113 ONC131110:ONC131113 OWY131110:OWY131113 PGU131110:PGU131113 PQQ131110:PQQ131113 QAM131110:QAM131113 QKI131110:QKI131113 QUE131110:QUE131113 REA131110:REA131113 RNW131110:RNW131113 RXS131110:RXS131113 SHO131110:SHO131113 SRK131110:SRK131113 TBG131110:TBG131113 TLC131110:TLC131113 TUY131110:TUY131113 UEU131110:UEU131113 UOQ131110:UOQ131113 UYM131110:UYM131113 VII131110:VII131113 VSE131110:VSE131113 WCA131110:WCA131113 WLW131110:WLW131113 WVS131110:WVS131113 K196646:K196649 JG196646:JG196649 TC196646:TC196649 ACY196646:ACY196649 AMU196646:AMU196649 AWQ196646:AWQ196649 BGM196646:BGM196649 BQI196646:BQI196649 CAE196646:CAE196649 CKA196646:CKA196649 CTW196646:CTW196649 DDS196646:DDS196649 DNO196646:DNO196649 DXK196646:DXK196649 EHG196646:EHG196649 ERC196646:ERC196649 FAY196646:FAY196649 FKU196646:FKU196649 FUQ196646:FUQ196649 GEM196646:GEM196649 GOI196646:GOI196649 GYE196646:GYE196649 HIA196646:HIA196649 HRW196646:HRW196649 IBS196646:IBS196649 ILO196646:ILO196649 IVK196646:IVK196649 JFG196646:JFG196649 JPC196646:JPC196649 JYY196646:JYY196649 KIU196646:KIU196649 KSQ196646:KSQ196649 LCM196646:LCM196649 LMI196646:LMI196649 LWE196646:LWE196649 MGA196646:MGA196649 MPW196646:MPW196649 MZS196646:MZS196649 NJO196646:NJO196649 NTK196646:NTK196649 ODG196646:ODG196649 ONC196646:ONC196649 OWY196646:OWY196649 PGU196646:PGU196649 PQQ196646:PQQ196649 QAM196646:QAM196649 QKI196646:QKI196649 QUE196646:QUE196649 REA196646:REA196649 RNW196646:RNW196649 RXS196646:RXS196649 SHO196646:SHO196649 SRK196646:SRK196649 TBG196646:TBG196649 TLC196646:TLC196649 TUY196646:TUY196649 UEU196646:UEU196649 UOQ196646:UOQ196649 UYM196646:UYM196649 VII196646:VII196649 VSE196646:VSE196649 WCA196646:WCA196649 WLW196646:WLW196649 WVS196646:WVS196649 K262182:K262185 JG262182:JG262185 TC262182:TC262185 ACY262182:ACY262185 AMU262182:AMU262185 AWQ262182:AWQ262185 BGM262182:BGM262185 BQI262182:BQI262185 CAE262182:CAE262185 CKA262182:CKA262185 CTW262182:CTW262185 DDS262182:DDS262185 DNO262182:DNO262185 DXK262182:DXK262185 EHG262182:EHG262185 ERC262182:ERC262185 FAY262182:FAY262185 FKU262182:FKU262185 FUQ262182:FUQ262185 GEM262182:GEM262185 GOI262182:GOI262185 GYE262182:GYE262185 HIA262182:HIA262185 HRW262182:HRW262185 IBS262182:IBS262185 ILO262182:ILO262185 IVK262182:IVK262185 JFG262182:JFG262185 JPC262182:JPC262185 JYY262182:JYY262185 KIU262182:KIU262185 KSQ262182:KSQ262185 LCM262182:LCM262185 LMI262182:LMI262185 LWE262182:LWE262185 MGA262182:MGA262185 MPW262182:MPW262185 MZS262182:MZS262185 NJO262182:NJO262185 NTK262182:NTK262185 ODG262182:ODG262185 ONC262182:ONC262185 OWY262182:OWY262185 PGU262182:PGU262185 PQQ262182:PQQ262185 QAM262182:QAM262185 QKI262182:QKI262185 QUE262182:QUE262185 REA262182:REA262185 RNW262182:RNW262185 RXS262182:RXS262185 SHO262182:SHO262185 SRK262182:SRK262185 TBG262182:TBG262185 TLC262182:TLC262185 TUY262182:TUY262185 UEU262182:UEU262185 UOQ262182:UOQ262185 UYM262182:UYM262185 VII262182:VII262185 VSE262182:VSE262185 WCA262182:WCA262185 WLW262182:WLW262185 WVS262182:WVS262185 K327718:K327721 JG327718:JG327721 TC327718:TC327721 ACY327718:ACY327721 AMU327718:AMU327721 AWQ327718:AWQ327721 BGM327718:BGM327721 BQI327718:BQI327721 CAE327718:CAE327721 CKA327718:CKA327721 CTW327718:CTW327721 DDS327718:DDS327721 DNO327718:DNO327721 DXK327718:DXK327721 EHG327718:EHG327721 ERC327718:ERC327721 FAY327718:FAY327721 FKU327718:FKU327721 FUQ327718:FUQ327721 GEM327718:GEM327721 GOI327718:GOI327721 GYE327718:GYE327721 HIA327718:HIA327721 HRW327718:HRW327721 IBS327718:IBS327721 ILO327718:ILO327721 IVK327718:IVK327721 JFG327718:JFG327721 JPC327718:JPC327721 JYY327718:JYY327721 KIU327718:KIU327721 KSQ327718:KSQ327721 LCM327718:LCM327721 LMI327718:LMI327721 LWE327718:LWE327721 MGA327718:MGA327721 MPW327718:MPW327721 MZS327718:MZS327721 NJO327718:NJO327721 NTK327718:NTK327721 ODG327718:ODG327721 ONC327718:ONC327721 OWY327718:OWY327721 PGU327718:PGU327721 PQQ327718:PQQ327721 QAM327718:QAM327721 QKI327718:QKI327721 QUE327718:QUE327721 REA327718:REA327721 RNW327718:RNW327721 RXS327718:RXS327721 SHO327718:SHO327721 SRK327718:SRK327721 TBG327718:TBG327721 TLC327718:TLC327721 TUY327718:TUY327721 UEU327718:UEU327721 UOQ327718:UOQ327721 UYM327718:UYM327721 VII327718:VII327721 VSE327718:VSE327721 WCA327718:WCA327721 WLW327718:WLW327721 WVS327718:WVS327721 K393254:K393257 JG393254:JG393257 TC393254:TC393257 ACY393254:ACY393257 AMU393254:AMU393257 AWQ393254:AWQ393257 BGM393254:BGM393257 BQI393254:BQI393257 CAE393254:CAE393257 CKA393254:CKA393257 CTW393254:CTW393257 DDS393254:DDS393257 DNO393254:DNO393257 DXK393254:DXK393257 EHG393254:EHG393257 ERC393254:ERC393257 FAY393254:FAY393257 FKU393254:FKU393257 FUQ393254:FUQ393257 GEM393254:GEM393257 GOI393254:GOI393257 GYE393254:GYE393257 HIA393254:HIA393257 HRW393254:HRW393257 IBS393254:IBS393257 ILO393254:ILO393257 IVK393254:IVK393257 JFG393254:JFG393257 JPC393254:JPC393257 JYY393254:JYY393257 KIU393254:KIU393257 KSQ393254:KSQ393257 LCM393254:LCM393257 LMI393254:LMI393257 LWE393254:LWE393257 MGA393254:MGA393257 MPW393254:MPW393257 MZS393254:MZS393257 NJO393254:NJO393257 NTK393254:NTK393257 ODG393254:ODG393257 ONC393254:ONC393257 OWY393254:OWY393257 PGU393254:PGU393257 PQQ393254:PQQ393257 QAM393254:QAM393257 QKI393254:QKI393257 QUE393254:QUE393257 REA393254:REA393257 RNW393254:RNW393257 RXS393254:RXS393257 SHO393254:SHO393257 SRK393254:SRK393257 TBG393254:TBG393257 TLC393254:TLC393257 TUY393254:TUY393257 UEU393254:UEU393257 UOQ393254:UOQ393257 UYM393254:UYM393257 VII393254:VII393257 VSE393254:VSE393257 WCA393254:WCA393257 WLW393254:WLW393257 WVS393254:WVS393257 K458790:K458793 JG458790:JG458793 TC458790:TC458793 ACY458790:ACY458793 AMU458790:AMU458793 AWQ458790:AWQ458793 BGM458790:BGM458793 BQI458790:BQI458793 CAE458790:CAE458793 CKA458790:CKA458793 CTW458790:CTW458793 DDS458790:DDS458793 DNO458790:DNO458793 DXK458790:DXK458793 EHG458790:EHG458793 ERC458790:ERC458793 FAY458790:FAY458793 FKU458790:FKU458793 FUQ458790:FUQ458793 GEM458790:GEM458793 GOI458790:GOI458793 GYE458790:GYE458793 HIA458790:HIA458793 HRW458790:HRW458793 IBS458790:IBS458793 ILO458790:ILO458793 IVK458790:IVK458793 JFG458790:JFG458793 JPC458790:JPC458793 JYY458790:JYY458793 KIU458790:KIU458793 KSQ458790:KSQ458793 LCM458790:LCM458793 LMI458790:LMI458793 LWE458790:LWE458793 MGA458790:MGA458793 MPW458790:MPW458793 MZS458790:MZS458793 NJO458790:NJO458793 NTK458790:NTK458793 ODG458790:ODG458793 ONC458790:ONC458793 OWY458790:OWY458793 PGU458790:PGU458793 PQQ458790:PQQ458793 QAM458790:QAM458793 QKI458790:QKI458793 QUE458790:QUE458793 REA458790:REA458793 RNW458790:RNW458793 RXS458790:RXS458793 SHO458790:SHO458793 SRK458790:SRK458793 TBG458790:TBG458793 TLC458790:TLC458793 TUY458790:TUY458793 UEU458790:UEU458793 UOQ458790:UOQ458793 UYM458790:UYM458793 VII458790:VII458793 VSE458790:VSE458793 WCA458790:WCA458793 WLW458790:WLW458793 WVS458790:WVS458793 K524326:K524329 JG524326:JG524329 TC524326:TC524329 ACY524326:ACY524329 AMU524326:AMU524329 AWQ524326:AWQ524329 BGM524326:BGM524329 BQI524326:BQI524329 CAE524326:CAE524329 CKA524326:CKA524329 CTW524326:CTW524329 DDS524326:DDS524329 DNO524326:DNO524329 DXK524326:DXK524329 EHG524326:EHG524329 ERC524326:ERC524329 FAY524326:FAY524329 FKU524326:FKU524329 FUQ524326:FUQ524329 GEM524326:GEM524329 GOI524326:GOI524329 GYE524326:GYE524329 HIA524326:HIA524329 HRW524326:HRW524329 IBS524326:IBS524329 ILO524326:ILO524329 IVK524326:IVK524329 JFG524326:JFG524329 JPC524326:JPC524329 JYY524326:JYY524329 KIU524326:KIU524329 KSQ524326:KSQ524329 LCM524326:LCM524329 LMI524326:LMI524329 LWE524326:LWE524329 MGA524326:MGA524329 MPW524326:MPW524329 MZS524326:MZS524329 NJO524326:NJO524329 NTK524326:NTK524329 ODG524326:ODG524329 ONC524326:ONC524329 OWY524326:OWY524329 PGU524326:PGU524329 PQQ524326:PQQ524329 QAM524326:QAM524329 QKI524326:QKI524329 QUE524326:QUE524329 REA524326:REA524329 RNW524326:RNW524329 RXS524326:RXS524329 SHO524326:SHO524329 SRK524326:SRK524329 TBG524326:TBG524329 TLC524326:TLC524329 TUY524326:TUY524329 UEU524326:UEU524329 UOQ524326:UOQ524329 UYM524326:UYM524329 VII524326:VII524329 VSE524326:VSE524329 WCA524326:WCA524329 WLW524326:WLW524329 WVS524326:WVS524329 K589862:K589865 JG589862:JG589865 TC589862:TC589865 ACY589862:ACY589865 AMU589862:AMU589865 AWQ589862:AWQ589865 BGM589862:BGM589865 BQI589862:BQI589865 CAE589862:CAE589865 CKA589862:CKA589865 CTW589862:CTW589865 DDS589862:DDS589865 DNO589862:DNO589865 DXK589862:DXK589865 EHG589862:EHG589865 ERC589862:ERC589865 FAY589862:FAY589865 FKU589862:FKU589865 FUQ589862:FUQ589865 GEM589862:GEM589865 GOI589862:GOI589865 GYE589862:GYE589865 HIA589862:HIA589865 HRW589862:HRW589865 IBS589862:IBS589865 ILO589862:ILO589865 IVK589862:IVK589865 JFG589862:JFG589865 JPC589862:JPC589865 JYY589862:JYY589865 KIU589862:KIU589865 KSQ589862:KSQ589865 LCM589862:LCM589865 LMI589862:LMI589865 LWE589862:LWE589865 MGA589862:MGA589865 MPW589862:MPW589865 MZS589862:MZS589865 NJO589862:NJO589865 NTK589862:NTK589865 ODG589862:ODG589865 ONC589862:ONC589865 OWY589862:OWY589865 PGU589862:PGU589865 PQQ589862:PQQ589865 QAM589862:QAM589865 QKI589862:QKI589865 QUE589862:QUE589865 REA589862:REA589865 RNW589862:RNW589865 RXS589862:RXS589865 SHO589862:SHO589865 SRK589862:SRK589865 TBG589862:TBG589865 TLC589862:TLC589865 TUY589862:TUY589865 UEU589862:UEU589865 UOQ589862:UOQ589865 UYM589862:UYM589865 VII589862:VII589865 VSE589862:VSE589865 WCA589862:WCA589865 WLW589862:WLW589865 WVS589862:WVS589865 K655398:K655401 JG655398:JG655401 TC655398:TC655401 ACY655398:ACY655401 AMU655398:AMU655401 AWQ655398:AWQ655401 BGM655398:BGM655401 BQI655398:BQI655401 CAE655398:CAE655401 CKA655398:CKA655401 CTW655398:CTW655401 DDS655398:DDS655401 DNO655398:DNO655401 DXK655398:DXK655401 EHG655398:EHG655401 ERC655398:ERC655401 FAY655398:FAY655401 FKU655398:FKU655401 FUQ655398:FUQ655401 GEM655398:GEM655401 GOI655398:GOI655401 GYE655398:GYE655401 HIA655398:HIA655401 HRW655398:HRW655401 IBS655398:IBS655401 ILO655398:ILO655401 IVK655398:IVK655401 JFG655398:JFG655401 JPC655398:JPC655401 JYY655398:JYY655401 KIU655398:KIU655401 KSQ655398:KSQ655401 LCM655398:LCM655401 LMI655398:LMI655401 LWE655398:LWE655401 MGA655398:MGA655401 MPW655398:MPW655401 MZS655398:MZS655401 NJO655398:NJO655401 NTK655398:NTK655401 ODG655398:ODG655401 ONC655398:ONC655401 OWY655398:OWY655401 PGU655398:PGU655401 PQQ655398:PQQ655401 QAM655398:QAM655401 QKI655398:QKI655401 QUE655398:QUE655401 REA655398:REA655401 RNW655398:RNW655401 RXS655398:RXS655401 SHO655398:SHO655401 SRK655398:SRK655401 TBG655398:TBG655401 TLC655398:TLC655401 TUY655398:TUY655401 UEU655398:UEU655401 UOQ655398:UOQ655401 UYM655398:UYM655401 VII655398:VII655401 VSE655398:VSE655401 WCA655398:WCA655401 WLW655398:WLW655401 WVS655398:WVS655401 K720934:K720937 JG720934:JG720937 TC720934:TC720937 ACY720934:ACY720937 AMU720934:AMU720937 AWQ720934:AWQ720937 BGM720934:BGM720937 BQI720934:BQI720937 CAE720934:CAE720937 CKA720934:CKA720937 CTW720934:CTW720937 DDS720934:DDS720937 DNO720934:DNO720937 DXK720934:DXK720937 EHG720934:EHG720937 ERC720934:ERC720937 FAY720934:FAY720937 FKU720934:FKU720937 FUQ720934:FUQ720937 GEM720934:GEM720937 GOI720934:GOI720937 GYE720934:GYE720937 HIA720934:HIA720937 HRW720934:HRW720937 IBS720934:IBS720937 ILO720934:ILO720937 IVK720934:IVK720937 JFG720934:JFG720937 JPC720934:JPC720937 JYY720934:JYY720937 KIU720934:KIU720937 KSQ720934:KSQ720937 LCM720934:LCM720937 LMI720934:LMI720937 LWE720934:LWE720937 MGA720934:MGA720937 MPW720934:MPW720937 MZS720934:MZS720937 NJO720934:NJO720937 NTK720934:NTK720937 ODG720934:ODG720937 ONC720934:ONC720937 OWY720934:OWY720937 PGU720934:PGU720937 PQQ720934:PQQ720937 QAM720934:QAM720937 QKI720934:QKI720937 QUE720934:QUE720937 REA720934:REA720937 RNW720934:RNW720937 RXS720934:RXS720937 SHO720934:SHO720937 SRK720934:SRK720937 TBG720934:TBG720937 TLC720934:TLC720937 TUY720934:TUY720937 UEU720934:UEU720937 UOQ720934:UOQ720937 UYM720934:UYM720937 VII720934:VII720937 VSE720934:VSE720937 WCA720934:WCA720937 WLW720934:WLW720937 WVS720934:WVS720937 K786470:K786473 JG786470:JG786473 TC786470:TC786473 ACY786470:ACY786473 AMU786470:AMU786473 AWQ786470:AWQ786473 BGM786470:BGM786473 BQI786470:BQI786473 CAE786470:CAE786473 CKA786470:CKA786473 CTW786470:CTW786473 DDS786470:DDS786473 DNO786470:DNO786473 DXK786470:DXK786473 EHG786470:EHG786473 ERC786470:ERC786473 FAY786470:FAY786473 FKU786470:FKU786473 FUQ786470:FUQ786473 GEM786470:GEM786473 GOI786470:GOI786473 GYE786470:GYE786473 HIA786470:HIA786473 HRW786470:HRW786473 IBS786470:IBS786473 ILO786470:ILO786473 IVK786470:IVK786473 JFG786470:JFG786473 JPC786470:JPC786473 JYY786470:JYY786473 KIU786470:KIU786473 KSQ786470:KSQ786473 LCM786470:LCM786473 LMI786470:LMI786473 LWE786470:LWE786473 MGA786470:MGA786473 MPW786470:MPW786473 MZS786470:MZS786473 NJO786470:NJO786473 NTK786470:NTK786473 ODG786470:ODG786473 ONC786470:ONC786473 OWY786470:OWY786473 PGU786470:PGU786473 PQQ786470:PQQ786473 QAM786470:QAM786473 QKI786470:QKI786473 QUE786470:QUE786473 REA786470:REA786473 RNW786470:RNW786473 RXS786470:RXS786473 SHO786470:SHO786473 SRK786470:SRK786473 TBG786470:TBG786473 TLC786470:TLC786473 TUY786470:TUY786473 UEU786470:UEU786473 UOQ786470:UOQ786473 UYM786470:UYM786473 VII786470:VII786473 VSE786470:VSE786473 WCA786470:WCA786473 WLW786470:WLW786473 WVS786470:WVS786473 K852006:K852009 JG852006:JG852009 TC852006:TC852009 ACY852006:ACY852009 AMU852006:AMU852009 AWQ852006:AWQ852009 BGM852006:BGM852009 BQI852006:BQI852009 CAE852006:CAE852009 CKA852006:CKA852009 CTW852006:CTW852009 DDS852006:DDS852009 DNO852006:DNO852009 DXK852006:DXK852009 EHG852006:EHG852009 ERC852006:ERC852009 FAY852006:FAY852009 FKU852006:FKU852009 FUQ852006:FUQ852009 GEM852006:GEM852009 GOI852006:GOI852009 GYE852006:GYE852009 HIA852006:HIA852009 HRW852006:HRW852009 IBS852006:IBS852009 ILO852006:ILO852009 IVK852006:IVK852009 JFG852006:JFG852009 JPC852006:JPC852009 JYY852006:JYY852009 KIU852006:KIU852009 KSQ852006:KSQ852009 LCM852006:LCM852009 LMI852006:LMI852009 LWE852006:LWE852009 MGA852006:MGA852009 MPW852006:MPW852009 MZS852006:MZS852009 NJO852006:NJO852009 NTK852006:NTK852009 ODG852006:ODG852009 ONC852006:ONC852009 OWY852006:OWY852009 PGU852006:PGU852009 PQQ852006:PQQ852009 QAM852006:QAM852009 QKI852006:QKI852009 QUE852006:QUE852009 REA852006:REA852009 RNW852006:RNW852009 RXS852006:RXS852009 SHO852006:SHO852009 SRK852006:SRK852009 TBG852006:TBG852009 TLC852006:TLC852009 TUY852006:TUY852009 UEU852006:UEU852009 UOQ852006:UOQ852009 UYM852006:UYM852009 VII852006:VII852009 VSE852006:VSE852009 WCA852006:WCA852009 WLW852006:WLW852009 WVS852006:WVS852009 K917542:K917545 JG917542:JG917545 TC917542:TC917545 ACY917542:ACY917545 AMU917542:AMU917545 AWQ917542:AWQ917545 BGM917542:BGM917545 BQI917542:BQI917545 CAE917542:CAE917545 CKA917542:CKA917545 CTW917542:CTW917545 DDS917542:DDS917545 DNO917542:DNO917545 DXK917542:DXK917545 EHG917542:EHG917545 ERC917542:ERC917545 FAY917542:FAY917545 FKU917542:FKU917545 FUQ917542:FUQ917545 GEM917542:GEM917545 GOI917542:GOI917545 GYE917542:GYE917545 HIA917542:HIA917545 HRW917542:HRW917545 IBS917542:IBS917545 ILO917542:ILO917545 IVK917542:IVK917545 JFG917542:JFG917545 JPC917542:JPC917545 JYY917542:JYY917545 KIU917542:KIU917545 KSQ917542:KSQ917545 LCM917542:LCM917545 LMI917542:LMI917545 LWE917542:LWE917545 MGA917542:MGA917545 MPW917542:MPW917545 MZS917542:MZS917545 NJO917542:NJO917545 NTK917542:NTK917545 ODG917542:ODG917545 ONC917542:ONC917545 OWY917542:OWY917545 PGU917542:PGU917545 PQQ917542:PQQ917545 QAM917542:QAM917545 QKI917542:QKI917545 QUE917542:QUE917545 REA917542:REA917545 RNW917542:RNW917545 RXS917542:RXS917545 SHO917542:SHO917545 SRK917542:SRK917545 TBG917542:TBG917545 TLC917542:TLC917545 TUY917542:TUY917545 UEU917542:UEU917545 UOQ917542:UOQ917545 UYM917542:UYM917545 VII917542:VII917545 VSE917542:VSE917545 WCA917542:WCA917545 WLW917542:WLW917545 WVS917542:WVS917545 K983078:K983081 JG983078:JG983081 TC983078:TC983081 ACY983078:ACY983081 AMU983078:AMU983081 AWQ983078:AWQ983081 BGM983078:BGM983081 BQI983078:BQI983081 CAE983078:CAE983081 CKA983078:CKA983081 CTW983078:CTW983081 DDS983078:DDS983081 DNO983078:DNO983081 DXK983078:DXK983081 EHG983078:EHG983081 ERC983078:ERC983081 FAY983078:FAY983081 FKU983078:FKU983081 FUQ983078:FUQ983081 GEM983078:GEM983081 GOI983078:GOI983081 GYE983078:GYE983081 HIA983078:HIA983081 HRW983078:HRW983081 IBS983078:IBS983081 ILO983078:ILO983081 IVK983078:IVK983081 JFG983078:JFG983081 JPC983078:JPC983081 JYY983078:JYY983081 KIU983078:KIU983081 KSQ983078:KSQ983081 LCM983078:LCM983081 LMI983078:LMI983081 LWE983078:LWE983081 MGA983078:MGA983081 MPW983078:MPW983081 MZS983078:MZS983081 NJO983078:NJO983081 NTK983078:NTK983081 ODG983078:ODG983081 ONC983078:ONC983081 OWY983078:OWY983081 PGU983078:PGU983081 PQQ983078:PQQ983081 QAM983078:QAM983081 QKI983078:QKI983081 QUE983078:QUE983081 REA983078:REA983081 RNW983078:RNW983081 RXS983078:RXS983081 SHO983078:SHO983081 SRK983078:SRK983081 TBG983078:TBG983081 TLC983078:TLC983081 TUY983078:TUY983081 UEU983078:UEU983081 UOQ983078:UOQ983081 UYM983078:UYM983081 VII983078:VII983081 VSE983078:VSE983081 WCA983078:WCA983081 WLW983078:WLW983081 WVS983078:WVS983081 K93 JG93 TC93 ACY93 AMU93 AWQ93 BGM93 BQI93 CAE93 CKA93 CTW93 DDS93 DNO93 DXK93 EHG93 ERC93 FAY93 FKU93 FUQ93 GEM93 GOI93 GYE93 HIA93 HRW93 IBS93 ILO93 IVK93 JFG93 JPC93 JYY93 KIU93 KSQ93 LCM93 LMI93 LWE93 MGA93 MPW93 MZS93 NJO93 NTK93 ODG93 ONC93 OWY93 PGU93 PQQ93 QAM93 QKI93 QUE93 REA93 RNW93 RXS93 SHO93 SRK93 TBG93 TLC93 TUY93 UEU93 UOQ93 UYM93 VII93 VSE93 WCA93 WLW93 WVS93 K65629 JG65629 TC65629 ACY65629 AMU65629 AWQ65629 BGM65629 BQI65629 CAE65629 CKA65629 CTW65629 DDS65629 DNO65629 DXK65629 EHG65629 ERC65629 FAY65629 FKU65629 FUQ65629 GEM65629 GOI65629 GYE65629 HIA65629 HRW65629 IBS65629 ILO65629 IVK65629 JFG65629 JPC65629 JYY65629 KIU65629 KSQ65629 LCM65629 LMI65629 LWE65629 MGA65629 MPW65629 MZS65629 NJO65629 NTK65629 ODG65629 ONC65629 OWY65629 PGU65629 PQQ65629 QAM65629 QKI65629 QUE65629 REA65629 RNW65629 RXS65629 SHO65629 SRK65629 TBG65629 TLC65629 TUY65629 UEU65629 UOQ65629 UYM65629 VII65629 VSE65629 WCA65629 WLW65629 WVS65629 K131165 JG131165 TC131165 ACY131165 AMU131165 AWQ131165 BGM131165 BQI131165 CAE131165 CKA131165 CTW131165 DDS131165 DNO131165 DXK131165 EHG131165 ERC131165 FAY131165 FKU131165 FUQ131165 GEM131165 GOI131165 GYE131165 HIA131165 HRW131165 IBS131165 ILO131165 IVK131165 JFG131165 JPC131165 JYY131165 KIU131165 KSQ131165 LCM131165 LMI131165 LWE131165 MGA131165 MPW131165 MZS131165 NJO131165 NTK131165 ODG131165 ONC131165 OWY131165 PGU131165 PQQ131165 QAM131165 QKI131165 QUE131165 REA131165 RNW131165 RXS131165 SHO131165 SRK131165 TBG131165 TLC131165 TUY131165 UEU131165 UOQ131165 UYM131165 VII131165 VSE131165 WCA131165 WLW131165 WVS131165 K196701 JG196701 TC196701 ACY196701 AMU196701 AWQ196701 BGM196701 BQI196701 CAE196701 CKA196701 CTW196701 DDS196701 DNO196701 DXK196701 EHG196701 ERC196701 FAY196701 FKU196701 FUQ196701 GEM196701 GOI196701 GYE196701 HIA196701 HRW196701 IBS196701 ILO196701 IVK196701 JFG196701 JPC196701 JYY196701 KIU196701 KSQ196701 LCM196701 LMI196701 LWE196701 MGA196701 MPW196701 MZS196701 NJO196701 NTK196701 ODG196701 ONC196701 OWY196701 PGU196701 PQQ196701 QAM196701 QKI196701 QUE196701 REA196701 RNW196701 RXS196701 SHO196701 SRK196701 TBG196701 TLC196701 TUY196701 UEU196701 UOQ196701 UYM196701 VII196701 VSE196701 WCA196701 WLW196701 WVS196701 K262237 JG262237 TC262237 ACY262237 AMU262237 AWQ262237 BGM262237 BQI262237 CAE262237 CKA262237 CTW262237 DDS262237 DNO262237 DXK262237 EHG262237 ERC262237 FAY262237 FKU262237 FUQ262237 GEM262237 GOI262237 GYE262237 HIA262237 HRW262237 IBS262237 ILO262237 IVK262237 JFG262237 JPC262237 JYY262237 KIU262237 KSQ262237 LCM262237 LMI262237 LWE262237 MGA262237 MPW262237 MZS262237 NJO262237 NTK262237 ODG262237 ONC262237 OWY262237 PGU262237 PQQ262237 QAM262237 QKI262237 QUE262237 REA262237 RNW262237 RXS262237 SHO262237 SRK262237 TBG262237 TLC262237 TUY262237 UEU262237 UOQ262237 UYM262237 VII262237 VSE262237 WCA262237 WLW262237 WVS262237 K327773 JG327773 TC327773 ACY327773 AMU327773 AWQ327773 BGM327773 BQI327773 CAE327773 CKA327773 CTW327773 DDS327773 DNO327773 DXK327773 EHG327773 ERC327773 FAY327773 FKU327773 FUQ327773 GEM327773 GOI327773 GYE327773 HIA327773 HRW327773 IBS327773 ILO327773 IVK327773 JFG327773 JPC327773 JYY327773 KIU327773 KSQ327773 LCM327773 LMI327773 LWE327773 MGA327773 MPW327773 MZS327773 NJO327773 NTK327773 ODG327773 ONC327773 OWY327773 PGU327773 PQQ327773 QAM327773 QKI327773 QUE327773 REA327773 RNW327773 RXS327773 SHO327773 SRK327773 TBG327773 TLC327773 TUY327773 UEU327773 UOQ327773 UYM327773 VII327773 VSE327773 WCA327773 WLW327773 WVS327773 K393309 JG393309 TC393309 ACY393309 AMU393309 AWQ393309 BGM393309 BQI393309 CAE393309 CKA393309 CTW393309 DDS393309 DNO393309 DXK393309 EHG393309 ERC393309 FAY393309 FKU393309 FUQ393309 GEM393309 GOI393309 GYE393309 HIA393309 HRW393309 IBS393309 ILO393309 IVK393309 JFG393309 JPC393309 JYY393309 KIU393309 KSQ393309 LCM393309 LMI393309 LWE393309 MGA393309 MPW393309 MZS393309 NJO393309 NTK393309 ODG393309 ONC393309 OWY393309 PGU393309 PQQ393309 QAM393309 QKI393309 QUE393309 REA393309 RNW393309 RXS393309 SHO393309 SRK393309 TBG393309 TLC393309 TUY393309 UEU393309 UOQ393309 UYM393309 VII393309 VSE393309 WCA393309 WLW393309 WVS393309 K458845 JG458845 TC458845 ACY458845 AMU458845 AWQ458845 BGM458845 BQI458845 CAE458845 CKA458845 CTW458845 DDS458845 DNO458845 DXK458845 EHG458845 ERC458845 FAY458845 FKU458845 FUQ458845 GEM458845 GOI458845 GYE458845 HIA458845 HRW458845 IBS458845 ILO458845 IVK458845 JFG458845 JPC458845 JYY458845 KIU458845 KSQ458845 LCM458845 LMI458845 LWE458845 MGA458845 MPW458845 MZS458845 NJO458845 NTK458845 ODG458845 ONC458845 OWY458845 PGU458845 PQQ458845 QAM458845 QKI458845 QUE458845 REA458845 RNW458845 RXS458845 SHO458845 SRK458845 TBG458845 TLC458845 TUY458845 UEU458845 UOQ458845 UYM458845 VII458845 VSE458845 WCA458845 WLW458845 WVS458845 K524381 JG524381 TC524381 ACY524381 AMU524381 AWQ524381 BGM524381 BQI524381 CAE524381 CKA524381 CTW524381 DDS524381 DNO524381 DXK524381 EHG524381 ERC524381 FAY524381 FKU524381 FUQ524381 GEM524381 GOI524381 GYE524381 HIA524381 HRW524381 IBS524381 ILO524381 IVK524381 JFG524381 JPC524381 JYY524381 KIU524381 KSQ524381 LCM524381 LMI524381 LWE524381 MGA524381 MPW524381 MZS524381 NJO524381 NTK524381 ODG524381 ONC524381 OWY524381 PGU524381 PQQ524381 QAM524381 QKI524381 QUE524381 REA524381 RNW524381 RXS524381 SHO524381 SRK524381 TBG524381 TLC524381 TUY524381 UEU524381 UOQ524381 UYM524381 VII524381 VSE524381 WCA524381 WLW524381 WVS524381 K589917 JG589917 TC589917 ACY589917 AMU589917 AWQ589917 BGM589917 BQI589917 CAE589917 CKA589917 CTW589917 DDS589917 DNO589917 DXK589917 EHG589917 ERC589917 FAY589917 FKU589917 FUQ589917 GEM589917 GOI589917 GYE589917 HIA589917 HRW589917 IBS589917 ILO589917 IVK589917 JFG589917 JPC589917 JYY589917 KIU589917 KSQ589917 LCM589917 LMI589917 LWE589917 MGA589917 MPW589917 MZS589917 NJO589917 NTK589917 ODG589917 ONC589917 OWY589917 PGU589917 PQQ589917 QAM589917 QKI589917 QUE589917 REA589917 RNW589917 RXS589917 SHO589917 SRK589917 TBG589917 TLC589917 TUY589917 UEU589917 UOQ589917 UYM589917 VII589917 VSE589917 WCA589917 WLW589917 WVS589917 K655453 JG655453 TC655453 ACY655453 AMU655453 AWQ655453 BGM655453 BQI655453 CAE655453 CKA655453 CTW655453 DDS655453 DNO655453 DXK655453 EHG655453 ERC655453 FAY655453 FKU655453 FUQ655453 GEM655453 GOI655453 GYE655453 HIA655453 HRW655453 IBS655453 ILO655453 IVK655453 JFG655453 JPC655453 JYY655453 KIU655453 KSQ655453 LCM655453 LMI655453 LWE655453 MGA655453 MPW655453 MZS655453 NJO655453 NTK655453 ODG655453 ONC655453 OWY655453 PGU655453 PQQ655453 QAM655453 QKI655453 QUE655453 REA655453 RNW655453 RXS655453 SHO655453 SRK655453 TBG655453 TLC655453 TUY655453 UEU655453 UOQ655453 UYM655453 VII655453 VSE655453 WCA655453 WLW655453 WVS655453 K720989 JG720989 TC720989 ACY720989 AMU720989 AWQ720989 BGM720989 BQI720989 CAE720989 CKA720989 CTW720989 DDS720989 DNO720989 DXK720989 EHG720989 ERC720989 FAY720989 FKU720989 FUQ720989 GEM720989 GOI720989 GYE720989 HIA720989 HRW720989 IBS720989 ILO720989 IVK720989 JFG720989 JPC720989 JYY720989 KIU720989 KSQ720989 LCM720989 LMI720989 LWE720989 MGA720989 MPW720989 MZS720989 NJO720989 NTK720989 ODG720989 ONC720989 OWY720989 PGU720989 PQQ720989 QAM720989 QKI720989 QUE720989 REA720989 RNW720989 RXS720989 SHO720989 SRK720989 TBG720989 TLC720989 TUY720989 UEU720989 UOQ720989 UYM720989 VII720989 VSE720989 WCA720989 WLW720989 WVS720989 K786525 JG786525 TC786525 ACY786525 AMU786525 AWQ786525 BGM786525 BQI786525 CAE786525 CKA786525 CTW786525 DDS786525 DNO786525 DXK786525 EHG786525 ERC786525 FAY786525 FKU786525 FUQ786525 GEM786525 GOI786525 GYE786525 HIA786525 HRW786525 IBS786525 ILO786525 IVK786525 JFG786525 JPC786525 JYY786525 KIU786525 KSQ786525 LCM786525 LMI786525 LWE786525 MGA786525 MPW786525 MZS786525 NJO786525 NTK786525 ODG786525 ONC786525 OWY786525 PGU786525 PQQ786525 QAM786525 QKI786525 QUE786525 REA786525 RNW786525 RXS786525 SHO786525 SRK786525 TBG786525 TLC786525 TUY786525 UEU786525 UOQ786525 UYM786525 VII786525 VSE786525 WCA786525 WLW786525 WVS786525 K852061 JG852061 TC852061 ACY852061 AMU852061 AWQ852061 BGM852061 BQI852061 CAE852061 CKA852061 CTW852061 DDS852061 DNO852061 DXK852061 EHG852061 ERC852061 FAY852061 FKU852061 FUQ852061 GEM852061 GOI852061 GYE852061 HIA852061 HRW852061 IBS852061 ILO852061 IVK852061 JFG852061 JPC852061 JYY852061 KIU852061 KSQ852061 LCM852061 LMI852061 LWE852061 MGA852061 MPW852061 MZS852061 NJO852061 NTK852061 ODG852061 ONC852061 OWY852061 PGU852061 PQQ852061 QAM852061 QKI852061 QUE852061 REA852061 RNW852061 RXS852061 SHO852061 SRK852061 TBG852061 TLC852061 TUY852061 UEU852061 UOQ852061 UYM852061 VII852061 VSE852061 WCA852061 WLW852061 WVS852061 K917597 JG917597 TC917597 ACY917597 AMU917597 AWQ917597 BGM917597 BQI917597 CAE917597 CKA917597 CTW917597 DDS917597 DNO917597 DXK917597 EHG917597 ERC917597 FAY917597 FKU917597 FUQ917597 GEM917597 GOI917597 GYE917597 HIA917597 HRW917597 IBS917597 ILO917597 IVK917597 JFG917597 JPC917597 JYY917597 KIU917597 KSQ917597 LCM917597 LMI917597 LWE917597 MGA917597 MPW917597 MZS917597 NJO917597 NTK917597 ODG917597 ONC917597 OWY917597 PGU917597 PQQ917597 QAM917597 QKI917597 QUE917597 REA917597 RNW917597 RXS917597 SHO917597 SRK917597 TBG917597 TLC917597 TUY917597 UEU917597 UOQ917597 UYM917597 VII917597 VSE917597 WCA917597 WLW917597 WVS917597 K983133 JG983133 TC983133 ACY983133 AMU983133 AWQ983133 BGM983133 BQI983133 CAE983133 CKA983133 CTW983133 DDS983133 DNO983133 DXK983133 EHG983133 ERC983133 FAY983133 FKU983133 FUQ983133 GEM983133 GOI983133 GYE983133 HIA983133 HRW983133 IBS983133 ILO983133 IVK983133 JFG983133 JPC983133 JYY983133 KIU983133 KSQ983133 LCM983133 LMI983133 LWE983133 MGA983133 MPW983133 MZS983133 NJO983133 NTK983133 ODG983133 ONC983133 OWY983133 PGU983133 PQQ983133 QAM983133 QKI983133 QUE983133 REA983133 RNW983133 RXS983133 SHO983133 SRK983133 TBG983133 TLC983133 TUY983133 UEU983133 UOQ983133 UYM983133 VII983133 VSE983133 WCA983133 WLW983133 WVS983133 K79:K80 JG79:JG80 TC79:TC80 ACY79:ACY80 AMU79:AMU80 AWQ79:AWQ80 BGM79:BGM80 BQI79:BQI80 CAE79:CAE80 CKA79:CKA80 CTW79:CTW80 DDS79:DDS80 DNO79:DNO80 DXK79:DXK80 EHG79:EHG80 ERC79:ERC80 FAY79:FAY80 FKU79:FKU80 FUQ79:FUQ80 GEM79:GEM80 GOI79:GOI80 GYE79:GYE80 HIA79:HIA80 HRW79:HRW80 IBS79:IBS80 ILO79:ILO80 IVK79:IVK80 JFG79:JFG80 JPC79:JPC80 JYY79:JYY80 KIU79:KIU80 KSQ79:KSQ80 LCM79:LCM80 LMI79:LMI80 LWE79:LWE80 MGA79:MGA80 MPW79:MPW80 MZS79:MZS80 NJO79:NJO80 NTK79:NTK80 ODG79:ODG80 ONC79:ONC80 OWY79:OWY80 PGU79:PGU80 PQQ79:PQQ80 QAM79:QAM80 QKI79:QKI80 QUE79:QUE80 REA79:REA80 RNW79:RNW80 RXS79:RXS80 SHO79:SHO80 SRK79:SRK80 TBG79:TBG80 TLC79:TLC80 TUY79:TUY80 UEU79:UEU80 UOQ79:UOQ80 UYM79:UYM80 VII79:VII80 VSE79:VSE80 WCA79:WCA80 WLW79:WLW80 WVS79:WVS80 K65615:K65616 JG65615:JG65616 TC65615:TC65616 ACY65615:ACY65616 AMU65615:AMU65616 AWQ65615:AWQ65616 BGM65615:BGM65616 BQI65615:BQI65616 CAE65615:CAE65616 CKA65615:CKA65616 CTW65615:CTW65616 DDS65615:DDS65616 DNO65615:DNO65616 DXK65615:DXK65616 EHG65615:EHG65616 ERC65615:ERC65616 FAY65615:FAY65616 FKU65615:FKU65616 FUQ65615:FUQ65616 GEM65615:GEM65616 GOI65615:GOI65616 GYE65615:GYE65616 HIA65615:HIA65616 HRW65615:HRW65616 IBS65615:IBS65616 ILO65615:ILO65616 IVK65615:IVK65616 JFG65615:JFG65616 JPC65615:JPC65616 JYY65615:JYY65616 KIU65615:KIU65616 KSQ65615:KSQ65616 LCM65615:LCM65616 LMI65615:LMI65616 LWE65615:LWE65616 MGA65615:MGA65616 MPW65615:MPW65616 MZS65615:MZS65616 NJO65615:NJO65616 NTK65615:NTK65616 ODG65615:ODG65616 ONC65615:ONC65616 OWY65615:OWY65616 PGU65615:PGU65616 PQQ65615:PQQ65616 QAM65615:QAM65616 QKI65615:QKI65616 QUE65615:QUE65616 REA65615:REA65616 RNW65615:RNW65616 RXS65615:RXS65616 SHO65615:SHO65616 SRK65615:SRK65616 TBG65615:TBG65616 TLC65615:TLC65616 TUY65615:TUY65616 UEU65615:UEU65616 UOQ65615:UOQ65616 UYM65615:UYM65616 VII65615:VII65616 VSE65615:VSE65616 WCA65615:WCA65616 WLW65615:WLW65616 WVS65615:WVS65616 K131151:K131152 JG131151:JG131152 TC131151:TC131152 ACY131151:ACY131152 AMU131151:AMU131152 AWQ131151:AWQ131152 BGM131151:BGM131152 BQI131151:BQI131152 CAE131151:CAE131152 CKA131151:CKA131152 CTW131151:CTW131152 DDS131151:DDS131152 DNO131151:DNO131152 DXK131151:DXK131152 EHG131151:EHG131152 ERC131151:ERC131152 FAY131151:FAY131152 FKU131151:FKU131152 FUQ131151:FUQ131152 GEM131151:GEM131152 GOI131151:GOI131152 GYE131151:GYE131152 HIA131151:HIA131152 HRW131151:HRW131152 IBS131151:IBS131152 ILO131151:ILO131152 IVK131151:IVK131152 JFG131151:JFG131152 JPC131151:JPC131152 JYY131151:JYY131152 KIU131151:KIU131152 KSQ131151:KSQ131152 LCM131151:LCM131152 LMI131151:LMI131152 LWE131151:LWE131152 MGA131151:MGA131152 MPW131151:MPW131152 MZS131151:MZS131152 NJO131151:NJO131152 NTK131151:NTK131152 ODG131151:ODG131152 ONC131151:ONC131152 OWY131151:OWY131152 PGU131151:PGU131152 PQQ131151:PQQ131152 QAM131151:QAM131152 QKI131151:QKI131152 QUE131151:QUE131152 REA131151:REA131152 RNW131151:RNW131152 RXS131151:RXS131152 SHO131151:SHO131152 SRK131151:SRK131152 TBG131151:TBG131152 TLC131151:TLC131152 TUY131151:TUY131152 UEU131151:UEU131152 UOQ131151:UOQ131152 UYM131151:UYM131152 VII131151:VII131152 VSE131151:VSE131152 WCA131151:WCA131152 WLW131151:WLW131152 WVS131151:WVS131152 K196687:K196688 JG196687:JG196688 TC196687:TC196688 ACY196687:ACY196688 AMU196687:AMU196688 AWQ196687:AWQ196688 BGM196687:BGM196688 BQI196687:BQI196688 CAE196687:CAE196688 CKA196687:CKA196688 CTW196687:CTW196688 DDS196687:DDS196688 DNO196687:DNO196688 DXK196687:DXK196688 EHG196687:EHG196688 ERC196687:ERC196688 FAY196687:FAY196688 FKU196687:FKU196688 FUQ196687:FUQ196688 GEM196687:GEM196688 GOI196687:GOI196688 GYE196687:GYE196688 HIA196687:HIA196688 HRW196687:HRW196688 IBS196687:IBS196688 ILO196687:ILO196688 IVK196687:IVK196688 JFG196687:JFG196688 JPC196687:JPC196688 JYY196687:JYY196688 KIU196687:KIU196688 KSQ196687:KSQ196688 LCM196687:LCM196688 LMI196687:LMI196688 LWE196687:LWE196688 MGA196687:MGA196688 MPW196687:MPW196688 MZS196687:MZS196688 NJO196687:NJO196688 NTK196687:NTK196688 ODG196687:ODG196688 ONC196687:ONC196688 OWY196687:OWY196688 PGU196687:PGU196688 PQQ196687:PQQ196688 QAM196687:QAM196688 QKI196687:QKI196688 QUE196687:QUE196688 REA196687:REA196688 RNW196687:RNW196688 RXS196687:RXS196688 SHO196687:SHO196688 SRK196687:SRK196688 TBG196687:TBG196688 TLC196687:TLC196688 TUY196687:TUY196688 UEU196687:UEU196688 UOQ196687:UOQ196688 UYM196687:UYM196688 VII196687:VII196688 VSE196687:VSE196688 WCA196687:WCA196688 WLW196687:WLW196688 WVS196687:WVS196688 K262223:K262224 JG262223:JG262224 TC262223:TC262224 ACY262223:ACY262224 AMU262223:AMU262224 AWQ262223:AWQ262224 BGM262223:BGM262224 BQI262223:BQI262224 CAE262223:CAE262224 CKA262223:CKA262224 CTW262223:CTW262224 DDS262223:DDS262224 DNO262223:DNO262224 DXK262223:DXK262224 EHG262223:EHG262224 ERC262223:ERC262224 FAY262223:FAY262224 FKU262223:FKU262224 FUQ262223:FUQ262224 GEM262223:GEM262224 GOI262223:GOI262224 GYE262223:GYE262224 HIA262223:HIA262224 HRW262223:HRW262224 IBS262223:IBS262224 ILO262223:ILO262224 IVK262223:IVK262224 JFG262223:JFG262224 JPC262223:JPC262224 JYY262223:JYY262224 KIU262223:KIU262224 KSQ262223:KSQ262224 LCM262223:LCM262224 LMI262223:LMI262224 LWE262223:LWE262224 MGA262223:MGA262224 MPW262223:MPW262224 MZS262223:MZS262224 NJO262223:NJO262224 NTK262223:NTK262224 ODG262223:ODG262224 ONC262223:ONC262224 OWY262223:OWY262224 PGU262223:PGU262224 PQQ262223:PQQ262224 QAM262223:QAM262224 QKI262223:QKI262224 QUE262223:QUE262224 REA262223:REA262224 RNW262223:RNW262224 RXS262223:RXS262224 SHO262223:SHO262224 SRK262223:SRK262224 TBG262223:TBG262224 TLC262223:TLC262224 TUY262223:TUY262224 UEU262223:UEU262224 UOQ262223:UOQ262224 UYM262223:UYM262224 VII262223:VII262224 VSE262223:VSE262224 WCA262223:WCA262224 WLW262223:WLW262224 WVS262223:WVS262224 K327759:K327760 JG327759:JG327760 TC327759:TC327760 ACY327759:ACY327760 AMU327759:AMU327760 AWQ327759:AWQ327760 BGM327759:BGM327760 BQI327759:BQI327760 CAE327759:CAE327760 CKA327759:CKA327760 CTW327759:CTW327760 DDS327759:DDS327760 DNO327759:DNO327760 DXK327759:DXK327760 EHG327759:EHG327760 ERC327759:ERC327760 FAY327759:FAY327760 FKU327759:FKU327760 FUQ327759:FUQ327760 GEM327759:GEM327760 GOI327759:GOI327760 GYE327759:GYE327760 HIA327759:HIA327760 HRW327759:HRW327760 IBS327759:IBS327760 ILO327759:ILO327760 IVK327759:IVK327760 JFG327759:JFG327760 JPC327759:JPC327760 JYY327759:JYY327760 KIU327759:KIU327760 KSQ327759:KSQ327760 LCM327759:LCM327760 LMI327759:LMI327760 LWE327759:LWE327760 MGA327759:MGA327760 MPW327759:MPW327760 MZS327759:MZS327760 NJO327759:NJO327760 NTK327759:NTK327760 ODG327759:ODG327760 ONC327759:ONC327760 OWY327759:OWY327760 PGU327759:PGU327760 PQQ327759:PQQ327760 QAM327759:QAM327760 QKI327759:QKI327760 QUE327759:QUE327760 REA327759:REA327760 RNW327759:RNW327760 RXS327759:RXS327760 SHO327759:SHO327760 SRK327759:SRK327760 TBG327759:TBG327760 TLC327759:TLC327760 TUY327759:TUY327760 UEU327759:UEU327760 UOQ327759:UOQ327760 UYM327759:UYM327760 VII327759:VII327760 VSE327759:VSE327760 WCA327759:WCA327760 WLW327759:WLW327760 WVS327759:WVS327760 K393295:K393296 JG393295:JG393296 TC393295:TC393296 ACY393295:ACY393296 AMU393295:AMU393296 AWQ393295:AWQ393296 BGM393295:BGM393296 BQI393295:BQI393296 CAE393295:CAE393296 CKA393295:CKA393296 CTW393295:CTW393296 DDS393295:DDS393296 DNO393295:DNO393296 DXK393295:DXK393296 EHG393295:EHG393296 ERC393295:ERC393296 FAY393295:FAY393296 FKU393295:FKU393296 FUQ393295:FUQ393296 GEM393295:GEM393296 GOI393295:GOI393296 GYE393295:GYE393296 HIA393295:HIA393296 HRW393295:HRW393296 IBS393295:IBS393296 ILO393295:ILO393296 IVK393295:IVK393296 JFG393295:JFG393296 JPC393295:JPC393296 JYY393295:JYY393296 KIU393295:KIU393296 KSQ393295:KSQ393296 LCM393295:LCM393296 LMI393295:LMI393296 LWE393295:LWE393296 MGA393295:MGA393296 MPW393295:MPW393296 MZS393295:MZS393296 NJO393295:NJO393296 NTK393295:NTK393296 ODG393295:ODG393296 ONC393295:ONC393296 OWY393295:OWY393296 PGU393295:PGU393296 PQQ393295:PQQ393296 QAM393295:QAM393296 QKI393295:QKI393296 QUE393295:QUE393296 REA393295:REA393296 RNW393295:RNW393296 RXS393295:RXS393296 SHO393295:SHO393296 SRK393295:SRK393296 TBG393295:TBG393296 TLC393295:TLC393296 TUY393295:TUY393296 UEU393295:UEU393296 UOQ393295:UOQ393296 UYM393295:UYM393296 VII393295:VII393296 VSE393295:VSE393296 WCA393295:WCA393296 WLW393295:WLW393296 WVS393295:WVS393296 K458831:K458832 JG458831:JG458832 TC458831:TC458832 ACY458831:ACY458832 AMU458831:AMU458832 AWQ458831:AWQ458832 BGM458831:BGM458832 BQI458831:BQI458832 CAE458831:CAE458832 CKA458831:CKA458832 CTW458831:CTW458832 DDS458831:DDS458832 DNO458831:DNO458832 DXK458831:DXK458832 EHG458831:EHG458832 ERC458831:ERC458832 FAY458831:FAY458832 FKU458831:FKU458832 FUQ458831:FUQ458832 GEM458831:GEM458832 GOI458831:GOI458832 GYE458831:GYE458832 HIA458831:HIA458832 HRW458831:HRW458832 IBS458831:IBS458832 ILO458831:ILO458832 IVK458831:IVK458832 JFG458831:JFG458832 JPC458831:JPC458832 JYY458831:JYY458832 KIU458831:KIU458832 KSQ458831:KSQ458832 LCM458831:LCM458832 LMI458831:LMI458832 LWE458831:LWE458832 MGA458831:MGA458832 MPW458831:MPW458832 MZS458831:MZS458832 NJO458831:NJO458832 NTK458831:NTK458832 ODG458831:ODG458832 ONC458831:ONC458832 OWY458831:OWY458832 PGU458831:PGU458832 PQQ458831:PQQ458832 QAM458831:QAM458832 QKI458831:QKI458832 QUE458831:QUE458832 REA458831:REA458832 RNW458831:RNW458832 RXS458831:RXS458832 SHO458831:SHO458832 SRK458831:SRK458832 TBG458831:TBG458832 TLC458831:TLC458832 TUY458831:TUY458832 UEU458831:UEU458832 UOQ458831:UOQ458832 UYM458831:UYM458832 VII458831:VII458832 VSE458831:VSE458832 WCA458831:WCA458832 WLW458831:WLW458832 WVS458831:WVS458832 K524367:K524368 JG524367:JG524368 TC524367:TC524368 ACY524367:ACY524368 AMU524367:AMU524368 AWQ524367:AWQ524368 BGM524367:BGM524368 BQI524367:BQI524368 CAE524367:CAE524368 CKA524367:CKA524368 CTW524367:CTW524368 DDS524367:DDS524368 DNO524367:DNO524368 DXK524367:DXK524368 EHG524367:EHG524368 ERC524367:ERC524368 FAY524367:FAY524368 FKU524367:FKU524368 FUQ524367:FUQ524368 GEM524367:GEM524368 GOI524367:GOI524368 GYE524367:GYE524368 HIA524367:HIA524368 HRW524367:HRW524368 IBS524367:IBS524368 ILO524367:ILO524368 IVK524367:IVK524368 JFG524367:JFG524368 JPC524367:JPC524368 JYY524367:JYY524368 KIU524367:KIU524368 KSQ524367:KSQ524368 LCM524367:LCM524368 LMI524367:LMI524368 LWE524367:LWE524368 MGA524367:MGA524368 MPW524367:MPW524368 MZS524367:MZS524368 NJO524367:NJO524368 NTK524367:NTK524368 ODG524367:ODG524368 ONC524367:ONC524368 OWY524367:OWY524368 PGU524367:PGU524368 PQQ524367:PQQ524368 QAM524367:QAM524368 QKI524367:QKI524368 QUE524367:QUE524368 REA524367:REA524368 RNW524367:RNW524368 RXS524367:RXS524368 SHO524367:SHO524368 SRK524367:SRK524368 TBG524367:TBG524368 TLC524367:TLC524368 TUY524367:TUY524368 UEU524367:UEU524368 UOQ524367:UOQ524368 UYM524367:UYM524368 VII524367:VII524368 VSE524367:VSE524368 WCA524367:WCA524368 WLW524367:WLW524368 WVS524367:WVS524368 K589903:K589904 JG589903:JG589904 TC589903:TC589904 ACY589903:ACY589904 AMU589903:AMU589904 AWQ589903:AWQ589904 BGM589903:BGM589904 BQI589903:BQI589904 CAE589903:CAE589904 CKA589903:CKA589904 CTW589903:CTW589904 DDS589903:DDS589904 DNO589903:DNO589904 DXK589903:DXK589904 EHG589903:EHG589904 ERC589903:ERC589904 FAY589903:FAY589904 FKU589903:FKU589904 FUQ589903:FUQ589904 GEM589903:GEM589904 GOI589903:GOI589904 GYE589903:GYE589904 HIA589903:HIA589904 HRW589903:HRW589904 IBS589903:IBS589904 ILO589903:ILO589904 IVK589903:IVK589904 JFG589903:JFG589904 JPC589903:JPC589904 JYY589903:JYY589904 KIU589903:KIU589904 KSQ589903:KSQ589904 LCM589903:LCM589904 LMI589903:LMI589904 LWE589903:LWE589904 MGA589903:MGA589904 MPW589903:MPW589904 MZS589903:MZS589904 NJO589903:NJO589904 NTK589903:NTK589904 ODG589903:ODG589904 ONC589903:ONC589904 OWY589903:OWY589904 PGU589903:PGU589904 PQQ589903:PQQ589904 QAM589903:QAM589904 QKI589903:QKI589904 QUE589903:QUE589904 REA589903:REA589904 RNW589903:RNW589904 RXS589903:RXS589904 SHO589903:SHO589904 SRK589903:SRK589904 TBG589903:TBG589904 TLC589903:TLC589904 TUY589903:TUY589904 UEU589903:UEU589904 UOQ589903:UOQ589904 UYM589903:UYM589904 VII589903:VII589904 VSE589903:VSE589904 WCA589903:WCA589904 WLW589903:WLW589904 WVS589903:WVS589904 K655439:K655440 JG655439:JG655440 TC655439:TC655440 ACY655439:ACY655440 AMU655439:AMU655440 AWQ655439:AWQ655440 BGM655439:BGM655440 BQI655439:BQI655440 CAE655439:CAE655440 CKA655439:CKA655440 CTW655439:CTW655440 DDS655439:DDS655440 DNO655439:DNO655440 DXK655439:DXK655440 EHG655439:EHG655440 ERC655439:ERC655440 FAY655439:FAY655440 FKU655439:FKU655440 FUQ655439:FUQ655440 GEM655439:GEM655440 GOI655439:GOI655440 GYE655439:GYE655440 HIA655439:HIA655440 HRW655439:HRW655440 IBS655439:IBS655440 ILO655439:ILO655440 IVK655439:IVK655440 JFG655439:JFG655440 JPC655439:JPC655440 JYY655439:JYY655440 KIU655439:KIU655440 KSQ655439:KSQ655440 LCM655439:LCM655440 LMI655439:LMI655440 LWE655439:LWE655440 MGA655439:MGA655440 MPW655439:MPW655440 MZS655439:MZS655440 NJO655439:NJO655440 NTK655439:NTK655440 ODG655439:ODG655440 ONC655439:ONC655440 OWY655439:OWY655440 PGU655439:PGU655440 PQQ655439:PQQ655440 QAM655439:QAM655440 QKI655439:QKI655440 QUE655439:QUE655440 REA655439:REA655440 RNW655439:RNW655440 RXS655439:RXS655440 SHO655439:SHO655440 SRK655439:SRK655440 TBG655439:TBG655440 TLC655439:TLC655440 TUY655439:TUY655440 UEU655439:UEU655440 UOQ655439:UOQ655440 UYM655439:UYM655440 VII655439:VII655440 VSE655439:VSE655440 WCA655439:WCA655440 WLW655439:WLW655440 WVS655439:WVS655440 K720975:K720976 JG720975:JG720976 TC720975:TC720976 ACY720975:ACY720976 AMU720975:AMU720976 AWQ720975:AWQ720976 BGM720975:BGM720976 BQI720975:BQI720976 CAE720975:CAE720976 CKA720975:CKA720976 CTW720975:CTW720976 DDS720975:DDS720976 DNO720975:DNO720976 DXK720975:DXK720976 EHG720975:EHG720976 ERC720975:ERC720976 FAY720975:FAY720976 FKU720975:FKU720976 FUQ720975:FUQ720976 GEM720975:GEM720976 GOI720975:GOI720976 GYE720975:GYE720976 HIA720975:HIA720976 HRW720975:HRW720976 IBS720975:IBS720976 ILO720975:ILO720976 IVK720975:IVK720976 JFG720975:JFG720976 JPC720975:JPC720976 JYY720975:JYY720976 KIU720975:KIU720976 KSQ720975:KSQ720976 LCM720975:LCM720976 LMI720975:LMI720976 LWE720975:LWE720976 MGA720975:MGA720976 MPW720975:MPW720976 MZS720975:MZS720976 NJO720975:NJO720976 NTK720975:NTK720976 ODG720975:ODG720976 ONC720975:ONC720976 OWY720975:OWY720976 PGU720975:PGU720976 PQQ720975:PQQ720976 QAM720975:QAM720976 QKI720975:QKI720976 QUE720975:QUE720976 REA720975:REA720976 RNW720975:RNW720976 RXS720975:RXS720976 SHO720975:SHO720976 SRK720975:SRK720976 TBG720975:TBG720976 TLC720975:TLC720976 TUY720975:TUY720976 UEU720975:UEU720976 UOQ720975:UOQ720976 UYM720975:UYM720976 VII720975:VII720976 VSE720975:VSE720976 WCA720975:WCA720976 WLW720975:WLW720976 WVS720975:WVS720976 K786511:K786512 JG786511:JG786512 TC786511:TC786512 ACY786511:ACY786512 AMU786511:AMU786512 AWQ786511:AWQ786512 BGM786511:BGM786512 BQI786511:BQI786512 CAE786511:CAE786512 CKA786511:CKA786512 CTW786511:CTW786512 DDS786511:DDS786512 DNO786511:DNO786512 DXK786511:DXK786512 EHG786511:EHG786512 ERC786511:ERC786512 FAY786511:FAY786512 FKU786511:FKU786512 FUQ786511:FUQ786512 GEM786511:GEM786512 GOI786511:GOI786512 GYE786511:GYE786512 HIA786511:HIA786512 HRW786511:HRW786512 IBS786511:IBS786512 ILO786511:ILO786512 IVK786511:IVK786512 JFG786511:JFG786512 JPC786511:JPC786512 JYY786511:JYY786512 KIU786511:KIU786512 KSQ786511:KSQ786512 LCM786511:LCM786512 LMI786511:LMI786512 LWE786511:LWE786512 MGA786511:MGA786512 MPW786511:MPW786512 MZS786511:MZS786512 NJO786511:NJO786512 NTK786511:NTK786512 ODG786511:ODG786512 ONC786511:ONC786512 OWY786511:OWY786512 PGU786511:PGU786512 PQQ786511:PQQ786512 QAM786511:QAM786512 QKI786511:QKI786512 QUE786511:QUE786512 REA786511:REA786512 RNW786511:RNW786512 RXS786511:RXS786512 SHO786511:SHO786512 SRK786511:SRK786512 TBG786511:TBG786512 TLC786511:TLC786512 TUY786511:TUY786512 UEU786511:UEU786512 UOQ786511:UOQ786512 UYM786511:UYM786512 VII786511:VII786512 VSE786511:VSE786512 WCA786511:WCA786512 WLW786511:WLW786512 WVS786511:WVS786512 K852047:K852048 JG852047:JG852048 TC852047:TC852048 ACY852047:ACY852048 AMU852047:AMU852048 AWQ852047:AWQ852048 BGM852047:BGM852048 BQI852047:BQI852048 CAE852047:CAE852048 CKA852047:CKA852048 CTW852047:CTW852048 DDS852047:DDS852048 DNO852047:DNO852048 DXK852047:DXK852048 EHG852047:EHG852048 ERC852047:ERC852048 FAY852047:FAY852048 FKU852047:FKU852048 FUQ852047:FUQ852048 GEM852047:GEM852048 GOI852047:GOI852048 GYE852047:GYE852048 HIA852047:HIA852048 HRW852047:HRW852048 IBS852047:IBS852048 ILO852047:ILO852048 IVK852047:IVK852048 JFG852047:JFG852048 JPC852047:JPC852048 JYY852047:JYY852048 KIU852047:KIU852048 KSQ852047:KSQ852048 LCM852047:LCM852048 LMI852047:LMI852048 LWE852047:LWE852048 MGA852047:MGA852048 MPW852047:MPW852048 MZS852047:MZS852048 NJO852047:NJO852048 NTK852047:NTK852048 ODG852047:ODG852048 ONC852047:ONC852048 OWY852047:OWY852048 PGU852047:PGU852048 PQQ852047:PQQ852048 QAM852047:QAM852048 QKI852047:QKI852048 QUE852047:QUE852048 REA852047:REA852048 RNW852047:RNW852048 RXS852047:RXS852048 SHO852047:SHO852048 SRK852047:SRK852048 TBG852047:TBG852048 TLC852047:TLC852048 TUY852047:TUY852048 UEU852047:UEU852048 UOQ852047:UOQ852048 UYM852047:UYM852048 VII852047:VII852048 VSE852047:VSE852048 WCA852047:WCA852048 WLW852047:WLW852048 WVS852047:WVS852048 K917583:K917584 JG917583:JG917584 TC917583:TC917584 ACY917583:ACY917584 AMU917583:AMU917584 AWQ917583:AWQ917584 BGM917583:BGM917584 BQI917583:BQI917584 CAE917583:CAE917584 CKA917583:CKA917584 CTW917583:CTW917584 DDS917583:DDS917584 DNO917583:DNO917584 DXK917583:DXK917584 EHG917583:EHG917584 ERC917583:ERC917584 FAY917583:FAY917584 FKU917583:FKU917584 FUQ917583:FUQ917584 GEM917583:GEM917584 GOI917583:GOI917584 GYE917583:GYE917584 HIA917583:HIA917584 HRW917583:HRW917584 IBS917583:IBS917584 ILO917583:ILO917584 IVK917583:IVK917584 JFG917583:JFG917584 JPC917583:JPC917584 JYY917583:JYY917584 KIU917583:KIU917584 KSQ917583:KSQ917584 LCM917583:LCM917584 LMI917583:LMI917584 LWE917583:LWE917584 MGA917583:MGA917584 MPW917583:MPW917584 MZS917583:MZS917584 NJO917583:NJO917584 NTK917583:NTK917584 ODG917583:ODG917584 ONC917583:ONC917584 OWY917583:OWY917584 PGU917583:PGU917584 PQQ917583:PQQ917584 QAM917583:QAM917584 QKI917583:QKI917584 QUE917583:QUE917584 REA917583:REA917584 RNW917583:RNW917584 RXS917583:RXS917584 SHO917583:SHO917584 SRK917583:SRK917584 TBG917583:TBG917584 TLC917583:TLC917584 TUY917583:TUY917584 UEU917583:UEU917584 UOQ917583:UOQ917584 UYM917583:UYM917584 VII917583:VII917584 VSE917583:VSE917584 WCA917583:WCA917584 WLW917583:WLW917584 WVS917583:WVS917584 K983119:K983120 JG983119:JG983120 TC983119:TC983120 ACY983119:ACY983120 AMU983119:AMU983120 AWQ983119:AWQ983120 BGM983119:BGM983120 BQI983119:BQI983120 CAE983119:CAE983120 CKA983119:CKA983120 CTW983119:CTW983120 DDS983119:DDS983120 DNO983119:DNO983120 DXK983119:DXK983120 EHG983119:EHG983120 ERC983119:ERC983120 FAY983119:FAY983120 FKU983119:FKU983120 FUQ983119:FUQ983120 GEM983119:GEM983120 GOI983119:GOI983120 GYE983119:GYE983120 HIA983119:HIA983120 HRW983119:HRW983120 IBS983119:IBS983120 ILO983119:ILO983120 IVK983119:IVK983120 JFG983119:JFG983120 JPC983119:JPC983120 JYY983119:JYY983120 KIU983119:KIU983120 KSQ983119:KSQ983120 LCM983119:LCM983120 LMI983119:LMI983120 LWE983119:LWE983120 MGA983119:MGA983120 MPW983119:MPW983120 MZS983119:MZS983120 NJO983119:NJO983120 NTK983119:NTK983120 ODG983119:ODG983120 ONC983119:ONC983120 OWY983119:OWY983120 PGU983119:PGU983120 PQQ983119:PQQ983120 QAM983119:QAM983120 QKI983119:QKI983120 QUE983119:QUE983120 REA983119:REA983120 RNW983119:RNW983120 RXS983119:RXS983120 SHO983119:SHO983120 SRK983119:SRK983120 TBG983119:TBG983120 TLC983119:TLC983120 TUY983119:TUY983120 UEU983119:UEU983120 UOQ983119:UOQ983120 UYM983119:UYM983120 VII983119:VII983120 VSE983119:VSE983120 WCA983119:WCA983120 WLW983119:WLW983120 WVS983119:WVS983120" xr:uid="{80058685-18C4-480B-A755-71DFEE7DB6C8}"/>
  </dataValidations>
  <hyperlinks>
    <hyperlink ref="L36" r:id="rId1" xr:uid="{67EB460F-B891-4B1C-AC03-5361437B4909}"/>
  </hyperlinks>
  <pageMargins left="0.2" right="0.2" top="0.36" bottom="0.41" header="0.3" footer="0.3"/>
  <pageSetup paperSize="9" scale="70" orientation="landscape"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B22DB-EC97-4D85-A112-76FA8FD0F056}">
  <dimension ref="B2:Q42"/>
  <sheetViews>
    <sheetView zoomScale="85" zoomScaleNormal="85" workbookViewId="0">
      <pane xSplit="10" ySplit="8" topLeftCell="K21" activePane="bottomRight" state="frozen"/>
      <selection pane="topRight" activeCell="K1" sqref="K1"/>
      <selection pane="bottomLeft" activeCell="A9" sqref="A9"/>
      <selection pane="bottomRight" activeCell="E8" sqref="E8"/>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1055</v>
      </c>
      <c r="G2" s="4" t="s">
        <v>2</v>
      </c>
      <c r="H2" s="5"/>
      <c r="I2" s="6"/>
      <c r="J2" s="125">
        <f>SUM(H:H)</f>
        <v>286956</v>
      </c>
    </row>
    <row r="3" spans="2:17" ht="20.100000000000001" customHeight="1">
      <c r="B3" s="1" t="s">
        <v>3</v>
      </c>
      <c r="C3" s="1"/>
      <c r="D3" s="1"/>
      <c r="E3" s="14" t="s">
        <v>1056</v>
      </c>
    </row>
    <row r="4" spans="2:17" ht="20.100000000000001" customHeight="1">
      <c r="B4" s="1" t="s">
        <v>5</v>
      </c>
      <c r="C4" s="1"/>
      <c r="D4" s="1"/>
      <c r="E4" s="14">
        <v>196221</v>
      </c>
    </row>
    <row r="5" spans="2:17" ht="20.100000000000001" customHeight="1">
      <c r="B5" s="1" t="s">
        <v>6</v>
      </c>
      <c r="C5" s="1"/>
      <c r="D5" s="1"/>
      <c r="E5" s="15">
        <v>44712</v>
      </c>
    </row>
    <row r="6" spans="2:17" ht="20.100000000000001" customHeight="1">
      <c r="B6" s="1" t="s">
        <v>8</v>
      </c>
      <c r="C6" s="1"/>
      <c r="D6" s="1"/>
      <c r="E6" s="15">
        <v>44722</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38" si="0">F9*G9</f>
        <v>0</v>
      </c>
      <c r="I9" s="18"/>
      <c r="J9" s="146"/>
      <c r="K9" s="146"/>
      <c r="L9" s="17"/>
      <c r="M9" s="19"/>
      <c r="N9" s="16"/>
      <c r="O9" s="17"/>
      <c r="P9" s="19"/>
      <c r="Q9" s="21"/>
    </row>
    <row r="10" spans="2:17" s="9" customFormat="1" ht="19.7" customHeight="1">
      <c r="B10" s="59">
        <v>13</v>
      </c>
      <c r="C10" s="59" t="s">
        <v>415</v>
      </c>
      <c r="D10" s="59" t="s">
        <v>415</v>
      </c>
      <c r="E10" s="50" t="s">
        <v>1058</v>
      </c>
      <c r="F10" s="1314">
        <v>4</v>
      </c>
      <c r="G10" s="52">
        <v>14300</v>
      </c>
      <c r="H10" s="1047">
        <f t="shared" si="0"/>
        <v>57200</v>
      </c>
      <c r="I10" s="18"/>
      <c r="J10" s="62" t="s">
        <v>1059</v>
      </c>
      <c r="K10" s="146" t="s">
        <v>3558</v>
      </c>
      <c r="L10" s="17"/>
      <c r="M10" s="19"/>
      <c r="N10" s="16"/>
      <c r="O10" s="17"/>
      <c r="P10" s="19">
        <v>44712</v>
      </c>
      <c r="Q10" s="21">
        <v>44712</v>
      </c>
    </row>
    <row r="11" spans="2:17" s="9" customFormat="1" ht="19.7" customHeight="1">
      <c r="B11" s="59">
        <v>13</v>
      </c>
      <c r="C11" s="59" t="s">
        <v>415</v>
      </c>
      <c r="D11" s="59" t="s">
        <v>415</v>
      </c>
      <c r="E11" s="50" t="s">
        <v>1060</v>
      </c>
      <c r="F11" s="1314">
        <v>4</v>
      </c>
      <c r="G11" s="52">
        <v>10200</v>
      </c>
      <c r="H11" s="1047">
        <f t="shared" si="0"/>
        <v>40800</v>
      </c>
      <c r="I11" s="18"/>
      <c r="J11" s="62" t="s">
        <v>1061</v>
      </c>
      <c r="K11" s="146" t="s">
        <v>3558</v>
      </c>
      <c r="L11" s="17"/>
      <c r="M11" s="19"/>
      <c r="N11" s="16"/>
      <c r="O11" s="17"/>
      <c r="P11" s="19">
        <v>44712</v>
      </c>
      <c r="Q11" s="21">
        <v>44712</v>
      </c>
    </row>
    <row r="12" spans="2:17" s="9" customFormat="1" ht="19.7" customHeight="1">
      <c r="B12" s="59">
        <v>13</v>
      </c>
      <c r="C12" s="59" t="s">
        <v>415</v>
      </c>
      <c r="D12" s="59" t="s">
        <v>415</v>
      </c>
      <c r="E12" s="50" t="s">
        <v>1062</v>
      </c>
      <c r="F12" s="1314">
        <v>4</v>
      </c>
      <c r="G12" s="52">
        <v>6000</v>
      </c>
      <c r="H12" s="1047">
        <f t="shared" si="0"/>
        <v>24000</v>
      </c>
      <c r="I12" s="18"/>
      <c r="J12" s="62" t="s">
        <v>1063</v>
      </c>
      <c r="K12" s="146" t="s">
        <v>3558</v>
      </c>
      <c r="L12" s="17"/>
      <c r="M12" s="19"/>
      <c r="N12" s="16"/>
      <c r="O12" s="17"/>
      <c r="P12" s="19">
        <v>44712</v>
      </c>
      <c r="Q12" s="21">
        <v>44712</v>
      </c>
    </row>
    <row r="13" spans="2:17" s="9" customFormat="1" ht="19.7" customHeight="1">
      <c r="B13" s="59">
        <v>13</v>
      </c>
      <c r="C13" s="59" t="s">
        <v>415</v>
      </c>
      <c r="D13" s="59" t="s">
        <v>415</v>
      </c>
      <c r="E13" s="50" t="s">
        <v>1064</v>
      </c>
      <c r="F13" s="1315">
        <v>4</v>
      </c>
      <c r="G13" s="52">
        <v>2700</v>
      </c>
      <c r="H13" s="1047">
        <f t="shared" si="0"/>
        <v>10800</v>
      </c>
      <c r="I13" s="18"/>
      <c r="J13" s="62" t="s">
        <v>1065</v>
      </c>
      <c r="K13" s="146" t="s">
        <v>3558</v>
      </c>
      <c r="L13" s="17"/>
      <c r="M13" s="19"/>
      <c r="N13" s="16"/>
      <c r="O13" s="17"/>
      <c r="P13" s="19">
        <v>44712</v>
      </c>
      <c r="Q13" s="21">
        <v>44712</v>
      </c>
    </row>
    <row r="14" spans="2:17" s="9" customFormat="1" ht="19.7" customHeight="1">
      <c r="B14" s="59"/>
      <c r="C14" s="59"/>
      <c r="D14" s="59"/>
      <c r="E14" s="202"/>
      <c r="F14" s="64"/>
      <c r="G14" s="52">
        <v>0</v>
      </c>
      <c r="H14" s="52">
        <f t="shared" si="0"/>
        <v>0</v>
      </c>
      <c r="I14" s="18"/>
      <c r="J14" s="54"/>
      <c r="K14" s="17"/>
      <c r="L14" s="17"/>
      <c r="M14" s="19"/>
      <c r="N14" s="16"/>
      <c r="O14" s="17"/>
      <c r="P14" s="19"/>
      <c r="Q14" s="21"/>
    </row>
    <row r="15" spans="2:17" s="9" customFormat="1" ht="19.7" customHeight="1">
      <c r="B15" s="59">
        <v>14</v>
      </c>
      <c r="C15" s="59" t="s">
        <v>687</v>
      </c>
      <c r="D15" s="59" t="s">
        <v>687</v>
      </c>
      <c r="E15" s="50" t="s">
        <v>1066</v>
      </c>
      <c r="F15" s="64">
        <v>4</v>
      </c>
      <c r="G15" s="52">
        <v>18500</v>
      </c>
      <c r="H15" s="52">
        <f t="shared" si="0"/>
        <v>74000</v>
      </c>
      <c r="I15" s="18"/>
      <c r="J15" s="146" t="s">
        <v>1067</v>
      </c>
      <c r="K15" s="17" t="s">
        <v>3559</v>
      </c>
      <c r="L15" s="17"/>
      <c r="M15" s="19"/>
      <c r="N15" s="16"/>
      <c r="O15" s="17"/>
      <c r="P15" s="19">
        <v>44712</v>
      </c>
      <c r="Q15" s="21">
        <v>44712</v>
      </c>
    </row>
    <row r="16" spans="2:17" s="9" customFormat="1" ht="19.7" customHeight="1">
      <c r="B16" s="59">
        <v>14</v>
      </c>
      <c r="C16" s="59" t="s">
        <v>687</v>
      </c>
      <c r="D16" s="59" t="s">
        <v>687</v>
      </c>
      <c r="E16" s="50" t="s">
        <v>1068</v>
      </c>
      <c r="F16" s="64">
        <v>4</v>
      </c>
      <c r="G16" s="52">
        <v>4200</v>
      </c>
      <c r="H16" s="52">
        <f t="shared" si="0"/>
        <v>16800</v>
      </c>
      <c r="I16" s="18"/>
      <c r="J16" s="146" t="s">
        <v>1069</v>
      </c>
      <c r="K16" s="17" t="s">
        <v>3559</v>
      </c>
      <c r="L16" s="17"/>
      <c r="M16" s="19"/>
      <c r="N16" s="16"/>
      <c r="O16" s="17"/>
      <c r="P16" s="19">
        <v>44712</v>
      </c>
      <c r="Q16" s="21">
        <v>44712</v>
      </c>
    </row>
    <row r="17" spans="2:17" s="9" customFormat="1" ht="19.7" customHeight="1">
      <c r="B17" s="59"/>
      <c r="C17" s="59"/>
      <c r="D17" s="59"/>
      <c r="E17" s="202"/>
      <c r="F17" s="64"/>
      <c r="G17" s="52">
        <v>0</v>
      </c>
      <c r="H17" s="52">
        <f t="shared" si="0"/>
        <v>0</v>
      </c>
      <c r="I17" s="18"/>
      <c r="J17" s="54"/>
      <c r="K17" s="17"/>
      <c r="L17" s="17"/>
      <c r="M17" s="19"/>
      <c r="N17" s="16"/>
      <c r="O17" s="17"/>
      <c r="P17" s="19"/>
      <c r="Q17" s="21"/>
    </row>
    <row r="18" spans="2:17" s="9" customFormat="1" ht="19.7" customHeight="1">
      <c r="B18" s="59">
        <v>13</v>
      </c>
      <c r="C18" s="59" t="s">
        <v>96</v>
      </c>
      <c r="D18" s="59" t="s">
        <v>80</v>
      </c>
      <c r="E18" s="202" t="s">
        <v>1071</v>
      </c>
      <c r="F18" s="1316">
        <v>4</v>
      </c>
      <c r="G18" s="290">
        <v>5410</v>
      </c>
      <c r="H18" s="290">
        <f>F18*G18</f>
        <v>21640</v>
      </c>
      <c r="I18" s="18"/>
      <c r="J18" s="54" t="s">
        <v>1072</v>
      </c>
      <c r="K18" s="17"/>
      <c r="L18" s="17"/>
      <c r="M18" s="19"/>
      <c r="N18" s="16"/>
      <c r="O18" s="17"/>
      <c r="P18" s="19">
        <v>44707</v>
      </c>
      <c r="Q18" s="21">
        <v>44708</v>
      </c>
    </row>
    <row r="19" spans="2:17" s="9" customFormat="1" ht="19.7" customHeight="1">
      <c r="B19" s="59">
        <v>15</v>
      </c>
      <c r="C19" s="59" t="s">
        <v>96</v>
      </c>
      <c r="D19" s="59" t="s">
        <v>80</v>
      </c>
      <c r="E19" s="202" t="s">
        <v>1073</v>
      </c>
      <c r="F19" s="1316">
        <v>4</v>
      </c>
      <c r="G19" s="63">
        <v>2290</v>
      </c>
      <c r="H19" s="1047">
        <f t="shared" si="0"/>
        <v>9160</v>
      </c>
      <c r="I19" s="61"/>
      <c r="J19" s="50" t="s">
        <v>1074</v>
      </c>
      <c r="K19" s="17"/>
      <c r="L19" s="17"/>
      <c r="M19" s="19"/>
      <c r="N19" s="16"/>
      <c r="O19" s="17"/>
      <c r="P19" s="19">
        <v>44707</v>
      </c>
      <c r="Q19" s="21">
        <v>44708</v>
      </c>
    </row>
    <row r="20" spans="2:17" s="9" customFormat="1" ht="19.7" customHeight="1">
      <c r="B20" s="59">
        <v>16</v>
      </c>
      <c r="C20" s="59" t="s">
        <v>96</v>
      </c>
      <c r="D20" s="59" t="s">
        <v>80</v>
      </c>
      <c r="E20" s="202" t="s">
        <v>1073</v>
      </c>
      <c r="F20" s="1316">
        <v>4</v>
      </c>
      <c r="G20" s="63">
        <v>2290</v>
      </c>
      <c r="H20" s="1047">
        <f>F20*G20</f>
        <v>9160</v>
      </c>
      <c r="I20" s="61"/>
      <c r="J20" s="50" t="s">
        <v>1074</v>
      </c>
      <c r="K20" s="17"/>
      <c r="L20" s="17"/>
      <c r="M20" s="19"/>
      <c r="N20" s="16"/>
      <c r="O20" s="17"/>
      <c r="P20" s="19">
        <v>44707</v>
      </c>
      <c r="Q20" s="21">
        <v>44708</v>
      </c>
    </row>
    <row r="21" spans="2:17" s="9" customFormat="1" ht="19.7" customHeight="1">
      <c r="B21" s="59"/>
      <c r="C21" s="59"/>
      <c r="D21" s="59"/>
      <c r="E21" s="202"/>
      <c r="F21" s="64"/>
      <c r="G21" s="52">
        <v>0</v>
      </c>
      <c r="H21" s="52">
        <f t="shared" si="0"/>
        <v>0</v>
      </c>
      <c r="I21" s="18"/>
      <c r="J21" s="54"/>
      <c r="K21" s="17"/>
      <c r="L21" s="17"/>
      <c r="M21" s="19"/>
      <c r="N21" s="16"/>
      <c r="O21" s="17"/>
      <c r="P21" s="19"/>
      <c r="Q21" s="21"/>
    </row>
    <row r="22" spans="2:17" s="9" customFormat="1" ht="19.7" customHeight="1">
      <c r="B22" s="59">
        <v>13</v>
      </c>
      <c r="C22" s="59" t="s">
        <v>178</v>
      </c>
      <c r="D22" s="59" t="s">
        <v>178</v>
      </c>
      <c r="E22" s="202" t="s">
        <v>1075</v>
      </c>
      <c r="F22" s="1316">
        <v>4</v>
      </c>
      <c r="G22" s="63">
        <v>460</v>
      </c>
      <c r="H22" s="118">
        <f t="shared" si="0"/>
        <v>1840</v>
      </c>
      <c r="I22" s="90"/>
      <c r="J22" s="54" t="s">
        <v>1076</v>
      </c>
      <c r="K22" s="146" t="s">
        <v>3560</v>
      </c>
      <c r="L22" s="17"/>
      <c r="M22" s="19">
        <v>44691</v>
      </c>
      <c r="N22" s="16"/>
      <c r="O22" s="17"/>
      <c r="P22" s="19">
        <v>44698</v>
      </c>
      <c r="Q22" s="21">
        <v>44698</v>
      </c>
    </row>
    <row r="23" spans="2:17" s="9" customFormat="1" ht="19.7" customHeight="1">
      <c r="B23" s="59">
        <v>13</v>
      </c>
      <c r="C23" s="59" t="s">
        <v>1078</v>
      </c>
      <c r="D23" s="59" t="s">
        <v>178</v>
      </c>
      <c r="E23" s="202" t="s">
        <v>1079</v>
      </c>
      <c r="F23" s="1316">
        <v>12</v>
      </c>
      <c r="G23" s="63">
        <v>20</v>
      </c>
      <c r="H23" s="118">
        <f t="shared" si="0"/>
        <v>240</v>
      </c>
      <c r="I23" s="90"/>
      <c r="J23" s="54" t="s">
        <v>1080</v>
      </c>
      <c r="K23" s="146" t="s">
        <v>3560</v>
      </c>
      <c r="L23" s="17"/>
      <c r="M23" s="19">
        <v>44691</v>
      </c>
      <c r="N23" s="16"/>
      <c r="O23" s="17"/>
      <c r="P23" s="19">
        <v>44698</v>
      </c>
      <c r="Q23" s="21">
        <v>44698</v>
      </c>
    </row>
    <row r="24" spans="2:17" s="9" customFormat="1" ht="19.7" customHeight="1">
      <c r="B24" s="59">
        <v>13</v>
      </c>
      <c r="C24" s="59" t="s">
        <v>1030</v>
      </c>
      <c r="D24" s="59" t="s">
        <v>178</v>
      </c>
      <c r="E24" s="202" t="s">
        <v>1081</v>
      </c>
      <c r="F24" s="1316">
        <v>12</v>
      </c>
      <c r="G24" s="63">
        <v>16</v>
      </c>
      <c r="H24" s="118">
        <f t="shared" si="0"/>
        <v>192</v>
      </c>
      <c r="I24" s="90"/>
      <c r="J24" s="54" t="s">
        <v>1080</v>
      </c>
      <c r="K24" s="146" t="s">
        <v>3560</v>
      </c>
      <c r="L24" s="17"/>
      <c r="M24" s="19">
        <v>44691</v>
      </c>
      <c r="N24" s="16"/>
      <c r="O24" s="17"/>
      <c r="P24" s="19">
        <v>44698</v>
      </c>
      <c r="Q24" s="21">
        <v>44698</v>
      </c>
    </row>
    <row r="25" spans="2:17" s="9" customFormat="1" ht="19.7" customHeight="1">
      <c r="B25" s="59">
        <v>13</v>
      </c>
      <c r="C25" s="59" t="s">
        <v>1030</v>
      </c>
      <c r="D25" s="59" t="s">
        <v>178</v>
      </c>
      <c r="E25" s="202" t="s">
        <v>1082</v>
      </c>
      <c r="F25" s="1316">
        <v>12</v>
      </c>
      <c r="G25" s="63">
        <v>14</v>
      </c>
      <c r="H25" s="118">
        <f t="shared" si="0"/>
        <v>168</v>
      </c>
      <c r="I25" s="90"/>
      <c r="J25" s="54" t="s">
        <v>1080</v>
      </c>
      <c r="K25" s="146" t="s">
        <v>3560</v>
      </c>
      <c r="L25" s="17"/>
      <c r="M25" s="19">
        <v>44691</v>
      </c>
      <c r="N25" s="16"/>
      <c r="O25" s="17"/>
      <c r="P25" s="19">
        <v>44698</v>
      </c>
      <c r="Q25" s="21">
        <v>44698</v>
      </c>
    </row>
    <row r="26" spans="2:17" s="9" customFormat="1" ht="19.7" customHeight="1">
      <c r="B26" s="59">
        <v>14</v>
      </c>
      <c r="C26" s="59" t="s">
        <v>1030</v>
      </c>
      <c r="D26" s="59" t="s">
        <v>178</v>
      </c>
      <c r="E26" s="202" t="s">
        <v>1083</v>
      </c>
      <c r="F26" s="1316">
        <v>12</v>
      </c>
      <c r="G26" s="63">
        <v>63</v>
      </c>
      <c r="H26" s="118">
        <f t="shared" si="0"/>
        <v>756</v>
      </c>
      <c r="I26" s="90"/>
      <c r="J26" s="54" t="s">
        <v>2460</v>
      </c>
      <c r="K26" s="146" t="s">
        <v>3560</v>
      </c>
      <c r="L26" s="17"/>
      <c r="M26" s="19">
        <v>44691</v>
      </c>
      <c r="N26" s="16"/>
      <c r="O26" s="17"/>
      <c r="P26" s="19">
        <v>44698</v>
      </c>
      <c r="Q26" s="21">
        <v>44698</v>
      </c>
    </row>
    <row r="27" spans="2:17" s="9" customFormat="1" ht="19.7" customHeight="1">
      <c r="B27" s="59">
        <v>14</v>
      </c>
      <c r="C27" s="59" t="s">
        <v>178</v>
      </c>
      <c r="D27" s="59" t="s">
        <v>178</v>
      </c>
      <c r="E27" s="50" t="s">
        <v>1092</v>
      </c>
      <c r="F27" s="1316">
        <v>12</v>
      </c>
      <c r="G27" s="63">
        <v>450</v>
      </c>
      <c r="H27" s="53">
        <f>F27*G27</f>
        <v>5400</v>
      </c>
      <c r="I27" s="18"/>
      <c r="J27" s="146" t="s">
        <v>3420</v>
      </c>
      <c r="K27" s="146" t="s">
        <v>3560</v>
      </c>
      <c r="L27" s="17"/>
      <c r="M27" s="19">
        <v>44691</v>
      </c>
      <c r="N27" s="16"/>
      <c r="O27" s="17"/>
      <c r="P27" s="19">
        <v>44698</v>
      </c>
      <c r="Q27" s="21">
        <v>44698</v>
      </c>
    </row>
    <row r="28" spans="2:17" s="9" customFormat="1" ht="19.7" customHeight="1">
      <c r="B28" s="59">
        <v>13</v>
      </c>
      <c r="C28" s="59" t="s">
        <v>178</v>
      </c>
      <c r="D28" s="59" t="s">
        <v>178</v>
      </c>
      <c r="E28" s="202" t="s">
        <v>1084</v>
      </c>
      <c r="F28" s="1316">
        <v>8</v>
      </c>
      <c r="G28" s="63">
        <v>270</v>
      </c>
      <c r="H28" s="118">
        <f t="shared" si="0"/>
        <v>2160</v>
      </c>
      <c r="I28" s="90"/>
      <c r="J28" s="54" t="s">
        <v>1085</v>
      </c>
      <c r="K28" s="146" t="s">
        <v>3560</v>
      </c>
      <c r="L28" s="17"/>
      <c r="M28" s="19">
        <v>44691</v>
      </c>
      <c r="N28" s="16"/>
      <c r="O28" s="17"/>
      <c r="P28" s="19">
        <v>44698</v>
      </c>
      <c r="Q28" s="21">
        <v>44698</v>
      </c>
    </row>
    <row r="29" spans="2:17" s="9" customFormat="1" ht="19.7" customHeight="1">
      <c r="B29" s="59">
        <v>13</v>
      </c>
      <c r="C29" s="59" t="s">
        <v>178</v>
      </c>
      <c r="D29" s="59" t="s">
        <v>178</v>
      </c>
      <c r="E29" s="202" t="s">
        <v>1086</v>
      </c>
      <c r="F29" s="1316">
        <v>4</v>
      </c>
      <c r="G29" s="63">
        <v>130</v>
      </c>
      <c r="H29" s="118">
        <f t="shared" si="0"/>
        <v>520</v>
      </c>
      <c r="I29" s="90"/>
      <c r="J29" s="54" t="s">
        <v>1087</v>
      </c>
      <c r="K29" s="146" t="s">
        <v>3560</v>
      </c>
      <c r="L29" s="17"/>
      <c r="M29" s="19">
        <v>44691</v>
      </c>
      <c r="N29" s="16"/>
      <c r="O29" s="17"/>
      <c r="P29" s="19">
        <v>44698</v>
      </c>
      <c r="Q29" s="21">
        <v>44698</v>
      </c>
    </row>
    <row r="30" spans="2:17" s="9" customFormat="1" ht="19.7" customHeight="1">
      <c r="B30" s="59">
        <v>13</v>
      </c>
      <c r="C30" s="59" t="s">
        <v>178</v>
      </c>
      <c r="D30" s="59" t="s">
        <v>178</v>
      </c>
      <c r="E30" s="202" t="s">
        <v>1088</v>
      </c>
      <c r="F30" s="1316">
        <v>4</v>
      </c>
      <c r="G30" s="63">
        <v>280</v>
      </c>
      <c r="H30" s="118">
        <f t="shared" si="0"/>
        <v>1120</v>
      </c>
      <c r="I30" s="90"/>
      <c r="J30" s="54" t="s">
        <v>1089</v>
      </c>
      <c r="K30" s="146" t="s">
        <v>3560</v>
      </c>
      <c r="L30" s="17"/>
      <c r="M30" s="19">
        <v>44691</v>
      </c>
      <c r="N30" s="16"/>
      <c r="O30" s="17"/>
      <c r="P30" s="19">
        <v>44698</v>
      </c>
      <c r="Q30" s="21">
        <v>44698</v>
      </c>
    </row>
    <row r="31" spans="2:17" s="9" customFormat="1" ht="19.7" customHeight="1">
      <c r="B31" s="59">
        <v>13</v>
      </c>
      <c r="C31" s="59" t="s">
        <v>178</v>
      </c>
      <c r="D31" s="59" t="s">
        <v>178</v>
      </c>
      <c r="E31" s="202" t="s">
        <v>1090</v>
      </c>
      <c r="F31" s="1316">
        <v>4</v>
      </c>
      <c r="G31" s="63">
        <v>310</v>
      </c>
      <c r="H31" s="118">
        <f t="shared" si="0"/>
        <v>1240</v>
      </c>
      <c r="I31" s="90"/>
      <c r="J31" s="54" t="s">
        <v>1091</v>
      </c>
      <c r="K31" s="146" t="s">
        <v>3560</v>
      </c>
      <c r="L31" s="17"/>
      <c r="M31" s="19">
        <v>44691</v>
      </c>
      <c r="N31" s="16"/>
      <c r="O31" s="17"/>
      <c r="P31" s="19">
        <v>44698</v>
      </c>
      <c r="Q31" s="21">
        <v>44698</v>
      </c>
    </row>
    <row r="32" spans="2:17" s="9" customFormat="1" ht="19.7" customHeight="1">
      <c r="B32" s="59">
        <v>15</v>
      </c>
      <c r="C32" s="59" t="s">
        <v>178</v>
      </c>
      <c r="D32" s="59" t="s">
        <v>178</v>
      </c>
      <c r="E32" s="202" t="s">
        <v>1094</v>
      </c>
      <c r="F32" s="1316">
        <v>4</v>
      </c>
      <c r="G32" s="63">
        <v>990</v>
      </c>
      <c r="H32" s="1047">
        <f t="shared" si="0"/>
        <v>3960</v>
      </c>
      <c r="I32" s="18"/>
      <c r="J32" s="54" t="s">
        <v>1095</v>
      </c>
      <c r="K32" s="146" t="s">
        <v>3560</v>
      </c>
      <c r="L32" s="17"/>
      <c r="M32" s="19">
        <v>44691</v>
      </c>
      <c r="N32" s="16"/>
      <c r="O32" s="17"/>
      <c r="P32" s="19">
        <v>44698</v>
      </c>
      <c r="Q32" s="21">
        <v>44698</v>
      </c>
    </row>
    <row r="33" spans="2:17" s="9" customFormat="1" ht="19.7" customHeight="1">
      <c r="B33" s="59">
        <v>15</v>
      </c>
      <c r="C33" s="59" t="s">
        <v>178</v>
      </c>
      <c r="D33" s="59" t="s">
        <v>178</v>
      </c>
      <c r="E33" s="202" t="s">
        <v>1096</v>
      </c>
      <c r="F33" s="1316">
        <v>4</v>
      </c>
      <c r="G33" s="63">
        <v>230</v>
      </c>
      <c r="H33" s="1047">
        <f t="shared" si="0"/>
        <v>920</v>
      </c>
      <c r="I33" s="90"/>
      <c r="J33" s="54" t="s">
        <v>1085</v>
      </c>
      <c r="K33" s="146" t="s">
        <v>3560</v>
      </c>
      <c r="L33" s="17"/>
      <c r="M33" s="19">
        <v>44691</v>
      </c>
      <c r="N33" s="16"/>
      <c r="O33" s="17"/>
      <c r="P33" s="19">
        <v>44698</v>
      </c>
      <c r="Q33" s="21">
        <v>44698</v>
      </c>
    </row>
    <row r="34" spans="2:17" s="9" customFormat="1" ht="19.7" customHeight="1">
      <c r="B34" s="59">
        <v>16</v>
      </c>
      <c r="C34" s="59" t="s">
        <v>178</v>
      </c>
      <c r="D34" s="59" t="s">
        <v>178</v>
      </c>
      <c r="E34" s="202" t="s">
        <v>1094</v>
      </c>
      <c r="F34" s="1316">
        <v>4</v>
      </c>
      <c r="G34" s="63">
        <v>990</v>
      </c>
      <c r="H34" s="1047">
        <f>F34*G34</f>
        <v>3960</v>
      </c>
      <c r="I34" s="18"/>
      <c r="J34" s="54" t="s">
        <v>1095</v>
      </c>
      <c r="K34" s="146" t="s">
        <v>3560</v>
      </c>
      <c r="L34" s="17"/>
      <c r="M34" s="19">
        <v>44691</v>
      </c>
      <c r="N34" s="16"/>
      <c r="O34" s="17"/>
      <c r="P34" s="19">
        <v>44698</v>
      </c>
      <c r="Q34" s="21">
        <v>44698</v>
      </c>
    </row>
    <row r="35" spans="2:17" s="9" customFormat="1" ht="19.7" customHeight="1">
      <c r="B35" s="59">
        <v>16</v>
      </c>
      <c r="C35" s="59" t="s">
        <v>178</v>
      </c>
      <c r="D35" s="59" t="s">
        <v>178</v>
      </c>
      <c r="E35" s="202" t="s">
        <v>1096</v>
      </c>
      <c r="F35" s="1316">
        <v>4</v>
      </c>
      <c r="G35" s="63">
        <v>230</v>
      </c>
      <c r="H35" s="1047">
        <f>F35*G35</f>
        <v>920</v>
      </c>
      <c r="I35" s="90"/>
      <c r="J35" s="54" t="s">
        <v>1085</v>
      </c>
      <c r="K35" s="146" t="s">
        <v>3560</v>
      </c>
      <c r="L35" s="17"/>
      <c r="M35" s="19">
        <v>44691</v>
      </c>
      <c r="N35" s="16"/>
      <c r="O35" s="17"/>
      <c r="P35" s="19">
        <v>44698</v>
      </c>
      <c r="Q35" s="21">
        <v>44698</v>
      </c>
    </row>
    <row r="36" spans="2:17" s="9" customFormat="1" ht="19.7" customHeight="1">
      <c r="B36" s="16"/>
      <c r="C36" s="16"/>
      <c r="D36" s="16"/>
      <c r="E36" s="145"/>
      <c r="F36" s="17"/>
      <c r="G36" s="52">
        <v>0</v>
      </c>
      <c r="H36" s="52">
        <f t="shared" si="0"/>
        <v>0</v>
      </c>
      <c r="I36" s="18"/>
      <c r="J36" s="54"/>
      <c r="K36" s="17"/>
      <c r="L36" s="17"/>
      <c r="M36" s="19"/>
      <c r="N36" s="16"/>
      <c r="O36" s="17"/>
      <c r="P36" s="19"/>
      <c r="Q36" s="21"/>
    </row>
    <row r="37" spans="2:17" s="9" customFormat="1" ht="19.7" customHeight="1">
      <c r="B37" s="16"/>
      <c r="C37" s="16"/>
      <c r="D37" s="16"/>
      <c r="E37" s="145"/>
      <c r="F37" s="17"/>
      <c r="G37" s="52">
        <v>0</v>
      </c>
      <c r="H37" s="52">
        <f t="shared" si="0"/>
        <v>0</v>
      </c>
      <c r="I37" s="18"/>
      <c r="J37" s="54"/>
      <c r="K37" s="17"/>
      <c r="L37" s="17"/>
      <c r="M37" s="19"/>
      <c r="N37" s="16"/>
      <c r="O37" s="17"/>
      <c r="P37" s="19"/>
      <c r="Q37" s="21"/>
    </row>
    <row r="38" spans="2:17" s="9" customFormat="1" ht="19.7" customHeight="1">
      <c r="B38" s="16"/>
      <c r="C38" s="16"/>
      <c r="D38" s="16"/>
      <c r="E38" s="145"/>
      <c r="F38" s="17"/>
      <c r="G38" s="52">
        <v>0</v>
      </c>
      <c r="H38" s="52">
        <f t="shared" si="0"/>
        <v>0</v>
      </c>
      <c r="I38" s="18"/>
      <c r="J38" s="54"/>
      <c r="K38" s="17"/>
      <c r="L38" s="17"/>
      <c r="M38" s="19"/>
      <c r="N38" s="16"/>
      <c r="O38" s="17"/>
      <c r="P38" s="19"/>
      <c r="Q38" s="21"/>
    </row>
    <row r="39" spans="2:17" s="9" customFormat="1" ht="19.7" customHeight="1">
      <c r="B39" s="16"/>
      <c r="C39" s="16"/>
      <c r="D39" s="16"/>
      <c r="E39" s="145"/>
      <c r="F39" s="17"/>
      <c r="G39" s="52">
        <v>0</v>
      </c>
      <c r="H39" s="52">
        <f>F39*G39</f>
        <v>0</v>
      </c>
      <c r="I39" s="18"/>
      <c r="J39" s="54"/>
      <c r="K39" s="17"/>
      <c r="L39" s="17"/>
      <c r="M39" s="19"/>
      <c r="N39" s="16"/>
      <c r="O39" s="17"/>
      <c r="P39" s="19"/>
      <c r="Q39" s="21"/>
    </row>
    <row r="40" spans="2:17" s="9" customFormat="1" ht="19.7" customHeight="1">
      <c r="B40" s="16"/>
      <c r="C40" s="16"/>
      <c r="D40" s="16"/>
      <c r="E40" s="145"/>
      <c r="F40" s="17"/>
      <c r="G40" s="52">
        <v>0</v>
      </c>
      <c r="H40" s="52">
        <f>F40*G40</f>
        <v>0</v>
      </c>
      <c r="I40" s="18"/>
      <c r="J40" s="54"/>
      <c r="K40" s="17"/>
      <c r="L40" s="17"/>
      <c r="M40" s="19"/>
      <c r="N40" s="16"/>
      <c r="O40" s="17"/>
      <c r="P40" s="19"/>
      <c r="Q40" s="21"/>
    </row>
    <row r="41" spans="2:17" s="9" customFormat="1" ht="19.7" customHeight="1">
      <c r="B41" s="16"/>
      <c r="C41" s="16"/>
      <c r="D41" s="16"/>
      <c r="E41" s="145"/>
      <c r="F41" s="17"/>
      <c r="G41" s="52">
        <v>0</v>
      </c>
      <c r="H41" s="52">
        <f>F41*G41</f>
        <v>0</v>
      </c>
      <c r="I41" s="18"/>
      <c r="J41" s="54"/>
      <c r="K41" s="17"/>
      <c r="L41" s="17"/>
      <c r="M41" s="19"/>
      <c r="N41" s="16"/>
      <c r="O41" s="17"/>
      <c r="P41" s="19"/>
      <c r="Q41" s="21"/>
    </row>
    <row r="42" spans="2:17">
      <c r="G42" s="11"/>
      <c r="H42" s="11"/>
    </row>
  </sheetData>
  <autoFilter ref="B8:O41" xr:uid="{CBEACA2B-D672-4EDC-BFD2-DE74CCF2D1E3}"/>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C159-9A48-4987-BA7A-665C28B7BC07}">
  <sheetPr>
    <tabColor rgb="FF00B050"/>
  </sheetPr>
  <dimension ref="A2:T57"/>
  <sheetViews>
    <sheetView zoomScale="85" zoomScaleNormal="85" workbookViewId="0">
      <pane xSplit="13" ySplit="8" topLeftCell="N18" activePane="bottomRight" state="frozen"/>
      <selection pane="topRight" activeCell="K1" sqref="K1"/>
      <selection pane="bottomLeft" activeCell="A9" sqref="A9"/>
      <selection pane="bottomRight" activeCell="H20" sqref="H20"/>
    </sheetView>
  </sheetViews>
  <sheetFormatPr defaultRowHeight="18.75"/>
  <cols>
    <col min="1" max="1" width="9" style="3"/>
    <col min="2" max="2" width="11.625" style="3" customWidth="1"/>
    <col min="3" max="3" width="9" style="3"/>
    <col min="4" max="4" width="2.625" style="3" customWidth="1"/>
    <col min="5" max="5" width="5.125" style="9" customWidth="1"/>
    <col min="6" max="6" width="12.375" style="3" customWidth="1"/>
    <col min="7" max="7" width="12.625" style="3" customWidth="1"/>
    <col min="8" max="8" width="40.5" style="3" customWidth="1"/>
    <col min="9" max="9" width="8.75" style="3" customWidth="1"/>
    <col min="10" max="11" width="9.875" style="3" bestFit="1" customWidth="1"/>
    <col min="12" max="12" width="5.75" style="11" customWidth="1"/>
    <col min="13" max="13" width="44.75" style="3" customWidth="1"/>
    <col min="14" max="14" width="45.5" style="3" customWidth="1"/>
    <col min="15" max="15" width="6.625" style="9" customWidth="1"/>
    <col min="16" max="16" width="13.75" style="9" customWidth="1"/>
    <col min="17" max="17" width="6.375" style="3" customWidth="1"/>
    <col min="18" max="18" width="21.75" style="11" customWidth="1"/>
    <col min="19" max="19" width="17" style="182" customWidth="1"/>
    <col min="20" max="20" width="15.625" style="182" customWidth="1"/>
    <col min="21" max="257" width="9" style="3"/>
    <col min="258" max="258" width="11.625" style="3" customWidth="1"/>
    <col min="259" max="259" width="9" style="3"/>
    <col min="260" max="260" width="2.625" style="3" customWidth="1"/>
    <col min="261" max="261" width="5.125" style="3" customWidth="1"/>
    <col min="262" max="262" width="12.375" style="3" customWidth="1"/>
    <col min="263" max="263" width="12.625" style="3" customWidth="1"/>
    <col min="264" max="264" width="40.5" style="3" customWidth="1"/>
    <col min="265" max="265" width="8.75" style="3" customWidth="1"/>
    <col min="266" max="267" width="9.875" style="3" bestFit="1" customWidth="1"/>
    <col min="268" max="268" width="5.75" style="3" customWidth="1"/>
    <col min="269" max="269" width="44.75" style="3" customWidth="1"/>
    <col min="270" max="270" width="45.5" style="3" customWidth="1"/>
    <col min="271" max="271" width="6.625" style="3" customWidth="1"/>
    <col min="272" max="272" width="13.75" style="3" customWidth="1"/>
    <col min="273" max="273" width="6.375" style="3" customWidth="1"/>
    <col min="274" max="274" width="21.75" style="3" customWidth="1"/>
    <col min="275" max="275" width="17" style="3" customWidth="1"/>
    <col min="276" max="276" width="15.625" style="3" customWidth="1"/>
    <col min="277" max="513" width="9" style="3"/>
    <col min="514" max="514" width="11.625" style="3" customWidth="1"/>
    <col min="515" max="515" width="9" style="3"/>
    <col min="516" max="516" width="2.625" style="3" customWidth="1"/>
    <col min="517" max="517" width="5.125" style="3" customWidth="1"/>
    <col min="518" max="518" width="12.375" style="3" customWidth="1"/>
    <col min="519" max="519" width="12.625" style="3" customWidth="1"/>
    <col min="520" max="520" width="40.5" style="3" customWidth="1"/>
    <col min="521" max="521" width="8.75" style="3" customWidth="1"/>
    <col min="522" max="523" width="9.875" style="3" bestFit="1" customWidth="1"/>
    <col min="524" max="524" width="5.75" style="3" customWidth="1"/>
    <col min="525" max="525" width="44.75" style="3" customWidth="1"/>
    <col min="526" max="526" width="45.5" style="3" customWidth="1"/>
    <col min="527" max="527" width="6.625" style="3" customWidth="1"/>
    <col min="528" max="528" width="13.75" style="3" customWidth="1"/>
    <col min="529" max="529" width="6.375" style="3" customWidth="1"/>
    <col min="530" max="530" width="21.75" style="3" customWidth="1"/>
    <col min="531" max="531" width="17" style="3" customWidth="1"/>
    <col min="532" max="532" width="15.625" style="3" customWidth="1"/>
    <col min="533" max="769" width="9" style="3"/>
    <col min="770" max="770" width="11.625" style="3" customWidth="1"/>
    <col min="771" max="771" width="9" style="3"/>
    <col min="772" max="772" width="2.625" style="3" customWidth="1"/>
    <col min="773" max="773" width="5.125" style="3" customWidth="1"/>
    <col min="774" max="774" width="12.375" style="3" customWidth="1"/>
    <col min="775" max="775" width="12.625" style="3" customWidth="1"/>
    <col min="776" max="776" width="40.5" style="3" customWidth="1"/>
    <col min="777" max="777" width="8.75" style="3" customWidth="1"/>
    <col min="778" max="779" width="9.875" style="3" bestFit="1" customWidth="1"/>
    <col min="780" max="780" width="5.75" style="3" customWidth="1"/>
    <col min="781" max="781" width="44.75" style="3" customWidth="1"/>
    <col min="782" max="782" width="45.5" style="3" customWidth="1"/>
    <col min="783" max="783" width="6.625" style="3" customWidth="1"/>
    <col min="784" max="784" width="13.75" style="3" customWidth="1"/>
    <col min="785" max="785" width="6.375" style="3" customWidth="1"/>
    <col min="786" max="786" width="21.75" style="3" customWidth="1"/>
    <col min="787" max="787" width="17" style="3" customWidth="1"/>
    <col min="788" max="788" width="15.625" style="3" customWidth="1"/>
    <col min="789" max="1025" width="9" style="3"/>
    <col min="1026" max="1026" width="11.625" style="3" customWidth="1"/>
    <col min="1027" max="1027" width="9" style="3"/>
    <col min="1028" max="1028" width="2.625" style="3" customWidth="1"/>
    <col min="1029" max="1029" width="5.125" style="3" customWidth="1"/>
    <col min="1030" max="1030" width="12.375" style="3" customWidth="1"/>
    <col min="1031" max="1031" width="12.625" style="3" customWidth="1"/>
    <col min="1032" max="1032" width="40.5" style="3" customWidth="1"/>
    <col min="1033" max="1033" width="8.75" style="3" customWidth="1"/>
    <col min="1034" max="1035" width="9.875" style="3" bestFit="1" customWidth="1"/>
    <col min="1036" max="1036" width="5.75" style="3" customWidth="1"/>
    <col min="1037" max="1037" width="44.75" style="3" customWidth="1"/>
    <col min="1038" max="1038" width="45.5" style="3" customWidth="1"/>
    <col min="1039" max="1039" width="6.625" style="3" customWidth="1"/>
    <col min="1040" max="1040" width="13.75" style="3" customWidth="1"/>
    <col min="1041" max="1041" width="6.375" style="3" customWidth="1"/>
    <col min="1042" max="1042" width="21.75" style="3" customWidth="1"/>
    <col min="1043" max="1043" width="17" style="3" customWidth="1"/>
    <col min="1044" max="1044" width="15.625" style="3" customWidth="1"/>
    <col min="1045" max="1281" width="9" style="3"/>
    <col min="1282" max="1282" width="11.625" style="3" customWidth="1"/>
    <col min="1283" max="1283" width="9" style="3"/>
    <col min="1284" max="1284" width="2.625" style="3" customWidth="1"/>
    <col min="1285" max="1285" width="5.125" style="3" customWidth="1"/>
    <col min="1286" max="1286" width="12.375" style="3" customWidth="1"/>
    <col min="1287" max="1287" width="12.625" style="3" customWidth="1"/>
    <col min="1288" max="1288" width="40.5" style="3" customWidth="1"/>
    <col min="1289" max="1289" width="8.75" style="3" customWidth="1"/>
    <col min="1290" max="1291" width="9.875" style="3" bestFit="1" customWidth="1"/>
    <col min="1292" max="1292" width="5.75" style="3" customWidth="1"/>
    <col min="1293" max="1293" width="44.75" style="3" customWidth="1"/>
    <col min="1294" max="1294" width="45.5" style="3" customWidth="1"/>
    <col min="1295" max="1295" width="6.625" style="3" customWidth="1"/>
    <col min="1296" max="1296" width="13.75" style="3" customWidth="1"/>
    <col min="1297" max="1297" width="6.375" style="3" customWidth="1"/>
    <col min="1298" max="1298" width="21.75" style="3" customWidth="1"/>
    <col min="1299" max="1299" width="17" style="3" customWidth="1"/>
    <col min="1300" max="1300" width="15.625" style="3" customWidth="1"/>
    <col min="1301" max="1537" width="9" style="3"/>
    <col min="1538" max="1538" width="11.625" style="3" customWidth="1"/>
    <col min="1539" max="1539" width="9" style="3"/>
    <col min="1540" max="1540" width="2.625" style="3" customWidth="1"/>
    <col min="1541" max="1541" width="5.125" style="3" customWidth="1"/>
    <col min="1542" max="1542" width="12.375" style="3" customWidth="1"/>
    <col min="1543" max="1543" width="12.625" style="3" customWidth="1"/>
    <col min="1544" max="1544" width="40.5" style="3" customWidth="1"/>
    <col min="1545" max="1545" width="8.75" style="3" customWidth="1"/>
    <col min="1546" max="1547" width="9.875" style="3" bestFit="1" customWidth="1"/>
    <col min="1548" max="1548" width="5.75" style="3" customWidth="1"/>
    <col min="1549" max="1549" width="44.75" style="3" customWidth="1"/>
    <col min="1550" max="1550" width="45.5" style="3" customWidth="1"/>
    <col min="1551" max="1551" width="6.625" style="3" customWidth="1"/>
    <col min="1552" max="1552" width="13.75" style="3" customWidth="1"/>
    <col min="1553" max="1553" width="6.375" style="3" customWidth="1"/>
    <col min="1554" max="1554" width="21.75" style="3" customWidth="1"/>
    <col min="1555" max="1555" width="17" style="3" customWidth="1"/>
    <col min="1556" max="1556" width="15.625" style="3" customWidth="1"/>
    <col min="1557" max="1793" width="9" style="3"/>
    <col min="1794" max="1794" width="11.625" style="3" customWidth="1"/>
    <col min="1795" max="1795" width="9" style="3"/>
    <col min="1796" max="1796" width="2.625" style="3" customWidth="1"/>
    <col min="1797" max="1797" width="5.125" style="3" customWidth="1"/>
    <col min="1798" max="1798" width="12.375" style="3" customWidth="1"/>
    <col min="1799" max="1799" width="12.625" style="3" customWidth="1"/>
    <col min="1800" max="1800" width="40.5" style="3" customWidth="1"/>
    <col min="1801" max="1801" width="8.75" style="3" customWidth="1"/>
    <col min="1802" max="1803" width="9.875" style="3" bestFit="1" customWidth="1"/>
    <col min="1804" max="1804" width="5.75" style="3" customWidth="1"/>
    <col min="1805" max="1805" width="44.75" style="3" customWidth="1"/>
    <col min="1806" max="1806" width="45.5" style="3" customWidth="1"/>
    <col min="1807" max="1807" width="6.625" style="3" customWidth="1"/>
    <col min="1808" max="1808" width="13.75" style="3" customWidth="1"/>
    <col min="1809" max="1809" width="6.375" style="3" customWidth="1"/>
    <col min="1810" max="1810" width="21.75" style="3" customWidth="1"/>
    <col min="1811" max="1811" width="17" style="3" customWidth="1"/>
    <col min="1812" max="1812" width="15.625" style="3" customWidth="1"/>
    <col min="1813" max="2049" width="9" style="3"/>
    <col min="2050" max="2050" width="11.625" style="3" customWidth="1"/>
    <col min="2051" max="2051" width="9" style="3"/>
    <col min="2052" max="2052" width="2.625" style="3" customWidth="1"/>
    <col min="2053" max="2053" width="5.125" style="3" customWidth="1"/>
    <col min="2054" max="2054" width="12.375" style="3" customWidth="1"/>
    <col min="2055" max="2055" width="12.625" style="3" customWidth="1"/>
    <col min="2056" max="2056" width="40.5" style="3" customWidth="1"/>
    <col min="2057" max="2057" width="8.75" style="3" customWidth="1"/>
    <col min="2058" max="2059" width="9.875" style="3" bestFit="1" customWidth="1"/>
    <col min="2060" max="2060" width="5.75" style="3" customWidth="1"/>
    <col min="2061" max="2061" width="44.75" style="3" customWidth="1"/>
    <col min="2062" max="2062" width="45.5" style="3" customWidth="1"/>
    <col min="2063" max="2063" width="6.625" style="3" customWidth="1"/>
    <col min="2064" max="2064" width="13.75" style="3" customWidth="1"/>
    <col min="2065" max="2065" width="6.375" style="3" customWidth="1"/>
    <col min="2066" max="2066" width="21.75" style="3" customWidth="1"/>
    <col min="2067" max="2067" width="17" style="3" customWidth="1"/>
    <col min="2068" max="2068" width="15.625" style="3" customWidth="1"/>
    <col min="2069" max="2305" width="9" style="3"/>
    <col min="2306" max="2306" width="11.625" style="3" customWidth="1"/>
    <col min="2307" max="2307" width="9" style="3"/>
    <col min="2308" max="2308" width="2.625" style="3" customWidth="1"/>
    <col min="2309" max="2309" width="5.125" style="3" customWidth="1"/>
    <col min="2310" max="2310" width="12.375" style="3" customWidth="1"/>
    <col min="2311" max="2311" width="12.625" style="3" customWidth="1"/>
    <col min="2312" max="2312" width="40.5" style="3" customWidth="1"/>
    <col min="2313" max="2313" width="8.75" style="3" customWidth="1"/>
    <col min="2314" max="2315" width="9.875" style="3" bestFit="1" customWidth="1"/>
    <col min="2316" max="2316" width="5.75" style="3" customWidth="1"/>
    <col min="2317" max="2317" width="44.75" style="3" customWidth="1"/>
    <col min="2318" max="2318" width="45.5" style="3" customWidth="1"/>
    <col min="2319" max="2319" width="6.625" style="3" customWidth="1"/>
    <col min="2320" max="2320" width="13.75" style="3" customWidth="1"/>
    <col min="2321" max="2321" width="6.375" style="3" customWidth="1"/>
    <col min="2322" max="2322" width="21.75" style="3" customWidth="1"/>
    <col min="2323" max="2323" width="17" style="3" customWidth="1"/>
    <col min="2324" max="2324" width="15.625" style="3" customWidth="1"/>
    <col min="2325" max="2561" width="9" style="3"/>
    <col min="2562" max="2562" width="11.625" style="3" customWidth="1"/>
    <col min="2563" max="2563" width="9" style="3"/>
    <col min="2564" max="2564" width="2.625" style="3" customWidth="1"/>
    <col min="2565" max="2565" width="5.125" style="3" customWidth="1"/>
    <col min="2566" max="2566" width="12.375" style="3" customWidth="1"/>
    <col min="2567" max="2567" width="12.625" style="3" customWidth="1"/>
    <col min="2568" max="2568" width="40.5" style="3" customWidth="1"/>
    <col min="2569" max="2569" width="8.75" style="3" customWidth="1"/>
    <col min="2570" max="2571" width="9.875" style="3" bestFit="1" customWidth="1"/>
    <col min="2572" max="2572" width="5.75" style="3" customWidth="1"/>
    <col min="2573" max="2573" width="44.75" style="3" customWidth="1"/>
    <col min="2574" max="2574" width="45.5" style="3" customWidth="1"/>
    <col min="2575" max="2575" width="6.625" style="3" customWidth="1"/>
    <col min="2576" max="2576" width="13.75" style="3" customWidth="1"/>
    <col min="2577" max="2577" width="6.375" style="3" customWidth="1"/>
    <col min="2578" max="2578" width="21.75" style="3" customWidth="1"/>
    <col min="2579" max="2579" width="17" style="3" customWidth="1"/>
    <col min="2580" max="2580" width="15.625" style="3" customWidth="1"/>
    <col min="2581" max="2817" width="9" style="3"/>
    <col min="2818" max="2818" width="11.625" style="3" customWidth="1"/>
    <col min="2819" max="2819" width="9" style="3"/>
    <col min="2820" max="2820" width="2.625" style="3" customWidth="1"/>
    <col min="2821" max="2821" width="5.125" style="3" customWidth="1"/>
    <col min="2822" max="2822" width="12.375" style="3" customWidth="1"/>
    <col min="2823" max="2823" width="12.625" style="3" customWidth="1"/>
    <col min="2824" max="2824" width="40.5" style="3" customWidth="1"/>
    <col min="2825" max="2825" width="8.75" style="3" customWidth="1"/>
    <col min="2826" max="2827" width="9.875" style="3" bestFit="1" customWidth="1"/>
    <col min="2828" max="2828" width="5.75" style="3" customWidth="1"/>
    <col min="2829" max="2829" width="44.75" style="3" customWidth="1"/>
    <col min="2830" max="2830" width="45.5" style="3" customWidth="1"/>
    <col min="2831" max="2831" width="6.625" style="3" customWidth="1"/>
    <col min="2832" max="2832" width="13.75" style="3" customWidth="1"/>
    <col min="2833" max="2833" width="6.375" style="3" customWidth="1"/>
    <col min="2834" max="2834" width="21.75" style="3" customWidth="1"/>
    <col min="2835" max="2835" width="17" style="3" customWidth="1"/>
    <col min="2836" max="2836" width="15.625" style="3" customWidth="1"/>
    <col min="2837" max="3073" width="9" style="3"/>
    <col min="3074" max="3074" width="11.625" style="3" customWidth="1"/>
    <col min="3075" max="3075" width="9" style="3"/>
    <col min="3076" max="3076" width="2.625" style="3" customWidth="1"/>
    <col min="3077" max="3077" width="5.125" style="3" customWidth="1"/>
    <col min="3078" max="3078" width="12.375" style="3" customWidth="1"/>
    <col min="3079" max="3079" width="12.625" style="3" customWidth="1"/>
    <col min="3080" max="3080" width="40.5" style="3" customWidth="1"/>
    <col min="3081" max="3081" width="8.75" style="3" customWidth="1"/>
    <col min="3082" max="3083" width="9.875" style="3" bestFit="1" customWidth="1"/>
    <col min="3084" max="3084" width="5.75" style="3" customWidth="1"/>
    <col min="3085" max="3085" width="44.75" style="3" customWidth="1"/>
    <col min="3086" max="3086" width="45.5" style="3" customWidth="1"/>
    <col min="3087" max="3087" width="6.625" style="3" customWidth="1"/>
    <col min="3088" max="3088" width="13.75" style="3" customWidth="1"/>
    <col min="3089" max="3089" width="6.375" style="3" customWidth="1"/>
    <col min="3090" max="3090" width="21.75" style="3" customWidth="1"/>
    <col min="3091" max="3091" width="17" style="3" customWidth="1"/>
    <col min="3092" max="3092" width="15.625" style="3" customWidth="1"/>
    <col min="3093" max="3329" width="9" style="3"/>
    <col min="3330" max="3330" width="11.625" style="3" customWidth="1"/>
    <col min="3331" max="3331" width="9" style="3"/>
    <col min="3332" max="3332" width="2.625" style="3" customWidth="1"/>
    <col min="3333" max="3333" width="5.125" style="3" customWidth="1"/>
    <col min="3334" max="3334" width="12.375" style="3" customWidth="1"/>
    <col min="3335" max="3335" width="12.625" style="3" customWidth="1"/>
    <col min="3336" max="3336" width="40.5" style="3" customWidth="1"/>
    <col min="3337" max="3337" width="8.75" style="3" customWidth="1"/>
    <col min="3338" max="3339" width="9.875" style="3" bestFit="1" customWidth="1"/>
    <col min="3340" max="3340" width="5.75" style="3" customWidth="1"/>
    <col min="3341" max="3341" width="44.75" style="3" customWidth="1"/>
    <col min="3342" max="3342" width="45.5" style="3" customWidth="1"/>
    <col min="3343" max="3343" width="6.625" style="3" customWidth="1"/>
    <col min="3344" max="3344" width="13.75" style="3" customWidth="1"/>
    <col min="3345" max="3345" width="6.375" style="3" customWidth="1"/>
    <col min="3346" max="3346" width="21.75" style="3" customWidth="1"/>
    <col min="3347" max="3347" width="17" style="3" customWidth="1"/>
    <col min="3348" max="3348" width="15.625" style="3" customWidth="1"/>
    <col min="3349" max="3585" width="9" style="3"/>
    <col min="3586" max="3586" width="11.625" style="3" customWidth="1"/>
    <col min="3587" max="3587" width="9" style="3"/>
    <col min="3588" max="3588" width="2.625" style="3" customWidth="1"/>
    <col min="3589" max="3589" width="5.125" style="3" customWidth="1"/>
    <col min="3590" max="3590" width="12.375" style="3" customWidth="1"/>
    <col min="3591" max="3591" width="12.625" style="3" customWidth="1"/>
    <col min="3592" max="3592" width="40.5" style="3" customWidth="1"/>
    <col min="3593" max="3593" width="8.75" style="3" customWidth="1"/>
    <col min="3594" max="3595" width="9.875" style="3" bestFit="1" customWidth="1"/>
    <col min="3596" max="3596" width="5.75" style="3" customWidth="1"/>
    <col min="3597" max="3597" width="44.75" style="3" customWidth="1"/>
    <col min="3598" max="3598" width="45.5" style="3" customWidth="1"/>
    <col min="3599" max="3599" width="6.625" style="3" customWidth="1"/>
    <col min="3600" max="3600" width="13.75" style="3" customWidth="1"/>
    <col min="3601" max="3601" width="6.375" style="3" customWidth="1"/>
    <col min="3602" max="3602" width="21.75" style="3" customWidth="1"/>
    <col min="3603" max="3603" width="17" style="3" customWidth="1"/>
    <col min="3604" max="3604" width="15.625" style="3" customWidth="1"/>
    <col min="3605" max="3841" width="9" style="3"/>
    <col min="3842" max="3842" width="11.625" style="3" customWidth="1"/>
    <col min="3843" max="3843" width="9" style="3"/>
    <col min="3844" max="3844" width="2.625" style="3" customWidth="1"/>
    <col min="3845" max="3845" width="5.125" style="3" customWidth="1"/>
    <col min="3846" max="3846" width="12.375" style="3" customWidth="1"/>
    <col min="3847" max="3847" width="12.625" style="3" customWidth="1"/>
    <col min="3848" max="3848" width="40.5" style="3" customWidth="1"/>
    <col min="3849" max="3849" width="8.75" style="3" customWidth="1"/>
    <col min="3850" max="3851" width="9.875" style="3" bestFit="1" customWidth="1"/>
    <col min="3852" max="3852" width="5.75" style="3" customWidth="1"/>
    <col min="3853" max="3853" width="44.75" style="3" customWidth="1"/>
    <col min="3854" max="3854" width="45.5" style="3" customWidth="1"/>
    <col min="3855" max="3855" width="6.625" style="3" customWidth="1"/>
    <col min="3856" max="3856" width="13.75" style="3" customWidth="1"/>
    <col min="3857" max="3857" width="6.375" style="3" customWidth="1"/>
    <col min="3858" max="3858" width="21.75" style="3" customWidth="1"/>
    <col min="3859" max="3859" width="17" style="3" customWidth="1"/>
    <col min="3860" max="3860" width="15.625" style="3" customWidth="1"/>
    <col min="3861" max="4097" width="9" style="3"/>
    <col min="4098" max="4098" width="11.625" style="3" customWidth="1"/>
    <col min="4099" max="4099" width="9" style="3"/>
    <col min="4100" max="4100" width="2.625" style="3" customWidth="1"/>
    <col min="4101" max="4101" width="5.125" style="3" customWidth="1"/>
    <col min="4102" max="4102" width="12.375" style="3" customWidth="1"/>
    <col min="4103" max="4103" width="12.625" style="3" customWidth="1"/>
    <col min="4104" max="4104" width="40.5" style="3" customWidth="1"/>
    <col min="4105" max="4105" width="8.75" style="3" customWidth="1"/>
    <col min="4106" max="4107" width="9.875" style="3" bestFit="1" customWidth="1"/>
    <col min="4108" max="4108" width="5.75" style="3" customWidth="1"/>
    <col min="4109" max="4109" width="44.75" style="3" customWidth="1"/>
    <col min="4110" max="4110" width="45.5" style="3" customWidth="1"/>
    <col min="4111" max="4111" width="6.625" style="3" customWidth="1"/>
    <col min="4112" max="4112" width="13.75" style="3" customWidth="1"/>
    <col min="4113" max="4113" width="6.375" style="3" customWidth="1"/>
    <col min="4114" max="4114" width="21.75" style="3" customWidth="1"/>
    <col min="4115" max="4115" width="17" style="3" customWidth="1"/>
    <col min="4116" max="4116" width="15.625" style="3" customWidth="1"/>
    <col min="4117" max="4353" width="9" style="3"/>
    <col min="4354" max="4354" width="11.625" style="3" customWidth="1"/>
    <col min="4355" max="4355" width="9" style="3"/>
    <col min="4356" max="4356" width="2.625" style="3" customWidth="1"/>
    <col min="4357" max="4357" width="5.125" style="3" customWidth="1"/>
    <col min="4358" max="4358" width="12.375" style="3" customWidth="1"/>
    <col min="4359" max="4359" width="12.625" style="3" customWidth="1"/>
    <col min="4360" max="4360" width="40.5" style="3" customWidth="1"/>
    <col min="4361" max="4361" width="8.75" style="3" customWidth="1"/>
    <col min="4362" max="4363" width="9.875" style="3" bestFit="1" customWidth="1"/>
    <col min="4364" max="4364" width="5.75" style="3" customWidth="1"/>
    <col min="4365" max="4365" width="44.75" style="3" customWidth="1"/>
    <col min="4366" max="4366" width="45.5" style="3" customWidth="1"/>
    <col min="4367" max="4367" width="6.625" style="3" customWidth="1"/>
    <col min="4368" max="4368" width="13.75" style="3" customWidth="1"/>
    <col min="4369" max="4369" width="6.375" style="3" customWidth="1"/>
    <col min="4370" max="4370" width="21.75" style="3" customWidth="1"/>
    <col min="4371" max="4371" width="17" style="3" customWidth="1"/>
    <col min="4372" max="4372" width="15.625" style="3" customWidth="1"/>
    <col min="4373" max="4609" width="9" style="3"/>
    <col min="4610" max="4610" width="11.625" style="3" customWidth="1"/>
    <col min="4611" max="4611" width="9" style="3"/>
    <col min="4612" max="4612" width="2.625" style="3" customWidth="1"/>
    <col min="4613" max="4613" width="5.125" style="3" customWidth="1"/>
    <col min="4614" max="4614" width="12.375" style="3" customWidth="1"/>
    <col min="4615" max="4615" width="12.625" style="3" customWidth="1"/>
    <col min="4616" max="4616" width="40.5" style="3" customWidth="1"/>
    <col min="4617" max="4617" width="8.75" style="3" customWidth="1"/>
    <col min="4618" max="4619" width="9.875" style="3" bestFit="1" customWidth="1"/>
    <col min="4620" max="4620" width="5.75" style="3" customWidth="1"/>
    <col min="4621" max="4621" width="44.75" style="3" customWidth="1"/>
    <col min="4622" max="4622" width="45.5" style="3" customWidth="1"/>
    <col min="4623" max="4623" width="6.625" style="3" customWidth="1"/>
    <col min="4624" max="4624" width="13.75" style="3" customWidth="1"/>
    <col min="4625" max="4625" width="6.375" style="3" customWidth="1"/>
    <col min="4626" max="4626" width="21.75" style="3" customWidth="1"/>
    <col min="4627" max="4627" width="17" style="3" customWidth="1"/>
    <col min="4628" max="4628" width="15.625" style="3" customWidth="1"/>
    <col min="4629" max="4865" width="9" style="3"/>
    <col min="4866" max="4866" width="11.625" style="3" customWidth="1"/>
    <col min="4867" max="4867" width="9" style="3"/>
    <col min="4868" max="4868" width="2.625" style="3" customWidth="1"/>
    <col min="4869" max="4869" width="5.125" style="3" customWidth="1"/>
    <col min="4870" max="4870" width="12.375" style="3" customWidth="1"/>
    <col min="4871" max="4871" width="12.625" style="3" customWidth="1"/>
    <col min="4872" max="4872" width="40.5" style="3" customWidth="1"/>
    <col min="4873" max="4873" width="8.75" style="3" customWidth="1"/>
    <col min="4874" max="4875" width="9.875" style="3" bestFit="1" customWidth="1"/>
    <col min="4876" max="4876" width="5.75" style="3" customWidth="1"/>
    <col min="4877" max="4877" width="44.75" style="3" customWidth="1"/>
    <col min="4878" max="4878" width="45.5" style="3" customWidth="1"/>
    <col min="4879" max="4879" width="6.625" style="3" customWidth="1"/>
    <col min="4880" max="4880" width="13.75" style="3" customWidth="1"/>
    <col min="4881" max="4881" width="6.375" style="3" customWidth="1"/>
    <col min="4882" max="4882" width="21.75" style="3" customWidth="1"/>
    <col min="4883" max="4883" width="17" style="3" customWidth="1"/>
    <col min="4884" max="4884" width="15.625" style="3" customWidth="1"/>
    <col min="4885" max="5121" width="9" style="3"/>
    <col min="5122" max="5122" width="11.625" style="3" customWidth="1"/>
    <col min="5123" max="5123" width="9" style="3"/>
    <col min="5124" max="5124" width="2.625" style="3" customWidth="1"/>
    <col min="5125" max="5125" width="5.125" style="3" customWidth="1"/>
    <col min="5126" max="5126" width="12.375" style="3" customWidth="1"/>
    <col min="5127" max="5127" width="12.625" style="3" customWidth="1"/>
    <col min="5128" max="5128" width="40.5" style="3" customWidth="1"/>
    <col min="5129" max="5129" width="8.75" style="3" customWidth="1"/>
    <col min="5130" max="5131" width="9.875" style="3" bestFit="1" customWidth="1"/>
    <col min="5132" max="5132" width="5.75" style="3" customWidth="1"/>
    <col min="5133" max="5133" width="44.75" style="3" customWidth="1"/>
    <col min="5134" max="5134" width="45.5" style="3" customWidth="1"/>
    <col min="5135" max="5135" width="6.625" style="3" customWidth="1"/>
    <col min="5136" max="5136" width="13.75" style="3" customWidth="1"/>
    <col min="5137" max="5137" width="6.375" style="3" customWidth="1"/>
    <col min="5138" max="5138" width="21.75" style="3" customWidth="1"/>
    <col min="5139" max="5139" width="17" style="3" customWidth="1"/>
    <col min="5140" max="5140" width="15.625" style="3" customWidth="1"/>
    <col min="5141" max="5377" width="9" style="3"/>
    <col min="5378" max="5378" width="11.625" style="3" customWidth="1"/>
    <col min="5379" max="5379" width="9" style="3"/>
    <col min="5380" max="5380" width="2.625" style="3" customWidth="1"/>
    <col min="5381" max="5381" width="5.125" style="3" customWidth="1"/>
    <col min="5382" max="5382" width="12.375" style="3" customWidth="1"/>
    <col min="5383" max="5383" width="12.625" style="3" customWidth="1"/>
    <col min="5384" max="5384" width="40.5" style="3" customWidth="1"/>
    <col min="5385" max="5385" width="8.75" style="3" customWidth="1"/>
    <col min="5386" max="5387" width="9.875" style="3" bestFit="1" customWidth="1"/>
    <col min="5388" max="5388" width="5.75" style="3" customWidth="1"/>
    <col min="5389" max="5389" width="44.75" style="3" customWidth="1"/>
    <col min="5390" max="5390" width="45.5" style="3" customWidth="1"/>
    <col min="5391" max="5391" width="6.625" style="3" customWidth="1"/>
    <col min="5392" max="5392" width="13.75" style="3" customWidth="1"/>
    <col min="5393" max="5393" width="6.375" style="3" customWidth="1"/>
    <col min="5394" max="5394" width="21.75" style="3" customWidth="1"/>
    <col min="5395" max="5395" width="17" style="3" customWidth="1"/>
    <col min="5396" max="5396" width="15.625" style="3" customWidth="1"/>
    <col min="5397" max="5633" width="9" style="3"/>
    <col min="5634" max="5634" width="11.625" style="3" customWidth="1"/>
    <col min="5635" max="5635" width="9" style="3"/>
    <col min="5636" max="5636" width="2.625" style="3" customWidth="1"/>
    <col min="5637" max="5637" width="5.125" style="3" customWidth="1"/>
    <col min="5638" max="5638" width="12.375" style="3" customWidth="1"/>
    <col min="5639" max="5639" width="12.625" style="3" customWidth="1"/>
    <col min="5640" max="5640" width="40.5" style="3" customWidth="1"/>
    <col min="5641" max="5641" width="8.75" style="3" customWidth="1"/>
    <col min="5642" max="5643" width="9.875" style="3" bestFit="1" customWidth="1"/>
    <col min="5644" max="5644" width="5.75" style="3" customWidth="1"/>
    <col min="5645" max="5645" width="44.75" style="3" customWidth="1"/>
    <col min="5646" max="5646" width="45.5" style="3" customWidth="1"/>
    <col min="5647" max="5647" width="6.625" style="3" customWidth="1"/>
    <col min="5648" max="5648" width="13.75" style="3" customWidth="1"/>
    <col min="5649" max="5649" width="6.375" style="3" customWidth="1"/>
    <col min="5650" max="5650" width="21.75" style="3" customWidth="1"/>
    <col min="5651" max="5651" width="17" style="3" customWidth="1"/>
    <col min="5652" max="5652" width="15.625" style="3" customWidth="1"/>
    <col min="5653" max="5889" width="9" style="3"/>
    <col min="5890" max="5890" width="11.625" style="3" customWidth="1"/>
    <col min="5891" max="5891" width="9" style="3"/>
    <col min="5892" max="5892" width="2.625" style="3" customWidth="1"/>
    <col min="5893" max="5893" width="5.125" style="3" customWidth="1"/>
    <col min="5894" max="5894" width="12.375" style="3" customWidth="1"/>
    <col min="5895" max="5895" width="12.625" style="3" customWidth="1"/>
    <col min="5896" max="5896" width="40.5" style="3" customWidth="1"/>
    <col min="5897" max="5897" width="8.75" style="3" customWidth="1"/>
    <col min="5898" max="5899" width="9.875" style="3" bestFit="1" customWidth="1"/>
    <col min="5900" max="5900" width="5.75" style="3" customWidth="1"/>
    <col min="5901" max="5901" width="44.75" style="3" customWidth="1"/>
    <col min="5902" max="5902" width="45.5" style="3" customWidth="1"/>
    <col min="5903" max="5903" width="6.625" style="3" customWidth="1"/>
    <col min="5904" max="5904" width="13.75" style="3" customWidth="1"/>
    <col min="5905" max="5905" width="6.375" style="3" customWidth="1"/>
    <col min="5906" max="5906" width="21.75" style="3" customWidth="1"/>
    <col min="5907" max="5907" width="17" style="3" customWidth="1"/>
    <col min="5908" max="5908" width="15.625" style="3" customWidth="1"/>
    <col min="5909" max="6145" width="9" style="3"/>
    <col min="6146" max="6146" width="11.625" style="3" customWidth="1"/>
    <col min="6147" max="6147" width="9" style="3"/>
    <col min="6148" max="6148" width="2.625" style="3" customWidth="1"/>
    <col min="6149" max="6149" width="5.125" style="3" customWidth="1"/>
    <col min="6150" max="6150" width="12.375" style="3" customWidth="1"/>
    <col min="6151" max="6151" width="12.625" style="3" customWidth="1"/>
    <col min="6152" max="6152" width="40.5" style="3" customWidth="1"/>
    <col min="6153" max="6153" width="8.75" style="3" customWidth="1"/>
    <col min="6154" max="6155" width="9.875" style="3" bestFit="1" customWidth="1"/>
    <col min="6156" max="6156" width="5.75" style="3" customWidth="1"/>
    <col min="6157" max="6157" width="44.75" style="3" customWidth="1"/>
    <col min="6158" max="6158" width="45.5" style="3" customWidth="1"/>
    <col min="6159" max="6159" width="6.625" style="3" customWidth="1"/>
    <col min="6160" max="6160" width="13.75" style="3" customWidth="1"/>
    <col min="6161" max="6161" width="6.375" style="3" customWidth="1"/>
    <col min="6162" max="6162" width="21.75" style="3" customWidth="1"/>
    <col min="6163" max="6163" width="17" style="3" customWidth="1"/>
    <col min="6164" max="6164" width="15.625" style="3" customWidth="1"/>
    <col min="6165" max="6401" width="9" style="3"/>
    <col min="6402" max="6402" width="11.625" style="3" customWidth="1"/>
    <col min="6403" max="6403" width="9" style="3"/>
    <col min="6404" max="6404" width="2.625" style="3" customWidth="1"/>
    <col min="6405" max="6405" width="5.125" style="3" customWidth="1"/>
    <col min="6406" max="6406" width="12.375" style="3" customWidth="1"/>
    <col min="6407" max="6407" width="12.625" style="3" customWidth="1"/>
    <col min="6408" max="6408" width="40.5" style="3" customWidth="1"/>
    <col min="6409" max="6409" width="8.75" style="3" customWidth="1"/>
    <col min="6410" max="6411" width="9.875" style="3" bestFit="1" customWidth="1"/>
    <col min="6412" max="6412" width="5.75" style="3" customWidth="1"/>
    <col min="6413" max="6413" width="44.75" style="3" customWidth="1"/>
    <col min="6414" max="6414" width="45.5" style="3" customWidth="1"/>
    <col min="6415" max="6415" width="6.625" style="3" customWidth="1"/>
    <col min="6416" max="6416" width="13.75" style="3" customWidth="1"/>
    <col min="6417" max="6417" width="6.375" style="3" customWidth="1"/>
    <col min="6418" max="6418" width="21.75" style="3" customWidth="1"/>
    <col min="6419" max="6419" width="17" style="3" customWidth="1"/>
    <col min="6420" max="6420" width="15.625" style="3" customWidth="1"/>
    <col min="6421" max="6657" width="9" style="3"/>
    <col min="6658" max="6658" width="11.625" style="3" customWidth="1"/>
    <col min="6659" max="6659" width="9" style="3"/>
    <col min="6660" max="6660" width="2.625" style="3" customWidth="1"/>
    <col min="6661" max="6661" width="5.125" style="3" customWidth="1"/>
    <col min="6662" max="6662" width="12.375" style="3" customWidth="1"/>
    <col min="6663" max="6663" width="12.625" style="3" customWidth="1"/>
    <col min="6664" max="6664" width="40.5" style="3" customWidth="1"/>
    <col min="6665" max="6665" width="8.75" style="3" customWidth="1"/>
    <col min="6666" max="6667" width="9.875" style="3" bestFit="1" customWidth="1"/>
    <col min="6668" max="6668" width="5.75" style="3" customWidth="1"/>
    <col min="6669" max="6669" width="44.75" style="3" customWidth="1"/>
    <col min="6670" max="6670" width="45.5" style="3" customWidth="1"/>
    <col min="6671" max="6671" width="6.625" style="3" customWidth="1"/>
    <col min="6672" max="6672" width="13.75" style="3" customWidth="1"/>
    <col min="6673" max="6673" width="6.375" style="3" customWidth="1"/>
    <col min="6674" max="6674" width="21.75" style="3" customWidth="1"/>
    <col min="6675" max="6675" width="17" style="3" customWidth="1"/>
    <col min="6676" max="6676" width="15.625" style="3" customWidth="1"/>
    <col min="6677" max="6913" width="9" style="3"/>
    <col min="6914" max="6914" width="11.625" style="3" customWidth="1"/>
    <col min="6915" max="6915" width="9" style="3"/>
    <col min="6916" max="6916" width="2.625" style="3" customWidth="1"/>
    <col min="6917" max="6917" width="5.125" style="3" customWidth="1"/>
    <col min="6918" max="6918" width="12.375" style="3" customWidth="1"/>
    <col min="6919" max="6919" width="12.625" style="3" customWidth="1"/>
    <col min="6920" max="6920" width="40.5" style="3" customWidth="1"/>
    <col min="6921" max="6921" width="8.75" style="3" customWidth="1"/>
    <col min="6922" max="6923" width="9.875" style="3" bestFit="1" customWidth="1"/>
    <col min="6924" max="6924" width="5.75" style="3" customWidth="1"/>
    <col min="6925" max="6925" width="44.75" style="3" customWidth="1"/>
    <col min="6926" max="6926" width="45.5" style="3" customWidth="1"/>
    <col min="6927" max="6927" width="6.625" style="3" customWidth="1"/>
    <col min="6928" max="6928" width="13.75" style="3" customWidth="1"/>
    <col min="6929" max="6929" width="6.375" style="3" customWidth="1"/>
    <col min="6930" max="6930" width="21.75" style="3" customWidth="1"/>
    <col min="6931" max="6931" width="17" style="3" customWidth="1"/>
    <col min="6932" max="6932" width="15.625" style="3" customWidth="1"/>
    <col min="6933" max="7169" width="9" style="3"/>
    <col min="7170" max="7170" width="11.625" style="3" customWidth="1"/>
    <col min="7171" max="7171" width="9" style="3"/>
    <col min="7172" max="7172" width="2.625" style="3" customWidth="1"/>
    <col min="7173" max="7173" width="5.125" style="3" customWidth="1"/>
    <col min="7174" max="7174" width="12.375" style="3" customWidth="1"/>
    <col min="7175" max="7175" width="12.625" style="3" customWidth="1"/>
    <col min="7176" max="7176" width="40.5" style="3" customWidth="1"/>
    <col min="7177" max="7177" width="8.75" style="3" customWidth="1"/>
    <col min="7178" max="7179" width="9.875" style="3" bestFit="1" customWidth="1"/>
    <col min="7180" max="7180" width="5.75" style="3" customWidth="1"/>
    <col min="7181" max="7181" width="44.75" style="3" customWidth="1"/>
    <col min="7182" max="7182" width="45.5" style="3" customWidth="1"/>
    <col min="7183" max="7183" width="6.625" style="3" customWidth="1"/>
    <col min="7184" max="7184" width="13.75" style="3" customWidth="1"/>
    <col min="7185" max="7185" width="6.375" style="3" customWidth="1"/>
    <col min="7186" max="7186" width="21.75" style="3" customWidth="1"/>
    <col min="7187" max="7187" width="17" style="3" customWidth="1"/>
    <col min="7188" max="7188" width="15.625" style="3" customWidth="1"/>
    <col min="7189" max="7425" width="9" style="3"/>
    <col min="7426" max="7426" width="11.625" style="3" customWidth="1"/>
    <col min="7427" max="7427" width="9" style="3"/>
    <col min="7428" max="7428" width="2.625" style="3" customWidth="1"/>
    <col min="7429" max="7429" width="5.125" style="3" customWidth="1"/>
    <col min="7430" max="7430" width="12.375" style="3" customWidth="1"/>
    <col min="7431" max="7431" width="12.625" style="3" customWidth="1"/>
    <col min="7432" max="7432" width="40.5" style="3" customWidth="1"/>
    <col min="7433" max="7433" width="8.75" style="3" customWidth="1"/>
    <col min="7434" max="7435" width="9.875" style="3" bestFit="1" customWidth="1"/>
    <col min="7436" max="7436" width="5.75" style="3" customWidth="1"/>
    <col min="7437" max="7437" width="44.75" style="3" customWidth="1"/>
    <col min="7438" max="7438" width="45.5" style="3" customWidth="1"/>
    <col min="7439" max="7439" width="6.625" style="3" customWidth="1"/>
    <col min="7440" max="7440" width="13.75" style="3" customWidth="1"/>
    <col min="7441" max="7441" width="6.375" style="3" customWidth="1"/>
    <col min="7442" max="7442" width="21.75" style="3" customWidth="1"/>
    <col min="7443" max="7443" width="17" style="3" customWidth="1"/>
    <col min="7444" max="7444" width="15.625" style="3" customWidth="1"/>
    <col min="7445" max="7681" width="9" style="3"/>
    <col min="7682" max="7682" width="11.625" style="3" customWidth="1"/>
    <col min="7683" max="7683" width="9" style="3"/>
    <col min="7684" max="7684" width="2.625" style="3" customWidth="1"/>
    <col min="7685" max="7685" width="5.125" style="3" customWidth="1"/>
    <col min="7686" max="7686" width="12.375" style="3" customWidth="1"/>
    <col min="7687" max="7687" width="12.625" style="3" customWidth="1"/>
    <col min="7688" max="7688" width="40.5" style="3" customWidth="1"/>
    <col min="7689" max="7689" width="8.75" style="3" customWidth="1"/>
    <col min="7690" max="7691" width="9.875" style="3" bestFit="1" customWidth="1"/>
    <col min="7692" max="7692" width="5.75" style="3" customWidth="1"/>
    <col min="7693" max="7693" width="44.75" style="3" customWidth="1"/>
    <col min="7694" max="7694" width="45.5" style="3" customWidth="1"/>
    <col min="7695" max="7695" width="6.625" style="3" customWidth="1"/>
    <col min="7696" max="7696" width="13.75" style="3" customWidth="1"/>
    <col min="7697" max="7697" width="6.375" style="3" customWidth="1"/>
    <col min="7698" max="7698" width="21.75" style="3" customWidth="1"/>
    <col min="7699" max="7699" width="17" style="3" customWidth="1"/>
    <col min="7700" max="7700" width="15.625" style="3" customWidth="1"/>
    <col min="7701" max="7937" width="9" style="3"/>
    <col min="7938" max="7938" width="11.625" style="3" customWidth="1"/>
    <col min="7939" max="7939" width="9" style="3"/>
    <col min="7940" max="7940" width="2.625" style="3" customWidth="1"/>
    <col min="7941" max="7941" width="5.125" style="3" customWidth="1"/>
    <col min="7942" max="7942" width="12.375" style="3" customWidth="1"/>
    <col min="7943" max="7943" width="12.625" style="3" customWidth="1"/>
    <col min="7944" max="7944" width="40.5" style="3" customWidth="1"/>
    <col min="7945" max="7945" width="8.75" style="3" customWidth="1"/>
    <col min="7946" max="7947" width="9.875" style="3" bestFit="1" customWidth="1"/>
    <col min="7948" max="7948" width="5.75" style="3" customWidth="1"/>
    <col min="7949" max="7949" width="44.75" style="3" customWidth="1"/>
    <col min="7950" max="7950" width="45.5" style="3" customWidth="1"/>
    <col min="7951" max="7951" width="6.625" style="3" customWidth="1"/>
    <col min="7952" max="7952" width="13.75" style="3" customWidth="1"/>
    <col min="7953" max="7953" width="6.375" style="3" customWidth="1"/>
    <col min="7954" max="7954" width="21.75" style="3" customWidth="1"/>
    <col min="7955" max="7955" width="17" style="3" customWidth="1"/>
    <col min="7956" max="7956" width="15.625" style="3" customWidth="1"/>
    <col min="7957" max="8193" width="9" style="3"/>
    <col min="8194" max="8194" width="11.625" style="3" customWidth="1"/>
    <col min="8195" max="8195" width="9" style="3"/>
    <col min="8196" max="8196" width="2.625" style="3" customWidth="1"/>
    <col min="8197" max="8197" width="5.125" style="3" customWidth="1"/>
    <col min="8198" max="8198" width="12.375" style="3" customWidth="1"/>
    <col min="8199" max="8199" width="12.625" style="3" customWidth="1"/>
    <col min="8200" max="8200" width="40.5" style="3" customWidth="1"/>
    <col min="8201" max="8201" width="8.75" style="3" customWidth="1"/>
    <col min="8202" max="8203" width="9.875" style="3" bestFit="1" customWidth="1"/>
    <col min="8204" max="8204" width="5.75" style="3" customWidth="1"/>
    <col min="8205" max="8205" width="44.75" style="3" customWidth="1"/>
    <col min="8206" max="8206" width="45.5" style="3" customWidth="1"/>
    <col min="8207" max="8207" width="6.625" style="3" customWidth="1"/>
    <col min="8208" max="8208" width="13.75" style="3" customWidth="1"/>
    <col min="8209" max="8209" width="6.375" style="3" customWidth="1"/>
    <col min="8210" max="8210" width="21.75" style="3" customWidth="1"/>
    <col min="8211" max="8211" width="17" style="3" customWidth="1"/>
    <col min="8212" max="8212" width="15.625" style="3" customWidth="1"/>
    <col min="8213" max="8449" width="9" style="3"/>
    <col min="8450" max="8450" width="11.625" style="3" customWidth="1"/>
    <col min="8451" max="8451" width="9" style="3"/>
    <col min="8452" max="8452" width="2.625" style="3" customWidth="1"/>
    <col min="8453" max="8453" width="5.125" style="3" customWidth="1"/>
    <col min="8454" max="8454" width="12.375" style="3" customWidth="1"/>
    <col min="8455" max="8455" width="12.625" style="3" customWidth="1"/>
    <col min="8456" max="8456" width="40.5" style="3" customWidth="1"/>
    <col min="8457" max="8457" width="8.75" style="3" customWidth="1"/>
    <col min="8458" max="8459" width="9.875" style="3" bestFit="1" customWidth="1"/>
    <col min="8460" max="8460" width="5.75" style="3" customWidth="1"/>
    <col min="8461" max="8461" width="44.75" style="3" customWidth="1"/>
    <col min="8462" max="8462" width="45.5" style="3" customWidth="1"/>
    <col min="8463" max="8463" width="6.625" style="3" customWidth="1"/>
    <col min="8464" max="8464" width="13.75" style="3" customWidth="1"/>
    <col min="8465" max="8465" width="6.375" style="3" customWidth="1"/>
    <col min="8466" max="8466" width="21.75" style="3" customWidth="1"/>
    <col min="8467" max="8467" width="17" style="3" customWidth="1"/>
    <col min="8468" max="8468" width="15.625" style="3" customWidth="1"/>
    <col min="8469" max="8705" width="9" style="3"/>
    <col min="8706" max="8706" width="11.625" style="3" customWidth="1"/>
    <col min="8707" max="8707" width="9" style="3"/>
    <col min="8708" max="8708" width="2.625" style="3" customWidth="1"/>
    <col min="8709" max="8709" width="5.125" style="3" customWidth="1"/>
    <col min="8710" max="8710" width="12.375" style="3" customWidth="1"/>
    <col min="8711" max="8711" width="12.625" style="3" customWidth="1"/>
    <col min="8712" max="8712" width="40.5" style="3" customWidth="1"/>
    <col min="8713" max="8713" width="8.75" style="3" customWidth="1"/>
    <col min="8714" max="8715" width="9.875" style="3" bestFit="1" customWidth="1"/>
    <col min="8716" max="8716" width="5.75" style="3" customWidth="1"/>
    <col min="8717" max="8717" width="44.75" style="3" customWidth="1"/>
    <col min="8718" max="8718" width="45.5" style="3" customWidth="1"/>
    <col min="8719" max="8719" width="6.625" style="3" customWidth="1"/>
    <col min="8720" max="8720" width="13.75" style="3" customWidth="1"/>
    <col min="8721" max="8721" width="6.375" style="3" customWidth="1"/>
    <col min="8722" max="8722" width="21.75" style="3" customWidth="1"/>
    <col min="8723" max="8723" width="17" style="3" customWidth="1"/>
    <col min="8724" max="8724" width="15.625" style="3" customWidth="1"/>
    <col min="8725" max="8961" width="9" style="3"/>
    <col min="8962" max="8962" width="11.625" style="3" customWidth="1"/>
    <col min="8963" max="8963" width="9" style="3"/>
    <col min="8964" max="8964" width="2.625" style="3" customWidth="1"/>
    <col min="8965" max="8965" width="5.125" style="3" customWidth="1"/>
    <col min="8966" max="8966" width="12.375" style="3" customWidth="1"/>
    <col min="8967" max="8967" width="12.625" style="3" customWidth="1"/>
    <col min="8968" max="8968" width="40.5" style="3" customWidth="1"/>
    <col min="8969" max="8969" width="8.75" style="3" customWidth="1"/>
    <col min="8970" max="8971" width="9.875" style="3" bestFit="1" customWidth="1"/>
    <col min="8972" max="8972" width="5.75" style="3" customWidth="1"/>
    <col min="8973" max="8973" width="44.75" style="3" customWidth="1"/>
    <col min="8974" max="8974" width="45.5" style="3" customWidth="1"/>
    <col min="8975" max="8975" width="6.625" style="3" customWidth="1"/>
    <col min="8976" max="8976" width="13.75" style="3" customWidth="1"/>
    <col min="8977" max="8977" width="6.375" style="3" customWidth="1"/>
    <col min="8978" max="8978" width="21.75" style="3" customWidth="1"/>
    <col min="8979" max="8979" width="17" style="3" customWidth="1"/>
    <col min="8980" max="8980" width="15.625" style="3" customWidth="1"/>
    <col min="8981" max="9217" width="9" style="3"/>
    <col min="9218" max="9218" width="11.625" style="3" customWidth="1"/>
    <col min="9219" max="9219" width="9" style="3"/>
    <col min="9220" max="9220" width="2.625" style="3" customWidth="1"/>
    <col min="9221" max="9221" width="5.125" style="3" customWidth="1"/>
    <col min="9222" max="9222" width="12.375" style="3" customWidth="1"/>
    <col min="9223" max="9223" width="12.625" style="3" customWidth="1"/>
    <col min="9224" max="9224" width="40.5" style="3" customWidth="1"/>
    <col min="9225" max="9225" width="8.75" style="3" customWidth="1"/>
    <col min="9226" max="9227" width="9.875" style="3" bestFit="1" customWidth="1"/>
    <col min="9228" max="9228" width="5.75" style="3" customWidth="1"/>
    <col min="9229" max="9229" width="44.75" style="3" customWidth="1"/>
    <col min="9230" max="9230" width="45.5" style="3" customWidth="1"/>
    <col min="9231" max="9231" width="6.625" style="3" customWidth="1"/>
    <col min="9232" max="9232" width="13.75" style="3" customWidth="1"/>
    <col min="9233" max="9233" width="6.375" style="3" customWidth="1"/>
    <col min="9234" max="9234" width="21.75" style="3" customWidth="1"/>
    <col min="9235" max="9235" width="17" style="3" customWidth="1"/>
    <col min="9236" max="9236" width="15.625" style="3" customWidth="1"/>
    <col min="9237" max="9473" width="9" style="3"/>
    <col min="9474" max="9474" width="11.625" style="3" customWidth="1"/>
    <col min="9475" max="9475" width="9" style="3"/>
    <col min="9476" max="9476" width="2.625" style="3" customWidth="1"/>
    <col min="9477" max="9477" width="5.125" style="3" customWidth="1"/>
    <col min="9478" max="9478" width="12.375" style="3" customWidth="1"/>
    <col min="9479" max="9479" width="12.625" style="3" customWidth="1"/>
    <col min="9480" max="9480" width="40.5" style="3" customWidth="1"/>
    <col min="9481" max="9481" width="8.75" style="3" customWidth="1"/>
    <col min="9482" max="9483" width="9.875" style="3" bestFit="1" customWidth="1"/>
    <col min="9484" max="9484" width="5.75" style="3" customWidth="1"/>
    <col min="9485" max="9485" width="44.75" style="3" customWidth="1"/>
    <col min="9486" max="9486" width="45.5" style="3" customWidth="1"/>
    <col min="9487" max="9487" width="6.625" style="3" customWidth="1"/>
    <col min="9488" max="9488" width="13.75" style="3" customWidth="1"/>
    <col min="9489" max="9489" width="6.375" style="3" customWidth="1"/>
    <col min="9490" max="9490" width="21.75" style="3" customWidth="1"/>
    <col min="9491" max="9491" width="17" style="3" customWidth="1"/>
    <col min="9492" max="9492" width="15.625" style="3" customWidth="1"/>
    <col min="9493" max="9729" width="9" style="3"/>
    <col min="9730" max="9730" width="11.625" style="3" customWidth="1"/>
    <col min="9731" max="9731" width="9" style="3"/>
    <col min="9732" max="9732" width="2.625" style="3" customWidth="1"/>
    <col min="9733" max="9733" width="5.125" style="3" customWidth="1"/>
    <col min="9734" max="9734" width="12.375" style="3" customWidth="1"/>
    <col min="9735" max="9735" width="12.625" style="3" customWidth="1"/>
    <col min="9736" max="9736" width="40.5" style="3" customWidth="1"/>
    <col min="9737" max="9737" width="8.75" style="3" customWidth="1"/>
    <col min="9738" max="9739" width="9.875" style="3" bestFit="1" customWidth="1"/>
    <col min="9740" max="9740" width="5.75" style="3" customWidth="1"/>
    <col min="9741" max="9741" width="44.75" style="3" customWidth="1"/>
    <col min="9742" max="9742" width="45.5" style="3" customWidth="1"/>
    <col min="9743" max="9743" width="6.625" style="3" customWidth="1"/>
    <col min="9744" max="9744" width="13.75" style="3" customWidth="1"/>
    <col min="9745" max="9745" width="6.375" style="3" customWidth="1"/>
    <col min="9746" max="9746" width="21.75" style="3" customWidth="1"/>
    <col min="9747" max="9747" width="17" style="3" customWidth="1"/>
    <col min="9748" max="9748" width="15.625" style="3" customWidth="1"/>
    <col min="9749" max="9985" width="9" style="3"/>
    <col min="9986" max="9986" width="11.625" style="3" customWidth="1"/>
    <col min="9987" max="9987" width="9" style="3"/>
    <col min="9988" max="9988" width="2.625" style="3" customWidth="1"/>
    <col min="9989" max="9989" width="5.125" style="3" customWidth="1"/>
    <col min="9990" max="9990" width="12.375" style="3" customWidth="1"/>
    <col min="9991" max="9991" width="12.625" style="3" customWidth="1"/>
    <col min="9992" max="9992" width="40.5" style="3" customWidth="1"/>
    <col min="9993" max="9993" width="8.75" style="3" customWidth="1"/>
    <col min="9994" max="9995" width="9.875" style="3" bestFit="1" customWidth="1"/>
    <col min="9996" max="9996" width="5.75" style="3" customWidth="1"/>
    <col min="9997" max="9997" width="44.75" style="3" customWidth="1"/>
    <col min="9998" max="9998" width="45.5" style="3" customWidth="1"/>
    <col min="9999" max="9999" width="6.625" style="3" customWidth="1"/>
    <col min="10000" max="10000" width="13.75" style="3" customWidth="1"/>
    <col min="10001" max="10001" width="6.375" style="3" customWidth="1"/>
    <col min="10002" max="10002" width="21.75" style="3" customWidth="1"/>
    <col min="10003" max="10003" width="17" style="3" customWidth="1"/>
    <col min="10004" max="10004" width="15.625" style="3" customWidth="1"/>
    <col min="10005" max="10241" width="9" style="3"/>
    <col min="10242" max="10242" width="11.625" style="3" customWidth="1"/>
    <col min="10243" max="10243" width="9" style="3"/>
    <col min="10244" max="10244" width="2.625" style="3" customWidth="1"/>
    <col min="10245" max="10245" width="5.125" style="3" customWidth="1"/>
    <col min="10246" max="10246" width="12.375" style="3" customWidth="1"/>
    <col min="10247" max="10247" width="12.625" style="3" customWidth="1"/>
    <col min="10248" max="10248" width="40.5" style="3" customWidth="1"/>
    <col min="10249" max="10249" width="8.75" style="3" customWidth="1"/>
    <col min="10250" max="10251" width="9.875" style="3" bestFit="1" customWidth="1"/>
    <col min="10252" max="10252" width="5.75" style="3" customWidth="1"/>
    <col min="10253" max="10253" width="44.75" style="3" customWidth="1"/>
    <col min="10254" max="10254" width="45.5" style="3" customWidth="1"/>
    <col min="10255" max="10255" width="6.625" style="3" customWidth="1"/>
    <col min="10256" max="10256" width="13.75" style="3" customWidth="1"/>
    <col min="10257" max="10257" width="6.375" style="3" customWidth="1"/>
    <col min="10258" max="10258" width="21.75" style="3" customWidth="1"/>
    <col min="10259" max="10259" width="17" style="3" customWidth="1"/>
    <col min="10260" max="10260" width="15.625" style="3" customWidth="1"/>
    <col min="10261" max="10497" width="9" style="3"/>
    <col min="10498" max="10498" width="11.625" style="3" customWidth="1"/>
    <col min="10499" max="10499" width="9" style="3"/>
    <col min="10500" max="10500" width="2.625" style="3" customWidth="1"/>
    <col min="10501" max="10501" width="5.125" style="3" customWidth="1"/>
    <col min="10502" max="10502" width="12.375" style="3" customWidth="1"/>
    <col min="10503" max="10503" width="12.625" style="3" customWidth="1"/>
    <col min="10504" max="10504" width="40.5" style="3" customWidth="1"/>
    <col min="10505" max="10505" width="8.75" style="3" customWidth="1"/>
    <col min="10506" max="10507" width="9.875" style="3" bestFit="1" customWidth="1"/>
    <col min="10508" max="10508" width="5.75" style="3" customWidth="1"/>
    <col min="10509" max="10509" width="44.75" style="3" customWidth="1"/>
    <col min="10510" max="10510" width="45.5" style="3" customWidth="1"/>
    <col min="10511" max="10511" width="6.625" style="3" customWidth="1"/>
    <col min="10512" max="10512" width="13.75" style="3" customWidth="1"/>
    <col min="10513" max="10513" width="6.375" style="3" customWidth="1"/>
    <col min="10514" max="10514" width="21.75" style="3" customWidth="1"/>
    <col min="10515" max="10515" width="17" style="3" customWidth="1"/>
    <col min="10516" max="10516" width="15.625" style="3" customWidth="1"/>
    <col min="10517" max="10753" width="9" style="3"/>
    <col min="10754" max="10754" width="11.625" style="3" customWidth="1"/>
    <col min="10755" max="10755" width="9" style="3"/>
    <col min="10756" max="10756" width="2.625" style="3" customWidth="1"/>
    <col min="10757" max="10757" width="5.125" style="3" customWidth="1"/>
    <col min="10758" max="10758" width="12.375" style="3" customWidth="1"/>
    <col min="10759" max="10759" width="12.625" style="3" customWidth="1"/>
    <col min="10760" max="10760" width="40.5" style="3" customWidth="1"/>
    <col min="10761" max="10761" width="8.75" style="3" customWidth="1"/>
    <col min="10762" max="10763" width="9.875" style="3" bestFit="1" customWidth="1"/>
    <col min="10764" max="10764" width="5.75" style="3" customWidth="1"/>
    <col min="10765" max="10765" width="44.75" style="3" customWidth="1"/>
    <col min="10766" max="10766" width="45.5" style="3" customWidth="1"/>
    <col min="10767" max="10767" width="6.625" style="3" customWidth="1"/>
    <col min="10768" max="10768" width="13.75" style="3" customWidth="1"/>
    <col min="10769" max="10769" width="6.375" style="3" customWidth="1"/>
    <col min="10770" max="10770" width="21.75" style="3" customWidth="1"/>
    <col min="10771" max="10771" width="17" style="3" customWidth="1"/>
    <col min="10772" max="10772" width="15.625" style="3" customWidth="1"/>
    <col min="10773" max="11009" width="9" style="3"/>
    <col min="11010" max="11010" width="11.625" style="3" customWidth="1"/>
    <col min="11011" max="11011" width="9" style="3"/>
    <col min="11012" max="11012" width="2.625" style="3" customWidth="1"/>
    <col min="11013" max="11013" width="5.125" style="3" customWidth="1"/>
    <col min="11014" max="11014" width="12.375" style="3" customWidth="1"/>
    <col min="11015" max="11015" width="12.625" style="3" customWidth="1"/>
    <col min="11016" max="11016" width="40.5" style="3" customWidth="1"/>
    <col min="11017" max="11017" width="8.75" style="3" customWidth="1"/>
    <col min="11018" max="11019" width="9.875" style="3" bestFit="1" customWidth="1"/>
    <col min="11020" max="11020" width="5.75" style="3" customWidth="1"/>
    <col min="11021" max="11021" width="44.75" style="3" customWidth="1"/>
    <col min="11022" max="11022" width="45.5" style="3" customWidth="1"/>
    <col min="11023" max="11023" width="6.625" style="3" customWidth="1"/>
    <col min="11024" max="11024" width="13.75" style="3" customWidth="1"/>
    <col min="11025" max="11025" width="6.375" style="3" customWidth="1"/>
    <col min="11026" max="11026" width="21.75" style="3" customWidth="1"/>
    <col min="11027" max="11027" width="17" style="3" customWidth="1"/>
    <col min="11028" max="11028" width="15.625" style="3" customWidth="1"/>
    <col min="11029" max="11265" width="9" style="3"/>
    <col min="11266" max="11266" width="11.625" style="3" customWidth="1"/>
    <col min="11267" max="11267" width="9" style="3"/>
    <col min="11268" max="11268" width="2.625" style="3" customWidth="1"/>
    <col min="11269" max="11269" width="5.125" style="3" customWidth="1"/>
    <col min="11270" max="11270" width="12.375" style="3" customWidth="1"/>
    <col min="11271" max="11271" width="12.625" style="3" customWidth="1"/>
    <col min="11272" max="11272" width="40.5" style="3" customWidth="1"/>
    <col min="11273" max="11273" width="8.75" style="3" customWidth="1"/>
    <col min="11274" max="11275" width="9.875" style="3" bestFit="1" customWidth="1"/>
    <col min="11276" max="11276" width="5.75" style="3" customWidth="1"/>
    <col min="11277" max="11277" width="44.75" style="3" customWidth="1"/>
    <col min="11278" max="11278" width="45.5" style="3" customWidth="1"/>
    <col min="11279" max="11279" width="6.625" style="3" customWidth="1"/>
    <col min="11280" max="11280" width="13.75" style="3" customWidth="1"/>
    <col min="11281" max="11281" width="6.375" style="3" customWidth="1"/>
    <col min="11282" max="11282" width="21.75" style="3" customWidth="1"/>
    <col min="11283" max="11283" width="17" style="3" customWidth="1"/>
    <col min="11284" max="11284" width="15.625" style="3" customWidth="1"/>
    <col min="11285" max="11521" width="9" style="3"/>
    <col min="11522" max="11522" width="11.625" style="3" customWidth="1"/>
    <col min="11523" max="11523" width="9" style="3"/>
    <col min="11524" max="11524" width="2.625" style="3" customWidth="1"/>
    <col min="11525" max="11525" width="5.125" style="3" customWidth="1"/>
    <col min="11526" max="11526" width="12.375" style="3" customWidth="1"/>
    <col min="11527" max="11527" width="12.625" style="3" customWidth="1"/>
    <col min="11528" max="11528" width="40.5" style="3" customWidth="1"/>
    <col min="11529" max="11529" width="8.75" style="3" customWidth="1"/>
    <col min="11530" max="11531" width="9.875" style="3" bestFit="1" customWidth="1"/>
    <col min="11532" max="11532" width="5.75" style="3" customWidth="1"/>
    <col min="11533" max="11533" width="44.75" style="3" customWidth="1"/>
    <col min="11534" max="11534" width="45.5" style="3" customWidth="1"/>
    <col min="11535" max="11535" width="6.625" style="3" customWidth="1"/>
    <col min="11536" max="11536" width="13.75" style="3" customWidth="1"/>
    <col min="11537" max="11537" width="6.375" style="3" customWidth="1"/>
    <col min="11538" max="11538" width="21.75" style="3" customWidth="1"/>
    <col min="11539" max="11539" width="17" style="3" customWidth="1"/>
    <col min="11540" max="11540" width="15.625" style="3" customWidth="1"/>
    <col min="11541" max="11777" width="9" style="3"/>
    <col min="11778" max="11778" width="11.625" style="3" customWidth="1"/>
    <col min="11779" max="11779" width="9" style="3"/>
    <col min="11780" max="11780" width="2.625" style="3" customWidth="1"/>
    <col min="11781" max="11781" width="5.125" style="3" customWidth="1"/>
    <col min="11782" max="11782" width="12.375" style="3" customWidth="1"/>
    <col min="11783" max="11783" width="12.625" style="3" customWidth="1"/>
    <col min="11784" max="11784" width="40.5" style="3" customWidth="1"/>
    <col min="11785" max="11785" width="8.75" style="3" customWidth="1"/>
    <col min="11786" max="11787" width="9.875" style="3" bestFit="1" customWidth="1"/>
    <col min="11788" max="11788" width="5.75" style="3" customWidth="1"/>
    <col min="11789" max="11789" width="44.75" style="3" customWidth="1"/>
    <col min="11790" max="11790" width="45.5" style="3" customWidth="1"/>
    <col min="11791" max="11791" width="6.625" style="3" customWidth="1"/>
    <col min="11792" max="11792" width="13.75" style="3" customWidth="1"/>
    <col min="11793" max="11793" width="6.375" style="3" customWidth="1"/>
    <col min="11794" max="11794" width="21.75" style="3" customWidth="1"/>
    <col min="11795" max="11795" width="17" style="3" customWidth="1"/>
    <col min="11796" max="11796" width="15.625" style="3" customWidth="1"/>
    <col min="11797" max="12033" width="9" style="3"/>
    <col min="12034" max="12034" width="11.625" style="3" customWidth="1"/>
    <col min="12035" max="12035" width="9" style="3"/>
    <col min="12036" max="12036" width="2.625" style="3" customWidth="1"/>
    <col min="12037" max="12037" width="5.125" style="3" customWidth="1"/>
    <col min="12038" max="12038" width="12.375" style="3" customWidth="1"/>
    <col min="12039" max="12039" width="12.625" style="3" customWidth="1"/>
    <col min="12040" max="12040" width="40.5" style="3" customWidth="1"/>
    <col min="12041" max="12041" width="8.75" style="3" customWidth="1"/>
    <col min="12042" max="12043" width="9.875" style="3" bestFit="1" customWidth="1"/>
    <col min="12044" max="12044" width="5.75" style="3" customWidth="1"/>
    <col min="12045" max="12045" width="44.75" style="3" customWidth="1"/>
    <col min="12046" max="12046" width="45.5" style="3" customWidth="1"/>
    <col min="12047" max="12047" width="6.625" style="3" customWidth="1"/>
    <col min="12048" max="12048" width="13.75" style="3" customWidth="1"/>
    <col min="12049" max="12049" width="6.375" style="3" customWidth="1"/>
    <col min="12050" max="12050" width="21.75" style="3" customWidth="1"/>
    <col min="12051" max="12051" width="17" style="3" customWidth="1"/>
    <col min="12052" max="12052" width="15.625" style="3" customWidth="1"/>
    <col min="12053" max="12289" width="9" style="3"/>
    <col min="12290" max="12290" width="11.625" style="3" customWidth="1"/>
    <col min="12291" max="12291" width="9" style="3"/>
    <col min="12292" max="12292" width="2.625" style="3" customWidth="1"/>
    <col min="12293" max="12293" width="5.125" style="3" customWidth="1"/>
    <col min="12294" max="12294" width="12.375" style="3" customWidth="1"/>
    <col min="12295" max="12295" width="12.625" style="3" customWidth="1"/>
    <col min="12296" max="12296" width="40.5" style="3" customWidth="1"/>
    <col min="12297" max="12297" width="8.75" style="3" customWidth="1"/>
    <col min="12298" max="12299" width="9.875" style="3" bestFit="1" customWidth="1"/>
    <col min="12300" max="12300" width="5.75" style="3" customWidth="1"/>
    <col min="12301" max="12301" width="44.75" style="3" customWidth="1"/>
    <col min="12302" max="12302" width="45.5" style="3" customWidth="1"/>
    <col min="12303" max="12303" width="6.625" style="3" customWidth="1"/>
    <col min="12304" max="12304" width="13.75" style="3" customWidth="1"/>
    <col min="12305" max="12305" width="6.375" style="3" customWidth="1"/>
    <col min="12306" max="12306" width="21.75" style="3" customWidth="1"/>
    <col min="12307" max="12307" width="17" style="3" customWidth="1"/>
    <col min="12308" max="12308" width="15.625" style="3" customWidth="1"/>
    <col min="12309" max="12545" width="9" style="3"/>
    <col min="12546" max="12546" width="11.625" style="3" customWidth="1"/>
    <col min="12547" max="12547" width="9" style="3"/>
    <col min="12548" max="12548" width="2.625" style="3" customWidth="1"/>
    <col min="12549" max="12549" width="5.125" style="3" customWidth="1"/>
    <col min="12550" max="12550" width="12.375" style="3" customWidth="1"/>
    <col min="12551" max="12551" width="12.625" style="3" customWidth="1"/>
    <col min="12552" max="12552" width="40.5" style="3" customWidth="1"/>
    <col min="12553" max="12553" width="8.75" style="3" customWidth="1"/>
    <col min="12554" max="12555" width="9.875" style="3" bestFit="1" customWidth="1"/>
    <col min="12556" max="12556" width="5.75" style="3" customWidth="1"/>
    <col min="12557" max="12557" width="44.75" style="3" customWidth="1"/>
    <col min="12558" max="12558" width="45.5" style="3" customWidth="1"/>
    <col min="12559" max="12559" width="6.625" style="3" customWidth="1"/>
    <col min="12560" max="12560" width="13.75" style="3" customWidth="1"/>
    <col min="12561" max="12561" width="6.375" style="3" customWidth="1"/>
    <col min="12562" max="12562" width="21.75" style="3" customWidth="1"/>
    <col min="12563" max="12563" width="17" style="3" customWidth="1"/>
    <col min="12564" max="12564" width="15.625" style="3" customWidth="1"/>
    <col min="12565" max="12801" width="9" style="3"/>
    <col min="12802" max="12802" width="11.625" style="3" customWidth="1"/>
    <col min="12803" max="12803" width="9" style="3"/>
    <col min="12804" max="12804" width="2.625" style="3" customWidth="1"/>
    <col min="12805" max="12805" width="5.125" style="3" customWidth="1"/>
    <col min="12806" max="12806" width="12.375" style="3" customWidth="1"/>
    <col min="12807" max="12807" width="12.625" style="3" customWidth="1"/>
    <col min="12808" max="12808" width="40.5" style="3" customWidth="1"/>
    <col min="12809" max="12809" width="8.75" style="3" customWidth="1"/>
    <col min="12810" max="12811" width="9.875" style="3" bestFit="1" customWidth="1"/>
    <col min="12812" max="12812" width="5.75" style="3" customWidth="1"/>
    <col min="12813" max="12813" width="44.75" style="3" customWidth="1"/>
    <col min="12814" max="12814" width="45.5" style="3" customWidth="1"/>
    <col min="12815" max="12815" width="6.625" style="3" customWidth="1"/>
    <col min="12816" max="12816" width="13.75" style="3" customWidth="1"/>
    <col min="12817" max="12817" width="6.375" style="3" customWidth="1"/>
    <col min="12818" max="12818" width="21.75" style="3" customWidth="1"/>
    <col min="12819" max="12819" width="17" style="3" customWidth="1"/>
    <col min="12820" max="12820" width="15.625" style="3" customWidth="1"/>
    <col min="12821" max="13057" width="9" style="3"/>
    <col min="13058" max="13058" width="11.625" style="3" customWidth="1"/>
    <col min="13059" max="13059" width="9" style="3"/>
    <col min="13060" max="13060" width="2.625" style="3" customWidth="1"/>
    <col min="13061" max="13061" width="5.125" style="3" customWidth="1"/>
    <col min="13062" max="13062" width="12.375" style="3" customWidth="1"/>
    <col min="13063" max="13063" width="12.625" style="3" customWidth="1"/>
    <col min="13064" max="13064" width="40.5" style="3" customWidth="1"/>
    <col min="13065" max="13065" width="8.75" style="3" customWidth="1"/>
    <col min="13066" max="13067" width="9.875" style="3" bestFit="1" customWidth="1"/>
    <col min="13068" max="13068" width="5.75" style="3" customWidth="1"/>
    <col min="13069" max="13069" width="44.75" style="3" customWidth="1"/>
    <col min="13070" max="13070" width="45.5" style="3" customWidth="1"/>
    <col min="13071" max="13071" width="6.625" style="3" customWidth="1"/>
    <col min="13072" max="13072" width="13.75" style="3" customWidth="1"/>
    <col min="13073" max="13073" width="6.375" style="3" customWidth="1"/>
    <col min="13074" max="13074" width="21.75" style="3" customWidth="1"/>
    <col min="13075" max="13075" width="17" style="3" customWidth="1"/>
    <col min="13076" max="13076" width="15.625" style="3" customWidth="1"/>
    <col min="13077" max="13313" width="9" style="3"/>
    <col min="13314" max="13314" width="11.625" style="3" customWidth="1"/>
    <col min="13315" max="13315" width="9" style="3"/>
    <col min="13316" max="13316" width="2.625" style="3" customWidth="1"/>
    <col min="13317" max="13317" width="5.125" style="3" customWidth="1"/>
    <col min="13318" max="13318" width="12.375" style="3" customWidth="1"/>
    <col min="13319" max="13319" width="12.625" style="3" customWidth="1"/>
    <col min="13320" max="13320" width="40.5" style="3" customWidth="1"/>
    <col min="13321" max="13321" width="8.75" style="3" customWidth="1"/>
    <col min="13322" max="13323" width="9.875" style="3" bestFit="1" customWidth="1"/>
    <col min="13324" max="13324" width="5.75" style="3" customWidth="1"/>
    <col min="13325" max="13325" width="44.75" style="3" customWidth="1"/>
    <col min="13326" max="13326" width="45.5" style="3" customWidth="1"/>
    <col min="13327" max="13327" width="6.625" style="3" customWidth="1"/>
    <col min="13328" max="13328" width="13.75" style="3" customWidth="1"/>
    <col min="13329" max="13329" width="6.375" style="3" customWidth="1"/>
    <col min="13330" max="13330" width="21.75" style="3" customWidth="1"/>
    <col min="13331" max="13331" width="17" style="3" customWidth="1"/>
    <col min="13332" max="13332" width="15.625" style="3" customWidth="1"/>
    <col min="13333" max="13569" width="9" style="3"/>
    <col min="13570" max="13570" width="11.625" style="3" customWidth="1"/>
    <col min="13571" max="13571" width="9" style="3"/>
    <col min="13572" max="13572" width="2.625" style="3" customWidth="1"/>
    <col min="13573" max="13573" width="5.125" style="3" customWidth="1"/>
    <col min="13574" max="13574" width="12.375" style="3" customWidth="1"/>
    <col min="13575" max="13575" width="12.625" style="3" customWidth="1"/>
    <col min="13576" max="13576" width="40.5" style="3" customWidth="1"/>
    <col min="13577" max="13577" width="8.75" style="3" customWidth="1"/>
    <col min="13578" max="13579" width="9.875" style="3" bestFit="1" customWidth="1"/>
    <col min="13580" max="13580" width="5.75" style="3" customWidth="1"/>
    <col min="13581" max="13581" width="44.75" style="3" customWidth="1"/>
    <col min="13582" max="13582" width="45.5" style="3" customWidth="1"/>
    <col min="13583" max="13583" width="6.625" style="3" customWidth="1"/>
    <col min="13584" max="13584" width="13.75" style="3" customWidth="1"/>
    <col min="13585" max="13585" width="6.375" style="3" customWidth="1"/>
    <col min="13586" max="13586" width="21.75" style="3" customWidth="1"/>
    <col min="13587" max="13587" width="17" style="3" customWidth="1"/>
    <col min="13588" max="13588" width="15.625" style="3" customWidth="1"/>
    <col min="13589" max="13825" width="9" style="3"/>
    <col min="13826" max="13826" width="11.625" style="3" customWidth="1"/>
    <col min="13827" max="13827" width="9" style="3"/>
    <col min="13828" max="13828" width="2.625" style="3" customWidth="1"/>
    <col min="13829" max="13829" width="5.125" style="3" customWidth="1"/>
    <col min="13830" max="13830" width="12.375" style="3" customWidth="1"/>
    <col min="13831" max="13831" width="12.625" style="3" customWidth="1"/>
    <col min="13832" max="13832" width="40.5" style="3" customWidth="1"/>
    <col min="13833" max="13833" width="8.75" style="3" customWidth="1"/>
    <col min="13834" max="13835" width="9.875" style="3" bestFit="1" customWidth="1"/>
    <col min="13836" max="13836" width="5.75" style="3" customWidth="1"/>
    <col min="13837" max="13837" width="44.75" style="3" customWidth="1"/>
    <col min="13838" max="13838" width="45.5" style="3" customWidth="1"/>
    <col min="13839" max="13839" width="6.625" style="3" customWidth="1"/>
    <col min="13840" max="13840" width="13.75" style="3" customWidth="1"/>
    <col min="13841" max="13841" width="6.375" style="3" customWidth="1"/>
    <col min="13842" max="13842" width="21.75" style="3" customWidth="1"/>
    <col min="13843" max="13843" width="17" style="3" customWidth="1"/>
    <col min="13844" max="13844" width="15.625" style="3" customWidth="1"/>
    <col min="13845" max="14081" width="9" style="3"/>
    <col min="14082" max="14082" width="11.625" style="3" customWidth="1"/>
    <col min="14083" max="14083" width="9" style="3"/>
    <col min="14084" max="14084" width="2.625" style="3" customWidth="1"/>
    <col min="14085" max="14085" width="5.125" style="3" customWidth="1"/>
    <col min="14086" max="14086" width="12.375" style="3" customWidth="1"/>
    <col min="14087" max="14087" width="12.625" style="3" customWidth="1"/>
    <col min="14088" max="14088" width="40.5" style="3" customWidth="1"/>
    <col min="14089" max="14089" width="8.75" style="3" customWidth="1"/>
    <col min="14090" max="14091" width="9.875" style="3" bestFit="1" customWidth="1"/>
    <col min="14092" max="14092" width="5.75" style="3" customWidth="1"/>
    <col min="14093" max="14093" width="44.75" style="3" customWidth="1"/>
    <col min="14094" max="14094" width="45.5" style="3" customWidth="1"/>
    <col min="14095" max="14095" width="6.625" style="3" customWidth="1"/>
    <col min="14096" max="14096" width="13.75" style="3" customWidth="1"/>
    <col min="14097" max="14097" width="6.375" style="3" customWidth="1"/>
    <col min="14098" max="14098" width="21.75" style="3" customWidth="1"/>
    <col min="14099" max="14099" width="17" style="3" customWidth="1"/>
    <col min="14100" max="14100" width="15.625" style="3" customWidth="1"/>
    <col min="14101" max="14337" width="9" style="3"/>
    <col min="14338" max="14338" width="11.625" style="3" customWidth="1"/>
    <col min="14339" max="14339" width="9" style="3"/>
    <col min="14340" max="14340" width="2.625" style="3" customWidth="1"/>
    <col min="14341" max="14341" width="5.125" style="3" customWidth="1"/>
    <col min="14342" max="14342" width="12.375" style="3" customWidth="1"/>
    <col min="14343" max="14343" width="12.625" style="3" customWidth="1"/>
    <col min="14344" max="14344" width="40.5" style="3" customWidth="1"/>
    <col min="14345" max="14345" width="8.75" style="3" customWidth="1"/>
    <col min="14346" max="14347" width="9.875" style="3" bestFit="1" customWidth="1"/>
    <col min="14348" max="14348" width="5.75" style="3" customWidth="1"/>
    <col min="14349" max="14349" width="44.75" style="3" customWidth="1"/>
    <col min="14350" max="14350" width="45.5" style="3" customWidth="1"/>
    <col min="14351" max="14351" width="6.625" style="3" customWidth="1"/>
    <col min="14352" max="14352" width="13.75" style="3" customWidth="1"/>
    <col min="14353" max="14353" width="6.375" style="3" customWidth="1"/>
    <col min="14354" max="14354" width="21.75" style="3" customWidth="1"/>
    <col min="14355" max="14355" width="17" style="3" customWidth="1"/>
    <col min="14356" max="14356" width="15.625" style="3" customWidth="1"/>
    <col min="14357" max="14593" width="9" style="3"/>
    <col min="14594" max="14594" width="11.625" style="3" customWidth="1"/>
    <col min="14595" max="14595" width="9" style="3"/>
    <col min="14596" max="14596" width="2.625" style="3" customWidth="1"/>
    <col min="14597" max="14597" width="5.125" style="3" customWidth="1"/>
    <col min="14598" max="14598" width="12.375" style="3" customWidth="1"/>
    <col min="14599" max="14599" width="12.625" style="3" customWidth="1"/>
    <col min="14600" max="14600" width="40.5" style="3" customWidth="1"/>
    <col min="14601" max="14601" width="8.75" style="3" customWidth="1"/>
    <col min="14602" max="14603" width="9.875" style="3" bestFit="1" customWidth="1"/>
    <col min="14604" max="14604" width="5.75" style="3" customWidth="1"/>
    <col min="14605" max="14605" width="44.75" style="3" customWidth="1"/>
    <col min="14606" max="14606" width="45.5" style="3" customWidth="1"/>
    <col min="14607" max="14607" width="6.625" style="3" customWidth="1"/>
    <col min="14608" max="14608" width="13.75" style="3" customWidth="1"/>
    <col min="14609" max="14609" width="6.375" style="3" customWidth="1"/>
    <col min="14610" max="14610" width="21.75" style="3" customWidth="1"/>
    <col min="14611" max="14611" width="17" style="3" customWidth="1"/>
    <col min="14612" max="14612" width="15.625" style="3" customWidth="1"/>
    <col min="14613" max="14849" width="9" style="3"/>
    <col min="14850" max="14850" width="11.625" style="3" customWidth="1"/>
    <col min="14851" max="14851" width="9" style="3"/>
    <col min="14852" max="14852" width="2.625" style="3" customWidth="1"/>
    <col min="14853" max="14853" width="5.125" style="3" customWidth="1"/>
    <col min="14854" max="14854" width="12.375" style="3" customWidth="1"/>
    <col min="14855" max="14855" width="12.625" style="3" customWidth="1"/>
    <col min="14856" max="14856" width="40.5" style="3" customWidth="1"/>
    <col min="14857" max="14857" width="8.75" style="3" customWidth="1"/>
    <col min="14858" max="14859" width="9.875" style="3" bestFit="1" customWidth="1"/>
    <col min="14860" max="14860" width="5.75" style="3" customWidth="1"/>
    <col min="14861" max="14861" width="44.75" style="3" customWidth="1"/>
    <col min="14862" max="14862" width="45.5" style="3" customWidth="1"/>
    <col min="14863" max="14863" width="6.625" style="3" customWidth="1"/>
    <col min="14864" max="14864" width="13.75" style="3" customWidth="1"/>
    <col min="14865" max="14865" width="6.375" style="3" customWidth="1"/>
    <col min="14866" max="14866" width="21.75" style="3" customWidth="1"/>
    <col min="14867" max="14867" width="17" style="3" customWidth="1"/>
    <col min="14868" max="14868" width="15.625" style="3" customWidth="1"/>
    <col min="14869" max="15105" width="9" style="3"/>
    <col min="15106" max="15106" width="11.625" style="3" customWidth="1"/>
    <col min="15107" max="15107" width="9" style="3"/>
    <col min="15108" max="15108" width="2.625" style="3" customWidth="1"/>
    <col min="15109" max="15109" width="5.125" style="3" customWidth="1"/>
    <col min="15110" max="15110" width="12.375" style="3" customWidth="1"/>
    <col min="15111" max="15111" width="12.625" style="3" customWidth="1"/>
    <col min="15112" max="15112" width="40.5" style="3" customWidth="1"/>
    <col min="15113" max="15113" width="8.75" style="3" customWidth="1"/>
    <col min="15114" max="15115" width="9.875" style="3" bestFit="1" customWidth="1"/>
    <col min="15116" max="15116" width="5.75" style="3" customWidth="1"/>
    <col min="15117" max="15117" width="44.75" style="3" customWidth="1"/>
    <col min="15118" max="15118" width="45.5" style="3" customWidth="1"/>
    <col min="15119" max="15119" width="6.625" style="3" customWidth="1"/>
    <col min="15120" max="15120" width="13.75" style="3" customWidth="1"/>
    <col min="15121" max="15121" width="6.375" style="3" customWidth="1"/>
    <col min="15122" max="15122" width="21.75" style="3" customWidth="1"/>
    <col min="15123" max="15123" width="17" style="3" customWidth="1"/>
    <col min="15124" max="15124" width="15.625" style="3" customWidth="1"/>
    <col min="15125" max="15361" width="9" style="3"/>
    <col min="15362" max="15362" width="11.625" style="3" customWidth="1"/>
    <col min="15363" max="15363" width="9" style="3"/>
    <col min="15364" max="15364" width="2.625" style="3" customWidth="1"/>
    <col min="15365" max="15365" width="5.125" style="3" customWidth="1"/>
    <col min="15366" max="15366" width="12.375" style="3" customWidth="1"/>
    <col min="15367" max="15367" width="12.625" style="3" customWidth="1"/>
    <col min="15368" max="15368" width="40.5" style="3" customWidth="1"/>
    <col min="15369" max="15369" width="8.75" style="3" customWidth="1"/>
    <col min="15370" max="15371" width="9.875" style="3" bestFit="1" customWidth="1"/>
    <col min="15372" max="15372" width="5.75" style="3" customWidth="1"/>
    <col min="15373" max="15373" width="44.75" style="3" customWidth="1"/>
    <col min="15374" max="15374" width="45.5" style="3" customWidth="1"/>
    <col min="15375" max="15375" width="6.625" style="3" customWidth="1"/>
    <col min="15376" max="15376" width="13.75" style="3" customWidth="1"/>
    <col min="15377" max="15377" width="6.375" style="3" customWidth="1"/>
    <col min="15378" max="15378" width="21.75" style="3" customWidth="1"/>
    <col min="15379" max="15379" width="17" style="3" customWidth="1"/>
    <col min="15380" max="15380" width="15.625" style="3" customWidth="1"/>
    <col min="15381" max="15617" width="9" style="3"/>
    <col min="15618" max="15618" width="11.625" style="3" customWidth="1"/>
    <col min="15619" max="15619" width="9" style="3"/>
    <col min="15620" max="15620" width="2.625" style="3" customWidth="1"/>
    <col min="15621" max="15621" width="5.125" style="3" customWidth="1"/>
    <col min="15622" max="15622" width="12.375" style="3" customWidth="1"/>
    <col min="15623" max="15623" width="12.625" style="3" customWidth="1"/>
    <col min="15624" max="15624" width="40.5" style="3" customWidth="1"/>
    <col min="15625" max="15625" width="8.75" style="3" customWidth="1"/>
    <col min="15626" max="15627" width="9.875" style="3" bestFit="1" customWidth="1"/>
    <col min="15628" max="15628" width="5.75" style="3" customWidth="1"/>
    <col min="15629" max="15629" width="44.75" style="3" customWidth="1"/>
    <col min="15630" max="15630" width="45.5" style="3" customWidth="1"/>
    <col min="15631" max="15631" width="6.625" style="3" customWidth="1"/>
    <col min="15632" max="15632" width="13.75" style="3" customWidth="1"/>
    <col min="15633" max="15633" width="6.375" style="3" customWidth="1"/>
    <col min="15634" max="15634" width="21.75" style="3" customWidth="1"/>
    <col min="15635" max="15635" width="17" style="3" customWidth="1"/>
    <col min="15636" max="15636" width="15.625" style="3" customWidth="1"/>
    <col min="15637" max="15873" width="9" style="3"/>
    <col min="15874" max="15874" width="11.625" style="3" customWidth="1"/>
    <col min="15875" max="15875" width="9" style="3"/>
    <col min="15876" max="15876" width="2.625" style="3" customWidth="1"/>
    <col min="15877" max="15877" width="5.125" style="3" customWidth="1"/>
    <col min="15878" max="15878" width="12.375" style="3" customWidth="1"/>
    <col min="15879" max="15879" width="12.625" style="3" customWidth="1"/>
    <col min="15880" max="15880" width="40.5" style="3" customWidth="1"/>
    <col min="15881" max="15881" width="8.75" style="3" customWidth="1"/>
    <col min="15882" max="15883" width="9.875" style="3" bestFit="1" customWidth="1"/>
    <col min="15884" max="15884" width="5.75" style="3" customWidth="1"/>
    <col min="15885" max="15885" width="44.75" style="3" customWidth="1"/>
    <col min="15886" max="15886" width="45.5" style="3" customWidth="1"/>
    <col min="15887" max="15887" width="6.625" style="3" customWidth="1"/>
    <col min="15888" max="15888" width="13.75" style="3" customWidth="1"/>
    <col min="15889" max="15889" width="6.375" style="3" customWidth="1"/>
    <col min="15890" max="15890" width="21.75" style="3" customWidth="1"/>
    <col min="15891" max="15891" width="17" style="3" customWidth="1"/>
    <col min="15892" max="15892" width="15.625" style="3" customWidth="1"/>
    <col min="15893" max="16129" width="9" style="3"/>
    <col min="16130" max="16130" width="11.625" style="3" customWidth="1"/>
    <col min="16131" max="16131" width="9" style="3"/>
    <col min="16132" max="16132" width="2.625" style="3" customWidth="1"/>
    <col min="16133" max="16133" width="5.125" style="3" customWidth="1"/>
    <col min="16134" max="16134" width="12.375" style="3" customWidth="1"/>
    <col min="16135" max="16135" width="12.625" style="3" customWidth="1"/>
    <col min="16136" max="16136" width="40.5" style="3" customWidth="1"/>
    <col min="16137" max="16137" width="8.75" style="3" customWidth="1"/>
    <col min="16138" max="16139" width="9.875" style="3" bestFit="1" customWidth="1"/>
    <col min="16140" max="16140" width="5.75" style="3" customWidth="1"/>
    <col min="16141" max="16141" width="44.75" style="3" customWidth="1"/>
    <col min="16142" max="16142" width="45.5" style="3" customWidth="1"/>
    <col min="16143" max="16143" width="6.625" style="3" customWidth="1"/>
    <col min="16144" max="16144" width="13.75" style="3" customWidth="1"/>
    <col min="16145" max="16145" width="6.375" style="3" customWidth="1"/>
    <col min="16146" max="16146" width="21.75" style="3" customWidth="1"/>
    <col min="16147" max="16147" width="17" style="3" customWidth="1"/>
    <col min="16148" max="16148" width="15.625" style="3" customWidth="1"/>
    <col min="16149" max="16384" width="9" style="3"/>
  </cols>
  <sheetData>
    <row r="2" spans="1:20" ht="20.100000000000001" customHeight="1">
      <c r="E2" s="1" t="s">
        <v>0</v>
      </c>
      <c r="F2" s="1"/>
      <c r="G2" s="1"/>
      <c r="H2" s="14" t="s">
        <v>3561</v>
      </c>
      <c r="J2" s="4" t="s">
        <v>2</v>
      </c>
      <c r="K2" s="5"/>
      <c r="L2" s="6"/>
      <c r="M2" s="125">
        <f>SUM(K:K)</f>
        <v>48586</v>
      </c>
    </row>
    <row r="3" spans="1:20" ht="20.100000000000001" customHeight="1">
      <c r="E3" s="1" t="s">
        <v>3</v>
      </c>
      <c r="F3" s="1"/>
      <c r="G3" s="1"/>
      <c r="H3" s="14" t="s">
        <v>3562</v>
      </c>
    </row>
    <row r="4" spans="1:20" ht="20.100000000000001" customHeight="1">
      <c r="E4" s="1" t="s">
        <v>5</v>
      </c>
      <c r="F4" s="1"/>
      <c r="G4" s="1"/>
      <c r="H4" s="14" t="s">
        <v>3563</v>
      </c>
      <c r="M4" s="3">
        <v>381901</v>
      </c>
    </row>
    <row r="5" spans="1:20" ht="20.100000000000001" customHeight="1">
      <c r="E5" s="1" t="s">
        <v>6</v>
      </c>
      <c r="F5" s="1"/>
      <c r="G5" s="1"/>
      <c r="H5" s="15">
        <v>44714</v>
      </c>
      <c r="K5" s="1378"/>
      <c r="M5" s="1379" t="s">
        <v>3564</v>
      </c>
    </row>
    <row r="6" spans="1:20" ht="20.100000000000001" customHeight="1">
      <c r="E6" s="1" t="s">
        <v>8</v>
      </c>
      <c r="F6" s="1"/>
      <c r="G6" s="1"/>
      <c r="H6" s="15">
        <v>44715</v>
      </c>
      <c r="M6" s="1044"/>
    </row>
    <row r="8" spans="1:20" s="9" customFormat="1" ht="19.5" customHeight="1">
      <c r="A8" s="17" t="s">
        <v>2626</v>
      </c>
      <c r="B8" s="1380" t="s">
        <v>3565</v>
      </c>
      <c r="C8" s="1380" t="s">
        <v>3566</v>
      </c>
      <c r="D8" s="17"/>
      <c r="E8" s="16" t="s">
        <v>9</v>
      </c>
      <c r="F8" s="16" t="s">
        <v>10</v>
      </c>
      <c r="G8" s="16" t="s">
        <v>11</v>
      </c>
      <c r="H8" s="17" t="s">
        <v>12</v>
      </c>
      <c r="I8" s="17" t="s">
        <v>13</v>
      </c>
      <c r="J8" s="17" t="s">
        <v>14</v>
      </c>
      <c r="K8" s="18" t="s">
        <v>15</v>
      </c>
      <c r="L8" s="18" t="s">
        <v>16</v>
      </c>
      <c r="M8" s="17" t="s">
        <v>17</v>
      </c>
      <c r="N8" s="17" t="s">
        <v>18</v>
      </c>
      <c r="O8" s="17" t="s">
        <v>19</v>
      </c>
      <c r="P8" s="19" t="s">
        <v>20</v>
      </c>
      <c r="Q8" s="16" t="s">
        <v>21</v>
      </c>
      <c r="R8" s="17" t="s">
        <v>22</v>
      </c>
      <c r="S8" s="19" t="s">
        <v>23</v>
      </c>
      <c r="T8" s="184" t="s">
        <v>24</v>
      </c>
    </row>
    <row r="9" spans="1:20" s="9" customFormat="1" ht="19.5" customHeight="1">
      <c r="E9" s="16"/>
      <c r="F9" s="16"/>
      <c r="G9" s="16"/>
      <c r="H9" s="471"/>
      <c r="I9" s="383"/>
      <c r="J9" s="278"/>
      <c r="K9" s="278"/>
      <c r="L9" s="464"/>
      <c r="M9" s="510"/>
      <c r="N9" s="17"/>
      <c r="O9" s="17"/>
      <c r="P9" s="19"/>
      <c r="Q9" s="16"/>
      <c r="R9" s="17"/>
      <c r="S9" s="19"/>
      <c r="T9" s="184"/>
    </row>
    <row r="10" spans="1:20" s="9" customFormat="1" ht="19.5" customHeight="1">
      <c r="E10" s="16"/>
      <c r="F10" s="16"/>
      <c r="G10" s="16"/>
      <c r="H10" s="471"/>
      <c r="I10" s="383"/>
      <c r="J10" s="278"/>
      <c r="K10" s="278"/>
      <c r="L10" s="464"/>
      <c r="M10" s="510"/>
      <c r="N10" s="17"/>
      <c r="O10" s="17"/>
      <c r="P10" s="19"/>
      <c r="Q10" s="16"/>
      <c r="R10" s="17"/>
      <c r="S10" s="19"/>
      <c r="T10" s="184"/>
    </row>
    <row r="11" spans="1:20" ht="18" customHeight="1">
      <c r="E11" s="1139" t="s">
        <v>2927</v>
      </c>
      <c r="F11" s="1140"/>
      <c r="G11" s="1140"/>
      <c r="H11" s="1141"/>
      <c r="I11" s="618"/>
      <c r="J11" s="617"/>
      <c r="K11" s="278"/>
      <c r="L11" s="464"/>
      <c r="M11" s="173"/>
      <c r="N11" s="471"/>
      <c r="O11" s="165"/>
      <c r="P11" s="19"/>
      <c r="Q11" s="184"/>
      <c r="R11" s="472"/>
      <c r="S11" s="19"/>
      <c r="T11" s="21"/>
    </row>
    <row r="12" spans="1:20" ht="18" customHeight="1">
      <c r="A12" s="17"/>
      <c r="B12" s="54"/>
      <c r="C12" s="54"/>
      <c r="D12" s="629"/>
      <c r="E12" s="1221"/>
      <c r="F12" s="617"/>
      <c r="G12" s="617"/>
      <c r="H12" s="173"/>
      <c r="I12" s="618"/>
      <c r="J12" s="617"/>
      <c r="K12" s="278"/>
      <c r="L12" s="720"/>
      <c r="M12" s="173"/>
      <c r="N12" s="173"/>
      <c r="O12" s="165"/>
      <c r="P12" s="20"/>
      <c r="Q12" s="184"/>
      <c r="R12" s="19"/>
      <c r="S12" s="19"/>
      <c r="T12" s="21"/>
    </row>
    <row r="13" spans="1:20" ht="18" customHeight="1">
      <c r="A13" s="54" t="s">
        <v>1375</v>
      </c>
      <c r="B13" s="54">
        <f t="shared" ref="B13:B23" si="0">+I13*C13</f>
        <v>0.04</v>
      </c>
      <c r="C13" s="54">
        <v>2.5000000000000001E-3</v>
      </c>
      <c r="D13" s="629"/>
      <c r="E13" s="1221">
        <f>+E12+1</f>
        <v>1</v>
      </c>
      <c r="F13" s="17" t="s">
        <v>178</v>
      </c>
      <c r="G13" s="17" t="s">
        <v>178</v>
      </c>
      <c r="H13" s="1360" t="s">
        <v>1309</v>
      </c>
      <c r="I13" s="1221">
        <v>16</v>
      </c>
      <c r="J13" s="1381">
        <v>56</v>
      </c>
      <c r="K13" s="797">
        <f>I13*J13</f>
        <v>896</v>
      </c>
      <c r="L13" s="18"/>
      <c r="M13" s="1360" t="s">
        <v>3567</v>
      </c>
      <c r="N13" s="173"/>
      <c r="O13" s="165"/>
      <c r="P13" s="20">
        <v>44701</v>
      </c>
      <c r="Q13" s="184"/>
      <c r="R13" s="19"/>
      <c r="S13" s="19" t="s">
        <v>3568</v>
      </c>
      <c r="T13" s="21"/>
    </row>
    <row r="14" spans="1:20" ht="18" customHeight="1">
      <c r="A14" s="17"/>
      <c r="B14" s="54">
        <f t="shared" si="0"/>
        <v>0</v>
      </c>
      <c r="C14" s="54"/>
      <c r="D14" s="629"/>
      <c r="E14" s="1221">
        <f t="shared" ref="E14:E27" si="1">+E13+1</f>
        <v>2</v>
      </c>
      <c r="F14" s="17" t="s">
        <v>178</v>
      </c>
      <c r="G14" s="17" t="s">
        <v>178</v>
      </c>
      <c r="H14" s="173" t="s">
        <v>3569</v>
      </c>
      <c r="I14" s="618">
        <v>4</v>
      </c>
      <c r="J14" s="617">
        <v>169</v>
      </c>
      <c r="K14" s="797">
        <f>I14*J14</f>
        <v>676</v>
      </c>
      <c r="L14" s="720"/>
      <c r="M14" s="1360" t="s">
        <v>3570</v>
      </c>
      <c r="N14" s="173"/>
      <c r="O14" s="165"/>
      <c r="P14" s="20">
        <v>44701</v>
      </c>
      <c r="Q14" s="184"/>
      <c r="R14" s="19"/>
      <c r="S14" s="19" t="s">
        <v>3568</v>
      </c>
      <c r="T14" s="21"/>
    </row>
    <row r="15" spans="1:20" ht="18" customHeight="1">
      <c r="A15" s="54" t="s">
        <v>1375</v>
      </c>
      <c r="B15" s="54">
        <f t="shared" si="0"/>
        <v>0</v>
      </c>
      <c r="C15" s="54"/>
      <c r="D15" s="629"/>
      <c r="E15" s="1221">
        <f t="shared" si="1"/>
        <v>3</v>
      </c>
      <c r="F15" s="17" t="s">
        <v>178</v>
      </c>
      <c r="G15" s="17" t="s">
        <v>178</v>
      </c>
      <c r="H15" s="173" t="s">
        <v>3571</v>
      </c>
      <c r="I15" s="618">
        <v>4</v>
      </c>
      <c r="J15" s="617">
        <v>490</v>
      </c>
      <c r="K15" s="797">
        <f>I15*J15</f>
        <v>1960</v>
      </c>
      <c r="L15" s="720"/>
      <c r="M15" s="173" t="s">
        <v>3572</v>
      </c>
      <c r="N15" s="173"/>
      <c r="O15" s="165"/>
      <c r="P15" s="20">
        <v>44701</v>
      </c>
      <c r="Q15" s="184"/>
      <c r="R15" s="19"/>
      <c r="S15" s="19" t="s">
        <v>3568</v>
      </c>
      <c r="T15" s="21"/>
    </row>
    <row r="16" spans="1:20" ht="18" customHeight="1">
      <c r="A16" s="54" t="s">
        <v>1375</v>
      </c>
      <c r="B16" s="54">
        <f t="shared" si="0"/>
        <v>0</v>
      </c>
      <c r="C16" s="54">
        <v>2E-3</v>
      </c>
      <c r="D16" s="629"/>
      <c r="E16" s="1221">
        <f t="shared" si="1"/>
        <v>4</v>
      </c>
      <c r="F16" s="877" t="s">
        <v>178</v>
      </c>
      <c r="G16" s="877" t="s">
        <v>178</v>
      </c>
      <c r="H16" s="1270" t="s">
        <v>2944</v>
      </c>
      <c r="I16" s="906"/>
      <c r="J16" s="881">
        <v>75</v>
      </c>
      <c r="K16" s="881">
        <f>I16*J16</f>
        <v>0</v>
      </c>
      <c r="L16" s="881"/>
      <c r="M16" s="410" t="s">
        <v>3573</v>
      </c>
      <c r="N16" s="173"/>
      <c r="O16" s="165"/>
      <c r="P16" s="20"/>
      <c r="Q16" s="184"/>
      <c r="R16" s="19"/>
      <c r="S16" s="19"/>
      <c r="T16" s="21"/>
    </row>
    <row r="17" spans="1:20" ht="18" customHeight="1">
      <c r="A17" s="54" t="s">
        <v>1375</v>
      </c>
      <c r="B17" s="54">
        <f t="shared" si="0"/>
        <v>0</v>
      </c>
      <c r="C17" s="54">
        <v>2E-3</v>
      </c>
      <c r="D17" s="629"/>
      <c r="E17" s="1221">
        <f t="shared" si="1"/>
        <v>5</v>
      </c>
      <c r="F17" s="877" t="s">
        <v>178</v>
      </c>
      <c r="G17" s="877" t="s">
        <v>178</v>
      </c>
      <c r="H17" s="1270" t="s">
        <v>3516</v>
      </c>
      <c r="I17" s="906"/>
      <c r="J17" s="881">
        <v>25</v>
      </c>
      <c r="K17" s="881">
        <f t="shared" ref="K17:K23" si="2">I17*J17</f>
        <v>0</v>
      </c>
      <c r="L17" s="881"/>
      <c r="M17" s="410" t="s">
        <v>3574</v>
      </c>
      <c r="N17" s="173"/>
      <c r="O17" s="165"/>
      <c r="P17" s="20"/>
      <c r="Q17" s="184"/>
      <c r="R17" s="19"/>
      <c r="S17" s="19"/>
      <c r="T17" s="21"/>
    </row>
    <row r="18" spans="1:20" ht="18" customHeight="1">
      <c r="A18" s="54" t="s">
        <v>2641</v>
      </c>
      <c r="B18" s="54">
        <f t="shared" si="0"/>
        <v>0.1</v>
      </c>
      <c r="C18" s="54">
        <v>0.05</v>
      </c>
      <c r="D18" s="629"/>
      <c r="E18" s="1221">
        <f t="shared" si="1"/>
        <v>6</v>
      </c>
      <c r="F18" s="618" t="s">
        <v>1304</v>
      </c>
      <c r="G18" s="17" t="s">
        <v>178</v>
      </c>
      <c r="H18" s="173" t="s">
        <v>3575</v>
      </c>
      <c r="I18" s="618">
        <v>2</v>
      </c>
      <c r="J18" s="617">
        <v>6252</v>
      </c>
      <c r="K18" s="797">
        <f t="shared" si="2"/>
        <v>12504</v>
      </c>
      <c r="L18" s="720"/>
      <c r="M18" s="173" t="s">
        <v>3576</v>
      </c>
      <c r="N18" s="173"/>
      <c r="O18" s="165"/>
      <c r="P18" s="20">
        <v>44701</v>
      </c>
      <c r="Q18" s="184"/>
      <c r="R18" s="19"/>
      <c r="S18" s="19" t="s">
        <v>3568</v>
      </c>
      <c r="T18" s="21"/>
    </row>
    <row r="19" spans="1:20" ht="18" customHeight="1">
      <c r="A19" s="54" t="s">
        <v>1398</v>
      </c>
      <c r="B19" s="54">
        <f t="shared" si="0"/>
        <v>0.106</v>
      </c>
      <c r="C19" s="54">
        <v>5.2999999999999999E-2</v>
      </c>
      <c r="D19" s="629"/>
      <c r="E19" s="1221">
        <f t="shared" si="1"/>
        <v>7</v>
      </c>
      <c r="F19" s="618" t="s">
        <v>1304</v>
      </c>
      <c r="G19" s="17" t="s">
        <v>178</v>
      </c>
      <c r="H19" s="173" t="s">
        <v>3577</v>
      </c>
      <c r="I19" s="618">
        <v>2</v>
      </c>
      <c r="J19" s="617">
        <v>2110</v>
      </c>
      <c r="K19" s="797">
        <f t="shared" si="2"/>
        <v>4220</v>
      </c>
      <c r="L19" s="720"/>
      <c r="M19" s="173" t="s">
        <v>3578</v>
      </c>
      <c r="N19" s="173"/>
      <c r="O19" s="165"/>
      <c r="P19" s="20">
        <v>44701</v>
      </c>
      <c r="Q19" s="184"/>
      <c r="R19" s="19"/>
      <c r="S19" s="19" t="s">
        <v>3568</v>
      </c>
      <c r="T19" s="21"/>
    </row>
    <row r="20" spans="1:20" ht="18" customHeight="1">
      <c r="A20" s="54" t="s">
        <v>1398</v>
      </c>
      <c r="B20" s="54">
        <f>+I20*C20</f>
        <v>0.106</v>
      </c>
      <c r="C20" s="54">
        <v>5.2999999999999999E-2</v>
      </c>
      <c r="D20" s="629"/>
      <c r="E20" s="1221">
        <f t="shared" si="1"/>
        <v>8</v>
      </c>
      <c r="F20" s="618" t="s">
        <v>1304</v>
      </c>
      <c r="G20" s="17" t="s">
        <v>178</v>
      </c>
      <c r="H20" s="893" t="s">
        <v>3579</v>
      </c>
      <c r="I20" s="836">
        <v>2</v>
      </c>
      <c r="J20" s="794">
        <v>1970</v>
      </c>
      <c r="K20" s="1382">
        <f t="shared" si="2"/>
        <v>3940</v>
      </c>
      <c r="L20" s="1383"/>
      <c r="M20" s="893" t="s">
        <v>3580</v>
      </c>
      <c r="N20" s="173"/>
      <c r="O20" s="165"/>
      <c r="P20" s="20">
        <v>44712</v>
      </c>
      <c r="Q20" s="184"/>
      <c r="R20" s="19"/>
      <c r="S20" s="19" t="s">
        <v>3581</v>
      </c>
      <c r="T20" s="21"/>
    </row>
    <row r="21" spans="1:20" ht="18" customHeight="1">
      <c r="A21" s="54" t="s">
        <v>1398</v>
      </c>
      <c r="B21" s="54">
        <f t="shared" si="0"/>
        <v>0.104</v>
      </c>
      <c r="C21" s="54">
        <v>5.1999999999999998E-2</v>
      </c>
      <c r="D21" s="629"/>
      <c r="E21" s="1221">
        <f t="shared" si="1"/>
        <v>9</v>
      </c>
      <c r="F21" s="1212" t="s">
        <v>1304</v>
      </c>
      <c r="G21" s="1384" t="s">
        <v>178</v>
      </c>
      <c r="H21" s="1385" t="s">
        <v>3582</v>
      </c>
      <c r="I21" s="1212">
        <v>2</v>
      </c>
      <c r="J21" s="1219">
        <v>2070</v>
      </c>
      <c r="K21" s="1386">
        <f t="shared" si="2"/>
        <v>4140</v>
      </c>
      <c r="L21" s="1387"/>
      <c r="M21" s="1385" t="s">
        <v>3583</v>
      </c>
      <c r="N21" s="173"/>
      <c r="O21" s="165"/>
      <c r="P21" s="20">
        <v>44701</v>
      </c>
      <c r="Q21" s="184"/>
      <c r="R21" s="19"/>
      <c r="S21" s="19" t="s">
        <v>3568</v>
      </c>
      <c r="T21" s="21"/>
    </row>
    <row r="22" spans="1:20" ht="18" customHeight="1">
      <c r="A22" s="54" t="s">
        <v>1372</v>
      </c>
      <c r="B22" s="54">
        <f t="shared" si="0"/>
        <v>0.02</v>
      </c>
      <c r="C22" s="54">
        <v>0.01</v>
      </c>
      <c r="D22" s="629"/>
      <c r="E22" s="1221">
        <f t="shared" si="1"/>
        <v>10</v>
      </c>
      <c r="F22" s="1212" t="s">
        <v>1304</v>
      </c>
      <c r="G22" s="1384" t="s">
        <v>178</v>
      </c>
      <c r="H22" s="1385" t="s">
        <v>3584</v>
      </c>
      <c r="I22" s="1212">
        <v>2</v>
      </c>
      <c r="J22" s="1219">
        <v>4520</v>
      </c>
      <c r="K22" s="1386">
        <f t="shared" si="2"/>
        <v>9040</v>
      </c>
      <c r="L22" s="1387"/>
      <c r="M22" s="1385" t="s">
        <v>3585</v>
      </c>
      <c r="N22" s="173"/>
      <c r="O22" s="165"/>
      <c r="P22" s="20">
        <v>44701</v>
      </c>
      <c r="Q22" s="184"/>
      <c r="R22" s="19"/>
      <c r="S22" s="19" t="s">
        <v>3568</v>
      </c>
      <c r="T22" s="21"/>
    </row>
    <row r="23" spans="1:20" ht="18" customHeight="1">
      <c r="A23" s="54" t="s">
        <v>1372</v>
      </c>
      <c r="B23" s="54">
        <f t="shared" si="0"/>
        <v>2.4E-2</v>
      </c>
      <c r="C23" s="54">
        <v>1.2E-2</v>
      </c>
      <c r="D23" s="629"/>
      <c r="E23" s="1221">
        <f t="shared" si="1"/>
        <v>11</v>
      </c>
      <c r="F23" s="1212" t="s">
        <v>1304</v>
      </c>
      <c r="G23" s="1384" t="s">
        <v>178</v>
      </c>
      <c r="H23" s="1385" t="s">
        <v>3586</v>
      </c>
      <c r="I23" s="1212">
        <v>2</v>
      </c>
      <c r="J23" s="1219">
        <v>4245</v>
      </c>
      <c r="K23" s="1386">
        <f t="shared" si="2"/>
        <v>8490</v>
      </c>
      <c r="L23" s="1387"/>
      <c r="M23" s="1385" t="s">
        <v>3587</v>
      </c>
      <c r="N23" s="173"/>
      <c r="O23" s="165"/>
      <c r="P23" s="20">
        <v>44701</v>
      </c>
      <c r="Q23" s="184"/>
      <c r="R23" s="19"/>
      <c r="S23" s="19" t="s">
        <v>3568</v>
      </c>
      <c r="T23" s="21"/>
    </row>
    <row r="24" spans="1:20" ht="18" customHeight="1">
      <c r="A24" s="54" t="s">
        <v>1375</v>
      </c>
      <c r="B24" s="54">
        <f>+I24*C24</f>
        <v>4.0000000000000001E-3</v>
      </c>
      <c r="C24" s="54">
        <v>1E-3</v>
      </c>
      <c r="D24" s="629"/>
      <c r="E24" s="1221">
        <f t="shared" si="1"/>
        <v>12</v>
      </c>
      <c r="F24" s="17" t="s">
        <v>178</v>
      </c>
      <c r="G24" s="17" t="s">
        <v>178</v>
      </c>
      <c r="H24" s="1360" t="s">
        <v>3588</v>
      </c>
      <c r="I24" s="1221">
        <v>4</v>
      </c>
      <c r="J24" s="1381">
        <v>92</v>
      </c>
      <c r="K24" s="797">
        <f>I24*J24</f>
        <v>368</v>
      </c>
      <c r="L24" s="18"/>
      <c r="M24" s="1360" t="s">
        <v>3179</v>
      </c>
      <c r="N24" s="173"/>
      <c r="O24" s="165"/>
      <c r="P24" s="20">
        <v>44701</v>
      </c>
      <c r="Q24" s="184"/>
      <c r="R24" s="19"/>
      <c r="S24" s="19" t="s">
        <v>3568</v>
      </c>
      <c r="T24" s="21"/>
    </row>
    <row r="25" spans="1:20" ht="18" customHeight="1">
      <c r="A25" s="54" t="s">
        <v>1375</v>
      </c>
      <c r="B25" s="54">
        <f>+I25*C25</f>
        <v>8.0000000000000002E-3</v>
      </c>
      <c r="C25" s="54">
        <v>1E-3</v>
      </c>
      <c r="D25" s="629"/>
      <c r="E25" s="1221">
        <f t="shared" si="1"/>
        <v>13</v>
      </c>
      <c r="F25" s="17" t="s">
        <v>178</v>
      </c>
      <c r="G25" s="17" t="s">
        <v>178</v>
      </c>
      <c r="H25" s="1360" t="s">
        <v>3589</v>
      </c>
      <c r="I25" s="1221">
        <v>8</v>
      </c>
      <c r="J25" s="1381">
        <v>92</v>
      </c>
      <c r="K25" s="797">
        <f>I25*J25</f>
        <v>736</v>
      </c>
      <c r="L25" s="18"/>
      <c r="M25" s="1360" t="s">
        <v>3179</v>
      </c>
      <c r="N25" s="173"/>
      <c r="O25" s="165"/>
      <c r="P25" s="20">
        <v>44701</v>
      </c>
      <c r="Q25" s="184"/>
      <c r="R25" s="19"/>
      <c r="S25" s="19" t="s">
        <v>3568</v>
      </c>
      <c r="T25" s="21"/>
    </row>
    <row r="26" spans="1:20" ht="18" customHeight="1">
      <c r="A26" s="54" t="s">
        <v>1375</v>
      </c>
      <c r="B26" s="54">
        <f>+I26*C26</f>
        <v>1E-3</v>
      </c>
      <c r="C26" s="54">
        <v>1E-3</v>
      </c>
      <c r="D26" s="629"/>
      <c r="E26" s="1221">
        <f t="shared" si="1"/>
        <v>14</v>
      </c>
      <c r="F26" s="304" t="s">
        <v>178</v>
      </c>
      <c r="G26" s="304" t="s">
        <v>178</v>
      </c>
      <c r="H26" s="893" t="s">
        <v>3590</v>
      </c>
      <c r="I26" s="836">
        <v>1</v>
      </c>
      <c r="J26" s="794">
        <v>880</v>
      </c>
      <c r="K26" s="646">
        <f>I26*J26</f>
        <v>880</v>
      </c>
      <c r="L26" s="1383"/>
      <c r="M26" s="893" t="s">
        <v>1277</v>
      </c>
      <c r="N26" s="173"/>
      <c r="O26" s="165"/>
      <c r="P26" s="20">
        <v>44712</v>
      </c>
      <c r="Q26" s="184"/>
      <c r="R26" s="19"/>
      <c r="S26" s="19" t="s">
        <v>3568</v>
      </c>
      <c r="T26" s="21"/>
    </row>
    <row r="27" spans="1:20" ht="18" customHeight="1">
      <c r="A27" s="54" t="s">
        <v>1375</v>
      </c>
      <c r="B27" s="54">
        <f>+I27*C27</f>
        <v>8.0000000000000002E-3</v>
      </c>
      <c r="C27" s="54">
        <v>1E-3</v>
      </c>
      <c r="D27" s="629"/>
      <c r="E27" s="1221">
        <f t="shared" si="1"/>
        <v>15</v>
      </c>
      <c r="F27" s="304" t="s">
        <v>178</v>
      </c>
      <c r="G27" s="304" t="s">
        <v>178</v>
      </c>
      <c r="H27" s="1388" t="s">
        <v>3589</v>
      </c>
      <c r="I27" s="795">
        <v>8</v>
      </c>
      <c r="J27" s="1389">
        <v>92</v>
      </c>
      <c r="K27" s="1382">
        <f>I27*J27</f>
        <v>736</v>
      </c>
      <c r="L27" s="1390"/>
      <c r="M27" s="1388" t="s">
        <v>3179</v>
      </c>
      <c r="N27" s="173"/>
      <c r="O27" s="165"/>
      <c r="P27" s="20">
        <v>44712</v>
      </c>
      <c r="Q27" s="184"/>
      <c r="R27" s="19"/>
      <c r="S27" s="19" t="s">
        <v>3568</v>
      </c>
      <c r="T27" s="21"/>
    </row>
    <row r="28" spans="1:20" ht="18" customHeight="1">
      <c r="A28" s="54"/>
      <c r="B28" s="54"/>
      <c r="C28" s="54"/>
      <c r="D28" s="629"/>
      <c r="E28" s="1221"/>
      <c r="F28" s="17"/>
      <c r="G28" s="17"/>
      <c r="H28" s="1360"/>
      <c r="I28" s="1221"/>
      <c r="J28" s="1381"/>
      <c r="K28" s="797"/>
      <c r="L28" s="18"/>
      <c r="M28" s="1360"/>
      <c r="N28" s="471"/>
      <c r="O28" s="165"/>
      <c r="P28" s="19"/>
      <c r="Q28" s="184"/>
      <c r="R28" s="19"/>
      <c r="S28" s="19"/>
      <c r="T28" s="21"/>
    </row>
    <row r="29" spans="1:20" ht="18" customHeight="1">
      <c r="E29" s="1221"/>
      <c r="F29" s="16"/>
      <c r="G29" s="16"/>
      <c r="H29" s="284"/>
      <c r="I29" s="383"/>
      <c r="J29" s="278"/>
      <c r="K29" s="278"/>
      <c r="L29" s="720"/>
      <c r="M29" s="146"/>
      <c r="N29" s="471"/>
      <c r="O29" s="165"/>
      <c r="P29" s="19"/>
      <c r="Q29" s="184"/>
      <c r="R29" s="19"/>
      <c r="S29" s="19"/>
      <c r="T29" s="21"/>
    </row>
    <row r="30" spans="1:20" ht="18" customHeight="1">
      <c r="C30" s="9">
        <f>SUM(B12:B30)</f>
        <v>0.52100000000000002</v>
      </c>
      <c r="E30" s="1221"/>
      <c r="F30" s="16"/>
      <c r="G30" s="278"/>
      <c r="H30" s="1196">
        <f>SUM(K12:K28)</f>
        <v>48586</v>
      </c>
      <c r="I30" s="383"/>
      <c r="J30" s="54"/>
      <c r="K30" s="54"/>
      <c r="L30" s="720"/>
      <c r="M30" s="146"/>
      <c r="N30" s="471"/>
      <c r="O30" s="165"/>
      <c r="P30" s="19"/>
      <c r="Q30" s="184"/>
      <c r="R30" s="472"/>
      <c r="S30" s="19"/>
      <c r="T30" s="21"/>
    </row>
    <row r="31" spans="1:20" s="9" customFormat="1" ht="19.5" customHeight="1">
      <c r="E31" s="16"/>
      <c r="F31" s="16"/>
      <c r="G31" s="16"/>
      <c r="H31" s="471"/>
      <c r="I31" s="383"/>
      <c r="J31" s="278"/>
      <c r="K31" s="278"/>
      <c r="L31" s="464"/>
      <c r="M31" s="510"/>
      <c r="N31" s="17"/>
      <c r="O31" s="17"/>
      <c r="P31" s="19"/>
      <c r="Q31" s="16"/>
      <c r="R31" s="17"/>
      <c r="S31" s="19"/>
      <c r="T31" s="184"/>
    </row>
    <row r="32" spans="1:20" ht="18" customHeight="1">
      <c r="E32" s="1221"/>
      <c r="F32" s="617"/>
      <c r="G32" s="617"/>
      <c r="H32" s="617"/>
      <c r="I32" s="618"/>
      <c r="J32" s="617"/>
      <c r="K32" s="278"/>
      <c r="L32" s="464"/>
      <c r="M32" s="173"/>
      <c r="N32" s="471"/>
      <c r="O32" s="165"/>
      <c r="P32" s="19"/>
      <c r="Q32" s="184"/>
      <c r="R32" s="472"/>
      <c r="S32" s="19"/>
      <c r="T32" s="21"/>
    </row>
    <row r="33" spans="1:20" ht="18" customHeight="1" thickBot="1">
      <c r="E33" s="1221"/>
      <c r="F33" s="617"/>
      <c r="G33" s="617"/>
      <c r="H33" s="617"/>
      <c r="I33" s="618"/>
      <c r="J33" s="617"/>
      <c r="K33" s="278"/>
      <c r="L33" s="464"/>
      <c r="M33" s="173"/>
      <c r="N33" s="471"/>
      <c r="O33" s="165"/>
      <c r="P33" s="19"/>
      <c r="Q33" s="184"/>
      <c r="R33" s="472"/>
      <c r="S33" s="19"/>
      <c r="T33" s="21"/>
    </row>
    <row r="34" spans="1:20" ht="18" customHeight="1" thickBot="1">
      <c r="A34" s="1391" t="s">
        <v>3591</v>
      </c>
      <c r="B34" s="1392">
        <f>SUM(B10:B33)</f>
        <v>0.52100000000000002</v>
      </c>
      <c r="C34" s="1393" t="s">
        <v>3592</v>
      </c>
      <c r="E34" s="1221"/>
      <c r="F34" s="617"/>
      <c r="G34" s="617"/>
      <c r="H34" s="617"/>
      <c r="I34" s="618"/>
      <c r="J34" s="617"/>
      <c r="K34" s="278"/>
      <c r="L34" s="464"/>
      <c r="M34" s="173"/>
      <c r="N34" s="471"/>
      <c r="O34" s="165"/>
      <c r="P34" s="19"/>
      <c r="Q34" s="184"/>
      <c r="R34" s="472"/>
      <c r="S34" s="19"/>
      <c r="T34" s="21"/>
    </row>
    <row r="35" spans="1:20" ht="18" customHeight="1">
      <c r="E35" s="1221"/>
      <c r="F35" s="617"/>
      <c r="G35" s="617"/>
      <c r="H35" s="617"/>
      <c r="I35" s="618"/>
      <c r="J35" s="617"/>
      <c r="K35" s="278"/>
      <c r="L35" s="464"/>
      <c r="M35" s="173"/>
      <c r="N35" s="471"/>
      <c r="O35" s="165"/>
      <c r="P35" s="19"/>
      <c r="Q35" s="184"/>
      <c r="R35" s="472"/>
      <c r="S35" s="19"/>
      <c r="T35" s="21"/>
    </row>
    <row r="36" spans="1:20" ht="18" customHeight="1">
      <c r="E36" s="1221"/>
      <c r="F36" s="617"/>
      <c r="G36" s="617"/>
      <c r="H36" s="617"/>
      <c r="I36" s="618"/>
      <c r="J36" s="617"/>
      <c r="K36" s="278"/>
      <c r="L36" s="464"/>
      <c r="M36" s="173"/>
      <c r="N36" s="471"/>
      <c r="O36" s="165"/>
      <c r="P36" s="19"/>
      <c r="Q36" s="184"/>
      <c r="R36" s="472"/>
      <c r="S36" s="19"/>
      <c r="T36" s="21"/>
    </row>
    <row r="37" spans="1:20" ht="18" customHeight="1">
      <c r="E37" s="1221"/>
      <c r="F37" s="617"/>
      <c r="G37" s="617"/>
      <c r="H37" s="617" t="s">
        <v>3593</v>
      </c>
      <c r="I37" s="618"/>
      <c r="J37" s="617">
        <v>80000</v>
      </c>
      <c r="K37" s="278">
        <f>I37*J37</f>
        <v>0</v>
      </c>
      <c r="L37" s="464"/>
      <c r="M37" s="173"/>
      <c r="N37" s="471"/>
      <c r="O37" s="165"/>
      <c r="P37" s="19"/>
      <c r="Q37" s="184"/>
      <c r="R37" s="472"/>
      <c r="S37" s="19"/>
      <c r="T37" s="21"/>
    </row>
    <row r="38" spans="1:20" ht="18" customHeight="1">
      <c r="E38" s="17"/>
      <c r="F38" s="16"/>
      <c r="G38" s="16"/>
      <c r="H38" s="471" t="s">
        <v>3594</v>
      </c>
      <c r="I38" s="383"/>
      <c r="J38" s="278">
        <v>50000</v>
      </c>
      <c r="K38" s="278">
        <f>I38*J38</f>
        <v>0</v>
      </c>
      <c r="L38" s="464"/>
      <c r="M38" s="1394"/>
      <c r="N38" s="471"/>
      <c r="O38" s="165"/>
      <c r="P38" s="19"/>
      <c r="Q38" s="184"/>
      <c r="R38" s="472"/>
      <c r="S38" s="19"/>
      <c r="T38" s="21"/>
    </row>
    <row r="39" spans="1:20" ht="18" customHeight="1">
      <c r="E39" s="17"/>
      <c r="F39" s="17"/>
      <c r="G39" s="17"/>
      <c r="H39" s="471" t="s">
        <v>3595</v>
      </c>
      <c r="I39" s="383"/>
      <c r="J39" s="278">
        <v>5000</v>
      </c>
      <c r="K39" s="278">
        <f>I39*J39</f>
        <v>0</v>
      </c>
      <c r="L39" s="464"/>
      <c r="M39" s="1394" t="s">
        <v>3596</v>
      </c>
      <c r="N39" s="471"/>
      <c r="O39" s="165"/>
      <c r="P39" s="19"/>
      <c r="Q39" s="184"/>
      <c r="R39" s="472"/>
      <c r="S39" s="19"/>
      <c r="T39" s="21"/>
    </row>
    <row r="40" spans="1:20" ht="18" customHeight="1">
      <c r="E40" s="17"/>
      <c r="F40" s="17"/>
      <c r="G40" s="17"/>
      <c r="H40" s="471" t="s">
        <v>3597</v>
      </c>
      <c r="I40" s="278"/>
      <c r="J40" s="278"/>
      <c r="K40" s="278">
        <f>I40*J40</f>
        <v>0</v>
      </c>
      <c r="L40" s="464"/>
      <c r="M40" s="165"/>
      <c r="N40" s="471"/>
      <c r="O40" s="165"/>
      <c r="P40" s="19"/>
      <c r="Q40" s="184"/>
      <c r="R40" s="472"/>
      <c r="S40" s="19"/>
      <c r="T40" s="21"/>
    </row>
    <row r="41" spans="1:20" ht="18" customHeight="1">
      <c r="E41" s="17"/>
      <c r="F41" s="17"/>
      <c r="G41" s="17"/>
      <c r="H41" s="471"/>
      <c r="I41" s="278"/>
      <c r="J41" s="278"/>
      <c r="K41" s="278"/>
      <c r="L41" s="464"/>
      <c r="M41" s="165"/>
      <c r="N41" s="471"/>
      <c r="O41" s="165"/>
      <c r="P41" s="19"/>
      <c r="Q41" s="184"/>
      <c r="R41" s="472"/>
      <c r="S41" s="19"/>
      <c r="T41" s="21"/>
    </row>
    <row r="42" spans="1:20" ht="18" customHeight="1">
      <c r="E42" s="17"/>
      <c r="F42" s="17"/>
      <c r="G42" s="17"/>
      <c r="H42" s="471"/>
      <c r="I42" s="278"/>
      <c r="J42" s="278"/>
      <c r="K42" s="278"/>
      <c r="L42" s="464"/>
      <c r="M42" s="165"/>
      <c r="N42" s="471"/>
      <c r="O42" s="165"/>
      <c r="P42" s="19"/>
      <c r="Q42" s="184"/>
      <c r="R42" s="472"/>
      <c r="S42" s="19"/>
      <c r="T42" s="21"/>
    </row>
    <row r="43" spans="1:20" ht="18" customHeight="1">
      <c r="E43" s="17"/>
      <c r="F43" s="17"/>
      <c r="G43" s="17"/>
      <c r="H43" s="471"/>
      <c r="I43" s="278"/>
      <c r="J43" s="278"/>
      <c r="K43" s="278"/>
      <c r="L43" s="464"/>
      <c r="M43" s="165"/>
      <c r="N43" s="471"/>
      <c r="O43" s="165"/>
      <c r="P43" s="19"/>
      <c r="Q43" s="184"/>
      <c r="R43" s="472"/>
      <c r="S43" s="19"/>
      <c r="T43" s="21"/>
    </row>
    <row r="44" spans="1:20" ht="18" customHeight="1">
      <c r="E44" s="17"/>
      <c r="F44" s="17"/>
      <c r="G44" s="17"/>
      <c r="H44" s="471"/>
      <c r="I44" s="278"/>
      <c r="J44" s="278"/>
      <c r="K44" s="278"/>
      <c r="L44" s="464"/>
      <c r="M44" s="165"/>
      <c r="N44" s="471"/>
      <c r="O44" s="165"/>
      <c r="P44" s="19"/>
      <c r="Q44" s="184"/>
      <c r="R44" s="472"/>
      <c r="S44" s="19"/>
      <c r="T44" s="21"/>
    </row>
    <row r="45" spans="1:20" ht="18" customHeight="1">
      <c r="E45" s="17"/>
      <c r="F45" s="17"/>
      <c r="G45" s="17"/>
      <c r="H45" s="471"/>
      <c r="I45" s="278"/>
      <c r="J45" s="278"/>
      <c r="K45" s="278"/>
      <c r="L45" s="464"/>
      <c r="M45" s="165"/>
      <c r="N45" s="471"/>
      <c r="O45" s="165"/>
      <c r="P45" s="19"/>
      <c r="Q45" s="184"/>
      <c r="R45" s="472"/>
      <c r="S45" s="19"/>
      <c r="T45" s="21"/>
    </row>
    <row r="46" spans="1:20" ht="18" customHeight="1">
      <c r="E46" s="17"/>
      <c r="F46" s="17"/>
      <c r="G46" s="17"/>
      <c r="H46" s="471"/>
      <c r="I46" s="278"/>
      <c r="J46" s="278"/>
      <c r="K46" s="278"/>
      <c r="L46" s="464"/>
      <c r="M46" s="165"/>
      <c r="N46" s="471"/>
      <c r="O46" s="165"/>
      <c r="P46" s="19"/>
      <c r="Q46" s="184"/>
      <c r="R46" s="472"/>
      <c r="S46" s="19"/>
      <c r="T46" s="21"/>
    </row>
    <row r="47" spans="1:20" ht="18" customHeight="1">
      <c r="E47" s="17"/>
      <c r="F47" s="17"/>
      <c r="G47" s="17"/>
      <c r="H47" s="471"/>
      <c r="I47" s="278"/>
      <c r="J47" s="278"/>
      <c r="K47" s="278"/>
      <c r="L47" s="464"/>
      <c r="M47" s="165"/>
      <c r="N47" s="471"/>
      <c r="O47" s="165"/>
      <c r="P47" s="19"/>
      <c r="Q47" s="184"/>
      <c r="R47" s="472"/>
      <c r="S47" s="19"/>
      <c r="T47" s="21"/>
    </row>
    <row r="48" spans="1:20" ht="18" customHeight="1">
      <c r="E48" s="17"/>
      <c r="F48" s="17"/>
      <c r="G48" s="17"/>
      <c r="H48" s="471"/>
      <c r="I48" s="278"/>
      <c r="J48" s="278"/>
      <c r="K48" s="278"/>
      <c r="L48" s="464"/>
      <c r="M48" s="165"/>
      <c r="N48" s="471"/>
      <c r="O48" s="165"/>
      <c r="P48" s="19"/>
      <c r="Q48" s="184"/>
      <c r="R48" s="472"/>
      <c r="S48" s="19"/>
      <c r="T48" s="21"/>
    </row>
    <row r="49" spans="5:20" ht="18" customHeight="1">
      <c r="E49" s="17"/>
      <c r="F49" s="17"/>
      <c r="G49" s="17"/>
      <c r="H49" s="471"/>
      <c r="I49" s="278"/>
      <c r="J49" s="278"/>
      <c r="K49" s="278"/>
      <c r="L49" s="464"/>
      <c r="M49" s="165"/>
      <c r="N49" s="471"/>
      <c r="O49" s="165"/>
      <c r="P49" s="19"/>
      <c r="Q49" s="184"/>
      <c r="R49" s="472"/>
      <c r="S49" s="19"/>
      <c r="T49" s="21"/>
    </row>
    <row r="50" spans="5:20" ht="18" customHeight="1">
      <c r="E50" s="17"/>
      <c r="F50" s="16"/>
      <c r="G50" s="16"/>
      <c r="H50" s="471"/>
      <c r="I50" s="54"/>
      <c r="J50" s="278"/>
      <c r="K50" s="278"/>
      <c r="L50" s="278"/>
      <c r="M50" s="54"/>
      <c r="N50" s="54"/>
      <c r="O50" s="17"/>
      <c r="P50" s="19"/>
      <c r="Q50" s="54"/>
      <c r="R50" s="295"/>
      <c r="S50" s="19"/>
      <c r="T50" s="21"/>
    </row>
    <row r="51" spans="5:20" ht="18" customHeight="1">
      <c r="E51" s="17"/>
      <c r="F51" s="54"/>
      <c r="G51" s="54"/>
      <c r="H51" s="54"/>
      <c r="I51" s="54"/>
      <c r="J51" s="54"/>
      <c r="K51" s="54"/>
      <c r="L51" s="295"/>
      <c r="M51" s="54"/>
      <c r="N51" s="54"/>
      <c r="O51" s="17"/>
      <c r="P51" s="19"/>
      <c r="Q51" s="54"/>
      <c r="R51" s="295"/>
      <c r="S51" s="19"/>
      <c r="T51" s="1395"/>
    </row>
    <row r="52" spans="5:20" ht="18" customHeight="1">
      <c r="E52" s="17"/>
      <c r="F52" s="54"/>
      <c r="G52" s="54"/>
      <c r="H52" s="54"/>
      <c r="I52" s="54"/>
      <c r="J52" s="54"/>
      <c r="K52" s="54"/>
      <c r="L52" s="295"/>
      <c r="M52" s="54"/>
      <c r="N52" s="54"/>
      <c r="O52" s="17"/>
      <c r="P52" s="17"/>
      <c r="Q52" s="54"/>
      <c r="R52" s="295"/>
      <c r="S52" s="1395"/>
      <c r="T52" s="1395"/>
    </row>
    <row r="53" spans="5:20" ht="18" customHeight="1"/>
    <row r="54" spans="5:20" ht="18" customHeight="1"/>
    <row r="55" spans="5:20" ht="18" customHeight="1"/>
    <row r="56" spans="5:20" ht="18" customHeight="1"/>
    <row r="57" spans="5:20" ht="18" customHeight="1"/>
  </sheetData>
  <autoFilter ref="E8:R8" xr:uid="{1EC97E19-D85F-4B0C-9B4E-6B9CDB3E949C}"/>
  <mergeCells count="7">
    <mergeCell ref="E11:H11"/>
    <mergeCell ref="E2:G2"/>
    <mergeCell ref="J2:L2"/>
    <mergeCell ref="E3:G3"/>
    <mergeCell ref="E4:G4"/>
    <mergeCell ref="E5:G5"/>
    <mergeCell ref="E6:G6"/>
  </mergeCells>
  <phoneticPr fontId="3"/>
  <dataValidations count="1">
    <dataValidation imeMode="hiragana" allowBlank="1" showInputMessage="1" showErrorMessage="1" sqref="M13:M14 JI13:JI14 TE13:TE14 ADA13:ADA14 AMW13:AMW14 AWS13:AWS14 BGO13:BGO14 BQK13:BQK14 CAG13:CAG14 CKC13:CKC14 CTY13:CTY14 DDU13:DDU14 DNQ13:DNQ14 DXM13:DXM14 EHI13:EHI14 ERE13:ERE14 FBA13:FBA14 FKW13:FKW14 FUS13:FUS14 GEO13:GEO14 GOK13:GOK14 GYG13:GYG14 HIC13:HIC14 HRY13:HRY14 IBU13:IBU14 ILQ13:ILQ14 IVM13:IVM14 JFI13:JFI14 JPE13:JPE14 JZA13:JZA14 KIW13:KIW14 KSS13:KSS14 LCO13:LCO14 LMK13:LMK14 LWG13:LWG14 MGC13:MGC14 MPY13:MPY14 MZU13:MZU14 NJQ13:NJQ14 NTM13:NTM14 ODI13:ODI14 ONE13:ONE14 OXA13:OXA14 PGW13:PGW14 PQS13:PQS14 QAO13:QAO14 QKK13:QKK14 QUG13:QUG14 REC13:REC14 RNY13:RNY14 RXU13:RXU14 SHQ13:SHQ14 SRM13:SRM14 TBI13:TBI14 TLE13:TLE14 TVA13:TVA14 UEW13:UEW14 UOS13:UOS14 UYO13:UYO14 VIK13:VIK14 VSG13:VSG14 WCC13:WCC14 WLY13:WLY14 WVU13:WVU14 M65549:M65550 JI65549:JI65550 TE65549:TE65550 ADA65549:ADA65550 AMW65549:AMW65550 AWS65549:AWS65550 BGO65549:BGO65550 BQK65549:BQK65550 CAG65549:CAG65550 CKC65549:CKC65550 CTY65549:CTY65550 DDU65549:DDU65550 DNQ65549:DNQ65550 DXM65549:DXM65550 EHI65549:EHI65550 ERE65549:ERE65550 FBA65549:FBA65550 FKW65549:FKW65550 FUS65549:FUS65550 GEO65549:GEO65550 GOK65549:GOK65550 GYG65549:GYG65550 HIC65549:HIC65550 HRY65549:HRY65550 IBU65549:IBU65550 ILQ65549:ILQ65550 IVM65549:IVM65550 JFI65549:JFI65550 JPE65549:JPE65550 JZA65549:JZA65550 KIW65549:KIW65550 KSS65549:KSS65550 LCO65549:LCO65550 LMK65549:LMK65550 LWG65549:LWG65550 MGC65549:MGC65550 MPY65549:MPY65550 MZU65549:MZU65550 NJQ65549:NJQ65550 NTM65549:NTM65550 ODI65549:ODI65550 ONE65549:ONE65550 OXA65549:OXA65550 PGW65549:PGW65550 PQS65549:PQS65550 QAO65549:QAO65550 QKK65549:QKK65550 QUG65549:QUG65550 REC65549:REC65550 RNY65549:RNY65550 RXU65549:RXU65550 SHQ65549:SHQ65550 SRM65549:SRM65550 TBI65549:TBI65550 TLE65549:TLE65550 TVA65549:TVA65550 UEW65549:UEW65550 UOS65549:UOS65550 UYO65549:UYO65550 VIK65549:VIK65550 VSG65549:VSG65550 WCC65549:WCC65550 WLY65549:WLY65550 WVU65549:WVU65550 M131085:M131086 JI131085:JI131086 TE131085:TE131086 ADA131085:ADA131086 AMW131085:AMW131086 AWS131085:AWS131086 BGO131085:BGO131086 BQK131085:BQK131086 CAG131085:CAG131086 CKC131085:CKC131086 CTY131085:CTY131086 DDU131085:DDU131086 DNQ131085:DNQ131086 DXM131085:DXM131086 EHI131085:EHI131086 ERE131085:ERE131086 FBA131085:FBA131086 FKW131085:FKW131086 FUS131085:FUS131086 GEO131085:GEO131086 GOK131085:GOK131086 GYG131085:GYG131086 HIC131085:HIC131086 HRY131085:HRY131086 IBU131085:IBU131086 ILQ131085:ILQ131086 IVM131085:IVM131086 JFI131085:JFI131086 JPE131085:JPE131086 JZA131085:JZA131086 KIW131085:KIW131086 KSS131085:KSS131086 LCO131085:LCO131086 LMK131085:LMK131086 LWG131085:LWG131086 MGC131085:MGC131086 MPY131085:MPY131086 MZU131085:MZU131086 NJQ131085:NJQ131086 NTM131085:NTM131086 ODI131085:ODI131086 ONE131085:ONE131086 OXA131085:OXA131086 PGW131085:PGW131086 PQS131085:PQS131086 QAO131085:QAO131086 QKK131085:QKK131086 QUG131085:QUG131086 REC131085:REC131086 RNY131085:RNY131086 RXU131085:RXU131086 SHQ131085:SHQ131086 SRM131085:SRM131086 TBI131085:TBI131086 TLE131085:TLE131086 TVA131085:TVA131086 UEW131085:UEW131086 UOS131085:UOS131086 UYO131085:UYO131086 VIK131085:VIK131086 VSG131085:VSG131086 WCC131085:WCC131086 WLY131085:WLY131086 WVU131085:WVU131086 M196621:M196622 JI196621:JI196622 TE196621:TE196622 ADA196621:ADA196622 AMW196621:AMW196622 AWS196621:AWS196622 BGO196621:BGO196622 BQK196621:BQK196622 CAG196621:CAG196622 CKC196621:CKC196622 CTY196621:CTY196622 DDU196621:DDU196622 DNQ196621:DNQ196622 DXM196621:DXM196622 EHI196621:EHI196622 ERE196621:ERE196622 FBA196621:FBA196622 FKW196621:FKW196622 FUS196621:FUS196622 GEO196621:GEO196622 GOK196621:GOK196622 GYG196621:GYG196622 HIC196621:HIC196622 HRY196621:HRY196622 IBU196621:IBU196622 ILQ196621:ILQ196622 IVM196621:IVM196622 JFI196621:JFI196622 JPE196621:JPE196622 JZA196621:JZA196622 KIW196621:KIW196622 KSS196621:KSS196622 LCO196621:LCO196622 LMK196621:LMK196622 LWG196621:LWG196622 MGC196621:MGC196622 MPY196621:MPY196622 MZU196621:MZU196622 NJQ196621:NJQ196622 NTM196621:NTM196622 ODI196621:ODI196622 ONE196621:ONE196622 OXA196621:OXA196622 PGW196621:PGW196622 PQS196621:PQS196622 QAO196621:QAO196622 QKK196621:QKK196622 QUG196621:QUG196622 REC196621:REC196622 RNY196621:RNY196622 RXU196621:RXU196622 SHQ196621:SHQ196622 SRM196621:SRM196622 TBI196621:TBI196622 TLE196621:TLE196622 TVA196621:TVA196622 UEW196621:UEW196622 UOS196621:UOS196622 UYO196621:UYO196622 VIK196621:VIK196622 VSG196621:VSG196622 WCC196621:WCC196622 WLY196621:WLY196622 WVU196621:WVU196622 M262157:M262158 JI262157:JI262158 TE262157:TE262158 ADA262157:ADA262158 AMW262157:AMW262158 AWS262157:AWS262158 BGO262157:BGO262158 BQK262157:BQK262158 CAG262157:CAG262158 CKC262157:CKC262158 CTY262157:CTY262158 DDU262157:DDU262158 DNQ262157:DNQ262158 DXM262157:DXM262158 EHI262157:EHI262158 ERE262157:ERE262158 FBA262157:FBA262158 FKW262157:FKW262158 FUS262157:FUS262158 GEO262157:GEO262158 GOK262157:GOK262158 GYG262157:GYG262158 HIC262157:HIC262158 HRY262157:HRY262158 IBU262157:IBU262158 ILQ262157:ILQ262158 IVM262157:IVM262158 JFI262157:JFI262158 JPE262157:JPE262158 JZA262157:JZA262158 KIW262157:KIW262158 KSS262157:KSS262158 LCO262157:LCO262158 LMK262157:LMK262158 LWG262157:LWG262158 MGC262157:MGC262158 MPY262157:MPY262158 MZU262157:MZU262158 NJQ262157:NJQ262158 NTM262157:NTM262158 ODI262157:ODI262158 ONE262157:ONE262158 OXA262157:OXA262158 PGW262157:PGW262158 PQS262157:PQS262158 QAO262157:QAO262158 QKK262157:QKK262158 QUG262157:QUG262158 REC262157:REC262158 RNY262157:RNY262158 RXU262157:RXU262158 SHQ262157:SHQ262158 SRM262157:SRM262158 TBI262157:TBI262158 TLE262157:TLE262158 TVA262157:TVA262158 UEW262157:UEW262158 UOS262157:UOS262158 UYO262157:UYO262158 VIK262157:VIK262158 VSG262157:VSG262158 WCC262157:WCC262158 WLY262157:WLY262158 WVU262157:WVU262158 M327693:M327694 JI327693:JI327694 TE327693:TE327694 ADA327693:ADA327694 AMW327693:AMW327694 AWS327693:AWS327694 BGO327693:BGO327694 BQK327693:BQK327694 CAG327693:CAG327694 CKC327693:CKC327694 CTY327693:CTY327694 DDU327693:DDU327694 DNQ327693:DNQ327694 DXM327693:DXM327694 EHI327693:EHI327694 ERE327693:ERE327694 FBA327693:FBA327694 FKW327693:FKW327694 FUS327693:FUS327694 GEO327693:GEO327694 GOK327693:GOK327694 GYG327693:GYG327694 HIC327693:HIC327694 HRY327693:HRY327694 IBU327693:IBU327694 ILQ327693:ILQ327694 IVM327693:IVM327694 JFI327693:JFI327694 JPE327693:JPE327694 JZA327693:JZA327694 KIW327693:KIW327694 KSS327693:KSS327694 LCO327693:LCO327694 LMK327693:LMK327694 LWG327693:LWG327694 MGC327693:MGC327694 MPY327693:MPY327694 MZU327693:MZU327694 NJQ327693:NJQ327694 NTM327693:NTM327694 ODI327693:ODI327694 ONE327693:ONE327694 OXA327693:OXA327694 PGW327693:PGW327694 PQS327693:PQS327694 QAO327693:QAO327694 QKK327693:QKK327694 QUG327693:QUG327694 REC327693:REC327694 RNY327693:RNY327694 RXU327693:RXU327694 SHQ327693:SHQ327694 SRM327693:SRM327694 TBI327693:TBI327694 TLE327693:TLE327694 TVA327693:TVA327694 UEW327693:UEW327694 UOS327693:UOS327694 UYO327693:UYO327694 VIK327693:VIK327694 VSG327693:VSG327694 WCC327693:WCC327694 WLY327693:WLY327694 WVU327693:WVU327694 M393229:M393230 JI393229:JI393230 TE393229:TE393230 ADA393229:ADA393230 AMW393229:AMW393230 AWS393229:AWS393230 BGO393229:BGO393230 BQK393229:BQK393230 CAG393229:CAG393230 CKC393229:CKC393230 CTY393229:CTY393230 DDU393229:DDU393230 DNQ393229:DNQ393230 DXM393229:DXM393230 EHI393229:EHI393230 ERE393229:ERE393230 FBA393229:FBA393230 FKW393229:FKW393230 FUS393229:FUS393230 GEO393229:GEO393230 GOK393229:GOK393230 GYG393229:GYG393230 HIC393229:HIC393230 HRY393229:HRY393230 IBU393229:IBU393230 ILQ393229:ILQ393230 IVM393229:IVM393230 JFI393229:JFI393230 JPE393229:JPE393230 JZA393229:JZA393230 KIW393229:KIW393230 KSS393229:KSS393230 LCO393229:LCO393230 LMK393229:LMK393230 LWG393229:LWG393230 MGC393229:MGC393230 MPY393229:MPY393230 MZU393229:MZU393230 NJQ393229:NJQ393230 NTM393229:NTM393230 ODI393229:ODI393230 ONE393229:ONE393230 OXA393229:OXA393230 PGW393229:PGW393230 PQS393229:PQS393230 QAO393229:QAO393230 QKK393229:QKK393230 QUG393229:QUG393230 REC393229:REC393230 RNY393229:RNY393230 RXU393229:RXU393230 SHQ393229:SHQ393230 SRM393229:SRM393230 TBI393229:TBI393230 TLE393229:TLE393230 TVA393229:TVA393230 UEW393229:UEW393230 UOS393229:UOS393230 UYO393229:UYO393230 VIK393229:VIK393230 VSG393229:VSG393230 WCC393229:WCC393230 WLY393229:WLY393230 WVU393229:WVU393230 M458765:M458766 JI458765:JI458766 TE458765:TE458766 ADA458765:ADA458766 AMW458765:AMW458766 AWS458765:AWS458766 BGO458765:BGO458766 BQK458765:BQK458766 CAG458765:CAG458766 CKC458765:CKC458766 CTY458765:CTY458766 DDU458765:DDU458766 DNQ458765:DNQ458766 DXM458765:DXM458766 EHI458765:EHI458766 ERE458765:ERE458766 FBA458765:FBA458766 FKW458765:FKW458766 FUS458765:FUS458766 GEO458765:GEO458766 GOK458765:GOK458766 GYG458765:GYG458766 HIC458765:HIC458766 HRY458765:HRY458766 IBU458765:IBU458766 ILQ458765:ILQ458766 IVM458765:IVM458766 JFI458765:JFI458766 JPE458765:JPE458766 JZA458765:JZA458766 KIW458765:KIW458766 KSS458765:KSS458766 LCO458765:LCO458766 LMK458765:LMK458766 LWG458765:LWG458766 MGC458765:MGC458766 MPY458765:MPY458766 MZU458765:MZU458766 NJQ458765:NJQ458766 NTM458765:NTM458766 ODI458765:ODI458766 ONE458765:ONE458766 OXA458765:OXA458766 PGW458765:PGW458766 PQS458765:PQS458766 QAO458765:QAO458766 QKK458765:QKK458766 QUG458765:QUG458766 REC458765:REC458766 RNY458765:RNY458766 RXU458765:RXU458766 SHQ458765:SHQ458766 SRM458765:SRM458766 TBI458765:TBI458766 TLE458765:TLE458766 TVA458765:TVA458766 UEW458765:UEW458766 UOS458765:UOS458766 UYO458765:UYO458766 VIK458765:VIK458766 VSG458765:VSG458766 WCC458765:WCC458766 WLY458765:WLY458766 WVU458765:WVU458766 M524301:M524302 JI524301:JI524302 TE524301:TE524302 ADA524301:ADA524302 AMW524301:AMW524302 AWS524301:AWS524302 BGO524301:BGO524302 BQK524301:BQK524302 CAG524301:CAG524302 CKC524301:CKC524302 CTY524301:CTY524302 DDU524301:DDU524302 DNQ524301:DNQ524302 DXM524301:DXM524302 EHI524301:EHI524302 ERE524301:ERE524302 FBA524301:FBA524302 FKW524301:FKW524302 FUS524301:FUS524302 GEO524301:GEO524302 GOK524301:GOK524302 GYG524301:GYG524302 HIC524301:HIC524302 HRY524301:HRY524302 IBU524301:IBU524302 ILQ524301:ILQ524302 IVM524301:IVM524302 JFI524301:JFI524302 JPE524301:JPE524302 JZA524301:JZA524302 KIW524301:KIW524302 KSS524301:KSS524302 LCO524301:LCO524302 LMK524301:LMK524302 LWG524301:LWG524302 MGC524301:MGC524302 MPY524301:MPY524302 MZU524301:MZU524302 NJQ524301:NJQ524302 NTM524301:NTM524302 ODI524301:ODI524302 ONE524301:ONE524302 OXA524301:OXA524302 PGW524301:PGW524302 PQS524301:PQS524302 QAO524301:QAO524302 QKK524301:QKK524302 QUG524301:QUG524302 REC524301:REC524302 RNY524301:RNY524302 RXU524301:RXU524302 SHQ524301:SHQ524302 SRM524301:SRM524302 TBI524301:TBI524302 TLE524301:TLE524302 TVA524301:TVA524302 UEW524301:UEW524302 UOS524301:UOS524302 UYO524301:UYO524302 VIK524301:VIK524302 VSG524301:VSG524302 WCC524301:WCC524302 WLY524301:WLY524302 WVU524301:WVU524302 M589837:M589838 JI589837:JI589838 TE589837:TE589838 ADA589837:ADA589838 AMW589837:AMW589838 AWS589837:AWS589838 BGO589837:BGO589838 BQK589837:BQK589838 CAG589837:CAG589838 CKC589837:CKC589838 CTY589837:CTY589838 DDU589837:DDU589838 DNQ589837:DNQ589838 DXM589837:DXM589838 EHI589837:EHI589838 ERE589837:ERE589838 FBA589837:FBA589838 FKW589837:FKW589838 FUS589837:FUS589838 GEO589837:GEO589838 GOK589837:GOK589838 GYG589837:GYG589838 HIC589837:HIC589838 HRY589837:HRY589838 IBU589837:IBU589838 ILQ589837:ILQ589838 IVM589837:IVM589838 JFI589837:JFI589838 JPE589837:JPE589838 JZA589837:JZA589838 KIW589837:KIW589838 KSS589837:KSS589838 LCO589837:LCO589838 LMK589837:LMK589838 LWG589837:LWG589838 MGC589837:MGC589838 MPY589837:MPY589838 MZU589837:MZU589838 NJQ589837:NJQ589838 NTM589837:NTM589838 ODI589837:ODI589838 ONE589837:ONE589838 OXA589837:OXA589838 PGW589837:PGW589838 PQS589837:PQS589838 QAO589837:QAO589838 QKK589837:QKK589838 QUG589837:QUG589838 REC589837:REC589838 RNY589837:RNY589838 RXU589837:RXU589838 SHQ589837:SHQ589838 SRM589837:SRM589838 TBI589837:TBI589838 TLE589837:TLE589838 TVA589837:TVA589838 UEW589837:UEW589838 UOS589837:UOS589838 UYO589837:UYO589838 VIK589837:VIK589838 VSG589837:VSG589838 WCC589837:WCC589838 WLY589837:WLY589838 WVU589837:WVU589838 M655373:M655374 JI655373:JI655374 TE655373:TE655374 ADA655373:ADA655374 AMW655373:AMW655374 AWS655373:AWS655374 BGO655373:BGO655374 BQK655373:BQK655374 CAG655373:CAG655374 CKC655373:CKC655374 CTY655373:CTY655374 DDU655373:DDU655374 DNQ655373:DNQ655374 DXM655373:DXM655374 EHI655373:EHI655374 ERE655373:ERE655374 FBA655373:FBA655374 FKW655373:FKW655374 FUS655373:FUS655374 GEO655373:GEO655374 GOK655373:GOK655374 GYG655373:GYG655374 HIC655373:HIC655374 HRY655373:HRY655374 IBU655373:IBU655374 ILQ655373:ILQ655374 IVM655373:IVM655374 JFI655373:JFI655374 JPE655373:JPE655374 JZA655373:JZA655374 KIW655373:KIW655374 KSS655373:KSS655374 LCO655373:LCO655374 LMK655373:LMK655374 LWG655373:LWG655374 MGC655373:MGC655374 MPY655373:MPY655374 MZU655373:MZU655374 NJQ655373:NJQ655374 NTM655373:NTM655374 ODI655373:ODI655374 ONE655373:ONE655374 OXA655373:OXA655374 PGW655373:PGW655374 PQS655373:PQS655374 QAO655373:QAO655374 QKK655373:QKK655374 QUG655373:QUG655374 REC655373:REC655374 RNY655373:RNY655374 RXU655373:RXU655374 SHQ655373:SHQ655374 SRM655373:SRM655374 TBI655373:TBI655374 TLE655373:TLE655374 TVA655373:TVA655374 UEW655373:UEW655374 UOS655373:UOS655374 UYO655373:UYO655374 VIK655373:VIK655374 VSG655373:VSG655374 WCC655373:WCC655374 WLY655373:WLY655374 WVU655373:WVU655374 M720909:M720910 JI720909:JI720910 TE720909:TE720910 ADA720909:ADA720910 AMW720909:AMW720910 AWS720909:AWS720910 BGO720909:BGO720910 BQK720909:BQK720910 CAG720909:CAG720910 CKC720909:CKC720910 CTY720909:CTY720910 DDU720909:DDU720910 DNQ720909:DNQ720910 DXM720909:DXM720910 EHI720909:EHI720910 ERE720909:ERE720910 FBA720909:FBA720910 FKW720909:FKW720910 FUS720909:FUS720910 GEO720909:GEO720910 GOK720909:GOK720910 GYG720909:GYG720910 HIC720909:HIC720910 HRY720909:HRY720910 IBU720909:IBU720910 ILQ720909:ILQ720910 IVM720909:IVM720910 JFI720909:JFI720910 JPE720909:JPE720910 JZA720909:JZA720910 KIW720909:KIW720910 KSS720909:KSS720910 LCO720909:LCO720910 LMK720909:LMK720910 LWG720909:LWG720910 MGC720909:MGC720910 MPY720909:MPY720910 MZU720909:MZU720910 NJQ720909:NJQ720910 NTM720909:NTM720910 ODI720909:ODI720910 ONE720909:ONE720910 OXA720909:OXA720910 PGW720909:PGW720910 PQS720909:PQS720910 QAO720909:QAO720910 QKK720909:QKK720910 QUG720909:QUG720910 REC720909:REC720910 RNY720909:RNY720910 RXU720909:RXU720910 SHQ720909:SHQ720910 SRM720909:SRM720910 TBI720909:TBI720910 TLE720909:TLE720910 TVA720909:TVA720910 UEW720909:UEW720910 UOS720909:UOS720910 UYO720909:UYO720910 VIK720909:VIK720910 VSG720909:VSG720910 WCC720909:WCC720910 WLY720909:WLY720910 WVU720909:WVU720910 M786445:M786446 JI786445:JI786446 TE786445:TE786446 ADA786445:ADA786446 AMW786445:AMW786446 AWS786445:AWS786446 BGO786445:BGO786446 BQK786445:BQK786446 CAG786445:CAG786446 CKC786445:CKC786446 CTY786445:CTY786446 DDU786445:DDU786446 DNQ786445:DNQ786446 DXM786445:DXM786446 EHI786445:EHI786446 ERE786445:ERE786446 FBA786445:FBA786446 FKW786445:FKW786446 FUS786445:FUS786446 GEO786445:GEO786446 GOK786445:GOK786446 GYG786445:GYG786446 HIC786445:HIC786446 HRY786445:HRY786446 IBU786445:IBU786446 ILQ786445:ILQ786446 IVM786445:IVM786446 JFI786445:JFI786446 JPE786445:JPE786446 JZA786445:JZA786446 KIW786445:KIW786446 KSS786445:KSS786446 LCO786445:LCO786446 LMK786445:LMK786446 LWG786445:LWG786446 MGC786445:MGC786446 MPY786445:MPY786446 MZU786445:MZU786446 NJQ786445:NJQ786446 NTM786445:NTM786446 ODI786445:ODI786446 ONE786445:ONE786446 OXA786445:OXA786446 PGW786445:PGW786446 PQS786445:PQS786446 QAO786445:QAO786446 QKK786445:QKK786446 QUG786445:QUG786446 REC786445:REC786446 RNY786445:RNY786446 RXU786445:RXU786446 SHQ786445:SHQ786446 SRM786445:SRM786446 TBI786445:TBI786446 TLE786445:TLE786446 TVA786445:TVA786446 UEW786445:UEW786446 UOS786445:UOS786446 UYO786445:UYO786446 VIK786445:VIK786446 VSG786445:VSG786446 WCC786445:WCC786446 WLY786445:WLY786446 WVU786445:WVU786446 M851981:M851982 JI851981:JI851982 TE851981:TE851982 ADA851981:ADA851982 AMW851981:AMW851982 AWS851981:AWS851982 BGO851981:BGO851982 BQK851981:BQK851982 CAG851981:CAG851982 CKC851981:CKC851982 CTY851981:CTY851982 DDU851981:DDU851982 DNQ851981:DNQ851982 DXM851981:DXM851982 EHI851981:EHI851982 ERE851981:ERE851982 FBA851981:FBA851982 FKW851981:FKW851982 FUS851981:FUS851982 GEO851981:GEO851982 GOK851981:GOK851982 GYG851981:GYG851982 HIC851981:HIC851982 HRY851981:HRY851982 IBU851981:IBU851982 ILQ851981:ILQ851982 IVM851981:IVM851982 JFI851981:JFI851982 JPE851981:JPE851982 JZA851981:JZA851982 KIW851981:KIW851982 KSS851981:KSS851982 LCO851981:LCO851982 LMK851981:LMK851982 LWG851981:LWG851982 MGC851981:MGC851982 MPY851981:MPY851982 MZU851981:MZU851982 NJQ851981:NJQ851982 NTM851981:NTM851982 ODI851981:ODI851982 ONE851981:ONE851982 OXA851981:OXA851982 PGW851981:PGW851982 PQS851981:PQS851982 QAO851981:QAO851982 QKK851981:QKK851982 QUG851981:QUG851982 REC851981:REC851982 RNY851981:RNY851982 RXU851981:RXU851982 SHQ851981:SHQ851982 SRM851981:SRM851982 TBI851981:TBI851982 TLE851981:TLE851982 TVA851981:TVA851982 UEW851981:UEW851982 UOS851981:UOS851982 UYO851981:UYO851982 VIK851981:VIK851982 VSG851981:VSG851982 WCC851981:WCC851982 WLY851981:WLY851982 WVU851981:WVU851982 M917517:M917518 JI917517:JI917518 TE917517:TE917518 ADA917517:ADA917518 AMW917517:AMW917518 AWS917517:AWS917518 BGO917517:BGO917518 BQK917517:BQK917518 CAG917517:CAG917518 CKC917517:CKC917518 CTY917517:CTY917518 DDU917517:DDU917518 DNQ917517:DNQ917518 DXM917517:DXM917518 EHI917517:EHI917518 ERE917517:ERE917518 FBA917517:FBA917518 FKW917517:FKW917518 FUS917517:FUS917518 GEO917517:GEO917518 GOK917517:GOK917518 GYG917517:GYG917518 HIC917517:HIC917518 HRY917517:HRY917518 IBU917517:IBU917518 ILQ917517:ILQ917518 IVM917517:IVM917518 JFI917517:JFI917518 JPE917517:JPE917518 JZA917517:JZA917518 KIW917517:KIW917518 KSS917517:KSS917518 LCO917517:LCO917518 LMK917517:LMK917518 LWG917517:LWG917518 MGC917517:MGC917518 MPY917517:MPY917518 MZU917517:MZU917518 NJQ917517:NJQ917518 NTM917517:NTM917518 ODI917517:ODI917518 ONE917517:ONE917518 OXA917517:OXA917518 PGW917517:PGW917518 PQS917517:PQS917518 QAO917517:QAO917518 QKK917517:QKK917518 QUG917517:QUG917518 REC917517:REC917518 RNY917517:RNY917518 RXU917517:RXU917518 SHQ917517:SHQ917518 SRM917517:SRM917518 TBI917517:TBI917518 TLE917517:TLE917518 TVA917517:TVA917518 UEW917517:UEW917518 UOS917517:UOS917518 UYO917517:UYO917518 VIK917517:VIK917518 VSG917517:VSG917518 WCC917517:WCC917518 WLY917517:WLY917518 WVU917517:WVU917518 M983053:M983054 JI983053:JI983054 TE983053:TE983054 ADA983053:ADA983054 AMW983053:AMW983054 AWS983053:AWS983054 BGO983053:BGO983054 BQK983053:BQK983054 CAG983053:CAG983054 CKC983053:CKC983054 CTY983053:CTY983054 DDU983053:DDU983054 DNQ983053:DNQ983054 DXM983053:DXM983054 EHI983053:EHI983054 ERE983053:ERE983054 FBA983053:FBA983054 FKW983053:FKW983054 FUS983053:FUS983054 GEO983053:GEO983054 GOK983053:GOK983054 GYG983053:GYG983054 HIC983053:HIC983054 HRY983053:HRY983054 IBU983053:IBU983054 ILQ983053:ILQ983054 IVM983053:IVM983054 JFI983053:JFI983054 JPE983053:JPE983054 JZA983053:JZA983054 KIW983053:KIW983054 KSS983053:KSS983054 LCO983053:LCO983054 LMK983053:LMK983054 LWG983053:LWG983054 MGC983053:MGC983054 MPY983053:MPY983054 MZU983053:MZU983054 NJQ983053:NJQ983054 NTM983053:NTM983054 ODI983053:ODI983054 ONE983053:ONE983054 OXA983053:OXA983054 PGW983053:PGW983054 PQS983053:PQS983054 QAO983053:QAO983054 QKK983053:QKK983054 QUG983053:QUG983054 REC983053:REC983054 RNY983053:RNY983054 RXU983053:RXU983054 SHQ983053:SHQ983054 SRM983053:SRM983054 TBI983053:TBI983054 TLE983053:TLE983054 TVA983053:TVA983054 UEW983053:UEW983054 UOS983053:UOS983054 UYO983053:UYO983054 VIK983053:VIK983054 VSG983053:VSG983054 WCC983053:WCC983054 WLY983053:WLY983054 WVU983053:WVU983054 M16:M17 JI16:JI17 TE16:TE17 ADA16:ADA17 AMW16:AMW17 AWS16:AWS17 BGO16:BGO17 BQK16:BQK17 CAG16:CAG17 CKC16:CKC17 CTY16:CTY17 DDU16:DDU17 DNQ16:DNQ17 DXM16:DXM17 EHI16:EHI17 ERE16:ERE17 FBA16:FBA17 FKW16:FKW17 FUS16:FUS17 GEO16:GEO17 GOK16:GOK17 GYG16:GYG17 HIC16:HIC17 HRY16:HRY17 IBU16:IBU17 ILQ16:ILQ17 IVM16:IVM17 JFI16:JFI17 JPE16:JPE17 JZA16:JZA17 KIW16:KIW17 KSS16:KSS17 LCO16:LCO17 LMK16:LMK17 LWG16:LWG17 MGC16:MGC17 MPY16:MPY17 MZU16:MZU17 NJQ16:NJQ17 NTM16:NTM17 ODI16:ODI17 ONE16:ONE17 OXA16:OXA17 PGW16:PGW17 PQS16:PQS17 QAO16:QAO17 QKK16:QKK17 QUG16:QUG17 REC16:REC17 RNY16:RNY17 RXU16:RXU17 SHQ16:SHQ17 SRM16:SRM17 TBI16:TBI17 TLE16:TLE17 TVA16:TVA17 UEW16:UEW17 UOS16:UOS17 UYO16:UYO17 VIK16:VIK17 VSG16:VSG17 WCC16:WCC17 WLY16:WLY17 WVU16:WVU17 M65552:M65553 JI65552:JI65553 TE65552:TE65553 ADA65552:ADA65553 AMW65552:AMW65553 AWS65552:AWS65553 BGO65552:BGO65553 BQK65552:BQK65553 CAG65552:CAG65553 CKC65552:CKC65553 CTY65552:CTY65553 DDU65552:DDU65553 DNQ65552:DNQ65553 DXM65552:DXM65553 EHI65552:EHI65553 ERE65552:ERE65553 FBA65552:FBA65553 FKW65552:FKW65553 FUS65552:FUS65553 GEO65552:GEO65553 GOK65552:GOK65553 GYG65552:GYG65553 HIC65552:HIC65553 HRY65552:HRY65553 IBU65552:IBU65553 ILQ65552:ILQ65553 IVM65552:IVM65553 JFI65552:JFI65553 JPE65552:JPE65553 JZA65552:JZA65553 KIW65552:KIW65553 KSS65552:KSS65553 LCO65552:LCO65553 LMK65552:LMK65553 LWG65552:LWG65553 MGC65552:MGC65553 MPY65552:MPY65553 MZU65552:MZU65553 NJQ65552:NJQ65553 NTM65552:NTM65553 ODI65552:ODI65553 ONE65552:ONE65553 OXA65552:OXA65553 PGW65552:PGW65553 PQS65552:PQS65553 QAO65552:QAO65553 QKK65552:QKK65553 QUG65552:QUG65553 REC65552:REC65553 RNY65552:RNY65553 RXU65552:RXU65553 SHQ65552:SHQ65553 SRM65552:SRM65553 TBI65552:TBI65553 TLE65552:TLE65553 TVA65552:TVA65553 UEW65552:UEW65553 UOS65552:UOS65553 UYO65552:UYO65553 VIK65552:VIK65553 VSG65552:VSG65553 WCC65552:WCC65553 WLY65552:WLY65553 WVU65552:WVU65553 M131088:M131089 JI131088:JI131089 TE131088:TE131089 ADA131088:ADA131089 AMW131088:AMW131089 AWS131088:AWS131089 BGO131088:BGO131089 BQK131088:BQK131089 CAG131088:CAG131089 CKC131088:CKC131089 CTY131088:CTY131089 DDU131088:DDU131089 DNQ131088:DNQ131089 DXM131088:DXM131089 EHI131088:EHI131089 ERE131088:ERE131089 FBA131088:FBA131089 FKW131088:FKW131089 FUS131088:FUS131089 GEO131088:GEO131089 GOK131088:GOK131089 GYG131088:GYG131089 HIC131088:HIC131089 HRY131088:HRY131089 IBU131088:IBU131089 ILQ131088:ILQ131089 IVM131088:IVM131089 JFI131088:JFI131089 JPE131088:JPE131089 JZA131088:JZA131089 KIW131088:KIW131089 KSS131088:KSS131089 LCO131088:LCO131089 LMK131088:LMK131089 LWG131088:LWG131089 MGC131088:MGC131089 MPY131088:MPY131089 MZU131088:MZU131089 NJQ131088:NJQ131089 NTM131088:NTM131089 ODI131088:ODI131089 ONE131088:ONE131089 OXA131088:OXA131089 PGW131088:PGW131089 PQS131088:PQS131089 QAO131088:QAO131089 QKK131088:QKK131089 QUG131088:QUG131089 REC131088:REC131089 RNY131088:RNY131089 RXU131088:RXU131089 SHQ131088:SHQ131089 SRM131088:SRM131089 TBI131088:TBI131089 TLE131088:TLE131089 TVA131088:TVA131089 UEW131088:UEW131089 UOS131088:UOS131089 UYO131088:UYO131089 VIK131088:VIK131089 VSG131088:VSG131089 WCC131088:WCC131089 WLY131088:WLY131089 WVU131088:WVU131089 M196624:M196625 JI196624:JI196625 TE196624:TE196625 ADA196624:ADA196625 AMW196624:AMW196625 AWS196624:AWS196625 BGO196624:BGO196625 BQK196624:BQK196625 CAG196624:CAG196625 CKC196624:CKC196625 CTY196624:CTY196625 DDU196624:DDU196625 DNQ196624:DNQ196625 DXM196624:DXM196625 EHI196624:EHI196625 ERE196624:ERE196625 FBA196624:FBA196625 FKW196624:FKW196625 FUS196624:FUS196625 GEO196624:GEO196625 GOK196624:GOK196625 GYG196624:GYG196625 HIC196624:HIC196625 HRY196624:HRY196625 IBU196624:IBU196625 ILQ196624:ILQ196625 IVM196624:IVM196625 JFI196624:JFI196625 JPE196624:JPE196625 JZA196624:JZA196625 KIW196624:KIW196625 KSS196624:KSS196625 LCO196624:LCO196625 LMK196624:LMK196625 LWG196624:LWG196625 MGC196624:MGC196625 MPY196624:MPY196625 MZU196624:MZU196625 NJQ196624:NJQ196625 NTM196624:NTM196625 ODI196624:ODI196625 ONE196624:ONE196625 OXA196624:OXA196625 PGW196624:PGW196625 PQS196624:PQS196625 QAO196624:QAO196625 QKK196624:QKK196625 QUG196624:QUG196625 REC196624:REC196625 RNY196624:RNY196625 RXU196624:RXU196625 SHQ196624:SHQ196625 SRM196624:SRM196625 TBI196624:TBI196625 TLE196624:TLE196625 TVA196624:TVA196625 UEW196624:UEW196625 UOS196624:UOS196625 UYO196624:UYO196625 VIK196624:VIK196625 VSG196624:VSG196625 WCC196624:WCC196625 WLY196624:WLY196625 WVU196624:WVU196625 M262160:M262161 JI262160:JI262161 TE262160:TE262161 ADA262160:ADA262161 AMW262160:AMW262161 AWS262160:AWS262161 BGO262160:BGO262161 BQK262160:BQK262161 CAG262160:CAG262161 CKC262160:CKC262161 CTY262160:CTY262161 DDU262160:DDU262161 DNQ262160:DNQ262161 DXM262160:DXM262161 EHI262160:EHI262161 ERE262160:ERE262161 FBA262160:FBA262161 FKW262160:FKW262161 FUS262160:FUS262161 GEO262160:GEO262161 GOK262160:GOK262161 GYG262160:GYG262161 HIC262160:HIC262161 HRY262160:HRY262161 IBU262160:IBU262161 ILQ262160:ILQ262161 IVM262160:IVM262161 JFI262160:JFI262161 JPE262160:JPE262161 JZA262160:JZA262161 KIW262160:KIW262161 KSS262160:KSS262161 LCO262160:LCO262161 LMK262160:LMK262161 LWG262160:LWG262161 MGC262160:MGC262161 MPY262160:MPY262161 MZU262160:MZU262161 NJQ262160:NJQ262161 NTM262160:NTM262161 ODI262160:ODI262161 ONE262160:ONE262161 OXA262160:OXA262161 PGW262160:PGW262161 PQS262160:PQS262161 QAO262160:QAO262161 QKK262160:QKK262161 QUG262160:QUG262161 REC262160:REC262161 RNY262160:RNY262161 RXU262160:RXU262161 SHQ262160:SHQ262161 SRM262160:SRM262161 TBI262160:TBI262161 TLE262160:TLE262161 TVA262160:TVA262161 UEW262160:UEW262161 UOS262160:UOS262161 UYO262160:UYO262161 VIK262160:VIK262161 VSG262160:VSG262161 WCC262160:WCC262161 WLY262160:WLY262161 WVU262160:WVU262161 M327696:M327697 JI327696:JI327697 TE327696:TE327697 ADA327696:ADA327697 AMW327696:AMW327697 AWS327696:AWS327697 BGO327696:BGO327697 BQK327696:BQK327697 CAG327696:CAG327697 CKC327696:CKC327697 CTY327696:CTY327697 DDU327696:DDU327697 DNQ327696:DNQ327697 DXM327696:DXM327697 EHI327696:EHI327697 ERE327696:ERE327697 FBA327696:FBA327697 FKW327696:FKW327697 FUS327696:FUS327697 GEO327696:GEO327697 GOK327696:GOK327697 GYG327696:GYG327697 HIC327696:HIC327697 HRY327696:HRY327697 IBU327696:IBU327697 ILQ327696:ILQ327697 IVM327696:IVM327697 JFI327696:JFI327697 JPE327696:JPE327697 JZA327696:JZA327697 KIW327696:KIW327697 KSS327696:KSS327697 LCO327696:LCO327697 LMK327696:LMK327697 LWG327696:LWG327697 MGC327696:MGC327697 MPY327696:MPY327697 MZU327696:MZU327697 NJQ327696:NJQ327697 NTM327696:NTM327697 ODI327696:ODI327697 ONE327696:ONE327697 OXA327696:OXA327697 PGW327696:PGW327697 PQS327696:PQS327697 QAO327696:QAO327697 QKK327696:QKK327697 QUG327696:QUG327697 REC327696:REC327697 RNY327696:RNY327697 RXU327696:RXU327697 SHQ327696:SHQ327697 SRM327696:SRM327697 TBI327696:TBI327697 TLE327696:TLE327697 TVA327696:TVA327697 UEW327696:UEW327697 UOS327696:UOS327697 UYO327696:UYO327697 VIK327696:VIK327697 VSG327696:VSG327697 WCC327696:WCC327697 WLY327696:WLY327697 WVU327696:WVU327697 M393232:M393233 JI393232:JI393233 TE393232:TE393233 ADA393232:ADA393233 AMW393232:AMW393233 AWS393232:AWS393233 BGO393232:BGO393233 BQK393232:BQK393233 CAG393232:CAG393233 CKC393232:CKC393233 CTY393232:CTY393233 DDU393232:DDU393233 DNQ393232:DNQ393233 DXM393232:DXM393233 EHI393232:EHI393233 ERE393232:ERE393233 FBA393232:FBA393233 FKW393232:FKW393233 FUS393232:FUS393233 GEO393232:GEO393233 GOK393232:GOK393233 GYG393232:GYG393233 HIC393232:HIC393233 HRY393232:HRY393233 IBU393232:IBU393233 ILQ393232:ILQ393233 IVM393232:IVM393233 JFI393232:JFI393233 JPE393232:JPE393233 JZA393232:JZA393233 KIW393232:KIW393233 KSS393232:KSS393233 LCO393232:LCO393233 LMK393232:LMK393233 LWG393232:LWG393233 MGC393232:MGC393233 MPY393232:MPY393233 MZU393232:MZU393233 NJQ393232:NJQ393233 NTM393232:NTM393233 ODI393232:ODI393233 ONE393232:ONE393233 OXA393232:OXA393233 PGW393232:PGW393233 PQS393232:PQS393233 QAO393232:QAO393233 QKK393232:QKK393233 QUG393232:QUG393233 REC393232:REC393233 RNY393232:RNY393233 RXU393232:RXU393233 SHQ393232:SHQ393233 SRM393232:SRM393233 TBI393232:TBI393233 TLE393232:TLE393233 TVA393232:TVA393233 UEW393232:UEW393233 UOS393232:UOS393233 UYO393232:UYO393233 VIK393232:VIK393233 VSG393232:VSG393233 WCC393232:WCC393233 WLY393232:WLY393233 WVU393232:WVU393233 M458768:M458769 JI458768:JI458769 TE458768:TE458769 ADA458768:ADA458769 AMW458768:AMW458769 AWS458768:AWS458769 BGO458768:BGO458769 BQK458768:BQK458769 CAG458768:CAG458769 CKC458768:CKC458769 CTY458768:CTY458769 DDU458768:DDU458769 DNQ458768:DNQ458769 DXM458768:DXM458769 EHI458768:EHI458769 ERE458768:ERE458769 FBA458768:FBA458769 FKW458768:FKW458769 FUS458768:FUS458769 GEO458768:GEO458769 GOK458768:GOK458769 GYG458768:GYG458769 HIC458768:HIC458769 HRY458768:HRY458769 IBU458768:IBU458769 ILQ458768:ILQ458769 IVM458768:IVM458769 JFI458768:JFI458769 JPE458768:JPE458769 JZA458768:JZA458769 KIW458768:KIW458769 KSS458768:KSS458769 LCO458768:LCO458769 LMK458768:LMK458769 LWG458768:LWG458769 MGC458768:MGC458769 MPY458768:MPY458769 MZU458768:MZU458769 NJQ458768:NJQ458769 NTM458768:NTM458769 ODI458768:ODI458769 ONE458768:ONE458769 OXA458768:OXA458769 PGW458768:PGW458769 PQS458768:PQS458769 QAO458768:QAO458769 QKK458768:QKK458769 QUG458768:QUG458769 REC458768:REC458769 RNY458768:RNY458769 RXU458768:RXU458769 SHQ458768:SHQ458769 SRM458768:SRM458769 TBI458768:TBI458769 TLE458768:TLE458769 TVA458768:TVA458769 UEW458768:UEW458769 UOS458768:UOS458769 UYO458768:UYO458769 VIK458768:VIK458769 VSG458768:VSG458769 WCC458768:WCC458769 WLY458768:WLY458769 WVU458768:WVU458769 M524304:M524305 JI524304:JI524305 TE524304:TE524305 ADA524304:ADA524305 AMW524304:AMW524305 AWS524304:AWS524305 BGO524304:BGO524305 BQK524304:BQK524305 CAG524304:CAG524305 CKC524304:CKC524305 CTY524304:CTY524305 DDU524304:DDU524305 DNQ524304:DNQ524305 DXM524304:DXM524305 EHI524304:EHI524305 ERE524304:ERE524305 FBA524304:FBA524305 FKW524304:FKW524305 FUS524304:FUS524305 GEO524304:GEO524305 GOK524304:GOK524305 GYG524304:GYG524305 HIC524304:HIC524305 HRY524304:HRY524305 IBU524304:IBU524305 ILQ524304:ILQ524305 IVM524304:IVM524305 JFI524304:JFI524305 JPE524304:JPE524305 JZA524304:JZA524305 KIW524304:KIW524305 KSS524304:KSS524305 LCO524304:LCO524305 LMK524304:LMK524305 LWG524304:LWG524305 MGC524304:MGC524305 MPY524304:MPY524305 MZU524304:MZU524305 NJQ524304:NJQ524305 NTM524304:NTM524305 ODI524304:ODI524305 ONE524304:ONE524305 OXA524304:OXA524305 PGW524304:PGW524305 PQS524304:PQS524305 QAO524304:QAO524305 QKK524304:QKK524305 QUG524304:QUG524305 REC524304:REC524305 RNY524304:RNY524305 RXU524304:RXU524305 SHQ524304:SHQ524305 SRM524304:SRM524305 TBI524304:TBI524305 TLE524304:TLE524305 TVA524304:TVA524305 UEW524304:UEW524305 UOS524304:UOS524305 UYO524304:UYO524305 VIK524304:VIK524305 VSG524304:VSG524305 WCC524304:WCC524305 WLY524304:WLY524305 WVU524304:WVU524305 M589840:M589841 JI589840:JI589841 TE589840:TE589841 ADA589840:ADA589841 AMW589840:AMW589841 AWS589840:AWS589841 BGO589840:BGO589841 BQK589840:BQK589841 CAG589840:CAG589841 CKC589840:CKC589841 CTY589840:CTY589841 DDU589840:DDU589841 DNQ589840:DNQ589841 DXM589840:DXM589841 EHI589840:EHI589841 ERE589840:ERE589841 FBA589840:FBA589841 FKW589840:FKW589841 FUS589840:FUS589841 GEO589840:GEO589841 GOK589840:GOK589841 GYG589840:GYG589841 HIC589840:HIC589841 HRY589840:HRY589841 IBU589840:IBU589841 ILQ589840:ILQ589841 IVM589840:IVM589841 JFI589840:JFI589841 JPE589840:JPE589841 JZA589840:JZA589841 KIW589840:KIW589841 KSS589840:KSS589841 LCO589840:LCO589841 LMK589840:LMK589841 LWG589840:LWG589841 MGC589840:MGC589841 MPY589840:MPY589841 MZU589840:MZU589841 NJQ589840:NJQ589841 NTM589840:NTM589841 ODI589840:ODI589841 ONE589840:ONE589841 OXA589840:OXA589841 PGW589840:PGW589841 PQS589840:PQS589841 QAO589840:QAO589841 QKK589840:QKK589841 QUG589840:QUG589841 REC589840:REC589841 RNY589840:RNY589841 RXU589840:RXU589841 SHQ589840:SHQ589841 SRM589840:SRM589841 TBI589840:TBI589841 TLE589840:TLE589841 TVA589840:TVA589841 UEW589840:UEW589841 UOS589840:UOS589841 UYO589840:UYO589841 VIK589840:VIK589841 VSG589840:VSG589841 WCC589840:WCC589841 WLY589840:WLY589841 WVU589840:WVU589841 M655376:M655377 JI655376:JI655377 TE655376:TE655377 ADA655376:ADA655377 AMW655376:AMW655377 AWS655376:AWS655377 BGO655376:BGO655377 BQK655376:BQK655377 CAG655376:CAG655377 CKC655376:CKC655377 CTY655376:CTY655377 DDU655376:DDU655377 DNQ655376:DNQ655377 DXM655376:DXM655377 EHI655376:EHI655377 ERE655376:ERE655377 FBA655376:FBA655377 FKW655376:FKW655377 FUS655376:FUS655377 GEO655376:GEO655377 GOK655376:GOK655377 GYG655376:GYG655377 HIC655376:HIC655377 HRY655376:HRY655377 IBU655376:IBU655377 ILQ655376:ILQ655377 IVM655376:IVM655377 JFI655376:JFI655377 JPE655376:JPE655377 JZA655376:JZA655377 KIW655376:KIW655377 KSS655376:KSS655377 LCO655376:LCO655377 LMK655376:LMK655377 LWG655376:LWG655377 MGC655376:MGC655377 MPY655376:MPY655377 MZU655376:MZU655377 NJQ655376:NJQ655377 NTM655376:NTM655377 ODI655376:ODI655377 ONE655376:ONE655377 OXA655376:OXA655377 PGW655376:PGW655377 PQS655376:PQS655377 QAO655376:QAO655377 QKK655376:QKK655377 QUG655376:QUG655377 REC655376:REC655377 RNY655376:RNY655377 RXU655376:RXU655377 SHQ655376:SHQ655377 SRM655376:SRM655377 TBI655376:TBI655377 TLE655376:TLE655377 TVA655376:TVA655377 UEW655376:UEW655377 UOS655376:UOS655377 UYO655376:UYO655377 VIK655376:VIK655377 VSG655376:VSG655377 WCC655376:WCC655377 WLY655376:WLY655377 WVU655376:WVU655377 M720912:M720913 JI720912:JI720913 TE720912:TE720913 ADA720912:ADA720913 AMW720912:AMW720913 AWS720912:AWS720913 BGO720912:BGO720913 BQK720912:BQK720913 CAG720912:CAG720913 CKC720912:CKC720913 CTY720912:CTY720913 DDU720912:DDU720913 DNQ720912:DNQ720913 DXM720912:DXM720913 EHI720912:EHI720913 ERE720912:ERE720913 FBA720912:FBA720913 FKW720912:FKW720913 FUS720912:FUS720913 GEO720912:GEO720913 GOK720912:GOK720913 GYG720912:GYG720913 HIC720912:HIC720913 HRY720912:HRY720913 IBU720912:IBU720913 ILQ720912:ILQ720913 IVM720912:IVM720913 JFI720912:JFI720913 JPE720912:JPE720913 JZA720912:JZA720913 KIW720912:KIW720913 KSS720912:KSS720913 LCO720912:LCO720913 LMK720912:LMK720913 LWG720912:LWG720913 MGC720912:MGC720913 MPY720912:MPY720913 MZU720912:MZU720913 NJQ720912:NJQ720913 NTM720912:NTM720913 ODI720912:ODI720913 ONE720912:ONE720913 OXA720912:OXA720913 PGW720912:PGW720913 PQS720912:PQS720913 QAO720912:QAO720913 QKK720912:QKK720913 QUG720912:QUG720913 REC720912:REC720913 RNY720912:RNY720913 RXU720912:RXU720913 SHQ720912:SHQ720913 SRM720912:SRM720913 TBI720912:TBI720913 TLE720912:TLE720913 TVA720912:TVA720913 UEW720912:UEW720913 UOS720912:UOS720913 UYO720912:UYO720913 VIK720912:VIK720913 VSG720912:VSG720913 WCC720912:WCC720913 WLY720912:WLY720913 WVU720912:WVU720913 M786448:M786449 JI786448:JI786449 TE786448:TE786449 ADA786448:ADA786449 AMW786448:AMW786449 AWS786448:AWS786449 BGO786448:BGO786449 BQK786448:BQK786449 CAG786448:CAG786449 CKC786448:CKC786449 CTY786448:CTY786449 DDU786448:DDU786449 DNQ786448:DNQ786449 DXM786448:DXM786449 EHI786448:EHI786449 ERE786448:ERE786449 FBA786448:FBA786449 FKW786448:FKW786449 FUS786448:FUS786449 GEO786448:GEO786449 GOK786448:GOK786449 GYG786448:GYG786449 HIC786448:HIC786449 HRY786448:HRY786449 IBU786448:IBU786449 ILQ786448:ILQ786449 IVM786448:IVM786449 JFI786448:JFI786449 JPE786448:JPE786449 JZA786448:JZA786449 KIW786448:KIW786449 KSS786448:KSS786449 LCO786448:LCO786449 LMK786448:LMK786449 LWG786448:LWG786449 MGC786448:MGC786449 MPY786448:MPY786449 MZU786448:MZU786449 NJQ786448:NJQ786449 NTM786448:NTM786449 ODI786448:ODI786449 ONE786448:ONE786449 OXA786448:OXA786449 PGW786448:PGW786449 PQS786448:PQS786449 QAO786448:QAO786449 QKK786448:QKK786449 QUG786448:QUG786449 REC786448:REC786449 RNY786448:RNY786449 RXU786448:RXU786449 SHQ786448:SHQ786449 SRM786448:SRM786449 TBI786448:TBI786449 TLE786448:TLE786449 TVA786448:TVA786449 UEW786448:UEW786449 UOS786448:UOS786449 UYO786448:UYO786449 VIK786448:VIK786449 VSG786448:VSG786449 WCC786448:WCC786449 WLY786448:WLY786449 WVU786448:WVU786449 M851984:M851985 JI851984:JI851985 TE851984:TE851985 ADA851984:ADA851985 AMW851984:AMW851985 AWS851984:AWS851985 BGO851984:BGO851985 BQK851984:BQK851985 CAG851984:CAG851985 CKC851984:CKC851985 CTY851984:CTY851985 DDU851984:DDU851985 DNQ851984:DNQ851985 DXM851984:DXM851985 EHI851984:EHI851985 ERE851984:ERE851985 FBA851984:FBA851985 FKW851984:FKW851985 FUS851984:FUS851985 GEO851984:GEO851985 GOK851984:GOK851985 GYG851984:GYG851985 HIC851984:HIC851985 HRY851984:HRY851985 IBU851984:IBU851985 ILQ851984:ILQ851985 IVM851984:IVM851985 JFI851984:JFI851985 JPE851984:JPE851985 JZA851984:JZA851985 KIW851984:KIW851985 KSS851984:KSS851985 LCO851984:LCO851985 LMK851984:LMK851985 LWG851984:LWG851985 MGC851984:MGC851985 MPY851984:MPY851985 MZU851984:MZU851985 NJQ851984:NJQ851985 NTM851984:NTM851985 ODI851984:ODI851985 ONE851984:ONE851985 OXA851984:OXA851985 PGW851984:PGW851985 PQS851984:PQS851985 QAO851984:QAO851985 QKK851984:QKK851985 QUG851984:QUG851985 REC851984:REC851985 RNY851984:RNY851985 RXU851984:RXU851985 SHQ851984:SHQ851985 SRM851984:SRM851985 TBI851984:TBI851985 TLE851984:TLE851985 TVA851984:TVA851985 UEW851984:UEW851985 UOS851984:UOS851985 UYO851984:UYO851985 VIK851984:VIK851985 VSG851984:VSG851985 WCC851984:WCC851985 WLY851984:WLY851985 WVU851984:WVU851985 M917520:M917521 JI917520:JI917521 TE917520:TE917521 ADA917520:ADA917521 AMW917520:AMW917521 AWS917520:AWS917521 BGO917520:BGO917521 BQK917520:BQK917521 CAG917520:CAG917521 CKC917520:CKC917521 CTY917520:CTY917521 DDU917520:DDU917521 DNQ917520:DNQ917521 DXM917520:DXM917521 EHI917520:EHI917521 ERE917520:ERE917521 FBA917520:FBA917521 FKW917520:FKW917521 FUS917520:FUS917521 GEO917520:GEO917521 GOK917520:GOK917521 GYG917520:GYG917521 HIC917520:HIC917521 HRY917520:HRY917521 IBU917520:IBU917521 ILQ917520:ILQ917521 IVM917520:IVM917521 JFI917520:JFI917521 JPE917520:JPE917521 JZA917520:JZA917521 KIW917520:KIW917521 KSS917520:KSS917521 LCO917520:LCO917521 LMK917520:LMK917521 LWG917520:LWG917521 MGC917520:MGC917521 MPY917520:MPY917521 MZU917520:MZU917521 NJQ917520:NJQ917521 NTM917520:NTM917521 ODI917520:ODI917521 ONE917520:ONE917521 OXA917520:OXA917521 PGW917520:PGW917521 PQS917520:PQS917521 QAO917520:QAO917521 QKK917520:QKK917521 QUG917520:QUG917521 REC917520:REC917521 RNY917520:RNY917521 RXU917520:RXU917521 SHQ917520:SHQ917521 SRM917520:SRM917521 TBI917520:TBI917521 TLE917520:TLE917521 TVA917520:TVA917521 UEW917520:UEW917521 UOS917520:UOS917521 UYO917520:UYO917521 VIK917520:VIK917521 VSG917520:VSG917521 WCC917520:WCC917521 WLY917520:WLY917521 WVU917520:WVU917521 M983056:M983057 JI983056:JI983057 TE983056:TE983057 ADA983056:ADA983057 AMW983056:AMW983057 AWS983056:AWS983057 BGO983056:BGO983057 BQK983056:BQK983057 CAG983056:CAG983057 CKC983056:CKC983057 CTY983056:CTY983057 DDU983056:DDU983057 DNQ983056:DNQ983057 DXM983056:DXM983057 EHI983056:EHI983057 ERE983056:ERE983057 FBA983056:FBA983057 FKW983056:FKW983057 FUS983056:FUS983057 GEO983056:GEO983057 GOK983056:GOK983057 GYG983056:GYG983057 HIC983056:HIC983057 HRY983056:HRY983057 IBU983056:IBU983057 ILQ983056:ILQ983057 IVM983056:IVM983057 JFI983056:JFI983057 JPE983056:JPE983057 JZA983056:JZA983057 KIW983056:KIW983057 KSS983056:KSS983057 LCO983056:LCO983057 LMK983056:LMK983057 LWG983056:LWG983057 MGC983056:MGC983057 MPY983056:MPY983057 MZU983056:MZU983057 NJQ983056:NJQ983057 NTM983056:NTM983057 ODI983056:ODI983057 ONE983056:ONE983057 OXA983056:OXA983057 PGW983056:PGW983057 PQS983056:PQS983057 QAO983056:QAO983057 QKK983056:QKK983057 QUG983056:QUG983057 REC983056:REC983057 RNY983056:RNY983057 RXU983056:RXU983057 SHQ983056:SHQ983057 SRM983056:SRM983057 TBI983056:TBI983057 TLE983056:TLE983057 TVA983056:TVA983057 UEW983056:UEW983057 UOS983056:UOS983057 UYO983056:UYO983057 VIK983056:VIK983057 VSG983056:VSG983057 WCC983056:WCC983057 WLY983056:WLY983057 WVU983056:WVU983057 M24:M25 JI24:JI25 TE24:TE25 ADA24:ADA25 AMW24:AMW25 AWS24:AWS25 BGO24:BGO25 BQK24:BQK25 CAG24:CAG25 CKC24:CKC25 CTY24:CTY25 DDU24:DDU25 DNQ24:DNQ25 DXM24:DXM25 EHI24:EHI25 ERE24:ERE25 FBA24:FBA25 FKW24:FKW25 FUS24:FUS25 GEO24:GEO25 GOK24:GOK25 GYG24:GYG25 HIC24:HIC25 HRY24:HRY25 IBU24:IBU25 ILQ24:ILQ25 IVM24:IVM25 JFI24:JFI25 JPE24:JPE25 JZA24:JZA25 KIW24:KIW25 KSS24:KSS25 LCO24:LCO25 LMK24:LMK25 LWG24:LWG25 MGC24:MGC25 MPY24:MPY25 MZU24:MZU25 NJQ24:NJQ25 NTM24:NTM25 ODI24:ODI25 ONE24:ONE25 OXA24:OXA25 PGW24:PGW25 PQS24:PQS25 QAO24:QAO25 QKK24:QKK25 QUG24:QUG25 REC24:REC25 RNY24:RNY25 RXU24:RXU25 SHQ24:SHQ25 SRM24:SRM25 TBI24:TBI25 TLE24:TLE25 TVA24:TVA25 UEW24:UEW25 UOS24:UOS25 UYO24:UYO25 VIK24:VIK25 VSG24:VSG25 WCC24:WCC25 WLY24:WLY25 WVU24:WVU25 M65560:M65561 JI65560:JI65561 TE65560:TE65561 ADA65560:ADA65561 AMW65560:AMW65561 AWS65560:AWS65561 BGO65560:BGO65561 BQK65560:BQK65561 CAG65560:CAG65561 CKC65560:CKC65561 CTY65560:CTY65561 DDU65560:DDU65561 DNQ65560:DNQ65561 DXM65560:DXM65561 EHI65560:EHI65561 ERE65560:ERE65561 FBA65560:FBA65561 FKW65560:FKW65561 FUS65560:FUS65561 GEO65560:GEO65561 GOK65560:GOK65561 GYG65560:GYG65561 HIC65560:HIC65561 HRY65560:HRY65561 IBU65560:IBU65561 ILQ65560:ILQ65561 IVM65560:IVM65561 JFI65560:JFI65561 JPE65560:JPE65561 JZA65560:JZA65561 KIW65560:KIW65561 KSS65560:KSS65561 LCO65560:LCO65561 LMK65560:LMK65561 LWG65560:LWG65561 MGC65560:MGC65561 MPY65560:MPY65561 MZU65560:MZU65561 NJQ65560:NJQ65561 NTM65560:NTM65561 ODI65560:ODI65561 ONE65560:ONE65561 OXA65560:OXA65561 PGW65560:PGW65561 PQS65560:PQS65561 QAO65560:QAO65561 QKK65560:QKK65561 QUG65560:QUG65561 REC65560:REC65561 RNY65560:RNY65561 RXU65560:RXU65561 SHQ65560:SHQ65561 SRM65560:SRM65561 TBI65560:TBI65561 TLE65560:TLE65561 TVA65560:TVA65561 UEW65560:UEW65561 UOS65560:UOS65561 UYO65560:UYO65561 VIK65560:VIK65561 VSG65560:VSG65561 WCC65560:WCC65561 WLY65560:WLY65561 WVU65560:WVU65561 M131096:M131097 JI131096:JI131097 TE131096:TE131097 ADA131096:ADA131097 AMW131096:AMW131097 AWS131096:AWS131097 BGO131096:BGO131097 BQK131096:BQK131097 CAG131096:CAG131097 CKC131096:CKC131097 CTY131096:CTY131097 DDU131096:DDU131097 DNQ131096:DNQ131097 DXM131096:DXM131097 EHI131096:EHI131097 ERE131096:ERE131097 FBA131096:FBA131097 FKW131096:FKW131097 FUS131096:FUS131097 GEO131096:GEO131097 GOK131096:GOK131097 GYG131096:GYG131097 HIC131096:HIC131097 HRY131096:HRY131097 IBU131096:IBU131097 ILQ131096:ILQ131097 IVM131096:IVM131097 JFI131096:JFI131097 JPE131096:JPE131097 JZA131096:JZA131097 KIW131096:KIW131097 KSS131096:KSS131097 LCO131096:LCO131097 LMK131096:LMK131097 LWG131096:LWG131097 MGC131096:MGC131097 MPY131096:MPY131097 MZU131096:MZU131097 NJQ131096:NJQ131097 NTM131096:NTM131097 ODI131096:ODI131097 ONE131096:ONE131097 OXA131096:OXA131097 PGW131096:PGW131097 PQS131096:PQS131097 QAO131096:QAO131097 QKK131096:QKK131097 QUG131096:QUG131097 REC131096:REC131097 RNY131096:RNY131097 RXU131096:RXU131097 SHQ131096:SHQ131097 SRM131096:SRM131097 TBI131096:TBI131097 TLE131096:TLE131097 TVA131096:TVA131097 UEW131096:UEW131097 UOS131096:UOS131097 UYO131096:UYO131097 VIK131096:VIK131097 VSG131096:VSG131097 WCC131096:WCC131097 WLY131096:WLY131097 WVU131096:WVU131097 M196632:M196633 JI196632:JI196633 TE196632:TE196633 ADA196632:ADA196633 AMW196632:AMW196633 AWS196632:AWS196633 BGO196632:BGO196633 BQK196632:BQK196633 CAG196632:CAG196633 CKC196632:CKC196633 CTY196632:CTY196633 DDU196632:DDU196633 DNQ196632:DNQ196633 DXM196632:DXM196633 EHI196632:EHI196633 ERE196632:ERE196633 FBA196632:FBA196633 FKW196632:FKW196633 FUS196632:FUS196633 GEO196632:GEO196633 GOK196632:GOK196633 GYG196632:GYG196633 HIC196632:HIC196633 HRY196632:HRY196633 IBU196632:IBU196633 ILQ196632:ILQ196633 IVM196632:IVM196633 JFI196632:JFI196633 JPE196632:JPE196633 JZA196632:JZA196633 KIW196632:KIW196633 KSS196632:KSS196633 LCO196632:LCO196633 LMK196632:LMK196633 LWG196632:LWG196633 MGC196632:MGC196633 MPY196632:MPY196633 MZU196632:MZU196633 NJQ196632:NJQ196633 NTM196632:NTM196633 ODI196632:ODI196633 ONE196632:ONE196633 OXA196632:OXA196633 PGW196632:PGW196633 PQS196632:PQS196633 QAO196632:QAO196633 QKK196632:QKK196633 QUG196632:QUG196633 REC196632:REC196633 RNY196632:RNY196633 RXU196632:RXU196633 SHQ196632:SHQ196633 SRM196632:SRM196633 TBI196632:TBI196633 TLE196632:TLE196633 TVA196632:TVA196633 UEW196632:UEW196633 UOS196632:UOS196633 UYO196632:UYO196633 VIK196632:VIK196633 VSG196632:VSG196633 WCC196632:WCC196633 WLY196632:WLY196633 WVU196632:WVU196633 M262168:M262169 JI262168:JI262169 TE262168:TE262169 ADA262168:ADA262169 AMW262168:AMW262169 AWS262168:AWS262169 BGO262168:BGO262169 BQK262168:BQK262169 CAG262168:CAG262169 CKC262168:CKC262169 CTY262168:CTY262169 DDU262168:DDU262169 DNQ262168:DNQ262169 DXM262168:DXM262169 EHI262168:EHI262169 ERE262168:ERE262169 FBA262168:FBA262169 FKW262168:FKW262169 FUS262168:FUS262169 GEO262168:GEO262169 GOK262168:GOK262169 GYG262168:GYG262169 HIC262168:HIC262169 HRY262168:HRY262169 IBU262168:IBU262169 ILQ262168:ILQ262169 IVM262168:IVM262169 JFI262168:JFI262169 JPE262168:JPE262169 JZA262168:JZA262169 KIW262168:KIW262169 KSS262168:KSS262169 LCO262168:LCO262169 LMK262168:LMK262169 LWG262168:LWG262169 MGC262168:MGC262169 MPY262168:MPY262169 MZU262168:MZU262169 NJQ262168:NJQ262169 NTM262168:NTM262169 ODI262168:ODI262169 ONE262168:ONE262169 OXA262168:OXA262169 PGW262168:PGW262169 PQS262168:PQS262169 QAO262168:QAO262169 QKK262168:QKK262169 QUG262168:QUG262169 REC262168:REC262169 RNY262168:RNY262169 RXU262168:RXU262169 SHQ262168:SHQ262169 SRM262168:SRM262169 TBI262168:TBI262169 TLE262168:TLE262169 TVA262168:TVA262169 UEW262168:UEW262169 UOS262168:UOS262169 UYO262168:UYO262169 VIK262168:VIK262169 VSG262168:VSG262169 WCC262168:WCC262169 WLY262168:WLY262169 WVU262168:WVU262169 M327704:M327705 JI327704:JI327705 TE327704:TE327705 ADA327704:ADA327705 AMW327704:AMW327705 AWS327704:AWS327705 BGO327704:BGO327705 BQK327704:BQK327705 CAG327704:CAG327705 CKC327704:CKC327705 CTY327704:CTY327705 DDU327704:DDU327705 DNQ327704:DNQ327705 DXM327704:DXM327705 EHI327704:EHI327705 ERE327704:ERE327705 FBA327704:FBA327705 FKW327704:FKW327705 FUS327704:FUS327705 GEO327704:GEO327705 GOK327704:GOK327705 GYG327704:GYG327705 HIC327704:HIC327705 HRY327704:HRY327705 IBU327704:IBU327705 ILQ327704:ILQ327705 IVM327704:IVM327705 JFI327704:JFI327705 JPE327704:JPE327705 JZA327704:JZA327705 KIW327704:KIW327705 KSS327704:KSS327705 LCO327704:LCO327705 LMK327704:LMK327705 LWG327704:LWG327705 MGC327704:MGC327705 MPY327704:MPY327705 MZU327704:MZU327705 NJQ327704:NJQ327705 NTM327704:NTM327705 ODI327704:ODI327705 ONE327704:ONE327705 OXA327704:OXA327705 PGW327704:PGW327705 PQS327704:PQS327705 QAO327704:QAO327705 QKK327704:QKK327705 QUG327704:QUG327705 REC327704:REC327705 RNY327704:RNY327705 RXU327704:RXU327705 SHQ327704:SHQ327705 SRM327704:SRM327705 TBI327704:TBI327705 TLE327704:TLE327705 TVA327704:TVA327705 UEW327704:UEW327705 UOS327704:UOS327705 UYO327704:UYO327705 VIK327704:VIK327705 VSG327704:VSG327705 WCC327704:WCC327705 WLY327704:WLY327705 WVU327704:WVU327705 M393240:M393241 JI393240:JI393241 TE393240:TE393241 ADA393240:ADA393241 AMW393240:AMW393241 AWS393240:AWS393241 BGO393240:BGO393241 BQK393240:BQK393241 CAG393240:CAG393241 CKC393240:CKC393241 CTY393240:CTY393241 DDU393240:DDU393241 DNQ393240:DNQ393241 DXM393240:DXM393241 EHI393240:EHI393241 ERE393240:ERE393241 FBA393240:FBA393241 FKW393240:FKW393241 FUS393240:FUS393241 GEO393240:GEO393241 GOK393240:GOK393241 GYG393240:GYG393241 HIC393240:HIC393241 HRY393240:HRY393241 IBU393240:IBU393241 ILQ393240:ILQ393241 IVM393240:IVM393241 JFI393240:JFI393241 JPE393240:JPE393241 JZA393240:JZA393241 KIW393240:KIW393241 KSS393240:KSS393241 LCO393240:LCO393241 LMK393240:LMK393241 LWG393240:LWG393241 MGC393240:MGC393241 MPY393240:MPY393241 MZU393240:MZU393241 NJQ393240:NJQ393241 NTM393240:NTM393241 ODI393240:ODI393241 ONE393240:ONE393241 OXA393240:OXA393241 PGW393240:PGW393241 PQS393240:PQS393241 QAO393240:QAO393241 QKK393240:QKK393241 QUG393240:QUG393241 REC393240:REC393241 RNY393240:RNY393241 RXU393240:RXU393241 SHQ393240:SHQ393241 SRM393240:SRM393241 TBI393240:TBI393241 TLE393240:TLE393241 TVA393240:TVA393241 UEW393240:UEW393241 UOS393240:UOS393241 UYO393240:UYO393241 VIK393240:VIK393241 VSG393240:VSG393241 WCC393240:WCC393241 WLY393240:WLY393241 WVU393240:WVU393241 M458776:M458777 JI458776:JI458777 TE458776:TE458777 ADA458776:ADA458777 AMW458776:AMW458777 AWS458776:AWS458777 BGO458776:BGO458777 BQK458776:BQK458777 CAG458776:CAG458777 CKC458776:CKC458777 CTY458776:CTY458777 DDU458776:DDU458777 DNQ458776:DNQ458777 DXM458776:DXM458777 EHI458776:EHI458777 ERE458776:ERE458777 FBA458776:FBA458777 FKW458776:FKW458777 FUS458776:FUS458777 GEO458776:GEO458777 GOK458776:GOK458777 GYG458776:GYG458777 HIC458776:HIC458777 HRY458776:HRY458777 IBU458776:IBU458777 ILQ458776:ILQ458777 IVM458776:IVM458777 JFI458776:JFI458777 JPE458776:JPE458777 JZA458776:JZA458777 KIW458776:KIW458777 KSS458776:KSS458777 LCO458776:LCO458777 LMK458776:LMK458777 LWG458776:LWG458777 MGC458776:MGC458777 MPY458776:MPY458777 MZU458776:MZU458777 NJQ458776:NJQ458777 NTM458776:NTM458777 ODI458776:ODI458777 ONE458776:ONE458777 OXA458776:OXA458777 PGW458776:PGW458777 PQS458776:PQS458777 QAO458776:QAO458777 QKK458776:QKK458777 QUG458776:QUG458777 REC458776:REC458777 RNY458776:RNY458777 RXU458776:RXU458777 SHQ458776:SHQ458777 SRM458776:SRM458777 TBI458776:TBI458777 TLE458776:TLE458777 TVA458776:TVA458777 UEW458776:UEW458777 UOS458776:UOS458777 UYO458776:UYO458777 VIK458776:VIK458777 VSG458776:VSG458777 WCC458776:WCC458777 WLY458776:WLY458777 WVU458776:WVU458777 M524312:M524313 JI524312:JI524313 TE524312:TE524313 ADA524312:ADA524313 AMW524312:AMW524313 AWS524312:AWS524313 BGO524312:BGO524313 BQK524312:BQK524313 CAG524312:CAG524313 CKC524312:CKC524313 CTY524312:CTY524313 DDU524312:DDU524313 DNQ524312:DNQ524313 DXM524312:DXM524313 EHI524312:EHI524313 ERE524312:ERE524313 FBA524312:FBA524313 FKW524312:FKW524313 FUS524312:FUS524313 GEO524312:GEO524313 GOK524312:GOK524313 GYG524312:GYG524313 HIC524312:HIC524313 HRY524312:HRY524313 IBU524312:IBU524313 ILQ524312:ILQ524313 IVM524312:IVM524313 JFI524312:JFI524313 JPE524312:JPE524313 JZA524312:JZA524313 KIW524312:KIW524313 KSS524312:KSS524313 LCO524312:LCO524313 LMK524312:LMK524313 LWG524312:LWG524313 MGC524312:MGC524313 MPY524312:MPY524313 MZU524312:MZU524313 NJQ524312:NJQ524313 NTM524312:NTM524313 ODI524312:ODI524313 ONE524312:ONE524313 OXA524312:OXA524313 PGW524312:PGW524313 PQS524312:PQS524313 QAO524312:QAO524313 QKK524312:QKK524313 QUG524312:QUG524313 REC524312:REC524313 RNY524312:RNY524313 RXU524312:RXU524313 SHQ524312:SHQ524313 SRM524312:SRM524313 TBI524312:TBI524313 TLE524312:TLE524313 TVA524312:TVA524313 UEW524312:UEW524313 UOS524312:UOS524313 UYO524312:UYO524313 VIK524312:VIK524313 VSG524312:VSG524313 WCC524312:WCC524313 WLY524312:WLY524313 WVU524312:WVU524313 M589848:M589849 JI589848:JI589849 TE589848:TE589849 ADA589848:ADA589849 AMW589848:AMW589849 AWS589848:AWS589849 BGO589848:BGO589849 BQK589848:BQK589849 CAG589848:CAG589849 CKC589848:CKC589849 CTY589848:CTY589849 DDU589848:DDU589849 DNQ589848:DNQ589849 DXM589848:DXM589849 EHI589848:EHI589849 ERE589848:ERE589849 FBA589848:FBA589849 FKW589848:FKW589849 FUS589848:FUS589849 GEO589848:GEO589849 GOK589848:GOK589849 GYG589848:GYG589849 HIC589848:HIC589849 HRY589848:HRY589849 IBU589848:IBU589849 ILQ589848:ILQ589849 IVM589848:IVM589849 JFI589848:JFI589849 JPE589848:JPE589849 JZA589848:JZA589849 KIW589848:KIW589849 KSS589848:KSS589849 LCO589848:LCO589849 LMK589848:LMK589849 LWG589848:LWG589849 MGC589848:MGC589849 MPY589848:MPY589849 MZU589848:MZU589849 NJQ589848:NJQ589849 NTM589848:NTM589849 ODI589848:ODI589849 ONE589848:ONE589849 OXA589848:OXA589849 PGW589848:PGW589849 PQS589848:PQS589849 QAO589848:QAO589849 QKK589848:QKK589849 QUG589848:QUG589849 REC589848:REC589849 RNY589848:RNY589849 RXU589848:RXU589849 SHQ589848:SHQ589849 SRM589848:SRM589849 TBI589848:TBI589849 TLE589848:TLE589849 TVA589848:TVA589849 UEW589848:UEW589849 UOS589848:UOS589849 UYO589848:UYO589849 VIK589848:VIK589849 VSG589848:VSG589849 WCC589848:WCC589849 WLY589848:WLY589849 WVU589848:WVU589849 M655384:M655385 JI655384:JI655385 TE655384:TE655385 ADA655384:ADA655385 AMW655384:AMW655385 AWS655384:AWS655385 BGO655384:BGO655385 BQK655384:BQK655385 CAG655384:CAG655385 CKC655384:CKC655385 CTY655384:CTY655385 DDU655384:DDU655385 DNQ655384:DNQ655385 DXM655384:DXM655385 EHI655384:EHI655385 ERE655384:ERE655385 FBA655384:FBA655385 FKW655384:FKW655385 FUS655384:FUS655385 GEO655384:GEO655385 GOK655384:GOK655385 GYG655384:GYG655385 HIC655384:HIC655385 HRY655384:HRY655385 IBU655384:IBU655385 ILQ655384:ILQ655385 IVM655384:IVM655385 JFI655384:JFI655385 JPE655384:JPE655385 JZA655384:JZA655385 KIW655384:KIW655385 KSS655384:KSS655385 LCO655384:LCO655385 LMK655384:LMK655385 LWG655384:LWG655385 MGC655384:MGC655385 MPY655384:MPY655385 MZU655384:MZU655385 NJQ655384:NJQ655385 NTM655384:NTM655385 ODI655384:ODI655385 ONE655384:ONE655385 OXA655384:OXA655385 PGW655384:PGW655385 PQS655384:PQS655385 QAO655384:QAO655385 QKK655384:QKK655385 QUG655384:QUG655385 REC655384:REC655385 RNY655384:RNY655385 RXU655384:RXU655385 SHQ655384:SHQ655385 SRM655384:SRM655385 TBI655384:TBI655385 TLE655384:TLE655385 TVA655384:TVA655385 UEW655384:UEW655385 UOS655384:UOS655385 UYO655384:UYO655385 VIK655384:VIK655385 VSG655384:VSG655385 WCC655384:WCC655385 WLY655384:WLY655385 WVU655384:WVU655385 M720920:M720921 JI720920:JI720921 TE720920:TE720921 ADA720920:ADA720921 AMW720920:AMW720921 AWS720920:AWS720921 BGO720920:BGO720921 BQK720920:BQK720921 CAG720920:CAG720921 CKC720920:CKC720921 CTY720920:CTY720921 DDU720920:DDU720921 DNQ720920:DNQ720921 DXM720920:DXM720921 EHI720920:EHI720921 ERE720920:ERE720921 FBA720920:FBA720921 FKW720920:FKW720921 FUS720920:FUS720921 GEO720920:GEO720921 GOK720920:GOK720921 GYG720920:GYG720921 HIC720920:HIC720921 HRY720920:HRY720921 IBU720920:IBU720921 ILQ720920:ILQ720921 IVM720920:IVM720921 JFI720920:JFI720921 JPE720920:JPE720921 JZA720920:JZA720921 KIW720920:KIW720921 KSS720920:KSS720921 LCO720920:LCO720921 LMK720920:LMK720921 LWG720920:LWG720921 MGC720920:MGC720921 MPY720920:MPY720921 MZU720920:MZU720921 NJQ720920:NJQ720921 NTM720920:NTM720921 ODI720920:ODI720921 ONE720920:ONE720921 OXA720920:OXA720921 PGW720920:PGW720921 PQS720920:PQS720921 QAO720920:QAO720921 QKK720920:QKK720921 QUG720920:QUG720921 REC720920:REC720921 RNY720920:RNY720921 RXU720920:RXU720921 SHQ720920:SHQ720921 SRM720920:SRM720921 TBI720920:TBI720921 TLE720920:TLE720921 TVA720920:TVA720921 UEW720920:UEW720921 UOS720920:UOS720921 UYO720920:UYO720921 VIK720920:VIK720921 VSG720920:VSG720921 WCC720920:WCC720921 WLY720920:WLY720921 WVU720920:WVU720921 M786456:M786457 JI786456:JI786457 TE786456:TE786457 ADA786456:ADA786457 AMW786456:AMW786457 AWS786456:AWS786457 BGO786456:BGO786457 BQK786456:BQK786457 CAG786456:CAG786457 CKC786456:CKC786457 CTY786456:CTY786457 DDU786456:DDU786457 DNQ786456:DNQ786457 DXM786456:DXM786457 EHI786456:EHI786457 ERE786456:ERE786457 FBA786456:FBA786457 FKW786456:FKW786457 FUS786456:FUS786457 GEO786456:GEO786457 GOK786456:GOK786457 GYG786456:GYG786457 HIC786456:HIC786457 HRY786456:HRY786457 IBU786456:IBU786457 ILQ786456:ILQ786457 IVM786456:IVM786457 JFI786456:JFI786457 JPE786456:JPE786457 JZA786456:JZA786457 KIW786456:KIW786457 KSS786456:KSS786457 LCO786456:LCO786457 LMK786456:LMK786457 LWG786456:LWG786457 MGC786456:MGC786457 MPY786456:MPY786457 MZU786456:MZU786457 NJQ786456:NJQ786457 NTM786456:NTM786457 ODI786456:ODI786457 ONE786456:ONE786457 OXA786456:OXA786457 PGW786456:PGW786457 PQS786456:PQS786457 QAO786456:QAO786457 QKK786456:QKK786457 QUG786456:QUG786457 REC786456:REC786457 RNY786456:RNY786457 RXU786456:RXU786457 SHQ786456:SHQ786457 SRM786456:SRM786457 TBI786456:TBI786457 TLE786456:TLE786457 TVA786456:TVA786457 UEW786456:UEW786457 UOS786456:UOS786457 UYO786456:UYO786457 VIK786456:VIK786457 VSG786456:VSG786457 WCC786456:WCC786457 WLY786456:WLY786457 WVU786456:WVU786457 M851992:M851993 JI851992:JI851993 TE851992:TE851993 ADA851992:ADA851993 AMW851992:AMW851993 AWS851992:AWS851993 BGO851992:BGO851993 BQK851992:BQK851993 CAG851992:CAG851993 CKC851992:CKC851993 CTY851992:CTY851993 DDU851992:DDU851993 DNQ851992:DNQ851993 DXM851992:DXM851993 EHI851992:EHI851993 ERE851992:ERE851993 FBA851992:FBA851993 FKW851992:FKW851993 FUS851992:FUS851993 GEO851992:GEO851993 GOK851992:GOK851993 GYG851992:GYG851993 HIC851992:HIC851993 HRY851992:HRY851993 IBU851992:IBU851993 ILQ851992:ILQ851993 IVM851992:IVM851993 JFI851992:JFI851993 JPE851992:JPE851993 JZA851992:JZA851993 KIW851992:KIW851993 KSS851992:KSS851993 LCO851992:LCO851993 LMK851992:LMK851993 LWG851992:LWG851993 MGC851992:MGC851993 MPY851992:MPY851993 MZU851992:MZU851993 NJQ851992:NJQ851993 NTM851992:NTM851993 ODI851992:ODI851993 ONE851992:ONE851993 OXA851992:OXA851993 PGW851992:PGW851993 PQS851992:PQS851993 QAO851992:QAO851993 QKK851992:QKK851993 QUG851992:QUG851993 REC851992:REC851993 RNY851992:RNY851993 RXU851992:RXU851993 SHQ851992:SHQ851993 SRM851992:SRM851993 TBI851992:TBI851993 TLE851992:TLE851993 TVA851992:TVA851993 UEW851992:UEW851993 UOS851992:UOS851993 UYO851992:UYO851993 VIK851992:VIK851993 VSG851992:VSG851993 WCC851992:WCC851993 WLY851992:WLY851993 WVU851992:WVU851993 M917528:M917529 JI917528:JI917529 TE917528:TE917529 ADA917528:ADA917529 AMW917528:AMW917529 AWS917528:AWS917529 BGO917528:BGO917529 BQK917528:BQK917529 CAG917528:CAG917529 CKC917528:CKC917529 CTY917528:CTY917529 DDU917528:DDU917529 DNQ917528:DNQ917529 DXM917528:DXM917529 EHI917528:EHI917529 ERE917528:ERE917529 FBA917528:FBA917529 FKW917528:FKW917529 FUS917528:FUS917529 GEO917528:GEO917529 GOK917528:GOK917529 GYG917528:GYG917529 HIC917528:HIC917529 HRY917528:HRY917529 IBU917528:IBU917529 ILQ917528:ILQ917529 IVM917528:IVM917529 JFI917528:JFI917529 JPE917528:JPE917529 JZA917528:JZA917529 KIW917528:KIW917529 KSS917528:KSS917529 LCO917528:LCO917529 LMK917528:LMK917529 LWG917528:LWG917529 MGC917528:MGC917529 MPY917528:MPY917529 MZU917528:MZU917529 NJQ917528:NJQ917529 NTM917528:NTM917529 ODI917528:ODI917529 ONE917528:ONE917529 OXA917528:OXA917529 PGW917528:PGW917529 PQS917528:PQS917529 QAO917528:QAO917529 QKK917528:QKK917529 QUG917528:QUG917529 REC917528:REC917529 RNY917528:RNY917529 RXU917528:RXU917529 SHQ917528:SHQ917529 SRM917528:SRM917529 TBI917528:TBI917529 TLE917528:TLE917529 TVA917528:TVA917529 UEW917528:UEW917529 UOS917528:UOS917529 UYO917528:UYO917529 VIK917528:VIK917529 VSG917528:VSG917529 WCC917528:WCC917529 WLY917528:WLY917529 WVU917528:WVU917529 M983064:M983065 JI983064:JI983065 TE983064:TE983065 ADA983064:ADA983065 AMW983064:AMW983065 AWS983064:AWS983065 BGO983064:BGO983065 BQK983064:BQK983065 CAG983064:CAG983065 CKC983064:CKC983065 CTY983064:CTY983065 DDU983064:DDU983065 DNQ983064:DNQ983065 DXM983064:DXM983065 EHI983064:EHI983065 ERE983064:ERE983065 FBA983064:FBA983065 FKW983064:FKW983065 FUS983064:FUS983065 GEO983064:GEO983065 GOK983064:GOK983065 GYG983064:GYG983065 HIC983064:HIC983065 HRY983064:HRY983065 IBU983064:IBU983065 ILQ983064:ILQ983065 IVM983064:IVM983065 JFI983064:JFI983065 JPE983064:JPE983065 JZA983064:JZA983065 KIW983064:KIW983065 KSS983064:KSS983065 LCO983064:LCO983065 LMK983064:LMK983065 LWG983064:LWG983065 MGC983064:MGC983065 MPY983064:MPY983065 MZU983064:MZU983065 NJQ983064:NJQ983065 NTM983064:NTM983065 ODI983064:ODI983065 ONE983064:ONE983065 OXA983064:OXA983065 PGW983064:PGW983065 PQS983064:PQS983065 QAO983064:QAO983065 QKK983064:QKK983065 QUG983064:QUG983065 REC983064:REC983065 RNY983064:RNY983065 RXU983064:RXU983065 SHQ983064:SHQ983065 SRM983064:SRM983065 TBI983064:TBI983065 TLE983064:TLE983065 TVA983064:TVA983065 UEW983064:UEW983065 UOS983064:UOS983065 UYO983064:UYO983065 VIK983064:VIK983065 VSG983064:VSG983065 WCC983064:WCC983065 WLY983064:WLY983065 WVU983064:WVU983065 M27:M30 JI27:JI30 TE27:TE30 ADA27:ADA30 AMW27:AMW30 AWS27:AWS30 BGO27:BGO30 BQK27:BQK30 CAG27:CAG30 CKC27:CKC30 CTY27:CTY30 DDU27:DDU30 DNQ27:DNQ30 DXM27:DXM30 EHI27:EHI30 ERE27:ERE30 FBA27:FBA30 FKW27:FKW30 FUS27:FUS30 GEO27:GEO30 GOK27:GOK30 GYG27:GYG30 HIC27:HIC30 HRY27:HRY30 IBU27:IBU30 ILQ27:ILQ30 IVM27:IVM30 JFI27:JFI30 JPE27:JPE30 JZA27:JZA30 KIW27:KIW30 KSS27:KSS30 LCO27:LCO30 LMK27:LMK30 LWG27:LWG30 MGC27:MGC30 MPY27:MPY30 MZU27:MZU30 NJQ27:NJQ30 NTM27:NTM30 ODI27:ODI30 ONE27:ONE30 OXA27:OXA30 PGW27:PGW30 PQS27:PQS30 QAO27:QAO30 QKK27:QKK30 QUG27:QUG30 REC27:REC30 RNY27:RNY30 RXU27:RXU30 SHQ27:SHQ30 SRM27:SRM30 TBI27:TBI30 TLE27:TLE30 TVA27:TVA30 UEW27:UEW30 UOS27:UOS30 UYO27:UYO30 VIK27:VIK30 VSG27:VSG30 WCC27:WCC30 WLY27:WLY30 WVU27:WVU30 M65563:M65566 JI65563:JI65566 TE65563:TE65566 ADA65563:ADA65566 AMW65563:AMW65566 AWS65563:AWS65566 BGO65563:BGO65566 BQK65563:BQK65566 CAG65563:CAG65566 CKC65563:CKC65566 CTY65563:CTY65566 DDU65563:DDU65566 DNQ65563:DNQ65566 DXM65563:DXM65566 EHI65563:EHI65566 ERE65563:ERE65566 FBA65563:FBA65566 FKW65563:FKW65566 FUS65563:FUS65566 GEO65563:GEO65566 GOK65563:GOK65566 GYG65563:GYG65566 HIC65563:HIC65566 HRY65563:HRY65566 IBU65563:IBU65566 ILQ65563:ILQ65566 IVM65563:IVM65566 JFI65563:JFI65566 JPE65563:JPE65566 JZA65563:JZA65566 KIW65563:KIW65566 KSS65563:KSS65566 LCO65563:LCO65566 LMK65563:LMK65566 LWG65563:LWG65566 MGC65563:MGC65566 MPY65563:MPY65566 MZU65563:MZU65566 NJQ65563:NJQ65566 NTM65563:NTM65566 ODI65563:ODI65566 ONE65563:ONE65566 OXA65563:OXA65566 PGW65563:PGW65566 PQS65563:PQS65566 QAO65563:QAO65566 QKK65563:QKK65566 QUG65563:QUG65566 REC65563:REC65566 RNY65563:RNY65566 RXU65563:RXU65566 SHQ65563:SHQ65566 SRM65563:SRM65566 TBI65563:TBI65566 TLE65563:TLE65566 TVA65563:TVA65566 UEW65563:UEW65566 UOS65563:UOS65566 UYO65563:UYO65566 VIK65563:VIK65566 VSG65563:VSG65566 WCC65563:WCC65566 WLY65563:WLY65566 WVU65563:WVU65566 M131099:M131102 JI131099:JI131102 TE131099:TE131102 ADA131099:ADA131102 AMW131099:AMW131102 AWS131099:AWS131102 BGO131099:BGO131102 BQK131099:BQK131102 CAG131099:CAG131102 CKC131099:CKC131102 CTY131099:CTY131102 DDU131099:DDU131102 DNQ131099:DNQ131102 DXM131099:DXM131102 EHI131099:EHI131102 ERE131099:ERE131102 FBA131099:FBA131102 FKW131099:FKW131102 FUS131099:FUS131102 GEO131099:GEO131102 GOK131099:GOK131102 GYG131099:GYG131102 HIC131099:HIC131102 HRY131099:HRY131102 IBU131099:IBU131102 ILQ131099:ILQ131102 IVM131099:IVM131102 JFI131099:JFI131102 JPE131099:JPE131102 JZA131099:JZA131102 KIW131099:KIW131102 KSS131099:KSS131102 LCO131099:LCO131102 LMK131099:LMK131102 LWG131099:LWG131102 MGC131099:MGC131102 MPY131099:MPY131102 MZU131099:MZU131102 NJQ131099:NJQ131102 NTM131099:NTM131102 ODI131099:ODI131102 ONE131099:ONE131102 OXA131099:OXA131102 PGW131099:PGW131102 PQS131099:PQS131102 QAO131099:QAO131102 QKK131099:QKK131102 QUG131099:QUG131102 REC131099:REC131102 RNY131099:RNY131102 RXU131099:RXU131102 SHQ131099:SHQ131102 SRM131099:SRM131102 TBI131099:TBI131102 TLE131099:TLE131102 TVA131099:TVA131102 UEW131099:UEW131102 UOS131099:UOS131102 UYO131099:UYO131102 VIK131099:VIK131102 VSG131099:VSG131102 WCC131099:WCC131102 WLY131099:WLY131102 WVU131099:WVU131102 M196635:M196638 JI196635:JI196638 TE196635:TE196638 ADA196635:ADA196638 AMW196635:AMW196638 AWS196635:AWS196638 BGO196635:BGO196638 BQK196635:BQK196638 CAG196635:CAG196638 CKC196635:CKC196638 CTY196635:CTY196638 DDU196635:DDU196638 DNQ196635:DNQ196638 DXM196635:DXM196638 EHI196635:EHI196638 ERE196635:ERE196638 FBA196635:FBA196638 FKW196635:FKW196638 FUS196635:FUS196638 GEO196635:GEO196638 GOK196635:GOK196638 GYG196635:GYG196638 HIC196635:HIC196638 HRY196635:HRY196638 IBU196635:IBU196638 ILQ196635:ILQ196638 IVM196635:IVM196638 JFI196635:JFI196638 JPE196635:JPE196638 JZA196635:JZA196638 KIW196635:KIW196638 KSS196635:KSS196638 LCO196635:LCO196638 LMK196635:LMK196638 LWG196635:LWG196638 MGC196635:MGC196638 MPY196635:MPY196638 MZU196635:MZU196638 NJQ196635:NJQ196638 NTM196635:NTM196638 ODI196635:ODI196638 ONE196635:ONE196638 OXA196635:OXA196638 PGW196635:PGW196638 PQS196635:PQS196638 QAO196635:QAO196638 QKK196635:QKK196638 QUG196635:QUG196638 REC196635:REC196638 RNY196635:RNY196638 RXU196635:RXU196638 SHQ196635:SHQ196638 SRM196635:SRM196638 TBI196635:TBI196638 TLE196635:TLE196638 TVA196635:TVA196638 UEW196635:UEW196638 UOS196635:UOS196638 UYO196635:UYO196638 VIK196635:VIK196638 VSG196635:VSG196638 WCC196635:WCC196638 WLY196635:WLY196638 WVU196635:WVU196638 M262171:M262174 JI262171:JI262174 TE262171:TE262174 ADA262171:ADA262174 AMW262171:AMW262174 AWS262171:AWS262174 BGO262171:BGO262174 BQK262171:BQK262174 CAG262171:CAG262174 CKC262171:CKC262174 CTY262171:CTY262174 DDU262171:DDU262174 DNQ262171:DNQ262174 DXM262171:DXM262174 EHI262171:EHI262174 ERE262171:ERE262174 FBA262171:FBA262174 FKW262171:FKW262174 FUS262171:FUS262174 GEO262171:GEO262174 GOK262171:GOK262174 GYG262171:GYG262174 HIC262171:HIC262174 HRY262171:HRY262174 IBU262171:IBU262174 ILQ262171:ILQ262174 IVM262171:IVM262174 JFI262171:JFI262174 JPE262171:JPE262174 JZA262171:JZA262174 KIW262171:KIW262174 KSS262171:KSS262174 LCO262171:LCO262174 LMK262171:LMK262174 LWG262171:LWG262174 MGC262171:MGC262174 MPY262171:MPY262174 MZU262171:MZU262174 NJQ262171:NJQ262174 NTM262171:NTM262174 ODI262171:ODI262174 ONE262171:ONE262174 OXA262171:OXA262174 PGW262171:PGW262174 PQS262171:PQS262174 QAO262171:QAO262174 QKK262171:QKK262174 QUG262171:QUG262174 REC262171:REC262174 RNY262171:RNY262174 RXU262171:RXU262174 SHQ262171:SHQ262174 SRM262171:SRM262174 TBI262171:TBI262174 TLE262171:TLE262174 TVA262171:TVA262174 UEW262171:UEW262174 UOS262171:UOS262174 UYO262171:UYO262174 VIK262171:VIK262174 VSG262171:VSG262174 WCC262171:WCC262174 WLY262171:WLY262174 WVU262171:WVU262174 M327707:M327710 JI327707:JI327710 TE327707:TE327710 ADA327707:ADA327710 AMW327707:AMW327710 AWS327707:AWS327710 BGO327707:BGO327710 BQK327707:BQK327710 CAG327707:CAG327710 CKC327707:CKC327710 CTY327707:CTY327710 DDU327707:DDU327710 DNQ327707:DNQ327710 DXM327707:DXM327710 EHI327707:EHI327710 ERE327707:ERE327710 FBA327707:FBA327710 FKW327707:FKW327710 FUS327707:FUS327710 GEO327707:GEO327710 GOK327707:GOK327710 GYG327707:GYG327710 HIC327707:HIC327710 HRY327707:HRY327710 IBU327707:IBU327710 ILQ327707:ILQ327710 IVM327707:IVM327710 JFI327707:JFI327710 JPE327707:JPE327710 JZA327707:JZA327710 KIW327707:KIW327710 KSS327707:KSS327710 LCO327707:LCO327710 LMK327707:LMK327710 LWG327707:LWG327710 MGC327707:MGC327710 MPY327707:MPY327710 MZU327707:MZU327710 NJQ327707:NJQ327710 NTM327707:NTM327710 ODI327707:ODI327710 ONE327707:ONE327710 OXA327707:OXA327710 PGW327707:PGW327710 PQS327707:PQS327710 QAO327707:QAO327710 QKK327707:QKK327710 QUG327707:QUG327710 REC327707:REC327710 RNY327707:RNY327710 RXU327707:RXU327710 SHQ327707:SHQ327710 SRM327707:SRM327710 TBI327707:TBI327710 TLE327707:TLE327710 TVA327707:TVA327710 UEW327707:UEW327710 UOS327707:UOS327710 UYO327707:UYO327710 VIK327707:VIK327710 VSG327707:VSG327710 WCC327707:WCC327710 WLY327707:WLY327710 WVU327707:WVU327710 M393243:M393246 JI393243:JI393246 TE393243:TE393246 ADA393243:ADA393246 AMW393243:AMW393246 AWS393243:AWS393246 BGO393243:BGO393246 BQK393243:BQK393246 CAG393243:CAG393246 CKC393243:CKC393246 CTY393243:CTY393246 DDU393243:DDU393246 DNQ393243:DNQ393246 DXM393243:DXM393246 EHI393243:EHI393246 ERE393243:ERE393246 FBA393243:FBA393246 FKW393243:FKW393246 FUS393243:FUS393246 GEO393243:GEO393246 GOK393243:GOK393246 GYG393243:GYG393246 HIC393243:HIC393246 HRY393243:HRY393246 IBU393243:IBU393246 ILQ393243:ILQ393246 IVM393243:IVM393246 JFI393243:JFI393246 JPE393243:JPE393246 JZA393243:JZA393246 KIW393243:KIW393246 KSS393243:KSS393246 LCO393243:LCO393246 LMK393243:LMK393246 LWG393243:LWG393246 MGC393243:MGC393246 MPY393243:MPY393246 MZU393243:MZU393246 NJQ393243:NJQ393246 NTM393243:NTM393246 ODI393243:ODI393246 ONE393243:ONE393246 OXA393243:OXA393246 PGW393243:PGW393246 PQS393243:PQS393246 QAO393243:QAO393246 QKK393243:QKK393246 QUG393243:QUG393246 REC393243:REC393246 RNY393243:RNY393246 RXU393243:RXU393246 SHQ393243:SHQ393246 SRM393243:SRM393246 TBI393243:TBI393246 TLE393243:TLE393246 TVA393243:TVA393246 UEW393243:UEW393246 UOS393243:UOS393246 UYO393243:UYO393246 VIK393243:VIK393246 VSG393243:VSG393246 WCC393243:WCC393246 WLY393243:WLY393246 WVU393243:WVU393246 M458779:M458782 JI458779:JI458782 TE458779:TE458782 ADA458779:ADA458782 AMW458779:AMW458782 AWS458779:AWS458782 BGO458779:BGO458782 BQK458779:BQK458782 CAG458779:CAG458782 CKC458779:CKC458782 CTY458779:CTY458782 DDU458779:DDU458782 DNQ458779:DNQ458782 DXM458779:DXM458782 EHI458779:EHI458782 ERE458779:ERE458782 FBA458779:FBA458782 FKW458779:FKW458782 FUS458779:FUS458782 GEO458779:GEO458782 GOK458779:GOK458782 GYG458779:GYG458782 HIC458779:HIC458782 HRY458779:HRY458782 IBU458779:IBU458782 ILQ458779:ILQ458782 IVM458779:IVM458782 JFI458779:JFI458782 JPE458779:JPE458782 JZA458779:JZA458782 KIW458779:KIW458782 KSS458779:KSS458782 LCO458779:LCO458782 LMK458779:LMK458782 LWG458779:LWG458782 MGC458779:MGC458782 MPY458779:MPY458782 MZU458779:MZU458782 NJQ458779:NJQ458782 NTM458779:NTM458782 ODI458779:ODI458782 ONE458779:ONE458782 OXA458779:OXA458782 PGW458779:PGW458782 PQS458779:PQS458782 QAO458779:QAO458782 QKK458779:QKK458782 QUG458779:QUG458782 REC458779:REC458782 RNY458779:RNY458782 RXU458779:RXU458782 SHQ458779:SHQ458782 SRM458779:SRM458782 TBI458779:TBI458782 TLE458779:TLE458782 TVA458779:TVA458782 UEW458779:UEW458782 UOS458779:UOS458782 UYO458779:UYO458782 VIK458779:VIK458782 VSG458779:VSG458782 WCC458779:WCC458782 WLY458779:WLY458782 WVU458779:WVU458782 M524315:M524318 JI524315:JI524318 TE524315:TE524318 ADA524315:ADA524318 AMW524315:AMW524318 AWS524315:AWS524318 BGO524315:BGO524318 BQK524315:BQK524318 CAG524315:CAG524318 CKC524315:CKC524318 CTY524315:CTY524318 DDU524315:DDU524318 DNQ524315:DNQ524318 DXM524315:DXM524318 EHI524315:EHI524318 ERE524315:ERE524318 FBA524315:FBA524318 FKW524315:FKW524318 FUS524315:FUS524318 GEO524315:GEO524318 GOK524315:GOK524318 GYG524315:GYG524318 HIC524315:HIC524318 HRY524315:HRY524318 IBU524315:IBU524318 ILQ524315:ILQ524318 IVM524315:IVM524318 JFI524315:JFI524318 JPE524315:JPE524318 JZA524315:JZA524318 KIW524315:KIW524318 KSS524315:KSS524318 LCO524315:LCO524318 LMK524315:LMK524318 LWG524315:LWG524318 MGC524315:MGC524318 MPY524315:MPY524318 MZU524315:MZU524318 NJQ524315:NJQ524318 NTM524315:NTM524318 ODI524315:ODI524318 ONE524315:ONE524318 OXA524315:OXA524318 PGW524315:PGW524318 PQS524315:PQS524318 QAO524315:QAO524318 QKK524315:QKK524318 QUG524315:QUG524318 REC524315:REC524318 RNY524315:RNY524318 RXU524315:RXU524318 SHQ524315:SHQ524318 SRM524315:SRM524318 TBI524315:TBI524318 TLE524315:TLE524318 TVA524315:TVA524318 UEW524315:UEW524318 UOS524315:UOS524318 UYO524315:UYO524318 VIK524315:VIK524318 VSG524315:VSG524318 WCC524315:WCC524318 WLY524315:WLY524318 WVU524315:WVU524318 M589851:M589854 JI589851:JI589854 TE589851:TE589854 ADA589851:ADA589854 AMW589851:AMW589854 AWS589851:AWS589854 BGO589851:BGO589854 BQK589851:BQK589854 CAG589851:CAG589854 CKC589851:CKC589854 CTY589851:CTY589854 DDU589851:DDU589854 DNQ589851:DNQ589854 DXM589851:DXM589854 EHI589851:EHI589854 ERE589851:ERE589854 FBA589851:FBA589854 FKW589851:FKW589854 FUS589851:FUS589854 GEO589851:GEO589854 GOK589851:GOK589854 GYG589851:GYG589854 HIC589851:HIC589854 HRY589851:HRY589854 IBU589851:IBU589854 ILQ589851:ILQ589854 IVM589851:IVM589854 JFI589851:JFI589854 JPE589851:JPE589854 JZA589851:JZA589854 KIW589851:KIW589854 KSS589851:KSS589854 LCO589851:LCO589854 LMK589851:LMK589854 LWG589851:LWG589854 MGC589851:MGC589854 MPY589851:MPY589854 MZU589851:MZU589854 NJQ589851:NJQ589854 NTM589851:NTM589854 ODI589851:ODI589854 ONE589851:ONE589854 OXA589851:OXA589854 PGW589851:PGW589854 PQS589851:PQS589854 QAO589851:QAO589854 QKK589851:QKK589854 QUG589851:QUG589854 REC589851:REC589854 RNY589851:RNY589854 RXU589851:RXU589854 SHQ589851:SHQ589854 SRM589851:SRM589854 TBI589851:TBI589854 TLE589851:TLE589854 TVA589851:TVA589854 UEW589851:UEW589854 UOS589851:UOS589854 UYO589851:UYO589854 VIK589851:VIK589854 VSG589851:VSG589854 WCC589851:WCC589854 WLY589851:WLY589854 WVU589851:WVU589854 M655387:M655390 JI655387:JI655390 TE655387:TE655390 ADA655387:ADA655390 AMW655387:AMW655390 AWS655387:AWS655390 BGO655387:BGO655390 BQK655387:BQK655390 CAG655387:CAG655390 CKC655387:CKC655390 CTY655387:CTY655390 DDU655387:DDU655390 DNQ655387:DNQ655390 DXM655387:DXM655390 EHI655387:EHI655390 ERE655387:ERE655390 FBA655387:FBA655390 FKW655387:FKW655390 FUS655387:FUS655390 GEO655387:GEO655390 GOK655387:GOK655390 GYG655387:GYG655390 HIC655387:HIC655390 HRY655387:HRY655390 IBU655387:IBU655390 ILQ655387:ILQ655390 IVM655387:IVM655390 JFI655387:JFI655390 JPE655387:JPE655390 JZA655387:JZA655390 KIW655387:KIW655390 KSS655387:KSS655390 LCO655387:LCO655390 LMK655387:LMK655390 LWG655387:LWG655390 MGC655387:MGC655390 MPY655387:MPY655390 MZU655387:MZU655390 NJQ655387:NJQ655390 NTM655387:NTM655390 ODI655387:ODI655390 ONE655387:ONE655390 OXA655387:OXA655390 PGW655387:PGW655390 PQS655387:PQS655390 QAO655387:QAO655390 QKK655387:QKK655390 QUG655387:QUG655390 REC655387:REC655390 RNY655387:RNY655390 RXU655387:RXU655390 SHQ655387:SHQ655390 SRM655387:SRM655390 TBI655387:TBI655390 TLE655387:TLE655390 TVA655387:TVA655390 UEW655387:UEW655390 UOS655387:UOS655390 UYO655387:UYO655390 VIK655387:VIK655390 VSG655387:VSG655390 WCC655387:WCC655390 WLY655387:WLY655390 WVU655387:WVU655390 M720923:M720926 JI720923:JI720926 TE720923:TE720926 ADA720923:ADA720926 AMW720923:AMW720926 AWS720923:AWS720926 BGO720923:BGO720926 BQK720923:BQK720926 CAG720923:CAG720926 CKC720923:CKC720926 CTY720923:CTY720926 DDU720923:DDU720926 DNQ720923:DNQ720926 DXM720923:DXM720926 EHI720923:EHI720926 ERE720923:ERE720926 FBA720923:FBA720926 FKW720923:FKW720926 FUS720923:FUS720926 GEO720923:GEO720926 GOK720923:GOK720926 GYG720923:GYG720926 HIC720923:HIC720926 HRY720923:HRY720926 IBU720923:IBU720926 ILQ720923:ILQ720926 IVM720923:IVM720926 JFI720923:JFI720926 JPE720923:JPE720926 JZA720923:JZA720926 KIW720923:KIW720926 KSS720923:KSS720926 LCO720923:LCO720926 LMK720923:LMK720926 LWG720923:LWG720926 MGC720923:MGC720926 MPY720923:MPY720926 MZU720923:MZU720926 NJQ720923:NJQ720926 NTM720923:NTM720926 ODI720923:ODI720926 ONE720923:ONE720926 OXA720923:OXA720926 PGW720923:PGW720926 PQS720923:PQS720926 QAO720923:QAO720926 QKK720923:QKK720926 QUG720923:QUG720926 REC720923:REC720926 RNY720923:RNY720926 RXU720923:RXU720926 SHQ720923:SHQ720926 SRM720923:SRM720926 TBI720923:TBI720926 TLE720923:TLE720926 TVA720923:TVA720926 UEW720923:UEW720926 UOS720923:UOS720926 UYO720923:UYO720926 VIK720923:VIK720926 VSG720923:VSG720926 WCC720923:WCC720926 WLY720923:WLY720926 WVU720923:WVU720926 M786459:M786462 JI786459:JI786462 TE786459:TE786462 ADA786459:ADA786462 AMW786459:AMW786462 AWS786459:AWS786462 BGO786459:BGO786462 BQK786459:BQK786462 CAG786459:CAG786462 CKC786459:CKC786462 CTY786459:CTY786462 DDU786459:DDU786462 DNQ786459:DNQ786462 DXM786459:DXM786462 EHI786459:EHI786462 ERE786459:ERE786462 FBA786459:FBA786462 FKW786459:FKW786462 FUS786459:FUS786462 GEO786459:GEO786462 GOK786459:GOK786462 GYG786459:GYG786462 HIC786459:HIC786462 HRY786459:HRY786462 IBU786459:IBU786462 ILQ786459:ILQ786462 IVM786459:IVM786462 JFI786459:JFI786462 JPE786459:JPE786462 JZA786459:JZA786462 KIW786459:KIW786462 KSS786459:KSS786462 LCO786459:LCO786462 LMK786459:LMK786462 LWG786459:LWG786462 MGC786459:MGC786462 MPY786459:MPY786462 MZU786459:MZU786462 NJQ786459:NJQ786462 NTM786459:NTM786462 ODI786459:ODI786462 ONE786459:ONE786462 OXA786459:OXA786462 PGW786459:PGW786462 PQS786459:PQS786462 QAO786459:QAO786462 QKK786459:QKK786462 QUG786459:QUG786462 REC786459:REC786462 RNY786459:RNY786462 RXU786459:RXU786462 SHQ786459:SHQ786462 SRM786459:SRM786462 TBI786459:TBI786462 TLE786459:TLE786462 TVA786459:TVA786462 UEW786459:UEW786462 UOS786459:UOS786462 UYO786459:UYO786462 VIK786459:VIK786462 VSG786459:VSG786462 WCC786459:WCC786462 WLY786459:WLY786462 WVU786459:WVU786462 M851995:M851998 JI851995:JI851998 TE851995:TE851998 ADA851995:ADA851998 AMW851995:AMW851998 AWS851995:AWS851998 BGO851995:BGO851998 BQK851995:BQK851998 CAG851995:CAG851998 CKC851995:CKC851998 CTY851995:CTY851998 DDU851995:DDU851998 DNQ851995:DNQ851998 DXM851995:DXM851998 EHI851995:EHI851998 ERE851995:ERE851998 FBA851995:FBA851998 FKW851995:FKW851998 FUS851995:FUS851998 GEO851995:GEO851998 GOK851995:GOK851998 GYG851995:GYG851998 HIC851995:HIC851998 HRY851995:HRY851998 IBU851995:IBU851998 ILQ851995:ILQ851998 IVM851995:IVM851998 JFI851995:JFI851998 JPE851995:JPE851998 JZA851995:JZA851998 KIW851995:KIW851998 KSS851995:KSS851998 LCO851995:LCO851998 LMK851995:LMK851998 LWG851995:LWG851998 MGC851995:MGC851998 MPY851995:MPY851998 MZU851995:MZU851998 NJQ851995:NJQ851998 NTM851995:NTM851998 ODI851995:ODI851998 ONE851995:ONE851998 OXA851995:OXA851998 PGW851995:PGW851998 PQS851995:PQS851998 QAO851995:QAO851998 QKK851995:QKK851998 QUG851995:QUG851998 REC851995:REC851998 RNY851995:RNY851998 RXU851995:RXU851998 SHQ851995:SHQ851998 SRM851995:SRM851998 TBI851995:TBI851998 TLE851995:TLE851998 TVA851995:TVA851998 UEW851995:UEW851998 UOS851995:UOS851998 UYO851995:UYO851998 VIK851995:VIK851998 VSG851995:VSG851998 WCC851995:WCC851998 WLY851995:WLY851998 WVU851995:WVU851998 M917531:M917534 JI917531:JI917534 TE917531:TE917534 ADA917531:ADA917534 AMW917531:AMW917534 AWS917531:AWS917534 BGO917531:BGO917534 BQK917531:BQK917534 CAG917531:CAG917534 CKC917531:CKC917534 CTY917531:CTY917534 DDU917531:DDU917534 DNQ917531:DNQ917534 DXM917531:DXM917534 EHI917531:EHI917534 ERE917531:ERE917534 FBA917531:FBA917534 FKW917531:FKW917534 FUS917531:FUS917534 GEO917531:GEO917534 GOK917531:GOK917534 GYG917531:GYG917534 HIC917531:HIC917534 HRY917531:HRY917534 IBU917531:IBU917534 ILQ917531:ILQ917534 IVM917531:IVM917534 JFI917531:JFI917534 JPE917531:JPE917534 JZA917531:JZA917534 KIW917531:KIW917534 KSS917531:KSS917534 LCO917531:LCO917534 LMK917531:LMK917534 LWG917531:LWG917534 MGC917531:MGC917534 MPY917531:MPY917534 MZU917531:MZU917534 NJQ917531:NJQ917534 NTM917531:NTM917534 ODI917531:ODI917534 ONE917531:ONE917534 OXA917531:OXA917534 PGW917531:PGW917534 PQS917531:PQS917534 QAO917531:QAO917534 QKK917531:QKK917534 QUG917531:QUG917534 REC917531:REC917534 RNY917531:RNY917534 RXU917531:RXU917534 SHQ917531:SHQ917534 SRM917531:SRM917534 TBI917531:TBI917534 TLE917531:TLE917534 TVA917531:TVA917534 UEW917531:UEW917534 UOS917531:UOS917534 UYO917531:UYO917534 VIK917531:VIK917534 VSG917531:VSG917534 WCC917531:WCC917534 WLY917531:WLY917534 WVU917531:WVU917534 M983067:M983070 JI983067:JI983070 TE983067:TE983070 ADA983067:ADA983070 AMW983067:AMW983070 AWS983067:AWS983070 BGO983067:BGO983070 BQK983067:BQK983070 CAG983067:CAG983070 CKC983067:CKC983070 CTY983067:CTY983070 DDU983067:DDU983070 DNQ983067:DNQ983070 DXM983067:DXM983070 EHI983067:EHI983070 ERE983067:ERE983070 FBA983067:FBA983070 FKW983067:FKW983070 FUS983067:FUS983070 GEO983067:GEO983070 GOK983067:GOK983070 GYG983067:GYG983070 HIC983067:HIC983070 HRY983067:HRY983070 IBU983067:IBU983070 ILQ983067:ILQ983070 IVM983067:IVM983070 JFI983067:JFI983070 JPE983067:JPE983070 JZA983067:JZA983070 KIW983067:KIW983070 KSS983067:KSS983070 LCO983067:LCO983070 LMK983067:LMK983070 LWG983067:LWG983070 MGC983067:MGC983070 MPY983067:MPY983070 MZU983067:MZU983070 NJQ983067:NJQ983070 NTM983067:NTM983070 ODI983067:ODI983070 ONE983067:ONE983070 OXA983067:OXA983070 PGW983067:PGW983070 PQS983067:PQS983070 QAO983067:QAO983070 QKK983067:QKK983070 QUG983067:QUG983070 REC983067:REC983070 RNY983067:RNY983070 RXU983067:RXU983070 SHQ983067:SHQ983070 SRM983067:SRM983070 TBI983067:TBI983070 TLE983067:TLE983070 TVA983067:TVA983070 UEW983067:UEW983070 UOS983067:UOS983070 UYO983067:UYO983070 VIK983067:VIK983070 VSG983067:VSG983070 WCC983067:WCC983070 WLY983067:WLY983070 WVU983067:WVU983070" xr:uid="{7A775418-C51D-419F-B4F8-7A0AC588E287}"/>
  </dataValidations>
  <pageMargins left="0.2" right="0.2" top="0.75" bottom="0.75" header="0.3" footer="0.3"/>
  <pageSetup paperSize="9" orientation="landscape"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69624-A8DE-4B80-ACBE-3F27AB28CE9E}">
  <dimension ref="B2:Q14"/>
  <sheetViews>
    <sheetView zoomScale="85" zoomScaleNormal="85" workbookViewId="0">
      <pane xSplit="10" ySplit="8" topLeftCell="K9" activePane="bottomRight" state="frozen"/>
      <selection pane="topRight" activeCell="K1" sqref="K1"/>
      <selection pane="bottomLeft" activeCell="A9" sqref="A9"/>
      <selection pane="bottomRight" activeCell="C12" sqref="C12"/>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3598</v>
      </c>
      <c r="G2" s="4" t="s">
        <v>2</v>
      </c>
      <c r="H2" s="5"/>
      <c r="I2" s="6"/>
      <c r="J2" s="125">
        <f>SUM(H:H)</f>
        <v>10400</v>
      </c>
    </row>
    <row r="3" spans="2:17" ht="20.100000000000001" customHeight="1">
      <c r="B3" s="1" t="s">
        <v>3</v>
      </c>
      <c r="C3" s="1"/>
      <c r="D3" s="1"/>
      <c r="E3" s="14" t="s">
        <v>539</v>
      </c>
    </row>
    <row r="4" spans="2:17" ht="20.100000000000001" customHeight="1">
      <c r="B4" s="1" t="s">
        <v>5</v>
      </c>
      <c r="C4" s="1"/>
      <c r="D4" s="1"/>
      <c r="E4" s="14">
        <v>197097</v>
      </c>
    </row>
    <row r="5" spans="2:17" ht="20.100000000000001" customHeight="1">
      <c r="B5" s="1" t="s">
        <v>6</v>
      </c>
      <c r="C5" s="1"/>
      <c r="D5" s="1"/>
      <c r="E5" s="15">
        <v>44720</v>
      </c>
    </row>
    <row r="6" spans="2:17" ht="20.100000000000001" customHeight="1">
      <c r="B6" s="1" t="s">
        <v>8</v>
      </c>
      <c r="C6" s="1"/>
      <c r="D6" s="1"/>
      <c r="E6" s="15">
        <v>44722</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52"/>
      <c r="H9" s="53"/>
      <c r="I9" s="18"/>
      <c r="J9" s="146"/>
      <c r="K9" s="146"/>
      <c r="L9" s="17"/>
      <c r="M9" s="19"/>
      <c r="N9" s="16"/>
      <c r="O9" s="17"/>
      <c r="P9" s="19"/>
      <c r="Q9" s="21"/>
    </row>
    <row r="10" spans="2:17" s="9" customFormat="1" ht="19.7" customHeight="1">
      <c r="B10" s="16">
        <v>1</v>
      </c>
      <c r="C10" s="16" t="s">
        <v>1286</v>
      </c>
      <c r="D10" s="16" t="s">
        <v>1286</v>
      </c>
      <c r="E10" s="145" t="s">
        <v>3599</v>
      </c>
      <c r="F10" s="17">
        <v>2</v>
      </c>
      <c r="G10" s="52">
        <v>5200</v>
      </c>
      <c r="H10" s="53">
        <f>F10*G10</f>
        <v>10400</v>
      </c>
      <c r="I10" s="18"/>
      <c r="J10" s="54" t="s">
        <v>3600</v>
      </c>
      <c r="K10" s="17"/>
      <c r="L10" s="17"/>
      <c r="M10" s="19">
        <v>44706</v>
      </c>
      <c r="N10" s="16"/>
      <c r="O10" s="56">
        <v>44720</v>
      </c>
      <c r="P10" s="19"/>
      <c r="Q10" s="21">
        <v>44715</v>
      </c>
    </row>
    <row r="11" spans="2:17" s="9" customFormat="1" ht="19.7" customHeight="1">
      <c r="B11" s="16"/>
      <c r="C11" s="16"/>
      <c r="D11" s="16"/>
      <c r="E11" s="145"/>
      <c r="F11" s="17"/>
      <c r="G11" s="52"/>
      <c r="H11" s="53">
        <f>F11*G11</f>
        <v>0</v>
      </c>
      <c r="I11" s="18"/>
      <c r="J11" s="54"/>
      <c r="K11" s="17"/>
      <c r="L11" s="17"/>
      <c r="M11" s="19"/>
      <c r="N11" s="16"/>
      <c r="O11" s="17"/>
      <c r="P11" s="19"/>
      <c r="Q11" s="21"/>
    </row>
    <row r="12" spans="2:17" s="9" customFormat="1" ht="19.7" customHeight="1">
      <c r="B12" s="16"/>
      <c r="C12" s="16"/>
      <c r="D12" s="16"/>
      <c r="E12" s="145"/>
      <c r="F12" s="17"/>
      <c r="G12" s="52"/>
      <c r="H12" s="53">
        <f>F12*G12</f>
        <v>0</v>
      </c>
      <c r="I12" s="18"/>
      <c r="J12" s="54"/>
      <c r="K12" s="17"/>
      <c r="L12" s="17"/>
      <c r="M12" s="19"/>
      <c r="N12" s="16"/>
      <c r="O12" s="17"/>
      <c r="P12" s="19"/>
      <c r="Q12" s="21"/>
    </row>
    <row r="13" spans="2:17" s="9" customFormat="1" ht="19.7" customHeight="1">
      <c r="B13" s="16"/>
      <c r="C13" s="16"/>
      <c r="D13" s="16"/>
      <c r="E13" s="145"/>
      <c r="F13" s="17"/>
      <c r="G13" s="52"/>
      <c r="H13" s="53">
        <f>F13*G13</f>
        <v>0</v>
      </c>
      <c r="I13" s="18"/>
      <c r="J13" s="54"/>
      <c r="K13" s="17"/>
      <c r="L13" s="17"/>
      <c r="M13" s="19"/>
      <c r="N13" s="16"/>
      <c r="O13" s="17"/>
      <c r="P13" s="19"/>
      <c r="Q13" s="21"/>
    </row>
    <row r="14" spans="2:17" s="9" customFormat="1" ht="19.7" customHeight="1">
      <c r="B14" s="16"/>
      <c r="C14" s="16"/>
      <c r="D14" s="16"/>
      <c r="E14" s="145"/>
      <c r="F14" s="17"/>
      <c r="G14" s="52"/>
      <c r="H14" s="53">
        <f>F14*G14</f>
        <v>0</v>
      </c>
      <c r="I14" s="18"/>
      <c r="J14" s="54"/>
      <c r="K14" s="17"/>
      <c r="L14" s="17"/>
      <c r="M14" s="19"/>
      <c r="N14" s="16"/>
      <c r="O14" s="17"/>
      <c r="P14" s="19"/>
      <c r="Q14" s="21"/>
    </row>
  </sheetData>
  <autoFilter ref="B8:O14" xr:uid="{2DB25720-1F27-4540-92EB-964056C82A1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5B7E5-14AC-4267-80FB-6C80ECF6B878}">
  <sheetPr>
    <tabColor theme="2" tint="-0.499984740745262"/>
  </sheetPr>
  <dimension ref="A2:R123"/>
  <sheetViews>
    <sheetView zoomScale="85" zoomScaleNormal="85" workbookViewId="0">
      <pane xSplit="11" ySplit="8" topLeftCell="L9" activePane="bottomRight" state="frozen"/>
      <selection pane="topRight" activeCell="K1" sqref="K1"/>
      <selection pane="bottomLeft" activeCell="A9" sqref="A9"/>
      <selection pane="bottomRight" activeCell="Q14" sqref="Q14"/>
    </sheetView>
  </sheetViews>
  <sheetFormatPr defaultRowHeight="18.75"/>
  <cols>
    <col min="1" max="1" width="10.125" style="3" customWidth="1"/>
    <col min="2" max="2" width="2.625" style="3" customWidth="1"/>
    <col min="3" max="3" width="5.75" style="9" customWidth="1"/>
    <col min="4" max="5" width="15.75" style="3" customWidth="1"/>
    <col min="6" max="6" width="73" style="3" customWidth="1"/>
    <col min="7" max="7" width="6.25" style="3" customWidth="1"/>
    <col min="8" max="9" width="9.875" style="3" bestFit="1" customWidth="1"/>
    <col min="10" max="10" width="5.75" style="11" customWidth="1"/>
    <col min="11" max="11" width="57" style="3" customWidth="1"/>
    <col min="12" max="12" width="43.625" style="3" customWidth="1"/>
    <col min="13" max="13" width="30.75" style="9" customWidth="1"/>
    <col min="14" max="14" width="13.75" style="10" customWidth="1"/>
    <col min="15" max="15" width="6.375" style="3" customWidth="1"/>
    <col min="16" max="16" width="13.25" style="11" customWidth="1"/>
    <col min="17" max="17" width="14.5" style="126" customWidth="1"/>
    <col min="18" max="18" width="15.625" style="13" customWidth="1"/>
    <col min="19" max="256" width="9" style="3"/>
    <col min="257" max="257" width="10.125" style="3" customWidth="1"/>
    <col min="258" max="258" width="2.625" style="3" customWidth="1"/>
    <col min="259" max="259" width="5.75" style="3" customWidth="1"/>
    <col min="260" max="261" width="15.75" style="3" customWidth="1"/>
    <col min="262" max="262" width="73" style="3" customWidth="1"/>
    <col min="263" max="263" width="6.25" style="3" customWidth="1"/>
    <col min="264" max="265" width="9.875" style="3" bestFit="1" customWidth="1"/>
    <col min="266" max="266" width="5.75" style="3" customWidth="1"/>
    <col min="267" max="267" width="57" style="3" customWidth="1"/>
    <col min="268" max="268" width="43.625" style="3" customWidth="1"/>
    <col min="269" max="269" width="30.75" style="3" customWidth="1"/>
    <col min="270" max="270" width="13.75" style="3" customWidth="1"/>
    <col min="271" max="271" width="6.375" style="3" customWidth="1"/>
    <col min="272" max="272" width="13.25" style="3" customWidth="1"/>
    <col min="273" max="273" width="14.5" style="3" customWidth="1"/>
    <col min="274" max="274" width="15.625" style="3" customWidth="1"/>
    <col min="275" max="512" width="9" style="3"/>
    <col min="513" max="513" width="10.125" style="3" customWidth="1"/>
    <col min="514" max="514" width="2.625" style="3" customWidth="1"/>
    <col min="515" max="515" width="5.75" style="3" customWidth="1"/>
    <col min="516" max="517" width="15.75" style="3" customWidth="1"/>
    <col min="518" max="518" width="73" style="3" customWidth="1"/>
    <col min="519" max="519" width="6.25" style="3" customWidth="1"/>
    <col min="520" max="521" width="9.875" style="3" bestFit="1" customWidth="1"/>
    <col min="522" max="522" width="5.75" style="3" customWidth="1"/>
    <col min="523" max="523" width="57" style="3" customWidth="1"/>
    <col min="524" max="524" width="43.625" style="3" customWidth="1"/>
    <col min="525" max="525" width="30.75" style="3" customWidth="1"/>
    <col min="526" max="526" width="13.75" style="3" customWidth="1"/>
    <col min="527" max="527" width="6.375" style="3" customWidth="1"/>
    <col min="528" max="528" width="13.25" style="3" customWidth="1"/>
    <col min="529" max="529" width="14.5" style="3" customWidth="1"/>
    <col min="530" max="530" width="15.625" style="3" customWidth="1"/>
    <col min="531" max="768" width="9" style="3"/>
    <col min="769" max="769" width="10.125" style="3" customWidth="1"/>
    <col min="770" max="770" width="2.625" style="3" customWidth="1"/>
    <col min="771" max="771" width="5.75" style="3" customWidth="1"/>
    <col min="772" max="773" width="15.75" style="3" customWidth="1"/>
    <col min="774" max="774" width="73" style="3" customWidth="1"/>
    <col min="775" max="775" width="6.25" style="3" customWidth="1"/>
    <col min="776" max="777" width="9.875" style="3" bestFit="1" customWidth="1"/>
    <col min="778" max="778" width="5.75" style="3" customWidth="1"/>
    <col min="779" max="779" width="57" style="3" customWidth="1"/>
    <col min="780" max="780" width="43.625" style="3" customWidth="1"/>
    <col min="781" max="781" width="30.75" style="3" customWidth="1"/>
    <col min="782" max="782" width="13.75" style="3" customWidth="1"/>
    <col min="783" max="783" width="6.375" style="3" customWidth="1"/>
    <col min="784" max="784" width="13.25" style="3" customWidth="1"/>
    <col min="785" max="785" width="14.5" style="3" customWidth="1"/>
    <col min="786" max="786" width="15.625" style="3" customWidth="1"/>
    <col min="787" max="1024" width="9" style="3"/>
    <col min="1025" max="1025" width="10.125" style="3" customWidth="1"/>
    <col min="1026" max="1026" width="2.625" style="3" customWidth="1"/>
    <col min="1027" max="1027" width="5.75" style="3" customWidth="1"/>
    <col min="1028" max="1029" width="15.75" style="3" customWidth="1"/>
    <col min="1030" max="1030" width="73" style="3" customWidth="1"/>
    <col min="1031" max="1031" width="6.25" style="3" customWidth="1"/>
    <col min="1032" max="1033" width="9.875" style="3" bestFit="1" customWidth="1"/>
    <col min="1034" max="1034" width="5.75" style="3" customWidth="1"/>
    <col min="1035" max="1035" width="57" style="3" customWidth="1"/>
    <col min="1036" max="1036" width="43.625" style="3" customWidth="1"/>
    <col min="1037" max="1037" width="30.75" style="3" customWidth="1"/>
    <col min="1038" max="1038" width="13.75" style="3" customWidth="1"/>
    <col min="1039" max="1039" width="6.375" style="3" customWidth="1"/>
    <col min="1040" max="1040" width="13.25" style="3" customWidth="1"/>
    <col min="1041" max="1041" width="14.5" style="3" customWidth="1"/>
    <col min="1042" max="1042" width="15.625" style="3" customWidth="1"/>
    <col min="1043" max="1280" width="9" style="3"/>
    <col min="1281" max="1281" width="10.125" style="3" customWidth="1"/>
    <col min="1282" max="1282" width="2.625" style="3" customWidth="1"/>
    <col min="1283" max="1283" width="5.75" style="3" customWidth="1"/>
    <col min="1284" max="1285" width="15.75" style="3" customWidth="1"/>
    <col min="1286" max="1286" width="73" style="3" customWidth="1"/>
    <col min="1287" max="1287" width="6.25" style="3" customWidth="1"/>
    <col min="1288" max="1289" width="9.875" style="3" bestFit="1" customWidth="1"/>
    <col min="1290" max="1290" width="5.75" style="3" customWidth="1"/>
    <col min="1291" max="1291" width="57" style="3" customWidth="1"/>
    <col min="1292" max="1292" width="43.625" style="3" customWidth="1"/>
    <col min="1293" max="1293" width="30.75" style="3" customWidth="1"/>
    <col min="1294" max="1294" width="13.75" style="3" customWidth="1"/>
    <col min="1295" max="1295" width="6.375" style="3" customWidth="1"/>
    <col min="1296" max="1296" width="13.25" style="3" customWidth="1"/>
    <col min="1297" max="1297" width="14.5" style="3" customWidth="1"/>
    <col min="1298" max="1298" width="15.625" style="3" customWidth="1"/>
    <col min="1299" max="1536" width="9" style="3"/>
    <col min="1537" max="1537" width="10.125" style="3" customWidth="1"/>
    <col min="1538" max="1538" width="2.625" style="3" customWidth="1"/>
    <col min="1539" max="1539" width="5.75" style="3" customWidth="1"/>
    <col min="1540" max="1541" width="15.75" style="3" customWidth="1"/>
    <col min="1542" max="1542" width="73" style="3" customWidth="1"/>
    <col min="1543" max="1543" width="6.25" style="3" customWidth="1"/>
    <col min="1544" max="1545" width="9.875" style="3" bestFit="1" customWidth="1"/>
    <col min="1546" max="1546" width="5.75" style="3" customWidth="1"/>
    <col min="1547" max="1547" width="57" style="3" customWidth="1"/>
    <col min="1548" max="1548" width="43.625" style="3" customWidth="1"/>
    <col min="1549" max="1549" width="30.75" style="3" customWidth="1"/>
    <col min="1550" max="1550" width="13.75" style="3" customWidth="1"/>
    <col min="1551" max="1551" width="6.375" style="3" customWidth="1"/>
    <col min="1552" max="1552" width="13.25" style="3" customWidth="1"/>
    <col min="1553" max="1553" width="14.5" style="3" customWidth="1"/>
    <col min="1554" max="1554" width="15.625" style="3" customWidth="1"/>
    <col min="1555" max="1792" width="9" style="3"/>
    <col min="1793" max="1793" width="10.125" style="3" customWidth="1"/>
    <col min="1794" max="1794" width="2.625" style="3" customWidth="1"/>
    <col min="1795" max="1795" width="5.75" style="3" customWidth="1"/>
    <col min="1796" max="1797" width="15.75" style="3" customWidth="1"/>
    <col min="1798" max="1798" width="73" style="3" customWidth="1"/>
    <col min="1799" max="1799" width="6.25" style="3" customWidth="1"/>
    <col min="1800" max="1801" width="9.875" style="3" bestFit="1" customWidth="1"/>
    <col min="1802" max="1802" width="5.75" style="3" customWidth="1"/>
    <col min="1803" max="1803" width="57" style="3" customWidth="1"/>
    <col min="1804" max="1804" width="43.625" style="3" customWidth="1"/>
    <col min="1805" max="1805" width="30.75" style="3" customWidth="1"/>
    <col min="1806" max="1806" width="13.75" style="3" customWidth="1"/>
    <col min="1807" max="1807" width="6.375" style="3" customWidth="1"/>
    <col min="1808" max="1808" width="13.25" style="3" customWidth="1"/>
    <col min="1809" max="1809" width="14.5" style="3" customWidth="1"/>
    <col min="1810" max="1810" width="15.625" style="3" customWidth="1"/>
    <col min="1811" max="2048" width="9" style="3"/>
    <col min="2049" max="2049" width="10.125" style="3" customWidth="1"/>
    <col min="2050" max="2050" width="2.625" style="3" customWidth="1"/>
    <col min="2051" max="2051" width="5.75" style="3" customWidth="1"/>
    <col min="2052" max="2053" width="15.75" style="3" customWidth="1"/>
    <col min="2054" max="2054" width="73" style="3" customWidth="1"/>
    <col min="2055" max="2055" width="6.25" style="3" customWidth="1"/>
    <col min="2056" max="2057" width="9.875" style="3" bestFit="1" customWidth="1"/>
    <col min="2058" max="2058" width="5.75" style="3" customWidth="1"/>
    <col min="2059" max="2059" width="57" style="3" customWidth="1"/>
    <col min="2060" max="2060" width="43.625" style="3" customWidth="1"/>
    <col min="2061" max="2061" width="30.75" style="3" customWidth="1"/>
    <col min="2062" max="2062" width="13.75" style="3" customWidth="1"/>
    <col min="2063" max="2063" width="6.375" style="3" customWidth="1"/>
    <col min="2064" max="2064" width="13.25" style="3" customWidth="1"/>
    <col min="2065" max="2065" width="14.5" style="3" customWidth="1"/>
    <col min="2066" max="2066" width="15.625" style="3" customWidth="1"/>
    <col min="2067" max="2304" width="9" style="3"/>
    <col min="2305" max="2305" width="10.125" style="3" customWidth="1"/>
    <col min="2306" max="2306" width="2.625" style="3" customWidth="1"/>
    <col min="2307" max="2307" width="5.75" style="3" customWidth="1"/>
    <col min="2308" max="2309" width="15.75" style="3" customWidth="1"/>
    <col min="2310" max="2310" width="73" style="3" customWidth="1"/>
    <col min="2311" max="2311" width="6.25" style="3" customWidth="1"/>
    <col min="2312" max="2313" width="9.875" style="3" bestFit="1" customWidth="1"/>
    <col min="2314" max="2314" width="5.75" style="3" customWidth="1"/>
    <col min="2315" max="2315" width="57" style="3" customWidth="1"/>
    <col min="2316" max="2316" width="43.625" style="3" customWidth="1"/>
    <col min="2317" max="2317" width="30.75" style="3" customWidth="1"/>
    <col min="2318" max="2318" width="13.75" style="3" customWidth="1"/>
    <col min="2319" max="2319" width="6.375" style="3" customWidth="1"/>
    <col min="2320" max="2320" width="13.25" style="3" customWidth="1"/>
    <col min="2321" max="2321" width="14.5" style="3" customWidth="1"/>
    <col min="2322" max="2322" width="15.625" style="3" customWidth="1"/>
    <col min="2323" max="2560" width="9" style="3"/>
    <col min="2561" max="2561" width="10.125" style="3" customWidth="1"/>
    <col min="2562" max="2562" width="2.625" style="3" customWidth="1"/>
    <col min="2563" max="2563" width="5.75" style="3" customWidth="1"/>
    <col min="2564" max="2565" width="15.75" style="3" customWidth="1"/>
    <col min="2566" max="2566" width="73" style="3" customWidth="1"/>
    <col min="2567" max="2567" width="6.25" style="3" customWidth="1"/>
    <col min="2568" max="2569" width="9.875" style="3" bestFit="1" customWidth="1"/>
    <col min="2570" max="2570" width="5.75" style="3" customWidth="1"/>
    <col min="2571" max="2571" width="57" style="3" customWidth="1"/>
    <col min="2572" max="2572" width="43.625" style="3" customWidth="1"/>
    <col min="2573" max="2573" width="30.75" style="3" customWidth="1"/>
    <col min="2574" max="2574" width="13.75" style="3" customWidth="1"/>
    <col min="2575" max="2575" width="6.375" style="3" customWidth="1"/>
    <col min="2576" max="2576" width="13.25" style="3" customWidth="1"/>
    <col min="2577" max="2577" width="14.5" style="3" customWidth="1"/>
    <col min="2578" max="2578" width="15.625" style="3" customWidth="1"/>
    <col min="2579" max="2816" width="9" style="3"/>
    <col min="2817" max="2817" width="10.125" style="3" customWidth="1"/>
    <col min="2818" max="2818" width="2.625" style="3" customWidth="1"/>
    <col min="2819" max="2819" width="5.75" style="3" customWidth="1"/>
    <col min="2820" max="2821" width="15.75" style="3" customWidth="1"/>
    <col min="2822" max="2822" width="73" style="3" customWidth="1"/>
    <col min="2823" max="2823" width="6.25" style="3" customWidth="1"/>
    <col min="2824" max="2825" width="9.875" style="3" bestFit="1" customWidth="1"/>
    <col min="2826" max="2826" width="5.75" style="3" customWidth="1"/>
    <col min="2827" max="2827" width="57" style="3" customWidth="1"/>
    <col min="2828" max="2828" width="43.625" style="3" customWidth="1"/>
    <col min="2829" max="2829" width="30.75" style="3" customWidth="1"/>
    <col min="2830" max="2830" width="13.75" style="3" customWidth="1"/>
    <col min="2831" max="2831" width="6.375" style="3" customWidth="1"/>
    <col min="2832" max="2832" width="13.25" style="3" customWidth="1"/>
    <col min="2833" max="2833" width="14.5" style="3" customWidth="1"/>
    <col min="2834" max="2834" width="15.625" style="3" customWidth="1"/>
    <col min="2835" max="3072" width="9" style="3"/>
    <col min="3073" max="3073" width="10.125" style="3" customWidth="1"/>
    <col min="3074" max="3074" width="2.625" style="3" customWidth="1"/>
    <col min="3075" max="3075" width="5.75" style="3" customWidth="1"/>
    <col min="3076" max="3077" width="15.75" style="3" customWidth="1"/>
    <col min="3078" max="3078" width="73" style="3" customWidth="1"/>
    <col min="3079" max="3079" width="6.25" style="3" customWidth="1"/>
    <col min="3080" max="3081" width="9.875" style="3" bestFit="1" customWidth="1"/>
    <col min="3082" max="3082" width="5.75" style="3" customWidth="1"/>
    <col min="3083" max="3083" width="57" style="3" customWidth="1"/>
    <col min="3084" max="3084" width="43.625" style="3" customWidth="1"/>
    <col min="3085" max="3085" width="30.75" style="3" customWidth="1"/>
    <col min="3086" max="3086" width="13.75" style="3" customWidth="1"/>
    <col min="3087" max="3087" width="6.375" style="3" customWidth="1"/>
    <col min="3088" max="3088" width="13.25" style="3" customWidth="1"/>
    <col min="3089" max="3089" width="14.5" style="3" customWidth="1"/>
    <col min="3090" max="3090" width="15.625" style="3" customWidth="1"/>
    <col min="3091" max="3328" width="9" style="3"/>
    <col min="3329" max="3329" width="10.125" style="3" customWidth="1"/>
    <col min="3330" max="3330" width="2.625" style="3" customWidth="1"/>
    <col min="3331" max="3331" width="5.75" style="3" customWidth="1"/>
    <col min="3332" max="3333" width="15.75" style="3" customWidth="1"/>
    <col min="3334" max="3334" width="73" style="3" customWidth="1"/>
    <col min="3335" max="3335" width="6.25" style="3" customWidth="1"/>
    <col min="3336" max="3337" width="9.875" style="3" bestFit="1" customWidth="1"/>
    <col min="3338" max="3338" width="5.75" style="3" customWidth="1"/>
    <col min="3339" max="3339" width="57" style="3" customWidth="1"/>
    <col min="3340" max="3340" width="43.625" style="3" customWidth="1"/>
    <col min="3341" max="3341" width="30.75" style="3" customWidth="1"/>
    <col min="3342" max="3342" width="13.75" style="3" customWidth="1"/>
    <col min="3343" max="3343" width="6.375" style="3" customWidth="1"/>
    <col min="3344" max="3344" width="13.25" style="3" customWidth="1"/>
    <col min="3345" max="3345" width="14.5" style="3" customWidth="1"/>
    <col min="3346" max="3346" width="15.625" style="3" customWidth="1"/>
    <col min="3347" max="3584" width="9" style="3"/>
    <col min="3585" max="3585" width="10.125" style="3" customWidth="1"/>
    <col min="3586" max="3586" width="2.625" style="3" customWidth="1"/>
    <col min="3587" max="3587" width="5.75" style="3" customWidth="1"/>
    <col min="3588" max="3589" width="15.75" style="3" customWidth="1"/>
    <col min="3590" max="3590" width="73" style="3" customWidth="1"/>
    <col min="3591" max="3591" width="6.25" style="3" customWidth="1"/>
    <col min="3592" max="3593" width="9.875" style="3" bestFit="1" customWidth="1"/>
    <col min="3594" max="3594" width="5.75" style="3" customWidth="1"/>
    <col min="3595" max="3595" width="57" style="3" customWidth="1"/>
    <col min="3596" max="3596" width="43.625" style="3" customWidth="1"/>
    <col min="3597" max="3597" width="30.75" style="3" customWidth="1"/>
    <col min="3598" max="3598" width="13.75" style="3" customWidth="1"/>
    <col min="3599" max="3599" width="6.375" style="3" customWidth="1"/>
    <col min="3600" max="3600" width="13.25" style="3" customWidth="1"/>
    <col min="3601" max="3601" width="14.5" style="3" customWidth="1"/>
    <col min="3602" max="3602" width="15.625" style="3" customWidth="1"/>
    <col min="3603" max="3840" width="9" style="3"/>
    <col min="3841" max="3841" width="10.125" style="3" customWidth="1"/>
    <col min="3842" max="3842" width="2.625" style="3" customWidth="1"/>
    <col min="3843" max="3843" width="5.75" style="3" customWidth="1"/>
    <col min="3844" max="3845" width="15.75" style="3" customWidth="1"/>
    <col min="3846" max="3846" width="73" style="3" customWidth="1"/>
    <col min="3847" max="3847" width="6.25" style="3" customWidth="1"/>
    <col min="3848" max="3849" width="9.875" style="3" bestFit="1" customWidth="1"/>
    <col min="3850" max="3850" width="5.75" style="3" customWidth="1"/>
    <col min="3851" max="3851" width="57" style="3" customWidth="1"/>
    <col min="3852" max="3852" width="43.625" style="3" customWidth="1"/>
    <col min="3853" max="3853" width="30.75" style="3" customWidth="1"/>
    <col min="3854" max="3854" width="13.75" style="3" customWidth="1"/>
    <col min="3855" max="3855" width="6.375" style="3" customWidth="1"/>
    <col min="3856" max="3856" width="13.25" style="3" customWidth="1"/>
    <col min="3857" max="3857" width="14.5" style="3" customWidth="1"/>
    <col min="3858" max="3858" width="15.625" style="3" customWidth="1"/>
    <col min="3859" max="4096" width="9" style="3"/>
    <col min="4097" max="4097" width="10.125" style="3" customWidth="1"/>
    <col min="4098" max="4098" width="2.625" style="3" customWidth="1"/>
    <col min="4099" max="4099" width="5.75" style="3" customWidth="1"/>
    <col min="4100" max="4101" width="15.75" style="3" customWidth="1"/>
    <col min="4102" max="4102" width="73" style="3" customWidth="1"/>
    <col min="4103" max="4103" width="6.25" style="3" customWidth="1"/>
    <col min="4104" max="4105" width="9.875" style="3" bestFit="1" customWidth="1"/>
    <col min="4106" max="4106" width="5.75" style="3" customWidth="1"/>
    <col min="4107" max="4107" width="57" style="3" customWidth="1"/>
    <col min="4108" max="4108" width="43.625" style="3" customWidth="1"/>
    <col min="4109" max="4109" width="30.75" style="3" customWidth="1"/>
    <col min="4110" max="4110" width="13.75" style="3" customWidth="1"/>
    <col min="4111" max="4111" width="6.375" style="3" customWidth="1"/>
    <col min="4112" max="4112" width="13.25" style="3" customWidth="1"/>
    <col min="4113" max="4113" width="14.5" style="3" customWidth="1"/>
    <col min="4114" max="4114" width="15.625" style="3" customWidth="1"/>
    <col min="4115" max="4352" width="9" style="3"/>
    <col min="4353" max="4353" width="10.125" style="3" customWidth="1"/>
    <col min="4354" max="4354" width="2.625" style="3" customWidth="1"/>
    <col min="4355" max="4355" width="5.75" style="3" customWidth="1"/>
    <col min="4356" max="4357" width="15.75" style="3" customWidth="1"/>
    <col min="4358" max="4358" width="73" style="3" customWidth="1"/>
    <col min="4359" max="4359" width="6.25" style="3" customWidth="1"/>
    <col min="4360" max="4361" width="9.875" style="3" bestFit="1" customWidth="1"/>
    <col min="4362" max="4362" width="5.75" style="3" customWidth="1"/>
    <col min="4363" max="4363" width="57" style="3" customWidth="1"/>
    <col min="4364" max="4364" width="43.625" style="3" customWidth="1"/>
    <col min="4365" max="4365" width="30.75" style="3" customWidth="1"/>
    <col min="4366" max="4366" width="13.75" style="3" customWidth="1"/>
    <col min="4367" max="4367" width="6.375" style="3" customWidth="1"/>
    <col min="4368" max="4368" width="13.25" style="3" customWidth="1"/>
    <col min="4369" max="4369" width="14.5" style="3" customWidth="1"/>
    <col min="4370" max="4370" width="15.625" style="3" customWidth="1"/>
    <col min="4371" max="4608" width="9" style="3"/>
    <col min="4609" max="4609" width="10.125" style="3" customWidth="1"/>
    <col min="4610" max="4610" width="2.625" style="3" customWidth="1"/>
    <col min="4611" max="4611" width="5.75" style="3" customWidth="1"/>
    <col min="4612" max="4613" width="15.75" style="3" customWidth="1"/>
    <col min="4614" max="4614" width="73" style="3" customWidth="1"/>
    <col min="4615" max="4615" width="6.25" style="3" customWidth="1"/>
    <col min="4616" max="4617" width="9.875" style="3" bestFit="1" customWidth="1"/>
    <col min="4618" max="4618" width="5.75" style="3" customWidth="1"/>
    <col min="4619" max="4619" width="57" style="3" customWidth="1"/>
    <col min="4620" max="4620" width="43.625" style="3" customWidth="1"/>
    <col min="4621" max="4621" width="30.75" style="3" customWidth="1"/>
    <col min="4622" max="4622" width="13.75" style="3" customWidth="1"/>
    <col min="4623" max="4623" width="6.375" style="3" customWidth="1"/>
    <col min="4624" max="4624" width="13.25" style="3" customWidth="1"/>
    <col min="4625" max="4625" width="14.5" style="3" customWidth="1"/>
    <col min="4626" max="4626" width="15.625" style="3" customWidth="1"/>
    <col min="4627" max="4864" width="9" style="3"/>
    <col min="4865" max="4865" width="10.125" style="3" customWidth="1"/>
    <col min="4866" max="4866" width="2.625" style="3" customWidth="1"/>
    <col min="4867" max="4867" width="5.75" style="3" customWidth="1"/>
    <col min="4868" max="4869" width="15.75" style="3" customWidth="1"/>
    <col min="4870" max="4870" width="73" style="3" customWidth="1"/>
    <col min="4871" max="4871" width="6.25" style="3" customWidth="1"/>
    <col min="4872" max="4873" width="9.875" style="3" bestFit="1" customWidth="1"/>
    <col min="4874" max="4874" width="5.75" style="3" customWidth="1"/>
    <col min="4875" max="4875" width="57" style="3" customWidth="1"/>
    <col min="4876" max="4876" width="43.625" style="3" customWidth="1"/>
    <col min="4877" max="4877" width="30.75" style="3" customWidth="1"/>
    <col min="4878" max="4878" width="13.75" style="3" customWidth="1"/>
    <col min="4879" max="4879" width="6.375" style="3" customWidth="1"/>
    <col min="4880" max="4880" width="13.25" style="3" customWidth="1"/>
    <col min="4881" max="4881" width="14.5" style="3" customWidth="1"/>
    <col min="4882" max="4882" width="15.625" style="3" customWidth="1"/>
    <col min="4883" max="5120" width="9" style="3"/>
    <col min="5121" max="5121" width="10.125" style="3" customWidth="1"/>
    <col min="5122" max="5122" width="2.625" style="3" customWidth="1"/>
    <col min="5123" max="5123" width="5.75" style="3" customWidth="1"/>
    <col min="5124" max="5125" width="15.75" style="3" customWidth="1"/>
    <col min="5126" max="5126" width="73" style="3" customWidth="1"/>
    <col min="5127" max="5127" width="6.25" style="3" customWidth="1"/>
    <col min="5128" max="5129" width="9.875" style="3" bestFit="1" customWidth="1"/>
    <col min="5130" max="5130" width="5.75" style="3" customWidth="1"/>
    <col min="5131" max="5131" width="57" style="3" customWidth="1"/>
    <col min="5132" max="5132" width="43.625" style="3" customWidth="1"/>
    <col min="5133" max="5133" width="30.75" style="3" customWidth="1"/>
    <col min="5134" max="5134" width="13.75" style="3" customWidth="1"/>
    <col min="5135" max="5135" width="6.375" style="3" customWidth="1"/>
    <col min="5136" max="5136" width="13.25" style="3" customWidth="1"/>
    <col min="5137" max="5137" width="14.5" style="3" customWidth="1"/>
    <col min="5138" max="5138" width="15.625" style="3" customWidth="1"/>
    <col min="5139" max="5376" width="9" style="3"/>
    <col min="5377" max="5377" width="10.125" style="3" customWidth="1"/>
    <col min="5378" max="5378" width="2.625" style="3" customWidth="1"/>
    <col min="5379" max="5379" width="5.75" style="3" customWidth="1"/>
    <col min="5380" max="5381" width="15.75" style="3" customWidth="1"/>
    <col min="5382" max="5382" width="73" style="3" customWidth="1"/>
    <col min="5383" max="5383" width="6.25" style="3" customWidth="1"/>
    <col min="5384" max="5385" width="9.875" style="3" bestFit="1" customWidth="1"/>
    <col min="5386" max="5386" width="5.75" style="3" customWidth="1"/>
    <col min="5387" max="5387" width="57" style="3" customWidth="1"/>
    <col min="5388" max="5388" width="43.625" style="3" customWidth="1"/>
    <col min="5389" max="5389" width="30.75" style="3" customWidth="1"/>
    <col min="5390" max="5390" width="13.75" style="3" customWidth="1"/>
    <col min="5391" max="5391" width="6.375" style="3" customWidth="1"/>
    <col min="5392" max="5392" width="13.25" style="3" customWidth="1"/>
    <col min="5393" max="5393" width="14.5" style="3" customWidth="1"/>
    <col min="5394" max="5394" width="15.625" style="3" customWidth="1"/>
    <col min="5395" max="5632" width="9" style="3"/>
    <col min="5633" max="5633" width="10.125" style="3" customWidth="1"/>
    <col min="5634" max="5634" width="2.625" style="3" customWidth="1"/>
    <col min="5635" max="5635" width="5.75" style="3" customWidth="1"/>
    <col min="5636" max="5637" width="15.75" style="3" customWidth="1"/>
    <col min="5638" max="5638" width="73" style="3" customWidth="1"/>
    <col min="5639" max="5639" width="6.25" style="3" customWidth="1"/>
    <col min="5640" max="5641" width="9.875" style="3" bestFit="1" customWidth="1"/>
    <col min="5642" max="5642" width="5.75" style="3" customWidth="1"/>
    <col min="5643" max="5643" width="57" style="3" customWidth="1"/>
    <col min="5644" max="5644" width="43.625" style="3" customWidth="1"/>
    <col min="5645" max="5645" width="30.75" style="3" customWidth="1"/>
    <col min="5646" max="5646" width="13.75" style="3" customWidth="1"/>
    <col min="5647" max="5647" width="6.375" style="3" customWidth="1"/>
    <col min="5648" max="5648" width="13.25" style="3" customWidth="1"/>
    <col min="5649" max="5649" width="14.5" style="3" customWidth="1"/>
    <col min="5650" max="5650" width="15.625" style="3" customWidth="1"/>
    <col min="5651" max="5888" width="9" style="3"/>
    <col min="5889" max="5889" width="10.125" style="3" customWidth="1"/>
    <col min="5890" max="5890" width="2.625" style="3" customWidth="1"/>
    <col min="5891" max="5891" width="5.75" style="3" customWidth="1"/>
    <col min="5892" max="5893" width="15.75" style="3" customWidth="1"/>
    <col min="5894" max="5894" width="73" style="3" customWidth="1"/>
    <col min="5895" max="5895" width="6.25" style="3" customWidth="1"/>
    <col min="5896" max="5897" width="9.875" style="3" bestFit="1" customWidth="1"/>
    <col min="5898" max="5898" width="5.75" style="3" customWidth="1"/>
    <col min="5899" max="5899" width="57" style="3" customWidth="1"/>
    <col min="5900" max="5900" width="43.625" style="3" customWidth="1"/>
    <col min="5901" max="5901" width="30.75" style="3" customWidth="1"/>
    <col min="5902" max="5902" width="13.75" style="3" customWidth="1"/>
    <col min="5903" max="5903" width="6.375" style="3" customWidth="1"/>
    <col min="5904" max="5904" width="13.25" style="3" customWidth="1"/>
    <col min="5905" max="5905" width="14.5" style="3" customWidth="1"/>
    <col min="5906" max="5906" width="15.625" style="3" customWidth="1"/>
    <col min="5907" max="6144" width="9" style="3"/>
    <col min="6145" max="6145" width="10.125" style="3" customWidth="1"/>
    <col min="6146" max="6146" width="2.625" style="3" customWidth="1"/>
    <col min="6147" max="6147" width="5.75" style="3" customWidth="1"/>
    <col min="6148" max="6149" width="15.75" style="3" customWidth="1"/>
    <col min="6150" max="6150" width="73" style="3" customWidth="1"/>
    <col min="6151" max="6151" width="6.25" style="3" customWidth="1"/>
    <col min="6152" max="6153" width="9.875" style="3" bestFit="1" customWidth="1"/>
    <col min="6154" max="6154" width="5.75" style="3" customWidth="1"/>
    <col min="6155" max="6155" width="57" style="3" customWidth="1"/>
    <col min="6156" max="6156" width="43.625" style="3" customWidth="1"/>
    <col min="6157" max="6157" width="30.75" style="3" customWidth="1"/>
    <col min="6158" max="6158" width="13.75" style="3" customWidth="1"/>
    <col min="6159" max="6159" width="6.375" style="3" customWidth="1"/>
    <col min="6160" max="6160" width="13.25" style="3" customWidth="1"/>
    <col min="6161" max="6161" width="14.5" style="3" customWidth="1"/>
    <col min="6162" max="6162" width="15.625" style="3" customWidth="1"/>
    <col min="6163" max="6400" width="9" style="3"/>
    <col min="6401" max="6401" width="10.125" style="3" customWidth="1"/>
    <col min="6402" max="6402" width="2.625" style="3" customWidth="1"/>
    <col min="6403" max="6403" width="5.75" style="3" customWidth="1"/>
    <col min="6404" max="6405" width="15.75" style="3" customWidth="1"/>
    <col min="6406" max="6406" width="73" style="3" customWidth="1"/>
    <col min="6407" max="6407" width="6.25" style="3" customWidth="1"/>
    <col min="6408" max="6409" width="9.875" style="3" bestFit="1" customWidth="1"/>
    <col min="6410" max="6410" width="5.75" style="3" customWidth="1"/>
    <col min="6411" max="6411" width="57" style="3" customWidth="1"/>
    <col min="6412" max="6412" width="43.625" style="3" customWidth="1"/>
    <col min="6413" max="6413" width="30.75" style="3" customWidth="1"/>
    <col min="6414" max="6414" width="13.75" style="3" customWidth="1"/>
    <col min="6415" max="6415" width="6.375" style="3" customWidth="1"/>
    <col min="6416" max="6416" width="13.25" style="3" customWidth="1"/>
    <col min="6417" max="6417" width="14.5" style="3" customWidth="1"/>
    <col min="6418" max="6418" width="15.625" style="3" customWidth="1"/>
    <col min="6419" max="6656" width="9" style="3"/>
    <col min="6657" max="6657" width="10.125" style="3" customWidth="1"/>
    <col min="6658" max="6658" width="2.625" style="3" customWidth="1"/>
    <col min="6659" max="6659" width="5.75" style="3" customWidth="1"/>
    <col min="6660" max="6661" width="15.75" style="3" customWidth="1"/>
    <col min="6662" max="6662" width="73" style="3" customWidth="1"/>
    <col min="6663" max="6663" width="6.25" style="3" customWidth="1"/>
    <col min="6664" max="6665" width="9.875" style="3" bestFit="1" customWidth="1"/>
    <col min="6666" max="6666" width="5.75" style="3" customWidth="1"/>
    <col min="6667" max="6667" width="57" style="3" customWidth="1"/>
    <col min="6668" max="6668" width="43.625" style="3" customWidth="1"/>
    <col min="6669" max="6669" width="30.75" style="3" customWidth="1"/>
    <col min="6670" max="6670" width="13.75" style="3" customWidth="1"/>
    <col min="6671" max="6671" width="6.375" style="3" customWidth="1"/>
    <col min="6672" max="6672" width="13.25" style="3" customWidth="1"/>
    <col min="6673" max="6673" width="14.5" style="3" customWidth="1"/>
    <col min="6674" max="6674" width="15.625" style="3" customWidth="1"/>
    <col min="6675" max="6912" width="9" style="3"/>
    <col min="6913" max="6913" width="10.125" style="3" customWidth="1"/>
    <col min="6914" max="6914" width="2.625" style="3" customWidth="1"/>
    <col min="6915" max="6915" width="5.75" style="3" customWidth="1"/>
    <col min="6916" max="6917" width="15.75" style="3" customWidth="1"/>
    <col min="6918" max="6918" width="73" style="3" customWidth="1"/>
    <col min="6919" max="6919" width="6.25" style="3" customWidth="1"/>
    <col min="6920" max="6921" width="9.875" style="3" bestFit="1" customWidth="1"/>
    <col min="6922" max="6922" width="5.75" style="3" customWidth="1"/>
    <col min="6923" max="6923" width="57" style="3" customWidth="1"/>
    <col min="6924" max="6924" width="43.625" style="3" customWidth="1"/>
    <col min="6925" max="6925" width="30.75" style="3" customWidth="1"/>
    <col min="6926" max="6926" width="13.75" style="3" customWidth="1"/>
    <col min="6927" max="6927" width="6.375" style="3" customWidth="1"/>
    <col min="6928" max="6928" width="13.25" style="3" customWidth="1"/>
    <col min="6929" max="6929" width="14.5" style="3" customWidth="1"/>
    <col min="6930" max="6930" width="15.625" style="3" customWidth="1"/>
    <col min="6931" max="7168" width="9" style="3"/>
    <col min="7169" max="7169" width="10.125" style="3" customWidth="1"/>
    <col min="7170" max="7170" width="2.625" style="3" customWidth="1"/>
    <col min="7171" max="7171" width="5.75" style="3" customWidth="1"/>
    <col min="7172" max="7173" width="15.75" style="3" customWidth="1"/>
    <col min="7174" max="7174" width="73" style="3" customWidth="1"/>
    <col min="7175" max="7175" width="6.25" style="3" customWidth="1"/>
    <col min="7176" max="7177" width="9.875" style="3" bestFit="1" customWidth="1"/>
    <col min="7178" max="7178" width="5.75" style="3" customWidth="1"/>
    <col min="7179" max="7179" width="57" style="3" customWidth="1"/>
    <col min="7180" max="7180" width="43.625" style="3" customWidth="1"/>
    <col min="7181" max="7181" width="30.75" style="3" customWidth="1"/>
    <col min="7182" max="7182" width="13.75" style="3" customWidth="1"/>
    <col min="7183" max="7183" width="6.375" style="3" customWidth="1"/>
    <col min="7184" max="7184" width="13.25" style="3" customWidth="1"/>
    <col min="7185" max="7185" width="14.5" style="3" customWidth="1"/>
    <col min="7186" max="7186" width="15.625" style="3" customWidth="1"/>
    <col min="7187" max="7424" width="9" style="3"/>
    <col min="7425" max="7425" width="10.125" style="3" customWidth="1"/>
    <col min="7426" max="7426" width="2.625" style="3" customWidth="1"/>
    <col min="7427" max="7427" width="5.75" style="3" customWidth="1"/>
    <col min="7428" max="7429" width="15.75" style="3" customWidth="1"/>
    <col min="7430" max="7430" width="73" style="3" customWidth="1"/>
    <col min="7431" max="7431" width="6.25" style="3" customWidth="1"/>
    <col min="7432" max="7433" width="9.875" style="3" bestFit="1" customWidth="1"/>
    <col min="7434" max="7434" width="5.75" style="3" customWidth="1"/>
    <col min="7435" max="7435" width="57" style="3" customWidth="1"/>
    <col min="7436" max="7436" width="43.625" style="3" customWidth="1"/>
    <col min="7437" max="7437" width="30.75" style="3" customWidth="1"/>
    <col min="7438" max="7438" width="13.75" style="3" customWidth="1"/>
    <col min="7439" max="7439" width="6.375" style="3" customWidth="1"/>
    <col min="7440" max="7440" width="13.25" style="3" customWidth="1"/>
    <col min="7441" max="7441" width="14.5" style="3" customWidth="1"/>
    <col min="7442" max="7442" width="15.625" style="3" customWidth="1"/>
    <col min="7443" max="7680" width="9" style="3"/>
    <col min="7681" max="7681" width="10.125" style="3" customWidth="1"/>
    <col min="7682" max="7682" width="2.625" style="3" customWidth="1"/>
    <col min="7683" max="7683" width="5.75" style="3" customWidth="1"/>
    <col min="7684" max="7685" width="15.75" style="3" customWidth="1"/>
    <col min="7686" max="7686" width="73" style="3" customWidth="1"/>
    <col min="7687" max="7687" width="6.25" style="3" customWidth="1"/>
    <col min="7688" max="7689" width="9.875" style="3" bestFit="1" customWidth="1"/>
    <col min="7690" max="7690" width="5.75" style="3" customWidth="1"/>
    <col min="7691" max="7691" width="57" style="3" customWidth="1"/>
    <col min="7692" max="7692" width="43.625" style="3" customWidth="1"/>
    <col min="7693" max="7693" width="30.75" style="3" customWidth="1"/>
    <col min="7694" max="7694" width="13.75" style="3" customWidth="1"/>
    <col min="7695" max="7695" width="6.375" style="3" customWidth="1"/>
    <col min="7696" max="7696" width="13.25" style="3" customWidth="1"/>
    <col min="7697" max="7697" width="14.5" style="3" customWidth="1"/>
    <col min="7698" max="7698" width="15.625" style="3" customWidth="1"/>
    <col min="7699" max="7936" width="9" style="3"/>
    <col min="7937" max="7937" width="10.125" style="3" customWidth="1"/>
    <col min="7938" max="7938" width="2.625" style="3" customWidth="1"/>
    <col min="7939" max="7939" width="5.75" style="3" customWidth="1"/>
    <col min="7940" max="7941" width="15.75" style="3" customWidth="1"/>
    <col min="7942" max="7942" width="73" style="3" customWidth="1"/>
    <col min="7943" max="7943" width="6.25" style="3" customWidth="1"/>
    <col min="7944" max="7945" width="9.875" style="3" bestFit="1" customWidth="1"/>
    <col min="7946" max="7946" width="5.75" style="3" customWidth="1"/>
    <col min="7947" max="7947" width="57" style="3" customWidth="1"/>
    <col min="7948" max="7948" width="43.625" style="3" customWidth="1"/>
    <col min="7949" max="7949" width="30.75" style="3" customWidth="1"/>
    <col min="7950" max="7950" width="13.75" style="3" customWidth="1"/>
    <col min="7951" max="7951" width="6.375" style="3" customWidth="1"/>
    <col min="7952" max="7952" width="13.25" style="3" customWidth="1"/>
    <col min="7953" max="7953" width="14.5" style="3" customWidth="1"/>
    <col min="7954" max="7954" width="15.625" style="3" customWidth="1"/>
    <col min="7955" max="8192" width="9" style="3"/>
    <col min="8193" max="8193" width="10.125" style="3" customWidth="1"/>
    <col min="8194" max="8194" width="2.625" style="3" customWidth="1"/>
    <col min="8195" max="8195" width="5.75" style="3" customWidth="1"/>
    <col min="8196" max="8197" width="15.75" style="3" customWidth="1"/>
    <col min="8198" max="8198" width="73" style="3" customWidth="1"/>
    <col min="8199" max="8199" width="6.25" style="3" customWidth="1"/>
    <col min="8200" max="8201" width="9.875" style="3" bestFit="1" customWidth="1"/>
    <col min="8202" max="8202" width="5.75" style="3" customWidth="1"/>
    <col min="8203" max="8203" width="57" style="3" customWidth="1"/>
    <col min="8204" max="8204" width="43.625" style="3" customWidth="1"/>
    <col min="8205" max="8205" width="30.75" style="3" customWidth="1"/>
    <col min="8206" max="8206" width="13.75" style="3" customWidth="1"/>
    <col min="8207" max="8207" width="6.375" style="3" customWidth="1"/>
    <col min="8208" max="8208" width="13.25" style="3" customWidth="1"/>
    <col min="8209" max="8209" width="14.5" style="3" customWidth="1"/>
    <col min="8210" max="8210" width="15.625" style="3" customWidth="1"/>
    <col min="8211" max="8448" width="9" style="3"/>
    <col min="8449" max="8449" width="10.125" style="3" customWidth="1"/>
    <col min="8450" max="8450" width="2.625" style="3" customWidth="1"/>
    <col min="8451" max="8451" width="5.75" style="3" customWidth="1"/>
    <col min="8452" max="8453" width="15.75" style="3" customWidth="1"/>
    <col min="8454" max="8454" width="73" style="3" customWidth="1"/>
    <col min="8455" max="8455" width="6.25" style="3" customWidth="1"/>
    <col min="8456" max="8457" width="9.875" style="3" bestFit="1" customWidth="1"/>
    <col min="8458" max="8458" width="5.75" style="3" customWidth="1"/>
    <col min="8459" max="8459" width="57" style="3" customWidth="1"/>
    <col min="8460" max="8460" width="43.625" style="3" customWidth="1"/>
    <col min="8461" max="8461" width="30.75" style="3" customWidth="1"/>
    <col min="8462" max="8462" width="13.75" style="3" customWidth="1"/>
    <col min="8463" max="8463" width="6.375" style="3" customWidth="1"/>
    <col min="8464" max="8464" width="13.25" style="3" customWidth="1"/>
    <col min="8465" max="8465" width="14.5" style="3" customWidth="1"/>
    <col min="8466" max="8466" width="15.625" style="3" customWidth="1"/>
    <col min="8467" max="8704" width="9" style="3"/>
    <col min="8705" max="8705" width="10.125" style="3" customWidth="1"/>
    <col min="8706" max="8706" width="2.625" style="3" customWidth="1"/>
    <col min="8707" max="8707" width="5.75" style="3" customWidth="1"/>
    <col min="8708" max="8709" width="15.75" style="3" customWidth="1"/>
    <col min="8710" max="8710" width="73" style="3" customWidth="1"/>
    <col min="8711" max="8711" width="6.25" style="3" customWidth="1"/>
    <col min="8712" max="8713" width="9.875" style="3" bestFit="1" customWidth="1"/>
    <col min="8714" max="8714" width="5.75" style="3" customWidth="1"/>
    <col min="8715" max="8715" width="57" style="3" customWidth="1"/>
    <col min="8716" max="8716" width="43.625" style="3" customWidth="1"/>
    <col min="8717" max="8717" width="30.75" style="3" customWidth="1"/>
    <col min="8718" max="8718" width="13.75" style="3" customWidth="1"/>
    <col min="8719" max="8719" width="6.375" style="3" customWidth="1"/>
    <col min="8720" max="8720" width="13.25" style="3" customWidth="1"/>
    <col min="8721" max="8721" width="14.5" style="3" customWidth="1"/>
    <col min="8722" max="8722" width="15.625" style="3" customWidth="1"/>
    <col min="8723" max="8960" width="9" style="3"/>
    <col min="8961" max="8961" width="10.125" style="3" customWidth="1"/>
    <col min="8962" max="8962" width="2.625" style="3" customWidth="1"/>
    <col min="8963" max="8963" width="5.75" style="3" customWidth="1"/>
    <col min="8964" max="8965" width="15.75" style="3" customWidth="1"/>
    <col min="8966" max="8966" width="73" style="3" customWidth="1"/>
    <col min="8967" max="8967" width="6.25" style="3" customWidth="1"/>
    <col min="8968" max="8969" width="9.875" style="3" bestFit="1" customWidth="1"/>
    <col min="8970" max="8970" width="5.75" style="3" customWidth="1"/>
    <col min="8971" max="8971" width="57" style="3" customWidth="1"/>
    <col min="8972" max="8972" width="43.625" style="3" customWidth="1"/>
    <col min="8973" max="8973" width="30.75" style="3" customWidth="1"/>
    <col min="8974" max="8974" width="13.75" style="3" customWidth="1"/>
    <col min="8975" max="8975" width="6.375" style="3" customWidth="1"/>
    <col min="8976" max="8976" width="13.25" style="3" customWidth="1"/>
    <col min="8977" max="8977" width="14.5" style="3" customWidth="1"/>
    <col min="8978" max="8978" width="15.625" style="3" customWidth="1"/>
    <col min="8979" max="9216" width="9" style="3"/>
    <col min="9217" max="9217" width="10.125" style="3" customWidth="1"/>
    <col min="9218" max="9218" width="2.625" style="3" customWidth="1"/>
    <col min="9219" max="9219" width="5.75" style="3" customWidth="1"/>
    <col min="9220" max="9221" width="15.75" style="3" customWidth="1"/>
    <col min="9222" max="9222" width="73" style="3" customWidth="1"/>
    <col min="9223" max="9223" width="6.25" style="3" customWidth="1"/>
    <col min="9224" max="9225" width="9.875" style="3" bestFit="1" customWidth="1"/>
    <col min="9226" max="9226" width="5.75" style="3" customWidth="1"/>
    <col min="9227" max="9227" width="57" style="3" customWidth="1"/>
    <col min="9228" max="9228" width="43.625" style="3" customWidth="1"/>
    <col min="9229" max="9229" width="30.75" style="3" customWidth="1"/>
    <col min="9230" max="9230" width="13.75" style="3" customWidth="1"/>
    <col min="9231" max="9231" width="6.375" style="3" customWidth="1"/>
    <col min="9232" max="9232" width="13.25" style="3" customWidth="1"/>
    <col min="9233" max="9233" width="14.5" style="3" customWidth="1"/>
    <col min="9234" max="9234" width="15.625" style="3" customWidth="1"/>
    <col min="9235" max="9472" width="9" style="3"/>
    <col min="9473" max="9473" width="10.125" style="3" customWidth="1"/>
    <col min="9474" max="9474" width="2.625" style="3" customWidth="1"/>
    <col min="9475" max="9475" width="5.75" style="3" customWidth="1"/>
    <col min="9476" max="9477" width="15.75" style="3" customWidth="1"/>
    <col min="9478" max="9478" width="73" style="3" customWidth="1"/>
    <col min="9479" max="9479" width="6.25" style="3" customWidth="1"/>
    <col min="9480" max="9481" width="9.875" style="3" bestFit="1" customWidth="1"/>
    <col min="9482" max="9482" width="5.75" style="3" customWidth="1"/>
    <col min="9483" max="9483" width="57" style="3" customWidth="1"/>
    <col min="9484" max="9484" width="43.625" style="3" customWidth="1"/>
    <col min="9485" max="9485" width="30.75" style="3" customWidth="1"/>
    <col min="9486" max="9486" width="13.75" style="3" customWidth="1"/>
    <col min="9487" max="9487" width="6.375" style="3" customWidth="1"/>
    <col min="9488" max="9488" width="13.25" style="3" customWidth="1"/>
    <col min="9489" max="9489" width="14.5" style="3" customWidth="1"/>
    <col min="9490" max="9490" width="15.625" style="3" customWidth="1"/>
    <col min="9491" max="9728" width="9" style="3"/>
    <col min="9729" max="9729" width="10.125" style="3" customWidth="1"/>
    <col min="9730" max="9730" width="2.625" style="3" customWidth="1"/>
    <col min="9731" max="9731" width="5.75" style="3" customWidth="1"/>
    <col min="9732" max="9733" width="15.75" style="3" customWidth="1"/>
    <col min="9734" max="9734" width="73" style="3" customWidth="1"/>
    <col min="9735" max="9735" width="6.25" style="3" customWidth="1"/>
    <col min="9736" max="9737" width="9.875" style="3" bestFit="1" customWidth="1"/>
    <col min="9738" max="9738" width="5.75" style="3" customWidth="1"/>
    <col min="9739" max="9739" width="57" style="3" customWidth="1"/>
    <col min="9740" max="9740" width="43.625" style="3" customWidth="1"/>
    <col min="9741" max="9741" width="30.75" style="3" customWidth="1"/>
    <col min="9742" max="9742" width="13.75" style="3" customWidth="1"/>
    <col min="9743" max="9743" width="6.375" style="3" customWidth="1"/>
    <col min="9744" max="9744" width="13.25" style="3" customWidth="1"/>
    <col min="9745" max="9745" width="14.5" style="3" customWidth="1"/>
    <col min="9746" max="9746" width="15.625" style="3" customWidth="1"/>
    <col min="9747" max="9984" width="9" style="3"/>
    <col min="9985" max="9985" width="10.125" style="3" customWidth="1"/>
    <col min="9986" max="9986" width="2.625" style="3" customWidth="1"/>
    <col min="9987" max="9987" width="5.75" style="3" customWidth="1"/>
    <col min="9988" max="9989" width="15.75" style="3" customWidth="1"/>
    <col min="9990" max="9990" width="73" style="3" customWidth="1"/>
    <col min="9991" max="9991" width="6.25" style="3" customWidth="1"/>
    <col min="9992" max="9993" width="9.875" style="3" bestFit="1" customWidth="1"/>
    <col min="9994" max="9994" width="5.75" style="3" customWidth="1"/>
    <col min="9995" max="9995" width="57" style="3" customWidth="1"/>
    <col min="9996" max="9996" width="43.625" style="3" customWidth="1"/>
    <col min="9997" max="9997" width="30.75" style="3" customWidth="1"/>
    <col min="9998" max="9998" width="13.75" style="3" customWidth="1"/>
    <col min="9999" max="9999" width="6.375" style="3" customWidth="1"/>
    <col min="10000" max="10000" width="13.25" style="3" customWidth="1"/>
    <col min="10001" max="10001" width="14.5" style="3" customWidth="1"/>
    <col min="10002" max="10002" width="15.625" style="3" customWidth="1"/>
    <col min="10003" max="10240" width="9" style="3"/>
    <col min="10241" max="10241" width="10.125" style="3" customWidth="1"/>
    <col min="10242" max="10242" width="2.625" style="3" customWidth="1"/>
    <col min="10243" max="10243" width="5.75" style="3" customWidth="1"/>
    <col min="10244" max="10245" width="15.75" style="3" customWidth="1"/>
    <col min="10246" max="10246" width="73" style="3" customWidth="1"/>
    <col min="10247" max="10247" width="6.25" style="3" customWidth="1"/>
    <col min="10248" max="10249" width="9.875" style="3" bestFit="1" customWidth="1"/>
    <col min="10250" max="10250" width="5.75" style="3" customWidth="1"/>
    <col min="10251" max="10251" width="57" style="3" customWidth="1"/>
    <col min="10252" max="10252" width="43.625" style="3" customWidth="1"/>
    <col min="10253" max="10253" width="30.75" style="3" customWidth="1"/>
    <col min="10254" max="10254" width="13.75" style="3" customWidth="1"/>
    <col min="10255" max="10255" width="6.375" style="3" customWidth="1"/>
    <col min="10256" max="10256" width="13.25" style="3" customWidth="1"/>
    <col min="10257" max="10257" width="14.5" style="3" customWidth="1"/>
    <col min="10258" max="10258" width="15.625" style="3" customWidth="1"/>
    <col min="10259" max="10496" width="9" style="3"/>
    <col min="10497" max="10497" width="10.125" style="3" customWidth="1"/>
    <col min="10498" max="10498" width="2.625" style="3" customWidth="1"/>
    <col min="10499" max="10499" width="5.75" style="3" customWidth="1"/>
    <col min="10500" max="10501" width="15.75" style="3" customWidth="1"/>
    <col min="10502" max="10502" width="73" style="3" customWidth="1"/>
    <col min="10503" max="10503" width="6.25" style="3" customWidth="1"/>
    <col min="10504" max="10505" width="9.875" style="3" bestFit="1" customWidth="1"/>
    <col min="10506" max="10506" width="5.75" style="3" customWidth="1"/>
    <col min="10507" max="10507" width="57" style="3" customWidth="1"/>
    <col min="10508" max="10508" width="43.625" style="3" customWidth="1"/>
    <col min="10509" max="10509" width="30.75" style="3" customWidth="1"/>
    <col min="10510" max="10510" width="13.75" style="3" customWidth="1"/>
    <col min="10511" max="10511" width="6.375" style="3" customWidth="1"/>
    <col min="10512" max="10512" width="13.25" style="3" customWidth="1"/>
    <col min="10513" max="10513" width="14.5" style="3" customWidth="1"/>
    <col min="10514" max="10514" width="15.625" style="3" customWidth="1"/>
    <col min="10515" max="10752" width="9" style="3"/>
    <col min="10753" max="10753" width="10.125" style="3" customWidth="1"/>
    <col min="10754" max="10754" width="2.625" style="3" customWidth="1"/>
    <col min="10755" max="10755" width="5.75" style="3" customWidth="1"/>
    <col min="10756" max="10757" width="15.75" style="3" customWidth="1"/>
    <col min="10758" max="10758" width="73" style="3" customWidth="1"/>
    <col min="10759" max="10759" width="6.25" style="3" customWidth="1"/>
    <col min="10760" max="10761" width="9.875" style="3" bestFit="1" customWidth="1"/>
    <col min="10762" max="10762" width="5.75" style="3" customWidth="1"/>
    <col min="10763" max="10763" width="57" style="3" customWidth="1"/>
    <col min="10764" max="10764" width="43.625" style="3" customWidth="1"/>
    <col min="10765" max="10765" width="30.75" style="3" customWidth="1"/>
    <col min="10766" max="10766" width="13.75" style="3" customWidth="1"/>
    <col min="10767" max="10767" width="6.375" style="3" customWidth="1"/>
    <col min="10768" max="10768" width="13.25" style="3" customWidth="1"/>
    <col min="10769" max="10769" width="14.5" style="3" customWidth="1"/>
    <col min="10770" max="10770" width="15.625" style="3" customWidth="1"/>
    <col min="10771" max="11008" width="9" style="3"/>
    <col min="11009" max="11009" width="10.125" style="3" customWidth="1"/>
    <col min="11010" max="11010" width="2.625" style="3" customWidth="1"/>
    <col min="11011" max="11011" width="5.75" style="3" customWidth="1"/>
    <col min="11012" max="11013" width="15.75" style="3" customWidth="1"/>
    <col min="11014" max="11014" width="73" style="3" customWidth="1"/>
    <col min="11015" max="11015" width="6.25" style="3" customWidth="1"/>
    <col min="11016" max="11017" width="9.875" style="3" bestFit="1" customWidth="1"/>
    <col min="11018" max="11018" width="5.75" style="3" customWidth="1"/>
    <col min="11019" max="11019" width="57" style="3" customWidth="1"/>
    <col min="11020" max="11020" width="43.625" style="3" customWidth="1"/>
    <col min="11021" max="11021" width="30.75" style="3" customWidth="1"/>
    <col min="11022" max="11022" width="13.75" style="3" customWidth="1"/>
    <col min="11023" max="11023" width="6.375" style="3" customWidth="1"/>
    <col min="11024" max="11024" width="13.25" style="3" customWidth="1"/>
    <col min="11025" max="11025" width="14.5" style="3" customWidth="1"/>
    <col min="11026" max="11026" width="15.625" style="3" customWidth="1"/>
    <col min="11027" max="11264" width="9" style="3"/>
    <col min="11265" max="11265" width="10.125" style="3" customWidth="1"/>
    <col min="11266" max="11266" width="2.625" style="3" customWidth="1"/>
    <col min="11267" max="11267" width="5.75" style="3" customWidth="1"/>
    <col min="11268" max="11269" width="15.75" style="3" customWidth="1"/>
    <col min="11270" max="11270" width="73" style="3" customWidth="1"/>
    <col min="11271" max="11271" width="6.25" style="3" customWidth="1"/>
    <col min="11272" max="11273" width="9.875" style="3" bestFit="1" customWidth="1"/>
    <col min="11274" max="11274" width="5.75" style="3" customWidth="1"/>
    <col min="11275" max="11275" width="57" style="3" customWidth="1"/>
    <col min="11276" max="11276" width="43.625" style="3" customWidth="1"/>
    <col min="11277" max="11277" width="30.75" style="3" customWidth="1"/>
    <col min="11278" max="11278" width="13.75" style="3" customWidth="1"/>
    <col min="11279" max="11279" width="6.375" style="3" customWidth="1"/>
    <col min="11280" max="11280" width="13.25" style="3" customWidth="1"/>
    <col min="11281" max="11281" width="14.5" style="3" customWidth="1"/>
    <col min="11282" max="11282" width="15.625" style="3" customWidth="1"/>
    <col min="11283" max="11520" width="9" style="3"/>
    <col min="11521" max="11521" width="10.125" style="3" customWidth="1"/>
    <col min="11522" max="11522" width="2.625" style="3" customWidth="1"/>
    <col min="11523" max="11523" width="5.75" style="3" customWidth="1"/>
    <col min="11524" max="11525" width="15.75" style="3" customWidth="1"/>
    <col min="11526" max="11526" width="73" style="3" customWidth="1"/>
    <col min="11527" max="11527" width="6.25" style="3" customWidth="1"/>
    <col min="11528" max="11529" width="9.875" style="3" bestFit="1" customWidth="1"/>
    <col min="11530" max="11530" width="5.75" style="3" customWidth="1"/>
    <col min="11531" max="11531" width="57" style="3" customWidth="1"/>
    <col min="11532" max="11532" width="43.625" style="3" customWidth="1"/>
    <col min="11533" max="11533" width="30.75" style="3" customWidth="1"/>
    <col min="11534" max="11534" width="13.75" style="3" customWidth="1"/>
    <col min="11535" max="11535" width="6.375" style="3" customWidth="1"/>
    <col min="11536" max="11536" width="13.25" style="3" customWidth="1"/>
    <col min="11537" max="11537" width="14.5" style="3" customWidth="1"/>
    <col min="11538" max="11538" width="15.625" style="3" customWidth="1"/>
    <col min="11539" max="11776" width="9" style="3"/>
    <col min="11777" max="11777" width="10.125" style="3" customWidth="1"/>
    <col min="11778" max="11778" width="2.625" style="3" customWidth="1"/>
    <col min="11779" max="11779" width="5.75" style="3" customWidth="1"/>
    <col min="11780" max="11781" width="15.75" style="3" customWidth="1"/>
    <col min="11782" max="11782" width="73" style="3" customWidth="1"/>
    <col min="11783" max="11783" width="6.25" style="3" customWidth="1"/>
    <col min="11784" max="11785" width="9.875" style="3" bestFit="1" customWidth="1"/>
    <col min="11786" max="11786" width="5.75" style="3" customWidth="1"/>
    <col min="11787" max="11787" width="57" style="3" customWidth="1"/>
    <col min="11788" max="11788" width="43.625" style="3" customWidth="1"/>
    <col min="11789" max="11789" width="30.75" style="3" customWidth="1"/>
    <col min="11790" max="11790" width="13.75" style="3" customWidth="1"/>
    <col min="11791" max="11791" width="6.375" style="3" customWidth="1"/>
    <col min="11792" max="11792" width="13.25" style="3" customWidth="1"/>
    <col min="11793" max="11793" width="14.5" style="3" customWidth="1"/>
    <col min="11794" max="11794" width="15.625" style="3" customWidth="1"/>
    <col min="11795" max="12032" width="9" style="3"/>
    <col min="12033" max="12033" width="10.125" style="3" customWidth="1"/>
    <col min="12034" max="12034" width="2.625" style="3" customWidth="1"/>
    <col min="12035" max="12035" width="5.75" style="3" customWidth="1"/>
    <col min="12036" max="12037" width="15.75" style="3" customWidth="1"/>
    <col min="12038" max="12038" width="73" style="3" customWidth="1"/>
    <col min="12039" max="12039" width="6.25" style="3" customWidth="1"/>
    <col min="12040" max="12041" width="9.875" style="3" bestFit="1" customWidth="1"/>
    <col min="12042" max="12042" width="5.75" style="3" customWidth="1"/>
    <col min="12043" max="12043" width="57" style="3" customWidth="1"/>
    <col min="12044" max="12044" width="43.625" style="3" customWidth="1"/>
    <col min="12045" max="12045" width="30.75" style="3" customWidth="1"/>
    <col min="12046" max="12046" width="13.75" style="3" customWidth="1"/>
    <col min="12047" max="12047" width="6.375" style="3" customWidth="1"/>
    <col min="12048" max="12048" width="13.25" style="3" customWidth="1"/>
    <col min="12049" max="12049" width="14.5" style="3" customWidth="1"/>
    <col min="12050" max="12050" width="15.625" style="3" customWidth="1"/>
    <col min="12051" max="12288" width="9" style="3"/>
    <col min="12289" max="12289" width="10.125" style="3" customWidth="1"/>
    <col min="12290" max="12290" width="2.625" style="3" customWidth="1"/>
    <col min="12291" max="12291" width="5.75" style="3" customWidth="1"/>
    <col min="12292" max="12293" width="15.75" style="3" customWidth="1"/>
    <col min="12294" max="12294" width="73" style="3" customWidth="1"/>
    <col min="12295" max="12295" width="6.25" style="3" customWidth="1"/>
    <col min="12296" max="12297" width="9.875" style="3" bestFit="1" customWidth="1"/>
    <col min="12298" max="12298" width="5.75" style="3" customWidth="1"/>
    <col min="12299" max="12299" width="57" style="3" customWidth="1"/>
    <col min="12300" max="12300" width="43.625" style="3" customWidth="1"/>
    <col min="12301" max="12301" width="30.75" style="3" customWidth="1"/>
    <col min="12302" max="12302" width="13.75" style="3" customWidth="1"/>
    <col min="12303" max="12303" width="6.375" style="3" customWidth="1"/>
    <col min="12304" max="12304" width="13.25" style="3" customWidth="1"/>
    <col min="12305" max="12305" width="14.5" style="3" customWidth="1"/>
    <col min="12306" max="12306" width="15.625" style="3" customWidth="1"/>
    <col min="12307" max="12544" width="9" style="3"/>
    <col min="12545" max="12545" width="10.125" style="3" customWidth="1"/>
    <col min="12546" max="12546" width="2.625" style="3" customWidth="1"/>
    <col min="12547" max="12547" width="5.75" style="3" customWidth="1"/>
    <col min="12548" max="12549" width="15.75" style="3" customWidth="1"/>
    <col min="12550" max="12550" width="73" style="3" customWidth="1"/>
    <col min="12551" max="12551" width="6.25" style="3" customWidth="1"/>
    <col min="12552" max="12553" width="9.875" style="3" bestFit="1" customWidth="1"/>
    <col min="12554" max="12554" width="5.75" style="3" customWidth="1"/>
    <col min="12555" max="12555" width="57" style="3" customWidth="1"/>
    <col min="12556" max="12556" width="43.625" style="3" customWidth="1"/>
    <col min="12557" max="12557" width="30.75" style="3" customWidth="1"/>
    <col min="12558" max="12558" width="13.75" style="3" customWidth="1"/>
    <col min="12559" max="12559" width="6.375" style="3" customWidth="1"/>
    <col min="12560" max="12560" width="13.25" style="3" customWidth="1"/>
    <col min="12561" max="12561" width="14.5" style="3" customWidth="1"/>
    <col min="12562" max="12562" width="15.625" style="3" customWidth="1"/>
    <col min="12563" max="12800" width="9" style="3"/>
    <col min="12801" max="12801" width="10.125" style="3" customWidth="1"/>
    <col min="12802" max="12802" width="2.625" style="3" customWidth="1"/>
    <col min="12803" max="12803" width="5.75" style="3" customWidth="1"/>
    <col min="12804" max="12805" width="15.75" style="3" customWidth="1"/>
    <col min="12806" max="12806" width="73" style="3" customWidth="1"/>
    <col min="12807" max="12807" width="6.25" style="3" customWidth="1"/>
    <col min="12808" max="12809" width="9.875" style="3" bestFit="1" customWidth="1"/>
    <col min="12810" max="12810" width="5.75" style="3" customWidth="1"/>
    <col min="12811" max="12811" width="57" style="3" customWidth="1"/>
    <col min="12812" max="12812" width="43.625" style="3" customWidth="1"/>
    <col min="12813" max="12813" width="30.75" style="3" customWidth="1"/>
    <col min="12814" max="12814" width="13.75" style="3" customWidth="1"/>
    <col min="12815" max="12815" width="6.375" style="3" customWidth="1"/>
    <col min="12816" max="12816" width="13.25" style="3" customWidth="1"/>
    <col min="12817" max="12817" width="14.5" style="3" customWidth="1"/>
    <col min="12818" max="12818" width="15.625" style="3" customWidth="1"/>
    <col min="12819" max="13056" width="9" style="3"/>
    <col min="13057" max="13057" width="10.125" style="3" customWidth="1"/>
    <col min="13058" max="13058" width="2.625" style="3" customWidth="1"/>
    <col min="13059" max="13059" width="5.75" style="3" customWidth="1"/>
    <col min="13060" max="13061" width="15.75" style="3" customWidth="1"/>
    <col min="13062" max="13062" width="73" style="3" customWidth="1"/>
    <col min="13063" max="13063" width="6.25" style="3" customWidth="1"/>
    <col min="13064" max="13065" width="9.875" style="3" bestFit="1" customWidth="1"/>
    <col min="13066" max="13066" width="5.75" style="3" customWidth="1"/>
    <col min="13067" max="13067" width="57" style="3" customWidth="1"/>
    <col min="13068" max="13068" width="43.625" style="3" customWidth="1"/>
    <col min="13069" max="13069" width="30.75" style="3" customWidth="1"/>
    <col min="13070" max="13070" width="13.75" style="3" customWidth="1"/>
    <col min="13071" max="13071" width="6.375" style="3" customWidth="1"/>
    <col min="13072" max="13072" width="13.25" style="3" customWidth="1"/>
    <col min="13073" max="13073" width="14.5" style="3" customWidth="1"/>
    <col min="13074" max="13074" width="15.625" style="3" customWidth="1"/>
    <col min="13075" max="13312" width="9" style="3"/>
    <col min="13313" max="13313" width="10.125" style="3" customWidth="1"/>
    <col min="13314" max="13314" width="2.625" style="3" customWidth="1"/>
    <col min="13315" max="13315" width="5.75" style="3" customWidth="1"/>
    <col min="13316" max="13317" width="15.75" style="3" customWidth="1"/>
    <col min="13318" max="13318" width="73" style="3" customWidth="1"/>
    <col min="13319" max="13319" width="6.25" style="3" customWidth="1"/>
    <col min="13320" max="13321" width="9.875" style="3" bestFit="1" customWidth="1"/>
    <col min="13322" max="13322" width="5.75" style="3" customWidth="1"/>
    <col min="13323" max="13323" width="57" style="3" customWidth="1"/>
    <col min="13324" max="13324" width="43.625" style="3" customWidth="1"/>
    <col min="13325" max="13325" width="30.75" style="3" customWidth="1"/>
    <col min="13326" max="13326" width="13.75" style="3" customWidth="1"/>
    <col min="13327" max="13327" width="6.375" style="3" customWidth="1"/>
    <col min="13328" max="13328" width="13.25" style="3" customWidth="1"/>
    <col min="13329" max="13329" width="14.5" style="3" customWidth="1"/>
    <col min="13330" max="13330" width="15.625" style="3" customWidth="1"/>
    <col min="13331" max="13568" width="9" style="3"/>
    <col min="13569" max="13569" width="10.125" style="3" customWidth="1"/>
    <col min="13570" max="13570" width="2.625" style="3" customWidth="1"/>
    <col min="13571" max="13571" width="5.75" style="3" customWidth="1"/>
    <col min="13572" max="13573" width="15.75" style="3" customWidth="1"/>
    <col min="13574" max="13574" width="73" style="3" customWidth="1"/>
    <col min="13575" max="13575" width="6.25" style="3" customWidth="1"/>
    <col min="13576" max="13577" width="9.875" style="3" bestFit="1" customWidth="1"/>
    <col min="13578" max="13578" width="5.75" style="3" customWidth="1"/>
    <col min="13579" max="13579" width="57" style="3" customWidth="1"/>
    <col min="13580" max="13580" width="43.625" style="3" customWidth="1"/>
    <col min="13581" max="13581" width="30.75" style="3" customWidth="1"/>
    <col min="13582" max="13582" width="13.75" style="3" customWidth="1"/>
    <col min="13583" max="13583" width="6.375" style="3" customWidth="1"/>
    <col min="13584" max="13584" width="13.25" style="3" customWidth="1"/>
    <col min="13585" max="13585" width="14.5" style="3" customWidth="1"/>
    <col min="13586" max="13586" width="15.625" style="3" customWidth="1"/>
    <col min="13587" max="13824" width="9" style="3"/>
    <col min="13825" max="13825" width="10.125" style="3" customWidth="1"/>
    <col min="13826" max="13826" width="2.625" style="3" customWidth="1"/>
    <col min="13827" max="13827" width="5.75" style="3" customWidth="1"/>
    <col min="13828" max="13829" width="15.75" style="3" customWidth="1"/>
    <col min="13830" max="13830" width="73" style="3" customWidth="1"/>
    <col min="13831" max="13831" width="6.25" style="3" customWidth="1"/>
    <col min="13832" max="13833" width="9.875" style="3" bestFit="1" customWidth="1"/>
    <col min="13834" max="13834" width="5.75" style="3" customWidth="1"/>
    <col min="13835" max="13835" width="57" style="3" customWidth="1"/>
    <col min="13836" max="13836" width="43.625" style="3" customWidth="1"/>
    <col min="13837" max="13837" width="30.75" style="3" customWidth="1"/>
    <col min="13838" max="13838" width="13.75" style="3" customWidth="1"/>
    <col min="13839" max="13839" width="6.375" style="3" customWidth="1"/>
    <col min="13840" max="13840" width="13.25" style="3" customWidth="1"/>
    <col min="13841" max="13841" width="14.5" style="3" customWidth="1"/>
    <col min="13842" max="13842" width="15.625" style="3" customWidth="1"/>
    <col min="13843" max="14080" width="9" style="3"/>
    <col min="14081" max="14081" width="10.125" style="3" customWidth="1"/>
    <col min="14082" max="14082" width="2.625" style="3" customWidth="1"/>
    <col min="14083" max="14083" width="5.75" style="3" customWidth="1"/>
    <col min="14084" max="14085" width="15.75" style="3" customWidth="1"/>
    <col min="14086" max="14086" width="73" style="3" customWidth="1"/>
    <col min="14087" max="14087" width="6.25" style="3" customWidth="1"/>
    <col min="14088" max="14089" width="9.875" style="3" bestFit="1" customWidth="1"/>
    <col min="14090" max="14090" width="5.75" style="3" customWidth="1"/>
    <col min="14091" max="14091" width="57" style="3" customWidth="1"/>
    <col min="14092" max="14092" width="43.625" style="3" customWidth="1"/>
    <col min="14093" max="14093" width="30.75" style="3" customWidth="1"/>
    <col min="14094" max="14094" width="13.75" style="3" customWidth="1"/>
    <col min="14095" max="14095" width="6.375" style="3" customWidth="1"/>
    <col min="14096" max="14096" width="13.25" style="3" customWidth="1"/>
    <col min="14097" max="14097" width="14.5" style="3" customWidth="1"/>
    <col min="14098" max="14098" width="15.625" style="3" customWidth="1"/>
    <col min="14099" max="14336" width="9" style="3"/>
    <col min="14337" max="14337" width="10.125" style="3" customWidth="1"/>
    <col min="14338" max="14338" width="2.625" style="3" customWidth="1"/>
    <col min="14339" max="14339" width="5.75" style="3" customWidth="1"/>
    <col min="14340" max="14341" width="15.75" style="3" customWidth="1"/>
    <col min="14342" max="14342" width="73" style="3" customWidth="1"/>
    <col min="14343" max="14343" width="6.25" style="3" customWidth="1"/>
    <col min="14344" max="14345" width="9.875" style="3" bestFit="1" customWidth="1"/>
    <col min="14346" max="14346" width="5.75" style="3" customWidth="1"/>
    <col min="14347" max="14347" width="57" style="3" customWidth="1"/>
    <col min="14348" max="14348" width="43.625" style="3" customWidth="1"/>
    <col min="14349" max="14349" width="30.75" style="3" customWidth="1"/>
    <col min="14350" max="14350" width="13.75" style="3" customWidth="1"/>
    <col min="14351" max="14351" width="6.375" style="3" customWidth="1"/>
    <col min="14352" max="14352" width="13.25" style="3" customWidth="1"/>
    <col min="14353" max="14353" width="14.5" style="3" customWidth="1"/>
    <col min="14354" max="14354" width="15.625" style="3" customWidth="1"/>
    <col min="14355" max="14592" width="9" style="3"/>
    <col min="14593" max="14593" width="10.125" style="3" customWidth="1"/>
    <col min="14594" max="14594" width="2.625" style="3" customWidth="1"/>
    <col min="14595" max="14595" width="5.75" style="3" customWidth="1"/>
    <col min="14596" max="14597" width="15.75" style="3" customWidth="1"/>
    <col min="14598" max="14598" width="73" style="3" customWidth="1"/>
    <col min="14599" max="14599" width="6.25" style="3" customWidth="1"/>
    <col min="14600" max="14601" width="9.875" style="3" bestFit="1" customWidth="1"/>
    <col min="14602" max="14602" width="5.75" style="3" customWidth="1"/>
    <col min="14603" max="14603" width="57" style="3" customWidth="1"/>
    <col min="14604" max="14604" width="43.625" style="3" customWidth="1"/>
    <col min="14605" max="14605" width="30.75" style="3" customWidth="1"/>
    <col min="14606" max="14606" width="13.75" style="3" customWidth="1"/>
    <col min="14607" max="14607" width="6.375" style="3" customWidth="1"/>
    <col min="14608" max="14608" width="13.25" style="3" customWidth="1"/>
    <col min="14609" max="14609" width="14.5" style="3" customWidth="1"/>
    <col min="14610" max="14610" width="15.625" style="3" customWidth="1"/>
    <col min="14611" max="14848" width="9" style="3"/>
    <col min="14849" max="14849" width="10.125" style="3" customWidth="1"/>
    <col min="14850" max="14850" width="2.625" style="3" customWidth="1"/>
    <col min="14851" max="14851" width="5.75" style="3" customWidth="1"/>
    <col min="14852" max="14853" width="15.75" style="3" customWidth="1"/>
    <col min="14854" max="14854" width="73" style="3" customWidth="1"/>
    <col min="14855" max="14855" width="6.25" style="3" customWidth="1"/>
    <col min="14856" max="14857" width="9.875" style="3" bestFit="1" customWidth="1"/>
    <col min="14858" max="14858" width="5.75" style="3" customWidth="1"/>
    <col min="14859" max="14859" width="57" style="3" customWidth="1"/>
    <col min="14860" max="14860" width="43.625" style="3" customWidth="1"/>
    <col min="14861" max="14861" width="30.75" style="3" customWidth="1"/>
    <col min="14862" max="14862" width="13.75" style="3" customWidth="1"/>
    <col min="14863" max="14863" width="6.375" style="3" customWidth="1"/>
    <col min="14864" max="14864" width="13.25" style="3" customWidth="1"/>
    <col min="14865" max="14865" width="14.5" style="3" customWidth="1"/>
    <col min="14866" max="14866" width="15.625" style="3" customWidth="1"/>
    <col min="14867" max="15104" width="9" style="3"/>
    <col min="15105" max="15105" width="10.125" style="3" customWidth="1"/>
    <col min="15106" max="15106" width="2.625" style="3" customWidth="1"/>
    <col min="15107" max="15107" width="5.75" style="3" customWidth="1"/>
    <col min="15108" max="15109" width="15.75" style="3" customWidth="1"/>
    <col min="15110" max="15110" width="73" style="3" customWidth="1"/>
    <col min="15111" max="15111" width="6.25" style="3" customWidth="1"/>
    <col min="15112" max="15113" width="9.875" style="3" bestFit="1" customWidth="1"/>
    <col min="15114" max="15114" width="5.75" style="3" customWidth="1"/>
    <col min="15115" max="15115" width="57" style="3" customWidth="1"/>
    <col min="15116" max="15116" width="43.625" style="3" customWidth="1"/>
    <col min="15117" max="15117" width="30.75" style="3" customWidth="1"/>
    <col min="15118" max="15118" width="13.75" style="3" customWidth="1"/>
    <col min="15119" max="15119" width="6.375" style="3" customWidth="1"/>
    <col min="15120" max="15120" width="13.25" style="3" customWidth="1"/>
    <col min="15121" max="15121" width="14.5" style="3" customWidth="1"/>
    <col min="15122" max="15122" width="15.625" style="3" customWidth="1"/>
    <col min="15123" max="15360" width="9" style="3"/>
    <col min="15361" max="15361" width="10.125" style="3" customWidth="1"/>
    <col min="15362" max="15362" width="2.625" style="3" customWidth="1"/>
    <col min="15363" max="15363" width="5.75" style="3" customWidth="1"/>
    <col min="15364" max="15365" width="15.75" style="3" customWidth="1"/>
    <col min="15366" max="15366" width="73" style="3" customWidth="1"/>
    <col min="15367" max="15367" width="6.25" style="3" customWidth="1"/>
    <col min="15368" max="15369" width="9.875" style="3" bestFit="1" customWidth="1"/>
    <col min="15370" max="15370" width="5.75" style="3" customWidth="1"/>
    <col min="15371" max="15371" width="57" style="3" customWidth="1"/>
    <col min="15372" max="15372" width="43.625" style="3" customWidth="1"/>
    <col min="15373" max="15373" width="30.75" style="3" customWidth="1"/>
    <col min="15374" max="15374" width="13.75" style="3" customWidth="1"/>
    <col min="15375" max="15375" width="6.375" style="3" customWidth="1"/>
    <col min="15376" max="15376" width="13.25" style="3" customWidth="1"/>
    <col min="15377" max="15377" width="14.5" style="3" customWidth="1"/>
    <col min="15378" max="15378" width="15.625" style="3" customWidth="1"/>
    <col min="15379" max="15616" width="9" style="3"/>
    <col min="15617" max="15617" width="10.125" style="3" customWidth="1"/>
    <col min="15618" max="15618" width="2.625" style="3" customWidth="1"/>
    <col min="15619" max="15619" width="5.75" style="3" customWidth="1"/>
    <col min="15620" max="15621" width="15.75" style="3" customWidth="1"/>
    <col min="15622" max="15622" width="73" style="3" customWidth="1"/>
    <col min="15623" max="15623" width="6.25" style="3" customWidth="1"/>
    <col min="15624" max="15625" width="9.875" style="3" bestFit="1" customWidth="1"/>
    <col min="15626" max="15626" width="5.75" style="3" customWidth="1"/>
    <col min="15627" max="15627" width="57" style="3" customWidth="1"/>
    <col min="15628" max="15628" width="43.625" style="3" customWidth="1"/>
    <col min="15629" max="15629" width="30.75" style="3" customWidth="1"/>
    <col min="15630" max="15630" width="13.75" style="3" customWidth="1"/>
    <col min="15631" max="15631" width="6.375" style="3" customWidth="1"/>
    <col min="15632" max="15632" width="13.25" style="3" customWidth="1"/>
    <col min="15633" max="15633" width="14.5" style="3" customWidth="1"/>
    <col min="15634" max="15634" width="15.625" style="3" customWidth="1"/>
    <col min="15635" max="15872" width="9" style="3"/>
    <col min="15873" max="15873" width="10.125" style="3" customWidth="1"/>
    <col min="15874" max="15874" width="2.625" style="3" customWidth="1"/>
    <col min="15875" max="15875" width="5.75" style="3" customWidth="1"/>
    <col min="15876" max="15877" width="15.75" style="3" customWidth="1"/>
    <col min="15878" max="15878" width="73" style="3" customWidth="1"/>
    <col min="15879" max="15879" width="6.25" style="3" customWidth="1"/>
    <col min="15880" max="15881" width="9.875" style="3" bestFit="1" customWidth="1"/>
    <col min="15882" max="15882" width="5.75" style="3" customWidth="1"/>
    <col min="15883" max="15883" width="57" style="3" customWidth="1"/>
    <col min="15884" max="15884" width="43.625" style="3" customWidth="1"/>
    <col min="15885" max="15885" width="30.75" style="3" customWidth="1"/>
    <col min="15886" max="15886" width="13.75" style="3" customWidth="1"/>
    <col min="15887" max="15887" width="6.375" style="3" customWidth="1"/>
    <col min="15888" max="15888" width="13.25" style="3" customWidth="1"/>
    <col min="15889" max="15889" width="14.5" style="3" customWidth="1"/>
    <col min="15890" max="15890" width="15.625" style="3" customWidth="1"/>
    <col min="15891" max="16128" width="9" style="3"/>
    <col min="16129" max="16129" width="10.125" style="3" customWidth="1"/>
    <col min="16130" max="16130" width="2.625" style="3" customWidth="1"/>
    <col min="16131" max="16131" width="5.75" style="3" customWidth="1"/>
    <col min="16132" max="16133" width="15.75" style="3" customWidth="1"/>
    <col min="16134" max="16134" width="73" style="3" customWidth="1"/>
    <col min="16135" max="16135" width="6.25" style="3" customWidth="1"/>
    <col min="16136" max="16137" width="9.875" style="3" bestFit="1" customWidth="1"/>
    <col min="16138" max="16138" width="5.75" style="3" customWidth="1"/>
    <col min="16139" max="16139" width="57" style="3" customWidth="1"/>
    <col min="16140" max="16140" width="43.625" style="3" customWidth="1"/>
    <col min="16141" max="16141" width="30.75" style="3" customWidth="1"/>
    <col min="16142" max="16142" width="13.75" style="3" customWidth="1"/>
    <col min="16143" max="16143" width="6.375" style="3" customWidth="1"/>
    <col min="16144" max="16144" width="13.25" style="3" customWidth="1"/>
    <col min="16145" max="16145" width="14.5" style="3" customWidth="1"/>
    <col min="16146" max="16146" width="15.625" style="3" customWidth="1"/>
    <col min="16147" max="16384" width="9" style="3"/>
  </cols>
  <sheetData>
    <row r="2" spans="1:18" ht="20.100000000000001" customHeight="1">
      <c r="C2" s="1" t="s">
        <v>0</v>
      </c>
      <c r="D2" s="1"/>
      <c r="E2" s="1"/>
      <c r="F2" s="2" t="s">
        <v>3601</v>
      </c>
      <c r="H2" s="4" t="s">
        <v>2</v>
      </c>
      <c r="I2" s="5"/>
      <c r="J2" s="6"/>
      <c r="K2" s="125">
        <f>SUM(I:I)</f>
        <v>8801</v>
      </c>
    </row>
    <row r="3" spans="1:18" ht="20.100000000000001" customHeight="1">
      <c r="C3" s="1" t="s">
        <v>3</v>
      </c>
      <c r="D3" s="1"/>
      <c r="E3" s="1"/>
      <c r="F3" s="14" t="s">
        <v>3602</v>
      </c>
    </row>
    <row r="4" spans="1:18" ht="20.100000000000001" customHeight="1">
      <c r="C4" s="1" t="s">
        <v>3094</v>
      </c>
      <c r="D4" s="1"/>
      <c r="E4" s="1"/>
      <c r="F4" s="14" t="s">
        <v>3603</v>
      </c>
    </row>
    <row r="5" spans="1:18" ht="20.100000000000001" customHeight="1">
      <c r="C5" s="1" t="s">
        <v>6</v>
      </c>
      <c r="D5" s="1"/>
      <c r="E5" s="1"/>
      <c r="F5" s="15">
        <v>44727</v>
      </c>
      <c r="H5" s="629"/>
      <c r="I5" s="3" t="s">
        <v>3604</v>
      </c>
    </row>
    <row r="6" spans="1:18" ht="20.100000000000001" customHeight="1">
      <c r="C6" s="1" t="s">
        <v>8</v>
      </c>
      <c r="D6" s="1"/>
      <c r="E6" s="1"/>
      <c r="F6" s="15">
        <v>44728</v>
      </c>
    </row>
    <row r="8" spans="1:18" s="9" customFormat="1" ht="19.7" customHeight="1">
      <c r="A8" s="9" t="s">
        <v>3605</v>
      </c>
      <c r="C8" s="16" t="s">
        <v>9</v>
      </c>
      <c r="D8" s="16" t="s">
        <v>10</v>
      </c>
      <c r="E8" s="16" t="s">
        <v>11</v>
      </c>
      <c r="F8" s="17" t="s">
        <v>12</v>
      </c>
      <c r="G8" s="17" t="s">
        <v>13</v>
      </c>
      <c r="H8" s="17" t="s">
        <v>14</v>
      </c>
      <c r="I8" s="18" t="s">
        <v>15</v>
      </c>
      <c r="J8" s="18" t="s">
        <v>16</v>
      </c>
      <c r="K8" s="17" t="s">
        <v>17</v>
      </c>
      <c r="L8" s="17" t="s">
        <v>18</v>
      </c>
      <c r="M8" s="17" t="s">
        <v>19</v>
      </c>
      <c r="N8" s="19" t="s">
        <v>20</v>
      </c>
      <c r="O8" s="16" t="s">
        <v>21</v>
      </c>
      <c r="P8" s="17" t="s">
        <v>22</v>
      </c>
      <c r="Q8" s="19" t="s">
        <v>23</v>
      </c>
      <c r="R8" s="21" t="s">
        <v>24</v>
      </c>
    </row>
    <row r="9" spans="1:18" s="9" customFormat="1" ht="19.7" customHeight="1">
      <c r="C9" s="16"/>
      <c r="D9" s="1396" t="s">
        <v>3606</v>
      </c>
      <c r="E9" s="1396"/>
      <c r="F9" s="1396"/>
      <c r="G9" s="17"/>
      <c r="H9" s="17"/>
      <c r="I9" s="18"/>
      <c r="J9" s="18"/>
      <c r="K9" s="17"/>
      <c r="L9" s="17"/>
      <c r="M9" s="17"/>
      <c r="N9" s="19"/>
      <c r="O9" s="16"/>
      <c r="P9" s="17"/>
      <c r="Q9" s="19"/>
      <c r="R9" s="21"/>
    </row>
    <row r="10" spans="1:18" s="9" customFormat="1" ht="19.7" customHeight="1">
      <c r="A10" s="9" t="s">
        <v>1372</v>
      </c>
      <c r="C10" s="16">
        <v>1</v>
      </c>
      <c r="D10" s="1366" t="s">
        <v>1304</v>
      </c>
      <c r="E10" s="1366" t="s">
        <v>178</v>
      </c>
      <c r="F10" s="146" t="s">
        <v>3607</v>
      </c>
      <c r="G10" s="17">
        <v>1</v>
      </c>
      <c r="H10" s="1397">
        <v>5438</v>
      </c>
      <c r="I10" s="278">
        <f>G10*H10</f>
        <v>5438</v>
      </c>
      <c r="J10" s="18"/>
      <c r="K10" s="146" t="s">
        <v>3608</v>
      </c>
      <c r="L10" s="17" t="s">
        <v>3609</v>
      </c>
      <c r="M10" s="17"/>
      <c r="N10" s="19">
        <v>44715</v>
      </c>
      <c r="O10" s="16"/>
      <c r="P10" s="17"/>
      <c r="Q10" s="19">
        <v>44727</v>
      </c>
      <c r="R10" s="21"/>
    </row>
    <row r="11" spans="1:18" s="9" customFormat="1" ht="19.7" customHeight="1">
      <c r="A11" s="9" t="s">
        <v>1372</v>
      </c>
      <c r="C11" s="16">
        <f>+C10+1</f>
        <v>2</v>
      </c>
      <c r="D11" s="1366" t="s">
        <v>1304</v>
      </c>
      <c r="E11" s="1366" t="s">
        <v>178</v>
      </c>
      <c r="F11" s="146" t="s">
        <v>3610</v>
      </c>
      <c r="G11" s="17">
        <v>1</v>
      </c>
      <c r="H11" s="1397">
        <v>3363</v>
      </c>
      <c r="I11" s="278">
        <f>G11*H11</f>
        <v>3363</v>
      </c>
      <c r="J11" s="18"/>
      <c r="K11" s="146" t="s">
        <v>3611</v>
      </c>
      <c r="L11" s="17" t="s">
        <v>3609</v>
      </c>
      <c r="M11" s="17"/>
      <c r="N11" s="19">
        <v>44715</v>
      </c>
      <c r="O11" s="16"/>
      <c r="P11" s="17"/>
      <c r="Q11" s="19">
        <v>44727</v>
      </c>
      <c r="R11" s="21"/>
    </row>
    <row r="12" spans="1:18" s="9" customFormat="1" ht="19.7" customHeight="1">
      <c r="A12" s="9" t="s">
        <v>1375</v>
      </c>
      <c r="C12" s="16">
        <f>+C11+1</f>
        <v>3</v>
      </c>
      <c r="D12" s="412" t="s">
        <v>178</v>
      </c>
      <c r="E12" s="412" t="s">
        <v>178</v>
      </c>
      <c r="F12" s="1398" t="s">
        <v>3612</v>
      </c>
      <c r="G12" s="334"/>
      <c r="H12" s="334">
        <v>249</v>
      </c>
      <c r="I12" s="1399">
        <f>G12*H12</f>
        <v>0</v>
      </c>
      <c r="J12" s="613"/>
      <c r="K12" s="1311" t="s">
        <v>3613</v>
      </c>
      <c r="L12" s="17"/>
      <c r="M12" s="17"/>
      <c r="N12" s="19"/>
      <c r="O12" s="16"/>
      <c r="P12" s="17"/>
      <c r="Q12" s="19"/>
      <c r="R12" s="21"/>
    </row>
    <row r="13" spans="1:18" s="9" customFormat="1" ht="19.7" customHeight="1">
      <c r="C13" s="16"/>
      <c r="D13" s="16"/>
      <c r="E13" s="16"/>
      <c r="F13" s="17"/>
      <c r="G13" s="17"/>
      <c r="H13" s="17"/>
      <c r="I13" s="278"/>
      <c r="J13" s="18"/>
      <c r="K13" s="17"/>
      <c r="L13" s="17"/>
      <c r="M13" s="17"/>
      <c r="N13" s="19"/>
      <c r="O13" s="16"/>
      <c r="P13" s="17"/>
      <c r="Q13" s="19"/>
      <c r="R13" s="21"/>
    </row>
    <row r="14" spans="1:18" s="9" customFormat="1" ht="19.7" customHeight="1">
      <c r="C14" s="16"/>
      <c r="D14" s="16"/>
      <c r="E14" s="16"/>
      <c r="F14" s="1400">
        <f>SUM(I10:I13)</f>
        <v>8801</v>
      </c>
      <c r="G14" s="17"/>
      <c r="H14" s="17"/>
      <c r="I14" s="278"/>
      <c r="J14" s="18"/>
      <c r="K14" s="17"/>
      <c r="L14" s="17"/>
      <c r="M14" s="17"/>
      <c r="N14" s="19"/>
      <c r="O14" s="16"/>
      <c r="P14" s="17"/>
      <c r="Q14" s="19"/>
      <c r="R14" s="21"/>
    </row>
    <row r="15" spans="1:18" s="9" customFormat="1" ht="19.7" customHeight="1">
      <c r="C15" s="16"/>
      <c r="D15" s="16"/>
      <c r="E15" s="16"/>
      <c r="F15" s="17"/>
      <c r="G15" s="17"/>
      <c r="H15" s="17"/>
      <c r="I15" s="278"/>
      <c r="J15" s="18"/>
      <c r="K15" s="17"/>
      <c r="L15" s="17"/>
      <c r="M15" s="17"/>
      <c r="N15" s="19"/>
      <c r="O15" s="16"/>
      <c r="P15" s="17"/>
      <c r="Q15" s="19"/>
      <c r="R15" s="21"/>
    </row>
    <row r="16" spans="1:18" s="9" customFormat="1" ht="19.7" customHeight="1">
      <c r="C16" s="16"/>
      <c r="D16" s="16"/>
      <c r="E16" s="16"/>
      <c r="F16" s="17"/>
      <c r="G16" s="17"/>
      <c r="H16" s="17"/>
      <c r="I16" s="278"/>
      <c r="J16" s="18"/>
      <c r="K16" s="17"/>
      <c r="L16" s="17"/>
      <c r="M16" s="17"/>
      <c r="N16" s="19"/>
      <c r="O16" s="16"/>
      <c r="P16" s="17"/>
      <c r="Q16" s="19"/>
      <c r="R16" s="21"/>
    </row>
    <row r="17" spans="3:18" s="9" customFormat="1" ht="19.7" customHeight="1">
      <c r="C17" s="16"/>
      <c r="D17" s="16"/>
      <c r="E17" s="16"/>
      <c r="F17" s="17"/>
      <c r="G17" s="17"/>
      <c r="H17" s="17"/>
      <c r="I17" s="278"/>
      <c r="J17" s="18"/>
      <c r="K17" s="17"/>
      <c r="L17" s="17"/>
      <c r="M17" s="17"/>
      <c r="N17" s="19"/>
      <c r="O17" s="16"/>
      <c r="P17" s="17"/>
      <c r="Q17" s="19"/>
      <c r="R17" s="21"/>
    </row>
    <row r="18" spans="3:18" s="9" customFormat="1" ht="19.7" customHeight="1">
      <c r="C18" s="16"/>
      <c r="D18" s="16"/>
      <c r="E18" s="16"/>
      <c r="F18" s="17"/>
      <c r="G18" s="17"/>
      <c r="H18" s="17"/>
      <c r="I18" s="278"/>
      <c r="J18" s="18"/>
      <c r="K18" s="17"/>
      <c r="L18" s="17"/>
      <c r="M18" s="17"/>
      <c r="N18" s="19"/>
      <c r="O18" s="16"/>
      <c r="P18" s="17"/>
      <c r="Q18" s="19"/>
      <c r="R18" s="21"/>
    </row>
    <row r="19" spans="3:18" s="9" customFormat="1" ht="19.7" customHeight="1">
      <c r="C19" s="16"/>
      <c r="D19" s="16"/>
      <c r="E19" s="16"/>
      <c r="F19" s="17"/>
      <c r="G19" s="17"/>
      <c r="H19" s="17"/>
      <c r="I19" s="278"/>
      <c r="J19" s="18"/>
      <c r="K19" s="17"/>
      <c r="L19" s="17"/>
      <c r="M19" s="17"/>
      <c r="N19" s="19"/>
      <c r="O19" s="16"/>
      <c r="P19" s="17"/>
      <c r="Q19" s="19"/>
      <c r="R19" s="21"/>
    </row>
    <row r="20" spans="3:18" s="9" customFormat="1" ht="19.7" customHeight="1">
      <c r="C20" s="16"/>
      <c r="D20" s="693"/>
      <c r="E20" s="693"/>
      <c r="F20" s="1033"/>
      <c r="G20" s="924"/>
      <c r="H20" s="925"/>
      <c r="I20" s="702"/>
      <c r="J20" s="926"/>
      <c r="K20" s="921"/>
      <c r="L20" s="17"/>
      <c r="M20" s="17"/>
      <c r="N20" s="19"/>
      <c r="O20" s="16"/>
      <c r="P20" s="17"/>
      <c r="Q20" s="19"/>
      <c r="R20" s="21"/>
    </row>
    <row r="21" spans="3:18" s="9" customFormat="1" ht="19.7" customHeight="1">
      <c r="C21" s="16"/>
      <c r="D21" s="16"/>
      <c r="E21" s="16"/>
      <c r="F21" s="17"/>
      <c r="G21" s="17"/>
      <c r="H21" s="17"/>
      <c r="I21" s="278"/>
      <c r="J21" s="18"/>
      <c r="K21" s="17"/>
      <c r="L21" s="17"/>
      <c r="M21" s="17"/>
      <c r="N21" s="19"/>
      <c r="O21" s="16"/>
      <c r="P21" s="17"/>
      <c r="Q21" s="19"/>
      <c r="R21" s="21"/>
    </row>
    <row r="22" spans="3:18" s="9" customFormat="1" ht="19.7" customHeight="1">
      <c r="C22" s="16"/>
      <c r="D22" s="16"/>
      <c r="E22" s="16"/>
      <c r="F22" s="17"/>
      <c r="G22" s="17"/>
      <c r="H22" s="17"/>
      <c r="I22" s="278"/>
      <c r="J22" s="18"/>
      <c r="K22" s="17"/>
      <c r="L22" s="17"/>
      <c r="M22" s="17"/>
      <c r="N22" s="19"/>
      <c r="O22" s="16"/>
      <c r="P22" s="17"/>
      <c r="Q22" s="19"/>
      <c r="R22" s="21"/>
    </row>
    <row r="23" spans="3:18" s="9" customFormat="1" ht="19.7" customHeight="1">
      <c r="C23" s="16"/>
      <c r="D23" s="16"/>
      <c r="E23" s="16"/>
      <c r="F23" s="17"/>
      <c r="G23" s="17"/>
      <c r="H23" s="17"/>
      <c r="I23" s="278"/>
      <c r="J23" s="18"/>
      <c r="K23" s="17"/>
      <c r="L23" s="17"/>
      <c r="M23" s="17"/>
      <c r="N23" s="19"/>
      <c r="O23" s="16"/>
      <c r="P23" s="17"/>
      <c r="Q23" s="19"/>
      <c r="R23" s="21"/>
    </row>
    <row r="24" spans="3:18" s="9" customFormat="1" ht="19.7" customHeight="1">
      <c r="C24" s="16"/>
      <c r="D24" s="16"/>
      <c r="E24" s="16"/>
      <c r="F24" s="17"/>
      <c r="G24" s="17"/>
      <c r="H24" s="17"/>
      <c r="I24" s="278"/>
      <c r="J24" s="18"/>
      <c r="K24" s="17"/>
      <c r="L24" s="17"/>
      <c r="M24" s="17"/>
      <c r="N24" s="19"/>
      <c r="O24" s="16"/>
      <c r="P24" s="17"/>
      <c r="Q24" s="19"/>
      <c r="R24" s="21"/>
    </row>
    <row r="25" spans="3:18" s="9" customFormat="1" ht="19.7" customHeight="1">
      <c r="C25" s="16"/>
      <c r="D25" s="16"/>
      <c r="E25" s="16"/>
      <c r="F25" s="17"/>
      <c r="G25" s="17"/>
      <c r="H25" s="17"/>
      <c r="I25" s="278"/>
      <c r="J25" s="18"/>
      <c r="K25" s="17"/>
      <c r="L25" s="17"/>
      <c r="M25" s="17"/>
      <c r="N25" s="19"/>
      <c r="O25" s="16"/>
      <c r="P25" s="17"/>
      <c r="Q25" s="19"/>
      <c r="R25" s="21"/>
    </row>
    <row r="26" spans="3:18" s="9" customFormat="1" ht="19.7" customHeight="1">
      <c r="C26" s="16"/>
      <c r="D26" s="16"/>
      <c r="E26" s="16"/>
      <c r="F26" s="17"/>
      <c r="G26" s="17"/>
      <c r="H26" s="17"/>
      <c r="I26" s="278"/>
      <c r="J26" s="18"/>
      <c r="K26" s="17"/>
      <c r="L26" s="17"/>
      <c r="M26" s="17"/>
      <c r="N26" s="19"/>
      <c r="O26" s="16"/>
      <c r="P26" s="17"/>
      <c r="Q26" s="19"/>
      <c r="R26" s="21"/>
    </row>
    <row r="27" spans="3:18" s="9" customFormat="1" ht="19.7" customHeight="1">
      <c r="C27" s="16"/>
      <c r="D27" s="16"/>
      <c r="E27" s="16"/>
      <c r="F27" s="17"/>
      <c r="G27" s="17"/>
      <c r="H27" s="17"/>
      <c r="I27" s="278"/>
      <c r="J27" s="18"/>
      <c r="K27" s="17"/>
      <c r="L27" s="17"/>
      <c r="M27" s="17"/>
      <c r="N27" s="19"/>
      <c r="O27" s="16"/>
      <c r="P27" s="17"/>
      <c r="Q27" s="19"/>
      <c r="R27" s="21"/>
    </row>
    <row r="28" spans="3:18" s="9" customFormat="1" ht="19.7" customHeight="1">
      <c r="C28" s="16"/>
      <c r="D28" s="16"/>
      <c r="E28" s="16"/>
      <c r="F28" s="17"/>
      <c r="G28" s="17"/>
      <c r="H28" s="17"/>
      <c r="I28" s="278"/>
      <c r="J28" s="18"/>
      <c r="K28" s="17"/>
      <c r="L28" s="17"/>
      <c r="M28" s="17"/>
      <c r="N28" s="19"/>
      <c r="O28" s="16"/>
      <c r="P28" s="17"/>
      <c r="Q28" s="19"/>
      <c r="R28" s="21"/>
    </row>
    <row r="29" spans="3:18" s="9" customFormat="1" ht="19.7" customHeight="1">
      <c r="C29" s="16"/>
      <c r="D29" s="16"/>
      <c r="E29" s="16"/>
      <c r="F29" s="17"/>
      <c r="G29" s="17"/>
      <c r="H29" s="17"/>
      <c r="I29" s="278"/>
      <c r="J29" s="18"/>
      <c r="K29" s="17"/>
      <c r="L29" s="17"/>
      <c r="M29" s="17"/>
      <c r="N29" s="19"/>
      <c r="O29" s="16"/>
      <c r="P29" s="17"/>
      <c r="Q29" s="19"/>
      <c r="R29" s="21"/>
    </row>
    <row r="30" spans="3:18" s="9" customFormat="1" ht="19.7" customHeight="1">
      <c r="C30" s="16"/>
      <c r="D30" s="16"/>
      <c r="E30" s="16"/>
      <c r="F30" s="17"/>
      <c r="G30" s="17"/>
      <c r="H30" s="17"/>
      <c r="I30" s="278"/>
      <c r="J30" s="18"/>
      <c r="K30" s="17"/>
      <c r="L30" s="17"/>
      <c r="M30" s="17"/>
      <c r="N30" s="19"/>
      <c r="O30" s="16"/>
      <c r="P30" s="17"/>
      <c r="Q30" s="19"/>
      <c r="R30" s="21"/>
    </row>
    <row r="31" spans="3:18" s="9" customFormat="1" ht="19.7" customHeight="1">
      <c r="C31" s="16"/>
      <c r="D31" s="16"/>
      <c r="E31" s="16"/>
      <c r="F31" s="17"/>
      <c r="G31" s="17"/>
      <c r="H31" s="17"/>
      <c r="I31" s="278"/>
      <c r="J31" s="18"/>
      <c r="K31" s="17"/>
      <c r="L31" s="17"/>
      <c r="M31" s="17"/>
      <c r="N31" s="19"/>
      <c r="O31" s="16"/>
      <c r="P31" s="17"/>
      <c r="Q31" s="19"/>
      <c r="R31" s="21"/>
    </row>
    <row r="32" spans="3:18" s="9" customFormat="1" ht="19.7" customHeight="1">
      <c r="C32" s="16"/>
      <c r="D32" s="16"/>
      <c r="E32" s="16"/>
      <c r="F32" s="17"/>
      <c r="G32" s="17"/>
      <c r="H32" s="17"/>
      <c r="I32" s="278"/>
      <c r="J32" s="18"/>
      <c r="K32" s="17"/>
      <c r="L32" s="17"/>
      <c r="M32" s="17"/>
      <c r="N32" s="19"/>
      <c r="O32" s="16"/>
      <c r="P32" s="17"/>
      <c r="Q32" s="19"/>
      <c r="R32" s="21"/>
    </row>
    <row r="33" spans="3:18" s="9" customFormat="1" ht="19.7" customHeight="1">
      <c r="C33" s="16"/>
      <c r="D33" s="16"/>
      <c r="E33" s="16"/>
      <c r="F33" s="17"/>
      <c r="G33" s="17"/>
      <c r="H33" s="17"/>
      <c r="I33" s="278"/>
      <c r="J33" s="18"/>
      <c r="K33" s="17"/>
      <c r="L33" s="17"/>
      <c r="M33" s="17"/>
      <c r="N33" s="19"/>
      <c r="O33" s="16"/>
      <c r="P33" s="17"/>
      <c r="Q33" s="19"/>
      <c r="R33" s="21"/>
    </row>
    <row r="34" spans="3:18" s="9" customFormat="1" ht="19.7" customHeight="1">
      <c r="C34" s="16"/>
      <c r="D34" s="16"/>
      <c r="E34" s="16"/>
      <c r="F34" s="17"/>
      <c r="G34" s="17"/>
      <c r="H34" s="17"/>
      <c r="I34" s="278"/>
      <c r="J34" s="18"/>
      <c r="K34" s="17"/>
      <c r="L34" s="17"/>
      <c r="M34" s="17"/>
      <c r="N34" s="19"/>
      <c r="O34" s="16"/>
      <c r="P34" s="17"/>
      <c r="Q34" s="19"/>
      <c r="R34" s="21"/>
    </row>
    <row r="35" spans="3:18" s="9" customFormat="1" ht="19.7" customHeight="1">
      <c r="C35" s="16"/>
      <c r="D35" s="16"/>
      <c r="E35" s="16"/>
      <c r="F35" s="17"/>
      <c r="G35" s="17"/>
      <c r="H35" s="17"/>
      <c r="I35" s="278"/>
      <c r="J35" s="18"/>
      <c r="K35" s="17"/>
      <c r="L35" s="17"/>
      <c r="M35" s="17"/>
      <c r="N35" s="19"/>
      <c r="O35" s="16"/>
      <c r="P35" s="17"/>
      <c r="Q35" s="19"/>
      <c r="R35" s="21"/>
    </row>
    <row r="36" spans="3:18" s="9" customFormat="1" ht="19.7" customHeight="1">
      <c r="C36" s="16"/>
      <c r="D36" s="16"/>
      <c r="E36" s="16"/>
      <c r="F36" s="17"/>
      <c r="G36" s="17"/>
      <c r="H36" s="17"/>
      <c r="I36" s="278"/>
      <c r="J36" s="18"/>
      <c r="K36" s="17"/>
      <c r="L36" s="17"/>
      <c r="M36" s="17"/>
      <c r="N36" s="19"/>
      <c r="O36" s="16"/>
      <c r="P36" s="17"/>
      <c r="Q36" s="19"/>
      <c r="R36" s="21"/>
    </row>
    <row r="37" spans="3:18" s="9" customFormat="1" ht="19.7" customHeight="1">
      <c r="C37" s="16"/>
      <c r="D37" s="16"/>
      <c r="E37" s="16"/>
      <c r="F37" s="17"/>
      <c r="G37" s="17"/>
      <c r="H37" s="17"/>
      <c r="I37" s="278"/>
      <c r="J37" s="18"/>
      <c r="K37" s="17"/>
      <c r="L37" s="17"/>
      <c r="M37" s="17"/>
      <c r="N37" s="19"/>
      <c r="O37" s="16"/>
      <c r="P37" s="17"/>
      <c r="Q37" s="19"/>
      <c r="R37" s="21"/>
    </row>
    <row r="38" spans="3:18" s="9" customFormat="1" ht="19.7" customHeight="1">
      <c r="C38" s="16"/>
      <c r="D38" s="16"/>
      <c r="E38" s="16"/>
      <c r="F38" s="17"/>
      <c r="G38" s="17"/>
      <c r="H38" s="17"/>
      <c r="I38" s="278"/>
      <c r="J38" s="18"/>
      <c r="K38" s="17"/>
      <c r="L38" s="17"/>
      <c r="M38" s="17"/>
      <c r="N38" s="19"/>
      <c r="O38" s="16"/>
      <c r="P38" s="17"/>
      <c r="Q38" s="19"/>
      <c r="R38" s="21"/>
    </row>
    <row r="39" spans="3:18" s="9" customFormat="1" ht="19.7" customHeight="1">
      <c r="C39" s="16"/>
      <c r="D39" s="16"/>
      <c r="E39" s="16"/>
      <c r="F39" s="17"/>
      <c r="G39" s="17"/>
      <c r="H39" s="17"/>
      <c r="I39" s="278"/>
      <c r="J39" s="18"/>
      <c r="K39" s="17"/>
      <c r="L39" s="17"/>
      <c r="M39" s="17"/>
      <c r="N39" s="19"/>
      <c r="O39" s="16"/>
      <c r="P39" s="17"/>
      <c r="Q39" s="19"/>
      <c r="R39" s="21"/>
    </row>
    <row r="40" spans="3:18" s="9" customFormat="1" ht="19.7" customHeight="1">
      <c r="C40" s="16"/>
      <c r="D40" s="16"/>
      <c r="E40" s="16"/>
      <c r="F40" s="17"/>
      <c r="G40" s="17"/>
      <c r="H40" s="17"/>
      <c r="I40" s="278"/>
      <c r="J40" s="18"/>
      <c r="K40" s="17"/>
      <c r="L40" s="17"/>
      <c r="M40" s="17"/>
      <c r="N40" s="19"/>
      <c r="O40" s="16"/>
      <c r="P40" s="17"/>
      <c r="Q40" s="19"/>
      <c r="R40" s="21"/>
    </row>
    <row r="41" spans="3:18" s="9" customFormat="1" ht="19.7" customHeight="1">
      <c r="C41" s="16"/>
      <c r="D41" s="16"/>
      <c r="E41" s="16"/>
      <c r="F41" s="17"/>
      <c r="G41" s="17"/>
      <c r="H41" s="17"/>
      <c r="I41" s="278"/>
      <c r="J41" s="18"/>
      <c r="K41" s="17"/>
      <c r="L41" s="17"/>
      <c r="M41" s="17"/>
      <c r="N41" s="19"/>
      <c r="O41" s="16"/>
      <c r="P41" s="17"/>
      <c r="Q41" s="19"/>
      <c r="R41" s="21"/>
    </row>
    <row r="42" spans="3:18" s="9" customFormat="1" ht="19.7" customHeight="1">
      <c r="C42" s="16"/>
      <c r="D42" s="16"/>
      <c r="E42" s="16"/>
      <c r="F42" s="17"/>
      <c r="G42" s="17"/>
      <c r="H42" s="17"/>
      <c r="I42" s="278"/>
      <c r="J42" s="18"/>
      <c r="K42" s="17"/>
      <c r="L42" s="17"/>
      <c r="M42" s="17"/>
      <c r="N42" s="19"/>
      <c r="O42" s="16"/>
      <c r="P42" s="17"/>
      <c r="Q42" s="19"/>
      <c r="R42" s="21"/>
    </row>
    <row r="43" spans="3:18" s="9" customFormat="1" ht="19.7" customHeight="1">
      <c r="C43" s="16"/>
      <c r="D43" s="16"/>
      <c r="E43" s="16"/>
      <c r="F43" s="17"/>
      <c r="G43" s="17"/>
      <c r="H43" s="17"/>
      <c r="I43" s="278"/>
      <c r="J43" s="18"/>
      <c r="K43" s="17"/>
      <c r="L43" s="17"/>
      <c r="M43" s="17"/>
      <c r="N43" s="19"/>
      <c r="O43" s="16"/>
      <c r="P43" s="17"/>
      <c r="Q43" s="19"/>
      <c r="R43" s="21"/>
    </row>
    <row r="44" spans="3:18" s="9" customFormat="1" ht="19.7" customHeight="1">
      <c r="C44" s="16"/>
      <c r="D44" s="16"/>
      <c r="E44" s="16"/>
      <c r="F44" s="17"/>
      <c r="G44" s="17"/>
      <c r="H44" s="17"/>
      <c r="I44" s="278"/>
      <c r="J44" s="18"/>
      <c r="K44" s="17"/>
      <c r="L44" s="17"/>
      <c r="M44" s="17"/>
      <c r="N44" s="19"/>
      <c r="O44" s="16"/>
      <c r="P44" s="17"/>
      <c r="Q44" s="19"/>
      <c r="R44" s="21"/>
    </row>
    <row r="45" spans="3:18" s="9" customFormat="1" ht="19.7" customHeight="1">
      <c r="C45" s="16"/>
      <c r="D45" s="16"/>
      <c r="E45" s="16"/>
      <c r="F45" s="17"/>
      <c r="G45" s="17"/>
      <c r="H45" s="17"/>
      <c r="I45" s="278"/>
      <c r="J45" s="18"/>
      <c r="K45" s="17"/>
      <c r="L45" s="17"/>
      <c r="M45" s="17"/>
      <c r="N45" s="19"/>
      <c r="O45" s="16"/>
      <c r="P45" s="17"/>
      <c r="Q45" s="19"/>
      <c r="R45" s="21"/>
    </row>
    <row r="46" spans="3:18" s="9" customFormat="1" ht="19.7" customHeight="1">
      <c r="C46" s="16"/>
      <c r="D46" s="16"/>
      <c r="E46" s="16"/>
      <c r="F46" s="17"/>
      <c r="G46" s="17"/>
      <c r="H46" s="17"/>
      <c r="I46" s="278"/>
      <c r="J46" s="18"/>
      <c r="K46" s="17"/>
      <c r="L46" s="17"/>
      <c r="M46" s="17"/>
      <c r="N46" s="19"/>
      <c r="O46" s="16"/>
      <c r="P46" s="17"/>
      <c r="Q46" s="19"/>
      <c r="R46" s="21"/>
    </row>
    <row r="47" spans="3:18" s="9" customFormat="1" ht="19.7" customHeight="1">
      <c r="C47" s="16"/>
      <c r="D47" s="16"/>
      <c r="E47" s="16"/>
      <c r="F47" s="17"/>
      <c r="G47" s="17"/>
      <c r="H47" s="17"/>
      <c r="I47" s="278"/>
      <c r="J47" s="18"/>
      <c r="K47" s="17"/>
      <c r="L47" s="17"/>
      <c r="M47" s="17"/>
      <c r="N47" s="19"/>
      <c r="O47" s="16"/>
      <c r="P47" s="17"/>
      <c r="Q47" s="19"/>
      <c r="R47" s="21"/>
    </row>
    <row r="48" spans="3:18" s="9" customFormat="1" ht="19.7" customHeight="1">
      <c r="C48" s="16"/>
      <c r="D48" s="16"/>
      <c r="E48" s="16"/>
      <c r="F48" s="17"/>
      <c r="G48" s="17"/>
      <c r="H48" s="17"/>
      <c r="I48" s="278"/>
      <c r="J48" s="18"/>
      <c r="K48" s="17"/>
      <c r="L48" s="17"/>
      <c r="M48" s="17"/>
      <c r="N48" s="19"/>
      <c r="O48" s="16"/>
      <c r="P48" s="17"/>
      <c r="Q48" s="19"/>
      <c r="R48" s="21"/>
    </row>
    <row r="49" spans="3:18" s="9" customFormat="1" ht="19.7" customHeight="1">
      <c r="C49" s="16"/>
      <c r="D49" s="16"/>
      <c r="E49" s="16"/>
      <c r="F49" s="17"/>
      <c r="G49" s="17"/>
      <c r="H49" s="17"/>
      <c r="I49" s="278">
        <f>G49*H49</f>
        <v>0</v>
      </c>
      <c r="J49" s="18"/>
      <c r="K49" s="17"/>
      <c r="L49" s="17"/>
      <c r="M49" s="17"/>
      <c r="N49" s="19"/>
      <c r="O49" s="16"/>
      <c r="P49" s="17"/>
      <c r="Q49" s="19"/>
      <c r="R49" s="21"/>
    </row>
    <row r="50" spans="3:18" s="9" customFormat="1" ht="19.7" customHeight="1">
      <c r="C50" s="16"/>
      <c r="D50" s="16"/>
      <c r="E50" s="16"/>
      <c r="F50" s="17"/>
      <c r="G50" s="17"/>
      <c r="H50" s="17"/>
      <c r="I50" s="278">
        <f>G50*H50</f>
        <v>0</v>
      </c>
      <c r="J50" s="18"/>
      <c r="K50" s="17"/>
      <c r="L50" s="17"/>
      <c r="M50" s="17"/>
      <c r="N50" s="19"/>
      <c r="O50" s="16"/>
      <c r="P50" s="17"/>
      <c r="Q50" s="19"/>
      <c r="R50" s="21"/>
    </row>
    <row r="51" spans="3:18" s="9" customFormat="1" ht="19.7" customHeight="1">
      <c r="C51" s="16"/>
      <c r="D51" s="16"/>
      <c r="E51" s="16"/>
      <c r="F51" s="17"/>
      <c r="G51" s="17"/>
      <c r="H51" s="17"/>
      <c r="I51" s="278"/>
      <c r="J51" s="18"/>
      <c r="K51" s="17"/>
      <c r="L51" s="17"/>
      <c r="M51" s="17"/>
      <c r="N51" s="19"/>
      <c r="O51" s="16"/>
      <c r="P51" s="17"/>
      <c r="Q51" s="19"/>
      <c r="R51" s="21"/>
    </row>
    <row r="52" spans="3:18" s="9" customFormat="1" ht="19.7" customHeight="1">
      <c r="C52" s="16"/>
      <c r="D52" s="16"/>
      <c r="E52" s="16"/>
      <c r="F52" s="17"/>
      <c r="G52" s="17"/>
      <c r="H52" s="17"/>
      <c r="I52" s="278"/>
      <c r="J52" s="18"/>
      <c r="K52" s="17"/>
      <c r="L52" s="17"/>
      <c r="M52" s="17"/>
      <c r="N52" s="19"/>
      <c r="O52" s="16"/>
      <c r="P52" s="17"/>
      <c r="Q52" s="19"/>
      <c r="R52" s="21"/>
    </row>
    <row r="53" spans="3:18" s="9" customFormat="1" ht="19.7" customHeight="1">
      <c r="C53" s="16"/>
      <c r="D53" s="16"/>
      <c r="E53" s="16"/>
      <c r="F53" s="17"/>
      <c r="G53" s="17"/>
      <c r="H53" s="17"/>
      <c r="I53" s="278"/>
      <c r="J53" s="18"/>
      <c r="K53" s="17"/>
      <c r="L53" s="17"/>
      <c r="M53" s="17"/>
      <c r="N53" s="19"/>
      <c r="O53" s="16"/>
      <c r="P53" s="17"/>
      <c r="Q53" s="19"/>
      <c r="R53" s="21"/>
    </row>
    <row r="54" spans="3:18" s="9" customFormat="1" ht="19.7" customHeight="1">
      <c r="C54" s="16"/>
      <c r="D54" s="16"/>
      <c r="E54" s="16"/>
      <c r="F54" s="17"/>
      <c r="G54" s="17"/>
      <c r="H54" s="17"/>
      <c r="I54" s="278"/>
      <c r="J54" s="18"/>
      <c r="K54" s="17"/>
      <c r="L54" s="17"/>
      <c r="M54" s="17"/>
      <c r="N54" s="19"/>
      <c r="O54" s="16"/>
      <c r="P54" s="17"/>
      <c r="Q54" s="19"/>
      <c r="R54" s="21"/>
    </row>
    <row r="55" spans="3:18" s="9" customFormat="1" ht="19.7" customHeight="1">
      <c r="C55" s="16"/>
      <c r="D55" s="16"/>
      <c r="E55" s="16"/>
      <c r="F55" s="17"/>
      <c r="G55" s="17"/>
      <c r="H55" s="17"/>
      <c r="I55" s="278"/>
      <c r="J55" s="18"/>
      <c r="K55" s="17"/>
      <c r="L55" s="17"/>
      <c r="M55" s="17"/>
      <c r="N55" s="19"/>
      <c r="O55" s="16"/>
      <c r="P55" s="17"/>
      <c r="Q55" s="19"/>
      <c r="R55" s="21"/>
    </row>
    <row r="56" spans="3:18" s="9" customFormat="1" ht="19.7" customHeight="1">
      <c r="C56" s="16"/>
      <c r="D56" s="16"/>
      <c r="E56" s="16"/>
      <c r="F56" s="17"/>
      <c r="G56" s="17"/>
      <c r="H56" s="17"/>
      <c r="I56" s="278"/>
      <c r="J56" s="18"/>
      <c r="K56" s="17"/>
      <c r="L56" s="17"/>
      <c r="M56" s="17"/>
      <c r="N56" s="19"/>
      <c r="O56" s="16"/>
      <c r="P56" s="17"/>
      <c r="Q56" s="19"/>
      <c r="R56" s="21"/>
    </row>
    <row r="57" spans="3:18" s="9" customFormat="1" ht="19.7" customHeight="1">
      <c r="C57" s="16"/>
      <c r="D57" s="16"/>
      <c r="E57" s="16"/>
      <c r="F57" s="17"/>
      <c r="G57" s="17"/>
      <c r="H57" s="17"/>
      <c r="I57" s="278"/>
      <c r="J57" s="18"/>
      <c r="K57" s="17"/>
      <c r="L57" s="17"/>
      <c r="M57" s="17"/>
      <c r="N57" s="19"/>
      <c r="O57" s="16"/>
      <c r="P57" s="17"/>
      <c r="Q57" s="19"/>
      <c r="R57" s="21"/>
    </row>
    <row r="58" spans="3:18" s="9" customFormat="1" ht="19.7" customHeight="1">
      <c r="C58" s="16"/>
      <c r="D58" s="16"/>
      <c r="E58" s="16"/>
      <c r="F58" s="17"/>
      <c r="G58" s="17"/>
      <c r="H58" s="17"/>
      <c r="I58" s="278"/>
      <c r="J58" s="18"/>
      <c r="K58" s="17"/>
      <c r="L58" s="17"/>
      <c r="M58" s="17"/>
      <c r="N58" s="19"/>
      <c r="O58" s="16"/>
      <c r="P58" s="17"/>
      <c r="Q58" s="19"/>
      <c r="R58" s="21"/>
    </row>
    <row r="59" spans="3:18" s="9" customFormat="1" ht="19.7" customHeight="1">
      <c r="C59" s="16"/>
      <c r="D59" s="16"/>
      <c r="E59" s="16"/>
      <c r="F59" s="17"/>
      <c r="G59" s="17"/>
      <c r="H59" s="17"/>
      <c r="I59" s="278"/>
      <c r="J59" s="18"/>
      <c r="K59" s="17"/>
      <c r="L59" s="17"/>
      <c r="M59" s="17"/>
      <c r="N59" s="19"/>
      <c r="O59" s="16"/>
      <c r="P59" s="17"/>
      <c r="Q59" s="19"/>
      <c r="R59" s="21"/>
    </row>
    <row r="60" spans="3:18" s="9" customFormat="1" ht="19.7" customHeight="1">
      <c r="C60" s="16"/>
      <c r="D60" s="16"/>
      <c r="E60" s="16"/>
      <c r="F60" s="17"/>
      <c r="G60" s="17"/>
      <c r="H60" s="17"/>
      <c r="I60" s="278"/>
      <c r="J60" s="18"/>
      <c r="K60" s="17"/>
      <c r="L60" s="17"/>
      <c r="M60" s="17"/>
      <c r="N60" s="19"/>
      <c r="O60" s="16"/>
      <c r="P60" s="17"/>
      <c r="Q60" s="19"/>
      <c r="R60" s="21"/>
    </row>
    <row r="61" spans="3:18" s="9" customFormat="1" ht="19.7" customHeight="1">
      <c r="C61" s="16"/>
      <c r="D61" s="16"/>
      <c r="E61" s="16"/>
      <c r="F61" s="17"/>
      <c r="G61" s="17"/>
      <c r="H61" s="17"/>
      <c r="I61" s="278"/>
      <c r="J61" s="18"/>
      <c r="K61" s="17"/>
      <c r="L61" s="17"/>
      <c r="M61" s="17"/>
      <c r="N61" s="19"/>
      <c r="O61" s="16"/>
      <c r="P61" s="17"/>
      <c r="Q61" s="19"/>
      <c r="R61" s="21"/>
    </row>
    <row r="62" spans="3:18" s="9" customFormat="1" ht="19.7" customHeight="1">
      <c r="C62" s="16"/>
      <c r="D62" s="16"/>
      <c r="E62" s="16"/>
      <c r="F62" s="17"/>
      <c r="G62" s="17"/>
      <c r="H62" s="17"/>
      <c r="I62" s="278"/>
      <c r="J62" s="18"/>
      <c r="K62" s="17"/>
      <c r="L62" s="17"/>
      <c r="M62" s="17"/>
      <c r="N62" s="19"/>
      <c r="O62" s="16"/>
      <c r="P62" s="17"/>
      <c r="Q62" s="19"/>
      <c r="R62" s="21"/>
    </row>
    <row r="63" spans="3:18" s="9" customFormat="1" ht="19.7" customHeight="1">
      <c r="C63" s="16"/>
      <c r="D63" s="16"/>
      <c r="E63" s="16"/>
      <c r="F63" s="17"/>
      <c r="G63" s="17"/>
      <c r="H63" s="17"/>
      <c r="I63" s="278"/>
      <c r="J63" s="18"/>
      <c r="K63" s="17"/>
      <c r="L63" s="17"/>
      <c r="M63" s="17"/>
      <c r="N63" s="19"/>
      <c r="O63" s="16"/>
      <c r="P63" s="17"/>
      <c r="Q63" s="19"/>
      <c r="R63" s="21"/>
    </row>
    <row r="64" spans="3:18" s="9" customFormat="1" ht="19.7" customHeight="1">
      <c r="C64" s="16"/>
      <c r="D64" s="16"/>
      <c r="E64" s="16"/>
      <c r="F64" s="17"/>
      <c r="G64" s="17"/>
      <c r="H64" s="17"/>
      <c r="I64" s="278"/>
      <c r="J64" s="18"/>
      <c r="K64" s="17"/>
      <c r="L64" s="17"/>
      <c r="M64" s="17"/>
      <c r="N64" s="19"/>
      <c r="O64" s="16"/>
      <c r="P64" s="17"/>
      <c r="Q64" s="19"/>
      <c r="R64" s="21"/>
    </row>
    <row r="65" spans="3:18" s="9" customFormat="1" ht="19.7" customHeight="1">
      <c r="C65" s="16"/>
      <c r="D65" s="16"/>
      <c r="E65" s="16"/>
      <c r="F65" s="17"/>
      <c r="G65" s="17"/>
      <c r="H65" s="17"/>
      <c r="I65" s="278"/>
      <c r="J65" s="18"/>
      <c r="K65" s="17"/>
      <c r="L65" s="17"/>
      <c r="M65" s="17"/>
      <c r="N65" s="19"/>
      <c r="O65" s="16"/>
      <c r="P65" s="17"/>
      <c r="Q65" s="19"/>
      <c r="R65" s="21"/>
    </row>
    <row r="66" spans="3:18" s="9" customFormat="1" ht="19.7" customHeight="1">
      <c r="C66" s="16"/>
      <c r="D66" s="16"/>
      <c r="E66" s="16"/>
      <c r="F66" s="17"/>
      <c r="G66" s="17"/>
      <c r="H66" s="17"/>
      <c r="I66" s="278"/>
      <c r="J66" s="18"/>
      <c r="K66" s="17"/>
      <c r="L66" s="17"/>
      <c r="M66" s="17"/>
      <c r="N66" s="19"/>
      <c r="O66" s="16"/>
      <c r="P66" s="17"/>
      <c r="Q66" s="19"/>
      <c r="R66" s="21"/>
    </row>
    <row r="67" spans="3:18" s="9" customFormat="1" ht="19.7" customHeight="1">
      <c r="C67" s="16"/>
      <c r="D67" s="16"/>
      <c r="E67" s="16"/>
      <c r="F67" s="17"/>
      <c r="G67" s="17"/>
      <c r="H67" s="17"/>
      <c r="I67" s="278"/>
      <c r="J67" s="18"/>
      <c r="K67" s="17"/>
      <c r="L67" s="17"/>
      <c r="M67" s="17"/>
      <c r="N67" s="19"/>
      <c r="O67" s="16"/>
      <c r="P67" s="17"/>
      <c r="Q67" s="19"/>
      <c r="R67" s="21"/>
    </row>
    <row r="68" spans="3:18" s="9" customFormat="1" ht="19.7" customHeight="1">
      <c r="C68" s="16"/>
      <c r="D68" s="16"/>
      <c r="E68" s="16"/>
      <c r="F68" s="17"/>
      <c r="G68" s="17"/>
      <c r="H68" s="17"/>
      <c r="I68" s="278"/>
      <c r="J68" s="18"/>
      <c r="K68" s="17"/>
      <c r="L68" s="17"/>
      <c r="M68" s="17"/>
      <c r="N68" s="19"/>
      <c r="O68" s="16"/>
      <c r="P68" s="17"/>
      <c r="Q68" s="19"/>
      <c r="R68" s="21"/>
    </row>
    <row r="69" spans="3:18" s="9" customFormat="1" ht="19.7" customHeight="1">
      <c r="C69" s="16"/>
      <c r="D69" s="16"/>
      <c r="E69" s="16"/>
      <c r="F69" s="17"/>
      <c r="G69" s="17"/>
      <c r="H69" s="17"/>
      <c r="I69" s="278"/>
      <c r="J69" s="18"/>
      <c r="K69" s="17"/>
      <c r="L69" s="17"/>
      <c r="M69" s="17"/>
      <c r="N69" s="19"/>
      <c r="O69" s="16"/>
      <c r="P69" s="17"/>
      <c r="Q69" s="19"/>
      <c r="R69" s="21"/>
    </row>
    <row r="70" spans="3:18" s="9" customFormat="1" ht="19.7" customHeight="1">
      <c r="C70" s="16"/>
      <c r="D70" s="16"/>
      <c r="E70" s="16"/>
      <c r="F70" s="17"/>
      <c r="G70" s="17"/>
      <c r="H70" s="17"/>
      <c r="I70" s="278"/>
      <c r="J70" s="18"/>
      <c r="K70" s="17"/>
      <c r="L70" s="17"/>
      <c r="M70" s="17"/>
      <c r="N70" s="19"/>
      <c r="O70" s="16"/>
      <c r="P70" s="17"/>
      <c r="Q70" s="19"/>
      <c r="R70" s="21"/>
    </row>
    <row r="71" spans="3:18" s="9" customFormat="1" ht="19.7" customHeight="1">
      <c r="C71" s="16"/>
      <c r="D71" s="16"/>
      <c r="E71" s="16"/>
      <c r="F71" s="17"/>
      <c r="G71" s="17"/>
      <c r="H71" s="17"/>
      <c r="I71" s="278"/>
      <c r="J71" s="18"/>
      <c r="K71" s="17"/>
      <c r="L71" s="17"/>
      <c r="M71" s="17"/>
      <c r="N71" s="19"/>
      <c r="O71" s="16"/>
      <c r="P71" s="17"/>
      <c r="Q71" s="19"/>
      <c r="R71" s="21"/>
    </row>
    <row r="72" spans="3:18" s="9" customFormat="1" ht="19.7" customHeight="1">
      <c r="C72" s="16"/>
      <c r="D72" s="16"/>
      <c r="E72" s="16"/>
      <c r="F72" s="17"/>
      <c r="G72" s="17"/>
      <c r="H72" s="17"/>
      <c r="I72" s="278"/>
      <c r="J72" s="18"/>
      <c r="K72" s="17"/>
      <c r="L72" s="17"/>
      <c r="M72" s="17"/>
      <c r="N72" s="19"/>
      <c r="O72" s="16"/>
      <c r="P72" s="17"/>
      <c r="Q72" s="19"/>
      <c r="R72" s="21"/>
    </row>
    <row r="73" spans="3:18" s="9" customFormat="1" ht="19.7" customHeight="1">
      <c r="C73" s="16"/>
      <c r="D73" s="16"/>
      <c r="E73" s="16"/>
      <c r="F73" s="17"/>
      <c r="G73" s="17"/>
      <c r="H73" s="17"/>
      <c r="I73" s="278"/>
      <c r="J73" s="18"/>
      <c r="K73" s="17"/>
      <c r="L73" s="17"/>
      <c r="M73" s="17"/>
      <c r="N73" s="19"/>
      <c r="O73" s="16"/>
      <c r="P73" s="17"/>
      <c r="Q73" s="19"/>
      <c r="R73" s="21"/>
    </row>
    <row r="74" spans="3:18" s="9" customFormat="1" ht="19.7" customHeight="1">
      <c r="C74" s="16"/>
      <c r="D74" s="16"/>
      <c r="E74" s="16"/>
      <c r="F74" s="17"/>
      <c r="G74" s="17"/>
      <c r="H74" s="17"/>
      <c r="I74" s="278"/>
      <c r="J74" s="18"/>
      <c r="K74" s="17"/>
      <c r="L74" s="17"/>
      <c r="M74" s="17"/>
      <c r="N74" s="19"/>
      <c r="O74" s="16"/>
      <c r="P74" s="17"/>
      <c r="Q74" s="19"/>
      <c r="R74" s="21"/>
    </row>
    <row r="75" spans="3:18" s="9" customFormat="1" ht="19.7" customHeight="1">
      <c r="C75" s="16"/>
      <c r="D75" s="16"/>
      <c r="E75" s="16"/>
      <c r="F75" s="17"/>
      <c r="G75" s="17"/>
      <c r="H75" s="17"/>
      <c r="I75" s="278"/>
      <c r="J75" s="18"/>
      <c r="K75" s="17"/>
      <c r="L75" s="17"/>
      <c r="M75" s="17"/>
      <c r="N75" s="19"/>
      <c r="O75" s="16"/>
      <c r="P75" s="17"/>
      <c r="Q75" s="19"/>
      <c r="R75" s="21"/>
    </row>
    <row r="76" spans="3:18" s="9" customFormat="1" ht="19.7" customHeight="1">
      <c r="C76" s="16"/>
      <c r="D76" s="16"/>
      <c r="E76" s="16"/>
      <c r="F76" s="17"/>
      <c r="G76" s="17"/>
      <c r="H76" s="17"/>
      <c r="I76" s="278"/>
      <c r="J76" s="18"/>
      <c r="K76" s="17"/>
      <c r="L76" s="17"/>
      <c r="M76" s="17"/>
      <c r="N76" s="19"/>
      <c r="O76" s="16"/>
      <c r="P76" s="17"/>
      <c r="Q76" s="19"/>
      <c r="R76" s="21"/>
    </row>
    <row r="77" spans="3:18" s="9" customFormat="1" ht="19.7" customHeight="1">
      <c r="C77" s="16"/>
      <c r="D77" s="16"/>
      <c r="E77" s="16"/>
      <c r="F77" s="17"/>
      <c r="G77" s="17"/>
      <c r="H77" s="17"/>
      <c r="I77" s="278"/>
      <c r="J77" s="18"/>
      <c r="K77" s="17"/>
      <c r="L77" s="17"/>
      <c r="M77" s="17"/>
      <c r="N77" s="19"/>
      <c r="O77" s="16"/>
      <c r="P77" s="17"/>
      <c r="Q77" s="19"/>
      <c r="R77" s="21"/>
    </row>
    <row r="78" spans="3:18" s="9" customFormat="1" ht="19.7" customHeight="1">
      <c r="C78" s="16"/>
      <c r="D78" s="16"/>
      <c r="E78" s="16"/>
      <c r="F78" s="17"/>
      <c r="G78" s="17"/>
      <c r="H78" s="17"/>
      <c r="I78" s="278"/>
      <c r="J78" s="18"/>
      <c r="K78" s="17"/>
      <c r="L78" s="17"/>
      <c r="M78" s="17"/>
      <c r="N78" s="19"/>
      <c r="O78" s="16"/>
      <c r="P78" s="17"/>
      <c r="Q78" s="19"/>
      <c r="R78" s="21"/>
    </row>
    <row r="79" spans="3:18" s="9" customFormat="1" ht="19.7" customHeight="1">
      <c r="C79" s="16"/>
      <c r="D79" s="16"/>
      <c r="E79" s="16"/>
      <c r="F79" s="17"/>
      <c r="G79" s="17"/>
      <c r="H79" s="17"/>
      <c r="I79" s="278"/>
      <c r="J79" s="18"/>
      <c r="K79" s="17"/>
      <c r="L79" s="17"/>
      <c r="M79" s="17"/>
      <c r="N79" s="19"/>
      <c r="O79" s="16"/>
      <c r="P79" s="17"/>
      <c r="Q79" s="19"/>
      <c r="R79" s="21"/>
    </row>
    <row r="80" spans="3:18" s="9" customFormat="1" ht="19.7" customHeight="1">
      <c r="C80" s="16"/>
      <c r="D80" s="16"/>
      <c r="E80" s="16"/>
      <c r="F80" s="17"/>
      <c r="G80" s="17"/>
      <c r="H80" s="17"/>
      <c r="I80" s="278"/>
      <c r="J80" s="18"/>
      <c r="K80" s="17"/>
      <c r="L80" s="17"/>
      <c r="M80" s="17"/>
      <c r="N80" s="19"/>
      <c r="O80" s="16"/>
      <c r="P80" s="17"/>
      <c r="Q80" s="19"/>
      <c r="R80" s="21"/>
    </row>
    <row r="81" spans="1:18" s="9" customFormat="1" ht="19.7" customHeight="1">
      <c r="C81" s="16"/>
      <c r="D81" s="16"/>
      <c r="E81" s="16"/>
      <c r="F81" s="17"/>
      <c r="G81" s="17"/>
      <c r="H81" s="17"/>
      <c r="I81" s="278">
        <f t="shared" ref="I81:I87" si="0">G81*H81</f>
        <v>0</v>
      </c>
      <c r="J81" s="18"/>
      <c r="K81" s="17"/>
      <c r="L81" s="17"/>
      <c r="M81" s="17"/>
      <c r="N81" s="19"/>
      <c r="O81" s="16"/>
      <c r="P81" s="17"/>
      <c r="Q81" s="19"/>
      <c r="R81" s="21"/>
    </row>
    <row r="82" spans="1:18" s="9" customFormat="1" ht="19.7" customHeight="1">
      <c r="C82" s="16"/>
      <c r="D82" s="16"/>
      <c r="E82" s="16"/>
      <c r="F82" s="17"/>
      <c r="G82" s="17"/>
      <c r="H82" s="17"/>
      <c r="I82" s="278">
        <f t="shared" si="0"/>
        <v>0</v>
      </c>
      <c r="J82" s="18"/>
      <c r="K82" s="17"/>
      <c r="L82" s="17"/>
      <c r="M82" s="17"/>
      <c r="N82" s="19"/>
      <c r="O82" s="16"/>
      <c r="P82" s="17"/>
      <c r="Q82" s="19"/>
      <c r="R82" s="21"/>
    </row>
    <row r="83" spans="1:18" s="9" customFormat="1" ht="19.7" customHeight="1">
      <c r="C83" s="16"/>
      <c r="D83" s="16"/>
      <c r="E83" s="16"/>
      <c r="F83" s="17"/>
      <c r="G83" s="17"/>
      <c r="H83" s="17"/>
      <c r="I83" s="278">
        <f t="shared" si="0"/>
        <v>0</v>
      </c>
      <c r="J83" s="18"/>
      <c r="K83" s="17"/>
      <c r="L83" s="17"/>
      <c r="M83" s="17"/>
      <c r="N83" s="19"/>
      <c r="O83" s="16"/>
      <c r="P83" s="17"/>
      <c r="Q83" s="19"/>
      <c r="R83" s="21"/>
    </row>
    <row r="84" spans="1:18" s="9" customFormat="1" ht="19.7" customHeight="1">
      <c r="C84" s="16"/>
      <c r="D84" s="16"/>
      <c r="E84" s="16"/>
      <c r="F84" s="17"/>
      <c r="G84" s="17"/>
      <c r="H84" s="17"/>
      <c r="I84" s="278">
        <f t="shared" si="0"/>
        <v>0</v>
      </c>
      <c r="J84" s="18"/>
      <c r="K84" s="17"/>
      <c r="L84" s="17"/>
      <c r="M84" s="17"/>
      <c r="N84" s="19"/>
      <c r="O84" s="16"/>
      <c r="P84" s="17"/>
      <c r="Q84" s="19"/>
      <c r="R84" s="21"/>
    </row>
    <row r="85" spans="1:18" s="9" customFormat="1" ht="19.7" customHeight="1">
      <c r="C85" s="16"/>
      <c r="D85" s="16"/>
      <c r="E85" s="16"/>
      <c r="F85" s="17"/>
      <c r="G85" s="17"/>
      <c r="H85" s="17"/>
      <c r="I85" s="278">
        <f t="shared" si="0"/>
        <v>0</v>
      </c>
      <c r="J85" s="18"/>
      <c r="K85" s="17"/>
      <c r="L85" s="17"/>
      <c r="M85" s="17"/>
      <c r="N85" s="19"/>
      <c r="O85" s="16"/>
      <c r="P85" s="17"/>
      <c r="Q85" s="19"/>
      <c r="R85" s="21"/>
    </row>
    <row r="86" spans="1:18" s="9" customFormat="1" ht="19.7" customHeight="1">
      <c r="C86" s="16"/>
      <c r="D86" s="16"/>
      <c r="E86" s="16"/>
      <c r="F86" s="17"/>
      <c r="G86" s="17"/>
      <c r="H86" s="17"/>
      <c r="I86" s="278">
        <f t="shared" si="0"/>
        <v>0</v>
      </c>
      <c r="J86" s="18"/>
      <c r="K86" s="17"/>
      <c r="L86" s="17"/>
      <c r="M86" s="17"/>
      <c r="N86" s="19"/>
      <c r="O86" s="16"/>
      <c r="P86" s="17"/>
      <c r="Q86" s="19"/>
      <c r="R86" s="21"/>
    </row>
    <row r="87" spans="1:18" s="9" customFormat="1" ht="19.7" customHeight="1">
      <c r="C87" s="16"/>
      <c r="D87" s="16"/>
      <c r="E87" s="16"/>
      <c r="F87" s="17"/>
      <c r="G87" s="17"/>
      <c r="H87" s="17"/>
      <c r="I87" s="278">
        <f t="shared" si="0"/>
        <v>0</v>
      </c>
      <c r="J87" s="18"/>
      <c r="K87" s="17"/>
      <c r="L87" s="17"/>
      <c r="M87" s="17"/>
      <c r="N87" s="19"/>
      <c r="O87" s="16"/>
      <c r="P87" s="17"/>
      <c r="Q87" s="19"/>
      <c r="R87" s="21"/>
    </row>
    <row r="88" spans="1:18" s="9" customFormat="1" ht="19.7" customHeight="1">
      <c r="C88" s="16"/>
      <c r="D88" s="16"/>
      <c r="E88" s="16"/>
      <c r="F88" s="17"/>
      <c r="G88" s="17"/>
      <c r="H88" s="17"/>
      <c r="I88" s="18"/>
      <c r="J88" s="18"/>
      <c r="K88" s="17"/>
      <c r="L88" s="17"/>
      <c r="M88" s="17"/>
      <c r="N88" s="19"/>
      <c r="O88" s="16"/>
      <c r="P88" s="17"/>
      <c r="Q88" s="19"/>
      <c r="R88" s="21"/>
    </row>
    <row r="89" spans="1:18" s="9" customFormat="1" ht="19.7" customHeight="1">
      <c r="A89" s="9" t="s">
        <v>1398</v>
      </c>
      <c r="C89" s="16"/>
      <c r="D89" s="385" t="s">
        <v>100</v>
      </c>
      <c r="E89" s="385" t="s">
        <v>100</v>
      </c>
      <c r="F89" s="146" t="s">
        <v>3614</v>
      </c>
      <c r="G89" s="1300"/>
      <c r="H89" s="295">
        <v>8000</v>
      </c>
      <c r="I89" s="278">
        <f>G89*H89</f>
        <v>0</v>
      </c>
      <c r="J89" s="18"/>
      <c r="K89" s="92" t="s">
        <v>3615</v>
      </c>
      <c r="L89" s="17" t="s">
        <v>3616</v>
      </c>
      <c r="M89" s="17"/>
      <c r="N89" s="19"/>
      <c r="O89" s="16"/>
      <c r="P89" s="17"/>
      <c r="Q89" s="19"/>
      <c r="R89" s="21"/>
    </row>
    <row r="90" spans="1:18" s="9" customFormat="1" ht="19.7" customHeight="1">
      <c r="A90" s="9" t="s">
        <v>1398</v>
      </c>
      <c r="C90" s="16"/>
      <c r="D90" s="385" t="s">
        <v>100</v>
      </c>
      <c r="E90" s="385" t="s">
        <v>100</v>
      </c>
      <c r="F90" s="146" t="s">
        <v>3617</v>
      </c>
      <c r="G90" s="1300"/>
      <c r="H90" s="295">
        <v>3563</v>
      </c>
      <c r="I90" s="278">
        <f>G90*H90</f>
        <v>0</v>
      </c>
      <c r="J90" s="18"/>
      <c r="K90" s="92" t="s">
        <v>3618</v>
      </c>
      <c r="L90" s="17" t="s">
        <v>3619</v>
      </c>
      <c r="M90" s="17"/>
      <c r="N90" s="19"/>
      <c r="O90" s="16"/>
      <c r="P90" s="17"/>
      <c r="Q90" s="19"/>
      <c r="R90" s="21"/>
    </row>
    <row r="91" spans="1:18" s="9" customFormat="1" ht="19.7" customHeight="1">
      <c r="A91" s="9" t="s">
        <v>1398</v>
      </c>
      <c r="C91" s="16"/>
      <c r="D91" s="1401" t="s">
        <v>100</v>
      </c>
      <c r="E91" s="1401" t="s">
        <v>100</v>
      </c>
      <c r="F91" s="1402" t="s">
        <v>3620</v>
      </c>
      <c r="G91" s="1403"/>
      <c r="H91" s="1404">
        <v>2045</v>
      </c>
      <c r="I91" s="1405">
        <f t="shared" ref="I91:I112" si="1">G91*H91</f>
        <v>0</v>
      </c>
      <c r="J91" s="1406"/>
      <c r="K91" s="71" t="s">
        <v>3621</v>
      </c>
      <c r="L91" s="1252" t="s">
        <v>3622</v>
      </c>
      <c r="M91" s="17"/>
      <c r="N91" s="19"/>
      <c r="O91" s="16"/>
      <c r="P91" s="17"/>
      <c r="Q91" s="19"/>
      <c r="R91" s="21"/>
    </row>
    <row r="92" spans="1:18" s="9" customFormat="1" ht="19.7" customHeight="1">
      <c r="A92" s="9" t="s">
        <v>1398</v>
      </c>
      <c r="C92" s="16"/>
      <c r="D92" s="385" t="s">
        <v>100</v>
      </c>
      <c r="E92" s="385" t="s">
        <v>100</v>
      </c>
      <c r="F92" s="146" t="s">
        <v>3623</v>
      </c>
      <c r="G92" s="1300"/>
      <c r="H92" s="295">
        <v>2419</v>
      </c>
      <c r="I92" s="278">
        <f t="shared" si="1"/>
        <v>0</v>
      </c>
      <c r="J92" s="18"/>
      <c r="K92" s="92" t="s">
        <v>3624</v>
      </c>
      <c r="L92" s="146"/>
      <c r="M92" s="17"/>
      <c r="N92" s="19"/>
      <c r="O92" s="16"/>
      <c r="P92" s="17"/>
      <c r="Q92" s="19"/>
      <c r="R92" s="21"/>
    </row>
    <row r="93" spans="1:18" s="9" customFormat="1" ht="19.7" customHeight="1">
      <c r="A93" s="9" t="s">
        <v>1398</v>
      </c>
      <c r="C93" s="16"/>
      <c r="D93" s="1401" t="s">
        <v>100</v>
      </c>
      <c r="E93" s="1401" t="s">
        <v>100</v>
      </c>
      <c r="F93" s="1402" t="s">
        <v>3625</v>
      </c>
      <c r="G93" s="1403"/>
      <c r="H93" s="1404">
        <v>2918</v>
      </c>
      <c r="I93" s="1405">
        <f t="shared" si="1"/>
        <v>0</v>
      </c>
      <c r="J93" s="1406"/>
      <c r="K93" s="71" t="s">
        <v>3626</v>
      </c>
      <c r="L93" s="1252" t="s">
        <v>3622</v>
      </c>
      <c r="M93" s="17"/>
      <c r="N93" s="19"/>
      <c r="O93" s="16"/>
      <c r="P93" s="17"/>
      <c r="Q93" s="19"/>
      <c r="R93" s="21"/>
    </row>
    <row r="94" spans="1:18" s="9" customFormat="1" ht="19.7" customHeight="1">
      <c r="A94" s="9" t="s">
        <v>1398</v>
      </c>
      <c r="C94" s="16"/>
      <c r="D94" s="385" t="s">
        <v>100</v>
      </c>
      <c r="E94" s="385" t="s">
        <v>100</v>
      </c>
      <c r="F94" s="146" t="s">
        <v>3627</v>
      </c>
      <c r="G94" s="1300"/>
      <c r="H94" s="295">
        <v>2688</v>
      </c>
      <c r="I94" s="278">
        <f t="shared" si="1"/>
        <v>0</v>
      </c>
      <c r="J94" s="18"/>
      <c r="K94" s="92" t="s">
        <v>3628</v>
      </c>
      <c r="L94" s="146"/>
      <c r="M94" s="17"/>
      <c r="N94" s="19"/>
      <c r="O94" s="16"/>
      <c r="P94" s="17"/>
      <c r="Q94" s="19"/>
      <c r="R94" s="21"/>
    </row>
    <row r="95" spans="1:18" s="9" customFormat="1" ht="19.7" customHeight="1">
      <c r="A95" s="9" t="s">
        <v>2641</v>
      </c>
      <c r="C95" s="16"/>
      <c r="D95" s="385" t="s">
        <v>100</v>
      </c>
      <c r="E95" s="385" t="s">
        <v>100</v>
      </c>
      <c r="F95" s="146" t="s">
        <v>3629</v>
      </c>
      <c r="G95" s="1300"/>
      <c r="H95" s="295">
        <v>2040</v>
      </c>
      <c r="I95" s="278">
        <f t="shared" si="1"/>
        <v>0</v>
      </c>
      <c r="J95" s="18"/>
      <c r="K95" s="92" t="s">
        <v>3630</v>
      </c>
      <c r="L95" s="146"/>
      <c r="M95" s="17"/>
      <c r="N95" s="19"/>
      <c r="O95" s="16"/>
      <c r="P95" s="17"/>
      <c r="Q95" s="19"/>
      <c r="R95" s="21"/>
    </row>
    <row r="96" spans="1:18" s="9" customFormat="1" ht="19.7" customHeight="1">
      <c r="A96" s="9" t="s">
        <v>1375</v>
      </c>
      <c r="C96" s="16"/>
      <c r="D96" s="385" t="s">
        <v>100</v>
      </c>
      <c r="E96" s="385" t="s">
        <v>100</v>
      </c>
      <c r="F96" s="146" t="s">
        <v>3631</v>
      </c>
      <c r="G96" s="1300"/>
      <c r="H96" s="295">
        <v>160</v>
      </c>
      <c r="I96" s="278">
        <f t="shared" si="1"/>
        <v>0</v>
      </c>
      <c r="J96" s="18"/>
      <c r="K96" s="92" t="s">
        <v>2050</v>
      </c>
      <c r="L96" s="146"/>
      <c r="M96" s="17"/>
      <c r="N96" s="19"/>
      <c r="O96" s="16"/>
      <c r="P96" s="17"/>
      <c r="Q96" s="19"/>
      <c r="R96" s="21"/>
    </row>
    <row r="97" spans="1:18" s="9" customFormat="1" ht="19.7" customHeight="1">
      <c r="A97" s="9" t="s">
        <v>1375</v>
      </c>
      <c r="C97" s="16"/>
      <c r="D97" s="385" t="s">
        <v>100</v>
      </c>
      <c r="E97" s="385" t="s">
        <v>100</v>
      </c>
      <c r="F97" s="146" t="s">
        <v>3632</v>
      </c>
      <c r="G97" s="1300"/>
      <c r="H97" s="295">
        <v>52</v>
      </c>
      <c r="I97" s="278">
        <f t="shared" si="1"/>
        <v>0</v>
      </c>
      <c r="J97" s="18"/>
      <c r="K97" s="92" t="s">
        <v>3633</v>
      </c>
      <c r="L97" s="146"/>
      <c r="M97" s="17"/>
      <c r="N97" s="19"/>
      <c r="O97" s="16"/>
      <c r="P97" s="17"/>
      <c r="Q97" s="19"/>
      <c r="R97" s="21"/>
    </row>
    <row r="98" spans="1:18" s="9" customFormat="1" ht="19.7" customHeight="1">
      <c r="A98" s="9" t="s">
        <v>1375</v>
      </c>
      <c r="C98" s="16"/>
      <c r="D98" s="903" t="s">
        <v>100</v>
      </c>
      <c r="E98" s="903" t="s">
        <v>100</v>
      </c>
      <c r="F98" s="410" t="s">
        <v>3634</v>
      </c>
      <c r="G98" s="1407"/>
      <c r="H98" s="1363">
        <v>25</v>
      </c>
      <c r="I98" s="881">
        <f t="shared" si="1"/>
        <v>0</v>
      </c>
      <c r="J98" s="1406"/>
      <c r="K98" s="71" t="s">
        <v>265</v>
      </c>
      <c r="L98" s="146" t="s">
        <v>3635</v>
      </c>
      <c r="M98" s="17"/>
      <c r="N98" s="19"/>
      <c r="O98" s="16"/>
      <c r="P98" s="17"/>
      <c r="Q98" s="19"/>
      <c r="R98" s="21"/>
    </row>
    <row r="99" spans="1:18" s="9" customFormat="1" ht="19.7" customHeight="1">
      <c r="A99" s="9" t="s">
        <v>1375</v>
      </c>
      <c r="C99" s="16"/>
      <c r="D99" s="903" t="s">
        <v>100</v>
      </c>
      <c r="E99" s="903" t="s">
        <v>100</v>
      </c>
      <c r="F99" s="410" t="s">
        <v>2937</v>
      </c>
      <c r="G99" s="1407"/>
      <c r="H99" s="1363">
        <v>27</v>
      </c>
      <c r="I99" s="881">
        <f t="shared" si="1"/>
        <v>0</v>
      </c>
      <c r="J99" s="1406"/>
      <c r="K99" s="71" t="s">
        <v>265</v>
      </c>
      <c r="L99" s="146" t="s">
        <v>3636</v>
      </c>
      <c r="M99" s="17"/>
      <c r="N99" s="19"/>
      <c r="O99" s="16"/>
      <c r="P99" s="17"/>
      <c r="Q99" s="19"/>
      <c r="R99" s="21"/>
    </row>
    <row r="100" spans="1:18" s="9" customFormat="1" ht="19.7" customHeight="1">
      <c r="A100" s="9" t="s">
        <v>1375</v>
      </c>
      <c r="C100" s="16"/>
      <c r="D100" s="903" t="s">
        <v>100</v>
      </c>
      <c r="E100" s="903" t="s">
        <v>100</v>
      </c>
      <c r="F100" s="410" t="s">
        <v>3637</v>
      </c>
      <c r="G100" s="1407"/>
      <c r="H100" s="1363">
        <v>25</v>
      </c>
      <c r="I100" s="881">
        <f t="shared" si="1"/>
        <v>0</v>
      </c>
      <c r="J100" s="1406"/>
      <c r="K100" s="71" t="s">
        <v>265</v>
      </c>
      <c r="L100" s="146" t="s">
        <v>3638</v>
      </c>
      <c r="M100" s="17"/>
      <c r="N100" s="19"/>
      <c r="O100" s="16"/>
      <c r="P100" s="17"/>
      <c r="Q100" s="19"/>
      <c r="R100" s="21"/>
    </row>
    <row r="101" spans="1:18" s="9" customFormat="1" ht="19.7" customHeight="1">
      <c r="A101" s="9" t="s">
        <v>1375</v>
      </c>
      <c r="C101" s="16"/>
      <c r="D101" s="385" t="s">
        <v>100</v>
      </c>
      <c r="E101" s="385" t="s">
        <v>100</v>
      </c>
      <c r="F101" s="146" t="s">
        <v>3639</v>
      </c>
      <c r="G101" s="1300"/>
      <c r="H101" s="295">
        <v>59</v>
      </c>
      <c r="I101" s="278">
        <f t="shared" si="1"/>
        <v>0</v>
      </c>
      <c r="J101" s="18"/>
      <c r="K101" s="92" t="s">
        <v>3640</v>
      </c>
      <c r="L101" s="17"/>
      <c r="M101" s="17"/>
      <c r="N101" s="19"/>
      <c r="O101" s="16"/>
      <c r="P101" s="17"/>
      <c r="Q101" s="19"/>
      <c r="R101" s="21"/>
    </row>
    <row r="102" spans="1:18" s="9" customFormat="1" ht="19.7" customHeight="1">
      <c r="A102" s="9" t="s">
        <v>1375</v>
      </c>
      <c r="C102" s="16"/>
      <c r="D102" s="385" t="s">
        <v>100</v>
      </c>
      <c r="E102" s="385" t="s">
        <v>100</v>
      </c>
      <c r="F102" s="146" t="s">
        <v>3641</v>
      </c>
      <c r="G102" s="1300"/>
      <c r="H102" s="295">
        <v>140</v>
      </c>
      <c r="I102" s="278">
        <f t="shared" si="1"/>
        <v>0</v>
      </c>
      <c r="J102" s="18"/>
      <c r="K102" s="92" t="s">
        <v>3370</v>
      </c>
      <c r="L102" s="17"/>
      <c r="M102" s="17"/>
      <c r="N102" s="19"/>
      <c r="O102" s="16"/>
      <c r="P102" s="17"/>
      <c r="Q102" s="19"/>
      <c r="R102" s="21"/>
    </row>
    <row r="103" spans="1:18" s="9" customFormat="1" ht="19.7" customHeight="1">
      <c r="A103" s="9" t="s">
        <v>1375</v>
      </c>
      <c r="C103" s="16"/>
      <c r="D103" s="385" t="s">
        <v>100</v>
      </c>
      <c r="E103" s="385" t="s">
        <v>100</v>
      </c>
      <c r="F103" s="146" t="s">
        <v>2054</v>
      </c>
      <c r="G103" s="1300"/>
      <c r="H103" s="295">
        <v>46</v>
      </c>
      <c r="I103" s="278">
        <f t="shared" si="1"/>
        <v>0</v>
      </c>
      <c r="J103" s="18"/>
      <c r="K103" s="92" t="s">
        <v>3193</v>
      </c>
      <c r="L103" s="17" t="s">
        <v>3642</v>
      </c>
      <c r="M103" s="17"/>
      <c r="N103" s="19"/>
      <c r="O103" s="16"/>
      <c r="P103" s="17"/>
      <c r="Q103" s="19"/>
      <c r="R103" s="21"/>
    </row>
    <row r="104" spans="1:18" s="9" customFormat="1" ht="19.7" customHeight="1">
      <c r="A104" s="9" t="s">
        <v>1375</v>
      </c>
      <c r="C104" s="16"/>
      <c r="D104" s="385" t="s">
        <v>100</v>
      </c>
      <c r="E104" s="385" t="s">
        <v>100</v>
      </c>
      <c r="F104" s="146" t="s">
        <v>3643</v>
      </c>
      <c r="G104" s="1300"/>
      <c r="H104" s="295">
        <v>29</v>
      </c>
      <c r="I104" s="278">
        <f t="shared" si="1"/>
        <v>0</v>
      </c>
      <c r="J104" s="18"/>
      <c r="K104" s="92" t="s">
        <v>3644</v>
      </c>
      <c r="L104" s="17" t="s">
        <v>3645</v>
      </c>
      <c r="M104" s="17"/>
      <c r="N104" s="19"/>
      <c r="O104" s="16"/>
      <c r="P104" s="17"/>
      <c r="Q104" s="19"/>
      <c r="R104" s="21"/>
    </row>
    <row r="105" spans="1:18" s="9" customFormat="1" ht="19.7" customHeight="1">
      <c r="A105" s="9" t="s">
        <v>1375</v>
      </c>
      <c r="C105" s="16"/>
      <c r="D105" s="385" t="s">
        <v>100</v>
      </c>
      <c r="E105" s="385" t="s">
        <v>100</v>
      </c>
      <c r="F105" s="146" t="s">
        <v>3646</v>
      </c>
      <c r="G105" s="1300"/>
      <c r="H105" s="295">
        <v>29</v>
      </c>
      <c r="I105" s="278">
        <f t="shared" si="1"/>
        <v>0</v>
      </c>
      <c r="J105" s="18"/>
      <c r="K105" s="92" t="s">
        <v>3644</v>
      </c>
      <c r="L105" s="17" t="s">
        <v>3647</v>
      </c>
      <c r="M105" s="17"/>
      <c r="N105" s="19"/>
      <c r="O105" s="16"/>
      <c r="P105" s="17"/>
      <c r="Q105" s="19"/>
      <c r="R105" s="21"/>
    </row>
    <row r="106" spans="1:18" s="9" customFormat="1" ht="19.7" customHeight="1">
      <c r="A106" s="9" t="s">
        <v>1375</v>
      </c>
      <c r="C106" s="16"/>
      <c r="D106" s="385" t="s">
        <v>159</v>
      </c>
      <c r="E106" s="385" t="s">
        <v>100</v>
      </c>
      <c r="F106" s="146" t="s">
        <v>3648</v>
      </c>
      <c r="G106" s="1300"/>
      <c r="H106" s="295">
        <v>89</v>
      </c>
      <c r="I106" s="278">
        <f t="shared" si="1"/>
        <v>0</v>
      </c>
      <c r="J106" s="18"/>
      <c r="K106" s="92" t="s">
        <v>3649</v>
      </c>
      <c r="L106" s="17" t="s">
        <v>3650</v>
      </c>
      <c r="M106" s="17"/>
      <c r="N106" s="19"/>
      <c r="O106" s="16"/>
      <c r="P106" s="17"/>
      <c r="Q106" s="19"/>
      <c r="R106" s="21"/>
    </row>
    <row r="107" spans="1:18" s="9" customFormat="1" ht="19.7" customHeight="1">
      <c r="A107" s="9" t="s">
        <v>2038</v>
      </c>
      <c r="C107" s="16"/>
      <c r="D107" s="385" t="s">
        <v>100</v>
      </c>
      <c r="E107" s="385" t="s">
        <v>100</v>
      </c>
      <c r="F107" s="146" t="s">
        <v>3651</v>
      </c>
      <c r="G107" s="1300"/>
      <c r="H107" s="295">
        <v>1080</v>
      </c>
      <c r="I107" s="278">
        <f t="shared" si="1"/>
        <v>0</v>
      </c>
      <c r="J107" s="18"/>
      <c r="K107" s="92" t="s">
        <v>3652</v>
      </c>
      <c r="L107" s="17"/>
      <c r="M107" s="17"/>
      <c r="N107" s="19"/>
      <c r="O107" s="16"/>
      <c r="P107" s="17"/>
      <c r="Q107" s="19"/>
      <c r="R107" s="21"/>
    </row>
    <row r="108" spans="1:18" s="9" customFormat="1" ht="19.7" customHeight="1">
      <c r="A108" s="9" t="s">
        <v>1398</v>
      </c>
      <c r="C108" s="16"/>
      <c r="D108" s="385" t="s">
        <v>100</v>
      </c>
      <c r="E108" s="385" t="s">
        <v>100</v>
      </c>
      <c r="F108" s="146" t="s">
        <v>3653</v>
      </c>
      <c r="G108" s="1300"/>
      <c r="H108" s="295">
        <v>750</v>
      </c>
      <c r="I108" s="278">
        <f t="shared" si="1"/>
        <v>0</v>
      </c>
      <c r="J108" s="18"/>
      <c r="K108" s="92" t="s">
        <v>3654</v>
      </c>
      <c r="L108" s="17"/>
      <c r="M108" s="17"/>
      <c r="N108" s="19"/>
      <c r="O108" s="16"/>
      <c r="P108" s="17"/>
      <c r="Q108" s="19"/>
      <c r="R108" s="21"/>
    </row>
    <row r="109" spans="1:18" s="9" customFormat="1" ht="19.7" customHeight="1">
      <c r="A109" s="9" t="s">
        <v>1398</v>
      </c>
      <c r="C109" s="16"/>
      <c r="D109" s="385" t="s">
        <v>100</v>
      </c>
      <c r="E109" s="385" t="s">
        <v>100</v>
      </c>
      <c r="F109" s="146" t="s">
        <v>3655</v>
      </c>
      <c r="G109" s="1300"/>
      <c r="H109" s="295">
        <v>870</v>
      </c>
      <c r="I109" s="278">
        <f t="shared" si="1"/>
        <v>0</v>
      </c>
      <c r="J109" s="18"/>
      <c r="K109" s="146" t="s">
        <v>3656</v>
      </c>
      <c r="L109" s="17"/>
      <c r="M109" s="146"/>
      <c r="N109" s="19"/>
      <c r="O109" s="16"/>
      <c r="P109" s="17"/>
      <c r="Q109" s="19"/>
      <c r="R109" s="21"/>
    </row>
    <row r="110" spans="1:18" s="75" customFormat="1" ht="19.7" customHeight="1">
      <c r="A110" s="9" t="s">
        <v>1375</v>
      </c>
      <c r="B110" s="9"/>
      <c r="C110" s="73"/>
      <c r="D110" s="385" t="s">
        <v>100</v>
      </c>
      <c r="E110" s="385" t="s">
        <v>100</v>
      </c>
      <c r="F110" s="146" t="s">
        <v>3657</v>
      </c>
      <c r="G110" s="1300"/>
      <c r="H110" s="295">
        <v>200</v>
      </c>
      <c r="I110" s="278">
        <f t="shared" si="1"/>
        <v>0</v>
      </c>
      <c r="J110" s="90"/>
      <c r="K110" s="146" t="s">
        <v>3658</v>
      </c>
      <c r="L110" s="17"/>
      <c r="M110" s="146"/>
      <c r="N110" s="19"/>
      <c r="O110" s="73"/>
      <c r="P110" s="93"/>
      <c r="Q110" s="19"/>
      <c r="R110" s="74"/>
    </row>
    <row r="111" spans="1:18" s="75" customFormat="1" ht="19.7" customHeight="1">
      <c r="A111" s="9" t="s">
        <v>1375</v>
      </c>
      <c r="B111" s="9"/>
      <c r="C111" s="73"/>
      <c r="D111" s="935" t="s">
        <v>100</v>
      </c>
      <c r="E111" s="935" t="s">
        <v>100</v>
      </c>
      <c r="F111" s="933" t="s">
        <v>1309</v>
      </c>
      <c r="G111" s="762"/>
      <c r="H111" s="762">
        <v>59</v>
      </c>
      <c r="I111" s="702">
        <f t="shared" si="1"/>
        <v>0</v>
      </c>
      <c r="J111" s="704"/>
      <c r="K111" s="761" t="s">
        <v>2056</v>
      </c>
      <c r="L111" s="17"/>
      <c r="M111" s="146"/>
      <c r="N111" s="19"/>
      <c r="O111" s="73"/>
      <c r="P111" s="93"/>
      <c r="Q111" s="19"/>
      <c r="R111" s="74"/>
    </row>
    <row r="112" spans="1:18" s="75" customFormat="1" ht="19.7" customHeight="1">
      <c r="A112" s="9" t="s">
        <v>1375</v>
      </c>
      <c r="B112" s="9"/>
      <c r="C112" s="73"/>
      <c r="D112" s="903" t="s">
        <v>100</v>
      </c>
      <c r="E112" s="903" t="s">
        <v>100</v>
      </c>
      <c r="F112" s="410" t="s">
        <v>3589</v>
      </c>
      <c r="G112" s="879"/>
      <c r="H112" s="1163">
        <v>39</v>
      </c>
      <c r="I112" s="881">
        <f t="shared" si="1"/>
        <v>0</v>
      </c>
      <c r="J112" s="1406"/>
      <c r="K112" s="563" t="s">
        <v>3659</v>
      </c>
      <c r="L112" s="93" t="s">
        <v>3660</v>
      </c>
      <c r="M112" s="92"/>
      <c r="N112" s="20"/>
      <c r="O112" s="73"/>
      <c r="P112" s="93"/>
      <c r="Q112" s="20"/>
      <c r="R112" s="74"/>
    </row>
    <row r="113" spans="1:18" s="75" customFormat="1" ht="19.7" customHeight="1">
      <c r="A113" s="9" t="s">
        <v>1375</v>
      </c>
      <c r="B113" s="9"/>
      <c r="C113" s="73"/>
      <c r="D113" s="903" t="s">
        <v>100</v>
      </c>
      <c r="E113" s="903" t="s">
        <v>100</v>
      </c>
      <c r="F113" s="410" t="s">
        <v>1371</v>
      </c>
      <c r="G113" s="1407"/>
      <c r="H113" s="1363">
        <v>25</v>
      </c>
      <c r="I113" s="881">
        <f>G113*H113</f>
        <v>0</v>
      </c>
      <c r="J113" s="1406"/>
      <c r="K113" s="71" t="s">
        <v>265</v>
      </c>
      <c r="L113" s="93" t="s">
        <v>3661</v>
      </c>
      <c r="M113" s="92"/>
      <c r="N113" s="20"/>
      <c r="O113" s="73"/>
      <c r="P113" s="93"/>
      <c r="Q113" s="20"/>
      <c r="R113" s="74"/>
    </row>
    <row r="114" spans="1:18" s="75" customFormat="1" ht="19.7" customHeight="1">
      <c r="A114" s="9"/>
      <c r="B114" s="9"/>
      <c r="C114" s="73"/>
      <c r="D114" s="385"/>
      <c r="E114" s="385"/>
      <c r="F114" s="146"/>
      <c r="G114" s="17"/>
      <c r="H114" s="520"/>
      <c r="I114" s="278"/>
      <c r="J114" s="18"/>
      <c r="K114" s="483"/>
      <c r="L114" s="93"/>
      <c r="M114" s="92"/>
      <c r="N114" s="20"/>
      <c r="O114" s="73"/>
      <c r="P114" s="93"/>
      <c r="Q114" s="20"/>
      <c r="R114" s="74"/>
    </row>
    <row r="115" spans="1:18" s="75" customFormat="1" ht="19.7" customHeight="1">
      <c r="A115" s="9"/>
      <c r="B115" s="9"/>
      <c r="C115" s="73"/>
      <c r="D115" s="385"/>
      <c r="E115" s="385"/>
      <c r="F115" s="146"/>
      <c r="G115" s="17"/>
      <c r="H115" s="520"/>
      <c r="I115" s="278"/>
      <c r="J115" s="18"/>
      <c r="K115" s="483"/>
      <c r="L115" s="93"/>
      <c r="M115" s="92"/>
      <c r="N115" s="20"/>
      <c r="O115" s="73"/>
      <c r="P115" s="93"/>
      <c r="Q115" s="20"/>
      <c r="R115" s="74"/>
    </row>
    <row r="116" spans="1:18" s="75" customFormat="1" ht="19.7" customHeight="1">
      <c r="A116" s="9"/>
      <c r="B116" s="9"/>
      <c r="C116" s="73"/>
      <c r="D116" s="73"/>
      <c r="E116" s="73"/>
      <c r="F116" s="70"/>
      <c r="G116" s="608"/>
      <c r="H116" s="133"/>
      <c r="I116" s="278"/>
      <c r="J116" s="90"/>
      <c r="K116" s="66"/>
      <c r="L116" s="93"/>
      <c r="M116" s="92"/>
      <c r="N116" s="20"/>
      <c r="O116" s="73"/>
      <c r="P116" s="93"/>
      <c r="Q116" s="20"/>
      <c r="R116" s="74"/>
    </row>
    <row r="117" spans="1:18" s="75" customFormat="1" ht="19.7" customHeight="1">
      <c r="A117" s="9"/>
      <c r="B117" s="9"/>
      <c r="C117" s="73"/>
      <c r="D117" s="73"/>
      <c r="E117" s="73"/>
      <c r="F117" s="70"/>
      <c r="G117" s="608"/>
      <c r="H117" s="133"/>
      <c r="I117" s="278"/>
      <c r="J117" s="90"/>
      <c r="K117" s="66"/>
      <c r="L117" s="93"/>
      <c r="M117" s="92"/>
      <c r="N117" s="20"/>
      <c r="O117" s="73"/>
      <c r="P117" s="93"/>
      <c r="Q117" s="20"/>
      <c r="R117" s="74"/>
    </row>
    <row r="118" spans="1:18" s="75" customFormat="1" ht="19.7" customHeight="1">
      <c r="A118" s="9"/>
      <c r="B118" s="9"/>
      <c r="C118" s="73"/>
      <c r="D118" s="73"/>
      <c r="E118" s="73"/>
      <c r="F118" s="853"/>
      <c r="G118" s="608"/>
      <c r="H118" s="133"/>
      <c r="I118" s="278"/>
      <c r="J118" s="90"/>
      <c r="K118" s="66"/>
      <c r="L118" s="93"/>
      <c r="M118" s="92"/>
      <c r="N118" s="20"/>
      <c r="O118" s="73"/>
      <c r="P118" s="93"/>
      <c r="Q118" s="20"/>
      <c r="R118" s="74"/>
    </row>
    <row r="119" spans="1:18" s="9" customFormat="1" ht="19.7" customHeight="1">
      <c r="C119" s="16"/>
      <c r="D119" s="16"/>
      <c r="E119" s="16"/>
      <c r="F119" s="284"/>
      <c r="G119" s="1300"/>
      <c r="H119" s="295"/>
      <c r="I119" s="278"/>
      <c r="J119" s="18"/>
      <c r="K119" s="275"/>
      <c r="L119" s="17"/>
      <c r="M119" s="17"/>
      <c r="N119" s="19"/>
      <c r="O119" s="16"/>
      <c r="P119" s="17"/>
      <c r="Q119" s="19"/>
      <c r="R119" s="21"/>
    </row>
    <row r="120" spans="1:18" s="9" customFormat="1" ht="19.7" customHeight="1">
      <c r="C120" s="16"/>
      <c r="D120" s="16"/>
      <c r="E120" s="16"/>
      <c r="F120" s="146"/>
      <c r="G120" s="1300"/>
      <c r="H120" s="295"/>
      <c r="I120" s="278"/>
      <c r="J120" s="18"/>
      <c r="K120" s="146"/>
      <c r="L120" s="17"/>
      <c r="M120" s="17"/>
      <c r="N120" s="19"/>
      <c r="O120" s="16"/>
      <c r="P120" s="17"/>
      <c r="Q120" s="19"/>
      <c r="R120" s="21"/>
    </row>
    <row r="121" spans="1:18" s="9" customFormat="1" ht="19.7" customHeight="1">
      <c r="C121" s="16"/>
      <c r="D121" s="16"/>
      <c r="E121" s="16"/>
      <c r="F121" s="146"/>
      <c r="G121" s="1300"/>
      <c r="H121" s="295"/>
      <c r="I121" s="278"/>
      <c r="J121" s="18"/>
      <c r="K121" s="146"/>
      <c r="L121" s="17"/>
      <c r="M121" s="17"/>
      <c r="N121" s="19"/>
      <c r="O121" s="16"/>
      <c r="P121" s="17"/>
      <c r="Q121" s="19"/>
      <c r="R121" s="21"/>
    </row>
    <row r="122" spans="1:18" s="9" customFormat="1" ht="19.7" customHeight="1">
      <c r="C122" s="16"/>
      <c r="D122" s="16"/>
      <c r="E122" s="16"/>
      <c r="F122" s="146"/>
      <c r="G122" s="1300"/>
      <c r="H122" s="295"/>
      <c r="I122" s="278"/>
      <c r="J122" s="18"/>
      <c r="K122" s="146"/>
      <c r="L122" s="146"/>
      <c r="M122" s="17"/>
      <c r="N122" s="19"/>
      <c r="O122" s="16"/>
      <c r="P122" s="17"/>
      <c r="Q122" s="19"/>
      <c r="R122" s="21"/>
    </row>
    <row r="123" spans="1:18" s="9" customFormat="1" ht="19.7" customHeight="1">
      <c r="C123" s="16"/>
      <c r="D123" s="16"/>
      <c r="E123" s="16"/>
      <c r="F123" s="146"/>
      <c r="G123" s="1300"/>
      <c r="H123" s="295"/>
      <c r="I123" s="278"/>
      <c r="J123" s="18"/>
      <c r="K123" s="146"/>
      <c r="L123" s="17"/>
      <c r="M123" s="17"/>
      <c r="N123" s="19"/>
      <c r="O123" s="16"/>
      <c r="P123" s="17"/>
      <c r="Q123" s="19"/>
      <c r="R123" s="21"/>
    </row>
  </sheetData>
  <autoFilter ref="C8:P123" xr:uid="{E9CBF922-E9CD-48CB-9096-8717DA27A40E}"/>
  <mergeCells count="7">
    <mergeCell ref="D9:F9"/>
    <mergeCell ref="C2:E2"/>
    <mergeCell ref="H2:J2"/>
    <mergeCell ref="C3:E3"/>
    <mergeCell ref="C4:E4"/>
    <mergeCell ref="C5:E5"/>
    <mergeCell ref="C6:E6"/>
  </mergeCells>
  <phoneticPr fontId="3"/>
  <dataValidations count="1">
    <dataValidation imeMode="hiragana" allowBlank="1" showInputMessage="1" showErrorMessage="1" sqref="K12 JG12 TC12 ACY12 AMU12 AWQ12 BGM12 BQI12 CAE12 CKA12 CTW12 DDS12 DNO12 DXK12 EHG12 ERC12 FAY12 FKU12 FUQ12 GEM12 GOI12 GYE12 HIA12 HRW12 IBS12 ILO12 IVK12 JFG12 JPC12 JYY12 KIU12 KSQ12 LCM12 LMI12 LWE12 MGA12 MPW12 MZS12 NJO12 NTK12 ODG12 ONC12 OWY12 PGU12 PQQ12 QAM12 QKI12 QUE12 REA12 RNW12 RXS12 SHO12 SRK12 TBG12 TLC12 TUY12 UEU12 UOQ12 UYM12 VII12 VSE12 WCA12 WLW12 WVS12 K65548 JG65548 TC65548 ACY65548 AMU65548 AWQ65548 BGM65548 BQI65548 CAE65548 CKA65548 CTW65548 DDS65548 DNO65548 DXK65548 EHG65548 ERC65548 FAY65548 FKU65548 FUQ65548 GEM65548 GOI65548 GYE65548 HIA65548 HRW65548 IBS65548 ILO65548 IVK65548 JFG65548 JPC65548 JYY65548 KIU65548 KSQ65548 LCM65548 LMI65548 LWE65548 MGA65548 MPW65548 MZS65548 NJO65548 NTK65548 ODG65548 ONC65548 OWY65548 PGU65548 PQQ65548 QAM65548 QKI65548 QUE65548 REA65548 RNW65548 RXS65548 SHO65548 SRK65548 TBG65548 TLC65548 TUY65548 UEU65548 UOQ65548 UYM65548 VII65548 VSE65548 WCA65548 WLW65548 WVS65548 K131084 JG131084 TC131084 ACY131084 AMU131084 AWQ131084 BGM131084 BQI131084 CAE131084 CKA131084 CTW131084 DDS131084 DNO131084 DXK131084 EHG131084 ERC131084 FAY131084 FKU131084 FUQ131084 GEM131084 GOI131084 GYE131084 HIA131084 HRW131084 IBS131084 ILO131084 IVK131084 JFG131084 JPC131084 JYY131084 KIU131084 KSQ131084 LCM131084 LMI131084 LWE131084 MGA131084 MPW131084 MZS131084 NJO131084 NTK131084 ODG131084 ONC131084 OWY131084 PGU131084 PQQ131084 QAM131084 QKI131084 QUE131084 REA131084 RNW131084 RXS131084 SHO131084 SRK131084 TBG131084 TLC131084 TUY131084 UEU131084 UOQ131084 UYM131084 VII131084 VSE131084 WCA131084 WLW131084 WVS131084 K196620 JG196620 TC196620 ACY196620 AMU196620 AWQ196620 BGM196620 BQI196620 CAE196620 CKA196620 CTW196620 DDS196620 DNO196620 DXK196620 EHG196620 ERC196620 FAY196620 FKU196620 FUQ196620 GEM196620 GOI196620 GYE196620 HIA196620 HRW196620 IBS196620 ILO196620 IVK196620 JFG196620 JPC196620 JYY196620 KIU196620 KSQ196620 LCM196620 LMI196620 LWE196620 MGA196620 MPW196620 MZS196620 NJO196620 NTK196620 ODG196620 ONC196620 OWY196620 PGU196620 PQQ196620 QAM196620 QKI196620 QUE196620 REA196620 RNW196620 RXS196620 SHO196620 SRK196620 TBG196620 TLC196620 TUY196620 UEU196620 UOQ196620 UYM196620 VII196620 VSE196620 WCA196620 WLW196620 WVS196620 K262156 JG262156 TC262156 ACY262156 AMU262156 AWQ262156 BGM262156 BQI262156 CAE262156 CKA262156 CTW262156 DDS262156 DNO262156 DXK262156 EHG262156 ERC262156 FAY262156 FKU262156 FUQ262156 GEM262156 GOI262156 GYE262156 HIA262156 HRW262156 IBS262156 ILO262156 IVK262156 JFG262156 JPC262156 JYY262156 KIU262156 KSQ262156 LCM262156 LMI262156 LWE262156 MGA262156 MPW262156 MZS262156 NJO262156 NTK262156 ODG262156 ONC262156 OWY262156 PGU262156 PQQ262156 QAM262156 QKI262156 QUE262156 REA262156 RNW262156 RXS262156 SHO262156 SRK262156 TBG262156 TLC262156 TUY262156 UEU262156 UOQ262156 UYM262156 VII262156 VSE262156 WCA262156 WLW262156 WVS262156 K327692 JG327692 TC327692 ACY327692 AMU327692 AWQ327692 BGM327692 BQI327692 CAE327692 CKA327692 CTW327692 DDS327692 DNO327692 DXK327692 EHG327692 ERC327692 FAY327692 FKU327692 FUQ327692 GEM327692 GOI327692 GYE327692 HIA327692 HRW327692 IBS327692 ILO327692 IVK327692 JFG327692 JPC327692 JYY327692 KIU327692 KSQ327692 LCM327692 LMI327692 LWE327692 MGA327692 MPW327692 MZS327692 NJO327692 NTK327692 ODG327692 ONC327692 OWY327692 PGU327692 PQQ327692 QAM327692 QKI327692 QUE327692 REA327692 RNW327692 RXS327692 SHO327692 SRK327692 TBG327692 TLC327692 TUY327692 UEU327692 UOQ327692 UYM327692 VII327692 VSE327692 WCA327692 WLW327692 WVS327692 K393228 JG393228 TC393228 ACY393228 AMU393228 AWQ393228 BGM393228 BQI393228 CAE393228 CKA393228 CTW393228 DDS393228 DNO393228 DXK393228 EHG393228 ERC393228 FAY393228 FKU393228 FUQ393228 GEM393228 GOI393228 GYE393228 HIA393228 HRW393228 IBS393228 ILO393228 IVK393228 JFG393228 JPC393228 JYY393228 KIU393228 KSQ393228 LCM393228 LMI393228 LWE393228 MGA393228 MPW393228 MZS393228 NJO393228 NTK393228 ODG393228 ONC393228 OWY393228 PGU393228 PQQ393228 QAM393228 QKI393228 QUE393228 REA393228 RNW393228 RXS393228 SHO393228 SRK393228 TBG393228 TLC393228 TUY393228 UEU393228 UOQ393228 UYM393228 VII393228 VSE393228 WCA393228 WLW393228 WVS393228 K458764 JG458764 TC458764 ACY458764 AMU458764 AWQ458764 BGM458764 BQI458764 CAE458764 CKA458764 CTW458764 DDS458764 DNO458764 DXK458764 EHG458764 ERC458764 FAY458764 FKU458764 FUQ458764 GEM458764 GOI458764 GYE458764 HIA458764 HRW458764 IBS458764 ILO458764 IVK458764 JFG458764 JPC458764 JYY458764 KIU458764 KSQ458764 LCM458764 LMI458764 LWE458764 MGA458764 MPW458764 MZS458764 NJO458764 NTK458764 ODG458764 ONC458764 OWY458764 PGU458764 PQQ458764 QAM458764 QKI458764 QUE458764 REA458764 RNW458764 RXS458764 SHO458764 SRK458764 TBG458764 TLC458764 TUY458764 UEU458764 UOQ458764 UYM458764 VII458764 VSE458764 WCA458764 WLW458764 WVS458764 K524300 JG524300 TC524300 ACY524300 AMU524300 AWQ524300 BGM524300 BQI524300 CAE524300 CKA524300 CTW524300 DDS524300 DNO524300 DXK524300 EHG524300 ERC524300 FAY524300 FKU524300 FUQ524300 GEM524300 GOI524300 GYE524300 HIA524300 HRW524300 IBS524300 ILO524300 IVK524300 JFG524300 JPC524300 JYY524300 KIU524300 KSQ524300 LCM524300 LMI524300 LWE524300 MGA524300 MPW524300 MZS524300 NJO524300 NTK524300 ODG524300 ONC524300 OWY524300 PGU524300 PQQ524300 QAM524300 QKI524300 QUE524300 REA524300 RNW524300 RXS524300 SHO524300 SRK524300 TBG524300 TLC524300 TUY524300 UEU524300 UOQ524300 UYM524300 VII524300 VSE524300 WCA524300 WLW524300 WVS524300 K589836 JG589836 TC589836 ACY589836 AMU589836 AWQ589836 BGM589836 BQI589836 CAE589836 CKA589836 CTW589836 DDS589836 DNO589836 DXK589836 EHG589836 ERC589836 FAY589836 FKU589836 FUQ589836 GEM589836 GOI589836 GYE589836 HIA589836 HRW589836 IBS589836 ILO589836 IVK589836 JFG589836 JPC589836 JYY589836 KIU589836 KSQ589836 LCM589836 LMI589836 LWE589836 MGA589836 MPW589836 MZS589836 NJO589836 NTK589836 ODG589836 ONC589836 OWY589836 PGU589836 PQQ589836 QAM589836 QKI589836 QUE589836 REA589836 RNW589836 RXS589836 SHO589836 SRK589836 TBG589836 TLC589836 TUY589836 UEU589836 UOQ589836 UYM589836 VII589836 VSE589836 WCA589836 WLW589836 WVS589836 K655372 JG655372 TC655372 ACY655372 AMU655372 AWQ655372 BGM655372 BQI655372 CAE655372 CKA655372 CTW655372 DDS655372 DNO655372 DXK655372 EHG655372 ERC655372 FAY655372 FKU655372 FUQ655372 GEM655372 GOI655372 GYE655372 HIA655372 HRW655372 IBS655372 ILO655372 IVK655372 JFG655372 JPC655372 JYY655372 KIU655372 KSQ655372 LCM655372 LMI655372 LWE655372 MGA655372 MPW655372 MZS655372 NJO655372 NTK655372 ODG655372 ONC655372 OWY655372 PGU655372 PQQ655372 QAM655372 QKI655372 QUE655372 REA655372 RNW655372 RXS655372 SHO655372 SRK655372 TBG655372 TLC655372 TUY655372 UEU655372 UOQ655372 UYM655372 VII655372 VSE655372 WCA655372 WLW655372 WVS655372 K720908 JG720908 TC720908 ACY720908 AMU720908 AWQ720908 BGM720908 BQI720908 CAE720908 CKA720908 CTW720908 DDS720908 DNO720908 DXK720908 EHG720908 ERC720908 FAY720908 FKU720908 FUQ720908 GEM720908 GOI720908 GYE720908 HIA720908 HRW720908 IBS720908 ILO720908 IVK720908 JFG720908 JPC720908 JYY720908 KIU720908 KSQ720908 LCM720908 LMI720908 LWE720908 MGA720908 MPW720908 MZS720908 NJO720908 NTK720908 ODG720908 ONC720908 OWY720908 PGU720908 PQQ720908 QAM720908 QKI720908 QUE720908 REA720908 RNW720908 RXS720908 SHO720908 SRK720908 TBG720908 TLC720908 TUY720908 UEU720908 UOQ720908 UYM720908 VII720908 VSE720908 WCA720908 WLW720908 WVS720908 K786444 JG786444 TC786444 ACY786444 AMU786444 AWQ786444 BGM786444 BQI786444 CAE786444 CKA786444 CTW786444 DDS786444 DNO786444 DXK786444 EHG786444 ERC786444 FAY786444 FKU786444 FUQ786444 GEM786444 GOI786444 GYE786444 HIA786444 HRW786444 IBS786444 ILO786444 IVK786444 JFG786444 JPC786444 JYY786444 KIU786444 KSQ786444 LCM786444 LMI786444 LWE786444 MGA786444 MPW786444 MZS786444 NJO786444 NTK786444 ODG786444 ONC786444 OWY786444 PGU786444 PQQ786444 QAM786444 QKI786444 QUE786444 REA786444 RNW786444 RXS786444 SHO786444 SRK786444 TBG786444 TLC786444 TUY786444 UEU786444 UOQ786444 UYM786444 VII786444 VSE786444 WCA786444 WLW786444 WVS786444 K851980 JG851980 TC851980 ACY851980 AMU851980 AWQ851980 BGM851980 BQI851980 CAE851980 CKA851980 CTW851980 DDS851980 DNO851980 DXK851980 EHG851980 ERC851980 FAY851980 FKU851980 FUQ851980 GEM851980 GOI851980 GYE851980 HIA851980 HRW851980 IBS851980 ILO851980 IVK851980 JFG851980 JPC851980 JYY851980 KIU851980 KSQ851980 LCM851980 LMI851980 LWE851980 MGA851980 MPW851980 MZS851980 NJO851980 NTK851980 ODG851980 ONC851980 OWY851980 PGU851980 PQQ851980 QAM851980 QKI851980 QUE851980 REA851980 RNW851980 RXS851980 SHO851980 SRK851980 TBG851980 TLC851980 TUY851980 UEU851980 UOQ851980 UYM851980 VII851980 VSE851980 WCA851980 WLW851980 WVS851980 K917516 JG917516 TC917516 ACY917516 AMU917516 AWQ917516 BGM917516 BQI917516 CAE917516 CKA917516 CTW917516 DDS917516 DNO917516 DXK917516 EHG917516 ERC917516 FAY917516 FKU917516 FUQ917516 GEM917516 GOI917516 GYE917516 HIA917516 HRW917516 IBS917516 ILO917516 IVK917516 JFG917516 JPC917516 JYY917516 KIU917516 KSQ917516 LCM917516 LMI917516 LWE917516 MGA917516 MPW917516 MZS917516 NJO917516 NTK917516 ODG917516 ONC917516 OWY917516 PGU917516 PQQ917516 QAM917516 QKI917516 QUE917516 REA917516 RNW917516 RXS917516 SHO917516 SRK917516 TBG917516 TLC917516 TUY917516 UEU917516 UOQ917516 UYM917516 VII917516 VSE917516 WCA917516 WLW917516 WVS917516 K983052 JG983052 TC983052 ACY983052 AMU983052 AWQ983052 BGM983052 BQI983052 CAE983052 CKA983052 CTW983052 DDS983052 DNO983052 DXK983052 EHG983052 ERC983052 FAY983052 FKU983052 FUQ983052 GEM983052 GOI983052 GYE983052 HIA983052 HRW983052 IBS983052 ILO983052 IVK983052 JFG983052 JPC983052 JYY983052 KIU983052 KSQ983052 LCM983052 LMI983052 LWE983052 MGA983052 MPW983052 MZS983052 NJO983052 NTK983052 ODG983052 ONC983052 OWY983052 PGU983052 PQQ983052 QAM983052 QKI983052 QUE983052 REA983052 RNW983052 RXS983052 SHO983052 SRK983052 TBG983052 TLC983052 TUY983052 UEU983052 UOQ983052 UYM983052 VII983052 VSE983052 WCA983052 WLW983052 WVS983052" xr:uid="{8A7F3B53-E848-4A6A-9C76-8D090910B0C2}"/>
  </dataValidations>
  <pageMargins left="0.2" right="0.2" top="0.36" bottom="0.41" header="0.3" footer="0.3"/>
  <pageSetup paperSize="9" scale="70" orientation="landscape"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9A43C-78AA-4FEC-B637-B52306C9A9FE}">
  <dimension ref="B2:Q20"/>
  <sheetViews>
    <sheetView zoomScale="85" zoomScaleNormal="85" workbookViewId="0">
      <pane xSplit="10" ySplit="8" topLeftCell="K9" activePane="bottomRight" state="frozen"/>
      <selection pane="topRight" activeCell="K1" sqref="K1"/>
      <selection pane="bottomLeft" activeCell="A9" sqref="A9"/>
      <selection pane="bottomRight" activeCell="C16" sqref="C16"/>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3662</v>
      </c>
      <c r="G2" s="4" t="s">
        <v>2</v>
      </c>
      <c r="H2" s="5"/>
      <c r="I2" s="6"/>
      <c r="J2" s="125">
        <f>SUM(H:H)</f>
        <v>32076</v>
      </c>
    </row>
    <row r="3" spans="2:17" ht="20.100000000000001" customHeight="1">
      <c r="B3" s="1" t="s">
        <v>3</v>
      </c>
      <c r="C3" s="1"/>
      <c r="D3" s="1"/>
      <c r="E3" s="14" t="s">
        <v>3663</v>
      </c>
    </row>
    <row r="4" spans="2:17" ht="20.100000000000001" customHeight="1">
      <c r="B4" s="1" t="s">
        <v>5</v>
      </c>
      <c r="C4" s="1"/>
      <c r="D4" s="1"/>
      <c r="E4" s="14">
        <v>197665</v>
      </c>
    </row>
    <row r="5" spans="2:17" ht="20.100000000000001" customHeight="1">
      <c r="B5" s="1" t="s">
        <v>6</v>
      </c>
      <c r="C5" s="1"/>
      <c r="D5" s="1"/>
      <c r="E5" s="15">
        <v>44739</v>
      </c>
    </row>
    <row r="6" spans="2:17" ht="20.100000000000001" customHeight="1">
      <c r="B6" s="1" t="s">
        <v>8</v>
      </c>
      <c r="C6" s="1"/>
      <c r="D6" s="1"/>
      <c r="E6" s="15">
        <v>44742</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F9*G9</f>
        <v>0</v>
      </c>
      <c r="I9" s="18"/>
      <c r="J9" s="146"/>
      <c r="K9" s="146"/>
      <c r="L9" s="17"/>
      <c r="M9" s="19"/>
      <c r="N9" s="16"/>
      <c r="O9" s="17"/>
      <c r="P9" s="19"/>
      <c r="Q9" s="21"/>
    </row>
    <row r="10" spans="2:17" s="9" customFormat="1" ht="19.7" customHeight="1">
      <c r="B10" s="59">
        <v>1</v>
      </c>
      <c r="C10" s="59" t="s">
        <v>2399</v>
      </c>
      <c r="D10" s="59" t="s">
        <v>2399</v>
      </c>
      <c r="E10" s="202" t="s">
        <v>3664</v>
      </c>
      <c r="F10" s="64">
        <v>2</v>
      </c>
      <c r="G10" s="52">
        <v>4591</v>
      </c>
      <c r="H10" s="52">
        <f>F10*G10</f>
        <v>9182</v>
      </c>
      <c r="I10" s="18"/>
      <c r="J10" s="54" t="s">
        <v>3665</v>
      </c>
      <c r="K10" s="146" t="s">
        <v>3666</v>
      </c>
      <c r="L10" s="17"/>
      <c r="M10" s="19">
        <v>44726</v>
      </c>
      <c r="N10" s="16"/>
      <c r="O10" s="17"/>
      <c r="P10" s="19">
        <v>44739</v>
      </c>
      <c r="Q10" s="21">
        <v>44739</v>
      </c>
    </row>
    <row r="11" spans="2:17" s="9" customFormat="1" ht="19.7" customHeight="1">
      <c r="B11" s="59">
        <v>1</v>
      </c>
      <c r="C11" s="59" t="s">
        <v>2399</v>
      </c>
      <c r="D11" s="59" t="s">
        <v>2399</v>
      </c>
      <c r="E11" s="202" t="s">
        <v>3667</v>
      </c>
      <c r="F11" s="64">
        <v>2</v>
      </c>
      <c r="G11" s="52">
        <v>4303</v>
      </c>
      <c r="H11" s="52">
        <f>F11*G11</f>
        <v>8606</v>
      </c>
      <c r="I11" s="18"/>
      <c r="J11" s="54" t="s">
        <v>3668</v>
      </c>
      <c r="K11" s="146" t="s">
        <v>3666</v>
      </c>
      <c r="L11" s="17"/>
      <c r="M11" s="19">
        <v>44726</v>
      </c>
      <c r="N11" s="16"/>
      <c r="O11" s="17"/>
      <c r="P11" s="19">
        <v>44739</v>
      </c>
      <c r="Q11" s="21">
        <v>44739</v>
      </c>
    </row>
    <row r="12" spans="2:17" s="9" customFormat="1" ht="19.7" customHeight="1">
      <c r="B12" s="59">
        <v>1</v>
      </c>
      <c r="C12" s="59" t="s">
        <v>2399</v>
      </c>
      <c r="D12" s="59" t="s">
        <v>2399</v>
      </c>
      <c r="E12" s="202" t="s">
        <v>3669</v>
      </c>
      <c r="F12" s="64">
        <v>2</v>
      </c>
      <c r="G12" s="52">
        <v>4646</v>
      </c>
      <c r="H12" s="52">
        <f>F12*G12</f>
        <v>9292</v>
      </c>
      <c r="I12" s="18"/>
      <c r="J12" s="54" t="s">
        <v>3670</v>
      </c>
      <c r="K12" s="146" t="s">
        <v>3666</v>
      </c>
      <c r="L12" s="17"/>
      <c r="M12" s="19">
        <v>44726</v>
      </c>
      <c r="N12" s="16"/>
      <c r="O12" s="17"/>
      <c r="P12" s="19">
        <v>44739</v>
      </c>
      <c r="Q12" s="21">
        <v>44739</v>
      </c>
    </row>
    <row r="13" spans="2:17" s="9" customFormat="1" ht="19.7" customHeight="1">
      <c r="B13" s="59">
        <v>1</v>
      </c>
      <c r="C13" s="59" t="s">
        <v>2399</v>
      </c>
      <c r="D13" s="59" t="s">
        <v>2399</v>
      </c>
      <c r="E13" s="202" t="s">
        <v>3671</v>
      </c>
      <c r="F13" s="64">
        <v>2</v>
      </c>
      <c r="G13" s="52">
        <v>1210</v>
      </c>
      <c r="H13" s="52">
        <f>F13*G13</f>
        <v>2420</v>
      </c>
      <c r="I13" s="18"/>
      <c r="J13" s="54" t="s">
        <v>3672</v>
      </c>
      <c r="K13" s="146" t="s">
        <v>3666</v>
      </c>
      <c r="L13" s="17"/>
      <c r="M13" s="19">
        <v>44726</v>
      </c>
      <c r="N13" s="16"/>
      <c r="O13" s="17"/>
      <c r="P13" s="19">
        <v>44739</v>
      </c>
      <c r="Q13" s="21">
        <v>44739</v>
      </c>
    </row>
    <row r="14" spans="2:17" s="9" customFormat="1" ht="19.7" customHeight="1">
      <c r="B14" s="59">
        <v>1</v>
      </c>
      <c r="C14" s="59" t="s">
        <v>2399</v>
      </c>
      <c r="D14" s="59" t="s">
        <v>2399</v>
      </c>
      <c r="E14" s="202" t="s">
        <v>3673</v>
      </c>
      <c r="F14" s="64">
        <v>2</v>
      </c>
      <c r="G14" s="52">
        <v>1210</v>
      </c>
      <c r="H14" s="52">
        <f t="shared" ref="H14:H19" si="0">F14*G14</f>
        <v>2420</v>
      </c>
      <c r="I14" s="18"/>
      <c r="J14" s="54" t="s">
        <v>3672</v>
      </c>
      <c r="K14" s="146" t="s">
        <v>3666</v>
      </c>
      <c r="L14" s="17"/>
      <c r="M14" s="19">
        <v>44726</v>
      </c>
      <c r="N14" s="16"/>
      <c r="O14" s="17"/>
      <c r="P14" s="19">
        <v>44739</v>
      </c>
      <c r="Q14" s="21">
        <v>44739</v>
      </c>
    </row>
    <row r="15" spans="2:17" s="9" customFormat="1" ht="19.7" customHeight="1">
      <c r="B15" s="59">
        <v>1</v>
      </c>
      <c r="C15" s="59" t="s">
        <v>2399</v>
      </c>
      <c r="D15" s="59" t="s">
        <v>2399</v>
      </c>
      <c r="E15" s="202" t="s">
        <v>2035</v>
      </c>
      <c r="F15" s="64">
        <v>2</v>
      </c>
      <c r="G15" s="52">
        <v>78</v>
      </c>
      <c r="H15" s="52">
        <f t="shared" si="0"/>
        <v>156</v>
      </c>
      <c r="I15" s="18"/>
      <c r="J15" s="54" t="s">
        <v>3674</v>
      </c>
      <c r="K15" s="146" t="s">
        <v>3666</v>
      </c>
      <c r="L15" s="17"/>
      <c r="M15" s="19">
        <v>44726</v>
      </c>
      <c r="N15" s="16"/>
      <c r="O15" s="17"/>
      <c r="P15" s="19">
        <v>44739</v>
      </c>
      <c r="Q15" s="21">
        <v>44739</v>
      </c>
    </row>
    <row r="16" spans="2:17" s="9" customFormat="1" ht="19.7" customHeight="1">
      <c r="B16" s="16"/>
      <c r="C16" s="16"/>
      <c r="D16" s="16"/>
      <c r="E16" s="145"/>
      <c r="F16" s="17"/>
      <c r="G16" s="52">
        <v>0</v>
      </c>
      <c r="H16" s="52">
        <f t="shared" si="0"/>
        <v>0</v>
      </c>
      <c r="I16" s="18"/>
      <c r="J16" s="54"/>
      <c r="K16" s="17"/>
      <c r="L16" s="17"/>
      <c r="M16" s="19"/>
      <c r="N16" s="16"/>
      <c r="O16" s="17"/>
      <c r="P16" s="19"/>
      <c r="Q16" s="21"/>
    </row>
    <row r="17" spans="2:17" s="9" customFormat="1" ht="19.7" customHeight="1">
      <c r="B17" s="16"/>
      <c r="C17" s="16"/>
      <c r="D17" s="16"/>
      <c r="E17" s="145"/>
      <c r="F17" s="17"/>
      <c r="G17" s="52">
        <v>0</v>
      </c>
      <c r="H17" s="52">
        <f t="shared" si="0"/>
        <v>0</v>
      </c>
      <c r="I17" s="18"/>
      <c r="J17" s="54"/>
      <c r="K17" s="17"/>
      <c r="L17" s="17"/>
      <c r="M17" s="19"/>
      <c r="N17" s="16"/>
      <c r="O17" s="17"/>
      <c r="P17" s="19"/>
      <c r="Q17" s="21"/>
    </row>
    <row r="18" spans="2:17" s="9" customFormat="1" ht="19.7" customHeight="1">
      <c r="B18" s="16"/>
      <c r="C18" s="16"/>
      <c r="D18" s="16"/>
      <c r="E18" s="145"/>
      <c r="F18" s="17"/>
      <c r="G18" s="52">
        <v>0</v>
      </c>
      <c r="H18" s="52">
        <f t="shared" si="0"/>
        <v>0</v>
      </c>
      <c r="I18" s="18"/>
      <c r="J18" s="54"/>
      <c r="K18" s="17"/>
      <c r="L18" s="17"/>
      <c r="M18" s="19"/>
      <c r="N18" s="16"/>
      <c r="O18" s="17"/>
      <c r="P18" s="19"/>
      <c r="Q18" s="21"/>
    </row>
    <row r="19" spans="2:17" s="9" customFormat="1" ht="19.7" customHeight="1">
      <c r="B19" s="16"/>
      <c r="C19" s="16"/>
      <c r="D19" s="16"/>
      <c r="E19" s="145"/>
      <c r="F19" s="17"/>
      <c r="G19" s="52">
        <v>0</v>
      </c>
      <c r="H19" s="52">
        <f t="shared" si="0"/>
        <v>0</v>
      </c>
      <c r="I19" s="18"/>
      <c r="J19" s="54"/>
      <c r="K19" s="17"/>
      <c r="L19" s="17"/>
      <c r="M19" s="19"/>
      <c r="N19" s="16"/>
      <c r="O19" s="17"/>
      <c r="P19" s="19"/>
      <c r="Q19" s="21"/>
    </row>
    <row r="20" spans="2:17">
      <c r="G20" s="11"/>
      <c r="H20" s="11"/>
    </row>
  </sheetData>
  <autoFilter ref="B8:O19" xr:uid="{7166FD52-AEA2-41B1-A2FB-7A811E32B2FC}"/>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6A7A7-9A6F-47A2-9E9E-A36DF7A74CAD}">
  <dimension ref="B2:Q55"/>
  <sheetViews>
    <sheetView zoomScale="85" zoomScaleNormal="85" workbookViewId="0">
      <pane xSplit="10" ySplit="8" topLeftCell="K9" activePane="bottomRight" state="frozen"/>
      <selection pane="topRight" activeCell="K1" sqref="K1"/>
      <selection pane="bottomLeft" activeCell="A9" sqref="A9"/>
      <selection pane="bottomRight" activeCell="Q22" sqref="Q22"/>
    </sheetView>
  </sheetViews>
  <sheetFormatPr defaultRowHeight="18.75"/>
  <cols>
    <col min="1" max="1" width="2.625" style="3" customWidth="1"/>
    <col min="2" max="2" width="18.75" style="9" bestFit="1" customWidth="1"/>
    <col min="3" max="3" width="12.75" style="3" bestFit="1" customWidth="1"/>
    <col min="4" max="4" width="11.75" style="3" bestFit="1" customWidth="1"/>
    <col min="5" max="5" width="49.875" style="3" bestFit="1" customWidth="1"/>
    <col min="6" max="6" width="6.25" style="3" customWidth="1"/>
    <col min="7" max="8" width="9.875" style="3" bestFit="1" customWidth="1"/>
    <col min="9" max="9" width="5.75" style="11" customWidth="1"/>
    <col min="10" max="10" width="26.625" style="3" customWidth="1"/>
    <col min="11" max="11" width="11.375" style="3" customWidth="1"/>
    <col min="12" max="12" width="20.625" style="9" customWidth="1"/>
    <col min="13" max="13" width="13.75" style="9" customWidth="1"/>
    <col min="14" max="14" width="7.5" style="3" customWidth="1"/>
    <col min="15" max="15" width="13.25" style="11" customWidth="1"/>
    <col min="16" max="16" width="14.5" style="182" customWidth="1"/>
    <col min="17" max="17" width="15.625" style="13" customWidth="1"/>
    <col min="18" max="256" width="9" style="3"/>
    <col min="257" max="257" width="2.625" style="3" customWidth="1"/>
    <col min="258" max="258" width="18.75" style="3" bestFit="1" customWidth="1"/>
    <col min="259" max="259" width="12.75" style="3" bestFit="1" customWidth="1"/>
    <col min="260" max="260" width="11.7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20.625" style="3" customWidth="1"/>
    <col min="269" max="269" width="13.75" style="3" customWidth="1"/>
    <col min="270" max="270" width="7.5" style="3" customWidth="1"/>
    <col min="271" max="271" width="13.25" style="3" customWidth="1"/>
    <col min="272" max="272" width="14.5" style="3" customWidth="1"/>
    <col min="273" max="273" width="15.625" style="3" customWidth="1"/>
    <col min="274" max="512" width="9" style="3"/>
    <col min="513" max="513" width="2.625" style="3" customWidth="1"/>
    <col min="514" max="514" width="18.75" style="3" bestFit="1" customWidth="1"/>
    <col min="515" max="515" width="12.75" style="3" bestFit="1" customWidth="1"/>
    <col min="516" max="516" width="11.7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20.625" style="3" customWidth="1"/>
    <col min="525" max="525" width="13.75" style="3" customWidth="1"/>
    <col min="526" max="526" width="7.5" style="3" customWidth="1"/>
    <col min="527" max="527" width="13.25" style="3" customWidth="1"/>
    <col min="528" max="528" width="14.5" style="3" customWidth="1"/>
    <col min="529" max="529" width="15.625" style="3" customWidth="1"/>
    <col min="530" max="768" width="9" style="3"/>
    <col min="769" max="769" width="2.625" style="3" customWidth="1"/>
    <col min="770" max="770" width="18.75" style="3" bestFit="1" customWidth="1"/>
    <col min="771" max="771" width="12.75" style="3" bestFit="1" customWidth="1"/>
    <col min="772" max="772" width="11.7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20.625" style="3" customWidth="1"/>
    <col min="781" max="781" width="13.75" style="3" customWidth="1"/>
    <col min="782" max="782" width="7.5" style="3" customWidth="1"/>
    <col min="783" max="783" width="13.25" style="3" customWidth="1"/>
    <col min="784" max="784" width="14.5" style="3" customWidth="1"/>
    <col min="785" max="785" width="15.625" style="3" customWidth="1"/>
    <col min="786" max="1024" width="9" style="3"/>
    <col min="1025" max="1025" width="2.625" style="3" customWidth="1"/>
    <col min="1026" max="1026" width="18.75" style="3" bestFit="1" customWidth="1"/>
    <col min="1027" max="1027" width="12.75" style="3" bestFit="1" customWidth="1"/>
    <col min="1028" max="1028" width="11.7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20.625" style="3" customWidth="1"/>
    <col min="1037" max="1037" width="13.75" style="3" customWidth="1"/>
    <col min="1038" max="1038" width="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8.75" style="3" bestFit="1" customWidth="1"/>
    <col min="1283" max="1283" width="12.75" style="3" bestFit="1" customWidth="1"/>
    <col min="1284" max="1284" width="11.7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20.625" style="3" customWidth="1"/>
    <col min="1293" max="1293" width="13.75" style="3" customWidth="1"/>
    <col min="1294" max="1294" width="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8.75" style="3" bestFit="1" customWidth="1"/>
    <col min="1539" max="1539" width="12.75" style="3" bestFit="1" customWidth="1"/>
    <col min="1540" max="1540" width="11.7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20.625" style="3" customWidth="1"/>
    <col min="1549" max="1549" width="13.75" style="3" customWidth="1"/>
    <col min="1550" max="1550" width="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8.75" style="3" bestFit="1" customWidth="1"/>
    <col min="1795" max="1795" width="12.75" style="3" bestFit="1" customWidth="1"/>
    <col min="1796" max="1796" width="11.7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20.625" style="3" customWidth="1"/>
    <col min="1805" max="1805" width="13.75" style="3" customWidth="1"/>
    <col min="1806" max="1806" width="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8.75" style="3" bestFit="1" customWidth="1"/>
    <col min="2051" max="2051" width="12.75" style="3" bestFit="1" customWidth="1"/>
    <col min="2052" max="2052" width="11.7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20.625" style="3" customWidth="1"/>
    <col min="2061" max="2061" width="13.75" style="3" customWidth="1"/>
    <col min="2062" max="2062" width="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8.75" style="3" bestFit="1" customWidth="1"/>
    <col min="2307" max="2307" width="12.75" style="3" bestFit="1" customWidth="1"/>
    <col min="2308" max="2308" width="11.7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20.625" style="3" customWidth="1"/>
    <col min="2317" max="2317" width="13.75" style="3" customWidth="1"/>
    <col min="2318" max="2318" width="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8.75" style="3" bestFit="1" customWidth="1"/>
    <col min="2563" max="2563" width="12.75" style="3" bestFit="1" customWidth="1"/>
    <col min="2564" max="2564" width="11.7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20.625" style="3" customWidth="1"/>
    <col min="2573" max="2573" width="13.75" style="3" customWidth="1"/>
    <col min="2574" max="2574" width="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8.75" style="3" bestFit="1" customWidth="1"/>
    <col min="2819" max="2819" width="12.75" style="3" bestFit="1" customWidth="1"/>
    <col min="2820" max="2820" width="11.7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20.625" style="3" customWidth="1"/>
    <col min="2829" max="2829" width="13.75" style="3" customWidth="1"/>
    <col min="2830" max="2830" width="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8.75" style="3" bestFit="1" customWidth="1"/>
    <col min="3075" max="3075" width="12.75" style="3" bestFit="1" customWidth="1"/>
    <col min="3076" max="3076" width="11.7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20.625" style="3" customWidth="1"/>
    <col min="3085" max="3085" width="13.75" style="3" customWidth="1"/>
    <col min="3086" max="3086" width="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8.75" style="3" bestFit="1" customWidth="1"/>
    <col min="3331" max="3331" width="12.75" style="3" bestFit="1" customWidth="1"/>
    <col min="3332" max="3332" width="11.7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20.625" style="3" customWidth="1"/>
    <col min="3341" max="3341" width="13.75" style="3" customWidth="1"/>
    <col min="3342" max="3342" width="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8.75" style="3" bestFit="1" customWidth="1"/>
    <col min="3587" max="3587" width="12.75" style="3" bestFit="1" customWidth="1"/>
    <col min="3588" max="3588" width="11.7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20.625" style="3" customWidth="1"/>
    <col min="3597" max="3597" width="13.75" style="3" customWidth="1"/>
    <col min="3598" max="3598" width="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8.75" style="3" bestFit="1" customWidth="1"/>
    <col min="3843" max="3843" width="12.75" style="3" bestFit="1" customWidth="1"/>
    <col min="3844" max="3844" width="11.7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20.625" style="3" customWidth="1"/>
    <col min="3853" max="3853" width="13.75" style="3" customWidth="1"/>
    <col min="3854" max="3854" width="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8.75" style="3" bestFit="1" customWidth="1"/>
    <col min="4099" max="4099" width="12.75" style="3" bestFit="1" customWidth="1"/>
    <col min="4100" max="4100" width="11.7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20.625" style="3" customWidth="1"/>
    <col min="4109" max="4109" width="13.75" style="3" customWidth="1"/>
    <col min="4110" max="4110" width="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8.75" style="3" bestFit="1" customWidth="1"/>
    <col min="4355" max="4355" width="12.75" style="3" bestFit="1" customWidth="1"/>
    <col min="4356" max="4356" width="11.7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20.625" style="3" customWidth="1"/>
    <col min="4365" max="4365" width="13.75" style="3" customWidth="1"/>
    <col min="4366" max="4366" width="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8.75" style="3" bestFit="1" customWidth="1"/>
    <col min="4611" max="4611" width="12.75" style="3" bestFit="1" customWidth="1"/>
    <col min="4612" max="4612" width="11.7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20.625" style="3" customWidth="1"/>
    <col min="4621" max="4621" width="13.75" style="3" customWidth="1"/>
    <col min="4622" max="4622" width="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8.75" style="3" bestFit="1" customWidth="1"/>
    <col min="4867" max="4867" width="12.75" style="3" bestFit="1" customWidth="1"/>
    <col min="4868" max="4868" width="11.7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20.625" style="3" customWidth="1"/>
    <col min="4877" max="4877" width="13.75" style="3" customWidth="1"/>
    <col min="4878" max="4878" width="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8.75" style="3" bestFit="1" customWidth="1"/>
    <col min="5123" max="5123" width="12.75" style="3" bestFit="1" customWidth="1"/>
    <col min="5124" max="5124" width="11.7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20.625" style="3" customWidth="1"/>
    <col min="5133" max="5133" width="13.75" style="3" customWidth="1"/>
    <col min="5134" max="5134" width="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8.75" style="3" bestFit="1" customWidth="1"/>
    <col min="5379" max="5379" width="12.75" style="3" bestFit="1" customWidth="1"/>
    <col min="5380" max="5380" width="11.7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20.625" style="3" customWidth="1"/>
    <col min="5389" max="5389" width="13.75" style="3" customWidth="1"/>
    <col min="5390" max="5390" width="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8.75" style="3" bestFit="1" customWidth="1"/>
    <col min="5635" max="5635" width="12.75" style="3" bestFit="1" customWidth="1"/>
    <col min="5636" max="5636" width="11.7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20.625" style="3" customWidth="1"/>
    <col min="5645" max="5645" width="13.75" style="3" customWidth="1"/>
    <col min="5646" max="5646" width="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8.75" style="3" bestFit="1" customWidth="1"/>
    <col min="5891" max="5891" width="12.75" style="3" bestFit="1" customWidth="1"/>
    <col min="5892" max="5892" width="11.7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20.625" style="3" customWidth="1"/>
    <col min="5901" max="5901" width="13.75" style="3" customWidth="1"/>
    <col min="5902" max="5902" width="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8.75" style="3" bestFit="1" customWidth="1"/>
    <col min="6147" max="6147" width="12.75" style="3" bestFit="1" customWidth="1"/>
    <col min="6148" max="6148" width="11.7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20.625" style="3" customWidth="1"/>
    <col min="6157" max="6157" width="13.75" style="3" customWidth="1"/>
    <col min="6158" max="6158" width="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8.75" style="3" bestFit="1" customWidth="1"/>
    <col min="6403" max="6403" width="12.75" style="3" bestFit="1" customWidth="1"/>
    <col min="6404" max="6404" width="11.7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20.625" style="3" customWidth="1"/>
    <col min="6413" max="6413" width="13.75" style="3" customWidth="1"/>
    <col min="6414" max="6414" width="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8.75" style="3" bestFit="1" customWidth="1"/>
    <col min="6659" max="6659" width="12.75" style="3" bestFit="1" customWidth="1"/>
    <col min="6660" max="6660" width="11.7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20.625" style="3" customWidth="1"/>
    <col min="6669" max="6669" width="13.75" style="3" customWidth="1"/>
    <col min="6670" max="6670" width="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8.75" style="3" bestFit="1" customWidth="1"/>
    <col min="6915" max="6915" width="12.75" style="3" bestFit="1" customWidth="1"/>
    <col min="6916" max="6916" width="11.7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20.625" style="3" customWidth="1"/>
    <col min="6925" max="6925" width="13.75" style="3" customWidth="1"/>
    <col min="6926" max="6926" width="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8.75" style="3" bestFit="1" customWidth="1"/>
    <col min="7171" max="7171" width="12.75" style="3" bestFit="1" customWidth="1"/>
    <col min="7172" max="7172" width="11.7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20.625" style="3" customWidth="1"/>
    <col min="7181" max="7181" width="13.75" style="3" customWidth="1"/>
    <col min="7182" max="7182" width="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8.75" style="3" bestFit="1" customWidth="1"/>
    <col min="7427" max="7427" width="12.75" style="3" bestFit="1" customWidth="1"/>
    <col min="7428" max="7428" width="11.7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20.625" style="3" customWidth="1"/>
    <col min="7437" max="7437" width="13.75" style="3" customWidth="1"/>
    <col min="7438" max="7438" width="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8.75" style="3" bestFit="1" customWidth="1"/>
    <col min="7683" max="7683" width="12.75" style="3" bestFit="1" customWidth="1"/>
    <col min="7684" max="7684" width="11.7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20.625" style="3" customWidth="1"/>
    <col min="7693" max="7693" width="13.75" style="3" customWidth="1"/>
    <col min="7694" max="7694" width="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8.75" style="3" bestFit="1" customWidth="1"/>
    <col min="7939" max="7939" width="12.75" style="3" bestFit="1" customWidth="1"/>
    <col min="7940" max="7940" width="11.7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20.625" style="3" customWidth="1"/>
    <col min="7949" max="7949" width="13.75" style="3" customWidth="1"/>
    <col min="7950" max="7950" width="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8.75" style="3" bestFit="1" customWidth="1"/>
    <col min="8195" max="8195" width="12.75" style="3" bestFit="1" customWidth="1"/>
    <col min="8196" max="8196" width="11.7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20.625" style="3" customWidth="1"/>
    <col min="8205" max="8205" width="13.75" style="3" customWidth="1"/>
    <col min="8206" max="8206" width="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8.75" style="3" bestFit="1" customWidth="1"/>
    <col min="8451" max="8451" width="12.75" style="3" bestFit="1" customWidth="1"/>
    <col min="8452" max="8452" width="11.7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20.625" style="3" customWidth="1"/>
    <col min="8461" max="8461" width="13.75" style="3" customWidth="1"/>
    <col min="8462" max="8462" width="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8.75" style="3" bestFit="1" customWidth="1"/>
    <col min="8707" max="8707" width="12.75" style="3" bestFit="1" customWidth="1"/>
    <col min="8708" max="8708" width="11.7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20.625" style="3" customWidth="1"/>
    <col min="8717" max="8717" width="13.75" style="3" customWidth="1"/>
    <col min="8718" max="8718" width="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8.75" style="3" bestFit="1" customWidth="1"/>
    <col min="8963" max="8963" width="12.75" style="3" bestFit="1" customWidth="1"/>
    <col min="8964" max="8964" width="11.7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20.625" style="3" customWidth="1"/>
    <col min="8973" max="8973" width="13.75" style="3" customWidth="1"/>
    <col min="8974" max="8974" width="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8.75" style="3" bestFit="1" customWidth="1"/>
    <col min="9219" max="9219" width="12.75" style="3" bestFit="1" customWidth="1"/>
    <col min="9220" max="9220" width="11.7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20.625" style="3" customWidth="1"/>
    <col min="9229" max="9229" width="13.75" style="3" customWidth="1"/>
    <col min="9230" max="9230" width="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8.75" style="3" bestFit="1" customWidth="1"/>
    <col min="9475" max="9475" width="12.75" style="3" bestFit="1" customWidth="1"/>
    <col min="9476" max="9476" width="11.7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20.625" style="3" customWidth="1"/>
    <col min="9485" max="9485" width="13.75" style="3" customWidth="1"/>
    <col min="9486" max="9486" width="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8.75" style="3" bestFit="1" customWidth="1"/>
    <col min="9731" max="9731" width="12.75" style="3" bestFit="1" customWidth="1"/>
    <col min="9732" max="9732" width="11.7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20.625" style="3" customWidth="1"/>
    <col min="9741" max="9741" width="13.75" style="3" customWidth="1"/>
    <col min="9742" max="9742" width="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8.75" style="3" bestFit="1" customWidth="1"/>
    <col min="9987" max="9987" width="12.75" style="3" bestFit="1" customWidth="1"/>
    <col min="9988" max="9988" width="11.7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20.625" style="3" customWidth="1"/>
    <col min="9997" max="9997" width="13.75" style="3" customWidth="1"/>
    <col min="9998" max="9998" width="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8.75" style="3" bestFit="1" customWidth="1"/>
    <col min="10243" max="10243" width="12.75" style="3" bestFit="1" customWidth="1"/>
    <col min="10244" max="10244" width="11.7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20.625" style="3" customWidth="1"/>
    <col min="10253" max="10253" width="13.75" style="3" customWidth="1"/>
    <col min="10254" max="10254" width="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8.75" style="3" bestFit="1" customWidth="1"/>
    <col min="10499" max="10499" width="12.75" style="3" bestFit="1" customWidth="1"/>
    <col min="10500" max="10500" width="11.7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20.625" style="3" customWidth="1"/>
    <col min="10509" max="10509" width="13.75" style="3" customWidth="1"/>
    <col min="10510" max="10510" width="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8.75" style="3" bestFit="1" customWidth="1"/>
    <col min="10755" max="10755" width="12.75" style="3" bestFit="1" customWidth="1"/>
    <col min="10756" max="10756" width="11.7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20.625" style="3" customWidth="1"/>
    <col min="10765" max="10765" width="13.75" style="3" customWidth="1"/>
    <col min="10766" max="10766" width="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8.75" style="3" bestFit="1" customWidth="1"/>
    <col min="11011" max="11011" width="12.75" style="3" bestFit="1" customWidth="1"/>
    <col min="11012" max="11012" width="11.7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20.625" style="3" customWidth="1"/>
    <col min="11021" max="11021" width="13.75" style="3" customWidth="1"/>
    <col min="11022" max="11022" width="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8.75" style="3" bestFit="1" customWidth="1"/>
    <col min="11267" max="11267" width="12.75" style="3" bestFit="1" customWidth="1"/>
    <col min="11268" max="11268" width="11.7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20.625" style="3" customWidth="1"/>
    <col min="11277" max="11277" width="13.75" style="3" customWidth="1"/>
    <col min="11278" max="11278" width="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8.75" style="3" bestFit="1" customWidth="1"/>
    <col min="11523" max="11523" width="12.75" style="3" bestFit="1" customWidth="1"/>
    <col min="11524" max="11524" width="11.7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20.625" style="3" customWidth="1"/>
    <col min="11533" max="11533" width="13.75" style="3" customWidth="1"/>
    <col min="11534" max="11534" width="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8.75" style="3" bestFit="1" customWidth="1"/>
    <col min="11779" max="11779" width="12.75" style="3" bestFit="1" customWidth="1"/>
    <col min="11780" max="11780" width="11.7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20.625" style="3" customWidth="1"/>
    <col min="11789" max="11789" width="13.75" style="3" customWidth="1"/>
    <col min="11790" max="11790" width="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8.75" style="3" bestFit="1" customWidth="1"/>
    <col min="12035" max="12035" width="12.75" style="3" bestFit="1" customWidth="1"/>
    <col min="12036" max="12036" width="11.7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20.625" style="3" customWidth="1"/>
    <col min="12045" max="12045" width="13.75" style="3" customWidth="1"/>
    <col min="12046" max="12046" width="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8.75" style="3" bestFit="1" customWidth="1"/>
    <col min="12291" max="12291" width="12.75" style="3" bestFit="1" customWidth="1"/>
    <col min="12292" max="12292" width="11.7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20.625" style="3" customWidth="1"/>
    <col min="12301" max="12301" width="13.75" style="3" customWidth="1"/>
    <col min="12302" max="12302" width="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8.75" style="3" bestFit="1" customWidth="1"/>
    <col min="12547" max="12547" width="12.75" style="3" bestFit="1" customWidth="1"/>
    <col min="12548" max="12548" width="11.7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20.625" style="3" customWidth="1"/>
    <col min="12557" max="12557" width="13.75" style="3" customWidth="1"/>
    <col min="12558" max="12558" width="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8.75" style="3" bestFit="1" customWidth="1"/>
    <col min="12803" max="12803" width="12.75" style="3" bestFit="1" customWidth="1"/>
    <col min="12804" max="12804" width="11.7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20.625" style="3" customWidth="1"/>
    <col min="12813" max="12813" width="13.75" style="3" customWidth="1"/>
    <col min="12814" max="12814" width="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8.75" style="3" bestFit="1" customWidth="1"/>
    <col min="13059" max="13059" width="12.75" style="3" bestFit="1" customWidth="1"/>
    <col min="13060" max="13060" width="11.7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20.625" style="3" customWidth="1"/>
    <col min="13069" max="13069" width="13.75" style="3" customWidth="1"/>
    <col min="13070" max="13070" width="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8.75" style="3" bestFit="1" customWidth="1"/>
    <col min="13315" max="13315" width="12.75" style="3" bestFit="1" customWidth="1"/>
    <col min="13316" max="13316" width="11.7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20.625" style="3" customWidth="1"/>
    <col min="13325" max="13325" width="13.75" style="3" customWidth="1"/>
    <col min="13326" max="13326" width="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8.75" style="3" bestFit="1" customWidth="1"/>
    <col min="13571" max="13571" width="12.75" style="3" bestFit="1" customWidth="1"/>
    <col min="13572" max="13572" width="11.7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20.625" style="3" customWidth="1"/>
    <col min="13581" max="13581" width="13.75" style="3" customWidth="1"/>
    <col min="13582" max="13582" width="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8.75" style="3" bestFit="1" customWidth="1"/>
    <col min="13827" max="13827" width="12.75" style="3" bestFit="1" customWidth="1"/>
    <col min="13828" max="13828" width="11.7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20.625" style="3" customWidth="1"/>
    <col min="13837" max="13837" width="13.75" style="3" customWidth="1"/>
    <col min="13838" max="13838" width="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8.75" style="3" bestFit="1" customWidth="1"/>
    <col min="14083" max="14083" width="12.75" style="3" bestFit="1" customWidth="1"/>
    <col min="14084" max="14084" width="11.7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20.625" style="3" customWidth="1"/>
    <col min="14093" max="14093" width="13.75" style="3" customWidth="1"/>
    <col min="14094" max="14094" width="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8.75" style="3" bestFit="1" customWidth="1"/>
    <col min="14339" max="14339" width="12.75" style="3" bestFit="1" customWidth="1"/>
    <col min="14340" max="14340" width="11.7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20.625" style="3" customWidth="1"/>
    <col min="14349" max="14349" width="13.75" style="3" customWidth="1"/>
    <col min="14350" max="14350" width="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8.75" style="3" bestFit="1" customWidth="1"/>
    <col min="14595" max="14595" width="12.75" style="3" bestFit="1" customWidth="1"/>
    <col min="14596" max="14596" width="11.7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20.625" style="3" customWidth="1"/>
    <col min="14605" max="14605" width="13.75" style="3" customWidth="1"/>
    <col min="14606" max="14606" width="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8.75" style="3" bestFit="1" customWidth="1"/>
    <col min="14851" max="14851" width="12.75" style="3" bestFit="1" customWidth="1"/>
    <col min="14852" max="14852" width="11.7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20.625" style="3" customWidth="1"/>
    <col min="14861" max="14861" width="13.75" style="3" customWidth="1"/>
    <col min="14862" max="14862" width="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8.75" style="3" bestFit="1" customWidth="1"/>
    <col min="15107" max="15107" width="12.75" style="3" bestFit="1" customWidth="1"/>
    <col min="15108" max="15108" width="11.7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20.625" style="3" customWidth="1"/>
    <col min="15117" max="15117" width="13.75" style="3" customWidth="1"/>
    <col min="15118" max="15118" width="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8.75" style="3" bestFit="1" customWidth="1"/>
    <col min="15363" max="15363" width="12.75" style="3" bestFit="1" customWidth="1"/>
    <col min="15364" max="15364" width="11.7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20.625" style="3" customWidth="1"/>
    <col min="15373" max="15373" width="13.75" style="3" customWidth="1"/>
    <col min="15374" max="15374" width="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8.75" style="3" bestFit="1" customWidth="1"/>
    <col min="15619" max="15619" width="12.75" style="3" bestFit="1" customWidth="1"/>
    <col min="15620" max="15620" width="11.7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20.625" style="3" customWidth="1"/>
    <col min="15629" max="15629" width="13.75" style="3" customWidth="1"/>
    <col min="15630" max="15630" width="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8.75" style="3" bestFit="1" customWidth="1"/>
    <col min="15875" max="15875" width="12.75" style="3" bestFit="1" customWidth="1"/>
    <col min="15876" max="15876" width="11.7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20.625" style="3" customWidth="1"/>
    <col min="15885" max="15885" width="13.75" style="3" customWidth="1"/>
    <col min="15886" max="15886" width="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8.75" style="3" bestFit="1" customWidth="1"/>
    <col min="16131" max="16131" width="12.75" style="3" bestFit="1" customWidth="1"/>
    <col min="16132" max="16132" width="11.7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20.625" style="3" customWidth="1"/>
    <col min="16141" max="16141" width="13.75" style="3" customWidth="1"/>
    <col min="16142" max="16142" width="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488" t="s">
        <v>3675</v>
      </c>
      <c r="G2" s="4" t="s">
        <v>2</v>
      </c>
      <c r="H2" s="5"/>
      <c r="I2" s="6"/>
      <c r="J2" s="125">
        <f>SUM(H:H)</f>
        <v>53766</v>
      </c>
    </row>
    <row r="3" spans="2:17" ht="20.100000000000001" customHeight="1">
      <c r="B3" s="1" t="s">
        <v>3</v>
      </c>
      <c r="C3" s="1"/>
      <c r="D3" s="1"/>
      <c r="E3" s="14" t="s">
        <v>3676</v>
      </c>
    </row>
    <row r="4" spans="2:17" ht="20.100000000000001" customHeight="1">
      <c r="B4" s="1" t="s">
        <v>5</v>
      </c>
      <c r="C4" s="1"/>
      <c r="D4" s="1"/>
      <c r="E4" s="14" t="s">
        <v>3677</v>
      </c>
    </row>
    <row r="5" spans="2:17" ht="20.100000000000001" customHeight="1">
      <c r="B5" s="1" t="s">
        <v>6</v>
      </c>
      <c r="C5" s="1"/>
      <c r="D5" s="1"/>
      <c r="E5" s="15">
        <v>44729</v>
      </c>
    </row>
    <row r="6" spans="2:17" ht="20.100000000000001" customHeight="1">
      <c r="B6" s="1" t="s">
        <v>8</v>
      </c>
      <c r="C6" s="1"/>
      <c r="D6" s="1"/>
      <c r="E6" s="15">
        <v>44729</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6" t="s">
        <v>20</v>
      </c>
      <c r="N8" s="16" t="s">
        <v>21</v>
      </c>
      <c r="O8" s="17" t="s">
        <v>22</v>
      </c>
      <c r="P8" s="184" t="s">
        <v>23</v>
      </c>
      <c r="Q8" s="21" t="s">
        <v>24</v>
      </c>
    </row>
    <row r="9" spans="2:17" s="1412" customFormat="1" ht="19.7" customHeight="1">
      <c r="B9" s="1408" t="s">
        <v>1434</v>
      </c>
      <c r="C9" s="542" t="s">
        <v>645</v>
      </c>
      <c r="D9" s="542" t="s">
        <v>645</v>
      </c>
      <c r="E9" s="1409" t="s">
        <v>3678</v>
      </c>
      <c r="F9" s="358">
        <v>1</v>
      </c>
      <c r="G9" s="1410">
        <v>6800</v>
      </c>
      <c r="H9" s="545">
        <f>F9*G9</f>
        <v>6800</v>
      </c>
      <c r="I9" s="1116"/>
      <c r="J9" s="1409" t="s">
        <v>3679</v>
      </c>
      <c r="K9" s="358"/>
      <c r="L9" s="358"/>
      <c r="M9" s="351">
        <v>44720</v>
      </c>
      <c r="N9" s="542" t="s">
        <v>648</v>
      </c>
      <c r="O9" s="550">
        <v>44729</v>
      </c>
      <c r="P9" s="1411"/>
      <c r="Q9" s="380"/>
    </row>
    <row r="10" spans="2:17" s="1412" customFormat="1" ht="19.7" customHeight="1">
      <c r="B10" s="1413"/>
      <c r="C10" s="542" t="s">
        <v>645</v>
      </c>
      <c r="D10" s="542" t="s">
        <v>645</v>
      </c>
      <c r="E10" s="1409" t="s">
        <v>3680</v>
      </c>
      <c r="F10" s="358">
        <v>1</v>
      </c>
      <c r="G10" s="1410">
        <v>11600</v>
      </c>
      <c r="H10" s="545">
        <f>F10*G10</f>
        <v>11600</v>
      </c>
      <c r="I10" s="1116"/>
      <c r="J10" s="1409" t="s">
        <v>3681</v>
      </c>
      <c r="K10" s="358"/>
      <c r="L10" s="358"/>
      <c r="M10" s="351">
        <v>44720</v>
      </c>
      <c r="N10" s="542" t="s">
        <v>648</v>
      </c>
      <c r="O10" s="550">
        <v>44729</v>
      </c>
      <c r="P10" s="1411"/>
      <c r="Q10" s="380"/>
    </row>
    <row r="11" spans="2:17" s="1412" customFormat="1" ht="19.7" customHeight="1">
      <c r="B11" s="1413"/>
      <c r="C11" s="542" t="s">
        <v>645</v>
      </c>
      <c r="D11" s="542" t="s">
        <v>645</v>
      </c>
      <c r="E11" s="1409" t="s">
        <v>3682</v>
      </c>
      <c r="F11" s="358">
        <v>1</v>
      </c>
      <c r="G11" s="1410">
        <v>3500</v>
      </c>
      <c r="H11" s="545">
        <f>F11*G11</f>
        <v>3500</v>
      </c>
      <c r="I11" s="1116"/>
      <c r="J11" s="1409" t="s">
        <v>3683</v>
      </c>
      <c r="K11" s="358"/>
      <c r="L11" s="358"/>
      <c r="M11" s="351">
        <v>44720</v>
      </c>
      <c r="N11" s="542" t="s">
        <v>648</v>
      </c>
      <c r="O11" s="550">
        <v>44729</v>
      </c>
      <c r="P11" s="1411"/>
      <c r="Q11" s="380"/>
    </row>
    <row r="12" spans="2:17" s="1412" customFormat="1" ht="19.7" customHeight="1">
      <c r="B12" s="1414"/>
      <c r="C12" s="542" t="s">
        <v>645</v>
      </c>
      <c r="D12" s="542" t="s">
        <v>645</v>
      </c>
      <c r="E12" s="1409" t="s">
        <v>3684</v>
      </c>
      <c r="F12" s="358">
        <v>1</v>
      </c>
      <c r="G12" s="1410">
        <v>4100</v>
      </c>
      <c r="H12" s="545">
        <f>F12*G12</f>
        <v>4100</v>
      </c>
      <c r="I12" s="1116"/>
      <c r="J12" s="1409" t="s">
        <v>3685</v>
      </c>
      <c r="K12" s="358"/>
      <c r="L12" s="358"/>
      <c r="M12" s="351">
        <v>44720</v>
      </c>
      <c r="N12" s="542" t="s">
        <v>648</v>
      </c>
      <c r="O12" s="550">
        <v>44729</v>
      </c>
      <c r="P12" s="1411"/>
      <c r="Q12" s="380"/>
    </row>
    <row r="13" spans="2:17" s="9" customFormat="1" ht="19.7" customHeight="1">
      <c r="B13" s="16"/>
      <c r="C13" s="16"/>
      <c r="D13" s="16"/>
      <c r="E13" s="17"/>
      <c r="F13" s="17"/>
      <c r="G13" s="17"/>
      <c r="H13" s="278">
        <f>F13*G13</f>
        <v>0</v>
      </c>
      <c r="I13" s="18"/>
      <c r="J13" s="17"/>
      <c r="K13" s="17"/>
      <c r="L13" s="17"/>
      <c r="M13" s="19"/>
      <c r="N13" s="16"/>
      <c r="O13" s="17"/>
      <c r="P13" s="184"/>
      <c r="Q13" s="21"/>
    </row>
    <row r="14" spans="2:17" s="9" customFormat="1" ht="19.7" customHeight="1">
      <c r="B14" s="16"/>
      <c r="C14" s="16" t="s">
        <v>178</v>
      </c>
      <c r="D14" s="16" t="s">
        <v>178</v>
      </c>
      <c r="E14" s="146" t="s">
        <v>3686</v>
      </c>
      <c r="F14" s="17">
        <v>2</v>
      </c>
      <c r="G14" s="295">
        <v>1260</v>
      </c>
      <c r="H14" s="278">
        <f t="shared" ref="H14:H55" si="0">F14*G14</f>
        <v>2520</v>
      </c>
      <c r="I14" s="18"/>
      <c r="J14" s="17"/>
      <c r="K14" s="17"/>
      <c r="L14" s="17"/>
      <c r="M14" s="19">
        <v>44720</v>
      </c>
      <c r="N14" s="16" t="s">
        <v>648</v>
      </c>
      <c r="O14" s="56">
        <v>44727</v>
      </c>
      <c r="P14" s="184"/>
      <c r="Q14" s="21">
        <v>44727</v>
      </c>
    </row>
    <row r="15" spans="2:17" ht="19.7" customHeight="1">
      <c r="B15" s="519"/>
      <c r="C15" s="16" t="s">
        <v>178</v>
      </c>
      <c r="D15" s="16" t="s">
        <v>178</v>
      </c>
      <c r="E15" s="145" t="s">
        <v>3687</v>
      </c>
      <c r="F15" s="17">
        <v>2</v>
      </c>
      <c r="G15" s="290">
        <v>5350</v>
      </c>
      <c r="H15" s="278">
        <f t="shared" si="0"/>
        <v>10700</v>
      </c>
      <c r="I15" s="18"/>
      <c r="J15" s="54"/>
      <c r="K15" s="17"/>
      <c r="L15" s="17"/>
      <c r="M15" s="19">
        <v>44720</v>
      </c>
      <c r="N15" s="16" t="s">
        <v>648</v>
      </c>
      <c r="O15" s="56">
        <v>44727</v>
      </c>
      <c r="P15" s="19"/>
      <c r="Q15" s="21">
        <v>44727</v>
      </c>
    </row>
    <row r="16" spans="2:17" s="9" customFormat="1" ht="19.7" customHeight="1">
      <c r="B16" s="521"/>
      <c r="C16" s="16" t="s">
        <v>178</v>
      </c>
      <c r="D16" s="16" t="s">
        <v>178</v>
      </c>
      <c r="E16" s="146" t="s">
        <v>3688</v>
      </c>
      <c r="F16" s="17">
        <v>2</v>
      </c>
      <c r="G16" s="295">
        <v>1810</v>
      </c>
      <c r="H16" s="278">
        <f t="shared" si="0"/>
        <v>3620</v>
      </c>
      <c r="I16" s="18"/>
      <c r="J16" s="17"/>
      <c r="K16" s="17"/>
      <c r="L16" s="17"/>
      <c r="M16" s="19">
        <v>44720</v>
      </c>
      <c r="N16" s="16" t="s">
        <v>648</v>
      </c>
      <c r="O16" s="56">
        <v>44727</v>
      </c>
      <c r="P16" s="184"/>
      <c r="Q16" s="21">
        <v>44727</v>
      </c>
    </row>
    <row r="17" spans="2:17" ht="19.7" customHeight="1">
      <c r="B17" s="1415"/>
      <c r="C17" s="16" t="s">
        <v>178</v>
      </c>
      <c r="D17" s="16" t="s">
        <v>178</v>
      </c>
      <c r="E17" s="146" t="s">
        <v>3689</v>
      </c>
      <c r="F17" s="17">
        <v>2</v>
      </c>
      <c r="G17" s="290">
        <v>410</v>
      </c>
      <c r="H17" s="278">
        <f t="shared" si="0"/>
        <v>820</v>
      </c>
      <c r="I17" s="17"/>
      <c r="J17" s="54"/>
      <c r="K17" s="17"/>
      <c r="L17" s="17"/>
      <c r="M17" s="19">
        <v>44720</v>
      </c>
      <c r="N17" s="16" t="s">
        <v>648</v>
      </c>
      <c r="O17" s="56">
        <v>44727</v>
      </c>
      <c r="P17" s="19"/>
      <c r="Q17" s="21">
        <v>44727</v>
      </c>
    </row>
    <row r="18" spans="2:17" ht="19.7" customHeight="1">
      <c r="B18" s="1415"/>
      <c r="C18" s="16" t="s">
        <v>178</v>
      </c>
      <c r="D18" s="16" t="s">
        <v>178</v>
      </c>
      <c r="E18" s="146" t="s">
        <v>3690</v>
      </c>
      <c r="F18" s="17">
        <v>2</v>
      </c>
      <c r="G18" s="290">
        <v>410</v>
      </c>
      <c r="H18" s="278">
        <f t="shared" si="0"/>
        <v>820</v>
      </c>
      <c r="I18" s="17"/>
      <c r="J18" s="54"/>
      <c r="K18" s="17"/>
      <c r="L18" s="17"/>
      <c r="M18" s="19">
        <v>44720</v>
      </c>
      <c r="N18" s="16" t="s">
        <v>648</v>
      </c>
      <c r="O18" s="56">
        <v>44727</v>
      </c>
      <c r="P18" s="19"/>
      <c r="Q18" s="21">
        <v>44727</v>
      </c>
    </row>
    <row r="19" spans="2:17" ht="19.7" customHeight="1">
      <c r="B19" s="1415"/>
      <c r="C19" s="16" t="s">
        <v>178</v>
      </c>
      <c r="D19" s="16" t="s">
        <v>178</v>
      </c>
      <c r="E19" s="146" t="s">
        <v>3691</v>
      </c>
      <c r="F19" s="17">
        <v>2</v>
      </c>
      <c r="G19" s="290">
        <v>410</v>
      </c>
      <c r="H19" s="278">
        <f t="shared" si="0"/>
        <v>820</v>
      </c>
      <c r="I19" s="17"/>
      <c r="J19" s="54"/>
      <c r="K19" s="17"/>
      <c r="L19" s="17"/>
      <c r="M19" s="19">
        <v>44720</v>
      </c>
      <c r="N19" s="16" t="s">
        <v>648</v>
      </c>
      <c r="O19" s="56">
        <v>44727</v>
      </c>
      <c r="P19" s="19"/>
      <c r="Q19" s="21">
        <v>44727</v>
      </c>
    </row>
    <row r="20" spans="2:17" ht="19.7" customHeight="1">
      <c r="B20" s="1415"/>
      <c r="C20" s="16" t="s">
        <v>178</v>
      </c>
      <c r="D20" s="16" t="s">
        <v>178</v>
      </c>
      <c r="E20" s="146" t="s">
        <v>3692</v>
      </c>
      <c r="F20" s="17">
        <v>4</v>
      </c>
      <c r="G20" s="290">
        <v>240</v>
      </c>
      <c r="H20" s="278">
        <f t="shared" si="0"/>
        <v>960</v>
      </c>
      <c r="I20" s="18"/>
      <c r="J20" s="54"/>
      <c r="K20" s="17"/>
      <c r="L20" s="17"/>
      <c r="M20" s="19">
        <v>44720</v>
      </c>
      <c r="N20" s="16" t="s">
        <v>648</v>
      </c>
      <c r="O20" s="56">
        <v>44727</v>
      </c>
      <c r="P20" s="19"/>
      <c r="Q20" s="21">
        <v>44727</v>
      </c>
    </row>
    <row r="21" spans="2:17" s="9" customFormat="1" ht="19.7" customHeight="1">
      <c r="B21" s="16"/>
      <c r="C21" s="16" t="s">
        <v>178</v>
      </c>
      <c r="D21" s="16" t="s">
        <v>178</v>
      </c>
      <c r="E21" s="146" t="s">
        <v>3693</v>
      </c>
      <c r="F21" s="17">
        <v>2</v>
      </c>
      <c r="G21" s="295">
        <v>240</v>
      </c>
      <c r="H21" s="278">
        <f t="shared" si="0"/>
        <v>480</v>
      </c>
      <c r="I21" s="18"/>
      <c r="J21" s="17"/>
      <c r="K21" s="17"/>
      <c r="L21" s="17"/>
      <c r="M21" s="19">
        <v>44720</v>
      </c>
      <c r="N21" s="16" t="s">
        <v>648</v>
      </c>
      <c r="O21" s="56">
        <v>44727</v>
      </c>
      <c r="P21" s="184"/>
      <c r="Q21" s="21">
        <v>44727</v>
      </c>
    </row>
    <row r="22" spans="2:17" ht="18.75" customHeight="1">
      <c r="B22" s="16"/>
      <c r="C22" s="16" t="s">
        <v>178</v>
      </c>
      <c r="D22" s="16" t="s">
        <v>178</v>
      </c>
      <c r="E22" s="145" t="s">
        <v>3694</v>
      </c>
      <c r="F22" s="17">
        <v>4</v>
      </c>
      <c r="G22" s="290">
        <v>170</v>
      </c>
      <c r="H22" s="156">
        <f t="shared" si="0"/>
        <v>680</v>
      </c>
      <c r="I22" s="18"/>
      <c r="J22" s="54"/>
      <c r="K22" s="17"/>
      <c r="L22" s="17"/>
      <c r="M22" s="19">
        <v>44720</v>
      </c>
      <c r="N22" s="16" t="s">
        <v>648</v>
      </c>
      <c r="O22" s="56">
        <v>44727</v>
      </c>
      <c r="P22" s="19"/>
      <c r="Q22" s="21">
        <v>44727</v>
      </c>
    </row>
    <row r="23" spans="2:17" ht="19.7" customHeight="1">
      <c r="B23" s="16"/>
      <c r="C23" s="16" t="s">
        <v>178</v>
      </c>
      <c r="D23" s="16" t="s">
        <v>178</v>
      </c>
      <c r="E23" s="145" t="s">
        <v>3695</v>
      </c>
      <c r="F23" s="17">
        <v>1</v>
      </c>
      <c r="G23" s="290">
        <v>2373</v>
      </c>
      <c r="H23" s="156">
        <f t="shared" si="0"/>
        <v>2373</v>
      </c>
      <c r="I23" s="18"/>
      <c r="J23" s="54"/>
      <c r="K23" s="17"/>
      <c r="L23" s="17"/>
      <c r="M23" s="19">
        <v>44722</v>
      </c>
      <c r="N23" s="16" t="s">
        <v>648</v>
      </c>
      <c r="O23" s="56">
        <v>44726</v>
      </c>
      <c r="P23" s="19"/>
      <c r="Q23" s="21">
        <v>44726</v>
      </c>
    </row>
    <row r="24" spans="2:17" ht="19.7" customHeight="1">
      <c r="B24" s="16"/>
      <c r="C24" s="16" t="s">
        <v>178</v>
      </c>
      <c r="D24" s="16" t="s">
        <v>178</v>
      </c>
      <c r="E24" s="145" t="s">
        <v>3696</v>
      </c>
      <c r="F24" s="17">
        <v>1</v>
      </c>
      <c r="G24" s="290">
        <v>2373</v>
      </c>
      <c r="H24" s="156">
        <f t="shared" si="0"/>
        <v>2373</v>
      </c>
      <c r="I24" s="18"/>
      <c r="J24" s="54"/>
      <c r="K24" s="17"/>
      <c r="L24" s="17"/>
      <c r="M24" s="19">
        <v>44722</v>
      </c>
      <c r="N24" s="16" t="s">
        <v>648</v>
      </c>
      <c r="O24" s="56">
        <v>44726</v>
      </c>
      <c r="P24" s="19"/>
      <c r="Q24" s="21">
        <v>44726</v>
      </c>
    </row>
    <row r="25" spans="2:17" ht="19.7" customHeight="1">
      <c r="B25" s="16"/>
      <c r="C25" s="16" t="s">
        <v>178</v>
      </c>
      <c r="D25" s="16" t="s">
        <v>178</v>
      </c>
      <c r="E25" s="145" t="s">
        <v>3697</v>
      </c>
      <c r="F25" s="17">
        <v>2</v>
      </c>
      <c r="G25" s="290">
        <v>800</v>
      </c>
      <c r="H25" s="156">
        <f t="shared" si="0"/>
        <v>1600</v>
      </c>
      <c r="I25" s="18"/>
      <c r="J25" s="54"/>
      <c r="K25" s="17"/>
      <c r="L25" s="17"/>
      <c r="M25" s="19">
        <v>44722</v>
      </c>
      <c r="N25" s="16" t="s">
        <v>648</v>
      </c>
      <c r="O25" s="56">
        <v>44726</v>
      </c>
      <c r="P25" s="19"/>
      <c r="Q25" s="21">
        <v>44726</v>
      </c>
    </row>
    <row r="26" spans="2:17" ht="19.7" customHeight="1">
      <c r="B26" s="16"/>
      <c r="C26" s="163"/>
      <c r="D26" s="163"/>
      <c r="E26" s="145"/>
      <c r="F26" s="17"/>
      <c r="G26" s="290"/>
      <c r="H26" s="156">
        <f t="shared" si="0"/>
        <v>0</v>
      </c>
      <c r="I26" s="18"/>
      <c r="J26" s="54"/>
      <c r="K26" s="17"/>
      <c r="L26" s="17"/>
      <c r="M26" s="19"/>
      <c r="N26" s="16"/>
      <c r="O26" s="56"/>
      <c r="P26" s="19"/>
      <c r="Q26" s="21"/>
    </row>
    <row r="27" spans="2:17" ht="19.7" customHeight="1">
      <c r="B27" s="16"/>
      <c r="C27" s="163"/>
      <c r="D27" s="163"/>
      <c r="E27" s="145"/>
      <c r="F27" s="17"/>
      <c r="G27" s="290"/>
      <c r="H27" s="156">
        <f t="shared" si="0"/>
        <v>0</v>
      </c>
      <c r="I27" s="18"/>
      <c r="J27" s="54"/>
      <c r="K27" s="17"/>
      <c r="L27" s="17"/>
      <c r="M27" s="19"/>
      <c r="N27" s="16"/>
      <c r="O27" s="56"/>
      <c r="P27" s="19"/>
      <c r="Q27" s="21"/>
    </row>
    <row r="28" spans="2:17" ht="19.7" customHeight="1">
      <c r="B28" s="16"/>
      <c r="C28" s="163"/>
      <c r="D28" s="163"/>
      <c r="E28" s="145"/>
      <c r="F28" s="17"/>
      <c r="G28" s="290"/>
      <c r="H28" s="156">
        <f t="shared" si="0"/>
        <v>0</v>
      </c>
      <c r="I28" s="18"/>
      <c r="J28" s="54"/>
      <c r="K28" s="17"/>
      <c r="L28" s="17"/>
      <c r="M28" s="19"/>
      <c r="N28" s="16"/>
      <c r="O28" s="56"/>
      <c r="P28" s="19"/>
      <c r="Q28" s="21"/>
    </row>
    <row r="29" spans="2:17" ht="19.7" customHeight="1">
      <c r="B29" s="16"/>
      <c r="C29" s="163"/>
      <c r="D29" s="163"/>
      <c r="E29" s="145"/>
      <c r="F29" s="17"/>
      <c r="G29" s="290"/>
      <c r="H29" s="156">
        <f t="shared" si="0"/>
        <v>0</v>
      </c>
      <c r="I29" s="18"/>
      <c r="J29" s="54"/>
      <c r="K29" s="17"/>
      <c r="L29" s="17"/>
      <c r="M29" s="19"/>
      <c r="N29" s="16"/>
      <c r="O29" s="56"/>
      <c r="P29" s="19"/>
      <c r="Q29" s="21"/>
    </row>
    <row r="30" spans="2:17" ht="19.7" customHeight="1">
      <c r="B30" s="16"/>
      <c r="C30" s="163"/>
      <c r="D30" s="163"/>
      <c r="E30" s="145"/>
      <c r="F30" s="17"/>
      <c r="G30" s="290"/>
      <c r="H30" s="156">
        <f t="shared" si="0"/>
        <v>0</v>
      </c>
      <c r="I30" s="18"/>
      <c r="J30" s="54"/>
      <c r="K30" s="17"/>
      <c r="L30" s="17"/>
      <c r="M30" s="19"/>
      <c r="N30" s="16"/>
      <c r="O30" s="56"/>
      <c r="P30" s="19"/>
      <c r="Q30" s="21"/>
    </row>
    <row r="31" spans="2:17" ht="19.7" customHeight="1">
      <c r="B31" s="16"/>
      <c r="C31" s="163"/>
      <c r="D31" s="163"/>
      <c r="E31" s="145"/>
      <c r="F31" s="17"/>
      <c r="G31" s="290"/>
      <c r="H31" s="156">
        <f t="shared" si="0"/>
        <v>0</v>
      </c>
      <c r="I31" s="18"/>
      <c r="J31" s="54"/>
      <c r="K31" s="17"/>
      <c r="L31" s="17"/>
      <c r="M31" s="19"/>
      <c r="N31" s="16"/>
      <c r="O31" s="56"/>
      <c r="P31" s="56"/>
      <c r="Q31" s="21"/>
    </row>
    <row r="32" spans="2:17" ht="19.7" customHeight="1">
      <c r="B32" s="16"/>
      <c r="C32" s="163"/>
      <c r="D32" s="163"/>
      <c r="E32" s="8"/>
      <c r="F32" s="17"/>
      <c r="G32" s="290"/>
      <c r="H32" s="156">
        <f t="shared" si="0"/>
        <v>0</v>
      </c>
      <c r="I32" s="18"/>
      <c r="J32" s="54"/>
      <c r="K32" s="17"/>
      <c r="L32" s="17"/>
      <c r="M32" s="19"/>
      <c r="N32" s="16"/>
      <c r="O32" s="56"/>
      <c r="P32" s="19"/>
      <c r="Q32" s="21"/>
    </row>
    <row r="33" spans="2:17" ht="19.7" customHeight="1">
      <c r="B33" s="16"/>
      <c r="C33" s="163"/>
      <c r="D33" s="163"/>
      <c r="E33" s="145"/>
      <c r="F33" s="17"/>
      <c r="G33" s="290"/>
      <c r="H33" s="156">
        <f t="shared" si="0"/>
        <v>0</v>
      </c>
      <c r="I33" s="18"/>
      <c r="J33" s="54"/>
      <c r="K33" s="17"/>
      <c r="L33" s="17"/>
      <c r="M33" s="19"/>
      <c r="N33" s="16"/>
      <c r="O33" s="56"/>
      <c r="P33" s="19"/>
      <c r="Q33" s="21"/>
    </row>
    <row r="34" spans="2:17" ht="19.7" customHeight="1">
      <c r="B34" s="16"/>
      <c r="C34" s="986"/>
      <c r="D34" s="986"/>
      <c r="E34" s="145"/>
      <c r="F34" s="17"/>
      <c r="G34" s="290"/>
      <c r="H34" s="156">
        <f t="shared" si="0"/>
        <v>0</v>
      </c>
      <c r="I34" s="18"/>
      <c r="J34" s="54"/>
      <c r="K34" s="17"/>
      <c r="L34" s="17"/>
      <c r="M34" s="19"/>
      <c r="N34" s="16"/>
      <c r="O34" s="17"/>
      <c r="P34" s="19"/>
      <c r="Q34" s="21"/>
    </row>
    <row r="35" spans="2:17" ht="19.7" customHeight="1">
      <c r="B35" s="16"/>
      <c r="C35" s="986"/>
      <c r="D35" s="986"/>
      <c r="E35" s="145"/>
      <c r="F35" s="17"/>
      <c r="G35" s="290"/>
      <c r="H35" s="156">
        <f t="shared" si="0"/>
        <v>0</v>
      </c>
      <c r="I35" s="18"/>
      <c r="J35" s="54"/>
      <c r="K35" s="17"/>
      <c r="L35" s="17"/>
      <c r="M35" s="19"/>
      <c r="N35" s="16"/>
      <c r="O35" s="17"/>
      <c r="P35" s="19"/>
      <c r="Q35" s="21"/>
    </row>
    <row r="36" spans="2:17" ht="19.7" customHeight="1">
      <c r="B36" s="16"/>
      <c r="C36" s="986"/>
      <c r="D36" s="986"/>
      <c r="E36" s="145"/>
      <c r="F36" s="17"/>
      <c r="G36" s="290"/>
      <c r="H36" s="156">
        <f t="shared" si="0"/>
        <v>0</v>
      </c>
      <c r="I36" s="18"/>
      <c r="J36" s="54"/>
      <c r="K36" s="17"/>
      <c r="L36" s="17"/>
      <c r="M36" s="19"/>
      <c r="N36" s="16"/>
      <c r="O36" s="17"/>
      <c r="P36" s="19"/>
      <c r="Q36" s="21"/>
    </row>
    <row r="37" spans="2:17" ht="19.7" customHeight="1">
      <c r="B37" s="16"/>
      <c r="C37" s="986"/>
      <c r="D37" s="986"/>
      <c r="E37" s="145"/>
      <c r="F37" s="17"/>
      <c r="G37" s="290"/>
      <c r="H37" s="156">
        <f t="shared" si="0"/>
        <v>0</v>
      </c>
      <c r="I37" s="18"/>
      <c r="J37" s="54"/>
      <c r="K37" s="17"/>
      <c r="L37" s="17"/>
      <c r="M37" s="19"/>
      <c r="N37" s="16"/>
      <c r="O37" s="17"/>
      <c r="P37" s="19"/>
      <c r="Q37" s="21"/>
    </row>
    <row r="38" spans="2:17" ht="19.7" customHeight="1">
      <c r="B38" s="16"/>
      <c r="C38" s="986"/>
      <c r="D38" s="986"/>
      <c r="E38" s="145"/>
      <c r="F38" s="17"/>
      <c r="G38" s="290"/>
      <c r="H38" s="156">
        <f t="shared" si="0"/>
        <v>0</v>
      </c>
      <c r="I38" s="18"/>
      <c r="J38" s="54"/>
      <c r="K38" s="17"/>
      <c r="L38" s="17"/>
      <c r="M38" s="19"/>
      <c r="N38" s="16"/>
      <c r="O38" s="17"/>
      <c r="P38" s="19"/>
      <c r="Q38" s="21"/>
    </row>
    <row r="39" spans="2:17" ht="19.7" customHeight="1">
      <c r="B39" s="16"/>
      <c r="C39" s="986"/>
      <c r="D39" s="986"/>
      <c r="E39" s="145"/>
      <c r="F39" s="17"/>
      <c r="G39" s="290"/>
      <c r="H39" s="156">
        <f t="shared" si="0"/>
        <v>0</v>
      </c>
      <c r="I39" s="18"/>
      <c r="J39" s="54"/>
      <c r="K39" s="17"/>
      <c r="L39" s="17"/>
      <c r="M39" s="19"/>
      <c r="N39" s="16"/>
      <c r="O39" s="17"/>
      <c r="P39" s="19"/>
      <c r="Q39" s="21"/>
    </row>
    <row r="40" spans="2:17" ht="19.7" customHeight="1">
      <c r="B40" s="16"/>
      <c r="C40" s="986"/>
      <c r="D40" s="986"/>
      <c r="E40" s="145"/>
      <c r="F40" s="17"/>
      <c r="G40" s="290"/>
      <c r="H40" s="156">
        <f t="shared" si="0"/>
        <v>0</v>
      </c>
      <c r="I40" s="18"/>
      <c r="J40" s="54"/>
      <c r="K40" s="17"/>
      <c r="L40" s="17"/>
      <c r="M40" s="19"/>
      <c r="N40" s="16"/>
      <c r="O40" s="17"/>
      <c r="P40" s="19"/>
      <c r="Q40" s="21"/>
    </row>
    <row r="41" spans="2:17" ht="19.7" customHeight="1">
      <c r="B41" s="16"/>
      <c r="C41" s="986"/>
      <c r="D41" s="986"/>
      <c r="E41" s="145"/>
      <c r="F41" s="17"/>
      <c r="G41" s="290"/>
      <c r="H41" s="156">
        <f t="shared" si="0"/>
        <v>0</v>
      </c>
      <c r="I41" s="18"/>
      <c r="J41" s="54"/>
      <c r="K41" s="17"/>
      <c r="L41" s="17"/>
      <c r="M41" s="19"/>
      <c r="N41" s="16"/>
      <c r="O41" s="17"/>
      <c r="P41" s="19"/>
      <c r="Q41" s="21"/>
    </row>
    <row r="42" spans="2:17" ht="19.7" customHeight="1">
      <c r="B42" s="16"/>
      <c r="C42" s="986"/>
      <c r="D42" s="986"/>
      <c r="E42" s="145"/>
      <c r="F42" s="17"/>
      <c r="G42" s="290"/>
      <c r="H42" s="156">
        <f t="shared" si="0"/>
        <v>0</v>
      </c>
      <c r="I42" s="18"/>
      <c r="J42" s="54"/>
      <c r="K42" s="17"/>
      <c r="L42" s="17"/>
      <c r="M42" s="19"/>
      <c r="N42" s="16"/>
      <c r="O42" s="17"/>
      <c r="P42" s="19"/>
      <c r="Q42" s="21"/>
    </row>
    <row r="43" spans="2:17" ht="19.7" customHeight="1">
      <c r="B43" s="16"/>
      <c r="C43" s="986"/>
      <c r="D43" s="986"/>
      <c r="E43" s="145"/>
      <c r="F43" s="17"/>
      <c r="G43" s="290"/>
      <c r="H43" s="156">
        <f t="shared" si="0"/>
        <v>0</v>
      </c>
      <c r="I43" s="18"/>
      <c r="J43" s="54"/>
      <c r="K43" s="17"/>
      <c r="L43" s="17"/>
      <c r="M43" s="19"/>
      <c r="N43" s="16"/>
      <c r="O43" s="17"/>
      <c r="P43" s="19"/>
      <c r="Q43" s="21"/>
    </row>
    <row r="44" spans="2:17" ht="19.7" customHeight="1">
      <c r="B44" s="16"/>
      <c r="C44" s="986"/>
      <c r="D44" s="986"/>
      <c r="E44" s="145"/>
      <c r="F44" s="17"/>
      <c r="G44" s="290"/>
      <c r="H44" s="156">
        <f t="shared" si="0"/>
        <v>0</v>
      </c>
      <c r="I44" s="18"/>
      <c r="J44" s="54"/>
      <c r="K44" s="17"/>
      <c r="L44" s="17"/>
      <c r="M44" s="19"/>
      <c r="N44" s="16"/>
      <c r="O44" s="17"/>
      <c r="P44" s="19"/>
      <c r="Q44" s="21"/>
    </row>
    <row r="45" spans="2:17" ht="19.7" customHeight="1">
      <c r="B45" s="16"/>
      <c r="C45" s="986"/>
      <c r="D45" s="986"/>
      <c r="E45" s="145"/>
      <c r="F45" s="17"/>
      <c r="G45" s="290"/>
      <c r="H45" s="156">
        <f t="shared" si="0"/>
        <v>0</v>
      </c>
      <c r="I45" s="18"/>
      <c r="J45" s="54"/>
      <c r="K45" s="17"/>
      <c r="L45" s="17"/>
      <c r="M45" s="19"/>
      <c r="N45" s="16"/>
      <c r="O45" s="17"/>
      <c r="P45" s="19"/>
      <c r="Q45" s="21"/>
    </row>
    <row r="46" spans="2:17" ht="19.7" customHeight="1">
      <c r="B46" s="16"/>
      <c r="C46" s="986"/>
      <c r="D46" s="986"/>
      <c r="E46" s="145"/>
      <c r="F46" s="17"/>
      <c r="G46" s="290"/>
      <c r="H46" s="156">
        <f t="shared" si="0"/>
        <v>0</v>
      </c>
      <c r="I46" s="18"/>
      <c r="J46" s="54"/>
      <c r="K46" s="17"/>
      <c r="L46" s="17"/>
      <c r="M46" s="19"/>
      <c r="N46" s="16"/>
      <c r="O46" s="17"/>
      <c r="P46" s="19"/>
      <c r="Q46" s="21"/>
    </row>
    <row r="47" spans="2:17" ht="19.7" customHeight="1">
      <c r="B47" s="16"/>
      <c r="C47" s="986"/>
      <c r="D47" s="986"/>
      <c r="E47" s="145"/>
      <c r="F47" s="17"/>
      <c r="G47" s="290"/>
      <c r="H47" s="156">
        <f t="shared" si="0"/>
        <v>0</v>
      </c>
      <c r="I47" s="18"/>
      <c r="J47" s="54"/>
      <c r="K47" s="17"/>
      <c r="L47" s="17"/>
      <c r="M47" s="19"/>
      <c r="N47" s="16"/>
      <c r="O47" s="17"/>
      <c r="P47" s="19"/>
      <c r="Q47" s="21"/>
    </row>
    <row r="48" spans="2:17" ht="19.7" customHeight="1">
      <c r="B48" s="16"/>
      <c r="C48" s="986"/>
      <c r="D48" s="986"/>
      <c r="E48" s="145"/>
      <c r="F48" s="17"/>
      <c r="G48" s="290"/>
      <c r="H48" s="156">
        <f t="shared" si="0"/>
        <v>0</v>
      </c>
      <c r="I48" s="18"/>
      <c r="J48" s="54"/>
      <c r="K48" s="17"/>
      <c r="L48" s="17"/>
      <c r="M48" s="19"/>
      <c r="N48" s="16"/>
      <c r="O48" s="17"/>
      <c r="P48" s="19"/>
      <c r="Q48" s="21"/>
    </row>
    <row r="49" spans="2:17" ht="19.7" customHeight="1">
      <c r="B49" s="16"/>
      <c r="C49" s="986"/>
      <c r="D49" s="986"/>
      <c r="E49" s="145"/>
      <c r="F49" s="17"/>
      <c r="G49" s="290"/>
      <c r="H49" s="156">
        <f t="shared" si="0"/>
        <v>0</v>
      </c>
      <c r="I49" s="18"/>
      <c r="J49" s="54"/>
      <c r="K49" s="17"/>
      <c r="L49" s="17"/>
      <c r="M49" s="19"/>
      <c r="N49" s="16"/>
      <c r="O49" s="17"/>
      <c r="P49" s="19"/>
      <c r="Q49" s="21"/>
    </row>
    <row r="50" spans="2:17" ht="19.7" customHeight="1">
      <c r="B50" s="16"/>
      <c r="C50" s="986"/>
      <c r="D50" s="986"/>
      <c r="E50" s="145"/>
      <c r="F50" s="17"/>
      <c r="G50" s="290"/>
      <c r="H50" s="156">
        <f t="shared" si="0"/>
        <v>0</v>
      </c>
      <c r="I50" s="18"/>
      <c r="J50" s="54"/>
      <c r="K50" s="17"/>
      <c r="L50" s="17"/>
      <c r="M50" s="19"/>
      <c r="N50" s="16"/>
      <c r="O50" s="17"/>
      <c r="P50" s="19"/>
      <c r="Q50" s="21"/>
    </row>
    <row r="51" spans="2:17" ht="19.7" customHeight="1">
      <c r="B51" s="16"/>
      <c r="C51" s="986"/>
      <c r="D51" s="986"/>
      <c r="E51" s="145"/>
      <c r="F51" s="17"/>
      <c r="G51" s="290"/>
      <c r="H51" s="156">
        <f t="shared" si="0"/>
        <v>0</v>
      </c>
      <c r="I51" s="18"/>
      <c r="J51" s="54"/>
      <c r="K51" s="17"/>
      <c r="L51" s="17"/>
      <c r="M51" s="19"/>
      <c r="N51" s="16"/>
      <c r="O51" s="17"/>
      <c r="P51" s="19"/>
      <c r="Q51" s="21"/>
    </row>
    <row r="52" spans="2:17" ht="19.7" customHeight="1">
      <c r="B52" s="16"/>
      <c r="C52" s="986"/>
      <c r="D52" s="986"/>
      <c r="E52" s="145"/>
      <c r="F52" s="17"/>
      <c r="G52" s="290"/>
      <c r="H52" s="156">
        <f t="shared" si="0"/>
        <v>0</v>
      </c>
      <c r="I52" s="18"/>
      <c r="J52" s="54"/>
      <c r="K52" s="17"/>
      <c r="L52" s="17"/>
      <c r="M52" s="19"/>
      <c r="N52" s="16"/>
      <c r="O52" s="17"/>
      <c r="P52" s="19"/>
      <c r="Q52" s="21"/>
    </row>
    <row r="53" spans="2:17" ht="19.7" customHeight="1">
      <c r="B53" s="16"/>
      <c r="C53" s="986"/>
      <c r="D53" s="986"/>
      <c r="E53" s="145"/>
      <c r="F53" s="17"/>
      <c r="G53" s="290"/>
      <c r="H53" s="156">
        <f t="shared" si="0"/>
        <v>0</v>
      </c>
      <c r="I53" s="18"/>
      <c r="J53" s="54"/>
      <c r="K53" s="17"/>
      <c r="L53" s="17"/>
      <c r="M53" s="19"/>
      <c r="N53" s="16"/>
      <c r="O53" s="17"/>
      <c r="P53" s="19"/>
      <c r="Q53" s="21"/>
    </row>
    <row r="54" spans="2:17" ht="19.7" customHeight="1">
      <c r="B54" s="16"/>
      <c r="C54" s="986"/>
      <c r="D54" s="986"/>
      <c r="E54" s="145"/>
      <c r="F54" s="17"/>
      <c r="G54" s="290"/>
      <c r="H54" s="156">
        <f t="shared" si="0"/>
        <v>0</v>
      </c>
      <c r="I54" s="18"/>
      <c r="J54" s="54"/>
      <c r="K54" s="17"/>
      <c r="L54" s="17"/>
      <c r="M54" s="19"/>
      <c r="N54" s="16"/>
      <c r="O54" s="17"/>
      <c r="P54" s="19"/>
      <c r="Q54" s="21"/>
    </row>
    <row r="55" spans="2:17" ht="19.7" customHeight="1">
      <c r="B55" s="16"/>
      <c r="C55" s="986"/>
      <c r="D55" s="986"/>
      <c r="E55" s="145"/>
      <c r="F55" s="17"/>
      <c r="G55" s="290"/>
      <c r="H55" s="156">
        <f t="shared" si="0"/>
        <v>0</v>
      </c>
      <c r="I55" s="18"/>
      <c r="J55" s="54"/>
      <c r="K55" s="17"/>
      <c r="L55" s="17"/>
      <c r="M55" s="19"/>
      <c r="N55" s="16"/>
      <c r="O55" s="17"/>
      <c r="P55" s="19"/>
      <c r="Q55" s="21"/>
    </row>
  </sheetData>
  <autoFilter ref="B8:O21" xr:uid="{C76F6C78-4490-4C29-8827-13DA0FE30B01}"/>
  <mergeCells count="7">
    <mergeCell ref="B9:B12"/>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6D80-C9DA-4C52-B552-3AF4F2EFD017}">
  <dimension ref="A2:F7"/>
  <sheetViews>
    <sheetView workbookViewId="0">
      <selection activeCell="C10" sqref="C10"/>
    </sheetView>
  </sheetViews>
  <sheetFormatPr defaultRowHeight="19.5"/>
  <cols>
    <col min="1" max="1" width="5.625" style="167" customWidth="1"/>
    <col min="2" max="2" width="3.5" style="167" bestFit="1" customWidth="1"/>
    <col min="3" max="3" width="16.625" style="167" customWidth="1"/>
    <col min="4" max="4" width="25.75" style="167" bestFit="1" customWidth="1"/>
    <col min="5" max="5" width="5.875" style="167" bestFit="1" customWidth="1"/>
    <col min="6" max="6" width="15.625" style="167" customWidth="1"/>
    <col min="7" max="256" width="9" style="167"/>
    <col min="257" max="257" width="5.625" style="167" customWidth="1"/>
    <col min="258" max="258" width="3.5" style="167" bestFit="1" customWidth="1"/>
    <col min="259" max="259" width="16.625" style="167" customWidth="1"/>
    <col min="260" max="260" width="25.75" style="167" bestFit="1" customWidth="1"/>
    <col min="261" max="261" width="5.875" style="167" bestFit="1" customWidth="1"/>
    <col min="262" max="262" width="15.625" style="167" customWidth="1"/>
    <col min="263" max="512" width="9" style="167"/>
    <col min="513" max="513" width="5.625" style="167" customWidth="1"/>
    <col min="514" max="514" width="3.5" style="167" bestFit="1" customWidth="1"/>
    <col min="515" max="515" width="16.625" style="167" customWidth="1"/>
    <col min="516" max="516" width="25.75" style="167" bestFit="1" customWidth="1"/>
    <col min="517" max="517" width="5.875" style="167" bestFit="1" customWidth="1"/>
    <col min="518" max="518" width="15.625" style="167" customWidth="1"/>
    <col min="519" max="768" width="9" style="167"/>
    <col min="769" max="769" width="5.625" style="167" customWidth="1"/>
    <col min="770" max="770" width="3.5" style="167" bestFit="1" customWidth="1"/>
    <col min="771" max="771" width="16.625" style="167" customWidth="1"/>
    <col min="772" max="772" width="25.75" style="167" bestFit="1" customWidth="1"/>
    <col min="773" max="773" width="5.875" style="167" bestFit="1" customWidth="1"/>
    <col min="774" max="774" width="15.625" style="167" customWidth="1"/>
    <col min="775" max="1024" width="9" style="167"/>
    <col min="1025" max="1025" width="5.625" style="167" customWidth="1"/>
    <col min="1026" max="1026" width="3.5" style="167" bestFit="1" customWidth="1"/>
    <col min="1027" max="1027" width="16.625" style="167" customWidth="1"/>
    <col min="1028" max="1028" width="25.75" style="167" bestFit="1" customWidth="1"/>
    <col min="1029" max="1029" width="5.875" style="167" bestFit="1" customWidth="1"/>
    <col min="1030" max="1030" width="15.625" style="167" customWidth="1"/>
    <col min="1031" max="1280" width="9" style="167"/>
    <col min="1281" max="1281" width="5.625" style="167" customWidth="1"/>
    <col min="1282" max="1282" width="3.5" style="167" bestFit="1" customWidth="1"/>
    <col min="1283" max="1283" width="16.625" style="167" customWidth="1"/>
    <col min="1284" max="1284" width="25.75" style="167" bestFit="1" customWidth="1"/>
    <col min="1285" max="1285" width="5.875" style="167" bestFit="1" customWidth="1"/>
    <col min="1286" max="1286" width="15.625" style="167" customWidth="1"/>
    <col min="1287" max="1536" width="9" style="167"/>
    <col min="1537" max="1537" width="5.625" style="167" customWidth="1"/>
    <col min="1538" max="1538" width="3.5" style="167" bestFit="1" customWidth="1"/>
    <col min="1539" max="1539" width="16.625" style="167" customWidth="1"/>
    <col min="1540" max="1540" width="25.75" style="167" bestFit="1" customWidth="1"/>
    <col min="1541" max="1541" width="5.875" style="167" bestFit="1" customWidth="1"/>
    <col min="1542" max="1542" width="15.625" style="167" customWidth="1"/>
    <col min="1543" max="1792" width="9" style="167"/>
    <col min="1793" max="1793" width="5.625" style="167" customWidth="1"/>
    <col min="1794" max="1794" width="3.5" style="167" bestFit="1" customWidth="1"/>
    <col min="1795" max="1795" width="16.625" style="167" customWidth="1"/>
    <col min="1796" max="1796" width="25.75" style="167" bestFit="1" customWidth="1"/>
    <col min="1797" max="1797" width="5.875" style="167" bestFit="1" customWidth="1"/>
    <col min="1798" max="1798" width="15.625" style="167" customWidth="1"/>
    <col min="1799" max="2048" width="9" style="167"/>
    <col min="2049" max="2049" width="5.625" style="167" customWidth="1"/>
    <col min="2050" max="2050" width="3.5" style="167" bestFit="1" customWidth="1"/>
    <col min="2051" max="2051" width="16.625" style="167" customWidth="1"/>
    <col min="2052" max="2052" width="25.75" style="167" bestFit="1" customWidth="1"/>
    <col min="2053" max="2053" width="5.875" style="167" bestFit="1" customWidth="1"/>
    <col min="2054" max="2054" width="15.625" style="167" customWidth="1"/>
    <col min="2055" max="2304" width="9" style="167"/>
    <col min="2305" max="2305" width="5.625" style="167" customWidth="1"/>
    <col min="2306" max="2306" width="3.5" style="167" bestFit="1" customWidth="1"/>
    <col min="2307" max="2307" width="16.625" style="167" customWidth="1"/>
    <col min="2308" max="2308" width="25.75" style="167" bestFit="1" customWidth="1"/>
    <col min="2309" max="2309" width="5.875" style="167" bestFit="1" customWidth="1"/>
    <col min="2310" max="2310" width="15.625" style="167" customWidth="1"/>
    <col min="2311" max="2560" width="9" style="167"/>
    <col min="2561" max="2561" width="5.625" style="167" customWidth="1"/>
    <col min="2562" max="2562" width="3.5" style="167" bestFit="1" customWidth="1"/>
    <col min="2563" max="2563" width="16.625" style="167" customWidth="1"/>
    <col min="2564" max="2564" width="25.75" style="167" bestFit="1" customWidth="1"/>
    <col min="2565" max="2565" width="5.875" style="167" bestFit="1" customWidth="1"/>
    <col min="2566" max="2566" width="15.625" style="167" customWidth="1"/>
    <col min="2567" max="2816" width="9" style="167"/>
    <col min="2817" max="2817" width="5.625" style="167" customWidth="1"/>
    <col min="2818" max="2818" width="3.5" style="167" bestFit="1" customWidth="1"/>
    <col min="2819" max="2819" width="16.625" style="167" customWidth="1"/>
    <col min="2820" max="2820" width="25.75" style="167" bestFit="1" customWidth="1"/>
    <col min="2821" max="2821" width="5.875" style="167" bestFit="1" customWidth="1"/>
    <col min="2822" max="2822" width="15.625" style="167" customWidth="1"/>
    <col min="2823" max="3072" width="9" style="167"/>
    <col min="3073" max="3073" width="5.625" style="167" customWidth="1"/>
    <col min="3074" max="3074" width="3.5" style="167" bestFit="1" customWidth="1"/>
    <col min="3075" max="3075" width="16.625" style="167" customWidth="1"/>
    <col min="3076" max="3076" width="25.75" style="167" bestFit="1" customWidth="1"/>
    <col min="3077" max="3077" width="5.875" style="167" bestFit="1" customWidth="1"/>
    <col min="3078" max="3078" width="15.625" style="167" customWidth="1"/>
    <col min="3079" max="3328" width="9" style="167"/>
    <col min="3329" max="3329" width="5.625" style="167" customWidth="1"/>
    <col min="3330" max="3330" width="3.5" style="167" bestFit="1" customWidth="1"/>
    <col min="3331" max="3331" width="16.625" style="167" customWidth="1"/>
    <col min="3332" max="3332" width="25.75" style="167" bestFit="1" customWidth="1"/>
    <col min="3333" max="3333" width="5.875" style="167" bestFit="1" customWidth="1"/>
    <col min="3334" max="3334" width="15.625" style="167" customWidth="1"/>
    <col min="3335" max="3584" width="9" style="167"/>
    <col min="3585" max="3585" width="5.625" style="167" customWidth="1"/>
    <col min="3586" max="3586" width="3.5" style="167" bestFit="1" customWidth="1"/>
    <col min="3587" max="3587" width="16.625" style="167" customWidth="1"/>
    <col min="3588" max="3588" width="25.75" style="167" bestFit="1" customWidth="1"/>
    <col min="3589" max="3589" width="5.875" style="167" bestFit="1" customWidth="1"/>
    <col min="3590" max="3590" width="15.625" style="167" customWidth="1"/>
    <col min="3591" max="3840" width="9" style="167"/>
    <col min="3841" max="3841" width="5.625" style="167" customWidth="1"/>
    <col min="3842" max="3842" width="3.5" style="167" bestFit="1" customWidth="1"/>
    <col min="3843" max="3843" width="16.625" style="167" customWidth="1"/>
    <col min="3844" max="3844" width="25.75" style="167" bestFit="1" customWidth="1"/>
    <col min="3845" max="3845" width="5.875" style="167" bestFit="1" customWidth="1"/>
    <col min="3846" max="3846" width="15.625" style="167" customWidth="1"/>
    <col min="3847" max="4096" width="9" style="167"/>
    <col min="4097" max="4097" width="5.625" style="167" customWidth="1"/>
    <col min="4098" max="4098" width="3.5" style="167" bestFit="1" customWidth="1"/>
    <col min="4099" max="4099" width="16.625" style="167" customWidth="1"/>
    <col min="4100" max="4100" width="25.75" style="167" bestFit="1" customWidth="1"/>
    <col min="4101" max="4101" width="5.875" style="167" bestFit="1" customWidth="1"/>
    <col min="4102" max="4102" width="15.625" style="167" customWidth="1"/>
    <col min="4103" max="4352" width="9" style="167"/>
    <col min="4353" max="4353" width="5.625" style="167" customWidth="1"/>
    <col min="4354" max="4354" width="3.5" style="167" bestFit="1" customWidth="1"/>
    <col min="4355" max="4355" width="16.625" style="167" customWidth="1"/>
    <col min="4356" max="4356" width="25.75" style="167" bestFit="1" customWidth="1"/>
    <col min="4357" max="4357" width="5.875" style="167" bestFit="1" customWidth="1"/>
    <col min="4358" max="4358" width="15.625" style="167" customWidth="1"/>
    <col min="4359" max="4608" width="9" style="167"/>
    <col min="4609" max="4609" width="5.625" style="167" customWidth="1"/>
    <col min="4610" max="4610" width="3.5" style="167" bestFit="1" customWidth="1"/>
    <col min="4611" max="4611" width="16.625" style="167" customWidth="1"/>
    <col min="4612" max="4612" width="25.75" style="167" bestFit="1" customWidth="1"/>
    <col min="4613" max="4613" width="5.875" style="167" bestFit="1" customWidth="1"/>
    <col min="4614" max="4614" width="15.625" style="167" customWidth="1"/>
    <col min="4615" max="4864" width="9" style="167"/>
    <col min="4865" max="4865" width="5.625" style="167" customWidth="1"/>
    <col min="4866" max="4866" width="3.5" style="167" bestFit="1" customWidth="1"/>
    <col min="4867" max="4867" width="16.625" style="167" customWidth="1"/>
    <col min="4868" max="4868" width="25.75" style="167" bestFit="1" customWidth="1"/>
    <col min="4869" max="4869" width="5.875" style="167" bestFit="1" customWidth="1"/>
    <col min="4870" max="4870" width="15.625" style="167" customWidth="1"/>
    <col min="4871" max="5120" width="9" style="167"/>
    <col min="5121" max="5121" width="5.625" style="167" customWidth="1"/>
    <col min="5122" max="5122" width="3.5" style="167" bestFit="1" customWidth="1"/>
    <col min="5123" max="5123" width="16.625" style="167" customWidth="1"/>
    <col min="5124" max="5124" width="25.75" style="167" bestFit="1" customWidth="1"/>
    <col min="5125" max="5125" width="5.875" style="167" bestFit="1" customWidth="1"/>
    <col min="5126" max="5126" width="15.625" style="167" customWidth="1"/>
    <col min="5127" max="5376" width="9" style="167"/>
    <col min="5377" max="5377" width="5.625" style="167" customWidth="1"/>
    <col min="5378" max="5378" width="3.5" style="167" bestFit="1" customWidth="1"/>
    <col min="5379" max="5379" width="16.625" style="167" customWidth="1"/>
    <col min="5380" max="5380" width="25.75" style="167" bestFit="1" customWidth="1"/>
    <col min="5381" max="5381" width="5.875" style="167" bestFit="1" customWidth="1"/>
    <col min="5382" max="5382" width="15.625" style="167" customWidth="1"/>
    <col min="5383" max="5632" width="9" style="167"/>
    <col min="5633" max="5633" width="5.625" style="167" customWidth="1"/>
    <col min="5634" max="5634" width="3.5" style="167" bestFit="1" customWidth="1"/>
    <col min="5635" max="5635" width="16.625" style="167" customWidth="1"/>
    <col min="5636" max="5636" width="25.75" style="167" bestFit="1" customWidth="1"/>
    <col min="5637" max="5637" width="5.875" style="167" bestFit="1" customWidth="1"/>
    <col min="5638" max="5638" width="15.625" style="167" customWidth="1"/>
    <col min="5639" max="5888" width="9" style="167"/>
    <col min="5889" max="5889" width="5.625" style="167" customWidth="1"/>
    <col min="5890" max="5890" width="3.5" style="167" bestFit="1" customWidth="1"/>
    <col min="5891" max="5891" width="16.625" style="167" customWidth="1"/>
    <col min="5892" max="5892" width="25.75" style="167" bestFit="1" customWidth="1"/>
    <col min="5893" max="5893" width="5.875" style="167" bestFit="1" customWidth="1"/>
    <col min="5894" max="5894" width="15.625" style="167" customWidth="1"/>
    <col min="5895" max="6144" width="9" style="167"/>
    <col min="6145" max="6145" width="5.625" style="167" customWidth="1"/>
    <col min="6146" max="6146" width="3.5" style="167" bestFit="1" customWidth="1"/>
    <col min="6147" max="6147" width="16.625" style="167" customWidth="1"/>
    <col min="6148" max="6148" width="25.75" style="167" bestFit="1" customWidth="1"/>
    <col min="6149" max="6149" width="5.875" style="167" bestFit="1" customWidth="1"/>
    <col min="6150" max="6150" width="15.625" style="167" customWidth="1"/>
    <col min="6151" max="6400" width="9" style="167"/>
    <col min="6401" max="6401" width="5.625" style="167" customWidth="1"/>
    <col min="6402" max="6402" width="3.5" style="167" bestFit="1" customWidth="1"/>
    <col min="6403" max="6403" width="16.625" style="167" customWidth="1"/>
    <col min="6404" max="6404" width="25.75" style="167" bestFit="1" customWidth="1"/>
    <col min="6405" max="6405" width="5.875" style="167" bestFit="1" customWidth="1"/>
    <col min="6406" max="6406" width="15.625" style="167" customWidth="1"/>
    <col min="6407" max="6656" width="9" style="167"/>
    <col min="6657" max="6657" width="5.625" style="167" customWidth="1"/>
    <col min="6658" max="6658" width="3.5" style="167" bestFit="1" customWidth="1"/>
    <col min="6659" max="6659" width="16.625" style="167" customWidth="1"/>
    <col min="6660" max="6660" width="25.75" style="167" bestFit="1" customWidth="1"/>
    <col min="6661" max="6661" width="5.875" style="167" bestFit="1" customWidth="1"/>
    <col min="6662" max="6662" width="15.625" style="167" customWidth="1"/>
    <col min="6663" max="6912" width="9" style="167"/>
    <col min="6913" max="6913" width="5.625" style="167" customWidth="1"/>
    <col min="6914" max="6914" width="3.5" style="167" bestFit="1" customWidth="1"/>
    <col min="6915" max="6915" width="16.625" style="167" customWidth="1"/>
    <col min="6916" max="6916" width="25.75" style="167" bestFit="1" customWidth="1"/>
    <col min="6917" max="6917" width="5.875" style="167" bestFit="1" customWidth="1"/>
    <col min="6918" max="6918" width="15.625" style="167" customWidth="1"/>
    <col min="6919" max="7168" width="9" style="167"/>
    <col min="7169" max="7169" width="5.625" style="167" customWidth="1"/>
    <col min="7170" max="7170" width="3.5" style="167" bestFit="1" customWidth="1"/>
    <col min="7171" max="7171" width="16.625" style="167" customWidth="1"/>
    <col min="7172" max="7172" width="25.75" style="167" bestFit="1" customWidth="1"/>
    <col min="7173" max="7173" width="5.875" style="167" bestFit="1" customWidth="1"/>
    <col min="7174" max="7174" width="15.625" style="167" customWidth="1"/>
    <col min="7175" max="7424" width="9" style="167"/>
    <col min="7425" max="7425" width="5.625" style="167" customWidth="1"/>
    <col min="7426" max="7426" width="3.5" style="167" bestFit="1" customWidth="1"/>
    <col min="7427" max="7427" width="16.625" style="167" customWidth="1"/>
    <col min="7428" max="7428" width="25.75" style="167" bestFit="1" customWidth="1"/>
    <col min="7429" max="7429" width="5.875" style="167" bestFit="1" customWidth="1"/>
    <col min="7430" max="7430" width="15.625" style="167" customWidth="1"/>
    <col min="7431" max="7680" width="9" style="167"/>
    <col min="7681" max="7681" width="5.625" style="167" customWidth="1"/>
    <col min="7682" max="7682" width="3.5" style="167" bestFit="1" customWidth="1"/>
    <col min="7683" max="7683" width="16.625" style="167" customWidth="1"/>
    <col min="7684" max="7684" width="25.75" style="167" bestFit="1" customWidth="1"/>
    <col min="7685" max="7685" width="5.875" style="167" bestFit="1" customWidth="1"/>
    <col min="7686" max="7686" width="15.625" style="167" customWidth="1"/>
    <col min="7687" max="7936" width="9" style="167"/>
    <col min="7937" max="7937" width="5.625" style="167" customWidth="1"/>
    <col min="7938" max="7938" width="3.5" style="167" bestFit="1" customWidth="1"/>
    <col min="7939" max="7939" width="16.625" style="167" customWidth="1"/>
    <col min="7940" max="7940" width="25.75" style="167" bestFit="1" customWidth="1"/>
    <col min="7941" max="7941" width="5.875" style="167" bestFit="1" customWidth="1"/>
    <col min="7942" max="7942" width="15.625" style="167" customWidth="1"/>
    <col min="7943" max="8192" width="9" style="167"/>
    <col min="8193" max="8193" width="5.625" style="167" customWidth="1"/>
    <col min="8194" max="8194" width="3.5" style="167" bestFit="1" customWidth="1"/>
    <col min="8195" max="8195" width="16.625" style="167" customWidth="1"/>
    <col min="8196" max="8196" width="25.75" style="167" bestFit="1" customWidth="1"/>
    <col min="8197" max="8197" width="5.875" style="167" bestFit="1" customWidth="1"/>
    <col min="8198" max="8198" width="15.625" style="167" customWidth="1"/>
    <col min="8199" max="8448" width="9" style="167"/>
    <col min="8449" max="8449" width="5.625" style="167" customWidth="1"/>
    <col min="8450" max="8450" width="3.5" style="167" bestFit="1" customWidth="1"/>
    <col min="8451" max="8451" width="16.625" style="167" customWidth="1"/>
    <col min="8452" max="8452" width="25.75" style="167" bestFit="1" customWidth="1"/>
    <col min="8453" max="8453" width="5.875" style="167" bestFit="1" customWidth="1"/>
    <col min="8454" max="8454" width="15.625" style="167" customWidth="1"/>
    <col min="8455" max="8704" width="9" style="167"/>
    <col min="8705" max="8705" width="5.625" style="167" customWidth="1"/>
    <col min="8706" max="8706" width="3.5" style="167" bestFit="1" customWidth="1"/>
    <col min="8707" max="8707" width="16.625" style="167" customWidth="1"/>
    <col min="8708" max="8708" width="25.75" style="167" bestFit="1" customWidth="1"/>
    <col min="8709" max="8709" width="5.875" style="167" bestFit="1" customWidth="1"/>
    <col min="8710" max="8710" width="15.625" style="167" customWidth="1"/>
    <col min="8711" max="8960" width="9" style="167"/>
    <col min="8961" max="8961" width="5.625" style="167" customWidth="1"/>
    <col min="8962" max="8962" width="3.5" style="167" bestFit="1" customWidth="1"/>
    <col min="8963" max="8963" width="16.625" style="167" customWidth="1"/>
    <col min="8964" max="8964" width="25.75" style="167" bestFit="1" customWidth="1"/>
    <col min="8965" max="8965" width="5.875" style="167" bestFit="1" customWidth="1"/>
    <col min="8966" max="8966" width="15.625" style="167" customWidth="1"/>
    <col min="8967" max="9216" width="9" style="167"/>
    <col min="9217" max="9217" width="5.625" style="167" customWidth="1"/>
    <col min="9218" max="9218" width="3.5" style="167" bestFit="1" customWidth="1"/>
    <col min="9219" max="9219" width="16.625" style="167" customWidth="1"/>
    <col min="9220" max="9220" width="25.75" style="167" bestFit="1" customWidth="1"/>
    <col min="9221" max="9221" width="5.875" style="167" bestFit="1" customWidth="1"/>
    <col min="9222" max="9222" width="15.625" style="167" customWidth="1"/>
    <col min="9223" max="9472" width="9" style="167"/>
    <col min="9473" max="9473" width="5.625" style="167" customWidth="1"/>
    <col min="9474" max="9474" width="3.5" style="167" bestFit="1" customWidth="1"/>
    <col min="9475" max="9475" width="16.625" style="167" customWidth="1"/>
    <col min="9476" max="9476" width="25.75" style="167" bestFit="1" customWidth="1"/>
    <col min="9477" max="9477" width="5.875" style="167" bestFit="1" customWidth="1"/>
    <col min="9478" max="9478" width="15.625" style="167" customWidth="1"/>
    <col min="9479" max="9728" width="9" style="167"/>
    <col min="9729" max="9729" width="5.625" style="167" customWidth="1"/>
    <col min="9730" max="9730" width="3.5" style="167" bestFit="1" customWidth="1"/>
    <col min="9731" max="9731" width="16.625" style="167" customWidth="1"/>
    <col min="9732" max="9732" width="25.75" style="167" bestFit="1" customWidth="1"/>
    <col min="9733" max="9733" width="5.875" style="167" bestFit="1" customWidth="1"/>
    <col min="9734" max="9734" width="15.625" style="167" customWidth="1"/>
    <col min="9735" max="9984" width="9" style="167"/>
    <col min="9985" max="9985" width="5.625" style="167" customWidth="1"/>
    <col min="9986" max="9986" width="3.5" style="167" bestFit="1" customWidth="1"/>
    <col min="9987" max="9987" width="16.625" style="167" customWidth="1"/>
    <col min="9988" max="9988" width="25.75" style="167" bestFit="1" customWidth="1"/>
    <col min="9989" max="9989" width="5.875" style="167" bestFit="1" customWidth="1"/>
    <col min="9990" max="9990" width="15.625" style="167" customWidth="1"/>
    <col min="9991" max="10240" width="9" style="167"/>
    <col min="10241" max="10241" width="5.625" style="167" customWidth="1"/>
    <col min="10242" max="10242" width="3.5" style="167" bestFit="1" customWidth="1"/>
    <col min="10243" max="10243" width="16.625" style="167" customWidth="1"/>
    <col min="10244" max="10244" width="25.75" style="167" bestFit="1" customWidth="1"/>
    <col min="10245" max="10245" width="5.875" style="167" bestFit="1" customWidth="1"/>
    <col min="10246" max="10246" width="15.625" style="167" customWidth="1"/>
    <col min="10247" max="10496" width="9" style="167"/>
    <col min="10497" max="10497" width="5.625" style="167" customWidth="1"/>
    <col min="10498" max="10498" width="3.5" style="167" bestFit="1" customWidth="1"/>
    <col min="10499" max="10499" width="16.625" style="167" customWidth="1"/>
    <col min="10500" max="10500" width="25.75" style="167" bestFit="1" customWidth="1"/>
    <col min="10501" max="10501" width="5.875" style="167" bestFit="1" customWidth="1"/>
    <col min="10502" max="10502" width="15.625" style="167" customWidth="1"/>
    <col min="10503" max="10752" width="9" style="167"/>
    <col min="10753" max="10753" width="5.625" style="167" customWidth="1"/>
    <col min="10754" max="10754" width="3.5" style="167" bestFit="1" customWidth="1"/>
    <col min="10755" max="10755" width="16.625" style="167" customWidth="1"/>
    <col min="10756" max="10756" width="25.75" style="167" bestFit="1" customWidth="1"/>
    <col min="10757" max="10757" width="5.875" style="167" bestFit="1" customWidth="1"/>
    <col min="10758" max="10758" width="15.625" style="167" customWidth="1"/>
    <col min="10759" max="11008" width="9" style="167"/>
    <col min="11009" max="11009" width="5.625" style="167" customWidth="1"/>
    <col min="11010" max="11010" width="3.5" style="167" bestFit="1" customWidth="1"/>
    <col min="11011" max="11011" width="16.625" style="167" customWidth="1"/>
    <col min="11012" max="11012" width="25.75" style="167" bestFit="1" customWidth="1"/>
    <col min="11013" max="11013" width="5.875" style="167" bestFit="1" customWidth="1"/>
    <col min="11014" max="11014" width="15.625" style="167" customWidth="1"/>
    <col min="11015" max="11264" width="9" style="167"/>
    <col min="11265" max="11265" width="5.625" style="167" customWidth="1"/>
    <col min="11266" max="11266" width="3.5" style="167" bestFit="1" customWidth="1"/>
    <col min="11267" max="11267" width="16.625" style="167" customWidth="1"/>
    <col min="11268" max="11268" width="25.75" style="167" bestFit="1" customWidth="1"/>
    <col min="11269" max="11269" width="5.875" style="167" bestFit="1" customWidth="1"/>
    <col min="11270" max="11270" width="15.625" style="167" customWidth="1"/>
    <col min="11271" max="11520" width="9" style="167"/>
    <col min="11521" max="11521" width="5.625" style="167" customWidth="1"/>
    <col min="11522" max="11522" width="3.5" style="167" bestFit="1" customWidth="1"/>
    <col min="11523" max="11523" width="16.625" style="167" customWidth="1"/>
    <col min="11524" max="11524" width="25.75" style="167" bestFit="1" customWidth="1"/>
    <col min="11525" max="11525" width="5.875" style="167" bestFit="1" customWidth="1"/>
    <col min="11526" max="11526" width="15.625" style="167" customWidth="1"/>
    <col min="11527" max="11776" width="9" style="167"/>
    <col min="11777" max="11777" width="5.625" style="167" customWidth="1"/>
    <col min="11778" max="11778" width="3.5" style="167" bestFit="1" customWidth="1"/>
    <col min="11779" max="11779" width="16.625" style="167" customWidth="1"/>
    <col min="11780" max="11780" width="25.75" style="167" bestFit="1" customWidth="1"/>
    <col min="11781" max="11781" width="5.875" style="167" bestFit="1" customWidth="1"/>
    <col min="11782" max="11782" width="15.625" style="167" customWidth="1"/>
    <col min="11783" max="12032" width="9" style="167"/>
    <col min="12033" max="12033" width="5.625" style="167" customWidth="1"/>
    <col min="12034" max="12034" width="3.5" style="167" bestFit="1" customWidth="1"/>
    <col min="12035" max="12035" width="16.625" style="167" customWidth="1"/>
    <col min="12036" max="12036" width="25.75" style="167" bestFit="1" customWidth="1"/>
    <col min="12037" max="12037" width="5.875" style="167" bestFit="1" customWidth="1"/>
    <col min="12038" max="12038" width="15.625" style="167" customWidth="1"/>
    <col min="12039" max="12288" width="9" style="167"/>
    <col min="12289" max="12289" width="5.625" style="167" customWidth="1"/>
    <col min="12290" max="12290" width="3.5" style="167" bestFit="1" customWidth="1"/>
    <col min="12291" max="12291" width="16.625" style="167" customWidth="1"/>
    <col min="12292" max="12292" width="25.75" style="167" bestFit="1" customWidth="1"/>
    <col min="12293" max="12293" width="5.875" style="167" bestFit="1" customWidth="1"/>
    <col min="12294" max="12294" width="15.625" style="167" customWidth="1"/>
    <col min="12295" max="12544" width="9" style="167"/>
    <col min="12545" max="12545" width="5.625" style="167" customWidth="1"/>
    <col min="12546" max="12546" width="3.5" style="167" bestFit="1" customWidth="1"/>
    <col min="12547" max="12547" width="16.625" style="167" customWidth="1"/>
    <col min="12548" max="12548" width="25.75" style="167" bestFit="1" customWidth="1"/>
    <col min="12549" max="12549" width="5.875" style="167" bestFit="1" customWidth="1"/>
    <col min="12550" max="12550" width="15.625" style="167" customWidth="1"/>
    <col min="12551" max="12800" width="9" style="167"/>
    <col min="12801" max="12801" width="5.625" style="167" customWidth="1"/>
    <col min="12802" max="12802" width="3.5" style="167" bestFit="1" customWidth="1"/>
    <col min="12803" max="12803" width="16.625" style="167" customWidth="1"/>
    <col min="12804" max="12804" width="25.75" style="167" bestFit="1" customWidth="1"/>
    <col min="12805" max="12805" width="5.875" style="167" bestFit="1" customWidth="1"/>
    <col min="12806" max="12806" width="15.625" style="167" customWidth="1"/>
    <col min="12807" max="13056" width="9" style="167"/>
    <col min="13057" max="13057" width="5.625" style="167" customWidth="1"/>
    <col min="13058" max="13058" width="3.5" style="167" bestFit="1" customWidth="1"/>
    <col min="13059" max="13059" width="16.625" style="167" customWidth="1"/>
    <col min="13060" max="13060" width="25.75" style="167" bestFit="1" customWidth="1"/>
    <col min="13061" max="13061" width="5.875" style="167" bestFit="1" customWidth="1"/>
    <col min="13062" max="13062" width="15.625" style="167" customWidth="1"/>
    <col min="13063" max="13312" width="9" style="167"/>
    <col min="13313" max="13313" width="5.625" style="167" customWidth="1"/>
    <col min="13314" max="13314" width="3.5" style="167" bestFit="1" customWidth="1"/>
    <col min="13315" max="13315" width="16.625" style="167" customWidth="1"/>
    <col min="13316" max="13316" width="25.75" style="167" bestFit="1" customWidth="1"/>
    <col min="13317" max="13317" width="5.875" style="167" bestFit="1" customWidth="1"/>
    <col min="13318" max="13318" width="15.625" style="167" customWidth="1"/>
    <col min="13319" max="13568" width="9" style="167"/>
    <col min="13569" max="13569" width="5.625" style="167" customWidth="1"/>
    <col min="13570" max="13570" width="3.5" style="167" bestFit="1" customWidth="1"/>
    <col min="13571" max="13571" width="16.625" style="167" customWidth="1"/>
    <col min="13572" max="13572" width="25.75" style="167" bestFit="1" customWidth="1"/>
    <col min="13573" max="13573" width="5.875" style="167" bestFit="1" customWidth="1"/>
    <col min="13574" max="13574" width="15.625" style="167" customWidth="1"/>
    <col min="13575" max="13824" width="9" style="167"/>
    <col min="13825" max="13825" width="5.625" style="167" customWidth="1"/>
    <col min="13826" max="13826" width="3.5" style="167" bestFit="1" customWidth="1"/>
    <col min="13827" max="13827" width="16.625" style="167" customWidth="1"/>
    <col min="13828" max="13828" width="25.75" style="167" bestFit="1" customWidth="1"/>
    <col min="13829" max="13829" width="5.875" style="167" bestFit="1" customWidth="1"/>
    <col min="13830" max="13830" width="15.625" style="167" customWidth="1"/>
    <col min="13831" max="14080" width="9" style="167"/>
    <col min="14081" max="14081" width="5.625" style="167" customWidth="1"/>
    <col min="14082" max="14082" width="3.5" style="167" bestFit="1" customWidth="1"/>
    <col min="14083" max="14083" width="16.625" style="167" customWidth="1"/>
    <col min="14084" max="14084" width="25.75" style="167" bestFit="1" customWidth="1"/>
    <col min="14085" max="14085" width="5.875" style="167" bestFit="1" customWidth="1"/>
    <col min="14086" max="14086" width="15.625" style="167" customWidth="1"/>
    <col min="14087" max="14336" width="9" style="167"/>
    <col min="14337" max="14337" width="5.625" style="167" customWidth="1"/>
    <col min="14338" max="14338" width="3.5" style="167" bestFit="1" customWidth="1"/>
    <col min="14339" max="14339" width="16.625" style="167" customWidth="1"/>
    <col min="14340" max="14340" width="25.75" style="167" bestFit="1" customWidth="1"/>
    <col min="14341" max="14341" width="5.875" style="167" bestFit="1" customWidth="1"/>
    <col min="14342" max="14342" width="15.625" style="167" customWidth="1"/>
    <col min="14343" max="14592" width="9" style="167"/>
    <col min="14593" max="14593" width="5.625" style="167" customWidth="1"/>
    <col min="14594" max="14594" width="3.5" style="167" bestFit="1" customWidth="1"/>
    <col min="14595" max="14595" width="16.625" style="167" customWidth="1"/>
    <col min="14596" max="14596" width="25.75" style="167" bestFit="1" customWidth="1"/>
    <col min="14597" max="14597" width="5.875" style="167" bestFit="1" customWidth="1"/>
    <col min="14598" max="14598" width="15.625" style="167" customWidth="1"/>
    <col min="14599" max="14848" width="9" style="167"/>
    <col min="14849" max="14849" width="5.625" style="167" customWidth="1"/>
    <col min="14850" max="14850" width="3.5" style="167" bestFit="1" customWidth="1"/>
    <col min="14851" max="14851" width="16.625" style="167" customWidth="1"/>
    <col min="14852" max="14852" width="25.75" style="167" bestFit="1" customWidth="1"/>
    <col min="14853" max="14853" width="5.875" style="167" bestFit="1" customWidth="1"/>
    <col min="14854" max="14854" width="15.625" style="167" customWidth="1"/>
    <col min="14855" max="15104" width="9" style="167"/>
    <col min="15105" max="15105" width="5.625" style="167" customWidth="1"/>
    <col min="15106" max="15106" width="3.5" style="167" bestFit="1" customWidth="1"/>
    <col min="15107" max="15107" width="16.625" style="167" customWidth="1"/>
    <col min="15108" max="15108" width="25.75" style="167" bestFit="1" customWidth="1"/>
    <col min="15109" max="15109" width="5.875" style="167" bestFit="1" customWidth="1"/>
    <col min="15110" max="15110" width="15.625" style="167" customWidth="1"/>
    <col min="15111" max="15360" width="9" style="167"/>
    <col min="15361" max="15361" width="5.625" style="167" customWidth="1"/>
    <col min="15362" max="15362" width="3.5" style="167" bestFit="1" customWidth="1"/>
    <col min="15363" max="15363" width="16.625" style="167" customWidth="1"/>
    <col min="15364" max="15364" width="25.75" style="167" bestFit="1" customWidth="1"/>
    <col min="15365" max="15365" width="5.875" style="167" bestFit="1" customWidth="1"/>
    <col min="15366" max="15366" width="15.625" style="167" customWidth="1"/>
    <col min="15367" max="15616" width="9" style="167"/>
    <col min="15617" max="15617" width="5.625" style="167" customWidth="1"/>
    <col min="15618" max="15618" width="3.5" style="167" bestFit="1" customWidth="1"/>
    <col min="15619" max="15619" width="16.625" style="167" customWidth="1"/>
    <col min="15620" max="15620" width="25.75" style="167" bestFit="1" customWidth="1"/>
    <col min="15621" max="15621" width="5.875" style="167" bestFit="1" customWidth="1"/>
    <col min="15622" max="15622" width="15.625" style="167" customWidth="1"/>
    <col min="15623" max="15872" width="9" style="167"/>
    <col min="15873" max="15873" width="5.625" style="167" customWidth="1"/>
    <col min="15874" max="15874" width="3.5" style="167" bestFit="1" customWidth="1"/>
    <col min="15875" max="15875" width="16.625" style="167" customWidth="1"/>
    <col min="15876" max="15876" width="25.75" style="167" bestFit="1" customWidth="1"/>
    <col min="15877" max="15877" width="5.875" style="167" bestFit="1" customWidth="1"/>
    <col min="15878" max="15878" width="15.625" style="167" customWidth="1"/>
    <col min="15879" max="16128" width="9" style="167"/>
    <col min="16129" max="16129" width="5.625" style="167" customWidth="1"/>
    <col min="16130" max="16130" width="3.5" style="167" bestFit="1" customWidth="1"/>
    <col min="16131" max="16131" width="16.625" style="167" customWidth="1"/>
    <col min="16132" max="16132" width="25.75" style="167" bestFit="1" customWidth="1"/>
    <col min="16133" max="16133" width="5.875" style="167" bestFit="1" customWidth="1"/>
    <col min="16134" max="16134" width="15.625" style="167" customWidth="1"/>
    <col min="16135" max="16384" width="9" style="167"/>
  </cols>
  <sheetData>
    <row r="2" spans="1:6">
      <c r="D2" s="168"/>
      <c r="F2" s="168" t="s">
        <v>1898</v>
      </c>
    </row>
    <row r="3" spans="1:6">
      <c r="A3" s="552" t="s">
        <v>1899</v>
      </c>
    </row>
    <row r="5" spans="1:6">
      <c r="B5" s="172" t="s">
        <v>497</v>
      </c>
      <c r="C5" s="172" t="s">
        <v>498</v>
      </c>
      <c r="D5" s="172" t="s">
        <v>499</v>
      </c>
      <c r="E5" s="172" t="s">
        <v>500</v>
      </c>
      <c r="F5" s="172" t="s">
        <v>501</v>
      </c>
    </row>
    <row r="6" spans="1:6" ht="20.100000000000001" customHeight="1">
      <c r="B6" s="179">
        <v>1</v>
      </c>
      <c r="C6" s="145" t="s">
        <v>1900</v>
      </c>
      <c r="D6" s="54" t="s">
        <v>1901</v>
      </c>
      <c r="E6" s="179">
        <v>3</v>
      </c>
      <c r="F6" s="622" t="s">
        <v>1902</v>
      </c>
    </row>
    <row r="7" spans="1:6" ht="20.100000000000001" customHeight="1">
      <c r="B7" s="179">
        <v>2</v>
      </c>
      <c r="C7" s="145" t="s">
        <v>1903</v>
      </c>
      <c r="D7" s="54" t="s">
        <v>1904</v>
      </c>
      <c r="E7" s="179">
        <v>5</v>
      </c>
      <c r="F7" s="622" t="s">
        <v>1902</v>
      </c>
    </row>
  </sheetData>
  <phoneticPr fontId="3"/>
  <pageMargins left="0.7" right="0.7" top="0.75" bottom="0.75" header="0.3" footer="0.3"/>
  <pageSetup paperSize="9"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27917-7B3F-4D6F-8D3A-755E93582A83}">
  <dimension ref="A2:S64"/>
  <sheetViews>
    <sheetView zoomScale="78" zoomScaleNormal="78" workbookViewId="0">
      <pane xSplit="12" ySplit="9" topLeftCell="O10" activePane="bottomRight" state="frozen"/>
      <selection pane="topRight" activeCell="K1" sqref="K1"/>
      <selection pane="bottomLeft" activeCell="A9" sqref="A9"/>
      <selection pane="bottomRight" activeCell="S25" sqref="S25"/>
    </sheetView>
  </sheetViews>
  <sheetFormatPr defaultRowHeight="18.75"/>
  <cols>
    <col min="1" max="2" width="9" style="3"/>
    <col min="3" max="3" width="12.75" style="3" customWidth="1"/>
    <col min="4" max="4" width="18.125" style="9" customWidth="1"/>
    <col min="5" max="5" width="14.375" style="3" bestFit="1" customWidth="1"/>
    <col min="6" max="6" width="13.125" style="3" bestFit="1" customWidth="1"/>
    <col min="7" max="7" width="47" style="3" customWidth="1"/>
    <col min="8" max="8" width="6.25" style="9" customWidth="1"/>
    <col min="9" max="10" width="9.875" style="3" bestFit="1" customWidth="1"/>
    <col min="11" max="11" width="5.75" style="11" customWidth="1"/>
    <col min="12" max="12" width="49" style="3" customWidth="1"/>
    <col min="13" max="13" width="41.625" style="3" customWidth="1"/>
    <col min="14" max="14" width="25.125" style="9" customWidth="1"/>
    <col min="15" max="15" width="13.75" style="10" customWidth="1"/>
    <col min="16" max="16" width="6.375" style="3" customWidth="1"/>
    <col min="17" max="17" width="13.25" style="11" customWidth="1"/>
    <col min="18" max="18" width="14.5" style="126" customWidth="1"/>
    <col min="19" max="19" width="15.625" style="13" customWidth="1"/>
    <col min="20" max="258" width="9" style="3"/>
    <col min="259" max="259" width="12.75" style="3" customWidth="1"/>
    <col min="260" max="260" width="18.125" style="3" customWidth="1"/>
    <col min="261" max="261" width="14.375" style="3" bestFit="1" customWidth="1"/>
    <col min="262" max="262" width="13.125" style="3" bestFit="1" customWidth="1"/>
    <col min="263" max="263" width="47" style="3" customWidth="1"/>
    <col min="264" max="264" width="6.25" style="3" customWidth="1"/>
    <col min="265" max="266" width="9.875" style="3" bestFit="1" customWidth="1"/>
    <col min="267" max="267" width="5.75" style="3" customWidth="1"/>
    <col min="268" max="268" width="49" style="3" customWidth="1"/>
    <col min="269" max="269" width="41.625" style="3" customWidth="1"/>
    <col min="270" max="270" width="25.125" style="3" customWidth="1"/>
    <col min="271" max="271" width="13.75" style="3" customWidth="1"/>
    <col min="272" max="272" width="6.375" style="3" customWidth="1"/>
    <col min="273" max="273" width="13.25" style="3" customWidth="1"/>
    <col min="274" max="274" width="14.5" style="3" customWidth="1"/>
    <col min="275" max="275" width="15.625" style="3" customWidth="1"/>
    <col min="276" max="514" width="9" style="3"/>
    <col min="515" max="515" width="12.75" style="3" customWidth="1"/>
    <col min="516" max="516" width="18.125" style="3" customWidth="1"/>
    <col min="517" max="517" width="14.375" style="3" bestFit="1" customWidth="1"/>
    <col min="518" max="518" width="13.125" style="3" bestFit="1" customWidth="1"/>
    <col min="519" max="519" width="47" style="3" customWidth="1"/>
    <col min="520" max="520" width="6.25" style="3" customWidth="1"/>
    <col min="521" max="522" width="9.875" style="3" bestFit="1" customWidth="1"/>
    <col min="523" max="523" width="5.75" style="3" customWidth="1"/>
    <col min="524" max="524" width="49" style="3" customWidth="1"/>
    <col min="525" max="525" width="41.625" style="3" customWidth="1"/>
    <col min="526" max="526" width="25.125" style="3" customWidth="1"/>
    <col min="527" max="527" width="13.75" style="3" customWidth="1"/>
    <col min="528" max="528" width="6.375" style="3" customWidth="1"/>
    <col min="529" max="529" width="13.25" style="3" customWidth="1"/>
    <col min="530" max="530" width="14.5" style="3" customWidth="1"/>
    <col min="531" max="531" width="15.625" style="3" customWidth="1"/>
    <col min="532" max="770" width="9" style="3"/>
    <col min="771" max="771" width="12.75" style="3" customWidth="1"/>
    <col min="772" max="772" width="18.125" style="3" customWidth="1"/>
    <col min="773" max="773" width="14.375" style="3" bestFit="1" customWidth="1"/>
    <col min="774" max="774" width="13.125" style="3" bestFit="1" customWidth="1"/>
    <col min="775" max="775" width="47" style="3" customWidth="1"/>
    <col min="776" max="776" width="6.25" style="3" customWidth="1"/>
    <col min="777" max="778" width="9.875" style="3" bestFit="1" customWidth="1"/>
    <col min="779" max="779" width="5.75" style="3" customWidth="1"/>
    <col min="780" max="780" width="49" style="3" customWidth="1"/>
    <col min="781" max="781" width="41.625" style="3" customWidth="1"/>
    <col min="782" max="782" width="25.125" style="3" customWidth="1"/>
    <col min="783" max="783" width="13.75" style="3" customWidth="1"/>
    <col min="784" max="784" width="6.375" style="3" customWidth="1"/>
    <col min="785" max="785" width="13.25" style="3" customWidth="1"/>
    <col min="786" max="786" width="14.5" style="3" customWidth="1"/>
    <col min="787" max="787" width="15.625" style="3" customWidth="1"/>
    <col min="788" max="1026" width="9" style="3"/>
    <col min="1027" max="1027" width="12.75" style="3" customWidth="1"/>
    <col min="1028" max="1028" width="18.125" style="3" customWidth="1"/>
    <col min="1029" max="1029" width="14.375" style="3" bestFit="1" customWidth="1"/>
    <col min="1030" max="1030" width="13.125" style="3" bestFit="1" customWidth="1"/>
    <col min="1031" max="1031" width="47" style="3" customWidth="1"/>
    <col min="1032" max="1032" width="6.25" style="3" customWidth="1"/>
    <col min="1033" max="1034" width="9.875" style="3" bestFit="1" customWidth="1"/>
    <col min="1035" max="1035" width="5.75" style="3" customWidth="1"/>
    <col min="1036" max="1036" width="49" style="3" customWidth="1"/>
    <col min="1037" max="1037" width="41.625" style="3" customWidth="1"/>
    <col min="1038" max="1038" width="25.125" style="3" customWidth="1"/>
    <col min="1039" max="1039" width="13.75" style="3" customWidth="1"/>
    <col min="1040" max="1040" width="6.375" style="3" customWidth="1"/>
    <col min="1041" max="1041" width="13.25" style="3" customWidth="1"/>
    <col min="1042" max="1042" width="14.5" style="3" customWidth="1"/>
    <col min="1043" max="1043" width="15.625" style="3" customWidth="1"/>
    <col min="1044" max="1282" width="9" style="3"/>
    <col min="1283" max="1283" width="12.75" style="3" customWidth="1"/>
    <col min="1284" max="1284" width="18.125" style="3" customWidth="1"/>
    <col min="1285" max="1285" width="14.375" style="3" bestFit="1" customWidth="1"/>
    <col min="1286" max="1286" width="13.125" style="3" bestFit="1" customWidth="1"/>
    <col min="1287" max="1287" width="47" style="3" customWidth="1"/>
    <col min="1288" max="1288" width="6.25" style="3" customWidth="1"/>
    <col min="1289" max="1290" width="9.875" style="3" bestFit="1" customWidth="1"/>
    <col min="1291" max="1291" width="5.75" style="3" customWidth="1"/>
    <col min="1292" max="1292" width="49" style="3" customWidth="1"/>
    <col min="1293" max="1293" width="41.625" style="3" customWidth="1"/>
    <col min="1294" max="1294" width="25.125" style="3" customWidth="1"/>
    <col min="1295" max="1295" width="13.75" style="3" customWidth="1"/>
    <col min="1296" max="1296" width="6.375" style="3" customWidth="1"/>
    <col min="1297" max="1297" width="13.25" style="3" customWidth="1"/>
    <col min="1298" max="1298" width="14.5" style="3" customWidth="1"/>
    <col min="1299" max="1299" width="15.625" style="3" customWidth="1"/>
    <col min="1300" max="1538" width="9" style="3"/>
    <col min="1539" max="1539" width="12.75" style="3" customWidth="1"/>
    <col min="1540" max="1540" width="18.125" style="3" customWidth="1"/>
    <col min="1541" max="1541" width="14.375" style="3" bestFit="1" customWidth="1"/>
    <col min="1542" max="1542" width="13.125" style="3" bestFit="1" customWidth="1"/>
    <col min="1543" max="1543" width="47" style="3" customWidth="1"/>
    <col min="1544" max="1544" width="6.25" style="3" customWidth="1"/>
    <col min="1545" max="1546" width="9.875" style="3" bestFit="1" customWidth="1"/>
    <col min="1547" max="1547" width="5.75" style="3" customWidth="1"/>
    <col min="1548" max="1548" width="49" style="3" customWidth="1"/>
    <col min="1549" max="1549" width="41.625" style="3" customWidth="1"/>
    <col min="1550" max="1550" width="25.125" style="3" customWidth="1"/>
    <col min="1551" max="1551" width="13.75" style="3" customWidth="1"/>
    <col min="1552" max="1552" width="6.375" style="3" customWidth="1"/>
    <col min="1553" max="1553" width="13.25" style="3" customWidth="1"/>
    <col min="1554" max="1554" width="14.5" style="3" customWidth="1"/>
    <col min="1555" max="1555" width="15.625" style="3" customWidth="1"/>
    <col min="1556" max="1794" width="9" style="3"/>
    <col min="1795" max="1795" width="12.75" style="3" customWidth="1"/>
    <col min="1796" max="1796" width="18.125" style="3" customWidth="1"/>
    <col min="1797" max="1797" width="14.375" style="3" bestFit="1" customWidth="1"/>
    <col min="1798" max="1798" width="13.125" style="3" bestFit="1" customWidth="1"/>
    <col min="1799" max="1799" width="47" style="3" customWidth="1"/>
    <col min="1800" max="1800" width="6.25" style="3" customWidth="1"/>
    <col min="1801" max="1802" width="9.875" style="3" bestFit="1" customWidth="1"/>
    <col min="1803" max="1803" width="5.75" style="3" customWidth="1"/>
    <col min="1804" max="1804" width="49" style="3" customWidth="1"/>
    <col min="1805" max="1805" width="41.625" style="3" customWidth="1"/>
    <col min="1806" max="1806" width="25.125" style="3" customWidth="1"/>
    <col min="1807" max="1807" width="13.75" style="3" customWidth="1"/>
    <col min="1808" max="1808" width="6.375" style="3" customWidth="1"/>
    <col min="1809" max="1809" width="13.25" style="3" customWidth="1"/>
    <col min="1810" max="1810" width="14.5" style="3" customWidth="1"/>
    <col min="1811" max="1811" width="15.625" style="3" customWidth="1"/>
    <col min="1812" max="2050" width="9" style="3"/>
    <col min="2051" max="2051" width="12.75" style="3" customWidth="1"/>
    <col min="2052" max="2052" width="18.125" style="3" customWidth="1"/>
    <col min="2053" max="2053" width="14.375" style="3" bestFit="1" customWidth="1"/>
    <col min="2054" max="2054" width="13.125" style="3" bestFit="1" customWidth="1"/>
    <col min="2055" max="2055" width="47" style="3" customWidth="1"/>
    <col min="2056" max="2056" width="6.25" style="3" customWidth="1"/>
    <col min="2057" max="2058" width="9.875" style="3" bestFit="1" customWidth="1"/>
    <col min="2059" max="2059" width="5.75" style="3" customWidth="1"/>
    <col min="2060" max="2060" width="49" style="3" customWidth="1"/>
    <col min="2061" max="2061" width="41.625" style="3" customWidth="1"/>
    <col min="2062" max="2062" width="25.125" style="3" customWidth="1"/>
    <col min="2063" max="2063" width="13.75" style="3" customWidth="1"/>
    <col min="2064" max="2064" width="6.375" style="3" customWidth="1"/>
    <col min="2065" max="2065" width="13.25" style="3" customWidth="1"/>
    <col min="2066" max="2066" width="14.5" style="3" customWidth="1"/>
    <col min="2067" max="2067" width="15.625" style="3" customWidth="1"/>
    <col min="2068" max="2306" width="9" style="3"/>
    <col min="2307" max="2307" width="12.75" style="3" customWidth="1"/>
    <col min="2308" max="2308" width="18.125" style="3" customWidth="1"/>
    <col min="2309" max="2309" width="14.375" style="3" bestFit="1" customWidth="1"/>
    <col min="2310" max="2310" width="13.125" style="3" bestFit="1" customWidth="1"/>
    <col min="2311" max="2311" width="47" style="3" customWidth="1"/>
    <col min="2312" max="2312" width="6.25" style="3" customWidth="1"/>
    <col min="2313" max="2314" width="9.875" style="3" bestFit="1" customWidth="1"/>
    <col min="2315" max="2315" width="5.75" style="3" customWidth="1"/>
    <col min="2316" max="2316" width="49" style="3" customWidth="1"/>
    <col min="2317" max="2317" width="41.625" style="3" customWidth="1"/>
    <col min="2318" max="2318" width="25.125" style="3" customWidth="1"/>
    <col min="2319" max="2319" width="13.75" style="3" customWidth="1"/>
    <col min="2320" max="2320" width="6.375" style="3" customWidth="1"/>
    <col min="2321" max="2321" width="13.25" style="3" customWidth="1"/>
    <col min="2322" max="2322" width="14.5" style="3" customWidth="1"/>
    <col min="2323" max="2323" width="15.625" style="3" customWidth="1"/>
    <col min="2324" max="2562" width="9" style="3"/>
    <col min="2563" max="2563" width="12.75" style="3" customWidth="1"/>
    <col min="2564" max="2564" width="18.125" style="3" customWidth="1"/>
    <col min="2565" max="2565" width="14.375" style="3" bestFit="1" customWidth="1"/>
    <col min="2566" max="2566" width="13.125" style="3" bestFit="1" customWidth="1"/>
    <col min="2567" max="2567" width="47" style="3" customWidth="1"/>
    <col min="2568" max="2568" width="6.25" style="3" customWidth="1"/>
    <col min="2569" max="2570" width="9.875" style="3" bestFit="1" customWidth="1"/>
    <col min="2571" max="2571" width="5.75" style="3" customWidth="1"/>
    <col min="2572" max="2572" width="49" style="3" customWidth="1"/>
    <col min="2573" max="2573" width="41.625" style="3" customWidth="1"/>
    <col min="2574" max="2574" width="25.125" style="3" customWidth="1"/>
    <col min="2575" max="2575" width="13.75" style="3" customWidth="1"/>
    <col min="2576" max="2576" width="6.375" style="3" customWidth="1"/>
    <col min="2577" max="2577" width="13.25" style="3" customWidth="1"/>
    <col min="2578" max="2578" width="14.5" style="3" customWidth="1"/>
    <col min="2579" max="2579" width="15.625" style="3" customWidth="1"/>
    <col min="2580" max="2818" width="9" style="3"/>
    <col min="2819" max="2819" width="12.75" style="3" customWidth="1"/>
    <col min="2820" max="2820" width="18.125" style="3" customWidth="1"/>
    <col min="2821" max="2821" width="14.375" style="3" bestFit="1" customWidth="1"/>
    <col min="2822" max="2822" width="13.125" style="3" bestFit="1" customWidth="1"/>
    <col min="2823" max="2823" width="47" style="3" customWidth="1"/>
    <col min="2824" max="2824" width="6.25" style="3" customWidth="1"/>
    <col min="2825" max="2826" width="9.875" style="3" bestFit="1" customWidth="1"/>
    <col min="2827" max="2827" width="5.75" style="3" customWidth="1"/>
    <col min="2828" max="2828" width="49" style="3" customWidth="1"/>
    <col min="2829" max="2829" width="41.625" style="3" customWidth="1"/>
    <col min="2830" max="2830" width="25.125" style="3" customWidth="1"/>
    <col min="2831" max="2831" width="13.75" style="3" customWidth="1"/>
    <col min="2832" max="2832" width="6.375" style="3" customWidth="1"/>
    <col min="2833" max="2833" width="13.25" style="3" customWidth="1"/>
    <col min="2834" max="2834" width="14.5" style="3" customWidth="1"/>
    <col min="2835" max="2835" width="15.625" style="3" customWidth="1"/>
    <col min="2836" max="3074" width="9" style="3"/>
    <col min="3075" max="3075" width="12.75" style="3" customWidth="1"/>
    <col min="3076" max="3076" width="18.125" style="3" customWidth="1"/>
    <col min="3077" max="3077" width="14.375" style="3" bestFit="1" customWidth="1"/>
    <col min="3078" max="3078" width="13.125" style="3" bestFit="1" customWidth="1"/>
    <col min="3079" max="3079" width="47" style="3" customWidth="1"/>
    <col min="3080" max="3080" width="6.25" style="3" customWidth="1"/>
    <col min="3081" max="3082" width="9.875" style="3" bestFit="1" customWidth="1"/>
    <col min="3083" max="3083" width="5.75" style="3" customWidth="1"/>
    <col min="3084" max="3084" width="49" style="3" customWidth="1"/>
    <col min="3085" max="3085" width="41.625" style="3" customWidth="1"/>
    <col min="3086" max="3086" width="25.125" style="3" customWidth="1"/>
    <col min="3087" max="3087" width="13.75" style="3" customWidth="1"/>
    <col min="3088" max="3088" width="6.375" style="3" customWidth="1"/>
    <col min="3089" max="3089" width="13.25" style="3" customWidth="1"/>
    <col min="3090" max="3090" width="14.5" style="3" customWidth="1"/>
    <col min="3091" max="3091" width="15.625" style="3" customWidth="1"/>
    <col min="3092" max="3330" width="9" style="3"/>
    <col min="3331" max="3331" width="12.75" style="3" customWidth="1"/>
    <col min="3332" max="3332" width="18.125" style="3" customWidth="1"/>
    <col min="3333" max="3333" width="14.375" style="3" bestFit="1" customWidth="1"/>
    <col min="3334" max="3334" width="13.125" style="3" bestFit="1" customWidth="1"/>
    <col min="3335" max="3335" width="47" style="3" customWidth="1"/>
    <col min="3336" max="3336" width="6.25" style="3" customWidth="1"/>
    <col min="3337" max="3338" width="9.875" style="3" bestFit="1" customWidth="1"/>
    <col min="3339" max="3339" width="5.75" style="3" customWidth="1"/>
    <col min="3340" max="3340" width="49" style="3" customWidth="1"/>
    <col min="3341" max="3341" width="41.625" style="3" customWidth="1"/>
    <col min="3342" max="3342" width="25.125" style="3" customWidth="1"/>
    <col min="3343" max="3343" width="13.75" style="3" customWidth="1"/>
    <col min="3344" max="3344" width="6.375" style="3" customWidth="1"/>
    <col min="3345" max="3345" width="13.25" style="3" customWidth="1"/>
    <col min="3346" max="3346" width="14.5" style="3" customWidth="1"/>
    <col min="3347" max="3347" width="15.625" style="3" customWidth="1"/>
    <col min="3348" max="3586" width="9" style="3"/>
    <col min="3587" max="3587" width="12.75" style="3" customWidth="1"/>
    <col min="3588" max="3588" width="18.125" style="3" customWidth="1"/>
    <col min="3589" max="3589" width="14.375" style="3" bestFit="1" customWidth="1"/>
    <col min="3590" max="3590" width="13.125" style="3" bestFit="1" customWidth="1"/>
    <col min="3591" max="3591" width="47" style="3" customWidth="1"/>
    <col min="3592" max="3592" width="6.25" style="3" customWidth="1"/>
    <col min="3593" max="3594" width="9.875" style="3" bestFit="1" customWidth="1"/>
    <col min="3595" max="3595" width="5.75" style="3" customWidth="1"/>
    <col min="3596" max="3596" width="49" style="3" customWidth="1"/>
    <col min="3597" max="3597" width="41.625" style="3" customWidth="1"/>
    <col min="3598" max="3598" width="25.125" style="3" customWidth="1"/>
    <col min="3599" max="3599" width="13.75" style="3" customWidth="1"/>
    <col min="3600" max="3600" width="6.375" style="3" customWidth="1"/>
    <col min="3601" max="3601" width="13.25" style="3" customWidth="1"/>
    <col min="3602" max="3602" width="14.5" style="3" customWidth="1"/>
    <col min="3603" max="3603" width="15.625" style="3" customWidth="1"/>
    <col min="3604" max="3842" width="9" style="3"/>
    <col min="3843" max="3843" width="12.75" style="3" customWidth="1"/>
    <col min="3844" max="3844" width="18.125" style="3" customWidth="1"/>
    <col min="3845" max="3845" width="14.375" style="3" bestFit="1" customWidth="1"/>
    <col min="3846" max="3846" width="13.125" style="3" bestFit="1" customWidth="1"/>
    <col min="3847" max="3847" width="47" style="3" customWidth="1"/>
    <col min="3848" max="3848" width="6.25" style="3" customWidth="1"/>
    <col min="3849" max="3850" width="9.875" style="3" bestFit="1" customWidth="1"/>
    <col min="3851" max="3851" width="5.75" style="3" customWidth="1"/>
    <col min="3852" max="3852" width="49" style="3" customWidth="1"/>
    <col min="3853" max="3853" width="41.625" style="3" customWidth="1"/>
    <col min="3854" max="3854" width="25.125" style="3" customWidth="1"/>
    <col min="3855" max="3855" width="13.75" style="3" customWidth="1"/>
    <col min="3856" max="3856" width="6.375" style="3" customWidth="1"/>
    <col min="3857" max="3857" width="13.25" style="3" customWidth="1"/>
    <col min="3858" max="3858" width="14.5" style="3" customWidth="1"/>
    <col min="3859" max="3859" width="15.625" style="3" customWidth="1"/>
    <col min="3860" max="4098" width="9" style="3"/>
    <col min="4099" max="4099" width="12.75" style="3" customWidth="1"/>
    <col min="4100" max="4100" width="18.125" style="3" customWidth="1"/>
    <col min="4101" max="4101" width="14.375" style="3" bestFit="1" customWidth="1"/>
    <col min="4102" max="4102" width="13.125" style="3" bestFit="1" customWidth="1"/>
    <col min="4103" max="4103" width="47" style="3" customWidth="1"/>
    <col min="4104" max="4104" width="6.25" style="3" customWidth="1"/>
    <col min="4105" max="4106" width="9.875" style="3" bestFit="1" customWidth="1"/>
    <col min="4107" max="4107" width="5.75" style="3" customWidth="1"/>
    <col min="4108" max="4108" width="49" style="3" customWidth="1"/>
    <col min="4109" max="4109" width="41.625" style="3" customWidth="1"/>
    <col min="4110" max="4110" width="25.125" style="3" customWidth="1"/>
    <col min="4111" max="4111" width="13.75" style="3" customWidth="1"/>
    <col min="4112" max="4112" width="6.375" style="3" customWidth="1"/>
    <col min="4113" max="4113" width="13.25" style="3" customWidth="1"/>
    <col min="4114" max="4114" width="14.5" style="3" customWidth="1"/>
    <col min="4115" max="4115" width="15.625" style="3" customWidth="1"/>
    <col min="4116" max="4354" width="9" style="3"/>
    <col min="4355" max="4355" width="12.75" style="3" customWidth="1"/>
    <col min="4356" max="4356" width="18.125" style="3" customWidth="1"/>
    <col min="4357" max="4357" width="14.375" style="3" bestFit="1" customWidth="1"/>
    <col min="4358" max="4358" width="13.125" style="3" bestFit="1" customWidth="1"/>
    <col min="4359" max="4359" width="47" style="3" customWidth="1"/>
    <col min="4360" max="4360" width="6.25" style="3" customWidth="1"/>
    <col min="4361" max="4362" width="9.875" style="3" bestFit="1" customWidth="1"/>
    <col min="4363" max="4363" width="5.75" style="3" customWidth="1"/>
    <col min="4364" max="4364" width="49" style="3" customWidth="1"/>
    <col min="4365" max="4365" width="41.625" style="3" customWidth="1"/>
    <col min="4366" max="4366" width="25.125" style="3" customWidth="1"/>
    <col min="4367" max="4367" width="13.75" style="3" customWidth="1"/>
    <col min="4368" max="4368" width="6.375" style="3" customWidth="1"/>
    <col min="4369" max="4369" width="13.25" style="3" customWidth="1"/>
    <col min="4370" max="4370" width="14.5" style="3" customWidth="1"/>
    <col min="4371" max="4371" width="15.625" style="3" customWidth="1"/>
    <col min="4372" max="4610" width="9" style="3"/>
    <col min="4611" max="4611" width="12.75" style="3" customWidth="1"/>
    <col min="4612" max="4612" width="18.125" style="3" customWidth="1"/>
    <col min="4613" max="4613" width="14.375" style="3" bestFit="1" customWidth="1"/>
    <col min="4614" max="4614" width="13.125" style="3" bestFit="1" customWidth="1"/>
    <col min="4615" max="4615" width="47" style="3" customWidth="1"/>
    <col min="4616" max="4616" width="6.25" style="3" customWidth="1"/>
    <col min="4617" max="4618" width="9.875" style="3" bestFit="1" customWidth="1"/>
    <col min="4619" max="4619" width="5.75" style="3" customWidth="1"/>
    <col min="4620" max="4620" width="49" style="3" customWidth="1"/>
    <col min="4621" max="4621" width="41.625" style="3" customWidth="1"/>
    <col min="4622" max="4622" width="25.125" style="3" customWidth="1"/>
    <col min="4623" max="4623" width="13.75" style="3" customWidth="1"/>
    <col min="4624" max="4624" width="6.375" style="3" customWidth="1"/>
    <col min="4625" max="4625" width="13.25" style="3" customWidth="1"/>
    <col min="4626" max="4626" width="14.5" style="3" customWidth="1"/>
    <col min="4627" max="4627" width="15.625" style="3" customWidth="1"/>
    <col min="4628" max="4866" width="9" style="3"/>
    <col min="4867" max="4867" width="12.75" style="3" customWidth="1"/>
    <col min="4868" max="4868" width="18.125" style="3" customWidth="1"/>
    <col min="4869" max="4869" width="14.375" style="3" bestFit="1" customWidth="1"/>
    <col min="4870" max="4870" width="13.125" style="3" bestFit="1" customWidth="1"/>
    <col min="4871" max="4871" width="47" style="3" customWidth="1"/>
    <col min="4872" max="4872" width="6.25" style="3" customWidth="1"/>
    <col min="4873" max="4874" width="9.875" style="3" bestFit="1" customWidth="1"/>
    <col min="4875" max="4875" width="5.75" style="3" customWidth="1"/>
    <col min="4876" max="4876" width="49" style="3" customWidth="1"/>
    <col min="4877" max="4877" width="41.625" style="3" customWidth="1"/>
    <col min="4878" max="4878" width="25.125" style="3" customWidth="1"/>
    <col min="4879" max="4879" width="13.75" style="3" customWidth="1"/>
    <col min="4880" max="4880" width="6.375" style="3" customWidth="1"/>
    <col min="4881" max="4881" width="13.25" style="3" customWidth="1"/>
    <col min="4882" max="4882" width="14.5" style="3" customWidth="1"/>
    <col min="4883" max="4883" width="15.625" style="3" customWidth="1"/>
    <col min="4884" max="5122" width="9" style="3"/>
    <col min="5123" max="5123" width="12.75" style="3" customWidth="1"/>
    <col min="5124" max="5124" width="18.125" style="3" customWidth="1"/>
    <col min="5125" max="5125" width="14.375" style="3" bestFit="1" customWidth="1"/>
    <col min="5126" max="5126" width="13.125" style="3" bestFit="1" customWidth="1"/>
    <col min="5127" max="5127" width="47" style="3" customWidth="1"/>
    <col min="5128" max="5128" width="6.25" style="3" customWidth="1"/>
    <col min="5129" max="5130" width="9.875" style="3" bestFit="1" customWidth="1"/>
    <col min="5131" max="5131" width="5.75" style="3" customWidth="1"/>
    <col min="5132" max="5132" width="49" style="3" customWidth="1"/>
    <col min="5133" max="5133" width="41.625" style="3" customWidth="1"/>
    <col min="5134" max="5134" width="25.125" style="3" customWidth="1"/>
    <col min="5135" max="5135" width="13.75" style="3" customWidth="1"/>
    <col min="5136" max="5136" width="6.375" style="3" customWidth="1"/>
    <col min="5137" max="5137" width="13.25" style="3" customWidth="1"/>
    <col min="5138" max="5138" width="14.5" style="3" customWidth="1"/>
    <col min="5139" max="5139" width="15.625" style="3" customWidth="1"/>
    <col min="5140" max="5378" width="9" style="3"/>
    <col min="5379" max="5379" width="12.75" style="3" customWidth="1"/>
    <col min="5380" max="5380" width="18.125" style="3" customWidth="1"/>
    <col min="5381" max="5381" width="14.375" style="3" bestFit="1" customWidth="1"/>
    <col min="5382" max="5382" width="13.125" style="3" bestFit="1" customWidth="1"/>
    <col min="5383" max="5383" width="47" style="3" customWidth="1"/>
    <col min="5384" max="5384" width="6.25" style="3" customWidth="1"/>
    <col min="5385" max="5386" width="9.875" style="3" bestFit="1" customWidth="1"/>
    <col min="5387" max="5387" width="5.75" style="3" customWidth="1"/>
    <col min="5388" max="5388" width="49" style="3" customWidth="1"/>
    <col min="5389" max="5389" width="41.625" style="3" customWidth="1"/>
    <col min="5390" max="5390" width="25.125" style="3" customWidth="1"/>
    <col min="5391" max="5391" width="13.75" style="3" customWidth="1"/>
    <col min="5392" max="5392" width="6.375" style="3" customWidth="1"/>
    <col min="5393" max="5393" width="13.25" style="3" customWidth="1"/>
    <col min="5394" max="5394" width="14.5" style="3" customWidth="1"/>
    <col min="5395" max="5395" width="15.625" style="3" customWidth="1"/>
    <col min="5396" max="5634" width="9" style="3"/>
    <col min="5635" max="5635" width="12.75" style="3" customWidth="1"/>
    <col min="5636" max="5636" width="18.125" style="3" customWidth="1"/>
    <col min="5637" max="5637" width="14.375" style="3" bestFit="1" customWidth="1"/>
    <col min="5638" max="5638" width="13.125" style="3" bestFit="1" customWidth="1"/>
    <col min="5639" max="5639" width="47" style="3" customWidth="1"/>
    <col min="5640" max="5640" width="6.25" style="3" customWidth="1"/>
    <col min="5641" max="5642" width="9.875" style="3" bestFit="1" customWidth="1"/>
    <col min="5643" max="5643" width="5.75" style="3" customWidth="1"/>
    <col min="5644" max="5644" width="49" style="3" customWidth="1"/>
    <col min="5645" max="5645" width="41.625" style="3" customWidth="1"/>
    <col min="5646" max="5646" width="25.125" style="3" customWidth="1"/>
    <col min="5647" max="5647" width="13.75" style="3" customWidth="1"/>
    <col min="5648" max="5648" width="6.375" style="3" customWidth="1"/>
    <col min="5649" max="5649" width="13.25" style="3" customWidth="1"/>
    <col min="5650" max="5650" width="14.5" style="3" customWidth="1"/>
    <col min="5651" max="5651" width="15.625" style="3" customWidth="1"/>
    <col min="5652" max="5890" width="9" style="3"/>
    <col min="5891" max="5891" width="12.75" style="3" customWidth="1"/>
    <col min="5892" max="5892" width="18.125" style="3" customWidth="1"/>
    <col min="5893" max="5893" width="14.375" style="3" bestFit="1" customWidth="1"/>
    <col min="5894" max="5894" width="13.125" style="3" bestFit="1" customWidth="1"/>
    <col min="5895" max="5895" width="47" style="3" customWidth="1"/>
    <col min="5896" max="5896" width="6.25" style="3" customWidth="1"/>
    <col min="5897" max="5898" width="9.875" style="3" bestFit="1" customWidth="1"/>
    <col min="5899" max="5899" width="5.75" style="3" customWidth="1"/>
    <col min="5900" max="5900" width="49" style="3" customWidth="1"/>
    <col min="5901" max="5901" width="41.625" style="3" customWidth="1"/>
    <col min="5902" max="5902" width="25.125" style="3" customWidth="1"/>
    <col min="5903" max="5903" width="13.75" style="3" customWidth="1"/>
    <col min="5904" max="5904" width="6.375" style="3" customWidth="1"/>
    <col min="5905" max="5905" width="13.25" style="3" customWidth="1"/>
    <col min="5906" max="5906" width="14.5" style="3" customWidth="1"/>
    <col min="5907" max="5907" width="15.625" style="3" customWidth="1"/>
    <col min="5908" max="6146" width="9" style="3"/>
    <col min="6147" max="6147" width="12.75" style="3" customWidth="1"/>
    <col min="6148" max="6148" width="18.125" style="3" customWidth="1"/>
    <col min="6149" max="6149" width="14.375" style="3" bestFit="1" customWidth="1"/>
    <col min="6150" max="6150" width="13.125" style="3" bestFit="1" customWidth="1"/>
    <col min="6151" max="6151" width="47" style="3" customWidth="1"/>
    <col min="6152" max="6152" width="6.25" style="3" customWidth="1"/>
    <col min="6153" max="6154" width="9.875" style="3" bestFit="1" customWidth="1"/>
    <col min="6155" max="6155" width="5.75" style="3" customWidth="1"/>
    <col min="6156" max="6156" width="49" style="3" customWidth="1"/>
    <col min="6157" max="6157" width="41.625" style="3" customWidth="1"/>
    <col min="6158" max="6158" width="25.125" style="3" customWidth="1"/>
    <col min="6159" max="6159" width="13.75" style="3" customWidth="1"/>
    <col min="6160" max="6160" width="6.375" style="3" customWidth="1"/>
    <col min="6161" max="6161" width="13.25" style="3" customWidth="1"/>
    <col min="6162" max="6162" width="14.5" style="3" customWidth="1"/>
    <col min="6163" max="6163" width="15.625" style="3" customWidth="1"/>
    <col min="6164" max="6402" width="9" style="3"/>
    <col min="6403" max="6403" width="12.75" style="3" customWidth="1"/>
    <col min="6404" max="6404" width="18.125" style="3" customWidth="1"/>
    <col min="6405" max="6405" width="14.375" style="3" bestFit="1" customWidth="1"/>
    <col min="6406" max="6406" width="13.125" style="3" bestFit="1" customWidth="1"/>
    <col min="6407" max="6407" width="47" style="3" customWidth="1"/>
    <col min="6408" max="6408" width="6.25" style="3" customWidth="1"/>
    <col min="6409" max="6410" width="9.875" style="3" bestFit="1" customWidth="1"/>
    <col min="6411" max="6411" width="5.75" style="3" customWidth="1"/>
    <col min="6412" max="6412" width="49" style="3" customWidth="1"/>
    <col min="6413" max="6413" width="41.625" style="3" customWidth="1"/>
    <col min="6414" max="6414" width="25.125" style="3" customWidth="1"/>
    <col min="6415" max="6415" width="13.75" style="3" customWidth="1"/>
    <col min="6416" max="6416" width="6.375" style="3" customWidth="1"/>
    <col min="6417" max="6417" width="13.25" style="3" customWidth="1"/>
    <col min="6418" max="6418" width="14.5" style="3" customWidth="1"/>
    <col min="6419" max="6419" width="15.625" style="3" customWidth="1"/>
    <col min="6420" max="6658" width="9" style="3"/>
    <col min="6659" max="6659" width="12.75" style="3" customWidth="1"/>
    <col min="6660" max="6660" width="18.125" style="3" customWidth="1"/>
    <col min="6661" max="6661" width="14.375" style="3" bestFit="1" customWidth="1"/>
    <col min="6662" max="6662" width="13.125" style="3" bestFit="1" customWidth="1"/>
    <col min="6663" max="6663" width="47" style="3" customWidth="1"/>
    <col min="6664" max="6664" width="6.25" style="3" customWidth="1"/>
    <col min="6665" max="6666" width="9.875" style="3" bestFit="1" customWidth="1"/>
    <col min="6667" max="6667" width="5.75" style="3" customWidth="1"/>
    <col min="6668" max="6668" width="49" style="3" customWidth="1"/>
    <col min="6669" max="6669" width="41.625" style="3" customWidth="1"/>
    <col min="6670" max="6670" width="25.125" style="3" customWidth="1"/>
    <col min="6671" max="6671" width="13.75" style="3" customWidth="1"/>
    <col min="6672" max="6672" width="6.375" style="3" customWidth="1"/>
    <col min="6673" max="6673" width="13.25" style="3" customWidth="1"/>
    <col min="6674" max="6674" width="14.5" style="3" customWidth="1"/>
    <col min="6675" max="6675" width="15.625" style="3" customWidth="1"/>
    <col min="6676" max="6914" width="9" style="3"/>
    <col min="6915" max="6915" width="12.75" style="3" customWidth="1"/>
    <col min="6916" max="6916" width="18.125" style="3" customWidth="1"/>
    <col min="6917" max="6917" width="14.375" style="3" bestFit="1" customWidth="1"/>
    <col min="6918" max="6918" width="13.125" style="3" bestFit="1" customWidth="1"/>
    <col min="6919" max="6919" width="47" style="3" customWidth="1"/>
    <col min="6920" max="6920" width="6.25" style="3" customWidth="1"/>
    <col min="6921" max="6922" width="9.875" style="3" bestFit="1" customWidth="1"/>
    <col min="6923" max="6923" width="5.75" style="3" customWidth="1"/>
    <col min="6924" max="6924" width="49" style="3" customWidth="1"/>
    <col min="6925" max="6925" width="41.625" style="3" customWidth="1"/>
    <col min="6926" max="6926" width="25.125" style="3" customWidth="1"/>
    <col min="6927" max="6927" width="13.75" style="3" customWidth="1"/>
    <col min="6928" max="6928" width="6.375" style="3" customWidth="1"/>
    <col min="6929" max="6929" width="13.25" style="3" customWidth="1"/>
    <col min="6930" max="6930" width="14.5" style="3" customWidth="1"/>
    <col min="6931" max="6931" width="15.625" style="3" customWidth="1"/>
    <col min="6932" max="7170" width="9" style="3"/>
    <col min="7171" max="7171" width="12.75" style="3" customWidth="1"/>
    <col min="7172" max="7172" width="18.125" style="3" customWidth="1"/>
    <col min="7173" max="7173" width="14.375" style="3" bestFit="1" customWidth="1"/>
    <col min="7174" max="7174" width="13.125" style="3" bestFit="1" customWidth="1"/>
    <col min="7175" max="7175" width="47" style="3" customWidth="1"/>
    <col min="7176" max="7176" width="6.25" style="3" customWidth="1"/>
    <col min="7177" max="7178" width="9.875" style="3" bestFit="1" customWidth="1"/>
    <col min="7179" max="7179" width="5.75" style="3" customWidth="1"/>
    <col min="7180" max="7180" width="49" style="3" customWidth="1"/>
    <col min="7181" max="7181" width="41.625" style="3" customWidth="1"/>
    <col min="7182" max="7182" width="25.125" style="3" customWidth="1"/>
    <col min="7183" max="7183" width="13.75" style="3" customWidth="1"/>
    <col min="7184" max="7184" width="6.375" style="3" customWidth="1"/>
    <col min="7185" max="7185" width="13.25" style="3" customWidth="1"/>
    <col min="7186" max="7186" width="14.5" style="3" customWidth="1"/>
    <col min="7187" max="7187" width="15.625" style="3" customWidth="1"/>
    <col min="7188" max="7426" width="9" style="3"/>
    <col min="7427" max="7427" width="12.75" style="3" customWidth="1"/>
    <col min="7428" max="7428" width="18.125" style="3" customWidth="1"/>
    <col min="7429" max="7429" width="14.375" style="3" bestFit="1" customWidth="1"/>
    <col min="7430" max="7430" width="13.125" style="3" bestFit="1" customWidth="1"/>
    <col min="7431" max="7431" width="47" style="3" customWidth="1"/>
    <col min="7432" max="7432" width="6.25" style="3" customWidth="1"/>
    <col min="7433" max="7434" width="9.875" style="3" bestFit="1" customWidth="1"/>
    <col min="7435" max="7435" width="5.75" style="3" customWidth="1"/>
    <col min="7436" max="7436" width="49" style="3" customWidth="1"/>
    <col min="7437" max="7437" width="41.625" style="3" customWidth="1"/>
    <col min="7438" max="7438" width="25.125" style="3" customWidth="1"/>
    <col min="7439" max="7439" width="13.75" style="3" customWidth="1"/>
    <col min="7440" max="7440" width="6.375" style="3" customWidth="1"/>
    <col min="7441" max="7441" width="13.25" style="3" customWidth="1"/>
    <col min="7442" max="7442" width="14.5" style="3" customWidth="1"/>
    <col min="7443" max="7443" width="15.625" style="3" customWidth="1"/>
    <col min="7444" max="7682" width="9" style="3"/>
    <col min="7683" max="7683" width="12.75" style="3" customWidth="1"/>
    <col min="7684" max="7684" width="18.125" style="3" customWidth="1"/>
    <col min="7685" max="7685" width="14.375" style="3" bestFit="1" customWidth="1"/>
    <col min="7686" max="7686" width="13.125" style="3" bestFit="1" customWidth="1"/>
    <col min="7687" max="7687" width="47" style="3" customWidth="1"/>
    <col min="7688" max="7688" width="6.25" style="3" customWidth="1"/>
    <col min="7689" max="7690" width="9.875" style="3" bestFit="1" customWidth="1"/>
    <col min="7691" max="7691" width="5.75" style="3" customWidth="1"/>
    <col min="7692" max="7692" width="49" style="3" customWidth="1"/>
    <col min="7693" max="7693" width="41.625" style="3" customWidth="1"/>
    <col min="7694" max="7694" width="25.125" style="3" customWidth="1"/>
    <col min="7695" max="7695" width="13.75" style="3" customWidth="1"/>
    <col min="7696" max="7696" width="6.375" style="3" customWidth="1"/>
    <col min="7697" max="7697" width="13.25" style="3" customWidth="1"/>
    <col min="7698" max="7698" width="14.5" style="3" customWidth="1"/>
    <col min="7699" max="7699" width="15.625" style="3" customWidth="1"/>
    <col min="7700" max="7938" width="9" style="3"/>
    <col min="7939" max="7939" width="12.75" style="3" customWidth="1"/>
    <col min="7940" max="7940" width="18.125" style="3" customWidth="1"/>
    <col min="7941" max="7941" width="14.375" style="3" bestFit="1" customWidth="1"/>
    <col min="7942" max="7942" width="13.125" style="3" bestFit="1" customWidth="1"/>
    <col min="7943" max="7943" width="47" style="3" customWidth="1"/>
    <col min="7944" max="7944" width="6.25" style="3" customWidth="1"/>
    <col min="7945" max="7946" width="9.875" style="3" bestFit="1" customWidth="1"/>
    <col min="7947" max="7947" width="5.75" style="3" customWidth="1"/>
    <col min="7948" max="7948" width="49" style="3" customWidth="1"/>
    <col min="7949" max="7949" width="41.625" style="3" customWidth="1"/>
    <col min="7950" max="7950" width="25.125" style="3" customWidth="1"/>
    <col min="7951" max="7951" width="13.75" style="3" customWidth="1"/>
    <col min="7952" max="7952" width="6.375" style="3" customWidth="1"/>
    <col min="7953" max="7953" width="13.25" style="3" customWidth="1"/>
    <col min="7954" max="7954" width="14.5" style="3" customWidth="1"/>
    <col min="7955" max="7955" width="15.625" style="3" customWidth="1"/>
    <col min="7956" max="8194" width="9" style="3"/>
    <col min="8195" max="8195" width="12.75" style="3" customWidth="1"/>
    <col min="8196" max="8196" width="18.125" style="3" customWidth="1"/>
    <col min="8197" max="8197" width="14.375" style="3" bestFit="1" customWidth="1"/>
    <col min="8198" max="8198" width="13.125" style="3" bestFit="1" customWidth="1"/>
    <col min="8199" max="8199" width="47" style="3" customWidth="1"/>
    <col min="8200" max="8200" width="6.25" style="3" customWidth="1"/>
    <col min="8201" max="8202" width="9.875" style="3" bestFit="1" customWidth="1"/>
    <col min="8203" max="8203" width="5.75" style="3" customWidth="1"/>
    <col min="8204" max="8204" width="49" style="3" customWidth="1"/>
    <col min="8205" max="8205" width="41.625" style="3" customWidth="1"/>
    <col min="8206" max="8206" width="25.125" style="3" customWidth="1"/>
    <col min="8207" max="8207" width="13.75" style="3" customWidth="1"/>
    <col min="8208" max="8208" width="6.375" style="3" customWidth="1"/>
    <col min="8209" max="8209" width="13.25" style="3" customWidth="1"/>
    <col min="8210" max="8210" width="14.5" style="3" customWidth="1"/>
    <col min="8211" max="8211" width="15.625" style="3" customWidth="1"/>
    <col min="8212" max="8450" width="9" style="3"/>
    <col min="8451" max="8451" width="12.75" style="3" customWidth="1"/>
    <col min="8452" max="8452" width="18.125" style="3" customWidth="1"/>
    <col min="8453" max="8453" width="14.375" style="3" bestFit="1" customWidth="1"/>
    <col min="8454" max="8454" width="13.125" style="3" bestFit="1" customWidth="1"/>
    <col min="8455" max="8455" width="47" style="3" customWidth="1"/>
    <col min="8456" max="8456" width="6.25" style="3" customWidth="1"/>
    <col min="8457" max="8458" width="9.875" style="3" bestFit="1" customWidth="1"/>
    <col min="8459" max="8459" width="5.75" style="3" customWidth="1"/>
    <col min="8460" max="8460" width="49" style="3" customWidth="1"/>
    <col min="8461" max="8461" width="41.625" style="3" customWidth="1"/>
    <col min="8462" max="8462" width="25.125" style="3" customWidth="1"/>
    <col min="8463" max="8463" width="13.75" style="3" customWidth="1"/>
    <col min="8464" max="8464" width="6.375" style="3" customWidth="1"/>
    <col min="8465" max="8465" width="13.25" style="3" customWidth="1"/>
    <col min="8466" max="8466" width="14.5" style="3" customWidth="1"/>
    <col min="8467" max="8467" width="15.625" style="3" customWidth="1"/>
    <col min="8468" max="8706" width="9" style="3"/>
    <col min="8707" max="8707" width="12.75" style="3" customWidth="1"/>
    <col min="8708" max="8708" width="18.125" style="3" customWidth="1"/>
    <col min="8709" max="8709" width="14.375" style="3" bestFit="1" customWidth="1"/>
    <col min="8710" max="8710" width="13.125" style="3" bestFit="1" customWidth="1"/>
    <col min="8711" max="8711" width="47" style="3" customWidth="1"/>
    <col min="8712" max="8712" width="6.25" style="3" customWidth="1"/>
    <col min="8713" max="8714" width="9.875" style="3" bestFit="1" customWidth="1"/>
    <col min="8715" max="8715" width="5.75" style="3" customWidth="1"/>
    <col min="8716" max="8716" width="49" style="3" customWidth="1"/>
    <col min="8717" max="8717" width="41.625" style="3" customWidth="1"/>
    <col min="8718" max="8718" width="25.125" style="3" customWidth="1"/>
    <col min="8719" max="8719" width="13.75" style="3" customWidth="1"/>
    <col min="8720" max="8720" width="6.375" style="3" customWidth="1"/>
    <col min="8721" max="8721" width="13.25" style="3" customWidth="1"/>
    <col min="8722" max="8722" width="14.5" style="3" customWidth="1"/>
    <col min="8723" max="8723" width="15.625" style="3" customWidth="1"/>
    <col min="8724" max="8962" width="9" style="3"/>
    <col min="8963" max="8963" width="12.75" style="3" customWidth="1"/>
    <col min="8964" max="8964" width="18.125" style="3" customWidth="1"/>
    <col min="8965" max="8965" width="14.375" style="3" bestFit="1" customWidth="1"/>
    <col min="8966" max="8966" width="13.125" style="3" bestFit="1" customWidth="1"/>
    <col min="8967" max="8967" width="47" style="3" customWidth="1"/>
    <col min="8968" max="8968" width="6.25" style="3" customWidth="1"/>
    <col min="8969" max="8970" width="9.875" style="3" bestFit="1" customWidth="1"/>
    <col min="8971" max="8971" width="5.75" style="3" customWidth="1"/>
    <col min="8972" max="8972" width="49" style="3" customWidth="1"/>
    <col min="8973" max="8973" width="41.625" style="3" customWidth="1"/>
    <col min="8974" max="8974" width="25.125" style="3" customWidth="1"/>
    <col min="8975" max="8975" width="13.75" style="3" customWidth="1"/>
    <col min="8976" max="8976" width="6.375" style="3" customWidth="1"/>
    <col min="8977" max="8977" width="13.25" style="3" customWidth="1"/>
    <col min="8978" max="8978" width="14.5" style="3" customWidth="1"/>
    <col min="8979" max="8979" width="15.625" style="3" customWidth="1"/>
    <col min="8980" max="9218" width="9" style="3"/>
    <col min="9219" max="9219" width="12.75" style="3" customWidth="1"/>
    <col min="9220" max="9220" width="18.125" style="3" customWidth="1"/>
    <col min="9221" max="9221" width="14.375" style="3" bestFit="1" customWidth="1"/>
    <col min="9222" max="9222" width="13.125" style="3" bestFit="1" customWidth="1"/>
    <col min="9223" max="9223" width="47" style="3" customWidth="1"/>
    <col min="9224" max="9224" width="6.25" style="3" customWidth="1"/>
    <col min="9225" max="9226" width="9.875" style="3" bestFit="1" customWidth="1"/>
    <col min="9227" max="9227" width="5.75" style="3" customWidth="1"/>
    <col min="9228" max="9228" width="49" style="3" customWidth="1"/>
    <col min="9229" max="9229" width="41.625" style="3" customWidth="1"/>
    <col min="9230" max="9230" width="25.125" style="3" customWidth="1"/>
    <col min="9231" max="9231" width="13.75" style="3" customWidth="1"/>
    <col min="9232" max="9232" width="6.375" style="3" customWidth="1"/>
    <col min="9233" max="9233" width="13.25" style="3" customWidth="1"/>
    <col min="9234" max="9234" width="14.5" style="3" customWidth="1"/>
    <col min="9235" max="9235" width="15.625" style="3" customWidth="1"/>
    <col min="9236" max="9474" width="9" style="3"/>
    <col min="9475" max="9475" width="12.75" style="3" customWidth="1"/>
    <col min="9476" max="9476" width="18.125" style="3" customWidth="1"/>
    <col min="9477" max="9477" width="14.375" style="3" bestFit="1" customWidth="1"/>
    <col min="9478" max="9478" width="13.125" style="3" bestFit="1" customWidth="1"/>
    <col min="9479" max="9479" width="47" style="3" customWidth="1"/>
    <col min="9480" max="9480" width="6.25" style="3" customWidth="1"/>
    <col min="9481" max="9482" width="9.875" style="3" bestFit="1" customWidth="1"/>
    <col min="9483" max="9483" width="5.75" style="3" customWidth="1"/>
    <col min="9484" max="9484" width="49" style="3" customWidth="1"/>
    <col min="9485" max="9485" width="41.625" style="3" customWidth="1"/>
    <col min="9486" max="9486" width="25.125" style="3" customWidth="1"/>
    <col min="9487" max="9487" width="13.75" style="3" customWidth="1"/>
    <col min="9488" max="9488" width="6.375" style="3" customWidth="1"/>
    <col min="9489" max="9489" width="13.25" style="3" customWidth="1"/>
    <col min="9490" max="9490" width="14.5" style="3" customWidth="1"/>
    <col min="9491" max="9491" width="15.625" style="3" customWidth="1"/>
    <col min="9492" max="9730" width="9" style="3"/>
    <col min="9731" max="9731" width="12.75" style="3" customWidth="1"/>
    <col min="9732" max="9732" width="18.125" style="3" customWidth="1"/>
    <col min="9733" max="9733" width="14.375" style="3" bestFit="1" customWidth="1"/>
    <col min="9734" max="9734" width="13.125" style="3" bestFit="1" customWidth="1"/>
    <col min="9735" max="9735" width="47" style="3" customWidth="1"/>
    <col min="9736" max="9736" width="6.25" style="3" customWidth="1"/>
    <col min="9737" max="9738" width="9.875" style="3" bestFit="1" customWidth="1"/>
    <col min="9739" max="9739" width="5.75" style="3" customWidth="1"/>
    <col min="9740" max="9740" width="49" style="3" customWidth="1"/>
    <col min="9741" max="9741" width="41.625" style="3" customWidth="1"/>
    <col min="9742" max="9742" width="25.125" style="3" customWidth="1"/>
    <col min="9743" max="9743" width="13.75" style="3" customWidth="1"/>
    <col min="9744" max="9744" width="6.375" style="3" customWidth="1"/>
    <col min="9745" max="9745" width="13.25" style="3" customWidth="1"/>
    <col min="9746" max="9746" width="14.5" style="3" customWidth="1"/>
    <col min="9747" max="9747" width="15.625" style="3" customWidth="1"/>
    <col min="9748" max="9986" width="9" style="3"/>
    <col min="9987" max="9987" width="12.75" style="3" customWidth="1"/>
    <col min="9988" max="9988" width="18.125" style="3" customWidth="1"/>
    <col min="9989" max="9989" width="14.375" style="3" bestFit="1" customWidth="1"/>
    <col min="9990" max="9990" width="13.125" style="3" bestFit="1" customWidth="1"/>
    <col min="9991" max="9991" width="47" style="3" customWidth="1"/>
    <col min="9992" max="9992" width="6.25" style="3" customWidth="1"/>
    <col min="9993" max="9994" width="9.875" style="3" bestFit="1" customWidth="1"/>
    <col min="9995" max="9995" width="5.75" style="3" customWidth="1"/>
    <col min="9996" max="9996" width="49" style="3" customWidth="1"/>
    <col min="9997" max="9997" width="41.625" style="3" customWidth="1"/>
    <col min="9998" max="9998" width="25.125" style="3" customWidth="1"/>
    <col min="9999" max="9999" width="13.75" style="3" customWidth="1"/>
    <col min="10000" max="10000" width="6.375" style="3" customWidth="1"/>
    <col min="10001" max="10001" width="13.25" style="3" customWidth="1"/>
    <col min="10002" max="10002" width="14.5" style="3" customWidth="1"/>
    <col min="10003" max="10003" width="15.625" style="3" customWidth="1"/>
    <col min="10004" max="10242" width="9" style="3"/>
    <col min="10243" max="10243" width="12.75" style="3" customWidth="1"/>
    <col min="10244" max="10244" width="18.125" style="3" customWidth="1"/>
    <col min="10245" max="10245" width="14.375" style="3" bestFit="1" customWidth="1"/>
    <col min="10246" max="10246" width="13.125" style="3" bestFit="1" customWidth="1"/>
    <col min="10247" max="10247" width="47" style="3" customWidth="1"/>
    <col min="10248" max="10248" width="6.25" style="3" customWidth="1"/>
    <col min="10249" max="10250" width="9.875" style="3" bestFit="1" customWidth="1"/>
    <col min="10251" max="10251" width="5.75" style="3" customWidth="1"/>
    <col min="10252" max="10252" width="49" style="3" customWidth="1"/>
    <col min="10253" max="10253" width="41.625" style="3" customWidth="1"/>
    <col min="10254" max="10254" width="25.125" style="3" customWidth="1"/>
    <col min="10255" max="10255" width="13.75" style="3" customWidth="1"/>
    <col min="10256" max="10256" width="6.375" style="3" customWidth="1"/>
    <col min="10257" max="10257" width="13.25" style="3" customWidth="1"/>
    <col min="10258" max="10258" width="14.5" style="3" customWidth="1"/>
    <col min="10259" max="10259" width="15.625" style="3" customWidth="1"/>
    <col min="10260" max="10498" width="9" style="3"/>
    <col min="10499" max="10499" width="12.75" style="3" customWidth="1"/>
    <col min="10500" max="10500" width="18.125" style="3" customWidth="1"/>
    <col min="10501" max="10501" width="14.375" style="3" bestFit="1" customWidth="1"/>
    <col min="10502" max="10502" width="13.125" style="3" bestFit="1" customWidth="1"/>
    <col min="10503" max="10503" width="47" style="3" customWidth="1"/>
    <col min="10504" max="10504" width="6.25" style="3" customWidth="1"/>
    <col min="10505" max="10506" width="9.875" style="3" bestFit="1" customWidth="1"/>
    <col min="10507" max="10507" width="5.75" style="3" customWidth="1"/>
    <col min="10508" max="10508" width="49" style="3" customWidth="1"/>
    <col min="10509" max="10509" width="41.625" style="3" customWidth="1"/>
    <col min="10510" max="10510" width="25.125" style="3" customWidth="1"/>
    <col min="10511" max="10511" width="13.75" style="3" customWidth="1"/>
    <col min="10512" max="10512" width="6.375" style="3" customWidth="1"/>
    <col min="10513" max="10513" width="13.25" style="3" customWidth="1"/>
    <col min="10514" max="10514" width="14.5" style="3" customWidth="1"/>
    <col min="10515" max="10515" width="15.625" style="3" customWidth="1"/>
    <col min="10516" max="10754" width="9" style="3"/>
    <col min="10755" max="10755" width="12.75" style="3" customWidth="1"/>
    <col min="10756" max="10756" width="18.125" style="3" customWidth="1"/>
    <col min="10757" max="10757" width="14.375" style="3" bestFit="1" customWidth="1"/>
    <col min="10758" max="10758" width="13.125" style="3" bestFit="1" customWidth="1"/>
    <col min="10759" max="10759" width="47" style="3" customWidth="1"/>
    <col min="10760" max="10760" width="6.25" style="3" customWidth="1"/>
    <col min="10761" max="10762" width="9.875" style="3" bestFit="1" customWidth="1"/>
    <col min="10763" max="10763" width="5.75" style="3" customWidth="1"/>
    <col min="10764" max="10764" width="49" style="3" customWidth="1"/>
    <col min="10765" max="10765" width="41.625" style="3" customWidth="1"/>
    <col min="10766" max="10766" width="25.125" style="3" customWidth="1"/>
    <col min="10767" max="10767" width="13.75" style="3" customWidth="1"/>
    <col min="10768" max="10768" width="6.375" style="3" customWidth="1"/>
    <col min="10769" max="10769" width="13.25" style="3" customWidth="1"/>
    <col min="10770" max="10770" width="14.5" style="3" customWidth="1"/>
    <col min="10771" max="10771" width="15.625" style="3" customWidth="1"/>
    <col min="10772" max="11010" width="9" style="3"/>
    <col min="11011" max="11011" width="12.75" style="3" customWidth="1"/>
    <col min="11012" max="11012" width="18.125" style="3" customWidth="1"/>
    <col min="11013" max="11013" width="14.375" style="3" bestFit="1" customWidth="1"/>
    <col min="11014" max="11014" width="13.125" style="3" bestFit="1" customWidth="1"/>
    <col min="11015" max="11015" width="47" style="3" customWidth="1"/>
    <col min="11016" max="11016" width="6.25" style="3" customWidth="1"/>
    <col min="11017" max="11018" width="9.875" style="3" bestFit="1" customWidth="1"/>
    <col min="11019" max="11019" width="5.75" style="3" customWidth="1"/>
    <col min="11020" max="11020" width="49" style="3" customWidth="1"/>
    <col min="11021" max="11021" width="41.625" style="3" customWidth="1"/>
    <col min="11022" max="11022" width="25.125" style="3" customWidth="1"/>
    <col min="11023" max="11023" width="13.75" style="3" customWidth="1"/>
    <col min="11024" max="11024" width="6.375" style="3" customWidth="1"/>
    <col min="11025" max="11025" width="13.25" style="3" customWidth="1"/>
    <col min="11026" max="11026" width="14.5" style="3" customWidth="1"/>
    <col min="11027" max="11027" width="15.625" style="3" customWidth="1"/>
    <col min="11028" max="11266" width="9" style="3"/>
    <col min="11267" max="11267" width="12.75" style="3" customWidth="1"/>
    <col min="11268" max="11268" width="18.125" style="3" customWidth="1"/>
    <col min="11269" max="11269" width="14.375" style="3" bestFit="1" customWidth="1"/>
    <col min="11270" max="11270" width="13.125" style="3" bestFit="1" customWidth="1"/>
    <col min="11271" max="11271" width="47" style="3" customWidth="1"/>
    <col min="11272" max="11272" width="6.25" style="3" customWidth="1"/>
    <col min="11273" max="11274" width="9.875" style="3" bestFit="1" customWidth="1"/>
    <col min="11275" max="11275" width="5.75" style="3" customWidth="1"/>
    <col min="11276" max="11276" width="49" style="3" customWidth="1"/>
    <col min="11277" max="11277" width="41.625" style="3" customWidth="1"/>
    <col min="11278" max="11278" width="25.125" style="3" customWidth="1"/>
    <col min="11279" max="11279" width="13.75" style="3" customWidth="1"/>
    <col min="11280" max="11280" width="6.375" style="3" customWidth="1"/>
    <col min="11281" max="11281" width="13.25" style="3" customWidth="1"/>
    <col min="11282" max="11282" width="14.5" style="3" customWidth="1"/>
    <col min="11283" max="11283" width="15.625" style="3" customWidth="1"/>
    <col min="11284" max="11522" width="9" style="3"/>
    <col min="11523" max="11523" width="12.75" style="3" customWidth="1"/>
    <col min="11524" max="11524" width="18.125" style="3" customWidth="1"/>
    <col min="11525" max="11525" width="14.375" style="3" bestFit="1" customWidth="1"/>
    <col min="11526" max="11526" width="13.125" style="3" bestFit="1" customWidth="1"/>
    <col min="11527" max="11527" width="47" style="3" customWidth="1"/>
    <col min="11528" max="11528" width="6.25" style="3" customWidth="1"/>
    <col min="11529" max="11530" width="9.875" style="3" bestFit="1" customWidth="1"/>
    <col min="11531" max="11531" width="5.75" style="3" customWidth="1"/>
    <col min="11532" max="11532" width="49" style="3" customWidth="1"/>
    <col min="11533" max="11533" width="41.625" style="3" customWidth="1"/>
    <col min="11534" max="11534" width="25.125" style="3" customWidth="1"/>
    <col min="11535" max="11535" width="13.75" style="3" customWidth="1"/>
    <col min="11536" max="11536" width="6.375" style="3" customWidth="1"/>
    <col min="11537" max="11537" width="13.25" style="3" customWidth="1"/>
    <col min="11538" max="11538" width="14.5" style="3" customWidth="1"/>
    <col min="11539" max="11539" width="15.625" style="3" customWidth="1"/>
    <col min="11540" max="11778" width="9" style="3"/>
    <col min="11779" max="11779" width="12.75" style="3" customWidth="1"/>
    <col min="11780" max="11780" width="18.125" style="3" customWidth="1"/>
    <col min="11781" max="11781" width="14.375" style="3" bestFit="1" customWidth="1"/>
    <col min="11782" max="11782" width="13.125" style="3" bestFit="1" customWidth="1"/>
    <col min="11783" max="11783" width="47" style="3" customWidth="1"/>
    <col min="11784" max="11784" width="6.25" style="3" customWidth="1"/>
    <col min="11785" max="11786" width="9.875" style="3" bestFit="1" customWidth="1"/>
    <col min="11787" max="11787" width="5.75" style="3" customWidth="1"/>
    <col min="11788" max="11788" width="49" style="3" customWidth="1"/>
    <col min="11789" max="11789" width="41.625" style="3" customWidth="1"/>
    <col min="11790" max="11790" width="25.125" style="3" customWidth="1"/>
    <col min="11791" max="11791" width="13.75" style="3" customWidth="1"/>
    <col min="11792" max="11792" width="6.375" style="3" customWidth="1"/>
    <col min="11793" max="11793" width="13.25" style="3" customWidth="1"/>
    <col min="11794" max="11794" width="14.5" style="3" customWidth="1"/>
    <col min="11795" max="11795" width="15.625" style="3" customWidth="1"/>
    <col min="11796" max="12034" width="9" style="3"/>
    <col min="12035" max="12035" width="12.75" style="3" customWidth="1"/>
    <col min="12036" max="12036" width="18.125" style="3" customWidth="1"/>
    <col min="12037" max="12037" width="14.375" style="3" bestFit="1" customWidth="1"/>
    <col min="12038" max="12038" width="13.125" style="3" bestFit="1" customWidth="1"/>
    <col min="12039" max="12039" width="47" style="3" customWidth="1"/>
    <col min="12040" max="12040" width="6.25" style="3" customWidth="1"/>
    <col min="12041" max="12042" width="9.875" style="3" bestFit="1" customWidth="1"/>
    <col min="12043" max="12043" width="5.75" style="3" customWidth="1"/>
    <col min="12044" max="12044" width="49" style="3" customWidth="1"/>
    <col min="12045" max="12045" width="41.625" style="3" customWidth="1"/>
    <col min="12046" max="12046" width="25.125" style="3" customWidth="1"/>
    <col min="12047" max="12047" width="13.75" style="3" customWidth="1"/>
    <col min="12048" max="12048" width="6.375" style="3" customWidth="1"/>
    <col min="12049" max="12049" width="13.25" style="3" customWidth="1"/>
    <col min="12050" max="12050" width="14.5" style="3" customWidth="1"/>
    <col min="12051" max="12051" width="15.625" style="3" customWidth="1"/>
    <col min="12052" max="12290" width="9" style="3"/>
    <col min="12291" max="12291" width="12.75" style="3" customWidth="1"/>
    <col min="12292" max="12292" width="18.125" style="3" customWidth="1"/>
    <col min="12293" max="12293" width="14.375" style="3" bestFit="1" customWidth="1"/>
    <col min="12294" max="12294" width="13.125" style="3" bestFit="1" customWidth="1"/>
    <col min="12295" max="12295" width="47" style="3" customWidth="1"/>
    <col min="12296" max="12296" width="6.25" style="3" customWidth="1"/>
    <col min="12297" max="12298" width="9.875" style="3" bestFit="1" customWidth="1"/>
    <col min="12299" max="12299" width="5.75" style="3" customWidth="1"/>
    <col min="12300" max="12300" width="49" style="3" customWidth="1"/>
    <col min="12301" max="12301" width="41.625" style="3" customWidth="1"/>
    <col min="12302" max="12302" width="25.125" style="3" customWidth="1"/>
    <col min="12303" max="12303" width="13.75" style="3" customWidth="1"/>
    <col min="12304" max="12304" width="6.375" style="3" customWidth="1"/>
    <col min="12305" max="12305" width="13.25" style="3" customWidth="1"/>
    <col min="12306" max="12306" width="14.5" style="3" customWidth="1"/>
    <col min="12307" max="12307" width="15.625" style="3" customWidth="1"/>
    <col min="12308" max="12546" width="9" style="3"/>
    <col min="12547" max="12547" width="12.75" style="3" customWidth="1"/>
    <col min="12548" max="12548" width="18.125" style="3" customWidth="1"/>
    <col min="12549" max="12549" width="14.375" style="3" bestFit="1" customWidth="1"/>
    <col min="12550" max="12550" width="13.125" style="3" bestFit="1" customWidth="1"/>
    <col min="12551" max="12551" width="47" style="3" customWidth="1"/>
    <col min="12552" max="12552" width="6.25" style="3" customWidth="1"/>
    <col min="12553" max="12554" width="9.875" style="3" bestFit="1" customWidth="1"/>
    <col min="12555" max="12555" width="5.75" style="3" customWidth="1"/>
    <col min="12556" max="12556" width="49" style="3" customWidth="1"/>
    <col min="12557" max="12557" width="41.625" style="3" customWidth="1"/>
    <col min="12558" max="12558" width="25.125" style="3" customWidth="1"/>
    <col min="12559" max="12559" width="13.75" style="3" customWidth="1"/>
    <col min="12560" max="12560" width="6.375" style="3" customWidth="1"/>
    <col min="12561" max="12561" width="13.25" style="3" customWidth="1"/>
    <col min="12562" max="12562" width="14.5" style="3" customWidth="1"/>
    <col min="12563" max="12563" width="15.625" style="3" customWidth="1"/>
    <col min="12564" max="12802" width="9" style="3"/>
    <col min="12803" max="12803" width="12.75" style="3" customWidth="1"/>
    <col min="12804" max="12804" width="18.125" style="3" customWidth="1"/>
    <col min="12805" max="12805" width="14.375" style="3" bestFit="1" customWidth="1"/>
    <col min="12806" max="12806" width="13.125" style="3" bestFit="1" customWidth="1"/>
    <col min="12807" max="12807" width="47" style="3" customWidth="1"/>
    <col min="12808" max="12808" width="6.25" style="3" customWidth="1"/>
    <col min="12809" max="12810" width="9.875" style="3" bestFit="1" customWidth="1"/>
    <col min="12811" max="12811" width="5.75" style="3" customWidth="1"/>
    <col min="12812" max="12812" width="49" style="3" customWidth="1"/>
    <col min="12813" max="12813" width="41.625" style="3" customWidth="1"/>
    <col min="12814" max="12814" width="25.125" style="3" customWidth="1"/>
    <col min="12815" max="12815" width="13.75" style="3" customWidth="1"/>
    <col min="12816" max="12816" width="6.375" style="3" customWidth="1"/>
    <col min="12817" max="12817" width="13.25" style="3" customWidth="1"/>
    <col min="12818" max="12818" width="14.5" style="3" customWidth="1"/>
    <col min="12819" max="12819" width="15.625" style="3" customWidth="1"/>
    <col min="12820" max="13058" width="9" style="3"/>
    <col min="13059" max="13059" width="12.75" style="3" customWidth="1"/>
    <col min="13060" max="13060" width="18.125" style="3" customWidth="1"/>
    <col min="13061" max="13061" width="14.375" style="3" bestFit="1" customWidth="1"/>
    <col min="13062" max="13062" width="13.125" style="3" bestFit="1" customWidth="1"/>
    <col min="13063" max="13063" width="47" style="3" customWidth="1"/>
    <col min="13064" max="13064" width="6.25" style="3" customWidth="1"/>
    <col min="13065" max="13066" width="9.875" style="3" bestFit="1" customWidth="1"/>
    <col min="13067" max="13067" width="5.75" style="3" customWidth="1"/>
    <col min="13068" max="13068" width="49" style="3" customWidth="1"/>
    <col min="13069" max="13069" width="41.625" style="3" customWidth="1"/>
    <col min="13070" max="13070" width="25.125" style="3" customWidth="1"/>
    <col min="13071" max="13071" width="13.75" style="3" customWidth="1"/>
    <col min="13072" max="13072" width="6.375" style="3" customWidth="1"/>
    <col min="13073" max="13073" width="13.25" style="3" customWidth="1"/>
    <col min="13074" max="13074" width="14.5" style="3" customWidth="1"/>
    <col min="13075" max="13075" width="15.625" style="3" customWidth="1"/>
    <col min="13076" max="13314" width="9" style="3"/>
    <col min="13315" max="13315" width="12.75" style="3" customWidth="1"/>
    <col min="13316" max="13316" width="18.125" style="3" customWidth="1"/>
    <col min="13317" max="13317" width="14.375" style="3" bestFit="1" customWidth="1"/>
    <col min="13318" max="13318" width="13.125" style="3" bestFit="1" customWidth="1"/>
    <col min="13319" max="13319" width="47" style="3" customWidth="1"/>
    <col min="13320" max="13320" width="6.25" style="3" customWidth="1"/>
    <col min="13321" max="13322" width="9.875" style="3" bestFit="1" customWidth="1"/>
    <col min="13323" max="13323" width="5.75" style="3" customWidth="1"/>
    <col min="13324" max="13324" width="49" style="3" customWidth="1"/>
    <col min="13325" max="13325" width="41.625" style="3" customWidth="1"/>
    <col min="13326" max="13326" width="25.125" style="3" customWidth="1"/>
    <col min="13327" max="13327" width="13.75" style="3" customWidth="1"/>
    <col min="13328" max="13328" width="6.375" style="3" customWidth="1"/>
    <col min="13329" max="13329" width="13.25" style="3" customWidth="1"/>
    <col min="13330" max="13330" width="14.5" style="3" customWidth="1"/>
    <col min="13331" max="13331" width="15.625" style="3" customWidth="1"/>
    <col min="13332" max="13570" width="9" style="3"/>
    <col min="13571" max="13571" width="12.75" style="3" customWidth="1"/>
    <col min="13572" max="13572" width="18.125" style="3" customWidth="1"/>
    <col min="13573" max="13573" width="14.375" style="3" bestFit="1" customWidth="1"/>
    <col min="13574" max="13574" width="13.125" style="3" bestFit="1" customWidth="1"/>
    <col min="13575" max="13575" width="47" style="3" customWidth="1"/>
    <col min="13576" max="13576" width="6.25" style="3" customWidth="1"/>
    <col min="13577" max="13578" width="9.875" style="3" bestFit="1" customWidth="1"/>
    <col min="13579" max="13579" width="5.75" style="3" customWidth="1"/>
    <col min="13580" max="13580" width="49" style="3" customWidth="1"/>
    <col min="13581" max="13581" width="41.625" style="3" customWidth="1"/>
    <col min="13582" max="13582" width="25.125" style="3" customWidth="1"/>
    <col min="13583" max="13583" width="13.75" style="3" customWidth="1"/>
    <col min="13584" max="13584" width="6.375" style="3" customWidth="1"/>
    <col min="13585" max="13585" width="13.25" style="3" customWidth="1"/>
    <col min="13586" max="13586" width="14.5" style="3" customWidth="1"/>
    <col min="13587" max="13587" width="15.625" style="3" customWidth="1"/>
    <col min="13588" max="13826" width="9" style="3"/>
    <col min="13827" max="13827" width="12.75" style="3" customWidth="1"/>
    <col min="13828" max="13828" width="18.125" style="3" customWidth="1"/>
    <col min="13829" max="13829" width="14.375" style="3" bestFit="1" customWidth="1"/>
    <col min="13830" max="13830" width="13.125" style="3" bestFit="1" customWidth="1"/>
    <col min="13831" max="13831" width="47" style="3" customWidth="1"/>
    <col min="13832" max="13832" width="6.25" style="3" customWidth="1"/>
    <col min="13833" max="13834" width="9.875" style="3" bestFit="1" customWidth="1"/>
    <col min="13835" max="13835" width="5.75" style="3" customWidth="1"/>
    <col min="13836" max="13836" width="49" style="3" customWidth="1"/>
    <col min="13837" max="13837" width="41.625" style="3" customWidth="1"/>
    <col min="13838" max="13838" width="25.125" style="3" customWidth="1"/>
    <col min="13839" max="13839" width="13.75" style="3" customWidth="1"/>
    <col min="13840" max="13840" width="6.375" style="3" customWidth="1"/>
    <col min="13841" max="13841" width="13.25" style="3" customWidth="1"/>
    <col min="13842" max="13842" width="14.5" style="3" customWidth="1"/>
    <col min="13843" max="13843" width="15.625" style="3" customWidth="1"/>
    <col min="13844" max="14082" width="9" style="3"/>
    <col min="14083" max="14083" width="12.75" style="3" customWidth="1"/>
    <col min="14084" max="14084" width="18.125" style="3" customWidth="1"/>
    <col min="14085" max="14085" width="14.375" style="3" bestFit="1" customWidth="1"/>
    <col min="14086" max="14086" width="13.125" style="3" bestFit="1" customWidth="1"/>
    <col min="14087" max="14087" width="47" style="3" customWidth="1"/>
    <col min="14088" max="14088" width="6.25" style="3" customWidth="1"/>
    <col min="14089" max="14090" width="9.875" style="3" bestFit="1" customWidth="1"/>
    <col min="14091" max="14091" width="5.75" style="3" customWidth="1"/>
    <col min="14092" max="14092" width="49" style="3" customWidth="1"/>
    <col min="14093" max="14093" width="41.625" style="3" customWidth="1"/>
    <col min="14094" max="14094" width="25.125" style="3" customWidth="1"/>
    <col min="14095" max="14095" width="13.75" style="3" customWidth="1"/>
    <col min="14096" max="14096" width="6.375" style="3" customWidth="1"/>
    <col min="14097" max="14097" width="13.25" style="3" customWidth="1"/>
    <col min="14098" max="14098" width="14.5" style="3" customWidth="1"/>
    <col min="14099" max="14099" width="15.625" style="3" customWidth="1"/>
    <col min="14100" max="14338" width="9" style="3"/>
    <col min="14339" max="14339" width="12.75" style="3" customWidth="1"/>
    <col min="14340" max="14340" width="18.125" style="3" customWidth="1"/>
    <col min="14341" max="14341" width="14.375" style="3" bestFit="1" customWidth="1"/>
    <col min="14342" max="14342" width="13.125" style="3" bestFit="1" customWidth="1"/>
    <col min="14343" max="14343" width="47" style="3" customWidth="1"/>
    <col min="14344" max="14344" width="6.25" style="3" customWidth="1"/>
    <col min="14345" max="14346" width="9.875" style="3" bestFit="1" customWidth="1"/>
    <col min="14347" max="14347" width="5.75" style="3" customWidth="1"/>
    <col min="14348" max="14348" width="49" style="3" customWidth="1"/>
    <col min="14349" max="14349" width="41.625" style="3" customWidth="1"/>
    <col min="14350" max="14350" width="25.125" style="3" customWidth="1"/>
    <col min="14351" max="14351" width="13.75" style="3" customWidth="1"/>
    <col min="14352" max="14352" width="6.375" style="3" customWidth="1"/>
    <col min="14353" max="14353" width="13.25" style="3" customWidth="1"/>
    <col min="14354" max="14354" width="14.5" style="3" customWidth="1"/>
    <col min="14355" max="14355" width="15.625" style="3" customWidth="1"/>
    <col min="14356" max="14594" width="9" style="3"/>
    <col min="14595" max="14595" width="12.75" style="3" customWidth="1"/>
    <col min="14596" max="14596" width="18.125" style="3" customWidth="1"/>
    <col min="14597" max="14597" width="14.375" style="3" bestFit="1" customWidth="1"/>
    <col min="14598" max="14598" width="13.125" style="3" bestFit="1" customWidth="1"/>
    <col min="14599" max="14599" width="47" style="3" customWidth="1"/>
    <col min="14600" max="14600" width="6.25" style="3" customWidth="1"/>
    <col min="14601" max="14602" width="9.875" style="3" bestFit="1" customWidth="1"/>
    <col min="14603" max="14603" width="5.75" style="3" customWidth="1"/>
    <col min="14604" max="14604" width="49" style="3" customWidth="1"/>
    <col min="14605" max="14605" width="41.625" style="3" customWidth="1"/>
    <col min="14606" max="14606" width="25.125" style="3" customWidth="1"/>
    <col min="14607" max="14607" width="13.75" style="3" customWidth="1"/>
    <col min="14608" max="14608" width="6.375" style="3" customWidth="1"/>
    <col min="14609" max="14609" width="13.25" style="3" customWidth="1"/>
    <col min="14610" max="14610" width="14.5" style="3" customWidth="1"/>
    <col min="14611" max="14611" width="15.625" style="3" customWidth="1"/>
    <col min="14612" max="14850" width="9" style="3"/>
    <col min="14851" max="14851" width="12.75" style="3" customWidth="1"/>
    <col min="14852" max="14852" width="18.125" style="3" customWidth="1"/>
    <col min="14853" max="14853" width="14.375" style="3" bestFit="1" customWidth="1"/>
    <col min="14854" max="14854" width="13.125" style="3" bestFit="1" customWidth="1"/>
    <col min="14855" max="14855" width="47" style="3" customWidth="1"/>
    <col min="14856" max="14856" width="6.25" style="3" customWidth="1"/>
    <col min="14857" max="14858" width="9.875" style="3" bestFit="1" customWidth="1"/>
    <col min="14859" max="14859" width="5.75" style="3" customWidth="1"/>
    <col min="14860" max="14860" width="49" style="3" customWidth="1"/>
    <col min="14861" max="14861" width="41.625" style="3" customWidth="1"/>
    <col min="14862" max="14862" width="25.125" style="3" customWidth="1"/>
    <col min="14863" max="14863" width="13.75" style="3" customWidth="1"/>
    <col min="14864" max="14864" width="6.375" style="3" customWidth="1"/>
    <col min="14865" max="14865" width="13.25" style="3" customWidth="1"/>
    <col min="14866" max="14866" width="14.5" style="3" customWidth="1"/>
    <col min="14867" max="14867" width="15.625" style="3" customWidth="1"/>
    <col min="14868" max="15106" width="9" style="3"/>
    <col min="15107" max="15107" width="12.75" style="3" customWidth="1"/>
    <col min="15108" max="15108" width="18.125" style="3" customWidth="1"/>
    <col min="15109" max="15109" width="14.375" style="3" bestFit="1" customWidth="1"/>
    <col min="15110" max="15110" width="13.125" style="3" bestFit="1" customWidth="1"/>
    <col min="15111" max="15111" width="47" style="3" customWidth="1"/>
    <col min="15112" max="15112" width="6.25" style="3" customWidth="1"/>
    <col min="15113" max="15114" width="9.875" style="3" bestFit="1" customWidth="1"/>
    <col min="15115" max="15115" width="5.75" style="3" customWidth="1"/>
    <col min="15116" max="15116" width="49" style="3" customWidth="1"/>
    <col min="15117" max="15117" width="41.625" style="3" customWidth="1"/>
    <col min="15118" max="15118" width="25.125" style="3" customWidth="1"/>
    <col min="15119" max="15119" width="13.75" style="3" customWidth="1"/>
    <col min="15120" max="15120" width="6.375" style="3" customWidth="1"/>
    <col min="15121" max="15121" width="13.25" style="3" customWidth="1"/>
    <col min="15122" max="15122" width="14.5" style="3" customWidth="1"/>
    <col min="15123" max="15123" width="15.625" style="3" customWidth="1"/>
    <col min="15124" max="15362" width="9" style="3"/>
    <col min="15363" max="15363" width="12.75" style="3" customWidth="1"/>
    <col min="15364" max="15364" width="18.125" style="3" customWidth="1"/>
    <col min="15365" max="15365" width="14.375" style="3" bestFit="1" customWidth="1"/>
    <col min="15366" max="15366" width="13.125" style="3" bestFit="1" customWidth="1"/>
    <col min="15367" max="15367" width="47" style="3" customWidth="1"/>
    <col min="15368" max="15368" width="6.25" style="3" customWidth="1"/>
    <col min="15369" max="15370" width="9.875" style="3" bestFit="1" customWidth="1"/>
    <col min="15371" max="15371" width="5.75" style="3" customWidth="1"/>
    <col min="15372" max="15372" width="49" style="3" customWidth="1"/>
    <col min="15373" max="15373" width="41.625" style="3" customWidth="1"/>
    <col min="15374" max="15374" width="25.125" style="3" customWidth="1"/>
    <col min="15375" max="15375" width="13.75" style="3" customWidth="1"/>
    <col min="15376" max="15376" width="6.375" style="3" customWidth="1"/>
    <col min="15377" max="15377" width="13.25" style="3" customWidth="1"/>
    <col min="15378" max="15378" width="14.5" style="3" customWidth="1"/>
    <col min="15379" max="15379" width="15.625" style="3" customWidth="1"/>
    <col min="15380" max="15618" width="9" style="3"/>
    <col min="15619" max="15619" width="12.75" style="3" customWidth="1"/>
    <col min="15620" max="15620" width="18.125" style="3" customWidth="1"/>
    <col min="15621" max="15621" width="14.375" style="3" bestFit="1" customWidth="1"/>
    <col min="15622" max="15622" width="13.125" style="3" bestFit="1" customWidth="1"/>
    <col min="15623" max="15623" width="47" style="3" customWidth="1"/>
    <col min="15624" max="15624" width="6.25" style="3" customWidth="1"/>
    <col min="15625" max="15626" width="9.875" style="3" bestFit="1" customWidth="1"/>
    <col min="15627" max="15627" width="5.75" style="3" customWidth="1"/>
    <col min="15628" max="15628" width="49" style="3" customWidth="1"/>
    <col min="15629" max="15629" width="41.625" style="3" customWidth="1"/>
    <col min="15630" max="15630" width="25.125" style="3" customWidth="1"/>
    <col min="15631" max="15631" width="13.75" style="3" customWidth="1"/>
    <col min="15632" max="15632" width="6.375" style="3" customWidth="1"/>
    <col min="15633" max="15633" width="13.25" style="3" customWidth="1"/>
    <col min="15634" max="15634" width="14.5" style="3" customWidth="1"/>
    <col min="15635" max="15635" width="15.625" style="3" customWidth="1"/>
    <col min="15636" max="15874" width="9" style="3"/>
    <col min="15875" max="15875" width="12.75" style="3" customWidth="1"/>
    <col min="15876" max="15876" width="18.125" style="3" customWidth="1"/>
    <col min="15877" max="15877" width="14.375" style="3" bestFit="1" customWidth="1"/>
    <col min="15878" max="15878" width="13.125" style="3" bestFit="1" customWidth="1"/>
    <col min="15879" max="15879" width="47" style="3" customWidth="1"/>
    <col min="15880" max="15880" width="6.25" style="3" customWidth="1"/>
    <col min="15881" max="15882" width="9.875" style="3" bestFit="1" customWidth="1"/>
    <col min="15883" max="15883" width="5.75" style="3" customWidth="1"/>
    <col min="15884" max="15884" width="49" style="3" customWidth="1"/>
    <col min="15885" max="15885" width="41.625" style="3" customWidth="1"/>
    <col min="15886" max="15886" width="25.125" style="3" customWidth="1"/>
    <col min="15887" max="15887" width="13.75" style="3" customWidth="1"/>
    <col min="15888" max="15888" width="6.375" style="3" customWidth="1"/>
    <col min="15889" max="15889" width="13.25" style="3" customWidth="1"/>
    <col min="15890" max="15890" width="14.5" style="3" customWidth="1"/>
    <col min="15891" max="15891" width="15.625" style="3" customWidth="1"/>
    <col min="15892" max="16130" width="9" style="3"/>
    <col min="16131" max="16131" width="12.75" style="3" customWidth="1"/>
    <col min="16132" max="16132" width="18.125" style="3" customWidth="1"/>
    <col min="16133" max="16133" width="14.375" style="3" bestFit="1" customWidth="1"/>
    <col min="16134" max="16134" width="13.125" style="3" bestFit="1" customWidth="1"/>
    <col min="16135" max="16135" width="47" style="3" customWidth="1"/>
    <col min="16136" max="16136" width="6.25" style="3" customWidth="1"/>
    <col min="16137" max="16138" width="9.875" style="3" bestFit="1" customWidth="1"/>
    <col min="16139" max="16139" width="5.75" style="3" customWidth="1"/>
    <col min="16140" max="16140" width="49" style="3" customWidth="1"/>
    <col min="16141" max="16141" width="41.625" style="3" customWidth="1"/>
    <col min="16142" max="16142" width="25.125" style="3" customWidth="1"/>
    <col min="16143" max="16143" width="13.75" style="3" customWidth="1"/>
    <col min="16144" max="16144" width="6.375" style="3" customWidth="1"/>
    <col min="16145" max="16145" width="13.25" style="3" customWidth="1"/>
    <col min="16146" max="16146" width="14.5" style="3" customWidth="1"/>
    <col min="16147" max="16147" width="15.625" style="3" customWidth="1"/>
    <col min="16148" max="16384" width="9" style="3"/>
  </cols>
  <sheetData>
    <row r="2" spans="1:19" ht="20.100000000000001" customHeight="1">
      <c r="D2" s="1" t="s">
        <v>0</v>
      </c>
      <c r="E2" s="1"/>
      <c r="F2" s="1"/>
      <c r="G2" s="2" t="s">
        <v>3698</v>
      </c>
      <c r="I2" s="4" t="s">
        <v>2</v>
      </c>
      <c r="J2" s="5"/>
      <c r="K2" s="6"/>
      <c r="L2" s="125">
        <f>SUM(J:J)</f>
        <v>925760</v>
      </c>
    </row>
    <row r="3" spans="1:19" ht="20.100000000000001" customHeight="1">
      <c r="D3" s="1" t="s">
        <v>3</v>
      </c>
      <c r="E3" s="1"/>
      <c r="F3" s="1"/>
      <c r="G3" s="14" t="s">
        <v>3699</v>
      </c>
    </row>
    <row r="4" spans="1:19" ht="20.100000000000001" customHeight="1">
      <c r="D4" s="1" t="s">
        <v>5</v>
      </c>
      <c r="E4" s="1"/>
      <c r="F4" s="1"/>
      <c r="G4" s="1132" t="s">
        <v>3700</v>
      </c>
      <c r="J4" s="623"/>
      <c r="L4" s="1416" t="s">
        <v>3701</v>
      </c>
      <c r="M4" s="1417"/>
    </row>
    <row r="5" spans="1:19" ht="20.100000000000001" customHeight="1">
      <c r="D5" s="1" t="s">
        <v>6</v>
      </c>
      <c r="E5" s="1"/>
      <c r="F5" s="1"/>
      <c r="G5" s="15">
        <v>44690</v>
      </c>
      <c r="L5" s="1418"/>
      <c r="M5" s="1419"/>
    </row>
    <row r="6" spans="1:19" ht="20.100000000000001" customHeight="1">
      <c r="D6" s="1" t="s">
        <v>8</v>
      </c>
      <c r="E6" s="1"/>
      <c r="F6" s="1"/>
      <c r="G6" s="15">
        <v>44691</v>
      </c>
      <c r="I6" s="1420"/>
      <c r="J6" s="3" t="s">
        <v>3702</v>
      </c>
      <c r="L6" s="127"/>
      <c r="M6" s="128"/>
    </row>
    <row r="7" spans="1:19" ht="20.100000000000001" customHeight="1">
      <c r="D7" s="129"/>
      <c r="E7" s="129"/>
      <c r="F7" s="129"/>
      <c r="G7" s="130"/>
      <c r="L7" s="127"/>
      <c r="M7" s="128"/>
      <c r="N7" s="131"/>
    </row>
    <row r="9" spans="1:19" s="9" customFormat="1" ht="19.7" customHeight="1">
      <c r="D9" s="16" t="s">
        <v>9</v>
      </c>
      <c r="E9" s="16" t="s">
        <v>10</v>
      </c>
      <c r="F9" s="16" t="s">
        <v>11</v>
      </c>
      <c r="G9" s="17" t="s">
        <v>12</v>
      </c>
      <c r="H9" s="17" t="s">
        <v>13</v>
      </c>
      <c r="I9" s="17" t="s">
        <v>14</v>
      </c>
      <c r="J9" s="18" t="s">
        <v>15</v>
      </c>
      <c r="K9" s="18" t="s">
        <v>16</v>
      </c>
      <c r="L9" s="17" t="s">
        <v>17</v>
      </c>
      <c r="M9" s="17" t="s">
        <v>18</v>
      </c>
      <c r="N9" s="17" t="s">
        <v>19</v>
      </c>
      <c r="O9" s="19" t="s">
        <v>20</v>
      </c>
      <c r="P9" s="16" t="s">
        <v>21</v>
      </c>
      <c r="Q9" s="17" t="s">
        <v>22</v>
      </c>
      <c r="R9" s="19" t="s">
        <v>23</v>
      </c>
      <c r="S9" s="21" t="s">
        <v>24</v>
      </c>
    </row>
    <row r="10" spans="1:19" s="9" customFormat="1" ht="19.7" customHeight="1">
      <c r="A10" s="1137"/>
      <c r="B10" s="1137"/>
      <c r="C10" s="1138"/>
      <c r="D10" s="16"/>
      <c r="E10" s="16"/>
      <c r="F10" s="16"/>
      <c r="G10" s="145"/>
      <c r="H10" s="17"/>
      <c r="I10" s="52"/>
      <c r="J10" s="680"/>
      <c r="K10" s="18"/>
      <c r="L10" s="54"/>
      <c r="M10" s="53"/>
      <c r="N10" s="16"/>
      <c r="O10" s="19"/>
      <c r="P10" s="16"/>
      <c r="Q10" s="56"/>
      <c r="R10" s="56"/>
      <c r="S10" s="21"/>
    </row>
    <row r="11" spans="1:19" s="9" customFormat="1" ht="19.7" customHeight="1">
      <c r="A11" s="1137"/>
      <c r="B11" s="1137"/>
      <c r="C11" s="1138"/>
      <c r="D11" s="16"/>
      <c r="E11" s="16"/>
      <c r="F11" s="16"/>
      <c r="G11" s="145"/>
      <c r="H11" s="17"/>
      <c r="I11" s="52"/>
      <c r="J11" s="680"/>
      <c r="K11" s="18"/>
      <c r="L11" s="54"/>
      <c r="M11" s="53"/>
      <c r="N11" s="16"/>
      <c r="O11" s="19"/>
      <c r="P11" s="16"/>
      <c r="Q11" s="56"/>
      <c r="R11" s="56"/>
      <c r="S11" s="21"/>
    </row>
    <row r="12" spans="1:19" s="9" customFormat="1" ht="19.7" customHeight="1">
      <c r="A12" s="1137"/>
      <c r="B12" s="1137"/>
      <c r="C12" s="1138"/>
      <c r="D12" s="16"/>
      <c r="E12" s="16"/>
      <c r="F12" s="16"/>
      <c r="G12" s="177"/>
      <c r="H12" s="17"/>
      <c r="I12" s="278"/>
      <c r="J12" s="53"/>
      <c r="K12" s="286"/>
      <c r="L12" s="54"/>
      <c r="M12" s="54"/>
      <c r="N12" s="16"/>
      <c r="O12" s="19"/>
      <c r="P12" s="16"/>
      <c r="Q12" s="56"/>
      <c r="R12" s="56"/>
      <c r="S12" s="21"/>
    </row>
    <row r="13" spans="1:19" s="9" customFormat="1" ht="19.7" customHeight="1">
      <c r="A13" s="1137"/>
      <c r="B13" s="1137"/>
      <c r="C13" s="1138"/>
      <c r="D13" s="1139" t="s">
        <v>3703</v>
      </c>
      <c r="E13" s="1140"/>
      <c r="F13" s="1140"/>
      <c r="G13" s="1141"/>
      <c r="H13" s="278"/>
      <c r="I13" s="278"/>
      <c r="J13" s="278"/>
      <c r="K13" s="464"/>
      <c r="L13" s="165"/>
      <c r="M13" s="54"/>
      <c r="N13" s="16"/>
      <c r="O13" s="19"/>
      <c r="P13" s="16"/>
      <c r="Q13" s="56"/>
      <c r="R13" s="56"/>
      <c r="S13" s="21"/>
    </row>
    <row r="14" spans="1:19" s="9" customFormat="1" ht="19.7" customHeight="1">
      <c r="A14" s="1137"/>
      <c r="B14" s="1137"/>
      <c r="C14" s="1138"/>
      <c r="D14" s="16">
        <v>1</v>
      </c>
      <c r="E14" s="466" t="s">
        <v>3704</v>
      </c>
      <c r="F14" s="466" t="s">
        <v>3704</v>
      </c>
      <c r="G14" s="282" t="s">
        <v>3705</v>
      </c>
      <c r="H14" s="1421">
        <v>3</v>
      </c>
      <c r="I14" s="468">
        <v>70800</v>
      </c>
      <c r="J14" s="1151">
        <f t="shared" ref="J14:J25" si="0">H14*I14</f>
        <v>212400</v>
      </c>
      <c r="K14" s="469"/>
      <c r="L14" s="282" t="s">
        <v>3706</v>
      </c>
      <c r="M14" s="54"/>
      <c r="N14" s="16"/>
      <c r="O14" s="56">
        <v>44624</v>
      </c>
      <c r="P14" s="16"/>
      <c r="Q14" s="56">
        <v>44673</v>
      </c>
      <c r="R14" s="56"/>
      <c r="S14" s="21">
        <v>44673</v>
      </c>
    </row>
    <row r="15" spans="1:19" s="9" customFormat="1" ht="19.7" customHeight="1">
      <c r="A15" s="1137"/>
      <c r="B15" s="1137"/>
      <c r="C15" s="1138"/>
      <c r="D15" s="16">
        <f>+D14+1</f>
        <v>2</v>
      </c>
      <c r="E15" s="466" t="s">
        <v>3704</v>
      </c>
      <c r="F15" s="466" t="s">
        <v>3704</v>
      </c>
      <c r="G15" s="282" t="s">
        <v>3707</v>
      </c>
      <c r="H15" s="1421">
        <v>3</v>
      </c>
      <c r="I15" s="468">
        <v>32800</v>
      </c>
      <c r="J15" s="1151">
        <f t="shared" si="0"/>
        <v>98400</v>
      </c>
      <c r="K15" s="469"/>
      <c r="L15" s="282" t="s">
        <v>3708</v>
      </c>
      <c r="M15" s="54"/>
      <c r="N15" s="16"/>
      <c r="O15" s="56">
        <v>44624</v>
      </c>
      <c r="P15" s="16"/>
      <c r="Q15" s="56">
        <v>44673</v>
      </c>
      <c r="R15" s="56"/>
      <c r="S15" s="21">
        <v>44673</v>
      </c>
    </row>
    <row r="16" spans="1:19" s="9" customFormat="1" ht="19.7" customHeight="1">
      <c r="A16" s="1137"/>
      <c r="B16" s="1137"/>
      <c r="C16" s="1138"/>
      <c r="D16" s="16"/>
      <c r="E16" s="466" t="s">
        <v>3704</v>
      </c>
      <c r="F16" s="466" t="s">
        <v>3704</v>
      </c>
      <c r="G16" s="282" t="s">
        <v>3709</v>
      </c>
      <c r="H16" s="1421">
        <v>1</v>
      </c>
      <c r="I16" s="468">
        <v>-10800</v>
      </c>
      <c r="J16" s="1422">
        <f t="shared" si="0"/>
        <v>-10800</v>
      </c>
      <c r="K16" s="469"/>
      <c r="L16" s="282" t="s">
        <v>3710</v>
      </c>
      <c r="M16" s="54"/>
      <c r="N16" s="16"/>
      <c r="O16" s="56"/>
      <c r="P16" s="16"/>
      <c r="Q16" s="56"/>
      <c r="R16" s="56"/>
      <c r="S16" s="21"/>
    </row>
    <row r="17" spans="1:19" s="9" customFormat="1" ht="19.7" customHeight="1">
      <c r="A17" s="1137"/>
      <c r="B17" s="1137"/>
      <c r="C17" s="1138"/>
      <c r="D17" s="16">
        <f>+D15+1</f>
        <v>3</v>
      </c>
      <c r="E17" s="466" t="s">
        <v>68</v>
      </c>
      <c r="F17" s="466" t="s">
        <v>759</v>
      </c>
      <c r="G17" s="54" t="s">
        <v>783</v>
      </c>
      <c r="H17" s="17">
        <v>3</v>
      </c>
      <c r="I17" s="54">
        <v>140000</v>
      </c>
      <c r="J17" s="1423">
        <f t="shared" si="0"/>
        <v>420000</v>
      </c>
      <c r="K17" s="469"/>
      <c r="L17" s="54" t="s">
        <v>3711</v>
      </c>
      <c r="M17" s="324"/>
      <c r="N17" s="16"/>
      <c r="O17" s="56">
        <v>44624</v>
      </c>
      <c r="P17" s="16"/>
      <c r="Q17" s="56">
        <v>44673</v>
      </c>
      <c r="R17" s="56">
        <v>44687</v>
      </c>
      <c r="S17" s="21">
        <v>44687</v>
      </c>
    </row>
    <row r="18" spans="1:19" s="9" customFormat="1" ht="19.7" customHeight="1">
      <c r="A18" s="1137"/>
      <c r="B18" s="1137"/>
      <c r="C18" s="1138"/>
      <c r="D18" s="16">
        <f t="shared" ref="D18:D26" si="1">+D17+1</f>
        <v>4</v>
      </c>
      <c r="E18" s="466" t="s">
        <v>68</v>
      </c>
      <c r="F18" s="466" t="s">
        <v>759</v>
      </c>
      <c r="G18" s="1424" t="s">
        <v>3712</v>
      </c>
      <c r="H18" s="1421">
        <v>3</v>
      </c>
      <c r="I18" s="468">
        <v>23600</v>
      </c>
      <c r="J18" s="1423">
        <f t="shared" si="0"/>
        <v>70800</v>
      </c>
      <c r="K18" s="469"/>
      <c r="L18" s="282" t="s">
        <v>3713</v>
      </c>
      <c r="M18" s="54"/>
      <c r="N18" s="16"/>
      <c r="O18" s="56">
        <v>44624</v>
      </c>
      <c r="P18" s="16"/>
      <c r="Q18" s="56">
        <v>44673</v>
      </c>
      <c r="R18" s="56">
        <v>44687</v>
      </c>
      <c r="S18" s="21">
        <v>44687</v>
      </c>
    </row>
    <row r="19" spans="1:19" s="9" customFormat="1" ht="19.7" customHeight="1">
      <c r="A19" s="1137"/>
      <c r="B19" s="1137"/>
      <c r="C19" s="1138"/>
      <c r="D19" s="16">
        <f t="shared" si="1"/>
        <v>5</v>
      </c>
      <c r="E19" s="466" t="s">
        <v>68</v>
      </c>
      <c r="F19" s="466" t="s">
        <v>759</v>
      </c>
      <c r="G19" s="282" t="s">
        <v>3714</v>
      </c>
      <c r="H19" s="1421">
        <v>3</v>
      </c>
      <c r="I19" s="468">
        <v>12500</v>
      </c>
      <c r="J19" s="1423">
        <f t="shared" si="0"/>
        <v>37500</v>
      </c>
      <c r="K19" s="469"/>
      <c r="L19" s="282" t="s">
        <v>3715</v>
      </c>
      <c r="M19" s="54"/>
      <c r="N19" s="16"/>
      <c r="O19" s="56">
        <v>44624</v>
      </c>
      <c r="P19" s="16"/>
      <c r="Q19" s="56">
        <v>44673</v>
      </c>
      <c r="R19" s="56">
        <v>44687</v>
      </c>
      <c r="S19" s="21">
        <v>44687</v>
      </c>
    </row>
    <row r="20" spans="1:19" s="9" customFormat="1" ht="19.7" customHeight="1">
      <c r="A20" s="1137"/>
      <c r="B20" s="1137"/>
      <c r="C20" s="1138"/>
      <c r="D20" s="16">
        <f t="shared" si="1"/>
        <v>6</v>
      </c>
      <c r="E20" s="16" t="s">
        <v>68</v>
      </c>
      <c r="F20" s="466" t="s">
        <v>759</v>
      </c>
      <c r="G20" s="617" t="s">
        <v>3716</v>
      </c>
      <c r="H20" s="17">
        <v>3</v>
      </c>
      <c r="I20" s="278">
        <v>12500</v>
      </c>
      <c r="J20" s="1423">
        <f t="shared" si="0"/>
        <v>37500</v>
      </c>
      <c r="K20" s="18"/>
      <c r="L20" s="373" t="s">
        <v>3717</v>
      </c>
      <c r="M20" s="54"/>
      <c r="N20" s="16"/>
      <c r="O20" s="56">
        <v>44624</v>
      </c>
      <c r="P20" s="16"/>
      <c r="Q20" s="56">
        <v>44673</v>
      </c>
      <c r="R20" s="56">
        <v>44687</v>
      </c>
      <c r="S20" s="21">
        <v>44687</v>
      </c>
    </row>
    <row r="21" spans="1:19" s="9" customFormat="1" ht="19.7" customHeight="1">
      <c r="A21" s="1137"/>
      <c r="B21" s="1137"/>
      <c r="C21" s="1138"/>
      <c r="D21" s="16">
        <f t="shared" si="1"/>
        <v>7</v>
      </c>
      <c r="E21" s="466" t="s">
        <v>68</v>
      </c>
      <c r="F21" s="466" t="s">
        <v>759</v>
      </c>
      <c r="G21" s="146" t="s">
        <v>785</v>
      </c>
      <c r="H21" s="17">
        <v>3</v>
      </c>
      <c r="I21" s="278">
        <v>12432</v>
      </c>
      <c r="J21" s="1423">
        <f t="shared" si="0"/>
        <v>37296</v>
      </c>
      <c r="K21" s="469"/>
      <c r="L21" s="54" t="s">
        <v>3718</v>
      </c>
      <c r="M21" s="54"/>
      <c r="N21" s="16"/>
      <c r="O21" s="56">
        <v>44624</v>
      </c>
      <c r="P21" s="16"/>
      <c r="Q21" s="56">
        <v>44673</v>
      </c>
      <c r="R21" s="482">
        <v>44725</v>
      </c>
      <c r="S21" s="21">
        <v>44687</v>
      </c>
    </row>
    <row r="22" spans="1:19" s="9" customFormat="1" ht="19.7" customHeight="1">
      <c r="A22" s="1137"/>
      <c r="B22" s="1137"/>
      <c r="C22" s="1138"/>
      <c r="D22" s="16"/>
      <c r="E22" s="466" t="s">
        <v>68</v>
      </c>
      <c r="F22" s="466" t="s">
        <v>759</v>
      </c>
      <c r="G22" s="146" t="s">
        <v>3709</v>
      </c>
      <c r="H22" s="17">
        <v>1</v>
      </c>
      <c r="I22" s="278">
        <v>-4340</v>
      </c>
      <c r="J22" s="1425">
        <f t="shared" si="0"/>
        <v>-4340</v>
      </c>
      <c r="K22" s="469"/>
      <c r="L22" s="54" t="s">
        <v>3719</v>
      </c>
      <c r="M22" s="54"/>
      <c r="N22" s="16"/>
      <c r="O22" s="56">
        <v>44624</v>
      </c>
      <c r="P22" s="16"/>
      <c r="Q22" s="56">
        <v>44673</v>
      </c>
      <c r="R22" s="56"/>
      <c r="S22" s="21"/>
    </row>
    <row r="23" spans="1:19" s="9" customFormat="1" ht="19.7" customHeight="1">
      <c r="A23" s="1137"/>
      <c r="B23" s="1137"/>
      <c r="C23" s="1138"/>
      <c r="D23" s="16"/>
      <c r="E23" s="466"/>
      <c r="F23" s="466"/>
      <c r="G23" s="55"/>
      <c r="H23" s="17"/>
      <c r="I23" s="278"/>
      <c r="J23" s="324"/>
      <c r="K23" s="469"/>
      <c r="L23" s="54"/>
      <c r="M23" s="54"/>
      <c r="N23" s="16"/>
      <c r="O23" s="19"/>
      <c r="P23" s="16"/>
      <c r="Q23" s="56"/>
      <c r="R23" s="56"/>
      <c r="S23" s="21"/>
    </row>
    <row r="24" spans="1:19" s="9" customFormat="1" ht="19.7" customHeight="1">
      <c r="A24" s="1137"/>
      <c r="B24" s="1137"/>
      <c r="C24" s="1138"/>
      <c r="D24" s="16">
        <f>+D21+1</f>
        <v>8</v>
      </c>
      <c r="E24" s="466" t="s">
        <v>3720</v>
      </c>
      <c r="F24" s="466" t="s">
        <v>3720</v>
      </c>
      <c r="G24" s="54" t="s">
        <v>3721</v>
      </c>
      <c r="H24" s="17">
        <v>3</v>
      </c>
      <c r="I24" s="278">
        <v>3120</v>
      </c>
      <c r="J24" s="1151">
        <f t="shared" si="0"/>
        <v>9360</v>
      </c>
      <c r="K24" s="469"/>
      <c r="L24" s="282" t="s">
        <v>3722</v>
      </c>
      <c r="M24" s="54"/>
      <c r="N24" s="16"/>
      <c r="O24" s="19">
        <v>44623</v>
      </c>
      <c r="P24" s="16"/>
      <c r="Q24" s="56">
        <v>44690</v>
      </c>
      <c r="R24" s="56"/>
      <c r="S24" s="21">
        <v>44690</v>
      </c>
    </row>
    <row r="25" spans="1:19" s="9" customFormat="1" ht="19.7" customHeight="1">
      <c r="A25" s="1137"/>
      <c r="B25" s="1137"/>
      <c r="C25" s="1138"/>
      <c r="D25" s="16">
        <f t="shared" si="1"/>
        <v>9</v>
      </c>
      <c r="E25" s="466" t="s">
        <v>3720</v>
      </c>
      <c r="F25" s="466" t="s">
        <v>3720</v>
      </c>
      <c r="G25" s="54" t="s">
        <v>62</v>
      </c>
      <c r="H25" s="17">
        <v>1</v>
      </c>
      <c r="I25" s="278">
        <v>700</v>
      </c>
      <c r="J25" s="1151">
        <f t="shared" si="0"/>
        <v>700</v>
      </c>
      <c r="K25" s="469"/>
      <c r="L25" s="1144"/>
      <c r="M25" s="54"/>
      <c r="N25" s="16"/>
      <c r="O25" s="19">
        <v>44623</v>
      </c>
      <c r="P25" s="16"/>
      <c r="Q25" s="56">
        <v>44690</v>
      </c>
      <c r="R25" s="56"/>
      <c r="S25" s="21"/>
    </row>
    <row r="26" spans="1:19" s="9" customFormat="1" ht="19.7" customHeight="1">
      <c r="A26" s="1137"/>
      <c r="B26" s="1137"/>
      <c r="C26" s="1138"/>
      <c r="D26" s="16">
        <f t="shared" si="1"/>
        <v>10</v>
      </c>
      <c r="E26" s="465" t="s">
        <v>178</v>
      </c>
      <c r="F26" s="465" t="s">
        <v>178</v>
      </c>
      <c r="G26" s="282" t="s">
        <v>3723</v>
      </c>
      <c r="H26" s="166">
        <v>3</v>
      </c>
      <c r="I26" s="1426">
        <v>1314</v>
      </c>
      <c r="J26" s="278">
        <f>H26*I26</f>
        <v>3942</v>
      </c>
      <c r="K26" s="469"/>
      <c r="L26" s="282" t="s">
        <v>3724</v>
      </c>
      <c r="M26" s="54"/>
      <c r="N26" s="16"/>
      <c r="O26" s="19">
        <v>44623</v>
      </c>
      <c r="P26" s="16"/>
      <c r="Q26" s="56"/>
      <c r="R26" s="56">
        <v>44690</v>
      </c>
      <c r="S26" s="21">
        <v>44690</v>
      </c>
    </row>
    <row r="27" spans="1:19" s="9" customFormat="1" ht="19.7" customHeight="1">
      <c r="A27" s="1137"/>
      <c r="B27" s="1137"/>
      <c r="C27" s="1138"/>
      <c r="D27" s="16"/>
      <c r="E27" s="465"/>
      <c r="F27" s="465"/>
      <c r="G27" s="282"/>
      <c r="H27" s="166"/>
      <c r="I27" s="1426"/>
      <c r="J27" s="278"/>
      <c r="K27" s="469"/>
      <c r="L27" s="282"/>
      <c r="M27" s="54"/>
      <c r="N27" s="16"/>
      <c r="O27" s="19"/>
      <c r="P27" s="16"/>
      <c r="Q27" s="56"/>
      <c r="R27" s="56"/>
      <c r="S27" s="21"/>
    </row>
    <row r="28" spans="1:19" s="9" customFormat="1" ht="19.7" customHeight="1">
      <c r="A28" s="1137"/>
      <c r="B28" s="1137"/>
      <c r="C28" s="1138"/>
      <c r="D28" s="16">
        <f>+D26+1</f>
        <v>11</v>
      </c>
      <c r="E28" s="1427" t="s">
        <v>178</v>
      </c>
      <c r="F28" s="1427" t="s">
        <v>178</v>
      </c>
      <c r="G28" s="1428" t="s">
        <v>3725</v>
      </c>
      <c r="H28" s="1427"/>
      <c r="I28" s="1429">
        <v>35175</v>
      </c>
      <c r="J28" s="1430"/>
      <c r="K28" s="469"/>
      <c r="L28" s="1428" t="s">
        <v>3726</v>
      </c>
      <c r="M28" s="1257" t="s">
        <v>3727</v>
      </c>
      <c r="N28" s="16"/>
      <c r="O28" s="19"/>
      <c r="P28" s="16"/>
      <c r="Q28" s="56"/>
      <c r="R28" s="56"/>
      <c r="S28" s="21"/>
    </row>
    <row r="29" spans="1:19" s="9" customFormat="1" ht="19.7" customHeight="1">
      <c r="A29" s="1137"/>
      <c r="B29" s="1137"/>
      <c r="C29" s="1138"/>
      <c r="D29" s="16"/>
      <c r="E29" s="465"/>
      <c r="F29" s="465"/>
      <c r="G29" s="282"/>
      <c r="H29" s="465"/>
      <c r="I29" s="1426"/>
      <c r="J29" s="1151"/>
      <c r="K29" s="469"/>
      <c r="L29" s="282"/>
      <c r="M29" s="54"/>
      <c r="N29" s="16"/>
      <c r="O29" s="19"/>
      <c r="P29" s="16"/>
      <c r="Q29" s="56"/>
      <c r="R29" s="56"/>
      <c r="S29" s="21"/>
    </row>
    <row r="30" spans="1:19" s="9" customFormat="1" ht="19.7" customHeight="1">
      <c r="A30" s="1137"/>
      <c r="B30" s="1137"/>
      <c r="C30" s="1138"/>
      <c r="D30" s="16">
        <f>+D28+1</f>
        <v>12</v>
      </c>
      <c r="E30" s="1431" t="s">
        <v>178</v>
      </c>
      <c r="F30" s="1431" t="s">
        <v>178</v>
      </c>
      <c r="G30" s="1432" t="s">
        <v>2145</v>
      </c>
      <c r="H30" s="1433">
        <v>3</v>
      </c>
      <c r="I30" s="1433">
        <v>1989</v>
      </c>
      <c r="J30" s="383">
        <f>H30*I30</f>
        <v>5967</v>
      </c>
      <c r="K30" s="464"/>
      <c r="L30" s="510" t="s">
        <v>2146</v>
      </c>
      <c r="M30" s="54"/>
      <c r="N30" s="56"/>
      <c r="O30" s="19">
        <v>44623</v>
      </c>
      <c r="P30" s="16"/>
      <c r="Q30" s="56"/>
      <c r="R30" s="56">
        <v>44690</v>
      </c>
      <c r="S30" s="21">
        <v>44690</v>
      </c>
    </row>
    <row r="31" spans="1:19" s="9" customFormat="1" ht="19.7" customHeight="1">
      <c r="A31" s="1137"/>
      <c r="B31" s="1137"/>
      <c r="C31" s="1138"/>
      <c r="D31" s="16">
        <f>+D30+1</f>
        <v>13</v>
      </c>
      <c r="E31" s="1431" t="s">
        <v>178</v>
      </c>
      <c r="F31" s="1431" t="s">
        <v>178</v>
      </c>
      <c r="G31" s="1432" t="s">
        <v>3728</v>
      </c>
      <c r="H31" s="1433">
        <v>3</v>
      </c>
      <c r="I31" s="1434">
        <v>2345</v>
      </c>
      <c r="J31" s="383">
        <f>H31*I31</f>
        <v>7035</v>
      </c>
      <c r="K31" s="720"/>
      <c r="L31" s="282" t="s">
        <v>3729</v>
      </c>
      <c r="M31" s="54"/>
      <c r="N31" s="16"/>
      <c r="O31" s="19">
        <v>44623</v>
      </c>
      <c r="P31" s="16"/>
      <c r="Q31" s="56"/>
      <c r="R31" s="56">
        <v>44690</v>
      </c>
      <c r="S31" s="21">
        <v>44690</v>
      </c>
    </row>
    <row r="32" spans="1:19" s="9" customFormat="1" ht="19.7" customHeight="1">
      <c r="A32" s="1137"/>
      <c r="B32" s="1137"/>
      <c r="C32" s="1138"/>
      <c r="D32" s="16"/>
      <c r="E32" s="465"/>
      <c r="F32" s="465"/>
      <c r="G32" s="282"/>
      <c r="H32" s="465"/>
      <c r="I32" s="1426"/>
      <c r="J32" s="1151"/>
      <c r="K32" s="1435"/>
      <c r="L32" s="282"/>
      <c r="M32" s="54"/>
      <c r="N32" s="16"/>
      <c r="O32" s="19"/>
      <c r="P32" s="16"/>
      <c r="Q32" s="56"/>
      <c r="R32" s="56"/>
      <c r="S32" s="21"/>
    </row>
    <row r="33" spans="1:19" s="9" customFormat="1" ht="19.7" customHeight="1">
      <c r="A33" s="1137"/>
      <c r="B33" s="1137"/>
      <c r="C33" s="1197"/>
      <c r="D33" s="1436"/>
      <c r="E33" s="16"/>
      <c r="F33" s="16"/>
      <c r="G33" s="1196">
        <f>SUM(J14:J31)</f>
        <v>925760</v>
      </c>
      <c r="H33" s="17"/>
      <c r="I33" s="278"/>
      <c r="J33" s="278"/>
      <c r="K33" s="18"/>
      <c r="L33" s="146"/>
      <c r="M33" s="54"/>
      <c r="N33" s="16"/>
      <c r="O33" s="19"/>
      <c r="P33" s="16"/>
      <c r="Q33" s="56"/>
      <c r="R33" s="56"/>
      <c r="S33" s="21"/>
    </row>
    <row r="34" spans="1:19" s="9" customFormat="1" ht="19.7" customHeight="1">
      <c r="A34" s="1137"/>
      <c r="B34" s="1137"/>
      <c r="C34" s="1138"/>
      <c r="D34" s="16"/>
      <c r="E34" s="16"/>
      <c r="F34" s="16"/>
      <c r="G34" s="177"/>
      <c r="H34" s="17"/>
      <c r="I34" s="278"/>
      <c r="J34" s="53"/>
      <c r="K34" s="286"/>
      <c r="L34" s="54"/>
      <c r="M34" s="54"/>
      <c r="N34" s="16"/>
      <c r="O34" s="19"/>
      <c r="P34" s="16"/>
      <c r="Q34" s="56"/>
      <c r="R34" s="56"/>
      <c r="S34" s="21"/>
    </row>
    <row r="35" spans="1:19" s="9" customFormat="1" ht="19.7" customHeight="1">
      <c r="A35" s="1137"/>
      <c r="B35" s="1137"/>
      <c r="C35" s="1138"/>
      <c r="D35" s="16"/>
      <c r="E35" s="16"/>
      <c r="F35" s="16"/>
      <c r="G35" s="177"/>
      <c r="H35" s="17"/>
      <c r="I35" s="278"/>
      <c r="J35" s="53"/>
      <c r="K35" s="286"/>
      <c r="L35" s="54"/>
      <c r="M35" s="54"/>
      <c r="N35" s="16"/>
      <c r="O35" s="19"/>
      <c r="P35" s="16"/>
      <c r="Q35" s="56"/>
      <c r="R35" s="56"/>
      <c r="S35" s="21"/>
    </row>
    <row r="36" spans="1:19" s="9" customFormat="1" ht="19.7" customHeight="1">
      <c r="A36" s="1137"/>
      <c r="B36" s="1137"/>
      <c r="C36" s="1138"/>
      <c r="D36" s="16"/>
      <c r="E36" s="16"/>
      <c r="F36" s="16"/>
      <c r="G36" s="177"/>
      <c r="H36" s="17"/>
      <c r="I36" s="278"/>
      <c r="J36" s="53"/>
      <c r="K36" s="286"/>
      <c r="L36" s="54"/>
      <c r="M36" s="54"/>
      <c r="N36" s="16"/>
      <c r="O36" s="19"/>
      <c r="P36" s="16"/>
      <c r="Q36" s="56"/>
      <c r="R36" s="56"/>
      <c r="S36" s="21"/>
    </row>
    <row r="37" spans="1:19" s="9" customFormat="1" ht="19.7" customHeight="1">
      <c r="D37" s="16"/>
      <c r="E37" s="16"/>
      <c r="F37" s="16"/>
      <c r="G37" s="54"/>
      <c r="H37" s="17"/>
      <c r="I37" s="280"/>
      <c r="J37" s="278"/>
      <c r="K37" s="281"/>
      <c r="L37" s="282"/>
      <c r="M37" s="53"/>
      <c r="N37" s="16"/>
      <c r="O37" s="19"/>
      <c r="P37" s="16"/>
      <c r="Q37" s="56"/>
      <c r="R37" s="56"/>
      <c r="S37" s="21"/>
    </row>
    <row r="38" spans="1:19" s="9" customFormat="1" ht="19.7" customHeight="1">
      <c r="C38" s="9" t="s">
        <v>3269</v>
      </c>
      <c r="D38" s="16"/>
      <c r="E38" s="16"/>
      <c r="F38" s="16"/>
      <c r="G38" s="54"/>
      <c r="H38" s="17"/>
      <c r="I38" s="280"/>
      <c r="J38" s="446"/>
      <c r="K38" s="281"/>
      <c r="L38" s="282"/>
      <c r="M38" s="53"/>
      <c r="N38" s="16"/>
      <c r="O38" s="19"/>
      <c r="P38" s="16"/>
      <c r="Q38" s="56"/>
      <c r="R38" s="56"/>
      <c r="S38" s="21"/>
    </row>
    <row r="39" spans="1:19" s="9" customFormat="1" ht="19.7" customHeight="1">
      <c r="C39" s="1258">
        <f>SUM(C37:C38)</f>
        <v>0</v>
      </c>
      <c r="D39" s="16"/>
      <c r="E39" s="16"/>
      <c r="F39" s="16"/>
      <c r="G39" s="177"/>
      <c r="H39" s="465"/>
      <c r="I39" s="278"/>
      <c r="J39" s="446"/>
      <c r="K39" s="677"/>
      <c r="L39" s="177"/>
      <c r="M39" s="53"/>
      <c r="N39" s="16"/>
      <c r="O39" s="19"/>
      <c r="P39" s="16"/>
      <c r="Q39" s="56"/>
      <c r="R39" s="56"/>
      <c r="S39" s="21"/>
    </row>
    <row r="40" spans="1:19" s="9" customFormat="1" ht="19.7" customHeight="1">
      <c r="C40" s="1261" t="s">
        <v>3226</v>
      </c>
      <c r="D40" s="16"/>
      <c r="E40" s="16"/>
      <c r="F40" s="16"/>
      <c r="G40" s="145"/>
      <c r="H40" s="465"/>
      <c r="I40" s="468"/>
      <c r="J40" s="446"/>
      <c r="K40" s="677"/>
      <c r="L40" s="54"/>
      <c r="M40" s="54"/>
      <c r="N40" s="16"/>
      <c r="O40" s="19"/>
      <c r="P40" s="16"/>
      <c r="Q40" s="56"/>
      <c r="R40" s="56"/>
      <c r="S40" s="21"/>
    </row>
    <row r="41" spans="1:19" s="9" customFormat="1" ht="19.7" customHeight="1">
      <c r="D41" s="16"/>
      <c r="E41" s="16"/>
      <c r="F41" s="16"/>
      <c r="G41" s="145"/>
      <c r="H41" s="465"/>
      <c r="I41" s="468"/>
      <c r="J41" s="446"/>
      <c r="K41" s="677"/>
      <c r="L41" s="54"/>
      <c r="M41" s="54"/>
      <c r="N41" s="16"/>
      <c r="O41" s="19"/>
      <c r="P41" s="16"/>
      <c r="Q41" s="56"/>
      <c r="R41" s="56"/>
      <c r="S41" s="21"/>
    </row>
    <row r="42" spans="1:19" s="9" customFormat="1" ht="19.7" customHeight="1">
      <c r="D42" s="16"/>
      <c r="E42" s="16"/>
      <c r="F42" s="16"/>
      <c r="G42" s="145"/>
      <c r="H42" s="512"/>
      <c r="I42" s="678"/>
      <c r="J42" s="278"/>
      <c r="K42" s="679"/>
      <c r="L42" s="364"/>
      <c r="M42" s="54"/>
      <c r="N42" s="16"/>
      <c r="O42" s="19"/>
      <c r="P42" s="16"/>
      <c r="Q42" s="56"/>
      <c r="R42" s="56"/>
      <c r="S42" s="21"/>
    </row>
    <row r="43" spans="1:19" s="9" customFormat="1" ht="19.7" customHeight="1">
      <c r="D43" s="16"/>
      <c r="E43" s="16"/>
      <c r="F43" s="16"/>
      <c r="G43" s="433"/>
      <c r="H43" s="17"/>
      <c r="I43" s="278"/>
      <c r="J43" s="278"/>
      <c r="K43" s="18"/>
      <c r="L43" s="54"/>
      <c r="M43" s="53"/>
      <c r="N43" s="16"/>
      <c r="O43" s="19"/>
      <c r="P43" s="16"/>
      <c r="Q43" s="56"/>
      <c r="R43" s="56"/>
      <c r="S43" s="21"/>
    </row>
    <row r="44" spans="1:19" s="9" customFormat="1" ht="19.7" customHeight="1" thickBot="1">
      <c r="C44" s="9" t="s">
        <v>3350</v>
      </c>
      <c r="D44" s="16"/>
      <c r="E44" s="16"/>
      <c r="F44" s="16"/>
      <c r="G44" s="681"/>
      <c r="H44" s="17"/>
      <c r="I44" s="278"/>
      <c r="J44" s="278"/>
      <c r="K44" s="18"/>
      <c r="L44" s="54"/>
      <c r="M44" s="53"/>
      <c r="N44" s="16"/>
      <c r="O44" s="19"/>
      <c r="P44" s="16"/>
      <c r="Q44" s="56"/>
      <c r="R44" s="56"/>
      <c r="S44" s="21"/>
    </row>
    <row r="45" spans="1:19" s="9" customFormat="1" ht="19.7" customHeight="1" thickBot="1">
      <c r="C45" s="1299" t="e">
        <f>+C39+#REF!</f>
        <v>#REF!</v>
      </c>
      <c r="D45" s="16"/>
      <c r="E45" s="16"/>
      <c r="F45" s="16"/>
      <c r="G45" s="145"/>
      <c r="H45" s="17"/>
      <c r="I45" s="52"/>
      <c r="J45" s="680"/>
      <c r="K45" s="18"/>
      <c r="L45" s="54"/>
      <c r="M45" s="54"/>
      <c r="N45" s="16"/>
      <c r="O45" s="19"/>
      <c r="P45" s="19"/>
      <c r="Q45" s="19"/>
      <c r="R45" s="56"/>
      <c r="S45" s="21"/>
    </row>
    <row r="46" spans="1:19" s="9" customFormat="1" ht="19.7" customHeight="1">
      <c r="C46" s="1261" t="s">
        <v>3226</v>
      </c>
      <c r="D46" s="16"/>
      <c r="E46" s="16"/>
      <c r="F46" s="16"/>
      <c r="G46" s="146"/>
      <c r="H46" s="17"/>
      <c r="I46" s="278"/>
      <c r="J46" s="680"/>
      <c r="K46" s="286"/>
      <c r="L46" s="54"/>
      <c r="M46" s="54"/>
      <c r="N46" s="16"/>
      <c r="O46" s="19"/>
      <c r="P46" s="19"/>
      <c r="Q46" s="19"/>
      <c r="R46" s="56"/>
      <c r="S46" s="21"/>
    </row>
    <row r="47" spans="1:19" s="9" customFormat="1" ht="19.7" customHeight="1">
      <c r="D47" s="16"/>
      <c r="E47" s="16"/>
      <c r="F47" s="16"/>
      <c r="G47" s="146"/>
      <c r="H47" s="17"/>
      <c r="I47" s="278"/>
      <c r="J47" s="278"/>
      <c r="K47" s="286"/>
      <c r="L47" s="54"/>
      <c r="M47" s="54"/>
      <c r="N47" s="16"/>
      <c r="O47" s="19"/>
      <c r="P47" s="16"/>
      <c r="Q47" s="56"/>
      <c r="R47" s="56"/>
      <c r="S47" s="21"/>
    </row>
    <row r="48" spans="1:19" s="9" customFormat="1" ht="19.7" customHeight="1">
      <c r="D48" s="16"/>
      <c r="E48" s="16"/>
      <c r="F48" s="16"/>
      <c r="G48" s="146"/>
      <c r="H48" s="17"/>
      <c r="I48" s="278"/>
      <c r="J48" s="680"/>
      <c r="K48" s="286"/>
      <c r="L48" s="54"/>
      <c r="M48" s="54"/>
      <c r="N48" s="16"/>
      <c r="O48" s="19"/>
      <c r="P48" s="16"/>
      <c r="Q48" s="56"/>
      <c r="R48" s="56"/>
      <c r="S48" s="21"/>
    </row>
    <row r="49" spans="4:19" s="9" customFormat="1" ht="19.7" customHeight="1">
      <c r="D49" s="16"/>
      <c r="E49" s="16"/>
      <c r="F49" s="16"/>
      <c r="G49" s="146"/>
      <c r="H49" s="17"/>
      <c r="I49" s="278"/>
      <c r="J49" s="680"/>
      <c r="K49" s="286"/>
      <c r="L49" s="54"/>
      <c r="M49" s="54"/>
      <c r="N49" s="16"/>
      <c r="O49" s="19"/>
      <c r="P49" s="16"/>
      <c r="Q49" s="56"/>
      <c r="R49" s="56"/>
      <c r="S49" s="21"/>
    </row>
    <row r="50" spans="4:19" s="9" customFormat="1" ht="19.7" customHeight="1">
      <c r="D50" s="16"/>
      <c r="E50" s="16"/>
      <c r="F50" s="16"/>
      <c r="G50" s="146"/>
      <c r="H50" s="17"/>
      <c r="I50" s="278"/>
      <c r="J50" s="680"/>
      <c r="K50" s="286"/>
      <c r="L50" s="54"/>
      <c r="M50" s="54"/>
      <c r="N50" s="16"/>
      <c r="O50" s="19"/>
      <c r="P50" s="16"/>
      <c r="Q50" s="56"/>
      <c r="R50" s="56"/>
      <c r="S50" s="21"/>
    </row>
    <row r="51" spans="4:19" s="9" customFormat="1" ht="19.7" customHeight="1">
      <c r="D51" s="16"/>
      <c r="E51" s="16"/>
      <c r="F51" s="16"/>
      <c r="G51" s="145"/>
      <c r="H51" s="17"/>
      <c r="I51" s="52"/>
      <c r="J51" s="680"/>
      <c r="K51" s="18"/>
      <c r="L51" s="54"/>
      <c r="M51" s="54"/>
      <c r="N51" s="16"/>
      <c r="O51" s="19"/>
      <c r="P51" s="16"/>
      <c r="Q51" s="56"/>
      <c r="R51" s="56"/>
      <c r="S51" s="21"/>
    </row>
    <row r="52" spans="4:19" s="9" customFormat="1" ht="19.7" customHeight="1">
      <c r="D52" s="16"/>
      <c r="E52" s="16"/>
      <c r="F52" s="16"/>
      <c r="G52" s="145"/>
      <c r="H52" s="17"/>
      <c r="I52" s="52"/>
      <c r="J52" s="680"/>
      <c r="K52" s="18"/>
      <c r="L52" s="54"/>
      <c r="M52" s="54"/>
      <c r="N52" s="16"/>
      <c r="O52" s="19"/>
      <c r="P52" s="16"/>
      <c r="Q52" s="56"/>
      <c r="R52" s="56"/>
      <c r="S52" s="21"/>
    </row>
    <row r="53" spans="4:19" ht="19.7" customHeight="1">
      <c r="D53" s="16"/>
      <c r="E53" s="17"/>
      <c r="F53" s="17"/>
      <c r="G53" s="145"/>
      <c r="H53" s="17"/>
      <c r="I53" s="52"/>
      <c r="J53" s="680"/>
      <c r="K53" s="18"/>
      <c r="L53" s="54"/>
      <c r="M53" s="146"/>
      <c r="N53" s="16"/>
      <c r="O53" s="19"/>
      <c r="P53" s="16"/>
      <c r="Q53" s="56"/>
      <c r="R53" s="56"/>
      <c r="S53" s="21"/>
    </row>
    <row r="54" spans="4:19" ht="19.7" customHeight="1">
      <c r="D54" s="16"/>
      <c r="E54" s="16"/>
      <c r="F54" s="16"/>
      <c r="G54" s="177"/>
      <c r="H54" s="17"/>
      <c r="I54" s="52"/>
      <c r="J54" s="278"/>
      <c r="K54" s="18"/>
      <c r="L54" s="54"/>
      <c r="M54" s="54"/>
      <c r="N54" s="16"/>
      <c r="O54" s="19"/>
      <c r="P54" s="16"/>
      <c r="Q54" s="56"/>
      <c r="R54" s="56"/>
      <c r="S54" s="21"/>
    </row>
    <row r="55" spans="4:19" ht="19.7" customHeight="1">
      <c r="D55" s="16"/>
      <c r="E55" s="16"/>
      <c r="F55" s="16"/>
      <c r="G55" s="145"/>
      <c r="H55" s="17"/>
      <c r="I55" s="52"/>
      <c r="J55" s="680"/>
      <c r="K55" s="18"/>
      <c r="L55" s="54"/>
      <c r="M55" s="146"/>
      <c r="N55" s="16"/>
      <c r="O55" s="19"/>
      <c r="P55" s="16"/>
      <c r="Q55" s="56"/>
      <c r="R55" s="482"/>
      <c r="S55" s="21"/>
    </row>
    <row r="56" spans="4:19" ht="19.7" customHeight="1">
      <c r="D56" s="16"/>
      <c r="E56" s="16"/>
      <c r="F56" s="16"/>
      <c r="G56" s="145"/>
      <c r="H56" s="17"/>
      <c r="I56" s="52"/>
      <c r="J56" s="680"/>
      <c r="K56" s="18"/>
      <c r="L56" s="54"/>
      <c r="M56" s="146"/>
      <c r="N56" s="16"/>
      <c r="O56" s="19"/>
      <c r="P56" s="16"/>
      <c r="Q56" s="56"/>
      <c r="R56" s="56"/>
      <c r="S56" s="21"/>
    </row>
    <row r="57" spans="4:19" ht="19.7" customHeight="1">
      <c r="D57" s="16"/>
      <c r="E57" s="16"/>
      <c r="F57" s="16"/>
      <c r="G57" s="145"/>
      <c r="H57" s="17"/>
      <c r="I57" s="52"/>
      <c r="J57" s="680"/>
      <c r="K57" s="18"/>
      <c r="L57" s="54"/>
      <c r="M57" s="146"/>
      <c r="N57" s="16"/>
      <c r="O57" s="19"/>
      <c r="P57" s="16"/>
      <c r="Q57" s="56"/>
      <c r="R57" s="56"/>
      <c r="S57" s="21"/>
    </row>
    <row r="58" spans="4:19" ht="19.7" customHeight="1">
      <c r="D58" s="16"/>
      <c r="E58" s="16"/>
      <c r="F58" s="16"/>
      <c r="G58" s="145"/>
      <c r="H58" s="17"/>
      <c r="I58" s="52"/>
      <c r="J58" s="680">
        <f t="shared" ref="J58:J63" si="2">H58*I58</f>
        <v>0</v>
      </c>
      <c r="K58" s="18"/>
      <c r="L58" s="54"/>
      <c r="M58" s="146"/>
      <c r="N58" s="16"/>
      <c r="O58" s="19"/>
      <c r="P58" s="16"/>
      <c r="Q58" s="56"/>
      <c r="R58" s="56"/>
      <c r="S58" s="21"/>
    </row>
    <row r="59" spans="4:19" ht="19.7" customHeight="1">
      <c r="D59" s="16"/>
      <c r="E59" s="16"/>
      <c r="F59" s="16"/>
      <c r="G59" s="145"/>
      <c r="H59" s="17"/>
      <c r="I59" s="52"/>
      <c r="J59" s="680">
        <f t="shared" si="2"/>
        <v>0</v>
      </c>
      <c r="K59" s="18"/>
      <c r="L59" s="54"/>
      <c r="M59" s="146"/>
      <c r="N59" s="16"/>
      <c r="O59" s="19"/>
      <c r="P59" s="16"/>
      <c r="Q59" s="56"/>
      <c r="R59" s="56"/>
      <c r="S59" s="21"/>
    </row>
    <row r="60" spans="4:19" ht="19.7" customHeight="1">
      <c r="D60" s="16"/>
      <c r="E60" s="16"/>
      <c r="F60" s="16"/>
      <c r="G60" s="145"/>
      <c r="H60" s="17"/>
      <c r="I60" s="52"/>
      <c r="J60" s="680">
        <f t="shared" si="2"/>
        <v>0</v>
      </c>
      <c r="K60" s="18"/>
      <c r="L60" s="54"/>
      <c r="M60" s="146"/>
      <c r="N60" s="16"/>
      <c r="O60" s="19"/>
      <c r="P60" s="16"/>
      <c r="Q60" s="56"/>
      <c r="R60" s="56"/>
      <c r="S60" s="21"/>
    </row>
    <row r="61" spans="4:19" ht="19.7" customHeight="1">
      <c r="D61" s="16"/>
      <c r="E61" s="16"/>
      <c r="F61" s="16"/>
      <c r="G61" s="145"/>
      <c r="H61" s="17"/>
      <c r="I61" s="52"/>
      <c r="J61" s="680">
        <f t="shared" si="2"/>
        <v>0</v>
      </c>
      <c r="K61" s="18"/>
      <c r="L61" s="54"/>
      <c r="M61" s="146"/>
      <c r="N61" s="16"/>
      <c r="O61" s="19"/>
      <c r="P61" s="16"/>
      <c r="Q61" s="56"/>
      <c r="R61" s="56"/>
      <c r="S61" s="21"/>
    </row>
    <row r="62" spans="4:19" ht="19.7" customHeight="1">
      <c r="D62" s="16"/>
      <c r="E62" s="16"/>
      <c r="F62" s="16"/>
      <c r="G62" s="145"/>
      <c r="H62" s="17"/>
      <c r="I62" s="52"/>
      <c r="J62" s="680">
        <f t="shared" si="2"/>
        <v>0</v>
      </c>
      <c r="K62" s="18"/>
      <c r="L62" s="54"/>
      <c r="M62" s="146"/>
      <c r="N62" s="16"/>
      <c r="O62" s="19"/>
      <c r="P62" s="16"/>
      <c r="Q62" s="56"/>
      <c r="R62" s="56"/>
      <c r="S62" s="21"/>
    </row>
    <row r="63" spans="4:19" ht="19.7" customHeight="1">
      <c r="D63" s="16"/>
      <c r="E63" s="16"/>
      <c r="F63" s="16"/>
      <c r="G63" s="145"/>
      <c r="H63" s="17"/>
      <c r="I63" s="52"/>
      <c r="J63" s="680">
        <f t="shared" si="2"/>
        <v>0</v>
      </c>
      <c r="K63" s="18"/>
      <c r="L63" s="54"/>
      <c r="M63" s="146"/>
      <c r="N63" s="16"/>
      <c r="O63" s="19"/>
      <c r="P63" s="16"/>
      <c r="Q63" s="56"/>
      <c r="R63" s="56"/>
      <c r="S63" s="21"/>
    </row>
    <row r="64" spans="4:19">
      <c r="J64" s="200"/>
    </row>
  </sheetData>
  <autoFilter ref="D9:Q36" xr:uid="{74C57A21-0C27-4DF3-8CC0-8161CF5C80E4}"/>
  <mergeCells count="8">
    <mergeCell ref="D6:F6"/>
    <mergeCell ref="D13:G13"/>
    <mergeCell ref="D2:F2"/>
    <mergeCell ref="I2:K2"/>
    <mergeCell ref="D3:F3"/>
    <mergeCell ref="D4:F4"/>
    <mergeCell ref="L4:M5"/>
    <mergeCell ref="D5:F5"/>
  </mergeCells>
  <phoneticPr fontId="3"/>
  <pageMargins left="0.2" right="0.2" top="0.36" bottom="0.41" header="0.3" footer="0.3"/>
  <pageSetup paperSize="9" scale="70" orientation="landscape"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B2444-5AD4-4AA5-B39C-A4336870EDE2}">
  <dimension ref="A3:B7"/>
  <sheetViews>
    <sheetView view="pageBreakPreview" zoomScale="180" zoomScaleNormal="100" zoomScaleSheetLayoutView="180" workbookViewId="0">
      <selection activeCell="B12" sqref="B12"/>
    </sheetView>
  </sheetViews>
  <sheetFormatPr defaultRowHeight="18.75"/>
  <cols>
    <col min="1" max="1" width="12.125" style="3" bestFit="1" customWidth="1"/>
    <col min="2" max="2" width="21.375" style="3" bestFit="1" customWidth="1"/>
    <col min="3" max="256" width="9" style="3"/>
    <col min="257" max="257" width="12.125" style="3" bestFit="1" customWidth="1"/>
    <col min="258" max="258" width="21.375" style="3" bestFit="1" customWidth="1"/>
    <col min="259" max="512" width="9" style="3"/>
    <col min="513" max="513" width="12.125" style="3" bestFit="1" customWidth="1"/>
    <col min="514" max="514" width="21.375" style="3" bestFit="1" customWidth="1"/>
    <col min="515" max="768" width="9" style="3"/>
    <col min="769" max="769" width="12.125" style="3" bestFit="1" customWidth="1"/>
    <col min="770" max="770" width="21.375" style="3" bestFit="1" customWidth="1"/>
    <col min="771" max="1024" width="9" style="3"/>
    <col min="1025" max="1025" width="12.125" style="3" bestFit="1" customWidth="1"/>
    <col min="1026" max="1026" width="21.375" style="3" bestFit="1" customWidth="1"/>
    <col min="1027" max="1280" width="9" style="3"/>
    <col min="1281" max="1281" width="12.125" style="3" bestFit="1" customWidth="1"/>
    <col min="1282" max="1282" width="21.375" style="3" bestFit="1" customWidth="1"/>
    <col min="1283" max="1536" width="9" style="3"/>
    <col min="1537" max="1537" width="12.125" style="3" bestFit="1" customWidth="1"/>
    <col min="1538" max="1538" width="21.375" style="3" bestFit="1" customWidth="1"/>
    <col min="1539" max="1792" width="9" style="3"/>
    <col min="1793" max="1793" width="12.125" style="3" bestFit="1" customWidth="1"/>
    <col min="1794" max="1794" width="21.375" style="3" bestFit="1" customWidth="1"/>
    <col min="1795" max="2048" width="9" style="3"/>
    <col min="2049" max="2049" width="12.125" style="3" bestFit="1" customWidth="1"/>
    <col min="2050" max="2050" width="21.375" style="3" bestFit="1" customWidth="1"/>
    <col min="2051" max="2304" width="9" style="3"/>
    <col min="2305" max="2305" width="12.125" style="3" bestFit="1" customWidth="1"/>
    <col min="2306" max="2306" width="21.375" style="3" bestFit="1" customWidth="1"/>
    <col min="2307" max="2560" width="9" style="3"/>
    <col min="2561" max="2561" width="12.125" style="3" bestFit="1" customWidth="1"/>
    <col min="2562" max="2562" width="21.375" style="3" bestFit="1" customWidth="1"/>
    <col min="2563" max="2816" width="9" style="3"/>
    <col min="2817" max="2817" width="12.125" style="3" bestFit="1" customWidth="1"/>
    <col min="2818" max="2818" width="21.375" style="3" bestFit="1" customWidth="1"/>
    <col min="2819" max="3072" width="9" style="3"/>
    <col min="3073" max="3073" width="12.125" style="3" bestFit="1" customWidth="1"/>
    <col min="3074" max="3074" width="21.375" style="3" bestFit="1" customWidth="1"/>
    <col min="3075" max="3328" width="9" style="3"/>
    <col min="3329" max="3329" width="12.125" style="3" bestFit="1" customWidth="1"/>
    <col min="3330" max="3330" width="21.375" style="3" bestFit="1" customWidth="1"/>
    <col min="3331" max="3584" width="9" style="3"/>
    <col min="3585" max="3585" width="12.125" style="3" bestFit="1" customWidth="1"/>
    <col min="3586" max="3586" width="21.375" style="3" bestFit="1" customWidth="1"/>
    <col min="3587" max="3840" width="9" style="3"/>
    <col min="3841" max="3841" width="12.125" style="3" bestFit="1" customWidth="1"/>
    <col min="3842" max="3842" width="21.375" style="3" bestFit="1" customWidth="1"/>
    <col min="3843" max="4096" width="9" style="3"/>
    <col min="4097" max="4097" width="12.125" style="3" bestFit="1" customWidth="1"/>
    <col min="4098" max="4098" width="21.375" style="3" bestFit="1" customWidth="1"/>
    <col min="4099" max="4352" width="9" style="3"/>
    <col min="4353" max="4353" width="12.125" style="3" bestFit="1" customWidth="1"/>
    <col min="4354" max="4354" width="21.375" style="3" bestFit="1" customWidth="1"/>
    <col min="4355" max="4608" width="9" style="3"/>
    <col min="4609" max="4609" width="12.125" style="3" bestFit="1" customWidth="1"/>
    <col min="4610" max="4610" width="21.375" style="3" bestFit="1" customWidth="1"/>
    <col min="4611" max="4864" width="9" style="3"/>
    <col min="4865" max="4865" width="12.125" style="3" bestFit="1" customWidth="1"/>
    <col min="4866" max="4866" width="21.375" style="3" bestFit="1" customWidth="1"/>
    <col min="4867" max="5120" width="9" style="3"/>
    <col min="5121" max="5121" width="12.125" style="3" bestFit="1" customWidth="1"/>
    <col min="5122" max="5122" width="21.375" style="3" bestFit="1" customWidth="1"/>
    <col min="5123" max="5376" width="9" style="3"/>
    <col min="5377" max="5377" width="12.125" style="3" bestFit="1" customWidth="1"/>
    <col min="5378" max="5378" width="21.375" style="3" bestFit="1" customWidth="1"/>
    <col min="5379" max="5632" width="9" style="3"/>
    <col min="5633" max="5633" width="12.125" style="3" bestFit="1" customWidth="1"/>
    <col min="5634" max="5634" width="21.375" style="3" bestFit="1" customWidth="1"/>
    <col min="5635" max="5888" width="9" style="3"/>
    <col min="5889" max="5889" width="12.125" style="3" bestFit="1" customWidth="1"/>
    <col min="5890" max="5890" width="21.375" style="3" bestFit="1" customWidth="1"/>
    <col min="5891" max="6144" width="9" style="3"/>
    <col min="6145" max="6145" width="12.125" style="3" bestFit="1" customWidth="1"/>
    <col min="6146" max="6146" width="21.375" style="3" bestFit="1" customWidth="1"/>
    <col min="6147" max="6400" width="9" style="3"/>
    <col min="6401" max="6401" width="12.125" style="3" bestFit="1" customWidth="1"/>
    <col min="6402" max="6402" width="21.375" style="3" bestFit="1" customWidth="1"/>
    <col min="6403" max="6656" width="9" style="3"/>
    <col min="6657" max="6657" width="12.125" style="3" bestFit="1" customWidth="1"/>
    <col min="6658" max="6658" width="21.375" style="3" bestFit="1" customWidth="1"/>
    <col min="6659" max="6912" width="9" style="3"/>
    <col min="6913" max="6913" width="12.125" style="3" bestFit="1" customWidth="1"/>
    <col min="6914" max="6914" width="21.375" style="3" bestFit="1" customWidth="1"/>
    <col min="6915" max="7168" width="9" style="3"/>
    <col min="7169" max="7169" width="12.125" style="3" bestFit="1" customWidth="1"/>
    <col min="7170" max="7170" width="21.375" style="3" bestFit="1" customWidth="1"/>
    <col min="7171" max="7424" width="9" style="3"/>
    <col min="7425" max="7425" width="12.125" style="3" bestFit="1" customWidth="1"/>
    <col min="7426" max="7426" width="21.375" style="3" bestFit="1" customWidth="1"/>
    <col min="7427" max="7680" width="9" style="3"/>
    <col min="7681" max="7681" width="12.125" style="3" bestFit="1" customWidth="1"/>
    <col min="7682" max="7682" width="21.375" style="3" bestFit="1" customWidth="1"/>
    <col min="7683" max="7936" width="9" style="3"/>
    <col min="7937" max="7937" width="12.125" style="3" bestFit="1" customWidth="1"/>
    <col min="7938" max="7938" width="21.375" style="3" bestFit="1" customWidth="1"/>
    <col min="7939" max="8192" width="9" style="3"/>
    <col min="8193" max="8193" width="12.125" style="3" bestFit="1" customWidth="1"/>
    <col min="8194" max="8194" width="21.375" style="3" bestFit="1" customWidth="1"/>
    <col min="8195" max="8448" width="9" style="3"/>
    <col min="8449" max="8449" width="12.125" style="3" bestFit="1" customWidth="1"/>
    <col min="8450" max="8450" width="21.375" style="3" bestFit="1" customWidth="1"/>
    <col min="8451" max="8704" width="9" style="3"/>
    <col min="8705" max="8705" width="12.125" style="3" bestFit="1" customWidth="1"/>
    <col min="8706" max="8706" width="21.375" style="3" bestFit="1" customWidth="1"/>
    <col min="8707" max="8960" width="9" style="3"/>
    <col min="8961" max="8961" width="12.125" style="3" bestFit="1" customWidth="1"/>
    <col min="8962" max="8962" width="21.375" style="3" bestFit="1" customWidth="1"/>
    <col min="8963" max="9216" width="9" style="3"/>
    <col min="9217" max="9217" width="12.125" style="3" bestFit="1" customWidth="1"/>
    <col min="9218" max="9218" width="21.375" style="3" bestFit="1" customWidth="1"/>
    <col min="9219" max="9472" width="9" style="3"/>
    <col min="9473" max="9473" width="12.125" style="3" bestFit="1" customWidth="1"/>
    <col min="9474" max="9474" width="21.375" style="3" bestFit="1" customWidth="1"/>
    <col min="9475" max="9728" width="9" style="3"/>
    <col min="9729" max="9729" width="12.125" style="3" bestFit="1" customWidth="1"/>
    <col min="9730" max="9730" width="21.375" style="3" bestFit="1" customWidth="1"/>
    <col min="9731" max="9984" width="9" style="3"/>
    <col min="9985" max="9985" width="12.125" style="3" bestFit="1" customWidth="1"/>
    <col min="9986" max="9986" width="21.375" style="3" bestFit="1" customWidth="1"/>
    <col min="9987" max="10240" width="9" style="3"/>
    <col min="10241" max="10241" width="12.125" style="3" bestFit="1" customWidth="1"/>
    <col min="10242" max="10242" width="21.375" style="3" bestFit="1" customWidth="1"/>
    <col min="10243" max="10496" width="9" style="3"/>
    <col min="10497" max="10497" width="12.125" style="3" bestFit="1" customWidth="1"/>
    <col min="10498" max="10498" width="21.375" style="3" bestFit="1" customWidth="1"/>
    <col min="10499" max="10752" width="9" style="3"/>
    <col min="10753" max="10753" width="12.125" style="3" bestFit="1" customWidth="1"/>
    <col min="10754" max="10754" width="21.375" style="3" bestFit="1" customWidth="1"/>
    <col min="10755" max="11008" width="9" style="3"/>
    <col min="11009" max="11009" width="12.125" style="3" bestFit="1" customWidth="1"/>
    <col min="11010" max="11010" width="21.375" style="3" bestFit="1" customWidth="1"/>
    <col min="11011" max="11264" width="9" style="3"/>
    <col min="11265" max="11265" width="12.125" style="3" bestFit="1" customWidth="1"/>
    <col min="11266" max="11266" width="21.375" style="3" bestFit="1" customWidth="1"/>
    <col min="11267" max="11520" width="9" style="3"/>
    <col min="11521" max="11521" width="12.125" style="3" bestFit="1" customWidth="1"/>
    <col min="11522" max="11522" width="21.375" style="3" bestFit="1" customWidth="1"/>
    <col min="11523" max="11776" width="9" style="3"/>
    <col min="11777" max="11777" width="12.125" style="3" bestFit="1" customWidth="1"/>
    <col min="11778" max="11778" width="21.375" style="3" bestFit="1" customWidth="1"/>
    <col min="11779" max="12032" width="9" style="3"/>
    <col min="12033" max="12033" width="12.125" style="3" bestFit="1" customWidth="1"/>
    <col min="12034" max="12034" width="21.375" style="3" bestFit="1" customWidth="1"/>
    <col min="12035" max="12288" width="9" style="3"/>
    <col min="12289" max="12289" width="12.125" style="3" bestFit="1" customWidth="1"/>
    <col min="12290" max="12290" width="21.375" style="3" bestFit="1" customWidth="1"/>
    <col min="12291" max="12544" width="9" style="3"/>
    <col min="12545" max="12545" width="12.125" style="3" bestFit="1" customWidth="1"/>
    <col min="12546" max="12546" width="21.375" style="3" bestFit="1" customWidth="1"/>
    <col min="12547" max="12800" width="9" style="3"/>
    <col min="12801" max="12801" width="12.125" style="3" bestFit="1" customWidth="1"/>
    <col min="12802" max="12802" width="21.375" style="3" bestFit="1" customWidth="1"/>
    <col min="12803" max="13056" width="9" style="3"/>
    <col min="13057" max="13057" width="12.125" style="3" bestFit="1" customWidth="1"/>
    <col min="13058" max="13058" width="21.375" style="3" bestFit="1" customWidth="1"/>
    <col min="13059" max="13312" width="9" style="3"/>
    <col min="13313" max="13313" width="12.125" style="3" bestFit="1" customWidth="1"/>
    <col min="13314" max="13314" width="21.375" style="3" bestFit="1" customWidth="1"/>
    <col min="13315" max="13568" width="9" style="3"/>
    <col min="13569" max="13569" width="12.125" style="3" bestFit="1" customWidth="1"/>
    <col min="13570" max="13570" width="21.375" style="3" bestFit="1" customWidth="1"/>
    <col min="13571" max="13824" width="9" style="3"/>
    <col min="13825" max="13825" width="12.125" style="3" bestFit="1" customWidth="1"/>
    <col min="13826" max="13826" width="21.375" style="3" bestFit="1" customWidth="1"/>
    <col min="13827" max="14080" width="9" style="3"/>
    <col min="14081" max="14081" width="12.125" style="3" bestFit="1" customWidth="1"/>
    <col min="14082" max="14082" width="21.375" style="3" bestFit="1" customWidth="1"/>
    <col min="14083" max="14336" width="9" style="3"/>
    <col min="14337" max="14337" width="12.125" style="3" bestFit="1" customWidth="1"/>
    <col min="14338" max="14338" width="21.375" style="3" bestFit="1" customWidth="1"/>
    <col min="14339" max="14592" width="9" style="3"/>
    <col min="14593" max="14593" width="12.125" style="3" bestFit="1" customWidth="1"/>
    <col min="14594" max="14594" width="21.375" style="3" bestFit="1" customWidth="1"/>
    <col min="14595" max="14848" width="9" style="3"/>
    <col min="14849" max="14849" width="12.125" style="3" bestFit="1" customWidth="1"/>
    <col min="14850" max="14850" width="21.375" style="3" bestFit="1" customWidth="1"/>
    <col min="14851" max="15104" width="9" style="3"/>
    <col min="15105" max="15105" width="12.125" style="3" bestFit="1" customWidth="1"/>
    <col min="15106" max="15106" width="21.375" style="3" bestFit="1" customWidth="1"/>
    <col min="15107" max="15360" width="9" style="3"/>
    <col min="15361" max="15361" width="12.125" style="3" bestFit="1" customWidth="1"/>
    <col min="15362" max="15362" width="21.375" style="3" bestFit="1" customWidth="1"/>
    <col min="15363" max="15616" width="9" style="3"/>
    <col min="15617" max="15617" width="12.125" style="3" bestFit="1" customWidth="1"/>
    <col min="15618" max="15618" width="21.375" style="3" bestFit="1" customWidth="1"/>
    <col min="15619" max="15872" width="9" style="3"/>
    <col min="15873" max="15873" width="12.125" style="3" bestFit="1" customWidth="1"/>
    <col min="15874" max="15874" width="21.375" style="3" bestFit="1" customWidth="1"/>
    <col min="15875" max="16128" width="9" style="3"/>
    <col min="16129" max="16129" width="12.125" style="3" bestFit="1" customWidth="1"/>
    <col min="16130" max="16130" width="21.375" style="3" bestFit="1" customWidth="1"/>
    <col min="16131" max="16384" width="9" style="3"/>
  </cols>
  <sheetData>
    <row r="3" spans="1:2">
      <c r="A3" s="121" t="s">
        <v>0</v>
      </c>
      <c r="B3" s="2" t="s">
        <v>3698</v>
      </c>
    </row>
    <row r="4" spans="1:2">
      <c r="A4" s="121" t="s">
        <v>3</v>
      </c>
      <c r="B4" s="14" t="s">
        <v>3699</v>
      </c>
    </row>
    <row r="5" spans="1:2">
      <c r="A5" s="121" t="s">
        <v>5</v>
      </c>
      <c r="B5" s="1132" t="s">
        <v>3700</v>
      </c>
    </row>
    <row r="6" spans="1:2">
      <c r="A6" s="121" t="s">
        <v>6</v>
      </c>
      <c r="B6" s="15">
        <v>44690</v>
      </c>
    </row>
    <row r="7" spans="1:2">
      <c r="A7" s="121" t="s">
        <v>8</v>
      </c>
      <c r="B7" s="15">
        <v>44691</v>
      </c>
    </row>
  </sheetData>
  <phoneticPr fontId="3"/>
  <pageMargins left="0.7" right="0.7" top="0.75" bottom="0.75" header="0.3" footer="0.3"/>
  <pageSetup paperSize="9" scale="399" orientation="landscape"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3F7B3-75D0-44EB-B7C3-CA70CEF8538E}">
  <dimension ref="A2:X53"/>
  <sheetViews>
    <sheetView zoomScaleNormal="100" workbookViewId="0">
      <pane xSplit="12" ySplit="9" topLeftCell="S10" activePane="bottomRight" state="frozen"/>
      <selection pane="topRight" activeCell="K1" sqref="K1"/>
      <selection pane="bottomLeft" activeCell="A9" sqref="A9"/>
      <selection pane="bottomRight" activeCell="L23" sqref="L23"/>
    </sheetView>
  </sheetViews>
  <sheetFormatPr defaultRowHeight="18.75"/>
  <cols>
    <col min="1" max="2" width="9" style="3"/>
    <col min="3" max="3" width="12.875" style="3" customWidth="1"/>
    <col min="4" max="4" width="18.125" style="9" customWidth="1"/>
    <col min="5" max="5" width="14.375" style="3" bestFit="1" customWidth="1"/>
    <col min="6" max="6" width="13.125" style="3" bestFit="1" customWidth="1"/>
    <col min="7" max="7" width="47" style="3" customWidth="1"/>
    <col min="8" max="8" width="6.125" style="9" customWidth="1"/>
    <col min="9" max="9" width="9.875" style="3" bestFit="1" customWidth="1"/>
    <col min="10" max="10" width="11.625" style="3" customWidth="1"/>
    <col min="11" max="11" width="5.875" style="11" customWidth="1"/>
    <col min="12" max="12" width="49" style="3" customWidth="1"/>
    <col min="13" max="13" width="41.625" style="3" customWidth="1"/>
    <col min="14" max="14" width="25.125" style="9" customWidth="1"/>
    <col min="15" max="15" width="13.875" style="10" customWidth="1"/>
    <col min="16" max="16" width="6.375" style="3" customWidth="1"/>
    <col min="17" max="17" width="13.125" style="11" customWidth="1"/>
    <col min="18" max="18" width="14.5" style="126" customWidth="1"/>
    <col min="19" max="19" width="15.625" style="13" customWidth="1"/>
    <col min="20" max="258" width="9" style="3"/>
    <col min="259" max="259" width="12.875" style="3" customWidth="1"/>
    <col min="260" max="260" width="18.125" style="3" customWidth="1"/>
    <col min="261" max="261" width="14.375" style="3" bestFit="1" customWidth="1"/>
    <col min="262" max="262" width="13.125" style="3" bestFit="1" customWidth="1"/>
    <col min="263" max="263" width="47" style="3" customWidth="1"/>
    <col min="264" max="264" width="6.125" style="3" customWidth="1"/>
    <col min="265" max="265" width="9.875" style="3" bestFit="1" customWidth="1"/>
    <col min="266" max="266" width="11.625" style="3" customWidth="1"/>
    <col min="267" max="267" width="5.875" style="3" customWidth="1"/>
    <col min="268" max="268" width="49" style="3" customWidth="1"/>
    <col min="269" max="269" width="41.625" style="3" customWidth="1"/>
    <col min="270" max="270" width="25.125" style="3" customWidth="1"/>
    <col min="271" max="271" width="13.875" style="3" customWidth="1"/>
    <col min="272" max="272" width="6.375" style="3" customWidth="1"/>
    <col min="273" max="273" width="13.125" style="3" customWidth="1"/>
    <col min="274" max="274" width="14.5" style="3" customWidth="1"/>
    <col min="275" max="275" width="15.625" style="3" customWidth="1"/>
    <col min="276" max="514" width="9" style="3"/>
    <col min="515" max="515" width="12.875" style="3" customWidth="1"/>
    <col min="516" max="516" width="18.125" style="3" customWidth="1"/>
    <col min="517" max="517" width="14.375" style="3" bestFit="1" customWidth="1"/>
    <col min="518" max="518" width="13.125" style="3" bestFit="1" customWidth="1"/>
    <col min="519" max="519" width="47" style="3" customWidth="1"/>
    <col min="520" max="520" width="6.125" style="3" customWidth="1"/>
    <col min="521" max="521" width="9.875" style="3" bestFit="1" customWidth="1"/>
    <col min="522" max="522" width="11.625" style="3" customWidth="1"/>
    <col min="523" max="523" width="5.875" style="3" customWidth="1"/>
    <col min="524" max="524" width="49" style="3" customWidth="1"/>
    <col min="525" max="525" width="41.625" style="3" customWidth="1"/>
    <col min="526" max="526" width="25.125" style="3" customWidth="1"/>
    <col min="527" max="527" width="13.875" style="3" customWidth="1"/>
    <col min="528" max="528" width="6.375" style="3" customWidth="1"/>
    <col min="529" max="529" width="13.125" style="3" customWidth="1"/>
    <col min="530" max="530" width="14.5" style="3" customWidth="1"/>
    <col min="531" max="531" width="15.625" style="3" customWidth="1"/>
    <col min="532" max="770" width="9" style="3"/>
    <col min="771" max="771" width="12.875" style="3" customWidth="1"/>
    <col min="772" max="772" width="18.125" style="3" customWidth="1"/>
    <col min="773" max="773" width="14.375" style="3" bestFit="1" customWidth="1"/>
    <col min="774" max="774" width="13.125" style="3" bestFit="1" customWidth="1"/>
    <col min="775" max="775" width="47" style="3" customWidth="1"/>
    <col min="776" max="776" width="6.125" style="3" customWidth="1"/>
    <col min="777" max="777" width="9.875" style="3" bestFit="1" customWidth="1"/>
    <col min="778" max="778" width="11.625" style="3" customWidth="1"/>
    <col min="779" max="779" width="5.875" style="3" customWidth="1"/>
    <col min="780" max="780" width="49" style="3" customWidth="1"/>
    <col min="781" max="781" width="41.625" style="3" customWidth="1"/>
    <col min="782" max="782" width="25.125" style="3" customWidth="1"/>
    <col min="783" max="783" width="13.875" style="3" customWidth="1"/>
    <col min="784" max="784" width="6.375" style="3" customWidth="1"/>
    <col min="785" max="785" width="13.125" style="3" customWidth="1"/>
    <col min="786" max="786" width="14.5" style="3" customWidth="1"/>
    <col min="787" max="787" width="15.625" style="3" customWidth="1"/>
    <col min="788" max="1026" width="9" style="3"/>
    <col min="1027" max="1027" width="12.875" style="3" customWidth="1"/>
    <col min="1028" max="1028" width="18.125" style="3" customWidth="1"/>
    <col min="1029" max="1029" width="14.375" style="3" bestFit="1" customWidth="1"/>
    <col min="1030" max="1030" width="13.125" style="3" bestFit="1" customWidth="1"/>
    <col min="1031" max="1031" width="47" style="3" customWidth="1"/>
    <col min="1032" max="1032" width="6.125" style="3" customWidth="1"/>
    <col min="1033" max="1033" width="9.875" style="3" bestFit="1" customWidth="1"/>
    <col min="1034" max="1034" width="11.625" style="3" customWidth="1"/>
    <col min="1035" max="1035" width="5.875" style="3" customWidth="1"/>
    <col min="1036" max="1036" width="49" style="3" customWidth="1"/>
    <col min="1037" max="1037" width="41.625" style="3" customWidth="1"/>
    <col min="1038" max="1038" width="25.125" style="3" customWidth="1"/>
    <col min="1039" max="1039" width="13.875" style="3" customWidth="1"/>
    <col min="1040" max="1040" width="6.375" style="3" customWidth="1"/>
    <col min="1041" max="1041" width="13.125" style="3" customWidth="1"/>
    <col min="1042" max="1042" width="14.5" style="3" customWidth="1"/>
    <col min="1043" max="1043" width="15.625" style="3" customWidth="1"/>
    <col min="1044" max="1282" width="9" style="3"/>
    <col min="1283" max="1283" width="12.875" style="3" customWidth="1"/>
    <col min="1284" max="1284" width="18.125" style="3" customWidth="1"/>
    <col min="1285" max="1285" width="14.375" style="3" bestFit="1" customWidth="1"/>
    <col min="1286" max="1286" width="13.125" style="3" bestFit="1" customWidth="1"/>
    <col min="1287" max="1287" width="47" style="3" customWidth="1"/>
    <col min="1288" max="1288" width="6.125" style="3" customWidth="1"/>
    <col min="1289" max="1289" width="9.875" style="3" bestFit="1" customWidth="1"/>
    <col min="1290" max="1290" width="11.625" style="3" customWidth="1"/>
    <col min="1291" max="1291" width="5.875" style="3" customWidth="1"/>
    <col min="1292" max="1292" width="49" style="3" customWidth="1"/>
    <col min="1293" max="1293" width="41.625" style="3" customWidth="1"/>
    <col min="1294" max="1294" width="25.125" style="3" customWidth="1"/>
    <col min="1295" max="1295" width="13.875" style="3" customWidth="1"/>
    <col min="1296" max="1296" width="6.375" style="3" customWidth="1"/>
    <col min="1297" max="1297" width="13.125" style="3" customWidth="1"/>
    <col min="1298" max="1298" width="14.5" style="3" customWidth="1"/>
    <col min="1299" max="1299" width="15.625" style="3" customWidth="1"/>
    <col min="1300" max="1538" width="9" style="3"/>
    <col min="1539" max="1539" width="12.875" style="3" customWidth="1"/>
    <col min="1540" max="1540" width="18.125" style="3" customWidth="1"/>
    <col min="1541" max="1541" width="14.375" style="3" bestFit="1" customWidth="1"/>
    <col min="1542" max="1542" width="13.125" style="3" bestFit="1" customWidth="1"/>
    <col min="1543" max="1543" width="47" style="3" customWidth="1"/>
    <col min="1544" max="1544" width="6.125" style="3" customWidth="1"/>
    <col min="1545" max="1545" width="9.875" style="3" bestFit="1" customWidth="1"/>
    <col min="1546" max="1546" width="11.625" style="3" customWidth="1"/>
    <col min="1547" max="1547" width="5.875" style="3" customWidth="1"/>
    <col min="1548" max="1548" width="49" style="3" customWidth="1"/>
    <col min="1549" max="1549" width="41.625" style="3" customWidth="1"/>
    <col min="1550" max="1550" width="25.125" style="3" customWidth="1"/>
    <col min="1551" max="1551" width="13.875" style="3" customWidth="1"/>
    <col min="1552" max="1552" width="6.375" style="3" customWidth="1"/>
    <col min="1553" max="1553" width="13.125" style="3" customWidth="1"/>
    <col min="1554" max="1554" width="14.5" style="3" customWidth="1"/>
    <col min="1555" max="1555" width="15.625" style="3" customWidth="1"/>
    <col min="1556" max="1794" width="9" style="3"/>
    <col min="1795" max="1795" width="12.875" style="3" customWidth="1"/>
    <col min="1796" max="1796" width="18.125" style="3" customWidth="1"/>
    <col min="1797" max="1797" width="14.375" style="3" bestFit="1" customWidth="1"/>
    <col min="1798" max="1798" width="13.125" style="3" bestFit="1" customWidth="1"/>
    <col min="1799" max="1799" width="47" style="3" customWidth="1"/>
    <col min="1800" max="1800" width="6.125" style="3" customWidth="1"/>
    <col min="1801" max="1801" width="9.875" style="3" bestFit="1" customWidth="1"/>
    <col min="1802" max="1802" width="11.625" style="3" customWidth="1"/>
    <col min="1803" max="1803" width="5.875" style="3" customWidth="1"/>
    <col min="1804" max="1804" width="49" style="3" customWidth="1"/>
    <col min="1805" max="1805" width="41.625" style="3" customWidth="1"/>
    <col min="1806" max="1806" width="25.125" style="3" customWidth="1"/>
    <col min="1807" max="1807" width="13.875" style="3" customWidth="1"/>
    <col min="1808" max="1808" width="6.375" style="3" customWidth="1"/>
    <col min="1809" max="1809" width="13.125" style="3" customWidth="1"/>
    <col min="1810" max="1810" width="14.5" style="3" customWidth="1"/>
    <col min="1811" max="1811" width="15.625" style="3" customWidth="1"/>
    <col min="1812" max="2050" width="9" style="3"/>
    <col min="2051" max="2051" width="12.875" style="3" customWidth="1"/>
    <col min="2052" max="2052" width="18.125" style="3" customWidth="1"/>
    <col min="2053" max="2053" width="14.375" style="3" bestFit="1" customWidth="1"/>
    <col min="2054" max="2054" width="13.125" style="3" bestFit="1" customWidth="1"/>
    <col min="2055" max="2055" width="47" style="3" customWidth="1"/>
    <col min="2056" max="2056" width="6.125" style="3" customWidth="1"/>
    <col min="2057" max="2057" width="9.875" style="3" bestFit="1" customWidth="1"/>
    <col min="2058" max="2058" width="11.625" style="3" customWidth="1"/>
    <col min="2059" max="2059" width="5.875" style="3" customWidth="1"/>
    <col min="2060" max="2060" width="49" style="3" customWidth="1"/>
    <col min="2061" max="2061" width="41.625" style="3" customWidth="1"/>
    <col min="2062" max="2062" width="25.125" style="3" customWidth="1"/>
    <col min="2063" max="2063" width="13.875" style="3" customWidth="1"/>
    <col min="2064" max="2064" width="6.375" style="3" customWidth="1"/>
    <col min="2065" max="2065" width="13.125" style="3" customWidth="1"/>
    <col min="2066" max="2066" width="14.5" style="3" customWidth="1"/>
    <col min="2067" max="2067" width="15.625" style="3" customWidth="1"/>
    <col min="2068" max="2306" width="9" style="3"/>
    <col min="2307" max="2307" width="12.875" style="3" customWidth="1"/>
    <col min="2308" max="2308" width="18.125" style="3" customWidth="1"/>
    <col min="2309" max="2309" width="14.375" style="3" bestFit="1" customWidth="1"/>
    <col min="2310" max="2310" width="13.125" style="3" bestFit="1" customWidth="1"/>
    <col min="2311" max="2311" width="47" style="3" customWidth="1"/>
    <col min="2312" max="2312" width="6.125" style="3" customWidth="1"/>
    <col min="2313" max="2313" width="9.875" style="3" bestFit="1" customWidth="1"/>
    <col min="2314" max="2314" width="11.625" style="3" customWidth="1"/>
    <col min="2315" max="2315" width="5.875" style="3" customWidth="1"/>
    <col min="2316" max="2316" width="49" style="3" customWidth="1"/>
    <col min="2317" max="2317" width="41.625" style="3" customWidth="1"/>
    <col min="2318" max="2318" width="25.125" style="3" customWidth="1"/>
    <col min="2319" max="2319" width="13.875" style="3" customWidth="1"/>
    <col min="2320" max="2320" width="6.375" style="3" customWidth="1"/>
    <col min="2321" max="2321" width="13.125" style="3" customWidth="1"/>
    <col min="2322" max="2322" width="14.5" style="3" customWidth="1"/>
    <col min="2323" max="2323" width="15.625" style="3" customWidth="1"/>
    <col min="2324" max="2562" width="9" style="3"/>
    <col min="2563" max="2563" width="12.875" style="3" customWidth="1"/>
    <col min="2564" max="2564" width="18.125" style="3" customWidth="1"/>
    <col min="2565" max="2565" width="14.375" style="3" bestFit="1" customWidth="1"/>
    <col min="2566" max="2566" width="13.125" style="3" bestFit="1" customWidth="1"/>
    <col min="2567" max="2567" width="47" style="3" customWidth="1"/>
    <col min="2568" max="2568" width="6.125" style="3" customWidth="1"/>
    <col min="2569" max="2569" width="9.875" style="3" bestFit="1" customWidth="1"/>
    <col min="2570" max="2570" width="11.625" style="3" customWidth="1"/>
    <col min="2571" max="2571" width="5.875" style="3" customWidth="1"/>
    <col min="2572" max="2572" width="49" style="3" customWidth="1"/>
    <col min="2573" max="2573" width="41.625" style="3" customWidth="1"/>
    <col min="2574" max="2574" width="25.125" style="3" customWidth="1"/>
    <col min="2575" max="2575" width="13.875" style="3" customWidth="1"/>
    <col min="2576" max="2576" width="6.375" style="3" customWidth="1"/>
    <col min="2577" max="2577" width="13.125" style="3" customWidth="1"/>
    <col min="2578" max="2578" width="14.5" style="3" customWidth="1"/>
    <col min="2579" max="2579" width="15.625" style="3" customWidth="1"/>
    <col min="2580" max="2818" width="9" style="3"/>
    <col min="2819" max="2819" width="12.875" style="3" customWidth="1"/>
    <col min="2820" max="2820" width="18.125" style="3" customWidth="1"/>
    <col min="2821" max="2821" width="14.375" style="3" bestFit="1" customWidth="1"/>
    <col min="2822" max="2822" width="13.125" style="3" bestFit="1" customWidth="1"/>
    <col min="2823" max="2823" width="47" style="3" customWidth="1"/>
    <col min="2824" max="2824" width="6.125" style="3" customWidth="1"/>
    <col min="2825" max="2825" width="9.875" style="3" bestFit="1" customWidth="1"/>
    <col min="2826" max="2826" width="11.625" style="3" customWidth="1"/>
    <col min="2827" max="2827" width="5.875" style="3" customWidth="1"/>
    <col min="2828" max="2828" width="49" style="3" customWidth="1"/>
    <col min="2829" max="2829" width="41.625" style="3" customWidth="1"/>
    <col min="2830" max="2830" width="25.125" style="3" customWidth="1"/>
    <col min="2831" max="2831" width="13.875" style="3" customWidth="1"/>
    <col min="2832" max="2832" width="6.375" style="3" customWidth="1"/>
    <col min="2833" max="2833" width="13.125" style="3" customWidth="1"/>
    <col min="2834" max="2834" width="14.5" style="3" customWidth="1"/>
    <col min="2835" max="2835" width="15.625" style="3" customWidth="1"/>
    <col min="2836" max="3074" width="9" style="3"/>
    <col min="3075" max="3075" width="12.875" style="3" customWidth="1"/>
    <col min="3076" max="3076" width="18.125" style="3" customWidth="1"/>
    <col min="3077" max="3077" width="14.375" style="3" bestFit="1" customWidth="1"/>
    <col min="3078" max="3078" width="13.125" style="3" bestFit="1" customWidth="1"/>
    <col min="3079" max="3079" width="47" style="3" customWidth="1"/>
    <col min="3080" max="3080" width="6.125" style="3" customWidth="1"/>
    <col min="3081" max="3081" width="9.875" style="3" bestFit="1" customWidth="1"/>
    <col min="3082" max="3082" width="11.625" style="3" customWidth="1"/>
    <col min="3083" max="3083" width="5.875" style="3" customWidth="1"/>
    <col min="3084" max="3084" width="49" style="3" customWidth="1"/>
    <col min="3085" max="3085" width="41.625" style="3" customWidth="1"/>
    <col min="3086" max="3086" width="25.125" style="3" customWidth="1"/>
    <col min="3087" max="3087" width="13.875" style="3" customWidth="1"/>
    <col min="3088" max="3088" width="6.375" style="3" customWidth="1"/>
    <col min="3089" max="3089" width="13.125" style="3" customWidth="1"/>
    <col min="3090" max="3090" width="14.5" style="3" customWidth="1"/>
    <col min="3091" max="3091" width="15.625" style="3" customWidth="1"/>
    <col min="3092" max="3330" width="9" style="3"/>
    <col min="3331" max="3331" width="12.875" style="3" customWidth="1"/>
    <col min="3332" max="3332" width="18.125" style="3" customWidth="1"/>
    <col min="3333" max="3333" width="14.375" style="3" bestFit="1" customWidth="1"/>
    <col min="3334" max="3334" width="13.125" style="3" bestFit="1" customWidth="1"/>
    <col min="3335" max="3335" width="47" style="3" customWidth="1"/>
    <col min="3336" max="3336" width="6.125" style="3" customWidth="1"/>
    <col min="3337" max="3337" width="9.875" style="3" bestFit="1" customWidth="1"/>
    <col min="3338" max="3338" width="11.625" style="3" customWidth="1"/>
    <col min="3339" max="3339" width="5.875" style="3" customWidth="1"/>
    <col min="3340" max="3340" width="49" style="3" customWidth="1"/>
    <col min="3341" max="3341" width="41.625" style="3" customWidth="1"/>
    <col min="3342" max="3342" width="25.125" style="3" customWidth="1"/>
    <col min="3343" max="3343" width="13.875" style="3" customWidth="1"/>
    <col min="3344" max="3344" width="6.375" style="3" customWidth="1"/>
    <col min="3345" max="3345" width="13.125" style="3" customWidth="1"/>
    <col min="3346" max="3346" width="14.5" style="3" customWidth="1"/>
    <col min="3347" max="3347" width="15.625" style="3" customWidth="1"/>
    <col min="3348" max="3586" width="9" style="3"/>
    <col min="3587" max="3587" width="12.875" style="3" customWidth="1"/>
    <col min="3588" max="3588" width="18.125" style="3" customWidth="1"/>
    <col min="3589" max="3589" width="14.375" style="3" bestFit="1" customWidth="1"/>
    <col min="3590" max="3590" width="13.125" style="3" bestFit="1" customWidth="1"/>
    <col min="3591" max="3591" width="47" style="3" customWidth="1"/>
    <col min="3592" max="3592" width="6.125" style="3" customWidth="1"/>
    <col min="3593" max="3593" width="9.875" style="3" bestFit="1" customWidth="1"/>
    <col min="3594" max="3594" width="11.625" style="3" customWidth="1"/>
    <col min="3595" max="3595" width="5.875" style="3" customWidth="1"/>
    <col min="3596" max="3596" width="49" style="3" customWidth="1"/>
    <col min="3597" max="3597" width="41.625" style="3" customWidth="1"/>
    <col min="3598" max="3598" width="25.125" style="3" customWidth="1"/>
    <col min="3599" max="3599" width="13.875" style="3" customWidth="1"/>
    <col min="3600" max="3600" width="6.375" style="3" customWidth="1"/>
    <col min="3601" max="3601" width="13.125" style="3" customWidth="1"/>
    <col min="3602" max="3602" width="14.5" style="3" customWidth="1"/>
    <col min="3603" max="3603" width="15.625" style="3" customWidth="1"/>
    <col min="3604" max="3842" width="9" style="3"/>
    <col min="3843" max="3843" width="12.875" style="3" customWidth="1"/>
    <col min="3844" max="3844" width="18.125" style="3" customWidth="1"/>
    <col min="3845" max="3845" width="14.375" style="3" bestFit="1" customWidth="1"/>
    <col min="3846" max="3846" width="13.125" style="3" bestFit="1" customWidth="1"/>
    <col min="3847" max="3847" width="47" style="3" customWidth="1"/>
    <col min="3848" max="3848" width="6.125" style="3" customWidth="1"/>
    <col min="3849" max="3849" width="9.875" style="3" bestFit="1" customWidth="1"/>
    <col min="3850" max="3850" width="11.625" style="3" customWidth="1"/>
    <col min="3851" max="3851" width="5.875" style="3" customWidth="1"/>
    <col min="3852" max="3852" width="49" style="3" customWidth="1"/>
    <col min="3853" max="3853" width="41.625" style="3" customWidth="1"/>
    <col min="3854" max="3854" width="25.125" style="3" customWidth="1"/>
    <col min="3855" max="3855" width="13.875" style="3" customWidth="1"/>
    <col min="3856" max="3856" width="6.375" style="3" customWidth="1"/>
    <col min="3857" max="3857" width="13.125" style="3" customWidth="1"/>
    <col min="3858" max="3858" width="14.5" style="3" customWidth="1"/>
    <col min="3859" max="3859" width="15.625" style="3" customWidth="1"/>
    <col min="3860" max="4098" width="9" style="3"/>
    <col min="4099" max="4099" width="12.875" style="3" customWidth="1"/>
    <col min="4100" max="4100" width="18.125" style="3" customWidth="1"/>
    <col min="4101" max="4101" width="14.375" style="3" bestFit="1" customWidth="1"/>
    <col min="4102" max="4102" width="13.125" style="3" bestFit="1" customWidth="1"/>
    <col min="4103" max="4103" width="47" style="3" customWidth="1"/>
    <col min="4104" max="4104" width="6.125" style="3" customWidth="1"/>
    <col min="4105" max="4105" width="9.875" style="3" bestFit="1" customWidth="1"/>
    <col min="4106" max="4106" width="11.625" style="3" customWidth="1"/>
    <col min="4107" max="4107" width="5.875" style="3" customWidth="1"/>
    <col min="4108" max="4108" width="49" style="3" customWidth="1"/>
    <col min="4109" max="4109" width="41.625" style="3" customWidth="1"/>
    <col min="4110" max="4110" width="25.125" style="3" customWidth="1"/>
    <col min="4111" max="4111" width="13.875" style="3" customWidth="1"/>
    <col min="4112" max="4112" width="6.375" style="3" customWidth="1"/>
    <col min="4113" max="4113" width="13.125" style="3" customWidth="1"/>
    <col min="4114" max="4114" width="14.5" style="3" customWidth="1"/>
    <col min="4115" max="4115" width="15.625" style="3" customWidth="1"/>
    <col min="4116" max="4354" width="9" style="3"/>
    <col min="4355" max="4355" width="12.875" style="3" customWidth="1"/>
    <col min="4356" max="4356" width="18.125" style="3" customWidth="1"/>
    <col min="4357" max="4357" width="14.375" style="3" bestFit="1" customWidth="1"/>
    <col min="4358" max="4358" width="13.125" style="3" bestFit="1" customWidth="1"/>
    <col min="4359" max="4359" width="47" style="3" customWidth="1"/>
    <col min="4360" max="4360" width="6.125" style="3" customWidth="1"/>
    <col min="4361" max="4361" width="9.875" style="3" bestFit="1" customWidth="1"/>
    <col min="4362" max="4362" width="11.625" style="3" customWidth="1"/>
    <col min="4363" max="4363" width="5.875" style="3" customWidth="1"/>
    <col min="4364" max="4364" width="49" style="3" customWidth="1"/>
    <col min="4365" max="4365" width="41.625" style="3" customWidth="1"/>
    <col min="4366" max="4366" width="25.125" style="3" customWidth="1"/>
    <col min="4367" max="4367" width="13.875" style="3" customWidth="1"/>
    <col min="4368" max="4368" width="6.375" style="3" customWidth="1"/>
    <col min="4369" max="4369" width="13.125" style="3" customWidth="1"/>
    <col min="4370" max="4370" width="14.5" style="3" customWidth="1"/>
    <col min="4371" max="4371" width="15.625" style="3" customWidth="1"/>
    <col min="4372" max="4610" width="9" style="3"/>
    <col min="4611" max="4611" width="12.875" style="3" customWidth="1"/>
    <col min="4612" max="4612" width="18.125" style="3" customWidth="1"/>
    <col min="4613" max="4613" width="14.375" style="3" bestFit="1" customWidth="1"/>
    <col min="4614" max="4614" width="13.125" style="3" bestFit="1" customWidth="1"/>
    <col min="4615" max="4615" width="47" style="3" customWidth="1"/>
    <col min="4616" max="4616" width="6.125" style="3" customWidth="1"/>
    <col min="4617" max="4617" width="9.875" style="3" bestFit="1" customWidth="1"/>
    <col min="4618" max="4618" width="11.625" style="3" customWidth="1"/>
    <col min="4619" max="4619" width="5.875" style="3" customWidth="1"/>
    <col min="4620" max="4620" width="49" style="3" customWidth="1"/>
    <col min="4621" max="4621" width="41.625" style="3" customWidth="1"/>
    <col min="4622" max="4622" width="25.125" style="3" customWidth="1"/>
    <col min="4623" max="4623" width="13.875" style="3" customWidth="1"/>
    <col min="4624" max="4624" width="6.375" style="3" customWidth="1"/>
    <col min="4625" max="4625" width="13.125" style="3" customWidth="1"/>
    <col min="4626" max="4626" width="14.5" style="3" customWidth="1"/>
    <col min="4627" max="4627" width="15.625" style="3" customWidth="1"/>
    <col min="4628" max="4866" width="9" style="3"/>
    <col min="4867" max="4867" width="12.875" style="3" customWidth="1"/>
    <col min="4868" max="4868" width="18.125" style="3" customWidth="1"/>
    <col min="4869" max="4869" width="14.375" style="3" bestFit="1" customWidth="1"/>
    <col min="4870" max="4870" width="13.125" style="3" bestFit="1" customWidth="1"/>
    <col min="4871" max="4871" width="47" style="3" customWidth="1"/>
    <col min="4872" max="4872" width="6.125" style="3" customWidth="1"/>
    <col min="4873" max="4873" width="9.875" style="3" bestFit="1" customWidth="1"/>
    <col min="4874" max="4874" width="11.625" style="3" customWidth="1"/>
    <col min="4875" max="4875" width="5.875" style="3" customWidth="1"/>
    <col min="4876" max="4876" width="49" style="3" customWidth="1"/>
    <col min="4877" max="4877" width="41.625" style="3" customWidth="1"/>
    <col min="4878" max="4878" width="25.125" style="3" customWidth="1"/>
    <col min="4879" max="4879" width="13.875" style="3" customWidth="1"/>
    <col min="4880" max="4880" width="6.375" style="3" customWidth="1"/>
    <col min="4881" max="4881" width="13.125" style="3" customWidth="1"/>
    <col min="4882" max="4882" width="14.5" style="3" customWidth="1"/>
    <col min="4883" max="4883" width="15.625" style="3" customWidth="1"/>
    <col min="4884" max="5122" width="9" style="3"/>
    <col min="5123" max="5123" width="12.875" style="3" customWidth="1"/>
    <col min="5124" max="5124" width="18.125" style="3" customWidth="1"/>
    <col min="5125" max="5125" width="14.375" style="3" bestFit="1" customWidth="1"/>
    <col min="5126" max="5126" width="13.125" style="3" bestFit="1" customWidth="1"/>
    <col min="5127" max="5127" width="47" style="3" customWidth="1"/>
    <col min="5128" max="5128" width="6.125" style="3" customWidth="1"/>
    <col min="5129" max="5129" width="9.875" style="3" bestFit="1" customWidth="1"/>
    <col min="5130" max="5130" width="11.625" style="3" customWidth="1"/>
    <col min="5131" max="5131" width="5.875" style="3" customWidth="1"/>
    <col min="5132" max="5132" width="49" style="3" customWidth="1"/>
    <col min="5133" max="5133" width="41.625" style="3" customWidth="1"/>
    <col min="5134" max="5134" width="25.125" style="3" customWidth="1"/>
    <col min="5135" max="5135" width="13.875" style="3" customWidth="1"/>
    <col min="5136" max="5136" width="6.375" style="3" customWidth="1"/>
    <col min="5137" max="5137" width="13.125" style="3" customWidth="1"/>
    <col min="5138" max="5138" width="14.5" style="3" customWidth="1"/>
    <col min="5139" max="5139" width="15.625" style="3" customWidth="1"/>
    <col min="5140" max="5378" width="9" style="3"/>
    <col min="5379" max="5379" width="12.875" style="3" customWidth="1"/>
    <col min="5380" max="5380" width="18.125" style="3" customWidth="1"/>
    <col min="5381" max="5381" width="14.375" style="3" bestFit="1" customWidth="1"/>
    <col min="5382" max="5382" width="13.125" style="3" bestFit="1" customWidth="1"/>
    <col min="5383" max="5383" width="47" style="3" customWidth="1"/>
    <col min="5384" max="5384" width="6.125" style="3" customWidth="1"/>
    <col min="5385" max="5385" width="9.875" style="3" bestFit="1" customWidth="1"/>
    <col min="5386" max="5386" width="11.625" style="3" customWidth="1"/>
    <col min="5387" max="5387" width="5.875" style="3" customWidth="1"/>
    <col min="5388" max="5388" width="49" style="3" customWidth="1"/>
    <col min="5389" max="5389" width="41.625" style="3" customWidth="1"/>
    <col min="5390" max="5390" width="25.125" style="3" customWidth="1"/>
    <col min="5391" max="5391" width="13.875" style="3" customWidth="1"/>
    <col min="5392" max="5392" width="6.375" style="3" customWidth="1"/>
    <col min="5393" max="5393" width="13.125" style="3" customWidth="1"/>
    <col min="5394" max="5394" width="14.5" style="3" customWidth="1"/>
    <col min="5395" max="5395" width="15.625" style="3" customWidth="1"/>
    <col min="5396" max="5634" width="9" style="3"/>
    <col min="5635" max="5635" width="12.875" style="3" customWidth="1"/>
    <col min="5636" max="5636" width="18.125" style="3" customWidth="1"/>
    <col min="5637" max="5637" width="14.375" style="3" bestFit="1" customWidth="1"/>
    <col min="5638" max="5638" width="13.125" style="3" bestFit="1" customWidth="1"/>
    <col min="5639" max="5639" width="47" style="3" customWidth="1"/>
    <col min="5640" max="5640" width="6.125" style="3" customWidth="1"/>
    <col min="5641" max="5641" width="9.875" style="3" bestFit="1" customWidth="1"/>
    <col min="5642" max="5642" width="11.625" style="3" customWidth="1"/>
    <col min="5643" max="5643" width="5.875" style="3" customWidth="1"/>
    <col min="5644" max="5644" width="49" style="3" customWidth="1"/>
    <col min="5645" max="5645" width="41.625" style="3" customWidth="1"/>
    <col min="5646" max="5646" width="25.125" style="3" customWidth="1"/>
    <col min="5647" max="5647" width="13.875" style="3" customWidth="1"/>
    <col min="5648" max="5648" width="6.375" style="3" customWidth="1"/>
    <col min="5649" max="5649" width="13.125" style="3" customWidth="1"/>
    <col min="5650" max="5650" width="14.5" style="3" customWidth="1"/>
    <col min="5651" max="5651" width="15.625" style="3" customWidth="1"/>
    <col min="5652" max="5890" width="9" style="3"/>
    <col min="5891" max="5891" width="12.875" style="3" customWidth="1"/>
    <col min="5892" max="5892" width="18.125" style="3" customWidth="1"/>
    <col min="5893" max="5893" width="14.375" style="3" bestFit="1" customWidth="1"/>
    <col min="5894" max="5894" width="13.125" style="3" bestFit="1" customWidth="1"/>
    <col min="5895" max="5895" width="47" style="3" customWidth="1"/>
    <col min="5896" max="5896" width="6.125" style="3" customWidth="1"/>
    <col min="5897" max="5897" width="9.875" style="3" bestFit="1" customWidth="1"/>
    <col min="5898" max="5898" width="11.625" style="3" customWidth="1"/>
    <col min="5899" max="5899" width="5.875" style="3" customWidth="1"/>
    <col min="5900" max="5900" width="49" style="3" customWidth="1"/>
    <col min="5901" max="5901" width="41.625" style="3" customWidth="1"/>
    <col min="5902" max="5902" width="25.125" style="3" customWidth="1"/>
    <col min="5903" max="5903" width="13.875" style="3" customWidth="1"/>
    <col min="5904" max="5904" width="6.375" style="3" customWidth="1"/>
    <col min="5905" max="5905" width="13.125" style="3" customWidth="1"/>
    <col min="5906" max="5906" width="14.5" style="3" customWidth="1"/>
    <col min="5907" max="5907" width="15.625" style="3" customWidth="1"/>
    <col min="5908" max="6146" width="9" style="3"/>
    <col min="6147" max="6147" width="12.875" style="3" customWidth="1"/>
    <col min="6148" max="6148" width="18.125" style="3" customWidth="1"/>
    <col min="6149" max="6149" width="14.375" style="3" bestFit="1" customWidth="1"/>
    <col min="6150" max="6150" width="13.125" style="3" bestFit="1" customWidth="1"/>
    <col min="6151" max="6151" width="47" style="3" customWidth="1"/>
    <col min="6152" max="6152" width="6.125" style="3" customWidth="1"/>
    <col min="6153" max="6153" width="9.875" style="3" bestFit="1" customWidth="1"/>
    <col min="6154" max="6154" width="11.625" style="3" customWidth="1"/>
    <col min="6155" max="6155" width="5.875" style="3" customWidth="1"/>
    <col min="6156" max="6156" width="49" style="3" customWidth="1"/>
    <col min="6157" max="6157" width="41.625" style="3" customWidth="1"/>
    <col min="6158" max="6158" width="25.125" style="3" customWidth="1"/>
    <col min="6159" max="6159" width="13.875" style="3" customWidth="1"/>
    <col min="6160" max="6160" width="6.375" style="3" customWidth="1"/>
    <col min="6161" max="6161" width="13.125" style="3" customWidth="1"/>
    <col min="6162" max="6162" width="14.5" style="3" customWidth="1"/>
    <col min="6163" max="6163" width="15.625" style="3" customWidth="1"/>
    <col min="6164" max="6402" width="9" style="3"/>
    <col min="6403" max="6403" width="12.875" style="3" customWidth="1"/>
    <col min="6404" max="6404" width="18.125" style="3" customWidth="1"/>
    <col min="6405" max="6405" width="14.375" style="3" bestFit="1" customWidth="1"/>
    <col min="6406" max="6406" width="13.125" style="3" bestFit="1" customWidth="1"/>
    <col min="6407" max="6407" width="47" style="3" customWidth="1"/>
    <col min="6408" max="6408" width="6.125" style="3" customWidth="1"/>
    <col min="6409" max="6409" width="9.875" style="3" bestFit="1" customWidth="1"/>
    <col min="6410" max="6410" width="11.625" style="3" customWidth="1"/>
    <col min="6411" max="6411" width="5.875" style="3" customWidth="1"/>
    <col min="6412" max="6412" width="49" style="3" customWidth="1"/>
    <col min="6413" max="6413" width="41.625" style="3" customWidth="1"/>
    <col min="6414" max="6414" width="25.125" style="3" customWidth="1"/>
    <col min="6415" max="6415" width="13.875" style="3" customWidth="1"/>
    <col min="6416" max="6416" width="6.375" style="3" customWidth="1"/>
    <col min="6417" max="6417" width="13.125" style="3" customWidth="1"/>
    <col min="6418" max="6418" width="14.5" style="3" customWidth="1"/>
    <col min="6419" max="6419" width="15.625" style="3" customWidth="1"/>
    <col min="6420" max="6658" width="9" style="3"/>
    <col min="6659" max="6659" width="12.875" style="3" customWidth="1"/>
    <col min="6660" max="6660" width="18.125" style="3" customWidth="1"/>
    <col min="6661" max="6661" width="14.375" style="3" bestFit="1" customWidth="1"/>
    <col min="6662" max="6662" width="13.125" style="3" bestFit="1" customWidth="1"/>
    <col min="6663" max="6663" width="47" style="3" customWidth="1"/>
    <col min="6664" max="6664" width="6.125" style="3" customWidth="1"/>
    <col min="6665" max="6665" width="9.875" style="3" bestFit="1" customWidth="1"/>
    <col min="6666" max="6666" width="11.625" style="3" customWidth="1"/>
    <col min="6667" max="6667" width="5.875" style="3" customWidth="1"/>
    <col min="6668" max="6668" width="49" style="3" customWidth="1"/>
    <col min="6669" max="6669" width="41.625" style="3" customWidth="1"/>
    <col min="6670" max="6670" width="25.125" style="3" customWidth="1"/>
    <col min="6671" max="6671" width="13.875" style="3" customWidth="1"/>
    <col min="6672" max="6672" width="6.375" style="3" customWidth="1"/>
    <col min="6673" max="6673" width="13.125" style="3" customWidth="1"/>
    <col min="6674" max="6674" width="14.5" style="3" customWidth="1"/>
    <col min="6675" max="6675" width="15.625" style="3" customWidth="1"/>
    <col min="6676" max="6914" width="9" style="3"/>
    <col min="6915" max="6915" width="12.875" style="3" customWidth="1"/>
    <col min="6916" max="6916" width="18.125" style="3" customWidth="1"/>
    <col min="6917" max="6917" width="14.375" style="3" bestFit="1" customWidth="1"/>
    <col min="6918" max="6918" width="13.125" style="3" bestFit="1" customWidth="1"/>
    <col min="6919" max="6919" width="47" style="3" customWidth="1"/>
    <col min="6920" max="6920" width="6.125" style="3" customWidth="1"/>
    <col min="6921" max="6921" width="9.875" style="3" bestFit="1" customWidth="1"/>
    <col min="6922" max="6922" width="11.625" style="3" customWidth="1"/>
    <col min="6923" max="6923" width="5.875" style="3" customWidth="1"/>
    <col min="6924" max="6924" width="49" style="3" customWidth="1"/>
    <col min="6925" max="6925" width="41.625" style="3" customWidth="1"/>
    <col min="6926" max="6926" width="25.125" style="3" customWidth="1"/>
    <col min="6927" max="6927" width="13.875" style="3" customWidth="1"/>
    <col min="6928" max="6928" width="6.375" style="3" customWidth="1"/>
    <col min="6929" max="6929" width="13.125" style="3" customWidth="1"/>
    <col min="6930" max="6930" width="14.5" style="3" customWidth="1"/>
    <col min="6931" max="6931" width="15.625" style="3" customWidth="1"/>
    <col min="6932" max="7170" width="9" style="3"/>
    <col min="7171" max="7171" width="12.875" style="3" customWidth="1"/>
    <col min="7172" max="7172" width="18.125" style="3" customWidth="1"/>
    <col min="7173" max="7173" width="14.375" style="3" bestFit="1" customWidth="1"/>
    <col min="7174" max="7174" width="13.125" style="3" bestFit="1" customWidth="1"/>
    <col min="7175" max="7175" width="47" style="3" customWidth="1"/>
    <col min="7176" max="7176" width="6.125" style="3" customWidth="1"/>
    <col min="7177" max="7177" width="9.875" style="3" bestFit="1" customWidth="1"/>
    <col min="7178" max="7178" width="11.625" style="3" customWidth="1"/>
    <col min="7179" max="7179" width="5.875" style="3" customWidth="1"/>
    <col min="7180" max="7180" width="49" style="3" customWidth="1"/>
    <col min="7181" max="7181" width="41.625" style="3" customWidth="1"/>
    <col min="7182" max="7182" width="25.125" style="3" customWidth="1"/>
    <col min="7183" max="7183" width="13.875" style="3" customWidth="1"/>
    <col min="7184" max="7184" width="6.375" style="3" customWidth="1"/>
    <col min="7185" max="7185" width="13.125" style="3" customWidth="1"/>
    <col min="7186" max="7186" width="14.5" style="3" customWidth="1"/>
    <col min="7187" max="7187" width="15.625" style="3" customWidth="1"/>
    <col min="7188" max="7426" width="9" style="3"/>
    <col min="7427" max="7427" width="12.875" style="3" customWidth="1"/>
    <col min="7428" max="7428" width="18.125" style="3" customWidth="1"/>
    <col min="7429" max="7429" width="14.375" style="3" bestFit="1" customWidth="1"/>
    <col min="7430" max="7430" width="13.125" style="3" bestFit="1" customWidth="1"/>
    <col min="7431" max="7431" width="47" style="3" customWidth="1"/>
    <col min="7432" max="7432" width="6.125" style="3" customWidth="1"/>
    <col min="7433" max="7433" width="9.875" style="3" bestFit="1" customWidth="1"/>
    <col min="7434" max="7434" width="11.625" style="3" customWidth="1"/>
    <col min="7435" max="7435" width="5.875" style="3" customWidth="1"/>
    <col min="7436" max="7436" width="49" style="3" customWidth="1"/>
    <col min="7437" max="7437" width="41.625" style="3" customWidth="1"/>
    <col min="7438" max="7438" width="25.125" style="3" customWidth="1"/>
    <col min="7439" max="7439" width="13.875" style="3" customWidth="1"/>
    <col min="7440" max="7440" width="6.375" style="3" customWidth="1"/>
    <col min="7441" max="7441" width="13.125" style="3" customWidth="1"/>
    <col min="7442" max="7442" width="14.5" style="3" customWidth="1"/>
    <col min="7443" max="7443" width="15.625" style="3" customWidth="1"/>
    <col min="7444" max="7682" width="9" style="3"/>
    <col min="7683" max="7683" width="12.875" style="3" customWidth="1"/>
    <col min="7684" max="7684" width="18.125" style="3" customWidth="1"/>
    <col min="7685" max="7685" width="14.375" style="3" bestFit="1" customWidth="1"/>
    <col min="7686" max="7686" width="13.125" style="3" bestFit="1" customWidth="1"/>
    <col min="7687" max="7687" width="47" style="3" customWidth="1"/>
    <col min="7688" max="7688" width="6.125" style="3" customWidth="1"/>
    <col min="7689" max="7689" width="9.875" style="3" bestFit="1" customWidth="1"/>
    <col min="7690" max="7690" width="11.625" style="3" customWidth="1"/>
    <col min="7691" max="7691" width="5.875" style="3" customWidth="1"/>
    <col min="7692" max="7692" width="49" style="3" customWidth="1"/>
    <col min="7693" max="7693" width="41.625" style="3" customWidth="1"/>
    <col min="7694" max="7694" width="25.125" style="3" customWidth="1"/>
    <col min="7695" max="7695" width="13.875" style="3" customWidth="1"/>
    <col min="7696" max="7696" width="6.375" style="3" customWidth="1"/>
    <col min="7697" max="7697" width="13.125" style="3" customWidth="1"/>
    <col min="7698" max="7698" width="14.5" style="3" customWidth="1"/>
    <col min="7699" max="7699" width="15.625" style="3" customWidth="1"/>
    <col min="7700" max="7938" width="9" style="3"/>
    <col min="7939" max="7939" width="12.875" style="3" customWidth="1"/>
    <col min="7940" max="7940" width="18.125" style="3" customWidth="1"/>
    <col min="7941" max="7941" width="14.375" style="3" bestFit="1" customWidth="1"/>
    <col min="7942" max="7942" width="13.125" style="3" bestFit="1" customWidth="1"/>
    <col min="7943" max="7943" width="47" style="3" customWidth="1"/>
    <col min="7944" max="7944" width="6.125" style="3" customWidth="1"/>
    <col min="7945" max="7945" width="9.875" style="3" bestFit="1" customWidth="1"/>
    <col min="7946" max="7946" width="11.625" style="3" customWidth="1"/>
    <col min="7947" max="7947" width="5.875" style="3" customWidth="1"/>
    <col min="7948" max="7948" width="49" style="3" customWidth="1"/>
    <col min="7949" max="7949" width="41.625" style="3" customWidth="1"/>
    <col min="7950" max="7950" width="25.125" style="3" customWidth="1"/>
    <col min="7951" max="7951" width="13.875" style="3" customWidth="1"/>
    <col min="7952" max="7952" width="6.375" style="3" customWidth="1"/>
    <col min="7953" max="7953" width="13.125" style="3" customWidth="1"/>
    <col min="7954" max="7954" width="14.5" style="3" customWidth="1"/>
    <col min="7955" max="7955" width="15.625" style="3" customWidth="1"/>
    <col min="7956" max="8194" width="9" style="3"/>
    <col min="8195" max="8195" width="12.875" style="3" customWidth="1"/>
    <col min="8196" max="8196" width="18.125" style="3" customWidth="1"/>
    <col min="8197" max="8197" width="14.375" style="3" bestFit="1" customWidth="1"/>
    <col min="8198" max="8198" width="13.125" style="3" bestFit="1" customWidth="1"/>
    <col min="8199" max="8199" width="47" style="3" customWidth="1"/>
    <col min="8200" max="8200" width="6.125" style="3" customWidth="1"/>
    <col min="8201" max="8201" width="9.875" style="3" bestFit="1" customWidth="1"/>
    <col min="8202" max="8202" width="11.625" style="3" customWidth="1"/>
    <col min="8203" max="8203" width="5.875" style="3" customWidth="1"/>
    <col min="8204" max="8204" width="49" style="3" customWidth="1"/>
    <col min="8205" max="8205" width="41.625" style="3" customWidth="1"/>
    <col min="8206" max="8206" width="25.125" style="3" customWidth="1"/>
    <col min="8207" max="8207" width="13.875" style="3" customWidth="1"/>
    <col min="8208" max="8208" width="6.375" style="3" customWidth="1"/>
    <col min="8209" max="8209" width="13.125" style="3" customWidth="1"/>
    <col min="8210" max="8210" width="14.5" style="3" customWidth="1"/>
    <col min="8211" max="8211" width="15.625" style="3" customWidth="1"/>
    <col min="8212" max="8450" width="9" style="3"/>
    <col min="8451" max="8451" width="12.875" style="3" customWidth="1"/>
    <col min="8452" max="8452" width="18.125" style="3" customWidth="1"/>
    <col min="8453" max="8453" width="14.375" style="3" bestFit="1" customWidth="1"/>
    <col min="8454" max="8454" width="13.125" style="3" bestFit="1" customWidth="1"/>
    <col min="8455" max="8455" width="47" style="3" customWidth="1"/>
    <col min="8456" max="8456" width="6.125" style="3" customWidth="1"/>
    <col min="8457" max="8457" width="9.875" style="3" bestFit="1" customWidth="1"/>
    <col min="8458" max="8458" width="11.625" style="3" customWidth="1"/>
    <col min="8459" max="8459" width="5.875" style="3" customWidth="1"/>
    <col min="8460" max="8460" width="49" style="3" customWidth="1"/>
    <col min="8461" max="8461" width="41.625" style="3" customWidth="1"/>
    <col min="8462" max="8462" width="25.125" style="3" customWidth="1"/>
    <col min="8463" max="8463" width="13.875" style="3" customWidth="1"/>
    <col min="8464" max="8464" width="6.375" style="3" customWidth="1"/>
    <col min="8465" max="8465" width="13.125" style="3" customWidth="1"/>
    <col min="8466" max="8466" width="14.5" style="3" customWidth="1"/>
    <col min="8467" max="8467" width="15.625" style="3" customWidth="1"/>
    <col min="8468" max="8706" width="9" style="3"/>
    <col min="8707" max="8707" width="12.875" style="3" customWidth="1"/>
    <col min="8708" max="8708" width="18.125" style="3" customWidth="1"/>
    <col min="8709" max="8709" width="14.375" style="3" bestFit="1" customWidth="1"/>
    <col min="8710" max="8710" width="13.125" style="3" bestFit="1" customWidth="1"/>
    <col min="8711" max="8711" width="47" style="3" customWidth="1"/>
    <col min="8712" max="8712" width="6.125" style="3" customWidth="1"/>
    <col min="8713" max="8713" width="9.875" style="3" bestFit="1" customWidth="1"/>
    <col min="8714" max="8714" width="11.625" style="3" customWidth="1"/>
    <col min="8715" max="8715" width="5.875" style="3" customWidth="1"/>
    <col min="8716" max="8716" width="49" style="3" customWidth="1"/>
    <col min="8717" max="8717" width="41.625" style="3" customWidth="1"/>
    <col min="8718" max="8718" width="25.125" style="3" customWidth="1"/>
    <col min="8719" max="8719" width="13.875" style="3" customWidth="1"/>
    <col min="8720" max="8720" width="6.375" style="3" customWidth="1"/>
    <col min="8721" max="8721" width="13.125" style="3" customWidth="1"/>
    <col min="8722" max="8722" width="14.5" style="3" customWidth="1"/>
    <col min="8723" max="8723" width="15.625" style="3" customWidth="1"/>
    <col min="8724" max="8962" width="9" style="3"/>
    <col min="8963" max="8963" width="12.875" style="3" customWidth="1"/>
    <col min="8964" max="8964" width="18.125" style="3" customWidth="1"/>
    <col min="8965" max="8965" width="14.375" style="3" bestFit="1" customWidth="1"/>
    <col min="8966" max="8966" width="13.125" style="3" bestFit="1" customWidth="1"/>
    <col min="8967" max="8967" width="47" style="3" customWidth="1"/>
    <col min="8968" max="8968" width="6.125" style="3" customWidth="1"/>
    <col min="8969" max="8969" width="9.875" style="3" bestFit="1" customWidth="1"/>
    <col min="8970" max="8970" width="11.625" style="3" customWidth="1"/>
    <col min="8971" max="8971" width="5.875" style="3" customWidth="1"/>
    <col min="8972" max="8972" width="49" style="3" customWidth="1"/>
    <col min="8973" max="8973" width="41.625" style="3" customWidth="1"/>
    <col min="8974" max="8974" width="25.125" style="3" customWidth="1"/>
    <col min="8975" max="8975" width="13.875" style="3" customWidth="1"/>
    <col min="8976" max="8976" width="6.375" style="3" customWidth="1"/>
    <col min="8977" max="8977" width="13.125" style="3" customWidth="1"/>
    <col min="8978" max="8978" width="14.5" style="3" customWidth="1"/>
    <col min="8979" max="8979" width="15.625" style="3" customWidth="1"/>
    <col min="8980" max="9218" width="9" style="3"/>
    <col min="9219" max="9219" width="12.875" style="3" customWidth="1"/>
    <col min="9220" max="9220" width="18.125" style="3" customWidth="1"/>
    <col min="9221" max="9221" width="14.375" style="3" bestFit="1" customWidth="1"/>
    <col min="9222" max="9222" width="13.125" style="3" bestFit="1" customWidth="1"/>
    <col min="9223" max="9223" width="47" style="3" customWidth="1"/>
    <col min="9224" max="9224" width="6.125" style="3" customWidth="1"/>
    <col min="9225" max="9225" width="9.875" style="3" bestFit="1" customWidth="1"/>
    <col min="9226" max="9226" width="11.625" style="3" customWidth="1"/>
    <col min="9227" max="9227" width="5.875" style="3" customWidth="1"/>
    <col min="9228" max="9228" width="49" style="3" customWidth="1"/>
    <col min="9229" max="9229" width="41.625" style="3" customWidth="1"/>
    <col min="9230" max="9230" width="25.125" style="3" customWidth="1"/>
    <col min="9231" max="9231" width="13.875" style="3" customWidth="1"/>
    <col min="9232" max="9232" width="6.375" style="3" customWidth="1"/>
    <col min="9233" max="9233" width="13.125" style="3" customWidth="1"/>
    <col min="9234" max="9234" width="14.5" style="3" customWidth="1"/>
    <col min="9235" max="9235" width="15.625" style="3" customWidth="1"/>
    <col min="9236" max="9474" width="9" style="3"/>
    <col min="9475" max="9475" width="12.875" style="3" customWidth="1"/>
    <col min="9476" max="9476" width="18.125" style="3" customWidth="1"/>
    <col min="9477" max="9477" width="14.375" style="3" bestFit="1" customWidth="1"/>
    <col min="9478" max="9478" width="13.125" style="3" bestFit="1" customWidth="1"/>
    <col min="9479" max="9479" width="47" style="3" customWidth="1"/>
    <col min="9480" max="9480" width="6.125" style="3" customWidth="1"/>
    <col min="9481" max="9481" width="9.875" style="3" bestFit="1" customWidth="1"/>
    <col min="9482" max="9482" width="11.625" style="3" customWidth="1"/>
    <col min="9483" max="9483" width="5.875" style="3" customWidth="1"/>
    <col min="9484" max="9484" width="49" style="3" customWidth="1"/>
    <col min="9485" max="9485" width="41.625" style="3" customWidth="1"/>
    <col min="9486" max="9486" width="25.125" style="3" customWidth="1"/>
    <col min="9487" max="9487" width="13.875" style="3" customWidth="1"/>
    <col min="9488" max="9488" width="6.375" style="3" customWidth="1"/>
    <col min="9489" max="9489" width="13.125" style="3" customWidth="1"/>
    <col min="9490" max="9490" width="14.5" style="3" customWidth="1"/>
    <col min="9491" max="9491" width="15.625" style="3" customWidth="1"/>
    <col min="9492" max="9730" width="9" style="3"/>
    <col min="9731" max="9731" width="12.875" style="3" customWidth="1"/>
    <col min="9732" max="9732" width="18.125" style="3" customWidth="1"/>
    <col min="9733" max="9733" width="14.375" style="3" bestFit="1" customWidth="1"/>
    <col min="9734" max="9734" width="13.125" style="3" bestFit="1" customWidth="1"/>
    <col min="9735" max="9735" width="47" style="3" customWidth="1"/>
    <col min="9736" max="9736" width="6.125" style="3" customWidth="1"/>
    <col min="9737" max="9737" width="9.875" style="3" bestFit="1" customWidth="1"/>
    <col min="9738" max="9738" width="11.625" style="3" customWidth="1"/>
    <col min="9739" max="9739" width="5.875" style="3" customWidth="1"/>
    <col min="9740" max="9740" width="49" style="3" customWidth="1"/>
    <col min="9741" max="9741" width="41.625" style="3" customWidth="1"/>
    <col min="9742" max="9742" width="25.125" style="3" customWidth="1"/>
    <col min="9743" max="9743" width="13.875" style="3" customWidth="1"/>
    <col min="9744" max="9744" width="6.375" style="3" customWidth="1"/>
    <col min="9745" max="9745" width="13.125" style="3" customWidth="1"/>
    <col min="9746" max="9746" width="14.5" style="3" customWidth="1"/>
    <col min="9747" max="9747" width="15.625" style="3" customWidth="1"/>
    <col min="9748" max="9986" width="9" style="3"/>
    <col min="9987" max="9987" width="12.875" style="3" customWidth="1"/>
    <col min="9988" max="9988" width="18.125" style="3" customWidth="1"/>
    <col min="9989" max="9989" width="14.375" style="3" bestFit="1" customWidth="1"/>
    <col min="9990" max="9990" width="13.125" style="3" bestFit="1" customWidth="1"/>
    <col min="9991" max="9991" width="47" style="3" customWidth="1"/>
    <col min="9992" max="9992" width="6.125" style="3" customWidth="1"/>
    <col min="9993" max="9993" width="9.875" style="3" bestFit="1" customWidth="1"/>
    <col min="9994" max="9994" width="11.625" style="3" customWidth="1"/>
    <col min="9995" max="9995" width="5.875" style="3" customWidth="1"/>
    <col min="9996" max="9996" width="49" style="3" customWidth="1"/>
    <col min="9997" max="9997" width="41.625" style="3" customWidth="1"/>
    <col min="9998" max="9998" width="25.125" style="3" customWidth="1"/>
    <col min="9999" max="9999" width="13.875" style="3" customWidth="1"/>
    <col min="10000" max="10000" width="6.375" style="3" customWidth="1"/>
    <col min="10001" max="10001" width="13.125" style="3" customWidth="1"/>
    <col min="10002" max="10002" width="14.5" style="3" customWidth="1"/>
    <col min="10003" max="10003" width="15.625" style="3" customWidth="1"/>
    <col min="10004" max="10242" width="9" style="3"/>
    <col min="10243" max="10243" width="12.875" style="3" customWidth="1"/>
    <col min="10244" max="10244" width="18.125" style="3" customWidth="1"/>
    <col min="10245" max="10245" width="14.375" style="3" bestFit="1" customWidth="1"/>
    <col min="10246" max="10246" width="13.125" style="3" bestFit="1" customWidth="1"/>
    <col min="10247" max="10247" width="47" style="3" customWidth="1"/>
    <col min="10248" max="10248" width="6.125" style="3" customWidth="1"/>
    <col min="10249" max="10249" width="9.875" style="3" bestFit="1" customWidth="1"/>
    <col min="10250" max="10250" width="11.625" style="3" customWidth="1"/>
    <col min="10251" max="10251" width="5.875" style="3" customWidth="1"/>
    <col min="10252" max="10252" width="49" style="3" customWidth="1"/>
    <col min="10253" max="10253" width="41.625" style="3" customWidth="1"/>
    <col min="10254" max="10254" width="25.125" style="3" customWidth="1"/>
    <col min="10255" max="10255" width="13.875" style="3" customWidth="1"/>
    <col min="10256" max="10256" width="6.375" style="3" customWidth="1"/>
    <col min="10257" max="10257" width="13.125" style="3" customWidth="1"/>
    <col min="10258" max="10258" width="14.5" style="3" customWidth="1"/>
    <col min="10259" max="10259" width="15.625" style="3" customWidth="1"/>
    <col min="10260" max="10498" width="9" style="3"/>
    <col min="10499" max="10499" width="12.875" style="3" customWidth="1"/>
    <col min="10500" max="10500" width="18.125" style="3" customWidth="1"/>
    <col min="10501" max="10501" width="14.375" style="3" bestFit="1" customWidth="1"/>
    <col min="10502" max="10502" width="13.125" style="3" bestFit="1" customWidth="1"/>
    <col min="10503" max="10503" width="47" style="3" customWidth="1"/>
    <col min="10504" max="10504" width="6.125" style="3" customWidth="1"/>
    <col min="10505" max="10505" width="9.875" style="3" bestFit="1" customWidth="1"/>
    <col min="10506" max="10506" width="11.625" style="3" customWidth="1"/>
    <col min="10507" max="10507" width="5.875" style="3" customWidth="1"/>
    <col min="10508" max="10508" width="49" style="3" customWidth="1"/>
    <col min="10509" max="10509" width="41.625" style="3" customWidth="1"/>
    <col min="10510" max="10510" width="25.125" style="3" customWidth="1"/>
    <col min="10511" max="10511" width="13.875" style="3" customWidth="1"/>
    <col min="10512" max="10512" width="6.375" style="3" customWidth="1"/>
    <col min="10513" max="10513" width="13.125" style="3" customWidth="1"/>
    <col min="10514" max="10514" width="14.5" style="3" customWidth="1"/>
    <col min="10515" max="10515" width="15.625" style="3" customWidth="1"/>
    <col min="10516" max="10754" width="9" style="3"/>
    <col min="10755" max="10755" width="12.875" style="3" customWidth="1"/>
    <col min="10756" max="10756" width="18.125" style="3" customWidth="1"/>
    <col min="10757" max="10757" width="14.375" style="3" bestFit="1" customWidth="1"/>
    <col min="10758" max="10758" width="13.125" style="3" bestFit="1" customWidth="1"/>
    <col min="10759" max="10759" width="47" style="3" customWidth="1"/>
    <col min="10760" max="10760" width="6.125" style="3" customWidth="1"/>
    <col min="10761" max="10761" width="9.875" style="3" bestFit="1" customWidth="1"/>
    <col min="10762" max="10762" width="11.625" style="3" customWidth="1"/>
    <col min="10763" max="10763" width="5.875" style="3" customWidth="1"/>
    <col min="10764" max="10764" width="49" style="3" customWidth="1"/>
    <col min="10765" max="10765" width="41.625" style="3" customWidth="1"/>
    <col min="10766" max="10766" width="25.125" style="3" customWidth="1"/>
    <col min="10767" max="10767" width="13.875" style="3" customWidth="1"/>
    <col min="10768" max="10768" width="6.375" style="3" customWidth="1"/>
    <col min="10769" max="10769" width="13.125" style="3" customWidth="1"/>
    <col min="10770" max="10770" width="14.5" style="3" customWidth="1"/>
    <col min="10771" max="10771" width="15.625" style="3" customWidth="1"/>
    <col min="10772" max="11010" width="9" style="3"/>
    <col min="11011" max="11011" width="12.875" style="3" customWidth="1"/>
    <col min="11012" max="11012" width="18.125" style="3" customWidth="1"/>
    <col min="11013" max="11013" width="14.375" style="3" bestFit="1" customWidth="1"/>
    <col min="11014" max="11014" width="13.125" style="3" bestFit="1" customWidth="1"/>
    <col min="11015" max="11015" width="47" style="3" customWidth="1"/>
    <col min="11016" max="11016" width="6.125" style="3" customWidth="1"/>
    <col min="11017" max="11017" width="9.875" style="3" bestFit="1" customWidth="1"/>
    <col min="11018" max="11018" width="11.625" style="3" customWidth="1"/>
    <col min="11019" max="11019" width="5.875" style="3" customWidth="1"/>
    <col min="11020" max="11020" width="49" style="3" customWidth="1"/>
    <col min="11021" max="11021" width="41.625" style="3" customWidth="1"/>
    <col min="11022" max="11022" width="25.125" style="3" customWidth="1"/>
    <col min="11023" max="11023" width="13.875" style="3" customWidth="1"/>
    <col min="11024" max="11024" width="6.375" style="3" customWidth="1"/>
    <col min="11025" max="11025" width="13.125" style="3" customWidth="1"/>
    <col min="11026" max="11026" width="14.5" style="3" customWidth="1"/>
    <col min="11027" max="11027" width="15.625" style="3" customWidth="1"/>
    <col min="11028" max="11266" width="9" style="3"/>
    <col min="11267" max="11267" width="12.875" style="3" customWidth="1"/>
    <col min="11268" max="11268" width="18.125" style="3" customWidth="1"/>
    <col min="11269" max="11269" width="14.375" style="3" bestFit="1" customWidth="1"/>
    <col min="11270" max="11270" width="13.125" style="3" bestFit="1" customWidth="1"/>
    <col min="11271" max="11271" width="47" style="3" customWidth="1"/>
    <col min="11272" max="11272" width="6.125" style="3" customWidth="1"/>
    <col min="11273" max="11273" width="9.875" style="3" bestFit="1" customWidth="1"/>
    <col min="11274" max="11274" width="11.625" style="3" customWidth="1"/>
    <col min="11275" max="11275" width="5.875" style="3" customWidth="1"/>
    <col min="11276" max="11276" width="49" style="3" customWidth="1"/>
    <col min="11277" max="11277" width="41.625" style="3" customWidth="1"/>
    <col min="11278" max="11278" width="25.125" style="3" customWidth="1"/>
    <col min="11279" max="11279" width="13.875" style="3" customWidth="1"/>
    <col min="11280" max="11280" width="6.375" style="3" customWidth="1"/>
    <col min="11281" max="11281" width="13.125" style="3" customWidth="1"/>
    <col min="11282" max="11282" width="14.5" style="3" customWidth="1"/>
    <col min="11283" max="11283" width="15.625" style="3" customWidth="1"/>
    <col min="11284" max="11522" width="9" style="3"/>
    <col min="11523" max="11523" width="12.875" style="3" customWidth="1"/>
    <col min="11524" max="11524" width="18.125" style="3" customWidth="1"/>
    <col min="11525" max="11525" width="14.375" style="3" bestFit="1" customWidth="1"/>
    <col min="11526" max="11526" width="13.125" style="3" bestFit="1" customWidth="1"/>
    <col min="11527" max="11527" width="47" style="3" customWidth="1"/>
    <col min="11528" max="11528" width="6.125" style="3" customWidth="1"/>
    <col min="11529" max="11529" width="9.875" style="3" bestFit="1" customWidth="1"/>
    <col min="11530" max="11530" width="11.625" style="3" customWidth="1"/>
    <col min="11531" max="11531" width="5.875" style="3" customWidth="1"/>
    <col min="11532" max="11532" width="49" style="3" customWidth="1"/>
    <col min="11533" max="11533" width="41.625" style="3" customWidth="1"/>
    <col min="11534" max="11534" width="25.125" style="3" customWidth="1"/>
    <col min="11535" max="11535" width="13.875" style="3" customWidth="1"/>
    <col min="11536" max="11536" width="6.375" style="3" customWidth="1"/>
    <col min="11537" max="11537" width="13.125" style="3" customWidth="1"/>
    <col min="11538" max="11538" width="14.5" style="3" customWidth="1"/>
    <col min="11539" max="11539" width="15.625" style="3" customWidth="1"/>
    <col min="11540" max="11778" width="9" style="3"/>
    <col min="11779" max="11779" width="12.875" style="3" customWidth="1"/>
    <col min="11780" max="11780" width="18.125" style="3" customWidth="1"/>
    <col min="11781" max="11781" width="14.375" style="3" bestFit="1" customWidth="1"/>
    <col min="11782" max="11782" width="13.125" style="3" bestFit="1" customWidth="1"/>
    <col min="11783" max="11783" width="47" style="3" customWidth="1"/>
    <col min="11784" max="11784" width="6.125" style="3" customWidth="1"/>
    <col min="11785" max="11785" width="9.875" style="3" bestFit="1" customWidth="1"/>
    <col min="11786" max="11786" width="11.625" style="3" customWidth="1"/>
    <col min="11787" max="11787" width="5.875" style="3" customWidth="1"/>
    <col min="11788" max="11788" width="49" style="3" customWidth="1"/>
    <col min="11789" max="11789" width="41.625" style="3" customWidth="1"/>
    <col min="11790" max="11790" width="25.125" style="3" customWidth="1"/>
    <col min="11791" max="11791" width="13.875" style="3" customWidth="1"/>
    <col min="11792" max="11792" width="6.375" style="3" customWidth="1"/>
    <col min="11793" max="11793" width="13.125" style="3" customWidth="1"/>
    <col min="11794" max="11794" width="14.5" style="3" customWidth="1"/>
    <col min="11795" max="11795" width="15.625" style="3" customWidth="1"/>
    <col min="11796" max="12034" width="9" style="3"/>
    <col min="12035" max="12035" width="12.875" style="3" customWidth="1"/>
    <col min="12036" max="12036" width="18.125" style="3" customWidth="1"/>
    <col min="12037" max="12037" width="14.375" style="3" bestFit="1" customWidth="1"/>
    <col min="12038" max="12038" width="13.125" style="3" bestFit="1" customWidth="1"/>
    <col min="12039" max="12039" width="47" style="3" customWidth="1"/>
    <col min="12040" max="12040" width="6.125" style="3" customWidth="1"/>
    <col min="12041" max="12041" width="9.875" style="3" bestFit="1" customWidth="1"/>
    <col min="12042" max="12042" width="11.625" style="3" customWidth="1"/>
    <col min="12043" max="12043" width="5.875" style="3" customWidth="1"/>
    <col min="12044" max="12044" width="49" style="3" customWidth="1"/>
    <col min="12045" max="12045" width="41.625" style="3" customWidth="1"/>
    <col min="12046" max="12046" width="25.125" style="3" customWidth="1"/>
    <col min="12047" max="12047" width="13.875" style="3" customWidth="1"/>
    <col min="12048" max="12048" width="6.375" style="3" customWidth="1"/>
    <col min="12049" max="12049" width="13.125" style="3" customWidth="1"/>
    <col min="12050" max="12050" width="14.5" style="3" customWidth="1"/>
    <col min="12051" max="12051" width="15.625" style="3" customWidth="1"/>
    <col min="12052" max="12290" width="9" style="3"/>
    <col min="12291" max="12291" width="12.875" style="3" customWidth="1"/>
    <col min="12292" max="12292" width="18.125" style="3" customWidth="1"/>
    <col min="12293" max="12293" width="14.375" style="3" bestFit="1" customWidth="1"/>
    <col min="12294" max="12294" width="13.125" style="3" bestFit="1" customWidth="1"/>
    <col min="12295" max="12295" width="47" style="3" customWidth="1"/>
    <col min="12296" max="12296" width="6.125" style="3" customWidth="1"/>
    <col min="12297" max="12297" width="9.875" style="3" bestFit="1" customWidth="1"/>
    <col min="12298" max="12298" width="11.625" style="3" customWidth="1"/>
    <col min="12299" max="12299" width="5.875" style="3" customWidth="1"/>
    <col min="12300" max="12300" width="49" style="3" customWidth="1"/>
    <col min="12301" max="12301" width="41.625" style="3" customWidth="1"/>
    <col min="12302" max="12302" width="25.125" style="3" customWidth="1"/>
    <col min="12303" max="12303" width="13.875" style="3" customWidth="1"/>
    <col min="12304" max="12304" width="6.375" style="3" customWidth="1"/>
    <col min="12305" max="12305" width="13.125" style="3" customWidth="1"/>
    <col min="12306" max="12306" width="14.5" style="3" customWidth="1"/>
    <col min="12307" max="12307" width="15.625" style="3" customWidth="1"/>
    <col min="12308" max="12546" width="9" style="3"/>
    <col min="12547" max="12547" width="12.875" style="3" customWidth="1"/>
    <col min="12548" max="12548" width="18.125" style="3" customWidth="1"/>
    <col min="12549" max="12549" width="14.375" style="3" bestFit="1" customWidth="1"/>
    <col min="12550" max="12550" width="13.125" style="3" bestFit="1" customWidth="1"/>
    <col min="12551" max="12551" width="47" style="3" customWidth="1"/>
    <col min="12552" max="12552" width="6.125" style="3" customWidth="1"/>
    <col min="12553" max="12553" width="9.875" style="3" bestFit="1" customWidth="1"/>
    <col min="12554" max="12554" width="11.625" style="3" customWidth="1"/>
    <col min="12555" max="12555" width="5.875" style="3" customWidth="1"/>
    <col min="12556" max="12556" width="49" style="3" customWidth="1"/>
    <col min="12557" max="12557" width="41.625" style="3" customWidth="1"/>
    <col min="12558" max="12558" width="25.125" style="3" customWidth="1"/>
    <col min="12559" max="12559" width="13.875" style="3" customWidth="1"/>
    <col min="12560" max="12560" width="6.375" style="3" customWidth="1"/>
    <col min="12561" max="12561" width="13.125" style="3" customWidth="1"/>
    <col min="12562" max="12562" width="14.5" style="3" customWidth="1"/>
    <col min="12563" max="12563" width="15.625" style="3" customWidth="1"/>
    <col min="12564" max="12802" width="9" style="3"/>
    <col min="12803" max="12803" width="12.875" style="3" customWidth="1"/>
    <col min="12804" max="12804" width="18.125" style="3" customWidth="1"/>
    <col min="12805" max="12805" width="14.375" style="3" bestFit="1" customWidth="1"/>
    <col min="12806" max="12806" width="13.125" style="3" bestFit="1" customWidth="1"/>
    <col min="12807" max="12807" width="47" style="3" customWidth="1"/>
    <col min="12808" max="12808" width="6.125" style="3" customWidth="1"/>
    <col min="12809" max="12809" width="9.875" style="3" bestFit="1" customWidth="1"/>
    <col min="12810" max="12810" width="11.625" style="3" customWidth="1"/>
    <col min="12811" max="12811" width="5.875" style="3" customWidth="1"/>
    <col min="12812" max="12812" width="49" style="3" customWidth="1"/>
    <col min="12813" max="12813" width="41.625" style="3" customWidth="1"/>
    <col min="12814" max="12814" width="25.125" style="3" customWidth="1"/>
    <col min="12815" max="12815" width="13.875" style="3" customWidth="1"/>
    <col min="12816" max="12816" width="6.375" style="3" customWidth="1"/>
    <col min="12817" max="12817" width="13.125" style="3" customWidth="1"/>
    <col min="12818" max="12818" width="14.5" style="3" customWidth="1"/>
    <col min="12819" max="12819" width="15.625" style="3" customWidth="1"/>
    <col min="12820" max="13058" width="9" style="3"/>
    <col min="13059" max="13059" width="12.875" style="3" customWidth="1"/>
    <col min="13060" max="13060" width="18.125" style="3" customWidth="1"/>
    <col min="13061" max="13061" width="14.375" style="3" bestFit="1" customWidth="1"/>
    <col min="13062" max="13062" width="13.125" style="3" bestFit="1" customWidth="1"/>
    <col min="13063" max="13063" width="47" style="3" customWidth="1"/>
    <col min="13064" max="13064" width="6.125" style="3" customWidth="1"/>
    <col min="13065" max="13065" width="9.875" style="3" bestFit="1" customWidth="1"/>
    <col min="13066" max="13066" width="11.625" style="3" customWidth="1"/>
    <col min="13067" max="13067" width="5.875" style="3" customWidth="1"/>
    <col min="13068" max="13068" width="49" style="3" customWidth="1"/>
    <col min="13069" max="13069" width="41.625" style="3" customWidth="1"/>
    <col min="13070" max="13070" width="25.125" style="3" customWidth="1"/>
    <col min="13071" max="13071" width="13.875" style="3" customWidth="1"/>
    <col min="13072" max="13072" width="6.375" style="3" customWidth="1"/>
    <col min="13073" max="13073" width="13.125" style="3" customWidth="1"/>
    <col min="13074" max="13074" width="14.5" style="3" customWidth="1"/>
    <col min="13075" max="13075" width="15.625" style="3" customWidth="1"/>
    <col min="13076" max="13314" width="9" style="3"/>
    <col min="13315" max="13315" width="12.875" style="3" customWidth="1"/>
    <col min="13316" max="13316" width="18.125" style="3" customWidth="1"/>
    <col min="13317" max="13317" width="14.375" style="3" bestFit="1" customWidth="1"/>
    <col min="13318" max="13318" width="13.125" style="3" bestFit="1" customWidth="1"/>
    <col min="13319" max="13319" width="47" style="3" customWidth="1"/>
    <col min="13320" max="13320" width="6.125" style="3" customWidth="1"/>
    <col min="13321" max="13321" width="9.875" style="3" bestFit="1" customWidth="1"/>
    <col min="13322" max="13322" width="11.625" style="3" customWidth="1"/>
    <col min="13323" max="13323" width="5.875" style="3" customWidth="1"/>
    <col min="13324" max="13324" width="49" style="3" customWidth="1"/>
    <col min="13325" max="13325" width="41.625" style="3" customWidth="1"/>
    <col min="13326" max="13326" width="25.125" style="3" customWidth="1"/>
    <col min="13327" max="13327" width="13.875" style="3" customWidth="1"/>
    <col min="13328" max="13328" width="6.375" style="3" customWidth="1"/>
    <col min="13329" max="13329" width="13.125" style="3" customWidth="1"/>
    <col min="13330" max="13330" width="14.5" style="3" customWidth="1"/>
    <col min="13331" max="13331" width="15.625" style="3" customWidth="1"/>
    <col min="13332" max="13570" width="9" style="3"/>
    <col min="13571" max="13571" width="12.875" style="3" customWidth="1"/>
    <col min="13572" max="13572" width="18.125" style="3" customWidth="1"/>
    <col min="13573" max="13573" width="14.375" style="3" bestFit="1" customWidth="1"/>
    <col min="13574" max="13574" width="13.125" style="3" bestFit="1" customWidth="1"/>
    <col min="13575" max="13575" width="47" style="3" customWidth="1"/>
    <col min="13576" max="13576" width="6.125" style="3" customWidth="1"/>
    <col min="13577" max="13577" width="9.875" style="3" bestFit="1" customWidth="1"/>
    <col min="13578" max="13578" width="11.625" style="3" customWidth="1"/>
    <col min="13579" max="13579" width="5.875" style="3" customWidth="1"/>
    <col min="13580" max="13580" width="49" style="3" customWidth="1"/>
    <col min="13581" max="13581" width="41.625" style="3" customWidth="1"/>
    <col min="13582" max="13582" width="25.125" style="3" customWidth="1"/>
    <col min="13583" max="13583" width="13.875" style="3" customWidth="1"/>
    <col min="13584" max="13584" width="6.375" style="3" customWidth="1"/>
    <col min="13585" max="13585" width="13.125" style="3" customWidth="1"/>
    <col min="13586" max="13586" width="14.5" style="3" customWidth="1"/>
    <col min="13587" max="13587" width="15.625" style="3" customWidth="1"/>
    <col min="13588" max="13826" width="9" style="3"/>
    <col min="13827" max="13827" width="12.875" style="3" customWidth="1"/>
    <col min="13828" max="13828" width="18.125" style="3" customWidth="1"/>
    <col min="13829" max="13829" width="14.375" style="3" bestFit="1" customWidth="1"/>
    <col min="13830" max="13830" width="13.125" style="3" bestFit="1" customWidth="1"/>
    <col min="13831" max="13831" width="47" style="3" customWidth="1"/>
    <col min="13832" max="13832" width="6.125" style="3" customWidth="1"/>
    <col min="13833" max="13833" width="9.875" style="3" bestFit="1" customWidth="1"/>
    <col min="13834" max="13834" width="11.625" style="3" customWidth="1"/>
    <col min="13835" max="13835" width="5.875" style="3" customWidth="1"/>
    <col min="13836" max="13836" width="49" style="3" customWidth="1"/>
    <col min="13837" max="13837" width="41.625" style="3" customWidth="1"/>
    <col min="13838" max="13838" width="25.125" style="3" customWidth="1"/>
    <col min="13839" max="13839" width="13.875" style="3" customWidth="1"/>
    <col min="13840" max="13840" width="6.375" style="3" customWidth="1"/>
    <col min="13841" max="13841" width="13.125" style="3" customWidth="1"/>
    <col min="13842" max="13842" width="14.5" style="3" customWidth="1"/>
    <col min="13843" max="13843" width="15.625" style="3" customWidth="1"/>
    <col min="13844" max="14082" width="9" style="3"/>
    <col min="14083" max="14083" width="12.875" style="3" customWidth="1"/>
    <col min="14084" max="14084" width="18.125" style="3" customWidth="1"/>
    <col min="14085" max="14085" width="14.375" style="3" bestFit="1" customWidth="1"/>
    <col min="14086" max="14086" width="13.125" style="3" bestFit="1" customWidth="1"/>
    <col min="14087" max="14087" width="47" style="3" customWidth="1"/>
    <col min="14088" max="14088" width="6.125" style="3" customWidth="1"/>
    <col min="14089" max="14089" width="9.875" style="3" bestFit="1" customWidth="1"/>
    <col min="14090" max="14090" width="11.625" style="3" customWidth="1"/>
    <col min="14091" max="14091" width="5.875" style="3" customWidth="1"/>
    <col min="14092" max="14092" width="49" style="3" customWidth="1"/>
    <col min="14093" max="14093" width="41.625" style="3" customWidth="1"/>
    <col min="14094" max="14094" width="25.125" style="3" customWidth="1"/>
    <col min="14095" max="14095" width="13.875" style="3" customWidth="1"/>
    <col min="14096" max="14096" width="6.375" style="3" customWidth="1"/>
    <col min="14097" max="14097" width="13.125" style="3" customWidth="1"/>
    <col min="14098" max="14098" width="14.5" style="3" customWidth="1"/>
    <col min="14099" max="14099" width="15.625" style="3" customWidth="1"/>
    <col min="14100" max="14338" width="9" style="3"/>
    <col min="14339" max="14339" width="12.875" style="3" customWidth="1"/>
    <col min="14340" max="14340" width="18.125" style="3" customWidth="1"/>
    <col min="14341" max="14341" width="14.375" style="3" bestFit="1" customWidth="1"/>
    <col min="14342" max="14342" width="13.125" style="3" bestFit="1" customWidth="1"/>
    <col min="14343" max="14343" width="47" style="3" customWidth="1"/>
    <col min="14344" max="14344" width="6.125" style="3" customWidth="1"/>
    <col min="14345" max="14345" width="9.875" style="3" bestFit="1" customWidth="1"/>
    <col min="14346" max="14346" width="11.625" style="3" customWidth="1"/>
    <col min="14347" max="14347" width="5.875" style="3" customWidth="1"/>
    <col min="14348" max="14348" width="49" style="3" customWidth="1"/>
    <col min="14349" max="14349" width="41.625" style="3" customWidth="1"/>
    <col min="14350" max="14350" width="25.125" style="3" customWidth="1"/>
    <col min="14351" max="14351" width="13.875" style="3" customWidth="1"/>
    <col min="14352" max="14352" width="6.375" style="3" customWidth="1"/>
    <col min="14353" max="14353" width="13.125" style="3" customWidth="1"/>
    <col min="14354" max="14354" width="14.5" style="3" customWidth="1"/>
    <col min="14355" max="14355" width="15.625" style="3" customWidth="1"/>
    <col min="14356" max="14594" width="9" style="3"/>
    <col min="14595" max="14595" width="12.875" style="3" customWidth="1"/>
    <col min="14596" max="14596" width="18.125" style="3" customWidth="1"/>
    <col min="14597" max="14597" width="14.375" style="3" bestFit="1" customWidth="1"/>
    <col min="14598" max="14598" width="13.125" style="3" bestFit="1" customWidth="1"/>
    <col min="14599" max="14599" width="47" style="3" customWidth="1"/>
    <col min="14600" max="14600" width="6.125" style="3" customWidth="1"/>
    <col min="14601" max="14601" width="9.875" style="3" bestFit="1" customWidth="1"/>
    <col min="14602" max="14602" width="11.625" style="3" customWidth="1"/>
    <col min="14603" max="14603" width="5.875" style="3" customWidth="1"/>
    <col min="14604" max="14604" width="49" style="3" customWidth="1"/>
    <col min="14605" max="14605" width="41.625" style="3" customWidth="1"/>
    <col min="14606" max="14606" width="25.125" style="3" customWidth="1"/>
    <col min="14607" max="14607" width="13.875" style="3" customWidth="1"/>
    <col min="14608" max="14608" width="6.375" style="3" customWidth="1"/>
    <col min="14609" max="14609" width="13.125" style="3" customWidth="1"/>
    <col min="14610" max="14610" width="14.5" style="3" customWidth="1"/>
    <col min="14611" max="14611" width="15.625" style="3" customWidth="1"/>
    <col min="14612" max="14850" width="9" style="3"/>
    <col min="14851" max="14851" width="12.875" style="3" customWidth="1"/>
    <col min="14852" max="14852" width="18.125" style="3" customWidth="1"/>
    <col min="14853" max="14853" width="14.375" style="3" bestFit="1" customWidth="1"/>
    <col min="14854" max="14854" width="13.125" style="3" bestFit="1" customWidth="1"/>
    <col min="14855" max="14855" width="47" style="3" customWidth="1"/>
    <col min="14856" max="14856" width="6.125" style="3" customWidth="1"/>
    <col min="14857" max="14857" width="9.875" style="3" bestFit="1" customWidth="1"/>
    <col min="14858" max="14858" width="11.625" style="3" customWidth="1"/>
    <col min="14859" max="14859" width="5.875" style="3" customWidth="1"/>
    <col min="14860" max="14860" width="49" style="3" customWidth="1"/>
    <col min="14861" max="14861" width="41.625" style="3" customWidth="1"/>
    <col min="14862" max="14862" width="25.125" style="3" customWidth="1"/>
    <col min="14863" max="14863" width="13.875" style="3" customWidth="1"/>
    <col min="14864" max="14864" width="6.375" style="3" customWidth="1"/>
    <col min="14865" max="14865" width="13.125" style="3" customWidth="1"/>
    <col min="14866" max="14866" width="14.5" style="3" customWidth="1"/>
    <col min="14867" max="14867" width="15.625" style="3" customWidth="1"/>
    <col min="14868" max="15106" width="9" style="3"/>
    <col min="15107" max="15107" width="12.875" style="3" customWidth="1"/>
    <col min="15108" max="15108" width="18.125" style="3" customWidth="1"/>
    <col min="15109" max="15109" width="14.375" style="3" bestFit="1" customWidth="1"/>
    <col min="15110" max="15110" width="13.125" style="3" bestFit="1" customWidth="1"/>
    <col min="15111" max="15111" width="47" style="3" customWidth="1"/>
    <col min="15112" max="15112" width="6.125" style="3" customWidth="1"/>
    <col min="15113" max="15113" width="9.875" style="3" bestFit="1" customWidth="1"/>
    <col min="15114" max="15114" width="11.625" style="3" customWidth="1"/>
    <col min="15115" max="15115" width="5.875" style="3" customWidth="1"/>
    <col min="15116" max="15116" width="49" style="3" customWidth="1"/>
    <col min="15117" max="15117" width="41.625" style="3" customWidth="1"/>
    <col min="15118" max="15118" width="25.125" style="3" customWidth="1"/>
    <col min="15119" max="15119" width="13.875" style="3" customWidth="1"/>
    <col min="15120" max="15120" width="6.375" style="3" customWidth="1"/>
    <col min="15121" max="15121" width="13.125" style="3" customWidth="1"/>
    <col min="15122" max="15122" width="14.5" style="3" customWidth="1"/>
    <col min="15123" max="15123" width="15.625" style="3" customWidth="1"/>
    <col min="15124" max="15362" width="9" style="3"/>
    <col min="15363" max="15363" width="12.875" style="3" customWidth="1"/>
    <col min="15364" max="15364" width="18.125" style="3" customWidth="1"/>
    <col min="15365" max="15365" width="14.375" style="3" bestFit="1" customWidth="1"/>
    <col min="15366" max="15366" width="13.125" style="3" bestFit="1" customWidth="1"/>
    <col min="15367" max="15367" width="47" style="3" customWidth="1"/>
    <col min="15368" max="15368" width="6.125" style="3" customWidth="1"/>
    <col min="15369" max="15369" width="9.875" style="3" bestFit="1" customWidth="1"/>
    <col min="15370" max="15370" width="11.625" style="3" customWidth="1"/>
    <col min="15371" max="15371" width="5.875" style="3" customWidth="1"/>
    <col min="15372" max="15372" width="49" style="3" customWidth="1"/>
    <col min="15373" max="15373" width="41.625" style="3" customWidth="1"/>
    <col min="15374" max="15374" width="25.125" style="3" customWidth="1"/>
    <col min="15375" max="15375" width="13.875" style="3" customWidth="1"/>
    <col min="15376" max="15376" width="6.375" style="3" customWidth="1"/>
    <col min="15377" max="15377" width="13.125" style="3" customWidth="1"/>
    <col min="15378" max="15378" width="14.5" style="3" customWidth="1"/>
    <col min="15379" max="15379" width="15.625" style="3" customWidth="1"/>
    <col min="15380" max="15618" width="9" style="3"/>
    <col min="15619" max="15619" width="12.875" style="3" customWidth="1"/>
    <col min="15620" max="15620" width="18.125" style="3" customWidth="1"/>
    <col min="15621" max="15621" width="14.375" style="3" bestFit="1" customWidth="1"/>
    <col min="15622" max="15622" width="13.125" style="3" bestFit="1" customWidth="1"/>
    <col min="15623" max="15623" width="47" style="3" customWidth="1"/>
    <col min="15624" max="15624" width="6.125" style="3" customWidth="1"/>
    <col min="15625" max="15625" width="9.875" style="3" bestFit="1" customWidth="1"/>
    <col min="15626" max="15626" width="11.625" style="3" customWidth="1"/>
    <col min="15627" max="15627" width="5.875" style="3" customWidth="1"/>
    <col min="15628" max="15628" width="49" style="3" customWidth="1"/>
    <col min="15629" max="15629" width="41.625" style="3" customWidth="1"/>
    <col min="15630" max="15630" width="25.125" style="3" customWidth="1"/>
    <col min="15631" max="15631" width="13.875" style="3" customWidth="1"/>
    <col min="15632" max="15632" width="6.375" style="3" customWidth="1"/>
    <col min="15633" max="15633" width="13.125" style="3" customWidth="1"/>
    <col min="15634" max="15634" width="14.5" style="3" customWidth="1"/>
    <col min="15635" max="15635" width="15.625" style="3" customWidth="1"/>
    <col min="15636" max="15874" width="9" style="3"/>
    <col min="15875" max="15875" width="12.875" style="3" customWidth="1"/>
    <col min="15876" max="15876" width="18.125" style="3" customWidth="1"/>
    <col min="15877" max="15877" width="14.375" style="3" bestFit="1" customWidth="1"/>
    <col min="15878" max="15878" width="13.125" style="3" bestFit="1" customWidth="1"/>
    <col min="15879" max="15879" width="47" style="3" customWidth="1"/>
    <col min="15880" max="15880" width="6.125" style="3" customWidth="1"/>
    <col min="15881" max="15881" width="9.875" style="3" bestFit="1" customWidth="1"/>
    <col min="15882" max="15882" width="11.625" style="3" customWidth="1"/>
    <col min="15883" max="15883" width="5.875" style="3" customWidth="1"/>
    <col min="15884" max="15884" width="49" style="3" customWidth="1"/>
    <col min="15885" max="15885" width="41.625" style="3" customWidth="1"/>
    <col min="15886" max="15886" width="25.125" style="3" customWidth="1"/>
    <col min="15887" max="15887" width="13.875" style="3" customWidth="1"/>
    <col min="15888" max="15888" width="6.375" style="3" customWidth="1"/>
    <col min="15889" max="15889" width="13.125" style="3" customWidth="1"/>
    <col min="15890" max="15890" width="14.5" style="3" customWidth="1"/>
    <col min="15891" max="15891" width="15.625" style="3" customWidth="1"/>
    <col min="15892" max="16130" width="9" style="3"/>
    <col min="16131" max="16131" width="12.875" style="3" customWidth="1"/>
    <col min="16132" max="16132" width="18.125" style="3" customWidth="1"/>
    <col min="16133" max="16133" width="14.375" style="3" bestFit="1" customWidth="1"/>
    <col min="16134" max="16134" width="13.125" style="3" bestFit="1" customWidth="1"/>
    <col min="16135" max="16135" width="47" style="3" customWidth="1"/>
    <col min="16136" max="16136" width="6.125" style="3" customWidth="1"/>
    <col min="16137" max="16137" width="9.875" style="3" bestFit="1" customWidth="1"/>
    <col min="16138" max="16138" width="11.625" style="3" customWidth="1"/>
    <col min="16139" max="16139" width="5.875" style="3" customWidth="1"/>
    <col min="16140" max="16140" width="49" style="3" customWidth="1"/>
    <col min="16141" max="16141" width="41.625" style="3" customWidth="1"/>
    <col min="16142" max="16142" width="25.125" style="3" customWidth="1"/>
    <col min="16143" max="16143" width="13.875" style="3" customWidth="1"/>
    <col min="16144" max="16144" width="6.375" style="3" customWidth="1"/>
    <col min="16145" max="16145" width="13.125" style="3" customWidth="1"/>
    <col min="16146" max="16146" width="14.5" style="3" customWidth="1"/>
    <col min="16147" max="16147" width="15.625" style="3" customWidth="1"/>
    <col min="16148" max="16384" width="9" style="3"/>
  </cols>
  <sheetData>
    <row r="2" spans="1:19" ht="20.100000000000001" customHeight="1">
      <c r="D2" s="1" t="s">
        <v>0</v>
      </c>
      <c r="E2" s="1"/>
      <c r="F2" s="1"/>
      <c r="G2" s="2" t="s">
        <v>3698</v>
      </c>
      <c r="I2" s="4" t="s">
        <v>2</v>
      </c>
      <c r="J2" s="5"/>
      <c r="K2" s="6"/>
      <c r="L2" s="125">
        <f>SUM(J:J)</f>
        <v>2537480</v>
      </c>
    </row>
    <row r="3" spans="1:19" ht="20.100000000000001" customHeight="1">
      <c r="D3" s="1" t="s">
        <v>3</v>
      </c>
      <c r="E3" s="1"/>
      <c r="F3" s="1"/>
      <c r="G3" s="14" t="s">
        <v>3699</v>
      </c>
    </row>
    <row r="4" spans="1:19" ht="20.100000000000001" customHeight="1">
      <c r="D4" s="1" t="s">
        <v>5</v>
      </c>
      <c r="E4" s="1"/>
      <c r="F4" s="1"/>
      <c r="G4" s="1132" t="s">
        <v>3700</v>
      </c>
      <c r="J4" s="623"/>
      <c r="L4" s="1416" t="s">
        <v>3701</v>
      </c>
      <c r="M4" s="1417"/>
    </row>
    <row r="5" spans="1:19" ht="20.100000000000001" customHeight="1">
      <c r="D5" s="1" t="s">
        <v>6</v>
      </c>
      <c r="E5" s="1"/>
      <c r="F5" s="1"/>
      <c r="G5" s="15">
        <v>44690</v>
      </c>
      <c r="L5" s="1418"/>
      <c r="M5" s="1419"/>
    </row>
    <row r="6" spans="1:19" ht="20.100000000000001" customHeight="1">
      <c r="D6" s="1" t="s">
        <v>8</v>
      </c>
      <c r="E6" s="1"/>
      <c r="F6" s="1"/>
      <c r="G6" s="15">
        <v>44691</v>
      </c>
      <c r="I6" s="1420"/>
      <c r="J6" s="3" t="s">
        <v>3702</v>
      </c>
      <c r="L6" s="127"/>
      <c r="M6" s="128"/>
    </row>
    <row r="7" spans="1:19" ht="20.100000000000001" customHeight="1">
      <c r="D7" s="129"/>
      <c r="E7" s="129"/>
      <c r="F7" s="129"/>
      <c r="G7" s="130"/>
      <c r="L7" s="127"/>
      <c r="M7" s="128"/>
      <c r="N7" s="131"/>
    </row>
    <row r="9" spans="1:19" s="9" customFormat="1" ht="19.7" customHeight="1">
      <c r="D9" s="16" t="s">
        <v>9</v>
      </c>
      <c r="E9" s="16" t="s">
        <v>10</v>
      </c>
      <c r="F9" s="16" t="s">
        <v>11</v>
      </c>
      <c r="G9" s="17" t="s">
        <v>12</v>
      </c>
      <c r="H9" s="17" t="s">
        <v>13</v>
      </c>
      <c r="I9" s="17" t="s">
        <v>14</v>
      </c>
      <c r="J9" s="18" t="s">
        <v>15</v>
      </c>
      <c r="K9" s="18" t="s">
        <v>16</v>
      </c>
      <c r="L9" s="17" t="s">
        <v>17</v>
      </c>
      <c r="M9" s="17" t="s">
        <v>18</v>
      </c>
      <c r="N9" s="17" t="s">
        <v>19</v>
      </c>
      <c r="O9" s="19" t="s">
        <v>20</v>
      </c>
      <c r="P9" s="16" t="s">
        <v>21</v>
      </c>
      <c r="Q9" s="17" t="s">
        <v>22</v>
      </c>
      <c r="R9" s="19" t="s">
        <v>23</v>
      </c>
      <c r="S9" s="21" t="s">
        <v>24</v>
      </c>
    </row>
    <row r="10" spans="1:19" s="9" customFormat="1" ht="19.7" customHeight="1">
      <c r="A10" s="1137"/>
      <c r="B10" s="1137"/>
      <c r="C10" s="1138"/>
      <c r="D10" s="1139" t="s">
        <v>2917</v>
      </c>
      <c r="E10" s="1140"/>
      <c r="F10" s="1140"/>
      <c r="G10" s="1141"/>
      <c r="H10" s="17"/>
      <c r="I10" s="17"/>
      <c r="J10" s="18"/>
      <c r="K10" s="18"/>
      <c r="L10" s="17"/>
      <c r="M10" s="17"/>
      <c r="N10" s="17"/>
      <c r="O10" s="19"/>
      <c r="P10" s="16"/>
      <c r="Q10" s="17"/>
      <c r="R10" s="19"/>
      <c r="S10" s="21"/>
    </row>
    <row r="11" spans="1:19" s="9" customFormat="1" ht="19.7" customHeight="1">
      <c r="A11" s="1137"/>
      <c r="B11" s="1137"/>
      <c r="C11" s="1138"/>
      <c r="D11" s="16">
        <v>1</v>
      </c>
      <c r="E11" s="1150" t="s">
        <v>25</v>
      </c>
      <c r="F11" s="1150" t="s">
        <v>25</v>
      </c>
      <c r="G11" s="54" t="s">
        <v>3730</v>
      </c>
      <c r="H11" s="17">
        <v>3</v>
      </c>
      <c r="I11" s="54">
        <v>770000</v>
      </c>
      <c r="J11" s="1151">
        <f t="shared" ref="J11:J20" si="0">H11*I11</f>
        <v>2310000</v>
      </c>
      <c r="K11" s="164"/>
      <c r="L11" s="282" t="s">
        <v>3731</v>
      </c>
      <c r="M11" s="1437" t="s">
        <v>3732</v>
      </c>
      <c r="N11" s="17"/>
      <c r="O11" s="19"/>
      <c r="P11" s="16"/>
      <c r="Q11" s="347"/>
      <c r="R11" s="19"/>
      <c r="S11" s="21">
        <v>44720</v>
      </c>
    </row>
    <row r="12" spans="1:19" s="9" customFormat="1" ht="19.7" customHeight="1">
      <c r="A12" s="1137"/>
      <c r="B12" s="1137"/>
      <c r="C12" s="1138"/>
      <c r="D12" s="16">
        <f t="shared" ref="D12:D20" si="1">+D11+1</f>
        <v>2</v>
      </c>
      <c r="E12" s="1150" t="s">
        <v>25</v>
      </c>
      <c r="F12" s="1150" t="s">
        <v>25</v>
      </c>
      <c r="G12" s="617" t="s">
        <v>3733</v>
      </c>
      <c r="H12" s="618">
        <v>3</v>
      </c>
      <c r="I12" s="617">
        <v>31500</v>
      </c>
      <c r="J12" s="1151">
        <f t="shared" si="0"/>
        <v>94500</v>
      </c>
      <c r="K12" s="1152"/>
      <c r="L12" s="617" t="s">
        <v>3734</v>
      </c>
      <c r="M12" s="1147"/>
      <c r="N12" s="17"/>
      <c r="O12" s="19"/>
      <c r="P12" s="16"/>
      <c r="Q12" s="347"/>
      <c r="R12" s="19"/>
      <c r="S12" s="21">
        <v>44720</v>
      </c>
    </row>
    <row r="13" spans="1:19" s="9" customFormat="1" ht="19.7" customHeight="1">
      <c r="A13" s="1137"/>
      <c r="B13" s="1137"/>
      <c r="C13" s="1138"/>
      <c r="D13" s="16">
        <f t="shared" si="1"/>
        <v>3</v>
      </c>
      <c r="E13" s="1150" t="s">
        <v>25</v>
      </c>
      <c r="F13" s="1150" t="s">
        <v>25</v>
      </c>
      <c r="G13" s="617" t="s">
        <v>3735</v>
      </c>
      <c r="H13" s="618">
        <v>3</v>
      </c>
      <c r="I13" s="1438">
        <v>3000</v>
      </c>
      <c r="J13" s="1151">
        <f t="shared" si="0"/>
        <v>9000</v>
      </c>
      <c r="K13" s="1152"/>
      <c r="L13" s="617" t="s">
        <v>3736</v>
      </c>
      <c r="M13" s="1345" t="s">
        <v>3484</v>
      </c>
      <c r="N13" s="17"/>
      <c r="O13" s="19"/>
      <c r="P13" s="16"/>
      <c r="Q13" s="347"/>
      <c r="R13" s="19"/>
      <c r="S13" s="21"/>
    </row>
    <row r="14" spans="1:19" s="9" customFormat="1" ht="19.7" customHeight="1">
      <c r="A14" s="1137"/>
      <c r="B14" s="1137"/>
      <c r="C14" s="1138"/>
      <c r="D14" s="16">
        <f t="shared" si="1"/>
        <v>4</v>
      </c>
      <c r="E14" s="1150" t="s">
        <v>25</v>
      </c>
      <c r="F14" s="1150" t="s">
        <v>25</v>
      </c>
      <c r="G14" s="617" t="s">
        <v>3737</v>
      </c>
      <c r="H14" s="618">
        <v>3</v>
      </c>
      <c r="I14" s="1438">
        <v>2000</v>
      </c>
      <c r="J14" s="1151">
        <f t="shared" si="0"/>
        <v>6000</v>
      </c>
      <c r="K14" s="1152"/>
      <c r="L14" s="617" t="s">
        <v>3738</v>
      </c>
      <c r="M14" s="1345" t="s">
        <v>3484</v>
      </c>
      <c r="N14" s="16"/>
      <c r="O14" s="19"/>
      <c r="P14" s="16"/>
      <c r="Q14" s="347"/>
      <c r="R14" s="56"/>
      <c r="S14" s="21"/>
    </row>
    <row r="15" spans="1:19" s="9" customFormat="1" ht="19.7" customHeight="1">
      <c r="A15" s="1137"/>
      <c r="B15" s="1137"/>
      <c r="C15" s="1138"/>
      <c r="D15" s="16">
        <f t="shared" si="1"/>
        <v>5</v>
      </c>
      <c r="E15" s="1150" t="s">
        <v>25</v>
      </c>
      <c r="F15" s="1150" t="s">
        <v>25</v>
      </c>
      <c r="G15" s="617" t="s">
        <v>3482</v>
      </c>
      <c r="H15" s="618">
        <v>3</v>
      </c>
      <c r="I15" s="1439">
        <v>3500</v>
      </c>
      <c r="J15" s="1151">
        <f t="shared" si="0"/>
        <v>10500</v>
      </c>
      <c r="K15" s="1152"/>
      <c r="L15" s="617" t="s">
        <v>3483</v>
      </c>
      <c r="M15" s="1345" t="s">
        <v>3484</v>
      </c>
      <c r="N15" s="16"/>
      <c r="O15" s="19"/>
      <c r="P15" s="16"/>
      <c r="Q15" s="347"/>
      <c r="R15" s="56"/>
      <c r="S15" s="21"/>
    </row>
    <row r="16" spans="1:19" s="9" customFormat="1" ht="19.7" customHeight="1">
      <c r="A16" s="1137"/>
      <c r="B16" s="1137"/>
      <c r="C16" s="1138"/>
      <c r="D16" s="16">
        <f>+D15+1</f>
        <v>6</v>
      </c>
      <c r="E16" s="465" t="s">
        <v>25</v>
      </c>
      <c r="F16" s="465" t="s">
        <v>25</v>
      </c>
      <c r="G16" s="282" t="s">
        <v>3739</v>
      </c>
      <c r="H16" s="1440">
        <v>6</v>
      </c>
      <c r="I16" s="1441">
        <v>1300</v>
      </c>
      <c r="J16" s="278">
        <f t="shared" si="0"/>
        <v>7800</v>
      </c>
      <c r="K16" s="469"/>
      <c r="L16" s="282" t="s">
        <v>3740</v>
      </c>
      <c r="M16" s="1442"/>
      <c r="N16" s="16"/>
      <c r="O16" s="19"/>
      <c r="P16" s="16"/>
      <c r="Q16" s="347"/>
      <c r="R16" s="56"/>
      <c r="S16" s="21">
        <v>44720</v>
      </c>
    </row>
    <row r="17" spans="1:19" s="9" customFormat="1" ht="19.7" customHeight="1">
      <c r="A17" s="1137"/>
      <c r="B17" s="1137"/>
      <c r="C17" s="1138"/>
      <c r="D17" s="16">
        <f t="shared" si="1"/>
        <v>7</v>
      </c>
      <c r="E17" s="16" t="s">
        <v>25</v>
      </c>
      <c r="F17" s="16" t="s">
        <v>25</v>
      </c>
      <c r="G17" s="146" t="s">
        <v>3741</v>
      </c>
      <c r="H17" s="17">
        <v>1</v>
      </c>
      <c r="I17" s="16">
        <v>38000</v>
      </c>
      <c r="J17" s="1343">
        <f t="shared" si="0"/>
        <v>38000</v>
      </c>
      <c r="K17" s="18"/>
      <c r="L17" s="146" t="s">
        <v>3742</v>
      </c>
      <c r="M17" s="1345" t="s">
        <v>3743</v>
      </c>
      <c r="N17" s="16"/>
      <c r="O17" s="19"/>
      <c r="P17" s="16"/>
      <c r="Q17" s="347"/>
      <c r="R17" s="56"/>
      <c r="S17" s="21"/>
    </row>
    <row r="18" spans="1:19" s="9" customFormat="1" ht="19.7" customHeight="1">
      <c r="A18" s="1137"/>
      <c r="B18" s="1137"/>
      <c r="C18" s="1138"/>
      <c r="D18" s="16">
        <f t="shared" si="1"/>
        <v>8</v>
      </c>
      <c r="E18" s="17" t="s">
        <v>25</v>
      </c>
      <c r="F18" s="17" t="s">
        <v>3744</v>
      </c>
      <c r="G18" s="471" t="s">
        <v>3745</v>
      </c>
      <c r="H18" s="383">
        <v>1</v>
      </c>
      <c r="I18" s="278">
        <v>28500</v>
      </c>
      <c r="J18" s="278">
        <f t="shared" si="0"/>
        <v>28500</v>
      </c>
      <c r="K18" s="464"/>
      <c r="L18" s="1443" t="s">
        <v>3746</v>
      </c>
      <c r="M18" s="675"/>
      <c r="N18" s="16"/>
      <c r="O18" s="19"/>
      <c r="P18" s="16"/>
      <c r="Q18" s="347"/>
      <c r="R18" s="56"/>
      <c r="S18" s="21"/>
    </row>
    <row r="19" spans="1:19" s="9" customFormat="1" ht="19.7" customHeight="1">
      <c r="A19" s="1444" t="s">
        <v>1380</v>
      </c>
      <c r="B19" s="1137"/>
      <c r="C19" s="1138"/>
      <c r="D19" s="16">
        <f t="shared" si="1"/>
        <v>9</v>
      </c>
      <c r="E19" s="1158" t="s">
        <v>1304</v>
      </c>
      <c r="F19" s="1159" t="s">
        <v>100</v>
      </c>
      <c r="G19" s="1165" t="s">
        <v>3747</v>
      </c>
      <c r="H19" s="1171">
        <v>6</v>
      </c>
      <c r="I19" s="52">
        <v>2830</v>
      </c>
      <c r="J19" s="680">
        <f t="shared" si="0"/>
        <v>16980</v>
      </c>
      <c r="K19" s="18"/>
      <c r="L19" s="54" t="s">
        <v>3748</v>
      </c>
      <c r="M19" s="53" t="s">
        <v>3749</v>
      </c>
      <c r="N19" s="16"/>
      <c r="O19" s="19"/>
      <c r="P19" s="16"/>
      <c r="Q19" s="56"/>
      <c r="R19" s="56"/>
      <c r="S19" s="21">
        <v>44673</v>
      </c>
    </row>
    <row r="20" spans="1:19" s="9" customFormat="1" ht="19.7" customHeight="1">
      <c r="A20" s="1444" t="s">
        <v>1380</v>
      </c>
      <c r="B20" s="1137"/>
      <c r="C20" s="1138"/>
      <c r="D20" s="16">
        <f t="shared" si="1"/>
        <v>10</v>
      </c>
      <c r="E20" s="1158" t="s">
        <v>1304</v>
      </c>
      <c r="F20" s="1159" t="s">
        <v>100</v>
      </c>
      <c r="G20" s="1165" t="s">
        <v>3750</v>
      </c>
      <c r="H20" s="1171">
        <v>6</v>
      </c>
      <c r="I20" s="52">
        <v>2700</v>
      </c>
      <c r="J20" s="680">
        <f t="shared" si="0"/>
        <v>16200</v>
      </c>
      <c r="K20" s="18"/>
      <c r="L20" s="54" t="s">
        <v>3751</v>
      </c>
      <c r="M20" s="53"/>
      <c r="N20" s="16"/>
      <c r="O20" s="19"/>
      <c r="P20" s="16"/>
      <c r="Q20" s="56"/>
      <c r="R20" s="56"/>
      <c r="S20" s="21">
        <v>44673</v>
      </c>
    </row>
    <row r="21" spans="1:19" s="9" customFormat="1" ht="19.7" customHeight="1">
      <c r="A21" s="1137"/>
      <c r="B21" s="1137"/>
      <c r="C21" s="1138"/>
      <c r="D21" s="16"/>
      <c r="E21" s="16"/>
      <c r="F21" s="16"/>
      <c r="G21" s="145"/>
      <c r="H21" s="17"/>
      <c r="I21" s="52"/>
      <c r="J21" s="680"/>
      <c r="K21" s="18"/>
      <c r="L21" s="54"/>
      <c r="M21" s="53"/>
      <c r="N21" s="16"/>
      <c r="O21" s="19"/>
      <c r="P21" s="16"/>
      <c r="Q21" s="56"/>
      <c r="R21" s="56"/>
      <c r="S21" s="21"/>
    </row>
    <row r="22" spans="1:19" s="9" customFormat="1" ht="19.7" customHeight="1">
      <c r="A22" s="1137"/>
      <c r="B22" s="1137"/>
      <c r="C22" s="1138"/>
      <c r="D22" s="16"/>
      <c r="E22" s="16"/>
      <c r="F22" s="16"/>
      <c r="G22" s="145"/>
      <c r="H22" s="17"/>
      <c r="I22" s="52"/>
      <c r="J22" s="680"/>
      <c r="K22" s="18"/>
      <c r="L22" s="54"/>
      <c r="M22" s="53"/>
      <c r="N22" s="16"/>
      <c r="O22" s="19"/>
      <c r="P22" s="16"/>
      <c r="Q22" s="56"/>
      <c r="R22" s="56"/>
      <c r="S22" s="21"/>
    </row>
    <row r="23" spans="1:19" s="9" customFormat="1" ht="19.7" customHeight="1">
      <c r="A23" s="1137"/>
      <c r="B23" s="1137"/>
      <c r="C23" s="1138"/>
      <c r="D23" s="16"/>
      <c r="E23" s="16"/>
      <c r="F23" s="16"/>
      <c r="G23" s="1153">
        <f>SUM(J11:J21)</f>
        <v>2537480</v>
      </c>
      <c r="H23" s="17"/>
      <c r="I23" s="52"/>
      <c r="J23" s="680"/>
      <c r="K23" s="18"/>
      <c r="L23" s="54"/>
      <c r="M23" s="53"/>
      <c r="N23" s="16"/>
      <c r="O23" s="19"/>
      <c r="P23" s="16"/>
      <c r="Q23" s="56"/>
      <c r="R23" s="56"/>
      <c r="S23" s="21"/>
    </row>
    <row r="24" spans="1:19" s="9" customFormat="1" ht="19.7" customHeight="1">
      <c r="A24" s="1137"/>
      <c r="B24" s="1137"/>
      <c r="C24" s="1138"/>
      <c r="D24" s="16"/>
      <c r="E24" s="16"/>
      <c r="F24" s="16"/>
      <c r="G24" s="145"/>
      <c r="H24" s="17"/>
      <c r="I24" s="52"/>
      <c r="J24" s="680"/>
      <c r="K24" s="18"/>
      <c r="L24" s="54"/>
      <c r="M24" s="53"/>
      <c r="N24" s="16"/>
      <c r="O24" s="19"/>
      <c r="P24" s="16"/>
      <c r="Q24" s="56"/>
      <c r="R24" s="56"/>
      <c r="S24" s="21"/>
    </row>
    <row r="25" spans="1:19" s="9" customFormat="1" ht="19.7" customHeight="1">
      <c r="A25" s="1137"/>
      <c r="B25" s="1137"/>
      <c r="C25" s="1138"/>
      <c r="D25" s="16"/>
      <c r="E25" s="16"/>
      <c r="F25" s="16"/>
      <c r="G25" s="145"/>
      <c r="H25" s="17"/>
      <c r="I25" s="52"/>
      <c r="J25" s="680"/>
      <c r="K25" s="18"/>
      <c r="L25" s="54"/>
      <c r="M25" s="53"/>
      <c r="N25" s="16"/>
      <c r="O25" s="19"/>
      <c r="P25" s="16"/>
      <c r="Q25" s="56"/>
      <c r="R25" s="56"/>
      <c r="S25" s="21"/>
    </row>
    <row r="26" spans="1:19" s="9" customFormat="1" ht="19.7" customHeight="1">
      <c r="D26" s="16"/>
      <c r="E26" s="16"/>
      <c r="F26" s="16"/>
      <c r="G26" s="54"/>
      <c r="H26" s="17"/>
      <c r="I26" s="280"/>
      <c r="J26" s="278"/>
      <c r="K26" s="281"/>
      <c r="L26" s="282"/>
      <c r="M26" s="53"/>
      <c r="N26" s="16"/>
      <c r="O26" s="19"/>
      <c r="P26" s="16"/>
      <c r="Q26" s="56"/>
      <c r="R26" s="56"/>
      <c r="S26" s="21"/>
    </row>
    <row r="27" spans="1:19" s="9" customFormat="1" ht="19.7" customHeight="1">
      <c r="C27" s="9" t="s">
        <v>3269</v>
      </c>
      <c r="D27" s="16"/>
      <c r="E27" s="16"/>
      <c r="F27" s="16"/>
      <c r="G27" s="54"/>
      <c r="H27" s="17"/>
      <c r="I27" s="280"/>
      <c r="J27" s="446"/>
      <c r="K27" s="281"/>
      <c r="L27" s="282"/>
      <c r="M27" s="53"/>
      <c r="N27" s="16"/>
      <c r="O27" s="19"/>
      <c r="P27" s="16"/>
      <c r="Q27" s="56"/>
      <c r="R27" s="56"/>
      <c r="S27" s="21"/>
    </row>
    <row r="28" spans="1:19" s="9" customFormat="1" ht="19.7" customHeight="1">
      <c r="C28" s="1258">
        <f>SUM(C26:C27)</f>
        <v>0</v>
      </c>
      <c r="D28" s="16"/>
      <c r="E28" s="16"/>
      <c r="F28" s="16"/>
      <c r="G28" s="177"/>
      <c r="H28" s="465"/>
      <c r="I28" s="278"/>
      <c r="J28" s="446"/>
      <c r="K28" s="677"/>
      <c r="L28" s="177"/>
      <c r="M28" s="53"/>
      <c r="N28" s="16"/>
      <c r="O28" s="19"/>
      <c r="P28" s="16"/>
      <c r="Q28" s="56"/>
      <c r="R28" s="56"/>
      <c r="S28" s="21"/>
    </row>
    <row r="29" spans="1:19" s="9" customFormat="1" ht="19.7" customHeight="1">
      <c r="C29" s="1261" t="s">
        <v>3226</v>
      </c>
      <c r="D29" s="16"/>
      <c r="E29" s="16"/>
      <c r="F29" s="16"/>
      <c r="G29" s="145"/>
      <c r="H29" s="465"/>
      <c r="I29" s="468"/>
      <c r="J29" s="446"/>
      <c r="K29" s="677"/>
      <c r="L29" s="54"/>
      <c r="M29" s="54"/>
      <c r="N29" s="16"/>
      <c r="O29" s="19"/>
      <c r="P29" s="16"/>
      <c r="Q29" s="56"/>
      <c r="R29" s="56"/>
      <c r="S29" s="21"/>
    </row>
    <row r="30" spans="1:19" s="9" customFormat="1" ht="19.7" customHeight="1">
      <c r="D30" s="16"/>
      <c r="E30" s="16"/>
      <c r="F30" s="16"/>
      <c r="G30" s="145"/>
      <c r="H30" s="465"/>
      <c r="I30" s="468"/>
      <c r="J30" s="446"/>
      <c r="K30" s="677"/>
      <c r="L30" s="54"/>
      <c r="M30" s="54"/>
      <c r="N30" s="16"/>
      <c r="O30" s="19"/>
      <c r="P30" s="16"/>
      <c r="Q30" s="56"/>
      <c r="R30" s="56"/>
      <c r="S30" s="21"/>
    </row>
    <row r="31" spans="1:19" s="9" customFormat="1" ht="19.7" customHeight="1">
      <c r="D31" s="16"/>
      <c r="E31" s="16"/>
      <c r="F31" s="16"/>
      <c r="G31" s="145"/>
      <c r="H31" s="512"/>
      <c r="I31" s="678"/>
      <c r="J31" s="278"/>
      <c r="K31" s="679"/>
      <c r="L31" s="364"/>
      <c r="M31" s="54"/>
      <c r="N31" s="16"/>
      <c r="O31" s="19"/>
      <c r="P31" s="16"/>
      <c r="Q31" s="56"/>
      <c r="R31" s="56"/>
      <c r="S31" s="21"/>
    </row>
    <row r="32" spans="1:19" s="9" customFormat="1" ht="19.7" customHeight="1">
      <c r="D32" s="16"/>
      <c r="E32" s="16"/>
      <c r="F32" s="16"/>
      <c r="G32" s="433"/>
      <c r="H32" s="17"/>
      <c r="I32" s="278"/>
      <c r="J32" s="278"/>
      <c r="K32" s="18"/>
      <c r="L32" s="54"/>
      <c r="M32" s="53"/>
      <c r="N32" s="16"/>
      <c r="O32" s="19"/>
      <c r="P32" s="16"/>
      <c r="Q32" s="56"/>
      <c r="R32" s="56"/>
      <c r="S32" s="21"/>
    </row>
    <row r="33" spans="3:19" s="9" customFormat="1" ht="19.7" customHeight="1" thickBot="1">
      <c r="C33" s="9" t="s">
        <v>3350</v>
      </c>
      <c r="D33" s="16"/>
      <c r="E33" s="16"/>
      <c r="F33" s="16"/>
      <c r="G33" s="681"/>
      <c r="H33" s="17"/>
      <c r="I33" s="278"/>
      <c r="J33" s="278"/>
      <c r="K33" s="18"/>
      <c r="L33" s="54"/>
      <c r="M33" s="53"/>
      <c r="N33" s="16"/>
      <c r="O33" s="19"/>
      <c r="P33" s="16"/>
      <c r="Q33" s="56"/>
      <c r="R33" s="56"/>
      <c r="S33" s="21"/>
    </row>
    <row r="34" spans="3:19" s="9" customFormat="1" ht="19.7" customHeight="1" thickBot="1">
      <c r="C34" s="1299" t="e">
        <f>+C28+#REF!</f>
        <v>#REF!</v>
      </c>
      <c r="D34" s="16"/>
      <c r="E34" s="16"/>
      <c r="F34" s="16"/>
      <c r="G34" s="145"/>
      <c r="H34" s="17"/>
      <c r="I34" s="52"/>
      <c r="J34" s="680"/>
      <c r="K34" s="18"/>
      <c r="L34" s="54"/>
      <c r="M34" s="54"/>
      <c r="N34" s="16"/>
      <c r="O34" s="19"/>
      <c r="P34" s="19"/>
      <c r="Q34" s="19"/>
      <c r="R34" s="56"/>
      <c r="S34" s="21"/>
    </row>
    <row r="35" spans="3:19" s="9" customFormat="1" ht="19.7" customHeight="1">
      <c r="C35" s="1261" t="s">
        <v>3226</v>
      </c>
      <c r="D35" s="16"/>
      <c r="E35" s="16"/>
      <c r="F35" s="16"/>
      <c r="G35" s="146"/>
      <c r="H35" s="17"/>
      <c r="I35" s="278"/>
      <c r="J35" s="680"/>
      <c r="K35" s="286"/>
      <c r="L35" s="54"/>
      <c r="M35" s="54"/>
      <c r="N35" s="16"/>
      <c r="O35" s="19"/>
      <c r="P35" s="19"/>
      <c r="Q35" s="19"/>
      <c r="R35" s="56"/>
      <c r="S35" s="21"/>
    </row>
    <row r="36" spans="3:19" s="9" customFormat="1" ht="19.7" customHeight="1">
      <c r="D36" s="16"/>
      <c r="E36" s="16"/>
      <c r="F36" s="16"/>
      <c r="G36" s="146"/>
      <c r="H36" s="17"/>
      <c r="I36" s="278"/>
      <c r="J36" s="278"/>
      <c r="K36" s="286"/>
      <c r="L36" s="54"/>
      <c r="M36" s="54"/>
      <c r="N36" s="16"/>
      <c r="O36" s="19"/>
      <c r="P36" s="16"/>
      <c r="Q36" s="56"/>
      <c r="R36" s="56"/>
      <c r="S36" s="21"/>
    </row>
    <row r="37" spans="3:19" s="9" customFormat="1" ht="19.7" customHeight="1">
      <c r="D37" s="16"/>
      <c r="E37" s="16"/>
      <c r="F37" s="16"/>
      <c r="G37" s="146"/>
      <c r="H37" s="17"/>
      <c r="I37" s="278"/>
      <c r="J37" s="680"/>
      <c r="K37" s="286"/>
      <c r="L37" s="54"/>
      <c r="M37" s="54"/>
      <c r="N37" s="16"/>
      <c r="O37" s="19"/>
      <c r="P37" s="16"/>
      <c r="Q37" s="56"/>
      <c r="R37" s="56"/>
      <c r="S37" s="21"/>
    </row>
    <row r="38" spans="3:19" s="9" customFormat="1" ht="19.7" customHeight="1">
      <c r="D38" s="16"/>
      <c r="E38" s="16"/>
      <c r="F38" s="16"/>
      <c r="G38" s="146"/>
      <c r="H38" s="17"/>
      <c r="I38" s="278"/>
      <c r="J38" s="680"/>
      <c r="K38" s="286"/>
      <c r="L38" s="54"/>
      <c r="M38" s="54"/>
      <c r="N38" s="16"/>
      <c r="O38" s="19"/>
      <c r="P38" s="16"/>
      <c r="Q38" s="56"/>
      <c r="R38" s="56"/>
      <c r="S38" s="21"/>
    </row>
    <row r="39" spans="3:19" s="9" customFormat="1" ht="19.7" customHeight="1">
      <c r="D39" s="16"/>
      <c r="E39" s="16"/>
      <c r="F39" s="16"/>
      <c r="G39" s="146"/>
      <c r="H39" s="17"/>
      <c r="I39" s="278"/>
      <c r="J39" s="680"/>
      <c r="K39" s="286"/>
      <c r="L39" s="54"/>
      <c r="M39" s="54"/>
      <c r="N39" s="16"/>
      <c r="O39" s="19"/>
      <c r="P39" s="16"/>
      <c r="Q39" s="56"/>
      <c r="R39" s="56"/>
      <c r="S39" s="21"/>
    </row>
    <row r="40" spans="3:19" s="9" customFormat="1" ht="19.7" customHeight="1">
      <c r="D40" s="16"/>
      <c r="E40" s="16"/>
      <c r="F40" s="16"/>
      <c r="G40" s="145"/>
      <c r="H40" s="17"/>
      <c r="I40" s="52"/>
      <c r="J40" s="680"/>
      <c r="K40" s="18"/>
      <c r="L40" s="54"/>
      <c r="M40" s="54"/>
      <c r="N40" s="16"/>
      <c r="O40" s="19"/>
      <c r="P40" s="16"/>
      <c r="Q40" s="56"/>
      <c r="R40" s="56"/>
      <c r="S40" s="21"/>
    </row>
    <row r="41" spans="3:19" s="9" customFormat="1" ht="19.7" customHeight="1">
      <c r="D41" s="16"/>
      <c r="E41" s="16"/>
      <c r="F41" s="16"/>
      <c r="G41" s="145"/>
      <c r="H41" s="17"/>
      <c r="I41" s="52"/>
      <c r="J41" s="680"/>
      <c r="K41" s="18"/>
      <c r="L41" s="54"/>
      <c r="M41" s="54"/>
      <c r="N41" s="16"/>
      <c r="O41" s="19"/>
      <c r="P41" s="16"/>
      <c r="Q41" s="56"/>
      <c r="R41" s="56"/>
      <c r="S41" s="21"/>
    </row>
    <row r="42" spans="3:19" ht="19.7" customHeight="1">
      <c r="D42" s="16"/>
      <c r="E42" s="17"/>
      <c r="F42" s="17"/>
      <c r="G42" s="145"/>
      <c r="H42" s="17"/>
      <c r="I42" s="52"/>
      <c r="J42" s="680"/>
      <c r="K42" s="18"/>
      <c r="L42" s="54"/>
      <c r="M42" s="146"/>
      <c r="N42" s="16"/>
      <c r="O42" s="19"/>
      <c r="P42" s="16"/>
      <c r="Q42" s="56"/>
      <c r="R42" s="56"/>
      <c r="S42" s="21"/>
    </row>
    <row r="43" spans="3:19" ht="19.7" customHeight="1">
      <c r="D43" s="16"/>
      <c r="E43" s="16"/>
      <c r="F43" s="16"/>
      <c r="G43" s="177"/>
      <c r="H43" s="17"/>
      <c r="I43" s="52"/>
      <c r="J43" s="278"/>
      <c r="K43" s="18"/>
      <c r="L43" s="54"/>
      <c r="M43" s="54"/>
      <c r="N43" s="16"/>
      <c r="O43" s="19"/>
      <c r="P43" s="16"/>
      <c r="Q43" s="56"/>
      <c r="R43" s="56"/>
      <c r="S43" s="21"/>
    </row>
    <row r="44" spans="3:19" ht="19.7" customHeight="1">
      <c r="D44" s="16"/>
      <c r="E44" s="16"/>
      <c r="F44" s="16"/>
      <c r="G44" s="145"/>
      <c r="H44" s="17"/>
      <c r="I44" s="52"/>
      <c r="J44" s="680"/>
      <c r="K44" s="18"/>
      <c r="L44" s="54"/>
      <c r="M44" s="146"/>
      <c r="N44" s="16"/>
      <c r="O44" s="19"/>
      <c r="P44" s="16"/>
      <c r="Q44" s="56"/>
      <c r="R44" s="482"/>
      <c r="S44" s="21"/>
    </row>
    <row r="45" spans="3:19" ht="19.7" customHeight="1">
      <c r="D45" s="16"/>
      <c r="E45" s="16"/>
      <c r="F45" s="16"/>
      <c r="G45" s="145"/>
      <c r="H45" s="17"/>
      <c r="I45" s="52"/>
      <c r="J45" s="680"/>
      <c r="K45" s="18"/>
      <c r="L45" s="54"/>
      <c r="M45" s="146"/>
      <c r="N45" s="16"/>
      <c r="O45" s="19"/>
      <c r="P45" s="16"/>
      <c r="Q45" s="56"/>
      <c r="R45" s="56"/>
      <c r="S45" s="21"/>
    </row>
    <row r="46" spans="3:19" ht="19.7" customHeight="1">
      <c r="D46" s="16"/>
      <c r="E46" s="16"/>
      <c r="F46" s="16"/>
      <c r="G46" s="145"/>
      <c r="H46" s="17"/>
      <c r="I46" s="52"/>
      <c r="J46" s="680"/>
      <c r="K46" s="18"/>
      <c r="L46" s="54"/>
      <c r="M46" s="146"/>
      <c r="N46" s="16"/>
      <c r="O46" s="19"/>
      <c r="P46" s="16"/>
      <c r="Q46" s="56"/>
      <c r="R46" s="56"/>
      <c r="S46" s="21"/>
    </row>
    <row r="47" spans="3:19" ht="19.7" customHeight="1">
      <c r="D47" s="16"/>
      <c r="E47" s="16"/>
      <c r="F47" s="16"/>
      <c r="G47" s="145"/>
      <c r="H47" s="17"/>
      <c r="I47" s="52"/>
      <c r="J47" s="680">
        <f t="shared" ref="J47:J52" si="2">H47*I47</f>
        <v>0</v>
      </c>
      <c r="K47" s="18"/>
      <c r="L47" s="54"/>
      <c r="M47" s="146"/>
      <c r="N47" s="16"/>
      <c r="O47" s="19"/>
      <c r="P47" s="16"/>
      <c r="Q47" s="56"/>
      <c r="R47" s="56"/>
      <c r="S47" s="21"/>
    </row>
    <row r="48" spans="3:19" ht="19.7" customHeight="1">
      <c r="D48" s="16"/>
      <c r="E48" s="16"/>
      <c r="F48" s="16"/>
      <c r="G48" s="145"/>
      <c r="H48" s="17"/>
      <c r="I48" s="52"/>
      <c r="J48" s="680">
        <f t="shared" si="2"/>
        <v>0</v>
      </c>
      <c r="K48" s="18"/>
      <c r="L48" s="54"/>
      <c r="M48" s="146"/>
      <c r="N48" s="16"/>
      <c r="O48" s="19"/>
      <c r="P48" s="16"/>
      <c r="Q48" s="56"/>
      <c r="R48" s="56"/>
      <c r="S48" s="21"/>
    </row>
    <row r="49" spans="1:24" ht="19.7" customHeight="1">
      <c r="D49" s="16"/>
      <c r="E49" s="16"/>
      <c r="F49" s="16"/>
      <c r="G49" s="145"/>
      <c r="H49" s="17"/>
      <c r="I49" s="52"/>
      <c r="J49" s="680">
        <f t="shared" si="2"/>
        <v>0</v>
      </c>
      <c r="K49" s="18"/>
      <c r="L49" s="54"/>
      <c r="M49" s="146"/>
      <c r="N49" s="16"/>
      <c r="O49" s="19"/>
      <c r="P49" s="16"/>
      <c r="Q49" s="56"/>
      <c r="R49" s="56"/>
      <c r="S49" s="21"/>
    </row>
    <row r="50" spans="1:24" ht="19.7" customHeight="1">
      <c r="D50" s="16"/>
      <c r="E50" s="16"/>
      <c r="F50" s="16"/>
      <c r="G50" s="145"/>
      <c r="H50" s="17"/>
      <c r="I50" s="52"/>
      <c r="J50" s="680">
        <f t="shared" si="2"/>
        <v>0</v>
      </c>
      <c r="K50" s="18"/>
      <c r="L50" s="54"/>
      <c r="M50" s="146"/>
      <c r="N50" s="16"/>
      <c r="O50" s="19"/>
      <c r="P50" s="16"/>
      <c r="Q50" s="56"/>
      <c r="R50" s="56"/>
      <c r="S50" s="21"/>
    </row>
    <row r="51" spans="1:24" ht="19.7" customHeight="1">
      <c r="D51" s="16"/>
      <c r="E51" s="16"/>
      <c r="F51" s="16"/>
      <c r="G51" s="145"/>
      <c r="H51" s="17"/>
      <c r="I51" s="52"/>
      <c r="J51" s="680">
        <f t="shared" si="2"/>
        <v>0</v>
      </c>
      <c r="K51" s="18"/>
      <c r="L51" s="54"/>
      <c r="M51" s="146"/>
      <c r="N51" s="16"/>
      <c r="O51" s="19"/>
      <c r="P51" s="16"/>
      <c r="Q51" s="56"/>
      <c r="R51" s="56"/>
      <c r="S51" s="21"/>
    </row>
    <row r="52" spans="1:24" ht="19.7" customHeight="1">
      <c r="D52" s="16"/>
      <c r="E52" s="16"/>
      <c r="F52" s="16"/>
      <c r="G52" s="145"/>
      <c r="H52" s="17"/>
      <c r="I52" s="52"/>
      <c r="J52" s="680">
        <f t="shared" si="2"/>
        <v>0</v>
      </c>
      <c r="K52" s="18"/>
      <c r="L52" s="54"/>
      <c r="M52" s="146"/>
      <c r="N52" s="16"/>
      <c r="O52" s="19"/>
      <c r="P52" s="16"/>
      <c r="Q52" s="56"/>
      <c r="R52" s="56"/>
      <c r="S52" s="21"/>
    </row>
    <row r="53" spans="1:24" s="11" customFormat="1">
      <c r="A53" s="3"/>
      <c r="B53" s="3"/>
      <c r="C53" s="3"/>
      <c r="D53" s="9"/>
      <c r="E53" s="3"/>
      <c r="F53" s="3"/>
      <c r="G53" s="3"/>
      <c r="H53" s="9"/>
      <c r="I53" s="3"/>
      <c r="J53" s="200"/>
      <c r="L53" s="3"/>
      <c r="M53" s="3"/>
      <c r="N53" s="9"/>
      <c r="O53" s="10"/>
      <c r="P53" s="3"/>
      <c r="R53" s="126"/>
      <c r="S53" s="13"/>
      <c r="T53" s="3"/>
      <c r="U53" s="3"/>
      <c r="V53" s="3"/>
      <c r="W53" s="3"/>
      <c r="X53" s="3"/>
    </row>
  </sheetData>
  <autoFilter ref="D9:Q25" xr:uid="{C37262AD-3891-4755-BA8D-EEBD9CDC9A1E}"/>
  <mergeCells count="8">
    <mergeCell ref="D6:F6"/>
    <mergeCell ref="D10:G10"/>
    <mergeCell ref="D2:F2"/>
    <mergeCell ref="I2:K2"/>
    <mergeCell ref="D3:F3"/>
    <mergeCell ref="D4:F4"/>
    <mergeCell ref="L4:M5"/>
    <mergeCell ref="D5:F5"/>
  </mergeCells>
  <phoneticPr fontId="3"/>
  <pageMargins left="0.2" right="0.2" top="0.36" bottom="0.41" header="0.3" footer="0.3"/>
  <pageSetup paperSize="9" scale="70" orientation="landscape"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D9240-23B3-461C-8892-BC287513C80C}">
  <dimension ref="A2:S478"/>
  <sheetViews>
    <sheetView zoomScale="78" zoomScaleNormal="78" workbookViewId="0">
      <pane xSplit="12" ySplit="9" topLeftCell="N394" activePane="bottomRight" state="frozen"/>
      <selection pane="topRight" activeCell="K1" sqref="K1"/>
      <selection pane="bottomLeft" activeCell="A9" sqref="A9"/>
      <selection pane="bottomRight" activeCell="R411" sqref="R411"/>
    </sheetView>
  </sheetViews>
  <sheetFormatPr defaultRowHeight="18.75"/>
  <cols>
    <col min="1" max="2" width="9" style="3"/>
    <col min="3" max="3" width="12.875" style="3" customWidth="1"/>
    <col min="4" max="4" width="18.125" style="9" customWidth="1"/>
    <col min="5" max="5" width="14.375" style="3" bestFit="1" customWidth="1"/>
    <col min="6" max="6" width="13.125" style="3" bestFit="1" customWidth="1"/>
    <col min="7" max="7" width="47" style="3" customWidth="1"/>
    <col min="8" max="8" width="6.125" style="9" customWidth="1"/>
    <col min="9" max="10" width="9.875" style="3" bestFit="1" customWidth="1"/>
    <col min="11" max="11" width="5.875" style="11" customWidth="1"/>
    <col min="12" max="12" width="49" style="3" customWidth="1"/>
    <col min="13" max="13" width="28.375" style="3" customWidth="1"/>
    <col min="14" max="14" width="20.125" style="9" customWidth="1"/>
    <col min="15" max="15" width="15.375" style="10" customWidth="1"/>
    <col min="16" max="16" width="6.375" style="3" customWidth="1"/>
    <col min="17" max="17" width="16.625" style="11" customWidth="1"/>
    <col min="18" max="18" width="17.875" style="126" customWidth="1"/>
    <col min="19" max="19" width="15.625" style="13" customWidth="1"/>
    <col min="20" max="258" width="9" style="3"/>
    <col min="259" max="259" width="12.875" style="3" customWidth="1"/>
    <col min="260" max="260" width="18.125" style="3" customWidth="1"/>
    <col min="261" max="261" width="14.375" style="3" bestFit="1" customWidth="1"/>
    <col min="262" max="262" width="13.125" style="3" bestFit="1" customWidth="1"/>
    <col min="263" max="263" width="47" style="3" customWidth="1"/>
    <col min="264" max="264" width="6.125" style="3" customWidth="1"/>
    <col min="265" max="266" width="9.875" style="3" bestFit="1" customWidth="1"/>
    <col min="267" max="267" width="5.875" style="3" customWidth="1"/>
    <col min="268" max="268" width="49" style="3" customWidth="1"/>
    <col min="269" max="269" width="28.375" style="3" customWidth="1"/>
    <col min="270" max="270" width="20.125" style="3" customWidth="1"/>
    <col min="271" max="271" width="15.375" style="3" customWidth="1"/>
    <col min="272" max="272" width="6.375" style="3" customWidth="1"/>
    <col min="273" max="273" width="16.625" style="3" customWidth="1"/>
    <col min="274" max="274" width="17.875" style="3" customWidth="1"/>
    <col min="275" max="275" width="15.625" style="3" customWidth="1"/>
    <col min="276" max="514" width="9" style="3"/>
    <col min="515" max="515" width="12.875" style="3" customWidth="1"/>
    <col min="516" max="516" width="18.125" style="3" customWidth="1"/>
    <col min="517" max="517" width="14.375" style="3" bestFit="1" customWidth="1"/>
    <col min="518" max="518" width="13.125" style="3" bestFit="1" customWidth="1"/>
    <col min="519" max="519" width="47" style="3" customWidth="1"/>
    <col min="520" max="520" width="6.125" style="3" customWidth="1"/>
    <col min="521" max="522" width="9.875" style="3" bestFit="1" customWidth="1"/>
    <col min="523" max="523" width="5.875" style="3" customWidth="1"/>
    <col min="524" max="524" width="49" style="3" customWidth="1"/>
    <col min="525" max="525" width="28.375" style="3" customWidth="1"/>
    <col min="526" max="526" width="20.125" style="3" customWidth="1"/>
    <col min="527" max="527" width="15.375" style="3" customWidth="1"/>
    <col min="528" max="528" width="6.375" style="3" customWidth="1"/>
    <col min="529" max="529" width="16.625" style="3" customWidth="1"/>
    <col min="530" max="530" width="17.875" style="3" customWidth="1"/>
    <col min="531" max="531" width="15.625" style="3" customWidth="1"/>
    <col min="532" max="770" width="9" style="3"/>
    <col min="771" max="771" width="12.875" style="3" customWidth="1"/>
    <col min="772" max="772" width="18.125" style="3" customWidth="1"/>
    <col min="773" max="773" width="14.375" style="3" bestFit="1" customWidth="1"/>
    <col min="774" max="774" width="13.125" style="3" bestFit="1" customWidth="1"/>
    <col min="775" max="775" width="47" style="3" customWidth="1"/>
    <col min="776" max="776" width="6.125" style="3" customWidth="1"/>
    <col min="777" max="778" width="9.875" style="3" bestFit="1" customWidth="1"/>
    <col min="779" max="779" width="5.875" style="3" customWidth="1"/>
    <col min="780" max="780" width="49" style="3" customWidth="1"/>
    <col min="781" max="781" width="28.375" style="3" customWidth="1"/>
    <col min="782" max="782" width="20.125" style="3" customWidth="1"/>
    <col min="783" max="783" width="15.375" style="3" customWidth="1"/>
    <col min="784" max="784" width="6.375" style="3" customWidth="1"/>
    <col min="785" max="785" width="16.625" style="3" customWidth="1"/>
    <col min="786" max="786" width="17.875" style="3" customWidth="1"/>
    <col min="787" max="787" width="15.625" style="3" customWidth="1"/>
    <col min="788" max="1026" width="9" style="3"/>
    <col min="1027" max="1027" width="12.875" style="3" customWidth="1"/>
    <col min="1028" max="1028" width="18.125" style="3" customWidth="1"/>
    <col min="1029" max="1029" width="14.375" style="3" bestFit="1" customWidth="1"/>
    <col min="1030" max="1030" width="13.125" style="3" bestFit="1" customWidth="1"/>
    <col min="1031" max="1031" width="47" style="3" customWidth="1"/>
    <col min="1032" max="1032" width="6.125" style="3" customWidth="1"/>
    <col min="1033" max="1034" width="9.875" style="3" bestFit="1" customWidth="1"/>
    <col min="1035" max="1035" width="5.875" style="3" customWidth="1"/>
    <col min="1036" max="1036" width="49" style="3" customWidth="1"/>
    <col min="1037" max="1037" width="28.375" style="3" customWidth="1"/>
    <col min="1038" max="1038" width="20.125" style="3" customWidth="1"/>
    <col min="1039" max="1039" width="15.375" style="3" customWidth="1"/>
    <col min="1040" max="1040" width="6.375" style="3" customWidth="1"/>
    <col min="1041" max="1041" width="16.625" style="3" customWidth="1"/>
    <col min="1042" max="1042" width="17.875" style="3" customWidth="1"/>
    <col min="1043" max="1043" width="15.625" style="3" customWidth="1"/>
    <col min="1044" max="1282" width="9" style="3"/>
    <col min="1283" max="1283" width="12.875" style="3" customWidth="1"/>
    <col min="1284" max="1284" width="18.125" style="3" customWidth="1"/>
    <col min="1285" max="1285" width="14.375" style="3" bestFit="1" customWidth="1"/>
    <col min="1286" max="1286" width="13.125" style="3" bestFit="1" customWidth="1"/>
    <col min="1287" max="1287" width="47" style="3" customWidth="1"/>
    <col min="1288" max="1288" width="6.125" style="3" customWidth="1"/>
    <col min="1289" max="1290" width="9.875" style="3" bestFit="1" customWidth="1"/>
    <col min="1291" max="1291" width="5.875" style="3" customWidth="1"/>
    <col min="1292" max="1292" width="49" style="3" customWidth="1"/>
    <col min="1293" max="1293" width="28.375" style="3" customWidth="1"/>
    <col min="1294" max="1294" width="20.125" style="3" customWidth="1"/>
    <col min="1295" max="1295" width="15.375" style="3" customWidth="1"/>
    <col min="1296" max="1296" width="6.375" style="3" customWidth="1"/>
    <col min="1297" max="1297" width="16.625" style="3" customWidth="1"/>
    <col min="1298" max="1298" width="17.875" style="3" customWidth="1"/>
    <col min="1299" max="1299" width="15.625" style="3" customWidth="1"/>
    <col min="1300" max="1538" width="9" style="3"/>
    <col min="1539" max="1539" width="12.875" style="3" customWidth="1"/>
    <col min="1540" max="1540" width="18.125" style="3" customWidth="1"/>
    <col min="1541" max="1541" width="14.375" style="3" bestFit="1" customWidth="1"/>
    <col min="1542" max="1542" width="13.125" style="3" bestFit="1" customWidth="1"/>
    <col min="1543" max="1543" width="47" style="3" customWidth="1"/>
    <col min="1544" max="1544" width="6.125" style="3" customWidth="1"/>
    <col min="1545" max="1546" width="9.875" style="3" bestFit="1" customWidth="1"/>
    <col min="1547" max="1547" width="5.875" style="3" customWidth="1"/>
    <col min="1548" max="1548" width="49" style="3" customWidth="1"/>
    <col min="1549" max="1549" width="28.375" style="3" customWidth="1"/>
    <col min="1550" max="1550" width="20.125" style="3" customWidth="1"/>
    <col min="1551" max="1551" width="15.375" style="3" customWidth="1"/>
    <col min="1552" max="1552" width="6.375" style="3" customWidth="1"/>
    <col min="1553" max="1553" width="16.625" style="3" customWidth="1"/>
    <col min="1554" max="1554" width="17.875" style="3" customWidth="1"/>
    <col min="1555" max="1555" width="15.625" style="3" customWidth="1"/>
    <col min="1556" max="1794" width="9" style="3"/>
    <col min="1795" max="1795" width="12.875" style="3" customWidth="1"/>
    <col min="1796" max="1796" width="18.125" style="3" customWidth="1"/>
    <col min="1797" max="1797" width="14.375" style="3" bestFit="1" customWidth="1"/>
    <col min="1798" max="1798" width="13.125" style="3" bestFit="1" customWidth="1"/>
    <col min="1799" max="1799" width="47" style="3" customWidth="1"/>
    <col min="1800" max="1800" width="6.125" style="3" customWidth="1"/>
    <col min="1801" max="1802" width="9.875" style="3" bestFit="1" customWidth="1"/>
    <col min="1803" max="1803" width="5.875" style="3" customWidth="1"/>
    <col min="1804" max="1804" width="49" style="3" customWidth="1"/>
    <col min="1805" max="1805" width="28.375" style="3" customWidth="1"/>
    <col min="1806" max="1806" width="20.125" style="3" customWidth="1"/>
    <col min="1807" max="1807" width="15.375" style="3" customWidth="1"/>
    <col min="1808" max="1808" width="6.375" style="3" customWidth="1"/>
    <col min="1809" max="1809" width="16.625" style="3" customWidth="1"/>
    <col min="1810" max="1810" width="17.875" style="3" customWidth="1"/>
    <col min="1811" max="1811" width="15.625" style="3" customWidth="1"/>
    <col min="1812" max="2050" width="9" style="3"/>
    <col min="2051" max="2051" width="12.875" style="3" customWidth="1"/>
    <col min="2052" max="2052" width="18.125" style="3" customWidth="1"/>
    <col min="2053" max="2053" width="14.375" style="3" bestFit="1" customWidth="1"/>
    <col min="2054" max="2054" width="13.125" style="3" bestFit="1" customWidth="1"/>
    <col min="2055" max="2055" width="47" style="3" customWidth="1"/>
    <col min="2056" max="2056" width="6.125" style="3" customWidth="1"/>
    <col min="2057" max="2058" width="9.875" style="3" bestFit="1" customWidth="1"/>
    <col min="2059" max="2059" width="5.875" style="3" customWidth="1"/>
    <col min="2060" max="2060" width="49" style="3" customWidth="1"/>
    <col min="2061" max="2061" width="28.375" style="3" customWidth="1"/>
    <col min="2062" max="2062" width="20.125" style="3" customWidth="1"/>
    <col min="2063" max="2063" width="15.375" style="3" customWidth="1"/>
    <col min="2064" max="2064" width="6.375" style="3" customWidth="1"/>
    <col min="2065" max="2065" width="16.625" style="3" customWidth="1"/>
    <col min="2066" max="2066" width="17.875" style="3" customWidth="1"/>
    <col min="2067" max="2067" width="15.625" style="3" customWidth="1"/>
    <col min="2068" max="2306" width="9" style="3"/>
    <col min="2307" max="2307" width="12.875" style="3" customWidth="1"/>
    <col min="2308" max="2308" width="18.125" style="3" customWidth="1"/>
    <col min="2309" max="2309" width="14.375" style="3" bestFit="1" customWidth="1"/>
    <col min="2310" max="2310" width="13.125" style="3" bestFit="1" customWidth="1"/>
    <col min="2311" max="2311" width="47" style="3" customWidth="1"/>
    <col min="2312" max="2312" width="6.125" style="3" customWidth="1"/>
    <col min="2313" max="2314" width="9.875" style="3" bestFit="1" customWidth="1"/>
    <col min="2315" max="2315" width="5.875" style="3" customWidth="1"/>
    <col min="2316" max="2316" width="49" style="3" customWidth="1"/>
    <col min="2317" max="2317" width="28.375" style="3" customWidth="1"/>
    <col min="2318" max="2318" width="20.125" style="3" customWidth="1"/>
    <col min="2319" max="2319" width="15.375" style="3" customWidth="1"/>
    <col min="2320" max="2320" width="6.375" style="3" customWidth="1"/>
    <col min="2321" max="2321" width="16.625" style="3" customWidth="1"/>
    <col min="2322" max="2322" width="17.875" style="3" customWidth="1"/>
    <col min="2323" max="2323" width="15.625" style="3" customWidth="1"/>
    <col min="2324" max="2562" width="9" style="3"/>
    <col min="2563" max="2563" width="12.875" style="3" customWidth="1"/>
    <col min="2564" max="2564" width="18.125" style="3" customWidth="1"/>
    <col min="2565" max="2565" width="14.375" style="3" bestFit="1" customWidth="1"/>
    <col min="2566" max="2566" width="13.125" style="3" bestFit="1" customWidth="1"/>
    <col min="2567" max="2567" width="47" style="3" customWidth="1"/>
    <col min="2568" max="2568" width="6.125" style="3" customWidth="1"/>
    <col min="2569" max="2570" width="9.875" style="3" bestFit="1" customWidth="1"/>
    <col min="2571" max="2571" width="5.875" style="3" customWidth="1"/>
    <col min="2572" max="2572" width="49" style="3" customWidth="1"/>
    <col min="2573" max="2573" width="28.375" style="3" customWidth="1"/>
    <col min="2574" max="2574" width="20.125" style="3" customWidth="1"/>
    <col min="2575" max="2575" width="15.375" style="3" customWidth="1"/>
    <col min="2576" max="2576" width="6.375" style="3" customWidth="1"/>
    <col min="2577" max="2577" width="16.625" style="3" customWidth="1"/>
    <col min="2578" max="2578" width="17.875" style="3" customWidth="1"/>
    <col min="2579" max="2579" width="15.625" style="3" customWidth="1"/>
    <col min="2580" max="2818" width="9" style="3"/>
    <col min="2819" max="2819" width="12.875" style="3" customWidth="1"/>
    <col min="2820" max="2820" width="18.125" style="3" customWidth="1"/>
    <col min="2821" max="2821" width="14.375" style="3" bestFit="1" customWidth="1"/>
    <col min="2822" max="2822" width="13.125" style="3" bestFit="1" customWidth="1"/>
    <col min="2823" max="2823" width="47" style="3" customWidth="1"/>
    <col min="2824" max="2824" width="6.125" style="3" customWidth="1"/>
    <col min="2825" max="2826" width="9.875" style="3" bestFit="1" customWidth="1"/>
    <col min="2827" max="2827" width="5.875" style="3" customWidth="1"/>
    <col min="2828" max="2828" width="49" style="3" customWidth="1"/>
    <col min="2829" max="2829" width="28.375" style="3" customWidth="1"/>
    <col min="2830" max="2830" width="20.125" style="3" customWidth="1"/>
    <col min="2831" max="2831" width="15.375" style="3" customWidth="1"/>
    <col min="2832" max="2832" width="6.375" style="3" customWidth="1"/>
    <col min="2833" max="2833" width="16.625" style="3" customWidth="1"/>
    <col min="2834" max="2834" width="17.875" style="3" customWidth="1"/>
    <col min="2835" max="2835" width="15.625" style="3" customWidth="1"/>
    <col min="2836" max="3074" width="9" style="3"/>
    <col min="3075" max="3075" width="12.875" style="3" customWidth="1"/>
    <col min="3076" max="3076" width="18.125" style="3" customWidth="1"/>
    <col min="3077" max="3077" width="14.375" style="3" bestFit="1" customWidth="1"/>
    <col min="3078" max="3078" width="13.125" style="3" bestFit="1" customWidth="1"/>
    <col min="3079" max="3079" width="47" style="3" customWidth="1"/>
    <col min="3080" max="3080" width="6.125" style="3" customWidth="1"/>
    <col min="3081" max="3082" width="9.875" style="3" bestFit="1" customWidth="1"/>
    <col min="3083" max="3083" width="5.875" style="3" customWidth="1"/>
    <col min="3084" max="3084" width="49" style="3" customWidth="1"/>
    <col min="3085" max="3085" width="28.375" style="3" customWidth="1"/>
    <col min="3086" max="3086" width="20.125" style="3" customWidth="1"/>
    <col min="3087" max="3087" width="15.375" style="3" customWidth="1"/>
    <col min="3088" max="3088" width="6.375" style="3" customWidth="1"/>
    <col min="3089" max="3089" width="16.625" style="3" customWidth="1"/>
    <col min="3090" max="3090" width="17.875" style="3" customWidth="1"/>
    <col min="3091" max="3091" width="15.625" style="3" customWidth="1"/>
    <col min="3092" max="3330" width="9" style="3"/>
    <col min="3331" max="3331" width="12.875" style="3" customWidth="1"/>
    <col min="3332" max="3332" width="18.125" style="3" customWidth="1"/>
    <col min="3333" max="3333" width="14.375" style="3" bestFit="1" customWidth="1"/>
    <col min="3334" max="3334" width="13.125" style="3" bestFit="1" customWidth="1"/>
    <col min="3335" max="3335" width="47" style="3" customWidth="1"/>
    <col min="3336" max="3336" width="6.125" style="3" customWidth="1"/>
    <col min="3337" max="3338" width="9.875" style="3" bestFit="1" customWidth="1"/>
    <col min="3339" max="3339" width="5.875" style="3" customWidth="1"/>
    <col min="3340" max="3340" width="49" style="3" customWidth="1"/>
    <col min="3341" max="3341" width="28.375" style="3" customWidth="1"/>
    <col min="3342" max="3342" width="20.125" style="3" customWidth="1"/>
    <col min="3343" max="3343" width="15.375" style="3" customWidth="1"/>
    <col min="3344" max="3344" width="6.375" style="3" customWidth="1"/>
    <col min="3345" max="3345" width="16.625" style="3" customWidth="1"/>
    <col min="3346" max="3346" width="17.875" style="3" customWidth="1"/>
    <col min="3347" max="3347" width="15.625" style="3" customWidth="1"/>
    <col min="3348" max="3586" width="9" style="3"/>
    <col min="3587" max="3587" width="12.875" style="3" customWidth="1"/>
    <col min="3588" max="3588" width="18.125" style="3" customWidth="1"/>
    <col min="3589" max="3589" width="14.375" style="3" bestFit="1" customWidth="1"/>
    <col min="3590" max="3590" width="13.125" style="3" bestFit="1" customWidth="1"/>
    <col min="3591" max="3591" width="47" style="3" customWidth="1"/>
    <col min="3592" max="3592" width="6.125" style="3" customWidth="1"/>
    <col min="3593" max="3594" width="9.875" style="3" bestFit="1" customWidth="1"/>
    <col min="3595" max="3595" width="5.875" style="3" customWidth="1"/>
    <col min="3596" max="3596" width="49" style="3" customWidth="1"/>
    <col min="3597" max="3597" width="28.375" style="3" customWidth="1"/>
    <col min="3598" max="3598" width="20.125" style="3" customWidth="1"/>
    <col min="3599" max="3599" width="15.375" style="3" customWidth="1"/>
    <col min="3600" max="3600" width="6.375" style="3" customWidth="1"/>
    <col min="3601" max="3601" width="16.625" style="3" customWidth="1"/>
    <col min="3602" max="3602" width="17.875" style="3" customWidth="1"/>
    <col min="3603" max="3603" width="15.625" style="3" customWidth="1"/>
    <col min="3604" max="3842" width="9" style="3"/>
    <col min="3843" max="3843" width="12.875" style="3" customWidth="1"/>
    <col min="3844" max="3844" width="18.125" style="3" customWidth="1"/>
    <col min="3845" max="3845" width="14.375" style="3" bestFit="1" customWidth="1"/>
    <col min="3846" max="3846" width="13.125" style="3" bestFit="1" customWidth="1"/>
    <col min="3847" max="3847" width="47" style="3" customWidth="1"/>
    <col min="3848" max="3848" width="6.125" style="3" customWidth="1"/>
    <col min="3849" max="3850" width="9.875" style="3" bestFit="1" customWidth="1"/>
    <col min="3851" max="3851" width="5.875" style="3" customWidth="1"/>
    <col min="3852" max="3852" width="49" style="3" customWidth="1"/>
    <col min="3853" max="3853" width="28.375" style="3" customWidth="1"/>
    <col min="3854" max="3854" width="20.125" style="3" customWidth="1"/>
    <col min="3855" max="3855" width="15.375" style="3" customWidth="1"/>
    <col min="3856" max="3856" width="6.375" style="3" customWidth="1"/>
    <col min="3857" max="3857" width="16.625" style="3" customWidth="1"/>
    <col min="3858" max="3858" width="17.875" style="3" customWidth="1"/>
    <col min="3859" max="3859" width="15.625" style="3" customWidth="1"/>
    <col min="3860" max="4098" width="9" style="3"/>
    <col min="4099" max="4099" width="12.875" style="3" customWidth="1"/>
    <col min="4100" max="4100" width="18.125" style="3" customWidth="1"/>
    <col min="4101" max="4101" width="14.375" style="3" bestFit="1" customWidth="1"/>
    <col min="4102" max="4102" width="13.125" style="3" bestFit="1" customWidth="1"/>
    <col min="4103" max="4103" width="47" style="3" customWidth="1"/>
    <col min="4104" max="4104" width="6.125" style="3" customWidth="1"/>
    <col min="4105" max="4106" width="9.875" style="3" bestFit="1" customWidth="1"/>
    <col min="4107" max="4107" width="5.875" style="3" customWidth="1"/>
    <col min="4108" max="4108" width="49" style="3" customWidth="1"/>
    <col min="4109" max="4109" width="28.375" style="3" customWidth="1"/>
    <col min="4110" max="4110" width="20.125" style="3" customWidth="1"/>
    <col min="4111" max="4111" width="15.375" style="3" customWidth="1"/>
    <col min="4112" max="4112" width="6.375" style="3" customWidth="1"/>
    <col min="4113" max="4113" width="16.625" style="3" customWidth="1"/>
    <col min="4114" max="4114" width="17.875" style="3" customWidth="1"/>
    <col min="4115" max="4115" width="15.625" style="3" customWidth="1"/>
    <col min="4116" max="4354" width="9" style="3"/>
    <col min="4355" max="4355" width="12.875" style="3" customWidth="1"/>
    <col min="4356" max="4356" width="18.125" style="3" customWidth="1"/>
    <col min="4357" max="4357" width="14.375" style="3" bestFit="1" customWidth="1"/>
    <col min="4358" max="4358" width="13.125" style="3" bestFit="1" customWidth="1"/>
    <col min="4359" max="4359" width="47" style="3" customWidth="1"/>
    <col min="4360" max="4360" width="6.125" style="3" customWidth="1"/>
    <col min="4361" max="4362" width="9.875" style="3" bestFit="1" customWidth="1"/>
    <col min="4363" max="4363" width="5.875" style="3" customWidth="1"/>
    <col min="4364" max="4364" width="49" style="3" customWidth="1"/>
    <col min="4365" max="4365" width="28.375" style="3" customWidth="1"/>
    <col min="4366" max="4366" width="20.125" style="3" customWidth="1"/>
    <col min="4367" max="4367" width="15.375" style="3" customWidth="1"/>
    <col min="4368" max="4368" width="6.375" style="3" customWidth="1"/>
    <col min="4369" max="4369" width="16.625" style="3" customWidth="1"/>
    <col min="4370" max="4370" width="17.875" style="3" customWidth="1"/>
    <col min="4371" max="4371" width="15.625" style="3" customWidth="1"/>
    <col min="4372" max="4610" width="9" style="3"/>
    <col min="4611" max="4611" width="12.875" style="3" customWidth="1"/>
    <col min="4612" max="4612" width="18.125" style="3" customWidth="1"/>
    <col min="4613" max="4613" width="14.375" style="3" bestFit="1" customWidth="1"/>
    <col min="4614" max="4614" width="13.125" style="3" bestFit="1" customWidth="1"/>
    <col min="4615" max="4615" width="47" style="3" customWidth="1"/>
    <col min="4616" max="4616" width="6.125" style="3" customWidth="1"/>
    <col min="4617" max="4618" width="9.875" style="3" bestFit="1" customWidth="1"/>
    <col min="4619" max="4619" width="5.875" style="3" customWidth="1"/>
    <col min="4620" max="4620" width="49" style="3" customWidth="1"/>
    <col min="4621" max="4621" width="28.375" style="3" customWidth="1"/>
    <col min="4622" max="4622" width="20.125" style="3" customWidth="1"/>
    <col min="4623" max="4623" width="15.375" style="3" customWidth="1"/>
    <col min="4624" max="4624" width="6.375" style="3" customWidth="1"/>
    <col min="4625" max="4625" width="16.625" style="3" customWidth="1"/>
    <col min="4626" max="4626" width="17.875" style="3" customWidth="1"/>
    <col min="4627" max="4627" width="15.625" style="3" customWidth="1"/>
    <col min="4628" max="4866" width="9" style="3"/>
    <col min="4867" max="4867" width="12.875" style="3" customWidth="1"/>
    <col min="4868" max="4868" width="18.125" style="3" customWidth="1"/>
    <col min="4869" max="4869" width="14.375" style="3" bestFit="1" customWidth="1"/>
    <col min="4870" max="4870" width="13.125" style="3" bestFit="1" customWidth="1"/>
    <col min="4871" max="4871" width="47" style="3" customWidth="1"/>
    <col min="4872" max="4872" width="6.125" style="3" customWidth="1"/>
    <col min="4873" max="4874" width="9.875" style="3" bestFit="1" customWidth="1"/>
    <col min="4875" max="4875" width="5.875" style="3" customWidth="1"/>
    <col min="4876" max="4876" width="49" style="3" customWidth="1"/>
    <col min="4877" max="4877" width="28.375" style="3" customWidth="1"/>
    <col min="4878" max="4878" width="20.125" style="3" customWidth="1"/>
    <col min="4879" max="4879" width="15.375" style="3" customWidth="1"/>
    <col min="4880" max="4880" width="6.375" style="3" customWidth="1"/>
    <col min="4881" max="4881" width="16.625" style="3" customWidth="1"/>
    <col min="4882" max="4882" width="17.875" style="3" customWidth="1"/>
    <col min="4883" max="4883" width="15.625" style="3" customWidth="1"/>
    <col min="4884" max="5122" width="9" style="3"/>
    <col min="5123" max="5123" width="12.875" style="3" customWidth="1"/>
    <col min="5124" max="5124" width="18.125" style="3" customWidth="1"/>
    <col min="5125" max="5125" width="14.375" style="3" bestFit="1" customWidth="1"/>
    <col min="5126" max="5126" width="13.125" style="3" bestFit="1" customWidth="1"/>
    <col min="5127" max="5127" width="47" style="3" customWidth="1"/>
    <col min="5128" max="5128" width="6.125" style="3" customWidth="1"/>
    <col min="5129" max="5130" width="9.875" style="3" bestFit="1" customWidth="1"/>
    <col min="5131" max="5131" width="5.875" style="3" customWidth="1"/>
    <col min="5132" max="5132" width="49" style="3" customWidth="1"/>
    <col min="5133" max="5133" width="28.375" style="3" customWidth="1"/>
    <col min="5134" max="5134" width="20.125" style="3" customWidth="1"/>
    <col min="5135" max="5135" width="15.375" style="3" customWidth="1"/>
    <col min="5136" max="5136" width="6.375" style="3" customWidth="1"/>
    <col min="5137" max="5137" width="16.625" style="3" customWidth="1"/>
    <col min="5138" max="5138" width="17.875" style="3" customWidth="1"/>
    <col min="5139" max="5139" width="15.625" style="3" customWidth="1"/>
    <col min="5140" max="5378" width="9" style="3"/>
    <col min="5379" max="5379" width="12.875" style="3" customWidth="1"/>
    <col min="5380" max="5380" width="18.125" style="3" customWidth="1"/>
    <col min="5381" max="5381" width="14.375" style="3" bestFit="1" customWidth="1"/>
    <col min="5382" max="5382" width="13.125" style="3" bestFit="1" customWidth="1"/>
    <col min="5383" max="5383" width="47" style="3" customWidth="1"/>
    <col min="5384" max="5384" width="6.125" style="3" customWidth="1"/>
    <col min="5385" max="5386" width="9.875" style="3" bestFit="1" customWidth="1"/>
    <col min="5387" max="5387" width="5.875" style="3" customWidth="1"/>
    <col min="5388" max="5388" width="49" style="3" customWidth="1"/>
    <col min="5389" max="5389" width="28.375" style="3" customWidth="1"/>
    <col min="5390" max="5390" width="20.125" style="3" customWidth="1"/>
    <col min="5391" max="5391" width="15.375" style="3" customWidth="1"/>
    <col min="5392" max="5392" width="6.375" style="3" customWidth="1"/>
    <col min="5393" max="5393" width="16.625" style="3" customWidth="1"/>
    <col min="5394" max="5394" width="17.875" style="3" customWidth="1"/>
    <col min="5395" max="5395" width="15.625" style="3" customWidth="1"/>
    <col min="5396" max="5634" width="9" style="3"/>
    <col min="5635" max="5635" width="12.875" style="3" customWidth="1"/>
    <col min="5636" max="5636" width="18.125" style="3" customWidth="1"/>
    <col min="5637" max="5637" width="14.375" style="3" bestFit="1" customWidth="1"/>
    <col min="5638" max="5638" width="13.125" style="3" bestFit="1" customWidth="1"/>
    <col min="5639" max="5639" width="47" style="3" customWidth="1"/>
    <col min="5640" max="5640" width="6.125" style="3" customWidth="1"/>
    <col min="5641" max="5642" width="9.875" style="3" bestFit="1" customWidth="1"/>
    <col min="5643" max="5643" width="5.875" style="3" customWidth="1"/>
    <col min="5644" max="5644" width="49" style="3" customWidth="1"/>
    <col min="5645" max="5645" width="28.375" style="3" customWidth="1"/>
    <col min="5646" max="5646" width="20.125" style="3" customWidth="1"/>
    <col min="5647" max="5647" width="15.375" style="3" customWidth="1"/>
    <col min="5648" max="5648" width="6.375" style="3" customWidth="1"/>
    <col min="5649" max="5649" width="16.625" style="3" customWidth="1"/>
    <col min="5650" max="5650" width="17.875" style="3" customWidth="1"/>
    <col min="5651" max="5651" width="15.625" style="3" customWidth="1"/>
    <col min="5652" max="5890" width="9" style="3"/>
    <col min="5891" max="5891" width="12.875" style="3" customWidth="1"/>
    <col min="5892" max="5892" width="18.125" style="3" customWidth="1"/>
    <col min="5893" max="5893" width="14.375" style="3" bestFit="1" customWidth="1"/>
    <col min="5894" max="5894" width="13.125" style="3" bestFit="1" customWidth="1"/>
    <col min="5895" max="5895" width="47" style="3" customWidth="1"/>
    <col min="5896" max="5896" width="6.125" style="3" customWidth="1"/>
    <col min="5897" max="5898" width="9.875" style="3" bestFit="1" customWidth="1"/>
    <col min="5899" max="5899" width="5.875" style="3" customWidth="1"/>
    <col min="5900" max="5900" width="49" style="3" customWidth="1"/>
    <col min="5901" max="5901" width="28.375" style="3" customWidth="1"/>
    <col min="5902" max="5902" width="20.125" style="3" customWidth="1"/>
    <col min="5903" max="5903" width="15.375" style="3" customWidth="1"/>
    <col min="5904" max="5904" width="6.375" style="3" customWidth="1"/>
    <col min="5905" max="5905" width="16.625" style="3" customWidth="1"/>
    <col min="5906" max="5906" width="17.875" style="3" customWidth="1"/>
    <col min="5907" max="5907" width="15.625" style="3" customWidth="1"/>
    <col min="5908" max="6146" width="9" style="3"/>
    <col min="6147" max="6147" width="12.875" style="3" customWidth="1"/>
    <col min="6148" max="6148" width="18.125" style="3" customWidth="1"/>
    <col min="6149" max="6149" width="14.375" style="3" bestFit="1" customWidth="1"/>
    <col min="6150" max="6150" width="13.125" style="3" bestFit="1" customWidth="1"/>
    <col min="6151" max="6151" width="47" style="3" customWidth="1"/>
    <col min="6152" max="6152" width="6.125" style="3" customWidth="1"/>
    <col min="6153" max="6154" width="9.875" style="3" bestFit="1" customWidth="1"/>
    <col min="6155" max="6155" width="5.875" style="3" customWidth="1"/>
    <col min="6156" max="6156" width="49" style="3" customWidth="1"/>
    <col min="6157" max="6157" width="28.375" style="3" customWidth="1"/>
    <col min="6158" max="6158" width="20.125" style="3" customWidth="1"/>
    <col min="6159" max="6159" width="15.375" style="3" customWidth="1"/>
    <col min="6160" max="6160" width="6.375" style="3" customWidth="1"/>
    <col min="6161" max="6161" width="16.625" style="3" customWidth="1"/>
    <col min="6162" max="6162" width="17.875" style="3" customWidth="1"/>
    <col min="6163" max="6163" width="15.625" style="3" customWidth="1"/>
    <col min="6164" max="6402" width="9" style="3"/>
    <col min="6403" max="6403" width="12.875" style="3" customWidth="1"/>
    <col min="6404" max="6404" width="18.125" style="3" customWidth="1"/>
    <col min="6405" max="6405" width="14.375" style="3" bestFit="1" customWidth="1"/>
    <col min="6406" max="6406" width="13.125" style="3" bestFit="1" customWidth="1"/>
    <col min="6407" max="6407" width="47" style="3" customWidth="1"/>
    <col min="6408" max="6408" width="6.125" style="3" customWidth="1"/>
    <col min="6409" max="6410" width="9.875" style="3" bestFit="1" customWidth="1"/>
    <col min="6411" max="6411" width="5.875" style="3" customWidth="1"/>
    <col min="6412" max="6412" width="49" style="3" customWidth="1"/>
    <col min="6413" max="6413" width="28.375" style="3" customWidth="1"/>
    <col min="6414" max="6414" width="20.125" style="3" customWidth="1"/>
    <col min="6415" max="6415" width="15.375" style="3" customWidth="1"/>
    <col min="6416" max="6416" width="6.375" style="3" customWidth="1"/>
    <col min="6417" max="6417" width="16.625" style="3" customWidth="1"/>
    <col min="6418" max="6418" width="17.875" style="3" customWidth="1"/>
    <col min="6419" max="6419" width="15.625" style="3" customWidth="1"/>
    <col min="6420" max="6658" width="9" style="3"/>
    <col min="6659" max="6659" width="12.875" style="3" customWidth="1"/>
    <col min="6660" max="6660" width="18.125" style="3" customWidth="1"/>
    <col min="6661" max="6661" width="14.375" style="3" bestFit="1" customWidth="1"/>
    <col min="6662" max="6662" width="13.125" style="3" bestFit="1" customWidth="1"/>
    <col min="6663" max="6663" width="47" style="3" customWidth="1"/>
    <col min="6664" max="6664" width="6.125" style="3" customWidth="1"/>
    <col min="6665" max="6666" width="9.875" style="3" bestFit="1" customWidth="1"/>
    <col min="6667" max="6667" width="5.875" style="3" customWidth="1"/>
    <col min="6668" max="6668" width="49" style="3" customWidth="1"/>
    <col min="6669" max="6669" width="28.375" style="3" customWidth="1"/>
    <col min="6670" max="6670" width="20.125" style="3" customWidth="1"/>
    <col min="6671" max="6671" width="15.375" style="3" customWidth="1"/>
    <col min="6672" max="6672" width="6.375" style="3" customWidth="1"/>
    <col min="6673" max="6673" width="16.625" style="3" customWidth="1"/>
    <col min="6674" max="6674" width="17.875" style="3" customWidth="1"/>
    <col min="6675" max="6675" width="15.625" style="3" customWidth="1"/>
    <col min="6676" max="6914" width="9" style="3"/>
    <col min="6915" max="6915" width="12.875" style="3" customWidth="1"/>
    <col min="6916" max="6916" width="18.125" style="3" customWidth="1"/>
    <col min="6917" max="6917" width="14.375" style="3" bestFit="1" customWidth="1"/>
    <col min="6918" max="6918" width="13.125" style="3" bestFit="1" customWidth="1"/>
    <col min="6919" max="6919" width="47" style="3" customWidth="1"/>
    <col min="6920" max="6920" width="6.125" style="3" customWidth="1"/>
    <col min="6921" max="6922" width="9.875" style="3" bestFit="1" customWidth="1"/>
    <col min="6923" max="6923" width="5.875" style="3" customWidth="1"/>
    <col min="6924" max="6924" width="49" style="3" customWidth="1"/>
    <col min="6925" max="6925" width="28.375" style="3" customWidth="1"/>
    <col min="6926" max="6926" width="20.125" style="3" customWidth="1"/>
    <col min="6927" max="6927" width="15.375" style="3" customWidth="1"/>
    <col min="6928" max="6928" width="6.375" style="3" customWidth="1"/>
    <col min="6929" max="6929" width="16.625" style="3" customWidth="1"/>
    <col min="6930" max="6930" width="17.875" style="3" customWidth="1"/>
    <col min="6931" max="6931" width="15.625" style="3" customWidth="1"/>
    <col min="6932" max="7170" width="9" style="3"/>
    <col min="7171" max="7171" width="12.875" style="3" customWidth="1"/>
    <col min="7172" max="7172" width="18.125" style="3" customWidth="1"/>
    <col min="7173" max="7173" width="14.375" style="3" bestFit="1" customWidth="1"/>
    <col min="7174" max="7174" width="13.125" style="3" bestFit="1" customWidth="1"/>
    <col min="7175" max="7175" width="47" style="3" customWidth="1"/>
    <col min="7176" max="7176" width="6.125" style="3" customWidth="1"/>
    <col min="7177" max="7178" width="9.875" style="3" bestFit="1" customWidth="1"/>
    <col min="7179" max="7179" width="5.875" style="3" customWidth="1"/>
    <col min="7180" max="7180" width="49" style="3" customWidth="1"/>
    <col min="7181" max="7181" width="28.375" style="3" customWidth="1"/>
    <col min="7182" max="7182" width="20.125" style="3" customWidth="1"/>
    <col min="7183" max="7183" width="15.375" style="3" customWidth="1"/>
    <col min="7184" max="7184" width="6.375" style="3" customWidth="1"/>
    <col min="7185" max="7185" width="16.625" style="3" customWidth="1"/>
    <col min="7186" max="7186" width="17.875" style="3" customWidth="1"/>
    <col min="7187" max="7187" width="15.625" style="3" customWidth="1"/>
    <col min="7188" max="7426" width="9" style="3"/>
    <col min="7427" max="7427" width="12.875" style="3" customWidth="1"/>
    <col min="7428" max="7428" width="18.125" style="3" customWidth="1"/>
    <col min="7429" max="7429" width="14.375" style="3" bestFit="1" customWidth="1"/>
    <col min="7430" max="7430" width="13.125" style="3" bestFit="1" customWidth="1"/>
    <col min="7431" max="7431" width="47" style="3" customWidth="1"/>
    <col min="7432" max="7432" width="6.125" style="3" customWidth="1"/>
    <col min="7433" max="7434" width="9.875" style="3" bestFit="1" customWidth="1"/>
    <col min="7435" max="7435" width="5.875" style="3" customWidth="1"/>
    <col min="7436" max="7436" width="49" style="3" customWidth="1"/>
    <col min="7437" max="7437" width="28.375" style="3" customWidth="1"/>
    <col min="7438" max="7438" width="20.125" style="3" customWidth="1"/>
    <col min="7439" max="7439" width="15.375" style="3" customWidth="1"/>
    <col min="7440" max="7440" width="6.375" style="3" customWidth="1"/>
    <col min="7441" max="7441" width="16.625" style="3" customWidth="1"/>
    <col min="7442" max="7442" width="17.875" style="3" customWidth="1"/>
    <col min="7443" max="7443" width="15.625" style="3" customWidth="1"/>
    <col min="7444" max="7682" width="9" style="3"/>
    <col min="7683" max="7683" width="12.875" style="3" customWidth="1"/>
    <col min="7684" max="7684" width="18.125" style="3" customWidth="1"/>
    <col min="7685" max="7685" width="14.375" style="3" bestFit="1" customWidth="1"/>
    <col min="7686" max="7686" width="13.125" style="3" bestFit="1" customWidth="1"/>
    <col min="7687" max="7687" width="47" style="3" customWidth="1"/>
    <col min="7688" max="7688" width="6.125" style="3" customWidth="1"/>
    <col min="7689" max="7690" width="9.875" style="3" bestFit="1" customWidth="1"/>
    <col min="7691" max="7691" width="5.875" style="3" customWidth="1"/>
    <col min="7692" max="7692" width="49" style="3" customWidth="1"/>
    <col min="7693" max="7693" width="28.375" style="3" customWidth="1"/>
    <col min="7694" max="7694" width="20.125" style="3" customWidth="1"/>
    <col min="7695" max="7695" width="15.375" style="3" customWidth="1"/>
    <col min="7696" max="7696" width="6.375" style="3" customWidth="1"/>
    <col min="7697" max="7697" width="16.625" style="3" customWidth="1"/>
    <col min="7698" max="7698" width="17.875" style="3" customWidth="1"/>
    <col min="7699" max="7699" width="15.625" style="3" customWidth="1"/>
    <col min="7700" max="7938" width="9" style="3"/>
    <col min="7939" max="7939" width="12.875" style="3" customWidth="1"/>
    <col min="7940" max="7940" width="18.125" style="3" customWidth="1"/>
    <col min="7941" max="7941" width="14.375" style="3" bestFit="1" customWidth="1"/>
    <col min="7942" max="7942" width="13.125" style="3" bestFit="1" customWidth="1"/>
    <col min="7943" max="7943" width="47" style="3" customWidth="1"/>
    <col min="7944" max="7944" width="6.125" style="3" customWidth="1"/>
    <col min="7945" max="7946" width="9.875" style="3" bestFit="1" customWidth="1"/>
    <col min="7947" max="7947" width="5.875" style="3" customWidth="1"/>
    <col min="7948" max="7948" width="49" style="3" customWidth="1"/>
    <col min="7949" max="7949" width="28.375" style="3" customWidth="1"/>
    <col min="7950" max="7950" width="20.125" style="3" customWidth="1"/>
    <col min="7951" max="7951" width="15.375" style="3" customWidth="1"/>
    <col min="7952" max="7952" width="6.375" style="3" customWidth="1"/>
    <col min="7953" max="7953" width="16.625" style="3" customWidth="1"/>
    <col min="7954" max="7954" width="17.875" style="3" customWidth="1"/>
    <col min="7955" max="7955" width="15.625" style="3" customWidth="1"/>
    <col min="7956" max="8194" width="9" style="3"/>
    <col min="8195" max="8195" width="12.875" style="3" customWidth="1"/>
    <col min="8196" max="8196" width="18.125" style="3" customWidth="1"/>
    <col min="8197" max="8197" width="14.375" style="3" bestFit="1" customWidth="1"/>
    <col min="8198" max="8198" width="13.125" style="3" bestFit="1" customWidth="1"/>
    <col min="8199" max="8199" width="47" style="3" customWidth="1"/>
    <col min="8200" max="8200" width="6.125" style="3" customWidth="1"/>
    <col min="8201" max="8202" width="9.875" style="3" bestFit="1" customWidth="1"/>
    <col min="8203" max="8203" width="5.875" style="3" customWidth="1"/>
    <col min="8204" max="8204" width="49" style="3" customWidth="1"/>
    <col min="8205" max="8205" width="28.375" style="3" customWidth="1"/>
    <col min="8206" max="8206" width="20.125" style="3" customWidth="1"/>
    <col min="8207" max="8207" width="15.375" style="3" customWidth="1"/>
    <col min="8208" max="8208" width="6.375" style="3" customWidth="1"/>
    <col min="8209" max="8209" width="16.625" style="3" customWidth="1"/>
    <col min="8210" max="8210" width="17.875" style="3" customWidth="1"/>
    <col min="8211" max="8211" width="15.625" style="3" customWidth="1"/>
    <col min="8212" max="8450" width="9" style="3"/>
    <col min="8451" max="8451" width="12.875" style="3" customWidth="1"/>
    <col min="8452" max="8452" width="18.125" style="3" customWidth="1"/>
    <col min="8453" max="8453" width="14.375" style="3" bestFit="1" customWidth="1"/>
    <col min="8454" max="8454" width="13.125" style="3" bestFit="1" customWidth="1"/>
    <col min="8455" max="8455" width="47" style="3" customWidth="1"/>
    <col min="8456" max="8456" width="6.125" style="3" customWidth="1"/>
    <col min="8457" max="8458" width="9.875" style="3" bestFit="1" customWidth="1"/>
    <col min="8459" max="8459" width="5.875" style="3" customWidth="1"/>
    <col min="8460" max="8460" width="49" style="3" customWidth="1"/>
    <col min="8461" max="8461" width="28.375" style="3" customWidth="1"/>
    <col min="8462" max="8462" width="20.125" style="3" customWidth="1"/>
    <col min="8463" max="8463" width="15.375" style="3" customWidth="1"/>
    <col min="8464" max="8464" width="6.375" style="3" customWidth="1"/>
    <col min="8465" max="8465" width="16.625" style="3" customWidth="1"/>
    <col min="8466" max="8466" width="17.875" style="3" customWidth="1"/>
    <col min="8467" max="8467" width="15.625" style="3" customWidth="1"/>
    <col min="8468" max="8706" width="9" style="3"/>
    <col min="8707" max="8707" width="12.875" style="3" customWidth="1"/>
    <col min="8708" max="8708" width="18.125" style="3" customWidth="1"/>
    <col min="8709" max="8709" width="14.375" style="3" bestFit="1" customWidth="1"/>
    <col min="8710" max="8710" width="13.125" style="3" bestFit="1" customWidth="1"/>
    <col min="8711" max="8711" width="47" style="3" customWidth="1"/>
    <col min="8712" max="8712" width="6.125" style="3" customWidth="1"/>
    <col min="8713" max="8714" width="9.875" style="3" bestFit="1" customWidth="1"/>
    <col min="8715" max="8715" width="5.875" style="3" customWidth="1"/>
    <col min="8716" max="8716" width="49" style="3" customWidth="1"/>
    <col min="8717" max="8717" width="28.375" style="3" customWidth="1"/>
    <col min="8718" max="8718" width="20.125" style="3" customWidth="1"/>
    <col min="8719" max="8719" width="15.375" style="3" customWidth="1"/>
    <col min="8720" max="8720" width="6.375" style="3" customWidth="1"/>
    <col min="8721" max="8721" width="16.625" style="3" customWidth="1"/>
    <col min="8722" max="8722" width="17.875" style="3" customWidth="1"/>
    <col min="8723" max="8723" width="15.625" style="3" customWidth="1"/>
    <col min="8724" max="8962" width="9" style="3"/>
    <col min="8963" max="8963" width="12.875" style="3" customWidth="1"/>
    <col min="8964" max="8964" width="18.125" style="3" customWidth="1"/>
    <col min="8965" max="8965" width="14.375" style="3" bestFit="1" customWidth="1"/>
    <col min="8966" max="8966" width="13.125" style="3" bestFit="1" customWidth="1"/>
    <col min="8967" max="8967" width="47" style="3" customWidth="1"/>
    <col min="8968" max="8968" width="6.125" style="3" customWidth="1"/>
    <col min="8969" max="8970" width="9.875" style="3" bestFit="1" customWidth="1"/>
    <col min="8971" max="8971" width="5.875" style="3" customWidth="1"/>
    <col min="8972" max="8972" width="49" style="3" customWidth="1"/>
    <col min="8973" max="8973" width="28.375" style="3" customWidth="1"/>
    <col min="8974" max="8974" width="20.125" style="3" customWidth="1"/>
    <col min="8975" max="8975" width="15.375" style="3" customWidth="1"/>
    <col min="8976" max="8976" width="6.375" style="3" customWidth="1"/>
    <col min="8977" max="8977" width="16.625" style="3" customWidth="1"/>
    <col min="8978" max="8978" width="17.875" style="3" customWidth="1"/>
    <col min="8979" max="8979" width="15.625" style="3" customWidth="1"/>
    <col min="8980" max="9218" width="9" style="3"/>
    <col min="9219" max="9219" width="12.875" style="3" customWidth="1"/>
    <col min="9220" max="9220" width="18.125" style="3" customWidth="1"/>
    <col min="9221" max="9221" width="14.375" style="3" bestFit="1" customWidth="1"/>
    <col min="9222" max="9222" width="13.125" style="3" bestFit="1" customWidth="1"/>
    <col min="9223" max="9223" width="47" style="3" customWidth="1"/>
    <col min="9224" max="9224" width="6.125" style="3" customWidth="1"/>
    <col min="9225" max="9226" width="9.875" style="3" bestFit="1" customWidth="1"/>
    <col min="9227" max="9227" width="5.875" style="3" customWidth="1"/>
    <col min="9228" max="9228" width="49" style="3" customWidth="1"/>
    <col min="9229" max="9229" width="28.375" style="3" customWidth="1"/>
    <col min="9230" max="9230" width="20.125" style="3" customWidth="1"/>
    <col min="9231" max="9231" width="15.375" style="3" customWidth="1"/>
    <col min="9232" max="9232" width="6.375" style="3" customWidth="1"/>
    <col min="9233" max="9233" width="16.625" style="3" customWidth="1"/>
    <col min="9234" max="9234" width="17.875" style="3" customWidth="1"/>
    <col min="9235" max="9235" width="15.625" style="3" customWidth="1"/>
    <col min="9236" max="9474" width="9" style="3"/>
    <col min="9475" max="9475" width="12.875" style="3" customWidth="1"/>
    <col min="9476" max="9476" width="18.125" style="3" customWidth="1"/>
    <col min="9477" max="9477" width="14.375" style="3" bestFit="1" customWidth="1"/>
    <col min="9478" max="9478" width="13.125" style="3" bestFit="1" customWidth="1"/>
    <col min="9479" max="9479" width="47" style="3" customWidth="1"/>
    <col min="9480" max="9480" width="6.125" style="3" customWidth="1"/>
    <col min="9481" max="9482" width="9.875" style="3" bestFit="1" customWidth="1"/>
    <col min="9483" max="9483" width="5.875" style="3" customWidth="1"/>
    <col min="9484" max="9484" width="49" style="3" customWidth="1"/>
    <col min="9485" max="9485" width="28.375" style="3" customWidth="1"/>
    <col min="9486" max="9486" width="20.125" style="3" customWidth="1"/>
    <col min="9487" max="9487" width="15.375" style="3" customWidth="1"/>
    <col min="9488" max="9488" width="6.375" style="3" customWidth="1"/>
    <col min="9489" max="9489" width="16.625" style="3" customWidth="1"/>
    <col min="9490" max="9490" width="17.875" style="3" customWidth="1"/>
    <col min="9491" max="9491" width="15.625" style="3" customWidth="1"/>
    <col min="9492" max="9730" width="9" style="3"/>
    <col min="9731" max="9731" width="12.875" style="3" customWidth="1"/>
    <col min="9732" max="9732" width="18.125" style="3" customWidth="1"/>
    <col min="9733" max="9733" width="14.375" style="3" bestFit="1" customWidth="1"/>
    <col min="9734" max="9734" width="13.125" style="3" bestFit="1" customWidth="1"/>
    <col min="9735" max="9735" width="47" style="3" customWidth="1"/>
    <col min="9736" max="9736" width="6.125" style="3" customWidth="1"/>
    <col min="9737" max="9738" width="9.875" style="3" bestFit="1" customWidth="1"/>
    <col min="9739" max="9739" width="5.875" style="3" customWidth="1"/>
    <col min="9740" max="9740" width="49" style="3" customWidth="1"/>
    <col min="9741" max="9741" width="28.375" style="3" customWidth="1"/>
    <col min="9742" max="9742" width="20.125" style="3" customWidth="1"/>
    <col min="9743" max="9743" width="15.375" style="3" customWidth="1"/>
    <col min="9744" max="9744" width="6.375" style="3" customWidth="1"/>
    <col min="9745" max="9745" width="16.625" style="3" customWidth="1"/>
    <col min="9746" max="9746" width="17.875" style="3" customWidth="1"/>
    <col min="9747" max="9747" width="15.625" style="3" customWidth="1"/>
    <col min="9748" max="9986" width="9" style="3"/>
    <col min="9987" max="9987" width="12.875" style="3" customWidth="1"/>
    <col min="9988" max="9988" width="18.125" style="3" customWidth="1"/>
    <col min="9989" max="9989" width="14.375" style="3" bestFit="1" customWidth="1"/>
    <col min="9990" max="9990" width="13.125" style="3" bestFit="1" customWidth="1"/>
    <col min="9991" max="9991" width="47" style="3" customWidth="1"/>
    <col min="9992" max="9992" width="6.125" style="3" customWidth="1"/>
    <col min="9993" max="9994" width="9.875" style="3" bestFit="1" customWidth="1"/>
    <col min="9995" max="9995" width="5.875" style="3" customWidth="1"/>
    <col min="9996" max="9996" width="49" style="3" customWidth="1"/>
    <col min="9997" max="9997" width="28.375" style="3" customWidth="1"/>
    <col min="9998" max="9998" width="20.125" style="3" customWidth="1"/>
    <col min="9999" max="9999" width="15.375" style="3" customWidth="1"/>
    <col min="10000" max="10000" width="6.375" style="3" customWidth="1"/>
    <col min="10001" max="10001" width="16.625" style="3" customWidth="1"/>
    <col min="10002" max="10002" width="17.875" style="3" customWidth="1"/>
    <col min="10003" max="10003" width="15.625" style="3" customWidth="1"/>
    <col min="10004" max="10242" width="9" style="3"/>
    <col min="10243" max="10243" width="12.875" style="3" customWidth="1"/>
    <col min="10244" max="10244" width="18.125" style="3" customWidth="1"/>
    <col min="10245" max="10245" width="14.375" style="3" bestFit="1" customWidth="1"/>
    <col min="10246" max="10246" width="13.125" style="3" bestFit="1" customWidth="1"/>
    <col min="10247" max="10247" width="47" style="3" customWidth="1"/>
    <col min="10248" max="10248" width="6.125" style="3" customWidth="1"/>
    <col min="10249" max="10250" width="9.875" style="3" bestFit="1" customWidth="1"/>
    <col min="10251" max="10251" width="5.875" style="3" customWidth="1"/>
    <col min="10252" max="10252" width="49" style="3" customWidth="1"/>
    <col min="10253" max="10253" width="28.375" style="3" customWidth="1"/>
    <col min="10254" max="10254" width="20.125" style="3" customWidth="1"/>
    <col min="10255" max="10255" width="15.375" style="3" customWidth="1"/>
    <col min="10256" max="10256" width="6.375" style="3" customWidth="1"/>
    <col min="10257" max="10257" width="16.625" style="3" customWidth="1"/>
    <col min="10258" max="10258" width="17.875" style="3" customWidth="1"/>
    <col min="10259" max="10259" width="15.625" style="3" customWidth="1"/>
    <col min="10260" max="10498" width="9" style="3"/>
    <col min="10499" max="10499" width="12.875" style="3" customWidth="1"/>
    <col min="10500" max="10500" width="18.125" style="3" customWidth="1"/>
    <col min="10501" max="10501" width="14.375" style="3" bestFit="1" customWidth="1"/>
    <col min="10502" max="10502" width="13.125" style="3" bestFit="1" customWidth="1"/>
    <col min="10503" max="10503" width="47" style="3" customWidth="1"/>
    <col min="10504" max="10504" width="6.125" style="3" customWidth="1"/>
    <col min="10505" max="10506" width="9.875" style="3" bestFit="1" customWidth="1"/>
    <col min="10507" max="10507" width="5.875" style="3" customWidth="1"/>
    <col min="10508" max="10508" width="49" style="3" customWidth="1"/>
    <col min="10509" max="10509" width="28.375" style="3" customWidth="1"/>
    <col min="10510" max="10510" width="20.125" style="3" customWidth="1"/>
    <col min="10511" max="10511" width="15.375" style="3" customWidth="1"/>
    <col min="10512" max="10512" width="6.375" style="3" customWidth="1"/>
    <col min="10513" max="10513" width="16.625" style="3" customWidth="1"/>
    <col min="10514" max="10514" width="17.875" style="3" customWidth="1"/>
    <col min="10515" max="10515" width="15.625" style="3" customWidth="1"/>
    <col min="10516" max="10754" width="9" style="3"/>
    <col min="10755" max="10755" width="12.875" style="3" customWidth="1"/>
    <col min="10756" max="10756" width="18.125" style="3" customWidth="1"/>
    <col min="10757" max="10757" width="14.375" style="3" bestFit="1" customWidth="1"/>
    <col min="10758" max="10758" width="13.125" style="3" bestFit="1" customWidth="1"/>
    <col min="10759" max="10759" width="47" style="3" customWidth="1"/>
    <col min="10760" max="10760" width="6.125" style="3" customWidth="1"/>
    <col min="10761" max="10762" width="9.875" style="3" bestFit="1" customWidth="1"/>
    <col min="10763" max="10763" width="5.875" style="3" customWidth="1"/>
    <col min="10764" max="10764" width="49" style="3" customWidth="1"/>
    <col min="10765" max="10765" width="28.375" style="3" customWidth="1"/>
    <col min="10766" max="10766" width="20.125" style="3" customWidth="1"/>
    <col min="10767" max="10767" width="15.375" style="3" customWidth="1"/>
    <col min="10768" max="10768" width="6.375" style="3" customWidth="1"/>
    <col min="10769" max="10769" width="16.625" style="3" customWidth="1"/>
    <col min="10770" max="10770" width="17.875" style="3" customWidth="1"/>
    <col min="10771" max="10771" width="15.625" style="3" customWidth="1"/>
    <col min="10772" max="11010" width="9" style="3"/>
    <col min="11011" max="11011" width="12.875" style="3" customWidth="1"/>
    <col min="11012" max="11012" width="18.125" style="3" customWidth="1"/>
    <col min="11013" max="11013" width="14.375" style="3" bestFit="1" customWidth="1"/>
    <col min="11014" max="11014" width="13.125" style="3" bestFit="1" customWidth="1"/>
    <col min="11015" max="11015" width="47" style="3" customWidth="1"/>
    <col min="11016" max="11016" width="6.125" style="3" customWidth="1"/>
    <col min="11017" max="11018" width="9.875" style="3" bestFit="1" customWidth="1"/>
    <col min="11019" max="11019" width="5.875" style="3" customWidth="1"/>
    <col min="11020" max="11020" width="49" style="3" customWidth="1"/>
    <col min="11021" max="11021" width="28.375" style="3" customWidth="1"/>
    <col min="11022" max="11022" width="20.125" style="3" customWidth="1"/>
    <col min="11023" max="11023" width="15.375" style="3" customWidth="1"/>
    <col min="11024" max="11024" width="6.375" style="3" customWidth="1"/>
    <col min="11025" max="11025" width="16.625" style="3" customWidth="1"/>
    <col min="11026" max="11026" width="17.875" style="3" customWidth="1"/>
    <col min="11027" max="11027" width="15.625" style="3" customWidth="1"/>
    <col min="11028" max="11266" width="9" style="3"/>
    <col min="11267" max="11267" width="12.875" style="3" customWidth="1"/>
    <col min="11268" max="11268" width="18.125" style="3" customWidth="1"/>
    <col min="11269" max="11269" width="14.375" style="3" bestFit="1" customWidth="1"/>
    <col min="11270" max="11270" width="13.125" style="3" bestFit="1" customWidth="1"/>
    <col min="11271" max="11271" width="47" style="3" customWidth="1"/>
    <col min="11272" max="11272" width="6.125" style="3" customWidth="1"/>
    <col min="11273" max="11274" width="9.875" style="3" bestFit="1" customWidth="1"/>
    <col min="11275" max="11275" width="5.875" style="3" customWidth="1"/>
    <col min="11276" max="11276" width="49" style="3" customWidth="1"/>
    <col min="11277" max="11277" width="28.375" style="3" customWidth="1"/>
    <col min="11278" max="11278" width="20.125" style="3" customWidth="1"/>
    <col min="11279" max="11279" width="15.375" style="3" customWidth="1"/>
    <col min="11280" max="11280" width="6.375" style="3" customWidth="1"/>
    <col min="11281" max="11281" width="16.625" style="3" customWidth="1"/>
    <col min="11282" max="11282" width="17.875" style="3" customWidth="1"/>
    <col min="11283" max="11283" width="15.625" style="3" customWidth="1"/>
    <col min="11284" max="11522" width="9" style="3"/>
    <col min="11523" max="11523" width="12.875" style="3" customWidth="1"/>
    <col min="11524" max="11524" width="18.125" style="3" customWidth="1"/>
    <col min="11525" max="11525" width="14.375" style="3" bestFit="1" customWidth="1"/>
    <col min="11526" max="11526" width="13.125" style="3" bestFit="1" customWidth="1"/>
    <col min="11527" max="11527" width="47" style="3" customWidth="1"/>
    <col min="11528" max="11528" width="6.125" style="3" customWidth="1"/>
    <col min="11529" max="11530" width="9.875" style="3" bestFit="1" customWidth="1"/>
    <col min="11531" max="11531" width="5.875" style="3" customWidth="1"/>
    <col min="11532" max="11532" width="49" style="3" customWidth="1"/>
    <col min="11533" max="11533" width="28.375" style="3" customWidth="1"/>
    <col min="11534" max="11534" width="20.125" style="3" customWidth="1"/>
    <col min="11535" max="11535" width="15.375" style="3" customWidth="1"/>
    <col min="11536" max="11536" width="6.375" style="3" customWidth="1"/>
    <col min="11537" max="11537" width="16.625" style="3" customWidth="1"/>
    <col min="11538" max="11538" width="17.875" style="3" customWidth="1"/>
    <col min="11539" max="11539" width="15.625" style="3" customWidth="1"/>
    <col min="11540" max="11778" width="9" style="3"/>
    <col min="11779" max="11779" width="12.875" style="3" customWidth="1"/>
    <col min="11780" max="11780" width="18.125" style="3" customWidth="1"/>
    <col min="11781" max="11781" width="14.375" style="3" bestFit="1" customWidth="1"/>
    <col min="11782" max="11782" width="13.125" style="3" bestFit="1" customWidth="1"/>
    <col min="11783" max="11783" width="47" style="3" customWidth="1"/>
    <col min="11784" max="11784" width="6.125" style="3" customWidth="1"/>
    <col min="11785" max="11786" width="9.875" style="3" bestFit="1" customWidth="1"/>
    <col min="11787" max="11787" width="5.875" style="3" customWidth="1"/>
    <col min="11788" max="11788" width="49" style="3" customWidth="1"/>
    <col min="11789" max="11789" width="28.375" style="3" customWidth="1"/>
    <col min="11790" max="11790" width="20.125" style="3" customWidth="1"/>
    <col min="11791" max="11791" width="15.375" style="3" customWidth="1"/>
    <col min="11792" max="11792" width="6.375" style="3" customWidth="1"/>
    <col min="11793" max="11793" width="16.625" style="3" customWidth="1"/>
    <col min="11794" max="11794" width="17.875" style="3" customWidth="1"/>
    <col min="11795" max="11795" width="15.625" style="3" customWidth="1"/>
    <col min="11796" max="12034" width="9" style="3"/>
    <col min="12035" max="12035" width="12.875" style="3" customWidth="1"/>
    <col min="12036" max="12036" width="18.125" style="3" customWidth="1"/>
    <col min="12037" max="12037" width="14.375" style="3" bestFit="1" customWidth="1"/>
    <col min="12038" max="12038" width="13.125" style="3" bestFit="1" customWidth="1"/>
    <col min="12039" max="12039" width="47" style="3" customWidth="1"/>
    <col min="12040" max="12040" width="6.125" style="3" customWidth="1"/>
    <col min="12041" max="12042" width="9.875" style="3" bestFit="1" customWidth="1"/>
    <col min="12043" max="12043" width="5.875" style="3" customWidth="1"/>
    <col min="12044" max="12044" width="49" style="3" customWidth="1"/>
    <col min="12045" max="12045" width="28.375" style="3" customWidth="1"/>
    <col min="12046" max="12046" width="20.125" style="3" customWidth="1"/>
    <col min="12047" max="12047" width="15.375" style="3" customWidth="1"/>
    <col min="12048" max="12048" width="6.375" style="3" customWidth="1"/>
    <col min="12049" max="12049" width="16.625" style="3" customWidth="1"/>
    <col min="12050" max="12050" width="17.875" style="3" customWidth="1"/>
    <col min="12051" max="12051" width="15.625" style="3" customWidth="1"/>
    <col min="12052" max="12290" width="9" style="3"/>
    <col min="12291" max="12291" width="12.875" style="3" customWidth="1"/>
    <col min="12292" max="12292" width="18.125" style="3" customWidth="1"/>
    <col min="12293" max="12293" width="14.375" style="3" bestFit="1" customWidth="1"/>
    <col min="12294" max="12294" width="13.125" style="3" bestFit="1" customWidth="1"/>
    <col min="12295" max="12295" width="47" style="3" customWidth="1"/>
    <col min="12296" max="12296" width="6.125" style="3" customWidth="1"/>
    <col min="12297" max="12298" width="9.875" style="3" bestFit="1" customWidth="1"/>
    <col min="12299" max="12299" width="5.875" style="3" customWidth="1"/>
    <col min="12300" max="12300" width="49" style="3" customWidth="1"/>
    <col min="12301" max="12301" width="28.375" style="3" customWidth="1"/>
    <col min="12302" max="12302" width="20.125" style="3" customWidth="1"/>
    <col min="12303" max="12303" width="15.375" style="3" customWidth="1"/>
    <col min="12304" max="12304" width="6.375" style="3" customWidth="1"/>
    <col min="12305" max="12305" width="16.625" style="3" customWidth="1"/>
    <col min="12306" max="12306" width="17.875" style="3" customWidth="1"/>
    <col min="12307" max="12307" width="15.625" style="3" customWidth="1"/>
    <col min="12308" max="12546" width="9" style="3"/>
    <col min="12547" max="12547" width="12.875" style="3" customWidth="1"/>
    <col min="12548" max="12548" width="18.125" style="3" customWidth="1"/>
    <col min="12549" max="12549" width="14.375" style="3" bestFit="1" customWidth="1"/>
    <col min="12550" max="12550" width="13.125" style="3" bestFit="1" customWidth="1"/>
    <col min="12551" max="12551" width="47" style="3" customWidth="1"/>
    <col min="12552" max="12552" width="6.125" style="3" customWidth="1"/>
    <col min="12553" max="12554" width="9.875" style="3" bestFit="1" customWidth="1"/>
    <col min="12555" max="12555" width="5.875" style="3" customWidth="1"/>
    <col min="12556" max="12556" width="49" style="3" customWidth="1"/>
    <col min="12557" max="12557" width="28.375" style="3" customWidth="1"/>
    <col min="12558" max="12558" width="20.125" style="3" customWidth="1"/>
    <col min="12559" max="12559" width="15.375" style="3" customWidth="1"/>
    <col min="12560" max="12560" width="6.375" style="3" customWidth="1"/>
    <col min="12561" max="12561" width="16.625" style="3" customWidth="1"/>
    <col min="12562" max="12562" width="17.875" style="3" customWidth="1"/>
    <col min="12563" max="12563" width="15.625" style="3" customWidth="1"/>
    <col min="12564" max="12802" width="9" style="3"/>
    <col min="12803" max="12803" width="12.875" style="3" customWidth="1"/>
    <col min="12804" max="12804" width="18.125" style="3" customWidth="1"/>
    <col min="12805" max="12805" width="14.375" style="3" bestFit="1" customWidth="1"/>
    <col min="12806" max="12806" width="13.125" style="3" bestFit="1" customWidth="1"/>
    <col min="12807" max="12807" width="47" style="3" customWidth="1"/>
    <col min="12808" max="12808" width="6.125" style="3" customWidth="1"/>
    <col min="12809" max="12810" width="9.875" style="3" bestFit="1" customWidth="1"/>
    <col min="12811" max="12811" width="5.875" style="3" customWidth="1"/>
    <col min="12812" max="12812" width="49" style="3" customWidth="1"/>
    <col min="12813" max="12813" width="28.375" style="3" customWidth="1"/>
    <col min="12814" max="12814" width="20.125" style="3" customWidth="1"/>
    <col min="12815" max="12815" width="15.375" style="3" customWidth="1"/>
    <col min="12816" max="12816" width="6.375" style="3" customWidth="1"/>
    <col min="12817" max="12817" width="16.625" style="3" customWidth="1"/>
    <col min="12818" max="12818" width="17.875" style="3" customWidth="1"/>
    <col min="12819" max="12819" width="15.625" style="3" customWidth="1"/>
    <col min="12820" max="13058" width="9" style="3"/>
    <col min="13059" max="13059" width="12.875" style="3" customWidth="1"/>
    <col min="13060" max="13060" width="18.125" style="3" customWidth="1"/>
    <col min="13061" max="13061" width="14.375" style="3" bestFit="1" customWidth="1"/>
    <col min="13062" max="13062" width="13.125" style="3" bestFit="1" customWidth="1"/>
    <col min="13063" max="13063" width="47" style="3" customWidth="1"/>
    <col min="13064" max="13064" width="6.125" style="3" customWidth="1"/>
    <col min="13065" max="13066" width="9.875" style="3" bestFit="1" customWidth="1"/>
    <col min="13067" max="13067" width="5.875" style="3" customWidth="1"/>
    <col min="13068" max="13068" width="49" style="3" customWidth="1"/>
    <col min="13069" max="13069" width="28.375" style="3" customWidth="1"/>
    <col min="13070" max="13070" width="20.125" style="3" customWidth="1"/>
    <col min="13071" max="13071" width="15.375" style="3" customWidth="1"/>
    <col min="13072" max="13072" width="6.375" style="3" customWidth="1"/>
    <col min="13073" max="13073" width="16.625" style="3" customWidth="1"/>
    <col min="13074" max="13074" width="17.875" style="3" customWidth="1"/>
    <col min="13075" max="13075" width="15.625" style="3" customWidth="1"/>
    <col min="13076" max="13314" width="9" style="3"/>
    <col min="13315" max="13315" width="12.875" style="3" customWidth="1"/>
    <col min="13316" max="13316" width="18.125" style="3" customWidth="1"/>
    <col min="13317" max="13317" width="14.375" style="3" bestFit="1" customWidth="1"/>
    <col min="13318" max="13318" width="13.125" style="3" bestFit="1" customWidth="1"/>
    <col min="13319" max="13319" width="47" style="3" customWidth="1"/>
    <col min="13320" max="13320" width="6.125" style="3" customWidth="1"/>
    <col min="13321" max="13322" width="9.875" style="3" bestFit="1" customWidth="1"/>
    <col min="13323" max="13323" width="5.875" style="3" customWidth="1"/>
    <col min="13324" max="13324" width="49" style="3" customWidth="1"/>
    <col min="13325" max="13325" width="28.375" style="3" customWidth="1"/>
    <col min="13326" max="13326" width="20.125" style="3" customWidth="1"/>
    <col min="13327" max="13327" width="15.375" style="3" customWidth="1"/>
    <col min="13328" max="13328" width="6.375" style="3" customWidth="1"/>
    <col min="13329" max="13329" width="16.625" style="3" customWidth="1"/>
    <col min="13330" max="13330" width="17.875" style="3" customWidth="1"/>
    <col min="13331" max="13331" width="15.625" style="3" customWidth="1"/>
    <col min="13332" max="13570" width="9" style="3"/>
    <col min="13571" max="13571" width="12.875" style="3" customWidth="1"/>
    <col min="13572" max="13572" width="18.125" style="3" customWidth="1"/>
    <col min="13573" max="13573" width="14.375" style="3" bestFit="1" customWidth="1"/>
    <col min="13574" max="13574" width="13.125" style="3" bestFit="1" customWidth="1"/>
    <col min="13575" max="13575" width="47" style="3" customWidth="1"/>
    <col min="13576" max="13576" width="6.125" style="3" customWidth="1"/>
    <col min="13577" max="13578" width="9.875" style="3" bestFit="1" customWidth="1"/>
    <col min="13579" max="13579" width="5.875" style="3" customWidth="1"/>
    <col min="13580" max="13580" width="49" style="3" customWidth="1"/>
    <col min="13581" max="13581" width="28.375" style="3" customWidth="1"/>
    <col min="13582" max="13582" width="20.125" style="3" customWidth="1"/>
    <col min="13583" max="13583" width="15.375" style="3" customWidth="1"/>
    <col min="13584" max="13584" width="6.375" style="3" customWidth="1"/>
    <col min="13585" max="13585" width="16.625" style="3" customWidth="1"/>
    <col min="13586" max="13586" width="17.875" style="3" customWidth="1"/>
    <col min="13587" max="13587" width="15.625" style="3" customWidth="1"/>
    <col min="13588" max="13826" width="9" style="3"/>
    <col min="13827" max="13827" width="12.875" style="3" customWidth="1"/>
    <col min="13828" max="13828" width="18.125" style="3" customWidth="1"/>
    <col min="13829" max="13829" width="14.375" style="3" bestFit="1" customWidth="1"/>
    <col min="13830" max="13830" width="13.125" style="3" bestFit="1" customWidth="1"/>
    <col min="13831" max="13831" width="47" style="3" customWidth="1"/>
    <col min="13832" max="13832" width="6.125" style="3" customWidth="1"/>
    <col min="13833" max="13834" width="9.875" style="3" bestFit="1" customWidth="1"/>
    <col min="13835" max="13835" width="5.875" style="3" customWidth="1"/>
    <col min="13836" max="13836" width="49" style="3" customWidth="1"/>
    <col min="13837" max="13837" width="28.375" style="3" customWidth="1"/>
    <col min="13838" max="13838" width="20.125" style="3" customWidth="1"/>
    <col min="13839" max="13839" width="15.375" style="3" customWidth="1"/>
    <col min="13840" max="13840" width="6.375" style="3" customWidth="1"/>
    <col min="13841" max="13841" width="16.625" style="3" customWidth="1"/>
    <col min="13842" max="13842" width="17.875" style="3" customWidth="1"/>
    <col min="13843" max="13843" width="15.625" style="3" customWidth="1"/>
    <col min="13844" max="14082" width="9" style="3"/>
    <col min="14083" max="14083" width="12.875" style="3" customWidth="1"/>
    <col min="14084" max="14084" width="18.125" style="3" customWidth="1"/>
    <col min="14085" max="14085" width="14.375" style="3" bestFit="1" customWidth="1"/>
    <col min="14086" max="14086" width="13.125" style="3" bestFit="1" customWidth="1"/>
    <col min="14087" max="14087" width="47" style="3" customWidth="1"/>
    <col min="14088" max="14088" width="6.125" style="3" customWidth="1"/>
    <col min="14089" max="14090" width="9.875" style="3" bestFit="1" customWidth="1"/>
    <col min="14091" max="14091" width="5.875" style="3" customWidth="1"/>
    <col min="14092" max="14092" width="49" style="3" customWidth="1"/>
    <col min="14093" max="14093" width="28.375" style="3" customWidth="1"/>
    <col min="14094" max="14094" width="20.125" style="3" customWidth="1"/>
    <col min="14095" max="14095" width="15.375" style="3" customWidth="1"/>
    <col min="14096" max="14096" width="6.375" style="3" customWidth="1"/>
    <col min="14097" max="14097" width="16.625" style="3" customWidth="1"/>
    <col min="14098" max="14098" width="17.875" style="3" customWidth="1"/>
    <col min="14099" max="14099" width="15.625" style="3" customWidth="1"/>
    <col min="14100" max="14338" width="9" style="3"/>
    <col min="14339" max="14339" width="12.875" style="3" customWidth="1"/>
    <col min="14340" max="14340" width="18.125" style="3" customWidth="1"/>
    <col min="14341" max="14341" width="14.375" style="3" bestFit="1" customWidth="1"/>
    <col min="14342" max="14342" width="13.125" style="3" bestFit="1" customWidth="1"/>
    <col min="14343" max="14343" width="47" style="3" customWidth="1"/>
    <col min="14344" max="14344" width="6.125" style="3" customWidth="1"/>
    <col min="14345" max="14346" width="9.875" style="3" bestFit="1" customWidth="1"/>
    <col min="14347" max="14347" width="5.875" style="3" customWidth="1"/>
    <col min="14348" max="14348" width="49" style="3" customWidth="1"/>
    <col min="14349" max="14349" width="28.375" style="3" customWidth="1"/>
    <col min="14350" max="14350" width="20.125" style="3" customWidth="1"/>
    <col min="14351" max="14351" width="15.375" style="3" customWidth="1"/>
    <col min="14352" max="14352" width="6.375" style="3" customWidth="1"/>
    <col min="14353" max="14353" width="16.625" style="3" customWidth="1"/>
    <col min="14354" max="14354" width="17.875" style="3" customWidth="1"/>
    <col min="14355" max="14355" width="15.625" style="3" customWidth="1"/>
    <col min="14356" max="14594" width="9" style="3"/>
    <col min="14595" max="14595" width="12.875" style="3" customWidth="1"/>
    <col min="14596" max="14596" width="18.125" style="3" customWidth="1"/>
    <col min="14597" max="14597" width="14.375" style="3" bestFit="1" customWidth="1"/>
    <col min="14598" max="14598" width="13.125" style="3" bestFit="1" customWidth="1"/>
    <col min="14599" max="14599" width="47" style="3" customWidth="1"/>
    <col min="14600" max="14600" width="6.125" style="3" customWidth="1"/>
    <col min="14601" max="14602" width="9.875" style="3" bestFit="1" customWidth="1"/>
    <col min="14603" max="14603" width="5.875" style="3" customWidth="1"/>
    <col min="14604" max="14604" width="49" style="3" customWidth="1"/>
    <col min="14605" max="14605" width="28.375" style="3" customWidth="1"/>
    <col min="14606" max="14606" width="20.125" style="3" customWidth="1"/>
    <col min="14607" max="14607" width="15.375" style="3" customWidth="1"/>
    <col min="14608" max="14608" width="6.375" style="3" customWidth="1"/>
    <col min="14609" max="14609" width="16.625" style="3" customWidth="1"/>
    <col min="14610" max="14610" width="17.875" style="3" customWidth="1"/>
    <col min="14611" max="14611" width="15.625" style="3" customWidth="1"/>
    <col min="14612" max="14850" width="9" style="3"/>
    <col min="14851" max="14851" width="12.875" style="3" customWidth="1"/>
    <col min="14852" max="14852" width="18.125" style="3" customWidth="1"/>
    <col min="14853" max="14853" width="14.375" style="3" bestFit="1" customWidth="1"/>
    <col min="14854" max="14854" width="13.125" style="3" bestFit="1" customWidth="1"/>
    <col min="14855" max="14855" width="47" style="3" customWidth="1"/>
    <col min="14856" max="14856" width="6.125" style="3" customWidth="1"/>
    <col min="14857" max="14858" width="9.875" style="3" bestFit="1" customWidth="1"/>
    <col min="14859" max="14859" width="5.875" style="3" customWidth="1"/>
    <col min="14860" max="14860" width="49" style="3" customWidth="1"/>
    <col min="14861" max="14861" width="28.375" style="3" customWidth="1"/>
    <col min="14862" max="14862" width="20.125" style="3" customWidth="1"/>
    <col min="14863" max="14863" width="15.375" style="3" customWidth="1"/>
    <col min="14864" max="14864" width="6.375" style="3" customWidth="1"/>
    <col min="14865" max="14865" width="16.625" style="3" customWidth="1"/>
    <col min="14866" max="14866" width="17.875" style="3" customWidth="1"/>
    <col min="14867" max="14867" width="15.625" style="3" customWidth="1"/>
    <col min="14868" max="15106" width="9" style="3"/>
    <col min="15107" max="15107" width="12.875" style="3" customWidth="1"/>
    <col min="15108" max="15108" width="18.125" style="3" customWidth="1"/>
    <col min="15109" max="15109" width="14.375" style="3" bestFit="1" customWidth="1"/>
    <col min="15110" max="15110" width="13.125" style="3" bestFit="1" customWidth="1"/>
    <col min="15111" max="15111" width="47" style="3" customWidth="1"/>
    <col min="15112" max="15112" width="6.125" style="3" customWidth="1"/>
    <col min="15113" max="15114" width="9.875" style="3" bestFit="1" customWidth="1"/>
    <col min="15115" max="15115" width="5.875" style="3" customWidth="1"/>
    <col min="15116" max="15116" width="49" style="3" customWidth="1"/>
    <col min="15117" max="15117" width="28.375" style="3" customWidth="1"/>
    <col min="15118" max="15118" width="20.125" style="3" customWidth="1"/>
    <col min="15119" max="15119" width="15.375" style="3" customWidth="1"/>
    <col min="15120" max="15120" width="6.375" style="3" customWidth="1"/>
    <col min="15121" max="15121" width="16.625" style="3" customWidth="1"/>
    <col min="15122" max="15122" width="17.875" style="3" customWidth="1"/>
    <col min="15123" max="15123" width="15.625" style="3" customWidth="1"/>
    <col min="15124" max="15362" width="9" style="3"/>
    <col min="15363" max="15363" width="12.875" style="3" customWidth="1"/>
    <col min="15364" max="15364" width="18.125" style="3" customWidth="1"/>
    <col min="15365" max="15365" width="14.375" style="3" bestFit="1" customWidth="1"/>
    <col min="15366" max="15366" width="13.125" style="3" bestFit="1" customWidth="1"/>
    <col min="15367" max="15367" width="47" style="3" customWidth="1"/>
    <col min="15368" max="15368" width="6.125" style="3" customWidth="1"/>
    <col min="15369" max="15370" width="9.875" style="3" bestFit="1" customWidth="1"/>
    <col min="15371" max="15371" width="5.875" style="3" customWidth="1"/>
    <col min="15372" max="15372" width="49" style="3" customWidth="1"/>
    <col min="15373" max="15373" width="28.375" style="3" customWidth="1"/>
    <col min="15374" max="15374" width="20.125" style="3" customWidth="1"/>
    <col min="15375" max="15375" width="15.375" style="3" customWidth="1"/>
    <col min="15376" max="15376" width="6.375" style="3" customWidth="1"/>
    <col min="15377" max="15377" width="16.625" style="3" customWidth="1"/>
    <col min="15378" max="15378" width="17.875" style="3" customWidth="1"/>
    <col min="15379" max="15379" width="15.625" style="3" customWidth="1"/>
    <col min="15380" max="15618" width="9" style="3"/>
    <col min="15619" max="15619" width="12.875" style="3" customWidth="1"/>
    <col min="15620" max="15620" width="18.125" style="3" customWidth="1"/>
    <col min="15621" max="15621" width="14.375" style="3" bestFit="1" customWidth="1"/>
    <col min="15622" max="15622" width="13.125" style="3" bestFit="1" customWidth="1"/>
    <col min="15623" max="15623" width="47" style="3" customWidth="1"/>
    <col min="15624" max="15624" width="6.125" style="3" customWidth="1"/>
    <col min="15625" max="15626" width="9.875" style="3" bestFit="1" customWidth="1"/>
    <col min="15627" max="15627" width="5.875" style="3" customWidth="1"/>
    <col min="15628" max="15628" width="49" style="3" customWidth="1"/>
    <col min="15629" max="15629" width="28.375" style="3" customWidth="1"/>
    <col min="15630" max="15630" width="20.125" style="3" customWidth="1"/>
    <col min="15631" max="15631" width="15.375" style="3" customWidth="1"/>
    <col min="15632" max="15632" width="6.375" style="3" customWidth="1"/>
    <col min="15633" max="15633" width="16.625" style="3" customWidth="1"/>
    <col min="15634" max="15634" width="17.875" style="3" customWidth="1"/>
    <col min="15635" max="15635" width="15.625" style="3" customWidth="1"/>
    <col min="15636" max="15874" width="9" style="3"/>
    <col min="15875" max="15875" width="12.875" style="3" customWidth="1"/>
    <col min="15876" max="15876" width="18.125" style="3" customWidth="1"/>
    <col min="15877" max="15877" width="14.375" style="3" bestFit="1" customWidth="1"/>
    <col min="15878" max="15878" width="13.125" style="3" bestFit="1" customWidth="1"/>
    <col min="15879" max="15879" width="47" style="3" customWidth="1"/>
    <col min="15880" max="15880" width="6.125" style="3" customWidth="1"/>
    <col min="15881" max="15882" width="9.875" style="3" bestFit="1" customWidth="1"/>
    <col min="15883" max="15883" width="5.875" style="3" customWidth="1"/>
    <col min="15884" max="15884" width="49" style="3" customWidth="1"/>
    <col min="15885" max="15885" width="28.375" style="3" customWidth="1"/>
    <col min="15886" max="15886" width="20.125" style="3" customWidth="1"/>
    <col min="15887" max="15887" width="15.375" style="3" customWidth="1"/>
    <col min="15888" max="15888" width="6.375" style="3" customWidth="1"/>
    <col min="15889" max="15889" width="16.625" style="3" customWidth="1"/>
    <col min="15890" max="15890" width="17.875" style="3" customWidth="1"/>
    <col min="15891" max="15891" width="15.625" style="3" customWidth="1"/>
    <col min="15892" max="16130" width="9" style="3"/>
    <col min="16131" max="16131" width="12.875" style="3" customWidth="1"/>
    <col min="16132" max="16132" width="18.125" style="3" customWidth="1"/>
    <col min="16133" max="16133" width="14.375" style="3" bestFit="1" customWidth="1"/>
    <col min="16134" max="16134" width="13.125" style="3" bestFit="1" customWidth="1"/>
    <col min="16135" max="16135" width="47" style="3" customWidth="1"/>
    <col min="16136" max="16136" width="6.125" style="3" customWidth="1"/>
    <col min="16137" max="16138" width="9.875" style="3" bestFit="1" customWidth="1"/>
    <col min="16139" max="16139" width="5.875" style="3" customWidth="1"/>
    <col min="16140" max="16140" width="49" style="3" customWidth="1"/>
    <col min="16141" max="16141" width="28.375" style="3" customWidth="1"/>
    <col min="16142" max="16142" width="20.125" style="3" customWidth="1"/>
    <col min="16143" max="16143" width="15.375" style="3" customWidth="1"/>
    <col min="16144" max="16144" width="6.375" style="3" customWidth="1"/>
    <col min="16145" max="16145" width="16.625" style="3" customWidth="1"/>
    <col min="16146" max="16146" width="17.875" style="3" customWidth="1"/>
    <col min="16147" max="16147" width="15.625" style="3" customWidth="1"/>
    <col min="16148" max="16384" width="9" style="3"/>
  </cols>
  <sheetData>
    <row r="2" spans="1:19" ht="20.100000000000001" customHeight="1">
      <c r="D2" s="1" t="s">
        <v>0</v>
      </c>
      <c r="E2" s="1"/>
      <c r="F2" s="1"/>
      <c r="G2" s="2" t="s">
        <v>3698</v>
      </c>
      <c r="I2" s="4" t="s">
        <v>2</v>
      </c>
      <c r="J2" s="5"/>
      <c r="K2" s="6"/>
      <c r="L2" s="125">
        <f>SUM(J:J)</f>
        <v>2735952</v>
      </c>
    </row>
    <row r="3" spans="1:19" ht="20.100000000000001" customHeight="1">
      <c r="D3" s="1" t="s">
        <v>3</v>
      </c>
      <c r="E3" s="1"/>
      <c r="F3" s="1"/>
      <c r="G3" s="14" t="s">
        <v>3699</v>
      </c>
    </row>
    <row r="4" spans="1:19" ht="20.100000000000001" customHeight="1">
      <c r="D4" s="1" t="s">
        <v>5</v>
      </c>
      <c r="E4" s="1"/>
      <c r="F4" s="1"/>
      <c r="G4" s="1132" t="s">
        <v>3700</v>
      </c>
      <c r="J4" s="623"/>
      <c r="L4" s="1416" t="s">
        <v>3752</v>
      </c>
      <c r="M4" s="1417"/>
    </row>
    <row r="5" spans="1:19" ht="20.100000000000001" customHeight="1">
      <c r="D5" s="1" t="s">
        <v>6</v>
      </c>
      <c r="E5" s="1"/>
      <c r="F5" s="1"/>
      <c r="G5" s="15">
        <v>44694</v>
      </c>
      <c r="L5" s="1418"/>
      <c r="M5" s="1419"/>
    </row>
    <row r="6" spans="1:19" ht="20.100000000000001" customHeight="1">
      <c r="D6" s="1" t="s">
        <v>8</v>
      </c>
      <c r="E6" s="1"/>
      <c r="F6" s="1"/>
      <c r="G6" s="15">
        <v>44697</v>
      </c>
      <c r="I6" s="1420"/>
      <c r="J6" s="3" t="s">
        <v>3702</v>
      </c>
      <c r="L6" s="127"/>
      <c r="M6" s="128"/>
    </row>
    <row r="7" spans="1:19" ht="20.100000000000001" customHeight="1">
      <c r="D7" s="129"/>
      <c r="E7" s="129"/>
      <c r="F7" s="129"/>
      <c r="G7" s="130"/>
      <c r="I7" s="628"/>
      <c r="J7" s="1445" t="s">
        <v>3753</v>
      </c>
      <c r="L7" s="127"/>
      <c r="M7" s="128"/>
      <c r="N7" s="131"/>
    </row>
    <row r="9" spans="1:19" s="9" customFormat="1" ht="19.7" customHeight="1">
      <c r="D9" s="16" t="s">
        <v>9</v>
      </c>
      <c r="E9" s="16" t="s">
        <v>10</v>
      </c>
      <c r="F9" s="16" t="s">
        <v>11</v>
      </c>
      <c r="G9" s="17" t="s">
        <v>12</v>
      </c>
      <c r="H9" s="17" t="s">
        <v>13</v>
      </c>
      <c r="I9" s="17" t="s">
        <v>14</v>
      </c>
      <c r="J9" s="18" t="s">
        <v>15</v>
      </c>
      <c r="K9" s="18" t="s">
        <v>16</v>
      </c>
      <c r="L9" s="17" t="s">
        <v>17</v>
      </c>
      <c r="M9" s="17" t="s">
        <v>18</v>
      </c>
      <c r="N9" s="17" t="s">
        <v>19</v>
      </c>
      <c r="O9" s="19" t="s">
        <v>20</v>
      </c>
      <c r="P9" s="16" t="s">
        <v>21</v>
      </c>
      <c r="Q9" s="17" t="s">
        <v>22</v>
      </c>
      <c r="R9" s="19" t="s">
        <v>23</v>
      </c>
      <c r="S9" s="21" t="s">
        <v>24</v>
      </c>
    </row>
    <row r="10" spans="1:19" s="9" customFormat="1" ht="19.7" customHeight="1">
      <c r="A10" s="1137"/>
      <c r="B10" s="1137"/>
      <c r="C10" s="1138"/>
      <c r="D10" s="16"/>
      <c r="E10" s="16"/>
      <c r="F10" s="16"/>
      <c r="G10" s="145"/>
      <c r="H10" s="17"/>
      <c r="I10" s="52"/>
      <c r="J10" s="680"/>
      <c r="K10" s="18"/>
      <c r="L10" s="54"/>
      <c r="M10" s="53"/>
      <c r="N10" s="16"/>
      <c r="O10" s="19"/>
      <c r="P10" s="16"/>
      <c r="Q10" s="56"/>
      <c r="R10" s="56"/>
      <c r="S10" s="21"/>
    </row>
    <row r="11" spans="1:19" s="9" customFormat="1" ht="19.7" customHeight="1">
      <c r="A11" s="1137"/>
      <c r="B11" s="1137"/>
      <c r="C11" s="1138"/>
      <c r="D11" s="1139" t="s">
        <v>3754</v>
      </c>
      <c r="E11" s="1140"/>
      <c r="F11" s="1140"/>
      <c r="G11" s="1141"/>
      <c r="H11" s="17"/>
      <c r="I11" s="52"/>
      <c r="J11" s="680"/>
      <c r="K11" s="18"/>
      <c r="L11" s="54"/>
      <c r="M11" s="53"/>
      <c r="N11" s="16"/>
      <c r="O11" s="19"/>
      <c r="P11" s="16"/>
      <c r="Q11" s="56"/>
      <c r="R11" s="56"/>
      <c r="S11" s="21"/>
    </row>
    <row r="12" spans="1:19" s="9" customFormat="1" ht="19.7" customHeight="1">
      <c r="A12" s="1137" t="s">
        <v>1375</v>
      </c>
      <c r="B12" s="1446"/>
      <c r="C12" s="1138">
        <v>0.05</v>
      </c>
      <c r="D12" s="16">
        <v>1</v>
      </c>
      <c r="E12" s="64" t="s">
        <v>178</v>
      </c>
      <c r="F12" s="64" t="s">
        <v>178</v>
      </c>
      <c r="G12" s="173" t="s">
        <v>3755</v>
      </c>
      <c r="H12" s="17">
        <v>3</v>
      </c>
      <c r="I12" s="52">
        <v>470</v>
      </c>
      <c r="J12" s="1447">
        <f t="shared" ref="J12:J31" si="0">H12*I12</f>
        <v>1410</v>
      </c>
      <c r="K12" s="17"/>
      <c r="L12" s="54" t="s">
        <v>3756</v>
      </c>
      <c r="M12" s="53"/>
      <c r="N12" s="16"/>
      <c r="O12" s="19">
        <v>44676</v>
      </c>
      <c r="P12" s="16"/>
      <c r="Q12" s="56"/>
      <c r="R12" s="56" t="s">
        <v>3757</v>
      </c>
      <c r="S12" s="21"/>
    </row>
    <row r="13" spans="1:19" s="9" customFormat="1" ht="19.7" customHeight="1">
      <c r="A13" s="1137" t="s">
        <v>1375</v>
      </c>
      <c r="B13" s="1446"/>
      <c r="C13" s="1138">
        <v>0.05</v>
      </c>
      <c r="D13" s="16">
        <f t="shared" ref="D13:D32" si="1">+D12+1</f>
        <v>2</v>
      </c>
      <c r="E13" s="64" t="s">
        <v>178</v>
      </c>
      <c r="F13" s="64" t="s">
        <v>178</v>
      </c>
      <c r="G13" s="173" t="s">
        <v>3758</v>
      </c>
      <c r="H13" s="17">
        <v>3</v>
      </c>
      <c r="I13" s="52">
        <v>730</v>
      </c>
      <c r="J13" s="1447">
        <f t="shared" si="0"/>
        <v>2190</v>
      </c>
      <c r="K13" s="17"/>
      <c r="L13" s="54" t="s">
        <v>3759</v>
      </c>
      <c r="M13" s="53"/>
      <c r="N13" s="16"/>
      <c r="O13" s="19">
        <v>44676</v>
      </c>
      <c r="P13" s="16"/>
      <c r="Q13" s="56"/>
      <c r="R13" s="482" t="s">
        <v>3760</v>
      </c>
      <c r="S13" s="21"/>
    </row>
    <row r="14" spans="1:19" s="9" customFormat="1" ht="19.7" customHeight="1">
      <c r="A14" s="1137" t="s">
        <v>1375</v>
      </c>
      <c r="B14" s="1446"/>
      <c r="C14" s="1138">
        <v>0.05</v>
      </c>
      <c r="D14" s="16">
        <f t="shared" si="1"/>
        <v>3</v>
      </c>
      <c r="E14" s="64" t="s">
        <v>178</v>
      </c>
      <c r="F14" s="64" t="s">
        <v>178</v>
      </c>
      <c r="G14" s="173" t="s">
        <v>3761</v>
      </c>
      <c r="H14" s="17">
        <v>6</v>
      </c>
      <c r="I14" s="52">
        <v>200</v>
      </c>
      <c r="J14" s="1447">
        <f t="shared" si="0"/>
        <v>1200</v>
      </c>
      <c r="K14" s="17"/>
      <c r="L14" s="54" t="s">
        <v>3104</v>
      </c>
      <c r="M14" s="53"/>
      <c r="N14" s="16"/>
      <c r="O14" s="19">
        <v>44676</v>
      </c>
      <c r="P14" s="16"/>
      <c r="Q14" s="56"/>
      <c r="R14" s="56" t="s">
        <v>3757</v>
      </c>
      <c r="S14" s="21"/>
    </row>
    <row r="15" spans="1:19" s="9" customFormat="1" ht="19.7" customHeight="1">
      <c r="A15" s="1137" t="s">
        <v>1375</v>
      </c>
      <c r="B15" s="1446"/>
      <c r="C15" s="1138">
        <v>0.15</v>
      </c>
      <c r="D15" s="16">
        <f t="shared" si="1"/>
        <v>4</v>
      </c>
      <c r="E15" s="64" t="s">
        <v>178</v>
      </c>
      <c r="F15" s="64" t="s">
        <v>178</v>
      </c>
      <c r="G15" s="173" t="s">
        <v>3762</v>
      </c>
      <c r="H15" s="17">
        <v>3</v>
      </c>
      <c r="I15" s="52">
        <v>780</v>
      </c>
      <c r="J15" s="1447">
        <f t="shared" si="0"/>
        <v>2340</v>
      </c>
      <c r="K15" s="17"/>
      <c r="L15" s="54" t="s">
        <v>3763</v>
      </c>
      <c r="M15" s="53"/>
      <c r="N15" s="16"/>
      <c r="O15" s="19">
        <v>44676</v>
      </c>
      <c r="P15" s="16"/>
      <c r="Q15" s="56"/>
      <c r="R15" s="56" t="s">
        <v>3757</v>
      </c>
      <c r="S15" s="21"/>
    </row>
    <row r="16" spans="1:19" s="9" customFormat="1" ht="19.7" customHeight="1">
      <c r="A16" s="1137" t="s">
        <v>1375</v>
      </c>
      <c r="B16" s="1446"/>
      <c r="C16" s="1138">
        <v>0.52</v>
      </c>
      <c r="D16" s="16">
        <f t="shared" si="1"/>
        <v>5</v>
      </c>
      <c r="E16" s="64" t="s">
        <v>178</v>
      </c>
      <c r="F16" s="64" t="s">
        <v>178</v>
      </c>
      <c r="G16" s="173" t="s">
        <v>3764</v>
      </c>
      <c r="H16" s="17">
        <v>3</v>
      </c>
      <c r="I16" s="52">
        <v>780</v>
      </c>
      <c r="J16" s="1447">
        <f t="shared" si="0"/>
        <v>2340</v>
      </c>
      <c r="K16" s="17"/>
      <c r="L16" s="54" t="s">
        <v>3763</v>
      </c>
      <c r="M16" s="53"/>
      <c r="N16" s="16"/>
      <c r="O16" s="19">
        <v>44676</v>
      </c>
      <c r="P16" s="16"/>
      <c r="Q16" s="56"/>
      <c r="R16" s="56" t="s">
        <v>3757</v>
      </c>
      <c r="S16" s="21"/>
    </row>
    <row r="17" spans="1:19" s="9" customFormat="1" ht="19.7" customHeight="1">
      <c r="A17" s="1137" t="s">
        <v>1375</v>
      </c>
      <c r="B17" s="1446"/>
      <c r="C17" s="1138">
        <v>0.52</v>
      </c>
      <c r="D17" s="16">
        <f t="shared" si="1"/>
        <v>6</v>
      </c>
      <c r="E17" s="1448" t="s">
        <v>178</v>
      </c>
      <c r="F17" s="1448" t="s">
        <v>178</v>
      </c>
      <c r="G17" s="1449" t="s">
        <v>3765</v>
      </c>
      <c r="H17" s="1450">
        <v>3</v>
      </c>
      <c r="I17" s="1451">
        <v>780</v>
      </c>
      <c r="J17" s="1452">
        <f>H17*I17</f>
        <v>2340</v>
      </c>
      <c r="K17" s="1450"/>
      <c r="L17" s="1453" t="s">
        <v>3763</v>
      </c>
      <c r="M17" s="53"/>
      <c r="N17" s="16" t="s">
        <v>3766</v>
      </c>
      <c r="O17" s="19">
        <v>44721</v>
      </c>
      <c r="P17" s="16"/>
      <c r="Q17" s="56"/>
      <c r="R17" s="56">
        <v>44724</v>
      </c>
      <c r="S17" s="21"/>
    </row>
    <row r="18" spans="1:19" s="9" customFormat="1" ht="19.7" customHeight="1">
      <c r="A18" s="1137" t="s">
        <v>1398</v>
      </c>
      <c r="B18" s="1446"/>
      <c r="C18" s="1138">
        <v>0.35</v>
      </c>
      <c r="D18" s="16">
        <f>+D17+1</f>
        <v>7</v>
      </c>
      <c r="E18" s="1158" t="s">
        <v>1304</v>
      </c>
      <c r="F18" s="1159" t="s">
        <v>100</v>
      </c>
      <c r="G18" s="1165" t="s">
        <v>3767</v>
      </c>
      <c r="H18" s="1171">
        <v>3</v>
      </c>
      <c r="I18" s="52">
        <v>2180</v>
      </c>
      <c r="J18" s="1447">
        <f t="shared" si="0"/>
        <v>6540</v>
      </c>
      <c r="K18" s="18"/>
      <c r="L18" s="54" t="s">
        <v>3768</v>
      </c>
      <c r="M18" s="53"/>
      <c r="N18" s="16"/>
      <c r="O18" s="19">
        <v>44676</v>
      </c>
      <c r="P18" s="16"/>
      <c r="Q18" s="56"/>
      <c r="R18" s="56" t="s">
        <v>3757</v>
      </c>
      <c r="S18" s="21"/>
    </row>
    <row r="19" spans="1:19" s="9" customFormat="1" ht="19.7" customHeight="1">
      <c r="A19" s="1137" t="s">
        <v>1375</v>
      </c>
      <c r="B19" s="1446"/>
      <c r="C19" s="1138">
        <v>0.03</v>
      </c>
      <c r="D19" s="16">
        <f t="shared" si="1"/>
        <v>8</v>
      </c>
      <c r="E19" s="334" t="s">
        <v>178</v>
      </c>
      <c r="F19" s="334" t="s">
        <v>178</v>
      </c>
      <c r="G19" s="1454" t="s">
        <v>3769</v>
      </c>
      <c r="H19" s="1455"/>
      <c r="I19" s="1456">
        <v>19</v>
      </c>
      <c r="J19" s="1457">
        <f t="shared" si="0"/>
        <v>0</v>
      </c>
      <c r="K19" s="395"/>
      <c r="L19" s="1454" t="s">
        <v>3770</v>
      </c>
      <c r="M19" s="53"/>
      <c r="N19" s="16"/>
      <c r="O19" s="19"/>
      <c r="P19" s="16"/>
      <c r="Q19" s="56"/>
      <c r="R19" s="56"/>
      <c r="S19" s="21"/>
    </row>
    <row r="20" spans="1:19" s="9" customFormat="1" ht="19.7" customHeight="1">
      <c r="A20" s="1137" t="s">
        <v>1375</v>
      </c>
      <c r="B20" s="1446"/>
      <c r="C20" s="1138">
        <v>0.05</v>
      </c>
      <c r="D20" s="16">
        <f t="shared" si="1"/>
        <v>9</v>
      </c>
      <c r="E20" s="64" t="s">
        <v>178</v>
      </c>
      <c r="F20" s="64" t="s">
        <v>178</v>
      </c>
      <c r="G20" s="1360" t="s">
        <v>3771</v>
      </c>
      <c r="H20" s="1458">
        <v>6</v>
      </c>
      <c r="I20" s="1381">
        <v>119</v>
      </c>
      <c r="J20" s="1447">
        <f t="shared" si="0"/>
        <v>714</v>
      </c>
      <c r="K20" s="61"/>
      <c r="L20" s="1360" t="s">
        <v>3770</v>
      </c>
      <c r="M20" s="53"/>
      <c r="N20" s="16"/>
      <c r="O20" s="19">
        <v>44676</v>
      </c>
      <c r="P20" s="16"/>
      <c r="Q20" s="56"/>
      <c r="R20" s="56" t="s">
        <v>3757</v>
      </c>
      <c r="S20" s="21"/>
    </row>
    <row r="21" spans="1:19" s="9" customFormat="1" ht="19.7" customHeight="1">
      <c r="A21" s="1137" t="s">
        <v>1375</v>
      </c>
      <c r="B21" s="1446"/>
      <c r="C21" s="1138">
        <v>0.05</v>
      </c>
      <c r="D21" s="16">
        <f t="shared" si="1"/>
        <v>10</v>
      </c>
      <c r="E21" s="412" t="s">
        <v>178</v>
      </c>
      <c r="F21" s="412" t="s">
        <v>178</v>
      </c>
      <c r="G21" s="1398" t="s">
        <v>3516</v>
      </c>
      <c r="H21" s="1459"/>
      <c r="I21" s="440">
        <v>212</v>
      </c>
      <c r="J21" s="440">
        <f t="shared" si="0"/>
        <v>0</v>
      </c>
      <c r="K21" s="440"/>
      <c r="L21" s="397" t="s">
        <v>3772</v>
      </c>
      <c r="M21" s="1460" t="s">
        <v>3773</v>
      </c>
      <c r="N21" s="16"/>
      <c r="O21" s="19"/>
      <c r="P21" s="16"/>
      <c r="Q21" s="56"/>
      <c r="R21" s="56"/>
      <c r="S21" s="21"/>
    </row>
    <row r="22" spans="1:19" s="9" customFormat="1" ht="19.7" customHeight="1">
      <c r="A22" s="1137" t="s">
        <v>1375</v>
      </c>
      <c r="B22" s="1446"/>
      <c r="C22" s="1138">
        <v>0.05</v>
      </c>
      <c r="D22" s="16">
        <f t="shared" si="1"/>
        <v>11</v>
      </c>
      <c r="E22" s="59" t="s">
        <v>178</v>
      </c>
      <c r="F22" s="59" t="s">
        <v>178</v>
      </c>
      <c r="G22" s="284" t="s">
        <v>3774</v>
      </c>
      <c r="H22" s="285">
        <v>10</v>
      </c>
      <c r="I22" s="446">
        <v>27</v>
      </c>
      <c r="J22" s="446">
        <f t="shared" si="0"/>
        <v>270</v>
      </c>
      <c r="K22" s="446"/>
      <c r="L22" s="62" t="s">
        <v>3775</v>
      </c>
      <c r="M22" s="53"/>
      <c r="N22" s="16"/>
      <c r="O22" s="19">
        <v>44676</v>
      </c>
      <c r="P22" s="16"/>
      <c r="Q22" s="56"/>
      <c r="R22" s="56" t="s">
        <v>3757</v>
      </c>
      <c r="S22" s="21"/>
    </row>
    <row r="23" spans="1:19" s="9" customFormat="1" ht="19.7" customHeight="1">
      <c r="A23" s="1137" t="s">
        <v>1375</v>
      </c>
      <c r="B23" s="1446"/>
      <c r="C23" s="1138">
        <v>0.03</v>
      </c>
      <c r="D23" s="16">
        <f t="shared" si="1"/>
        <v>12</v>
      </c>
      <c r="E23" s="64" t="s">
        <v>178</v>
      </c>
      <c r="F23" s="64" t="s">
        <v>178</v>
      </c>
      <c r="G23" s="145" t="s">
        <v>3272</v>
      </c>
      <c r="H23" s="17">
        <v>9</v>
      </c>
      <c r="I23" s="52">
        <v>49</v>
      </c>
      <c r="J23" s="446">
        <f t="shared" si="0"/>
        <v>441</v>
      </c>
      <c r="K23" s="17"/>
      <c r="L23" s="1461" t="s">
        <v>3776</v>
      </c>
      <c r="M23" s="53"/>
      <c r="N23" s="16"/>
      <c r="O23" s="19">
        <v>44676</v>
      </c>
      <c r="P23" s="16"/>
      <c r="Q23" s="56"/>
      <c r="R23" s="56" t="s">
        <v>3757</v>
      </c>
      <c r="S23" s="21"/>
    </row>
    <row r="24" spans="1:19" s="9" customFormat="1" ht="19.7" customHeight="1">
      <c r="A24" s="1137" t="s">
        <v>1372</v>
      </c>
      <c r="B24" s="1446"/>
      <c r="C24" s="1138">
        <v>1.1000000000000001</v>
      </c>
      <c r="D24" s="16">
        <f t="shared" si="1"/>
        <v>13</v>
      </c>
      <c r="E24" s="1158" t="s">
        <v>1304</v>
      </c>
      <c r="F24" s="1159" t="s">
        <v>100</v>
      </c>
      <c r="G24" s="1165" t="s">
        <v>3777</v>
      </c>
      <c r="H24" s="1171">
        <v>3</v>
      </c>
      <c r="I24" s="52">
        <v>12040</v>
      </c>
      <c r="J24" s="446">
        <f t="shared" si="0"/>
        <v>36120</v>
      </c>
      <c r="K24" s="18"/>
      <c r="L24" s="54" t="s">
        <v>3778</v>
      </c>
      <c r="M24" s="53"/>
      <c r="N24" s="16"/>
      <c r="O24" s="19">
        <v>44676</v>
      </c>
      <c r="P24" s="16"/>
      <c r="Q24" s="56"/>
      <c r="R24" s="56" t="s">
        <v>3757</v>
      </c>
      <c r="S24" s="21"/>
    </row>
    <row r="25" spans="1:19" s="9" customFormat="1" ht="19.7" customHeight="1">
      <c r="A25" s="1137" t="s">
        <v>1375</v>
      </c>
      <c r="B25" s="1446"/>
      <c r="C25" s="1138">
        <v>0.05</v>
      </c>
      <c r="D25" s="16">
        <f t="shared" si="1"/>
        <v>14</v>
      </c>
      <c r="E25" s="64" t="s">
        <v>178</v>
      </c>
      <c r="F25" s="64" t="s">
        <v>178</v>
      </c>
      <c r="G25" s="145" t="s">
        <v>3779</v>
      </c>
      <c r="H25" s="17">
        <v>12</v>
      </c>
      <c r="I25" s="52">
        <v>39</v>
      </c>
      <c r="J25" s="446">
        <f t="shared" si="0"/>
        <v>468</v>
      </c>
      <c r="K25" s="18"/>
      <c r="L25" s="433" t="s">
        <v>3500</v>
      </c>
      <c r="M25" s="53"/>
      <c r="N25" s="16"/>
      <c r="O25" s="19">
        <v>44676</v>
      </c>
      <c r="P25" s="16"/>
      <c r="Q25" s="56"/>
      <c r="R25" s="56" t="s">
        <v>3757</v>
      </c>
      <c r="S25" s="21"/>
    </row>
    <row r="26" spans="1:19" s="9" customFormat="1" ht="19.7" customHeight="1">
      <c r="A26" s="1137" t="s">
        <v>2038</v>
      </c>
      <c r="B26" s="1446"/>
      <c r="C26" s="1138">
        <v>0.02</v>
      </c>
      <c r="D26" s="16">
        <f t="shared" si="1"/>
        <v>15</v>
      </c>
      <c r="E26" s="64" t="s">
        <v>178</v>
      </c>
      <c r="F26" s="64" t="s">
        <v>178</v>
      </c>
      <c r="G26" s="145" t="s">
        <v>3780</v>
      </c>
      <c r="H26" s="17">
        <v>6</v>
      </c>
      <c r="I26" s="52">
        <v>997</v>
      </c>
      <c r="J26" s="446">
        <f t="shared" si="0"/>
        <v>5982</v>
      </c>
      <c r="K26" s="18"/>
      <c r="L26" s="54" t="s">
        <v>3781</v>
      </c>
      <c r="M26" s="53"/>
      <c r="N26" s="16"/>
      <c r="O26" s="19">
        <v>44676</v>
      </c>
      <c r="P26" s="16"/>
      <c r="Q26" s="56"/>
      <c r="R26" s="56" t="s">
        <v>3757</v>
      </c>
      <c r="S26" s="21"/>
    </row>
    <row r="27" spans="1:19" s="9" customFormat="1" ht="19.7" customHeight="1">
      <c r="A27" s="1137" t="s">
        <v>1375</v>
      </c>
      <c r="B27" s="1446"/>
      <c r="C27" s="1138">
        <v>0.02</v>
      </c>
      <c r="D27" s="16">
        <f t="shared" si="1"/>
        <v>16</v>
      </c>
      <c r="E27" s="64" t="s">
        <v>178</v>
      </c>
      <c r="F27" s="64" t="s">
        <v>178</v>
      </c>
      <c r="G27" s="1360" t="s">
        <v>3769</v>
      </c>
      <c r="H27" s="1458">
        <v>36</v>
      </c>
      <c r="I27" s="1381">
        <v>19</v>
      </c>
      <c r="J27" s="446">
        <f t="shared" si="0"/>
        <v>684</v>
      </c>
      <c r="K27" s="61"/>
      <c r="L27" s="1360" t="s">
        <v>3782</v>
      </c>
      <c r="M27" s="53"/>
      <c r="N27" s="16"/>
      <c r="O27" s="19">
        <v>44676</v>
      </c>
      <c r="P27" s="16"/>
      <c r="Q27" s="56"/>
      <c r="R27" s="56" t="s">
        <v>3757</v>
      </c>
      <c r="S27" s="21"/>
    </row>
    <row r="28" spans="1:19" s="9" customFormat="1" ht="19.7" customHeight="1">
      <c r="A28" s="1137" t="s">
        <v>1375</v>
      </c>
      <c r="B28" s="1446"/>
      <c r="C28" s="1138">
        <v>0.02</v>
      </c>
      <c r="D28" s="16">
        <f t="shared" si="1"/>
        <v>17</v>
      </c>
      <c r="E28" s="412" t="s">
        <v>178</v>
      </c>
      <c r="F28" s="412" t="s">
        <v>178</v>
      </c>
      <c r="G28" s="1398" t="s">
        <v>2952</v>
      </c>
      <c r="H28" s="1459"/>
      <c r="I28" s="440">
        <v>212</v>
      </c>
      <c r="J28" s="1462">
        <f t="shared" si="0"/>
        <v>0</v>
      </c>
      <c r="K28" s="440"/>
      <c r="L28" s="397" t="s">
        <v>3783</v>
      </c>
      <c r="M28" s="1460" t="s">
        <v>3773</v>
      </c>
      <c r="N28" s="16"/>
      <c r="O28" s="19"/>
      <c r="P28" s="16"/>
      <c r="Q28" s="56"/>
      <c r="R28" s="56"/>
      <c r="S28" s="21"/>
    </row>
    <row r="29" spans="1:19" s="9" customFormat="1" ht="19.7" customHeight="1">
      <c r="A29" s="1137" t="s">
        <v>1375</v>
      </c>
      <c r="B29" s="1446"/>
      <c r="C29" s="1138">
        <v>0.02</v>
      </c>
      <c r="D29" s="16">
        <f t="shared" si="1"/>
        <v>18</v>
      </c>
      <c r="E29" s="59" t="s">
        <v>178</v>
      </c>
      <c r="F29" s="59" t="s">
        <v>178</v>
      </c>
      <c r="G29" s="284" t="s">
        <v>2937</v>
      </c>
      <c r="H29" s="285">
        <v>12</v>
      </c>
      <c r="I29" s="446">
        <v>27</v>
      </c>
      <c r="J29" s="446">
        <f t="shared" si="0"/>
        <v>324</v>
      </c>
      <c r="K29" s="446"/>
      <c r="L29" s="62" t="s">
        <v>3784</v>
      </c>
      <c r="M29" s="53"/>
      <c r="N29" s="16"/>
      <c r="O29" s="19">
        <v>44676</v>
      </c>
      <c r="P29" s="16"/>
      <c r="Q29" s="56"/>
      <c r="R29" s="56" t="s">
        <v>3757</v>
      </c>
      <c r="S29" s="21"/>
    </row>
    <row r="30" spans="1:19" s="9" customFormat="1" ht="19.7" customHeight="1">
      <c r="A30" s="1137" t="s">
        <v>1375</v>
      </c>
      <c r="B30" s="1446"/>
      <c r="C30" s="1138">
        <v>0.03</v>
      </c>
      <c r="D30" s="16">
        <f t="shared" si="1"/>
        <v>19</v>
      </c>
      <c r="E30" s="64" t="s">
        <v>178</v>
      </c>
      <c r="F30" s="64" t="s">
        <v>178</v>
      </c>
      <c r="G30" s="145" t="s">
        <v>3192</v>
      </c>
      <c r="H30" s="17">
        <v>9</v>
      </c>
      <c r="I30" s="52">
        <v>49</v>
      </c>
      <c r="J30" s="446">
        <f t="shared" si="0"/>
        <v>441</v>
      </c>
      <c r="K30" s="17"/>
      <c r="L30" s="1461" t="s">
        <v>3776</v>
      </c>
      <c r="M30" s="53"/>
      <c r="N30" s="16"/>
      <c r="O30" s="19">
        <v>44676</v>
      </c>
      <c r="P30" s="16"/>
      <c r="Q30" s="56"/>
      <c r="R30" s="56" t="s">
        <v>3757</v>
      </c>
      <c r="S30" s="21"/>
    </row>
    <row r="31" spans="1:19" s="9" customFormat="1" ht="19.7" customHeight="1">
      <c r="A31" s="1137" t="s">
        <v>1372</v>
      </c>
      <c r="B31" s="1446"/>
      <c r="C31" s="1138">
        <v>0.6</v>
      </c>
      <c r="D31" s="16">
        <f>+D30+1</f>
        <v>20</v>
      </c>
      <c r="E31" s="1158" t="s">
        <v>1304</v>
      </c>
      <c r="F31" s="1159" t="s">
        <v>100</v>
      </c>
      <c r="G31" s="1165" t="s">
        <v>3785</v>
      </c>
      <c r="H31" s="1171">
        <v>6</v>
      </c>
      <c r="I31" s="52">
        <v>4418</v>
      </c>
      <c r="J31" s="446">
        <f t="shared" si="0"/>
        <v>26508</v>
      </c>
      <c r="K31" s="18"/>
      <c r="L31" s="54" t="s">
        <v>3786</v>
      </c>
      <c r="M31" s="53"/>
      <c r="N31" s="16"/>
      <c r="O31" s="19">
        <v>44676</v>
      </c>
      <c r="P31" s="16"/>
      <c r="Q31" s="56"/>
      <c r="R31" s="56" t="s">
        <v>3757</v>
      </c>
      <c r="S31" s="21"/>
    </row>
    <row r="32" spans="1:19" s="9" customFormat="1" ht="19.7" customHeight="1">
      <c r="A32" s="1137" t="s">
        <v>2038</v>
      </c>
      <c r="B32" s="1446"/>
      <c r="C32" s="1138">
        <v>0.02</v>
      </c>
      <c r="D32" s="16">
        <f t="shared" si="1"/>
        <v>21</v>
      </c>
      <c r="E32" s="1448" t="s">
        <v>178</v>
      </c>
      <c r="F32" s="1448" t="s">
        <v>178</v>
      </c>
      <c r="G32" s="1463" t="s">
        <v>3780</v>
      </c>
      <c r="H32" s="1450">
        <v>6</v>
      </c>
      <c r="I32" s="1451">
        <v>997</v>
      </c>
      <c r="J32" s="1464">
        <f>H32*I32</f>
        <v>5982</v>
      </c>
      <c r="K32" s="1465"/>
      <c r="L32" s="1453" t="s">
        <v>3781</v>
      </c>
      <c r="M32" s="53" t="s">
        <v>3787</v>
      </c>
      <c r="N32" s="16"/>
      <c r="O32" s="19">
        <v>44721</v>
      </c>
      <c r="P32" s="16"/>
      <c r="Q32" s="56"/>
      <c r="R32" s="56">
        <v>44724</v>
      </c>
      <c r="S32" s="21"/>
    </row>
    <row r="33" spans="1:19" s="9" customFormat="1" ht="19.7" customHeight="1">
      <c r="A33" s="1137"/>
      <c r="B33" s="1137"/>
      <c r="C33" s="1138"/>
      <c r="D33" s="16"/>
      <c r="E33" s="16"/>
      <c r="F33" s="16"/>
      <c r="G33" s="145"/>
      <c r="H33" s="17"/>
      <c r="I33" s="52"/>
      <c r="J33" s="446">
        <f>H33*I33</f>
        <v>0</v>
      </c>
      <c r="K33" s="18"/>
      <c r="L33" s="54"/>
      <c r="M33" s="53"/>
      <c r="N33" s="16"/>
      <c r="O33" s="19"/>
      <c r="P33" s="16"/>
      <c r="Q33" s="56"/>
      <c r="R33" s="56"/>
      <c r="S33" s="21"/>
    </row>
    <row r="34" spans="1:19" s="9" customFormat="1" ht="19.7" customHeight="1">
      <c r="A34" s="1137"/>
      <c r="B34" s="1137"/>
      <c r="C34" s="1138"/>
      <c r="D34" s="16"/>
      <c r="E34" s="16"/>
      <c r="F34" s="16"/>
      <c r="G34" s="1153">
        <f>SUM(J12:J32)</f>
        <v>96294</v>
      </c>
      <c r="H34" s="17"/>
      <c r="I34" s="52"/>
      <c r="J34" s="680"/>
      <c r="K34" s="18"/>
      <c r="L34" s="54"/>
      <c r="M34" s="53"/>
      <c r="N34" s="16"/>
      <c r="O34" s="19"/>
      <c r="P34" s="16"/>
      <c r="Q34" s="56"/>
      <c r="R34" s="56"/>
      <c r="S34" s="21"/>
    </row>
    <row r="35" spans="1:19" s="9" customFormat="1" ht="19.7" customHeight="1">
      <c r="A35" s="1137"/>
      <c r="B35" s="1137"/>
      <c r="C35" s="1138"/>
      <c r="D35" s="16"/>
      <c r="E35" s="16"/>
      <c r="F35" s="16"/>
      <c r="G35" s="145"/>
      <c r="H35" s="17"/>
      <c r="I35" s="52"/>
      <c r="J35" s="680"/>
      <c r="K35" s="18"/>
      <c r="L35" s="54"/>
      <c r="M35" s="53"/>
      <c r="N35" s="16"/>
      <c r="O35" s="19"/>
      <c r="P35" s="16"/>
      <c r="Q35" s="56"/>
      <c r="R35" s="56"/>
      <c r="S35" s="21"/>
    </row>
    <row r="36" spans="1:19" s="9" customFormat="1" ht="19.7" customHeight="1">
      <c r="A36" s="1137"/>
      <c r="B36" s="1137"/>
      <c r="C36" s="1138"/>
      <c r="D36" s="16"/>
      <c r="E36" s="16"/>
      <c r="F36" s="16"/>
      <c r="G36" s="145"/>
      <c r="H36" s="17"/>
      <c r="I36" s="52"/>
      <c r="J36" s="680"/>
      <c r="K36" s="18"/>
      <c r="L36" s="54"/>
      <c r="M36" s="53"/>
      <c r="N36" s="16"/>
      <c r="O36" s="19"/>
      <c r="P36" s="16"/>
      <c r="Q36" s="56"/>
      <c r="R36" s="56"/>
      <c r="S36" s="21"/>
    </row>
    <row r="37" spans="1:19" s="9" customFormat="1" ht="19.7" customHeight="1">
      <c r="A37" s="1137"/>
      <c r="B37" s="1137"/>
      <c r="C37" s="1138"/>
      <c r="D37" s="16"/>
      <c r="E37" s="16"/>
      <c r="F37" s="16"/>
      <c r="G37" s="145"/>
      <c r="H37" s="17"/>
      <c r="I37" s="52"/>
      <c r="J37" s="680"/>
      <c r="K37" s="18"/>
      <c r="L37" s="54"/>
      <c r="M37" s="53"/>
      <c r="N37" s="16"/>
      <c r="O37" s="19"/>
      <c r="P37" s="16"/>
      <c r="Q37" s="56"/>
      <c r="R37" s="56"/>
      <c r="S37" s="21"/>
    </row>
    <row r="38" spans="1:19" s="9" customFormat="1" ht="19.7" customHeight="1">
      <c r="A38" s="1137"/>
      <c r="B38" s="1137"/>
      <c r="C38" s="1138"/>
      <c r="D38" s="1139" t="s">
        <v>2927</v>
      </c>
      <c r="E38" s="1140"/>
      <c r="F38" s="1140"/>
      <c r="G38" s="1141"/>
      <c r="H38" s="17"/>
      <c r="I38" s="52"/>
      <c r="J38" s="680"/>
      <c r="K38" s="18"/>
      <c r="L38" s="54"/>
      <c r="M38" s="53"/>
      <c r="N38" s="16"/>
      <c r="O38" s="19"/>
      <c r="P38" s="16"/>
      <c r="Q38" s="56"/>
      <c r="R38" s="56"/>
      <c r="S38" s="21"/>
    </row>
    <row r="39" spans="1:19" s="9" customFormat="1" ht="19.7" customHeight="1">
      <c r="A39" s="1137" t="s">
        <v>2649</v>
      </c>
      <c r="B39" s="1446"/>
      <c r="C39" s="1138">
        <v>0.6</v>
      </c>
      <c r="D39" s="16">
        <f>+D32+1</f>
        <v>22</v>
      </c>
      <c r="E39" s="1076" t="s">
        <v>1923</v>
      </c>
      <c r="F39" s="1076" t="s">
        <v>1923</v>
      </c>
      <c r="G39" s="1466" t="s">
        <v>3788</v>
      </c>
      <c r="H39" s="792">
        <v>3</v>
      </c>
      <c r="I39" s="1467">
        <v>22100</v>
      </c>
      <c r="J39" s="278">
        <f t="shared" ref="J39:J80" si="2">H39*I39</f>
        <v>66300</v>
      </c>
      <c r="K39" s="720"/>
      <c r="L39" s="173" t="s">
        <v>3789</v>
      </c>
      <c r="M39" s="53"/>
      <c r="N39" s="16"/>
      <c r="O39" s="19">
        <v>44673</v>
      </c>
      <c r="P39" s="16"/>
      <c r="Q39" s="56" t="s">
        <v>3757</v>
      </c>
      <c r="R39" s="482" t="s">
        <v>3790</v>
      </c>
      <c r="S39" s="21"/>
    </row>
    <row r="40" spans="1:19" s="9" customFormat="1" ht="19.7" customHeight="1">
      <c r="A40" s="1137" t="s">
        <v>1375</v>
      </c>
      <c r="B40" s="1446"/>
      <c r="C40" s="1138">
        <v>0.05</v>
      </c>
      <c r="D40" s="16">
        <f>+D39+1</f>
        <v>23</v>
      </c>
      <c r="E40" s="17" t="s">
        <v>178</v>
      </c>
      <c r="F40" s="17" t="s">
        <v>178</v>
      </c>
      <c r="G40" s="173" t="s">
        <v>3501</v>
      </c>
      <c r="H40" s="618">
        <v>12</v>
      </c>
      <c r="I40" s="617">
        <v>36</v>
      </c>
      <c r="J40" s="278">
        <f t="shared" si="2"/>
        <v>432</v>
      </c>
      <c r="K40" s="720"/>
      <c r="L40" s="173" t="s">
        <v>3500</v>
      </c>
      <c r="M40" s="53"/>
      <c r="N40" s="16"/>
      <c r="O40" s="19">
        <v>44676</v>
      </c>
      <c r="P40" s="16"/>
      <c r="Q40" s="56"/>
      <c r="R40" s="56" t="s">
        <v>3757</v>
      </c>
      <c r="S40" s="21"/>
    </row>
    <row r="41" spans="1:19" s="9" customFormat="1" ht="19.7" customHeight="1">
      <c r="A41" s="1137" t="s">
        <v>1375</v>
      </c>
      <c r="B41" s="1446"/>
      <c r="C41" s="1138">
        <v>0.02</v>
      </c>
      <c r="D41" s="16">
        <f t="shared" ref="D41:D82" si="3">+D40+1</f>
        <v>24</v>
      </c>
      <c r="E41" s="64" t="s">
        <v>178</v>
      </c>
      <c r="F41" s="64" t="s">
        <v>178</v>
      </c>
      <c r="G41" s="1360" t="s">
        <v>3769</v>
      </c>
      <c r="H41" s="1458">
        <v>90</v>
      </c>
      <c r="I41" s="1381">
        <v>19</v>
      </c>
      <c r="J41" s="278">
        <f t="shared" si="2"/>
        <v>1710</v>
      </c>
      <c r="K41" s="61"/>
      <c r="L41" s="1360" t="s">
        <v>3791</v>
      </c>
      <c r="M41" s="1460"/>
      <c r="N41" s="16"/>
      <c r="O41" s="19">
        <v>44676</v>
      </c>
      <c r="P41" s="16"/>
      <c r="Q41" s="56"/>
      <c r="R41" s="56" t="s">
        <v>3757</v>
      </c>
      <c r="S41" s="21"/>
    </row>
    <row r="42" spans="1:19" s="9" customFormat="1" ht="19.7" customHeight="1">
      <c r="A42" s="1137" t="s">
        <v>1375</v>
      </c>
      <c r="B42" s="1446"/>
      <c r="C42" s="1138">
        <v>0.02</v>
      </c>
      <c r="D42" s="16">
        <f t="shared" si="3"/>
        <v>25</v>
      </c>
      <c r="E42" s="412" t="s">
        <v>178</v>
      </c>
      <c r="F42" s="412" t="s">
        <v>178</v>
      </c>
      <c r="G42" s="1398" t="s">
        <v>3792</v>
      </c>
      <c r="H42" s="1459"/>
      <c r="I42" s="440">
        <v>23</v>
      </c>
      <c r="J42" s="1405">
        <f>H42*I42</f>
        <v>0</v>
      </c>
      <c r="K42" s="1405"/>
      <c r="L42" s="55" t="s">
        <v>3793</v>
      </c>
      <c r="M42" s="1460" t="s">
        <v>3773</v>
      </c>
      <c r="N42" s="16"/>
      <c r="O42" s="19"/>
      <c r="P42" s="16"/>
      <c r="Q42" s="56"/>
      <c r="R42" s="56"/>
      <c r="S42" s="21"/>
    </row>
    <row r="43" spans="1:19" s="9" customFormat="1" ht="19.7" customHeight="1">
      <c r="A43" s="1137" t="s">
        <v>1375</v>
      </c>
      <c r="B43" s="1446"/>
      <c r="C43" s="1138">
        <v>0.03</v>
      </c>
      <c r="D43" s="16">
        <f t="shared" si="3"/>
        <v>26</v>
      </c>
      <c r="E43" s="163" t="s">
        <v>178</v>
      </c>
      <c r="F43" s="163" t="s">
        <v>178</v>
      </c>
      <c r="G43" s="275" t="s">
        <v>3794</v>
      </c>
      <c r="H43" s="276">
        <v>6</v>
      </c>
      <c r="I43" s="277">
        <v>221</v>
      </c>
      <c r="J43" s="277">
        <f>H43*I43</f>
        <v>1326</v>
      </c>
      <c r="K43" s="279"/>
      <c r="L43" s="275" t="s">
        <v>3795</v>
      </c>
      <c r="M43" s="53"/>
      <c r="N43" s="16"/>
      <c r="O43" s="19">
        <v>44676</v>
      </c>
      <c r="P43" s="16"/>
      <c r="Q43" s="56"/>
      <c r="R43" s="56" t="s">
        <v>3757</v>
      </c>
      <c r="S43" s="21"/>
    </row>
    <row r="44" spans="1:19" s="9" customFormat="1" ht="19.7" customHeight="1">
      <c r="A44" s="1137" t="s">
        <v>3796</v>
      </c>
      <c r="B44" s="1446"/>
      <c r="C44" s="1138">
        <v>0.25</v>
      </c>
      <c r="D44" s="16">
        <f t="shared" si="3"/>
        <v>27</v>
      </c>
      <c r="E44" s="1201" t="s">
        <v>100</v>
      </c>
      <c r="F44" s="1201" t="s">
        <v>100</v>
      </c>
      <c r="G44" s="1381" t="s">
        <v>3797</v>
      </c>
      <c r="H44" s="1201">
        <v>3</v>
      </c>
      <c r="I44" s="1381">
        <v>7110</v>
      </c>
      <c r="J44" s="797">
        <f>H44*I44</f>
        <v>21330</v>
      </c>
      <c r="K44" s="1204"/>
      <c r="L44" s="1205" t="s">
        <v>3798</v>
      </c>
      <c r="M44" s="53"/>
      <c r="N44" s="16"/>
      <c r="O44" s="19">
        <v>44676</v>
      </c>
      <c r="P44" s="16"/>
      <c r="Q44" s="56"/>
      <c r="R44" s="56" t="s">
        <v>3757</v>
      </c>
      <c r="S44" s="21"/>
    </row>
    <row r="45" spans="1:19" s="9" customFormat="1" ht="19.7" customHeight="1">
      <c r="A45" s="1137" t="s">
        <v>1375</v>
      </c>
      <c r="B45" s="1446"/>
      <c r="C45" s="1138">
        <v>0.02</v>
      </c>
      <c r="D45" s="16">
        <f t="shared" si="3"/>
        <v>28</v>
      </c>
      <c r="E45" s="412" t="s">
        <v>178</v>
      </c>
      <c r="F45" s="412" t="s">
        <v>178</v>
      </c>
      <c r="G45" s="1398" t="s">
        <v>2944</v>
      </c>
      <c r="H45" s="1459"/>
      <c r="I45" s="440">
        <v>18</v>
      </c>
      <c r="J45" s="1405">
        <f>H45*I45</f>
        <v>0</v>
      </c>
      <c r="K45" s="1405"/>
      <c r="L45" s="55" t="s">
        <v>3799</v>
      </c>
      <c r="M45" s="1460" t="s">
        <v>3773</v>
      </c>
      <c r="N45" s="16"/>
      <c r="O45" s="19"/>
      <c r="P45" s="16"/>
      <c r="Q45" s="56"/>
      <c r="R45" s="56"/>
      <c r="S45" s="21"/>
    </row>
    <row r="46" spans="1:19" s="9" customFormat="1" ht="19.7" customHeight="1">
      <c r="A46" s="1137" t="s">
        <v>2649</v>
      </c>
      <c r="B46" s="1446"/>
      <c r="C46" s="1138">
        <v>0.3</v>
      </c>
      <c r="D46" s="16">
        <f t="shared" si="3"/>
        <v>29</v>
      </c>
      <c r="E46" s="1076" t="s">
        <v>1923</v>
      </c>
      <c r="F46" s="1076" t="s">
        <v>1923</v>
      </c>
      <c r="G46" s="1466" t="s">
        <v>3800</v>
      </c>
      <c r="H46" s="792">
        <v>3</v>
      </c>
      <c r="I46" s="1467">
        <v>4800</v>
      </c>
      <c r="J46" s="278">
        <f t="shared" si="2"/>
        <v>14400</v>
      </c>
      <c r="K46" s="720"/>
      <c r="L46" s="173" t="s">
        <v>3801</v>
      </c>
      <c r="M46" s="53"/>
      <c r="N46" s="16"/>
      <c r="O46" s="19">
        <v>44673</v>
      </c>
      <c r="P46" s="16"/>
      <c r="Q46" s="56" t="s">
        <v>3757</v>
      </c>
      <c r="R46" s="482" t="s">
        <v>3790</v>
      </c>
      <c r="S46" s="21"/>
    </row>
    <row r="47" spans="1:19" s="9" customFormat="1" ht="19.7" customHeight="1">
      <c r="A47" s="1137" t="s">
        <v>1375</v>
      </c>
      <c r="B47" s="1446"/>
      <c r="C47" s="1138">
        <v>0.02</v>
      </c>
      <c r="D47" s="16">
        <f t="shared" si="3"/>
        <v>30</v>
      </c>
      <c r="E47" s="412" t="s">
        <v>178</v>
      </c>
      <c r="F47" s="412" t="s">
        <v>178</v>
      </c>
      <c r="G47" s="1398" t="s">
        <v>1371</v>
      </c>
      <c r="H47" s="1459"/>
      <c r="I47" s="440">
        <v>226</v>
      </c>
      <c r="J47" s="1405">
        <f t="shared" si="2"/>
        <v>0</v>
      </c>
      <c r="K47" s="1405"/>
      <c r="L47" s="55" t="s">
        <v>3802</v>
      </c>
      <c r="M47" s="1460" t="s">
        <v>3773</v>
      </c>
      <c r="N47" s="16"/>
      <c r="O47" s="19"/>
      <c r="P47" s="16"/>
      <c r="Q47" s="56"/>
      <c r="R47" s="56"/>
      <c r="S47" s="21"/>
    </row>
    <row r="48" spans="1:19" s="9" customFormat="1" ht="19.7" customHeight="1">
      <c r="A48" s="1137" t="s">
        <v>2649</v>
      </c>
      <c r="B48" s="1446"/>
      <c r="C48" s="1138">
        <v>0.15</v>
      </c>
      <c r="D48" s="16">
        <f t="shared" si="3"/>
        <v>31</v>
      </c>
      <c r="E48" s="1076" t="s">
        <v>1923</v>
      </c>
      <c r="F48" s="1076" t="s">
        <v>1923</v>
      </c>
      <c r="G48" s="1466" t="s">
        <v>3803</v>
      </c>
      <c r="H48" s="792">
        <v>3</v>
      </c>
      <c r="I48" s="1467">
        <v>11700</v>
      </c>
      <c r="J48" s="278">
        <f t="shared" si="2"/>
        <v>35100</v>
      </c>
      <c r="K48" s="720"/>
      <c r="L48" s="173" t="s">
        <v>3804</v>
      </c>
      <c r="M48" s="53"/>
      <c r="N48" s="16"/>
      <c r="O48" s="19">
        <v>44673</v>
      </c>
      <c r="P48" s="16"/>
      <c r="Q48" s="56" t="s">
        <v>3757</v>
      </c>
      <c r="R48" s="482" t="s">
        <v>3790</v>
      </c>
      <c r="S48" s="21"/>
    </row>
    <row r="49" spans="1:19" s="9" customFormat="1" ht="19.7" customHeight="1">
      <c r="A49" s="1137" t="s">
        <v>1375</v>
      </c>
      <c r="B49" s="1446"/>
      <c r="C49" s="1138">
        <v>0.02</v>
      </c>
      <c r="D49" s="16">
        <f t="shared" si="3"/>
        <v>32</v>
      </c>
      <c r="E49" s="334" t="s">
        <v>178</v>
      </c>
      <c r="F49" s="334" t="s">
        <v>178</v>
      </c>
      <c r="G49" s="1454" t="s">
        <v>3769</v>
      </c>
      <c r="H49" s="1455"/>
      <c r="I49" s="1456">
        <v>19</v>
      </c>
      <c r="J49" s="1468">
        <f t="shared" si="2"/>
        <v>0</v>
      </c>
      <c r="K49" s="1406"/>
      <c r="L49" s="1469" t="s">
        <v>3805</v>
      </c>
      <c r="M49" s="1460"/>
      <c r="N49" s="16"/>
      <c r="O49" s="19"/>
      <c r="P49" s="16"/>
      <c r="Q49" s="56"/>
      <c r="R49" s="56"/>
      <c r="S49" s="21"/>
    </row>
    <row r="50" spans="1:19" s="9" customFormat="1" ht="19.7" customHeight="1">
      <c r="A50" s="1137" t="s">
        <v>1375</v>
      </c>
      <c r="B50" s="1446"/>
      <c r="C50" s="1138">
        <v>0.03</v>
      </c>
      <c r="D50" s="16">
        <f t="shared" si="3"/>
        <v>33</v>
      </c>
      <c r="E50" s="412" t="s">
        <v>178</v>
      </c>
      <c r="F50" s="412" t="s">
        <v>178</v>
      </c>
      <c r="G50" s="1398" t="s">
        <v>1371</v>
      </c>
      <c r="H50" s="1459"/>
      <c r="I50" s="440">
        <v>226</v>
      </c>
      <c r="J50" s="1405">
        <f t="shared" si="2"/>
        <v>0</v>
      </c>
      <c r="K50" s="1405"/>
      <c r="L50" s="55" t="s">
        <v>3802</v>
      </c>
      <c r="M50" s="1460" t="s">
        <v>3773</v>
      </c>
      <c r="N50" s="16"/>
      <c r="O50" s="19"/>
      <c r="P50" s="16"/>
      <c r="Q50" s="56"/>
      <c r="R50" s="56"/>
      <c r="S50" s="21"/>
    </row>
    <row r="51" spans="1:19" s="9" customFormat="1" ht="19.7" customHeight="1">
      <c r="A51" s="1137" t="s">
        <v>3806</v>
      </c>
      <c r="B51" s="1446"/>
      <c r="C51" s="1138">
        <v>0.65</v>
      </c>
      <c r="D51" s="16">
        <f t="shared" si="3"/>
        <v>34</v>
      </c>
      <c r="E51" s="1201" t="s">
        <v>100</v>
      </c>
      <c r="F51" s="1201" t="s">
        <v>100</v>
      </c>
      <c r="G51" s="173" t="s">
        <v>3807</v>
      </c>
      <c r="H51" s="618">
        <v>3</v>
      </c>
      <c r="I51" s="617">
        <v>52030</v>
      </c>
      <c r="J51" s="278">
        <f t="shared" si="2"/>
        <v>156090</v>
      </c>
      <c r="K51" s="464"/>
      <c r="L51" s="617" t="s">
        <v>3808</v>
      </c>
      <c r="M51" s="53"/>
      <c r="N51" s="16"/>
      <c r="O51" s="19">
        <v>44676</v>
      </c>
      <c r="P51" s="16"/>
      <c r="Q51" s="56"/>
      <c r="R51" s="56" t="s">
        <v>3757</v>
      </c>
      <c r="S51" s="21"/>
    </row>
    <row r="52" spans="1:19" s="9" customFormat="1" ht="19.7" customHeight="1">
      <c r="A52" s="1137" t="s">
        <v>2649</v>
      </c>
      <c r="B52" s="1446"/>
      <c r="C52" s="1138">
        <v>0.35</v>
      </c>
      <c r="D52" s="16">
        <f t="shared" si="3"/>
        <v>35</v>
      </c>
      <c r="E52" s="1076" t="s">
        <v>1923</v>
      </c>
      <c r="F52" s="1076" t="s">
        <v>1923</v>
      </c>
      <c r="G52" s="1470" t="s">
        <v>3809</v>
      </c>
      <c r="H52" s="723">
        <v>3</v>
      </c>
      <c r="I52" s="1467">
        <v>7950</v>
      </c>
      <c r="J52" s="53">
        <f t="shared" si="2"/>
        <v>23850</v>
      </c>
      <c r="K52" s="18"/>
      <c r="L52" s="146" t="s">
        <v>3810</v>
      </c>
      <c r="M52" s="53"/>
      <c r="N52" s="16"/>
      <c r="O52" s="19">
        <v>44673</v>
      </c>
      <c r="P52" s="16"/>
      <c r="Q52" s="56" t="s">
        <v>3757</v>
      </c>
      <c r="R52" s="482" t="s">
        <v>3790</v>
      </c>
      <c r="S52" s="21"/>
    </row>
    <row r="53" spans="1:19" s="9" customFormat="1" ht="19.7" customHeight="1">
      <c r="A53" s="1137" t="s">
        <v>3811</v>
      </c>
      <c r="B53" s="1446"/>
      <c r="C53" s="1138">
        <v>0.02</v>
      </c>
      <c r="D53" s="16">
        <f t="shared" si="3"/>
        <v>36</v>
      </c>
      <c r="E53" s="163" t="s">
        <v>178</v>
      </c>
      <c r="F53" s="163" t="s">
        <v>178</v>
      </c>
      <c r="G53" s="275" t="s">
        <v>3812</v>
      </c>
      <c r="H53" s="276">
        <v>6</v>
      </c>
      <c r="I53" s="277">
        <v>1197</v>
      </c>
      <c r="J53" s="277">
        <f>H53*I53</f>
        <v>7182</v>
      </c>
      <c r="K53" s="279"/>
      <c r="L53" s="275" t="s">
        <v>3781</v>
      </c>
      <c r="M53" s="53"/>
      <c r="N53" s="16"/>
      <c r="O53" s="19">
        <v>44676</v>
      </c>
      <c r="P53" s="16"/>
      <c r="Q53" s="56"/>
      <c r="R53" s="56" t="s">
        <v>3757</v>
      </c>
      <c r="S53" s="21"/>
    </row>
    <row r="54" spans="1:19" s="9" customFormat="1" ht="19.7" customHeight="1">
      <c r="A54" s="1137" t="s">
        <v>1375</v>
      </c>
      <c r="B54" s="1446"/>
      <c r="C54" s="1138">
        <v>0.02</v>
      </c>
      <c r="D54" s="16">
        <f t="shared" si="3"/>
        <v>37</v>
      </c>
      <c r="E54" s="16" t="s">
        <v>178</v>
      </c>
      <c r="F54" s="16" t="s">
        <v>178</v>
      </c>
      <c r="G54" s="284" t="s">
        <v>3813</v>
      </c>
      <c r="H54" s="285">
        <v>24</v>
      </c>
      <c r="I54" s="446">
        <v>23</v>
      </c>
      <c r="J54" s="278">
        <f>H54*I54</f>
        <v>552</v>
      </c>
      <c r="K54" s="278"/>
      <c r="L54" s="146" t="s">
        <v>3814</v>
      </c>
      <c r="M54" s="53"/>
      <c r="N54" s="16"/>
      <c r="O54" s="19">
        <v>44676</v>
      </c>
      <c r="P54" s="16"/>
      <c r="Q54" s="56"/>
      <c r="R54" s="56" t="s">
        <v>3757</v>
      </c>
      <c r="S54" s="21"/>
    </row>
    <row r="55" spans="1:19" s="9" customFormat="1" ht="19.7" customHeight="1">
      <c r="A55" s="1137" t="s">
        <v>3811</v>
      </c>
      <c r="B55" s="1446"/>
      <c r="C55" s="1138">
        <v>0.15</v>
      </c>
      <c r="D55" s="16">
        <f t="shared" si="3"/>
        <v>38</v>
      </c>
      <c r="E55" s="17" t="s">
        <v>178</v>
      </c>
      <c r="F55" s="17" t="s">
        <v>178</v>
      </c>
      <c r="G55" s="1471" t="s">
        <v>3815</v>
      </c>
      <c r="H55" s="17">
        <v>12</v>
      </c>
      <c r="I55" s="52">
        <v>765</v>
      </c>
      <c r="J55" s="53">
        <f>H55*I55</f>
        <v>9180</v>
      </c>
      <c r="K55" s="18"/>
      <c r="L55" s="146" t="s">
        <v>3816</v>
      </c>
      <c r="M55" s="53"/>
      <c r="N55" s="16"/>
      <c r="O55" s="19">
        <v>44676</v>
      </c>
      <c r="P55" s="16"/>
      <c r="Q55" s="56"/>
      <c r="R55" s="56" t="s">
        <v>3757</v>
      </c>
      <c r="S55" s="21"/>
    </row>
    <row r="56" spans="1:19" s="9" customFormat="1" ht="19.7" customHeight="1">
      <c r="A56" s="1137" t="s">
        <v>2649</v>
      </c>
      <c r="B56" s="1446"/>
      <c r="C56" s="1138">
        <v>0.2</v>
      </c>
      <c r="D56" s="16">
        <f t="shared" si="3"/>
        <v>39</v>
      </c>
      <c r="E56" s="1076" t="s">
        <v>1923</v>
      </c>
      <c r="F56" s="1076" t="s">
        <v>1923</v>
      </c>
      <c r="G56" s="1470" t="s">
        <v>3817</v>
      </c>
      <c r="H56" s="723">
        <v>3</v>
      </c>
      <c r="I56" s="724">
        <v>5450</v>
      </c>
      <c r="J56" s="53">
        <f t="shared" si="2"/>
        <v>16350</v>
      </c>
      <c r="K56" s="18"/>
      <c r="L56" s="146" t="s">
        <v>3818</v>
      </c>
      <c r="M56" s="53"/>
      <c r="N56" s="16"/>
      <c r="O56" s="19">
        <v>44673</v>
      </c>
      <c r="P56" s="16"/>
      <c r="Q56" s="56" t="s">
        <v>3757</v>
      </c>
      <c r="R56" s="482" t="s">
        <v>3790</v>
      </c>
      <c r="S56" s="21"/>
    </row>
    <row r="57" spans="1:19" s="9" customFormat="1" ht="19.7" customHeight="1">
      <c r="A57" s="1137" t="s">
        <v>1375</v>
      </c>
      <c r="B57" s="1446"/>
      <c r="C57" s="1138">
        <v>0.02</v>
      </c>
      <c r="D57" s="16">
        <f t="shared" si="3"/>
        <v>40</v>
      </c>
      <c r="E57" s="334" t="s">
        <v>178</v>
      </c>
      <c r="F57" s="334" t="s">
        <v>178</v>
      </c>
      <c r="G57" s="1454" t="s">
        <v>3769</v>
      </c>
      <c r="H57" s="1455"/>
      <c r="I57" s="1456">
        <v>19</v>
      </c>
      <c r="J57" s="1468">
        <f t="shared" si="2"/>
        <v>0</v>
      </c>
      <c r="K57" s="1406"/>
      <c r="L57" s="1469" t="s">
        <v>3819</v>
      </c>
      <c r="M57" s="1460"/>
      <c r="N57" s="16"/>
      <c r="O57" s="19"/>
      <c r="P57" s="16"/>
      <c r="Q57" s="56"/>
      <c r="R57" s="56"/>
      <c r="S57" s="21"/>
    </row>
    <row r="58" spans="1:19" s="9" customFormat="1" ht="19.7" customHeight="1">
      <c r="A58" s="1137" t="s">
        <v>1375</v>
      </c>
      <c r="B58" s="1446"/>
      <c r="C58" s="1138">
        <v>0.02</v>
      </c>
      <c r="D58" s="16">
        <f t="shared" si="3"/>
        <v>41</v>
      </c>
      <c r="E58" s="412" t="s">
        <v>178</v>
      </c>
      <c r="F58" s="412" t="s">
        <v>178</v>
      </c>
      <c r="G58" s="1398" t="s">
        <v>3813</v>
      </c>
      <c r="H58" s="1459"/>
      <c r="I58" s="440">
        <v>23</v>
      </c>
      <c r="J58" s="440">
        <f t="shared" si="2"/>
        <v>0</v>
      </c>
      <c r="K58" s="440"/>
      <c r="L58" s="397" t="s">
        <v>3820</v>
      </c>
      <c r="M58" s="53"/>
      <c r="N58" s="16"/>
      <c r="O58" s="19"/>
      <c r="P58" s="16"/>
      <c r="Q58" s="56"/>
      <c r="R58" s="56"/>
      <c r="S58" s="21"/>
    </row>
    <row r="59" spans="1:19" s="9" customFormat="1" ht="19.7" customHeight="1">
      <c r="A59" s="1137" t="s">
        <v>2649</v>
      </c>
      <c r="B59" s="1446"/>
      <c r="C59" s="1138">
        <v>0.18</v>
      </c>
      <c r="D59" s="16">
        <f t="shared" si="3"/>
        <v>42</v>
      </c>
      <c r="E59" s="1076" t="s">
        <v>1923</v>
      </c>
      <c r="F59" s="1076" t="s">
        <v>1923</v>
      </c>
      <c r="G59" s="1472" t="s">
        <v>3821</v>
      </c>
      <c r="H59" s="723">
        <v>3</v>
      </c>
      <c r="I59" s="724">
        <v>16500</v>
      </c>
      <c r="J59" s="53">
        <f t="shared" si="2"/>
        <v>49500</v>
      </c>
      <c r="K59" s="18"/>
      <c r="L59" s="146" t="s">
        <v>3822</v>
      </c>
      <c r="M59" s="53"/>
      <c r="N59" s="16"/>
      <c r="O59" s="19">
        <v>44673</v>
      </c>
      <c r="P59" s="16"/>
      <c r="Q59" s="56" t="s">
        <v>3757</v>
      </c>
      <c r="R59" s="482" t="s">
        <v>3790</v>
      </c>
      <c r="S59" s="21"/>
    </row>
    <row r="60" spans="1:19" s="9" customFormat="1" ht="19.7" customHeight="1">
      <c r="A60" s="1137" t="s">
        <v>1375</v>
      </c>
      <c r="B60" s="1446"/>
      <c r="C60" s="1138">
        <v>0.02</v>
      </c>
      <c r="D60" s="16">
        <f t="shared" si="3"/>
        <v>43</v>
      </c>
      <c r="E60" s="17" t="s">
        <v>178</v>
      </c>
      <c r="F60" s="17" t="s">
        <v>178</v>
      </c>
      <c r="G60" s="617" t="s">
        <v>2359</v>
      </c>
      <c r="H60" s="1221">
        <v>6</v>
      </c>
      <c r="I60" s="1381">
        <v>78</v>
      </c>
      <c r="J60" s="797">
        <f t="shared" si="2"/>
        <v>468</v>
      </c>
      <c r="K60" s="18"/>
      <c r="L60" s="617" t="s">
        <v>2034</v>
      </c>
      <c r="M60" s="53"/>
      <c r="N60" s="16"/>
      <c r="O60" s="19">
        <v>44676</v>
      </c>
      <c r="P60" s="16"/>
      <c r="Q60" s="56"/>
      <c r="R60" s="56" t="s">
        <v>3757</v>
      </c>
      <c r="S60" s="21"/>
    </row>
    <row r="61" spans="1:19" s="9" customFormat="1" ht="19.7" customHeight="1">
      <c r="A61" s="1137" t="s">
        <v>2649</v>
      </c>
      <c r="B61" s="1446"/>
      <c r="C61" s="1138">
        <v>0.185</v>
      </c>
      <c r="D61" s="16">
        <f t="shared" si="3"/>
        <v>44</v>
      </c>
      <c r="E61" s="1076" t="s">
        <v>1923</v>
      </c>
      <c r="F61" s="1076" t="s">
        <v>1923</v>
      </c>
      <c r="G61" s="1470" t="s">
        <v>3823</v>
      </c>
      <c r="H61" s="723">
        <v>3</v>
      </c>
      <c r="I61" s="724">
        <v>8000</v>
      </c>
      <c r="J61" s="53">
        <f t="shared" si="2"/>
        <v>24000</v>
      </c>
      <c r="K61" s="18"/>
      <c r="L61" s="146" t="s">
        <v>3824</v>
      </c>
      <c r="M61" s="53"/>
      <c r="N61" s="16"/>
      <c r="O61" s="19">
        <v>44673</v>
      </c>
      <c r="P61" s="16"/>
      <c r="Q61" s="56" t="s">
        <v>3757</v>
      </c>
      <c r="R61" s="482" t="s">
        <v>3790</v>
      </c>
      <c r="S61" s="21"/>
    </row>
    <row r="62" spans="1:19" s="9" customFormat="1" ht="19.7" customHeight="1">
      <c r="A62" s="1137" t="s">
        <v>1375</v>
      </c>
      <c r="B62" s="1446"/>
      <c r="C62" s="1138">
        <v>0.02</v>
      </c>
      <c r="D62" s="16">
        <f t="shared" si="3"/>
        <v>45</v>
      </c>
      <c r="E62" s="17" t="s">
        <v>178</v>
      </c>
      <c r="F62" s="17" t="s">
        <v>178</v>
      </c>
      <c r="G62" s="1471" t="s">
        <v>3825</v>
      </c>
      <c r="H62" s="17">
        <v>12</v>
      </c>
      <c r="I62" s="52">
        <v>33</v>
      </c>
      <c r="J62" s="53">
        <f t="shared" si="2"/>
        <v>396</v>
      </c>
      <c r="K62" s="18"/>
      <c r="L62" s="146" t="s">
        <v>3826</v>
      </c>
      <c r="M62" s="53"/>
      <c r="N62" s="16"/>
      <c r="O62" s="19">
        <v>44676</v>
      </c>
      <c r="P62" s="16"/>
      <c r="Q62" s="56"/>
      <c r="R62" s="56" t="s">
        <v>3757</v>
      </c>
      <c r="S62" s="21"/>
    </row>
    <row r="63" spans="1:19" s="9" customFormat="1" ht="19.7" customHeight="1">
      <c r="A63" s="1137" t="s">
        <v>1375</v>
      </c>
      <c r="B63" s="1446"/>
      <c r="C63" s="1138">
        <v>0.02</v>
      </c>
      <c r="D63" s="16">
        <f t="shared" si="3"/>
        <v>46</v>
      </c>
      <c r="E63" s="334" t="s">
        <v>178</v>
      </c>
      <c r="F63" s="334" t="s">
        <v>178</v>
      </c>
      <c r="G63" s="1454" t="s">
        <v>3769</v>
      </c>
      <c r="H63" s="1455"/>
      <c r="I63" s="1456">
        <v>19</v>
      </c>
      <c r="J63" s="1468">
        <f t="shared" si="2"/>
        <v>0</v>
      </c>
      <c r="K63" s="1406"/>
      <c r="L63" s="1469" t="s">
        <v>3805</v>
      </c>
      <c r="M63" s="1460"/>
      <c r="N63" s="16"/>
      <c r="O63" s="19"/>
      <c r="P63" s="16"/>
      <c r="Q63" s="56"/>
      <c r="R63" s="56"/>
      <c r="S63" s="21"/>
    </row>
    <row r="64" spans="1:19" s="9" customFormat="1" ht="19.7" customHeight="1">
      <c r="A64" s="1137" t="s">
        <v>1375</v>
      </c>
      <c r="B64" s="1446"/>
      <c r="C64" s="1138">
        <v>0.02</v>
      </c>
      <c r="D64" s="16">
        <f t="shared" si="3"/>
        <v>47</v>
      </c>
      <c r="E64" s="412" t="s">
        <v>178</v>
      </c>
      <c r="F64" s="412" t="s">
        <v>178</v>
      </c>
      <c r="G64" s="1398" t="s">
        <v>3792</v>
      </c>
      <c r="H64" s="1459"/>
      <c r="I64" s="440">
        <v>18</v>
      </c>
      <c r="J64" s="1405">
        <f t="shared" si="2"/>
        <v>0</v>
      </c>
      <c r="K64" s="1405"/>
      <c r="L64" s="55" t="s">
        <v>3827</v>
      </c>
      <c r="M64" s="1460" t="s">
        <v>3773</v>
      </c>
      <c r="N64" s="16"/>
      <c r="O64" s="19"/>
      <c r="P64" s="16"/>
      <c r="Q64" s="56"/>
      <c r="R64" s="56"/>
      <c r="S64" s="21"/>
    </row>
    <row r="65" spans="1:19" s="9" customFormat="1" ht="18" customHeight="1">
      <c r="A65" s="1137" t="s">
        <v>2649</v>
      </c>
      <c r="B65" s="1446"/>
      <c r="C65" s="1138">
        <v>8.5000000000000006E-2</v>
      </c>
      <c r="D65" s="16">
        <f t="shared" si="3"/>
        <v>48</v>
      </c>
      <c r="E65" s="1076" t="s">
        <v>1923</v>
      </c>
      <c r="F65" s="1076" t="s">
        <v>1923</v>
      </c>
      <c r="G65" s="1472" t="s">
        <v>3828</v>
      </c>
      <c r="H65" s="723">
        <v>3</v>
      </c>
      <c r="I65" s="724">
        <v>10000</v>
      </c>
      <c r="J65" s="53">
        <f t="shared" si="2"/>
        <v>30000</v>
      </c>
      <c r="K65" s="18"/>
      <c r="L65" s="146" t="s">
        <v>3829</v>
      </c>
      <c r="M65" s="53"/>
      <c r="N65" s="16"/>
      <c r="O65" s="19">
        <v>44673</v>
      </c>
      <c r="P65" s="16"/>
      <c r="Q65" s="56" t="s">
        <v>3757</v>
      </c>
      <c r="R65" s="482" t="s">
        <v>3790</v>
      </c>
      <c r="S65" s="21"/>
    </row>
    <row r="66" spans="1:19" s="9" customFormat="1" ht="19.7" customHeight="1">
      <c r="A66" s="1137" t="s">
        <v>2649</v>
      </c>
      <c r="B66" s="1446"/>
      <c r="C66" s="1138">
        <v>0.15</v>
      </c>
      <c r="D66" s="16">
        <f t="shared" si="3"/>
        <v>49</v>
      </c>
      <c r="E66" s="1076" t="s">
        <v>1923</v>
      </c>
      <c r="F66" s="1076" t="s">
        <v>1923</v>
      </c>
      <c r="G66" s="1470" t="s">
        <v>3830</v>
      </c>
      <c r="H66" s="723">
        <v>3</v>
      </c>
      <c r="I66" s="1470">
        <v>5500</v>
      </c>
      <c r="J66" s="1151">
        <f t="shared" si="2"/>
        <v>16500</v>
      </c>
      <c r="K66" s="164"/>
      <c r="L66" s="282" t="s">
        <v>3831</v>
      </c>
      <c r="M66" s="53"/>
      <c r="N66" s="16"/>
      <c r="O66" s="19">
        <v>44673</v>
      </c>
      <c r="P66" s="16"/>
      <c r="Q66" s="56" t="s">
        <v>3757</v>
      </c>
      <c r="R66" s="482" t="s">
        <v>3790</v>
      </c>
      <c r="S66" s="21"/>
    </row>
    <row r="67" spans="1:19" s="9" customFormat="1" ht="19.7" customHeight="1">
      <c r="A67" s="1137" t="s">
        <v>1375</v>
      </c>
      <c r="B67" s="1446"/>
      <c r="C67" s="1138">
        <v>0.02</v>
      </c>
      <c r="D67" s="16">
        <f t="shared" si="3"/>
        <v>50</v>
      </c>
      <c r="E67" s="334" t="s">
        <v>178</v>
      </c>
      <c r="F67" s="334" t="s">
        <v>178</v>
      </c>
      <c r="G67" s="1454" t="s">
        <v>3769</v>
      </c>
      <c r="H67" s="1455"/>
      <c r="I67" s="1456">
        <v>19</v>
      </c>
      <c r="J67" s="1468">
        <f t="shared" si="2"/>
        <v>0</v>
      </c>
      <c r="K67" s="1406"/>
      <c r="L67" s="1469" t="s">
        <v>3832</v>
      </c>
      <c r="M67" s="1460"/>
      <c r="N67" s="16"/>
      <c r="O67" s="19"/>
      <c r="P67" s="16"/>
      <c r="Q67" s="56"/>
      <c r="R67" s="56"/>
      <c r="S67" s="21"/>
    </row>
    <row r="68" spans="1:19" s="9" customFormat="1" ht="19.7" customHeight="1">
      <c r="A68" s="1137" t="s">
        <v>1375</v>
      </c>
      <c r="B68" s="1446"/>
      <c r="C68" s="1138">
        <v>0.02</v>
      </c>
      <c r="D68" s="16">
        <f t="shared" si="3"/>
        <v>51</v>
      </c>
      <c r="E68" s="412" t="s">
        <v>178</v>
      </c>
      <c r="F68" s="412" t="s">
        <v>178</v>
      </c>
      <c r="G68" s="1398" t="s">
        <v>2944</v>
      </c>
      <c r="H68" s="1459"/>
      <c r="I68" s="440">
        <v>23</v>
      </c>
      <c r="J68" s="1405">
        <f t="shared" si="2"/>
        <v>0</v>
      </c>
      <c r="K68" s="1405"/>
      <c r="L68" s="55" t="s">
        <v>3833</v>
      </c>
      <c r="M68" s="1460" t="s">
        <v>3773</v>
      </c>
      <c r="N68" s="16"/>
      <c r="O68" s="19"/>
      <c r="P68" s="16"/>
      <c r="Q68" s="56"/>
      <c r="R68" s="56"/>
      <c r="S68" s="21"/>
    </row>
    <row r="69" spans="1:19" s="9" customFormat="1" ht="19.7" customHeight="1">
      <c r="A69" s="1137" t="s">
        <v>3811</v>
      </c>
      <c r="B69" s="1446"/>
      <c r="C69" s="1138">
        <v>0.2</v>
      </c>
      <c r="D69" s="16">
        <f t="shared" si="3"/>
        <v>52</v>
      </c>
      <c r="E69" s="163" t="s">
        <v>178</v>
      </c>
      <c r="F69" s="163" t="s">
        <v>178</v>
      </c>
      <c r="G69" s="275" t="s">
        <v>3834</v>
      </c>
      <c r="H69" s="276">
        <v>12</v>
      </c>
      <c r="I69" s="277">
        <v>540</v>
      </c>
      <c r="J69" s="277">
        <f t="shared" si="2"/>
        <v>6480</v>
      </c>
      <c r="K69" s="279"/>
      <c r="L69" s="275" t="s">
        <v>3835</v>
      </c>
      <c r="M69" s="53"/>
      <c r="N69" s="16"/>
      <c r="O69" s="19">
        <v>44676</v>
      </c>
      <c r="P69" s="16"/>
      <c r="Q69" s="56"/>
      <c r="R69" s="56" t="s">
        <v>3757</v>
      </c>
      <c r="S69" s="21"/>
    </row>
    <row r="70" spans="1:19" s="9" customFormat="1" ht="19.7" customHeight="1">
      <c r="A70" s="1137" t="s">
        <v>2649</v>
      </c>
      <c r="B70" s="1446"/>
      <c r="C70" s="1138">
        <v>0.85</v>
      </c>
      <c r="D70" s="16">
        <f t="shared" si="3"/>
        <v>53</v>
      </c>
      <c r="E70" s="1076" t="s">
        <v>1923</v>
      </c>
      <c r="F70" s="1076" t="s">
        <v>1923</v>
      </c>
      <c r="G70" s="1470" t="s">
        <v>3836</v>
      </c>
      <c r="H70" s="723">
        <v>3</v>
      </c>
      <c r="I70" s="1470">
        <v>5300</v>
      </c>
      <c r="J70" s="1151">
        <f t="shared" si="2"/>
        <v>15900</v>
      </c>
      <c r="K70" s="164"/>
      <c r="L70" s="282" t="s">
        <v>3837</v>
      </c>
      <c r="M70" s="53"/>
      <c r="N70" s="16"/>
      <c r="O70" s="19">
        <v>44673</v>
      </c>
      <c r="P70" s="16"/>
      <c r="Q70" s="56" t="s">
        <v>3757</v>
      </c>
      <c r="R70" s="482" t="s">
        <v>3790</v>
      </c>
      <c r="S70" s="21"/>
    </row>
    <row r="71" spans="1:19" s="9" customFormat="1" ht="19.7" customHeight="1">
      <c r="A71" s="1137" t="s">
        <v>1375</v>
      </c>
      <c r="B71" s="1446"/>
      <c r="C71" s="1138">
        <v>0.02</v>
      </c>
      <c r="D71" s="16">
        <f t="shared" si="3"/>
        <v>54</v>
      </c>
      <c r="E71" s="334" t="s">
        <v>178</v>
      </c>
      <c r="F71" s="334" t="s">
        <v>178</v>
      </c>
      <c r="G71" s="1454" t="s">
        <v>3838</v>
      </c>
      <c r="H71" s="1455"/>
      <c r="I71" s="1456">
        <v>79</v>
      </c>
      <c r="J71" s="1468">
        <f t="shared" si="2"/>
        <v>0</v>
      </c>
      <c r="K71" s="1406"/>
      <c r="L71" s="1469" t="s">
        <v>3839</v>
      </c>
      <c r="M71" s="1460" t="s">
        <v>3773</v>
      </c>
      <c r="N71" s="16"/>
      <c r="O71" s="19"/>
      <c r="P71" s="16"/>
      <c r="Q71" s="56"/>
      <c r="R71" s="56"/>
      <c r="S71" s="21"/>
    </row>
    <row r="72" spans="1:19" s="9" customFormat="1" ht="19.7" customHeight="1">
      <c r="A72" s="1137" t="s">
        <v>1375</v>
      </c>
      <c r="B72" s="1446"/>
      <c r="C72" s="1138">
        <v>0.02</v>
      </c>
      <c r="D72" s="16">
        <f t="shared" si="3"/>
        <v>55</v>
      </c>
      <c r="E72" s="334" t="s">
        <v>178</v>
      </c>
      <c r="F72" s="334" t="s">
        <v>178</v>
      </c>
      <c r="G72" s="1454" t="s">
        <v>3769</v>
      </c>
      <c r="H72" s="1455"/>
      <c r="I72" s="1456">
        <v>19</v>
      </c>
      <c r="J72" s="1468">
        <f t="shared" si="2"/>
        <v>0</v>
      </c>
      <c r="K72" s="1406"/>
      <c r="L72" s="1469" t="s">
        <v>3770</v>
      </c>
      <c r="M72" s="1460"/>
      <c r="N72" s="16"/>
      <c r="O72" s="19"/>
      <c r="P72" s="16"/>
      <c r="Q72" s="56"/>
      <c r="R72" s="56"/>
      <c r="S72" s="21"/>
    </row>
    <row r="73" spans="1:19" s="9" customFormat="1" ht="19.7" customHeight="1">
      <c r="A73" s="1137" t="s">
        <v>1375</v>
      </c>
      <c r="B73" s="1446"/>
      <c r="C73" s="1138">
        <v>0.02</v>
      </c>
      <c r="D73" s="16">
        <f t="shared" si="3"/>
        <v>56</v>
      </c>
      <c r="E73" s="412" t="s">
        <v>178</v>
      </c>
      <c r="F73" s="412" t="s">
        <v>178</v>
      </c>
      <c r="G73" s="1398" t="s">
        <v>3516</v>
      </c>
      <c r="H73" s="1459"/>
      <c r="I73" s="440">
        <v>212</v>
      </c>
      <c r="J73" s="1405">
        <f t="shared" si="2"/>
        <v>0</v>
      </c>
      <c r="K73" s="1405"/>
      <c r="L73" s="55" t="s">
        <v>3840</v>
      </c>
      <c r="M73" s="1460" t="s">
        <v>3773</v>
      </c>
      <c r="N73" s="16"/>
      <c r="O73" s="19"/>
      <c r="P73" s="16"/>
      <c r="Q73" s="56"/>
      <c r="R73" s="56"/>
      <c r="S73" s="21"/>
    </row>
    <row r="74" spans="1:19" s="9" customFormat="1" ht="19.7" customHeight="1">
      <c r="A74" s="1137" t="s">
        <v>2649</v>
      </c>
      <c r="B74" s="1446"/>
      <c r="C74" s="1138">
        <v>0.15</v>
      </c>
      <c r="D74" s="16">
        <f t="shared" si="3"/>
        <v>57</v>
      </c>
      <c r="E74" s="1076" t="s">
        <v>1923</v>
      </c>
      <c r="F74" s="1076" t="s">
        <v>1923</v>
      </c>
      <c r="G74" s="1470" t="s">
        <v>3841</v>
      </c>
      <c r="H74" s="723">
        <v>3</v>
      </c>
      <c r="I74" s="1470">
        <v>4000</v>
      </c>
      <c r="J74" s="1151">
        <f t="shared" si="2"/>
        <v>12000</v>
      </c>
      <c r="K74" s="164"/>
      <c r="L74" s="282" t="s">
        <v>3842</v>
      </c>
      <c r="M74" s="53"/>
      <c r="N74" s="16"/>
      <c r="O74" s="19">
        <v>44673</v>
      </c>
      <c r="P74" s="16"/>
      <c r="Q74" s="56" t="s">
        <v>3757</v>
      </c>
      <c r="R74" s="482" t="s">
        <v>3790</v>
      </c>
      <c r="S74" s="21"/>
    </row>
    <row r="75" spans="1:19" s="9" customFormat="1" ht="19.7" customHeight="1">
      <c r="A75" s="1137" t="s">
        <v>1375</v>
      </c>
      <c r="B75" s="1446"/>
      <c r="C75" s="1138">
        <v>0.02</v>
      </c>
      <c r="D75" s="16">
        <f t="shared" si="3"/>
        <v>58</v>
      </c>
      <c r="E75" s="334" t="s">
        <v>178</v>
      </c>
      <c r="F75" s="334" t="s">
        <v>178</v>
      </c>
      <c r="G75" s="1454" t="s">
        <v>3769</v>
      </c>
      <c r="H75" s="1455"/>
      <c r="I75" s="1456">
        <v>19</v>
      </c>
      <c r="J75" s="1468">
        <f t="shared" si="2"/>
        <v>0</v>
      </c>
      <c r="K75" s="1406"/>
      <c r="L75" s="1469" t="s">
        <v>3770</v>
      </c>
      <c r="M75" s="1460"/>
      <c r="N75" s="16"/>
      <c r="O75" s="19"/>
      <c r="P75" s="16"/>
      <c r="Q75" s="56"/>
      <c r="R75" s="56"/>
      <c r="S75" s="21"/>
    </row>
    <row r="76" spans="1:19" s="9" customFormat="1" ht="19.7" customHeight="1">
      <c r="A76" s="1137" t="s">
        <v>1375</v>
      </c>
      <c r="B76" s="1446"/>
      <c r="C76" s="1138">
        <v>0.02</v>
      </c>
      <c r="D76" s="16">
        <f t="shared" si="3"/>
        <v>59</v>
      </c>
      <c r="E76" s="412" t="s">
        <v>178</v>
      </c>
      <c r="F76" s="412" t="s">
        <v>178</v>
      </c>
      <c r="G76" s="1398" t="s">
        <v>2944</v>
      </c>
      <c r="H76" s="1459"/>
      <c r="I76" s="440">
        <v>23</v>
      </c>
      <c r="J76" s="1405">
        <f t="shared" si="2"/>
        <v>0</v>
      </c>
      <c r="K76" s="1405"/>
      <c r="L76" s="55" t="s">
        <v>3833</v>
      </c>
      <c r="M76" s="1460" t="s">
        <v>3773</v>
      </c>
      <c r="N76" s="16"/>
      <c r="O76" s="19"/>
      <c r="P76" s="16"/>
      <c r="Q76" s="56"/>
      <c r="R76" s="56"/>
      <c r="S76" s="21"/>
    </row>
    <row r="77" spans="1:19" s="9" customFormat="1" ht="19.7" customHeight="1">
      <c r="A77" s="1137" t="s">
        <v>2649</v>
      </c>
      <c r="B77" s="1446"/>
      <c r="C77" s="1138">
        <v>8.5000000000000006E-2</v>
      </c>
      <c r="D77" s="16">
        <f t="shared" si="3"/>
        <v>60</v>
      </c>
      <c r="E77" s="1076" t="s">
        <v>1923</v>
      </c>
      <c r="F77" s="1076" t="s">
        <v>1923</v>
      </c>
      <c r="G77" s="1470" t="s">
        <v>3843</v>
      </c>
      <c r="H77" s="723">
        <v>3</v>
      </c>
      <c r="I77" s="1470">
        <v>4400</v>
      </c>
      <c r="J77" s="1151">
        <f t="shared" si="2"/>
        <v>13200</v>
      </c>
      <c r="K77" s="164"/>
      <c r="L77" s="282" t="s">
        <v>3844</v>
      </c>
      <c r="M77" s="53"/>
      <c r="N77" s="16"/>
      <c r="O77" s="19">
        <v>44673</v>
      </c>
      <c r="P77" s="16"/>
      <c r="Q77" s="56" t="s">
        <v>3757</v>
      </c>
      <c r="R77" s="482" t="s">
        <v>3790</v>
      </c>
      <c r="S77" s="21"/>
    </row>
    <row r="78" spans="1:19" s="9" customFormat="1" ht="19.7" customHeight="1">
      <c r="A78" s="1137" t="s">
        <v>1375</v>
      </c>
      <c r="B78" s="1446"/>
      <c r="C78" s="1138">
        <v>0.02</v>
      </c>
      <c r="D78" s="16">
        <f t="shared" si="3"/>
        <v>61</v>
      </c>
      <c r="E78" s="412" t="s">
        <v>178</v>
      </c>
      <c r="F78" s="412" t="s">
        <v>178</v>
      </c>
      <c r="G78" s="396" t="s">
        <v>1315</v>
      </c>
      <c r="H78" s="334"/>
      <c r="I78" s="396">
        <v>198</v>
      </c>
      <c r="J78" s="1473"/>
      <c r="K78" s="1474"/>
      <c r="L78" s="55" t="s">
        <v>3845</v>
      </c>
      <c r="M78" s="1460" t="s">
        <v>3773</v>
      </c>
      <c r="N78" s="16"/>
      <c r="O78" s="19"/>
      <c r="P78" s="16"/>
      <c r="Q78" s="56"/>
      <c r="R78" s="56"/>
      <c r="S78" s="21"/>
    </row>
    <row r="79" spans="1:19" s="9" customFormat="1" ht="19.7" customHeight="1">
      <c r="A79" s="1137" t="s">
        <v>1375</v>
      </c>
      <c r="B79" s="1446"/>
      <c r="C79" s="1138">
        <v>0.02</v>
      </c>
      <c r="D79" s="16">
        <f t="shared" si="3"/>
        <v>62</v>
      </c>
      <c r="E79" s="412" t="s">
        <v>178</v>
      </c>
      <c r="F79" s="412" t="s">
        <v>178</v>
      </c>
      <c r="G79" s="1398" t="s">
        <v>2952</v>
      </c>
      <c r="H79" s="334"/>
      <c r="I79" s="393">
        <v>23</v>
      </c>
      <c r="J79" s="1405">
        <f>H79*I79</f>
        <v>0</v>
      </c>
      <c r="K79" s="1406"/>
      <c r="L79" s="55" t="s">
        <v>3846</v>
      </c>
      <c r="M79" s="1460" t="s">
        <v>3773</v>
      </c>
      <c r="N79" s="16"/>
      <c r="O79" s="19"/>
      <c r="P79" s="16"/>
      <c r="Q79" s="56"/>
      <c r="R79" s="56"/>
      <c r="S79" s="21"/>
    </row>
    <row r="80" spans="1:19" s="9" customFormat="1" ht="19.7" customHeight="1">
      <c r="A80" s="1137" t="s">
        <v>2649</v>
      </c>
      <c r="B80" s="1446"/>
      <c r="C80" s="1138">
        <v>3.5000000000000003E-2</v>
      </c>
      <c r="D80" s="16">
        <f t="shared" si="3"/>
        <v>63</v>
      </c>
      <c r="E80" s="1076" t="s">
        <v>1923</v>
      </c>
      <c r="F80" s="1076" t="s">
        <v>1923</v>
      </c>
      <c r="G80" s="1470" t="s">
        <v>3847</v>
      </c>
      <c r="H80" s="723">
        <v>3</v>
      </c>
      <c r="I80" s="1470">
        <v>3250</v>
      </c>
      <c r="J80" s="1151">
        <f t="shared" si="2"/>
        <v>9750</v>
      </c>
      <c r="K80" s="164"/>
      <c r="L80" s="282" t="s">
        <v>3848</v>
      </c>
      <c r="M80" s="53"/>
      <c r="N80" s="16"/>
      <c r="O80" s="19">
        <v>44673</v>
      </c>
      <c r="P80" s="16"/>
      <c r="Q80" s="56" t="s">
        <v>3757</v>
      </c>
      <c r="R80" s="482" t="s">
        <v>3790</v>
      </c>
      <c r="S80" s="21"/>
    </row>
    <row r="81" spans="1:19" s="9" customFormat="1" ht="19.7" customHeight="1">
      <c r="A81" s="1137" t="s">
        <v>1375</v>
      </c>
      <c r="B81" s="1446"/>
      <c r="C81" s="1138">
        <v>0.02</v>
      </c>
      <c r="D81" s="16">
        <f t="shared" si="3"/>
        <v>64</v>
      </c>
      <c r="E81" s="412" t="s">
        <v>178</v>
      </c>
      <c r="F81" s="412" t="s">
        <v>178</v>
      </c>
      <c r="G81" s="1398" t="s">
        <v>2952</v>
      </c>
      <c r="H81" s="334"/>
      <c r="I81" s="393">
        <v>226</v>
      </c>
      <c r="J81" s="1405">
        <f>H81*I81</f>
        <v>0</v>
      </c>
      <c r="K81" s="1406"/>
      <c r="L81" s="55" t="s">
        <v>3849</v>
      </c>
      <c r="M81" s="1460" t="s">
        <v>3773</v>
      </c>
      <c r="N81" s="16"/>
      <c r="O81" s="19"/>
      <c r="P81" s="16"/>
      <c r="Q81" s="56"/>
      <c r="R81" s="56"/>
      <c r="S81" s="21"/>
    </row>
    <row r="82" spans="1:19" s="9" customFormat="1" ht="19.7" customHeight="1">
      <c r="A82" s="1137" t="s">
        <v>1375</v>
      </c>
      <c r="B82" s="1446"/>
      <c r="C82" s="1138">
        <v>0.02</v>
      </c>
      <c r="D82" s="16">
        <f t="shared" si="3"/>
        <v>65</v>
      </c>
      <c r="E82" s="412" t="s">
        <v>178</v>
      </c>
      <c r="F82" s="412" t="s">
        <v>178</v>
      </c>
      <c r="G82" s="1398" t="s">
        <v>3516</v>
      </c>
      <c r="H82" s="1459"/>
      <c r="I82" s="440">
        <v>212</v>
      </c>
      <c r="J82" s="1405">
        <f>H82*I82</f>
        <v>0</v>
      </c>
      <c r="K82" s="1405"/>
      <c r="L82" s="55" t="s">
        <v>3850</v>
      </c>
      <c r="M82" s="1460" t="s">
        <v>3773</v>
      </c>
      <c r="N82" s="16"/>
      <c r="O82" s="19"/>
      <c r="P82" s="16"/>
      <c r="Q82" s="56"/>
      <c r="R82" s="56"/>
      <c r="S82" s="21"/>
    </row>
    <row r="83" spans="1:19" s="9" customFormat="1" ht="19.7" customHeight="1">
      <c r="A83" s="1137"/>
      <c r="B83" s="1137"/>
      <c r="C83" s="1138"/>
      <c r="D83" s="16"/>
      <c r="E83" s="163"/>
      <c r="F83" s="163"/>
      <c r="G83" s="275"/>
      <c r="H83" s="276"/>
      <c r="I83" s="277"/>
      <c r="J83" s="277"/>
      <c r="K83" s="279"/>
      <c r="L83" s="275"/>
      <c r="M83" s="53"/>
      <c r="N83" s="16"/>
      <c r="O83" s="19"/>
      <c r="P83" s="16"/>
      <c r="Q83" s="56"/>
      <c r="R83" s="56"/>
      <c r="S83" s="21"/>
    </row>
    <row r="84" spans="1:19" s="9" customFormat="1" ht="19.7" customHeight="1">
      <c r="A84" s="1137"/>
      <c r="B84" s="1137"/>
      <c r="C84" s="1138"/>
      <c r="D84" s="16"/>
      <c r="E84" s="16"/>
      <c r="F84" s="16"/>
      <c r="G84" s="1153">
        <f>SUM(J39:J83)</f>
        <v>531996</v>
      </c>
      <c r="H84" s="17"/>
      <c r="I84" s="52"/>
      <c r="K84" s="18"/>
      <c r="L84" s="54"/>
      <c r="M84" s="53"/>
      <c r="N84" s="16"/>
      <c r="O84" s="19"/>
      <c r="P84" s="16"/>
      <c r="Q84" s="56"/>
      <c r="R84" s="56"/>
      <c r="S84" s="21"/>
    </row>
    <row r="85" spans="1:19" s="9" customFormat="1" ht="19.7" customHeight="1">
      <c r="A85" s="1137"/>
      <c r="B85" s="1137"/>
      <c r="C85" s="1138"/>
      <c r="D85" s="16"/>
      <c r="E85" s="16"/>
      <c r="F85" s="16"/>
      <c r="G85" s="145"/>
      <c r="H85" s="17"/>
      <c r="I85" s="52"/>
      <c r="J85" s="680"/>
      <c r="K85" s="18"/>
      <c r="L85" s="54"/>
      <c r="M85" s="53"/>
      <c r="N85" s="16"/>
      <c r="O85" s="19"/>
      <c r="P85" s="16"/>
      <c r="Q85" s="56"/>
      <c r="R85" s="56"/>
      <c r="S85" s="21"/>
    </row>
    <row r="86" spans="1:19" s="9" customFormat="1" ht="19.7" customHeight="1">
      <c r="A86" s="1137"/>
      <c r="B86" s="1137"/>
      <c r="C86" s="1138"/>
      <c r="D86" s="16"/>
      <c r="E86" s="16"/>
      <c r="F86" s="16"/>
      <c r="G86" s="145"/>
      <c r="H86" s="17"/>
      <c r="I86" s="52"/>
      <c r="J86" s="680"/>
      <c r="K86" s="18"/>
      <c r="L86" s="54"/>
      <c r="M86" s="53"/>
      <c r="N86" s="16"/>
      <c r="O86" s="19"/>
      <c r="P86" s="16"/>
      <c r="Q86" s="56"/>
      <c r="R86" s="56"/>
      <c r="S86" s="21"/>
    </row>
    <row r="87" spans="1:19" s="9" customFormat="1" ht="19.7" customHeight="1">
      <c r="A87" s="1137"/>
      <c r="B87" s="1137"/>
      <c r="C87" s="1138"/>
      <c r="D87" s="16"/>
      <c r="E87" s="16"/>
      <c r="F87" s="16"/>
      <c r="G87" s="145"/>
      <c r="H87" s="17"/>
      <c r="I87" s="52"/>
      <c r="J87" s="680"/>
      <c r="K87" s="18"/>
      <c r="L87" s="54"/>
      <c r="M87" s="53"/>
      <c r="N87" s="16"/>
      <c r="O87" s="19"/>
      <c r="P87" s="16"/>
      <c r="Q87" s="56"/>
      <c r="R87" s="56"/>
      <c r="S87" s="21"/>
    </row>
    <row r="88" spans="1:19" s="9" customFormat="1" ht="19.7" customHeight="1">
      <c r="A88" s="1137"/>
      <c r="B88" s="1137"/>
      <c r="C88" s="1138"/>
      <c r="D88" s="16"/>
      <c r="E88" s="16"/>
      <c r="F88" s="16"/>
      <c r="G88" s="145"/>
      <c r="H88" s="17"/>
      <c r="I88" s="52"/>
      <c r="J88" s="680"/>
      <c r="K88" s="18"/>
      <c r="L88" s="54"/>
      <c r="M88" s="53"/>
      <c r="N88" s="16"/>
      <c r="O88" s="19"/>
      <c r="P88" s="16"/>
      <c r="Q88" s="56"/>
      <c r="R88" s="56"/>
      <c r="S88" s="21"/>
    </row>
    <row r="89" spans="1:19" s="9" customFormat="1" ht="19.7" customHeight="1">
      <c r="A89" s="1137"/>
      <c r="B89" s="1137"/>
      <c r="C89" s="1138"/>
      <c r="D89" s="1139" t="s">
        <v>3851</v>
      </c>
      <c r="E89" s="1140"/>
      <c r="F89" s="1140"/>
      <c r="G89" s="1141"/>
      <c r="H89" s="17"/>
      <c r="I89" s="52"/>
      <c r="J89" s="680"/>
      <c r="K89" s="18"/>
      <c r="L89" s="54"/>
      <c r="M89" s="53"/>
      <c r="N89" s="16"/>
      <c r="O89" s="19"/>
      <c r="P89" s="16"/>
      <c r="Q89" s="56"/>
      <c r="R89" s="56"/>
      <c r="S89" s="21"/>
    </row>
    <row r="90" spans="1:19" s="9" customFormat="1" ht="19.7" customHeight="1">
      <c r="A90" s="1137" t="s">
        <v>1372</v>
      </c>
      <c r="B90" s="1446"/>
      <c r="C90" s="1138"/>
      <c r="D90" s="16">
        <f>+D82+1</f>
        <v>66</v>
      </c>
      <c r="E90" s="1076" t="s">
        <v>1923</v>
      </c>
      <c r="F90" s="1076" t="s">
        <v>1923</v>
      </c>
      <c r="G90" s="1470" t="s">
        <v>3852</v>
      </c>
      <c r="H90" s="723">
        <v>3</v>
      </c>
      <c r="I90" s="724">
        <v>16200</v>
      </c>
      <c r="J90" s="277">
        <f>H90*I90</f>
        <v>48600</v>
      </c>
      <c r="K90" s="18"/>
      <c r="L90" s="54" t="s">
        <v>3852</v>
      </c>
      <c r="M90" s="53"/>
      <c r="N90" s="16"/>
      <c r="O90" s="19">
        <v>44673</v>
      </c>
      <c r="P90" s="16"/>
      <c r="Q90" s="56" t="s">
        <v>3757</v>
      </c>
      <c r="R90" s="482" t="s">
        <v>3790</v>
      </c>
      <c r="S90" s="21"/>
    </row>
    <row r="91" spans="1:19" s="9" customFormat="1" ht="19.7" customHeight="1">
      <c r="A91" s="1137" t="s">
        <v>1380</v>
      </c>
      <c r="B91" s="1446"/>
      <c r="C91" s="1138"/>
      <c r="D91" s="16">
        <f>+D90+1</f>
        <v>67</v>
      </c>
      <c r="E91" s="16" t="s">
        <v>178</v>
      </c>
      <c r="F91" s="16" t="s">
        <v>178</v>
      </c>
      <c r="G91" s="145" t="s">
        <v>3013</v>
      </c>
      <c r="H91" s="17">
        <v>6</v>
      </c>
      <c r="I91" s="52">
        <v>756</v>
      </c>
      <c r="J91" s="277">
        <f t="shared" ref="J91:J159" si="4">H91*I91</f>
        <v>4536</v>
      </c>
      <c r="K91" s="18"/>
      <c r="L91" s="54" t="s">
        <v>3853</v>
      </c>
      <c r="M91" s="53"/>
      <c r="N91" s="16"/>
      <c r="O91" s="19">
        <v>44676</v>
      </c>
      <c r="P91" s="16"/>
      <c r="Q91" s="56"/>
      <c r="R91" s="56" t="s">
        <v>3757</v>
      </c>
      <c r="S91" s="21"/>
    </row>
    <row r="92" spans="1:19" s="9" customFormat="1" ht="19.7" customHeight="1">
      <c r="A92" s="1137" t="s">
        <v>1380</v>
      </c>
      <c r="B92" s="1446"/>
      <c r="C92" s="1138"/>
      <c r="D92" s="16">
        <f t="shared" ref="D92:D155" si="5">+D91+1</f>
        <v>68</v>
      </c>
      <c r="E92" s="16" t="s">
        <v>178</v>
      </c>
      <c r="F92" s="16" t="s">
        <v>178</v>
      </c>
      <c r="G92" s="145" t="s">
        <v>3854</v>
      </c>
      <c r="H92" s="17">
        <v>18</v>
      </c>
      <c r="I92" s="52">
        <v>1040</v>
      </c>
      <c r="J92" s="277">
        <f t="shared" si="4"/>
        <v>18720</v>
      </c>
      <c r="K92" s="18"/>
      <c r="L92" s="54" t="s">
        <v>3855</v>
      </c>
      <c r="M92" s="53"/>
      <c r="N92" s="16"/>
      <c r="O92" s="19">
        <v>44676</v>
      </c>
      <c r="P92" s="16"/>
      <c r="Q92" s="56"/>
      <c r="R92" s="56" t="s">
        <v>3757</v>
      </c>
      <c r="S92" s="21"/>
    </row>
    <row r="93" spans="1:19" s="9" customFormat="1" ht="19.7" customHeight="1">
      <c r="A93" s="1137" t="s">
        <v>1375</v>
      </c>
      <c r="B93" s="1446"/>
      <c r="C93" s="1138"/>
      <c r="D93" s="16">
        <f t="shared" si="5"/>
        <v>69</v>
      </c>
      <c r="E93" s="877" t="s">
        <v>178</v>
      </c>
      <c r="F93" s="877" t="s">
        <v>178</v>
      </c>
      <c r="G93" s="905" t="s">
        <v>1394</v>
      </c>
      <c r="H93" s="879"/>
      <c r="I93" s="1475">
        <v>23</v>
      </c>
      <c r="J93" s="1476">
        <f t="shared" si="4"/>
        <v>0</v>
      </c>
      <c r="K93" s="882"/>
      <c r="L93" s="910" t="s">
        <v>3856</v>
      </c>
      <c r="M93" s="1460" t="s">
        <v>3773</v>
      </c>
      <c r="N93" s="16"/>
      <c r="O93" s="19"/>
      <c r="P93" s="16"/>
      <c r="Q93" s="56"/>
      <c r="R93" s="56"/>
      <c r="S93" s="21"/>
    </row>
    <row r="94" spans="1:19" s="9" customFormat="1" ht="19.7" customHeight="1">
      <c r="A94" s="1137" t="s">
        <v>2038</v>
      </c>
      <c r="B94" s="1446"/>
      <c r="C94" s="1138"/>
      <c r="D94" s="16">
        <f t="shared" si="5"/>
        <v>70</v>
      </c>
      <c r="E94" s="16" t="s">
        <v>178</v>
      </c>
      <c r="F94" s="16" t="s">
        <v>178</v>
      </c>
      <c r="G94" s="145" t="s">
        <v>3857</v>
      </c>
      <c r="H94" s="17">
        <v>6</v>
      </c>
      <c r="I94" s="52">
        <v>931</v>
      </c>
      <c r="J94" s="277">
        <f t="shared" si="4"/>
        <v>5586</v>
      </c>
      <c r="K94" s="18"/>
      <c r="L94" s="54" t="s">
        <v>3816</v>
      </c>
      <c r="M94" s="53"/>
      <c r="N94" s="16"/>
      <c r="O94" s="19">
        <v>44676</v>
      </c>
      <c r="P94" s="16"/>
      <c r="Q94" s="56"/>
      <c r="R94" s="56" t="s">
        <v>3757</v>
      </c>
      <c r="S94" s="21"/>
    </row>
    <row r="95" spans="1:19" s="9" customFormat="1" ht="19.7" customHeight="1">
      <c r="A95" s="1137" t="s">
        <v>1372</v>
      </c>
      <c r="B95" s="1446"/>
      <c r="C95" s="1138"/>
      <c r="D95" s="16">
        <f t="shared" si="5"/>
        <v>71</v>
      </c>
      <c r="E95" s="1076" t="s">
        <v>1923</v>
      </c>
      <c r="F95" s="1076" t="s">
        <v>1923</v>
      </c>
      <c r="G95" s="1470" t="s">
        <v>3858</v>
      </c>
      <c r="H95" s="723">
        <v>3</v>
      </c>
      <c r="I95" s="724">
        <v>30000</v>
      </c>
      <c r="J95" s="277">
        <f t="shared" si="4"/>
        <v>90000</v>
      </c>
      <c r="K95" s="18"/>
      <c r="L95" s="54" t="s">
        <v>3858</v>
      </c>
      <c r="M95" s="53"/>
      <c r="N95" s="16"/>
      <c r="O95" s="19">
        <v>44673</v>
      </c>
      <c r="P95" s="16"/>
      <c r="Q95" s="56" t="s">
        <v>3757</v>
      </c>
      <c r="R95" s="482" t="s">
        <v>3790</v>
      </c>
      <c r="S95" s="21"/>
    </row>
    <row r="96" spans="1:19" s="9" customFormat="1" ht="19.7" customHeight="1">
      <c r="A96" s="1137" t="s">
        <v>1375</v>
      </c>
      <c r="B96" s="1446"/>
      <c r="C96" s="1138"/>
      <c r="D96" s="16">
        <f t="shared" si="5"/>
        <v>72</v>
      </c>
      <c r="E96" s="16" t="s">
        <v>178</v>
      </c>
      <c r="F96" s="16" t="s">
        <v>178</v>
      </c>
      <c r="G96" s="145" t="s">
        <v>1309</v>
      </c>
      <c r="H96" s="17">
        <v>120</v>
      </c>
      <c r="I96" s="52">
        <v>19</v>
      </c>
      <c r="J96" s="277">
        <f t="shared" si="4"/>
        <v>2280</v>
      </c>
      <c r="K96" s="18"/>
      <c r="L96" s="54" t="s">
        <v>3859</v>
      </c>
      <c r="M96" s="53"/>
      <c r="N96" s="16"/>
      <c r="O96" s="19">
        <v>44676</v>
      </c>
      <c r="P96" s="16"/>
      <c r="Q96" s="56"/>
      <c r="R96" s="56" t="s">
        <v>3757</v>
      </c>
      <c r="S96" s="21"/>
    </row>
    <row r="97" spans="1:19" s="9" customFormat="1" ht="19.7" customHeight="1">
      <c r="A97" s="1137" t="s">
        <v>1375</v>
      </c>
      <c r="B97" s="1446"/>
      <c r="C97" s="1138"/>
      <c r="D97" s="16">
        <f t="shared" si="5"/>
        <v>73</v>
      </c>
      <c r="E97" s="877" t="s">
        <v>178</v>
      </c>
      <c r="F97" s="877" t="s">
        <v>178</v>
      </c>
      <c r="G97" s="905" t="s">
        <v>2931</v>
      </c>
      <c r="H97" s="879"/>
      <c r="I97" s="1475">
        <v>23</v>
      </c>
      <c r="J97" s="1476">
        <f t="shared" si="4"/>
        <v>0</v>
      </c>
      <c r="K97" s="882"/>
      <c r="L97" s="910" t="s">
        <v>3860</v>
      </c>
      <c r="M97" s="1460" t="s">
        <v>3773</v>
      </c>
      <c r="N97" s="16"/>
      <c r="O97" s="19"/>
      <c r="P97" s="16"/>
      <c r="Q97" s="56"/>
      <c r="R97" s="56"/>
      <c r="S97" s="21"/>
    </row>
    <row r="98" spans="1:19" s="9" customFormat="1" ht="19.7" customHeight="1">
      <c r="A98" s="1137" t="s">
        <v>1372</v>
      </c>
      <c r="B98" s="1446"/>
      <c r="C98" s="1138"/>
      <c r="D98" s="16">
        <f t="shared" si="5"/>
        <v>74</v>
      </c>
      <c r="E98" s="1076" t="s">
        <v>1923</v>
      </c>
      <c r="F98" s="1076" t="s">
        <v>1923</v>
      </c>
      <c r="G98" s="1470" t="s">
        <v>3861</v>
      </c>
      <c r="H98" s="723">
        <v>3</v>
      </c>
      <c r="I98" s="724">
        <v>25800</v>
      </c>
      <c r="J98" s="277">
        <f t="shared" si="4"/>
        <v>77400</v>
      </c>
      <c r="K98" s="18"/>
      <c r="L98" s="54" t="s">
        <v>3862</v>
      </c>
      <c r="M98" s="53"/>
      <c r="N98" s="16"/>
      <c r="O98" s="19">
        <v>44673</v>
      </c>
      <c r="P98" s="16"/>
      <c r="Q98" s="56" t="s">
        <v>3757</v>
      </c>
      <c r="R98" s="482" t="s">
        <v>3790</v>
      </c>
      <c r="S98" s="21"/>
    </row>
    <row r="99" spans="1:19" s="9" customFormat="1" ht="19.7" customHeight="1">
      <c r="A99" s="1137" t="s">
        <v>1380</v>
      </c>
      <c r="B99" s="1446"/>
      <c r="C99" s="1138"/>
      <c r="D99" s="16">
        <f t="shared" si="5"/>
        <v>75</v>
      </c>
      <c r="E99" s="16" t="s">
        <v>178</v>
      </c>
      <c r="F99" s="16" t="s">
        <v>178</v>
      </c>
      <c r="G99" s="145" t="s">
        <v>3863</v>
      </c>
      <c r="H99" s="17">
        <v>12</v>
      </c>
      <c r="I99" s="52">
        <v>1360</v>
      </c>
      <c r="J99" s="277">
        <f t="shared" si="4"/>
        <v>16320</v>
      </c>
      <c r="K99" s="18"/>
      <c r="L99" s="54" t="s">
        <v>3816</v>
      </c>
      <c r="M99" s="53"/>
      <c r="N99" s="16"/>
      <c r="O99" s="19">
        <v>44676</v>
      </c>
      <c r="P99" s="16"/>
      <c r="Q99" s="56"/>
      <c r="R99" s="56" t="s">
        <v>3757</v>
      </c>
      <c r="S99" s="21"/>
    </row>
    <row r="100" spans="1:19" s="9" customFormat="1" ht="19.7" customHeight="1">
      <c r="A100" s="1137" t="s">
        <v>1375</v>
      </c>
      <c r="B100" s="1446"/>
      <c r="C100" s="1138"/>
      <c r="D100" s="16">
        <f t="shared" si="5"/>
        <v>76</v>
      </c>
      <c r="E100" s="412" t="s">
        <v>178</v>
      </c>
      <c r="F100" s="412" t="s">
        <v>178</v>
      </c>
      <c r="G100" s="392" t="s">
        <v>1309</v>
      </c>
      <c r="H100" s="334"/>
      <c r="I100" s="393">
        <v>19</v>
      </c>
      <c r="J100" s="1477">
        <f>H100*I100</f>
        <v>0</v>
      </c>
      <c r="K100" s="395"/>
      <c r="L100" s="396" t="s">
        <v>3864</v>
      </c>
      <c r="M100" s="53"/>
      <c r="N100" s="16"/>
      <c r="O100" s="19"/>
      <c r="P100" s="16"/>
      <c r="Q100" s="56"/>
      <c r="R100" s="56"/>
      <c r="S100" s="21"/>
    </row>
    <row r="101" spans="1:19" s="9" customFormat="1" ht="19.7" customHeight="1">
      <c r="A101" s="1137" t="s">
        <v>1375</v>
      </c>
      <c r="B101" s="1446"/>
      <c r="C101" s="1138"/>
      <c r="D101" s="16">
        <f t="shared" si="5"/>
        <v>77</v>
      </c>
      <c r="E101" s="16" t="s">
        <v>178</v>
      </c>
      <c r="F101" s="16" t="s">
        <v>178</v>
      </c>
      <c r="G101" s="145" t="s">
        <v>3865</v>
      </c>
      <c r="H101" s="17">
        <v>30</v>
      </c>
      <c r="I101" s="52">
        <v>19</v>
      </c>
      <c r="J101" s="277">
        <f>H101*I101</f>
        <v>570</v>
      </c>
      <c r="K101" s="18"/>
      <c r="L101" s="54" t="s">
        <v>3866</v>
      </c>
      <c r="M101" s="53"/>
      <c r="N101" s="16"/>
      <c r="O101" s="19">
        <v>44676</v>
      </c>
      <c r="P101" s="16"/>
      <c r="Q101" s="56"/>
      <c r="R101" s="56" t="s">
        <v>3757</v>
      </c>
      <c r="S101" s="21"/>
    </row>
    <row r="102" spans="1:19" s="9" customFormat="1" ht="19.7" customHeight="1">
      <c r="A102" s="1137" t="s">
        <v>1375</v>
      </c>
      <c r="B102" s="1446"/>
      <c r="C102" s="1138"/>
      <c r="D102" s="16">
        <f t="shared" si="5"/>
        <v>78</v>
      </c>
      <c r="E102" s="412" t="s">
        <v>178</v>
      </c>
      <c r="F102" s="412" t="s">
        <v>178</v>
      </c>
      <c r="G102" s="392" t="s">
        <v>2931</v>
      </c>
      <c r="H102" s="334"/>
      <c r="I102" s="393">
        <v>23</v>
      </c>
      <c r="J102" s="1477">
        <f>H102*I102</f>
        <v>0</v>
      </c>
      <c r="K102" s="395"/>
      <c r="L102" s="396" t="s">
        <v>3867</v>
      </c>
      <c r="M102" s="1460" t="s">
        <v>3773</v>
      </c>
      <c r="N102" s="16"/>
      <c r="O102" s="19"/>
      <c r="P102" s="16"/>
      <c r="Q102" s="56"/>
      <c r="R102" s="56"/>
      <c r="S102" s="21"/>
    </row>
    <row r="103" spans="1:19" s="9" customFormat="1" ht="19.7" customHeight="1">
      <c r="A103" s="1137" t="s">
        <v>1375</v>
      </c>
      <c r="B103" s="1446"/>
      <c r="C103" s="1138"/>
      <c r="D103" s="16">
        <f t="shared" si="5"/>
        <v>79</v>
      </c>
      <c r="E103" s="16" t="s">
        <v>178</v>
      </c>
      <c r="F103" s="16" t="s">
        <v>178</v>
      </c>
      <c r="G103" s="145" t="s">
        <v>3868</v>
      </c>
      <c r="H103" s="17">
        <v>10</v>
      </c>
      <c r="I103" s="52">
        <v>27</v>
      </c>
      <c r="J103" s="277">
        <f>H103*I103</f>
        <v>270</v>
      </c>
      <c r="K103" s="18"/>
      <c r="L103" s="54" t="s">
        <v>3869</v>
      </c>
      <c r="M103" s="53"/>
      <c r="N103" s="16"/>
      <c r="O103" s="19">
        <v>44676</v>
      </c>
      <c r="P103" s="16"/>
      <c r="Q103" s="56"/>
      <c r="R103" s="56" t="s">
        <v>3757</v>
      </c>
      <c r="S103" s="21"/>
    </row>
    <row r="104" spans="1:19" s="9" customFormat="1" ht="19.7" customHeight="1">
      <c r="A104" s="1137" t="s">
        <v>1372</v>
      </c>
      <c r="B104" s="1446"/>
      <c r="C104" s="1138"/>
      <c r="D104" s="16">
        <f t="shared" si="5"/>
        <v>80</v>
      </c>
      <c r="E104" s="1158" t="s">
        <v>1304</v>
      </c>
      <c r="F104" s="1159" t="s">
        <v>100</v>
      </c>
      <c r="G104" s="1165" t="s">
        <v>3870</v>
      </c>
      <c r="H104" s="1171">
        <v>3</v>
      </c>
      <c r="I104" s="52">
        <v>4891</v>
      </c>
      <c r="J104" s="277">
        <f t="shared" si="4"/>
        <v>14673</v>
      </c>
      <c r="K104" s="18"/>
      <c r="L104" s="54" t="s">
        <v>3871</v>
      </c>
      <c r="M104" s="53"/>
      <c r="N104" s="16"/>
      <c r="O104" s="19">
        <v>44676</v>
      </c>
      <c r="P104" s="16"/>
      <c r="Q104" s="56"/>
      <c r="R104" s="56" t="s">
        <v>3757</v>
      </c>
      <c r="S104" s="21"/>
    </row>
    <row r="105" spans="1:19" s="9" customFormat="1" ht="19.7" customHeight="1">
      <c r="A105" s="1137" t="s">
        <v>1372</v>
      </c>
      <c r="B105" s="1137"/>
      <c r="C105" s="1138"/>
      <c r="D105" s="1478">
        <f t="shared" si="5"/>
        <v>81</v>
      </c>
      <c r="E105" s="1479" t="s">
        <v>1304</v>
      </c>
      <c r="F105" s="1480" t="s">
        <v>3872</v>
      </c>
      <c r="G105" s="1463" t="s">
        <v>3873</v>
      </c>
      <c r="H105" s="1450">
        <v>3</v>
      </c>
      <c r="I105" s="1451">
        <v>5081</v>
      </c>
      <c r="J105" s="1481">
        <f t="shared" si="4"/>
        <v>15243</v>
      </c>
      <c r="K105" s="18"/>
      <c r="L105" s="54" t="s">
        <v>3874</v>
      </c>
      <c r="M105" s="53"/>
      <c r="N105" s="16" t="s">
        <v>3875</v>
      </c>
      <c r="O105" s="19">
        <v>44734</v>
      </c>
      <c r="P105" s="16"/>
      <c r="Q105" s="56"/>
      <c r="R105" s="56">
        <v>44745</v>
      </c>
      <c r="S105" s="21"/>
    </row>
    <row r="106" spans="1:19" s="9" customFormat="1" ht="19.7" customHeight="1">
      <c r="A106" s="1137" t="s">
        <v>1380</v>
      </c>
      <c r="B106" s="1446"/>
      <c r="C106" s="1138"/>
      <c r="D106" s="16">
        <f>+D105+1</f>
        <v>82</v>
      </c>
      <c r="E106" s="16" t="s">
        <v>178</v>
      </c>
      <c r="F106" s="16" t="s">
        <v>178</v>
      </c>
      <c r="G106" s="145" t="s">
        <v>3863</v>
      </c>
      <c r="H106" s="17">
        <v>6</v>
      </c>
      <c r="I106" s="52">
        <v>1360</v>
      </c>
      <c r="J106" s="277">
        <f>H106*I106</f>
        <v>8160</v>
      </c>
      <c r="K106" s="18"/>
      <c r="L106" s="54" t="s">
        <v>3816</v>
      </c>
      <c r="M106" s="53"/>
      <c r="N106" s="16"/>
      <c r="O106" s="19">
        <v>44676</v>
      </c>
      <c r="P106" s="16"/>
      <c r="Q106" s="56"/>
      <c r="R106" s="56" t="s">
        <v>3757</v>
      </c>
      <c r="S106" s="21"/>
    </row>
    <row r="107" spans="1:19" s="9" customFormat="1" ht="19.7" customHeight="1">
      <c r="A107" s="1137" t="s">
        <v>1375</v>
      </c>
      <c r="B107" s="1446"/>
      <c r="C107" s="1138"/>
      <c r="D107" s="16">
        <f t="shared" si="5"/>
        <v>83</v>
      </c>
      <c r="E107" s="412" t="s">
        <v>178</v>
      </c>
      <c r="F107" s="412" t="s">
        <v>178</v>
      </c>
      <c r="G107" s="392" t="s">
        <v>2931</v>
      </c>
      <c r="H107" s="334"/>
      <c r="I107" s="393">
        <v>23</v>
      </c>
      <c r="J107" s="1477">
        <f t="shared" si="4"/>
        <v>0</v>
      </c>
      <c r="K107" s="395"/>
      <c r="L107" s="396" t="s">
        <v>3876</v>
      </c>
      <c r="M107" s="1460" t="s">
        <v>3773</v>
      </c>
      <c r="N107" s="16"/>
      <c r="O107" s="19"/>
      <c r="P107" s="16"/>
      <c r="Q107" s="56"/>
      <c r="R107" s="56"/>
      <c r="S107" s="21"/>
    </row>
    <row r="108" spans="1:19" s="9" customFormat="1" ht="19.7" customHeight="1">
      <c r="A108" s="1137" t="s">
        <v>1372</v>
      </c>
      <c r="B108" s="1446"/>
      <c r="C108" s="1138"/>
      <c r="D108" s="16">
        <f t="shared" si="5"/>
        <v>84</v>
      </c>
      <c r="E108" s="1158" t="s">
        <v>1304</v>
      </c>
      <c r="F108" s="1159" t="s">
        <v>100</v>
      </c>
      <c r="G108" s="1165" t="s">
        <v>3877</v>
      </c>
      <c r="H108" s="1171">
        <v>3</v>
      </c>
      <c r="I108" s="52">
        <v>4765</v>
      </c>
      <c r="J108" s="277">
        <f t="shared" si="4"/>
        <v>14295</v>
      </c>
      <c r="K108" s="18"/>
      <c r="L108" s="54" t="s">
        <v>3878</v>
      </c>
      <c r="M108" s="53"/>
      <c r="N108" s="16"/>
      <c r="O108" s="19">
        <v>44676</v>
      </c>
      <c r="P108" s="16"/>
      <c r="Q108" s="56"/>
      <c r="R108" s="56" t="s">
        <v>3757</v>
      </c>
      <c r="S108" s="21"/>
    </row>
    <row r="109" spans="1:19" s="9" customFormat="1" ht="19.7" customHeight="1">
      <c r="A109" s="1137"/>
      <c r="B109" s="1446"/>
      <c r="C109" s="1138"/>
      <c r="D109" s="16">
        <f t="shared" si="5"/>
        <v>85</v>
      </c>
      <c r="E109" s="16" t="s">
        <v>178</v>
      </c>
      <c r="F109" s="16" t="s">
        <v>178</v>
      </c>
      <c r="G109" s="145" t="s">
        <v>3863</v>
      </c>
      <c r="H109" s="17">
        <v>6</v>
      </c>
      <c r="I109" s="52">
        <v>1360</v>
      </c>
      <c r="J109" s="277">
        <f t="shared" si="4"/>
        <v>8160</v>
      </c>
      <c r="K109" s="18"/>
      <c r="L109" s="54" t="s">
        <v>3816</v>
      </c>
      <c r="M109" s="53"/>
      <c r="N109" s="16"/>
      <c r="O109" s="19">
        <v>44676</v>
      </c>
      <c r="P109" s="16"/>
      <c r="Q109" s="56"/>
      <c r="R109" s="56" t="s">
        <v>3757</v>
      </c>
      <c r="S109" s="21"/>
    </row>
    <row r="110" spans="1:19" s="9" customFormat="1" ht="19.7" customHeight="1">
      <c r="A110" s="1137" t="s">
        <v>1380</v>
      </c>
      <c r="B110" s="1446"/>
      <c r="C110" s="1138"/>
      <c r="D110" s="16">
        <f t="shared" si="5"/>
        <v>86</v>
      </c>
      <c r="E110" s="16" t="s">
        <v>178</v>
      </c>
      <c r="F110" s="16" t="s">
        <v>178</v>
      </c>
      <c r="G110" s="145" t="s">
        <v>3879</v>
      </c>
      <c r="H110" s="17">
        <v>12</v>
      </c>
      <c r="I110" s="52">
        <v>1050</v>
      </c>
      <c r="J110" s="277">
        <f t="shared" si="4"/>
        <v>12600</v>
      </c>
      <c r="K110" s="18"/>
      <c r="L110" s="54" t="s">
        <v>3855</v>
      </c>
      <c r="M110" s="53"/>
      <c r="N110" s="16"/>
      <c r="O110" s="19">
        <v>44676</v>
      </c>
      <c r="P110" s="16"/>
      <c r="Q110" s="56"/>
      <c r="R110" s="56" t="s">
        <v>3757</v>
      </c>
      <c r="S110" s="21"/>
    </row>
    <row r="111" spans="1:19" s="9" customFormat="1" ht="19.7" customHeight="1">
      <c r="A111" s="1137" t="s">
        <v>1375</v>
      </c>
      <c r="B111" s="1446"/>
      <c r="C111" s="1138"/>
      <c r="D111" s="16">
        <f t="shared" si="5"/>
        <v>87</v>
      </c>
      <c r="E111" s="412" t="s">
        <v>178</v>
      </c>
      <c r="F111" s="412" t="s">
        <v>178</v>
      </c>
      <c r="G111" s="392" t="s">
        <v>2931</v>
      </c>
      <c r="H111" s="334"/>
      <c r="I111" s="393">
        <v>23</v>
      </c>
      <c r="J111" s="1477">
        <f>H111*I111</f>
        <v>0</v>
      </c>
      <c r="K111" s="395"/>
      <c r="L111" s="396" t="s">
        <v>3880</v>
      </c>
      <c r="M111" s="1460" t="s">
        <v>3773</v>
      </c>
      <c r="N111" s="16"/>
      <c r="O111" s="19"/>
      <c r="P111" s="16"/>
      <c r="Q111" s="56"/>
      <c r="R111" s="56"/>
      <c r="S111" s="21"/>
    </row>
    <row r="112" spans="1:19" s="9" customFormat="1" ht="19.7" customHeight="1">
      <c r="A112" s="1137"/>
      <c r="B112" s="1446"/>
      <c r="C112" s="1138"/>
      <c r="D112" s="16">
        <f t="shared" si="5"/>
        <v>88</v>
      </c>
      <c r="E112" s="1076" t="s">
        <v>1923</v>
      </c>
      <c r="F112" s="1076" t="s">
        <v>1923</v>
      </c>
      <c r="G112" s="722" t="s">
        <v>3881</v>
      </c>
      <c r="H112" s="723">
        <v>3</v>
      </c>
      <c r="I112" s="724">
        <v>6750</v>
      </c>
      <c r="J112" s="277">
        <f t="shared" si="4"/>
        <v>20250</v>
      </c>
      <c r="K112" s="18"/>
      <c r="L112" s="54" t="s">
        <v>3881</v>
      </c>
      <c r="M112" s="53"/>
      <c r="N112" s="16"/>
      <c r="O112" s="19">
        <v>44673</v>
      </c>
      <c r="P112" s="16"/>
      <c r="Q112" s="56" t="s">
        <v>3757</v>
      </c>
      <c r="R112" s="482" t="s">
        <v>3790</v>
      </c>
      <c r="S112" s="21"/>
    </row>
    <row r="113" spans="1:19" s="9" customFormat="1" ht="19.7" customHeight="1">
      <c r="A113" s="1137" t="s">
        <v>3882</v>
      </c>
      <c r="B113" s="1137"/>
      <c r="C113" s="1482"/>
      <c r="D113" s="1483">
        <f t="shared" si="5"/>
        <v>89</v>
      </c>
      <c r="E113" s="1484" t="s">
        <v>1923</v>
      </c>
      <c r="F113" s="1484" t="s">
        <v>1923</v>
      </c>
      <c r="G113" s="1463" t="s">
        <v>3883</v>
      </c>
      <c r="H113" s="1450">
        <v>6</v>
      </c>
      <c r="I113" s="1451">
        <v>1600</v>
      </c>
      <c r="J113" s="1481">
        <f t="shared" si="4"/>
        <v>9600</v>
      </c>
      <c r="K113" s="18"/>
      <c r="L113" s="54" t="s">
        <v>3883</v>
      </c>
      <c r="M113" s="53"/>
      <c r="N113" s="16"/>
      <c r="O113" s="19">
        <v>44735</v>
      </c>
      <c r="P113" s="16"/>
      <c r="Q113" s="56"/>
      <c r="R113" s="482" t="s">
        <v>3884</v>
      </c>
      <c r="S113" s="21"/>
    </row>
    <row r="114" spans="1:19" s="9" customFormat="1" ht="19.7" customHeight="1">
      <c r="A114" s="1137" t="s">
        <v>1375</v>
      </c>
      <c r="B114" s="1446"/>
      <c r="C114" s="1138"/>
      <c r="D114" s="16">
        <f>+D113+1</f>
        <v>90</v>
      </c>
      <c r="E114" s="16" t="s">
        <v>178</v>
      </c>
      <c r="F114" s="16" t="s">
        <v>178</v>
      </c>
      <c r="G114" s="145" t="s">
        <v>3885</v>
      </c>
      <c r="H114" s="17">
        <v>6</v>
      </c>
      <c r="I114" s="52">
        <v>205</v>
      </c>
      <c r="J114" s="277">
        <f t="shared" si="4"/>
        <v>1230</v>
      </c>
      <c r="K114" s="18"/>
      <c r="L114" s="54" t="s">
        <v>2464</v>
      </c>
      <c r="M114" s="53"/>
      <c r="N114" s="16"/>
      <c r="O114" s="19">
        <v>44676</v>
      </c>
      <c r="P114" s="16"/>
      <c r="Q114" s="56"/>
      <c r="R114" s="56" t="s">
        <v>3757</v>
      </c>
      <c r="S114" s="21"/>
    </row>
    <row r="115" spans="1:19" s="9" customFormat="1" ht="19.7" customHeight="1">
      <c r="A115" s="1137" t="s">
        <v>1375</v>
      </c>
      <c r="B115" s="1446"/>
      <c r="C115" s="1138"/>
      <c r="D115" s="16">
        <f t="shared" si="5"/>
        <v>91</v>
      </c>
      <c r="E115" s="16" t="s">
        <v>178</v>
      </c>
      <c r="F115" s="16" t="s">
        <v>178</v>
      </c>
      <c r="G115" s="145" t="s">
        <v>3886</v>
      </c>
      <c r="H115" s="17">
        <v>6</v>
      </c>
      <c r="I115" s="52">
        <v>205</v>
      </c>
      <c r="J115" s="277">
        <f t="shared" si="4"/>
        <v>1230</v>
      </c>
      <c r="K115" s="18"/>
      <c r="L115" s="54" t="s">
        <v>2464</v>
      </c>
      <c r="M115" s="53"/>
      <c r="N115" s="16"/>
      <c r="O115" s="19">
        <v>44676</v>
      </c>
      <c r="P115" s="16"/>
      <c r="Q115" s="56"/>
      <c r="R115" s="56" t="s">
        <v>3757</v>
      </c>
      <c r="S115" s="21"/>
    </row>
    <row r="116" spans="1:19" s="9" customFormat="1" ht="19.7" customHeight="1">
      <c r="A116" s="1137" t="s">
        <v>2038</v>
      </c>
      <c r="B116" s="1446"/>
      <c r="C116" s="1138"/>
      <c r="D116" s="16">
        <f t="shared" si="5"/>
        <v>92</v>
      </c>
      <c r="E116" s="16" t="s">
        <v>178</v>
      </c>
      <c r="F116" s="16" t="s">
        <v>178</v>
      </c>
      <c r="G116" s="145" t="s">
        <v>3887</v>
      </c>
      <c r="H116" s="17">
        <v>6</v>
      </c>
      <c r="I116" s="52">
        <v>1080</v>
      </c>
      <c r="J116" s="277">
        <f t="shared" si="4"/>
        <v>6480</v>
      </c>
      <c r="K116" s="18"/>
      <c r="L116" s="54" t="s">
        <v>3888</v>
      </c>
      <c r="M116" s="53"/>
      <c r="N116" s="16"/>
      <c r="O116" s="19">
        <v>44676</v>
      </c>
      <c r="P116" s="16"/>
      <c r="Q116" s="56"/>
      <c r="R116" s="56" t="s">
        <v>3757</v>
      </c>
      <c r="S116" s="21"/>
    </row>
    <row r="117" spans="1:19" s="9" customFormat="1" ht="19.7" customHeight="1">
      <c r="A117" s="1137" t="s">
        <v>2038</v>
      </c>
      <c r="B117" s="1446"/>
      <c r="C117" s="1138"/>
      <c r="D117" s="16">
        <f t="shared" si="5"/>
        <v>93</v>
      </c>
      <c r="E117" s="16" t="s">
        <v>178</v>
      </c>
      <c r="F117" s="16" t="s">
        <v>178</v>
      </c>
      <c r="G117" s="145" t="s">
        <v>3889</v>
      </c>
      <c r="H117" s="17">
        <v>6</v>
      </c>
      <c r="I117" s="52">
        <v>1080</v>
      </c>
      <c r="J117" s="277">
        <f>H117*I117</f>
        <v>6480</v>
      </c>
      <c r="K117" s="18"/>
      <c r="L117" s="54" t="s">
        <v>3888</v>
      </c>
      <c r="M117" s="53"/>
      <c r="N117" s="16"/>
      <c r="O117" s="19">
        <v>44676</v>
      </c>
      <c r="P117" s="16"/>
      <c r="Q117" s="56"/>
      <c r="R117" s="56" t="s">
        <v>3757</v>
      </c>
      <c r="S117" s="21"/>
    </row>
    <row r="118" spans="1:19" s="9" customFormat="1" ht="19.7" customHeight="1">
      <c r="A118" s="1137" t="s">
        <v>2038</v>
      </c>
      <c r="B118" s="1137"/>
      <c r="C118" s="1482"/>
      <c r="D118" s="1478">
        <f t="shared" si="5"/>
        <v>94</v>
      </c>
      <c r="E118" s="1479" t="s">
        <v>178</v>
      </c>
      <c r="F118" s="1479" t="s">
        <v>178</v>
      </c>
      <c r="G118" s="1463" t="s">
        <v>3890</v>
      </c>
      <c r="H118" s="1450">
        <v>6</v>
      </c>
      <c r="I118" s="1451"/>
      <c r="J118" s="1481"/>
      <c r="K118" s="18"/>
      <c r="L118" s="54" t="s">
        <v>3891</v>
      </c>
      <c r="M118" s="53"/>
      <c r="N118" s="16" t="s">
        <v>3892</v>
      </c>
      <c r="O118" s="19">
        <v>44734</v>
      </c>
      <c r="P118" s="16"/>
      <c r="Q118" s="56"/>
      <c r="R118" s="56">
        <v>44739</v>
      </c>
      <c r="S118" s="21"/>
    </row>
    <row r="119" spans="1:19" s="9" customFormat="1" ht="19.7" customHeight="1">
      <c r="A119" s="1137" t="s">
        <v>2038</v>
      </c>
      <c r="B119" s="1137"/>
      <c r="C119" s="1482"/>
      <c r="D119" s="1478">
        <f t="shared" si="5"/>
        <v>95</v>
      </c>
      <c r="E119" s="1479" t="s">
        <v>178</v>
      </c>
      <c r="F119" s="1479" t="s">
        <v>178</v>
      </c>
      <c r="G119" s="1463" t="s">
        <v>3893</v>
      </c>
      <c r="H119" s="1450">
        <v>6</v>
      </c>
      <c r="I119" s="1451"/>
      <c r="J119" s="1481"/>
      <c r="K119" s="18"/>
      <c r="L119" s="54" t="s">
        <v>3891</v>
      </c>
      <c r="M119" s="53"/>
      <c r="N119" s="16" t="s">
        <v>3894</v>
      </c>
      <c r="O119" s="19">
        <v>44735</v>
      </c>
      <c r="P119" s="16"/>
      <c r="Q119" s="56"/>
      <c r="R119" s="56">
        <v>44739</v>
      </c>
      <c r="S119" s="21"/>
    </row>
    <row r="120" spans="1:19" s="9" customFormat="1" ht="19.7" customHeight="1">
      <c r="A120" s="1137"/>
      <c r="B120" s="1446"/>
      <c r="C120" s="1138"/>
      <c r="D120" s="16">
        <f>+D119+1</f>
        <v>96</v>
      </c>
      <c r="E120" s="1076" t="s">
        <v>1923</v>
      </c>
      <c r="F120" s="1076" t="s">
        <v>1923</v>
      </c>
      <c r="G120" s="722" t="s">
        <v>3895</v>
      </c>
      <c r="H120" s="723">
        <v>3</v>
      </c>
      <c r="I120" s="724">
        <v>5500</v>
      </c>
      <c r="J120" s="277">
        <f t="shared" si="4"/>
        <v>16500</v>
      </c>
      <c r="K120" s="18"/>
      <c r="L120" s="54" t="s">
        <v>3896</v>
      </c>
      <c r="M120" s="53"/>
      <c r="N120" s="16"/>
      <c r="O120" s="19">
        <v>44673</v>
      </c>
      <c r="P120" s="16"/>
      <c r="Q120" s="56" t="s">
        <v>3757</v>
      </c>
      <c r="R120" s="482" t="s">
        <v>3790</v>
      </c>
      <c r="S120" s="21"/>
    </row>
    <row r="121" spans="1:19" s="9" customFormat="1" ht="19.7" customHeight="1">
      <c r="A121" s="1137" t="s">
        <v>1375</v>
      </c>
      <c r="B121" s="1446"/>
      <c r="C121" s="1138"/>
      <c r="D121" s="16">
        <f t="shared" si="5"/>
        <v>97</v>
      </c>
      <c r="E121" s="16" t="s">
        <v>178</v>
      </c>
      <c r="F121" s="16" t="s">
        <v>178</v>
      </c>
      <c r="G121" s="145" t="s">
        <v>3885</v>
      </c>
      <c r="H121" s="17">
        <v>6</v>
      </c>
      <c r="I121" s="52">
        <v>205</v>
      </c>
      <c r="J121" s="277">
        <f>H121*I121</f>
        <v>1230</v>
      </c>
      <c r="K121" s="18"/>
      <c r="L121" s="54" t="s">
        <v>2464</v>
      </c>
      <c r="M121" s="53"/>
      <c r="N121" s="16"/>
      <c r="O121" s="19">
        <v>44676</v>
      </c>
      <c r="P121" s="16"/>
      <c r="Q121" s="56"/>
      <c r="R121" s="56" t="s">
        <v>3757</v>
      </c>
      <c r="S121" s="21"/>
    </row>
    <row r="122" spans="1:19" s="9" customFormat="1" ht="19.7" customHeight="1">
      <c r="A122" s="1137" t="s">
        <v>1375</v>
      </c>
      <c r="B122" s="1446"/>
      <c r="C122" s="1138"/>
      <c r="D122" s="16">
        <f t="shared" si="5"/>
        <v>98</v>
      </c>
      <c r="E122" s="16" t="s">
        <v>178</v>
      </c>
      <c r="F122" s="16" t="s">
        <v>178</v>
      </c>
      <c r="G122" s="145" t="s">
        <v>3886</v>
      </c>
      <c r="H122" s="17">
        <v>6</v>
      </c>
      <c r="I122" s="52">
        <v>205</v>
      </c>
      <c r="J122" s="277">
        <f>H122*I122</f>
        <v>1230</v>
      </c>
      <c r="K122" s="18"/>
      <c r="L122" s="54" t="s">
        <v>2464</v>
      </c>
      <c r="M122" s="53"/>
      <c r="N122" s="16"/>
      <c r="O122" s="19">
        <v>44676</v>
      </c>
      <c r="P122" s="16"/>
      <c r="Q122" s="56"/>
      <c r="R122" s="56" t="s">
        <v>3757</v>
      </c>
      <c r="S122" s="21"/>
    </row>
    <row r="123" spans="1:19" s="9" customFormat="1" ht="19.7" customHeight="1">
      <c r="A123" s="1137" t="s">
        <v>2038</v>
      </c>
      <c r="B123" s="1446"/>
      <c r="C123" s="1138"/>
      <c r="D123" s="16">
        <f t="shared" si="5"/>
        <v>99</v>
      </c>
      <c r="E123" s="16" t="s">
        <v>178</v>
      </c>
      <c r="F123" s="16" t="s">
        <v>178</v>
      </c>
      <c r="G123" s="145" t="s">
        <v>3887</v>
      </c>
      <c r="H123" s="17">
        <v>6</v>
      </c>
      <c r="I123" s="52">
        <v>1080</v>
      </c>
      <c r="J123" s="277">
        <f>H123*I123</f>
        <v>6480</v>
      </c>
      <c r="K123" s="18"/>
      <c r="L123" s="54" t="s">
        <v>3888</v>
      </c>
      <c r="M123" s="53"/>
      <c r="N123" s="16"/>
      <c r="O123" s="19">
        <v>44676</v>
      </c>
      <c r="P123" s="16"/>
      <c r="Q123" s="56"/>
      <c r="R123" s="56" t="s">
        <v>3757</v>
      </c>
      <c r="S123" s="21"/>
    </row>
    <row r="124" spans="1:19" s="9" customFormat="1" ht="19.7" customHeight="1">
      <c r="A124" s="1137"/>
      <c r="B124" s="1446"/>
      <c r="C124" s="1138"/>
      <c r="D124" s="16">
        <f t="shared" si="5"/>
        <v>100</v>
      </c>
      <c r="E124" s="1076" t="s">
        <v>1923</v>
      </c>
      <c r="F124" s="1076" t="s">
        <v>1923</v>
      </c>
      <c r="G124" s="722" t="s">
        <v>3897</v>
      </c>
      <c r="H124" s="723">
        <v>3</v>
      </c>
      <c r="I124" s="724">
        <v>10500</v>
      </c>
      <c r="J124" s="277">
        <f t="shared" si="4"/>
        <v>31500</v>
      </c>
      <c r="K124" s="18"/>
      <c r="L124" s="54" t="s">
        <v>3897</v>
      </c>
      <c r="M124" s="53"/>
      <c r="N124" s="16"/>
      <c r="O124" s="19">
        <v>44673</v>
      </c>
      <c r="P124" s="16"/>
      <c r="Q124" s="56" t="s">
        <v>3757</v>
      </c>
      <c r="R124" s="482" t="s">
        <v>3790</v>
      </c>
      <c r="S124" s="21"/>
    </row>
    <row r="125" spans="1:19" s="9" customFormat="1" ht="19.7" customHeight="1">
      <c r="A125" s="1137" t="s">
        <v>3882</v>
      </c>
      <c r="B125" s="1137"/>
      <c r="C125" s="1482"/>
      <c r="D125" s="1483">
        <f t="shared" si="5"/>
        <v>101</v>
      </c>
      <c r="E125" s="1484" t="s">
        <v>1923</v>
      </c>
      <c r="F125" s="1484" t="s">
        <v>1923</v>
      </c>
      <c r="G125" s="1463" t="s">
        <v>3898</v>
      </c>
      <c r="H125" s="1450">
        <v>3</v>
      </c>
      <c r="I125" s="1451">
        <v>12000</v>
      </c>
      <c r="J125" s="1481">
        <f t="shared" si="4"/>
        <v>36000</v>
      </c>
      <c r="K125" s="18"/>
      <c r="L125" s="54" t="s">
        <v>3898</v>
      </c>
      <c r="M125" s="53"/>
      <c r="N125" s="16"/>
      <c r="O125" s="19">
        <v>44735</v>
      </c>
      <c r="P125" s="16"/>
      <c r="Q125" s="56"/>
      <c r="R125" s="482" t="s">
        <v>3884</v>
      </c>
      <c r="S125" s="21"/>
    </row>
    <row r="126" spans="1:19" s="9" customFormat="1" ht="19.7" customHeight="1">
      <c r="A126" s="1137" t="s">
        <v>1375</v>
      </c>
      <c r="B126" s="1446"/>
      <c r="C126" s="1138"/>
      <c r="D126" s="16">
        <f>+D124+1</f>
        <v>101</v>
      </c>
      <c r="E126" s="16" t="s">
        <v>178</v>
      </c>
      <c r="F126" s="16" t="s">
        <v>178</v>
      </c>
      <c r="G126" s="145" t="s">
        <v>3885</v>
      </c>
      <c r="H126" s="17">
        <v>9</v>
      </c>
      <c r="I126" s="52">
        <v>205</v>
      </c>
      <c r="J126" s="277">
        <f t="shared" si="4"/>
        <v>1845</v>
      </c>
      <c r="K126" s="18"/>
      <c r="L126" s="54" t="s">
        <v>2464</v>
      </c>
      <c r="M126" s="53"/>
      <c r="N126" s="16"/>
      <c r="O126" s="19">
        <v>44676</v>
      </c>
      <c r="P126" s="16"/>
      <c r="Q126" s="56"/>
      <c r="R126" s="56" t="s">
        <v>3757</v>
      </c>
      <c r="S126" s="21"/>
    </row>
    <row r="127" spans="1:19" s="9" customFormat="1" ht="19.7" customHeight="1">
      <c r="A127" s="1137" t="s">
        <v>1375</v>
      </c>
      <c r="B127" s="1446"/>
      <c r="C127" s="1138"/>
      <c r="D127" s="16">
        <f t="shared" si="5"/>
        <v>102</v>
      </c>
      <c r="E127" s="16" t="s">
        <v>178</v>
      </c>
      <c r="F127" s="16" t="s">
        <v>178</v>
      </c>
      <c r="G127" s="145" t="s">
        <v>3886</v>
      </c>
      <c r="H127" s="17">
        <v>6</v>
      </c>
      <c r="I127" s="52">
        <v>205</v>
      </c>
      <c r="J127" s="277">
        <f t="shared" si="4"/>
        <v>1230</v>
      </c>
      <c r="K127" s="18"/>
      <c r="L127" s="54" t="s">
        <v>2464</v>
      </c>
      <c r="M127" s="53"/>
      <c r="N127" s="16"/>
      <c r="O127" s="19">
        <v>44676</v>
      </c>
      <c r="P127" s="16"/>
      <c r="Q127" s="56"/>
      <c r="R127" s="56" t="s">
        <v>3757</v>
      </c>
      <c r="S127" s="21"/>
    </row>
    <row r="128" spans="1:19" s="9" customFormat="1" ht="19.7" customHeight="1">
      <c r="A128" s="1137" t="s">
        <v>2038</v>
      </c>
      <c r="B128" s="1446"/>
      <c r="C128" s="1138"/>
      <c r="D128" s="16">
        <f t="shared" si="5"/>
        <v>103</v>
      </c>
      <c r="E128" s="16" t="s">
        <v>178</v>
      </c>
      <c r="F128" s="16" t="s">
        <v>178</v>
      </c>
      <c r="G128" s="145" t="s">
        <v>3887</v>
      </c>
      <c r="H128" s="17">
        <v>9</v>
      </c>
      <c r="I128" s="52">
        <v>1080</v>
      </c>
      <c r="J128" s="277">
        <f t="shared" si="4"/>
        <v>9720</v>
      </c>
      <c r="K128" s="18"/>
      <c r="L128" s="54" t="s">
        <v>3888</v>
      </c>
      <c r="M128" s="53"/>
      <c r="N128" s="16"/>
      <c r="O128" s="19">
        <v>44676</v>
      </c>
      <c r="P128" s="16"/>
      <c r="Q128" s="56"/>
      <c r="R128" s="56" t="s">
        <v>3757</v>
      </c>
      <c r="S128" s="21"/>
    </row>
    <row r="129" spans="1:19" s="9" customFormat="1" ht="19.7" customHeight="1">
      <c r="A129" s="1137"/>
      <c r="B129" s="1446"/>
      <c r="C129" s="1138"/>
      <c r="D129" s="16">
        <f t="shared" si="5"/>
        <v>104</v>
      </c>
      <c r="E129" s="1076" t="s">
        <v>1923</v>
      </c>
      <c r="F129" s="1076" t="s">
        <v>1923</v>
      </c>
      <c r="G129" s="722" t="s">
        <v>3899</v>
      </c>
      <c r="H129" s="723">
        <v>3</v>
      </c>
      <c r="I129" s="724">
        <v>3000</v>
      </c>
      <c r="J129" s="277">
        <f t="shared" si="4"/>
        <v>9000</v>
      </c>
      <c r="K129" s="18"/>
      <c r="L129" s="54" t="s">
        <v>3899</v>
      </c>
      <c r="M129" s="53"/>
      <c r="N129" s="16"/>
      <c r="O129" s="19">
        <v>44673</v>
      </c>
      <c r="P129" s="16"/>
      <c r="Q129" s="56" t="s">
        <v>3757</v>
      </c>
      <c r="R129" s="482" t="s">
        <v>3790</v>
      </c>
      <c r="S129" s="21"/>
    </row>
    <row r="130" spans="1:19" s="9" customFormat="1" ht="19.7" customHeight="1">
      <c r="A130" s="1137" t="s">
        <v>1375</v>
      </c>
      <c r="B130" s="1446"/>
      <c r="C130" s="1138"/>
      <c r="D130" s="16">
        <f t="shared" si="5"/>
        <v>105</v>
      </c>
      <c r="E130" s="16" t="s">
        <v>178</v>
      </c>
      <c r="F130" s="16" t="s">
        <v>178</v>
      </c>
      <c r="G130" s="145" t="s">
        <v>3825</v>
      </c>
      <c r="H130" s="17">
        <v>6</v>
      </c>
      <c r="I130" s="52">
        <v>50</v>
      </c>
      <c r="J130" s="277">
        <f>H130*I130</f>
        <v>300</v>
      </c>
      <c r="K130" s="18"/>
      <c r="L130" s="54" t="s">
        <v>2464</v>
      </c>
      <c r="M130" s="53"/>
      <c r="N130" s="16"/>
      <c r="O130" s="19">
        <v>44676</v>
      </c>
      <c r="P130" s="16"/>
      <c r="Q130" s="56"/>
      <c r="R130" s="56" t="s">
        <v>3757</v>
      </c>
      <c r="S130" s="21"/>
    </row>
    <row r="131" spans="1:19" s="9" customFormat="1" ht="19.7" customHeight="1">
      <c r="A131" s="1137"/>
      <c r="B131" s="1446"/>
      <c r="C131" s="1138"/>
      <c r="D131" s="16">
        <f t="shared" si="5"/>
        <v>106</v>
      </c>
      <c r="E131" s="1076" t="s">
        <v>1923</v>
      </c>
      <c r="F131" s="1076" t="s">
        <v>1923</v>
      </c>
      <c r="G131" s="722" t="s">
        <v>3900</v>
      </c>
      <c r="H131" s="723">
        <v>3</v>
      </c>
      <c r="I131" s="724">
        <v>9000</v>
      </c>
      <c r="J131" s="277">
        <f t="shared" si="4"/>
        <v>27000</v>
      </c>
      <c r="K131" s="18"/>
      <c r="L131" s="54" t="s">
        <v>3901</v>
      </c>
      <c r="M131" s="53"/>
      <c r="N131" s="16"/>
      <c r="O131" s="19">
        <v>44673</v>
      </c>
      <c r="P131" s="16"/>
      <c r="Q131" s="56" t="s">
        <v>3757</v>
      </c>
      <c r="R131" s="482" t="s">
        <v>3790</v>
      </c>
      <c r="S131" s="21"/>
    </row>
    <row r="132" spans="1:19" s="9" customFormat="1" ht="19.7" customHeight="1">
      <c r="A132" s="1137" t="s">
        <v>1375</v>
      </c>
      <c r="B132" s="1446"/>
      <c r="C132" s="1138"/>
      <c r="D132" s="16">
        <f t="shared" si="5"/>
        <v>107</v>
      </c>
      <c r="E132" s="16" t="s">
        <v>178</v>
      </c>
      <c r="F132" s="16" t="s">
        <v>178</v>
      </c>
      <c r="G132" s="145" t="s">
        <v>3885</v>
      </c>
      <c r="H132" s="17">
        <v>3</v>
      </c>
      <c r="I132" s="52">
        <v>205</v>
      </c>
      <c r="J132" s="277">
        <f>H132*I132</f>
        <v>615</v>
      </c>
      <c r="K132" s="18"/>
      <c r="L132" s="54" t="s">
        <v>2464</v>
      </c>
      <c r="M132" s="53"/>
      <c r="N132" s="16"/>
      <c r="O132" s="19">
        <v>44676</v>
      </c>
      <c r="P132" s="16"/>
      <c r="Q132" s="56"/>
      <c r="R132" s="56" t="s">
        <v>3757</v>
      </c>
      <c r="S132" s="21"/>
    </row>
    <row r="133" spans="1:19" s="9" customFormat="1" ht="19.7" customHeight="1">
      <c r="A133" s="1137" t="s">
        <v>1375</v>
      </c>
      <c r="B133" s="1446"/>
      <c r="C133" s="1138"/>
      <c r="D133" s="16">
        <f t="shared" si="5"/>
        <v>108</v>
      </c>
      <c r="E133" s="16" t="s">
        <v>178</v>
      </c>
      <c r="F133" s="16" t="s">
        <v>178</v>
      </c>
      <c r="G133" s="145" t="s">
        <v>3886</v>
      </c>
      <c r="H133" s="17">
        <v>18</v>
      </c>
      <c r="I133" s="52">
        <v>205</v>
      </c>
      <c r="J133" s="277">
        <f>H133*I133</f>
        <v>3690</v>
      </c>
      <c r="K133" s="18"/>
      <c r="L133" s="54" t="s">
        <v>2464</v>
      </c>
      <c r="M133" s="53"/>
      <c r="N133" s="16"/>
      <c r="O133" s="19">
        <v>44676</v>
      </c>
      <c r="P133" s="16"/>
      <c r="Q133" s="56"/>
      <c r="R133" s="56" t="s">
        <v>3757</v>
      </c>
      <c r="S133" s="21"/>
    </row>
    <row r="134" spans="1:19" s="9" customFormat="1" ht="19.7" customHeight="1">
      <c r="A134" s="1137" t="s">
        <v>2038</v>
      </c>
      <c r="B134" s="1446"/>
      <c r="C134" s="1138"/>
      <c r="D134" s="16">
        <f t="shared" si="5"/>
        <v>109</v>
      </c>
      <c r="E134" s="16" t="s">
        <v>178</v>
      </c>
      <c r="F134" s="16" t="s">
        <v>178</v>
      </c>
      <c r="G134" s="145" t="s">
        <v>3887</v>
      </c>
      <c r="H134" s="17">
        <v>3</v>
      </c>
      <c r="I134" s="52">
        <v>1080</v>
      </c>
      <c r="J134" s="277">
        <f>H134*I134</f>
        <v>3240</v>
      </c>
      <c r="K134" s="18"/>
      <c r="L134" s="54" t="s">
        <v>3888</v>
      </c>
      <c r="M134" s="53"/>
      <c r="N134" s="16"/>
      <c r="O134" s="19">
        <v>44676</v>
      </c>
      <c r="P134" s="16"/>
      <c r="Q134" s="56"/>
      <c r="R134" s="56" t="s">
        <v>3757</v>
      </c>
      <c r="S134" s="21"/>
    </row>
    <row r="135" spans="1:19" s="9" customFormat="1" ht="19.7" customHeight="1">
      <c r="A135" s="1137" t="s">
        <v>1372</v>
      </c>
      <c r="B135" s="1446"/>
      <c r="C135" s="1138"/>
      <c r="D135" s="16">
        <f t="shared" si="5"/>
        <v>110</v>
      </c>
      <c r="E135" s="1158" t="s">
        <v>1304</v>
      </c>
      <c r="F135" s="1159" t="s">
        <v>100</v>
      </c>
      <c r="G135" s="1165" t="s">
        <v>3902</v>
      </c>
      <c r="H135" s="1171">
        <v>3</v>
      </c>
      <c r="I135" s="52">
        <v>6595</v>
      </c>
      <c r="J135" s="277">
        <f t="shared" si="4"/>
        <v>19785</v>
      </c>
      <c r="K135" s="18"/>
      <c r="L135" s="54" t="s">
        <v>3903</v>
      </c>
      <c r="M135" s="53"/>
      <c r="N135" s="16"/>
      <c r="O135" s="19">
        <v>44676</v>
      </c>
      <c r="P135" s="16"/>
      <c r="Q135" s="56"/>
      <c r="R135" s="56" t="s">
        <v>3757</v>
      </c>
      <c r="S135" s="21"/>
    </row>
    <row r="136" spans="1:19" s="9" customFormat="1" ht="19.7" customHeight="1">
      <c r="A136" s="1137" t="s">
        <v>1375</v>
      </c>
      <c r="B136" s="1446"/>
      <c r="C136" s="1138"/>
      <c r="D136" s="16">
        <f t="shared" si="5"/>
        <v>111</v>
      </c>
      <c r="E136" s="412" t="s">
        <v>178</v>
      </c>
      <c r="F136" s="412" t="s">
        <v>178</v>
      </c>
      <c r="G136" s="392" t="s">
        <v>1309</v>
      </c>
      <c r="H136" s="334"/>
      <c r="I136" s="393">
        <v>19</v>
      </c>
      <c r="J136" s="1477">
        <f t="shared" si="4"/>
        <v>0</v>
      </c>
      <c r="K136" s="395"/>
      <c r="L136" s="396" t="s">
        <v>3864</v>
      </c>
      <c r="M136" s="53"/>
      <c r="N136" s="16"/>
      <c r="O136" s="19"/>
      <c r="P136" s="16"/>
      <c r="Q136" s="56"/>
      <c r="R136" s="56"/>
      <c r="S136" s="21"/>
    </row>
    <row r="137" spans="1:19" s="9" customFormat="1" ht="19.7" customHeight="1">
      <c r="A137" s="1137" t="s">
        <v>1375</v>
      </c>
      <c r="B137" s="1446"/>
      <c r="C137" s="1138"/>
      <c r="D137" s="16">
        <f t="shared" si="5"/>
        <v>112</v>
      </c>
      <c r="E137" s="412" t="s">
        <v>178</v>
      </c>
      <c r="F137" s="412" t="s">
        <v>178</v>
      </c>
      <c r="G137" s="392" t="s">
        <v>3865</v>
      </c>
      <c r="H137" s="334"/>
      <c r="I137" s="393">
        <v>79</v>
      </c>
      <c r="J137" s="1477">
        <f t="shared" si="4"/>
        <v>0</v>
      </c>
      <c r="K137" s="395"/>
      <c r="L137" s="396" t="s">
        <v>3904</v>
      </c>
      <c r="M137" s="53"/>
      <c r="N137" s="16"/>
      <c r="O137" s="19"/>
      <c r="P137" s="16"/>
      <c r="Q137" s="56"/>
      <c r="R137" s="56"/>
      <c r="S137" s="21"/>
    </row>
    <row r="138" spans="1:19" s="9" customFormat="1" ht="19.7" customHeight="1">
      <c r="A138" s="1137" t="s">
        <v>1375</v>
      </c>
      <c r="B138" s="1446"/>
      <c r="C138" s="1138"/>
      <c r="D138" s="16">
        <f t="shared" si="5"/>
        <v>113</v>
      </c>
      <c r="E138" s="412" t="s">
        <v>178</v>
      </c>
      <c r="F138" s="412" t="s">
        <v>178</v>
      </c>
      <c r="G138" s="392" t="s">
        <v>2931</v>
      </c>
      <c r="H138" s="334"/>
      <c r="I138" s="393">
        <v>23</v>
      </c>
      <c r="J138" s="1477">
        <f t="shared" si="4"/>
        <v>0</v>
      </c>
      <c r="K138" s="395"/>
      <c r="L138" s="396" t="s">
        <v>3905</v>
      </c>
      <c r="M138" s="53"/>
      <c r="N138" s="16"/>
      <c r="O138" s="19"/>
      <c r="P138" s="16"/>
      <c r="Q138" s="56"/>
      <c r="R138" s="56"/>
      <c r="S138" s="21"/>
    </row>
    <row r="139" spans="1:19" s="9" customFormat="1" ht="19.7" customHeight="1">
      <c r="A139" s="1137" t="s">
        <v>1375</v>
      </c>
      <c r="B139" s="1446"/>
      <c r="C139" s="1138"/>
      <c r="D139" s="16">
        <f t="shared" si="5"/>
        <v>114</v>
      </c>
      <c r="E139" s="16" t="s">
        <v>178</v>
      </c>
      <c r="F139" s="16" t="s">
        <v>178</v>
      </c>
      <c r="G139" s="145" t="s">
        <v>3868</v>
      </c>
      <c r="H139" s="17">
        <v>10</v>
      </c>
      <c r="I139" s="52">
        <v>27</v>
      </c>
      <c r="J139" s="277">
        <f t="shared" si="4"/>
        <v>270</v>
      </c>
      <c r="K139" s="18"/>
      <c r="L139" s="54" t="s">
        <v>3869</v>
      </c>
      <c r="M139" s="53"/>
      <c r="N139" s="16"/>
      <c r="O139" s="19">
        <v>44676</v>
      </c>
      <c r="P139" s="16"/>
      <c r="Q139" s="56"/>
      <c r="R139" s="56" t="s">
        <v>3757</v>
      </c>
      <c r="S139" s="21"/>
    </row>
    <row r="140" spans="1:19" s="9" customFormat="1" ht="19.7" customHeight="1">
      <c r="A140" s="1137" t="s">
        <v>1372</v>
      </c>
      <c r="B140" s="1446"/>
      <c r="C140" s="1138"/>
      <c r="D140" s="16">
        <f t="shared" si="5"/>
        <v>115</v>
      </c>
      <c r="E140" s="1158" t="s">
        <v>1304</v>
      </c>
      <c r="F140" s="1159" t="s">
        <v>100</v>
      </c>
      <c r="G140" s="1165" t="s">
        <v>3906</v>
      </c>
      <c r="H140" s="1171">
        <v>6</v>
      </c>
      <c r="I140" s="52">
        <v>3662</v>
      </c>
      <c r="J140" s="277">
        <f t="shared" si="4"/>
        <v>21972</v>
      </c>
      <c r="K140" s="18"/>
      <c r="L140" s="54" t="s">
        <v>3907</v>
      </c>
      <c r="M140" s="53"/>
      <c r="N140" s="16"/>
      <c r="O140" s="19">
        <v>44676</v>
      </c>
      <c r="P140" s="16"/>
      <c r="Q140" s="56"/>
      <c r="R140" s="56" t="s">
        <v>3757</v>
      </c>
      <c r="S140" s="21"/>
    </row>
    <row r="141" spans="1:19" s="9" customFormat="1" ht="19.7" customHeight="1">
      <c r="A141" s="1137" t="s">
        <v>1375</v>
      </c>
      <c r="B141" s="1446"/>
      <c r="C141" s="1138"/>
      <c r="D141" s="16">
        <f t="shared" si="5"/>
        <v>116</v>
      </c>
      <c r="E141" s="412" t="s">
        <v>178</v>
      </c>
      <c r="F141" s="412" t="s">
        <v>178</v>
      </c>
      <c r="G141" s="392" t="s">
        <v>1309</v>
      </c>
      <c r="H141" s="334"/>
      <c r="I141" s="393">
        <v>19</v>
      </c>
      <c r="J141" s="1477">
        <f t="shared" si="4"/>
        <v>0</v>
      </c>
      <c r="K141" s="395"/>
      <c r="L141" s="396" t="s">
        <v>3908</v>
      </c>
      <c r="M141" s="53"/>
      <c r="N141" s="16"/>
      <c r="O141" s="19"/>
      <c r="P141" s="16"/>
      <c r="Q141" s="56"/>
      <c r="R141" s="56"/>
      <c r="S141" s="21"/>
    </row>
    <row r="142" spans="1:19" s="9" customFormat="1" ht="19.7" customHeight="1">
      <c r="A142" s="1137" t="s">
        <v>1375</v>
      </c>
      <c r="B142" s="1446"/>
      <c r="C142" s="1138"/>
      <c r="D142" s="16">
        <f t="shared" si="5"/>
        <v>117</v>
      </c>
      <c r="E142" s="412" t="s">
        <v>178</v>
      </c>
      <c r="F142" s="412" t="s">
        <v>178</v>
      </c>
      <c r="G142" s="396" t="s">
        <v>2944</v>
      </c>
      <c r="H142" s="334"/>
      <c r="I142" s="396">
        <v>22</v>
      </c>
      <c r="J142" s="277">
        <f t="shared" si="4"/>
        <v>0</v>
      </c>
      <c r="K142" s="1474"/>
      <c r="L142" s="55" t="s">
        <v>3909</v>
      </c>
      <c r="M142" s="1460" t="s">
        <v>3773</v>
      </c>
      <c r="N142" s="16"/>
      <c r="O142" s="19"/>
      <c r="P142" s="16"/>
      <c r="Q142" s="56"/>
      <c r="R142" s="56"/>
      <c r="S142" s="21"/>
    </row>
    <row r="143" spans="1:19" s="9" customFormat="1" ht="19.7" customHeight="1">
      <c r="A143" s="1137" t="s">
        <v>1375</v>
      </c>
      <c r="B143" s="1446"/>
      <c r="C143" s="1138"/>
      <c r="D143" s="16">
        <f t="shared" si="5"/>
        <v>118</v>
      </c>
      <c r="E143" s="16" t="s">
        <v>178</v>
      </c>
      <c r="F143" s="16" t="s">
        <v>178</v>
      </c>
      <c r="G143" s="145" t="s">
        <v>3910</v>
      </c>
      <c r="H143" s="17">
        <v>18</v>
      </c>
      <c r="I143" s="52">
        <v>27</v>
      </c>
      <c r="J143" s="277">
        <f t="shared" si="4"/>
        <v>486</v>
      </c>
      <c r="K143" s="18"/>
      <c r="L143" s="54" t="s">
        <v>3911</v>
      </c>
      <c r="M143" s="53"/>
      <c r="N143" s="16"/>
      <c r="O143" s="19">
        <v>44676</v>
      </c>
      <c r="P143" s="16"/>
      <c r="Q143" s="56"/>
      <c r="R143" s="56" t="s">
        <v>3757</v>
      </c>
      <c r="S143" s="21"/>
    </row>
    <row r="144" spans="1:19" s="9" customFormat="1" ht="19.7" customHeight="1">
      <c r="A144" s="1137" t="s">
        <v>3912</v>
      </c>
      <c r="B144" s="1446"/>
      <c r="C144" s="1138"/>
      <c r="D144" s="16">
        <f t="shared" si="5"/>
        <v>119</v>
      </c>
      <c r="E144" s="16" t="s">
        <v>178</v>
      </c>
      <c r="F144" s="16" t="s">
        <v>178</v>
      </c>
      <c r="G144" s="145" t="s">
        <v>3913</v>
      </c>
      <c r="H144" s="17">
        <v>6</v>
      </c>
      <c r="I144" s="52">
        <v>2880</v>
      </c>
      <c r="J144" s="277">
        <f t="shared" si="4"/>
        <v>17280</v>
      </c>
      <c r="K144" s="18"/>
      <c r="L144" s="54" t="s">
        <v>3914</v>
      </c>
      <c r="M144" s="53"/>
      <c r="N144" s="16"/>
      <c r="O144" s="19">
        <v>44676</v>
      </c>
      <c r="P144" s="16"/>
      <c r="Q144" s="56"/>
      <c r="R144" s="56" t="s">
        <v>3757</v>
      </c>
      <c r="S144" s="21"/>
    </row>
    <row r="145" spans="1:19" s="9" customFormat="1" ht="19.7" customHeight="1">
      <c r="A145" s="1137" t="s">
        <v>1372</v>
      </c>
      <c r="B145" s="1446"/>
      <c r="C145" s="1138"/>
      <c r="D145" s="16">
        <f t="shared" si="5"/>
        <v>120</v>
      </c>
      <c r="E145" s="1158" t="s">
        <v>1304</v>
      </c>
      <c r="F145" s="1159" t="s">
        <v>100</v>
      </c>
      <c r="G145" s="1165" t="s">
        <v>3915</v>
      </c>
      <c r="H145" s="1171">
        <v>3</v>
      </c>
      <c r="I145" s="52">
        <v>4523</v>
      </c>
      <c r="J145" s="277">
        <f t="shared" si="4"/>
        <v>13569</v>
      </c>
      <c r="K145" s="18"/>
      <c r="L145" s="54" t="s">
        <v>3916</v>
      </c>
      <c r="M145" s="53"/>
      <c r="N145" s="16"/>
      <c r="O145" s="19">
        <v>44676</v>
      </c>
      <c r="P145" s="16"/>
      <c r="Q145" s="56"/>
      <c r="R145" s="56" t="s">
        <v>3757</v>
      </c>
      <c r="S145" s="21"/>
    </row>
    <row r="146" spans="1:19" s="9" customFormat="1" ht="19.7" customHeight="1">
      <c r="A146" s="1137" t="s">
        <v>1375</v>
      </c>
      <c r="B146" s="1446"/>
      <c r="C146" s="1138"/>
      <c r="D146" s="16">
        <f t="shared" si="5"/>
        <v>121</v>
      </c>
      <c r="E146" s="16" t="s">
        <v>178</v>
      </c>
      <c r="F146" s="16" t="s">
        <v>178</v>
      </c>
      <c r="G146" s="145" t="s">
        <v>3917</v>
      </c>
      <c r="H146" s="17">
        <v>60</v>
      </c>
      <c r="I146" s="52">
        <v>19</v>
      </c>
      <c r="J146" s="277">
        <f t="shared" si="4"/>
        <v>1140</v>
      </c>
      <c r="K146" s="18"/>
      <c r="L146" s="54" t="s">
        <v>3918</v>
      </c>
      <c r="M146" s="53"/>
      <c r="N146" s="16"/>
      <c r="O146" s="19">
        <v>44676</v>
      </c>
      <c r="P146" s="16"/>
      <c r="Q146" s="56"/>
      <c r="R146" s="56" t="s">
        <v>3757</v>
      </c>
      <c r="S146" s="21"/>
    </row>
    <row r="147" spans="1:19" s="9" customFormat="1" ht="19.7" customHeight="1">
      <c r="A147" s="1137" t="s">
        <v>1375</v>
      </c>
      <c r="B147" s="1446"/>
      <c r="C147" s="1138"/>
      <c r="D147" s="16">
        <f t="shared" si="5"/>
        <v>122</v>
      </c>
      <c r="E147" s="16" t="s">
        <v>178</v>
      </c>
      <c r="F147" s="16" t="s">
        <v>178</v>
      </c>
      <c r="G147" s="145" t="s">
        <v>3838</v>
      </c>
      <c r="H147" s="17">
        <v>30</v>
      </c>
      <c r="I147" s="52">
        <v>19</v>
      </c>
      <c r="J147" s="277">
        <f>H147*I147</f>
        <v>570</v>
      </c>
      <c r="K147" s="18"/>
      <c r="L147" s="54" t="s">
        <v>3919</v>
      </c>
      <c r="M147" s="53"/>
      <c r="N147" s="16"/>
      <c r="O147" s="19">
        <v>44676</v>
      </c>
      <c r="P147" s="16"/>
      <c r="Q147" s="56"/>
      <c r="R147" s="56" t="s">
        <v>3757</v>
      </c>
      <c r="S147" s="21"/>
    </row>
    <row r="148" spans="1:19" s="9" customFormat="1" ht="19.7" customHeight="1">
      <c r="A148" s="1137" t="s">
        <v>1375</v>
      </c>
      <c r="B148" s="1446"/>
      <c r="C148" s="1138"/>
      <c r="D148" s="16">
        <f t="shared" si="5"/>
        <v>123</v>
      </c>
      <c r="E148" s="412" t="s">
        <v>178</v>
      </c>
      <c r="F148" s="412" t="s">
        <v>178</v>
      </c>
      <c r="G148" s="392" t="s">
        <v>3865</v>
      </c>
      <c r="H148" s="334"/>
      <c r="I148" s="393">
        <v>79</v>
      </c>
      <c r="J148" s="1477">
        <f>H148*I148</f>
        <v>0</v>
      </c>
      <c r="K148" s="395"/>
      <c r="L148" s="396" t="s">
        <v>3920</v>
      </c>
      <c r="M148" s="53"/>
      <c r="N148" s="16"/>
      <c r="O148" s="19"/>
      <c r="P148" s="16"/>
      <c r="Q148" s="56"/>
      <c r="R148" s="56"/>
      <c r="S148" s="21"/>
    </row>
    <row r="149" spans="1:19" s="9" customFormat="1" ht="19.7" customHeight="1">
      <c r="A149" s="1137" t="s">
        <v>1375</v>
      </c>
      <c r="B149" s="1446"/>
      <c r="C149" s="1138"/>
      <c r="D149" s="16">
        <f t="shared" si="5"/>
        <v>124</v>
      </c>
      <c r="E149" s="412" t="s">
        <v>178</v>
      </c>
      <c r="F149" s="412" t="s">
        <v>178</v>
      </c>
      <c r="G149" s="396" t="s">
        <v>2944</v>
      </c>
      <c r="H149" s="334"/>
      <c r="I149" s="396">
        <v>22</v>
      </c>
      <c r="J149" s="277">
        <f>H149*I149</f>
        <v>0</v>
      </c>
      <c r="K149" s="1474"/>
      <c r="L149" s="55" t="s">
        <v>3921</v>
      </c>
      <c r="M149" s="1460" t="s">
        <v>3773</v>
      </c>
      <c r="N149" s="16"/>
      <c r="O149" s="19"/>
      <c r="P149" s="16"/>
      <c r="Q149" s="56"/>
      <c r="R149" s="56"/>
      <c r="S149" s="21"/>
    </row>
    <row r="150" spans="1:19" s="9" customFormat="1" ht="19.7" customHeight="1">
      <c r="A150" s="1137" t="s">
        <v>1375</v>
      </c>
      <c r="B150" s="1446"/>
      <c r="C150" s="1138"/>
      <c r="D150" s="16">
        <f t="shared" si="5"/>
        <v>125</v>
      </c>
      <c r="E150" s="16" t="s">
        <v>178</v>
      </c>
      <c r="F150" s="16" t="s">
        <v>178</v>
      </c>
      <c r="G150" s="145" t="s">
        <v>2991</v>
      </c>
      <c r="H150" s="17">
        <v>12</v>
      </c>
      <c r="I150" s="52">
        <v>23</v>
      </c>
      <c r="J150" s="277">
        <f>H150*I150</f>
        <v>276</v>
      </c>
      <c r="K150" s="18"/>
      <c r="L150" s="54" t="s">
        <v>3922</v>
      </c>
      <c r="M150" s="53"/>
      <c r="N150" s="16"/>
      <c r="O150" s="19">
        <v>44676</v>
      </c>
      <c r="P150" s="16"/>
      <c r="Q150" s="56"/>
      <c r="R150" s="56" t="s">
        <v>3757</v>
      </c>
      <c r="S150" s="21"/>
    </row>
    <row r="151" spans="1:19" s="9" customFormat="1" ht="19.7" customHeight="1">
      <c r="A151" s="1137" t="s">
        <v>1375</v>
      </c>
      <c r="B151" s="1446"/>
      <c r="C151" s="1138"/>
      <c r="D151" s="16">
        <f t="shared" si="5"/>
        <v>126</v>
      </c>
      <c r="E151" s="16" t="s">
        <v>178</v>
      </c>
      <c r="F151" s="16" t="s">
        <v>178</v>
      </c>
      <c r="G151" s="145" t="s">
        <v>3923</v>
      </c>
      <c r="H151" s="17">
        <v>10</v>
      </c>
      <c r="I151" s="52">
        <v>39</v>
      </c>
      <c r="J151" s="277">
        <f t="shared" si="4"/>
        <v>390</v>
      </c>
      <c r="K151" s="18"/>
      <c r="L151" s="54" t="s">
        <v>3924</v>
      </c>
      <c r="M151" s="53"/>
      <c r="N151" s="16"/>
      <c r="O151" s="19">
        <v>44676</v>
      </c>
      <c r="P151" s="16"/>
      <c r="Q151" s="56"/>
      <c r="R151" s="56" t="s">
        <v>3757</v>
      </c>
      <c r="S151" s="21"/>
    </row>
    <row r="152" spans="1:19" s="9" customFormat="1" ht="19.7" customHeight="1">
      <c r="A152" s="1137" t="s">
        <v>1372</v>
      </c>
      <c r="B152" s="1446"/>
      <c r="C152" s="1138"/>
      <c r="D152" s="16">
        <f t="shared" si="5"/>
        <v>127</v>
      </c>
      <c r="E152" s="1158" t="s">
        <v>1304</v>
      </c>
      <c r="F152" s="1159" t="s">
        <v>100</v>
      </c>
      <c r="G152" s="1165" t="s">
        <v>3925</v>
      </c>
      <c r="H152" s="1171">
        <v>3</v>
      </c>
      <c r="I152" s="52">
        <v>4523</v>
      </c>
      <c r="J152" s="277">
        <f t="shared" si="4"/>
        <v>13569</v>
      </c>
      <c r="K152" s="18"/>
      <c r="L152" s="54" t="s">
        <v>3926</v>
      </c>
      <c r="M152" s="53"/>
      <c r="N152" s="16"/>
      <c r="O152" s="19">
        <v>44676</v>
      </c>
      <c r="P152" s="16"/>
      <c r="Q152" s="56"/>
      <c r="R152" s="56" t="s">
        <v>3757</v>
      </c>
      <c r="S152" s="21"/>
    </row>
    <row r="153" spans="1:19" s="9" customFormat="1" ht="19.7" customHeight="1">
      <c r="A153" s="1137" t="s">
        <v>1375</v>
      </c>
      <c r="B153" s="1446"/>
      <c r="C153" s="1138"/>
      <c r="D153" s="16">
        <f t="shared" si="5"/>
        <v>128</v>
      </c>
      <c r="E153" s="412" t="s">
        <v>178</v>
      </c>
      <c r="F153" s="412" t="s">
        <v>178</v>
      </c>
      <c r="G153" s="392" t="s">
        <v>3917</v>
      </c>
      <c r="H153" s="334"/>
      <c r="I153" s="393">
        <v>19</v>
      </c>
      <c r="J153" s="1477">
        <f t="shared" si="4"/>
        <v>0</v>
      </c>
      <c r="K153" s="395"/>
      <c r="L153" s="396" t="s">
        <v>3918</v>
      </c>
      <c r="M153" s="53"/>
      <c r="N153" s="16"/>
      <c r="O153" s="19"/>
      <c r="P153" s="16"/>
      <c r="Q153" s="56"/>
      <c r="R153" s="56"/>
      <c r="S153" s="21"/>
    </row>
    <row r="154" spans="1:19" s="9" customFormat="1" ht="19.7" customHeight="1">
      <c r="A154" s="1137" t="s">
        <v>1375</v>
      </c>
      <c r="B154" s="1446"/>
      <c r="C154" s="1138"/>
      <c r="D154" s="16">
        <f t="shared" si="5"/>
        <v>129</v>
      </c>
      <c r="E154" s="412" t="s">
        <v>178</v>
      </c>
      <c r="F154" s="412" t="s">
        <v>178</v>
      </c>
      <c r="G154" s="392" t="s">
        <v>3838</v>
      </c>
      <c r="H154" s="334"/>
      <c r="I154" s="393">
        <v>19</v>
      </c>
      <c r="J154" s="1477">
        <f t="shared" si="4"/>
        <v>0</v>
      </c>
      <c r="K154" s="395"/>
      <c r="L154" s="396" t="s">
        <v>3919</v>
      </c>
      <c r="M154" s="53"/>
      <c r="N154" s="16"/>
      <c r="O154" s="19"/>
      <c r="P154" s="16"/>
      <c r="Q154" s="56"/>
      <c r="R154" s="56"/>
      <c r="S154" s="21"/>
    </row>
    <row r="155" spans="1:19" s="9" customFormat="1" ht="19.7" customHeight="1">
      <c r="A155" s="1137" t="s">
        <v>1375</v>
      </c>
      <c r="B155" s="1446"/>
      <c r="C155" s="1138"/>
      <c r="D155" s="16">
        <f t="shared" si="5"/>
        <v>130</v>
      </c>
      <c r="E155" s="412" t="s">
        <v>178</v>
      </c>
      <c r="F155" s="412" t="s">
        <v>178</v>
      </c>
      <c r="G155" s="392" t="s">
        <v>3865</v>
      </c>
      <c r="H155" s="334"/>
      <c r="I155" s="393">
        <v>79</v>
      </c>
      <c r="J155" s="1477">
        <f t="shared" si="4"/>
        <v>0</v>
      </c>
      <c r="K155" s="395"/>
      <c r="L155" s="396" t="s">
        <v>3920</v>
      </c>
      <c r="M155" s="53"/>
      <c r="N155" s="16"/>
      <c r="O155" s="19"/>
      <c r="P155" s="16"/>
      <c r="Q155" s="56"/>
      <c r="R155" s="56"/>
      <c r="S155" s="21"/>
    </row>
    <row r="156" spans="1:19" s="9" customFormat="1" ht="19.7" customHeight="1">
      <c r="A156" s="1137" t="s">
        <v>1375</v>
      </c>
      <c r="B156" s="1446"/>
      <c r="C156" s="1138"/>
      <c r="D156" s="16">
        <f t="shared" ref="D156:D159" si="6">+D155+1</f>
        <v>131</v>
      </c>
      <c r="E156" s="412" t="s">
        <v>178</v>
      </c>
      <c r="F156" s="412" t="s">
        <v>178</v>
      </c>
      <c r="G156" s="396" t="s">
        <v>2944</v>
      </c>
      <c r="H156" s="334"/>
      <c r="I156" s="396">
        <v>22</v>
      </c>
      <c r="J156" s="277">
        <f t="shared" si="4"/>
        <v>0</v>
      </c>
      <c r="K156" s="1474"/>
      <c r="L156" s="55" t="s">
        <v>3921</v>
      </c>
      <c r="M156" s="1460" t="s">
        <v>3773</v>
      </c>
      <c r="N156" s="16"/>
      <c r="O156" s="19"/>
      <c r="P156" s="16"/>
      <c r="Q156" s="56"/>
      <c r="R156" s="56"/>
      <c r="S156" s="21"/>
    </row>
    <row r="157" spans="1:19" s="9" customFormat="1" ht="19.7" customHeight="1">
      <c r="A157" s="1137" t="s">
        <v>1375</v>
      </c>
      <c r="B157" s="1446"/>
      <c r="C157" s="1138"/>
      <c r="D157" s="16">
        <f t="shared" si="6"/>
        <v>132</v>
      </c>
      <c r="E157" s="16" t="s">
        <v>178</v>
      </c>
      <c r="F157" s="16" t="s">
        <v>178</v>
      </c>
      <c r="G157" s="145" t="s">
        <v>2991</v>
      </c>
      <c r="H157" s="17">
        <v>12</v>
      </c>
      <c r="I157" s="52">
        <v>23</v>
      </c>
      <c r="J157" s="277">
        <f t="shared" si="4"/>
        <v>276</v>
      </c>
      <c r="K157" s="18"/>
      <c r="L157" s="54" t="s">
        <v>3922</v>
      </c>
      <c r="M157" s="53"/>
      <c r="N157" s="16"/>
      <c r="O157" s="19">
        <v>44676</v>
      </c>
      <c r="P157" s="16"/>
      <c r="Q157" s="56"/>
      <c r="R157" s="56" t="s">
        <v>3757</v>
      </c>
      <c r="S157" s="21"/>
    </row>
    <row r="158" spans="1:19" s="9" customFormat="1" ht="19.7" customHeight="1">
      <c r="A158" s="1137" t="s">
        <v>1375</v>
      </c>
      <c r="B158" s="1446"/>
      <c r="C158" s="1138"/>
      <c r="D158" s="16">
        <f t="shared" si="6"/>
        <v>133</v>
      </c>
      <c r="E158" s="16" t="s">
        <v>178</v>
      </c>
      <c r="F158" s="16" t="s">
        <v>178</v>
      </c>
      <c r="G158" s="145" t="s">
        <v>3923</v>
      </c>
      <c r="H158" s="17">
        <v>10</v>
      </c>
      <c r="I158" s="52">
        <v>39</v>
      </c>
      <c r="J158" s="277">
        <f>H158*I158</f>
        <v>390</v>
      </c>
      <c r="K158" s="18"/>
      <c r="L158" s="54" t="s">
        <v>3924</v>
      </c>
      <c r="M158" s="53"/>
      <c r="N158" s="16"/>
      <c r="O158" s="19">
        <v>44676</v>
      </c>
      <c r="P158" s="16"/>
      <c r="Q158" s="56"/>
      <c r="R158" s="56" t="s">
        <v>3757</v>
      </c>
      <c r="S158" s="21"/>
    </row>
    <row r="159" spans="1:19" s="9" customFormat="1" ht="19.7" customHeight="1">
      <c r="A159" s="1137" t="s">
        <v>1398</v>
      </c>
      <c r="B159" s="1446"/>
      <c r="C159" s="1138"/>
      <c r="D159" s="16">
        <f t="shared" si="6"/>
        <v>134</v>
      </c>
      <c r="E159" s="1158" t="s">
        <v>1304</v>
      </c>
      <c r="F159" s="1159" t="s">
        <v>100</v>
      </c>
      <c r="G159" s="1165" t="s">
        <v>3927</v>
      </c>
      <c r="H159" s="1171">
        <v>3</v>
      </c>
      <c r="I159" s="52">
        <v>2310</v>
      </c>
      <c r="J159" s="277">
        <f t="shared" si="4"/>
        <v>6930</v>
      </c>
      <c r="K159" s="18"/>
      <c r="L159" s="54" t="s">
        <v>3928</v>
      </c>
      <c r="M159" s="53"/>
      <c r="N159" s="16"/>
      <c r="O159" s="19">
        <v>44676</v>
      </c>
      <c r="P159" s="16"/>
      <c r="Q159" s="56"/>
      <c r="R159" s="56" t="s">
        <v>3757</v>
      </c>
      <c r="S159" s="21"/>
    </row>
    <row r="160" spans="1:19" s="9" customFormat="1" ht="19.7" customHeight="1">
      <c r="A160" s="1137"/>
      <c r="B160" s="1485"/>
      <c r="C160" s="1482"/>
      <c r="D160" s="1478">
        <f>+D159+1</f>
        <v>135</v>
      </c>
      <c r="E160" s="1479" t="s">
        <v>1304</v>
      </c>
      <c r="F160" s="1480" t="s">
        <v>100</v>
      </c>
      <c r="G160" s="1463" t="s">
        <v>3929</v>
      </c>
      <c r="H160" s="1450">
        <v>3</v>
      </c>
      <c r="I160" s="52">
        <v>2310</v>
      </c>
      <c r="J160" s="277">
        <f t="shared" ref="J160:J183" si="7">H160*I160</f>
        <v>6930</v>
      </c>
      <c r="K160" s="18"/>
      <c r="L160" s="54" t="s">
        <v>3930</v>
      </c>
      <c r="M160" s="53"/>
      <c r="N160" s="16" t="s">
        <v>3931</v>
      </c>
      <c r="O160" s="19">
        <v>44735</v>
      </c>
      <c r="P160" s="16"/>
      <c r="Q160" s="56"/>
      <c r="R160" s="56">
        <v>44741</v>
      </c>
      <c r="S160" s="21"/>
    </row>
    <row r="161" spans="1:19" s="9" customFormat="1" ht="19.7" customHeight="1">
      <c r="A161" s="1137" t="s">
        <v>1375</v>
      </c>
      <c r="B161" s="1446"/>
      <c r="C161" s="1138"/>
      <c r="D161" s="16">
        <f>+D160+1</f>
        <v>136</v>
      </c>
      <c r="E161" s="412" t="s">
        <v>178</v>
      </c>
      <c r="F161" s="412" t="s">
        <v>178</v>
      </c>
      <c r="G161" s="392" t="s">
        <v>3917</v>
      </c>
      <c r="H161" s="334"/>
      <c r="I161" s="393">
        <v>19</v>
      </c>
      <c r="J161" s="1477">
        <f t="shared" si="7"/>
        <v>0</v>
      </c>
      <c r="K161" s="395"/>
      <c r="L161" s="396" t="s">
        <v>3919</v>
      </c>
      <c r="M161" s="53"/>
      <c r="N161" s="16"/>
      <c r="O161" s="19"/>
      <c r="P161" s="16"/>
      <c r="Q161" s="56"/>
      <c r="R161" s="56"/>
      <c r="S161" s="21"/>
    </row>
    <row r="162" spans="1:19" s="9" customFormat="1" ht="19.7" customHeight="1">
      <c r="A162" s="1137" t="s">
        <v>1375</v>
      </c>
      <c r="B162" s="1446"/>
      <c r="C162" s="1138"/>
      <c r="D162" s="16">
        <f t="shared" ref="D162:D175" si="8">+D161+1</f>
        <v>137</v>
      </c>
      <c r="E162" s="16" t="s">
        <v>178</v>
      </c>
      <c r="F162" s="16" t="s">
        <v>178</v>
      </c>
      <c r="G162" s="145" t="s">
        <v>3932</v>
      </c>
      <c r="H162" s="17">
        <v>18</v>
      </c>
      <c r="I162" s="52">
        <v>169</v>
      </c>
      <c r="J162" s="277">
        <f t="shared" si="7"/>
        <v>3042</v>
      </c>
      <c r="K162" s="18"/>
      <c r="L162" s="54" t="s">
        <v>3933</v>
      </c>
      <c r="M162" s="53"/>
      <c r="N162" s="16"/>
      <c r="O162" s="19">
        <v>44676</v>
      </c>
      <c r="P162" s="16"/>
      <c r="Q162" s="56"/>
      <c r="R162" s="56" t="s">
        <v>3757</v>
      </c>
      <c r="S162" s="21"/>
    </row>
    <row r="163" spans="1:19" s="9" customFormat="1" ht="19.7" customHeight="1">
      <c r="A163" s="1137"/>
      <c r="B163" s="1485"/>
      <c r="C163" s="1482"/>
      <c r="D163" s="1478">
        <f t="shared" si="8"/>
        <v>138</v>
      </c>
      <c r="E163" s="1479" t="s">
        <v>178</v>
      </c>
      <c r="F163" s="1479" t="s">
        <v>178</v>
      </c>
      <c r="G163" s="1463" t="s">
        <v>3917</v>
      </c>
      <c r="H163" s="1450">
        <v>30</v>
      </c>
      <c r="I163" s="52">
        <v>169</v>
      </c>
      <c r="J163" s="277">
        <f t="shared" si="7"/>
        <v>5070</v>
      </c>
      <c r="K163" s="18"/>
      <c r="L163" s="54" t="s">
        <v>3934</v>
      </c>
      <c r="M163" s="53"/>
      <c r="N163" s="16" t="s">
        <v>3935</v>
      </c>
      <c r="O163" s="19">
        <v>44735</v>
      </c>
      <c r="P163" s="16"/>
      <c r="Q163" s="56"/>
      <c r="R163" s="56">
        <v>44736</v>
      </c>
      <c r="S163" s="21"/>
    </row>
    <row r="164" spans="1:19" s="9" customFormat="1" ht="19.7" customHeight="1">
      <c r="A164" s="1137" t="s">
        <v>1375</v>
      </c>
      <c r="B164" s="1446"/>
      <c r="C164" s="1138"/>
      <c r="D164" s="16">
        <f>+D163+1</f>
        <v>139</v>
      </c>
      <c r="E164" s="16" t="s">
        <v>178</v>
      </c>
      <c r="F164" s="16" t="s">
        <v>178</v>
      </c>
      <c r="G164" s="145" t="s">
        <v>3936</v>
      </c>
      <c r="H164" s="17">
        <v>12</v>
      </c>
      <c r="I164" s="52">
        <v>54</v>
      </c>
      <c r="J164" s="277">
        <f t="shared" si="7"/>
        <v>648</v>
      </c>
      <c r="K164" s="18"/>
      <c r="L164" s="54" t="s">
        <v>3937</v>
      </c>
      <c r="M164" s="53"/>
      <c r="N164" s="16"/>
      <c r="O164" s="19">
        <v>44676</v>
      </c>
      <c r="P164" s="16"/>
      <c r="Q164" s="56"/>
      <c r="R164" s="56" t="s">
        <v>3757</v>
      </c>
      <c r="S164" s="21"/>
    </row>
    <row r="165" spans="1:19" s="9" customFormat="1" ht="19.7" customHeight="1">
      <c r="A165" s="1137"/>
      <c r="B165" s="1485"/>
      <c r="C165" s="1482"/>
      <c r="D165" s="1478">
        <f>+D164+1</f>
        <v>140</v>
      </c>
      <c r="E165" s="1479" t="s">
        <v>178</v>
      </c>
      <c r="F165" s="1479" t="s">
        <v>178</v>
      </c>
      <c r="G165" s="1463" t="s">
        <v>3936</v>
      </c>
      <c r="H165" s="1450">
        <v>24</v>
      </c>
      <c r="I165" s="52">
        <v>54</v>
      </c>
      <c r="J165" s="277">
        <f t="shared" si="7"/>
        <v>1296</v>
      </c>
      <c r="K165" s="18"/>
      <c r="L165" s="54" t="s">
        <v>3937</v>
      </c>
      <c r="M165" s="53"/>
      <c r="N165" s="16" t="s">
        <v>3935</v>
      </c>
      <c r="O165" s="19">
        <v>44735</v>
      </c>
      <c r="P165" s="16"/>
      <c r="Q165" s="56"/>
      <c r="R165" s="56">
        <v>44736</v>
      </c>
      <c r="S165" s="21"/>
    </row>
    <row r="166" spans="1:19" s="9" customFormat="1" ht="19.7" customHeight="1">
      <c r="A166" s="1137" t="s">
        <v>1398</v>
      </c>
      <c r="B166" s="1446"/>
      <c r="C166" s="1138"/>
      <c r="D166" s="16">
        <f>+D165+1</f>
        <v>141</v>
      </c>
      <c r="E166" s="1158" t="s">
        <v>1304</v>
      </c>
      <c r="F166" s="1159" t="s">
        <v>100</v>
      </c>
      <c r="G166" s="1165" t="s">
        <v>3938</v>
      </c>
      <c r="H166" s="1171">
        <v>3</v>
      </c>
      <c r="I166" s="52">
        <v>2330</v>
      </c>
      <c r="J166" s="277">
        <f t="shared" si="7"/>
        <v>6990</v>
      </c>
      <c r="K166" s="18"/>
      <c r="L166" s="54" t="s">
        <v>3939</v>
      </c>
      <c r="M166" s="53"/>
      <c r="N166" s="16"/>
      <c r="O166" s="19">
        <v>44676</v>
      </c>
      <c r="P166" s="16"/>
      <c r="Q166" s="56"/>
      <c r="R166" s="56" t="s">
        <v>3757</v>
      </c>
      <c r="S166" s="21"/>
    </row>
    <row r="167" spans="1:19" s="9" customFormat="1" ht="19.7" customHeight="1">
      <c r="A167" s="1137"/>
      <c r="B167" s="1485"/>
      <c r="C167" s="1482"/>
      <c r="D167" s="1478">
        <f>+D166+1</f>
        <v>142</v>
      </c>
      <c r="E167" s="1479" t="s">
        <v>1304</v>
      </c>
      <c r="F167" s="1480" t="s">
        <v>100</v>
      </c>
      <c r="G167" s="1463" t="s">
        <v>3940</v>
      </c>
      <c r="H167" s="1450">
        <v>3</v>
      </c>
      <c r="I167" s="52">
        <v>2330</v>
      </c>
      <c r="J167" s="277">
        <f t="shared" si="7"/>
        <v>6990</v>
      </c>
      <c r="K167" s="18"/>
      <c r="L167" s="54" t="s">
        <v>3941</v>
      </c>
      <c r="M167" s="53"/>
      <c r="N167" s="16" t="s">
        <v>3931</v>
      </c>
      <c r="O167" s="19">
        <v>44735</v>
      </c>
      <c r="P167" s="16"/>
      <c r="Q167" s="56"/>
      <c r="R167" s="56">
        <v>44741</v>
      </c>
      <c r="S167" s="21"/>
    </row>
    <row r="168" spans="1:19" s="9" customFormat="1" ht="19.7" customHeight="1">
      <c r="A168" s="1137" t="s">
        <v>1375</v>
      </c>
      <c r="B168" s="1446"/>
      <c r="C168" s="1138"/>
      <c r="D168" s="16">
        <f>+D167+1</f>
        <v>143</v>
      </c>
      <c r="E168" s="412" t="s">
        <v>178</v>
      </c>
      <c r="F168" s="412" t="s">
        <v>178</v>
      </c>
      <c r="G168" s="392" t="s">
        <v>3917</v>
      </c>
      <c r="H168" s="334"/>
      <c r="I168" s="393">
        <v>19</v>
      </c>
      <c r="J168" s="1477">
        <f t="shared" si="7"/>
        <v>0</v>
      </c>
      <c r="K168" s="395"/>
      <c r="L168" s="396" t="s">
        <v>3919</v>
      </c>
      <c r="M168" s="53"/>
      <c r="N168" s="16"/>
      <c r="O168" s="19"/>
      <c r="P168" s="16"/>
      <c r="Q168" s="56"/>
      <c r="R168" s="56"/>
      <c r="S168" s="21"/>
    </row>
    <row r="169" spans="1:19" s="9" customFormat="1" ht="19.7" customHeight="1">
      <c r="A169" s="1137" t="s">
        <v>1375</v>
      </c>
      <c r="B169" s="1446"/>
      <c r="C169" s="1138"/>
      <c r="D169" s="16">
        <f t="shared" si="8"/>
        <v>144</v>
      </c>
      <c r="E169" s="412" t="s">
        <v>178</v>
      </c>
      <c r="F169" s="412" t="s">
        <v>178</v>
      </c>
      <c r="G169" s="392" t="s">
        <v>3932</v>
      </c>
      <c r="H169" s="334"/>
      <c r="I169" s="393">
        <v>169</v>
      </c>
      <c r="J169" s="1477">
        <f t="shared" si="7"/>
        <v>0</v>
      </c>
      <c r="K169" s="395"/>
      <c r="L169" s="396" t="s">
        <v>3933</v>
      </c>
      <c r="M169" s="53"/>
      <c r="N169" s="16"/>
      <c r="O169" s="19"/>
      <c r="P169" s="16"/>
      <c r="Q169" s="56"/>
      <c r="R169" s="56"/>
      <c r="S169" s="21"/>
    </row>
    <row r="170" spans="1:19" s="9" customFormat="1" ht="19.7" customHeight="1">
      <c r="A170" s="1137" t="s">
        <v>1375</v>
      </c>
      <c r="B170" s="1446"/>
      <c r="C170" s="1138"/>
      <c r="D170" s="16">
        <f t="shared" si="8"/>
        <v>145</v>
      </c>
      <c r="E170" s="16" t="s">
        <v>178</v>
      </c>
      <c r="F170" s="16" t="s">
        <v>178</v>
      </c>
      <c r="G170" s="145" t="s">
        <v>3936</v>
      </c>
      <c r="H170" s="17">
        <v>12</v>
      </c>
      <c r="I170" s="52">
        <v>54</v>
      </c>
      <c r="J170" s="277">
        <f t="shared" si="7"/>
        <v>648</v>
      </c>
      <c r="K170" s="18"/>
      <c r="L170" s="54" t="s">
        <v>3937</v>
      </c>
      <c r="M170" s="53"/>
      <c r="N170" s="16"/>
      <c r="O170" s="19">
        <v>44676</v>
      </c>
      <c r="P170" s="16"/>
      <c r="Q170" s="56"/>
      <c r="R170" s="56" t="s">
        <v>3757</v>
      </c>
      <c r="S170" s="21"/>
    </row>
    <row r="171" spans="1:19" s="9" customFormat="1" ht="19.7" customHeight="1">
      <c r="A171" s="1137" t="s">
        <v>3942</v>
      </c>
      <c r="B171" s="1446"/>
      <c r="C171" s="1138"/>
      <c r="D171" s="16">
        <f t="shared" si="8"/>
        <v>146</v>
      </c>
      <c r="E171" s="1076" t="s">
        <v>1923</v>
      </c>
      <c r="F171" s="1076" t="s">
        <v>1923</v>
      </c>
      <c r="G171" s="722" t="s">
        <v>3943</v>
      </c>
      <c r="H171" s="723">
        <v>3</v>
      </c>
      <c r="I171" s="1114">
        <v>3800</v>
      </c>
      <c r="J171" s="277">
        <f t="shared" si="7"/>
        <v>11400</v>
      </c>
      <c r="K171" s="18"/>
      <c r="L171" s="1470" t="s">
        <v>3944</v>
      </c>
      <c r="M171" s="53"/>
      <c r="N171" s="16"/>
      <c r="O171" s="19">
        <v>44673</v>
      </c>
      <c r="P171" s="16"/>
      <c r="Q171" s="56" t="s">
        <v>3757</v>
      </c>
      <c r="R171" s="482" t="s">
        <v>3790</v>
      </c>
      <c r="S171" s="21"/>
    </row>
    <row r="172" spans="1:19" s="9" customFormat="1" ht="19.7" customHeight="1">
      <c r="A172" s="1137" t="s">
        <v>3942</v>
      </c>
      <c r="B172" s="1446"/>
      <c r="C172" s="1138"/>
      <c r="D172" s="16">
        <f t="shared" si="8"/>
        <v>147</v>
      </c>
      <c r="E172" s="1076" t="s">
        <v>1923</v>
      </c>
      <c r="F172" s="1076" t="s">
        <v>1923</v>
      </c>
      <c r="G172" s="722" t="s">
        <v>3945</v>
      </c>
      <c r="H172" s="723">
        <v>3</v>
      </c>
      <c r="I172" s="1114">
        <v>3800</v>
      </c>
      <c r="J172" s="277">
        <f>H172*I172</f>
        <v>11400</v>
      </c>
      <c r="K172" s="18"/>
      <c r="L172" s="1470" t="s">
        <v>3946</v>
      </c>
      <c r="M172" s="53"/>
      <c r="N172" s="16"/>
      <c r="O172" s="19">
        <v>44673</v>
      </c>
      <c r="P172" s="16"/>
      <c r="Q172" s="56" t="s">
        <v>3757</v>
      </c>
      <c r="R172" s="482" t="s">
        <v>3790</v>
      </c>
      <c r="S172" s="21"/>
    </row>
    <row r="173" spans="1:19" s="9" customFormat="1" ht="19.7" customHeight="1">
      <c r="A173" s="1137" t="s">
        <v>1372</v>
      </c>
      <c r="B173" s="1446"/>
      <c r="C173" s="1138"/>
      <c r="D173" s="16">
        <f t="shared" si="8"/>
        <v>148</v>
      </c>
      <c r="E173" s="1158" t="s">
        <v>1304</v>
      </c>
      <c r="F173" s="1159" t="s">
        <v>100</v>
      </c>
      <c r="G173" s="1165" t="s">
        <v>3947</v>
      </c>
      <c r="H173" s="1171">
        <v>3</v>
      </c>
      <c r="I173" s="52">
        <v>7167</v>
      </c>
      <c r="J173" s="277">
        <f>H173*I173</f>
        <v>21501</v>
      </c>
      <c r="K173" s="18"/>
      <c r="L173" s="54" t="s">
        <v>3948</v>
      </c>
      <c r="M173" s="53" t="s">
        <v>3949</v>
      </c>
      <c r="N173" s="16"/>
      <c r="O173" s="19">
        <v>44676</v>
      </c>
      <c r="P173" s="16"/>
      <c r="Q173" s="56"/>
      <c r="R173" s="56" t="s">
        <v>3757</v>
      </c>
      <c r="S173" s="21"/>
    </row>
    <row r="174" spans="1:19" s="9" customFormat="1" ht="19.7" customHeight="1">
      <c r="A174" s="1137" t="s">
        <v>1380</v>
      </c>
      <c r="B174" s="1446"/>
      <c r="C174" s="1138"/>
      <c r="D174" s="16">
        <f t="shared" si="8"/>
        <v>149</v>
      </c>
      <c r="E174" s="16" t="s">
        <v>178</v>
      </c>
      <c r="F174" s="16" t="s">
        <v>178</v>
      </c>
      <c r="G174" s="145" t="s">
        <v>3950</v>
      </c>
      <c r="H174" s="17">
        <v>12</v>
      </c>
      <c r="I174" s="52">
        <v>1050</v>
      </c>
      <c r="J174" s="277">
        <f t="shared" si="7"/>
        <v>12600</v>
      </c>
      <c r="K174" s="18"/>
      <c r="L174" s="54" t="s">
        <v>3855</v>
      </c>
      <c r="M174" s="53" t="s">
        <v>3949</v>
      </c>
      <c r="N174" s="16"/>
      <c r="O174" s="19">
        <v>44676</v>
      </c>
      <c r="P174" s="16"/>
      <c r="Q174" s="56"/>
      <c r="R174" s="56" t="s">
        <v>3757</v>
      </c>
      <c r="S174" s="21"/>
    </row>
    <row r="175" spans="1:19" s="9" customFormat="1" ht="19.7" customHeight="1">
      <c r="A175" s="1137"/>
      <c r="B175" s="1485"/>
      <c r="C175" s="1482"/>
      <c r="D175" s="1478">
        <f t="shared" si="8"/>
        <v>150</v>
      </c>
      <c r="E175" s="1479" t="s">
        <v>178</v>
      </c>
      <c r="F175" s="1479" t="s">
        <v>178</v>
      </c>
      <c r="G175" s="1463" t="s">
        <v>3951</v>
      </c>
      <c r="H175" s="1450">
        <v>12</v>
      </c>
      <c r="I175" s="1451">
        <v>990</v>
      </c>
      <c r="J175" s="277">
        <f t="shared" si="7"/>
        <v>11880</v>
      </c>
      <c r="K175" s="18"/>
      <c r="L175" s="54" t="s">
        <v>3855</v>
      </c>
      <c r="M175" s="53" t="s">
        <v>3949</v>
      </c>
      <c r="N175" s="16" t="s">
        <v>3952</v>
      </c>
      <c r="O175" s="19">
        <v>44735</v>
      </c>
      <c r="P175" s="16"/>
      <c r="Q175" s="56">
        <v>44742</v>
      </c>
      <c r="R175" s="56"/>
      <c r="S175" s="21"/>
    </row>
    <row r="176" spans="1:19" s="9" customFormat="1" ht="19.7" customHeight="1">
      <c r="A176" s="1137" t="s">
        <v>1375</v>
      </c>
      <c r="B176" s="1446"/>
      <c r="C176" s="1138"/>
      <c r="D176" s="16">
        <f>+D175+1</f>
        <v>151</v>
      </c>
      <c r="E176" s="59" t="s">
        <v>178</v>
      </c>
      <c r="F176" s="59" t="s">
        <v>178</v>
      </c>
      <c r="G176" s="202" t="s">
        <v>2954</v>
      </c>
      <c r="H176" s="64">
        <v>12</v>
      </c>
      <c r="I176" s="203">
        <v>41</v>
      </c>
      <c r="J176" s="842">
        <f t="shared" si="7"/>
        <v>492</v>
      </c>
      <c r="K176" s="61"/>
      <c r="L176" s="50" t="s">
        <v>3953</v>
      </c>
      <c r="M176" s="53" t="s">
        <v>3949</v>
      </c>
      <c r="N176" s="16"/>
      <c r="O176" s="19">
        <v>44676</v>
      </c>
      <c r="P176" s="16"/>
      <c r="Q176" s="56"/>
      <c r="R176" s="56" t="s">
        <v>3757</v>
      </c>
      <c r="S176" s="21"/>
    </row>
    <row r="177" spans="1:19" s="9" customFormat="1" ht="19.7" customHeight="1">
      <c r="A177" s="1137"/>
      <c r="B177" s="1137"/>
      <c r="C177" s="1138"/>
      <c r="D177" s="16"/>
      <c r="E177" s="16"/>
      <c r="F177" s="16"/>
      <c r="G177" s="145"/>
      <c r="H177" s="17"/>
      <c r="I177" s="52"/>
      <c r="J177" s="277"/>
      <c r="K177" s="18"/>
      <c r="L177" s="54"/>
      <c r="M177" s="53"/>
      <c r="N177" s="16"/>
      <c r="O177" s="19"/>
      <c r="P177" s="16"/>
      <c r="Q177" s="56"/>
      <c r="R177" s="56"/>
      <c r="S177" s="21"/>
    </row>
    <row r="178" spans="1:19" s="9" customFormat="1" ht="19.7" customHeight="1">
      <c r="A178" s="1137" t="s">
        <v>1380</v>
      </c>
      <c r="B178" s="1446"/>
      <c r="C178" s="1138"/>
      <c r="D178" s="16">
        <f>+D176+1</f>
        <v>152</v>
      </c>
      <c r="E178" s="16" t="s">
        <v>178</v>
      </c>
      <c r="F178" s="16" t="s">
        <v>178</v>
      </c>
      <c r="G178" s="145" t="s">
        <v>3954</v>
      </c>
      <c r="H178" s="17">
        <v>3</v>
      </c>
      <c r="I178" s="52">
        <v>1050</v>
      </c>
      <c r="J178" s="277">
        <f t="shared" si="7"/>
        <v>3150</v>
      </c>
      <c r="K178" s="18"/>
      <c r="L178" s="54" t="s">
        <v>3855</v>
      </c>
      <c r="M178" s="53" t="s">
        <v>3955</v>
      </c>
      <c r="N178" s="16"/>
      <c r="O178" s="19">
        <v>44676</v>
      </c>
      <c r="P178" s="16"/>
      <c r="Q178" s="56"/>
      <c r="R178" s="56" t="s">
        <v>3757</v>
      </c>
      <c r="S178" s="21"/>
    </row>
    <row r="179" spans="1:19" s="9" customFormat="1" ht="19.7" customHeight="1">
      <c r="A179" s="1137" t="s">
        <v>1398</v>
      </c>
      <c r="B179" s="1446"/>
      <c r="C179" s="1138"/>
      <c r="D179" s="16">
        <f>+D178+1</f>
        <v>153</v>
      </c>
      <c r="E179" s="16" t="s">
        <v>178</v>
      </c>
      <c r="F179" s="16" t="s">
        <v>178</v>
      </c>
      <c r="G179" s="145" t="s">
        <v>3956</v>
      </c>
      <c r="H179" s="17">
        <v>3</v>
      </c>
      <c r="I179" s="52">
        <v>830</v>
      </c>
      <c r="J179" s="277">
        <f t="shared" si="7"/>
        <v>2490</v>
      </c>
      <c r="K179" s="18"/>
      <c r="L179" s="54" t="s">
        <v>3957</v>
      </c>
      <c r="M179" s="53" t="s">
        <v>3955</v>
      </c>
      <c r="N179" s="16"/>
      <c r="O179" s="19">
        <v>44676</v>
      </c>
      <c r="P179" s="16"/>
      <c r="Q179" s="56"/>
      <c r="R179" s="56" t="s">
        <v>3757</v>
      </c>
      <c r="S179" s="21"/>
    </row>
    <row r="180" spans="1:19" s="9" customFormat="1" ht="19.7" customHeight="1">
      <c r="A180" s="1137"/>
      <c r="B180" s="1137"/>
      <c r="C180" s="1138"/>
      <c r="D180" s="16"/>
      <c r="E180" s="16"/>
      <c r="F180" s="1194"/>
      <c r="G180" s="145"/>
      <c r="H180" s="17"/>
      <c r="I180" s="52"/>
      <c r="J180" s="277">
        <f t="shared" si="7"/>
        <v>0</v>
      </c>
      <c r="K180" s="18"/>
      <c r="L180" s="54"/>
      <c r="M180" s="53"/>
      <c r="N180" s="16"/>
      <c r="O180" s="19"/>
      <c r="P180" s="16"/>
      <c r="Q180" s="56"/>
      <c r="R180" s="56"/>
      <c r="S180" s="21"/>
    </row>
    <row r="181" spans="1:19" s="9" customFormat="1" ht="19.7" customHeight="1">
      <c r="A181" s="1137" t="s">
        <v>2038</v>
      </c>
      <c r="B181" s="1137"/>
      <c r="C181" s="1138"/>
      <c r="D181" s="1478">
        <f>+D179+1</f>
        <v>154</v>
      </c>
      <c r="E181" s="16" t="s">
        <v>178</v>
      </c>
      <c r="F181" s="16" t="s">
        <v>178</v>
      </c>
      <c r="G181" s="145" t="s">
        <v>3958</v>
      </c>
      <c r="H181" s="17">
        <v>15</v>
      </c>
      <c r="I181" s="52">
        <v>450</v>
      </c>
      <c r="J181" s="277">
        <f t="shared" si="7"/>
        <v>6750</v>
      </c>
      <c r="K181" s="18"/>
      <c r="L181" s="54" t="s">
        <v>3572</v>
      </c>
      <c r="M181" s="53" t="s">
        <v>3959</v>
      </c>
      <c r="N181" s="16" t="s">
        <v>3960</v>
      </c>
      <c r="O181" s="19">
        <v>44734</v>
      </c>
      <c r="P181" s="16"/>
      <c r="Q181" s="56">
        <v>44739</v>
      </c>
      <c r="R181" s="56"/>
      <c r="S181" s="21"/>
    </row>
    <row r="182" spans="1:19" s="9" customFormat="1" ht="19.7" customHeight="1">
      <c r="A182" s="1137" t="s">
        <v>2038</v>
      </c>
      <c r="B182" s="1137"/>
      <c r="C182" s="1138"/>
      <c r="D182" s="1478">
        <f>+D181+1</f>
        <v>155</v>
      </c>
      <c r="E182" s="16" t="s">
        <v>178</v>
      </c>
      <c r="F182" s="16" t="s">
        <v>178</v>
      </c>
      <c r="G182" s="145" t="s">
        <v>3961</v>
      </c>
      <c r="H182" s="17">
        <v>15</v>
      </c>
      <c r="I182" s="52">
        <v>440</v>
      </c>
      <c r="J182" s="277">
        <f t="shared" si="7"/>
        <v>6600</v>
      </c>
      <c r="K182" s="18"/>
      <c r="L182" s="54" t="s">
        <v>2889</v>
      </c>
      <c r="M182" s="53" t="s">
        <v>3959</v>
      </c>
      <c r="N182" s="16" t="s">
        <v>3960</v>
      </c>
      <c r="O182" s="19">
        <v>44734</v>
      </c>
      <c r="P182" s="16"/>
      <c r="Q182" s="56">
        <v>44739</v>
      </c>
      <c r="R182" s="56"/>
      <c r="S182" s="21"/>
    </row>
    <row r="183" spans="1:19" s="9" customFormat="1" ht="19.7" customHeight="1">
      <c r="A183" s="1137" t="s">
        <v>2038</v>
      </c>
      <c r="B183" s="1137"/>
      <c r="C183" s="1138"/>
      <c r="D183" s="1478">
        <f>+D182+1</f>
        <v>156</v>
      </c>
      <c r="E183" s="16" t="s">
        <v>178</v>
      </c>
      <c r="F183" s="16" t="s">
        <v>178</v>
      </c>
      <c r="G183" s="145" t="s">
        <v>3962</v>
      </c>
      <c r="H183" s="17">
        <v>15</v>
      </c>
      <c r="I183" s="52">
        <v>250</v>
      </c>
      <c r="J183" s="277">
        <f t="shared" si="7"/>
        <v>3750</v>
      </c>
      <c r="K183" s="18"/>
      <c r="L183" s="54" t="s">
        <v>3963</v>
      </c>
      <c r="M183" s="53" t="s">
        <v>3959</v>
      </c>
      <c r="N183" s="16" t="s">
        <v>3960</v>
      </c>
      <c r="O183" s="19">
        <v>44734</v>
      </c>
      <c r="P183" s="16"/>
      <c r="Q183" s="56">
        <v>44739</v>
      </c>
      <c r="R183" s="56"/>
      <c r="S183" s="21"/>
    </row>
    <row r="184" spans="1:19" s="9" customFormat="1" ht="19.7" customHeight="1">
      <c r="A184" s="1137"/>
      <c r="B184" s="1137"/>
      <c r="C184" s="1138"/>
      <c r="D184" s="16"/>
      <c r="E184" s="16"/>
      <c r="F184" s="1194"/>
      <c r="G184" s="145"/>
      <c r="H184" s="17"/>
      <c r="I184" s="52"/>
      <c r="J184" s="277"/>
      <c r="K184" s="18"/>
      <c r="L184" s="54"/>
      <c r="M184" s="53"/>
      <c r="N184" s="16"/>
      <c r="O184" s="19"/>
      <c r="P184" s="16"/>
      <c r="Q184" s="56"/>
      <c r="R184" s="56"/>
      <c r="S184" s="21"/>
    </row>
    <row r="185" spans="1:19" s="9" customFormat="1" ht="19.7" customHeight="1">
      <c r="A185" s="1137" t="s">
        <v>1375</v>
      </c>
      <c r="B185" s="1446"/>
      <c r="C185" s="1138"/>
      <c r="D185" s="16">
        <f>+D183+1</f>
        <v>157</v>
      </c>
      <c r="E185" s="16" t="s">
        <v>96</v>
      </c>
      <c r="F185" s="17" t="s">
        <v>1361</v>
      </c>
      <c r="G185" s="146" t="s">
        <v>1362</v>
      </c>
      <c r="H185" s="17">
        <v>18</v>
      </c>
      <c r="I185" s="295">
        <v>600</v>
      </c>
      <c r="J185" s="278">
        <f>H185*I185</f>
        <v>10800</v>
      </c>
      <c r="K185" s="18"/>
      <c r="L185" s="146" t="s">
        <v>1363</v>
      </c>
      <c r="M185" s="146" t="s">
        <v>3964</v>
      </c>
      <c r="N185" s="16"/>
      <c r="O185" s="19">
        <v>44676</v>
      </c>
      <c r="P185" s="16"/>
      <c r="Q185" s="56" t="s">
        <v>3757</v>
      </c>
      <c r="R185" s="56" t="s">
        <v>3757</v>
      </c>
      <c r="S185" s="21"/>
    </row>
    <row r="186" spans="1:19" s="9" customFormat="1" ht="19.7" customHeight="1">
      <c r="A186" s="1137" t="s">
        <v>2038</v>
      </c>
      <c r="B186" s="1446"/>
      <c r="C186" s="1138"/>
      <c r="D186" s="16">
        <f>+D185+1</f>
        <v>158</v>
      </c>
      <c r="E186" s="16" t="s">
        <v>96</v>
      </c>
      <c r="F186" s="17" t="s">
        <v>1361</v>
      </c>
      <c r="G186" s="146" t="s">
        <v>2070</v>
      </c>
      <c r="H186" s="17">
        <v>6</v>
      </c>
      <c r="I186" s="295">
        <v>600</v>
      </c>
      <c r="J186" s="278">
        <f>H186*I186</f>
        <v>3600</v>
      </c>
      <c r="K186" s="18"/>
      <c r="L186" s="146" t="s">
        <v>2071</v>
      </c>
      <c r="M186" s="146" t="s">
        <v>3964</v>
      </c>
      <c r="N186" s="16"/>
      <c r="O186" s="19">
        <v>44676</v>
      </c>
      <c r="P186" s="16"/>
      <c r="Q186" s="56" t="s">
        <v>3757</v>
      </c>
      <c r="R186" s="56" t="s">
        <v>3757</v>
      </c>
      <c r="S186" s="21"/>
    </row>
    <row r="187" spans="1:19" s="9" customFormat="1" ht="19.7" customHeight="1">
      <c r="A187" s="1137" t="s">
        <v>3965</v>
      </c>
      <c r="B187" s="1446"/>
      <c r="C187" s="1138"/>
      <c r="D187" s="16">
        <f>+D186+1</f>
        <v>159</v>
      </c>
      <c r="E187" s="16" t="s">
        <v>96</v>
      </c>
      <c r="F187" s="1194" t="s">
        <v>1361</v>
      </c>
      <c r="G187" s="145" t="s">
        <v>3966</v>
      </c>
      <c r="H187" s="17">
        <v>6</v>
      </c>
      <c r="I187" s="52">
        <v>9620</v>
      </c>
      <c r="J187" s="1181">
        <f>H187*I187</f>
        <v>57720</v>
      </c>
      <c r="K187" s="18"/>
      <c r="L187" s="54" t="s">
        <v>3967</v>
      </c>
      <c r="M187" s="146" t="s">
        <v>3964</v>
      </c>
      <c r="N187" s="16"/>
      <c r="O187" s="19">
        <v>44676</v>
      </c>
      <c r="P187" s="16"/>
      <c r="Q187" s="56" t="s">
        <v>3757</v>
      </c>
      <c r="R187" s="56" t="s">
        <v>3757</v>
      </c>
      <c r="S187" s="21"/>
    </row>
    <row r="188" spans="1:19" s="9" customFormat="1" ht="19.7" customHeight="1">
      <c r="A188" s="1137" t="s">
        <v>2072</v>
      </c>
      <c r="B188" s="1446"/>
      <c r="C188" s="1138"/>
      <c r="D188" s="16">
        <f>+D187+1</f>
        <v>160</v>
      </c>
      <c r="E188" s="16" t="s">
        <v>96</v>
      </c>
      <c r="F188" s="1486" t="s">
        <v>407</v>
      </c>
      <c r="G188" s="145" t="s">
        <v>3968</v>
      </c>
      <c r="H188" s="17">
        <v>6</v>
      </c>
      <c r="I188" s="52">
        <v>35325</v>
      </c>
      <c r="J188" s="1181">
        <f>H188*I188</f>
        <v>211950</v>
      </c>
      <c r="K188" s="18"/>
      <c r="L188" s="54" t="s">
        <v>3969</v>
      </c>
      <c r="M188" s="146" t="s">
        <v>3964</v>
      </c>
      <c r="N188" s="16"/>
      <c r="O188" s="19">
        <v>44676</v>
      </c>
      <c r="P188" s="16"/>
      <c r="Q188" s="56" t="s">
        <v>3757</v>
      </c>
      <c r="R188" s="56" t="s">
        <v>3970</v>
      </c>
      <c r="S188" s="21"/>
    </row>
    <row r="189" spans="1:19" s="9" customFormat="1" ht="19.7" customHeight="1">
      <c r="A189" s="1137"/>
      <c r="B189" s="1137"/>
      <c r="C189" s="1138"/>
      <c r="D189" s="16"/>
      <c r="E189" s="16"/>
      <c r="F189" s="17"/>
      <c r="G189" s="146"/>
      <c r="H189" s="17"/>
      <c r="I189" s="295"/>
      <c r="J189" s="278"/>
      <c r="K189" s="18"/>
      <c r="L189" s="146"/>
      <c r="M189" s="146"/>
      <c r="N189" s="16"/>
      <c r="O189" s="19"/>
      <c r="P189" s="16"/>
      <c r="Q189" s="56"/>
      <c r="R189" s="56"/>
      <c r="S189" s="21"/>
    </row>
    <row r="190" spans="1:19" s="9" customFormat="1" ht="19.7" customHeight="1">
      <c r="A190" s="1137" t="s">
        <v>1375</v>
      </c>
      <c r="B190" s="1446"/>
      <c r="C190" s="1138"/>
      <c r="D190" s="16">
        <f>+D188+1</f>
        <v>161</v>
      </c>
      <c r="E190" s="16" t="s">
        <v>178</v>
      </c>
      <c r="F190" s="16" t="s">
        <v>178</v>
      </c>
      <c r="G190" s="145" t="s">
        <v>1096</v>
      </c>
      <c r="H190" s="17">
        <v>3</v>
      </c>
      <c r="I190" s="52">
        <v>230</v>
      </c>
      <c r="J190" s="1181">
        <f t="shared" ref="J190:J197" si="9">H190*I190</f>
        <v>690</v>
      </c>
      <c r="K190" s="18"/>
      <c r="L190" s="54" t="s">
        <v>1085</v>
      </c>
      <c r="M190" s="53" t="s">
        <v>3971</v>
      </c>
      <c r="N190" s="16"/>
      <c r="O190" s="19">
        <v>44676</v>
      </c>
      <c r="P190" s="16"/>
      <c r="Q190" s="56"/>
      <c r="R190" s="56" t="s">
        <v>3757</v>
      </c>
      <c r="S190" s="21"/>
    </row>
    <row r="191" spans="1:19" s="9" customFormat="1" ht="19.7" customHeight="1">
      <c r="A191" s="1137" t="s">
        <v>1375</v>
      </c>
      <c r="B191" s="1446"/>
      <c r="C191" s="1138"/>
      <c r="D191" s="16">
        <f>+D190+1</f>
        <v>162</v>
      </c>
      <c r="E191" s="16" t="s">
        <v>178</v>
      </c>
      <c r="F191" s="16" t="s">
        <v>178</v>
      </c>
      <c r="G191" s="145" t="s">
        <v>2085</v>
      </c>
      <c r="H191" s="17">
        <v>9</v>
      </c>
      <c r="I191" s="52">
        <v>120</v>
      </c>
      <c r="J191" s="1181">
        <f t="shared" si="9"/>
        <v>1080</v>
      </c>
      <c r="K191" s="18"/>
      <c r="L191" s="54" t="s">
        <v>2086</v>
      </c>
      <c r="M191" s="53" t="s">
        <v>3971</v>
      </c>
      <c r="N191" s="16"/>
      <c r="O191" s="19">
        <v>44676</v>
      </c>
      <c r="P191" s="16"/>
      <c r="Q191" s="56"/>
      <c r="R191" s="56" t="s">
        <v>3757</v>
      </c>
      <c r="S191" s="21"/>
    </row>
    <row r="192" spans="1:19" s="9" customFormat="1" ht="19.7" customHeight="1">
      <c r="A192" s="1137" t="s">
        <v>1375</v>
      </c>
      <c r="B192" s="1446"/>
      <c r="C192" s="1138"/>
      <c r="D192" s="16">
        <f>+D191+1</f>
        <v>163</v>
      </c>
      <c r="E192" s="17" t="s">
        <v>2087</v>
      </c>
      <c r="F192" s="17" t="s">
        <v>1361</v>
      </c>
      <c r="G192" s="145" t="s">
        <v>2088</v>
      </c>
      <c r="H192" s="17">
        <v>3</v>
      </c>
      <c r="I192" s="52">
        <v>3070</v>
      </c>
      <c r="J192" s="1181">
        <f t="shared" si="9"/>
        <v>9210</v>
      </c>
      <c r="K192" s="18"/>
      <c r="L192" s="54" t="s">
        <v>2089</v>
      </c>
      <c r="M192" s="53" t="s">
        <v>3971</v>
      </c>
      <c r="N192" s="16"/>
      <c r="O192" s="19">
        <v>44676</v>
      </c>
      <c r="P192" s="16"/>
      <c r="Q192" s="56" t="s">
        <v>3757</v>
      </c>
      <c r="R192" s="56" t="s">
        <v>3757</v>
      </c>
      <c r="S192" s="21"/>
    </row>
    <row r="193" spans="1:19" s="9" customFormat="1" ht="19.7" customHeight="1">
      <c r="A193" s="1137" t="s">
        <v>1375</v>
      </c>
      <c r="B193" s="1446"/>
      <c r="C193" s="1138"/>
      <c r="D193" s="16">
        <f t="shared" ref="D193:D200" si="10">+D192+1</f>
        <v>164</v>
      </c>
      <c r="E193" s="17" t="s">
        <v>2087</v>
      </c>
      <c r="F193" s="17" t="s">
        <v>1361</v>
      </c>
      <c r="G193" s="145" t="s">
        <v>2090</v>
      </c>
      <c r="H193" s="17">
        <v>12</v>
      </c>
      <c r="I193" s="52">
        <v>4740</v>
      </c>
      <c r="J193" s="1181">
        <f t="shared" si="9"/>
        <v>56880</v>
      </c>
      <c r="K193" s="18"/>
      <c r="L193" s="54" t="s">
        <v>2091</v>
      </c>
      <c r="M193" s="53" t="s">
        <v>3971</v>
      </c>
      <c r="N193" s="16"/>
      <c r="O193" s="19">
        <v>44676</v>
      </c>
      <c r="P193" s="16"/>
      <c r="Q193" s="56" t="s">
        <v>3757</v>
      </c>
      <c r="R193" s="56" t="s">
        <v>3757</v>
      </c>
      <c r="S193" s="21"/>
    </row>
    <row r="194" spans="1:19" s="9" customFormat="1" ht="19.7" customHeight="1">
      <c r="A194" s="1137" t="s">
        <v>1375</v>
      </c>
      <c r="B194" s="1446"/>
      <c r="C194" s="1138"/>
      <c r="D194" s="16">
        <f t="shared" si="10"/>
        <v>165</v>
      </c>
      <c r="E194" s="17" t="s">
        <v>2087</v>
      </c>
      <c r="F194" s="17" t="s">
        <v>1361</v>
      </c>
      <c r="G194" s="1192" t="s">
        <v>2092</v>
      </c>
      <c r="H194" s="1193">
        <v>3</v>
      </c>
      <c r="I194" s="618">
        <v>210</v>
      </c>
      <c r="J194" s="1181">
        <f t="shared" si="9"/>
        <v>630</v>
      </c>
      <c r="K194" s="362"/>
      <c r="L194" s="617" t="s">
        <v>2093</v>
      </c>
      <c r="M194" s="739" t="s">
        <v>2094</v>
      </c>
      <c r="N194" s="16"/>
      <c r="O194" s="19">
        <v>44676</v>
      </c>
      <c r="P194" s="16"/>
      <c r="Q194" s="56" t="s">
        <v>3757</v>
      </c>
      <c r="R194" s="56" t="s">
        <v>3757</v>
      </c>
      <c r="S194" s="21"/>
    </row>
    <row r="195" spans="1:19" s="9" customFormat="1" ht="19.7" customHeight="1">
      <c r="A195" s="1137" t="s">
        <v>1375</v>
      </c>
      <c r="B195" s="1446"/>
      <c r="C195" s="1138"/>
      <c r="D195" s="16">
        <f t="shared" si="10"/>
        <v>166</v>
      </c>
      <c r="E195" s="17" t="s">
        <v>2087</v>
      </c>
      <c r="F195" s="17" t="s">
        <v>1361</v>
      </c>
      <c r="G195" s="145" t="s">
        <v>2982</v>
      </c>
      <c r="H195" s="17">
        <v>6</v>
      </c>
      <c r="I195" s="52">
        <v>260</v>
      </c>
      <c r="J195" s="1181">
        <f t="shared" si="9"/>
        <v>1560</v>
      </c>
      <c r="K195" s="18"/>
      <c r="L195" s="54" t="s">
        <v>2096</v>
      </c>
      <c r="M195" s="53" t="s">
        <v>3971</v>
      </c>
      <c r="N195" s="16"/>
      <c r="O195" s="19">
        <v>44676</v>
      </c>
      <c r="P195" s="16"/>
      <c r="Q195" s="56" t="s">
        <v>3757</v>
      </c>
      <c r="R195" s="56" t="s">
        <v>3757</v>
      </c>
      <c r="S195" s="21"/>
    </row>
    <row r="196" spans="1:19" s="9" customFormat="1" ht="19.7" customHeight="1">
      <c r="A196" s="1137"/>
      <c r="B196" s="1137"/>
      <c r="C196" s="1138"/>
      <c r="D196" s="16"/>
      <c r="E196" s="618"/>
      <c r="F196" s="465"/>
      <c r="G196" s="617"/>
      <c r="H196" s="618"/>
      <c r="I196" s="617"/>
      <c r="J196" s="1181"/>
      <c r="K196" s="61"/>
      <c r="L196" s="173"/>
      <c r="M196" s="53"/>
      <c r="N196" s="16"/>
      <c r="O196" s="19"/>
      <c r="P196" s="16"/>
      <c r="Q196" s="56"/>
      <c r="R196" s="56"/>
      <c r="S196" s="21"/>
    </row>
    <row r="197" spans="1:19" s="9" customFormat="1" ht="19.7" customHeight="1">
      <c r="A197" s="1487"/>
      <c r="B197" s="1487"/>
      <c r="C197" s="1488"/>
      <c r="D197" s="16">
        <f>+D195+1</f>
        <v>167</v>
      </c>
      <c r="E197" s="412" t="s">
        <v>96</v>
      </c>
      <c r="F197" s="1489" t="s">
        <v>1361</v>
      </c>
      <c r="G197" s="397" t="s">
        <v>2103</v>
      </c>
      <c r="H197" s="1490"/>
      <c r="I197" s="1491">
        <v>6790</v>
      </c>
      <c r="J197" s="1492">
        <f t="shared" si="9"/>
        <v>0</v>
      </c>
      <c r="K197" s="1493"/>
      <c r="L197" s="1494" t="s">
        <v>3972</v>
      </c>
      <c r="M197" s="1495" t="s">
        <v>3973</v>
      </c>
      <c r="N197" s="16"/>
      <c r="O197" s="19"/>
      <c r="P197" s="16"/>
      <c r="Q197" s="56"/>
      <c r="R197" s="56"/>
      <c r="S197" s="21"/>
    </row>
    <row r="198" spans="1:19" s="9" customFormat="1" ht="19.7" customHeight="1">
      <c r="A198" s="1137" t="s">
        <v>2105</v>
      </c>
      <c r="B198" s="1446"/>
      <c r="C198" s="1138"/>
      <c r="D198" s="618">
        <f t="shared" si="10"/>
        <v>168</v>
      </c>
      <c r="E198" s="276" t="s">
        <v>96</v>
      </c>
      <c r="F198" s="16" t="s">
        <v>407</v>
      </c>
      <c r="G198" s="146" t="s">
        <v>2106</v>
      </c>
      <c r="H198" s="636">
        <v>6</v>
      </c>
      <c r="I198" s="637">
        <v>6990</v>
      </c>
      <c r="J198" s="278">
        <f>H198*I198</f>
        <v>41940</v>
      </c>
      <c r="K198" s="383"/>
      <c r="L198" s="173" t="s">
        <v>3974</v>
      </c>
      <c r="M198" s="1496" t="s">
        <v>3975</v>
      </c>
      <c r="N198" s="16"/>
      <c r="O198" s="19">
        <v>44673</v>
      </c>
      <c r="P198" s="16"/>
      <c r="Q198" s="56" t="s">
        <v>3757</v>
      </c>
      <c r="R198" s="56" t="s">
        <v>3757</v>
      </c>
      <c r="S198" s="21"/>
    </row>
    <row r="199" spans="1:19" s="9" customFormat="1" ht="19.7" customHeight="1">
      <c r="A199" s="1137" t="s">
        <v>1375</v>
      </c>
      <c r="B199" s="1446"/>
      <c r="C199" s="1138"/>
      <c r="D199" s="618">
        <f t="shared" si="10"/>
        <v>169</v>
      </c>
      <c r="E199" s="276" t="s">
        <v>96</v>
      </c>
      <c r="F199" s="1440" t="s">
        <v>178</v>
      </c>
      <c r="G199" s="146" t="s">
        <v>1741</v>
      </c>
      <c r="H199" s="636">
        <v>12</v>
      </c>
      <c r="I199" s="637">
        <v>240</v>
      </c>
      <c r="J199" s="278">
        <f>H199*I199</f>
        <v>2880</v>
      </c>
      <c r="K199" s="383"/>
      <c r="L199" s="173" t="s">
        <v>1085</v>
      </c>
      <c r="M199" s="53"/>
      <c r="N199" s="16"/>
      <c r="O199" s="19">
        <v>44676</v>
      </c>
      <c r="P199" s="16"/>
      <c r="Q199" s="56"/>
      <c r="R199" s="56" t="s">
        <v>3757</v>
      </c>
      <c r="S199" s="56"/>
    </row>
    <row r="200" spans="1:19" s="9" customFormat="1" ht="19.7" customHeight="1">
      <c r="A200" s="1137" t="s">
        <v>1375</v>
      </c>
      <c r="B200" s="1446"/>
      <c r="C200" s="1138"/>
      <c r="D200" s="618">
        <f t="shared" si="10"/>
        <v>170</v>
      </c>
      <c r="E200" s="16" t="s">
        <v>178</v>
      </c>
      <c r="F200" s="16" t="s">
        <v>178</v>
      </c>
      <c r="G200" s="617" t="s">
        <v>3976</v>
      </c>
      <c r="H200" s="618">
        <v>6</v>
      </c>
      <c r="I200" s="617">
        <v>190</v>
      </c>
      <c r="J200" s="278">
        <f>H200*I200</f>
        <v>1140</v>
      </c>
      <c r="K200" s="61"/>
      <c r="L200" s="173" t="s">
        <v>3977</v>
      </c>
      <c r="M200" s="53"/>
      <c r="N200" s="16"/>
      <c r="O200" s="19">
        <v>44676</v>
      </c>
      <c r="P200" s="16"/>
      <c r="Q200" s="56"/>
      <c r="R200" s="56" t="s">
        <v>3757</v>
      </c>
      <c r="S200" s="21"/>
    </row>
    <row r="201" spans="1:19" s="9" customFormat="1" ht="19.7" customHeight="1">
      <c r="A201" s="1137"/>
      <c r="B201" s="1137"/>
      <c r="C201" s="1138"/>
      <c r="D201" s="16"/>
      <c r="E201" s="16"/>
      <c r="F201" s="16"/>
      <c r="G201" s="145"/>
      <c r="H201" s="17"/>
      <c r="I201" s="52"/>
      <c r="J201" s="277"/>
      <c r="K201" s="18"/>
      <c r="L201" s="54"/>
      <c r="M201" s="53"/>
      <c r="N201" s="16"/>
      <c r="O201" s="19"/>
      <c r="P201" s="16"/>
      <c r="Q201" s="56"/>
      <c r="R201" s="56"/>
      <c r="S201" s="21"/>
    </row>
    <row r="202" spans="1:19" s="9" customFormat="1" ht="19.7" customHeight="1">
      <c r="A202" s="1137"/>
      <c r="B202" s="1137"/>
      <c r="C202" s="1138"/>
      <c r="D202" s="16"/>
      <c r="E202" s="16"/>
      <c r="F202" s="16"/>
      <c r="G202" s="1196">
        <f>SUM(J90:J201)</f>
        <v>1152873</v>
      </c>
      <c r="H202" s="17"/>
      <c r="I202" s="52"/>
      <c r="J202" s="277"/>
      <c r="K202" s="18"/>
      <c r="L202" s="54"/>
      <c r="M202" s="53"/>
      <c r="N202" s="16"/>
      <c r="O202" s="19"/>
      <c r="P202" s="16"/>
      <c r="Q202" s="56"/>
      <c r="R202" s="56"/>
      <c r="S202" s="21"/>
    </row>
    <row r="203" spans="1:19" s="9" customFormat="1" ht="19.7" customHeight="1">
      <c r="A203" s="1137"/>
      <c r="B203" s="1137"/>
      <c r="C203" s="1138"/>
      <c r="D203" s="16"/>
      <c r="E203" s="16"/>
      <c r="F203" s="16"/>
      <c r="G203" s="145"/>
      <c r="H203" s="17"/>
      <c r="I203" s="52"/>
      <c r="J203" s="277"/>
      <c r="K203" s="18"/>
      <c r="L203" s="54"/>
      <c r="M203" s="53"/>
      <c r="N203" s="16"/>
      <c r="O203" s="19"/>
      <c r="P203" s="16"/>
      <c r="Q203" s="56"/>
      <c r="R203" s="56"/>
      <c r="S203" s="21"/>
    </row>
    <row r="204" spans="1:19" s="9" customFormat="1" ht="19.7" customHeight="1">
      <c r="A204" s="1137"/>
      <c r="B204" s="1137"/>
      <c r="C204" s="1138"/>
      <c r="D204" s="16"/>
      <c r="E204" s="16"/>
      <c r="F204" s="16"/>
      <c r="G204" s="145"/>
      <c r="H204" s="17"/>
      <c r="I204" s="52"/>
      <c r="J204" s="277"/>
      <c r="K204" s="18"/>
      <c r="L204" s="54"/>
      <c r="M204" s="53"/>
      <c r="N204" s="16"/>
      <c r="O204" s="19"/>
      <c r="P204" s="16"/>
      <c r="Q204" s="56"/>
      <c r="R204" s="56"/>
      <c r="S204" s="21"/>
    </row>
    <row r="205" spans="1:19" s="9" customFormat="1" ht="19.7" customHeight="1">
      <c r="A205" s="1137"/>
      <c r="B205" s="1137"/>
      <c r="C205" s="1138"/>
      <c r="D205" s="16"/>
      <c r="E205" s="16"/>
      <c r="F205" s="16"/>
      <c r="G205" s="145"/>
      <c r="H205" s="17"/>
      <c r="I205" s="52"/>
      <c r="J205" s="277"/>
      <c r="K205" s="18"/>
      <c r="L205" s="54"/>
      <c r="M205" s="53"/>
      <c r="N205" s="16"/>
      <c r="O205" s="19"/>
      <c r="P205" s="16"/>
      <c r="Q205" s="56"/>
      <c r="R205" s="56"/>
      <c r="S205" s="21"/>
    </row>
    <row r="206" spans="1:19" s="9" customFormat="1" ht="19.7" customHeight="1">
      <c r="A206" s="1137"/>
      <c r="B206" s="1137"/>
      <c r="C206" s="1138"/>
      <c r="D206" s="1198" t="s">
        <v>3978</v>
      </c>
      <c r="E206" s="1199"/>
      <c r="F206" s="1199"/>
      <c r="G206" s="1200"/>
      <c r="H206" s="1201"/>
      <c r="I206" s="1381"/>
      <c r="J206" s="797"/>
      <c r="K206" s="1204"/>
      <c r="L206" s="1205"/>
      <c r="M206" s="53"/>
      <c r="N206" s="16"/>
      <c r="O206" s="19"/>
      <c r="P206" s="16"/>
      <c r="Q206" s="56"/>
      <c r="R206" s="56"/>
      <c r="S206" s="21"/>
    </row>
    <row r="207" spans="1:19" s="9" customFormat="1" ht="19.7" customHeight="1">
      <c r="A207" s="1137" t="s">
        <v>1375</v>
      </c>
      <c r="B207" s="1446"/>
      <c r="C207" s="1138"/>
      <c r="D207" s="16">
        <f>+D200+1</f>
        <v>171</v>
      </c>
      <c r="E207" s="16" t="s">
        <v>3979</v>
      </c>
      <c r="F207" s="381" t="s">
        <v>1291</v>
      </c>
      <c r="G207" s="1184" t="s">
        <v>3980</v>
      </c>
      <c r="H207" s="383">
        <v>1</v>
      </c>
      <c r="I207" s="278">
        <v>890</v>
      </c>
      <c r="J207" s="277">
        <f>H207*I207</f>
        <v>890</v>
      </c>
      <c r="K207" s="720"/>
      <c r="L207" s="510" t="s">
        <v>3981</v>
      </c>
      <c r="M207" s="53"/>
      <c r="N207" s="16"/>
      <c r="O207" s="19">
        <v>44672</v>
      </c>
      <c r="P207" s="16"/>
      <c r="Q207" s="56" t="s">
        <v>3757</v>
      </c>
      <c r="R207" s="56" t="s">
        <v>3982</v>
      </c>
      <c r="S207" s="21"/>
    </row>
    <row r="208" spans="1:19" s="9" customFormat="1" ht="19.7" customHeight="1">
      <c r="A208" s="1137"/>
      <c r="B208" s="1446"/>
      <c r="C208" s="1138"/>
      <c r="D208" s="16"/>
      <c r="E208" s="16" t="s">
        <v>3979</v>
      </c>
      <c r="F208" s="381" t="s">
        <v>1291</v>
      </c>
      <c r="G208" s="1184" t="s">
        <v>62</v>
      </c>
      <c r="H208" s="383">
        <v>1</v>
      </c>
      <c r="I208" s="278">
        <v>1000</v>
      </c>
      <c r="J208" s="277">
        <f>H208*I208</f>
        <v>1000</v>
      </c>
      <c r="K208" s="720"/>
      <c r="L208" s="510"/>
      <c r="M208" s="53"/>
      <c r="N208" s="16"/>
      <c r="O208" s="19">
        <v>44672</v>
      </c>
      <c r="P208" s="16"/>
      <c r="Q208" s="56"/>
      <c r="R208" s="56"/>
      <c r="S208" s="21"/>
    </row>
    <row r="209" spans="1:19" s="9" customFormat="1" ht="19.7" customHeight="1">
      <c r="A209" s="1137" t="s">
        <v>2649</v>
      </c>
      <c r="B209" s="1446"/>
      <c r="C209" s="1138"/>
      <c r="D209" s="16">
        <f>+D207+1</f>
        <v>172</v>
      </c>
      <c r="E209" s="1076" t="s">
        <v>1923</v>
      </c>
      <c r="F209" s="1076" t="s">
        <v>1923</v>
      </c>
      <c r="G209" s="1497" t="s">
        <v>3983</v>
      </c>
      <c r="H209" s="792">
        <v>3</v>
      </c>
      <c r="I209" s="1467">
        <v>6600</v>
      </c>
      <c r="J209" s="446">
        <f>H209*I209</f>
        <v>19800</v>
      </c>
      <c r="K209" s="61"/>
      <c r="L209" s="1360" t="s">
        <v>3984</v>
      </c>
      <c r="M209" s="53"/>
      <c r="N209" s="16"/>
      <c r="O209" s="19">
        <v>44673</v>
      </c>
      <c r="P209" s="16"/>
      <c r="Q209" s="56" t="s">
        <v>3757</v>
      </c>
      <c r="R209" s="482" t="s">
        <v>3790</v>
      </c>
      <c r="S209" s="21"/>
    </row>
    <row r="210" spans="1:19" s="9" customFormat="1" ht="19.7" customHeight="1">
      <c r="A210" s="1137" t="s">
        <v>2649</v>
      </c>
      <c r="B210" s="1446"/>
      <c r="C210" s="1138"/>
      <c r="D210" s="16">
        <f t="shared" ref="D210:D231" si="11">+D209+1</f>
        <v>173</v>
      </c>
      <c r="E210" s="1076" t="s">
        <v>1923</v>
      </c>
      <c r="F210" s="1076" t="s">
        <v>1923</v>
      </c>
      <c r="G210" s="1497" t="s">
        <v>3985</v>
      </c>
      <c r="H210" s="792">
        <v>3</v>
      </c>
      <c r="I210" s="1467">
        <v>2400</v>
      </c>
      <c r="J210" s="446">
        <f>H210*I210</f>
        <v>7200</v>
      </c>
      <c r="K210" s="61"/>
      <c r="L210" s="1360" t="s">
        <v>3986</v>
      </c>
      <c r="M210" s="53"/>
      <c r="N210" s="16"/>
      <c r="O210" s="19">
        <v>44673</v>
      </c>
      <c r="P210" s="16"/>
      <c r="Q210" s="56" t="s">
        <v>3757</v>
      </c>
      <c r="R210" s="482" t="s">
        <v>3790</v>
      </c>
      <c r="S210" s="21"/>
    </row>
    <row r="211" spans="1:19" s="9" customFormat="1" ht="19.7" customHeight="1">
      <c r="A211" s="1137" t="s">
        <v>2649</v>
      </c>
      <c r="B211" s="1446"/>
      <c r="C211" s="1138"/>
      <c r="D211" s="16">
        <f t="shared" si="11"/>
        <v>174</v>
      </c>
      <c r="E211" s="1076" t="s">
        <v>1923</v>
      </c>
      <c r="F211" s="1076" t="s">
        <v>1923</v>
      </c>
      <c r="G211" s="1497" t="s">
        <v>3987</v>
      </c>
      <c r="H211" s="792">
        <v>3</v>
      </c>
      <c r="I211" s="1467">
        <v>12500</v>
      </c>
      <c r="J211" s="446">
        <f>H211*I211</f>
        <v>37500</v>
      </c>
      <c r="K211" s="61"/>
      <c r="L211" s="1360" t="s">
        <v>3988</v>
      </c>
      <c r="M211" s="53"/>
      <c r="N211" s="16"/>
      <c r="O211" s="19">
        <v>44673</v>
      </c>
      <c r="P211" s="16"/>
      <c r="Q211" s="56" t="s">
        <v>3757</v>
      </c>
      <c r="R211" s="482" t="s">
        <v>3790</v>
      </c>
      <c r="S211" s="21"/>
    </row>
    <row r="212" spans="1:19" s="9" customFormat="1" ht="19.7" customHeight="1">
      <c r="A212" s="1137" t="s">
        <v>1380</v>
      </c>
      <c r="B212" s="1446"/>
      <c r="C212" s="1138"/>
      <c r="D212" s="16">
        <f t="shared" si="11"/>
        <v>175</v>
      </c>
      <c r="E212" s="16" t="s">
        <v>178</v>
      </c>
      <c r="F212" s="16" t="s">
        <v>178</v>
      </c>
      <c r="G212" s="145" t="s">
        <v>3989</v>
      </c>
      <c r="H212" s="17">
        <v>6</v>
      </c>
      <c r="I212" s="52">
        <v>1050</v>
      </c>
      <c r="J212" s="277">
        <f t="shared" ref="J212:J231" si="12">H212*I212</f>
        <v>6300</v>
      </c>
      <c r="K212" s="18"/>
      <c r="L212" s="54" t="s">
        <v>3855</v>
      </c>
      <c r="M212" s="53"/>
      <c r="N212" s="16"/>
      <c r="O212" s="19">
        <v>44676</v>
      </c>
      <c r="P212" s="16"/>
      <c r="Q212" s="56"/>
      <c r="R212" s="56" t="s">
        <v>3757</v>
      </c>
      <c r="S212" s="21"/>
    </row>
    <row r="213" spans="1:19" s="9" customFormat="1" ht="19.7" customHeight="1">
      <c r="A213" s="1137" t="s">
        <v>2038</v>
      </c>
      <c r="B213" s="1446"/>
      <c r="C213" s="1138"/>
      <c r="D213" s="16">
        <f t="shared" si="11"/>
        <v>176</v>
      </c>
      <c r="E213" s="16" t="s">
        <v>178</v>
      </c>
      <c r="F213" s="16" t="s">
        <v>178</v>
      </c>
      <c r="G213" s="1360" t="s">
        <v>3990</v>
      </c>
      <c r="H213" s="618">
        <v>3</v>
      </c>
      <c r="I213" s="617">
        <v>860</v>
      </c>
      <c r="J213" s="446">
        <f t="shared" si="12"/>
        <v>2580</v>
      </c>
      <c r="K213" s="61"/>
      <c r="L213" s="1360" t="s">
        <v>3991</v>
      </c>
      <c r="M213" s="53"/>
      <c r="N213" s="16"/>
      <c r="O213" s="19">
        <v>44676</v>
      </c>
      <c r="P213" s="16"/>
      <c r="Q213" s="56"/>
      <c r="R213" s="56" t="s">
        <v>3757</v>
      </c>
      <c r="S213" s="21"/>
    </row>
    <row r="214" spans="1:19" s="9" customFormat="1" ht="19.7" customHeight="1">
      <c r="A214" s="1137" t="s">
        <v>1380</v>
      </c>
      <c r="B214" s="1446"/>
      <c r="C214" s="1138"/>
      <c r="D214" s="16">
        <f t="shared" si="11"/>
        <v>177</v>
      </c>
      <c r="E214" s="16" t="s">
        <v>178</v>
      </c>
      <c r="F214" s="16" t="s">
        <v>178</v>
      </c>
      <c r="G214" s="1360" t="s">
        <v>3992</v>
      </c>
      <c r="H214" s="618">
        <v>3</v>
      </c>
      <c r="I214" s="617">
        <v>510</v>
      </c>
      <c r="J214" s="446">
        <f t="shared" si="12"/>
        <v>1530</v>
      </c>
      <c r="K214" s="61"/>
      <c r="L214" s="1360" t="s">
        <v>1076</v>
      </c>
      <c r="M214" s="53"/>
      <c r="N214" s="16"/>
      <c r="O214" s="19">
        <v>44676</v>
      </c>
      <c r="P214" s="16"/>
      <c r="Q214" s="56"/>
      <c r="R214" s="56" t="s">
        <v>3757</v>
      </c>
      <c r="S214" s="21"/>
    </row>
    <row r="215" spans="1:19" s="9" customFormat="1" ht="19.7" customHeight="1">
      <c r="A215" s="1137" t="s">
        <v>1375</v>
      </c>
      <c r="B215" s="1446"/>
      <c r="C215" s="1138"/>
      <c r="D215" s="16">
        <f t="shared" si="11"/>
        <v>178</v>
      </c>
      <c r="E215" s="16" t="s">
        <v>178</v>
      </c>
      <c r="F215" s="16" t="s">
        <v>178</v>
      </c>
      <c r="G215" s="1360" t="s">
        <v>1096</v>
      </c>
      <c r="H215" s="618">
        <v>3</v>
      </c>
      <c r="I215" s="617">
        <v>230</v>
      </c>
      <c r="J215" s="446">
        <f t="shared" si="12"/>
        <v>690</v>
      </c>
      <c r="K215" s="61"/>
      <c r="L215" s="1360" t="s">
        <v>1085</v>
      </c>
      <c r="M215" s="53"/>
      <c r="N215" s="16"/>
      <c r="O215" s="19">
        <v>44676</v>
      </c>
      <c r="P215" s="16"/>
      <c r="Q215" s="56"/>
      <c r="R215" s="56" t="s">
        <v>3757</v>
      </c>
      <c r="S215" s="21"/>
    </row>
    <row r="216" spans="1:19" s="9" customFormat="1" ht="19.7" customHeight="1">
      <c r="A216" s="1137" t="s">
        <v>1375</v>
      </c>
      <c r="B216" s="1446"/>
      <c r="C216" s="1138"/>
      <c r="D216" s="16">
        <f t="shared" si="11"/>
        <v>179</v>
      </c>
      <c r="E216" s="385" t="s">
        <v>178</v>
      </c>
      <c r="F216" s="385" t="s">
        <v>178</v>
      </c>
      <c r="G216" s="617" t="s">
        <v>3993</v>
      </c>
      <c r="H216" s="64">
        <v>3</v>
      </c>
      <c r="I216" s="1043">
        <v>288</v>
      </c>
      <c r="J216" s="446">
        <f t="shared" si="12"/>
        <v>864</v>
      </c>
      <c r="K216" s="61"/>
      <c r="L216" s="54" t="s">
        <v>1896</v>
      </c>
      <c r="M216" s="53"/>
      <c r="N216" s="16"/>
      <c r="O216" s="19">
        <v>44676</v>
      </c>
      <c r="P216" s="16"/>
      <c r="Q216" s="56"/>
      <c r="R216" s="56" t="s">
        <v>3757</v>
      </c>
      <c r="S216" s="21"/>
    </row>
    <row r="217" spans="1:19" s="9" customFormat="1" ht="19.7" customHeight="1">
      <c r="A217" s="1137" t="s">
        <v>1375</v>
      </c>
      <c r="B217" s="1446"/>
      <c r="C217" s="1138"/>
      <c r="D217" s="16">
        <f t="shared" si="11"/>
        <v>180</v>
      </c>
      <c r="E217" s="412" t="s">
        <v>178</v>
      </c>
      <c r="F217" s="412" t="s">
        <v>178</v>
      </c>
      <c r="G217" s="1498" t="s">
        <v>1371</v>
      </c>
      <c r="H217" s="1499"/>
      <c r="I217" s="334">
        <v>27</v>
      </c>
      <c r="J217" s="1500">
        <f t="shared" si="12"/>
        <v>0</v>
      </c>
      <c r="K217" s="395"/>
      <c r="L217" s="396" t="s">
        <v>1314</v>
      </c>
      <c r="M217" s="397" t="s">
        <v>3994</v>
      </c>
      <c r="N217" s="16"/>
      <c r="O217" s="19"/>
      <c r="P217" s="16"/>
      <c r="Q217" s="56"/>
      <c r="R217" s="56"/>
      <c r="S217" s="21"/>
    </row>
    <row r="218" spans="1:19" s="9" customFormat="1" ht="19.7" customHeight="1">
      <c r="A218" s="1137" t="s">
        <v>1375</v>
      </c>
      <c r="B218" s="1446"/>
      <c r="C218" s="1138"/>
      <c r="D218" s="16">
        <f t="shared" si="11"/>
        <v>181</v>
      </c>
      <c r="E218" s="16" t="s">
        <v>178</v>
      </c>
      <c r="F218" s="16" t="s">
        <v>178</v>
      </c>
      <c r="G218" s="1360" t="s">
        <v>3995</v>
      </c>
      <c r="H218" s="618">
        <v>3</v>
      </c>
      <c r="I218" s="617">
        <v>270</v>
      </c>
      <c r="J218" s="446">
        <f t="shared" si="12"/>
        <v>810</v>
      </c>
      <c r="K218" s="61"/>
      <c r="L218" s="1360" t="s">
        <v>3996</v>
      </c>
      <c r="M218" s="53"/>
      <c r="N218" s="16"/>
      <c r="O218" s="19">
        <v>44676</v>
      </c>
      <c r="P218" s="16"/>
      <c r="Q218" s="56"/>
      <c r="R218" s="56" t="s">
        <v>3757</v>
      </c>
      <c r="S218" s="21"/>
    </row>
    <row r="219" spans="1:19" s="9" customFormat="1" ht="19.7" customHeight="1">
      <c r="A219" s="1137" t="s">
        <v>1398</v>
      </c>
      <c r="B219" s="1446"/>
      <c r="C219" s="1138"/>
      <c r="D219" s="16">
        <f t="shared" si="11"/>
        <v>182</v>
      </c>
      <c r="E219" s="16" t="s">
        <v>178</v>
      </c>
      <c r="F219" s="16" t="s">
        <v>178</v>
      </c>
      <c r="G219" s="1360" t="s">
        <v>3997</v>
      </c>
      <c r="H219" s="618">
        <v>3</v>
      </c>
      <c r="I219" s="617">
        <v>100</v>
      </c>
      <c r="J219" s="446">
        <f t="shared" si="12"/>
        <v>300</v>
      </c>
      <c r="K219" s="61"/>
      <c r="L219" s="1360" t="s">
        <v>1076</v>
      </c>
      <c r="M219" s="53"/>
      <c r="N219" s="16"/>
      <c r="O219" s="19">
        <v>44676</v>
      </c>
      <c r="P219" s="16"/>
      <c r="Q219" s="56"/>
      <c r="R219" s="56" t="s">
        <v>3757</v>
      </c>
      <c r="S219" s="21"/>
    </row>
    <row r="220" spans="1:19" s="9" customFormat="1" ht="19.7" customHeight="1">
      <c r="A220" s="1137" t="s">
        <v>1375</v>
      </c>
      <c r="B220" s="1446"/>
      <c r="C220" s="1138"/>
      <c r="D220" s="1501">
        <f t="shared" si="11"/>
        <v>183</v>
      </c>
      <c r="E220" s="59" t="s">
        <v>178</v>
      </c>
      <c r="F220" s="59" t="s">
        <v>178</v>
      </c>
      <c r="G220" s="173" t="s">
        <v>2952</v>
      </c>
      <c r="H220" s="618">
        <v>60</v>
      </c>
      <c r="I220" s="617">
        <v>12</v>
      </c>
      <c r="J220" s="446">
        <f t="shared" si="12"/>
        <v>720</v>
      </c>
      <c r="K220" s="61"/>
      <c r="L220" s="173" t="s">
        <v>3998</v>
      </c>
      <c r="M220" s="134"/>
      <c r="N220" s="16"/>
      <c r="O220" s="19">
        <v>44676</v>
      </c>
      <c r="P220" s="16"/>
      <c r="Q220" s="56"/>
      <c r="R220" s="56" t="s">
        <v>3757</v>
      </c>
      <c r="S220" s="21"/>
    </row>
    <row r="221" spans="1:19" s="9" customFormat="1" ht="19.7" customHeight="1">
      <c r="A221" s="1137" t="s">
        <v>1375</v>
      </c>
      <c r="B221" s="1446"/>
      <c r="C221" s="1138"/>
      <c r="D221" s="618">
        <f t="shared" si="11"/>
        <v>184</v>
      </c>
      <c r="E221" s="16" t="s">
        <v>178</v>
      </c>
      <c r="F221" s="16" t="s">
        <v>178</v>
      </c>
      <c r="G221" s="173" t="s">
        <v>3516</v>
      </c>
      <c r="H221" s="618">
        <v>60</v>
      </c>
      <c r="I221" s="617">
        <v>12</v>
      </c>
      <c r="J221" s="278">
        <f t="shared" si="12"/>
        <v>720</v>
      </c>
      <c r="K221" s="18"/>
      <c r="L221" s="173" t="s">
        <v>3999</v>
      </c>
      <c r="M221" s="53"/>
      <c r="N221" s="16"/>
      <c r="O221" s="19">
        <v>44676</v>
      </c>
      <c r="P221" s="16"/>
      <c r="Q221" s="56"/>
      <c r="R221" s="56" t="s">
        <v>3757</v>
      </c>
      <c r="S221" s="21"/>
    </row>
    <row r="222" spans="1:19" s="9" customFormat="1" ht="19.7" customHeight="1">
      <c r="A222" s="1137" t="s">
        <v>1375</v>
      </c>
      <c r="B222" s="1446"/>
      <c r="C222" s="1138"/>
      <c r="D222" s="618">
        <f t="shared" si="11"/>
        <v>185</v>
      </c>
      <c r="E222" s="16" t="s">
        <v>178</v>
      </c>
      <c r="F222" s="16" t="s">
        <v>178</v>
      </c>
      <c r="G222" s="617" t="s">
        <v>1096</v>
      </c>
      <c r="H222" s="618">
        <v>6</v>
      </c>
      <c r="I222" s="617">
        <v>230</v>
      </c>
      <c r="J222" s="446">
        <f t="shared" si="12"/>
        <v>1380</v>
      </c>
      <c r="K222" s="61"/>
      <c r="L222" s="173" t="s">
        <v>4000</v>
      </c>
      <c r="M222" s="53" t="s">
        <v>4001</v>
      </c>
      <c r="N222" s="16"/>
      <c r="O222" s="19">
        <v>44676</v>
      </c>
      <c r="P222" s="16"/>
      <c r="Q222" s="56"/>
      <c r="R222" s="56" t="s">
        <v>3757</v>
      </c>
      <c r="S222" s="21"/>
    </row>
    <row r="223" spans="1:19" s="9" customFormat="1" ht="19.7" customHeight="1">
      <c r="A223" s="1487" t="s">
        <v>1372</v>
      </c>
      <c r="B223" s="1487"/>
      <c r="C223" s="1488"/>
      <c r="D223" s="618">
        <f t="shared" si="11"/>
        <v>186</v>
      </c>
      <c r="E223" s="412" t="s">
        <v>96</v>
      </c>
      <c r="F223" s="1489" t="s">
        <v>1361</v>
      </c>
      <c r="G223" s="397" t="s">
        <v>2103</v>
      </c>
      <c r="H223" s="1490"/>
      <c r="I223" s="1491">
        <v>6790</v>
      </c>
      <c r="J223" s="440">
        <f t="shared" si="12"/>
        <v>0</v>
      </c>
      <c r="K223" s="1493"/>
      <c r="L223" s="1494" t="s">
        <v>4002</v>
      </c>
      <c r="M223" s="1502" t="s">
        <v>3973</v>
      </c>
      <c r="N223" s="16"/>
      <c r="O223" s="19"/>
      <c r="P223" s="16"/>
      <c r="Q223" s="56"/>
      <c r="R223" s="56"/>
      <c r="S223" s="21"/>
    </row>
    <row r="224" spans="1:19" s="9" customFormat="1" ht="19.7" customHeight="1">
      <c r="A224" s="1137" t="s">
        <v>2105</v>
      </c>
      <c r="B224" s="1446"/>
      <c r="C224" s="1138"/>
      <c r="D224" s="618">
        <f t="shared" si="11"/>
        <v>187</v>
      </c>
      <c r="E224" s="276" t="s">
        <v>96</v>
      </c>
      <c r="F224" s="16" t="s">
        <v>407</v>
      </c>
      <c r="G224" s="146" t="s">
        <v>2106</v>
      </c>
      <c r="H224" s="636">
        <v>3</v>
      </c>
      <c r="I224" s="637">
        <v>6990</v>
      </c>
      <c r="J224" s="278">
        <f t="shared" si="12"/>
        <v>20970</v>
      </c>
      <c r="K224" s="383"/>
      <c r="L224" s="173" t="s">
        <v>3974</v>
      </c>
      <c r="M224" s="1496" t="s">
        <v>3975</v>
      </c>
      <c r="N224" s="16"/>
      <c r="O224" s="19">
        <v>44673</v>
      </c>
      <c r="P224" s="16"/>
      <c r="Q224" s="56" t="s">
        <v>3757</v>
      </c>
      <c r="R224" s="56" t="s">
        <v>3757</v>
      </c>
      <c r="S224" s="21"/>
    </row>
    <row r="225" spans="1:19" s="9" customFormat="1" ht="19.7" customHeight="1">
      <c r="A225" s="1137" t="s">
        <v>1372</v>
      </c>
      <c r="B225" s="1446"/>
      <c r="C225" s="1138"/>
      <c r="D225" s="618">
        <f t="shared" si="11"/>
        <v>188</v>
      </c>
      <c r="E225" s="276" t="s">
        <v>96</v>
      </c>
      <c r="F225" s="16" t="s">
        <v>407</v>
      </c>
      <c r="G225" s="1503" t="s">
        <v>2110</v>
      </c>
      <c r="H225" s="17">
        <v>3</v>
      </c>
      <c r="I225" s="1504">
        <v>23859</v>
      </c>
      <c r="J225" s="1181">
        <f t="shared" si="12"/>
        <v>71577</v>
      </c>
      <c r="K225" s="164"/>
      <c r="L225" s="850" t="s">
        <v>2111</v>
      </c>
      <c r="M225" s="1496" t="s">
        <v>4003</v>
      </c>
      <c r="N225" s="16"/>
      <c r="O225" s="19">
        <v>44673</v>
      </c>
      <c r="P225" s="16"/>
      <c r="Q225" s="56" t="s">
        <v>3757</v>
      </c>
      <c r="R225" s="56" t="s">
        <v>4004</v>
      </c>
      <c r="S225" s="21"/>
    </row>
    <row r="226" spans="1:19" s="9" customFormat="1" ht="19.7" customHeight="1">
      <c r="A226" s="1137" t="s">
        <v>1375</v>
      </c>
      <c r="B226" s="1446"/>
      <c r="C226" s="1138"/>
      <c r="D226" s="618">
        <f t="shared" si="11"/>
        <v>189</v>
      </c>
      <c r="E226" s="16" t="s">
        <v>178</v>
      </c>
      <c r="F226" s="16" t="s">
        <v>178</v>
      </c>
      <c r="G226" s="617" t="s">
        <v>1084</v>
      </c>
      <c r="H226" s="618">
        <v>6</v>
      </c>
      <c r="I226" s="617">
        <v>270</v>
      </c>
      <c r="J226" s="446">
        <f t="shared" si="12"/>
        <v>1620</v>
      </c>
      <c r="K226" s="61"/>
      <c r="L226" s="173" t="s">
        <v>4000</v>
      </c>
      <c r="M226" s="53" t="s">
        <v>4005</v>
      </c>
      <c r="N226" s="16"/>
      <c r="O226" s="19">
        <v>44676</v>
      </c>
      <c r="P226" s="16"/>
      <c r="Q226" s="56"/>
      <c r="R226" s="56" t="s">
        <v>3757</v>
      </c>
      <c r="S226" s="21"/>
    </row>
    <row r="227" spans="1:19" s="9" customFormat="1" ht="19.7" customHeight="1">
      <c r="A227" s="1137" t="s">
        <v>2072</v>
      </c>
      <c r="B227" s="1446"/>
      <c r="C227" s="1138"/>
      <c r="D227" s="618">
        <f t="shared" si="11"/>
        <v>190</v>
      </c>
      <c r="E227" s="276" t="s">
        <v>96</v>
      </c>
      <c r="F227" s="1032" t="s">
        <v>407</v>
      </c>
      <c r="G227" s="145" t="s">
        <v>4006</v>
      </c>
      <c r="H227" s="17">
        <v>3</v>
      </c>
      <c r="I227" s="52">
        <v>7990</v>
      </c>
      <c r="J227" s="1181">
        <f t="shared" si="12"/>
        <v>23970</v>
      </c>
      <c r="K227" s="18"/>
      <c r="L227" s="54" t="s">
        <v>2113</v>
      </c>
      <c r="M227" s="53" t="s">
        <v>4007</v>
      </c>
      <c r="N227" s="16"/>
      <c r="O227" s="19">
        <v>44676</v>
      </c>
      <c r="P227" s="16"/>
      <c r="Q227" s="56" t="s">
        <v>3757</v>
      </c>
      <c r="R227" s="482" t="s">
        <v>4008</v>
      </c>
      <c r="S227" s="21"/>
    </row>
    <row r="228" spans="1:19" s="9" customFormat="1" ht="19.7" customHeight="1">
      <c r="A228" s="1137" t="s">
        <v>1375</v>
      </c>
      <c r="B228" s="1446"/>
      <c r="C228" s="1138"/>
      <c r="D228" s="618">
        <f t="shared" si="11"/>
        <v>191</v>
      </c>
      <c r="E228" s="16" t="s">
        <v>178</v>
      </c>
      <c r="F228" s="16" t="s">
        <v>178</v>
      </c>
      <c r="G228" s="1503" t="s">
        <v>4009</v>
      </c>
      <c r="H228" s="17">
        <v>3</v>
      </c>
      <c r="I228" s="1504">
        <v>260</v>
      </c>
      <c r="J228" s="1181">
        <f t="shared" si="12"/>
        <v>780</v>
      </c>
      <c r="K228" s="164"/>
      <c r="L228" s="850" t="s">
        <v>4010</v>
      </c>
      <c r="M228" s="53"/>
      <c r="N228" s="16"/>
      <c r="O228" s="19">
        <v>44676</v>
      </c>
      <c r="P228" s="16"/>
      <c r="Q228" s="56"/>
      <c r="R228" s="56" t="s">
        <v>3757</v>
      </c>
      <c r="S228" s="21"/>
    </row>
    <row r="229" spans="1:19" s="9" customFormat="1" ht="19.7" customHeight="1">
      <c r="A229" s="1137"/>
      <c r="B229" s="1446"/>
      <c r="C229" s="1138"/>
      <c r="D229" s="618">
        <f t="shared" si="11"/>
        <v>192</v>
      </c>
      <c r="E229" s="385" t="s">
        <v>178</v>
      </c>
      <c r="F229" s="385" t="s">
        <v>178</v>
      </c>
      <c r="G229" s="284" t="s">
        <v>2114</v>
      </c>
      <c r="H229" s="1185">
        <v>3</v>
      </c>
      <c r="I229" s="842">
        <v>860</v>
      </c>
      <c r="J229" s="842">
        <f t="shared" si="12"/>
        <v>2580</v>
      </c>
      <c r="K229" s="843"/>
      <c r="L229" s="844" t="s">
        <v>1095</v>
      </c>
      <c r="M229" s="53"/>
      <c r="N229" s="16"/>
      <c r="O229" s="19">
        <v>44676</v>
      </c>
      <c r="P229" s="16"/>
      <c r="Q229" s="56"/>
      <c r="R229" s="56" t="s">
        <v>3757</v>
      </c>
      <c r="S229" s="21"/>
    </row>
    <row r="230" spans="1:19" s="9" customFormat="1" ht="19.7" customHeight="1">
      <c r="A230" s="1137"/>
      <c r="B230" s="1446"/>
      <c r="C230" s="1138"/>
      <c r="D230" s="618">
        <f t="shared" si="11"/>
        <v>193</v>
      </c>
      <c r="E230" s="385" t="s">
        <v>178</v>
      </c>
      <c r="F230" s="385" t="s">
        <v>178</v>
      </c>
      <c r="G230" s="284" t="s">
        <v>2115</v>
      </c>
      <c r="H230" s="1185">
        <v>6</v>
      </c>
      <c r="I230" s="842">
        <v>550</v>
      </c>
      <c r="J230" s="842">
        <f t="shared" si="12"/>
        <v>3300</v>
      </c>
      <c r="K230" s="843"/>
      <c r="L230" s="844" t="s">
        <v>2116</v>
      </c>
      <c r="M230" s="53"/>
      <c r="N230" s="16"/>
      <c r="O230" s="19">
        <v>44676</v>
      </c>
      <c r="P230" s="16"/>
      <c r="Q230" s="56"/>
      <c r="R230" s="56" t="s">
        <v>3757</v>
      </c>
      <c r="S230" s="21"/>
    </row>
    <row r="231" spans="1:19" s="9" customFormat="1" ht="19.7" customHeight="1">
      <c r="A231" s="1137"/>
      <c r="B231" s="1446"/>
      <c r="C231" s="1138"/>
      <c r="D231" s="618">
        <f t="shared" si="11"/>
        <v>194</v>
      </c>
      <c r="E231" s="385" t="s">
        <v>178</v>
      </c>
      <c r="F231" s="385" t="s">
        <v>178</v>
      </c>
      <c r="G231" s="284" t="s">
        <v>2117</v>
      </c>
      <c r="H231" s="1185">
        <v>6</v>
      </c>
      <c r="I231" s="842">
        <v>900</v>
      </c>
      <c r="J231" s="842">
        <f t="shared" si="12"/>
        <v>5400</v>
      </c>
      <c r="K231" s="843"/>
      <c r="L231" s="844" t="s">
        <v>2116</v>
      </c>
      <c r="M231" s="53"/>
      <c r="N231" s="16"/>
      <c r="O231" s="19">
        <v>44676</v>
      </c>
      <c r="P231" s="16"/>
      <c r="Q231" s="56"/>
      <c r="R231" s="56" t="s">
        <v>3757</v>
      </c>
      <c r="S231" s="21"/>
    </row>
    <row r="232" spans="1:19" s="9" customFormat="1" ht="19.7" customHeight="1">
      <c r="A232" s="1137"/>
      <c r="B232" s="1137"/>
      <c r="C232" s="1138"/>
      <c r="D232" s="1221"/>
      <c r="E232" s="1201"/>
      <c r="F232" s="1201"/>
      <c r="G232" s="617"/>
      <c r="H232" s="618"/>
      <c r="I232" s="617"/>
      <c r="J232" s="278"/>
      <c r="K232" s="464"/>
      <c r="L232" s="173"/>
      <c r="M232" s="53"/>
      <c r="N232" s="16"/>
      <c r="O232" s="19"/>
      <c r="P232" s="16"/>
      <c r="Q232" s="56"/>
      <c r="R232" s="56"/>
      <c r="S232" s="21"/>
    </row>
    <row r="233" spans="1:19" s="9" customFormat="1" ht="19.7" customHeight="1">
      <c r="A233" s="1137"/>
      <c r="B233" s="1137"/>
      <c r="C233" s="1138"/>
      <c r="D233" s="1221"/>
      <c r="E233" s="1201"/>
      <c r="F233" s="1201"/>
      <c r="G233" s="1196">
        <f>SUM(J207:J232)</f>
        <v>212481</v>
      </c>
      <c r="H233" s="618"/>
      <c r="I233" s="617"/>
      <c r="J233" s="3"/>
      <c r="K233" s="464"/>
      <c r="L233" s="173"/>
      <c r="M233" s="53"/>
      <c r="N233" s="16"/>
      <c r="O233" s="19"/>
      <c r="P233" s="16"/>
      <c r="Q233" s="56"/>
      <c r="R233" s="56"/>
      <c r="S233" s="21"/>
    </row>
    <row r="234" spans="1:19" s="9" customFormat="1" ht="19.7" customHeight="1">
      <c r="A234" s="1137"/>
      <c r="B234" s="1137"/>
      <c r="C234" s="1138"/>
      <c r="D234" s="16"/>
      <c r="E234" s="16"/>
      <c r="F234" s="16"/>
      <c r="G234" s="145"/>
      <c r="H234" s="17"/>
      <c r="I234" s="52"/>
      <c r="J234" s="277"/>
      <c r="K234" s="18"/>
      <c r="L234" s="54"/>
      <c r="M234" s="53"/>
      <c r="N234" s="16"/>
      <c r="O234" s="19"/>
      <c r="P234" s="16"/>
      <c r="Q234" s="56"/>
      <c r="R234" s="56"/>
      <c r="S234" s="21"/>
    </row>
    <row r="235" spans="1:19" s="9" customFormat="1" ht="19.7" customHeight="1">
      <c r="A235" s="1137"/>
      <c r="B235" s="1137"/>
      <c r="C235" s="1138"/>
      <c r="D235" s="16"/>
      <c r="E235" s="16"/>
      <c r="F235" s="16"/>
      <c r="G235" s="145"/>
      <c r="H235" s="17"/>
      <c r="I235" s="52"/>
      <c r="J235" s="277"/>
      <c r="K235" s="18"/>
      <c r="L235" s="54"/>
      <c r="M235" s="53"/>
      <c r="N235" s="16"/>
      <c r="O235" s="19"/>
      <c r="P235" s="16"/>
      <c r="Q235" s="56"/>
      <c r="R235" s="56"/>
      <c r="S235" s="21"/>
    </row>
    <row r="236" spans="1:19" s="9" customFormat="1" ht="19.7" customHeight="1">
      <c r="A236" s="1137"/>
      <c r="B236" s="1137"/>
      <c r="C236" s="1138"/>
      <c r="D236" s="16"/>
      <c r="E236" s="16"/>
      <c r="F236" s="16"/>
      <c r="G236" s="145"/>
      <c r="H236" s="17"/>
      <c r="I236" s="52"/>
      <c r="J236" s="277"/>
      <c r="K236" s="18"/>
      <c r="L236" s="54"/>
      <c r="M236" s="53"/>
      <c r="N236" s="16"/>
      <c r="O236" s="19"/>
      <c r="P236" s="16"/>
      <c r="Q236" s="56"/>
      <c r="R236" s="56"/>
      <c r="S236" s="21"/>
    </row>
    <row r="237" spans="1:19" s="9" customFormat="1" ht="19.7" customHeight="1">
      <c r="A237" s="1137"/>
      <c r="B237" s="1137"/>
      <c r="C237" s="1138"/>
      <c r="D237" s="16"/>
      <c r="E237" s="16"/>
      <c r="F237" s="16"/>
      <c r="G237" s="145"/>
      <c r="H237" s="17"/>
      <c r="I237" s="52"/>
      <c r="J237" s="277"/>
      <c r="K237" s="18"/>
      <c r="L237" s="54"/>
      <c r="M237" s="53"/>
      <c r="N237" s="16"/>
      <c r="O237" s="19"/>
      <c r="P237" s="16"/>
      <c r="Q237" s="56"/>
      <c r="R237" s="56"/>
      <c r="S237" s="21"/>
    </row>
    <row r="238" spans="1:19" s="9" customFormat="1" ht="19.7" customHeight="1">
      <c r="A238" s="1137"/>
      <c r="B238" s="1137"/>
      <c r="C238" s="1138"/>
      <c r="D238" s="1198" t="s">
        <v>4011</v>
      </c>
      <c r="E238" s="1199"/>
      <c r="F238" s="1199"/>
      <c r="G238" s="1200"/>
      <c r="H238" s="1201"/>
      <c r="I238" s="1381"/>
      <c r="J238" s="797"/>
      <c r="K238" s="1204"/>
      <c r="L238" s="1205"/>
      <c r="M238" s="53"/>
      <c r="N238" s="16"/>
      <c r="O238" s="19"/>
      <c r="P238" s="16"/>
      <c r="Q238" s="56"/>
      <c r="R238" s="56"/>
      <c r="S238" s="21"/>
    </row>
    <row r="239" spans="1:19" s="9" customFormat="1" ht="19.7" customHeight="1">
      <c r="A239" s="1137" t="s">
        <v>1380</v>
      </c>
      <c r="B239" s="1446"/>
      <c r="C239" s="1138"/>
      <c r="D239" s="618">
        <f>+D231+1</f>
        <v>195</v>
      </c>
      <c r="E239" s="16" t="s">
        <v>178</v>
      </c>
      <c r="F239" s="16" t="s">
        <v>178</v>
      </c>
      <c r="G239" s="1207" t="s">
        <v>3954</v>
      </c>
      <c r="H239" s="618">
        <v>3</v>
      </c>
      <c r="I239" s="617">
        <v>1050</v>
      </c>
      <c r="J239" s="278">
        <f>H239*I239</f>
        <v>3150</v>
      </c>
      <c r="K239" s="286"/>
      <c r="L239" s="510" t="s">
        <v>3855</v>
      </c>
      <c r="M239" s="53"/>
      <c r="N239" s="16"/>
      <c r="O239" s="19">
        <v>44676</v>
      </c>
      <c r="P239" s="16"/>
      <c r="Q239" s="56"/>
      <c r="R239" s="56" t="s">
        <v>3757</v>
      </c>
      <c r="S239" s="21"/>
    </row>
    <row r="240" spans="1:19" s="9" customFormat="1" ht="19.7" customHeight="1">
      <c r="A240" s="1137" t="s">
        <v>1398</v>
      </c>
      <c r="B240" s="1446"/>
      <c r="C240" s="1138"/>
      <c r="D240" s="16">
        <f>+D239+1</f>
        <v>196</v>
      </c>
      <c r="E240" s="16" t="s">
        <v>178</v>
      </c>
      <c r="F240" s="16" t="s">
        <v>178</v>
      </c>
      <c r="G240" s="1207" t="s">
        <v>4012</v>
      </c>
      <c r="H240" s="618">
        <v>3</v>
      </c>
      <c r="I240" s="617">
        <v>830</v>
      </c>
      <c r="J240" s="278">
        <f>H240*I240</f>
        <v>2490</v>
      </c>
      <c r="K240" s="286"/>
      <c r="L240" s="510" t="s">
        <v>3528</v>
      </c>
      <c r="M240" s="53"/>
      <c r="N240" s="16"/>
      <c r="O240" s="19">
        <v>44676</v>
      </c>
      <c r="P240" s="16"/>
      <c r="Q240" s="56"/>
      <c r="R240" s="56" t="s">
        <v>3757</v>
      </c>
      <c r="S240" s="21"/>
    </row>
    <row r="241" spans="1:19" s="9" customFormat="1" ht="19.7" customHeight="1">
      <c r="A241" s="1137" t="s">
        <v>1398</v>
      </c>
      <c r="B241" s="1446"/>
      <c r="C241" s="1482"/>
      <c r="D241" s="1478">
        <f>+D240+1</f>
        <v>197</v>
      </c>
      <c r="E241" s="1479" t="s">
        <v>178</v>
      </c>
      <c r="F241" s="1479" t="s">
        <v>178</v>
      </c>
      <c r="G241" s="1505" t="s">
        <v>4013</v>
      </c>
      <c r="H241" s="1506">
        <v>3</v>
      </c>
      <c r="I241" s="1507">
        <v>940</v>
      </c>
      <c r="J241" s="1508">
        <f>H241*I241</f>
        <v>2820</v>
      </c>
      <c r="K241" s="286"/>
      <c r="L241" s="510" t="s">
        <v>4014</v>
      </c>
      <c r="M241" s="53"/>
      <c r="N241" s="16" t="s">
        <v>4015</v>
      </c>
      <c r="O241" s="19">
        <v>44730</v>
      </c>
      <c r="P241" s="16"/>
      <c r="Q241" s="56"/>
      <c r="R241" s="56">
        <v>44735</v>
      </c>
      <c r="S241" s="21"/>
    </row>
    <row r="242" spans="1:19" s="9" customFormat="1" ht="19.7" customHeight="1">
      <c r="A242" s="1137" t="s">
        <v>1398</v>
      </c>
      <c r="B242" s="1446"/>
      <c r="C242" s="1482"/>
      <c r="D242" s="1478">
        <f>+D241+1</f>
        <v>198</v>
      </c>
      <c r="E242" s="1479" t="s">
        <v>1304</v>
      </c>
      <c r="F242" s="1480" t="s">
        <v>100</v>
      </c>
      <c r="G242" s="1505" t="s">
        <v>4016</v>
      </c>
      <c r="H242" s="1506">
        <v>3</v>
      </c>
      <c r="I242" s="1507">
        <v>7772</v>
      </c>
      <c r="J242" s="1508">
        <f>H242*I242</f>
        <v>23316</v>
      </c>
      <c r="K242" s="286"/>
      <c r="L242" s="510" t="s">
        <v>4017</v>
      </c>
      <c r="M242" s="53"/>
      <c r="N242" s="16" t="s">
        <v>4018</v>
      </c>
      <c r="O242" s="19">
        <v>44730</v>
      </c>
      <c r="P242" s="16"/>
      <c r="Q242" s="56"/>
      <c r="R242" s="56">
        <v>44736</v>
      </c>
      <c r="S242" s="21"/>
    </row>
    <row r="243" spans="1:19" s="9" customFormat="1" ht="19.7" customHeight="1">
      <c r="A243" s="1137"/>
      <c r="B243" s="1137"/>
      <c r="C243" s="1138"/>
      <c r="D243" s="16"/>
      <c r="E243" s="16"/>
      <c r="F243" s="16"/>
      <c r="G243" s="173"/>
      <c r="H243" s="618"/>
      <c r="I243" s="617"/>
      <c r="J243" s="278"/>
      <c r="K243" s="18"/>
      <c r="L243" s="173"/>
      <c r="M243" s="53"/>
      <c r="N243" s="16"/>
      <c r="O243" s="19"/>
      <c r="P243" s="16"/>
      <c r="Q243" s="56"/>
      <c r="R243" s="56"/>
      <c r="S243" s="21"/>
    </row>
    <row r="244" spans="1:19" s="9" customFormat="1" ht="19.7" customHeight="1">
      <c r="A244" s="1137"/>
      <c r="B244" s="1137"/>
      <c r="C244" s="1138"/>
      <c r="D244" s="1221"/>
      <c r="E244" s="1201"/>
      <c r="F244" s="1201"/>
      <c r="G244" s="1196">
        <f>SUM(J239:J243)</f>
        <v>31776</v>
      </c>
      <c r="H244" s="618"/>
      <c r="I244" s="617"/>
      <c r="J244" s="3"/>
      <c r="K244" s="464"/>
      <c r="L244" s="173"/>
      <c r="M244" s="53"/>
      <c r="N244" s="16"/>
      <c r="O244" s="19"/>
      <c r="P244" s="16"/>
      <c r="Q244" s="56"/>
      <c r="R244" s="56"/>
      <c r="S244" s="21"/>
    </row>
    <row r="245" spans="1:19" s="9" customFormat="1" ht="19.7" customHeight="1">
      <c r="A245" s="1137"/>
      <c r="B245" s="1137"/>
      <c r="C245" s="1138"/>
      <c r="D245" s="16"/>
      <c r="E245" s="16"/>
      <c r="F245" s="16"/>
      <c r="G245" s="145"/>
      <c r="H245" s="17"/>
      <c r="I245" s="52"/>
      <c r="J245" s="277"/>
      <c r="K245" s="18"/>
      <c r="L245" s="54"/>
      <c r="M245" s="53"/>
      <c r="N245" s="16"/>
      <c r="O245" s="19"/>
      <c r="P245" s="16"/>
      <c r="Q245" s="56"/>
      <c r="R245" s="56"/>
      <c r="S245" s="21"/>
    </row>
    <row r="246" spans="1:19" s="9" customFormat="1" ht="19.7" customHeight="1">
      <c r="A246" s="1137"/>
      <c r="B246" s="1137"/>
      <c r="C246" s="1138"/>
      <c r="D246" s="16"/>
      <c r="E246" s="16"/>
      <c r="F246" s="16"/>
      <c r="G246" s="145"/>
      <c r="H246" s="17"/>
      <c r="I246" s="52"/>
      <c r="J246" s="277"/>
      <c r="K246" s="18"/>
      <c r="L246" s="54"/>
      <c r="M246" s="53"/>
      <c r="N246" s="16"/>
      <c r="O246" s="19"/>
      <c r="P246" s="16"/>
      <c r="Q246" s="56"/>
      <c r="R246" s="56"/>
      <c r="S246" s="21"/>
    </row>
    <row r="247" spans="1:19" s="9" customFormat="1" ht="19.7" customHeight="1">
      <c r="A247" s="1137"/>
      <c r="B247" s="1137"/>
      <c r="C247" s="1138"/>
      <c r="D247" s="16"/>
      <c r="E247" s="16"/>
      <c r="F247" s="16"/>
      <c r="G247" s="145"/>
      <c r="H247" s="17"/>
      <c r="I247" s="52"/>
      <c r="J247" s="680"/>
      <c r="K247" s="18"/>
      <c r="L247" s="54"/>
      <c r="M247" s="53"/>
      <c r="N247" s="16"/>
      <c r="O247" s="19"/>
      <c r="P247" s="16"/>
      <c r="Q247" s="56"/>
      <c r="R247" s="56"/>
      <c r="S247" s="21"/>
    </row>
    <row r="248" spans="1:19" s="9" customFormat="1" ht="19.7" customHeight="1">
      <c r="A248" s="1137"/>
      <c r="B248" s="1137"/>
      <c r="C248" s="1138"/>
      <c r="D248" s="1139" t="s">
        <v>4019</v>
      </c>
      <c r="E248" s="1140"/>
      <c r="F248" s="1140"/>
      <c r="G248" s="1141"/>
      <c r="H248" s="17"/>
      <c r="I248" s="52"/>
      <c r="J248" s="680"/>
      <c r="K248" s="18"/>
      <c r="L248" s="54"/>
      <c r="M248" s="53"/>
      <c r="N248" s="16"/>
      <c r="O248" s="19"/>
      <c r="P248" s="16"/>
      <c r="Q248" s="56"/>
      <c r="R248" s="56"/>
      <c r="S248" s="21"/>
    </row>
    <row r="249" spans="1:19" s="9" customFormat="1" ht="19.7" customHeight="1">
      <c r="A249" s="1137" t="s">
        <v>2986</v>
      </c>
      <c r="B249" s="1446"/>
      <c r="C249" s="1138"/>
      <c r="D249" s="16">
        <f>+D242+1</f>
        <v>199</v>
      </c>
      <c r="E249" s="1158" t="s">
        <v>1304</v>
      </c>
      <c r="F249" s="1159" t="s">
        <v>100</v>
      </c>
      <c r="G249" s="1160" t="s">
        <v>4020</v>
      </c>
      <c r="H249" s="1171">
        <v>2</v>
      </c>
      <c r="I249" s="52">
        <v>2790</v>
      </c>
      <c r="J249" s="277">
        <f>H249*I249</f>
        <v>5580</v>
      </c>
      <c r="K249" s="18">
        <v>2</v>
      </c>
      <c r="L249" s="54" t="s">
        <v>4021</v>
      </c>
      <c r="M249" s="53"/>
      <c r="N249" s="16" t="s">
        <v>4022</v>
      </c>
      <c r="O249" s="19">
        <v>44676</v>
      </c>
      <c r="P249" s="16"/>
      <c r="Q249" s="56"/>
      <c r="R249" s="56" t="s">
        <v>3757</v>
      </c>
      <c r="S249" s="21"/>
    </row>
    <row r="250" spans="1:19" s="9" customFormat="1" ht="19.7" customHeight="1">
      <c r="A250" s="1137" t="s">
        <v>3098</v>
      </c>
      <c r="B250" s="1446"/>
      <c r="C250" s="1138"/>
      <c r="D250" s="16">
        <f>+D249+1</f>
        <v>200</v>
      </c>
      <c r="E250" s="1302" t="s">
        <v>100</v>
      </c>
      <c r="F250" s="1302" t="s">
        <v>100</v>
      </c>
      <c r="G250" s="173" t="s">
        <v>4023</v>
      </c>
      <c r="H250" s="17">
        <v>2</v>
      </c>
      <c r="I250" s="52">
        <v>980</v>
      </c>
      <c r="J250" s="277">
        <f>H250*I250</f>
        <v>1960</v>
      </c>
      <c r="K250" s="18">
        <v>2</v>
      </c>
      <c r="L250" s="54" t="s">
        <v>4024</v>
      </c>
      <c r="M250" s="53"/>
      <c r="N250" s="16" t="s">
        <v>4022</v>
      </c>
      <c r="O250" s="19">
        <v>44676</v>
      </c>
      <c r="P250" s="16"/>
      <c r="Q250" s="56"/>
      <c r="R250" s="56" t="s">
        <v>3757</v>
      </c>
      <c r="S250" s="21"/>
    </row>
    <row r="251" spans="1:19" s="9" customFormat="1" ht="19.7" customHeight="1">
      <c r="A251" s="1137" t="s">
        <v>3006</v>
      </c>
      <c r="B251" s="1446"/>
      <c r="C251" s="1138"/>
      <c r="D251" s="16">
        <f t="shared" ref="D251:D264" si="13">+D250+1</f>
        <v>201</v>
      </c>
      <c r="E251" s="1302" t="s">
        <v>100</v>
      </c>
      <c r="F251" s="1302" t="s">
        <v>100</v>
      </c>
      <c r="G251" s="173" t="s">
        <v>4025</v>
      </c>
      <c r="H251" s="17">
        <v>2</v>
      </c>
      <c r="I251" s="52">
        <v>650</v>
      </c>
      <c r="J251" s="277">
        <f>H251*I251</f>
        <v>1300</v>
      </c>
      <c r="K251" s="18">
        <v>2</v>
      </c>
      <c r="L251" s="54" t="s">
        <v>4026</v>
      </c>
      <c r="M251" s="53"/>
      <c r="N251" s="16" t="s">
        <v>4022</v>
      </c>
      <c r="O251" s="19">
        <v>44676</v>
      </c>
      <c r="P251" s="16"/>
      <c r="Q251" s="56"/>
      <c r="R251" s="56" t="s">
        <v>3757</v>
      </c>
      <c r="S251" s="21"/>
    </row>
    <row r="252" spans="1:19" s="9" customFormat="1" ht="19.7" customHeight="1">
      <c r="A252" s="1137" t="s">
        <v>3098</v>
      </c>
      <c r="B252" s="1446"/>
      <c r="C252" s="1138"/>
      <c r="D252" s="16">
        <f t="shared" si="13"/>
        <v>202</v>
      </c>
      <c r="E252" s="1302" t="s">
        <v>100</v>
      </c>
      <c r="F252" s="1302" t="s">
        <v>100</v>
      </c>
      <c r="G252" s="173" t="s">
        <v>3917</v>
      </c>
      <c r="H252" s="17">
        <v>48</v>
      </c>
      <c r="I252" s="52">
        <v>44</v>
      </c>
      <c r="J252" s="277">
        <f>H252*I252</f>
        <v>2112</v>
      </c>
      <c r="K252" s="18">
        <v>2</v>
      </c>
      <c r="L252" s="54" t="s">
        <v>4027</v>
      </c>
      <c r="M252" s="53"/>
      <c r="N252" s="16" t="s">
        <v>4022</v>
      </c>
      <c r="O252" s="19">
        <v>44676</v>
      </c>
      <c r="P252" s="16"/>
      <c r="Q252" s="56"/>
      <c r="R252" s="56" t="s">
        <v>3757</v>
      </c>
      <c r="S252" s="21"/>
    </row>
    <row r="253" spans="1:19" s="9" customFormat="1" ht="19.7" customHeight="1">
      <c r="A253" s="1137" t="s">
        <v>3098</v>
      </c>
      <c r="B253" s="1446"/>
      <c r="C253" s="1138"/>
      <c r="D253" s="16">
        <f t="shared" si="13"/>
        <v>203</v>
      </c>
      <c r="E253" s="1302" t="s">
        <v>100</v>
      </c>
      <c r="F253" s="1302" t="s">
        <v>100</v>
      </c>
      <c r="G253" s="145" t="s">
        <v>1364</v>
      </c>
      <c r="H253" s="17">
        <v>48</v>
      </c>
      <c r="I253" s="52">
        <v>19</v>
      </c>
      <c r="J253" s="277">
        <f>H253*I253</f>
        <v>912</v>
      </c>
      <c r="K253" s="18">
        <v>2</v>
      </c>
      <c r="L253" s="54" t="s">
        <v>4027</v>
      </c>
      <c r="M253" s="53"/>
      <c r="N253" s="16" t="s">
        <v>4022</v>
      </c>
      <c r="O253" s="19">
        <v>44676</v>
      </c>
      <c r="P253" s="16"/>
      <c r="Q253" s="56"/>
      <c r="R253" s="56" t="s">
        <v>3757</v>
      </c>
      <c r="S253" s="21"/>
    </row>
    <row r="254" spans="1:19" s="9" customFormat="1" ht="19.7" customHeight="1">
      <c r="A254" s="1137" t="s">
        <v>3098</v>
      </c>
      <c r="B254" s="1446"/>
      <c r="C254" s="1138"/>
      <c r="D254" s="16">
        <f t="shared" si="13"/>
        <v>204</v>
      </c>
      <c r="E254" s="1306" t="s">
        <v>100</v>
      </c>
      <c r="F254" s="1306" t="s">
        <v>100</v>
      </c>
      <c r="G254" s="392" t="s">
        <v>3516</v>
      </c>
      <c r="H254" s="334"/>
      <c r="I254" s="393">
        <v>75</v>
      </c>
      <c r="J254" s="1477">
        <f t="shared" ref="J254:J261" si="14">H254*I254</f>
        <v>0</v>
      </c>
      <c r="K254" s="613">
        <v>2</v>
      </c>
      <c r="L254" s="397" t="s">
        <v>4028</v>
      </c>
      <c r="M254" s="397" t="s">
        <v>4029</v>
      </c>
      <c r="N254" s="16" t="s">
        <v>4022</v>
      </c>
      <c r="O254" s="19"/>
      <c r="P254" s="16"/>
      <c r="Q254" s="56"/>
      <c r="R254" s="56"/>
      <c r="S254" s="21"/>
    </row>
    <row r="255" spans="1:19" s="9" customFormat="1" ht="19.7" customHeight="1">
      <c r="A255" s="1137" t="s">
        <v>3098</v>
      </c>
      <c r="B255" s="1446"/>
      <c r="C255" s="1138"/>
      <c r="D255" s="16">
        <f t="shared" si="13"/>
        <v>205</v>
      </c>
      <c r="E255" s="1302" t="s">
        <v>100</v>
      </c>
      <c r="F255" s="1302" t="s">
        <v>100</v>
      </c>
      <c r="G255" s="173" t="s">
        <v>2143</v>
      </c>
      <c r="H255" s="17">
        <v>6</v>
      </c>
      <c r="I255" s="52">
        <v>76</v>
      </c>
      <c r="J255" s="277">
        <f t="shared" si="14"/>
        <v>456</v>
      </c>
      <c r="K255" s="18">
        <v>2</v>
      </c>
      <c r="L255" s="54" t="s">
        <v>4030</v>
      </c>
      <c r="M255" s="53"/>
      <c r="N255" s="16" t="s">
        <v>4022</v>
      </c>
      <c r="O255" s="19">
        <v>44676</v>
      </c>
      <c r="P255" s="16"/>
      <c r="Q255" s="56"/>
      <c r="R255" s="56" t="s">
        <v>3757</v>
      </c>
      <c r="S255" s="21"/>
    </row>
    <row r="256" spans="1:19" s="9" customFormat="1" ht="19.7" customHeight="1">
      <c r="A256" s="1137" t="s">
        <v>2986</v>
      </c>
      <c r="B256" s="1446"/>
      <c r="C256" s="1138"/>
      <c r="D256" s="16">
        <f t="shared" si="13"/>
        <v>206</v>
      </c>
      <c r="E256" s="1158" t="s">
        <v>1304</v>
      </c>
      <c r="F256" s="1159" t="s">
        <v>100</v>
      </c>
      <c r="G256" s="1160" t="s">
        <v>4031</v>
      </c>
      <c r="H256" s="1171">
        <v>2</v>
      </c>
      <c r="I256" s="52">
        <v>3120</v>
      </c>
      <c r="J256" s="277">
        <f t="shared" si="14"/>
        <v>6240</v>
      </c>
      <c r="K256" s="18">
        <v>2</v>
      </c>
      <c r="L256" s="54" t="s">
        <v>4032</v>
      </c>
      <c r="M256" s="53"/>
      <c r="N256" s="16" t="s">
        <v>4022</v>
      </c>
      <c r="O256" s="19">
        <v>44676</v>
      </c>
      <c r="P256" s="16"/>
      <c r="Q256" s="56"/>
      <c r="R256" s="56" t="s">
        <v>3757</v>
      </c>
      <c r="S256" s="21"/>
    </row>
    <row r="257" spans="1:19" s="9" customFormat="1" ht="19.7" customHeight="1">
      <c r="A257" s="1137" t="s">
        <v>3098</v>
      </c>
      <c r="B257" s="1446"/>
      <c r="C257" s="1138"/>
      <c r="D257" s="16">
        <f t="shared" si="13"/>
        <v>207</v>
      </c>
      <c r="E257" s="1302" t="s">
        <v>100</v>
      </c>
      <c r="F257" s="1302" t="s">
        <v>100</v>
      </c>
      <c r="G257" s="173" t="s">
        <v>4033</v>
      </c>
      <c r="H257" s="17">
        <v>2</v>
      </c>
      <c r="I257" s="52">
        <v>980</v>
      </c>
      <c r="J257" s="277">
        <f t="shared" si="14"/>
        <v>1960</v>
      </c>
      <c r="K257" s="18">
        <v>2</v>
      </c>
      <c r="L257" s="54" t="s">
        <v>4024</v>
      </c>
      <c r="M257" s="53"/>
      <c r="N257" s="16" t="s">
        <v>4022</v>
      </c>
      <c r="O257" s="19">
        <v>44676</v>
      </c>
      <c r="P257" s="16"/>
      <c r="Q257" s="56"/>
      <c r="R257" s="56" t="s">
        <v>3757</v>
      </c>
      <c r="S257" s="21"/>
    </row>
    <row r="258" spans="1:19" s="9" customFormat="1" ht="19.7" customHeight="1">
      <c r="A258" s="1137" t="s">
        <v>3098</v>
      </c>
      <c r="B258" s="1446"/>
      <c r="C258" s="1138"/>
      <c r="D258" s="16">
        <f t="shared" si="13"/>
        <v>208</v>
      </c>
      <c r="E258" s="1302" t="s">
        <v>100</v>
      </c>
      <c r="F258" s="1302" t="s">
        <v>100</v>
      </c>
      <c r="G258" s="173" t="s">
        <v>4034</v>
      </c>
      <c r="H258" s="17">
        <v>2</v>
      </c>
      <c r="I258" s="52">
        <v>44</v>
      </c>
      <c r="J258" s="277">
        <f t="shared" si="14"/>
        <v>88</v>
      </c>
      <c r="K258" s="18">
        <v>2</v>
      </c>
      <c r="L258" s="54" t="s">
        <v>3193</v>
      </c>
      <c r="M258" s="53"/>
      <c r="N258" s="16" t="s">
        <v>4022</v>
      </c>
      <c r="O258" s="19">
        <v>44676</v>
      </c>
      <c r="P258" s="16"/>
      <c r="Q258" s="56"/>
      <c r="R258" s="56" t="s">
        <v>3757</v>
      </c>
      <c r="S258" s="21"/>
    </row>
    <row r="259" spans="1:19" s="9" customFormat="1" ht="19.7" customHeight="1">
      <c r="A259" s="1137" t="s">
        <v>3098</v>
      </c>
      <c r="B259" s="1446"/>
      <c r="C259" s="1138"/>
      <c r="D259" s="16">
        <f t="shared" si="13"/>
        <v>209</v>
      </c>
      <c r="E259" s="1302" t="s">
        <v>100</v>
      </c>
      <c r="F259" s="1302" t="s">
        <v>100</v>
      </c>
      <c r="G259" s="173" t="s">
        <v>4035</v>
      </c>
      <c r="H259" s="17">
        <v>4</v>
      </c>
      <c r="I259" s="52">
        <v>44</v>
      </c>
      <c r="J259" s="277">
        <f t="shared" si="14"/>
        <v>176</v>
      </c>
      <c r="K259" s="18">
        <v>2</v>
      </c>
      <c r="L259" s="54" t="s">
        <v>3193</v>
      </c>
      <c r="M259" s="53"/>
      <c r="N259" s="16" t="s">
        <v>4022</v>
      </c>
      <c r="O259" s="19">
        <v>44676</v>
      </c>
      <c r="P259" s="16"/>
      <c r="Q259" s="56"/>
      <c r="R259" s="56" t="s">
        <v>3757</v>
      </c>
      <c r="S259" s="21"/>
    </row>
    <row r="260" spans="1:19" s="9" customFormat="1" ht="19.7" customHeight="1">
      <c r="A260" s="1137" t="s">
        <v>3006</v>
      </c>
      <c r="B260" s="1446"/>
      <c r="C260" s="1138"/>
      <c r="D260" s="16">
        <f t="shared" si="13"/>
        <v>210</v>
      </c>
      <c r="E260" s="1302" t="s">
        <v>100</v>
      </c>
      <c r="F260" s="1302" t="s">
        <v>100</v>
      </c>
      <c r="G260" s="173" t="s">
        <v>4025</v>
      </c>
      <c r="H260" s="17">
        <v>2</v>
      </c>
      <c r="I260" s="52">
        <v>650</v>
      </c>
      <c r="J260" s="277">
        <f t="shared" si="14"/>
        <v>1300</v>
      </c>
      <c r="K260" s="18">
        <v>2</v>
      </c>
      <c r="L260" s="54" t="s">
        <v>4026</v>
      </c>
      <c r="M260" s="53"/>
      <c r="N260" s="16" t="s">
        <v>4022</v>
      </c>
      <c r="O260" s="19">
        <v>44676</v>
      </c>
      <c r="P260" s="16"/>
      <c r="Q260" s="56"/>
      <c r="R260" s="56" t="s">
        <v>3757</v>
      </c>
      <c r="S260" s="21"/>
    </row>
    <row r="261" spans="1:19" s="9" customFormat="1" ht="19.7" customHeight="1">
      <c r="A261" s="1137" t="s">
        <v>3098</v>
      </c>
      <c r="B261" s="1446"/>
      <c r="C261" s="1138"/>
      <c r="D261" s="16">
        <f t="shared" si="13"/>
        <v>211</v>
      </c>
      <c r="E261" s="1509" t="s">
        <v>100</v>
      </c>
      <c r="F261" s="1509" t="s">
        <v>100</v>
      </c>
      <c r="G261" s="1494" t="s">
        <v>3917</v>
      </c>
      <c r="H261" s="334"/>
      <c r="I261" s="393">
        <v>44</v>
      </c>
      <c r="J261" s="1477">
        <f t="shared" si="14"/>
        <v>0</v>
      </c>
      <c r="K261" s="395">
        <v>2</v>
      </c>
      <c r="L261" s="396" t="s">
        <v>4027</v>
      </c>
      <c r="M261" s="331"/>
      <c r="N261" s="16" t="s">
        <v>4022</v>
      </c>
      <c r="O261" s="19"/>
      <c r="P261" s="16"/>
      <c r="Q261" s="56"/>
      <c r="R261" s="56"/>
      <c r="S261" s="21"/>
    </row>
    <row r="262" spans="1:19" s="9" customFormat="1" ht="19.7" customHeight="1">
      <c r="A262" s="1137" t="s">
        <v>3098</v>
      </c>
      <c r="B262" s="1446"/>
      <c r="C262" s="1138"/>
      <c r="D262" s="16">
        <f t="shared" si="13"/>
        <v>212</v>
      </c>
      <c r="E262" s="1509" t="s">
        <v>100</v>
      </c>
      <c r="F262" s="1509" t="s">
        <v>100</v>
      </c>
      <c r="G262" s="392" t="s">
        <v>1364</v>
      </c>
      <c r="H262" s="334"/>
      <c r="I262" s="393">
        <v>19</v>
      </c>
      <c r="J262" s="1477">
        <f>H262*I262</f>
        <v>0</v>
      </c>
      <c r="K262" s="395">
        <v>2</v>
      </c>
      <c r="L262" s="396" t="s">
        <v>4027</v>
      </c>
      <c r="M262" s="331"/>
      <c r="N262" s="16" t="s">
        <v>4022</v>
      </c>
      <c r="O262" s="19"/>
      <c r="P262" s="16"/>
      <c r="Q262" s="56"/>
      <c r="R262" s="56"/>
      <c r="S262" s="21"/>
    </row>
    <row r="263" spans="1:19" s="9" customFormat="1" ht="19.7" customHeight="1">
      <c r="A263" s="1137" t="s">
        <v>3098</v>
      </c>
      <c r="B263" s="1446"/>
      <c r="C263" s="1138"/>
      <c r="D263" s="16">
        <f t="shared" si="13"/>
        <v>213</v>
      </c>
      <c r="E263" s="1306" t="s">
        <v>100</v>
      </c>
      <c r="F263" s="1306" t="s">
        <v>100</v>
      </c>
      <c r="G263" s="392" t="s">
        <v>3516</v>
      </c>
      <c r="H263" s="334"/>
      <c r="I263" s="393">
        <v>75</v>
      </c>
      <c r="J263" s="1477">
        <f>H263*I263</f>
        <v>0</v>
      </c>
      <c r="K263" s="613">
        <v>2</v>
      </c>
      <c r="L263" s="397" t="s">
        <v>4036</v>
      </c>
      <c r="M263" s="397" t="s">
        <v>4029</v>
      </c>
      <c r="N263" s="16" t="s">
        <v>4022</v>
      </c>
      <c r="O263" s="19"/>
      <c r="P263" s="16"/>
      <c r="Q263" s="56"/>
      <c r="R263" s="56"/>
      <c r="S263" s="21"/>
    </row>
    <row r="264" spans="1:19" s="9" customFormat="1" ht="19.7" customHeight="1">
      <c r="A264" s="1137" t="s">
        <v>3098</v>
      </c>
      <c r="B264" s="1446"/>
      <c r="C264" s="1138"/>
      <c r="D264" s="16">
        <f t="shared" si="13"/>
        <v>214</v>
      </c>
      <c r="E264" s="1306" t="s">
        <v>100</v>
      </c>
      <c r="F264" s="1306" t="s">
        <v>100</v>
      </c>
      <c r="G264" s="392" t="s">
        <v>3511</v>
      </c>
      <c r="H264" s="334"/>
      <c r="I264" s="393">
        <v>75</v>
      </c>
      <c r="J264" s="1477">
        <f>H264*I264</f>
        <v>0</v>
      </c>
      <c r="K264" s="613">
        <v>2</v>
      </c>
      <c r="L264" s="397" t="s">
        <v>4037</v>
      </c>
      <c r="M264" s="397" t="s">
        <v>4029</v>
      </c>
      <c r="N264" s="16" t="s">
        <v>4022</v>
      </c>
      <c r="O264" s="19"/>
      <c r="P264" s="16"/>
      <c r="Q264" s="56"/>
      <c r="R264" s="56"/>
      <c r="S264" s="21"/>
    </row>
    <row r="265" spans="1:19" s="9" customFormat="1" ht="19.7" customHeight="1">
      <c r="A265" s="1137" t="s">
        <v>2986</v>
      </c>
      <c r="B265" s="1446"/>
      <c r="C265" s="1138"/>
      <c r="D265" s="16">
        <f>+D264+1</f>
        <v>215</v>
      </c>
      <c r="E265" s="1158" t="s">
        <v>1304</v>
      </c>
      <c r="F265" s="1159" t="s">
        <v>100</v>
      </c>
      <c r="G265" s="1160" t="s">
        <v>4038</v>
      </c>
      <c r="H265" s="1171">
        <v>1</v>
      </c>
      <c r="I265" s="52">
        <v>3680</v>
      </c>
      <c r="J265" s="277">
        <f t="shared" ref="J265:J277" si="15">H265*I265</f>
        <v>3680</v>
      </c>
      <c r="K265" s="18">
        <v>1</v>
      </c>
      <c r="L265" s="54" t="s">
        <v>4039</v>
      </c>
      <c r="M265" s="53"/>
      <c r="N265" s="16" t="s">
        <v>4040</v>
      </c>
      <c r="O265" s="19">
        <v>44676</v>
      </c>
      <c r="P265" s="16"/>
      <c r="Q265" s="56"/>
      <c r="R265" s="56" t="s">
        <v>3757</v>
      </c>
      <c r="S265" s="21"/>
    </row>
    <row r="266" spans="1:19" s="9" customFormat="1" ht="19.7" customHeight="1">
      <c r="A266" s="1137" t="s">
        <v>3098</v>
      </c>
      <c r="B266" s="1446"/>
      <c r="C266" s="1138"/>
      <c r="D266" s="16">
        <f t="shared" ref="D266:D280" si="16">+D265+1</f>
        <v>216</v>
      </c>
      <c r="E266" s="1302" t="s">
        <v>100</v>
      </c>
      <c r="F266" s="1302" t="s">
        <v>100</v>
      </c>
      <c r="G266" s="173" t="s">
        <v>4023</v>
      </c>
      <c r="H266" s="17">
        <v>1</v>
      </c>
      <c r="I266" s="52">
        <v>980</v>
      </c>
      <c r="J266" s="277">
        <f t="shared" si="15"/>
        <v>980</v>
      </c>
      <c r="K266" s="18">
        <v>1</v>
      </c>
      <c r="L266" s="54" t="s">
        <v>4024</v>
      </c>
      <c r="M266" s="53"/>
      <c r="N266" s="16" t="s">
        <v>4040</v>
      </c>
      <c r="O266" s="19">
        <v>44676</v>
      </c>
      <c r="P266" s="16"/>
      <c r="Q266" s="56"/>
      <c r="R266" s="56" t="s">
        <v>3757</v>
      </c>
      <c r="S266" s="21"/>
    </row>
    <row r="267" spans="1:19" s="9" customFormat="1" ht="19.7" customHeight="1">
      <c r="A267" s="1137" t="s">
        <v>3006</v>
      </c>
      <c r="B267" s="1446"/>
      <c r="C267" s="1138"/>
      <c r="D267" s="16">
        <f t="shared" si="16"/>
        <v>217</v>
      </c>
      <c r="E267" s="1302" t="s">
        <v>100</v>
      </c>
      <c r="F267" s="1302" t="s">
        <v>100</v>
      </c>
      <c r="G267" s="173" t="s">
        <v>4025</v>
      </c>
      <c r="H267" s="17">
        <v>1</v>
      </c>
      <c r="I267" s="52">
        <v>650</v>
      </c>
      <c r="J267" s="277">
        <f t="shared" si="15"/>
        <v>650</v>
      </c>
      <c r="K267" s="18">
        <v>2</v>
      </c>
      <c r="L267" s="54" t="s">
        <v>4026</v>
      </c>
      <c r="M267" s="53"/>
      <c r="N267" s="16" t="s">
        <v>4040</v>
      </c>
      <c r="O267" s="19">
        <v>44676</v>
      </c>
      <c r="P267" s="16"/>
      <c r="Q267" s="56"/>
      <c r="R267" s="56" t="s">
        <v>3757</v>
      </c>
      <c r="S267" s="21"/>
    </row>
    <row r="268" spans="1:19" s="9" customFormat="1" ht="19.7" customHeight="1">
      <c r="A268" s="1137" t="s">
        <v>3098</v>
      </c>
      <c r="B268" s="1446"/>
      <c r="C268" s="1138"/>
      <c r="D268" s="16">
        <f t="shared" si="16"/>
        <v>218</v>
      </c>
      <c r="E268" s="1509" t="s">
        <v>100</v>
      </c>
      <c r="F268" s="1509" t="s">
        <v>100</v>
      </c>
      <c r="G268" s="1494" t="s">
        <v>3917</v>
      </c>
      <c r="H268" s="334"/>
      <c r="I268" s="393">
        <v>44</v>
      </c>
      <c r="J268" s="1477">
        <f t="shared" si="15"/>
        <v>0</v>
      </c>
      <c r="K268" s="395">
        <v>1</v>
      </c>
      <c r="L268" s="396" t="s">
        <v>4027</v>
      </c>
      <c r="M268" s="53"/>
      <c r="N268" s="16" t="s">
        <v>4040</v>
      </c>
      <c r="O268" s="19"/>
      <c r="P268" s="16"/>
      <c r="Q268" s="56"/>
      <c r="R268" s="56"/>
      <c r="S268" s="21"/>
    </row>
    <row r="269" spans="1:19" s="9" customFormat="1" ht="19.7" customHeight="1">
      <c r="A269" s="1137" t="s">
        <v>3098</v>
      </c>
      <c r="B269" s="1446"/>
      <c r="C269" s="1138"/>
      <c r="D269" s="16">
        <f t="shared" si="16"/>
        <v>219</v>
      </c>
      <c r="E269" s="1509" t="s">
        <v>100</v>
      </c>
      <c r="F269" s="1509" t="s">
        <v>100</v>
      </c>
      <c r="G269" s="392" t="s">
        <v>1364</v>
      </c>
      <c r="H269" s="334"/>
      <c r="I269" s="393">
        <v>19</v>
      </c>
      <c r="J269" s="1477">
        <f t="shared" si="15"/>
        <v>0</v>
      </c>
      <c r="K269" s="395">
        <v>1</v>
      </c>
      <c r="L269" s="396" t="s">
        <v>4027</v>
      </c>
      <c r="M269" s="53"/>
      <c r="N269" s="16" t="s">
        <v>4040</v>
      </c>
      <c r="O269" s="19"/>
      <c r="P269" s="16"/>
      <c r="Q269" s="56"/>
      <c r="R269" s="56"/>
      <c r="S269" s="21"/>
    </row>
    <row r="270" spans="1:19" s="9" customFormat="1" ht="19.7" customHeight="1">
      <c r="A270" s="1137" t="s">
        <v>3098</v>
      </c>
      <c r="B270" s="1446"/>
      <c r="C270" s="1138"/>
      <c r="D270" s="16">
        <f t="shared" si="16"/>
        <v>220</v>
      </c>
      <c r="E270" s="1306" t="s">
        <v>100</v>
      </c>
      <c r="F270" s="1306" t="s">
        <v>100</v>
      </c>
      <c r="G270" s="392" t="s">
        <v>3516</v>
      </c>
      <c r="H270" s="334"/>
      <c r="I270" s="393">
        <v>75</v>
      </c>
      <c r="J270" s="1477">
        <f t="shared" si="15"/>
        <v>0</v>
      </c>
      <c r="K270" s="613">
        <v>1</v>
      </c>
      <c r="L270" s="397" t="s">
        <v>4028</v>
      </c>
      <c r="M270" s="397" t="s">
        <v>4029</v>
      </c>
      <c r="N270" s="16" t="s">
        <v>4040</v>
      </c>
      <c r="O270" s="19"/>
      <c r="P270" s="16"/>
      <c r="Q270" s="56"/>
      <c r="R270" s="56"/>
      <c r="S270" s="21"/>
    </row>
    <row r="271" spans="1:19" s="9" customFormat="1" ht="19.7" customHeight="1">
      <c r="A271" s="1137" t="s">
        <v>3098</v>
      </c>
      <c r="B271" s="1446"/>
      <c r="C271" s="1138"/>
      <c r="D271" s="16">
        <f t="shared" si="16"/>
        <v>221</v>
      </c>
      <c r="E271" s="1302" t="s">
        <v>100</v>
      </c>
      <c r="F271" s="1302" t="s">
        <v>100</v>
      </c>
      <c r="G271" s="173" t="s">
        <v>2143</v>
      </c>
      <c r="H271" s="17">
        <v>3</v>
      </c>
      <c r="I271" s="52">
        <v>76</v>
      </c>
      <c r="J271" s="277">
        <f t="shared" si="15"/>
        <v>228</v>
      </c>
      <c r="K271" s="18">
        <v>1</v>
      </c>
      <c r="L271" s="54" t="s">
        <v>4030</v>
      </c>
      <c r="M271" s="53"/>
      <c r="N271" s="16" t="s">
        <v>4040</v>
      </c>
      <c r="O271" s="19">
        <v>44676</v>
      </c>
      <c r="P271" s="16"/>
      <c r="Q271" s="56"/>
      <c r="R271" s="56" t="s">
        <v>3757</v>
      </c>
      <c r="S271" s="21"/>
    </row>
    <row r="272" spans="1:19" s="9" customFormat="1" ht="19.7" customHeight="1">
      <c r="A272" s="1137" t="s">
        <v>2986</v>
      </c>
      <c r="B272" s="1446"/>
      <c r="C272" s="1138"/>
      <c r="D272" s="16">
        <f t="shared" si="16"/>
        <v>222</v>
      </c>
      <c r="E272" s="1158" t="s">
        <v>1304</v>
      </c>
      <c r="F272" s="1159" t="s">
        <v>100</v>
      </c>
      <c r="G272" s="1160" t="s">
        <v>4041</v>
      </c>
      <c r="H272" s="1171">
        <v>1</v>
      </c>
      <c r="I272" s="52">
        <v>4160</v>
      </c>
      <c r="J272" s="277">
        <f t="shared" si="15"/>
        <v>4160</v>
      </c>
      <c r="K272" s="18">
        <v>1</v>
      </c>
      <c r="L272" s="54" t="s">
        <v>4042</v>
      </c>
      <c r="M272" s="53"/>
      <c r="N272" s="16" t="s">
        <v>4040</v>
      </c>
      <c r="O272" s="19">
        <v>44676</v>
      </c>
      <c r="P272" s="16"/>
      <c r="Q272" s="56"/>
      <c r="R272" s="56" t="s">
        <v>3757</v>
      </c>
      <c r="S272" s="21"/>
    </row>
    <row r="273" spans="1:19" s="9" customFormat="1" ht="19.7" customHeight="1">
      <c r="A273" s="1137" t="s">
        <v>3098</v>
      </c>
      <c r="B273" s="1446"/>
      <c r="C273" s="1138"/>
      <c r="D273" s="16">
        <f t="shared" si="16"/>
        <v>223</v>
      </c>
      <c r="E273" s="1302" t="s">
        <v>100</v>
      </c>
      <c r="F273" s="1302" t="s">
        <v>100</v>
      </c>
      <c r="G273" s="173" t="s">
        <v>4033</v>
      </c>
      <c r="H273" s="17">
        <v>1</v>
      </c>
      <c r="I273" s="52">
        <v>980</v>
      </c>
      <c r="J273" s="277">
        <f t="shared" si="15"/>
        <v>980</v>
      </c>
      <c r="K273" s="18">
        <v>1</v>
      </c>
      <c r="L273" s="54" t="s">
        <v>4024</v>
      </c>
      <c r="M273" s="53"/>
      <c r="N273" s="16" t="s">
        <v>4040</v>
      </c>
      <c r="O273" s="19">
        <v>44676</v>
      </c>
      <c r="P273" s="16"/>
      <c r="Q273" s="56"/>
      <c r="R273" s="56" t="s">
        <v>3757</v>
      </c>
      <c r="S273" s="21"/>
    </row>
    <row r="274" spans="1:19" s="9" customFormat="1" ht="19.7" customHeight="1">
      <c r="A274" s="1137" t="s">
        <v>3098</v>
      </c>
      <c r="B274" s="1446"/>
      <c r="C274" s="1138"/>
      <c r="D274" s="16">
        <f t="shared" si="16"/>
        <v>224</v>
      </c>
      <c r="E274" s="1302" t="s">
        <v>100</v>
      </c>
      <c r="F274" s="1302" t="s">
        <v>100</v>
      </c>
      <c r="G274" s="173" t="s">
        <v>4034</v>
      </c>
      <c r="H274" s="17">
        <v>1</v>
      </c>
      <c r="I274" s="52">
        <v>44</v>
      </c>
      <c r="J274" s="277">
        <f t="shared" si="15"/>
        <v>44</v>
      </c>
      <c r="K274" s="18">
        <v>1</v>
      </c>
      <c r="L274" s="54" t="s">
        <v>3193</v>
      </c>
      <c r="M274" s="53"/>
      <c r="N274" s="16" t="s">
        <v>4040</v>
      </c>
      <c r="O274" s="19">
        <v>44676</v>
      </c>
      <c r="P274" s="16"/>
      <c r="Q274" s="56"/>
      <c r="R274" s="56" t="s">
        <v>3757</v>
      </c>
      <c r="S274" s="21"/>
    </row>
    <row r="275" spans="1:19" s="9" customFormat="1" ht="19.7" customHeight="1">
      <c r="A275" s="1137" t="s">
        <v>3098</v>
      </c>
      <c r="B275" s="1446"/>
      <c r="C275" s="1138"/>
      <c r="D275" s="16">
        <f t="shared" si="16"/>
        <v>225</v>
      </c>
      <c r="E275" s="1302" t="s">
        <v>100</v>
      </c>
      <c r="F275" s="1302" t="s">
        <v>100</v>
      </c>
      <c r="G275" s="173" t="s">
        <v>4035</v>
      </c>
      <c r="H275" s="17">
        <v>2</v>
      </c>
      <c r="I275" s="52">
        <v>44</v>
      </c>
      <c r="J275" s="277">
        <f t="shared" si="15"/>
        <v>88</v>
      </c>
      <c r="K275" s="18">
        <v>1</v>
      </c>
      <c r="L275" s="54" t="s">
        <v>3193</v>
      </c>
      <c r="M275" s="53"/>
      <c r="N275" s="16" t="s">
        <v>4040</v>
      </c>
      <c r="O275" s="19">
        <v>44676</v>
      </c>
      <c r="P275" s="16"/>
      <c r="Q275" s="56"/>
      <c r="R275" s="56" t="s">
        <v>3757</v>
      </c>
      <c r="S275" s="21"/>
    </row>
    <row r="276" spans="1:19" s="9" customFormat="1" ht="19.7" customHeight="1">
      <c r="A276" s="1137" t="s">
        <v>3006</v>
      </c>
      <c r="B276" s="1446"/>
      <c r="C276" s="1138"/>
      <c r="D276" s="16">
        <f t="shared" si="16"/>
        <v>226</v>
      </c>
      <c r="E276" s="1302" t="s">
        <v>100</v>
      </c>
      <c r="F276" s="1302" t="s">
        <v>100</v>
      </c>
      <c r="G276" s="173" t="s">
        <v>4025</v>
      </c>
      <c r="H276" s="17">
        <v>1</v>
      </c>
      <c r="I276" s="52">
        <v>650</v>
      </c>
      <c r="J276" s="277">
        <f t="shared" si="15"/>
        <v>650</v>
      </c>
      <c r="K276" s="18">
        <v>2</v>
      </c>
      <c r="L276" s="54" t="s">
        <v>4026</v>
      </c>
      <c r="M276" s="53"/>
      <c r="N276" s="16" t="s">
        <v>4040</v>
      </c>
      <c r="O276" s="19">
        <v>44676</v>
      </c>
      <c r="P276" s="16"/>
      <c r="Q276" s="56"/>
      <c r="R276" s="56" t="s">
        <v>3757</v>
      </c>
      <c r="S276" s="21"/>
    </row>
    <row r="277" spans="1:19" s="9" customFormat="1" ht="19.7" customHeight="1">
      <c r="A277" s="1137" t="s">
        <v>3098</v>
      </c>
      <c r="B277" s="1446"/>
      <c r="C277" s="1138"/>
      <c r="D277" s="16">
        <f t="shared" si="16"/>
        <v>227</v>
      </c>
      <c r="E277" s="1509" t="s">
        <v>100</v>
      </c>
      <c r="F277" s="1509" t="s">
        <v>100</v>
      </c>
      <c r="G277" s="1494" t="s">
        <v>3917</v>
      </c>
      <c r="H277" s="334"/>
      <c r="I277" s="393">
        <v>44</v>
      </c>
      <c r="J277" s="1477">
        <f t="shared" si="15"/>
        <v>0</v>
      </c>
      <c r="K277" s="395">
        <v>1</v>
      </c>
      <c r="L277" s="396" t="s">
        <v>4027</v>
      </c>
      <c r="M277" s="53"/>
      <c r="N277" s="16" t="s">
        <v>4040</v>
      </c>
      <c r="O277" s="19"/>
      <c r="P277" s="16"/>
      <c r="Q277" s="56"/>
      <c r="R277" s="56"/>
      <c r="S277" s="21"/>
    </row>
    <row r="278" spans="1:19" s="9" customFormat="1" ht="19.7" customHeight="1">
      <c r="A278" s="1137" t="s">
        <v>3098</v>
      </c>
      <c r="B278" s="1446"/>
      <c r="C278" s="1138"/>
      <c r="D278" s="16">
        <f t="shared" si="16"/>
        <v>228</v>
      </c>
      <c r="E278" s="1509" t="s">
        <v>100</v>
      </c>
      <c r="F278" s="1509" t="s">
        <v>100</v>
      </c>
      <c r="G278" s="392" t="s">
        <v>1364</v>
      </c>
      <c r="H278" s="334"/>
      <c r="I278" s="393">
        <v>19</v>
      </c>
      <c r="J278" s="1477">
        <f>H278*I278</f>
        <v>0</v>
      </c>
      <c r="K278" s="395">
        <v>1</v>
      </c>
      <c r="L278" s="396" t="s">
        <v>4027</v>
      </c>
      <c r="M278" s="53"/>
      <c r="N278" s="16" t="s">
        <v>4040</v>
      </c>
      <c r="O278" s="19"/>
      <c r="P278" s="16"/>
      <c r="Q278" s="56"/>
      <c r="R278" s="56"/>
      <c r="S278" s="21"/>
    </row>
    <row r="279" spans="1:19" s="9" customFormat="1" ht="19.7" customHeight="1">
      <c r="A279" s="1137" t="s">
        <v>3098</v>
      </c>
      <c r="B279" s="1446"/>
      <c r="C279" s="1138"/>
      <c r="D279" s="16">
        <f t="shared" si="16"/>
        <v>229</v>
      </c>
      <c r="E279" s="1509" t="s">
        <v>100</v>
      </c>
      <c r="F279" s="1509" t="s">
        <v>100</v>
      </c>
      <c r="G279" s="392" t="s">
        <v>3516</v>
      </c>
      <c r="H279" s="334"/>
      <c r="I279" s="393">
        <v>75</v>
      </c>
      <c r="J279" s="1477">
        <f>H279*I279</f>
        <v>0</v>
      </c>
      <c r="K279" s="395">
        <v>1</v>
      </c>
      <c r="L279" s="397" t="s">
        <v>4036</v>
      </c>
      <c r="M279" s="397" t="s">
        <v>4029</v>
      </c>
      <c r="N279" s="16" t="s">
        <v>4040</v>
      </c>
      <c r="O279" s="19"/>
      <c r="P279" s="16"/>
      <c r="Q279" s="56"/>
      <c r="R279" s="56"/>
      <c r="S279" s="21"/>
    </row>
    <row r="280" spans="1:19" s="9" customFormat="1" ht="19.7" customHeight="1">
      <c r="A280" s="1137" t="s">
        <v>3098</v>
      </c>
      <c r="B280" s="1446"/>
      <c r="C280" s="1138"/>
      <c r="D280" s="16">
        <f t="shared" si="16"/>
        <v>230</v>
      </c>
      <c r="E280" s="1509" t="s">
        <v>100</v>
      </c>
      <c r="F280" s="1509" t="s">
        <v>100</v>
      </c>
      <c r="G280" s="392" t="s">
        <v>3511</v>
      </c>
      <c r="H280" s="334"/>
      <c r="I280" s="393">
        <v>75</v>
      </c>
      <c r="J280" s="1477">
        <f>H280*I280</f>
        <v>0</v>
      </c>
      <c r="K280" s="395">
        <v>1</v>
      </c>
      <c r="L280" s="397" t="s">
        <v>4037</v>
      </c>
      <c r="M280" s="397" t="s">
        <v>4029</v>
      </c>
      <c r="N280" s="16" t="s">
        <v>4040</v>
      </c>
      <c r="O280" s="19"/>
      <c r="P280" s="16"/>
      <c r="Q280" s="56"/>
      <c r="R280" s="56"/>
      <c r="S280" s="21"/>
    </row>
    <row r="281" spans="1:19" s="9" customFormat="1" ht="19.7" customHeight="1">
      <c r="A281" s="1137"/>
      <c r="B281" s="1137"/>
      <c r="C281" s="1138"/>
      <c r="D281" s="16"/>
      <c r="E281" s="16"/>
      <c r="F281" s="16"/>
      <c r="G281" s="145"/>
      <c r="H281" s="17"/>
      <c r="I281" s="52"/>
      <c r="J281" s="680"/>
      <c r="K281" s="18"/>
      <c r="L281" s="54"/>
      <c r="M281" s="53"/>
      <c r="N281" s="16"/>
      <c r="O281" s="19"/>
      <c r="P281" s="16"/>
      <c r="Q281" s="56"/>
      <c r="R281" s="56"/>
      <c r="S281" s="21"/>
    </row>
    <row r="282" spans="1:19" s="9" customFormat="1" ht="19.7" customHeight="1">
      <c r="A282" s="1137"/>
      <c r="B282" s="1137"/>
      <c r="C282" s="1138"/>
      <c r="D282" s="16"/>
      <c r="E282" s="16"/>
      <c r="F282" s="16"/>
      <c r="G282" s="145"/>
      <c r="H282" s="17"/>
      <c r="I282" s="52"/>
      <c r="J282" s="680"/>
      <c r="K282" s="18"/>
      <c r="L282" s="54"/>
      <c r="M282" s="53"/>
      <c r="N282" s="16"/>
      <c r="O282" s="19"/>
      <c r="P282" s="16"/>
      <c r="Q282" s="56"/>
      <c r="R282" s="56"/>
      <c r="S282" s="21"/>
    </row>
    <row r="283" spans="1:19" s="9" customFormat="1" ht="19.7" customHeight="1">
      <c r="A283" s="1137"/>
      <c r="B283" s="1137"/>
      <c r="C283" s="1138"/>
      <c r="D283" s="16"/>
      <c r="E283" s="16"/>
      <c r="F283" s="16"/>
      <c r="G283" s="1196">
        <f>SUM(J249:J281)</f>
        <v>33544</v>
      </c>
      <c r="H283" s="17"/>
      <c r="I283" s="52"/>
      <c r="J283" s="680"/>
      <c r="K283" s="18"/>
      <c r="L283" s="54"/>
      <c r="M283" s="53"/>
      <c r="N283" s="16"/>
      <c r="O283" s="19"/>
      <c r="P283" s="16"/>
      <c r="Q283" s="56"/>
      <c r="R283" s="56"/>
      <c r="S283" s="21"/>
    </row>
    <row r="284" spans="1:19" s="9" customFormat="1" ht="19.7" customHeight="1">
      <c r="A284" s="1137"/>
      <c r="B284" s="1137"/>
      <c r="C284" s="1138"/>
      <c r="D284" s="16"/>
      <c r="E284" s="16"/>
      <c r="F284" s="16"/>
      <c r="G284" s="145"/>
      <c r="H284" s="17"/>
      <c r="I284" s="52"/>
      <c r="J284" s="680"/>
      <c r="K284" s="18"/>
      <c r="L284" s="54"/>
      <c r="M284" s="53"/>
      <c r="N284" s="16"/>
      <c r="O284" s="19"/>
      <c r="P284" s="16"/>
      <c r="Q284" s="56"/>
      <c r="R284" s="56"/>
      <c r="S284" s="21"/>
    </row>
    <row r="285" spans="1:19" s="9" customFormat="1" ht="19.7" customHeight="1">
      <c r="A285" s="1137"/>
      <c r="B285" s="1137"/>
      <c r="C285" s="1138"/>
      <c r="D285" s="16"/>
      <c r="E285" s="16"/>
      <c r="F285" s="16"/>
      <c r="G285" s="145"/>
      <c r="H285" s="17"/>
      <c r="I285" s="52"/>
      <c r="J285" s="680"/>
      <c r="K285" s="18"/>
      <c r="L285" s="54"/>
      <c r="M285" s="53"/>
      <c r="N285" s="16"/>
      <c r="O285" s="19"/>
      <c r="P285" s="16"/>
      <c r="Q285" s="56"/>
      <c r="R285" s="56"/>
      <c r="S285" s="21"/>
    </row>
    <row r="286" spans="1:19" s="9" customFormat="1" ht="19.7" customHeight="1">
      <c r="A286" s="1137"/>
      <c r="B286" s="1137"/>
      <c r="C286" s="1138"/>
      <c r="D286" s="16"/>
      <c r="E286" s="16"/>
      <c r="F286" s="16"/>
      <c r="G286" s="177"/>
      <c r="H286" s="17"/>
      <c r="I286" s="278"/>
      <c r="J286" s="53"/>
      <c r="K286" s="286"/>
      <c r="L286" s="54"/>
      <c r="M286" s="54"/>
      <c r="N286" s="16"/>
      <c r="O286" s="19"/>
      <c r="P286" s="16"/>
      <c r="Q286" s="56"/>
      <c r="R286" s="56"/>
      <c r="S286" s="21"/>
    </row>
    <row r="287" spans="1:19" s="9" customFormat="1" ht="19.7" customHeight="1">
      <c r="A287" s="1137"/>
      <c r="B287" s="1137"/>
      <c r="C287" s="1138"/>
      <c r="D287" s="16"/>
      <c r="E287" s="16"/>
      <c r="F287" s="16"/>
      <c r="G287" s="177"/>
      <c r="H287" s="17"/>
      <c r="I287" s="278"/>
      <c r="J287" s="53"/>
      <c r="K287" s="286"/>
      <c r="L287" s="54"/>
      <c r="M287" s="54"/>
      <c r="N287" s="16"/>
      <c r="O287" s="19"/>
      <c r="P287" s="16"/>
      <c r="Q287" s="56"/>
      <c r="R287" s="56"/>
      <c r="S287" s="21"/>
    </row>
    <row r="288" spans="1:19" s="9" customFormat="1" ht="19.7" customHeight="1">
      <c r="A288" s="1137"/>
      <c r="B288" s="1137"/>
      <c r="C288" s="1197"/>
      <c r="D288" s="1198" t="s">
        <v>4043</v>
      </c>
      <c r="E288" s="1199"/>
      <c r="F288" s="1199"/>
      <c r="G288" s="1200"/>
      <c r="H288" s="1201"/>
      <c r="I288" s="1381"/>
      <c r="J288" s="797"/>
      <c r="K288" s="1204"/>
      <c r="L288" s="1205"/>
      <c r="M288" s="54"/>
      <c r="N288" s="16"/>
      <c r="O288" s="19"/>
      <c r="P288" s="16"/>
      <c r="Q288" s="56"/>
      <c r="R288" s="56"/>
      <c r="S288" s="21"/>
    </row>
    <row r="289" spans="1:19" s="9" customFormat="1" ht="19.7" customHeight="1">
      <c r="A289" s="1137" t="s">
        <v>2986</v>
      </c>
      <c r="B289" s="1446"/>
      <c r="C289" s="1138"/>
      <c r="D289" s="16">
        <f>+D280+1</f>
        <v>231</v>
      </c>
      <c r="E289" s="1171" t="s">
        <v>178</v>
      </c>
      <c r="F289" s="1171" t="s">
        <v>178</v>
      </c>
      <c r="G289" s="1206" t="s">
        <v>4044</v>
      </c>
      <c r="H289" s="1161">
        <v>3</v>
      </c>
      <c r="I289" s="278">
        <v>2560</v>
      </c>
      <c r="J289" s="278">
        <f t="shared" ref="J289:J296" si="17">H289*I289</f>
        <v>7680</v>
      </c>
      <c r="K289" s="286"/>
      <c r="L289" s="510" t="s">
        <v>4045</v>
      </c>
      <c r="M289" s="54"/>
      <c r="N289" s="16"/>
      <c r="O289" s="19">
        <v>44676</v>
      </c>
      <c r="P289" s="16"/>
      <c r="Q289" s="56"/>
      <c r="R289" s="56" t="s">
        <v>3757</v>
      </c>
      <c r="S289" s="21"/>
    </row>
    <row r="290" spans="1:19" s="9" customFormat="1" ht="19.7" customHeight="1">
      <c r="A290" s="1137" t="s">
        <v>2986</v>
      </c>
      <c r="B290" s="1446"/>
      <c r="C290" s="1138"/>
      <c r="D290" s="16">
        <f>+D289+1</f>
        <v>232</v>
      </c>
      <c r="E290" s="1171" t="s">
        <v>178</v>
      </c>
      <c r="F290" s="1171" t="s">
        <v>178</v>
      </c>
      <c r="G290" s="1206" t="s">
        <v>4046</v>
      </c>
      <c r="H290" s="1161">
        <v>3</v>
      </c>
      <c r="I290" s="278">
        <v>2180</v>
      </c>
      <c r="J290" s="278">
        <f t="shared" si="17"/>
        <v>6540</v>
      </c>
      <c r="K290" s="286"/>
      <c r="L290" s="510" t="s">
        <v>4047</v>
      </c>
      <c r="M290" s="54"/>
      <c r="N290" s="16"/>
      <c r="O290" s="19">
        <v>44676</v>
      </c>
      <c r="P290" s="16"/>
      <c r="Q290" s="56"/>
      <c r="R290" s="56" t="s">
        <v>3757</v>
      </c>
      <c r="S290" s="21"/>
    </row>
    <row r="291" spans="1:19" s="9" customFormat="1" ht="19.7" customHeight="1">
      <c r="A291" s="1137" t="s">
        <v>3006</v>
      </c>
      <c r="B291" s="1446"/>
      <c r="C291" s="1138"/>
      <c r="D291" s="16">
        <f t="shared" ref="D291:D296" si="18">+D290+1</f>
        <v>233</v>
      </c>
      <c r="E291" s="1171" t="s">
        <v>178</v>
      </c>
      <c r="F291" s="1171" t="s">
        <v>178</v>
      </c>
      <c r="G291" s="1206" t="s">
        <v>3007</v>
      </c>
      <c r="H291" s="1161">
        <v>3</v>
      </c>
      <c r="I291" s="278">
        <v>3540</v>
      </c>
      <c r="J291" s="278">
        <f t="shared" si="17"/>
        <v>10620</v>
      </c>
      <c r="K291" s="286"/>
      <c r="L291" s="510" t="s">
        <v>3008</v>
      </c>
      <c r="M291" s="54"/>
      <c r="N291" s="16"/>
      <c r="O291" s="19">
        <v>44676</v>
      </c>
      <c r="P291" s="16"/>
      <c r="Q291" s="56"/>
      <c r="R291" s="56" t="s">
        <v>3757</v>
      </c>
      <c r="S291" s="21"/>
    </row>
    <row r="292" spans="1:19" s="9" customFormat="1" ht="19.7" customHeight="1">
      <c r="A292" s="1137" t="s">
        <v>1375</v>
      </c>
      <c r="B292" s="1446"/>
      <c r="C292" s="1138"/>
      <c r="D292" s="16">
        <f t="shared" si="18"/>
        <v>234</v>
      </c>
      <c r="E292" s="17" t="s">
        <v>178</v>
      </c>
      <c r="F292" s="17" t="s">
        <v>178</v>
      </c>
      <c r="G292" s="617" t="s">
        <v>2033</v>
      </c>
      <c r="H292" s="1221">
        <v>12</v>
      </c>
      <c r="I292" s="1381">
        <v>70</v>
      </c>
      <c r="J292" s="797">
        <f t="shared" si="17"/>
        <v>840</v>
      </c>
      <c r="K292" s="18"/>
      <c r="L292" s="617" t="s">
        <v>2034</v>
      </c>
      <c r="M292" s="54"/>
      <c r="N292" s="16"/>
      <c r="O292" s="19">
        <v>44676</v>
      </c>
      <c r="P292" s="16"/>
      <c r="Q292" s="56"/>
      <c r="R292" s="56" t="s">
        <v>3757</v>
      </c>
      <c r="S292" s="21"/>
    </row>
    <row r="293" spans="1:19" s="9" customFormat="1" ht="19.7" customHeight="1">
      <c r="A293" s="1137" t="s">
        <v>1375</v>
      </c>
      <c r="B293" s="1446"/>
      <c r="C293" s="1138"/>
      <c r="D293" s="16">
        <f t="shared" si="18"/>
        <v>235</v>
      </c>
      <c r="E293" s="16" t="s">
        <v>178</v>
      </c>
      <c r="F293" s="16" t="s">
        <v>178</v>
      </c>
      <c r="G293" s="177" t="s">
        <v>2036</v>
      </c>
      <c r="H293" s="465">
        <v>12</v>
      </c>
      <c r="I293" s="278">
        <v>69</v>
      </c>
      <c r="J293" s="468">
        <f t="shared" si="17"/>
        <v>828</v>
      </c>
      <c r="K293" s="677"/>
      <c r="L293" s="177" t="s">
        <v>2037</v>
      </c>
      <c r="M293" s="54"/>
      <c r="N293" s="16"/>
      <c r="O293" s="19">
        <v>44676</v>
      </c>
      <c r="P293" s="16"/>
      <c r="Q293" s="56"/>
      <c r="R293" s="56" t="s">
        <v>3757</v>
      </c>
      <c r="S293" s="21"/>
    </row>
    <row r="294" spans="1:19" s="9" customFormat="1" ht="19.7" customHeight="1">
      <c r="A294" s="1137" t="s">
        <v>1375</v>
      </c>
      <c r="B294" s="1446"/>
      <c r="C294" s="1138"/>
      <c r="D294" s="16">
        <f t="shared" si="18"/>
        <v>236</v>
      </c>
      <c r="E294" s="16" t="s">
        <v>178</v>
      </c>
      <c r="F294" s="16" t="s">
        <v>178</v>
      </c>
      <c r="G294" s="145" t="s">
        <v>1341</v>
      </c>
      <c r="H294" s="17">
        <v>6</v>
      </c>
      <c r="I294" s="185">
        <v>71</v>
      </c>
      <c r="J294" s="53">
        <f t="shared" si="17"/>
        <v>426</v>
      </c>
      <c r="K294" s="18"/>
      <c r="L294" s="54" t="s">
        <v>1342</v>
      </c>
      <c r="M294" s="54"/>
      <c r="N294" s="16"/>
      <c r="O294" s="19">
        <v>44676</v>
      </c>
      <c r="P294" s="16"/>
      <c r="Q294" s="56"/>
      <c r="R294" s="56" t="s">
        <v>3757</v>
      </c>
      <c r="S294" s="21"/>
    </row>
    <row r="295" spans="1:19" s="9" customFormat="1" ht="19.7" customHeight="1">
      <c r="A295" s="1137" t="s">
        <v>1375</v>
      </c>
      <c r="B295" s="1446"/>
      <c r="C295" s="1138"/>
      <c r="D295" s="16">
        <f t="shared" si="18"/>
        <v>237</v>
      </c>
      <c r="E295" s="16" t="s">
        <v>178</v>
      </c>
      <c r="F295" s="16" t="s">
        <v>178</v>
      </c>
      <c r="G295" s="145" t="s">
        <v>1343</v>
      </c>
      <c r="H295" s="17">
        <v>6</v>
      </c>
      <c r="I295" s="185">
        <v>30</v>
      </c>
      <c r="J295" s="53">
        <f t="shared" si="17"/>
        <v>180</v>
      </c>
      <c r="K295" s="18"/>
      <c r="L295" s="54" t="s">
        <v>1344</v>
      </c>
      <c r="M295" s="54"/>
      <c r="N295" s="16"/>
      <c r="O295" s="19">
        <v>44676</v>
      </c>
      <c r="P295" s="16"/>
      <c r="Q295" s="56"/>
      <c r="R295" s="56" t="s">
        <v>3757</v>
      </c>
      <c r="S295" s="21"/>
    </row>
    <row r="296" spans="1:19" s="9" customFormat="1" ht="19.7" customHeight="1">
      <c r="A296" s="1137"/>
      <c r="B296" s="1137"/>
      <c r="C296" s="1138"/>
      <c r="D296" s="16">
        <f t="shared" si="18"/>
        <v>238</v>
      </c>
      <c r="E296" s="877" t="s">
        <v>2039</v>
      </c>
      <c r="F296" s="877" t="s">
        <v>1291</v>
      </c>
      <c r="G296" s="905" t="s">
        <v>3010</v>
      </c>
      <c r="H296" s="879"/>
      <c r="I296" s="1510">
        <v>1800</v>
      </c>
      <c r="J296" s="912">
        <f t="shared" si="17"/>
        <v>0</v>
      </c>
      <c r="K296" s="882"/>
      <c r="L296" s="905" t="s">
        <v>4048</v>
      </c>
      <c r="M296" s="910" t="s">
        <v>592</v>
      </c>
      <c r="N296" s="16"/>
      <c r="O296" s="19"/>
      <c r="P296" s="16"/>
      <c r="Q296" s="56"/>
      <c r="R296" s="56"/>
      <c r="S296" s="21"/>
    </row>
    <row r="297" spans="1:19" s="9" customFormat="1" ht="19.7" customHeight="1">
      <c r="A297" s="1137"/>
      <c r="B297" s="1137"/>
      <c r="C297" s="1197"/>
      <c r="D297" s="1221"/>
      <c r="E297" s="1201"/>
      <c r="F297" s="1201"/>
      <c r="G297" s="617"/>
      <c r="H297" s="618"/>
      <c r="I297" s="617"/>
      <c r="J297" s="278"/>
      <c r="K297" s="464"/>
      <c r="L297" s="173"/>
      <c r="M297" s="54"/>
      <c r="N297" s="16"/>
      <c r="O297" s="19"/>
      <c r="P297" s="16"/>
      <c r="Q297" s="56"/>
      <c r="R297" s="56"/>
      <c r="S297" s="21"/>
    </row>
    <row r="298" spans="1:19" s="9" customFormat="1" ht="19.7" customHeight="1">
      <c r="A298" s="1137"/>
      <c r="B298" s="1137"/>
      <c r="C298" s="1197"/>
      <c r="D298" s="1221"/>
      <c r="E298" s="1201"/>
      <c r="F298" s="1201"/>
      <c r="G298" s="1196">
        <f>SUM(J289:J297)</f>
        <v>27114</v>
      </c>
      <c r="H298" s="618"/>
      <c r="I298" s="617"/>
      <c r="J298" s="3"/>
      <c r="K298" s="464"/>
      <c r="L298" s="173"/>
      <c r="M298" s="54"/>
      <c r="N298" s="16"/>
      <c r="O298" s="19"/>
      <c r="P298" s="16"/>
      <c r="Q298" s="56"/>
      <c r="R298" s="56"/>
      <c r="S298" s="21"/>
    </row>
    <row r="299" spans="1:19" s="9" customFormat="1" ht="19.7" customHeight="1">
      <c r="A299" s="1137"/>
      <c r="B299" s="1137"/>
      <c r="C299" s="1138"/>
      <c r="D299" s="16"/>
      <c r="E299" s="16"/>
      <c r="F299" s="16"/>
      <c r="G299" s="177"/>
      <c r="H299" s="17"/>
      <c r="I299" s="278"/>
      <c r="J299" s="53"/>
      <c r="K299" s="286"/>
      <c r="L299" s="54"/>
      <c r="M299" s="54"/>
      <c r="N299" s="16"/>
      <c r="O299" s="19"/>
      <c r="P299" s="16"/>
      <c r="Q299" s="56"/>
      <c r="R299" s="56"/>
      <c r="S299" s="21"/>
    </row>
    <row r="300" spans="1:19" s="9" customFormat="1" ht="19.7" customHeight="1">
      <c r="A300" s="1137"/>
      <c r="B300" s="1137"/>
      <c r="C300" s="1138"/>
      <c r="D300" s="16"/>
      <c r="E300" s="16"/>
      <c r="F300" s="16"/>
      <c r="G300" s="177"/>
      <c r="H300" s="17"/>
      <c r="I300" s="278"/>
      <c r="J300" s="53"/>
      <c r="K300" s="286"/>
      <c r="L300" s="54"/>
      <c r="M300" s="54"/>
      <c r="N300" s="16"/>
      <c r="O300" s="19"/>
      <c r="P300" s="16"/>
      <c r="Q300" s="56"/>
      <c r="R300" s="56"/>
      <c r="S300" s="21"/>
    </row>
    <row r="301" spans="1:19" s="9" customFormat="1" ht="19.7" customHeight="1">
      <c r="A301" s="1137"/>
      <c r="B301" s="1137"/>
      <c r="C301" s="1138"/>
      <c r="D301" s="1511" t="s">
        <v>4049</v>
      </c>
      <c r="E301" s="1512"/>
      <c r="F301" s="1512"/>
      <c r="G301" s="1513"/>
      <c r="H301" s="17"/>
      <c r="I301" s="278"/>
      <c r="J301" s="53"/>
      <c r="K301" s="286"/>
      <c r="L301" s="54"/>
      <c r="M301" s="54"/>
      <c r="N301" s="16"/>
      <c r="O301" s="19"/>
      <c r="P301" s="16"/>
      <c r="Q301" s="56"/>
      <c r="R301" s="56"/>
      <c r="S301" s="21"/>
    </row>
    <row r="302" spans="1:19" s="9" customFormat="1" ht="19.7" customHeight="1">
      <c r="A302" s="1487" t="s">
        <v>4050</v>
      </c>
      <c r="B302" s="1446"/>
      <c r="C302" s="1138">
        <v>0.5</v>
      </c>
      <c r="D302" s="16">
        <f>+D296+1</f>
        <v>239</v>
      </c>
      <c r="E302" s="17" t="s">
        <v>4051</v>
      </c>
      <c r="F302" s="16" t="s">
        <v>178</v>
      </c>
      <c r="G302" s="1360" t="s">
        <v>4052</v>
      </c>
      <c r="H302" s="1193">
        <v>3</v>
      </c>
      <c r="I302" s="618">
        <v>4207</v>
      </c>
      <c r="J302" s="1193">
        <f t="shared" ref="J302:J332" si="19">H302*I302</f>
        <v>12621</v>
      </c>
      <c r="K302" s="1514"/>
      <c r="L302" s="1360" t="s">
        <v>4053</v>
      </c>
      <c r="M302" s="17" t="s">
        <v>4054</v>
      </c>
      <c r="N302" s="16"/>
      <c r="O302" s="19">
        <v>44676</v>
      </c>
      <c r="P302" s="16"/>
      <c r="Q302" s="56"/>
      <c r="R302" s="482" t="s">
        <v>4055</v>
      </c>
      <c r="S302" s="21"/>
    </row>
    <row r="303" spans="1:19" s="9" customFormat="1" ht="19.7" customHeight="1">
      <c r="A303" s="1137" t="s">
        <v>1375</v>
      </c>
      <c r="B303" s="1446"/>
      <c r="C303" s="1138">
        <v>5.0000000000000001E-3</v>
      </c>
      <c r="D303" s="16">
        <f>+D302+1</f>
        <v>240</v>
      </c>
      <c r="E303" s="16" t="s">
        <v>178</v>
      </c>
      <c r="F303" s="16" t="s">
        <v>178</v>
      </c>
      <c r="G303" s="1515" t="s">
        <v>4056</v>
      </c>
      <c r="H303" s="1106">
        <v>12</v>
      </c>
      <c r="I303" s="17">
        <v>48</v>
      </c>
      <c r="J303" s="1193">
        <f t="shared" si="19"/>
        <v>576</v>
      </c>
      <c r="K303" s="18"/>
      <c r="L303" s="1515" t="s">
        <v>4057</v>
      </c>
      <c r="M303" s="17" t="s">
        <v>4054</v>
      </c>
      <c r="N303" s="16"/>
      <c r="O303" s="19">
        <v>44676</v>
      </c>
      <c r="P303" s="16"/>
      <c r="Q303" s="56"/>
      <c r="R303" s="56" t="s">
        <v>3757</v>
      </c>
      <c r="S303" s="21"/>
    </row>
    <row r="304" spans="1:19" s="9" customFormat="1" ht="19.7" customHeight="1">
      <c r="A304" s="1137" t="s">
        <v>1375</v>
      </c>
      <c r="B304" s="1446"/>
      <c r="C304" s="1138">
        <v>0.05</v>
      </c>
      <c r="D304" s="16">
        <f t="shared" ref="D304:D313" si="20">+D303+1</f>
        <v>241</v>
      </c>
      <c r="E304" s="385" t="s">
        <v>4058</v>
      </c>
      <c r="F304" s="385" t="s">
        <v>178</v>
      </c>
      <c r="G304" s="1515" t="s">
        <v>4059</v>
      </c>
      <c r="H304" s="1516">
        <v>9</v>
      </c>
      <c r="I304" s="17">
        <v>79</v>
      </c>
      <c r="J304" s="1517">
        <f t="shared" si="19"/>
        <v>711</v>
      </c>
      <c r="K304" s="18"/>
      <c r="L304" s="1190" t="s">
        <v>4060</v>
      </c>
      <c r="M304" s="146" t="s">
        <v>4061</v>
      </c>
      <c r="N304" s="16"/>
      <c r="O304" s="19">
        <v>44676</v>
      </c>
      <c r="P304" s="16"/>
      <c r="Q304" s="56"/>
      <c r="R304" s="56" t="s">
        <v>3757</v>
      </c>
      <c r="S304" s="21"/>
    </row>
    <row r="305" spans="1:19" s="9" customFormat="1" ht="19.7" customHeight="1">
      <c r="A305" s="1137" t="s">
        <v>1380</v>
      </c>
      <c r="B305" s="1446"/>
      <c r="C305" s="1138">
        <v>5.0000000000000001E-3</v>
      </c>
      <c r="D305" s="16">
        <f t="shared" si="20"/>
        <v>242</v>
      </c>
      <c r="E305" s="385" t="s">
        <v>178</v>
      </c>
      <c r="F305" s="385" t="s">
        <v>178</v>
      </c>
      <c r="G305" s="1515" t="s">
        <v>4062</v>
      </c>
      <c r="H305" s="1106">
        <v>9</v>
      </c>
      <c r="I305" s="17">
        <v>650</v>
      </c>
      <c r="J305" s="1517">
        <f t="shared" si="19"/>
        <v>5850</v>
      </c>
      <c r="K305" s="18"/>
      <c r="L305" s="1190" t="s">
        <v>4026</v>
      </c>
      <c r="M305" s="146" t="s">
        <v>4063</v>
      </c>
      <c r="N305" s="16"/>
      <c r="O305" s="19">
        <v>44676</v>
      </c>
      <c r="P305" s="16"/>
      <c r="Q305" s="56"/>
      <c r="R305" s="56" t="s">
        <v>3757</v>
      </c>
      <c r="S305" s="21"/>
    </row>
    <row r="306" spans="1:19" s="9" customFormat="1" ht="19.7" customHeight="1">
      <c r="A306" s="1137" t="s">
        <v>1375</v>
      </c>
      <c r="B306" s="1446"/>
      <c r="C306" s="1138">
        <v>5.0000000000000001E-3</v>
      </c>
      <c r="D306" s="16">
        <f t="shared" si="20"/>
        <v>243</v>
      </c>
      <c r="E306" s="16" t="s">
        <v>178</v>
      </c>
      <c r="F306" s="16" t="s">
        <v>178</v>
      </c>
      <c r="G306" s="177" t="s">
        <v>4064</v>
      </c>
      <c r="H306" s="465">
        <v>12</v>
      </c>
      <c r="I306" s="383">
        <v>69</v>
      </c>
      <c r="J306" s="1353">
        <f t="shared" si="19"/>
        <v>828</v>
      </c>
      <c r="K306" s="677"/>
      <c r="L306" s="177" t="s">
        <v>4065</v>
      </c>
      <c r="M306" s="17" t="s">
        <v>4054</v>
      </c>
      <c r="N306" s="16"/>
      <c r="O306" s="19">
        <v>44676</v>
      </c>
      <c r="P306" s="16"/>
      <c r="Q306" s="56"/>
      <c r="R306" s="56" t="s">
        <v>3757</v>
      </c>
      <c r="S306" s="21"/>
    </row>
    <row r="307" spans="1:19" s="9" customFormat="1" ht="19.7" customHeight="1">
      <c r="A307" s="1137" t="s">
        <v>1375</v>
      </c>
      <c r="B307" s="1446"/>
      <c r="C307" s="1138">
        <v>5.0000000000000001E-3</v>
      </c>
      <c r="D307" s="16">
        <f t="shared" si="20"/>
        <v>244</v>
      </c>
      <c r="E307" s="16" t="s">
        <v>178</v>
      </c>
      <c r="F307" s="16" t="s">
        <v>178</v>
      </c>
      <c r="G307" s="1515" t="s">
        <v>4066</v>
      </c>
      <c r="H307" s="1106">
        <v>12</v>
      </c>
      <c r="I307" s="17">
        <v>29</v>
      </c>
      <c r="J307" s="1193">
        <f t="shared" si="19"/>
        <v>348</v>
      </c>
      <c r="K307" s="18"/>
      <c r="L307" s="1515" t="s">
        <v>2607</v>
      </c>
      <c r="M307" s="17" t="s">
        <v>4054</v>
      </c>
      <c r="N307" s="16"/>
      <c r="O307" s="19">
        <v>44676</v>
      </c>
      <c r="P307" s="16"/>
      <c r="Q307" s="56"/>
      <c r="R307" s="56" t="s">
        <v>3757</v>
      </c>
      <c r="S307" s="21"/>
    </row>
    <row r="308" spans="1:19" s="9" customFormat="1" ht="19.7" customHeight="1">
      <c r="A308" s="1137" t="s">
        <v>1375</v>
      </c>
      <c r="B308" s="1446"/>
      <c r="C308" s="1138">
        <v>5.0000000000000001E-3</v>
      </c>
      <c r="D308" s="16">
        <f t="shared" si="20"/>
        <v>245</v>
      </c>
      <c r="E308" s="385" t="s">
        <v>178</v>
      </c>
      <c r="F308" s="385" t="s">
        <v>178</v>
      </c>
      <c r="G308" s="1360" t="s">
        <v>4067</v>
      </c>
      <c r="H308" s="1193">
        <v>12</v>
      </c>
      <c r="I308" s="618">
        <v>43</v>
      </c>
      <c r="J308" s="1193">
        <f t="shared" si="19"/>
        <v>516</v>
      </c>
      <c r="K308" s="1518"/>
      <c r="L308" s="1360" t="s">
        <v>4068</v>
      </c>
      <c r="M308" s="17" t="s">
        <v>4054</v>
      </c>
      <c r="N308" s="16"/>
      <c r="O308" s="19">
        <v>44676</v>
      </c>
      <c r="P308" s="16"/>
      <c r="Q308" s="56"/>
      <c r="R308" s="56" t="s">
        <v>3757</v>
      </c>
      <c r="S308" s="21"/>
    </row>
    <row r="309" spans="1:19" s="9" customFormat="1" ht="19.7" customHeight="1">
      <c r="A309" s="1137" t="s">
        <v>1375</v>
      </c>
      <c r="B309" s="1446"/>
      <c r="C309" s="1138">
        <v>5.0000000000000001E-3</v>
      </c>
      <c r="D309" s="16">
        <f t="shared" si="20"/>
        <v>246</v>
      </c>
      <c r="E309" s="16" t="s">
        <v>178</v>
      </c>
      <c r="F309" s="16" t="s">
        <v>178</v>
      </c>
      <c r="G309" s="1519" t="s">
        <v>4069</v>
      </c>
      <c r="H309" s="1106">
        <v>12</v>
      </c>
      <c r="I309" s="17">
        <v>92</v>
      </c>
      <c r="J309" s="1193">
        <f t="shared" si="19"/>
        <v>1104</v>
      </c>
      <c r="K309" s="18"/>
      <c r="L309" s="1190" t="s">
        <v>4070</v>
      </c>
      <c r="M309" s="17" t="s">
        <v>4054</v>
      </c>
      <c r="N309" s="16"/>
      <c r="O309" s="19">
        <v>44676</v>
      </c>
      <c r="P309" s="16"/>
      <c r="Q309" s="56"/>
      <c r="R309" s="56" t="s">
        <v>3757</v>
      </c>
      <c r="S309" s="21"/>
    </row>
    <row r="310" spans="1:19" s="9" customFormat="1" ht="19.7" customHeight="1">
      <c r="A310" s="1137" t="s">
        <v>2986</v>
      </c>
      <c r="B310" s="1446"/>
      <c r="C310" s="1138">
        <v>0.15</v>
      </c>
      <c r="D310" s="16">
        <f t="shared" si="20"/>
        <v>247</v>
      </c>
      <c r="E310" s="1158" t="s">
        <v>1304</v>
      </c>
      <c r="F310" s="1159" t="s">
        <v>100</v>
      </c>
      <c r="G310" s="1520" t="s">
        <v>4071</v>
      </c>
      <c r="H310" s="1521">
        <v>3</v>
      </c>
      <c r="I310" s="17">
        <v>2840</v>
      </c>
      <c r="J310" s="1193">
        <f t="shared" si="19"/>
        <v>8520</v>
      </c>
      <c r="K310" s="18"/>
      <c r="L310" s="50" t="s">
        <v>4072</v>
      </c>
      <c r="M310" s="17" t="s">
        <v>4054</v>
      </c>
      <c r="N310" s="16"/>
      <c r="O310" s="19">
        <v>44676</v>
      </c>
      <c r="P310" s="16"/>
      <c r="Q310" s="56"/>
      <c r="R310" s="56" t="s">
        <v>3757</v>
      </c>
      <c r="S310" s="21"/>
    </row>
    <row r="311" spans="1:19" s="9" customFormat="1" ht="19.7" customHeight="1">
      <c r="A311" s="1137" t="s">
        <v>2986</v>
      </c>
      <c r="B311" s="1446"/>
      <c r="C311" s="1138">
        <v>0.6</v>
      </c>
      <c r="D311" s="16">
        <f t="shared" si="20"/>
        <v>248</v>
      </c>
      <c r="E311" s="1158" t="s">
        <v>1304</v>
      </c>
      <c r="F311" s="1159" t="s">
        <v>100</v>
      </c>
      <c r="G311" s="1522" t="s">
        <v>4073</v>
      </c>
      <c r="H311" s="1521">
        <v>3</v>
      </c>
      <c r="I311" s="17">
        <v>5560</v>
      </c>
      <c r="J311" s="1193">
        <f t="shared" si="19"/>
        <v>16680</v>
      </c>
      <c r="K311" s="18"/>
      <c r="L311" s="50" t="s">
        <v>4074</v>
      </c>
      <c r="M311" s="17" t="s">
        <v>4054</v>
      </c>
      <c r="N311" s="16"/>
      <c r="O311" s="19">
        <v>44676</v>
      </c>
      <c r="P311" s="16"/>
      <c r="Q311" s="56"/>
      <c r="R311" s="56" t="s">
        <v>3757</v>
      </c>
      <c r="S311" s="21"/>
    </row>
    <row r="312" spans="1:19" s="9" customFormat="1" ht="19.7" customHeight="1">
      <c r="A312" s="1137" t="s">
        <v>2986</v>
      </c>
      <c r="B312" s="1446"/>
      <c r="C312" s="1138">
        <v>8.5000000000000006E-2</v>
      </c>
      <c r="D312" s="16">
        <f t="shared" si="20"/>
        <v>249</v>
      </c>
      <c r="E312" s="1158" t="s">
        <v>1304</v>
      </c>
      <c r="F312" s="1159" t="s">
        <v>100</v>
      </c>
      <c r="G312" s="1520" t="s">
        <v>4075</v>
      </c>
      <c r="H312" s="1521">
        <v>3</v>
      </c>
      <c r="I312" s="17">
        <v>2110</v>
      </c>
      <c r="J312" s="1193">
        <f t="shared" si="19"/>
        <v>6330</v>
      </c>
      <c r="K312" s="18"/>
      <c r="L312" s="1515" t="s">
        <v>4076</v>
      </c>
      <c r="M312" s="17" t="s">
        <v>4054</v>
      </c>
      <c r="N312" s="16"/>
      <c r="O312" s="19">
        <v>44676</v>
      </c>
      <c r="P312" s="16"/>
      <c r="Q312" s="56"/>
      <c r="R312" s="56" t="s">
        <v>3757</v>
      </c>
      <c r="S312" s="21"/>
    </row>
    <row r="313" spans="1:19" s="9" customFormat="1" ht="19.7" customHeight="1">
      <c r="A313" s="1137" t="s">
        <v>2986</v>
      </c>
      <c r="B313" s="1446"/>
      <c r="C313" s="1138">
        <v>8.5000000000000006E-2</v>
      </c>
      <c r="D313" s="16">
        <f t="shared" si="20"/>
        <v>250</v>
      </c>
      <c r="E313" s="1158" t="s">
        <v>1304</v>
      </c>
      <c r="F313" s="1159" t="s">
        <v>100</v>
      </c>
      <c r="G313" s="1520" t="s">
        <v>4077</v>
      </c>
      <c r="H313" s="1521">
        <v>3</v>
      </c>
      <c r="I313" s="17">
        <v>2110</v>
      </c>
      <c r="J313" s="1193">
        <f t="shared" si="19"/>
        <v>6330</v>
      </c>
      <c r="K313" s="18"/>
      <c r="L313" s="1515" t="s">
        <v>4078</v>
      </c>
      <c r="M313" s="17" t="s">
        <v>4054</v>
      </c>
      <c r="N313" s="16"/>
      <c r="O313" s="19">
        <v>44676</v>
      </c>
      <c r="P313" s="16"/>
      <c r="Q313" s="56"/>
      <c r="R313" s="56" t="s">
        <v>3757</v>
      </c>
      <c r="S313" s="21"/>
    </row>
    <row r="314" spans="1:19" s="9" customFormat="1" ht="19.7" customHeight="1">
      <c r="A314" s="1137" t="s">
        <v>1375</v>
      </c>
      <c r="B314" s="1446"/>
      <c r="C314" s="1138">
        <v>0.65</v>
      </c>
      <c r="D314" s="16">
        <f>+D313+1</f>
        <v>251</v>
      </c>
      <c r="E314" s="16" t="s">
        <v>178</v>
      </c>
      <c r="F314" s="16" t="s">
        <v>178</v>
      </c>
      <c r="G314" s="177" t="s">
        <v>4079</v>
      </c>
      <c r="H314" s="465">
        <v>6</v>
      </c>
      <c r="I314" s="278">
        <v>7710</v>
      </c>
      <c r="J314" s="1193">
        <f t="shared" si="19"/>
        <v>46260</v>
      </c>
      <c r="K314" s="677"/>
      <c r="L314" s="177" t="s">
        <v>4080</v>
      </c>
      <c r="M314" s="17" t="s">
        <v>4081</v>
      </c>
      <c r="N314" s="16"/>
      <c r="O314" s="19">
        <v>44676</v>
      </c>
      <c r="P314" s="16"/>
      <c r="Q314" s="56"/>
      <c r="R314" s="56" t="s">
        <v>3757</v>
      </c>
      <c r="S314" s="21"/>
    </row>
    <row r="315" spans="1:19" s="9" customFormat="1" ht="19.7" customHeight="1">
      <c r="A315" s="1137" t="s">
        <v>2986</v>
      </c>
      <c r="B315" s="1446"/>
      <c r="C315" s="1138">
        <v>0.2</v>
      </c>
      <c r="D315" s="16">
        <f t="shared" ref="D315:D332" si="21">+D314+1</f>
        <v>252</v>
      </c>
      <c r="E315" s="1158" t="s">
        <v>1304</v>
      </c>
      <c r="F315" s="1159" t="s">
        <v>100</v>
      </c>
      <c r="G315" s="1523" t="s">
        <v>4082</v>
      </c>
      <c r="H315" s="1524">
        <v>3</v>
      </c>
      <c r="I315" s="278">
        <v>2800</v>
      </c>
      <c r="J315" s="1193">
        <f t="shared" si="19"/>
        <v>8400</v>
      </c>
      <c r="K315" s="677"/>
      <c r="L315" s="50" t="s">
        <v>4083</v>
      </c>
      <c r="M315" s="17" t="s">
        <v>4081</v>
      </c>
      <c r="N315" s="16"/>
      <c r="O315" s="19">
        <v>44676</v>
      </c>
      <c r="P315" s="16"/>
      <c r="Q315" s="56"/>
      <c r="R315" s="56" t="s">
        <v>3757</v>
      </c>
      <c r="S315" s="21"/>
    </row>
    <row r="316" spans="1:19" s="9" customFormat="1" ht="19.7" customHeight="1">
      <c r="A316" s="1137" t="s">
        <v>1375</v>
      </c>
      <c r="B316" s="1446"/>
      <c r="C316" s="1138">
        <v>5.0000000000000001E-3</v>
      </c>
      <c r="D316" s="16">
        <f t="shared" si="21"/>
        <v>253</v>
      </c>
      <c r="E316" s="16" t="s">
        <v>178</v>
      </c>
      <c r="F316" s="16" t="s">
        <v>178</v>
      </c>
      <c r="G316" s="1519" t="s">
        <v>4084</v>
      </c>
      <c r="H316" s="1106">
        <v>12</v>
      </c>
      <c r="I316" s="17">
        <v>130</v>
      </c>
      <c r="J316" s="1193">
        <f t="shared" si="19"/>
        <v>1560</v>
      </c>
      <c r="K316" s="18"/>
      <c r="L316" s="50" t="s">
        <v>2960</v>
      </c>
      <c r="M316" s="17" t="s">
        <v>4081</v>
      </c>
      <c r="N316" s="16"/>
      <c r="O316" s="19">
        <v>44676</v>
      </c>
      <c r="P316" s="16"/>
      <c r="Q316" s="56"/>
      <c r="R316" s="56" t="s">
        <v>3757</v>
      </c>
      <c r="S316" s="21"/>
    </row>
    <row r="317" spans="1:19" s="9" customFormat="1" ht="19.7" customHeight="1">
      <c r="A317" s="1137" t="s">
        <v>1375</v>
      </c>
      <c r="B317" s="1446"/>
      <c r="C317" s="1138">
        <v>5.0000000000000001E-3</v>
      </c>
      <c r="D317" s="16">
        <f t="shared" si="21"/>
        <v>254</v>
      </c>
      <c r="E317" s="16" t="s">
        <v>178</v>
      </c>
      <c r="F317" s="16" t="s">
        <v>178</v>
      </c>
      <c r="G317" s="1519" t="s">
        <v>4034</v>
      </c>
      <c r="H317" s="1106">
        <v>12</v>
      </c>
      <c r="I317" s="17">
        <v>44</v>
      </c>
      <c r="J317" s="1193">
        <f t="shared" si="19"/>
        <v>528</v>
      </c>
      <c r="K317" s="18"/>
      <c r="L317" s="50" t="s">
        <v>3776</v>
      </c>
      <c r="M317" s="17" t="s">
        <v>4081</v>
      </c>
      <c r="N317" s="16"/>
      <c r="O317" s="19">
        <v>44676</v>
      </c>
      <c r="P317" s="16"/>
      <c r="Q317" s="56"/>
      <c r="R317" s="56" t="s">
        <v>3757</v>
      </c>
      <c r="S317" s="21"/>
    </row>
    <row r="318" spans="1:19" s="9" customFormat="1" ht="19.7" customHeight="1">
      <c r="A318" s="1137" t="s">
        <v>1375</v>
      </c>
      <c r="B318" s="1446"/>
      <c r="C318" s="1138">
        <v>5.0000000000000001E-3</v>
      </c>
      <c r="D318" s="16">
        <f t="shared" si="21"/>
        <v>255</v>
      </c>
      <c r="E318" s="16" t="s">
        <v>178</v>
      </c>
      <c r="F318" s="16" t="s">
        <v>178</v>
      </c>
      <c r="G318" s="1519" t="s">
        <v>1371</v>
      </c>
      <c r="H318" s="1106">
        <v>12</v>
      </c>
      <c r="I318" s="17">
        <v>27</v>
      </c>
      <c r="J318" s="1193">
        <f t="shared" si="19"/>
        <v>324</v>
      </c>
      <c r="K318" s="18"/>
      <c r="L318" s="50" t="s">
        <v>1314</v>
      </c>
      <c r="M318" s="17" t="s">
        <v>4081</v>
      </c>
      <c r="N318" s="16"/>
      <c r="O318" s="19">
        <v>44676</v>
      </c>
      <c r="P318" s="16"/>
      <c r="Q318" s="56"/>
      <c r="R318" s="56" t="s">
        <v>3757</v>
      </c>
      <c r="S318" s="21"/>
    </row>
    <row r="319" spans="1:19" s="9" customFormat="1" ht="19.7" customHeight="1">
      <c r="A319" s="1137" t="s">
        <v>1375</v>
      </c>
      <c r="B319" s="1446"/>
      <c r="C319" s="1138">
        <v>5.0000000000000001E-3</v>
      </c>
      <c r="D319" s="16">
        <f t="shared" si="21"/>
        <v>256</v>
      </c>
      <c r="E319" s="16" t="s">
        <v>178</v>
      </c>
      <c r="F319" s="16" t="s">
        <v>178</v>
      </c>
      <c r="G319" s="1519" t="s">
        <v>4085</v>
      </c>
      <c r="H319" s="1106">
        <v>12</v>
      </c>
      <c r="I319" s="17">
        <v>99</v>
      </c>
      <c r="J319" s="1193">
        <f t="shared" si="19"/>
        <v>1188</v>
      </c>
      <c r="K319" s="18"/>
      <c r="L319" s="1190" t="s">
        <v>4070</v>
      </c>
      <c r="M319" s="17" t="s">
        <v>4081</v>
      </c>
      <c r="N319" s="16"/>
      <c r="O319" s="19">
        <v>44676</v>
      </c>
      <c r="P319" s="16"/>
      <c r="Q319" s="56"/>
      <c r="R319" s="56" t="s">
        <v>3757</v>
      </c>
      <c r="S319" s="21"/>
    </row>
    <row r="320" spans="1:19" s="9" customFormat="1" ht="19.7" customHeight="1">
      <c r="A320" s="1137" t="s">
        <v>2986</v>
      </c>
      <c r="B320" s="1446"/>
      <c r="C320" s="1138">
        <v>0.15</v>
      </c>
      <c r="D320" s="16">
        <f t="shared" si="21"/>
        <v>257</v>
      </c>
      <c r="E320" s="1158" t="s">
        <v>1304</v>
      </c>
      <c r="F320" s="1159" t="s">
        <v>100</v>
      </c>
      <c r="G320" s="1525" t="s">
        <v>4086</v>
      </c>
      <c r="H320" s="1521">
        <v>3</v>
      </c>
      <c r="I320" s="17">
        <v>2780</v>
      </c>
      <c r="J320" s="1193">
        <f t="shared" si="19"/>
        <v>8340</v>
      </c>
      <c r="K320" s="18"/>
      <c r="L320" s="50" t="s">
        <v>4087</v>
      </c>
      <c r="M320" s="17" t="s">
        <v>4081</v>
      </c>
      <c r="N320" s="16"/>
      <c r="O320" s="19">
        <v>44676</v>
      </c>
      <c r="P320" s="16"/>
      <c r="Q320" s="56"/>
      <c r="R320" s="56" t="s">
        <v>3757</v>
      </c>
      <c r="S320" s="21"/>
    </row>
    <row r="321" spans="1:19" s="9" customFormat="1" ht="19.7" customHeight="1">
      <c r="A321" s="1137" t="s">
        <v>1375</v>
      </c>
      <c r="B321" s="1446"/>
      <c r="C321" s="1138">
        <v>5.0000000000000001E-3</v>
      </c>
      <c r="D321" s="16">
        <f t="shared" si="21"/>
        <v>258</v>
      </c>
      <c r="E321" s="16" t="s">
        <v>178</v>
      </c>
      <c r="F321" s="16" t="s">
        <v>178</v>
      </c>
      <c r="G321" s="1519" t="s">
        <v>4084</v>
      </c>
      <c r="H321" s="1106">
        <v>12</v>
      </c>
      <c r="I321" s="17">
        <v>130</v>
      </c>
      <c r="J321" s="1193">
        <f>H321*I321</f>
        <v>1560</v>
      </c>
      <c r="K321" s="18"/>
      <c r="L321" s="50" t="s">
        <v>2960</v>
      </c>
      <c r="M321" s="17" t="s">
        <v>4081</v>
      </c>
      <c r="N321" s="16"/>
      <c r="O321" s="19">
        <v>44676</v>
      </c>
      <c r="P321" s="16"/>
      <c r="Q321" s="56"/>
      <c r="R321" s="56" t="s">
        <v>3757</v>
      </c>
      <c r="S321" s="21"/>
    </row>
    <row r="322" spans="1:19" s="9" customFormat="1" ht="19.7" customHeight="1">
      <c r="A322" s="1137" t="s">
        <v>1375</v>
      </c>
      <c r="B322" s="1446"/>
      <c r="C322" s="1138">
        <v>5.0000000000000001E-3</v>
      </c>
      <c r="D322" s="16">
        <f t="shared" si="21"/>
        <v>259</v>
      </c>
      <c r="E322" s="16" t="s">
        <v>178</v>
      </c>
      <c r="F322" s="16" t="s">
        <v>178</v>
      </c>
      <c r="G322" s="145" t="s">
        <v>1341</v>
      </c>
      <c r="H322" s="17">
        <v>6</v>
      </c>
      <c r="I322" s="1526">
        <v>71</v>
      </c>
      <c r="J322" s="53">
        <f>H322*I322</f>
        <v>426</v>
      </c>
      <c r="K322" s="18"/>
      <c r="L322" s="54" t="s">
        <v>1342</v>
      </c>
      <c r="M322" s="17" t="s">
        <v>4081</v>
      </c>
      <c r="N322" s="16"/>
      <c r="O322" s="19">
        <v>44676</v>
      </c>
      <c r="P322" s="16"/>
      <c r="Q322" s="56"/>
      <c r="R322" s="56" t="s">
        <v>3757</v>
      </c>
      <c r="S322" s="21"/>
    </row>
    <row r="323" spans="1:19" s="9" customFormat="1" ht="19.7" customHeight="1">
      <c r="A323" s="1137" t="s">
        <v>1375</v>
      </c>
      <c r="B323" s="1446"/>
      <c r="C323" s="1138">
        <v>5.0000000000000001E-3</v>
      </c>
      <c r="D323" s="16">
        <f t="shared" si="21"/>
        <v>260</v>
      </c>
      <c r="E323" s="16" t="s">
        <v>178</v>
      </c>
      <c r="F323" s="16" t="s">
        <v>178</v>
      </c>
      <c r="G323" s="145" t="s">
        <v>1343</v>
      </c>
      <c r="H323" s="17">
        <v>6</v>
      </c>
      <c r="I323" s="1526">
        <v>30</v>
      </c>
      <c r="J323" s="53">
        <f>H323*I323</f>
        <v>180</v>
      </c>
      <c r="K323" s="18"/>
      <c r="L323" s="54" t="s">
        <v>1344</v>
      </c>
      <c r="M323" s="17" t="s">
        <v>4081</v>
      </c>
      <c r="N323" s="16"/>
      <c r="O323" s="19">
        <v>44676</v>
      </c>
      <c r="P323" s="16"/>
      <c r="Q323" s="56"/>
      <c r="R323" s="56" t="s">
        <v>3757</v>
      </c>
      <c r="S323" s="21"/>
    </row>
    <row r="324" spans="1:19" s="9" customFormat="1" ht="19.7" customHeight="1">
      <c r="A324" s="1137" t="s">
        <v>1375</v>
      </c>
      <c r="B324" s="1446"/>
      <c r="C324" s="1138">
        <v>5.0000000000000001E-3</v>
      </c>
      <c r="D324" s="16">
        <f t="shared" si="21"/>
        <v>261</v>
      </c>
      <c r="E324" s="16" t="s">
        <v>178</v>
      </c>
      <c r="F324" s="16" t="s">
        <v>178</v>
      </c>
      <c r="G324" s="1519" t="s">
        <v>4085</v>
      </c>
      <c r="H324" s="1106">
        <v>12</v>
      </c>
      <c r="I324" s="17">
        <v>99</v>
      </c>
      <c r="J324" s="1193">
        <f>H324*I324</f>
        <v>1188</v>
      </c>
      <c r="K324" s="18"/>
      <c r="L324" s="1190" t="s">
        <v>4070</v>
      </c>
      <c r="M324" s="17" t="s">
        <v>4081</v>
      </c>
      <c r="N324" s="16"/>
      <c r="O324" s="19">
        <v>44676</v>
      </c>
      <c r="P324" s="16"/>
      <c r="Q324" s="56"/>
      <c r="R324" s="56" t="s">
        <v>3757</v>
      </c>
      <c r="S324" s="21"/>
    </row>
    <row r="325" spans="1:19" s="9" customFormat="1" ht="19.7" customHeight="1">
      <c r="A325" s="1137" t="s">
        <v>2986</v>
      </c>
      <c r="B325" s="1446"/>
      <c r="C325" s="1138">
        <v>0.15</v>
      </c>
      <c r="D325" s="16">
        <f t="shared" si="21"/>
        <v>262</v>
      </c>
      <c r="E325" s="1158" t="s">
        <v>1304</v>
      </c>
      <c r="F325" s="1159" t="s">
        <v>100</v>
      </c>
      <c r="G325" s="1527" t="s">
        <v>4088</v>
      </c>
      <c r="H325" s="1528">
        <v>3</v>
      </c>
      <c r="I325" s="618">
        <v>2410</v>
      </c>
      <c r="J325" s="1193">
        <f t="shared" si="19"/>
        <v>7230</v>
      </c>
      <c r="K325" s="1518"/>
      <c r="L325" s="1360" t="s">
        <v>4089</v>
      </c>
      <c r="M325" s="17" t="s">
        <v>4081</v>
      </c>
      <c r="N325" s="16"/>
      <c r="O325" s="19">
        <v>44676</v>
      </c>
      <c r="P325" s="16"/>
      <c r="Q325" s="56"/>
      <c r="R325" s="56" t="s">
        <v>3757</v>
      </c>
      <c r="S325" s="21"/>
    </row>
    <row r="326" spans="1:19" s="9" customFormat="1" ht="19.7" customHeight="1">
      <c r="A326" s="1137" t="s">
        <v>1375</v>
      </c>
      <c r="B326" s="1446"/>
      <c r="C326" s="1138">
        <v>5.0000000000000001E-3</v>
      </c>
      <c r="D326" s="16">
        <f t="shared" si="21"/>
        <v>263</v>
      </c>
      <c r="E326" s="16" t="s">
        <v>178</v>
      </c>
      <c r="F326" s="16" t="s">
        <v>178</v>
      </c>
      <c r="G326" s="1360" t="s">
        <v>4090</v>
      </c>
      <c r="H326" s="1193">
        <v>12</v>
      </c>
      <c r="I326" s="618">
        <v>120</v>
      </c>
      <c r="J326" s="1193">
        <f t="shared" si="19"/>
        <v>1440</v>
      </c>
      <c r="K326" s="1518"/>
      <c r="L326" s="1360" t="s">
        <v>4091</v>
      </c>
      <c r="M326" s="17" t="s">
        <v>4081</v>
      </c>
      <c r="N326" s="16"/>
      <c r="O326" s="19">
        <v>44676</v>
      </c>
      <c r="P326" s="16"/>
      <c r="Q326" s="56"/>
      <c r="R326" s="56" t="s">
        <v>3757</v>
      </c>
      <c r="S326" s="21"/>
    </row>
    <row r="327" spans="1:19" s="9" customFormat="1" ht="19.7" customHeight="1">
      <c r="A327" s="1137" t="s">
        <v>1375</v>
      </c>
      <c r="B327" s="1446"/>
      <c r="C327" s="1138">
        <v>5.0000000000000001E-3</v>
      </c>
      <c r="D327" s="16">
        <f t="shared" si="21"/>
        <v>264</v>
      </c>
      <c r="E327" s="16" t="s">
        <v>178</v>
      </c>
      <c r="F327" s="16" t="s">
        <v>178</v>
      </c>
      <c r="G327" s="1519" t="s">
        <v>4084</v>
      </c>
      <c r="H327" s="1106">
        <v>12</v>
      </c>
      <c r="I327" s="17">
        <v>130</v>
      </c>
      <c r="J327" s="1193">
        <f>H327*I327</f>
        <v>1560</v>
      </c>
      <c r="K327" s="18"/>
      <c r="L327" s="50" t="s">
        <v>2960</v>
      </c>
      <c r="M327" s="17" t="s">
        <v>4081</v>
      </c>
      <c r="N327" s="16"/>
      <c r="O327" s="19">
        <v>44676</v>
      </c>
      <c r="P327" s="16"/>
      <c r="Q327" s="56"/>
      <c r="R327" s="56" t="s">
        <v>3757</v>
      </c>
      <c r="S327" s="21"/>
    </row>
    <row r="328" spans="1:19" s="9" customFormat="1" ht="19.7" customHeight="1">
      <c r="A328" s="1137" t="s">
        <v>1375</v>
      </c>
      <c r="B328" s="1446"/>
      <c r="C328" s="1138">
        <v>5.0000000000000001E-3</v>
      </c>
      <c r="D328" s="16">
        <f t="shared" si="21"/>
        <v>265</v>
      </c>
      <c r="E328" s="16" t="s">
        <v>178</v>
      </c>
      <c r="F328" s="16" t="s">
        <v>178</v>
      </c>
      <c r="G328" s="1519" t="s">
        <v>4085</v>
      </c>
      <c r="H328" s="1106">
        <v>12</v>
      </c>
      <c r="I328" s="17">
        <v>99</v>
      </c>
      <c r="J328" s="1193">
        <f>H328*I328</f>
        <v>1188</v>
      </c>
      <c r="K328" s="18"/>
      <c r="L328" s="1190" t="s">
        <v>4070</v>
      </c>
      <c r="M328" s="17" t="s">
        <v>4081</v>
      </c>
      <c r="N328" s="16"/>
      <c r="O328" s="19">
        <v>44676</v>
      </c>
      <c r="P328" s="16"/>
      <c r="Q328" s="56"/>
      <c r="R328" s="56" t="s">
        <v>3757</v>
      </c>
      <c r="S328" s="21"/>
    </row>
    <row r="329" spans="1:19" s="9" customFormat="1" ht="19.7" customHeight="1">
      <c r="A329" s="1137" t="s">
        <v>2986</v>
      </c>
      <c r="B329" s="1446"/>
      <c r="C329" s="1138">
        <v>0.15</v>
      </c>
      <c r="D329" s="16">
        <f t="shared" si="21"/>
        <v>266</v>
      </c>
      <c r="E329" s="1158" t="s">
        <v>1304</v>
      </c>
      <c r="F329" s="1159" t="s">
        <v>100</v>
      </c>
      <c r="G329" s="1527" t="s">
        <v>4092</v>
      </c>
      <c r="H329" s="1528">
        <v>3</v>
      </c>
      <c r="I329" s="1161">
        <v>2520</v>
      </c>
      <c r="J329" s="1193">
        <f t="shared" si="19"/>
        <v>7560</v>
      </c>
      <c r="K329" s="1518"/>
      <c r="L329" s="1360" t="s">
        <v>4093</v>
      </c>
      <c r="M329" s="17" t="s">
        <v>4081</v>
      </c>
      <c r="N329" s="16"/>
      <c r="O329" s="19">
        <v>44676</v>
      </c>
      <c r="P329" s="16"/>
      <c r="Q329" s="56"/>
      <c r="R329" s="56" t="s">
        <v>3757</v>
      </c>
      <c r="S329" s="21"/>
    </row>
    <row r="330" spans="1:19" s="9" customFormat="1" ht="19.7" customHeight="1">
      <c r="A330" s="1137" t="s">
        <v>1375</v>
      </c>
      <c r="B330" s="1446"/>
      <c r="C330" s="1138">
        <v>5.0000000000000001E-3</v>
      </c>
      <c r="D330" s="16">
        <f t="shared" si="21"/>
        <v>267</v>
      </c>
      <c r="E330" s="16" t="s">
        <v>178</v>
      </c>
      <c r="F330" s="16" t="s">
        <v>178</v>
      </c>
      <c r="G330" s="1519" t="s">
        <v>4084</v>
      </c>
      <c r="H330" s="1106">
        <v>12</v>
      </c>
      <c r="I330" s="17">
        <v>130</v>
      </c>
      <c r="J330" s="1193">
        <f t="shared" si="19"/>
        <v>1560</v>
      </c>
      <c r="K330" s="18"/>
      <c r="L330" s="50" t="s">
        <v>2960</v>
      </c>
      <c r="M330" s="17" t="s">
        <v>4081</v>
      </c>
      <c r="N330" s="16"/>
      <c r="O330" s="19">
        <v>44676</v>
      </c>
      <c r="P330" s="16"/>
      <c r="Q330" s="56"/>
      <c r="R330" s="56" t="s">
        <v>3757</v>
      </c>
      <c r="S330" s="21"/>
    </row>
    <row r="331" spans="1:19" s="9" customFormat="1" ht="19.7" customHeight="1">
      <c r="A331" s="1137" t="s">
        <v>1375</v>
      </c>
      <c r="B331" s="1446"/>
      <c r="C331" s="1138">
        <v>5.0000000000000001E-3</v>
      </c>
      <c r="D331" s="16">
        <f t="shared" si="21"/>
        <v>268</v>
      </c>
      <c r="E331" s="16" t="s">
        <v>178</v>
      </c>
      <c r="F331" s="16" t="s">
        <v>178</v>
      </c>
      <c r="G331" s="1360" t="s">
        <v>4094</v>
      </c>
      <c r="H331" s="1193">
        <v>12</v>
      </c>
      <c r="I331" s="618">
        <v>23</v>
      </c>
      <c r="J331" s="1193">
        <f t="shared" si="19"/>
        <v>276</v>
      </c>
      <c r="K331" s="1518"/>
      <c r="L331" s="1360" t="s">
        <v>265</v>
      </c>
      <c r="M331" s="17" t="s">
        <v>4081</v>
      </c>
      <c r="N331" s="16"/>
      <c r="O331" s="19">
        <v>44676</v>
      </c>
      <c r="P331" s="16"/>
      <c r="Q331" s="56"/>
      <c r="R331" s="56" t="s">
        <v>3757</v>
      </c>
      <c r="S331" s="21"/>
    </row>
    <row r="332" spans="1:19" s="9" customFormat="1" ht="19.7" customHeight="1">
      <c r="A332" s="1137" t="s">
        <v>1375</v>
      </c>
      <c r="B332" s="1446"/>
      <c r="C332" s="1138">
        <v>5.0000000000000001E-3</v>
      </c>
      <c r="D332" s="16">
        <f t="shared" si="21"/>
        <v>269</v>
      </c>
      <c r="E332" s="16" t="s">
        <v>178</v>
      </c>
      <c r="F332" s="16" t="s">
        <v>178</v>
      </c>
      <c r="G332" s="1519" t="s">
        <v>4085</v>
      </c>
      <c r="H332" s="1106">
        <v>12</v>
      </c>
      <c r="I332" s="17">
        <v>99</v>
      </c>
      <c r="J332" s="1193">
        <f t="shared" si="19"/>
        <v>1188</v>
      </c>
      <c r="K332" s="18"/>
      <c r="L332" s="1190" t="s">
        <v>4070</v>
      </c>
      <c r="M332" s="17" t="s">
        <v>4081</v>
      </c>
      <c r="N332" s="16"/>
      <c r="O332" s="19">
        <v>44676</v>
      </c>
      <c r="P332" s="16"/>
      <c r="Q332" s="56"/>
      <c r="R332" s="56" t="s">
        <v>3757</v>
      </c>
      <c r="S332" s="21"/>
    </row>
    <row r="333" spans="1:19" s="9" customFormat="1" ht="19.7" customHeight="1">
      <c r="A333" s="1137"/>
      <c r="B333" s="1137"/>
      <c r="C333" s="1138"/>
      <c r="D333" s="16"/>
      <c r="E333" s="385"/>
      <c r="F333" s="385"/>
      <c r="G333" s="1515"/>
      <c r="H333" s="1516"/>
      <c r="I333" s="17"/>
      <c r="J333" s="1517"/>
      <c r="K333" s="18"/>
      <c r="L333" s="1190"/>
      <c r="M333" s="146"/>
      <c r="N333" s="16"/>
      <c r="O333" s="19">
        <v>44676</v>
      </c>
      <c r="P333" s="16"/>
      <c r="Q333" s="56"/>
      <c r="R333" s="56" t="s">
        <v>3757</v>
      </c>
      <c r="S333" s="21"/>
    </row>
    <row r="334" spans="1:19" s="9" customFormat="1" ht="19.7" customHeight="1">
      <c r="A334" s="1137"/>
      <c r="B334" s="1137"/>
      <c r="C334" s="1138"/>
      <c r="D334" s="16"/>
      <c r="E334" s="16"/>
      <c r="F334" s="16"/>
      <c r="G334" s="1529">
        <f>SUM(J302:J333)</f>
        <v>152370</v>
      </c>
      <c r="H334" s="17"/>
      <c r="I334" s="278"/>
      <c r="J334" s="53"/>
      <c r="K334" s="286"/>
      <c r="L334" s="54"/>
      <c r="M334" s="54"/>
      <c r="N334" s="16"/>
      <c r="O334" s="19"/>
      <c r="P334" s="16"/>
      <c r="Q334" s="56"/>
      <c r="R334" s="56"/>
      <c r="S334" s="21"/>
    </row>
    <row r="335" spans="1:19" s="9" customFormat="1" ht="19.7" customHeight="1">
      <c r="A335" s="1137"/>
      <c r="B335" s="1137"/>
      <c r="C335" s="1138"/>
      <c r="D335" s="16"/>
      <c r="E335" s="16"/>
      <c r="F335" s="16"/>
      <c r="G335" s="177"/>
      <c r="H335" s="17"/>
      <c r="I335" s="278"/>
      <c r="J335" s="53"/>
      <c r="K335" s="286"/>
      <c r="L335" s="54"/>
      <c r="M335" s="54"/>
      <c r="N335" s="16"/>
      <c r="O335" s="19"/>
      <c r="P335" s="16"/>
      <c r="Q335" s="56"/>
      <c r="R335" s="56"/>
      <c r="S335" s="21"/>
    </row>
    <row r="336" spans="1:19" s="9" customFormat="1" ht="19.7" customHeight="1">
      <c r="A336" s="1137"/>
      <c r="B336" s="1137"/>
      <c r="C336" s="1138"/>
      <c r="D336" s="16"/>
      <c r="E336" s="16"/>
      <c r="F336" s="16"/>
      <c r="G336" s="177"/>
      <c r="H336" s="17"/>
      <c r="I336" s="278"/>
      <c r="J336" s="53"/>
      <c r="K336" s="286"/>
      <c r="L336" s="54"/>
      <c r="M336" s="54"/>
      <c r="N336" s="16"/>
      <c r="O336" s="19"/>
      <c r="P336" s="16"/>
      <c r="Q336" s="56"/>
      <c r="R336" s="56"/>
      <c r="S336" s="21"/>
    </row>
    <row r="337" spans="1:19" s="9" customFormat="1" ht="19.7" customHeight="1">
      <c r="A337" s="1137"/>
      <c r="B337" s="1137"/>
      <c r="C337" s="1138"/>
      <c r="D337" s="16"/>
      <c r="E337" s="16"/>
      <c r="F337" s="16"/>
      <c r="G337" s="177"/>
      <c r="H337" s="17"/>
      <c r="I337" s="278"/>
      <c r="J337" s="53"/>
      <c r="K337" s="286"/>
      <c r="L337" s="54"/>
      <c r="M337" s="54"/>
      <c r="N337" s="16"/>
      <c r="O337" s="19"/>
      <c r="P337" s="16"/>
      <c r="Q337" s="56"/>
      <c r="R337" s="56"/>
      <c r="S337" s="21"/>
    </row>
    <row r="338" spans="1:19" s="9" customFormat="1" ht="19.7" customHeight="1">
      <c r="A338" s="1137"/>
      <c r="B338" s="1137"/>
      <c r="C338" s="1138"/>
      <c r="D338" s="73"/>
      <c r="E338" s="73"/>
      <c r="F338" s="73"/>
      <c r="G338" s="146"/>
      <c r="H338" s="608"/>
      <c r="I338" s="133"/>
      <c r="J338" s="278"/>
      <c r="K338" s="90"/>
      <c r="L338" s="66"/>
      <c r="M338" s="93"/>
      <c r="N338" s="16"/>
      <c r="O338" s="19"/>
      <c r="P338" s="16"/>
      <c r="Q338" s="56"/>
      <c r="R338" s="56"/>
      <c r="S338" s="21"/>
    </row>
    <row r="339" spans="1:19" s="9" customFormat="1" ht="19.7" customHeight="1">
      <c r="A339" s="1137"/>
      <c r="B339" s="1137"/>
      <c r="C339" s="1138"/>
      <c r="D339" s="73"/>
      <c r="E339" s="73"/>
      <c r="F339" s="73"/>
      <c r="G339" s="146"/>
      <c r="H339" s="608"/>
      <c r="I339" s="133"/>
      <c r="J339" s="278"/>
      <c r="K339" s="90"/>
      <c r="L339" s="66"/>
      <c r="M339" s="93"/>
      <c r="N339" s="16"/>
      <c r="O339" s="19"/>
      <c r="P339" s="16"/>
      <c r="Q339" s="56"/>
      <c r="R339" s="56"/>
      <c r="S339" s="21"/>
    </row>
    <row r="340" spans="1:19" s="9" customFormat="1" ht="19.7" customHeight="1">
      <c r="A340" s="1137"/>
      <c r="B340" s="1137"/>
      <c r="C340" s="1138"/>
      <c r="D340" s="16"/>
      <c r="E340" s="1262" t="s">
        <v>3227</v>
      </c>
      <c r="F340" s="1263"/>
      <c r="G340" s="1264"/>
      <c r="H340" s="608"/>
      <c r="I340" s="133"/>
      <c r="J340" s="278"/>
      <c r="K340" s="90"/>
      <c r="L340" s="66"/>
      <c r="M340" s="93"/>
      <c r="N340" s="16"/>
      <c r="O340" s="19"/>
      <c r="P340" s="16"/>
      <c r="Q340" s="56"/>
      <c r="R340" s="56"/>
      <c r="S340" s="21"/>
    </row>
    <row r="341" spans="1:19" s="9" customFormat="1" ht="19.7" customHeight="1">
      <c r="A341" s="1137" t="s">
        <v>1380</v>
      </c>
      <c r="B341" s="1446">
        <v>0.2</v>
      </c>
      <c r="C341" s="1138">
        <f>+B341*H341</f>
        <v>0.60000000000000009</v>
      </c>
      <c r="D341" s="16">
        <f>+D332+1</f>
        <v>270</v>
      </c>
      <c r="E341" s="276" t="s">
        <v>2087</v>
      </c>
      <c r="F341" s="465" t="s">
        <v>1361</v>
      </c>
      <c r="G341" s="1189" t="s">
        <v>3275</v>
      </c>
      <c r="H341" s="54">
        <v>3</v>
      </c>
      <c r="I341" s="53">
        <v>3720</v>
      </c>
      <c r="J341" s="53">
        <f>H341*I341</f>
        <v>11160</v>
      </c>
      <c r="K341" s="18"/>
      <c r="L341" s="1269" t="s">
        <v>3276</v>
      </c>
      <c r="M341" s="17" t="s">
        <v>3277</v>
      </c>
      <c r="N341" s="16"/>
      <c r="O341" s="19">
        <v>44676</v>
      </c>
      <c r="P341" s="16"/>
      <c r="Q341" s="56" t="s">
        <v>3757</v>
      </c>
      <c r="R341" s="56" t="s">
        <v>3757</v>
      </c>
      <c r="S341" s="21"/>
    </row>
    <row r="342" spans="1:19" s="9" customFormat="1" ht="19.7" customHeight="1">
      <c r="A342" s="1137" t="s">
        <v>1375</v>
      </c>
      <c r="B342" s="1446"/>
      <c r="C342" s="1138">
        <v>0.05</v>
      </c>
      <c r="D342" s="16">
        <f>+D341+1</f>
        <v>271</v>
      </c>
      <c r="E342" s="59" t="s">
        <v>178</v>
      </c>
      <c r="F342" s="59" t="s">
        <v>178</v>
      </c>
      <c r="G342" s="1189" t="s">
        <v>3278</v>
      </c>
      <c r="H342" s="54">
        <v>3</v>
      </c>
      <c r="I342" s="53">
        <v>120</v>
      </c>
      <c r="J342" s="53">
        <f>H342*I342</f>
        <v>360</v>
      </c>
      <c r="K342" s="18"/>
      <c r="L342" s="1269" t="s">
        <v>2984</v>
      </c>
      <c r="M342" s="17" t="s">
        <v>3277</v>
      </c>
      <c r="N342" s="16"/>
      <c r="O342" s="19">
        <v>44676</v>
      </c>
      <c r="P342" s="16"/>
      <c r="Q342" s="56"/>
      <c r="R342" s="56" t="s">
        <v>3757</v>
      </c>
      <c r="S342" s="21"/>
    </row>
    <row r="343" spans="1:19" s="9" customFormat="1" ht="19.7" customHeight="1">
      <c r="A343" s="1137" t="s">
        <v>1375</v>
      </c>
      <c r="B343" s="1446"/>
      <c r="C343" s="1138">
        <f>0.025*H343</f>
        <v>7.5000000000000011E-2</v>
      </c>
      <c r="D343" s="16">
        <f t="shared" ref="D343:D360" si="22">+D342+1</f>
        <v>272</v>
      </c>
      <c r="E343" s="59" t="s">
        <v>178</v>
      </c>
      <c r="F343" s="59" t="s">
        <v>178</v>
      </c>
      <c r="G343" s="284" t="s">
        <v>3279</v>
      </c>
      <c r="H343" s="284">
        <v>3</v>
      </c>
      <c r="I343" s="278">
        <v>860</v>
      </c>
      <c r="J343" s="278">
        <f t="shared" ref="J343:J350" si="23">H343*I343</f>
        <v>2580</v>
      </c>
      <c r="K343" s="286"/>
      <c r="L343" s="54" t="s">
        <v>3280</v>
      </c>
      <c r="M343" s="17" t="s">
        <v>3277</v>
      </c>
      <c r="N343" s="16"/>
      <c r="O343" s="19">
        <v>44676</v>
      </c>
      <c r="P343" s="16"/>
      <c r="Q343" s="56"/>
      <c r="R343" s="56" t="s">
        <v>3757</v>
      </c>
      <c r="S343" s="21"/>
    </row>
    <row r="344" spans="1:19" s="9" customFormat="1" ht="19.7" customHeight="1">
      <c r="A344" s="1137" t="s">
        <v>1398</v>
      </c>
      <c r="B344" s="1446"/>
      <c r="C344" s="1138">
        <f>0.185*H344</f>
        <v>0.55499999999999994</v>
      </c>
      <c r="D344" s="16">
        <f t="shared" si="22"/>
        <v>273</v>
      </c>
      <c r="E344" s="1201" t="s">
        <v>100</v>
      </c>
      <c r="F344" s="1201" t="s">
        <v>100</v>
      </c>
      <c r="G344" s="54" t="s">
        <v>4095</v>
      </c>
      <c r="H344" s="54">
        <v>3</v>
      </c>
      <c r="I344" s="54">
        <v>2290</v>
      </c>
      <c r="J344" s="278">
        <f t="shared" si="23"/>
        <v>6870</v>
      </c>
      <c r="K344" s="18"/>
      <c r="L344" s="50" t="s">
        <v>3282</v>
      </c>
      <c r="M344" s="17" t="s">
        <v>3277</v>
      </c>
      <c r="N344" s="16"/>
      <c r="O344" s="19">
        <v>44676</v>
      </c>
      <c r="P344" s="16"/>
      <c r="Q344" s="56"/>
      <c r="R344" s="56" t="s">
        <v>3757</v>
      </c>
      <c r="S344" s="21"/>
    </row>
    <row r="345" spans="1:19" s="9" customFormat="1" ht="19.7" customHeight="1">
      <c r="A345" s="1137" t="s">
        <v>1375</v>
      </c>
      <c r="B345" s="1446">
        <v>1.4999999999999999E-2</v>
      </c>
      <c r="C345" s="1138">
        <f>+B345*H345</f>
        <v>4.4999999999999998E-2</v>
      </c>
      <c r="D345" s="16">
        <f t="shared" si="22"/>
        <v>274</v>
      </c>
      <c r="E345" s="276" t="s">
        <v>2087</v>
      </c>
      <c r="F345" s="465" t="s">
        <v>1361</v>
      </c>
      <c r="G345" s="1189" t="s">
        <v>3284</v>
      </c>
      <c r="H345" s="54">
        <v>3</v>
      </c>
      <c r="I345" s="53">
        <v>170</v>
      </c>
      <c r="J345" s="53">
        <f t="shared" si="23"/>
        <v>510</v>
      </c>
      <c r="K345" s="18"/>
      <c r="L345" s="1269" t="s">
        <v>3285</v>
      </c>
      <c r="M345" s="17" t="s">
        <v>3277</v>
      </c>
      <c r="N345" s="16"/>
      <c r="O345" s="19">
        <v>44676</v>
      </c>
      <c r="P345" s="16"/>
      <c r="Q345" s="56" t="s">
        <v>3757</v>
      </c>
      <c r="R345" s="56" t="s">
        <v>3757</v>
      </c>
      <c r="S345" s="21"/>
    </row>
    <row r="346" spans="1:19" s="9" customFormat="1" ht="19.7" customHeight="1">
      <c r="A346" s="1137" t="s">
        <v>1375</v>
      </c>
      <c r="B346" s="1446"/>
      <c r="C346" s="1138">
        <v>0.04</v>
      </c>
      <c r="D346" s="16">
        <f t="shared" si="22"/>
        <v>275</v>
      </c>
      <c r="E346" s="276" t="s">
        <v>1958</v>
      </c>
      <c r="F346" s="59" t="s">
        <v>178</v>
      </c>
      <c r="G346" s="1189" t="s">
        <v>3286</v>
      </c>
      <c r="H346" s="54">
        <v>3</v>
      </c>
      <c r="I346" s="53">
        <v>779</v>
      </c>
      <c r="J346" s="53">
        <f t="shared" si="23"/>
        <v>2337</v>
      </c>
      <c r="K346" s="18"/>
      <c r="L346" s="1269" t="s">
        <v>3287</v>
      </c>
      <c r="M346" s="17" t="s">
        <v>3277</v>
      </c>
      <c r="N346" s="16"/>
      <c r="O346" s="19">
        <v>44676</v>
      </c>
      <c r="P346" s="16"/>
      <c r="Q346" s="56"/>
      <c r="R346" s="56" t="s">
        <v>3757</v>
      </c>
      <c r="S346" s="21"/>
    </row>
    <row r="347" spans="1:19" s="9" customFormat="1" ht="19.7" customHeight="1">
      <c r="A347" s="1137" t="s">
        <v>1375</v>
      </c>
      <c r="B347" s="1446"/>
      <c r="C347" s="1138">
        <v>0.05</v>
      </c>
      <c r="D347" s="16">
        <f t="shared" si="22"/>
        <v>276</v>
      </c>
      <c r="E347" s="877" t="s">
        <v>178</v>
      </c>
      <c r="F347" s="877" t="s">
        <v>178</v>
      </c>
      <c r="G347" s="1270" t="s">
        <v>3288</v>
      </c>
      <c r="H347" s="1270"/>
      <c r="I347" s="881">
        <v>75</v>
      </c>
      <c r="J347" s="881">
        <f t="shared" si="23"/>
        <v>0</v>
      </c>
      <c r="K347" s="278"/>
      <c r="L347" s="910" t="s">
        <v>3289</v>
      </c>
      <c r="M347" s="17" t="s">
        <v>3277</v>
      </c>
      <c r="N347" s="16"/>
      <c r="O347" s="19"/>
      <c r="P347" s="16"/>
      <c r="Q347" s="56"/>
      <c r="R347" s="56"/>
      <c r="S347" s="21"/>
    </row>
    <row r="348" spans="1:19" s="9" customFormat="1" ht="19.7" customHeight="1">
      <c r="A348" s="1137" t="s">
        <v>1375</v>
      </c>
      <c r="B348" s="1446"/>
      <c r="C348" s="1138">
        <f>0.01*H348</f>
        <v>0.06</v>
      </c>
      <c r="D348" s="16">
        <f t="shared" si="22"/>
        <v>277</v>
      </c>
      <c r="E348" s="59" t="s">
        <v>178</v>
      </c>
      <c r="F348" s="59" t="s">
        <v>178</v>
      </c>
      <c r="G348" s="284" t="s">
        <v>3290</v>
      </c>
      <c r="H348" s="284">
        <v>6</v>
      </c>
      <c r="I348" s="278">
        <v>212</v>
      </c>
      <c r="J348" s="278">
        <f t="shared" si="23"/>
        <v>1272</v>
      </c>
      <c r="K348" s="278"/>
      <c r="L348" s="54" t="s">
        <v>3291</v>
      </c>
      <c r="M348" s="17" t="s">
        <v>3277</v>
      </c>
      <c r="N348" s="16"/>
      <c r="O348" s="19">
        <v>44676</v>
      </c>
      <c r="P348" s="16"/>
      <c r="Q348" s="56"/>
      <c r="R348" s="56" t="s">
        <v>3757</v>
      </c>
      <c r="S348" s="21"/>
    </row>
    <row r="349" spans="1:19" s="9" customFormat="1" ht="19.7" customHeight="1">
      <c r="A349" s="1137" t="s">
        <v>1375</v>
      </c>
      <c r="B349" s="1446"/>
      <c r="C349" s="1138">
        <f>0.01*H349</f>
        <v>0.06</v>
      </c>
      <c r="D349" s="16">
        <f t="shared" si="22"/>
        <v>278</v>
      </c>
      <c r="E349" s="59" t="s">
        <v>178</v>
      </c>
      <c r="F349" s="59" t="s">
        <v>178</v>
      </c>
      <c r="G349" s="146" t="s">
        <v>3192</v>
      </c>
      <c r="H349" s="1046">
        <v>6</v>
      </c>
      <c r="I349" s="295">
        <v>49</v>
      </c>
      <c r="J349" s="278">
        <f t="shared" si="23"/>
        <v>294</v>
      </c>
      <c r="K349" s="90"/>
      <c r="L349" s="50" t="s">
        <v>3193</v>
      </c>
      <c r="M349" s="17" t="s">
        <v>3277</v>
      </c>
      <c r="N349" s="16"/>
      <c r="O349" s="19">
        <v>44676</v>
      </c>
      <c r="P349" s="16"/>
      <c r="Q349" s="56"/>
      <c r="R349" s="56" t="s">
        <v>3757</v>
      </c>
      <c r="S349" s="21"/>
    </row>
    <row r="350" spans="1:19" s="9" customFormat="1" ht="19.7" customHeight="1">
      <c r="A350" s="1137" t="s">
        <v>1375</v>
      </c>
      <c r="B350" s="1446"/>
      <c r="C350" s="1138">
        <f>0.005*H350</f>
        <v>0.03</v>
      </c>
      <c r="D350" s="16">
        <f t="shared" si="22"/>
        <v>279</v>
      </c>
      <c r="E350" s="1201" t="s">
        <v>100</v>
      </c>
      <c r="F350" s="1201" t="s">
        <v>100</v>
      </c>
      <c r="G350" s="54" t="s">
        <v>3292</v>
      </c>
      <c r="H350" s="54">
        <v>6</v>
      </c>
      <c r="I350" s="54">
        <v>76</v>
      </c>
      <c r="J350" s="278">
        <f t="shared" si="23"/>
        <v>456</v>
      </c>
      <c r="K350" s="18"/>
      <c r="L350" s="50" t="s">
        <v>1809</v>
      </c>
      <c r="M350" s="17" t="s">
        <v>3277</v>
      </c>
      <c r="N350" s="16"/>
      <c r="O350" s="19">
        <v>44676</v>
      </c>
      <c r="P350" s="16"/>
      <c r="Q350" s="56"/>
      <c r="R350" s="56" t="s">
        <v>3757</v>
      </c>
      <c r="S350" s="21"/>
    </row>
    <row r="351" spans="1:19" s="9" customFormat="1" ht="19.7" customHeight="1">
      <c r="A351" s="1137" t="s">
        <v>3283</v>
      </c>
      <c r="B351" s="1446">
        <v>0.76</v>
      </c>
      <c r="C351" s="1138">
        <f>+B351*H351</f>
        <v>2.2800000000000002</v>
      </c>
      <c r="D351" s="16">
        <f t="shared" si="22"/>
        <v>280</v>
      </c>
      <c r="E351" s="276" t="s">
        <v>2087</v>
      </c>
      <c r="F351" s="465" t="s">
        <v>1361</v>
      </c>
      <c r="G351" s="1189" t="s">
        <v>3293</v>
      </c>
      <c r="H351" s="54">
        <v>3</v>
      </c>
      <c r="I351" s="53">
        <v>2660</v>
      </c>
      <c r="J351" s="53">
        <f>H351*I351</f>
        <v>7980</v>
      </c>
      <c r="K351" s="18"/>
      <c r="L351" s="1269" t="s">
        <v>3294</v>
      </c>
      <c r="M351" s="17" t="s">
        <v>3277</v>
      </c>
      <c r="N351" s="16"/>
      <c r="O351" s="19">
        <v>44676</v>
      </c>
      <c r="P351" s="16"/>
      <c r="Q351" s="56" t="s">
        <v>3757</v>
      </c>
      <c r="R351" s="56" t="s">
        <v>3757</v>
      </c>
      <c r="S351" s="21"/>
    </row>
    <row r="352" spans="1:19" s="9" customFormat="1" ht="19.7" customHeight="1">
      <c r="A352" s="1137" t="s">
        <v>3283</v>
      </c>
      <c r="B352" s="1446">
        <v>0.08</v>
      </c>
      <c r="C352" s="1138">
        <f>+B352*H352</f>
        <v>0.24</v>
      </c>
      <c r="D352" s="16">
        <f t="shared" si="22"/>
        <v>281</v>
      </c>
      <c r="E352" s="276" t="s">
        <v>2087</v>
      </c>
      <c r="F352" s="465" t="s">
        <v>1361</v>
      </c>
      <c r="G352" s="1189" t="s">
        <v>3295</v>
      </c>
      <c r="H352" s="54">
        <v>3</v>
      </c>
      <c r="I352" s="53">
        <v>420</v>
      </c>
      <c r="J352" s="53">
        <f>H352*I352</f>
        <v>1260</v>
      </c>
      <c r="K352" s="18"/>
      <c r="L352" s="1269" t="s">
        <v>3296</v>
      </c>
      <c r="M352" s="17" t="s">
        <v>3277</v>
      </c>
      <c r="N352" s="16"/>
      <c r="O352" s="19">
        <v>44676</v>
      </c>
      <c r="P352" s="16"/>
      <c r="Q352" s="56" t="s">
        <v>3757</v>
      </c>
      <c r="R352" s="56" t="s">
        <v>3757</v>
      </c>
      <c r="S352" s="21"/>
    </row>
    <row r="353" spans="1:19" s="9" customFormat="1" ht="19.7" customHeight="1">
      <c r="A353" s="1137" t="s">
        <v>1375</v>
      </c>
      <c r="B353" s="1446"/>
      <c r="C353" s="1138">
        <f>0.008*H353</f>
        <v>0.57600000000000007</v>
      </c>
      <c r="D353" s="16">
        <f t="shared" si="22"/>
        <v>282</v>
      </c>
      <c r="E353" s="59" t="s">
        <v>178</v>
      </c>
      <c r="F353" s="59" t="s">
        <v>178</v>
      </c>
      <c r="G353" s="146" t="s">
        <v>3189</v>
      </c>
      <c r="H353" s="589">
        <v>72</v>
      </c>
      <c r="I353" s="295">
        <v>32</v>
      </c>
      <c r="J353" s="278">
        <f>H353*I353</f>
        <v>2304</v>
      </c>
      <c r="K353" s="90"/>
      <c r="L353" s="50" t="s">
        <v>3271</v>
      </c>
      <c r="M353" s="93" t="s">
        <v>3269</v>
      </c>
      <c r="N353" s="16"/>
      <c r="O353" s="19">
        <v>44676</v>
      </c>
      <c r="P353" s="16"/>
      <c r="Q353" s="56"/>
      <c r="R353" s="56" t="s">
        <v>3757</v>
      </c>
      <c r="S353" s="21"/>
    </row>
    <row r="354" spans="1:19" s="9" customFormat="1" ht="19.7" customHeight="1">
      <c r="A354" s="1137" t="s">
        <v>1375</v>
      </c>
      <c r="B354" s="1446"/>
      <c r="C354" s="1138">
        <f>0.008*H354</f>
        <v>0.28800000000000003</v>
      </c>
      <c r="D354" s="16">
        <f t="shared" si="22"/>
        <v>283</v>
      </c>
      <c r="E354" s="59" t="s">
        <v>178</v>
      </c>
      <c r="F354" s="59" t="s">
        <v>178</v>
      </c>
      <c r="G354" s="146" t="s">
        <v>235</v>
      </c>
      <c r="H354" s="589">
        <v>36</v>
      </c>
      <c r="I354" s="295">
        <v>32</v>
      </c>
      <c r="J354" s="278">
        <f>H354*I354</f>
        <v>1152</v>
      </c>
      <c r="K354" s="90"/>
      <c r="L354" s="50" t="s">
        <v>3270</v>
      </c>
      <c r="M354" s="93" t="s">
        <v>3269</v>
      </c>
      <c r="N354" s="16"/>
      <c r="O354" s="19">
        <v>44676</v>
      </c>
      <c r="P354" s="16"/>
      <c r="Q354" s="56"/>
      <c r="R354" s="56" t="s">
        <v>3757</v>
      </c>
      <c r="S354" s="21"/>
    </row>
    <row r="355" spans="1:19" s="9" customFormat="1" ht="19.7" customHeight="1">
      <c r="A355" s="1137" t="s">
        <v>1375</v>
      </c>
      <c r="B355" s="1446"/>
      <c r="C355" s="1138">
        <v>0.04</v>
      </c>
      <c r="D355" s="16">
        <f t="shared" si="22"/>
        <v>284</v>
      </c>
      <c r="E355" s="877" t="s">
        <v>178</v>
      </c>
      <c r="F355" s="877" t="s">
        <v>178</v>
      </c>
      <c r="G355" s="1270" t="s">
        <v>4096</v>
      </c>
      <c r="H355" s="1270"/>
      <c r="I355" s="881">
        <v>75</v>
      </c>
      <c r="J355" s="881">
        <f t="shared" ref="J355:J360" si="24">H355*I355</f>
        <v>0</v>
      </c>
      <c r="K355" s="278"/>
      <c r="L355" s="910" t="s">
        <v>4097</v>
      </c>
      <c r="M355" s="93" t="s">
        <v>4098</v>
      </c>
      <c r="N355" s="16"/>
      <c r="O355" s="19"/>
      <c r="P355" s="16"/>
      <c r="Q355" s="56"/>
      <c r="R355" s="56"/>
      <c r="S355" s="21"/>
    </row>
    <row r="356" spans="1:19" s="9" customFormat="1" ht="19.7" customHeight="1">
      <c r="A356" s="1137" t="s">
        <v>1375</v>
      </c>
      <c r="B356" s="1446"/>
      <c r="C356" s="1138">
        <f>0.008*H356</f>
        <v>0.192</v>
      </c>
      <c r="D356" s="16">
        <f t="shared" si="22"/>
        <v>285</v>
      </c>
      <c r="E356" s="59" t="s">
        <v>178</v>
      </c>
      <c r="F356" s="59" t="s">
        <v>178</v>
      </c>
      <c r="G356" s="284" t="s">
        <v>4099</v>
      </c>
      <c r="H356" s="284">
        <v>24</v>
      </c>
      <c r="I356" s="446">
        <v>23</v>
      </c>
      <c r="J356" s="446">
        <f t="shared" si="24"/>
        <v>552</v>
      </c>
      <c r="K356" s="446"/>
      <c r="L356" s="50" t="s">
        <v>4100</v>
      </c>
      <c r="M356" s="93" t="s">
        <v>4098</v>
      </c>
      <c r="N356" s="16"/>
      <c r="O356" s="19">
        <v>44676</v>
      </c>
      <c r="P356" s="16"/>
      <c r="Q356" s="56"/>
      <c r="R356" s="56" t="s">
        <v>3757</v>
      </c>
      <c r="S356" s="21"/>
    </row>
    <row r="357" spans="1:19" s="9" customFormat="1" ht="19.7" customHeight="1">
      <c r="A357" s="1137" t="s">
        <v>1375</v>
      </c>
      <c r="B357" s="1446"/>
      <c r="C357" s="1138">
        <f>0.008*H357</f>
        <v>9.6000000000000002E-2</v>
      </c>
      <c r="D357" s="16">
        <f t="shared" si="22"/>
        <v>286</v>
      </c>
      <c r="E357" s="59" t="s">
        <v>178</v>
      </c>
      <c r="F357" s="59" t="s">
        <v>178</v>
      </c>
      <c r="G357" s="284" t="s">
        <v>4101</v>
      </c>
      <c r="H357" s="284">
        <v>12</v>
      </c>
      <c r="I357" s="446">
        <v>27</v>
      </c>
      <c r="J357" s="446">
        <f t="shared" si="24"/>
        <v>324</v>
      </c>
      <c r="K357" s="446"/>
      <c r="L357" s="50" t="s">
        <v>4102</v>
      </c>
      <c r="M357" s="93" t="s">
        <v>4098</v>
      </c>
      <c r="N357" s="16"/>
      <c r="O357" s="19">
        <v>44676</v>
      </c>
      <c r="P357" s="16"/>
      <c r="Q357" s="56"/>
      <c r="R357" s="56" t="s">
        <v>3757</v>
      </c>
      <c r="S357" s="21"/>
    </row>
    <row r="358" spans="1:19" s="9" customFormat="1" ht="19.7" customHeight="1">
      <c r="A358" s="1137" t="s">
        <v>1375</v>
      </c>
      <c r="B358" s="1446"/>
      <c r="C358" s="1138">
        <v>0.05</v>
      </c>
      <c r="D358" s="16">
        <f t="shared" si="22"/>
        <v>287</v>
      </c>
      <c r="E358" s="877" t="s">
        <v>178</v>
      </c>
      <c r="F358" s="877" t="s">
        <v>178</v>
      </c>
      <c r="G358" s="1270" t="s">
        <v>4103</v>
      </c>
      <c r="H358" s="1270"/>
      <c r="I358" s="881">
        <v>75</v>
      </c>
      <c r="J358" s="881">
        <f t="shared" si="24"/>
        <v>0</v>
      </c>
      <c r="K358" s="881"/>
      <c r="L358" s="910" t="s">
        <v>4104</v>
      </c>
      <c r="M358" s="93" t="s">
        <v>4098</v>
      </c>
      <c r="N358" s="16"/>
      <c r="O358" s="19"/>
      <c r="P358" s="16"/>
      <c r="Q358" s="56"/>
      <c r="R358" s="56"/>
      <c r="S358" s="21"/>
    </row>
    <row r="359" spans="1:19" s="9" customFormat="1" ht="19.7" customHeight="1">
      <c r="A359" s="1137" t="s">
        <v>1398</v>
      </c>
      <c r="B359" s="1446"/>
      <c r="C359" s="1138">
        <v>2.1</v>
      </c>
      <c r="D359" s="16">
        <f t="shared" si="22"/>
        <v>288</v>
      </c>
      <c r="E359" s="1158" t="s">
        <v>1304</v>
      </c>
      <c r="F359" s="1159" t="s">
        <v>100</v>
      </c>
      <c r="G359" s="1530" t="s">
        <v>4105</v>
      </c>
      <c r="H359" s="1531">
        <v>3</v>
      </c>
      <c r="I359" s="295">
        <v>11640</v>
      </c>
      <c r="J359" s="446">
        <f t="shared" si="24"/>
        <v>34920</v>
      </c>
      <c r="K359" s="90"/>
      <c r="L359" s="50" t="s">
        <v>4106</v>
      </c>
      <c r="M359" s="93" t="s">
        <v>4098</v>
      </c>
      <c r="N359" s="16"/>
      <c r="O359" s="19">
        <v>44676</v>
      </c>
      <c r="P359" s="16"/>
      <c r="Q359" s="56"/>
      <c r="R359" s="56" t="s">
        <v>3757</v>
      </c>
      <c r="S359" s="21"/>
    </row>
    <row r="360" spans="1:19" s="9" customFormat="1" ht="19.7" customHeight="1">
      <c r="A360" s="1137" t="s">
        <v>1398</v>
      </c>
      <c r="B360" s="1446"/>
      <c r="C360" s="1138">
        <v>0.45</v>
      </c>
      <c r="D360" s="16">
        <f t="shared" si="22"/>
        <v>289</v>
      </c>
      <c r="E360" s="1158" t="s">
        <v>1304</v>
      </c>
      <c r="F360" s="1159" t="s">
        <v>100</v>
      </c>
      <c r="G360" s="1530" t="s">
        <v>4107</v>
      </c>
      <c r="H360" s="1531">
        <v>3</v>
      </c>
      <c r="I360" s="295">
        <v>4040</v>
      </c>
      <c r="J360" s="446">
        <f t="shared" si="24"/>
        <v>12120</v>
      </c>
      <c r="K360" s="90"/>
      <c r="L360" s="50" t="s">
        <v>4108</v>
      </c>
      <c r="M360" s="93" t="s">
        <v>4098</v>
      </c>
      <c r="N360" s="16"/>
      <c r="O360" s="19">
        <v>44676</v>
      </c>
      <c r="P360" s="16"/>
      <c r="Q360" s="56"/>
      <c r="R360" s="56" t="s">
        <v>3757</v>
      </c>
      <c r="S360" s="21"/>
    </row>
    <row r="361" spans="1:19" s="9" customFormat="1" ht="19.7" customHeight="1">
      <c r="A361" s="1137"/>
      <c r="B361" s="1137"/>
      <c r="C361" s="1138"/>
      <c r="D361" s="16"/>
      <c r="E361" s="59"/>
      <c r="F361" s="59"/>
      <c r="G361" s="146"/>
      <c r="H361" s="589"/>
      <c r="I361" s="295"/>
      <c r="J361" s="278"/>
      <c r="K361" s="18"/>
      <c r="L361" s="50"/>
      <c r="M361" s="146"/>
      <c r="N361" s="16"/>
      <c r="O361" s="19"/>
      <c r="P361" s="16"/>
      <c r="Q361" s="56"/>
      <c r="R361" s="56"/>
      <c r="S361" s="21"/>
    </row>
    <row r="362" spans="1:19" s="9" customFormat="1" ht="19.7" customHeight="1">
      <c r="A362" s="1137"/>
      <c r="B362" s="1137"/>
      <c r="C362" s="1138"/>
      <c r="D362" s="16"/>
      <c r="E362" s="16"/>
      <c r="F362" s="16"/>
      <c r="G362" s="1260">
        <f>SUM(J341:J361)</f>
        <v>86451</v>
      </c>
      <c r="H362" s="589"/>
      <c r="I362" s="295"/>
      <c r="J362" s="278"/>
      <c r="K362" s="90"/>
      <c r="L362" s="510"/>
      <c r="M362" s="93"/>
      <c r="N362" s="16"/>
      <c r="O362" s="19"/>
      <c r="P362" s="16"/>
      <c r="Q362" s="56"/>
      <c r="R362" s="56"/>
      <c r="S362" s="21"/>
    </row>
    <row r="363" spans="1:19" s="9" customFormat="1" ht="19.7" customHeight="1">
      <c r="A363" s="1137"/>
      <c r="B363" s="1137"/>
      <c r="C363" s="1138"/>
      <c r="D363" s="16"/>
      <c r="E363" s="16"/>
      <c r="F363" s="16"/>
      <c r="G363" s="853"/>
      <c r="H363" s="589"/>
      <c r="I363" s="295"/>
      <c r="J363" s="278"/>
      <c r="K363" s="90"/>
      <c r="L363" s="510"/>
      <c r="M363" s="93"/>
      <c r="N363" s="16"/>
      <c r="O363" s="19"/>
      <c r="P363" s="16"/>
      <c r="Q363" s="56"/>
      <c r="R363" s="56"/>
      <c r="S363" s="21"/>
    </row>
    <row r="364" spans="1:19" s="9" customFormat="1" ht="19.7" customHeight="1">
      <c r="A364" s="1137"/>
      <c r="B364" s="1137"/>
      <c r="C364" s="1138"/>
      <c r="D364" s="16"/>
      <c r="E364" s="16"/>
      <c r="F364" s="16"/>
      <c r="G364" s="853"/>
      <c r="H364" s="589"/>
      <c r="I364" s="295"/>
      <c r="J364" s="278"/>
      <c r="K364" s="90"/>
      <c r="L364" s="510"/>
      <c r="M364" s="93"/>
      <c r="N364" s="16"/>
      <c r="O364" s="19"/>
      <c r="P364" s="16"/>
      <c r="Q364" s="56"/>
      <c r="R364" s="56"/>
      <c r="S364" s="21"/>
    </row>
    <row r="365" spans="1:19" s="9" customFormat="1" ht="19.7" customHeight="1">
      <c r="A365" s="1137"/>
      <c r="B365" s="1137"/>
      <c r="C365" s="1138"/>
      <c r="D365" s="16"/>
      <c r="E365" s="16"/>
      <c r="F365" s="16"/>
      <c r="G365" s="177"/>
      <c r="H365" s="17"/>
      <c r="I365" s="278"/>
      <c r="J365" s="53"/>
      <c r="K365" s="286"/>
      <c r="L365" s="54"/>
      <c r="M365" s="54"/>
      <c r="N365" s="16"/>
      <c r="O365" s="19"/>
      <c r="P365" s="16"/>
      <c r="Q365" s="56"/>
      <c r="R365" s="56"/>
      <c r="S365" s="21"/>
    </row>
    <row r="366" spans="1:19" s="9" customFormat="1" ht="19.7" customHeight="1">
      <c r="A366" s="1137"/>
      <c r="B366" s="1137"/>
      <c r="C366" s="1138"/>
      <c r="D366" s="1139" t="s">
        <v>4109</v>
      </c>
      <c r="E366" s="1140"/>
      <c r="F366" s="1140"/>
      <c r="G366" s="1141"/>
      <c r="H366" s="17"/>
      <c r="I366" s="278"/>
      <c r="J366" s="53"/>
      <c r="K366" s="286"/>
      <c r="L366" s="54"/>
      <c r="M366" s="54"/>
      <c r="N366" s="16"/>
      <c r="O366" s="19"/>
      <c r="P366" s="16"/>
      <c r="Q366" s="56"/>
      <c r="R366" s="56"/>
      <c r="S366" s="21"/>
    </row>
    <row r="367" spans="1:19" s="9" customFormat="1" ht="19.7" customHeight="1">
      <c r="A367" s="1137" t="s">
        <v>1375</v>
      </c>
      <c r="B367" s="1446"/>
      <c r="C367" s="1138">
        <v>0.27</v>
      </c>
      <c r="D367" s="16">
        <f>+D360+1</f>
        <v>290</v>
      </c>
      <c r="E367" s="411" t="s">
        <v>1183</v>
      </c>
      <c r="F367" s="411" t="s">
        <v>178</v>
      </c>
      <c r="G367" s="1532" t="s">
        <v>4110</v>
      </c>
      <c r="H367" s="837">
        <v>3</v>
      </c>
      <c r="I367" s="838">
        <v>6989</v>
      </c>
      <c r="J367" s="54">
        <f t="shared" ref="J367:J438" si="25">H367*I367</f>
        <v>20967</v>
      </c>
      <c r="K367" s="18"/>
      <c r="L367" s="510" t="s">
        <v>4111</v>
      </c>
      <c r="M367" s="54"/>
      <c r="N367" s="16" t="s">
        <v>4112</v>
      </c>
      <c r="O367" s="19">
        <v>44676</v>
      </c>
      <c r="P367" s="16"/>
      <c r="Q367" s="56"/>
      <c r="R367" s="56" t="s">
        <v>3757</v>
      </c>
      <c r="S367" s="21"/>
    </row>
    <row r="368" spans="1:19" s="9" customFormat="1" ht="19.7" customHeight="1">
      <c r="A368" s="1137" t="s">
        <v>1398</v>
      </c>
      <c r="B368" s="1446"/>
      <c r="C368" s="1138">
        <v>6</v>
      </c>
      <c r="D368" s="16">
        <f>+D367+1</f>
        <v>291</v>
      </c>
      <c r="E368" s="411" t="s">
        <v>178</v>
      </c>
      <c r="F368" s="411" t="s">
        <v>178</v>
      </c>
      <c r="G368" s="1533" t="s">
        <v>4113</v>
      </c>
      <c r="H368" s="439">
        <v>3</v>
      </c>
      <c r="I368" s="831">
        <v>16790</v>
      </c>
      <c r="J368" s="278">
        <f t="shared" si="25"/>
        <v>50370</v>
      </c>
      <c r="K368" s="18"/>
      <c r="L368" s="146" t="s">
        <v>4114</v>
      </c>
      <c r="M368" s="93" t="s">
        <v>3306</v>
      </c>
      <c r="N368" s="16"/>
      <c r="O368" s="19">
        <v>44676</v>
      </c>
      <c r="P368" s="16"/>
      <c r="Q368" s="56"/>
      <c r="R368" s="56" t="s">
        <v>3757</v>
      </c>
      <c r="S368" s="21"/>
    </row>
    <row r="369" spans="1:19" s="9" customFormat="1" ht="19.7" customHeight="1">
      <c r="A369" s="1137" t="s">
        <v>2038</v>
      </c>
      <c r="B369" s="1446"/>
      <c r="C369" s="1138">
        <v>0.1</v>
      </c>
      <c r="D369" s="16">
        <f>+D368+1</f>
        <v>292</v>
      </c>
      <c r="E369" s="411" t="s">
        <v>178</v>
      </c>
      <c r="F369" s="411" t="s">
        <v>178</v>
      </c>
      <c r="G369" s="445" t="s">
        <v>3315</v>
      </c>
      <c r="H369" s="400">
        <v>3</v>
      </c>
      <c r="I369" s="1534">
        <v>1502</v>
      </c>
      <c r="J369" s="520">
        <f t="shared" si="25"/>
        <v>4506</v>
      </c>
      <c r="K369" s="278"/>
      <c r="L369" s="471" t="s">
        <v>2968</v>
      </c>
      <c r="M369" s="93" t="s">
        <v>3306</v>
      </c>
      <c r="N369" s="16"/>
      <c r="O369" s="19">
        <v>44676</v>
      </c>
      <c r="P369" s="16"/>
      <c r="Q369" s="56"/>
      <c r="R369" s="56" t="s">
        <v>3757</v>
      </c>
      <c r="S369" s="21"/>
    </row>
    <row r="370" spans="1:19" s="9" customFormat="1" ht="19.7" customHeight="1">
      <c r="A370" s="1137" t="s">
        <v>2038</v>
      </c>
      <c r="B370" s="1446"/>
      <c r="C370" s="1138">
        <v>0.5</v>
      </c>
      <c r="D370" s="16">
        <f t="shared" ref="D370:D433" si="26">+D369+1</f>
        <v>293</v>
      </c>
      <c r="E370" s="1535" t="s">
        <v>178</v>
      </c>
      <c r="F370" s="1536" t="s">
        <v>178</v>
      </c>
      <c r="G370" s="892" t="s">
        <v>4115</v>
      </c>
      <c r="H370" s="304">
        <v>3</v>
      </c>
      <c r="I370" s="1537">
        <v>3969</v>
      </c>
      <c r="J370" s="468">
        <f t="shared" si="25"/>
        <v>11907</v>
      </c>
      <c r="K370" s="281"/>
      <c r="L370" s="282" t="s">
        <v>3318</v>
      </c>
      <c r="M370" s="93" t="s">
        <v>3306</v>
      </c>
      <c r="N370" s="16"/>
      <c r="O370" s="19">
        <v>44676</v>
      </c>
      <c r="P370" s="16"/>
      <c r="Q370" s="56"/>
      <c r="R370" s="56" t="s">
        <v>3757</v>
      </c>
      <c r="S370" s="21"/>
    </row>
    <row r="371" spans="1:19" s="9" customFormat="1" ht="19.7" customHeight="1">
      <c r="A371" s="1137" t="s">
        <v>2038</v>
      </c>
      <c r="B371" s="1446"/>
      <c r="C371" s="1138">
        <v>0.5</v>
      </c>
      <c r="D371" s="16">
        <f t="shared" si="26"/>
        <v>294</v>
      </c>
      <c r="E371" s="1535" t="s">
        <v>178</v>
      </c>
      <c r="F371" s="1536" t="s">
        <v>178</v>
      </c>
      <c r="G371" s="892" t="s">
        <v>4116</v>
      </c>
      <c r="H371" s="304">
        <v>3</v>
      </c>
      <c r="I371" s="1537">
        <v>4617</v>
      </c>
      <c r="J371" s="468">
        <f t="shared" si="25"/>
        <v>13851</v>
      </c>
      <c r="K371" s="281"/>
      <c r="L371" s="282" t="s">
        <v>4117</v>
      </c>
      <c r="M371" s="93" t="s">
        <v>3306</v>
      </c>
      <c r="N371" s="16"/>
      <c r="O371" s="19">
        <v>44676</v>
      </c>
      <c r="P371" s="16"/>
      <c r="Q371" s="56"/>
      <c r="R371" s="56" t="s">
        <v>3757</v>
      </c>
      <c r="S371" s="21"/>
    </row>
    <row r="372" spans="1:19" s="9" customFormat="1" ht="19.7" customHeight="1">
      <c r="A372" s="1137"/>
      <c r="B372" s="1446"/>
      <c r="C372" s="1138"/>
      <c r="D372" s="16">
        <f t="shared" si="26"/>
        <v>295</v>
      </c>
      <c r="E372" s="1538" t="s">
        <v>178</v>
      </c>
      <c r="F372" s="1539" t="s">
        <v>178</v>
      </c>
      <c r="G372" s="1540" t="s">
        <v>4118</v>
      </c>
      <c r="H372" s="1541">
        <v>3</v>
      </c>
      <c r="I372" s="1542">
        <v>4831</v>
      </c>
      <c r="J372" s="1542">
        <f>H372*I372</f>
        <v>14493</v>
      </c>
      <c r="K372" s="1543"/>
      <c r="L372" s="1544" t="s">
        <v>4117</v>
      </c>
      <c r="M372" s="93" t="s">
        <v>3306</v>
      </c>
      <c r="N372" s="16" t="s">
        <v>4119</v>
      </c>
      <c r="O372" s="19">
        <v>44722</v>
      </c>
      <c r="P372" s="16"/>
      <c r="Q372" s="56"/>
      <c r="R372" s="56">
        <v>44726</v>
      </c>
      <c r="S372" s="21"/>
    </row>
    <row r="373" spans="1:19" s="9" customFormat="1" ht="19.7" customHeight="1">
      <c r="A373" s="1137" t="s">
        <v>1375</v>
      </c>
      <c r="B373" s="1446"/>
      <c r="C373" s="1138">
        <v>0.25</v>
      </c>
      <c r="D373" s="16">
        <f t="shared" si="26"/>
        <v>296</v>
      </c>
      <c r="E373" s="795" t="s">
        <v>178</v>
      </c>
      <c r="F373" s="795" t="s">
        <v>178</v>
      </c>
      <c r="G373" s="838" t="s">
        <v>2145</v>
      </c>
      <c r="H373" s="645">
        <v>3</v>
      </c>
      <c r="I373" s="831">
        <v>1989</v>
      </c>
      <c r="J373" s="520">
        <f t="shared" si="25"/>
        <v>5967</v>
      </c>
      <c r="K373" s="464"/>
      <c r="L373" s="510" t="s">
        <v>2146</v>
      </c>
      <c r="M373" s="93" t="s">
        <v>3306</v>
      </c>
      <c r="N373" s="16"/>
      <c r="O373" s="19">
        <v>44676</v>
      </c>
      <c r="P373" s="16"/>
      <c r="Q373" s="56"/>
      <c r="R373" s="56" t="s">
        <v>3757</v>
      </c>
      <c r="S373" s="21"/>
    </row>
    <row r="374" spans="1:19" s="9" customFormat="1" ht="19.7" customHeight="1">
      <c r="A374" s="1137" t="s">
        <v>1375</v>
      </c>
      <c r="B374" s="1446"/>
      <c r="C374" s="1138">
        <v>0.5</v>
      </c>
      <c r="D374" s="16">
        <f t="shared" si="26"/>
        <v>297</v>
      </c>
      <c r="E374" s="398" t="s">
        <v>2974</v>
      </c>
      <c r="F374" s="398" t="s">
        <v>178</v>
      </c>
      <c r="G374" s="839" t="s">
        <v>2975</v>
      </c>
      <c r="H374" s="1545">
        <v>3</v>
      </c>
      <c r="I374" s="1546">
        <v>1170</v>
      </c>
      <c r="J374" s="1188">
        <f t="shared" si="25"/>
        <v>3510</v>
      </c>
      <c r="K374" s="370"/>
      <c r="L374" s="1189" t="s">
        <v>2189</v>
      </c>
      <c r="M374" s="93" t="s">
        <v>3306</v>
      </c>
      <c r="N374" s="16"/>
      <c r="O374" s="19">
        <v>44676</v>
      </c>
      <c r="P374" s="16"/>
      <c r="Q374" s="56"/>
      <c r="R374" s="56" t="s">
        <v>3757</v>
      </c>
      <c r="S374" s="21"/>
    </row>
    <row r="375" spans="1:19" s="9" customFormat="1" ht="19.7" customHeight="1">
      <c r="A375" s="1137" t="s">
        <v>1375</v>
      </c>
      <c r="B375" s="1446"/>
      <c r="C375" s="1138">
        <v>0.1</v>
      </c>
      <c r="D375" s="16">
        <f t="shared" si="26"/>
        <v>298</v>
      </c>
      <c r="E375" s="837" t="s">
        <v>737</v>
      </c>
      <c r="F375" s="411" t="s">
        <v>178</v>
      </c>
      <c r="G375" s="427" t="s">
        <v>4120</v>
      </c>
      <c r="H375" s="837">
        <v>6</v>
      </c>
      <c r="I375" s="838">
        <v>3189</v>
      </c>
      <c r="J375" s="52">
        <f t="shared" si="25"/>
        <v>19134</v>
      </c>
      <c r="K375" s="18"/>
      <c r="L375" s="510" t="s">
        <v>4121</v>
      </c>
      <c r="M375" s="93" t="s">
        <v>3306</v>
      </c>
      <c r="N375" s="16"/>
      <c r="O375" s="19">
        <v>44676</v>
      </c>
      <c r="P375" s="16"/>
      <c r="Q375" s="56"/>
      <c r="R375" s="56" t="s">
        <v>3757</v>
      </c>
      <c r="S375" s="21"/>
    </row>
    <row r="376" spans="1:19" s="9" customFormat="1" ht="19.7" customHeight="1">
      <c r="A376" s="1137" t="s">
        <v>1375</v>
      </c>
      <c r="B376" s="1446"/>
      <c r="C376" s="1138">
        <v>0.05</v>
      </c>
      <c r="D376" s="16">
        <f t="shared" si="26"/>
        <v>299</v>
      </c>
      <c r="E376" s="837" t="s">
        <v>737</v>
      </c>
      <c r="F376" s="411" t="s">
        <v>178</v>
      </c>
      <c r="G376" s="892" t="s">
        <v>4122</v>
      </c>
      <c r="H376" s="304">
        <v>3</v>
      </c>
      <c r="I376" s="892">
        <v>1394</v>
      </c>
      <c r="J376" s="703">
        <f t="shared" si="25"/>
        <v>4182</v>
      </c>
      <c r="K376" s="295"/>
      <c r="L376" s="54" t="s">
        <v>4123</v>
      </c>
      <c r="M376" s="93" t="s">
        <v>3306</v>
      </c>
      <c r="N376" s="16"/>
      <c r="O376" s="19">
        <v>44676</v>
      </c>
      <c r="P376" s="16"/>
      <c r="Q376" s="56"/>
      <c r="R376" s="56" t="s">
        <v>3757</v>
      </c>
      <c r="S376" s="21"/>
    </row>
    <row r="377" spans="1:19" s="9" customFormat="1" ht="19.7" customHeight="1">
      <c r="A377" s="1137" t="s">
        <v>1375</v>
      </c>
      <c r="B377" s="1446"/>
      <c r="C377" s="1138">
        <v>0.1</v>
      </c>
      <c r="D377" s="16">
        <f t="shared" si="26"/>
        <v>300</v>
      </c>
      <c r="E377" s="913" t="s">
        <v>178</v>
      </c>
      <c r="F377" s="913" t="s">
        <v>178</v>
      </c>
      <c r="G377" s="1547" t="s">
        <v>4124</v>
      </c>
      <c r="H377" s="837">
        <v>3</v>
      </c>
      <c r="I377" s="1548">
        <v>3230</v>
      </c>
      <c r="J377" s="468">
        <f t="shared" si="25"/>
        <v>9690</v>
      </c>
      <c r="K377" s="279"/>
      <c r="L377" s="275" t="s">
        <v>4125</v>
      </c>
      <c r="M377" s="93" t="s">
        <v>3306</v>
      </c>
      <c r="N377" s="16"/>
      <c r="O377" s="19">
        <v>44676</v>
      </c>
      <c r="P377" s="16"/>
      <c r="Q377" s="56"/>
      <c r="R377" s="56" t="s">
        <v>3757</v>
      </c>
      <c r="S377" s="21"/>
    </row>
    <row r="378" spans="1:19" s="9" customFormat="1" ht="19.7" customHeight="1">
      <c r="A378" s="1137" t="s">
        <v>1375</v>
      </c>
      <c r="B378" s="1446"/>
      <c r="C378" s="1482">
        <v>0.1</v>
      </c>
      <c r="D378" s="1479">
        <f t="shared" si="26"/>
        <v>301</v>
      </c>
      <c r="E378" s="1549" t="s">
        <v>178</v>
      </c>
      <c r="F378" s="1549" t="s">
        <v>178</v>
      </c>
      <c r="G378" s="1550" t="s">
        <v>4126</v>
      </c>
      <c r="H378" s="1551">
        <v>3</v>
      </c>
      <c r="I378" s="1481">
        <v>3600</v>
      </c>
      <c r="J378" s="1552">
        <f t="shared" si="25"/>
        <v>10800</v>
      </c>
      <c r="K378" s="1553"/>
      <c r="L378" s="1550" t="s">
        <v>4127</v>
      </c>
      <c r="M378" s="93" t="s">
        <v>3306</v>
      </c>
      <c r="N378" s="16" t="s">
        <v>4128</v>
      </c>
      <c r="O378" s="19">
        <v>44732</v>
      </c>
      <c r="P378" s="16"/>
      <c r="Q378" s="56"/>
      <c r="R378" s="56">
        <v>44733</v>
      </c>
      <c r="S378" s="21"/>
    </row>
    <row r="379" spans="1:19" s="9" customFormat="1" ht="19.7" customHeight="1">
      <c r="A379" s="1137" t="s">
        <v>1375</v>
      </c>
      <c r="B379" s="1446"/>
      <c r="C379" s="1138">
        <v>0.15</v>
      </c>
      <c r="D379" s="16">
        <f>+D378+1</f>
        <v>302</v>
      </c>
      <c r="E379" s="913" t="s">
        <v>178</v>
      </c>
      <c r="F379" s="913" t="s">
        <v>178</v>
      </c>
      <c r="G379" s="838" t="s">
        <v>356</v>
      </c>
      <c r="H379" s="837">
        <v>3</v>
      </c>
      <c r="I379" s="1548">
        <v>4342</v>
      </c>
      <c r="J379" s="468">
        <f t="shared" si="25"/>
        <v>13026</v>
      </c>
      <c r="K379" s="279"/>
      <c r="L379" s="275" t="s">
        <v>3316</v>
      </c>
      <c r="M379" s="93" t="s">
        <v>3306</v>
      </c>
      <c r="N379" s="16"/>
      <c r="O379" s="19">
        <v>44676</v>
      </c>
      <c r="P379" s="16"/>
      <c r="Q379" s="56"/>
      <c r="R379" s="56" t="s">
        <v>3757</v>
      </c>
      <c r="S379" s="21"/>
    </row>
    <row r="380" spans="1:19" s="9" customFormat="1" ht="19.7" customHeight="1">
      <c r="A380" s="1137" t="s">
        <v>1375</v>
      </c>
      <c r="B380" s="1446"/>
      <c r="C380" s="1138">
        <v>0.25</v>
      </c>
      <c r="D380" s="16">
        <f t="shared" si="26"/>
        <v>303</v>
      </c>
      <c r="E380" s="913" t="s">
        <v>178</v>
      </c>
      <c r="F380" s="913" t="s">
        <v>178</v>
      </c>
      <c r="G380" s="892" t="s">
        <v>4129</v>
      </c>
      <c r="H380" s="1390">
        <v>3</v>
      </c>
      <c r="I380" s="892">
        <v>3000</v>
      </c>
      <c r="J380" s="468">
        <f t="shared" si="25"/>
        <v>9000</v>
      </c>
      <c r="K380" s="676"/>
      <c r="L380" s="54" t="s">
        <v>4130</v>
      </c>
      <c r="M380" s="93" t="s">
        <v>3306</v>
      </c>
      <c r="N380" s="16"/>
      <c r="O380" s="19">
        <v>44676</v>
      </c>
      <c r="P380" s="16"/>
      <c r="Q380" s="56"/>
      <c r="R380" s="56" t="s">
        <v>3757</v>
      </c>
      <c r="S380" s="21"/>
    </row>
    <row r="381" spans="1:19" s="9" customFormat="1" ht="19.7" customHeight="1">
      <c r="A381" s="1137" t="s">
        <v>1375</v>
      </c>
      <c r="B381" s="1446"/>
      <c r="C381" s="1138">
        <v>0.1</v>
      </c>
      <c r="D381" s="16">
        <f t="shared" si="26"/>
        <v>304</v>
      </c>
      <c r="E381" s="411" t="s">
        <v>178</v>
      </c>
      <c r="F381" s="411" t="s">
        <v>178</v>
      </c>
      <c r="G381" s="1554" t="s">
        <v>4131</v>
      </c>
      <c r="H381" s="400">
        <v>3</v>
      </c>
      <c r="I381" s="1555">
        <v>700</v>
      </c>
      <c r="J381" s="52">
        <f>H381*I381</f>
        <v>2100</v>
      </c>
      <c r="K381" s="1191"/>
      <c r="L381" s="50" t="s">
        <v>2977</v>
      </c>
      <c r="M381" s="93" t="s">
        <v>3306</v>
      </c>
      <c r="N381" s="16"/>
      <c r="O381" s="19">
        <v>44676</v>
      </c>
      <c r="P381" s="16"/>
      <c r="Q381" s="56"/>
      <c r="R381" s="56" t="s">
        <v>3757</v>
      </c>
      <c r="S381" s="21"/>
    </row>
    <row r="382" spans="1:19" s="9" customFormat="1" ht="19.7" customHeight="1">
      <c r="A382" s="1137" t="s">
        <v>1375</v>
      </c>
      <c r="B382" s="1446"/>
      <c r="C382" s="1138">
        <v>0.2</v>
      </c>
      <c r="D382" s="16">
        <f t="shared" si="26"/>
        <v>305</v>
      </c>
      <c r="E382" s="411" t="s">
        <v>178</v>
      </c>
      <c r="F382" s="411" t="s">
        <v>178</v>
      </c>
      <c r="G382" s="438" t="s">
        <v>3319</v>
      </c>
      <c r="H382" s="304">
        <v>6</v>
      </c>
      <c r="I382" s="831">
        <v>1482</v>
      </c>
      <c r="J382" s="468">
        <f t="shared" si="25"/>
        <v>8892</v>
      </c>
      <c r="K382" s="520"/>
      <c r="L382" s="54" t="s">
        <v>1481</v>
      </c>
      <c r="M382" s="93" t="s">
        <v>3306</v>
      </c>
      <c r="N382" s="16"/>
      <c r="O382" s="19">
        <v>44676</v>
      </c>
      <c r="P382" s="16"/>
      <c r="Q382" s="56"/>
      <c r="R382" s="56" t="s">
        <v>3757</v>
      </c>
      <c r="S382" s="21"/>
    </row>
    <row r="383" spans="1:19" s="9" customFormat="1" ht="19.7" customHeight="1">
      <c r="A383" s="1137" t="s">
        <v>1375</v>
      </c>
      <c r="B383" s="1446"/>
      <c r="C383" s="1138">
        <v>0.05</v>
      </c>
      <c r="D383" s="16">
        <f t="shared" si="26"/>
        <v>306</v>
      </c>
      <c r="E383" s="304" t="s">
        <v>407</v>
      </c>
      <c r="F383" s="304" t="s">
        <v>407</v>
      </c>
      <c r="G383" s="892" t="s">
        <v>4132</v>
      </c>
      <c r="H383" s="1390">
        <v>6</v>
      </c>
      <c r="I383" s="892">
        <v>249</v>
      </c>
      <c r="J383" s="468">
        <f t="shared" si="25"/>
        <v>1494</v>
      </c>
      <c r="K383" s="676"/>
      <c r="L383" s="54" t="s">
        <v>4133</v>
      </c>
      <c r="M383" s="93" t="s">
        <v>3306</v>
      </c>
      <c r="N383" s="1218" t="s">
        <v>4134</v>
      </c>
      <c r="O383" s="19">
        <v>44673</v>
      </c>
      <c r="P383" s="16"/>
      <c r="Q383" s="56" t="s">
        <v>3757</v>
      </c>
      <c r="R383" s="56" t="s">
        <v>4135</v>
      </c>
      <c r="S383" s="21"/>
    </row>
    <row r="384" spans="1:19" s="9" customFormat="1" ht="19.7" customHeight="1">
      <c r="A384" s="1137" t="s">
        <v>1375</v>
      </c>
      <c r="B384" s="1446"/>
      <c r="C384" s="1138">
        <v>0.05</v>
      </c>
      <c r="D384" s="16">
        <f t="shared" si="26"/>
        <v>307</v>
      </c>
      <c r="E384" s="304" t="s">
        <v>407</v>
      </c>
      <c r="F384" s="304" t="s">
        <v>407</v>
      </c>
      <c r="G384" s="892">
        <v>28614898</v>
      </c>
      <c r="H384" s="1390">
        <v>6</v>
      </c>
      <c r="I384" s="1556">
        <v>129</v>
      </c>
      <c r="J384" s="468">
        <f t="shared" si="25"/>
        <v>774</v>
      </c>
      <c r="K384" s="18"/>
      <c r="L384" s="54" t="s">
        <v>4136</v>
      </c>
      <c r="M384" s="93" t="s">
        <v>3306</v>
      </c>
      <c r="N384" s="1218" t="s">
        <v>4137</v>
      </c>
      <c r="O384" s="19">
        <v>44673</v>
      </c>
      <c r="P384" s="16"/>
      <c r="Q384" s="56" t="s">
        <v>3757</v>
      </c>
      <c r="R384" s="56" t="s">
        <v>4135</v>
      </c>
      <c r="S384" s="21"/>
    </row>
    <row r="385" spans="1:19" s="9" customFormat="1" ht="19.7" customHeight="1">
      <c r="A385" s="1137" t="s">
        <v>1375</v>
      </c>
      <c r="B385" s="1446"/>
      <c r="C385" s="1138">
        <v>0.06</v>
      </c>
      <c r="D385" s="16">
        <f t="shared" si="26"/>
        <v>308</v>
      </c>
      <c r="E385" s="411" t="s">
        <v>79</v>
      </c>
      <c r="F385" s="411" t="s">
        <v>407</v>
      </c>
      <c r="G385" s="892" t="s">
        <v>3321</v>
      </c>
      <c r="H385" s="1390">
        <v>3</v>
      </c>
      <c r="I385" s="1556">
        <v>999</v>
      </c>
      <c r="J385" s="680">
        <f t="shared" si="25"/>
        <v>2997</v>
      </c>
      <c r="K385" s="18"/>
      <c r="L385" s="54" t="s">
        <v>3322</v>
      </c>
      <c r="M385" s="93" t="s">
        <v>3306</v>
      </c>
      <c r="N385" s="1218" t="s">
        <v>3323</v>
      </c>
      <c r="O385" s="19">
        <v>44673</v>
      </c>
      <c r="P385" s="16"/>
      <c r="Q385" s="56" t="s">
        <v>3757</v>
      </c>
      <c r="R385" s="56" t="s">
        <v>4135</v>
      </c>
      <c r="S385" s="21"/>
    </row>
    <row r="386" spans="1:19" s="9" customFormat="1" ht="19.7" customHeight="1">
      <c r="A386" s="1137" t="s">
        <v>1375</v>
      </c>
      <c r="B386" s="1446"/>
      <c r="C386" s="1138">
        <v>0.06</v>
      </c>
      <c r="D386" s="16">
        <f t="shared" si="26"/>
        <v>309</v>
      </c>
      <c r="E386" s="411" t="s">
        <v>79</v>
      </c>
      <c r="F386" s="1557" t="s">
        <v>80</v>
      </c>
      <c r="G386" s="892" t="s">
        <v>4138</v>
      </c>
      <c r="H386" s="1390">
        <v>3</v>
      </c>
      <c r="I386" s="1556">
        <v>690</v>
      </c>
      <c r="J386" s="680">
        <f>H386*I386</f>
        <v>2070</v>
      </c>
      <c r="K386" s="18"/>
      <c r="L386" s="54" t="s">
        <v>3322</v>
      </c>
      <c r="M386" s="93" t="s">
        <v>3306</v>
      </c>
      <c r="N386" s="1218" t="s">
        <v>3323</v>
      </c>
      <c r="O386" s="19">
        <v>44677</v>
      </c>
      <c r="P386" s="16"/>
      <c r="Q386" s="56" t="s">
        <v>3757</v>
      </c>
      <c r="R386" s="56" t="s">
        <v>3757</v>
      </c>
      <c r="S386" s="21"/>
    </row>
    <row r="387" spans="1:19" s="9" customFormat="1" ht="19.7" customHeight="1">
      <c r="A387" s="1137" t="s">
        <v>1375</v>
      </c>
      <c r="B387" s="1446"/>
      <c r="C387" s="1138">
        <v>0.05</v>
      </c>
      <c r="D387" s="16">
        <f>+D385+1</f>
        <v>309</v>
      </c>
      <c r="E387" s="411" t="s">
        <v>79</v>
      </c>
      <c r="F387" s="1558" t="s">
        <v>407</v>
      </c>
      <c r="G387" s="399" t="s">
        <v>3324</v>
      </c>
      <c r="H387" s="1390">
        <v>3</v>
      </c>
      <c r="I387" s="1556">
        <v>449</v>
      </c>
      <c r="J387" s="680">
        <f t="shared" si="25"/>
        <v>1347</v>
      </c>
      <c r="K387" s="18"/>
      <c r="L387" s="54" t="s">
        <v>3325</v>
      </c>
      <c r="M387" s="93" t="s">
        <v>3306</v>
      </c>
      <c r="N387" s="1218" t="s">
        <v>3326</v>
      </c>
      <c r="O387" s="19">
        <v>44673</v>
      </c>
      <c r="P387" s="16"/>
      <c r="Q387" s="56" t="s">
        <v>3757</v>
      </c>
      <c r="R387" s="56" t="s">
        <v>4135</v>
      </c>
      <c r="S387" s="21"/>
    </row>
    <row r="388" spans="1:19" s="9" customFormat="1" ht="19.7" customHeight="1">
      <c r="A388" s="1137" t="s">
        <v>1375</v>
      </c>
      <c r="B388" s="1446"/>
      <c r="C388" s="1138">
        <v>0.05</v>
      </c>
      <c r="D388" s="16">
        <f>+D386+1</f>
        <v>310</v>
      </c>
      <c r="E388" s="411" t="s">
        <v>79</v>
      </c>
      <c r="F388" s="1558" t="s">
        <v>80</v>
      </c>
      <c r="G388" s="399" t="s">
        <v>4139</v>
      </c>
      <c r="H388" s="1390">
        <v>3</v>
      </c>
      <c r="I388" s="1556">
        <v>270</v>
      </c>
      <c r="J388" s="680">
        <f>H388*I388</f>
        <v>810</v>
      </c>
      <c r="K388" s="18"/>
      <c r="L388" s="54" t="s">
        <v>3325</v>
      </c>
      <c r="M388" s="93" t="s">
        <v>3306</v>
      </c>
      <c r="N388" s="1218" t="s">
        <v>3326</v>
      </c>
      <c r="O388" s="19">
        <v>44677</v>
      </c>
      <c r="P388" s="16"/>
      <c r="Q388" s="56" t="s">
        <v>3757</v>
      </c>
      <c r="R388" s="56" t="s">
        <v>3757</v>
      </c>
      <c r="S388" s="21"/>
    </row>
    <row r="389" spans="1:19" s="9" customFormat="1" ht="19.7" customHeight="1">
      <c r="A389" s="1137" t="s">
        <v>1375</v>
      </c>
      <c r="B389" s="1446"/>
      <c r="C389" s="1138">
        <v>5.0000000000000001E-3</v>
      </c>
      <c r="D389" s="16">
        <f>+D387+1</f>
        <v>310</v>
      </c>
      <c r="E389" s="411" t="s">
        <v>79</v>
      </c>
      <c r="F389" s="1558" t="s">
        <v>407</v>
      </c>
      <c r="G389" s="1559" t="s">
        <v>3327</v>
      </c>
      <c r="H389" s="1390">
        <v>3</v>
      </c>
      <c r="I389" s="1556">
        <v>299</v>
      </c>
      <c r="J389" s="680">
        <f t="shared" si="25"/>
        <v>897</v>
      </c>
      <c r="K389" s="18"/>
      <c r="L389" s="54" t="s">
        <v>3328</v>
      </c>
      <c r="M389" s="93" t="s">
        <v>3306</v>
      </c>
      <c r="N389" s="1290" t="s">
        <v>3329</v>
      </c>
      <c r="O389" s="19">
        <v>44673</v>
      </c>
      <c r="P389" s="16"/>
      <c r="Q389" s="56" t="s">
        <v>3757</v>
      </c>
      <c r="R389" s="56" t="s">
        <v>4135</v>
      </c>
      <c r="S389" s="21"/>
    </row>
    <row r="390" spans="1:19" s="9" customFormat="1" ht="19.7" customHeight="1">
      <c r="A390" s="1137" t="s">
        <v>1375</v>
      </c>
      <c r="B390" s="1446"/>
      <c r="C390" s="1138">
        <v>8.5000000000000006E-2</v>
      </c>
      <c r="D390" s="16">
        <f t="shared" si="26"/>
        <v>311</v>
      </c>
      <c r="E390" s="795" t="s">
        <v>178</v>
      </c>
      <c r="F390" s="795" t="s">
        <v>178</v>
      </c>
      <c r="G390" s="893" t="s">
        <v>4140</v>
      </c>
      <c r="H390" s="304">
        <v>3</v>
      </c>
      <c r="I390" s="831">
        <v>609</v>
      </c>
      <c r="J390" s="520">
        <f t="shared" si="25"/>
        <v>1827</v>
      </c>
      <c r="K390" s="18"/>
      <c r="L390" s="146" t="s">
        <v>4141</v>
      </c>
      <c r="M390" s="93" t="s">
        <v>3306</v>
      </c>
      <c r="N390" s="16"/>
      <c r="O390" s="19">
        <v>44676</v>
      </c>
      <c r="P390" s="16"/>
      <c r="Q390" s="56"/>
      <c r="R390" s="56" t="s">
        <v>3757</v>
      </c>
      <c r="S390" s="21"/>
    </row>
    <row r="391" spans="1:19" s="9" customFormat="1" ht="19.7" customHeight="1">
      <c r="A391" s="1137" t="s">
        <v>1375</v>
      </c>
      <c r="B391" s="1446"/>
      <c r="C391" s="1138">
        <v>0.1</v>
      </c>
      <c r="D391" s="16">
        <f t="shared" si="26"/>
        <v>312</v>
      </c>
      <c r="E391" s="411" t="s">
        <v>780</v>
      </c>
      <c r="F391" s="795" t="s">
        <v>178</v>
      </c>
      <c r="G391" s="876" t="s">
        <v>4142</v>
      </c>
      <c r="H391" s="304">
        <v>3</v>
      </c>
      <c r="I391" s="831">
        <v>328</v>
      </c>
      <c r="J391" s="520">
        <f t="shared" si="25"/>
        <v>984</v>
      </c>
      <c r="K391" s="18"/>
      <c r="L391" s="146" t="s">
        <v>4143</v>
      </c>
      <c r="M391" s="93" t="s">
        <v>3306</v>
      </c>
      <c r="N391" s="16"/>
      <c r="O391" s="19">
        <v>44676</v>
      </c>
      <c r="P391" s="16"/>
      <c r="Q391" s="56"/>
      <c r="R391" s="56" t="s">
        <v>3757</v>
      </c>
      <c r="S391" s="21"/>
    </row>
    <row r="392" spans="1:19" s="9" customFormat="1" ht="19.7" customHeight="1">
      <c r="A392" s="1137" t="s">
        <v>1375</v>
      </c>
      <c r="B392" s="1446"/>
      <c r="C392" s="1138">
        <v>0.05</v>
      </c>
      <c r="D392" s="16">
        <f t="shared" si="26"/>
        <v>313</v>
      </c>
      <c r="E392" s="411" t="s">
        <v>87</v>
      </c>
      <c r="F392" s="411" t="s">
        <v>100</v>
      </c>
      <c r="G392" s="424" t="s">
        <v>4144</v>
      </c>
      <c r="H392" s="304">
        <v>18</v>
      </c>
      <c r="I392" s="432">
        <v>105</v>
      </c>
      <c r="J392" s="53">
        <f t="shared" si="25"/>
        <v>1890</v>
      </c>
      <c r="K392" s="18"/>
      <c r="L392" s="1075" t="s">
        <v>4145</v>
      </c>
      <c r="M392" s="93" t="s">
        <v>3306</v>
      </c>
      <c r="N392" s="16"/>
      <c r="O392" s="19">
        <v>44676</v>
      </c>
      <c r="P392" s="16"/>
      <c r="Q392" s="56"/>
      <c r="R392" s="56" t="s">
        <v>3757</v>
      </c>
      <c r="S392" s="21"/>
    </row>
    <row r="393" spans="1:19" s="9" customFormat="1" ht="19.7" customHeight="1">
      <c r="A393" s="1137" t="s">
        <v>1375</v>
      </c>
      <c r="B393" s="1446"/>
      <c r="C393" s="1138">
        <v>0.05</v>
      </c>
      <c r="D393" s="16">
        <f t="shared" si="26"/>
        <v>314</v>
      </c>
      <c r="E393" s="411" t="s">
        <v>87</v>
      </c>
      <c r="F393" s="411" t="s">
        <v>100</v>
      </c>
      <c r="G393" s="424" t="s">
        <v>4146</v>
      </c>
      <c r="H393" s="304">
        <v>9</v>
      </c>
      <c r="I393" s="432">
        <v>330</v>
      </c>
      <c r="J393" s="53">
        <f t="shared" si="25"/>
        <v>2970</v>
      </c>
      <c r="K393" s="18"/>
      <c r="L393" s="1075" t="s">
        <v>4147</v>
      </c>
      <c r="M393" s="93" t="s">
        <v>3306</v>
      </c>
      <c r="N393" s="16"/>
      <c r="O393" s="19">
        <v>44676</v>
      </c>
      <c r="P393" s="16"/>
      <c r="Q393" s="56"/>
      <c r="R393" s="56" t="s">
        <v>3757</v>
      </c>
      <c r="S393" s="21"/>
    </row>
    <row r="394" spans="1:19" s="9" customFormat="1" ht="19.7" customHeight="1">
      <c r="A394" s="1137" t="s">
        <v>1375</v>
      </c>
      <c r="B394" s="1446"/>
      <c r="C394" s="1138">
        <v>0.05</v>
      </c>
      <c r="D394" s="16">
        <f t="shared" si="26"/>
        <v>315</v>
      </c>
      <c r="E394" s="411" t="s">
        <v>87</v>
      </c>
      <c r="F394" s="411" t="s">
        <v>100</v>
      </c>
      <c r="G394" s="424" t="s">
        <v>4148</v>
      </c>
      <c r="H394" s="1560">
        <v>10</v>
      </c>
      <c r="I394" s="432">
        <v>93</v>
      </c>
      <c r="J394" s="53">
        <f t="shared" si="25"/>
        <v>930</v>
      </c>
      <c r="K394" s="18"/>
      <c r="L394" s="54" t="s">
        <v>4149</v>
      </c>
      <c r="M394" s="93" t="s">
        <v>3306</v>
      </c>
      <c r="N394" s="16"/>
      <c r="O394" s="19">
        <v>44676</v>
      </c>
      <c r="P394" s="16"/>
      <c r="Q394" s="56"/>
      <c r="R394" s="56" t="s">
        <v>3757</v>
      </c>
      <c r="S394" s="21"/>
    </row>
    <row r="395" spans="1:19" s="9" customFormat="1" ht="19.7" customHeight="1">
      <c r="A395" s="1137" t="s">
        <v>1375</v>
      </c>
      <c r="B395" s="1446"/>
      <c r="C395" s="1138">
        <v>0.05</v>
      </c>
      <c r="D395" s="16">
        <f t="shared" si="26"/>
        <v>316</v>
      </c>
      <c r="E395" s="411" t="s">
        <v>87</v>
      </c>
      <c r="F395" s="411" t="s">
        <v>100</v>
      </c>
      <c r="G395" s="424" t="s">
        <v>4150</v>
      </c>
      <c r="H395" s="1560">
        <v>15</v>
      </c>
      <c r="I395" s="432">
        <v>36</v>
      </c>
      <c r="J395" s="53">
        <f t="shared" si="25"/>
        <v>540</v>
      </c>
      <c r="K395" s="18"/>
      <c r="L395" s="54" t="s">
        <v>4151</v>
      </c>
      <c r="M395" s="93" t="s">
        <v>3306</v>
      </c>
      <c r="N395" s="16"/>
      <c r="O395" s="19">
        <v>44676</v>
      </c>
      <c r="P395" s="16"/>
      <c r="Q395" s="56"/>
      <c r="R395" s="56" t="s">
        <v>3757</v>
      </c>
      <c r="S395" s="21"/>
    </row>
    <row r="396" spans="1:19" s="9" customFormat="1" ht="19.7" customHeight="1">
      <c r="A396" s="1137" t="s">
        <v>1398</v>
      </c>
      <c r="B396" s="1446"/>
      <c r="C396" s="1138">
        <v>8.5000000000000006E-2</v>
      </c>
      <c r="D396" s="16">
        <f t="shared" si="26"/>
        <v>317</v>
      </c>
      <c r="E396" s="411" t="s">
        <v>178</v>
      </c>
      <c r="F396" s="411" t="s">
        <v>178</v>
      </c>
      <c r="G396" s="445" t="s">
        <v>4152</v>
      </c>
      <c r="H396" s="304">
        <v>6</v>
      </c>
      <c r="I396" s="1534">
        <v>1134</v>
      </c>
      <c r="J396" s="520">
        <f t="shared" si="25"/>
        <v>6804</v>
      </c>
      <c r="K396" s="286"/>
      <c r="L396" s="54" t="s">
        <v>137</v>
      </c>
      <c r="M396" s="93" t="s">
        <v>3306</v>
      </c>
      <c r="N396" s="16"/>
      <c r="O396" s="19">
        <v>44676</v>
      </c>
      <c r="P396" s="16"/>
      <c r="Q396" s="56"/>
      <c r="R396" s="56" t="s">
        <v>3757</v>
      </c>
      <c r="S396" s="21"/>
    </row>
    <row r="397" spans="1:19" s="9" customFormat="1" ht="19.7" customHeight="1">
      <c r="A397" s="1137" t="s">
        <v>1398</v>
      </c>
      <c r="B397" s="1446"/>
      <c r="C397" s="1138">
        <v>4.0000000000000001E-3</v>
      </c>
      <c r="D397" s="16">
        <f t="shared" si="26"/>
        <v>318</v>
      </c>
      <c r="E397" s="411" t="s">
        <v>178</v>
      </c>
      <c r="F397" s="411" t="s">
        <v>178</v>
      </c>
      <c r="G397" s="445" t="s">
        <v>4153</v>
      </c>
      <c r="H397" s="304">
        <v>3</v>
      </c>
      <c r="I397" s="1534">
        <v>977</v>
      </c>
      <c r="J397" s="520">
        <f t="shared" si="25"/>
        <v>2931</v>
      </c>
      <c r="K397" s="286"/>
      <c r="L397" s="54" t="s">
        <v>137</v>
      </c>
      <c r="M397" s="93" t="s">
        <v>3306</v>
      </c>
      <c r="N397" s="16"/>
      <c r="O397" s="19">
        <v>44676</v>
      </c>
      <c r="P397" s="16"/>
      <c r="Q397" s="56"/>
      <c r="R397" s="56" t="s">
        <v>3757</v>
      </c>
      <c r="S397" s="21"/>
    </row>
    <row r="398" spans="1:19" s="9" customFormat="1" ht="19.7" customHeight="1">
      <c r="A398" s="1137" t="s">
        <v>1375</v>
      </c>
      <c r="B398" s="1446"/>
      <c r="C398" s="1138">
        <v>0.03</v>
      </c>
      <c r="D398" s="16">
        <f t="shared" si="26"/>
        <v>319</v>
      </c>
      <c r="E398" s="411" t="s">
        <v>178</v>
      </c>
      <c r="F398" s="411" t="s">
        <v>178</v>
      </c>
      <c r="G398" s="438" t="s">
        <v>4154</v>
      </c>
      <c r="H398" s="304">
        <v>1</v>
      </c>
      <c r="I398" s="439">
        <v>1786</v>
      </c>
      <c r="J398" s="831">
        <f t="shared" si="25"/>
        <v>1786</v>
      </c>
      <c r="K398" s="286"/>
      <c r="L398" s="54" t="s">
        <v>4155</v>
      </c>
      <c r="M398" s="93" t="s">
        <v>3306</v>
      </c>
      <c r="N398" s="16"/>
      <c r="O398" s="19">
        <v>44676</v>
      </c>
      <c r="P398" s="16"/>
      <c r="Q398" s="56"/>
      <c r="R398" s="56" t="s">
        <v>3757</v>
      </c>
      <c r="S398" s="21"/>
    </row>
    <row r="399" spans="1:19" s="9" customFormat="1" ht="19.7" customHeight="1">
      <c r="A399" s="1137" t="s">
        <v>1375</v>
      </c>
      <c r="B399" s="1446"/>
      <c r="C399" s="1138">
        <v>0.03</v>
      </c>
      <c r="D399" s="16">
        <f t="shared" si="26"/>
        <v>320</v>
      </c>
      <c r="E399" s="411" t="s">
        <v>178</v>
      </c>
      <c r="F399" s="411" t="s">
        <v>178</v>
      </c>
      <c r="G399" s="438" t="s">
        <v>4156</v>
      </c>
      <c r="H399" s="304">
        <v>1</v>
      </c>
      <c r="I399" s="439">
        <v>1786</v>
      </c>
      <c r="J399" s="831">
        <f t="shared" si="25"/>
        <v>1786</v>
      </c>
      <c r="K399" s="286"/>
      <c r="L399" s="54" t="s">
        <v>4157</v>
      </c>
      <c r="M399" s="93" t="s">
        <v>3306</v>
      </c>
      <c r="N399" s="16"/>
      <c r="O399" s="19">
        <v>44676</v>
      </c>
      <c r="P399" s="16"/>
      <c r="Q399" s="56"/>
      <c r="R399" s="56" t="s">
        <v>3757</v>
      </c>
      <c r="S399" s="21"/>
    </row>
    <row r="400" spans="1:19" s="9" customFormat="1" ht="19.7" customHeight="1">
      <c r="A400" s="1137" t="s">
        <v>1375</v>
      </c>
      <c r="B400" s="1446"/>
      <c r="C400" s="1138">
        <v>0.03</v>
      </c>
      <c r="D400" s="16">
        <f t="shared" si="26"/>
        <v>321</v>
      </c>
      <c r="E400" s="411" t="s">
        <v>178</v>
      </c>
      <c r="F400" s="411" t="s">
        <v>178</v>
      </c>
      <c r="G400" s="438" t="s">
        <v>4158</v>
      </c>
      <c r="H400" s="304">
        <v>1</v>
      </c>
      <c r="I400" s="439">
        <v>1786</v>
      </c>
      <c r="J400" s="831">
        <f t="shared" si="25"/>
        <v>1786</v>
      </c>
      <c r="K400" s="286"/>
      <c r="L400" s="54" t="s">
        <v>4159</v>
      </c>
      <c r="M400" s="93" t="s">
        <v>3306</v>
      </c>
      <c r="N400" s="16"/>
      <c r="O400" s="19">
        <v>44676</v>
      </c>
      <c r="P400" s="16"/>
      <c r="Q400" s="56"/>
      <c r="R400" s="56" t="s">
        <v>3757</v>
      </c>
      <c r="S400" s="21"/>
    </row>
    <row r="401" spans="1:19" s="9" customFormat="1" ht="19.7" customHeight="1">
      <c r="A401" s="1137" t="s">
        <v>1375</v>
      </c>
      <c r="B401" s="1446"/>
      <c r="C401" s="1138">
        <v>5.0000000000000001E-3</v>
      </c>
      <c r="D401" s="16">
        <f t="shared" si="26"/>
        <v>322</v>
      </c>
      <c r="E401" s="1557" t="s">
        <v>4160</v>
      </c>
      <c r="F401" s="411" t="s">
        <v>178</v>
      </c>
      <c r="G401" s="1561" t="s">
        <v>4161</v>
      </c>
      <c r="H401" s="304">
        <v>1</v>
      </c>
      <c r="I401" s="831">
        <v>328</v>
      </c>
      <c r="J401" s="831">
        <f t="shared" si="25"/>
        <v>328</v>
      </c>
      <c r="K401" s="18"/>
      <c r="L401" s="146" t="s">
        <v>2155</v>
      </c>
      <c r="M401" s="93" t="s">
        <v>3306</v>
      </c>
      <c r="N401" s="16"/>
      <c r="O401" s="19">
        <v>44676</v>
      </c>
      <c r="P401" s="16"/>
      <c r="Q401" s="56"/>
      <c r="R401" s="56" t="s">
        <v>3757</v>
      </c>
      <c r="S401" s="21"/>
    </row>
    <row r="402" spans="1:19" s="9" customFormat="1" ht="19.7" customHeight="1">
      <c r="A402" s="1137" t="s">
        <v>1375</v>
      </c>
      <c r="B402" s="1446"/>
      <c r="C402" s="1138">
        <v>0.08</v>
      </c>
      <c r="D402" s="16">
        <f t="shared" si="26"/>
        <v>323</v>
      </c>
      <c r="E402" s="411" t="s">
        <v>178</v>
      </c>
      <c r="F402" s="411" t="s">
        <v>178</v>
      </c>
      <c r="G402" s="438" t="s">
        <v>4162</v>
      </c>
      <c r="H402" s="892">
        <v>2</v>
      </c>
      <c r="I402" s="831">
        <v>427</v>
      </c>
      <c r="J402" s="831">
        <f t="shared" si="25"/>
        <v>854</v>
      </c>
      <c r="K402" s="18"/>
      <c r="L402" s="54" t="s">
        <v>2139</v>
      </c>
      <c r="M402" s="93" t="s">
        <v>3306</v>
      </c>
      <c r="N402" s="16"/>
      <c r="O402" s="19">
        <v>44676</v>
      </c>
      <c r="P402" s="16"/>
      <c r="Q402" s="56"/>
      <c r="R402" s="56" t="s">
        <v>3757</v>
      </c>
      <c r="S402" s="21"/>
    </row>
    <row r="403" spans="1:19" s="9" customFormat="1" ht="19.7" customHeight="1">
      <c r="A403" s="1137" t="s">
        <v>2038</v>
      </c>
      <c r="B403" s="1446"/>
      <c r="C403" s="1138">
        <v>0.2</v>
      </c>
      <c r="D403" s="16">
        <f t="shared" si="26"/>
        <v>324</v>
      </c>
      <c r="E403" s="411" t="s">
        <v>178</v>
      </c>
      <c r="F403" s="411" t="s">
        <v>178</v>
      </c>
      <c r="G403" s="1562" t="s">
        <v>4163</v>
      </c>
      <c r="H403" s="892">
        <v>1</v>
      </c>
      <c r="I403" s="831">
        <v>4290</v>
      </c>
      <c r="J403" s="831">
        <f t="shared" si="25"/>
        <v>4290</v>
      </c>
      <c r="K403" s="18"/>
      <c r="L403" s="146" t="s">
        <v>2161</v>
      </c>
      <c r="M403" s="93" t="s">
        <v>3306</v>
      </c>
      <c r="N403" s="16"/>
      <c r="O403" s="19">
        <v>44676</v>
      </c>
      <c r="P403" s="16"/>
      <c r="Q403" s="56"/>
      <c r="R403" s="56" t="s">
        <v>3757</v>
      </c>
      <c r="S403" s="21"/>
    </row>
    <row r="404" spans="1:19" s="9" customFormat="1" ht="19.7" customHeight="1">
      <c r="A404" s="1137" t="s">
        <v>1375</v>
      </c>
      <c r="B404" s="1446"/>
      <c r="C404" s="1138">
        <v>0.05</v>
      </c>
      <c r="D404" s="16">
        <f t="shared" si="26"/>
        <v>325</v>
      </c>
      <c r="E404" s="1557" t="s">
        <v>4164</v>
      </c>
      <c r="F404" s="411" t="s">
        <v>178</v>
      </c>
      <c r="G404" s="1563" t="s">
        <v>4165</v>
      </c>
      <c r="H404" s="892">
        <v>4</v>
      </c>
      <c r="I404" s="1564">
        <v>208</v>
      </c>
      <c r="J404" s="646">
        <f t="shared" si="25"/>
        <v>832</v>
      </c>
      <c r="K404" s="18"/>
      <c r="L404" s="146" t="s">
        <v>4166</v>
      </c>
      <c r="M404" s="93" t="s">
        <v>3306</v>
      </c>
      <c r="N404" s="16"/>
      <c r="O404" s="19">
        <v>44676</v>
      </c>
      <c r="P404" s="16"/>
      <c r="Q404" s="56"/>
      <c r="R404" s="56" t="s">
        <v>3757</v>
      </c>
      <c r="S404" s="21"/>
    </row>
    <row r="405" spans="1:19" s="9" customFormat="1" ht="19.7" customHeight="1">
      <c r="A405" s="1137" t="s">
        <v>1375</v>
      </c>
      <c r="B405" s="1446"/>
      <c r="C405" s="1138">
        <v>0.05</v>
      </c>
      <c r="D405" s="16">
        <f t="shared" si="26"/>
        <v>326</v>
      </c>
      <c r="E405" s="1557" t="s">
        <v>4164</v>
      </c>
      <c r="F405" s="411" t="s">
        <v>178</v>
      </c>
      <c r="G405" s="1563" t="s">
        <v>4167</v>
      </c>
      <c r="H405" s="892">
        <v>2</v>
      </c>
      <c r="I405" s="1564">
        <v>348</v>
      </c>
      <c r="J405" s="646">
        <f t="shared" si="25"/>
        <v>696</v>
      </c>
      <c r="K405" s="18"/>
      <c r="L405" s="146" t="s">
        <v>4166</v>
      </c>
      <c r="M405" s="93" t="s">
        <v>3306</v>
      </c>
      <c r="N405" s="16"/>
      <c r="O405" s="19">
        <v>44676</v>
      </c>
      <c r="P405" s="16"/>
      <c r="Q405" s="56"/>
      <c r="R405" s="56" t="s">
        <v>3757</v>
      </c>
      <c r="S405" s="21"/>
    </row>
    <row r="406" spans="1:19" s="9" customFormat="1" ht="19.7" customHeight="1">
      <c r="A406" s="1137" t="s">
        <v>1375</v>
      </c>
      <c r="B406" s="1446"/>
      <c r="C406" s="1138">
        <v>0.05</v>
      </c>
      <c r="D406" s="16">
        <f t="shared" si="26"/>
        <v>327</v>
      </c>
      <c r="E406" s="1557" t="s">
        <v>4164</v>
      </c>
      <c r="F406" s="411" t="s">
        <v>178</v>
      </c>
      <c r="G406" s="1563" t="s">
        <v>4168</v>
      </c>
      <c r="H406" s="892">
        <v>2</v>
      </c>
      <c r="I406" s="1564">
        <v>638</v>
      </c>
      <c r="J406" s="646">
        <f t="shared" si="25"/>
        <v>1276</v>
      </c>
      <c r="K406" s="18"/>
      <c r="L406" s="146" t="s">
        <v>4166</v>
      </c>
      <c r="M406" s="93" t="s">
        <v>3306</v>
      </c>
      <c r="N406" s="16"/>
      <c r="O406" s="19">
        <v>44676</v>
      </c>
      <c r="P406" s="16"/>
      <c r="Q406" s="56"/>
      <c r="R406" s="56" t="s">
        <v>3757</v>
      </c>
      <c r="S406" s="21"/>
    </row>
    <row r="407" spans="1:19" s="9" customFormat="1" ht="19.7" customHeight="1">
      <c r="A407" s="1137" t="s">
        <v>1375</v>
      </c>
      <c r="B407" s="1446"/>
      <c r="C407" s="1138">
        <v>5.0000000000000001E-3</v>
      </c>
      <c r="D407" s="16">
        <f t="shared" si="26"/>
        <v>328</v>
      </c>
      <c r="E407" s="444" t="s">
        <v>4169</v>
      </c>
      <c r="F407" s="444" t="s">
        <v>407</v>
      </c>
      <c r="G407" s="1565" t="s">
        <v>4170</v>
      </c>
      <c r="H407" s="892">
        <v>2</v>
      </c>
      <c r="I407" s="439">
        <v>199</v>
      </c>
      <c r="J407" s="646">
        <f t="shared" si="25"/>
        <v>398</v>
      </c>
      <c r="K407" s="18"/>
      <c r="L407" s="50" t="s">
        <v>4171</v>
      </c>
      <c r="M407" s="93" t="s">
        <v>3306</v>
      </c>
      <c r="N407" s="1218" t="s">
        <v>4172</v>
      </c>
      <c r="O407" s="19">
        <v>44673</v>
      </c>
      <c r="P407" s="16"/>
      <c r="Q407" s="56" t="s">
        <v>3757</v>
      </c>
      <c r="R407" s="56" t="s">
        <v>4135</v>
      </c>
      <c r="S407" s="21"/>
    </row>
    <row r="408" spans="1:19" s="9" customFormat="1" ht="19.7" customHeight="1">
      <c r="A408" s="1137" t="s">
        <v>1375</v>
      </c>
      <c r="B408" s="1446"/>
      <c r="C408" s="1138">
        <v>5.0000000000000001E-3</v>
      </c>
      <c r="D408" s="16">
        <f t="shared" si="26"/>
        <v>329</v>
      </c>
      <c r="E408" s="444" t="s">
        <v>4169</v>
      </c>
      <c r="F408" s="444" t="s">
        <v>407</v>
      </c>
      <c r="G408" s="1565" t="s">
        <v>4173</v>
      </c>
      <c r="H408" s="892">
        <v>2</v>
      </c>
      <c r="I408" s="439">
        <v>219</v>
      </c>
      <c r="J408" s="646">
        <f t="shared" si="25"/>
        <v>438</v>
      </c>
      <c r="K408" s="18"/>
      <c r="L408" s="50" t="s">
        <v>4171</v>
      </c>
      <c r="M408" s="93" t="s">
        <v>3306</v>
      </c>
      <c r="N408" s="1218" t="s">
        <v>4174</v>
      </c>
      <c r="O408" s="19">
        <v>44673</v>
      </c>
      <c r="P408" s="16"/>
      <c r="Q408" s="56" t="s">
        <v>3757</v>
      </c>
      <c r="R408" s="56" t="s">
        <v>4135</v>
      </c>
      <c r="S408" s="21"/>
    </row>
    <row r="409" spans="1:19" s="9" customFormat="1" ht="19.7" customHeight="1">
      <c r="A409" s="1137" t="s">
        <v>2105</v>
      </c>
      <c r="B409" s="1446"/>
      <c r="C409" s="1138"/>
      <c r="D409" s="16">
        <f t="shared" si="26"/>
        <v>330</v>
      </c>
      <c r="E409" s="400" t="s">
        <v>4175</v>
      </c>
      <c r="F409" s="400" t="s">
        <v>4176</v>
      </c>
      <c r="G409" s="399" t="s">
        <v>4177</v>
      </c>
      <c r="H409" s="1566">
        <v>1</v>
      </c>
      <c r="I409" s="1567">
        <v>13182</v>
      </c>
      <c r="J409" s="446">
        <f t="shared" si="25"/>
        <v>13182</v>
      </c>
      <c r="K409" s="61"/>
      <c r="L409" s="62" t="s">
        <v>4178</v>
      </c>
      <c r="M409" s="93" t="s">
        <v>3306</v>
      </c>
      <c r="N409" s="1568" t="s">
        <v>4179</v>
      </c>
      <c r="O409" s="19">
        <v>44677</v>
      </c>
      <c r="P409" s="16"/>
      <c r="Q409" s="56"/>
      <c r="R409" s="56" t="s">
        <v>4180</v>
      </c>
      <c r="S409" s="21"/>
    </row>
    <row r="410" spans="1:19" s="9" customFormat="1" ht="19.7" customHeight="1">
      <c r="A410" s="1137" t="s">
        <v>2105</v>
      </c>
      <c r="B410" s="1446"/>
      <c r="C410" s="1138">
        <v>5.0000000000000001E-3</v>
      </c>
      <c r="D410" s="16">
        <f t="shared" si="26"/>
        <v>331</v>
      </c>
      <c r="E410" s="411" t="s">
        <v>4181</v>
      </c>
      <c r="F410" s="1569" t="s">
        <v>80</v>
      </c>
      <c r="G410" s="424" t="s">
        <v>4182</v>
      </c>
      <c r="H410" s="1569">
        <v>100</v>
      </c>
      <c r="I410" s="432">
        <v>11</v>
      </c>
      <c r="J410" s="52">
        <f t="shared" si="25"/>
        <v>1100</v>
      </c>
      <c r="K410" s="18"/>
      <c r="L410" s="54" t="s">
        <v>4183</v>
      </c>
      <c r="M410" s="93" t="s">
        <v>3306</v>
      </c>
      <c r="N410" s="16" t="s">
        <v>4184</v>
      </c>
      <c r="O410" s="19">
        <v>44677</v>
      </c>
      <c r="P410" s="16"/>
      <c r="Q410" s="56" t="s">
        <v>3757</v>
      </c>
      <c r="R410" s="482" t="s">
        <v>3757</v>
      </c>
      <c r="S410" s="21"/>
    </row>
    <row r="411" spans="1:19" s="9" customFormat="1" ht="19.7" customHeight="1">
      <c r="A411" s="1137" t="s">
        <v>2105</v>
      </c>
      <c r="B411" s="1446"/>
      <c r="C411" s="1138">
        <v>5.0000000000000001E-3</v>
      </c>
      <c r="D411" s="16">
        <f t="shared" si="26"/>
        <v>332</v>
      </c>
      <c r="E411" s="411" t="s">
        <v>4181</v>
      </c>
      <c r="F411" s="1569" t="s">
        <v>80</v>
      </c>
      <c r="G411" s="424" t="s">
        <v>4185</v>
      </c>
      <c r="H411" s="1569">
        <v>100</v>
      </c>
      <c r="I411" s="432">
        <v>8</v>
      </c>
      <c r="J411" s="52">
        <f t="shared" si="25"/>
        <v>800</v>
      </c>
      <c r="K411" s="18"/>
      <c r="L411" s="54" t="s">
        <v>4183</v>
      </c>
      <c r="M411" s="93" t="s">
        <v>3306</v>
      </c>
      <c r="N411" s="16" t="s">
        <v>4186</v>
      </c>
      <c r="O411" s="19">
        <v>44677</v>
      </c>
      <c r="P411" s="16"/>
      <c r="Q411" s="56" t="s">
        <v>3757</v>
      </c>
      <c r="R411" s="482" t="s">
        <v>4187</v>
      </c>
      <c r="S411" s="21"/>
    </row>
    <row r="412" spans="1:19" s="9" customFormat="1" ht="19.7" customHeight="1">
      <c r="A412" s="1137" t="s">
        <v>1375</v>
      </c>
      <c r="B412" s="1446"/>
      <c r="C412" s="1138">
        <v>5.0000000000000001E-3</v>
      </c>
      <c r="D412" s="16">
        <f t="shared" si="26"/>
        <v>333</v>
      </c>
      <c r="E412" s="411" t="s">
        <v>4181</v>
      </c>
      <c r="F412" s="411" t="s">
        <v>178</v>
      </c>
      <c r="G412" s="424" t="s">
        <v>4188</v>
      </c>
      <c r="H412" s="304">
        <v>2</v>
      </c>
      <c r="I412" s="432">
        <v>718</v>
      </c>
      <c r="J412" s="52">
        <f t="shared" si="25"/>
        <v>1436</v>
      </c>
      <c r="K412" s="18"/>
      <c r="L412" s="54" t="s">
        <v>4183</v>
      </c>
      <c r="M412" s="93" t="s">
        <v>3306</v>
      </c>
      <c r="N412" s="16"/>
      <c r="O412" s="19">
        <v>44676</v>
      </c>
      <c r="P412" s="16"/>
      <c r="Q412" s="56"/>
      <c r="R412" s="56" t="s">
        <v>3757</v>
      </c>
      <c r="S412" s="21"/>
    </row>
    <row r="413" spans="1:19" s="9" customFormat="1" ht="19.7" customHeight="1">
      <c r="A413" s="1137" t="s">
        <v>1375</v>
      </c>
      <c r="B413" s="1446"/>
      <c r="C413" s="1138">
        <v>6.0000000000000001E-3</v>
      </c>
      <c r="D413" s="16">
        <f t="shared" si="26"/>
        <v>334</v>
      </c>
      <c r="E413" s="411" t="s">
        <v>4181</v>
      </c>
      <c r="F413" s="411" t="s">
        <v>178</v>
      </c>
      <c r="G413" s="424" t="s">
        <v>4189</v>
      </c>
      <c r="H413" s="304">
        <v>2</v>
      </c>
      <c r="I413" s="432">
        <v>718</v>
      </c>
      <c r="J413" s="52">
        <f t="shared" si="25"/>
        <v>1436</v>
      </c>
      <c r="K413" s="18"/>
      <c r="L413" s="54" t="s">
        <v>4183</v>
      </c>
      <c r="M413" s="93" t="s">
        <v>3306</v>
      </c>
      <c r="N413" s="16"/>
      <c r="O413" s="19">
        <v>44676</v>
      </c>
      <c r="P413" s="16"/>
      <c r="Q413" s="56"/>
      <c r="R413" s="56" t="s">
        <v>3757</v>
      </c>
      <c r="S413" s="21"/>
    </row>
    <row r="414" spans="1:19" s="9" customFormat="1" ht="19.7" customHeight="1">
      <c r="A414" s="1137" t="s">
        <v>1375</v>
      </c>
      <c r="B414" s="1446"/>
      <c r="C414" s="1138">
        <v>7.0000000000000007E-2</v>
      </c>
      <c r="D414" s="16">
        <f t="shared" si="26"/>
        <v>335</v>
      </c>
      <c r="E414" s="411" t="s">
        <v>4181</v>
      </c>
      <c r="F414" s="411" t="s">
        <v>178</v>
      </c>
      <c r="G414" s="424" t="s">
        <v>4190</v>
      </c>
      <c r="H414" s="304">
        <v>2</v>
      </c>
      <c r="I414" s="432">
        <v>718</v>
      </c>
      <c r="J414" s="52">
        <f t="shared" si="25"/>
        <v>1436</v>
      </c>
      <c r="K414" s="18"/>
      <c r="L414" s="54" t="s">
        <v>4183</v>
      </c>
      <c r="M414" s="93" t="s">
        <v>3306</v>
      </c>
      <c r="N414" s="16"/>
      <c r="O414" s="19">
        <v>44676</v>
      </c>
      <c r="P414" s="16"/>
      <c r="Q414" s="56"/>
      <c r="R414" s="56" t="s">
        <v>3757</v>
      </c>
      <c r="S414" s="21"/>
    </row>
    <row r="415" spans="1:19" s="9" customFormat="1" ht="19.7" customHeight="1">
      <c r="A415" s="1137" t="s">
        <v>1375</v>
      </c>
      <c r="B415" s="1446"/>
      <c r="C415" s="1138">
        <v>0.08</v>
      </c>
      <c r="D415" s="16">
        <f t="shared" si="26"/>
        <v>336</v>
      </c>
      <c r="E415" s="411" t="s">
        <v>4181</v>
      </c>
      <c r="F415" s="411" t="s">
        <v>178</v>
      </c>
      <c r="G415" s="424" t="s">
        <v>4191</v>
      </c>
      <c r="H415" s="304">
        <v>100</v>
      </c>
      <c r="I415" s="432">
        <v>15</v>
      </c>
      <c r="J415" s="52">
        <f t="shared" si="25"/>
        <v>1500</v>
      </c>
      <c r="K415" s="18"/>
      <c r="L415" s="54" t="s">
        <v>4183</v>
      </c>
      <c r="M415" s="93" t="s">
        <v>3306</v>
      </c>
      <c r="N415" s="16"/>
      <c r="O415" s="19">
        <v>44676</v>
      </c>
      <c r="P415" s="16"/>
      <c r="Q415" s="56"/>
      <c r="R415" s="56" t="s">
        <v>3757</v>
      </c>
      <c r="S415" s="21"/>
    </row>
    <row r="416" spans="1:19" s="9" customFormat="1" ht="19.7" customHeight="1">
      <c r="A416" s="1137" t="s">
        <v>1375</v>
      </c>
      <c r="B416" s="1446"/>
      <c r="C416" s="1138">
        <v>0.08</v>
      </c>
      <c r="D416" s="16">
        <f t="shared" si="26"/>
        <v>337</v>
      </c>
      <c r="E416" s="1570" t="s">
        <v>407</v>
      </c>
      <c r="F416" s="1570" t="s">
        <v>407</v>
      </c>
      <c r="G416" s="1571" t="s">
        <v>4192</v>
      </c>
      <c r="H416" s="1572">
        <v>2</v>
      </c>
      <c r="I416" s="1573">
        <v>769</v>
      </c>
      <c r="J416" s="52">
        <f t="shared" si="25"/>
        <v>1538</v>
      </c>
      <c r="K416" s="18"/>
      <c r="L416" s="1574" t="s">
        <v>4193</v>
      </c>
      <c r="M416" s="93" t="s">
        <v>3306</v>
      </c>
      <c r="N416" s="1575" t="s">
        <v>4194</v>
      </c>
      <c r="O416" s="19">
        <v>44677</v>
      </c>
      <c r="P416" s="16"/>
      <c r="Q416" s="56"/>
      <c r="R416" s="56" t="s">
        <v>4180</v>
      </c>
      <c r="S416" s="21"/>
    </row>
    <row r="417" spans="1:19" s="9" customFormat="1" ht="19.7" customHeight="1">
      <c r="A417" s="1137" t="s">
        <v>1375</v>
      </c>
      <c r="B417" s="1446"/>
      <c r="C417" s="1138">
        <v>0.08</v>
      </c>
      <c r="D417" s="16">
        <f t="shared" si="26"/>
        <v>338</v>
      </c>
      <c r="E417" s="1570" t="s">
        <v>407</v>
      </c>
      <c r="F417" s="1570" t="s">
        <v>407</v>
      </c>
      <c r="G417" s="1571" t="s">
        <v>4195</v>
      </c>
      <c r="H417" s="1572">
        <v>2</v>
      </c>
      <c r="I417" s="1573">
        <v>669</v>
      </c>
      <c r="J417" s="52">
        <f t="shared" si="25"/>
        <v>1338</v>
      </c>
      <c r="K417" s="18"/>
      <c r="L417" s="1574" t="s">
        <v>4193</v>
      </c>
      <c r="M417" s="93" t="s">
        <v>3306</v>
      </c>
      <c r="N417" s="1575" t="s">
        <v>4196</v>
      </c>
      <c r="O417" s="19">
        <v>44677</v>
      </c>
      <c r="P417" s="16"/>
      <c r="Q417" s="56"/>
      <c r="R417" s="56" t="s">
        <v>4180</v>
      </c>
      <c r="S417" s="21"/>
    </row>
    <row r="418" spans="1:19" s="9" customFormat="1" ht="19.7" customHeight="1">
      <c r="A418" s="1137" t="s">
        <v>1375</v>
      </c>
      <c r="B418" s="1446"/>
      <c r="C418" s="1138">
        <v>5.0000000000000001E-3</v>
      </c>
      <c r="D418" s="16">
        <f t="shared" si="26"/>
        <v>339</v>
      </c>
      <c r="E418" s="411" t="s">
        <v>2465</v>
      </c>
      <c r="F418" s="411" t="s">
        <v>178</v>
      </c>
      <c r="G418" s="424" t="s">
        <v>4197</v>
      </c>
      <c r="H418" s="304">
        <v>10</v>
      </c>
      <c r="I418" s="432">
        <v>248</v>
      </c>
      <c r="J418" s="53">
        <f t="shared" si="25"/>
        <v>2480</v>
      </c>
      <c r="K418" s="18"/>
      <c r="L418" s="54" t="s">
        <v>4198</v>
      </c>
      <c r="M418" s="93" t="s">
        <v>3306</v>
      </c>
      <c r="N418" s="16"/>
      <c r="O418" s="19">
        <v>44676</v>
      </c>
      <c r="P418" s="16"/>
      <c r="Q418" s="56"/>
      <c r="R418" s="56" t="s">
        <v>3757</v>
      </c>
      <c r="S418" s="21"/>
    </row>
    <row r="419" spans="1:19" s="9" customFormat="1" ht="19.7" customHeight="1">
      <c r="A419" s="1137" t="s">
        <v>1375</v>
      </c>
      <c r="B419" s="1446"/>
      <c r="C419" s="1138">
        <v>5.0000000000000001E-3</v>
      </c>
      <c r="D419" s="16">
        <f t="shared" si="26"/>
        <v>340</v>
      </c>
      <c r="E419" s="411" t="s">
        <v>2465</v>
      </c>
      <c r="F419" s="411" t="s">
        <v>178</v>
      </c>
      <c r="G419" s="424" t="s">
        <v>4199</v>
      </c>
      <c r="H419" s="304">
        <v>110</v>
      </c>
      <c r="I419" s="432">
        <v>197</v>
      </c>
      <c r="J419" s="53">
        <f t="shared" si="25"/>
        <v>21670</v>
      </c>
      <c r="K419" s="18"/>
      <c r="L419" s="54" t="s">
        <v>4198</v>
      </c>
      <c r="M419" s="93" t="s">
        <v>3306</v>
      </c>
      <c r="N419" s="16"/>
      <c r="O419" s="19">
        <v>44676</v>
      </c>
      <c r="P419" s="16"/>
      <c r="Q419" s="56"/>
      <c r="R419" s="56" t="s">
        <v>3757</v>
      </c>
      <c r="S419" s="21"/>
    </row>
    <row r="420" spans="1:19" s="9" customFormat="1" ht="19.7" customHeight="1">
      <c r="A420" s="1137" t="s">
        <v>1375</v>
      </c>
      <c r="B420" s="1446"/>
      <c r="C420" s="1138">
        <v>5.0000000000000001E-3</v>
      </c>
      <c r="D420" s="16">
        <f t="shared" si="26"/>
        <v>341</v>
      </c>
      <c r="E420" s="411" t="s">
        <v>2465</v>
      </c>
      <c r="F420" s="411" t="s">
        <v>178</v>
      </c>
      <c r="G420" s="424" t="s">
        <v>4200</v>
      </c>
      <c r="H420" s="304">
        <v>4</v>
      </c>
      <c r="I420" s="432">
        <v>997</v>
      </c>
      <c r="J420" s="53">
        <f t="shared" si="25"/>
        <v>3988</v>
      </c>
      <c r="K420" s="18"/>
      <c r="L420" s="54" t="s">
        <v>4201</v>
      </c>
      <c r="M420" s="93" t="s">
        <v>3306</v>
      </c>
      <c r="N420" s="16"/>
      <c r="O420" s="19">
        <v>44676</v>
      </c>
      <c r="P420" s="16"/>
      <c r="Q420" s="56"/>
      <c r="R420" s="56" t="s">
        <v>3757</v>
      </c>
      <c r="S420" s="21"/>
    </row>
    <row r="421" spans="1:19" s="9" customFormat="1" ht="19.7" customHeight="1">
      <c r="A421" s="1137" t="s">
        <v>1375</v>
      </c>
      <c r="B421" s="1446"/>
      <c r="C421" s="1138">
        <v>5.0000000000000001E-3</v>
      </c>
      <c r="D421" s="16">
        <f t="shared" si="26"/>
        <v>342</v>
      </c>
      <c r="E421" s="411" t="s">
        <v>2465</v>
      </c>
      <c r="F421" s="411" t="s">
        <v>178</v>
      </c>
      <c r="G421" s="424" t="s">
        <v>4202</v>
      </c>
      <c r="H421" s="304">
        <v>4</v>
      </c>
      <c r="I421" s="432">
        <v>1034</v>
      </c>
      <c r="J421" s="53">
        <f t="shared" si="25"/>
        <v>4136</v>
      </c>
      <c r="K421" s="18"/>
      <c r="L421" s="54" t="s">
        <v>4203</v>
      </c>
      <c r="M421" s="93" t="s">
        <v>3306</v>
      </c>
      <c r="N421" s="16"/>
      <c r="O421" s="19">
        <v>44676</v>
      </c>
      <c r="P421" s="16"/>
      <c r="Q421" s="56"/>
      <c r="R421" s="56" t="s">
        <v>3757</v>
      </c>
      <c r="S421" s="21"/>
    </row>
    <row r="422" spans="1:19" s="9" customFormat="1" ht="19.7" customHeight="1">
      <c r="A422" s="1137" t="s">
        <v>1375</v>
      </c>
      <c r="B422" s="1446"/>
      <c r="C422" s="1138">
        <v>5.0000000000000001E-3</v>
      </c>
      <c r="D422" s="16">
        <f t="shared" si="26"/>
        <v>343</v>
      </c>
      <c r="E422" s="1557" t="s">
        <v>178</v>
      </c>
      <c r="F422" s="411" t="s">
        <v>178</v>
      </c>
      <c r="G422" s="424" t="s">
        <v>1747</v>
      </c>
      <c r="H422" s="304">
        <v>4</v>
      </c>
      <c r="I422" s="432">
        <v>886</v>
      </c>
      <c r="J422" s="53">
        <f t="shared" si="25"/>
        <v>3544</v>
      </c>
      <c r="K422" s="18"/>
      <c r="L422" s="54" t="s">
        <v>4204</v>
      </c>
      <c r="M422" s="93" t="s">
        <v>3306</v>
      </c>
      <c r="N422" s="16"/>
      <c r="O422" s="19">
        <v>44676</v>
      </c>
      <c r="P422" s="16"/>
      <c r="Q422" s="56"/>
      <c r="R422" s="56" t="s">
        <v>3757</v>
      </c>
      <c r="S422" s="21"/>
    </row>
    <row r="423" spans="1:19" s="9" customFormat="1" ht="19.7" customHeight="1">
      <c r="A423" s="1137" t="s">
        <v>1375</v>
      </c>
      <c r="B423" s="1446"/>
      <c r="C423" s="1138">
        <v>5.0000000000000001E-3</v>
      </c>
      <c r="D423" s="16">
        <f t="shared" si="26"/>
        <v>344</v>
      </c>
      <c r="E423" s="411" t="s">
        <v>2465</v>
      </c>
      <c r="F423" s="411" t="s">
        <v>178</v>
      </c>
      <c r="G423" s="424" t="s">
        <v>4205</v>
      </c>
      <c r="H423" s="304">
        <v>4</v>
      </c>
      <c r="I423" s="432">
        <v>948</v>
      </c>
      <c r="J423" s="53">
        <f t="shared" si="25"/>
        <v>3792</v>
      </c>
      <c r="K423" s="18"/>
      <c r="L423" s="54" t="s">
        <v>4206</v>
      </c>
      <c r="M423" s="93" t="s">
        <v>3306</v>
      </c>
      <c r="N423" s="16"/>
      <c r="O423" s="19">
        <v>44676</v>
      </c>
      <c r="P423" s="16"/>
      <c r="Q423" s="56"/>
      <c r="R423" s="56" t="s">
        <v>3757</v>
      </c>
      <c r="S423" s="21"/>
    </row>
    <row r="424" spans="1:19" s="9" customFormat="1" ht="19.7" customHeight="1">
      <c r="A424" s="1137" t="s">
        <v>1375</v>
      </c>
      <c r="B424" s="1446"/>
      <c r="C424" s="1482">
        <v>5.0000000000000001E-3</v>
      </c>
      <c r="D424" s="1478">
        <f t="shared" si="26"/>
        <v>345</v>
      </c>
      <c r="E424" s="1479" t="s">
        <v>4207</v>
      </c>
      <c r="F424" s="1479" t="s">
        <v>100</v>
      </c>
      <c r="G424" s="1463" t="s">
        <v>4208</v>
      </c>
      <c r="H424" s="1450">
        <v>5</v>
      </c>
      <c r="I424" s="1451">
        <v>948</v>
      </c>
      <c r="J424" s="1576">
        <f t="shared" si="25"/>
        <v>4740</v>
      </c>
      <c r="K424" s="1465"/>
      <c r="L424" s="1453" t="s">
        <v>4209</v>
      </c>
      <c r="M424" s="1450"/>
      <c r="N424" s="16" t="s">
        <v>4210</v>
      </c>
      <c r="O424" s="19">
        <v>44723</v>
      </c>
      <c r="P424" s="16"/>
      <c r="Q424" s="56"/>
      <c r="R424" s="56">
        <v>44725</v>
      </c>
      <c r="S424" s="21"/>
    </row>
    <row r="425" spans="1:19" s="9" customFormat="1" ht="19.7" customHeight="1">
      <c r="A425" s="1137" t="s">
        <v>1398</v>
      </c>
      <c r="B425" s="1446"/>
      <c r="C425" s="1138">
        <v>7.0000000000000001E-3</v>
      </c>
      <c r="D425" s="16">
        <f>+D424+1</f>
        <v>346</v>
      </c>
      <c r="E425" s="411" t="s">
        <v>2465</v>
      </c>
      <c r="F425" s="411" t="s">
        <v>178</v>
      </c>
      <c r="G425" s="424" t="s">
        <v>4211</v>
      </c>
      <c r="H425" s="304">
        <v>15</v>
      </c>
      <c r="I425" s="432">
        <v>234</v>
      </c>
      <c r="J425" s="53">
        <f t="shared" si="25"/>
        <v>3510</v>
      </c>
      <c r="K425" s="18"/>
      <c r="L425" s="54" t="s">
        <v>4212</v>
      </c>
      <c r="M425" s="93" t="s">
        <v>3306</v>
      </c>
      <c r="N425" s="16"/>
      <c r="O425" s="19">
        <v>44676</v>
      </c>
      <c r="P425" s="16"/>
      <c r="Q425" s="56"/>
      <c r="R425" s="56" t="s">
        <v>2930</v>
      </c>
      <c r="S425" s="21"/>
    </row>
    <row r="426" spans="1:19" s="9" customFormat="1" ht="19.7" customHeight="1">
      <c r="A426" s="1137" t="s">
        <v>1398</v>
      </c>
      <c r="B426" s="1446"/>
      <c r="C426" s="1138">
        <v>7.0000000000000001E-3</v>
      </c>
      <c r="D426" s="16">
        <f t="shared" si="26"/>
        <v>347</v>
      </c>
      <c r="E426" s="411" t="s">
        <v>2465</v>
      </c>
      <c r="F426" s="411" t="s">
        <v>178</v>
      </c>
      <c r="G426" s="424" t="s">
        <v>4213</v>
      </c>
      <c r="H426" s="304">
        <v>15</v>
      </c>
      <c r="I426" s="432">
        <v>265</v>
      </c>
      <c r="J426" s="53">
        <f t="shared" si="25"/>
        <v>3975</v>
      </c>
      <c r="K426" s="18"/>
      <c r="L426" s="54" t="s">
        <v>4214</v>
      </c>
      <c r="M426" s="93" t="s">
        <v>3306</v>
      </c>
      <c r="N426" s="16"/>
      <c r="O426" s="19">
        <v>44676</v>
      </c>
      <c r="P426" s="16"/>
      <c r="Q426" s="56"/>
      <c r="R426" s="517" t="s">
        <v>4215</v>
      </c>
      <c r="S426" s="21"/>
    </row>
    <row r="427" spans="1:19" s="9" customFormat="1" ht="19.7" customHeight="1">
      <c r="A427" s="1137" t="s">
        <v>1375</v>
      </c>
      <c r="B427" s="1446"/>
      <c r="C427" s="1138">
        <v>0.1</v>
      </c>
      <c r="D427" s="16">
        <f t="shared" si="26"/>
        <v>348</v>
      </c>
      <c r="E427" s="411" t="s">
        <v>178</v>
      </c>
      <c r="F427" s="411" t="s">
        <v>178</v>
      </c>
      <c r="G427" s="424" t="s">
        <v>4216</v>
      </c>
      <c r="H427" s="304">
        <v>1</v>
      </c>
      <c r="I427" s="432">
        <v>15220</v>
      </c>
      <c r="J427" s="53">
        <f t="shared" si="25"/>
        <v>15220</v>
      </c>
      <c r="K427" s="18"/>
      <c r="L427" s="54" t="s">
        <v>4217</v>
      </c>
      <c r="M427" s="93" t="s">
        <v>3306</v>
      </c>
      <c r="N427" s="16"/>
      <c r="O427" s="19">
        <v>44676</v>
      </c>
      <c r="P427" s="16"/>
      <c r="Q427" s="56"/>
      <c r="R427" s="517" t="s">
        <v>4218</v>
      </c>
      <c r="S427" s="21"/>
    </row>
    <row r="428" spans="1:19" s="9" customFormat="1" ht="19.7" customHeight="1">
      <c r="A428" s="1137" t="s">
        <v>1375</v>
      </c>
      <c r="B428" s="1446"/>
      <c r="C428" s="1138">
        <v>0.08</v>
      </c>
      <c r="D428" s="16">
        <f t="shared" si="26"/>
        <v>349</v>
      </c>
      <c r="E428" s="411" t="s">
        <v>178</v>
      </c>
      <c r="F428" s="411" t="s">
        <v>178</v>
      </c>
      <c r="G428" s="424" t="s">
        <v>4219</v>
      </c>
      <c r="H428" s="304">
        <v>1</v>
      </c>
      <c r="I428" s="432">
        <v>9720</v>
      </c>
      <c r="J428" s="53">
        <f t="shared" si="25"/>
        <v>9720</v>
      </c>
      <c r="K428" s="18"/>
      <c r="L428" s="54" t="s">
        <v>4217</v>
      </c>
      <c r="M428" s="93" t="s">
        <v>3306</v>
      </c>
      <c r="N428" s="16"/>
      <c r="O428" s="19">
        <v>44676</v>
      </c>
      <c r="P428" s="16"/>
      <c r="Q428" s="56"/>
      <c r="R428" s="56" t="s">
        <v>3757</v>
      </c>
      <c r="S428" s="21"/>
    </row>
    <row r="429" spans="1:19" s="9" customFormat="1" ht="19.7" customHeight="1">
      <c r="A429" s="1137" t="s">
        <v>1375</v>
      </c>
      <c r="B429" s="1446"/>
      <c r="C429" s="1138">
        <v>0.05</v>
      </c>
      <c r="D429" s="16">
        <f t="shared" si="26"/>
        <v>350</v>
      </c>
      <c r="E429" s="411" t="s">
        <v>178</v>
      </c>
      <c r="F429" s="411" t="s">
        <v>178</v>
      </c>
      <c r="G429" s="424" t="s">
        <v>4220</v>
      </c>
      <c r="H429" s="304">
        <v>1</v>
      </c>
      <c r="I429" s="432">
        <v>16050</v>
      </c>
      <c r="J429" s="53">
        <f t="shared" si="25"/>
        <v>16050</v>
      </c>
      <c r="K429" s="18"/>
      <c r="L429" s="54" t="s">
        <v>4217</v>
      </c>
      <c r="M429" s="93" t="s">
        <v>3306</v>
      </c>
      <c r="N429" s="16"/>
      <c r="O429" s="19">
        <v>44676</v>
      </c>
      <c r="P429" s="16"/>
      <c r="Q429" s="56"/>
      <c r="R429" s="56" t="s">
        <v>3757</v>
      </c>
      <c r="S429" s="21"/>
    </row>
    <row r="430" spans="1:19" s="9" customFormat="1" ht="19.7" customHeight="1">
      <c r="A430" s="1137" t="s">
        <v>1375</v>
      </c>
      <c r="B430" s="1446"/>
      <c r="C430" s="1138">
        <v>0.05</v>
      </c>
      <c r="D430" s="16">
        <f t="shared" si="26"/>
        <v>351</v>
      </c>
      <c r="E430" s="411" t="s">
        <v>178</v>
      </c>
      <c r="F430" s="411" t="s">
        <v>178</v>
      </c>
      <c r="G430" s="424" t="s">
        <v>4221</v>
      </c>
      <c r="H430" s="304">
        <v>1</v>
      </c>
      <c r="I430" s="432">
        <v>2932</v>
      </c>
      <c r="J430" s="53">
        <f t="shared" si="25"/>
        <v>2932</v>
      </c>
      <c r="K430" s="18"/>
      <c r="L430" s="54" t="s">
        <v>4222</v>
      </c>
      <c r="M430" s="93" t="s">
        <v>3306</v>
      </c>
      <c r="N430" s="16"/>
      <c r="O430" s="19">
        <v>44676</v>
      </c>
      <c r="P430" s="16"/>
      <c r="Q430" s="56"/>
      <c r="R430" s="56" t="s">
        <v>3757</v>
      </c>
      <c r="S430" s="21"/>
    </row>
    <row r="431" spans="1:19" s="9" customFormat="1" ht="19.7" customHeight="1">
      <c r="A431" s="1137" t="s">
        <v>1375</v>
      </c>
      <c r="B431" s="1446"/>
      <c r="C431" s="1138">
        <v>0.02</v>
      </c>
      <c r="D431" s="16">
        <f t="shared" si="26"/>
        <v>352</v>
      </c>
      <c r="E431" s="411" t="s">
        <v>178</v>
      </c>
      <c r="F431" s="411" t="s">
        <v>178</v>
      </c>
      <c r="G431" s="424" t="s">
        <v>4223</v>
      </c>
      <c r="H431" s="304">
        <v>1</v>
      </c>
      <c r="I431" s="432">
        <v>2244</v>
      </c>
      <c r="J431" s="53">
        <f>H431*I431</f>
        <v>2244</v>
      </c>
      <c r="K431" s="18"/>
      <c r="L431" s="54" t="s">
        <v>4224</v>
      </c>
      <c r="M431" s="93" t="s">
        <v>3306</v>
      </c>
      <c r="N431" s="16"/>
      <c r="O431" s="19">
        <v>44676</v>
      </c>
      <c r="P431" s="16"/>
      <c r="Q431" s="56"/>
      <c r="R431" s="56" t="s">
        <v>3757</v>
      </c>
      <c r="S431" s="21"/>
    </row>
    <row r="432" spans="1:19" s="9" customFormat="1" ht="19.7" customHeight="1">
      <c r="A432" s="1137" t="s">
        <v>1375</v>
      </c>
      <c r="B432" s="1446"/>
      <c r="C432" s="1138">
        <v>0.02</v>
      </c>
      <c r="D432" s="16">
        <f t="shared" si="26"/>
        <v>353</v>
      </c>
      <c r="E432" s="411" t="s">
        <v>178</v>
      </c>
      <c r="F432" s="411" t="s">
        <v>178</v>
      </c>
      <c r="G432" s="424" t="s">
        <v>4225</v>
      </c>
      <c r="H432" s="304">
        <v>1</v>
      </c>
      <c r="I432" s="432">
        <v>2244</v>
      </c>
      <c r="J432" s="53">
        <f t="shared" si="25"/>
        <v>2244</v>
      </c>
      <c r="K432" s="18"/>
      <c r="L432" s="54" t="s">
        <v>4226</v>
      </c>
      <c r="M432" s="93" t="s">
        <v>3306</v>
      </c>
      <c r="N432" s="16"/>
      <c r="O432" s="19">
        <v>44676</v>
      </c>
      <c r="P432" s="16"/>
      <c r="Q432" s="56"/>
      <c r="R432" s="56" t="s">
        <v>3757</v>
      </c>
      <c r="S432" s="21"/>
    </row>
    <row r="433" spans="1:19" s="9" customFormat="1" ht="19.7" customHeight="1">
      <c r="A433" s="1137" t="s">
        <v>1375</v>
      </c>
      <c r="B433" s="1446"/>
      <c r="C433" s="1138">
        <v>0.06</v>
      </c>
      <c r="D433" s="16">
        <f t="shared" si="26"/>
        <v>354</v>
      </c>
      <c r="E433" s="411" t="s">
        <v>4227</v>
      </c>
      <c r="F433" s="411" t="s">
        <v>178</v>
      </c>
      <c r="G433" s="424" t="s">
        <v>4228</v>
      </c>
      <c r="H433" s="304">
        <v>1</v>
      </c>
      <c r="I433" s="432">
        <v>1402</v>
      </c>
      <c r="J433" s="53">
        <f t="shared" si="25"/>
        <v>1402</v>
      </c>
      <c r="K433" s="18"/>
      <c r="L433" s="54" t="s">
        <v>4229</v>
      </c>
      <c r="M433" s="93" t="s">
        <v>3306</v>
      </c>
      <c r="N433" s="16"/>
      <c r="O433" s="19">
        <v>44676</v>
      </c>
      <c r="P433" s="16"/>
      <c r="Q433" s="56"/>
      <c r="R433" s="56" t="s">
        <v>3757</v>
      </c>
      <c r="S433" s="21"/>
    </row>
    <row r="434" spans="1:19" s="9" customFormat="1" ht="19.7" customHeight="1">
      <c r="A434" s="1137" t="s">
        <v>1375</v>
      </c>
      <c r="B434" s="1446"/>
      <c r="C434" s="1138">
        <v>0.06</v>
      </c>
      <c r="D434" s="16">
        <f t="shared" ref="D434:D447" si="27">+D433+1</f>
        <v>355</v>
      </c>
      <c r="E434" s="1479" t="s">
        <v>4227</v>
      </c>
      <c r="F434" s="1479" t="s">
        <v>178</v>
      </c>
      <c r="G434" s="1463" t="s">
        <v>4228</v>
      </c>
      <c r="H434" s="1450">
        <v>1</v>
      </c>
      <c r="I434" s="1451">
        <v>1402</v>
      </c>
      <c r="J434" s="1576">
        <f>H434*I434</f>
        <v>1402</v>
      </c>
      <c r="K434" s="1465"/>
      <c r="L434" s="1453" t="s">
        <v>4229</v>
      </c>
      <c r="M434" s="93" t="s">
        <v>4230</v>
      </c>
      <c r="N434" s="16"/>
      <c r="O434" s="19">
        <v>44720</v>
      </c>
      <c r="P434" s="16"/>
      <c r="Q434" s="56"/>
      <c r="R434" s="56">
        <v>44721</v>
      </c>
      <c r="S434" s="21"/>
    </row>
    <row r="435" spans="1:19" s="9" customFormat="1" ht="19.7" customHeight="1">
      <c r="A435" s="1137" t="s">
        <v>1375</v>
      </c>
      <c r="B435" s="1446"/>
      <c r="C435" s="1138">
        <v>0.06</v>
      </c>
      <c r="D435" s="16">
        <f t="shared" si="27"/>
        <v>356</v>
      </c>
      <c r="E435" s="411" t="s">
        <v>4227</v>
      </c>
      <c r="F435" s="411" t="s">
        <v>178</v>
      </c>
      <c r="G435" s="424" t="s">
        <v>4231</v>
      </c>
      <c r="H435" s="304">
        <v>1</v>
      </c>
      <c r="I435" s="432">
        <v>1402</v>
      </c>
      <c r="J435" s="53">
        <f t="shared" si="25"/>
        <v>1402</v>
      </c>
      <c r="K435" s="18"/>
      <c r="L435" s="54" t="s">
        <v>4232</v>
      </c>
      <c r="M435" s="93" t="s">
        <v>3306</v>
      </c>
      <c r="N435" s="16"/>
      <c r="O435" s="19">
        <v>44676</v>
      </c>
      <c r="P435" s="16"/>
      <c r="Q435" s="56"/>
      <c r="R435" s="56" t="s">
        <v>3757</v>
      </c>
      <c r="S435" s="21"/>
    </row>
    <row r="436" spans="1:19" s="9" customFormat="1" ht="19.7" customHeight="1">
      <c r="A436" s="1137" t="s">
        <v>1375</v>
      </c>
      <c r="B436" s="1446"/>
      <c r="C436" s="1138">
        <v>1E-3</v>
      </c>
      <c r="D436" s="16">
        <f t="shared" si="27"/>
        <v>357</v>
      </c>
      <c r="E436" s="411" t="s">
        <v>178</v>
      </c>
      <c r="F436" s="411" t="s">
        <v>178</v>
      </c>
      <c r="G436" s="424" t="s">
        <v>4233</v>
      </c>
      <c r="H436" s="304">
        <v>1</v>
      </c>
      <c r="I436" s="432">
        <v>950</v>
      </c>
      <c r="J436" s="52">
        <f t="shared" si="25"/>
        <v>950</v>
      </c>
      <c r="K436" s="18"/>
      <c r="L436" s="54" t="s">
        <v>4234</v>
      </c>
      <c r="M436" s="93" t="s">
        <v>3306</v>
      </c>
      <c r="N436" s="16"/>
      <c r="O436" s="19">
        <v>44676</v>
      </c>
      <c r="P436" s="16"/>
      <c r="Q436" s="56"/>
      <c r="R436" s="56" t="s">
        <v>3757</v>
      </c>
      <c r="S436" s="21"/>
    </row>
    <row r="437" spans="1:19" s="9" customFormat="1" ht="19.7" customHeight="1">
      <c r="A437" s="1137" t="s">
        <v>1375</v>
      </c>
      <c r="B437" s="1446"/>
      <c r="C437" s="1138">
        <v>1E-3</v>
      </c>
      <c r="D437" s="16">
        <f t="shared" si="27"/>
        <v>358</v>
      </c>
      <c r="E437" s="411" t="s">
        <v>178</v>
      </c>
      <c r="F437" s="411" t="s">
        <v>178</v>
      </c>
      <c r="G437" s="424" t="s">
        <v>4235</v>
      </c>
      <c r="H437" s="304">
        <v>1</v>
      </c>
      <c r="I437" s="432">
        <v>1360</v>
      </c>
      <c r="J437" s="52">
        <f t="shared" si="25"/>
        <v>1360</v>
      </c>
      <c r="K437" s="18"/>
      <c r="L437" s="54" t="s">
        <v>4234</v>
      </c>
      <c r="M437" s="93" t="s">
        <v>3306</v>
      </c>
      <c r="N437" s="16"/>
      <c r="O437" s="19">
        <v>44676</v>
      </c>
      <c r="P437" s="16"/>
      <c r="Q437" s="56"/>
      <c r="R437" s="56" t="s">
        <v>3757</v>
      </c>
      <c r="S437" s="21"/>
    </row>
    <row r="438" spans="1:19" s="9" customFormat="1" ht="19.7" customHeight="1">
      <c r="A438" s="1137" t="s">
        <v>1375</v>
      </c>
      <c r="B438" s="1446"/>
      <c r="C438" s="1138">
        <v>1E-3</v>
      </c>
      <c r="D438" s="16">
        <f t="shared" si="27"/>
        <v>359</v>
      </c>
      <c r="E438" s="411" t="s">
        <v>178</v>
      </c>
      <c r="F438" s="411" t="s">
        <v>178</v>
      </c>
      <c r="G438" s="424" t="s">
        <v>4236</v>
      </c>
      <c r="H438" s="304">
        <v>1</v>
      </c>
      <c r="I438" s="432">
        <v>1720</v>
      </c>
      <c r="J438" s="52">
        <f t="shared" si="25"/>
        <v>1720</v>
      </c>
      <c r="K438" s="18"/>
      <c r="L438" s="54" t="s">
        <v>4234</v>
      </c>
      <c r="M438" s="93" t="s">
        <v>3306</v>
      </c>
      <c r="N438" s="16"/>
      <c r="O438" s="19">
        <v>44676</v>
      </c>
      <c r="P438" s="16"/>
      <c r="Q438" s="56"/>
      <c r="R438" s="56" t="s">
        <v>3757</v>
      </c>
      <c r="S438" s="21"/>
    </row>
    <row r="439" spans="1:19" s="9" customFormat="1" ht="19.7" customHeight="1">
      <c r="A439" s="1577" t="s">
        <v>1375</v>
      </c>
      <c r="B439" s="1578"/>
      <c r="C439" s="1579">
        <v>1E-3</v>
      </c>
      <c r="D439" s="16">
        <f t="shared" si="27"/>
        <v>360</v>
      </c>
      <c r="E439" s="411" t="s">
        <v>178</v>
      </c>
      <c r="F439" s="411" t="s">
        <v>178</v>
      </c>
      <c r="G439" s="424" t="s">
        <v>4237</v>
      </c>
      <c r="H439" s="304">
        <v>1</v>
      </c>
      <c r="I439" s="432">
        <v>2065</v>
      </c>
      <c r="J439" s="52">
        <f t="shared" ref="J439:J447" si="28">H439*I439</f>
        <v>2065</v>
      </c>
      <c r="K439" s="18"/>
      <c r="L439" s="54" t="s">
        <v>4234</v>
      </c>
      <c r="M439" s="93" t="s">
        <v>3306</v>
      </c>
      <c r="N439" s="16"/>
      <c r="O439" s="19">
        <v>44676</v>
      </c>
      <c r="P439" s="16"/>
      <c r="Q439" s="56"/>
      <c r="R439" s="56" t="s">
        <v>3757</v>
      </c>
      <c r="S439" s="21"/>
    </row>
    <row r="440" spans="1:19" s="9" customFormat="1" ht="19.7" customHeight="1">
      <c r="A440" s="1137" t="s">
        <v>1398</v>
      </c>
      <c r="B440" s="1446"/>
      <c r="C440" s="1138">
        <v>0.08</v>
      </c>
      <c r="D440" s="16">
        <f t="shared" si="27"/>
        <v>361</v>
      </c>
      <c r="E440" s="411" t="s">
        <v>589</v>
      </c>
      <c r="F440" s="411" t="s">
        <v>407</v>
      </c>
      <c r="G440" s="424" t="s">
        <v>317</v>
      </c>
      <c r="H440" s="304">
        <v>6</v>
      </c>
      <c r="I440" s="432">
        <v>156</v>
      </c>
      <c r="J440" s="52">
        <f t="shared" si="28"/>
        <v>936</v>
      </c>
      <c r="K440" s="18"/>
      <c r="L440" s="54" t="s">
        <v>3332</v>
      </c>
      <c r="M440" s="93" t="s">
        <v>3306</v>
      </c>
      <c r="N440" s="1568" t="s">
        <v>4238</v>
      </c>
      <c r="O440" s="19">
        <v>44673</v>
      </c>
      <c r="P440" s="16"/>
      <c r="Q440" s="56" t="s">
        <v>3757</v>
      </c>
      <c r="R440" s="56" t="s">
        <v>4135</v>
      </c>
      <c r="S440" s="21"/>
    </row>
    <row r="441" spans="1:19" s="9" customFormat="1" ht="19.7" customHeight="1">
      <c r="A441" s="1137" t="s">
        <v>1375</v>
      </c>
      <c r="B441" s="1446"/>
      <c r="C441" s="1138">
        <f>1*H441</f>
        <v>3</v>
      </c>
      <c r="D441" s="16">
        <f t="shared" si="27"/>
        <v>362</v>
      </c>
      <c r="E441" s="444" t="s">
        <v>2406</v>
      </c>
      <c r="F441" s="1557" t="s">
        <v>178</v>
      </c>
      <c r="G441" s="399" t="s">
        <v>2407</v>
      </c>
      <c r="H441" s="400">
        <v>3</v>
      </c>
      <c r="I441" s="401">
        <v>1191</v>
      </c>
      <c r="J441" s="134">
        <f t="shared" si="28"/>
        <v>3573</v>
      </c>
      <c r="K441" s="61"/>
      <c r="L441" s="50" t="s">
        <v>3333</v>
      </c>
      <c r="M441" s="93" t="s">
        <v>3306</v>
      </c>
      <c r="N441" s="16"/>
      <c r="O441" s="19">
        <v>44676</v>
      </c>
      <c r="P441" s="16"/>
      <c r="Q441" s="56"/>
      <c r="R441" s="56" t="s">
        <v>3757</v>
      </c>
      <c r="S441" s="21"/>
    </row>
    <row r="442" spans="1:19" s="9" customFormat="1" ht="19.7" customHeight="1">
      <c r="A442" s="1137" t="s">
        <v>1375</v>
      </c>
      <c r="B442" s="1446"/>
      <c r="C442" s="1138">
        <f>0.0135*H442</f>
        <v>8.1000000000000003E-2</v>
      </c>
      <c r="D442" s="16">
        <f t="shared" si="27"/>
        <v>363</v>
      </c>
      <c r="E442" s="444" t="s">
        <v>3334</v>
      </c>
      <c r="F442" s="411" t="s">
        <v>178</v>
      </c>
      <c r="G442" s="399" t="s">
        <v>4239</v>
      </c>
      <c r="H442" s="400">
        <v>6</v>
      </c>
      <c r="I442" s="401">
        <v>283</v>
      </c>
      <c r="J442" s="134">
        <f t="shared" si="28"/>
        <v>1698</v>
      </c>
      <c r="K442" s="61"/>
      <c r="L442" s="50" t="s">
        <v>3336</v>
      </c>
      <c r="M442" s="93" t="s">
        <v>3306</v>
      </c>
      <c r="N442" s="16"/>
      <c r="O442" s="19">
        <v>44676</v>
      </c>
      <c r="P442" s="16"/>
      <c r="Q442" s="56"/>
      <c r="R442" s="56" t="s">
        <v>3757</v>
      </c>
      <c r="S442" s="21"/>
    </row>
    <row r="443" spans="1:19" s="9" customFormat="1" ht="19.7" customHeight="1">
      <c r="A443" s="1137" t="s">
        <v>1398</v>
      </c>
      <c r="B443" s="1446"/>
      <c r="C443" s="1138">
        <f>0.35*H443</f>
        <v>1.0499999999999998</v>
      </c>
      <c r="D443" s="16">
        <f t="shared" si="27"/>
        <v>364</v>
      </c>
      <c r="E443" s="411" t="s">
        <v>178</v>
      </c>
      <c r="F443" s="411" t="s">
        <v>178</v>
      </c>
      <c r="G443" s="1580" t="s">
        <v>3338</v>
      </c>
      <c r="H443" s="304">
        <v>3</v>
      </c>
      <c r="I443" s="432">
        <v>1970</v>
      </c>
      <c r="J443" s="53">
        <f t="shared" si="28"/>
        <v>5910</v>
      </c>
      <c r="K443" s="18"/>
      <c r="L443" s="54" t="s">
        <v>3339</v>
      </c>
      <c r="M443" s="93" t="s">
        <v>3306</v>
      </c>
      <c r="N443" s="16"/>
      <c r="O443" s="19">
        <v>44676</v>
      </c>
      <c r="P443" s="16"/>
      <c r="Q443" s="56"/>
      <c r="R443" s="56" t="s">
        <v>3757</v>
      </c>
      <c r="S443" s="21"/>
    </row>
    <row r="444" spans="1:19" s="9" customFormat="1" ht="19.7" customHeight="1">
      <c r="A444" s="1137" t="s">
        <v>1375</v>
      </c>
      <c r="B444" s="1446"/>
      <c r="C444" s="1138">
        <f>0.01*H444</f>
        <v>0</v>
      </c>
      <c r="D444" s="16">
        <f t="shared" si="27"/>
        <v>365</v>
      </c>
      <c r="E444" s="877" t="s">
        <v>178</v>
      </c>
      <c r="F444" s="877" t="s">
        <v>178</v>
      </c>
      <c r="G444" s="1270" t="s">
        <v>3511</v>
      </c>
      <c r="H444" s="906"/>
      <c r="I444" s="881">
        <v>75</v>
      </c>
      <c r="J444" s="881">
        <f t="shared" si="28"/>
        <v>0</v>
      </c>
      <c r="K444" s="881"/>
      <c r="L444" s="910" t="s">
        <v>3345</v>
      </c>
      <c r="M444" s="910" t="s">
        <v>592</v>
      </c>
      <c r="N444" s="16"/>
      <c r="O444" s="19"/>
      <c r="P444" s="16"/>
      <c r="Q444" s="56"/>
      <c r="R444" s="56"/>
      <c r="S444" s="21"/>
    </row>
    <row r="445" spans="1:19" s="9" customFormat="1" ht="19.7" customHeight="1">
      <c r="A445" s="1137" t="s">
        <v>1375</v>
      </c>
      <c r="B445" s="1446"/>
      <c r="C445" s="1138">
        <f>0.01*H445</f>
        <v>0.1</v>
      </c>
      <c r="D445" s="16">
        <f t="shared" si="27"/>
        <v>366</v>
      </c>
      <c r="E445" s="444" t="s">
        <v>178</v>
      </c>
      <c r="F445" s="444" t="s">
        <v>178</v>
      </c>
      <c r="G445" s="839" t="s">
        <v>3290</v>
      </c>
      <c r="H445" s="1545">
        <v>10</v>
      </c>
      <c r="I445" s="646">
        <v>23</v>
      </c>
      <c r="J445" s="278">
        <f t="shared" si="28"/>
        <v>230</v>
      </c>
      <c r="K445" s="278"/>
      <c r="L445" s="54" t="s">
        <v>3291</v>
      </c>
      <c r="M445" s="93" t="s">
        <v>3306</v>
      </c>
      <c r="N445" s="16"/>
      <c r="O445" s="19">
        <v>44676</v>
      </c>
      <c r="P445" s="16"/>
      <c r="Q445" s="56"/>
      <c r="R445" s="56" t="s">
        <v>3757</v>
      </c>
      <c r="S445" s="21"/>
    </row>
    <row r="446" spans="1:19" s="9" customFormat="1" ht="19.7" customHeight="1">
      <c r="A446" s="1137" t="s">
        <v>1375</v>
      </c>
      <c r="B446" s="1446"/>
      <c r="C446" s="1138">
        <f>0.01*H446</f>
        <v>0.06</v>
      </c>
      <c r="D446" s="16">
        <f t="shared" si="27"/>
        <v>367</v>
      </c>
      <c r="E446" s="444" t="s">
        <v>178</v>
      </c>
      <c r="F446" s="444" t="s">
        <v>178</v>
      </c>
      <c r="G446" s="438" t="s">
        <v>3192</v>
      </c>
      <c r="H446" s="1581">
        <v>6</v>
      </c>
      <c r="I446" s="439">
        <v>49</v>
      </c>
      <c r="J446" s="278">
        <f t="shared" si="28"/>
        <v>294</v>
      </c>
      <c r="K446" s="90"/>
      <c r="L446" s="50" t="s">
        <v>3193</v>
      </c>
      <c r="M446" s="93" t="s">
        <v>3306</v>
      </c>
      <c r="N446" s="16"/>
      <c r="O446" s="19">
        <v>44676</v>
      </c>
      <c r="P446" s="16"/>
      <c r="Q446" s="56"/>
      <c r="R446" s="56" t="s">
        <v>3757</v>
      </c>
      <c r="S446" s="21"/>
    </row>
    <row r="447" spans="1:19" s="9" customFormat="1" ht="19.7" customHeight="1">
      <c r="A447" s="1137" t="s">
        <v>2105</v>
      </c>
      <c r="B447" s="1446"/>
      <c r="C447" s="1138">
        <v>0.2</v>
      </c>
      <c r="D447" s="16">
        <f t="shared" si="27"/>
        <v>368</v>
      </c>
      <c r="E447" s="444" t="s">
        <v>780</v>
      </c>
      <c r="F447" s="444" t="s">
        <v>407</v>
      </c>
      <c r="G447" s="399" t="s">
        <v>3341</v>
      </c>
      <c r="H447" s="400">
        <v>3</v>
      </c>
      <c r="I447" s="401">
        <v>5990</v>
      </c>
      <c r="J447" s="134">
        <f t="shared" si="28"/>
        <v>17970</v>
      </c>
      <c r="K447" s="61"/>
      <c r="L447" s="50" t="s">
        <v>4240</v>
      </c>
      <c r="M447" s="93" t="s">
        <v>3306</v>
      </c>
      <c r="N447" s="1568" t="s">
        <v>3343</v>
      </c>
      <c r="O447" s="19">
        <v>44673</v>
      </c>
      <c r="P447" s="16"/>
      <c r="Q447" s="56" t="s">
        <v>3757</v>
      </c>
      <c r="R447" s="56" t="s">
        <v>4180</v>
      </c>
      <c r="S447" s="21"/>
    </row>
    <row r="448" spans="1:19" s="9" customFormat="1" ht="19.7" customHeight="1">
      <c r="D448" s="16"/>
      <c r="E448" s="59"/>
      <c r="F448" s="59"/>
      <c r="G448" s="1582"/>
      <c r="H448" s="608"/>
      <c r="I448" s="133"/>
      <c r="J448" s="278"/>
      <c r="K448" s="18"/>
      <c r="L448" s="50"/>
      <c r="M448" s="50"/>
      <c r="N448" s="16"/>
      <c r="O448" s="19"/>
      <c r="P448" s="16"/>
      <c r="Q448" s="56"/>
      <c r="R448" s="56"/>
      <c r="S448" s="21"/>
    </row>
    <row r="449" spans="3:19" s="9" customFormat="1" ht="19.7" customHeight="1">
      <c r="D449" s="16"/>
      <c r="E449" s="16"/>
      <c r="F449" s="16"/>
      <c r="G449" s="1196">
        <f>SUM(J367:J448)</f>
        <v>411053</v>
      </c>
      <c r="H449" s="17"/>
      <c r="I449" s="1026"/>
      <c r="J449" s="278"/>
      <c r="K449" s="18"/>
      <c r="L449" s="146"/>
      <c r="M449" s="324"/>
      <c r="N449" s="16"/>
      <c r="O449" s="19"/>
      <c r="P449" s="16"/>
      <c r="Q449" s="56"/>
      <c r="R449" s="56"/>
      <c r="S449" s="21"/>
    </row>
    <row r="450" spans="3:19" s="9" customFormat="1" ht="19.7" customHeight="1">
      <c r="D450" s="16"/>
      <c r="E450" s="59"/>
      <c r="F450" s="59"/>
      <c r="G450" s="1582"/>
      <c r="H450" s="589"/>
      <c r="I450" s="295"/>
      <c r="J450" s="278"/>
      <c r="K450" s="18"/>
      <c r="L450" s="50"/>
      <c r="M450" s="53"/>
      <c r="N450" s="16"/>
      <c r="O450" s="19"/>
      <c r="P450" s="16"/>
      <c r="Q450" s="56"/>
      <c r="R450" s="56"/>
      <c r="S450" s="21"/>
    </row>
    <row r="451" spans="3:19" s="9" customFormat="1" ht="19.7" customHeight="1">
      <c r="D451" s="16"/>
      <c r="E451" s="16"/>
      <c r="F451" s="16"/>
      <c r="G451" s="54"/>
      <c r="H451" s="17"/>
      <c r="I451" s="280"/>
      <c r="J451" s="278"/>
      <c r="K451" s="281"/>
      <c r="L451" s="282"/>
      <c r="M451" s="53"/>
      <c r="N451" s="16"/>
      <c r="O451" s="19"/>
      <c r="P451" s="16"/>
      <c r="Q451" s="56"/>
      <c r="R451" s="56"/>
      <c r="S451" s="21"/>
    </row>
    <row r="452" spans="3:19" s="9" customFormat="1" ht="19.7" customHeight="1">
      <c r="D452" s="16"/>
      <c r="E452" s="16"/>
      <c r="F452" s="16"/>
      <c r="G452" s="54"/>
      <c r="H452" s="17"/>
      <c r="I452" s="280"/>
      <c r="J452" s="446"/>
      <c r="K452" s="281"/>
      <c r="L452" s="282"/>
      <c r="M452" s="53"/>
      <c r="N452" s="16"/>
      <c r="O452" s="19"/>
      <c r="P452" s="16"/>
      <c r="Q452" s="56"/>
      <c r="R452" s="56"/>
      <c r="S452" s="21"/>
    </row>
    <row r="453" spans="3:19" s="9" customFormat="1" ht="19.7" customHeight="1">
      <c r="C453" s="1583"/>
      <c r="D453" s="16"/>
      <c r="E453" s="16"/>
      <c r="F453" s="16"/>
      <c r="G453" s="177"/>
      <c r="H453" s="465"/>
      <c r="I453" s="278"/>
      <c r="J453" s="446"/>
      <c r="K453" s="677"/>
      <c r="L453" s="177"/>
      <c r="M453" s="53"/>
      <c r="N453" s="16"/>
      <c r="O453" s="19"/>
      <c r="P453" s="16"/>
      <c r="Q453" s="56"/>
      <c r="R453" s="56"/>
      <c r="S453" s="21"/>
    </row>
    <row r="454" spans="3:19" s="9" customFormat="1" ht="19.7" customHeight="1">
      <c r="C454" s="1261"/>
      <c r="D454" s="16"/>
      <c r="E454" s="16"/>
      <c r="F454" s="16"/>
      <c r="G454" s="145"/>
      <c r="H454" s="465"/>
      <c r="I454" s="468"/>
      <c r="J454" s="446"/>
      <c r="K454" s="677"/>
      <c r="L454" s="54"/>
      <c r="M454" s="54"/>
      <c r="N454" s="16"/>
      <c r="O454" s="19"/>
      <c r="P454" s="16"/>
      <c r="Q454" s="56"/>
      <c r="R454" s="56"/>
      <c r="S454" s="21"/>
    </row>
    <row r="455" spans="3:19" s="9" customFormat="1" ht="19.7" customHeight="1">
      <c r="D455" s="16"/>
      <c r="E455" s="16"/>
      <c r="F455" s="16"/>
      <c r="G455" s="145"/>
      <c r="H455" s="465"/>
      <c r="I455" s="468"/>
      <c r="J455" s="446"/>
      <c r="K455" s="677"/>
      <c r="L455" s="54"/>
      <c r="M455" s="54"/>
      <c r="N455" s="16"/>
      <c r="O455" s="19"/>
      <c r="P455" s="16"/>
      <c r="Q455" s="56"/>
      <c r="R455" s="56"/>
      <c r="S455" s="21"/>
    </row>
    <row r="456" spans="3:19" s="9" customFormat="1" ht="19.7" customHeight="1">
      <c r="D456" s="16"/>
      <c r="E456" s="16"/>
      <c r="F456" s="16"/>
      <c r="G456" s="145"/>
      <c r="H456" s="512"/>
      <c r="I456" s="678"/>
      <c r="J456" s="278"/>
      <c r="K456" s="679"/>
      <c r="L456" s="364"/>
      <c r="M456" s="54"/>
      <c r="N456" s="16"/>
      <c r="O456" s="19"/>
      <c r="P456" s="16"/>
      <c r="Q456" s="56"/>
      <c r="R456" s="56"/>
      <c r="S456" s="21"/>
    </row>
    <row r="457" spans="3:19" s="9" customFormat="1" ht="19.7" customHeight="1">
      <c r="D457" s="16"/>
      <c r="E457" s="16"/>
      <c r="F457" s="16"/>
      <c r="G457" s="433"/>
      <c r="H457" s="17"/>
      <c r="I457" s="278"/>
      <c r="J457" s="278"/>
      <c r="K457" s="18"/>
      <c r="L457" s="54"/>
      <c r="M457" s="53"/>
      <c r="N457" s="16"/>
      <c r="O457" s="19"/>
      <c r="P457" s="16"/>
      <c r="Q457" s="56"/>
      <c r="R457" s="56"/>
      <c r="S457" s="21"/>
    </row>
    <row r="458" spans="3:19" s="9" customFormat="1" ht="19.7" customHeight="1">
      <c r="D458" s="16"/>
      <c r="E458" s="16"/>
      <c r="F458" s="16"/>
      <c r="G458" s="681"/>
      <c r="H458" s="17"/>
      <c r="I458" s="278"/>
      <c r="J458" s="278"/>
      <c r="K458" s="18"/>
      <c r="L458" s="54"/>
      <c r="M458" s="53"/>
      <c r="N458" s="16"/>
      <c r="O458" s="19"/>
      <c r="P458" s="16"/>
      <c r="Q458" s="56"/>
      <c r="R458" s="56"/>
      <c r="S458" s="21"/>
    </row>
    <row r="459" spans="3:19" s="9" customFormat="1" ht="19.7" customHeight="1">
      <c r="C459" s="1583"/>
      <c r="D459" s="16"/>
      <c r="E459" s="16"/>
      <c r="F459" s="16"/>
      <c r="G459" s="145"/>
      <c r="H459" s="17"/>
      <c r="I459" s="52"/>
      <c r="J459" s="680"/>
      <c r="K459" s="18"/>
      <c r="L459" s="54"/>
      <c r="M459" s="54"/>
      <c r="N459" s="16"/>
      <c r="O459" s="19"/>
      <c r="P459" s="19"/>
      <c r="Q459" s="19"/>
      <c r="R459" s="56"/>
      <c r="S459" s="21"/>
    </row>
    <row r="460" spans="3:19" s="9" customFormat="1" ht="19.7" customHeight="1">
      <c r="C460" s="1261"/>
      <c r="D460" s="16"/>
      <c r="E460" s="16"/>
      <c r="F460" s="16"/>
      <c r="G460" s="146"/>
      <c r="H460" s="17"/>
      <c r="I460" s="278"/>
      <c r="J460" s="680"/>
      <c r="K460" s="286"/>
      <c r="L460" s="54"/>
      <c r="M460" s="54"/>
      <c r="N460" s="16"/>
      <c r="O460" s="19"/>
      <c r="P460" s="19"/>
      <c r="Q460" s="19"/>
      <c r="R460" s="56"/>
      <c r="S460" s="21"/>
    </row>
    <row r="461" spans="3:19" s="9" customFormat="1" ht="19.7" customHeight="1">
      <c r="D461" s="16"/>
      <c r="E461" s="16"/>
      <c r="F461" s="16"/>
      <c r="G461" s="146"/>
      <c r="H461" s="17"/>
      <c r="I461" s="278"/>
      <c r="J461" s="278"/>
      <c r="K461" s="286"/>
      <c r="L461" s="54"/>
      <c r="M461" s="54"/>
      <c r="N461" s="16"/>
      <c r="O461" s="19"/>
      <c r="P461" s="16"/>
      <c r="Q461" s="56"/>
      <c r="R461" s="56"/>
      <c r="S461" s="21"/>
    </row>
    <row r="462" spans="3:19" s="9" customFormat="1" ht="19.7" customHeight="1">
      <c r="D462" s="16"/>
      <c r="E462" s="16"/>
      <c r="F462" s="16"/>
      <c r="G462" s="146"/>
      <c r="H462" s="17"/>
      <c r="I462" s="278"/>
      <c r="J462" s="680"/>
      <c r="K462" s="286"/>
      <c r="L462" s="54"/>
      <c r="M462" s="54"/>
      <c r="N462" s="16"/>
      <c r="O462" s="19"/>
      <c r="P462" s="16"/>
      <c r="Q462" s="56"/>
      <c r="R462" s="56"/>
      <c r="S462" s="21"/>
    </row>
    <row r="463" spans="3:19" s="9" customFormat="1" ht="19.7" customHeight="1">
      <c r="D463" s="16"/>
      <c r="E463" s="16"/>
      <c r="F463" s="16"/>
      <c r="G463" s="146"/>
      <c r="H463" s="17"/>
      <c r="I463" s="278"/>
      <c r="J463" s="680"/>
      <c r="K463" s="286"/>
      <c r="L463" s="54"/>
      <c r="M463" s="54"/>
      <c r="N463" s="16"/>
      <c r="O463" s="19"/>
      <c r="P463" s="16"/>
      <c r="Q463" s="56"/>
      <c r="R463" s="56"/>
      <c r="S463" s="21"/>
    </row>
    <row r="464" spans="3:19" s="9" customFormat="1" ht="19.7" customHeight="1">
      <c r="D464" s="16"/>
      <c r="E464" s="16"/>
      <c r="F464" s="16"/>
      <c r="G464" s="146"/>
      <c r="H464" s="17"/>
      <c r="I464" s="278"/>
      <c r="J464" s="680"/>
      <c r="K464" s="286"/>
      <c r="L464" s="54"/>
      <c r="M464" s="54"/>
      <c r="N464" s="16"/>
      <c r="O464" s="19"/>
      <c r="P464" s="16"/>
      <c r="Q464" s="56"/>
      <c r="R464" s="56"/>
      <c r="S464" s="21"/>
    </row>
    <row r="465" spans="4:19" s="9" customFormat="1" ht="19.7" customHeight="1">
      <c r="D465" s="16"/>
      <c r="E465" s="16"/>
      <c r="F465" s="16"/>
      <c r="G465" s="145"/>
      <c r="H465" s="17"/>
      <c r="I465" s="52"/>
      <c r="J465" s="680"/>
      <c r="K465" s="18"/>
      <c r="L465" s="54"/>
      <c r="M465" s="54"/>
      <c r="N465" s="16"/>
      <c r="O465" s="19"/>
      <c r="P465" s="16"/>
      <c r="Q465" s="56"/>
      <c r="R465" s="56"/>
      <c r="S465" s="21"/>
    </row>
    <row r="466" spans="4:19" s="9" customFormat="1" ht="19.7" customHeight="1">
      <c r="D466" s="16"/>
      <c r="E466" s="16"/>
      <c r="F466" s="16"/>
      <c r="G466" s="145"/>
      <c r="H466" s="17"/>
      <c r="I466" s="52"/>
      <c r="J466" s="680"/>
      <c r="K466" s="18"/>
      <c r="L466" s="54"/>
      <c r="M466" s="54"/>
      <c r="N466" s="16"/>
      <c r="O466" s="19"/>
      <c r="P466" s="16"/>
      <c r="Q466" s="56"/>
      <c r="R466" s="56"/>
      <c r="S466" s="21"/>
    </row>
    <row r="467" spans="4:19" ht="19.7" customHeight="1">
      <c r="D467" s="16"/>
      <c r="E467" s="17"/>
      <c r="F467" s="17"/>
      <c r="G467" s="145"/>
      <c r="H467" s="17"/>
      <c r="I467" s="52"/>
      <c r="J467" s="680"/>
      <c r="K467" s="18"/>
      <c r="L467" s="54"/>
      <c r="M467" s="146"/>
      <c r="N467" s="16"/>
      <c r="O467" s="19"/>
      <c r="P467" s="16"/>
      <c r="Q467" s="56"/>
      <c r="R467" s="56"/>
      <c r="S467" s="21"/>
    </row>
    <row r="468" spans="4:19" ht="19.7" customHeight="1">
      <c r="D468" s="16"/>
      <c r="E468" s="16"/>
      <c r="F468" s="16"/>
      <c r="G468" s="177"/>
      <c r="H468" s="17"/>
      <c r="I468" s="52"/>
      <c r="J468" s="278"/>
      <c r="K468" s="18"/>
      <c r="L468" s="54"/>
      <c r="M468" s="54"/>
      <c r="N468" s="16"/>
      <c r="O468" s="19"/>
      <c r="P468" s="16"/>
      <c r="Q468" s="56"/>
      <c r="R468" s="56"/>
      <c r="S468" s="21"/>
    </row>
    <row r="469" spans="4:19" ht="19.7" customHeight="1">
      <c r="D469" s="16"/>
      <c r="E469" s="16"/>
      <c r="F469" s="16"/>
      <c r="G469" s="145"/>
      <c r="H469" s="17"/>
      <c r="I469" s="52"/>
      <c r="J469" s="680"/>
      <c r="K469" s="18"/>
      <c r="L469" s="54"/>
      <c r="M469" s="146"/>
      <c r="N469" s="16"/>
      <c r="O469" s="19"/>
      <c r="P469" s="16"/>
      <c r="Q469" s="56"/>
      <c r="R469" s="482"/>
      <c r="S469" s="21"/>
    </row>
    <row r="470" spans="4:19" ht="19.7" customHeight="1">
      <c r="D470" s="16"/>
      <c r="E470" s="16"/>
      <c r="F470" s="16"/>
      <c r="G470" s="145"/>
      <c r="H470" s="17"/>
      <c r="I470" s="52"/>
      <c r="J470" s="680"/>
      <c r="K470" s="18"/>
      <c r="L470" s="54"/>
      <c r="M470" s="146"/>
      <c r="N470" s="16"/>
      <c r="O470" s="19"/>
      <c r="P470" s="16"/>
      <c r="Q470" s="56"/>
      <c r="R470" s="56"/>
      <c r="S470" s="21"/>
    </row>
    <row r="471" spans="4:19" ht="19.7" customHeight="1">
      <c r="D471" s="16"/>
      <c r="E471" s="16"/>
      <c r="F471" s="16"/>
      <c r="G471" s="145"/>
      <c r="H471" s="17"/>
      <c r="I471" s="52"/>
      <c r="J471" s="680"/>
      <c r="K471" s="18"/>
      <c r="L471" s="54"/>
      <c r="M471" s="146"/>
      <c r="N471" s="16"/>
      <c r="O471" s="19"/>
      <c r="P471" s="16"/>
      <c r="Q471" s="56"/>
      <c r="R471" s="56"/>
      <c r="S471" s="21"/>
    </row>
    <row r="472" spans="4:19" ht="19.7" customHeight="1">
      <c r="D472" s="16"/>
      <c r="E472" s="16"/>
      <c r="F472" s="16"/>
      <c r="G472" s="145"/>
      <c r="H472" s="17"/>
      <c r="I472" s="52"/>
      <c r="J472" s="680">
        <f t="shared" ref="J472:J477" si="29">H472*I472</f>
        <v>0</v>
      </c>
      <c r="K472" s="18"/>
      <c r="L472" s="54"/>
      <c r="M472" s="146"/>
      <c r="N472" s="16"/>
      <c r="O472" s="19"/>
      <c r="P472" s="16"/>
      <c r="Q472" s="56"/>
      <c r="R472" s="56"/>
      <c r="S472" s="21"/>
    </row>
    <row r="473" spans="4:19" ht="19.7" customHeight="1">
      <c r="D473" s="16"/>
      <c r="E473" s="16"/>
      <c r="F473" s="16"/>
      <c r="G473" s="145"/>
      <c r="H473" s="17"/>
      <c r="I473" s="52"/>
      <c r="J473" s="680">
        <f t="shared" si="29"/>
        <v>0</v>
      </c>
      <c r="K473" s="18"/>
      <c r="L473" s="54"/>
      <c r="M473" s="146"/>
      <c r="N473" s="16"/>
      <c r="O473" s="19"/>
      <c r="P473" s="16"/>
      <c r="Q473" s="56"/>
      <c r="R473" s="56"/>
      <c r="S473" s="21"/>
    </row>
    <row r="474" spans="4:19" ht="19.7" customHeight="1">
      <c r="D474" s="16"/>
      <c r="E474" s="16"/>
      <c r="F474" s="16"/>
      <c r="G474" s="145"/>
      <c r="H474" s="17"/>
      <c r="I474" s="52"/>
      <c r="J474" s="680">
        <f t="shared" si="29"/>
        <v>0</v>
      </c>
      <c r="K474" s="18"/>
      <c r="L474" s="54"/>
      <c r="M474" s="146"/>
      <c r="N474" s="16"/>
      <c r="O474" s="19"/>
      <c r="P474" s="16"/>
      <c r="Q474" s="56"/>
      <c r="R474" s="56"/>
      <c r="S474" s="21"/>
    </row>
    <row r="475" spans="4:19" ht="19.7" customHeight="1">
      <c r="D475" s="16"/>
      <c r="E475" s="16"/>
      <c r="F475" s="16"/>
      <c r="G475" s="145"/>
      <c r="H475" s="17"/>
      <c r="I475" s="52"/>
      <c r="J475" s="680">
        <f t="shared" si="29"/>
        <v>0</v>
      </c>
      <c r="K475" s="18"/>
      <c r="L475" s="54"/>
      <c r="M475" s="146"/>
      <c r="N475" s="16"/>
      <c r="O475" s="19"/>
      <c r="P475" s="16"/>
      <c r="Q475" s="56"/>
      <c r="R475" s="56"/>
      <c r="S475" s="21"/>
    </row>
    <row r="476" spans="4:19" ht="19.7" customHeight="1">
      <c r="D476" s="16"/>
      <c r="E476" s="16"/>
      <c r="F476" s="16"/>
      <c r="G476" s="145"/>
      <c r="H476" s="17"/>
      <c r="I476" s="52"/>
      <c r="J476" s="680">
        <f t="shared" si="29"/>
        <v>0</v>
      </c>
      <c r="K476" s="18"/>
      <c r="L476" s="54"/>
      <c r="M476" s="146"/>
      <c r="N476" s="16"/>
      <c r="O476" s="19"/>
      <c r="P476" s="16"/>
      <c r="Q476" s="56"/>
      <c r="R476" s="56"/>
      <c r="S476" s="21"/>
    </row>
    <row r="477" spans="4:19" ht="19.7" customHeight="1">
      <c r="D477" s="16"/>
      <c r="E477" s="16"/>
      <c r="F477" s="16"/>
      <c r="G477" s="145"/>
      <c r="H477" s="17"/>
      <c r="I477" s="52"/>
      <c r="J477" s="680">
        <f t="shared" si="29"/>
        <v>0</v>
      </c>
      <c r="K477" s="18"/>
      <c r="L477" s="54"/>
      <c r="M477" s="146"/>
      <c r="N477" s="16"/>
      <c r="O477" s="19"/>
      <c r="P477" s="16"/>
      <c r="Q477" s="56"/>
      <c r="R477" s="56"/>
      <c r="S477" s="21"/>
    </row>
    <row r="478" spans="4:19">
      <c r="J478" s="200"/>
    </row>
  </sheetData>
  <autoFilter ref="D9:Q414" xr:uid="{39FDC197-CB49-41FD-B0E9-0CF16859FB17}"/>
  <mergeCells count="17">
    <mergeCell ref="D248:G248"/>
    <mergeCell ref="D288:G288"/>
    <mergeCell ref="D301:G301"/>
    <mergeCell ref="E340:G340"/>
    <mergeCell ref="D366:G366"/>
    <mergeCell ref="D6:F6"/>
    <mergeCell ref="D11:G11"/>
    <mergeCell ref="D38:G38"/>
    <mergeCell ref="D89:G89"/>
    <mergeCell ref="D206:G206"/>
    <mergeCell ref="D238:G238"/>
    <mergeCell ref="D2:F2"/>
    <mergeCell ref="I2:K2"/>
    <mergeCell ref="D3:F3"/>
    <mergeCell ref="D4:F4"/>
    <mergeCell ref="L4:M5"/>
    <mergeCell ref="D5:F5"/>
  </mergeCells>
  <phoneticPr fontId="3"/>
  <hyperlinks>
    <hyperlink ref="M198" r:id="rId1" xr:uid="{54652B45-F359-4F4D-AC78-5CB291B247D5}"/>
    <hyperlink ref="M225" r:id="rId2" xr:uid="{E581866C-269B-470F-A24B-A665FB56F695}"/>
    <hyperlink ref="M224" r:id="rId3" xr:uid="{822CC5B8-85CE-4709-89AE-0BC9F31BA083}"/>
    <hyperlink ref="N440" r:id="rId4" xr:uid="{A8456443-2644-48F2-A1FE-208D07B76391}"/>
    <hyperlink ref="N447" r:id="rId5" xr:uid="{1E6ABEF4-AFE3-461D-9060-392699097E70}"/>
    <hyperlink ref="N409" r:id="rId6" xr:uid="{0F3DAA32-8659-4DFA-8619-C4D5062AE27A}"/>
    <hyperlink ref="N383" r:id="rId7" xr:uid="{00008614-5BA0-41AD-A120-2AA413F00107}"/>
    <hyperlink ref="N384" r:id="rId8" xr:uid="{1002A477-5DAF-4177-B920-990AAF2B7789}"/>
    <hyperlink ref="N385" r:id="rId9" xr:uid="{095FFB4F-C727-484A-BABB-289912C36895}"/>
    <hyperlink ref="N387" r:id="rId10" xr:uid="{7A9EC48E-2D3D-4137-A72B-E89F8D01AEE4}"/>
    <hyperlink ref="N389" r:id="rId11" display="https://www.monotaro.com/p/6040/7365/?t.mpn=sfa-101pn20" xr:uid="{1FE73995-E47C-4383-B71C-BA4451D1D6D6}"/>
    <hyperlink ref="N407" r:id="rId12" xr:uid="{8FA2BB07-0DA6-44CA-BC32-72A47960B494}"/>
    <hyperlink ref="N408" r:id="rId13" xr:uid="{A5422D2D-39CF-498A-B3BC-FEC44ACFBD77}"/>
    <hyperlink ref="N386" r:id="rId14" xr:uid="{88ACC5DA-13D4-43D1-9E25-FE7FBBE5B8D6}"/>
    <hyperlink ref="N388" r:id="rId15" xr:uid="{AA573112-D412-4430-B2A9-35DA27E3CEA9}"/>
    <hyperlink ref="N416" r:id="rId16" xr:uid="{F02BDC77-3321-4D08-948C-C7ACEF8C428F}"/>
    <hyperlink ref="N417" r:id="rId17" xr:uid="{0CBFFE19-0355-4CD9-B69A-7F21C34A6ED0}"/>
  </hyperlinks>
  <pageMargins left="0.2" right="0.2" top="0.36" bottom="0.41" header="0.3" footer="0.3"/>
  <pageSetup paperSize="9" scale="70" orientation="landscape" r:id="rId18"/>
  <legacyDrawing r:id="rId19"/>
  <extLst>
    <ext xmlns:x14="http://schemas.microsoft.com/office/spreadsheetml/2009/9/main" uri="{CCE6A557-97BC-4b89-ADB6-D9C93CAAB3DF}">
      <x14:dataValidations xmlns:xm="http://schemas.microsoft.com/office/excel/2006/main" count="1">
        <x14:dataValidation imeMode="hiragana" allowBlank="1" showInputMessage="1" showErrorMessage="1" xr:uid="{A8185696-632E-49F1-86FB-EDBD6D0065E5}">
          <xm:sqref>L292 JH292 TD292 ACZ292 AMV292 AWR292 BGN292 BQJ292 CAF292 CKB292 CTX292 DDT292 DNP292 DXL292 EHH292 ERD292 FAZ292 FKV292 FUR292 GEN292 GOJ292 GYF292 HIB292 HRX292 IBT292 ILP292 IVL292 JFH292 JPD292 JYZ292 KIV292 KSR292 LCN292 LMJ292 LWF292 MGB292 MPX292 MZT292 NJP292 NTL292 ODH292 OND292 OWZ292 PGV292 PQR292 QAN292 QKJ292 QUF292 REB292 RNX292 RXT292 SHP292 SRL292 TBH292 TLD292 TUZ292 UEV292 UOR292 UYN292 VIJ292 VSF292 WCB292 WLX292 WVT292 L65828 JH65828 TD65828 ACZ65828 AMV65828 AWR65828 BGN65828 BQJ65828 CAF65828 CKB65828 CTX65828 DDT65828 DNP65828 DXL65828 EHH65828 ERD65828 FAZ65828 FKV65828 FUR65828 GEN65828 GOJ65828 GYF65828 HIB65828 HRX65828 IBT65828 ILP65828 IVL65828 JFH65828 JPD65828 JYZ65828 KIV65828 KSR65828 LCN65828 LMJ65828 LWF65828 MGB65828 MPX65828 MZT65828 NJP65828 NTL65828 ODH65828 OND65828 OWZ65828 PGV65828 PQR65828 QAN65828 QKJ65828 QUF65828 REB65828 RNX65828 RXT65828 SHP65828 SRL65828 TBH65828 TLD65828 TUZ65828 UEV65828 UOR65828 UYN65828 VIJ65828 VSF65828 WCB65828 WLX65828 WVT65828 L131364 JH131364 TD131364 ACZ131364 AMV131364 AWR131364 BGN131364 BQJ131364 CAF131364 CKB131364 CTX131364 DDT131364 DNP131364 DXL131364 EHH131364 ERD131364 FAZ131364 FKV131364 FUR131364 GEN131364 GOJ131364 GYF131364 HIB131364 HRX131364 IBT131364 ILP131364 IVL131364 JFH131364 JPD131364 JYZ131364 KIV131364 KSR131364 LCN131364 LMJ131364 LWF131364 MGB131364 MPX131364 MZT131364 NJP131364 NTL131364 ODH131364 OND131364 OWZ131364 PGV131364 PQR131364 QAN131364 QKJ131364 QUF131364 REB131364 RNX131364 RXT131364 SHP131364 SRL131364 TBH131364 TLD131364 TUZ131364 UEV131364 UOR131364 UYN131364 VIJ131364 VSF131364 WCB131364 WLX131364 WVT131364 L196900 JH196900 TD196900 ACZ196900 AMV196900 AWR196900 BGN196900 BQJ196900 CAF196900 CKB196900 CTX196900 DDT196900 DNP196900 DXL196900 EHH196900 ERD196900 FAZ196900 FKV196900 FUR196900 GEN196900 GOJ196900 GYF196900 HIB196900 HRX196900 IBT196900 ILP196900 IVL196900 JFH196900 JPD196900 JYZ196900 KIV196900 KSR196900 LCN196900 LMJ196900 LWF196900 MGB196900 MPX196900 MZT196900 NJP196900 NTL196900 ODH196900 OND196900 OWZ196900 PGV196900 PQR196900 QAN196900 QKJ196900 QUF196900 REB196900 RNX196900 RXT196900 SHP196900 SRL196900 TBH196900 TLD196900 TUZ196900 UEV196900 UOR196900 UYN196900 VIJ196900 VSF196900 WCB196900 WLX196900 WVT196900 L262436 JH262436 TD262436 ACZ262436 AMV262436 AWR262436 BGN262436 BQJ262436 CAF262436 CKB262436 CTX262436 DDT262436 DNP262436 DXL262436 EHH262436 ERD262436 FAZ262436 FKV262436 FUR262436 GEN262436 GOJ262436 GYF262436 HIB262436 HRX262436 IBT262436 ILP262436 IVL262436 JFH262436 JPD262436 JYZ262436 KIV262436 KSR262436 LCN262436 LMJ262436 LWF262436 MGB262436 MPX262436 MZT262436 NJP262436 NTL262436 ODH262436 OND262436 OWZ262436 PGV262436 PQR262436 QAN262436 QKJ262436 QUF262436 REB262436 RNX262436 RXT262436 SHP262436 SRL262436 TBH262436 TLD262436 TUZ262436 UEV262436 UOR262436 UYN262436 VIJ262436 VSF262436 WCB262436 WLX262436 WVT262436 L327972 JH327972 TD327972 ACZ327972 AMV327972 AWR327972 BGN327972 BQJ327972 CAF327972 CKB327972 CTX327972 DDT327972 DNP327972 DXL327972 EHH327972 ERD327972 FAZ327972 FKV327972 FUR327972 GEN327972 GOJ327972 GYF327972 HIB327972 HRX327972 IBT327972 ILP327972 IVL327972 JFH327972 JPD327972 JYZ327972 KIV327972 KSR327972 LCN327972 LMJ327972 LWF327972 MGB327972 MPX327972 MZT327972 NJP327972 NTL327972 ODH327972 OND327972 OWZ327972 PGV327972 PQR327972 QAN327972 QKJ327972 QUF327972 REB327972 RNX327972 RXT327972 SHP327972 SRL327972 TBH327972 TLD327972 TUZ327972 UEV327972 UOR327972 UYN327972 VIJ327972 VSF327972 WCB327972 WLX327972 WVT327972 L393508 JH393508 TD393508 ACZ393508 AMV393508 AWR393508 BGN393508 BQJ393508 CAF393508 CKB393508 CTX393508 DDT393508 DNP393508 DXL393508 EHH393508 ERD393508 FAZ393508 FKV393508 FUR393508 GEN393508 GOJ393508 GYF393508 HIB393508 HRX393508 IBT393508 ILP393508 IVL393508 JFH393508 JPD393508 JYZ393508 KIV393508 KSR393508 LCN393508 LMJ393508 LWF393508 MGB393508 MPX393508 MZT393508 NJP393508 NTL393508 ODH393508 OND393508 OWZ393508 PGV393508 PQR393508 QAN393508 QKJ393508 QUF393508 REB393508 RNX393508 RXT393508 SHP393508 SRL393508 TBH393508 TLD393508 TUZ393508 UEV393508 UOR393508 UYN393508 VIJ393508 VSF393508 WCB393508 WLX393508 WVT393508 L459044 JH459044 TD459044 ACZ459044 AMV459044 AWR459044 BGN459044 BQJ459044 CAF459044 CKB459044 CTX459044 DDT459044 DNP459044 DXL459044 EHH459044 ERD459044 FAZ459044 FKV459044 FUR459044 GEN459044 GOJ459044 GYF459044 HIB459044 HRX459044 IBT459044 ILP459044 IVL459044 JFH459044 JPD459044 JYZ459044 KIV459044 KSR459044 LCN459044 LMJ459044 LWF459044 MGB459044 MPX459044 MZT459044 NJP459044 NTL459044 ODH459044 OND459044 OWZ459044 PGV459044 PQR459044 QAN459044 QKJ459044 QUF459044 REB459044 RNX459044 RXT459044 SHP459044 SRL459044 TBH459044 TLD459044 TUZ459044 UEV459044 UOR459044 UYN459044 VIJ459044 VSF459044 WCB459044 WLX459044 WVT459044 L524580 JH524580 TD524580 ACZ524580 AMV524580 AWR524580 BGN524580 BQJ524580 CAF524580 CKB524580 CTX524580 DDT524580 DNP524580 DXL524580 EHH524580 ERD524580 FAZ524580 FKV524580 FUR524580 GEN524580 GOJ524580 GYF524580 HIB524580 HRX524580 IBT524580 ILP524580 IVL524580 JFH524580 JPD524580 JYZ524580 KIV524580 KSR524580 LCN524580 LMJ524580 LWF524580 MGB524580 MPX524580 MZT524580 NJP524580 NTL524580 ODH524580 OND524580 OWZ524580 PGV524580 PQR524580 QAN524580 QKJ524580 QUF524580 REB524580 RNX524580 RXT524580 SHP524580 SRL524580 TBH524580 TLD524580 TUZ524580 UEV524580 UOR524580 UYN524580 VIJ524580 VSF524580 WCB524580 WLX524580 WVT524580 L590116 JH590116 TD590116 ACZ590116 AMV590116 AWR590116 BGN590116 BQJ590116 CAF590116 CKB590116 CTX590116 DDT590116 DNP590116 DXL590116 EHH590116 ERD590116 FAZ590116 FKV590116 FUR590116 GEN590116 GOJ590116 GYF590116 HIB590116 HRX590116 IBT590116 ILP590116 IVL590116 JFH590116 JPD590116 JYZ590116 KIV590116 KSR590116 LCN590116 LMJ590116 LWF590116 MGB590116 MPX590116 MZT590116 NJP590116 NTL590116 ODH590116 OND590116 OWZ590116 PGV590116 PQR590116 QAN590116 QKJ590116 QUF590116 REB590116 RNX590116 RXT590116 SHP590116 SRL590116 TBH590116 TLD590116 TUZ590116 UEV590116 UOR590116 UYN590116 VIJ590116 VSF590116 WCB590116 WLX590116 WVT590116 L655652 JH655652 TD655652 ACZ655652 AMV655652 AWR655652 BGN655652 BQJ655652 CAF655652 CKB655652 CTX655652 DDT655652 DNP655652 DXL655652 EHH655652 ERD655652 FAZ655652 FKV655652 FUR655652 GEN655652 GOJ655652 GYF655652 HIB655652 HRX655652 IBT655652 ILP655652 IVL655652 JFH655652 JPD655652 JYZ655652 KIV655652 KSR655652 LCN655652 LMJ655652 LWF655652 MGB655652 MPX655652 MZT655652 NJP655652 NTL655652 ODH655652 OND655652 OWZ655652 PGV655652 PQR655652 QAN655652 QKJ655652 QUF655652 REB655652 RNX655652 RXT655652 SHP655652 SRL655652 TBH655652 TLD655652 TUZ655652 UEV655652 UOR655652 UYN655652 VIJ655652 VSF655652 WCB655652 WLX655652 WVT655652 L721188 JH721188 TD721188 ACZ721188 AMV721188 AWR721188 BGN721188 BQJ721188 CAF721188 CKB721188 CTX721188 DDT721188 DNP721188 DXL721188 EHH721188 ERD721188 FAZ721188 FKV721188 FUR721188 GEN721188 GOJ721188 GYF721188 HIB721188 HRX721188 IBT721188 ILP721188 IVL721188 JFH721188 JPD721188 JYZ721188 KIV721188 KSR721188 LCN721188 LMJ721188 LWF721188 MGB721188 MPX721188 MZT721188 NJP721188 NTL721188 ODH721188 OND721188 OWZ721188 PGV721188 PQR721188 QAN721188 QKJ721188 QUF721188 REB721188 RNX721188 RXT721188 SHP721188 SRL721188 TBH721188 TLD721188 TUZ721188 UEV721188 UOR721188 UYN721188 VIJ721188 VSF721188 WCB721188 WLX721188 WVT721188 L786724 JH786724 TD786724 ACZ786724 AMV786724 AWR786724 BGN786724 BQJ786724 CAF786724 CKB786724 CTX786724 DDT786724 DNP786724 DXL786724 EHH786724 ERD786724 FAZ786724 FKV786724 FUR786724 GEN786724 GOJ786724 GYF786724 HIB786724 HRX786724 IBT786724 ILP786724 IVL786724 JFH786724 JPD786724 JYZ786724 KIV786724 KSR786724 LCN786724 LMJ786724 LWF786724 MGB786724 MPX786724 MZT786724 NJP786724 NTL786724 ODH786724 OND786724 OWZ786724 PGV786724 PQR786724 QAN786724 QKJ786724 QUF786724 REB786724 RNX786724 RXT786724 SHP786724 SRL786724 TBH786724 TLD786724 TUZ786724 UEV786724 UOR786724 UYN786724 VIJ786724 VSF786724 WCB786724 WLX786724 WVT786724 L852260 JH852260 TD852260 ACZ852260 AMV852260 AWR852260 BGN852260 BQJ852260 CAF852260 CKB852260 CTX852260 DDT852260 DNP852260 DXL852260 EHH852260 ERD852260 FAZ852260 FKV852260 FUR852260 GEN852260 GOJ852260 GYF852260 HIB852260 HRX852260 IBT852260 ILP852260 IVL852260 JFH852260 JPD852260 JYZ852260 KIV852260 KSR852260 LCN852260 LMJ852260 LWF852260 MGB852260 MPX852260 MZT852260 NJP852260 NTL852260 ODH852260 OND852260 OWZ852260 PGV852260 PQR852260 QAN852260 QKJ852260 QUF852260 REB852260 RNX852260 RXT852260 SHP852260 SRL852260 TBH852260 TLD852260 TUZ852260 UEV852260 UOR852260 UYN852260 VIJ852260 VSF852260 WCB852260 WLX852260 WVT852260 L917796 JH917796 TD917796 ACZ917796 AMV917796 AWR917796 BGN917796 BQJ917796 CAF917796 CKB917796 CTX917796 DDT917796 DNP917796 DXL917796 EHH917796 ERD917796 FAZ917796 FKV917796 FUR917796 GEN917796 GOJ917796 GYF917796 HIB917796 HRX917796 IBT917796 ILP917796 IVL917796 JFH917796 JPD917796 JYZ917796 KIV917796 KSR917796 LCN917796 LMJ917796 LWF917796 MGB917796 MPX917796 MZT917796 NJP917796 NTL917796 ODH917796 OND917796 OWZ917796 PGV917796 PQR917796 QAN917796 QKJ917796 QUF917796 REB917796 RNX917796 RXT917796 SHP917796 SRL917796 TBH917796 TLD917796 TUZ917796 UEV917796 UOR917796 UYN917796 VIJ917796 VSF917796 WCB917796 WLX917796 WVT917796 L983332 JH983332 TD983332 ACZ983332 AMV983332 AWR983332 BGN983332 BQJ983332 CAF983332 CKB983332 CTX983332 DDT983332 DNP983332 DXL983332 EHH983332 ERD983332 FAZ983332 FKV983332 FUR983332 GEN983332 GOJ983332 GYF983332 HIB983332 HRX983332 IBT983332 ILP983332 IVL983332 JFH983332 JPD983332 JYZ983332 KIV983332 KSR983332 LCN983332 LMJ983332 LWF983332 MGB983332 MPX983332 MZT983332 NJP983332 NTL983332 ODH983332 OND983332 OWZ983332 PGV983332 PQR983332 QAN983332 QKJ983332 QUF983332 REB983332 RNX983332 RXT983332 SHP983332 SRL983332 TBH983332 TLD983332 TUZ983332 UEV983332 UOR983332 UYN983332 VIJ983332 VSF983332 WCB983332 WLX983332 WVT983332 L263:L264 JH263:JH264 TD263:TD264 ACZ263:ACZ264 AMV263:AMV264 AWR263:AWR264 BGN263:BGN264 BQJ263:BQJ264 CAF263:CAF264 CKB263:CKB264 CTX263:CTX264 DDT263:DDT264 DNP263:DNP264 DXL263:DXL264 EHH263:EHH264 ERD263:ERD264 FAZ263:FAZ264 FKV263:FKV264 FUR263:FUR264 GEN263:GEN264 GOJ263:GOJ264 GYF263:GYF264 HIB263:HIB264 HRX263:HRX264 IBT263:IBT264 ILP263:ILP264 IVL263:IVL264 JFH263:JFH264 JPD263:JPD264 JYZ263:JYZ264 KIV263:KIV264 KSR263:KSR264 LCN263:LCN264 LMJ263:LMJ264 LWF263:LWF264 MGB263:MGB264 MPX263:MPX264 MZT263:MZT264 NJP263:NJP264 NTL263:NTL264 ODH263:ODH264 OND263:OND264 OWZ263:OWZ264 PGV263:PGV264 PQR263:PQR264 QAN263:QAN264 QKJ263:QKJ264 QUF263:QUF264 REB263:REB264 RNX263:RNX264 RXT263:RXT264 SHP263:SHP264 SRL263:SRL264 TBH263:TBH264 TLD263:TLD264 TUZ263:TUZ264 UEV263:UEV264 UOR263:UOR264 UYN263:UYN264 VIJ263:VIJ264 VSF263:VSF264 WCB263:WCB264 WLX263:WLX264 WVT263:WVT264 L65799:L65800 JH65799:JH65800 TD65799:TD65800 ACZ65799:ACZ65800 AMV65799:AMV65800 AWR65799:AWR65800 BGN65799:BGN65800 BQJ65799:BQJ65800 CAF65799:CAF65800 CKB65799:CKB65800 CTX65799:CTX65800 DDT65799:DDT65800 DNP65799:DNP65800 DXL65799:DXL65800 EHH65799:EHH65800 ERD65799:ERD65800 FAZ65799:FAZ65800 FKV65799:FKV65800 FUR65799:FUR65800 GEN65799:GEN65800 GOJ65799:GOJ65800 GYF65799:GYF65800 HIB65799:HIB65800 HRX65799:HRX65800 IBT65799:IBT65800 ILP65799:ILP65800 IVL65799:IVL65800 JFH65799:JFH65800 JPD65799:JPD65800 JYZ65799:JYZ65800 KIV65799:KIV65800 KSR65799:KSR65800 LCN65799:LCN65800 LMJ65799:LMJ65800 LWF65799:LWF65800 MGB65799:MGB65800 MPX65799:MPX65800 MZT65799:MZT65800 NJP65799:NJP65800 NTL65799:NTL65800 ODH65799:ODH65800 OND65799:OND65800 OWZ65799:OWZ65800 PGV65799:PGV65800 PQR65799:PQR65800 QAN65799:QAN65800 QKJ65799:QKJ65800 QUF65799:QUF65800 REB65799:REB65800 RNX65799:RNX65800 RXT65799:RXT65800 SHP65799:SHP65800 SRL65799:SRL65800 TBH65799:TBH65800 TLD65799:TLD65800 TUZ65799:TUZ65800 UEV65799:UEV65800 UOR65799:UOR65800 UYN65799:UYN65800 VIJ65799:VIJ65800 VSF65799:VSF65800 WCB65799:WCB65800 WLX65799:WLX65800 WVT65799:WVT65800 L131335:L131336 JH131335:JH131336 TD131335:TD131336 ACZ131335:ACZ131336 AMV131335:AMV131336 AWR131335:AWR131336 BGN131335:BGN131336 BQJ131335:BQJ131336 CAF131335:CAF131336 CKB131335:CKB131336 CTX131335:CTX131336 DDT131335:DDT131336 DNP131335:DNP131336 DXL131335:DXL131336 EHH131335:EHH131336 ERD131335:ERD131336 FAZ131335:FAZ131336 FKV131335:FKV131336 FUR131335:FUR131336 GEN131335:GEN131336 GOJ131335:GOJ131336 GYF131335:GYF131336 HIB131335:HIB131336 HRX131335:HRX131336 IBT131335:IBT131336 ILP131335:ILP131336 IVL131335:IVL131336 JFH131335:JFH131336 JPD131335:JPD131336 JYZ131335:JYZ131336 KIV131335:KIV131336 KSR131335:KSR131336 LCN131335:LCN131336 LMJ131335:LMJ131336 LWF131335:LWF131336 MGB131335:MGB131336 MPX131335:MPX131336 MZT131335:MZT131336 NJP131335:NJP131336 NTL131335:NTL131336 ODH131335:ODH131336 OND131335:OND131336 OWZ131335:OWZ131336 PGV131335:PGV131336 PQR131335:PQR131336 QAN131335:QAN131336 QKJ131335:QKJ131336 QUF131335:QUF131336 REB131335:REB131336 RNX131335:RNX131336 RXT131335:RXT131336 SHP131335:SHP131336 SRL131335:SRL131336 TBH131335:TBH131336 TLD131335:TLD131336 TUZ131335:TUZ131336 UEV131335:UEV131336 UOR131335:UOR131336 UYN131335:UYN131336 VIJ131335:VIJ131336 VSF131335:VSF131336 WCB131335:WCB131336 WLX131335:WLX131336 WVT131335:WVT131336 L196871:L196872 JH196871:JH196872 TD196871:TD196872 ACZ196871:ACZ196872 AMV196871:AMV196872 AWR196871:AWR196872 BGN196871:BGN196872 BQJ196871:BQJ196872 CAF196871:CAF196872 CKB196871:CKB196872 CTX196871:CTX196872 DDT196871:DDT196872 DNP196871:DNP196872 DXL196871:DXL196872 EHH196871:EHH196872 ERD196871:ERD196872 FAZ196871:FAZ196872 FKV196871:FKV196872 FUR196871:FUR196872 GEN196871:GEN196872 GOJ196871:GOJ196872 GYF196871:GYF196872 HIB196871:HIB196872 HRX196871:HRX196872 IBT196871:IBT196872 ILP196871:ILP196872 IVL196871:IVL196872 JFH196871:JFH196872 JPD196871:JPD196872 JYZ196871:JYZ196872 KIV196871:KIV196872 KSR196871:KSR196872 LCN196871:LCN196872 LMJ196871:LMJ196872 LWF196871:LWF196872 MGB196871:MGB196872 MPX196871:MPX196872 MZT196871:MZT196872 NJP196871:NJP196872 NTL196871:NTL196872 ODH196871:ODH196872 OND196871:OND196872 OWZ196871:OWZ196872 PGV196871:PGV196872 PQR196871:PQR196872 QAN196871:QAN196872 QKJ196871:QKJ196872 QUF196871:QUF196872 REB196871:REB196872 RNX196871:RNX196872 RXT196871:RXT196872 SHP196871:SHP196872 SRL196871:SRL196872 TBH196871:TBH196872 TLD196871:TLD196872 TUZ196871:TUZ196872 UEV196871:UEV196872 UOR196871:UOR196872 UYN196871:UYN196872 VIJ196871:VIJ196872 VSF196871:VSF196872 WCB196871:WCB196872 WLX196871:WLX196872 WVT196871:WVT196872 L262407:L262408 JH262407:JH262408 TD262407:TD262408 ACZ262407:ACZ262408 AMV262407:AMV262408 AWR262407:AWR262408 BGN262407:BGN262408 BQJ262407:BQJ262408 CAF262407:CAF262408 CKB262407:CKB262408 CTX262407:CTX262408 DDT262407:DDT262408 DNP262407:DNP262408 DXL262407:DXL262408 EHH262407:EHH262408 ERD262407:ERD262408 FAZ262407:FAZ262408 FKV262407:FKV262408 FUR262407:FUR262408 GEN262407:GEN262408 GOJ262407:GOJ262408 GYF262407:GYF262408 HIB262407:HIB262408 HRX262407:HRX262408 IBT262407:IBT262408 ILP262407:ILP262408 IVL262407:IVL262408 JFH262407:JFH262408 JPD262407:JPD262408 JYZ262407:JYZ262408 KIV262407:KIV262408 KSR262407:KSR262408 LCN262407:LCN262408 LMJ262407:LMJ262408 LWF262407:LWF262408 MGB262407:MGB262408 MPX262407:MPX262408 MZT262407:MZT262408 NJP262407:NJP262408 NTL262407:NTL262408 ODH262407:ODH262408 OND262407:OND262408 OWZ262407:OWZ262408 PGV262407:PGV262408 PQR262407:PQR262408 QAN262407:QAN262408 QKJ262407:QKJ262408 QUF262407:QUF262408 REB262407:REB262408 RNX262407:RNX262408 RXT262407:RXT262408 SHP262407:SHP262408 SRL262407:SRL262408 TBH262407:TBH262408 TLD262407:TLD262408 TUZ262407:TUZ262408 UEV262407:UEV262408 UOR262407:UOR262408 UYN262407:UYN262408 VIJ262407:VIJ262408 VSF262407:VSF262408 WCB262407:WCB262408 WLX262407:WLX262408 WVT262407:WVT262408 L327943:L327944 JH327943:JH327944 TD327943:TD327944 ACZ327943:ACZ327944 AMV327943:AMV327944 AWR327943:AWR327944 BGN327943:BGN327944 BQJ327943:BQJ327944 CAF327943:CAF327944 CKB327943:CKB327944 CTX327943:CTX327944 DDT327943:DDT327944 DNP327943:DNP327944 DXL327943:DXL327944 EHH327943:EHH327944 ERD327943:ERD327944 FAZ327943:FAZ327944 FKV327943:FKV327944 FUR327943:FUR327944 GEN327943:GEN327944 GOJ327943:GOJ327944 GYF327943:GYF327944 HIB327943:HIB327944 HRX327943:HRX327944 IBT327943:IBT327944 ILP327943:ILP327944 IVL327943:IVL327944 JFH327943:JFH327944 JPD327943:JPD327944 JYZ327943:JYZ327944 KIV327943:KIV327944 KSR327943:KSR327944 LCN327943:LCN327944 LMJ327943:LMJ327944 LWF327943:LWF327944 MGB327943:MGB327944 MPX327943:MPX327944 MZT327943:MZT327944 NJP327943:NJP327944 NTL327943:NTL327944 ODH327943:ODH327944 OND327943:OND327944 OWZ327943:OWZ327944 PGV327943:PGV327944 PQR327943:PQR327944 QAN327943:QAN327944 QKJ327943:QKJ327944 QUF327943:QUF327944 REB327943:REB327944 RNX327943:RNX327944 RXT327943:RXT327944 SHP327943:SHP327944 SRL327943:SRL327944 TBH327943:TBH327944 TLD327943:TLD327944 TUZ327943:TUZ327944 UEV327943:UEV327944 UOR327943:UOR327944 UYN327943:UYN327944 VIJ327943:VIJ327944 VSF327943:VSF327944 WCB327943:WCB327944 WLX327943:WLX327944 WVT327943:WVT327944 L393479:L393480 JH393479:JH393480 TD393479:TD393480 ACZ393479:ACZ393480 AMV393479:AMV393480 AWR393479:AWR393480 BGN393479:BGN393480 BQJ393479:BQJ393480 CAF393479:CAF393480 CKB393479:CKB393480 CTX393479:CTX393480 DDT393479:DDT393480 DNP393479:DNP393480 DXL393479:DXL393480 EHH393479:EHH393480 ERD393479:ERD393480 FAZ393479:FAZ393480 FKV393479:FKV393480 FUR393479:FUR393480 GEN393479:GEN393480 GOJ393479:GOJ393480 GYF393479:GYF393480 HIB393479:HIB393480 HRX393479:HRX393480 IBT393479:IBT393480 ILP393479:ILP393480 IVL393479:IVL393480 JFH393479:JFH393480 JPD393479:JPD393480 JYZ393479:JYZ393480 KIV393479:KIV393480 KSR393479:KSR393480 LCN393479:LCN393480 LMJ393479:LMJ393480 LWF393479:LWF393480 MGB393479:MGB393480 MPX393479:MPX393480 MZT393479:MZT393480 NJP393479:NJP393480 NTL393479:NTL393480 ODH393479:ODH393480 OND393479:OND393480 OWZ393479:OWZ393480 PGV393479:PGV393480 PQR393479:PQR393480 QAN393479:QAN393480 QKJ393479:QKJ393480 QUF393479:QUF393480 REB393479:REB393480 RNX393479:RNX393480 RXT393479:RXT393480 SHP393479:SHP393480 SRL393479:SRL393480 TBH393479:TBH393480 TLD393479:TLD393480 TUZ393479:TUZ393480 UEV393479:UEV393480 UOR393479:UOR393480 UYN393479:UYN393480 VIJ393479:VIJ393480 VSF393479:VSF393480 WCB393479:WCB393480 WLX393479:WLX393480 WVT393479:WVT393480 L459015:L459016 JH459015:JH459016 TD459015:TD459016 ACZ459015:ACZ459016 AMV459015:AMV459016 AWR459015:AWR459016 BGN459015:BGN459016 BQJ459015:BQJ459016 CAF459015:CAF459016 CKB459015:CKB459016 CTX459015:CTX459016 DDT459015:DDT459016 DNP459015:DNP459016 DXL459015:DXL459016 EHH459015:EHH459016 ERD459015:ERD459016 FAZ459015:FAZ459016 FKV459015:FKV459016 FUR459015:FUR459016 GEN459015:GEN459016 GOJ459015:GOJ459016 GYF459015:GYF459016 HIB459015:HIB459016 HRX459015:HRX459016 IBT459015:IBT459016 ILP459015:ILP459016 IVL459015:IVL459016 JFH459015:JFH459016 JPD459015:JPD459016 JYZ459015:JYZ459016 KIV459015:KIV459016 KSR459015:KSR459016 LCN459015:LCN459016 LMJ459015:LMJ459016 LWF459015:LWF459016 MGB459015:MGB459016 MPX459015:MPX459016 MZT459015:MZT459016 NJP459015:NJP459016 NTL459015:NTL459016 ODH459015:ODH459016 OND459015:OND459016 OWZ459015:OWZ459016 PGV459015:PGV459016 PQR459015:PQR459016 QAN459015:QAN459016 QKJ459015:QKJ459016 QUF459015:QUF459016 REB459015:REB459016 RNX459015:RNX459016 RXT459015:RXT459016 SHP459015:SHP459016 SRL459015:SRL459016 TBH459015:TBH459016 TLD459015:TLD459016 TUZ459015:TUZ459016 UEV459015:UEV459016 UOR459015:UOR459016 UYN459015:UYN459016 VIJ459015:VIJ459016 VSF459015:VSF459016 WCB459015:WCB459016 WLX459015:WLX459016 WVT459015:WVT459016 L524551:L524552 JH524551:JH524552 TD524551:TD524552 ACZ524551:ACZ524552 AMV524551:AMV524552 AWR524551:AWR524552 BGN524551:BGN524552 BQJ524551:BQJ524552 CAF524551:CAF524552 CKB524551:CKB524552 CTX524551:CTX524552 DDT524551:DDT524552 DNP524551:DNP524552 DXL524551:DXL524552 EHH524551:EHH524552 ERD524551:ERD524552 FAZ524551:FAZ524552 FKV524551:FKV524552 FUR524551:FUR524552 GEN524551:GEN524552 GOJ524551:GOJ524552 GYF524551:GYF524552 HIB524551:HIB524552 HRX524551:HRX524552 IBT524551:IBT524552 ILP524551:ILP524552 IVL524551:IVL524552 JFH524551:JFH524552 JPD524551:JPD524552 JYZ524551:JYZ524552 KIV524551:KIV524552 KSR524551:KSR524552 LCN524551:LCN524552 LMJ524551:LMJ524552 LWF524551:LWF524552 MGB524551:MGB524552 MPX524551:MPX524552 MZT524551:MZT524552 NJP524551:NJP524552 NTL524551:NTL524552 ODH524551:ODH524552 OND524551:OND524552 OWZ524551:OWZ524552 PGV524551:PGV524552 PQR524551:PQR524552 QAN524551:QAN524552 QKJ524551:QKJ524552 QUF524551:QUF524552 REB524551:REB524552 RNX524551:RNX524552 RXT524551:RXT524552 SHP524551:SHP524552 SRL524551:SRL524552 TBH524551:TBH524552 TLD524551:TLD524552 TUZ524551:TUZ524552 UEV524551:UEV524552 UOR524551:UOR524552 UYN524551:UYN524552 VIJ524551:VIJ524552 VSF524551:VSF524552 WCB524551:WCB524552 WLX524551:WLX524552 WVT524551:WVT524552 L590087:L590088 JH590087:JH590088 TD590087:TD590088 ACZ590087:ACZ590088 AMV590087:AMV590088 AWR590087:AWR590088 BGN590087:BGN590088 BQJ590087:BQJ590088 CAF590087:CAF590088 CKB590087:CKB590088 CTX590087:CTX590088 DDT590087:DDT590088 DNP590087:DNP590088 DXL590087:DXL590088 EHH590087:EHH590088 ERD590087:ERD590088 FAZ590087:FAZ590088 FKV590087:FKV590088 FUR590087:FUR590088 GEN590087:GEN590088 GOJ590087:GOJ590088 GYF590087:GYF590088 HIB590087:HIB590088 HRX590087:HRX590088 IBT590087:IBT590088 ILP590087:ILP590088 IVL590087:IVL590088 JFH590087:JFH590088 JPD590087:JPD590088 JYZ590087:JYZ590088 KIV590087:KIV590088 KSR590087:KSR590088 LCN590087:LCN590088 LMJ590087:LMJ590088 LWF590087:LWF590088 MGB590087:MGB590088 MPX590087:MPX590088 MZT590087:MZT590088 NJP590087:NJP590088 NTL590087:NTL590088 ODH590087:ODH590088 OND590087:OND590088 OWZ590087:OWZ590088 PGV590087:PGV590088 PQR590087:PQR590088 QAN590087:QAN590088 QKJ590087:QKJ590088 QUF590087:QUF590088 REB590087:REB590088 RNX590087:RNX590088 RXT590087:RXT590088 SHP590087:SHP590088 SRL590087:SRL590088 TBH590087:TBH590088 TLD590087:TLD590088 TUZ590087:TUZ590088 UEV590087:UEV590088 UOR590087:UOR590088 UYN590087:UYN590088 VIJ590087:VIJ590088 VSF590087:VSF590088 WCB590087:WCB590088 WLX590087:WLX590088 WVT590087:WVT590088 L655623:L655624 JH655623:JH655624 TD655623:TD655624 ACZ655623:ACZ655624 AMV655623:AMV655624 AWR655623:AWR655624 BGN655623:BGN655624 BQJ655623:BQJ655624 CAF655623:CAF655624 CKB655623:CKB655624 CTX655623:CTX655624 DDT655623:DDT655624 DNP655623:DNP655624 DXL655623:DXL655624 EHH655623:EHH655624 ERD655623:ERD655624 FAZ655623:FAZ655624 FKV655623:FKV655624 FUR655623:FUR655624 GEN655623:GEN655624 GOJ655623:GOJ655624 GYF655623:GYF655624 HIB655623:HIB655624 HRX655623:HRX655624 IBT655623:IBT655624 ILP655623:ILP655624 IVL655623:IVL655624 JFH655623:JFH655624 JPD655623:JPD655624 JYZ655623:JYZ655624 KIV655623:KIV655624 KSR655623:KSR655624 LCN655623:LCN655624 LMJ655623:LMJ655624 LWF655623:LWF655624 MGB655623:MGB655624 MPX655623:MPX655624 MZT655623:MZT655624 NJP655623:NJP655624 NTL655623:NTL655624 ODH655623:ODH655624 OND655623:OND655624 OWZ655623:OWZ655624 PGV655623:PGV655624 PQR655623:PQR655624 QAN655623:QAN655624 QKJ655623:QKJ655624 QUF655623:QUF655624 REB655623:REB655624 RNX655623:RNX655624 RXT655623:RXT655624 SHP655623:SHP655624 SRL655623:SRL655624 TBH655623:TBH655624 TLD655623:TLD655624 TUZ655623:TUZ655624 UEV655623:UEV655624 UOR655623:UOR655624 UYN655623:UYN655624 VIJ655623:VIJ655624 VSF655623:VSF655624 WCB655623:WCB655624 WLX655623:WLX655624 WVT655623:WVT655624 L721159:L721160 JH721159:JH721160 TD721159:TD721160 ACZ721159:ACZ721160 AMV721159:AMV721160 AWR721159:AWR721160 BGN721159:BGN721160 BQJ721159:BQJ721160 CAF721159:CAF721160 CKB721159:CKB721160 CTX721159:CTX721160 DDT721159:DDT721160 DNP721159:DNP721160 DXL721159:DXL721160 EHH721159:EHH721160 ERD721159:ERD721160 FAZ721159:FAZ721160 FKV721159:FKV721160 FUR721159:FUR721160 GEN721159:GEN721160 GOJ721159:GOJ721160 GYF721159:GYF721160 HIB721159:HIB721160 HRX721159:HRX721160 IBT721159:IBT721160 ILP721159:ILP721160 IVL721159:IVL721160 JFH721159:JFH721160 JPD721159:JPD721160 JYZ721159:JYZ721160 KIV721159:KIV721160 KSR721159:KSR721160 LCN721159:LCN721160 LMJ721159:LMJ721160 LWF721159:LWF721160 MGB721159:MGB721160 MPX721159:MPX721160 MZT721159:MZT721160 NJP721159:NJP721160 NTL721159:NTL721160 ODH721159:ODH721160 OND721159:OND721160 OWZ721159:OWZ721160 PGV721159:PGV721160 PQR721159:PQR721160 QAN721159:QAN721160 QKJ721159:QKJ721160 QUF721159:QUF721160 REB721159:REB721160 RNX721159:RNX721160 RXT721159:RXT721160 SHP721159:SHP721160 SRL721159:SRL721160 TBH721159:TBH721160 TLD721159:TLD721160 TUZ721159:TUZ721160 UEV721159:UEV721160 UOR721159:UOR721160 UYN721159:UYN721160 VIJ721159:VIJ721160 VSF721159:VSF721160 WCB721159:WCB721160 WLX721159:WLX721160 WVT721159:WVT721160 L786695:L786696 JH786695:JH786696 TD786695:TD786696 ACZ786695:ACZ786696 AMV786695:AMV786696 AWR786695:AWR786696 BGN786695:BGN786696 BQJ786695:BQJ786696 CAF786695:CAF786696 CKB786695:CKB786696 CTX786695:CTX786696 DDT786695:DDT786696 DNP786695:DNP786696 DXL786695:DXL786696 EHH786695:EHH786696 ERD786695:ERD786696 FAZ786695:FAZ786696 FKV786695:FKV786696 FUR786695:FUR786696 GEN786695:GEN786696 GOJ786695:GOJ786696 GYF786695:GYF786696 HIB786695:HIB786696 HRX786695:HRX786696 IBT786695:IBT786696 ILP786695:ILP786696 IVL786695:IVL786696 JFH786695:JFH786696 JPD786695:JPD786696 JYZ786695:JYZ786696 KIV786695:KIV786696 KSR786695:KSR786696 LCN786695:LCN786696 LMJ786695:LMJ786696 LWF786695:LWF786696 MGB786695:MGB786696 MPX786695:MPX786696 MZT786695:MZT786696 NJP786695:NJP786696 NTL786695:NTL786696 ODH786695:ODH786696 OND786695:OND786696 OWZ786695:OWZ786696 PGV786695:PGV786696 PQR786695:PQR786696 QAN786695:QAN786696 QKJ786695:QKJ786696 QUF786695:QUF786696 REB786695:REB786696 RNX786695:RNX786696 RXT786695:RXT786696 SHP786695:SHP786696 SRL786695:SRL786696 TBH786695:TBH786696 TLD786695:TLD786696 TUZ786695:TUZ786696 UEV786695:UEV786696 UOR786695:UOR786696 UYN786695:UYN786696 VIJ786695:VIJ786696 VSF786695:VSF786696 WCB786695:WCB786696 WLX786695:WLX786696 WVT786695:WVT786696 L852231:L852232 JH852231:JH852232 TD852231:TD852232 ACZ852231:ACZ852232 AMV852231:AMV852232 AWR852231:AWR852232 BGN852231:BGN852232 BQJ852231:BQJ852232 CAF852231:CAF852232 CKB852231:CKB852232 CTX852231:CTX852232 DDT852231:DDT852232 DNP852231:DNP852232 DXL852231:DXL852232 EHH852231:EHH852232 ERD852231:ERD852232 FAZ852231:FAZ852232 FKV852231:FKV852232 FUR852231:FUR852232 GEN852231:GEN852232 GOJ852231:GOJ852232 GYF852231:GYF852232 HIB852231:HIB852232 HRX852231:HRX852232 IBT852231:IBT852232 ILP852231:ILP852232 IVL852231:IVL852232 JFH852231:JFH852232 JPD852231:JPD852232 JYZ852231:JYZ852232 KIV852231:KIV852232 KSR852231:KSR852232 LCN852231:LCN852232 LMJ852231:LMJ852232 LWF852231:LWF852232 MGB852231:MGB852232 MPX852231:MPX852232 MZT852231:MZT852232 NJP852231:NJP852232 NTL852231:NTL852232 ODH852231:ODH852232 OND852231:OND852232 OWZ852231:OWZ852232 PGV852231:PGV852232 PQR852231:PQR852232 QAN852231:QAN852232 QKJ852231:QKJ852232 QUF852231:QUF852232 REB852231:REB852232 RNX852231:RNX852232 RXT852231:RXT852232 SHP852231:SHP852232 SRL852231:SRL852232 TBH852231:TBH852232 TLD852231:TLD852232 TUZ852231:TUZ852232 UEV852231:UEV852232 UOR852231:UOR852232 UYN852231:UYN852232 VIJ852231:VIJ852232 VSF852231:VSF852232 WCB852231:WCB852232 WLX852231:WLX852232 WVT852231:WVT852232 L917767:L917768 JH917767:JH917768 TD917767:TD917768 ACZ917767:ACZ917768 AMV917767:AMV917768 AWR917767:AWR917768 BGN917767:BGN917768 BQJ917767:BQJ917768 CAF917767:CAF917768 CKB917767:CKB917768 CTX917767:CTX917768 DDT917767:DDT917768 DNP917767:DNP917768 DXL917767:DXL917768 EHH917767:EHH917768 ERD917767:ERD917768 FAZ917767:FAZ917768 FKV917767:FKV917768 FUR917767:FUR917768 GEN917767:GEN917768 GOJ917767:GOJ917768 GYF917767:GYF917768 HIB917767:HIB917768 HRX917767:HRX917768 IBT917767:IBT917768 ILP917767:ILP917768 IVL917767:IVL917768 JFH917767:JFH917768 JPD917767:JPD917768 JYZ917767:JYZ917768 KIV917767:KIV917768 KSR917767:KSR917768 LCN917767:LCN917768 LMJ917767:LMJ917768 LWF917767:LWF917768 MGB917767:MGB917768 MPX917767:MPX917768 MZT917767:MZT917768 NJP917767:NJP917768 NTL917767:NTL917768 ODH917767:ODH917768 OND917767:OND917768 OWZ917767:OWZ917768 PGV917767:PGV917768 PQR917767:PQR917768 QAN917767:QAN917768 QKJ917767:QKJ917768 QUF917767:QUF917768 REB917767:REB917768 RNX917767:RNX917768 RXT917767:RXT917768 SHP917767:SHP917768 SRL917767:SRL917768 TBH917767:TBH917768 TLD917767:TLD917768 TUZ917767:TUZ917768 UEV917767:UEV917768 UOR917767:UOR917768 UYN917767:UYN917768 VIJ917767:VIJ917768 VSF917767:VSF917768 WCB917767:WCB917768 WLX917767:WLX917768 WVT917767:WVT917768 L983303:L983304 JH983303:JH983304 TD983303:TD983304 ACZ983303:ACZ983304 AMV983303:AMV983304 AWR983303:AWR983304 BGN983303:BGN983304 BQJ983303:BQJ983304 CAF983303:CAF983304 CKB983303:CKB983304 CTX983303:CTX983304 DDT983303:DDT983304 DNP983303:DNP983304 DXL983303:DXL983304 EHH983303:EHH983304 ERD983303:ERD983304 FAZ983303:FAZ983304 FKV983303:FKV983304 FUR983303:FUR983304 GEN983303:GEN983304 GOJ983303:GOJ983304 GYF983303:GYF983304 HIB983303:HIB983304 HRX983303:HRX983304 IBT983303:IBT983304 ILP983303:ILP983304 IVL983303:IVL983304 JFH983303:JFH983304 JPD983303:JPD983304 JYZ983303:JYZ983304 KIV983303:KIV983304 KSR983303:KSR983304 LCN983303:LCN983304 LMJ983303:LMJ983304 LWF983303:LWF983304 MGB983303:MGB983304 MPX983303:MPX983304 MZT983303:MZT983304 NJP983303:NJP983304 NTL983303:NTL983304 ODH983303:ODH983304 OND983303:OND983304 OWZ983303:OWZ983304 PGV983303:PGV983304 PQR983303:PQR983304 QAN983303:QAN983304 QKJ983303:QKJ983304 QUF983303:QUF983304 REB983303:REB983304 RNX983303:RNX983304 RXT983303:RXT983304 SHP983303:SHP983304 SRL983303:SRL983304 TBH983303:TBH983304 TLD983303:TLD983304 TUZ983303:TUZ983304 UEV983303:UEV983304 UOR983303:UOR983304 UYN983303:UYN983304 VIJ983303:VIJ983304 VSF983303:VSF983304 WCB983303:WCB983304 WLX983303:WLX983304 WVT983303:WVT983304 L270 JH270 TD270 ACZ270 AMV270 AWR270 BGN270 BQJ270 CAF270 CKB270 CTX270 DDT270 DNP270 DXL270 EHH270 ERD270 FAZ270 FKV270 FUR270 GEN270 GOJ270 GYF270 HIB270 HRX270 IBT270 ILP270 IVL270 JFH270 JPD270 JYZ270 KIV270 KSR270 LCN270 LMJ270 LWF270 MGB270 MPX270 MZT270 NJP270 NTL270 ODH270 OND270 OWZ270 PGV270 PQR270 QAN270 QKJ270 QUF270 REB270 RNX270 RXT270 SHP270 SRL270 TBH270 TLD270 TUZ270 UEV270 UOR270 UYN270 VIJ270 VSF270 WCB270 WLX270 WVT270 L65806 JH65806 TD65806 ACZ65806 AMV65806 AWR65806 BGN65806 BQJ65806 CAF65806 CKB65806 CTX65806 DDT65806 DNP65806 DXL65806 EHH65806 ERD65806 FAZ65806 FKV65806 FUR65806 GEN65806 GOJ65806 GYF65806 HIB65806 HRX65806 IBT65806 ILP65806 IVL65806 JFH65806 JPD65806 JYZ65806 KIV65806 KSR65806 LCN65806 LMJ65806 LWF65806 MGB65806 MPX65806 MZT65806 NJP65806 NTL65806 ODH65806 OND65806 OWZ65806 PGV65806 PQR65806 QAN65806 QKJ65806 QUF65806 REB65806 RNX65806 RXT65806 SHP65806 SRL65806 TBH65806 TLD65806 TUZ65806 UEV65806 UOR65806 UYN65806 VIJ65806 VSF65806 WCB65806 WLX65806 WVT65806 L131342 JH131342 TD131342 ACZ131342 AMV131342 AWR131342 BGN131342 BQJ131342 CAF131342 CKB131342 CTX131342 DDT131342 DNP131342 DXL131342 EHH131342 ERD131342 FAZ131342 FKV131342 FUR131342 GEN131342 GOJ131342 GYF131342 HIB131342 HRX131342 IBT131342 ILP131342 IVL131342 JFH131342 JPD131342 JYZ131342 KIV131342 KSR131342 LCN131342 LMJ131342 LWF131342 MGB131342 MPX131342 MZT131342 NJP131342 NTL131342 ODH131342 OND131342 OWZ131342 PGV131342 PQR131342 QAN131342 QKJ131342 QUF131342 REB131342 RNX131342 RXT131342 SHP131342 SRL131342 TBH131342 TLD131342 TUZ131342 UEV131342 UOR131342 UYN131342 VIJ131342 VSF131342 WCB131342 WLX131342 WVT131342 L196878 JH196878 TD196878 ACZ196878 AMV196878 AWR196878 BGN196878 BQJ196878 CAF196878 CKB196878 CTX196878 DDT196878 DNP196878 DXL196878 EHH196878 ERD196878 FAZ196878 FKV196878 FUR196878 GEN196878 GOJ196878 GYF196878 HIB196878 HRX196878 IBT196878 ILP196878 IVL196878 JFH196878 JPD196878 JYZ196878 KIV196878 KSR196878 LCN196878 LMJ196878 LWF196878 MGB196878 MPX196878 MZT196878 NJP196878 NTL196878 ODH196878 OND196878 OWZ196878 PGV196878 PQR196878 QAN196878 QKJ196878 QUF196878 REB196878 RNX196878 RXT196878 SHP196878 SRL196878 TBH196878 TLD196878 TUZ196878 UEV196878 UOR196878 UYN196878 VIJ196878 VSF196878 WCB196878 WLX196878 WVT196878 L262414 JH262414 TD262414 ACZ262414 AMV262414 AWR262414 BGN262414 BQJ262414 CAF262414 CKB262414 CTX262414 DDT262414 DNP262414 DXL262414 EHH262414 ERD262414 FAZ262414 FKV262414 FUR262414 GEN262414 GOJ262414 GYF262414 HIB262414 HRX262414 IBT262414 ILP262414 IVL262414 JFH262414 JPD262414 JYZ262414 KIV262414 KSR262414 LCN262414 LMJ262414 LWF262414 MGB262414 MPX262414 MZT262414 NJP262414 NTL262414 ODH262414 OND262414 OWZ262414 PGV262414 PQR262414 QAN262414 QKJ262414 QUF262414 REB262414 RNX262414 RXT262414 SHP262414 SRL262414 TBH262414 TLD262414 TUZ262414 UEV262414 UOR262414 UYN262414 VIJ262414 VSF262414 WCB262414 WLX262414 WVT262414 L327950 JH327950 TD327950 ACZ327950 AMV327950 AWR327950 BGN327950 BQJ327950 CAF327950 CKB327950 CTX327950 DDT327950 DNP327950 DXL327950 EHH327950 ERD327950 FAZ327950 FKV327950 FUR327950 GEN327950 GOJ327950 GYF327950 HIB327950 HRX327950 IBT327950 ILP327950 IVL327950 JFH327950 JPD327950 JYZ327950 KIV327950 KSR327950 LCN327950 LMJ327950 LWF327950 MGB327950 MPX327950 MZT327950 NJP327950 NTL327950 ODH327950 OND327950 OWZ327950 PGV327950 PQR327950 QAN327950 QKJ327950 QUF327950 REB327950 RNX327950 RXT327950 SHP327950 SRL327950 TBH327950 TLD327950 TUZ327950 UEV327950 UOR327950 UYN327950 VIJ327950 VSF327950 WCB327950 WLX327950 WVT327950 L393486 JH393486 TD393486 ACZ393486 AMV393486 AWR393486 BGN393486 BQJ393486 CAF393486 CKB393486 CTX393486 DDT393486 DNP393486 DXL393486 EHH393486 ERD393486 FAZ393486 FKV393486 FUR393486 GEN393486 GOJ393486 GYF393486 HIB393486 HRX393486 IBT393486 ILP393486 IVL393486 JFH393486 JPD393486 JYZ393486 KIV393486 KSR393486 LCN393486 LMJ393486 LWF393486 MGB393486 MPX393486 MZT393486 NJP393486 NTL393486 ODH393486 OND393486 OWZ393486 PGV393486 PQR393486 QAN393486 QKJ393486 QUF393486 REB393486 RNX393486 RXT393486 SHP393486 SRL393486 TBH393486 TLD393486 TUZ393486 UEV393486 UOR393486 UYN393486 VIJ393486 VSF393486 WCB393486 WLX393486 WVT393486 L459022 JH459022 TD459022 ACZ459022 AMV459022 AWR459022 BGN459022 BQJ459022 CAF459022 CKB459022 CTX459022 DDT459022 DNP459022 DXL459022 EHH459022 ERD459022 FAZ459022 FKV459022 FUR459022 GEN459022 GOJ459022 GYF459022 HIB459022 HRX459022 IBT459022 ILP459022 IVL459022 JFH459022 JPD459022 JYZ459022 KIV459022 KSR459022 LCN459022 LMJ459022 LWF459022 MGB459022 MPX459022 MZT459022 NJP459022 NTL459022 ODH459022 OND459022 OWZ459022 PGV459022 PQR459022 QAN459022 QKJ459022 QUF459022 REB459022 RNX459022 RXT459022 SHP459022 SRL459022 TBH459022 TLD459022 TUZ459022 UEV459022 UOR459022 UYN459022 VIJ459022 VSF459022 WCB459022 WLX459022 WVT459022 L524558 JH524558 TD524558 ACZ524558 AMV524558 AWR524558 BGN524558 BQJ524558 CAF524558 CKB524558 CTX524558 DDT524558 DNP524558 DXL524558 EHH524558 ERD524558 FAZ524558 FKV524558 FUR524558 GEN524558 GOJ524558 GYF524558 HIB524558 HRX524558 IBT524558 ILP524558 IVL524558 JFH524558 JPD524558 JYZ524558 KIV524558 KSR524558 LCN524558 LMJ524558 LWF524558 MGB524558 MPX524558 MZT524558 NJP524558 NTL524558 ODH524558 OND524558 OWZ524558 PGV524558 PQR524558 QAN524558 QKJ524558 QUF524558 REB524558 RNX524558 RXT524558 SHP524558 SRL524558 TBH524558 TLD524558 TUZ524558 UEV524558 UOR524558 UYN524558 VIJ524558 VSF524558 WCB524558 WLX524558 WVT524558 L590094 JH590094 TD590094 ACZ590094 AMV590094 AWR590094 BGN590094 BQJ590094 CAF590094 CKB590094 CTX590094 DDT590094 DNP590094 DXL590094 EHH590094 ERD590094 FAZ590094 FKV590094 FUR590094 GEN590094 GOJ590094 GYF590094 HIB590094 HRX590094 IBT590094 ILP590094 IVL590094 JFH590094 JPD590094 JYZ590094 KIV590094 KSR590094 LCN590094 LMJ590094 LWF590094 MGB590094 MPX590094 MZT590094 NJP590094 NTL590094 ODH590094 OND590094 OWZ590094 PGV590094 PQR590094 QAN590094 QKJ590094 QUF590094 REB590094 RNX590094 RXT590094 SHP590094 SRL590094 TBH590094 TLD590094 TUZ590094 UEV590094 UOR590094 UYN590094 VIJ590094 VSF590094 WCB590094 WLX590094 WVT590094 L655630 JH655630 TD655630 ACZ655630 AMV655630 AWR655630 BGN655630 BQJ655630 CAF655630 CKB655630 CTX655630 DDT655630 DNP655630 DXL655630 EHH655630 ERD655630 FAZ655630 FKV655630 FUR655630 GEN655630 GOJ655630 GYF655630 HIB655630 HRX655630 IBT655630 ILP655630 IVL655630 JFH655630 JPD655630 JYZ655630 KIV655630 KSR655630 LCN655630 LMJ655630 LWF655630 MGB655630 MPX655630 MZT655630 NJP655630 NTL655630 ODH655630 OND655630 OWZ655630 PGV655630 PQR655630 QAN655630 QKJ655630 QUF655630 REB655630 RNX655630 RXT655630 SHP655630 SRL655630 TBH655630 TLD655630 TUZ655630 UEV655630 UOR655630 UYN655630 VIJ655630 VSF655630 WCB655630 WLX655630 WVT655630 L721166 JH721166 TD721166 ACZ721166 AMV721166 AWR721166 BGN721166 BQJ721166 CAF721166 CKB721166 CTX721166 DDT721166 DNP721166 DXL721166 EHH721166 ERD721166 FAZ721166 FKV721166 FUR721166 GEN721166 GOJ721166 GYF721166 HIB721166 HRX721166 IBT721166 ILP721166 IVL721166 JFH721166 JPD721166 JYZ721166 KIV721166 KSR721166 LCN721166 LMJ721166 LWF721166 MGB721166 MPX721166 MZT721166 NJP721166 NTL721166 ODH721166 OND721166 OWZ721166 PGV721166 PQR721166 QAN721166 QKJ721166 QUF721166 REB721166 RNX721166 RXT721166 SHP721166 SRL721166 TBH721166 TLD721166 TUZ721166 UEV721166 UOR721166 UYN721166 VIJ721166 VSF721166 WCB721166 WLX721166 WVT721166 L786702 JH786702 TD786702 ACZ786702 AMV786702 AWR786702 BGN786702 BQJ786702 CAF786702 CKB786702 CTX786702 DDT786702 DNP786702 DXL786702 EHH786702 ERD786702 FAZ786702 FKV786702 FUR786702 GEN786702 GOJ786702 GYF786702 HIB786702 HRX786702 IBT786702 ILP786702 IVL786702 JFH786702 JPD786702 JYZ786702 KIV786702 KSR786702 LCN786702 LMJ786702 LWF786702 MGB786702 MPX786702 MZT786702 NJP786702 NTL786702 ODH786702 OND786702 OWZ786702 PGV786702 PQR786702 QAN786702 QKJ786702 QUF786702 REB786702 RNX786702 RXT786702 SHP786702 SRL786702 TBH786702 TLD786702 TUZ786702 UEV786702 UOR786702 UYN786702 VIJ786702 VSF786702 WCB786702 WLX786702 WVT786702 L852238 JH852238 TD852238 ACZ852238 AMV852238 AWR852238 BGN852238 BQJ852238 CAF852238 CKB852238 CTX852238 DDT852238 DNP852238 DXL852238 EHH852238 ERD852238 FAZ852238 FKV852238 FUR852238 GEN852238 GOJ852238 GYF852238 HIB852238 HRX852238 IBT852238 ILP852238 IVL852238 JFH852238 JPD852238 JYZ852238 KIV852238 KSR852238 LCN852238 LMJ852238 LWF852238 MGB852238 MPX852238 MZT852238 NJP852238 NTL852238 ODH852238 OND852238 OWZ852238 PGV852238 PQR852238 QAN852238 QKJ852238 QUF852238 REB852238 RNX852238 RXT852238 SHP852238 SRL852238 TBH852238 TLD852238 TUZ852238 UEV852238 UOR852238 UYN852238 VIJ852238 VSF852238 WCB852238 WLX852238 WVT852238 L917774 JH917774 TD917774 ACZ917774 AMV917774 AWR917774 BGN917774 BQJ917774 CAF917774 CKB917774 CTX917774 DDT917774 DNP917774 DXL917774 EHH917774 ERD917774 FAZ917774 FKV917774 FUR917774 GEN917774 GOJ917774 GYF917774 HIB917774 HRX917774 IBT917774 ILP917774 IVL917774 JFH917774 JPD917774 JYZ917774 KIV917774 KSR917774 LCN917774 LMJ917774 LWF917774 MGB917774 MPX917774 MZT917774 NJP917774 NTL917774 ODH917774 OND917774 OWZ917774 PGV917774 PQR917774 QAN917774 QKJ917774 QUF917774 REB917774 RNX917774 RXT917774 SHP917774 SRL917774 TBH917774 TLD917774 TUZ917774 UEV917774 UOR917774 UYN917774 VIJ917774 VSF917774 WCB917774 WLX917774 WVT917774 L983310 JH983310 TD983310 ACZ983310 AMV983310 AWR983310 BGN983310 BQJ983310 CAF983310 CKB983310 CTX983310 DDT983310 DNP983310 DXL983310 EHH983310 ERD983310 FAZ983310 FKV983310 FUR983310 GEN983310 GOJ983310 GYF983310 HIB983310 HRX983310 IBT983310 ILP983310 IVL983310 JFH983310 JPD983310 JYZ983310 KIV983310 KSR983310 LCN983310 LMJ983310 LWF983310 MGB983310 MPX983310 MZT983310 NJP983310 NTL983310 ODH983310 OND983310 OWZ983310 PGV983310 PQR983310 QAN983310 QKJ983310 QUF983310 REB983310 RNX983310 RXT983310 SHP983310 SRL983310 TBH983310 TLD983310 TUZ983310 UEV983310 UOR983310 UYN983310 VIJ983310 VSF983310 WCB983310 WLX983310 WVT983310 L279:L280 JH279:JH280 TD279:TD280 ACZ279:ACZ280 AMV279:AMV280 AWR279:AWR280 BGN279:BGN280 BQJ279:BQJ280 CAF279:CAF280 CKB279:CKB280 CTX279:CTX280 DDT279:DDT280 DNP279:DNP280 DXL279:DXL280 EHH279:EHH280 ERD279:ERD280 FAZ279:FAZ280 FKV279:FKV280 FUR279:FUR280 GEN279:GEN280 GOJ279:GOJ280 GYF279:GYF280 HIB279:HIB280 HRX279:HRX280 IBT279:IBT280 ILP279:ILP280 IVL279:IVL280 JFH279:JFH280 JPD279:JPD280 JYZ279:JYZ280 KIV279:KIV280 KSR279:KSR280 LCN279:LCN280 LMJ279:LMJ280 LWF279:LWF280 MGB279:MGB280 MPX279:MPX280 MZT279:MZT280 NJP279:NJP280 NTL279:NTL280 ODH279:ODH280 OND279:OND280 OWZ279:OWZ280 PGV279:PGV280 PQR279:PQR280 QAN279:QAN280 QKJ279:QKJ280 QUF279:QUF280 REB279:REB280 RNX279:RNX280 RXT279:RXT280 SHP279:SHP280 SRL279:SRL280 TBH279:TBH280 TLD279:TLD280 TUZ279:TUZ280 UEV279:UEV280 UOR279:UOR280 UYN279:UYN280 VIJ279:VIJ280 VSF279:VSF280 WCB279:WCB280 WLX279:WLX280 WVT279:WVT280 L65815:L65816 JH65815:JH65816 TD65815:TD65816 ACZ65815:ACZ65816 AMV65815:AMV65816 AWR65815:AWR65816 BGN65815:BGN65816 BQJ65815:BQJ65816 CAF65815:CAF65816 CKB65815:CKB65816 CTX65815:CTX65816 DDT65815:DDT65816 DNP65815:DNP65816 DXL65815:DXL65816 EHH65815:EHH65816 ERD65815:ERD65816 FAZ65815:FAZ65816 FKV65815:FKV65816 FUR65815:FUR65816 GEN65815:GEN65816 GOJ65815:GOJ65816 GYF65815:GYF65816 HIB65815:HIB65816 HRX65815:HRX65816 IBT65815:IBT65816 ILP65815:ILP65816 IVL65815:IVL65816 JFH65815:JFH65816 JPD65815:JPD65816 JYZ65815:JYZ65816 KIV65815:KIV65816 KSR65815:KSR65816 LCN65815:LCN65816 LMJ65815:LMJ65816 LWF65815:LWF65816 MGB65815:MGB65816 MPX65815:MPX65816 MZT65815:MZT65816 NJP65815:NJP65816 NTL65815:NTL65816 ODH65815:ODH65816 OND65815:OND65816 OWZ65815:OWZ65816 PGV65815:PGV65816 PQR65815:PQR65816 QAN65815:QAN65816 QKJ65815:QKJ65816 QUF65815:QUF65816 REB65815:REB65816 RNX65815:RNX65816 RXT65815:RXT65816 SHP65815:SHP65816 SRL65815:SRL65816 TBH65815:TBH65816 TLD65815:TLD65816 TUZ65815:TUZ65816 UEV65815:UEV65816 UOR65815:UOR65816 UYN65815:UYN65816 VIJ65815:VIJ65816 VSF65815:VSF65816 WCB65815:WCB65816 WLX65815:WLX65816 WVT65815:WVT65816 L131351:L131352 JH131351:JH131352 TD131351:TD131352 ACZ131351:ACZ131352 AMV131351:AMV131352 AWR131351:AWR131352 BGN131351:BGN131352 BQJ131351:BQJ131352 CAF131351:CAF131352 CKB131351:CKB131352 CTX131351:CTX131352 DDT131351:DDT131352 DNP131351:DNP131352 DXL131351:DXL131352 EHH131351:EHH131352 ERD131351:ERD131352 FAZ131351:FAZ131352 FKV131351:FKV131352 FUR131351:FUR131352 GEN131351:GEN131352 GOJ131351:GOJ131352 GYF131351:GYF131352 HIB131351:HIB131352 HRX131351:HRX131352 IBT131351:IBT131352 ILP131351:ILP131352 IVL131351:IVL131352 JFH131351:JFH131352 JPD131351:JPD131352 JYZ131351:JYZ131352 KIV131351:KIV131352 KSR131351:KSR131352 LCN131351:LCN131352 LMJ131351:LMJ131352 LWF131351:LWF131352 MGB131351:MGB131352 MPX131351:MPX131352 MZT131351:MZT131352 NJP131351:NJP131352 NTL131351:NTL131352 ODH131351:ODH131352 OND131351:OND131352 OWZ131351:OWZ131352 PGV131351:PGV131352 PQR131351:PQR131352 QAN131351:QAN131352 QKJ131351:QKJ131352 QUF131351:QUF131352 REB131351:REB131352 RNX131351:RNX131352 RXT131351:RXT131352 SHP131351:SHP131352 SRL131351:SRL131352 TBH131351:TBH131352 TLD131351:TLD131352 TUZ131351:TUZ131352 UEV131351:UEV131352 UOR131351:UOR131352 UYN131351:UYN131352 VIJ131351:VIJ131352 VSF131351:VSF131352 WCB131351:WCB131352 WLX131351:WLX131352 WVT131351:WVT131352 L196887:L196888 JH196887:JH196888 TD196887:TD196888 ACZ196887:ACZ196888 AMV196887:AMV196888 AWR196887:AWR196888 BGN196887:BGN196888 BQJ196887:BQJ196888 CAF196887:CAF196888 CKB196887:CKB196888 CTX196887:CTX196888 DDT196887:DDT196888 DNP196887:DNP196888 DXL196887:DXL196888 EHH196887:EHH196888 ERD196887:ERD196888 FAZ196887:FAZ196888 FKV196887:FKV196888 FUR196887:FUR196888 GEN196887:GEN196888 GOJ196887:GOJ196888 GYF196887:GYF196888 HIB196887:HIB196888 HRX196887:HRX196888 IBT196887:IBT196888 ILP196887:ILP196888 IVL196887:IVL196888 JFH196887:JFH196888 JPD196887:JPD196888 JYZ196887:JYZ196888 KIV196887:KIV196888 KSR196887:KSR196888 LCN196887:LCN196888 LMJ196887:LMJ196888 LWF196887:LWF196888 MGB196887:MGB196888 MPX196887:MPX196888 MZT196887:MZT196888 NJP196887:NJP196888 NTL196887:NTL196888 ODH196887:ODH196888 OND196887:OND196888 OWZ196887:OWZ196888 PGV196887:PGV196888 PQR196887:PQR196888 QAN196887:QAN196888 QKJ196887:QKJ196888 QUF196887:QUF196888 REB196887:REB196888 RNX196887:RNX196888 RXT196887:RXT196888 SHP196887:SHP196888 SRL196887:SRL196888 TBH196887:TBH196888 TLD196887:TLD196888 TUZ196887:TUZ196888 UEV196887:UEV196888 UOR196887:UOR196888 UYN196887:UYN196888 VIJ196887:VIJ196888 VSF196887:VSF196888 WCB196887:WCB196888 WLX196887:WLX196888 WVT196887:WVT196888 L262423:L262424 JH262423:JH262424 TD262423:TD262424 ACZ262423:ACZ262424 AMV262423:AMV262424 AWR262423:AWR262424 BGN262423:BGN262424 BQJ262423:BQJ262424 CAF262423:CAF262424 CKB262423:CKB262424 CTX262423:CTX262424 DDT262423:DDT262424 DNP262423:DNP262424 DXL262423:DXL262424 EHH262423:EHH262424 ERD262423:ERD262424 FAZ262423:FAZ262424 FKV262423:FKV262424 FUR262423:FUR262424 GEN262423:GEN262424 GOJ262423:GOJ262424 GYF262423:GYF262424 HIB262423:HIB262424 HRX262423:HRX262424 IBT262423:IBT262424 ILP262423:ILP262424 IVL262423:IVL262424 JFH262423:JFH262424 JPD262423:JPD262424 JYZ262423:JYZ262424 KIV262423:KIV262424 KSR262423:KSR262424 LCN262423:LCN262424 LMJ262423:LMJ262424 LWF262423:LWF262424 MGB262423:MGB262424 MPX262423:MPX262424 MZT262423:MZT262424 NJP262423:NJP262424 NTL262423:NTL262424 ODH262423:ODH262424 OND262423:OND262424 OWZ262423:OWZ262424 PGV262423:PGV262424 PQR262423:PQR262424 QAN262423:QAN262424 QKJ262423:QKJ262424 QUF262423:QUF262424 REB262423:REB262424 RNX262423:RNX262424 RXT262423:RXT262424 SHP262423:SHP262424 SRL262423:SRL262424 TBH262423:TBH262424 TLD262423:TLD262424 TUZ262423:TUZ262424 UEV262423:UEV262424 UOR262423:UOR262424 UYN262423:UYN262424 VIJ262423:VIJ262424 VSF262423:VSF262424 WCB262423:WCB262424 WLX262423:WLX262424 WVT262423:WVT262424 L327959:L327960 JH327959:JH327960 TD327959:TD327960 ACZ327959:ACZ327960 AMV327959:AMV327960 AWR327959:AWR327960 BGN327959:BGN327960 BQJ327959:BQJ327960 CAF327959:CAF327960 CKB327959:CKB327960 CTX327959:CTX327960 DDT327959:DDT327960 DNP327959:DNP327960 DXL327959:DXL327960 EHH327959:EHH327960 ERD327959:ERD327960 FAZ327959:FAZ327960 FKV327959:FKV327960 FUR327959:FUR327960 GEN327959:GEN327960 GOJ327959:GOJ327960 GYF327959:GYF327960 HIB327959:HIB327960 HRX327959:HRX327960 IBT327959:IBT327960 ILP327959:ILP327960 IVL327959:IVL327960 JFH327959:JFH327960 JPD327959:JPD327960 JYZ327959:JYZ327960 KIV327959:KIV327960 KSR327959:KSR327960 LCN327959:LCN327960 LMJ327959:LMJ327960 LWF327959:LWF327960 MGB327959:MGB327960 MPX327959:MPX327960 MZT327959:MZT327960 NJP327959:NJP327960 NTL327959:NTL327960 ODH327959:ODH327960 OND327959:OND327960 OWZ327959:OWZ327960 PGV327959:PGV327960 PQR327959:PQR327960 QAN327959:QAN327960 QKJ327959:QKJ327960 QUF327959:QUF327960 REB327959:REB327960 RNX327959:RNX327960 RXT327959:RXT327960 SHP327959:SHP327960 SRL327959:SRL327960 TBH327959:TBH327960 TLD327959:TLD327960 TUZ327959:TUZ327960 UEV327959:UEV327960 UOR327959:UOR327960 UYN327959:UYN327960 VIJ327959:VIJ327960 VSF327959:VSF327960 WCB327959:WCB327960 WLX327959:WLX327960 WVT327959:WVT327960 L393495:L393496 JH393495:JH393496 TD393495:TD393496 ACZ393495:ACZ393496 AMV393495:AMV393496 AWR393495:AWR393496 BGN393495:BGN393496 BQJ393495:BQJ393496 CAF393495:CAF393496 CKB393495:CKB393496 CTX393495:CTX393496 DDT393495:DDT393496 DNP393495:DNP393496 DXL393495:DXL393496 EHH393495:EHH393496 ERD393495:ERD393496 FAZ393495:FAZ393496 FKV393495:FKV393496 FUR393495:FUR393496 GEN393495:GEN393496 GOJ393495:GOJ393496 GYF393495:GYF393496 HIB393495:HIB393496 HRX393495:HRX393496 IBT393495:IBT393496 ILP393495:ILP393496 IVL393495:IVL393496 JFH393495:JFH393496 JPD393495:JPD393496 JYZ393495:JYZ393496 KIV393495:KIV393496 KSR393495:KSR393496 LCN393495:LCN393496 LMJ393495:LMJ393496 LWF393495:LWF393496 MGB393495:MGB393496 MPX393495:MPX393496 MZT393495:MZT393496 NJP393495:NJP393496 NTL393495:NTL393496 ODH393495:ODH393496 OND393495:OND393496 OWZ393495:OWZ393496 PGV393495:PGV393496 PQR393495:PQR393496 QAN393495:QAN393496 QKJ393495:QKJ393496 QUF393495:QUF393496 REB393495:REB393496 RNX393495:RNX393496 RXT393495:RXT393496 SHP393495:SHP393496 SRL393495:SRL393496 TBH393495:TBH393496 TLD393495:TLD393496 TUZ393495:TUZ393496 UEV393495:UEV393496 UOR393495:UOR393496 UYN393495:UYN393496 VIJ393495:VIJ393496 VSF393495:VSF393496 WCB393495:WCB393496 WLX393495:WLX393496 WVT393495:WVT393496 L459031:L459032 JH459031:JH459032 TD459031:TD459032 ACZ459031:ACZ459032 AMV459031:AMV459032 AWR459031:AWR459032 BGN459031:BGN459032 BQJ459031:BQJ459032 CAF459031:CAF459032 CKB459031:CKB459032 CTX459031:CTX459032 DDT459031:DDT459032 DNP459031:DNP459032 DXL459031:DXL459032 EHH459031:EHH459032 ERD459031:ERD459032 FAZ459031:FAZ459032 FKV459031:FKV459032 FUR459031:FUR459032 GEN459031:GEN459032 GOJ459031:GOJ459032 GYF459031:GYF459032 HIB459031:HIB459032 HRX459031:HRX459032 IBT459031:IBT459032 ILP459031:ILP459032 IVL459031:IVL459032 JFH459031:JFH459032 JPD459031:JPD459032 JYZ459031:JYZ459032 KIV459031:KIV459032 KSR459031:KSR459032 LCN459031:LCN459032 LMJ459031:LMJ459032 LWF459031:LWF459032 MGB459031:MGB459032 MPX459031:MPX459032 MZT459031:MZT459032 NJP459031:NJP459032 NTL459031:NTL459032 ODH459031:ODH459032 OND459031:OND459032 OWZ459031:OWZ459032 PGV459031:PGV459032 PQR459031:PQR459032 QAN459031:QAN459032 QKJ459031:QKJ459032 QUF459031:QUF459032 REB459031:REB459032 RNX459031:RNX459032 RXT459031:RXT459032 SHP459031:SHP459032 SRL459031:SRL459032 TBH459031:TBH459032 TLD459031:TLD459032 TUZ459031:TUZ459032 UEV459031:UEV459032 UOR459031:UOR459032 UYN459031:UYN459032 VIJ459031:VIJ459032 VSF459031:VSF459032 WCB459031:WCB459032 WLX459031:WLX459032 WVT459031:WVT459032 L524567:L524568 JH524567:JH524568 TD524567:TD524568 ACZ524567:ACZ524568 AMV524567:AMV524568 AWR524567:AWR524568 BGN524567:BGN524568 BQJ524567:BQJ524568 CAF524567:CAF524568 CKB524567:CKB524568 CTX524567:CTX524568 DDT524567:DDT524568 DNP524567:DNP524568 DXL524567:DXL524568 EHH524567:EHH524568 ERD524567:ERD524568 FAZ524567:FAZ524568 FKV524567:FKV524568 FUR524567:FUR524568 GEN524567:GEN524568 GOJ524567:GOJ524568 GYF524567:GYF524568 HIB524567:HIB524568 HRX524567:HRX524568 IBT524567:IBT524568 ILP524567:ILP524568 IVL524567:IVL524568 JFH524567:JFH524568 JPD524567:JPD524568 JYZ524567:JYZ524568 KIV524567:KIV524568 KSR524567:KSR524568 LCN524567:LCN524568 LMJ524567:LMJ524568 LWF524567:LWF524568 MGB524567:MGB524568 MPX524567:MPX524568 MZT524567:MZT524568 NJP524567:NJP524568 NTL524567:NTL524568 ODH524567:ODH524568 OND524567:OND524568 OWZ524567:OWZ524568 PGV524567:PGV524568 PQR524567:PQR524568 QAN524567:QAN524568 QKJ524567:QKJ524568 QUF524567:QUF524568 REB524567:REB524568 RNX524567:RNX524568 RXT524567:RXT524568 SHP524567:SHP524568 SRL524567:SRL524568 TBH524567:TBH524568 TLD524567:TLD524568 TUZ524567:TUZ524568 UEV524567:UEV524568 UOR524567:UOR524568 UYN524567:UYN524568 VIJ524567:VIJ524568 VSF524567:VSF524568 WCB524567:WCB524568 WLX524567:WLX524568 WVT524567:WVT524568 L590103:L590104 JH590103:JH590104 TD590103:TD590104 ACZ590103:ACZ590104 AMV590103:AMV590104 AWR590103:AWR590104 BGN590103:BGN590104 BQJ590103:BQJ590104 CAF590103:CAF590104 CKB590103:CKB590104 CTX590103:CTX590104 DDT590103:DDT590104 DNP590103:DNP590104 DXL590103:DXL590104 EHH590103:EHH590104 ERD590103:ERD590104 FAZ590103:FAZ590104 FKV590103:FKV590104 FUR590103:FUR590104 GEN590103:GEN590104 GOJ590103:GOJ590104 GYF590103:GYF590104 HIB590103:HIB590104 HRX590103:HRX590104 IBT590103:IBT590104 ILP590103:ILP590104 IVL590103:IVL590104 JFH590103:JFH590104 JPD590103:JPD590104 JYZ590103:JYZ590104 KIV590103:KIV590104 KSR590103:KSR590104 LCN590103:LCN590104 LMJ590103:LMJ590104 LWF590103:LWF590104 MGB590103:MGB590104 MPX590103:MPX590104 MZT590103:MZT590104 NJP590103:NJP590104 NTL590103:NTL590104 ODH590103:ODH590104 OND590103:OND590104 OWZ590103:OWZ590104 PGV590103:PGV590104 PQR590103:PQR590104 QAN590103:QAN590104 QKJ590103:QKJ590104 QUF590103:QUF590104 REB590103:REB590104 RNX590103:RNX590104 RXT590103:RXT590104 SHP590103:SHP590104 SRL590103:SRL590104 TBH590103:TBH590104 TLD590103:TLD590104 TUZ590103:TUZ590104 UEV590103:UEV590104 UOR590103:UOR590104 UYN590103:UYN590104 VIJ590103:VIJ590104 VSF590103:VSF590104 WCB590103:WCB590104 WLX590103:WLX590104 WVT590103:WVT590104 L655639:L655640 JH655639:JH655640 TD655639:TD655640 ACZ655639:ACZ655640 AMV655639:AMV655640 AWR655639:AWR655640 BGN655639:BGN655640 BQJ655639:BQJ655640 CAF655639:CAF655640 CKB655639:CKB655640 CTX655639:CTX655640 DDT655639:DDT655640 DNP655639:DNP655640 DXL655639:DXL655640 EHH655639:EHH655640 ERD655639:ERD655640 FAZ655639:FAZ655640 FKV655639:FKV655640 FUR655639:FUR655640 GEN655639:GEN655640 GOJ655639:GOJ655640 GYF655639:GYF655640 HIB655639:HIB655640 HRX655639:HRX655640 IBT655639:IBT655640 ILP655639:ILP655640 IVL655639:IVL655640 JFH655639:JFH655640 JPD655639:JPD655640 JYZ655639:JYZ655640 KIV655639:KIV655640 KSR655639:KSR655640 LCN655639:LCN655640 LMJ655639:LMJ655640 LWF655639:LWF655640 MGB655639:MGB655640 MPX655639:MPX655640 MZT655639:MZT655640 NJP655639:NJP655640 NTL655639:NTL655640 ODH655639:ODH655640 OND655639:OND655640 OWZ655639:OWZ655640 PGV655639:PGV655640 PQR655639:PQR655640 QAN655639:QAN655640 QKJ655639:QKJ655640 QUF655639:QUF655640 REB655639:REB655640 RNX655639:RNX655640 RXT655639:RXT655640 SHP655639:SHP655640 SRL655639:SRL655640 TBH655639:TBH655640 TLD655639:TLD655640 TUZ655639:TUZ655640 UEV655639:UEV655640 UOR655639:UOR655640 UYN655639:UYN655640 VIJ655639:VIJ655640 VSF655639:VSF655640 WCB655639:WCB655640 WLX655639:WLX655640 WVT655639:WVT655640 L721175:L721176 JH721175:JH721176 TD721175:TD721176 ACZ721175:ACZ721176 AMV721175:AMV721176 AWR721175:AWR721176 BGN721175:BGN721176 BQJ721175:BQJ721176 CAF721175:CAF721176 CKB721175:CKB721176 CTX721175:CTX721176 DDT721175:DDT721176 DNP721175:DNP721176 DXL721175:DXL721176 EHH721175:EHH721176 ERD721175:ERD721176 FAZ721175:FAZ721176 FKV721175:FKV721176 FUR721175:FUR721176 GEN721175:GEN721176 GOJ721175:GOJ721176 GYF721175:GYF721176 HIB721175:HIB721176 HRX721175:HRX721176 IBT721175:IBT721176 ILP721175:ILP721176 IVL721175:IVL721176 JFH721175:JFH721176 JPD721175:JPD721176 JYZ721175:JYZ721176 KIV721175:KIV721176 KSR721175:KSR721176 LCN721175:LCN721176 LMJ721175:LMJ721176 LWF721175:LWF721176 MGB721175:MGB721176 MPX721175:MPX721176 MZT721175:MZT721176 NJP721175:NJP721176 NTL721175:NTL721176 ODH721175:ODH721176 OND721175:OND721176 OWZ721175:OWZ721176 PGV721175:PGV721176 PQR721175:PQR721176 QAN721175:QAN721176 QKJ721175:QKJ721176 QUF721175:QUF721176 REB721175:REB721176 RNX721175:RNX721176 RXT721175:RXT721176 SHP721175:SHP721176 SRL721175:SRL721176 TBH721175:TBH721176 TLD721175:TLD721176 TUZ721175:TUZ721176 UEV721175:UEV721176 UOR721175:UOR721176 UYN721175:UYN721176 VIJ721175:VIJ721176 VSF721175:VSF721176 WCB721175:WCB721176 WLX721175:WLX721176 WVT721175:WVT721176 L786711:L786712 JH786711:JH786712 TD786711:TD786712 ACZ786711:ACZ786712 AMV786711:AMV786712 AWR786711:AWR786712 BGN786711:BGN786712 BQJ786711:BQJ786712 CAF786711:CAF786712 CKB786711:CKB786712 CTX786711:CTX786712 DDT786711:DDT786712 DNP786711:DNP786712 DXL786711:DXL786712 EHH786711:EHH786712 ERD786711:ERD786712 FAZ786711:FAZ786712 FKV786711:FKV786712 FUR786711:FUR786712 GEN786711:GEN786712 GOJ786711:GOJ786712 GYF786711:GYF786712 HIB786711:HIB786712 HRX786711:HRX786712 IBT786711:IBT786712 ILP786711:ILP786712 IVL786711:IVL786712 JFH786711:JFH786712 JPD786711:JPD786712 JYZ786711:JYZ786712 KIV786711:KIV786712 KSR786711:KSR786712 LCN786711:LCN786712 LMJ786711:LMJ786712 LWF786711:LWF786712 MGB786711:MGB786712 MPX786711:MPX786712 MZT786711:MZT786712 NJP786711:NJP786712 NTL786711:NTL786712 ODH786711:ODH786712 OND786711:OND786712 OWZ786711:OWZ786712 PGV786711:PGV786712 PQR786711:PQR786712 QAN786711:QAN786712 QKJ786711:QKJ786712 QUF786711:QUF786712 REB786711:REB786712 RNX786711:RNX786712 RXT786711:RXT786712 SHP786711:SHP786712 SRL786711:SRL786712 TBH786711:TBH786712 TLD786711:TLD786712 TUZ786711:TUZ786712 UEV786711:UEV786712 UOR786711:UOR786712 UYN786711:UYN786712 VIJ786711:VIJ786712 VSF786711:VSF786712 WCB786711:WCB786712 WLX786711:WLX786712 WVT786711:WVT786712 L852247:L852248 JH852247:JH852248 TD852247:TD852248 ACZ852247:ACZ852248 AMV852247:AMV852248 AWR852247:AWR852248 BGN852247:BGN852248 BQJ852247:BQJ852248 CAF852247:CAF852248 CKB852247:CKB852248 CTX852247:CTX852248 DDT852247:DDT852248 DNP852247:DNP852248 DXL852247:DXL852248 EHH852247:EHH852248 ERD852247:ERD852248 FAZ852247:FAZ852248 FKV852247:FKV852248 FUR852247:FUR852248 GEN852247:GEN852248 GOJ852247:GOJ852248 GYF852247:GYF852248 HIB852247:HIB852248 HRX852247:HRX852248 IBT852247:IBT852248 ILP852247:ILP852248 IVL852247:IVL852248 JFH852247:JFH852248 JPD852247:JPD852248 JYZ852247:JYZ852248 KIV852247:KIV852248 KSR852247:KSR852248 LCN852247:LCN852248 LMJ852247:LMJ852248 LWF852247:LWF852248 MGB852247:MGB852248 MPX852247:MPX852248 MZT852247:MZT852248 NJP852247:NJP852248 NTL852247:NTL852248 ODH852247:ODH852248 OND852247:OND852248 OWZ852247:OWZ852248 PGV852247:PGV852248 PQR852247:PQR852248 QAN852247:QAN852248 QKJ852247:QKJ852248 QUF852247:QUF852248 REB852247:REB852248 RNX852247:RNX852248 RXT852247:RXT852248 SHP852247:SHP852248 SRL852247:SRL852248 TBH852247:TBH852248 TLD852247:TLD852248 TUZ852247:TUZ852248 UEV852247:UEV852248 UOR852247:UOR852248 UYN852247:UYN852248 VIJ852247:VIJ852248 VSF852247:VSF852248 WCB852247:WCB852248 WLX852247:WLX852248 WVT852247:WVT852248 L917783:L917784 JH917783:JH917784 TD917783:TD917784 ACZ917783:ACZ917784 AMV917783:AMV917784 AWR917783:AWR917784 BGN917783:BGN917784 BQJ917783:BQJ917784 CAF917783:CAF917784 CKB917783:CKB917784 CTX917783:CTX917784 DDT917783:DDT917784 DNP917783:DNP917784 DXL917783:DXL917784 EHH917783:EHH917784 ERD917783:ERD917784 FAZ917783:FAZ917784 FKV917783:FKV917784 FUR917783:FUR917784 GEN917783:GEN917784 GOJ917783:GOJ917784 GYF917783:GYF917784 HIB917783:HIB917784 HRX917783:HRX917784 IBT917783:IBT917784 ILP917783:ILP917784 IVL917783:IVL917784 JFH917783:JFH917784 JPD917783:JPD917784 JYZ917783:JYZ917784 KIV917783:KIV917784 KSR917783:KSR917784 LCN917783:LCN917784 LMJ917783:LMJ917784 LWF917783:LWF917784 MGB917783:MGB917784 MPX917783:MPX917784 MZT917783:MZT917784 NJP917783:NJP917784 NTL917783:NTL917784 ODH917783:ODH917784 OND917783:OND917784 OWZ917783:OWZ917784 PGV917783:PGV917784 PQR917783:PQR917784 QAN917783:QAN917784 QKJ917783:QKJ917784 QUF917783:QUF917784 REB917783:REB917784 RNX917783:RNX917784 RXT917783:RXT917784 SHP917783:SHP917784 SRL917783:SRL917784 TBH917783:TBH917784 TLD917783:TLD917784 TUZ917783:TUZ917784 UEV917783:UEV917784 UOR917783:UOR917784 UYN917783:UYN917784 VIJ917783:VIJ917784 VSF917783:VSF917784 WCB917783:WCB917784 WLX917783:WLX917784 WVT917783:WVT917784 L983319:L983320 JH983319:JH983320 TD983319:TD983320 ACZ983319:ACZ983320 AMV983319:AMV983320 AWR983319:AWR983320 BGN983319:BGN983320 BQJ983319:BQJ983320 CAF983319:CAF983320 CKB983319:CKB983320 CTX983319:CTX983320 DDT983319:DDT983320 DNP983319:DNP983320 DXL983319:DXL983320 EHH983319:EHH983320 ERD983319:ERD983320 FAZ983319:FAZ983320 FKV983319:FKV983320 FUR983319:FUR983320 GEN983319:GEN983320 GOJ983319:GOJ983320 GYF983319:GYF983320 HIB983319:HIB983320 HRX983319:HRX983320 IBT983319:IBT983320 ILP983319:ILP983320 IVL983319:IVL983320 JFH983319:JFH983320 JPD983319:JPD983320 JYZ983319:JYZ983320 KIV983319:KIV983320 KSR983319:KSR983320 LCN983319:LCN983320 LMJ983319:LMJ983320 LWF983319:LWF983320 MGB983319:MGB983320 MPX983319:MPX983320 MZT983319:MZT983320 NJP983319:NJP983320 NTL983319:NTL983320 ODH983319:ODH983320 OND983319:OND983320 OWZ983319:OWZ983320 PGV983319:PGV983320 PQR983319:PQR983320 QAN983319:QAN983320 QKJ983319:QKJ983320 QUF983319:QUF983320 REB983319:REB983320 RNX983319:RNX983320 RXT983319:RXT983320 SHP983319:SHP983320 SRL983319:SRL983320 TBH983319:TBH983320 TLD983319:TLD983320 TUZ983319:TUZ983320 UEV983319:UEV983320 UOR983319:UOR983320 UYN983319:UYN983320 VIJ983319:VIJ983320 VSF983319:VSF983320 WCB983319:WCB983320 WLX983319:WLX983320 WVT983319:WVT983320 L27:L29 JH27:JH29 TD27:TD29 ACZ27:ACZ29 AMV27:AMV29 AWR27:AWR29 BGN27:BGN29 BQJ27:BQJ29 CAF27:CAF29 CKB27:CKB29 CTX27:CTX29 DDT27:DDT29 DNP27:DNP29 DXL27:DXL29 EHH27:EHH29 ERD27:ERD29 FAZ27:FAZ29 FKV27:FKV29 FUR27:FUR29 GEN27:GEN29 GOJ27:GOJ29 GYF27:GYF29 HIB27:HIB29 HRX27:HRX29 IBT27:IBT29 ILP27:ILP29 IVL27:IVL29 JFH27:JFH29 JPD27:JPD29 JYZ27:JYZ29 KIV27:KIV29 KSR27:KSR29 LCN27:LCN29 LMJ27:LMJ29 LWF27:LWF29 MGB27:MGB29 MPX27:MPX29 MZT27:MZT29 NJP27:NJP29 NTL27:NTL29 ODH27:ODH29 OND27:OND29 OWZ27:OWZ29 PGV27:PGV29 PQR27:PQR29 QAN27:QAN29 QKJ27:QKJ29 QUF27:QUF29 REB27:REB29 RNX27:RNX29 RXT27:RXT29 SHP27:SHP29 SRL27:SRL29 TBH27:TBH29 TLD27:TLD29 TUZ27:TUZ29 UEV27:UEV29 UOR27:UOR29 UYN27:UYN29 VIJ27:VIJ29 VSF27:VSF29 WCB27:WCB29 WLX27:WLX29 WVT27:WVT29 L65563:L65565 JH65563:JH65565 TD65563:TD65565 ACZ65563:ACZ65565 AMV65563:AMV65565 AWR65563:AWR65565 BGN65563:BGN65565 BQJ65563:BQJ65565 CAF65563:CAF65565 CKB65563:CKB65565 CTX65563:CTX65565 DDT65563:DDT65565 DNP65563:DNP65565 DXL65563:DXL65565 EHH65563:EHH65565 ERD65563:ERD65565 FAZ65563:FAZ65565 FKV65563:FKV65565 FUR65563:FUR65565 GEN65563:GEN65565 GOJ65563:GOJ65565 GYF65563:GYF65565 HIB65563:HIB65565 HRX65563:HRX65565 IBT65563:IBT65565 ILP65563:ILP65565 IVL65563:IVL65565 JFH65563:JFH65565 JPD65563:JPD65565 JYZ65563:JYZ65565 KIV65563:KIV65565 KSR65563:KSR65565 LCN65563:LCN65565 LMJ65563:LMJ65565 LWF65563:LWF65565 MGB65563:MGB65565 MPX65563:MPX65565 MZT65563:MZT65565 NJP65563:NJP65565 NTL65563:NTL65565 ODH65563:ODH65565 OND65563:OND65565 OWZ65563:OWZ65565 PGV65563:PGV65565 PQR65563:PQR65565 QAN65563:QAN65565 QKJ65563:QKJ65565 QUF65563:QUF65565 REB65563:REB65565 RNX65563:RNX65565 RXT65563:RXT65565 SHP65563:SHP65565 SRL65563:SRL65565 TBH65563:TBH65565 TLD65563:TLD65565 TUZ65563:TUZ65565 UEV65563:UEV65565 UOR65563:UOR65565 UYN65563:UYN65565 VIJ65563:VIJ65565 VSF65563:VSF65565 WCB65563:WCB65565 WLX65563:WLX65565 WVT65563:WVT65565 L131099:L131101 JH131099:JH131101 TD131099:TD131101 ACZ131099:ACZ131101 AMV131099:AMV131101 AWR131099:AWR131101 BGN131099:BGN131101 BQJ131099:BQJ131101 CAF131099:CAF131101 CKB131099:CKB131101 CTX131099:CTX131101 DDT131099:DDT131101 DNP131099:DNP131101 DXL131099:DXL131101 EHH131099:EHH131101 ERD131099:ERD131101 FAZ131099:FAZ131101 FKV131099:FKV131101 FUR131099:FUR131101 GEN131099:GEN131101 GOJ131099:GOJ131101 GYF131099:GYF131101 HIB131099:HIB131101 HRX131099:HRX131101 IBT131099:IBT131101 ILP131099:ILP131101 IVL131099:IVL131101 JFH131099:JFH131101 JPD131099:JPD131101 JYZ131099:JYZ131101 KIV131099:KIV131101 KSR131099:KSR131101 LCN131099:LCN131101 LMJ131099:LMJ131101 LWF131099:LWF131101 MGB131099:MGB131101 MPX131099:MPX131101 MZT131099:MZT131101 NJP131099:NJP131101 NTL131099:NTL131101 ODH131099:ODH131101 OND131099:OND131101 OWZ131099:OWZ131101 PGV131099:PGV131101 PQR131099:PQR131101 QAN131099:QAN131101 QKJ131099:QKJ131101 QUF131099:QUF131101 REB131099:REB131101 RNX131099:RNX131101 RXT131099:RXT131101 SHP131099:SHP131101 SRL131099:SRL131101 TBH131099:TBH131101 TLD131099:TLD131101 TUZ131099:TUZ131101 UEV131099:UEV131101 UOR131099:UOR131101 UYN131099:UYN131101 VIJ131099:VIJ131101 VSF131099:VSF131101 WCB131099:WCB131101 WLX131099:WLX131101 WVT131099:WVT131101 L196635:L196637 JH196635:JH196637 TD196635:TD196637 ACZ196635:ACZ196637 AMV196635:AMV196637 AWR196635:AWR196637 BGN196635:BGN196637 BQJ196635:BQJ196637 CAF196635:CAF196637 CKB196635:CKB196637 CTX196635:CTX196637 DDT196635:DDT196637 DNP196635:DNP196637 DXL196635:DXL196637 EHH196635:EHH196637 ERD196635:ERD196637 FAZ196635:FAZ196637 FKV196635:FKV196637 FUR196635:FUR196637 GEN196635:GEN196637 GOJ196635:GOJ196637 GYF196635:GYF196637 HIB196635:HIB196637 HRX196635:HRX196637 IBT196635:IBT196637 ILP196635:ILP196637 IVL196635:IVL196637 JFH196635:JFH196637 JPD196635:JPD196637 JYZ196635:JYZ196637 KIV196635:KIV196637 KSR196635:KSR196637 LCN196635:LCN196637 LMJ196635:LMJ196637 LWF196635:LWF196637 MGB196635:MGB196637 MPX196635:MPX196637 MZT196635:MZT196637 NJP196635:NJP196637 NTL196635:NTL196637 ODH196635:ODH196637 OND196635:OND196637 OWZ196635:OWZ196637 PGV196635:PGV196637 PQR196635:PQR196637 QAN196635:QAN196637 QKJ196635:QKJ196637 QUF196635:QUF196637 REB196635:REB196637 RNX196635:RNX196637 RXT196635:RXT196637 SHP196635:SHP196637 SRL196635:SRL196637 TBH196635:TBH196637 TLD196635:TLD196637 TUZ196635:TUZ196637 UEV196635:UEV196637 UOR196635:UOR196637 UYN196635:UYN196637 VIJ196635:VIJ196637 VSF196635:VSF196637 WCB196635:WCB196637 WLX196635:WLX196637 WVT196635:WVT196637 L262171:L262173 JH262171:JH262173 TD262171:TD262173 ACZ262171:ACZ262173 AMV262171:AMV262173 AWR262171:AWR262173 BGN262171:BGN262173 BQJ262171:BQJ262173 CAF262171:CAF262173 CKB262171:CKB262173 CTX262171:CTX262173 DDT262171:DDT262173 DNP262171:DNP262173 DXL262171:DXL262173 EHH262171:EHH262173 ERD262171:ERD262173 FAZ262171:FAZ262173 FKV262171:FKV262173 FUR262171:FUR262173 GEN262171:GEN262173 GOJ262171:GOJ262173 GYF262171:GYF262173 HIB262171:HIB262173 HRX262171:HRX262173 IBT262171:IBT262173 ILP262171:ILP262173 IVL262171:IVL262173 JFH262171:JFH262173 JPD262171:JPD262173 JYZ262171:JYZ262173 KIV262171:KIV262173 KSR262171:KSR262173 LCN262171:LCN262173 LMJ262171:LMJ262173 LWF262171:LWF262173 MGB262171:MGB262173 MPX262171:MPX262173 MZT262171:MZT262173 NJP262171:NJP262173 NTL262171:NTL262173 ODH262171:ODH262173 OND262171:OND262173 OWZ262171:OWZ262173 PGV262171:PGV262173 PQR262171:PQR262173 QAN262171:QAN262173 QKJ262171:QKJ262173 QUF262171:QUF262173 REB262171:REB262173 RNX262171:RNX262173 RXT262171:RXT262173 SHP262171:SHP262173 SRL262171:SRL262173 TBH262171:TBH262173 TLD262171:TLD262173 TUZ262171:TUZ262173 UEV262171:UEV262173 UOR262171:UOR262173 UYN262171:UYN262173 VIJ262171:VIJ262173 VSF262171:VSF262173 WCB262171:WCB262173 WLX262171:WLX262173 WVT262171:WVT262173 L327707:L327709 JH327707:JH327709 TD327707:TD327709 ACZ327707:ACZ327709 AMV327707:AMV327709 AWR327707:AWR327709 BGN327707:BGN327709 BQJ327707:BQJ327709 CAF327707:CAF327709 CKB327707:CKB327709 CTX327707:CTX327709 DDT327707:DDT327709 DNP327707:DNP327709 DXL327707:DXL327709 EHH327707:EHH327709 ERD327707:ERD327709 FAZ327707:FAZ327709 FKV327707:FKV327709 FUR327707:FUR327709 GEN327707:GEN327709 GOJ327707:GOJ327709 GYF327707:GYF327709 HIB327707:HIB327709 HRX327707:HRX327709 IBT327707:IBT327709 ILP327707:ILP327709 IVL327707:IVL327709 JFH327707:JFH327709 JPD327707:JPD327709 JYZ327707:JYZ327709 KIV327707:KIV327709 KSR327707:KSR327709 LCN327707:LCN327709 LMJ327707:LMJ327709 LWF327707:LWF327709 MGB327707:MGB327709 MPX327707:MPX327709 MZT327707:MZT327709 NJP327707:NJP327709 NTL327707:NTL327709 ODH327707:ODH327709 OND327707:OND327709 OWZ327707:OWZ327709 PGV327707:PGV327709 PQR327707:PQR327709 QAN327707:QAN327709 QKJ327707:QKJ327709 QUF327707:QUF327709 REB327707:REB327709 RNX327707:RNX327709 RXT327707:RXT327709 SHP327707:SHP327709 SRL327707:SRL327709 TBH327707:TBH327709 TLD327707:TLD327709 TUZ327707:TUZ327709 UEV327707:UEV327709 UOR327707:UOR327709 UYN327707:UYN327709 VIJ327707:VIJ327709 VSF327707:VSF327709 WCB327707:WCB327709 WLX327707:WLX327709 WVT327707:WVT327709 L393243:L393245 JH393243:JH393245 TD393243:TD393245 ACZ393243:ACZ393245 AMV393243:AMV393245 AWR393243:AWR393245 BGN393243:BGN393245 BQJ393243:BQJ393245 CAF393243:CAF393245 CKB393243:CKB393245 CTX393243:CTX393245 DDT393243:DDT393245 DNP393243:DNP393245 DXL393243:DXL393245 EHH393243:EHH393245 ERD393243:ERD393245 FAZ393243:FAZ393245 FKV393243:FKV393245 FUR393243:FUR393245 GEN393243:GEN393245 GOJ393243:GOJ393245 GYF393243:GYF393245 HIB393243:HIB393245 HRX393243:HRX393245 IBT393243:IBT393245 ILP393243:ILP393245 IVL393243:IVL393245 JFH393243:JFH393245 JPD393243:JPD393245 JYZ393243:JYZ393245 KIV393243:KIV393245 KSR393243:KSR393245 LCN393243:LCN393245 LMJ393243:LMJ393245 LWF393243:LWF393245 MGB393243:MGB393245 MPX393243:MPX393245 MZT393243:MZT393245 NJP393243:NJP393245 NTL393243:NTL393245 ODH393243:ODH393245 OND393243:OND393245 OWZ393243:OWZ393245 PGV393243:PGV393245 PQR393243:PQR393245 QAN393243:QAN393245 QKJ393243:QKJ393245 QUF393243:QUF393245 REB393243:REB393245 RNX393243:RNX393245 RXT393243:RXT393245 SHP393243:SHP393245 SRL393243:SRL393245 TBH393243:TBH393245 TLD393243:TLD393245 TUZ393243:TUZ393245 UEV393243:UEV393245 UOR393243:UOR393245 UYN393243:UYN393245 VIJ393243:VIJ393245 VSF393243:VSF393245 WCB393243:WCB393245 WLX393243:WLX393245 WVT393243:WVT393245 L458779:L458781 JH458779:JH458781 TD458779:TD458781 ACZ458779:ACZ458781 AMV458779:AMV458781 AWR458779:AWR458781 BGN458779:BGN458781 BQJ458779:BQJ458781 CAF458779:CAF458781 CKB458779:CKB458781 CTX458779:CTX458781 DDT458779:DDT458781 DNP458779:DNP458781 DXL458779:DXL458781 EHH458779:EHH458781 ERD458779:ERD458781 FAZ458779:FAZ458781 FKV458779:FKV458781 FUR458779:FUR458781 GEN458779:GEN458781 GOJ458779:GOJ458781 GYF458779:GYF458781 HIB458779:HIB458781 HRX458779:HRX458781 IBT458779:IBT458781 ILP458779:ILP458781 IVL458779:IVL458781 JFH458779:JFH458781 JPD458779:JPD458781 JYZ458779:JYZ458781 KIV458779:KIV458781 KSR458779:KSR458781 LCN458779:LCN458781 LMJ458779:LMJ458781 LWF458779:LWF458781 MGB458779:MGB458781 MPX458779:MPX458781 MZT458779:MZT458781 NJP458779:NJP458781 NTL458779:NTL458781 ODH458779:ODH458781 OND458779:OND458781 OWZ458779:OWZ458781 PGV458779:PGV458781 PQR458779:PQR458781 QAN458779:QAN458781 QKJ458779:QKJ458781 QUF458779:QUF458781 REB458779:REB458781 RNX458779:RNX458781 RXT458779:RXT458781 SHP458779:SHP458781 SRL458779:SRL458781 TBH458779:TBH458781 TLD458779:TLD458781 TUZ458779:TUZ458781 UEV458779:UEV458781 UOR458779:UOR458781 UYN458779:UYN458781 VIJ458779:VIJ458781 VSF458779:VSF458781 WCB458779:WCB458781 WLX458779:WLX458781 WVT458779:WVT458781 L524315:L524317 JH524315:JH524317 TD524315:TD524317 ACZ524315:ACZ524317 AMV524315:AMV524317 AWR524315:AWR524317 BGN524315:BGN524317 BQJ524315:BQJ524317 CAF524315:CAF524317 CKB524315:CKB524317 CTX524315:CTX524317 DDT524315:DDT524317 DNP524315:DNP524317 DXL524315:DXL524317 EHH524315:EHH524317 ERD524315:ERD524317 FAZ524315:FAZ524317 FKV524315:FKV524317 FUR524315:FUR524317 GEN524315:GEN524317 GOJ524315:GOJ524317 GYF524315:GYF524317 HIB524315:HIB524317 HRX524315:HRX524317 IBT524315:IBT524317 ILP524315:ILP524317 IVL524315:IVL524317 JFH524315:JFH524317 JPD524315:JPD524317 JYZ524315:JYZ524317 KIV524315:KIV524317 KSR524315:KSR524317 LCN524315:LCN524317 LMJ524315:LMJ524317 LWF524315:LWF524317 MGB524315:MGB524317 MPX524315:MPX524317 MZT524315:MZT524317 NJP524315:NJP524317 NTL524315:NTL524317 ODH524315:ODH524317 OND524315:OND524317 OWZ524315:OWZ524317 PGV524315:PGV524317 PQR524315:PQR524317 QAN524315:QAN524317 QKJ524315:QKJ524317 QUF524315:QUF524317 REB524315:REB524317 RNX524315:RNX524317 RXT524315:RXT524317 SHP524315:SHP524317 SRL524315:SRL524317 TBH524315:TBH524317 TLD524315:TLD524317 TUZ524315:TUZ524317 UEV524315:UEV524317 UOR524315:UOR524317 UYN524315:UYN524317 VIJ524315:VIJ524317 VSF524315:VSF524317 WCB524315:WCB524317 WLX524315:WLX524317 WVT524315:WVT524317 L589851:L589853 JH589851:JH589853 TD589851:TD589853 ACZ589851:ACZ589853 AMV589851:AMV589853 AWR589851:AWR589853 BGN589851:BGN589853 BQJ589851:BQJ589853 CAF589851:CAF589853 CKB589851:CKB589853 CTX589851:CTX589853 DDT589851:DDT589853 DNP589851:DNP589853 DXL589851:DXL589853 EHH589851:EHH589853 ERD589851:ERD589853 FAZ589851:FAZ589853 FKV589851:FKV589853 FUR589851:FUR589853 GEN589851:GEN589853 GOJ589851:GOJ589853 GYF589851:GYF589853 HIB589851:HIB589853 HRX589851:HRX589853 IBT589851:IBT589853 ILP589851:ILP589853 IVL589851:IVL589853 JFH589851:JFH589853 JPD589851:JPD589853 JYZ589851:JYZ589853 KIV589851:KIV589853 KSR589851:KSR589853 LCN589851:LCN589853 LMJ589851:LMJ589853 LWF589851:LWF589853 MGB589851:MGB589853 MPX589851:MPX589853 MZT589851:MZT589853 NJP589851:NJP589853 NTL589851:NTL589853 ODH589851:ODH589853 OND589851:OND589853 OWZ589851:OWZ589853 PGV589851:PGV589853 PQR589851:PQR589853 QAN589851:QAN589853 QKJ589851:QKJ589853 QUF589851:QUF589853 REB589851:REB589853 RNX589851:RNX589853 RXT589851:RXT589853 SHP589851:SHP589853 SRL589851:SRL589853 TBH589851:TBH589853 TLD589851:TLD589853 TUZ589851:TUZ589853 UEV589851:UEV589853 UOR589851:UOR589853 UYN589851:UYN589853 VIJ589851:VIJ589853 VSF589851:VSF589853 WCB589851:WCB589853 WLX589851:WLX589853 WVT589851:WVT589853 L655387:L655389 JH655387:JH655389 TD655387:TD655389 ACZ655387:ACZ655389 AMV655387:AMV655389 AWR655387:AWR655389 BGN655387:BGN655389 BQJ655387:BQJ655389 CAF655387:CAF655389 CKB655387:CKB655389 CTX655387:CTX655389 DDT655387:DDT655389 DNP655387:DNP655389 DXL655387:DXL655389 EHH655387:EHH655389 ERD655387:ERD655389 FAZ655387:FAZ655389 FKV655387:FKV655389 FUR655387:FUR655389 GEN655387:GEN655389 GOJ655387:GOJ655389 GYF655387:GYF655389 HIB655387:HIB655389 HRX655387:HRX655389 IBT655387:IBT655389 ILP655387:ILP655389 IVL655387:IVL655389 JFH655387:JFH655389 JPD655387:JPD655389 JYZ655387:JYZ655389 KIV655387:KIV655389 KSR655387:KSR655389 LCN655387:LCN655389 LMJ655387:LMJ655389 LWF655387:LWF655389 MGB655387:MGB655389 MPX655387:MPX655389 MZT655387:MZT655389 NJP655387:NJP655389 NTL655387:NTL655389 ODH655387:ODH655389 OND655387:OND655389 OWZ655387:OWZ655389 PGV655387:PGV655389 PQR655387:PQR655389 QAN655387:QAN655389 QKJ655387:QKJ655389 QUF655387:QUF655389 REB655387:REB655389 RNX655387:RNX655389 RXT655387:RXT655389 SHP655387:SHP655389 SRL655387:SRL655389 TBH655387:TBH655389 TLD655387:TLD655389 TUZ655387:TUZ655389 UEV655387:UEV655389 UOR655387:UOR655389 UYN655387:UYN655389 VIJ655387:VIJ655389 VSF655387:VSF655389 WCB655387:WCB655389 WLX655387:WLX655389 WVT655387:WVT655389 L720923:L720925 JH720923:JH720925 TD720923:TD720925 ACZ720923:ACZ720925 AMV720923:AMV720925 AWR720923:AWR720925 BGN720923:BGN720925 BQJ720923:BQJ720925 CAF720923:CAF720925 CKB720923:CKB720925 CTX720923:CTX720925 DDT720923:DDT720925 DNP720923:DNP720925 DXL720923:DXL720925 EHH720923:EHH720925 ERD720923:ERD720925 FAZ720923:FAZ720925 FKV720923:FKV720925 FUR720923:FUR720925 GEN720923:GEN720925 GOJ720923:GOJ720925 GYF720923:GYF720925 HIB720923:HIB720925 HRX720923:HRX720925 IBT720923:IBT720925 ILP720923:ILP720925 IVL720923:IVL720925 JFH720923:JFH720925 JPD720923:JPD720925 JYZ720923:JYZ720925 KIV720923:KIV720925 KSR720923:KSR720925 LCN720923:LCN720925 LMJ720923:LMJ720925 LWF720923:LWF720925 MGB720923:MGB720925 MPX720923:MPX720925 MZT720923:MZT720925 NJP720923:NJP720925 NTL720923:NTL720925 ODH720923:ODH720925 OND720923:OND720925 OWZ720923:OWZ720925 PGV720923:PGV720925 PQR720923:PQR720925 QAN720923:QAN720925 QKJ720923:QKJ720925 QUF720923:QUF720925 REB720923:REB720925 RNX720923:RNX720925 RXT720923:RXT720925 SHP720923:SHP720925 SRL720923:SRL720925 TBH720923:TBH720925 TLD720923:TLD720925 TUZ720923:TUZ720925 UEV720923:UEV720925 UOR720923:UOR720925 UYN720923:UYN720925 VIJ720923:VIJ720925 VSF720923:VSF720925 WCB720923:WCB720925 WLX720923:WLX720925 WVT720923:WVT720925 L786459:L786461 JH786459:JH786461 TD786459:TD786461 ACZ786459:ACZ786461 AMV786459:AMV786461 AWR786459:AWR786461 BGN786459:BGN786461 BQJ786459:BQJ786461 CAF786459:CAF786461 CKB786459:CKB786461 CTX786459:CTX786461 DDT786459:DDT786461 DNP786459:DNP786461 DXL786459:DXL786461 EHH786459:EHH786461 ERD786459:ERD786461 FAZ786459:FAZ786461 FKV786459:FKV786461 FUR786459:FUR786461 GEN786459:GEN786461 GOJ786459:GOJ786461 GYF786459:GYF786461 HIB786459:HIB786461 HRX786459:HRX786461 IBT786459:IBT786461 ILP786459:ILP786461 IVL786459:IVL786461 JFH786459:JFH786461 JPD786459:JPD786461 JYZ786459:JYZ786461 KIV786459:KIV786461 KSR786459:KSR786461 LCN786459:LCN786461 LMJ786459:LMJ786461 LWF786459:LWF786461 MGB786459:MGB786461 MPX786459:MPX786461 MZT786459:MZT786461 NJP786459:NJP786461 NTL786459:NTL786461 ODH786459:ODH786461 OND786459:OND786461 OWZ786459:OWZ786461 PGV786459:PGV786461 PQR786459:PQR786461 QAN786459:QAN786461 QKJ786459:QKJ786461 QUF786459:QUF786461 REB786459:REB786461 RNX786459:RNX786461 RXT786459:RXT786461 SHP786459:SHP786461 SRL786459:SRL786461 TBH786459:TBH786461 TLD786459:TLD786461 TUZ786459:TUZ786461 UEV786459:UEV786461 UOR786459:UOR786461 UYN786459:UYN786461 VIJ786459:VIJ786461 VSF786459:VSF786461 WCB786459:WCB786461 WLX786459:WLX786461 WVT786459:WVT786461 L851995:L851997 JH851995:JH851997 TD851995:TD851997 ACZ851995:ACZ851997 AMV851995:AMV851997 AWR851995:AWR851997 BGN851995:BGN851997 BQJ851995:BQJ851997 CAF851995:CAF851997 CKB851995:CKB851997 CTX851995:CTX851997 DDT851995:DDT851997 DNP851995:DNP851997 DXL851995:DXL851997 EHH851995:EHH851997 ERD851995:ERD851997 FAZ851995:FAZ851997 FKV851995:FKV851997 FUR851995:FUR851997 GEN851995:GEN851997 GOJ851995:GOJ851997 GYF851995:GYF851997 HIB851995:HIB851997 HRX851995:HRX851997 IBT851995:IBT851997 ILP851995:ILP851997 IVL851995:IVL851997 JFH851995:JFH851997 JPD851995:JPD851997 JYZ851995:JYZ851997 KIV851995:KIV851997 KSR851995:KSR851997 LCN851995:LCN851997 LMJ851995:LMJ851997 LWF851995:LWF851997 MGB851995:MGB851997 MPX851995:MPX851997 MZT851995:MZT851997 NJP851995:NJP851997 NTL851995:NTL851997 ODH851995:ODH851997 OND851995:OND851997 OWZ851995:OWZ851997 PGV851995:PGV851997 PQR851995:PQR851997 QAN851995:QAN851997 QKJ851995:QKJ851997 QUF851995:QUF851997 REB851995:REB851997 RNX851995:RNX851997 RXT851995:RXT851997 SHP851995:SHP851997 SRL851995:SRL851997 TBH851995:TBH851997 TLD851995:TLD851997 TUZ851995:TUZ851997 UEV851995:UEV851997 UOR851995:UOR851997 UYN851995:UYN851997 VIJ851995:VIJ851997 VSF851995:VSF851997 WCB851995:WCB851997 WLX851995:WLX851997 WVT851995:WVT851997 L917531:L917533 JH917531:JH917533 TD917531:TD917533 ACZ917531:ACZ917533 AMV917531:AMV917533 AWR917531:AWR917533 BGN917531:BGN917533 BQJ917531:BQJ917533 CAF917531:CAF917533 CKB917531:CKB917533 CTX917531:CTX917533 DDT917531:DDT917533 DNP917531:DNP917533 DXL917531:DXL917533 EHH917531:EHH917533 ERD917531:ERD917533 FAZ917531:FAZ917533 FKV917531:FKV917533 FUR917531:FUR917533 GEN917531:GEN917533 GOJ917531:GOJ917533 GYF917531:GYF917533 HIB917531:HIB917533 HRX917531:HRX917533 IBT917531:IBT917533 ILP917531:ILP917533 IVL917531:IVL917533 JFH917531:JFH917533 JPD917531:JPD917533 JYZ917531:JYZ917533 KIV917531:KIV917533 KSR917531:KSR917533 LCN917531:LCN917533 LMJ917531:LMJ917533 LWF917531:LWF917533 MGB917531:MGB917533 MPX917531:MPX917533 MZT917531:MZT917533 NJP917531:NJP917533 NTL917531:NTL917533 ODH917531:ODH917533 OND917531:OND917533 OWZ917531:OWZ917533 PGV917531:PGV917533 PQR917531:PQR917533 QAN917531:QAN917533 QKJ917531:QKJ917533 QUF917531:QUF917533 REB917531:REB917533 RNX917531:RNX917533 RXT917531:RXT917533 SHP917531:SHP917533 SRL917531:SRL917533 TBH917531:TBH917533 TLD917531:TLD917533 TUZ917531:TUZ917533 UEV917531:UEV917533 UOR917531:UOR917533 UYN917531:UYN917533 VIJ917531:VIJ917533 VSF917531:VSF917533 WCB917531:WCB917533 WLX917531:WLX917533 WVT917531:WVT917533 L983067:L983069 JH983067:JH983069 TD983067:TD983069 ACZ983067:ACZ983069 AMV983067:AMV983069 AWR983067:AWR983069 BGN983067:BGN983069 BQJ983067:BQJ983069 CAF983067:CAF983069 CKB983067:CKB983069 CTX983067:CTX983069 DDT983067:DDT983069 DNP983067:DNP983069 DXL983067:DXL983069 EHH983067:EHH983069 ERD983067:ERD983069 FAZ983067:FAZ983069 FKV983067:FKV983069 FUR983067:FUR983069 GEN983067:GEN983069 GOJ983067:GOJ983069 GYF983067:GYF983069 HIB983067:HIB983069 HRX983067:HRX983069 IBT983067:IBT983069 ILP983067:ILP983069 IVL983067:IVL983069 JFH983067:JFH983069 JPD983067:JPD983069 JYZ983067:JYZ983069 KIV983067:KIV983069 KSR983067:KSR983069 LCN983067:LCN983069 LMJ983067:LMJ983069 LWF983067:LWF983069 MGB983067:MGB983069 MPX983067:MPX983069 MZT983067:MZT983069 NJP983067:NJP983069 NTL983067:NTL983069 ODH983067:ODH983069 OND983067:OND983069 OWZ983067:OWZ983069 PGV983067:PGV983069 PQR983067:PQR983069 QAN983067:QAN983069 QKJ983067:QKJ983069 QUF983067:QUF983069 REB983067:REB983069 RNX983067:RNX983069 RXT983067:RXT983069 SHP983067:SHP983069 SRL983067:SRL983069 TBH983067:TBH983069 TLD983067:TLD983069 TUZ983067:TUZ983069 UEV983067:UEV983069 UOR983067:UOR983069 UYN983067:UYN983069 VIJ983067:VIJ983069 VSF983067:VSF983069 WCB983067:WCB983069 WLX983067:WLX983069 WVT983067:WVT983069 L19:L22 JH19:JH22 TD19:TD22 ACZ19:ACZ22 AMV19:AMV22 AWR19:AWR22 BGN19:BGN22 BQJ19:BQJ22 CAF19:CAF22 CKB19:CKB22 CTX19:CTX22 DDT19:DDT22 DNP19:DNP22 DXL19:DXL22 EHH19:EHH22 ERD19:ERD22 FAZ19:FAZ22 FKV19:FKV22 FUR19:FUR22 GEN19:GEN22 GOJ19:GOJ22 GYF19:GYF22 HIB19:HIB22 HRX19:HRX22 IBT19:IBT22 ILP19:ILP22 IVL19:IVL22 JFH19:JFH22 JPD19:JPD22 JYZ19:JYZ22 KIV19:KIV22 KSR19:KSR22 LCN19:LCN22 LMJ19:LMJ22 LWF19:LWF22 MGB19:MGB22 MPX19:MPX22 MZT19:MZT22 NJP19:NJP22 NTL19:NTL22 ODH19:ODH22 OND19:OND22 OWZ19:OWZ22 PGV19:PGV22 PQR19:PQR22 QAN19:QAN22 QKJ19:QKJ22 QUF19:QUF22 REB19:REB22 RNX19:RNX22 RXT19:RXT22 SHP19:SHP22 SRL19:SRL22 TBH19:TBH22 TLD19:TLD22 TUZ19:TUZ22 UEV19:UEV22 UOR19:UOR22 UYN19:UYN22 VIJ19:VIJ22 VSF19:VSF22 WCB19:WCB22 WLX19:WLX22 WVT19:WVT22 L65555:L65558 JH65555:JH65558 TD65555:TD65558 ACZ65555:ACZ65558 AMV65555:AMV65558 AWR65555:AWR65558 BGN65555:BGN65558 BQJ65555:BQJ65558 CAF65555:CAF65558 CKB65555:CKB65558 CTX65555:CTX65558 DDT65555:DDT65558 DNP65555:DNP65558 DXL65555:DXL65558 EHH65555:EHH65558 ERD65555:ERD65558 FAZ65555:FAZ65558 FKV65555:FKV65558 FUR65555:FUR65558 GEN65555:GEN65558 GOJ65555:GOJ65558 GYF65555:GYF65558 HIB65555:HIB65558 HRX65555:HRX65558 IBT65555:IBT65558 ILP65555:ILP65558 IVL65555:IVL65558 JFH65555:JFH65558 JPD65555:JPD65558 JYZ65555:JYZ65558 KIV65555:KIV65558 KSR65555:KSR65558 LCN65555:LCN65558 LMJ65555:LMJ65558 LWF65555:LWF65558 MGB65555:MGB65558 MPX65555:MPX65558 MZT65555:MZT65558 NJP65555:NJP65558 NTL65555:NTL65558 ODH65555:ODH65558 OND65555:OND65558 OWZ65555:OWZ65558 PGV65555:PGV65558 PQR65555:PQR65558 QAN65555:QAN65558 QKJ65555:QKJ65558 QUF65555:QUF65558 REB65555:REB65558 RNX65555:RNX65558 RXT65555:RXT65558 SHP65555:SHP65558 SRL65555:SRL65558 TBH65555:TBH65558 TLD65555:TLD65558 TUZ65555:TUZ65558 UEV65555:UEV65558 UOR65555:UOR65558 UYN65555:UYN65558 VIJ65555:VIJ65558 VSF65555:VSF65558 WCB65555:WCB65558 WLX65555:WLX65558 WVT65555:WVT65558 L131091:L131094 JH131091:JH131094 TD131091:TD131094 ACZ131091:ACZ131094 AMV131091:AMV131094 AWR131091:AWR131094 BGN131091:BGN131094 BQJ131091:BQJ131094 CAF131091:CAF131094 CKB131091:CKB131094 CTX131091:CTX131094 DDT131091:DDT131094 DNP131091:DNP131094 DXL131091:DXL131094 EHH131091:EHH131094 ERD131091:ERD131094 FAZ131091:FAZ131094 FKV131091:FKV131094 FUR131091:FUR131094 GEN131091:GEN131094 GOJ131091:GOJ131094 GYF131091:GYF131094 HIB131091:HIB131094 HRX131091:HRX131094 IBT131091:IBT131094 ILP131091:ILP131094 IVL131091:IVL131094 JFH131091:JFH131094 JPD131091:JPD131094 JYZ131091:JYZ131094 KIV131091:KIV131094 KSR131091:KSR131094 LCN131091:LCN131094 LMJ131091:LMJ131094 LWF131091:LWF131094 MGB131091:MGB131094 MPX131091:MPX131094 MZT131091:MZT131094 NJP131091:NJP131094 NTL131091:NTL131094 ODH131091:ODH131094 OND131091:OND131094 OWZ131091:OWZ131094 PGV131091:PGV131094 PQR131091:PQR131094 QAN131091:QAN131094 QKJ131091:QKJ131094 QUF131091:QUF131094 REB131091:REB131094 RNX131091:RNX131094 RXT131091:RXT131094 SHP131091:SHP131094 SRL131091:SRL131094 TBH131091:TBH131094 TLD131091:TLD131094 TUZ131091:TUZ131094 UEV131091:UEV131094 UOR131091:UOR131094 UYN131091:UYN131094 VIJ131091:VIJ131094 VSF131091:VSF131094 WCB131091:WCB131094 WLX131091:WLX131094 WVT131091:WVT131094 L196627:L196630 JH196627:JH196630 TD196627:TD196630 ACZ196627:ACZ196630 AMV196627:AMV196630 AWR196627:AWR196630 BGN196627:BGN196630 BQJ196627:BQJ196630 CAF196627:CAF196630 CKB196627:CKB196630 CTX196627:CTX196630 DDT196627:DDT196630 DNP196627:DNP196630 DXL196627:DXL196630 EHH196627:EHH196630 ERD196627:ERD196630 FAZ196627:FAZ196630 FKV196627:FKV196630 FUR196627:FUR196630 GEN196627:GEN196630 GOJ196627:GOJ196630 GYF196627:GYF196630 HIB196627:HIB196630 HRX196627:HRX196630 IBT196627:IBT196630 ILP196627:ILP196630 IVL196627:IVL196630 JFH196627:JFH196630 JPD196627:JPD196630 JYZ196627:JYZ196630 KIV196627:KIV196630 KSR196627:KSR196630 LCN196627:LCN196630 LMJ196627:LMJ196630 LWF196627:LWF196630 MGB196627:MGB196630 MPX196627:MPX196630 MZT196627:MZT196630 NJP196627:NJP196630 NTL196627:NTL196630 ODH196627:ODH196630 OND196627:OND196630 OWZ196627:OWZ196630 PGV196627:PGV196630 PQR196627:PQR196630 QAN196627:QAN196630 QKJ196627:QKJ196630 QUF196627:QUF196630 REB196627:REB196630 RNX196627:RNX196630 RXT196627:RXT196630 SHP196627:SHP196630 SRL196627:SRL196630 TBH196627:TBH196630 TLD196627:TLD196630 TUZ196627:TUZ196630 UEV196627:UEV196630 UOR196627:UOR196630 UYN196627:UYN196630 VIJ196627:VIJ196630 VSF196627:VSF196630 WCB196627:WCB196630 WLX196627:WLX196630 WVT196627:WVT196630 L262163:L262166 JH262163:JH262166 TD262163:TD262166 ACZ262163:ACZ262166 AMV262163:AMV262166 AWR262163:AWR262166 BGN262163:BGN262166 BQJ262163:BQJ262166 CAF262163:CAF262166 CKB262163:CKB262166 CTX262163:CTX262166 DDT262163:DDT262166 DNP262163:DNP262166 DXL262163:DXL262166 EHH262163:EHH262166 ERD262163:ERD262166 FAZ262163:FAZ262166 FKV262163:FKV262166 FUR262163:FUR262166 GEN262163:GEN262166 GOJ262163:GOJ262166 GYF262163:GYF262166 HIB262163:HIB262166 HRX262163:HRX262166 IBT262163:IBT262166 ILP262163:ILP262166 IVL262163:IVL262166 JFH262163:JFH262166 JPD262163:JPD262166 JYZ262163:JYZ262166 KIV262163:KIV262166 KSR262163:KSR262166 LCN262163:LCN262166 LMJ262163:LMJ262166 LWF262163:LWF262166 MGB262163:MGB262166 MPX262163:MPX262166 MZT262163:MZT262166 NJP262163:NJP262166 NTL262163:NTL262166 ODH262163:ODH262166 OND262163:OND262166 OWZ262163:OWZ262166 PGV262163:PGV262166 PQR262163:PQR262166 QAN262163:QAN262166 QKJ262163:QKJ262166 QUF262163:QUF262166 REB262163:REB262166 RNX262163:RNX262166 RXT262163:RXT262166 SHP262163:SHP262166 SRL262163:SRL262166 TBH262163:TBH262166 TLD262163:TLD262166 TUZ262163:TUZ262166 UEV262163:UEV262166 UOR262163:UOR262166 UYN262163:UYN262166 VIJ262163:VIJ262166 VSF262163:VSF262166 WCB262163:WCB262166 WLX262163:WLX262166 WVT262163:WVT262166 L327699:L327702 JH327699:JH327702 TD327699:TD327702 ACZ327699:ACZ327702 AMV327699:AMV327702 AWR327699:AWR327702 BGN327699:BGN327702 BQJ327699:BQJ327702 CAF327699:CAF327702 CKB327699:CKB327702 CTX327699:CTX327702 DDT327699:DDT327702 DNP327699:DNP327702 DXL327699:DXL327702 EHH327699:EHH327702 ERD327699:ERD327702 FAZ327699:FAZ327702 FKV327699:FKV327702 FUR327699:FUR327702 GEN327699:GEN327702 GOJ327699:GOJ327702 GYF327699:GYF327702 HIB327699:HIB327702 HRX327699:HRX327702 IBT327699:IBT327702 ILP327699:ILP327702 IVL327699:IVL327702 JFH327699:JFH327702 JPD327699:JPD327702 JYZ327699:JYZ327702 KIV327699:KIV327702 KSR327699:KSR327702 LCN327699:LCN327702 LMJ327699:LMJ327702 LWF327699:LWF327702 MGB327699:MGB327702 MPX327699:MPX327702 MZT327699:MZT327702 NJP327699:NJP327702 NTL327699:NTL327702 ODH327699:ODH327702 OND327699:OND327702 OWZ327699:OWZ327702 PGV327699:PGV327702 PQR327699:PQR327702 QAN327699:QAN327702 QKJ327699:QKJ327702 QUF327699:QUF327702 REB327699:REB327702 RNX327699:RNX327702 RXT327699:RXT327702 SHP327699:SHP327702 SRL327699:SRL327702 TBH327699:TBH327702 TLD327699:TLD327702 TUZ327699:TUZ327702 UEV327699:UEV327702 UOR327699:UOR327702 UYN327699:UYN327702 VIJ327699:VIJ327702 VSF327699:VSF327702 WCB327699:WCB327702 WLX327699:WLX327702 WVT327699:WVT327702 L393235:L393238 JH393235:JH393238 TD393235:TD393238 ACZ393235:ACZ393238 AMV393235:AMV393238 AWR393235:AWR393238 BGN393235:BGN393238 BQJ393235:BQJ393238 CAF393235:CAF393238 CKB393235:CKB393238 CTX393235:CTX393238 DDT393235:DDT393238 DNP393235:DNP393238 DXL393235:DXL393238 EHH393235:EHH393238 ERD393235:ERD393238 FAZ393235:FAZ393238 FKV393235:FKV393238 FUR393235:FUR393238 GEN393235:GEN393238 GOJ393235:GOJ393238 GYF393235:GYF393238 HIB393235:HIB393238 HRX393235:HRX393238 IBT393235:IBT393238 ILP393235:ILP393238 IVL393235:IVL393238 JFH393235:JFH393238 JPD393235:JPD393238 JYZ393235:JYZ393238 KIV393235:KIV393238 KSR393235:KSR393238 LCN393235:LCN393238 LMJ393235:LMJ393238 LWF393235:LWF393238 MGB393235:MGB393238 MPX393235:MPX393238 MZT393235:MZT393238 NJP393235:NJP393238 NTL393235:NTL393238 ODH393235:ODH393238 OND393235:OND393238 OWZ393235:OWZ393238 PGV393235:PGV393238 PQR393235:PQR393238 QAN393235:QAN393238 QKJ393235:QKJ393238 QUF393235:QUF393238 REB393235:REB393238 RNX393235:RNX393238 RXT393235:RXT393238 SHP393235:SHP393238 SRL393235:SRL393238 TBH393235:TBH393238 TLD393235:TLD393238 TUZ393235:TUZ393238 UEV393235:UEV393238 UOR393235:UOR393238 UYN393235:UYN393238 VIJ393235:VIJ393238 VSF393235:VSF393238 WCB393235:WCB393238 WLX393235:WLX393238 WVT393235:WVT393238 L458771:L458774 JH458771:JH458774 TD458771:TD458774 ACZ458771:ACZ458774 AMV458771:AMV458774 AWR458771:AWR458774 BGN458771:BGN458774 BQJ458771:BQJ458774 CAF458771:CAF458774 CKB458771:CKB458774 CTX458771:CTX458774 DDT458771:DDT458774 DNP458771:DNP458774 DXL458771:DXL458774 EHH458771:EHH458774 ERD458771:ERD458774 FAZ458771:FAZ458774 FKV458771:FKV458774 FUR458771:FUR458774 GEN458771:GEN458774 GOJ458771:GOJ458774 GYF458771:GYF458774 HIB458771:HIB458774 HRX458771:HRX458774 IBT458771:IBT458774 ILP458771:ILP458774 IVL458771:IVL458774 JFH458771:JFH458774 JPD458771:JPD458774 JYZ458771:JYZ458774 KIV458771:KIV458774 KSR458771:KSR458774 LCN458771:LCN458774 LMJ458771:LMJ458774 LWF458771:LWF458774 MGB458771:MGB458774 MPX458771:MPX458774 MZT458771:MZT458774 NJP458771:NJP458774 NTL458771:NTL458774 ODH458771:ODH458774 OND458771:OND458774 OWZ458771:OWZ458774 PGV458771:PGV458774 PQR458771:PQR458774 QAN458771:QAN458774 QKJ458771:QKJ458774 QUF458771:QUF458774 REB458771:REB458774 RNX458771:RNX458774 RXT458771:RXT458774 SHP458771:SHP458774 SRL458771:SRL458774 TBH458771:TBH458774 TLD458771:TLD458774 TUZ458771:TUZ458774 UEV458771:UEV458774 UOR458771:UOR458774 UYN458771:UYN458774 VIJ458771:VIJ458774 VSF458771:VSF458774 WCB458771:WCB458774 WLX458771:WLX458774 WVT458771:WVT458774 L524307:L524310 JH524307:JH524310 TD524307:TD524310 ACZ524307:ACZ524310 AMV524307:AMV524310 AWR524307:AWR524310 BGN524307:BGN524310 BQJ524307:BQJ524310 CAF524307:CAF524310 CKB524307:CKB524310 CTX524307:CTX524310 DDT524307:DDT524310 DNP524307:DNP524310 DXL524307:DXL524310 EHH524307:EHH524310 ERD524307:ERD524310 FAZ524307:FAZ524310 FKV524307:FKV524310 FUR524307:FUR524310 GEN524307:GEN524310 GOJ524307:GOJ524310 GYF524307:GYF524310 HIB524307:HIB524310 HRX524307:HRX524310 IBT524307:IBT524310 ILP524307:ILP524310 IVL524307:IVL524310 JFH524307:JFH524310 JPD524307:JPD524310 JYZ524307:JYZ524310 KIV524307:KIV524310 KSR524307:KSR524310 LCN524307:LCN524310 LMJ524307:LMJ524310 LWF524307:LWF524310 MGB524307:MGB524310 MPX524307:MPX524310 MZT524307:MZT524310 NJP524307:NJP524310 NTL524307:NTL524310 ODH524307:ODH524310 OND524307:OND524310 OWZ524307:OWZ524310 PGV524307:PGV524310 PQR524307:PQR524310 QAN524307:QAN524310 QKJ524307:QKJ524310 QUF524307:QUF524310 REB524307:REB524310 RNX524307:RNX524310 RXT524307:RXT524310 SHP524307:SHP524310 SRL524307:SRL524310 TBH524307:TBH524310 TLD524307:TLD524310 TUZ524307:TUZ524310 UEV524307:UEV524310 UOR524307:UOR524310 UYN524307:UYN524310 VIJ524307:VIJ524310 VSF524307:VSF524310 WCB524307:WCB524310 WLX524307:WLX524310 WVT524307:WVT524310 L589843:L589846 JH589843:JH589846 TD589843:TD589846 ACZ589843:ACZ589846 AMV589843:AMV589846 AWR589843:AWR589846 BGN589843:BGN589846 BQJ589843:BQJ589846 CAF589843:CAF589846 CKB589843:CKB589846 CTX589843:CTX589846 DDT589843:DDT589846 DNP589843:DNP589846 DXL589843:DXL589846 EHH589843:EHH589846 ERD589843:ERD589846 FAZ589843:FAZ589846 FKV589843:FKV589846 FUR589843:FUR589846 GEN589843:GEN589846 GOJ589843:GOJ589846 GYF589843:GYF589846 HIB589843:HIB589846 HRX589843:HRX589846 IBT589843:IBT589846 ILP589843:ILP589846 IVL589843:IVL589846 JFH589843:JFH589846 JPD589843:JPD589846 JYZ589843:JYZ589846 KIV589843:KIV589846 KSR589843:KSR589846 LCN589843:LCN589846 LMJ589843:LMJ589846 LWF589843:LWF589846 MGB589843:MGB589846 MPX589843:MPX589846 MZT589843:MZT589846 NJP589843:NJP589846 NTL589843:NTL589846 ODH589843:ODH589846 OND589843:OND589846 OWZ589843:OWZ589846 PGV589843:PGV589846 PQR589843:PQR589846 QAN589843:QAN589846 QKJ589843:QKJ589846 QUF589843:QUF589846 REB589843:REB589846 RNX589843:RNX589846 RXT589843:RXT589846 SHP589843:SHP589846 SRL589843:SRL589846 TBH589843:TBH589846 TLD589843:TLD589846 TUZ589843:TUZ589846 UEV589843:UEV589846 UOR589843:UOR589846 UYN589843:UYN589846 VIJ589843:VIJ589846 VSF589843:VSF589846 WCB589843:WCB589846 WLX589843:WLX589846 WVT589843:WVT589846 L655379:L655382 JH655379:JH655382 TD655379:TD655382 ACZ655379:ACZ655382 AMV655379:AMV655382 AWR655379:AWR655382 BGN655379:BGN655382 BQJ655379:BQJ655382 CAF655379:CAF655382 CKB655379:CKB655382 CTX655379:CTX655382 DDT655379:DDT655382 DNP655379:DNP655382 DXL655379:DXL655382 EHH655379:EHH655382 ERD655379:ERD655382 FAZ655379:FAZ655382 FKV655379:FKV655382 FUR655379:FUR655382 GEN655379:GEN655382 GOJ655379:GOJ655382 GYF655379:GYF655382 HIB655379:HIB655382 HRX655379:HRX655382 IBT655379:IBT655382 ILP655379:ILP655382 IVL655379:IVL655382 JFH655379:JFH655382 JPD655379:JPD655382 JYZ655379:JYZ655382 KIV655379:KIV655382 KSR655379:KSR655382 LCN655379:LCN655382 LMJ655379:LMJ655382 LWF655379:LWF655382 MGB655379:MGB655382 MPX655379:MPX655382 MZT655379:MZT655382 NJP655379:NJP655382 NTL655379:NTL655382 ODH655379:ODH655382 OND655379:OND655382 OWZ655379:OWZ655382 PGV655379:PGV655382 PQR655379:PQR655382 QAN655379:QAN655382 QKJ655379:QKJ655382 QUF655379:QUF655382 REB655379:REB655382 RNX655379:RNX655382 RXT655379:RXT655382 SHP655379:SHP655382 SRL655379:SRL655382 TBH655379:TBH655382 TLD655379:TLD655382 TUZ655379:TUZ655382 UEV655379:UEV655382 UOR655379:UOR655382 UYN655379:UYN655382 VIJ655379:VIJ655382 VSF655379:VSF655382 WCB655379:WCB655382 WLX655379:WLX655382 WVT655379:WVT655382 L720915:L720918 JH720915:JH720918 TD720915:TD720918 ACZ720915:ACZ720918 AMV720915:AMV720918 AWR720915:AWR720918 BGN720915:BGN720918 BQJ720915:BQJ720918 CAF720915:CAF720918 CKB720915:CKB720918 CTX720915:CTX720918 DDT720915:DDT720918 DNP720915:DNP720918 DXL720915:DXL720918 EHH720915:EHH720918 ERD720915:ERD720918 FAZ720915:FAZ720918 FKV720915:FKV720918 FUR720915:FUR720918 GEN720915:GEN720918 GOJ720915:GOJ720918 GYF720915:GYF720918 HIB720915:HIB720918 HRX720915:HRX720918 IBT720915:IBT720918 ILP720915:ILP720918 IVL720915:IVL720918 JFH720915:JFH720918 JPD720915:JPD720918 JYZ720915:JYZ720918 KIV720915:KIV720918 KSR720915:KSR720918 LCN720915:LCN720918 LMJ720915:LMJ720918 LWF720915:LWF720918 MGB720915:MGB720918 MPX720915:MPX720918 MZT720915:MZT720918 NJP720915:NJP720918 NTL720915:NTL720918 ODH720915:ODH720918 OND720915:OND720918 OWZ720915:OWZ720918 PGV720915:PGV720918 PQR720915:PQR720918 QAN720915:QAN720918 QKJ720915:QKJ720918 QUF720915:QUF720918 REB720915:REB720918 RNX720915:RNX720918 RXT720915:RXT720918 SHP720915:SHP720918 SRL720915:SRL720918 TBH720915:TBH720918 TLD720915:TLD720918 TUZ720915:TUZ720918 UEV720915:UEV720918 UOR720915:UOR720918 UYN720915:UYN720918 VIJ720915:VIJ720918 VSF720915:VSF720918 WCB720915:WCB720918 WLX720915:WLX720918 WVT720915:WVT720918 L786451:L786454 JH786451:JH786454 TD786451:TD786454 ACZ786451:ACZ786454 AMV786451:AMV786454 AWR786451:AWR786454 BGN786451:BGN786454 BQJ786451:BQJ786454 CAF786451:CAF786454 CKB786451:CKB786454 CTX786451:CTX786454 DDT786451:DDT786454 DNP786451:DNP786454 DXL786451:DXL786454 EHH786451:EHH786454 ERD786451:ERD786454 FAZ786451:FAZ786454 FKV786451:FKV786454 FUR786451:FUR786454 GEN786451:GEN786454 GOJ786451:GOJ786454 GYF786451:GYF786454 HIB786451:HIB786454 HRX786451:HRX786454 IBT786451:IBT786454 ILP786451:ILP786454 IVL786451:IVL786454 JFH786451:JFH786454 JPD786451:JPD786454 JYZ786451:JYZ786454 KIV786451:KIV786454 KSR786451:KSR786454 LCN786451:LCN786454 LMJ786451:LMJ786454 LWF786451:LWF786454 MGB786451:MGB786454 MPX786451:MPX786454 MZT786451:MZT786454 NJP786451:NJP786454 NTL786451:NTL786454 ODH786451:ODH786454 OND786451:OND786454 OWZ786451:OWZ786454 PGV786451:PGV786454 PQR786451:PQR786454 QAN786451:QAN786454 QKJ786451:QKJ786454 QUF786451:QUF786454 REB786451:REB786454 RNX786451:RNX786454 RXT786451:RXT786454 SHP786451:SHP786454 SRL786451:SRL786454 TBH786451:TBH786454 TLD786451:TLD786454 TUZ786451:TUZ786454 UEV786451:UEV786454 UOR786451:UOR786454 UYN786451:UYN786454 VIJ786451:VIJ786454 VSF786451:VSF786454 WCB786451:WCB786454 WLX786451:WLX786454 WVT786451:WVT786454 L851987:L851990 JH851987:JH851990 TD851987:TD851990 ACZ851987:ACZ851990 AMV851987:AMV851990 AWR851987:AWR851990 BGN851987:BGN851990 BQJ851987:BQJ851990 CAF851987:CAF851990 CKB851987:CKB851990 CTX851987:CTX851990 DDT851987:DDT851990 DNP851987:DNP851990 DXL851987:DXL851990 EHH851987:EHH851990 ERD851987:ERD851990 FAZ851987:FAZ851990 FKV851987:FKV851990 FUR851987:FUR851990 GEN851987:GEN851990 GOJ851987:GOJ851990 GYF851987:GYF851990 HIB851987:HIB851990 HRX851987:HRX851990 IBT851987:IBT851990 ILP851987:ILP851990 IVL851987:IVL851990 JFH851987:JFH851990 JPD851987:JPD851990 JYZ851987:JYZ851990 KIV851987:KIV851990 KSR851987:KSR851990 LCN851987:LCN851990 LMJ851987:LMJ851990 LWF851987:LWF851990 MGB851987:MGB851990 MPX851987:MPX851990 MZT851987:MZT851990 NJP851987:NJP851990 NTL851987:NTL851990 ODH851987:ODH851990 OND851987:OND851990 OWZ851987:OWZ851990 PGV851987:PGV851990 PQR851987:PQR851990 QAN851987:QAN851990 QKJ851987:QKJ851990 QUF851987:QUF851990 REB851987:REB851990 RNX851987:RNX851990 RXT851987:RXT851990 SHP851987:SHP851990 SRL851987:SRL851990 TBH851987:TBH851990 TLD851987:TLD851990 TUZ851987:TUZ851990 UEV851987:UEV851990 UOR851987:UOR851990 UYN851987:UYN851990 VIJ851987:VIJ851990 VSF851987:VSF851990 WCB851987:WCB851990 WLX851987:WLX851990 WVT851987:WVT851990 L917523:L917526 JH917523:JH917526 TD917523:TD917526 ACZ917523:ACZ917526 AMV917523:AMV917526 AWR917523:AWR917526 BGN917523:BGN917526 BQJ917523:BQJ917526 CAF917523:CAF917526 CKB917523:CKB917526 CTX917523:CTX917526 DDT917523:DDT917526 DNP917523:DNP917526 DXL917523:DXL917526 EHH917523:EHH917526 ERD917523:ERD917526 FAZ917523:FAZ917526 FKV917523:FKV917526 FUR917523:FUR917526 GEN917523:GEN917526 GOJ917523:GOJ917526 GYF917523:GYF917526 HIB917523:HIB917526 HRX917523:HRX917526 IBT917523:IBT917526 ILP917523:ILP917526 IVL917523:IVL917526 JFH917523:JFH917526 JPD917523:JPD917526 JYZ917523:JYZ917526 KIV917523:KIV917526 KSR917523:KSR917526 LCN917523:LCN917526 LMJ917523:LMJ917526 LWF917523:LWF917526 MGB917523:MGB917526 MPX917523:MPX917526 MZT917523:MZT917526 NJP917523:NJP917526 NTL917523:NTL917526 ODH917523:ODH917526 OND917523:OND917526 OWZ917523:OWZ917526 PGV917523:PGV917526 PQR917523:PQR917526 QAN917523:QAN917526 QKJ917523:QKJ917526 QUF917523:QUF917526 REB917523:REB917526 RNX917523:RNX917526 RXT917523:RXT917526 SHP917523:SHP917526 SRL917523:SRL917526 TBH917523:TBH917526 TLD917523:TLD917526 TUZ917523:TUZ917526 UEV917523:UEV917526 UOR917523:UOR917526 UYN917523:UYN917526 VIJ917523:VIJ917526 VSF917523:VSF917526 WCB917523:WCB917526 WLX917523:WLX917526 WVT917523:WVT917526 L983059:L983062 JH983059:JH983062 TD983059:TD983062 ACZ983059:ACZ983062 AMV983059:AMV983062 AWR983059:AWR983062 BGN983059:BGN983062 BQJ983059:BQJ983062 CAF983059:CAF983062 CKB983059:CKB983062 CTX983059:CTX983062 DDT983059:DDT983062 DNP983059:DNP983062 DXL983059:DXL983062 EHH983059:EHH983062 ERD983059:ERD983062 FAZ983059:FAZ983062 FKV983059:FKV983062 FUR983059:FUR983062 GEN983059:GEN983062 GOJ983059:GOJ983062 GYF983059:GYF983062 HIB983059:HIB983062 HRX983059:HRX983062 IBT983059:IBT983062 ILP983059:ILP983062 IVL983059:IVL983062 JFH983059:JFH983062 JPD983059:JPD983062 JYZ983059:JYZ983062 KIV983059:KIV983062 KSR983059:KSR983062 LCN983059:LCN983062 LMJ983059:LMJ983062 LWF983059:LWF983062 MGB983059:MGB983062 MPX983059:MPX983062 MZT983059:MZT983062 NJP983059:NJP983062 NTL983059:NTL983062 ODH983059:ODH983062 OND983059:OND983062 OWZ983059:OWZ983062 PGV983059:PGV983062 PQR983059:PQR983062 QAN983059:QAN983062 QKJ983059:QKJ983062 QUF983059:QUF983062 REB983059:REB983062 RNX983059:RNX983062 RXT983059:RXT983062 SHP983059:SHP983062 SRL983059:SRL983062 TBH983059:TBH983062 TLD983059:TLD983062 TUZ983059:TUZ983062 UEV983059:UEV983062 UOR983059:UOR983062 UYN983059:UYN983062 VIJ983059:VIJ983062 VSF983059:VSF983062 WCB983059:WCB983062 WLX983059:WLX983062 WVT983059:WVT983062 L41:L42 JH41:JH42 TD41:TD42 ACZ41:ACZ42 AMV41:AMV42 AWR41:AWR42 BGN41:BGN42 BQJ41:BQJ42 CAF41:CAF42 CKB41:CKB42 CTX41:CTX42 DDT41:DDT42 DNP41:DNP42 DXL41:DXL42 EHH41:EHH42 ERD41:ERD42 FAZ41:FAZ42 FKV41:FKV42 FUR41:FUR42 GEN41:GEN42 GOJ41:GOJ42 GYF41:GYF42 HIB41:HIB42 HRX41:HRX42 IBT41:IBT42 ILP41:ILP42 IVL41:IVL42 JFH41:JFH42 JPD41:JPD42 JYZ41:JYZ42 KIV41:KIV42 KSR41:KSR42 LCN41:LCN42 LMJ41:LMJ42 LWF41:LWF42 MGB41:MGB42 MPX41:MPX42 MZT41:MZT42 NJP41:NJP42 NTL41:NTL42 ODH41:ODH42 OND41:OND42 OWZ41:OWZ42 PGV41:PGV42 PQR41:PQR42 QAN41:QAN42 QKJ41:QKJ42 QUF41:QUF42 REB41:REB42 RNX41:RNX42 RXT41:RXT42 SHP41:SHP42 SRL41:SRL42 TBH41:TBH42 TLD41:TLD42 TUZ41:TUZ42 UEV41:UEV42 UOR41:UOR42 UYN41:UYN42 VIJ41:VIJ42 VSF41:VSF42 WCB41:WCB42 WLX41:WLX42 WVT41:WVT42 L65577:L65578 JH65577:JH65578 TD65577:TD65578 ACZ65577:ACZ65578 AMV65577:AMV65578 AWR65577:AWR65578 BGN65577:BGN65578 BQJ65577:BQJ65578 CAF65577:CAF65578 CKB65577:CKB65578 CTX65577:CTX65578 DDT65577:DDT65578 DNP65577:DNP65578 DXL65577:DXL65578 EHH65577:EHH65578 ERD65577:ERD65578 FAZ65577:FAZ65578 FKV65577:FKV65578 FUR65577:FUR65578 GEN65577:GEN65578 GOJ65577:GOJ65578 GYF65577:GYF65578 HIB65577:HIB65578 HRX65577:HRX65578 IBT65577:IBT65578 ILP65577:ILP65578 IVL65577:IVL65578 JFH65577:JFH65578 JPD65577:JPD65578 JYZ65577:JYZ65578 KIV65577:KIV65578 KSR65577:KSR65578 LCN65577:LCN65578 LMJ65577:LMJ65578 LWF65577:LWF65578 MGB65577:MGB65578 MPX65577:MPX65578 MZT65577:MZT65578 NJP65577:NJP65578 NTL65577:NTL65578 ODH65577:ODH65578 OND65577:OND65578 OWZ65577:OWZ65578 PGV65577:PGV65578 PQR65577:PQR65578 QAN65577:QAN65578 QKJ65577:QKJ65578 QUF65577:QUF65578 REB65577:REB65578 RNX65577:RNX65578 RXT65577:RXT65578 SHP65577:SHP65578 SRL65577:SRL65578 TBH65577:TBH65578 TLD65577:TLD65578 TUZ65577:TUZ65578 UEV65577:UEV65578 UOR65577:UOR65578 UYN65577:UYN65578 VIJ65577:VIJ65578 VSF65577:VSF65578 WCB65577:WCB65578 WLX65577:WLX65578 WVT65577:WVT65578 L131113:L131114 JH131113:JH131114 TD131113:TD131114 ACZ131113:ACZ131114 AMV131113:AMV131114 AWR131113:AWR131114 BGN131113:BGN131114 BQJ131113:BQJ131114 CAF131113:CAF131114 CKB131113:CKB131114 CTX131113:CTX131114 DDT131113:DDT131114 DNP131113:DNP131114 DXL131113:DXL131114 EHH131113:EHH131114 ERD131113:ERD131114 FAZ131113:FAZ131114 FKV131113:FKV131114 FUR131113:FUR131114 GEN131113:GEN131114 GOJ131113:GOJ131114 GYF131113:GYF131114 HIB131113:HIB131114 HRX131113:HRX131114 IBT131113:IBT131114 ILP131113:ILP131114 IVL131113:IVL131114 JFH131113:JFH131114 JPD131113:JPD131114 JYZ131113:JYZ131114 KIV131113:KIV131114 KSR131113:KSR131114 LCN131113:LCN131114 LMJ131113:LMJ131114 LWF131113:LWF131114 MGB131113:MGB131114 MPX131113:MPX131114 MZT131113:MZT131114 NJP131113:NJP131114 NTL131113:NTL131114 ODH131113:ODH131114 OND131113:OND131114 OWZ131113:OWZ131114 PGV131113:PGV131114 PQR131113:PQR131114 QAN131113:QAN131114 QKJ131113:QKJ131114 QUF131113:QUF131114 REB131113:REB131114 RNX131113:RNX131114 RXT131113:RXT131114 SHP131113:SHP131114 SRL131113:SRL131114 TBH131113:TBH131114 TLD131113:TLD131114 TUZ131113:TUZ131114 UEV131113:UEV131114 UOR131113:UOR131114 UYN131113:UYN131114 VIJ131113:VIJ131114 VSF131113:VSF131114 WCB131113:WCB131114 WLX131113:WLX131114 WVT131113:WVT131114 L196649:L196650 JH196649:JH196650 TD196649:TD196650 ACZ196649:ACZ196650 AMV196649:AMV196650 AWR196649:AWR196650 BGN196649:BGN196650 BQJ196649:BQJ196650 CAF196649:CAF196650 CKB196649:CKB196650 CTX196649:CTX196650 DDT196649:DDT196650 DNP196649:DNP196650 DXL196649:DXL196650 EHH196649:EHH196650 ERD196649:ERD196650 FAZ196649:FAZ196650 FKV196649:FKV196650 FUR196649:FUR196650 GEN196649:GEN196650 GOJ196649:GOJ196650 GYF196649:GYF196650 HIB196649:HIB196650 HRX196649:HRX196650 IBT196649:IBT196650 ILP196649:ILP196650 IVL196649:IVL196650 JFH196649:JFH196650 JPD196649:JPD196650 JYZ196649:JYZ196650 KIV196649:KIV196650 KSR196649:KSR196650 LCN196649:LCN196650 LMJ196649:LMJ196650 LWF196649:LWF196650 MGB196649:MGB196650 MPX196649:MPX196650 MZT196649:MZT196650 NJP196649:NJP196650 NTL196649:NTL196650 ODH196649:ODH196650 OND196649:OND196650 OWZ196649:OWZ196650 PGV196649:PGV196650 PQR196649:PQR196650 QAN196649:QAN196650 QKJ196649:QKJ196650 QUF196649:QUF196650 REB196649:REB196650 RNX196649:RNX196650 RXT196649:RXT196650 SHP196649:SHP196650 SRL196649:SRL196650 TBH196649:TBH196650 TLD196649:TLD196650 TUZ196649:TUZ196650 UEV196649:UEV196650 UOR196649:UOR196650 UYN196649:UYN196650 VIJ196649:VIJ196650 VSF196649:VSF196650 WCB196649:WCB196650 WLX196649:WLX196650 WVT196649:WVT196650 L262185:L262186 JH262185:JH262186 TD262185:TD262186 ACZ262185:ACZ262186 AMV262185:AMV262186 AWR262185:AWR262186 BGN262185:BGN262186 BQJ262185:BQJ262186 CAF262185:CAF262186 CKB262185:CKB262186 CTX262185:CTX262186 DDT262185:DDT262186 DNP262185:DNP262186 DXL262185:DXL262186 EHH262185:EHH262186 ERD262185:ERD262186 FAZ262185:FAZ262186 FKV262185:FKV262186 FUR262185:FUR262186 GEN262185:GEN262186 GOJ262185:GOJ262186 GYF262185:GYF262186 HIB262185:HIB262186 HRX262185:HRX262186 IBT262185:IBT262186 ILP262185:ILP262186 IVL262185:IVL262186 JFH262185:JFH262186 JPD262185:JPD262186 JYZ262185:JYZ262186 KIV262185:KIV262186 KSR262185:KSR262186 LCN262185:LCN262186 LMJ262185:LMJ262186 LWF262185:LWF262186 MGB262185:MGB262186 MPX262185:MPX262186 MZT262185:MZT262186 NJP262185:NJP262186 NTL262185:NTL262186 ODH262185:ODH262186 OND262185:OND262186 OWZ262185:OWZ262186 PGV262185:PGV262186 PQR262185:PQR262186 QAN262185:QAN262186 QKJ262185:QKJ262186 QUF262185:QUF262186 REB262185:REB262186 RNX262185:RNX262186 RXT262185:RXT262186 SHP262185:SHP262186 SRL262185:SRL262186 TBH262185:TBH262186 TLD262185:TLD262186 TUZ262185:TUZ262186 UEV262185:UEV262186 UOR262185:UOR262186 UYN262185:UYN262186 VIJ262185:VIJ262186 VSF262185:VSF262186 WCB262185:WCB262186 WLX262185:WLX262186 WVT262185:WVT262186 L327721:L327722 JH327721:JH327722 TD327721:TD327722 ACZ327721:ACZ327722 AMV327721:AMV327722 AWR327721:AWR327722 BGN327721:BGN327722 BQJ327721:BQJ327722 CAF327721:CAF327722 CKB327721:CKB327722 CTX327721:CTX327722 DDT327721:DDT327722 DNP327721:DNP327722 DXL327721:DXL327722 EHH327721:EHH327722 ERD327721:ERD327722 FAZ327721:FAZ327722 FKV327721:FKV327722 FUR327721:FUR327722 GEN327721:GEN327722 GOJ327721:GOJ327722 GYF327721:GYF327722 HIB327721:HIB327722 HRX327721:HRX327722 IBT327721:IBT327722 ILP327721:ILP327722 IVL327721:IVL327722 JFH327721:JFH327722 JPD327721:JPD327722 JYZ327721:JYZ327722 KIV327721:KIV327722 KSR327721:KSR327722 LCN327721:LCN327722 LMJ327721:LMJ327722 LWF327721:LWF327722 MGB327721:MGB327722 MPX327721:MPX327722 MZT327721:MZT327722 NJP327721:NJP327722 NTL327721:NTL327722 ODH327721:ODH327722 OND327721:OND327722 OWZ327721:OWZ327722 PGV327721:PGV327722 PQR327721:PQR327722 QAN327721:QAN327722 QKJ327721:QKJ327722 QUF327721:QUF327722 REB327721:REB327722 RNX327721:RNX327722 RXT327721:RXT327722 SHP327721:SHP327722 SRL327721:SRL327722 TBH327721:TBH327722 TLD327721:TLD327722 TUZ327721:TUZ327722 UEV327721:UEV327722 UOR327721:UOR327722 UYN327721:UYN327722 VIJ327721:VIJ327722 VSF327721:VSF327722 WCB327721:WCB327722 WLX327721:WLX327722 WVT327721:WVT327722 L393257:L393258 JH393257:JH393258 TD393257:TD393258 ACZ393257:ACZ393258 AMV393257:AMV393258 AWR393257:AWR393258 BGN393257:BGN393258 BQJ393257:BQJ393258 CAF393257:CAF393258 CKB393257:CKB393258 CTX393257:CTX393258 DDT393257:DDT393258 DNP393257:DNP393258 DXL393257:DXL393258 EHH393257:EHH393258 ERD393257:ERD393258 FAZ393257:FAZ393258 FKV393257:FKV393258 FUR393257:FUR393258 GEN393257:GEN393258 GOJ393257:GOJ393258 GYF393257:GYF393258 HIB393257:HIB393258 HRX393257:HRX393258 IBT393257:IBT393258 ILP393257:ILP393258 IVL393257:IVL393258 JFH393257:JFH393258 JPD393257:JPD393258 JYZ393257:JYZ393258 KIV393257:KIV393258 KSR393257:KSR393258 LCN393257:LCN393258 LMJ393257:LMJ393258 LWF393257:LWF393258 MGB393257:MGB393258 MPX393257:MPX393258 MZT393257:MZT393258 NJP393257:NJP393258 NTL393257:NTL393258 ODH393257:ODH393258 OND393257:OND393258 OWZ393257:OWZ393258 PGV393257:PGV393258 PQR393257:PQR393258 QAN393257:QAN393258 QKJ393257:QKJ393258 QUF393257:QUF393258 REB393257:REB393258 RNX393257:RNX393258 RXT393257:RXT393258 SHP393257:SHP393258 SRL393257:SRL393258 TBH393257:TBH393258 TLD393257:TLD393258 TUZ393257:TUZ393258 UEV393257:UEV393258 UOR393257:UOR393258 UYN393257:UYN393258 VIJ393257:VIJ393258 VSF393257:VSF393258 WCB393257:WCB393258 WLX393257:WLX393258 WVT393257:WVT393258 L458793:L458794 JH458793:JH458794 TD458793:TD458794 ACZ458793:ACZ458794 AMV458793:AMV458794 AWR458793:AWR458794 BGN458793:BGN458794 BQJ458793:BQJ458794 CAF458793:CAF458794 CKB458793:CKB458794 CTX458793:CTX458794 DDT458793:DDT458794 DNP458793:DNP458794 DXL458793:DXL458794 EHH458793:EHH458794 ERD458793:ERD458794 FAZ458793:FAZ458794 FKV458793:FKV458794 FUR458793:FUR458794 GEN458793:GEN458794 GOJ458793:GOJ458794 GYF458793:GYF458794 HIB458793:HIB458794 HRX458793:HRX458794 IBT458793:IBT458794 ILP458793:ILP458794 IVL458793:IVL458794 JFH458793:JFH458794 JPD458793:JPD458794 JYZ458793:JYZ458794 KIV458793:KIV458794 KSR458793:KSR458794 LCN458793:LCN458794 LMJ458793:LMJ458794 LWF458793:LWF458794 MGB458793:MGB458794 MPX458793:MPX458794 MZT458793:MZT458794 NJP458793:NJP458794 NTL458793:NTL458794 ODH458793:ODH458794 OND458793:OND458794 OWZ458793:OWZ458794 PGV458793:PGV458794 PQR458793:PQR458794 QAN458793:QAN458794 QKJ458793:QKJ458794 QUF458793:QUF458794 REB458793:REB458794 RNX458793:RNX458794 RXT458793:RXT458794 SHP458793:SHP458794 SRL458793:SRL458794 TBH458793:TBH458794 TLD458793:TLD458794 TUZ458793:TUZ458794 UEV458793:UEV458794 UOR458793:UOR458794 UYN458793:UYN458794 VIJ458793:VIJ458794 VSF458793:VSF458794 WCB458793:WCB458794 WLX458793:WLX458794 WVT458793:WVT458794 L524329:L524330 JH524329:JH524330 TD524329:TD524330 ACZ524329:ACZ524330 AMV524329:AMV524330 AWR524329:AWR524330 BGN524329:BGN524330 BQJ524329:BQJ524330 CAF524329:CAF524330 CKB524329:CKB524330 CTX524329:CTX524330 DDT524329:DDT524330 DNP524329:DNP524330 DXL524329:DXL524330 EHH524329:EHH524330 ERD524329:ERD524330 FAZ524329:FAZ524330 FKV524329:FKV524330 FUR524329:FUR524330 GEN524329:GEN524330 GOJ524329:GOJ524330 GYF524329:GYF524330 HIB524329:HIB524330 HRX524329:HRX524330 IBT524329:IBT524330 ILP524329:ILP524330 IVL524329:IVL524330 JFH524329:JFH524330 JPD524329:JPD524330 JYZ524329:JYZ524330 KIV524329:KIV524330 KSR524329:KSR524330 LCN524329:LCN524330 LMJ524329:LMJ524330 LWF524329:LWF524330 MGB524329:MGB524330 MPX524329:MPX524330 MZT524329:MZT524330 NJP524329:NJP524330 NTL524329:NTL524330 ODH524329:ODH524330 OND524329:OND524330 OWZ524329:OWZ524330 PGV524329:PGV524330 PQR524329:PQR524330 QAN524329:QAN524330 QKJ524329:QKJ524330 QUF524329:QUF524330 REB524329:REB524330 RNX524329:RNX524330 RXT524329:RXT524330 SHP524329:SHP524330 SRL524329:SRL524330 TBH524329:TBH524330 TLD524329:TLD524330 TUZ524329:TUZ524330 UEV524329:UEV524330 UOR524329:UOR524330 UYN524329:UYN524330 VIJ524329:VIJ524330 VSF524329:VSF524330 WCB524329:WCB524330 WLX524329:WLX524330 WVT524329:WVT524330 L589865:L589866 JH589865:JH589866 TD589865:TD589866 ACZ589865:ACZ589866 AMV589865:AMV589866 AWR589865:AWR589866 BGN589865:BGN589866 BQJ589865:BQJ589866 CAF589865:CAF589866 CKB589865:CKB589866 CTX589865:CTX589866 DDT589865:DDT589866 DNP589865:DNP589866 DXL589865:DXL589866 EHH589865:EHH589866 ERD589865:ERD589866 FAZ589865:FAZ589866 FKV589865:FKV589866 FUR589865:FUR589866 GEN589865:GEN589866 GOJ589865:GOJ589866 GYF589865:GYF589866 HIB589865:HIB589866 HRX589865:HRX589866 IBT589865:IBT589866 ILP589865:ILP589866 IVL589865:IVL589866 JFH589865:JFH589866 JPD589865:JPD589866 JYZ589865:JYZ589866 KIV589865:KIV589866 KSR589865:KSR589866 LCN589865:LCN589866 LMJ589865:LMJ589866 LWF589865:LWF589866 MGB589865:MGB589866 MPX589865:MPX589866 MZT589865:MZT589866 NJP589865:NJP589866 NTL589865:NTL589866 ODH589865:ODH589866 OND589865:OND589866 OWZ589865:OWZ589866 PGV589865:PGV589866 PQR589865:PQR589866 QAN589865:QAN589866 QKJ589865:QKJ589866 QUF589865:QUF589866 REB589865:REB589866 RNX589865:RNX589866 RXT589865:RXT589866 SHP589865:SHP589866 SRL589865:SRL589866 TBH589865:TBH589866 TLD589865:TLD589866 TUZ589865:TUZ589866 UEV589865:UEV589866 UOR589865:UOR589866 UYN589865:UYN589866 VIJ589865:VIJ589866 VSF589865:VSF589866 WCB589865:WCB589866 WLX589865:WLX589866 WVT589865:WVT589866 L655401:L655402 JH655401:JH655402 TD655401:TD655402 ACZ655401:ACZ655402 AMV655401:AMV655402 AWR655401:AWR655402 BGN655401:BGN655402 BQJ655401:BQJ655402 CAF655401:CAF655402 CKB655401:CKB655402 CTX655401:CTX655402 DDT655401:DDT655402 DNP655401:DNP655402 DXL655401:DXL655402 EHH655401:EHH655402 ERD655401:ERD655402 FAZ655401:FAZ655402 FKV655401:FKV655402 FUR655401:FUR655402 GEN655401:GEN655402 GOJ655401:GOJ655402 GYF655401:GYF655402 HIB655401:HIB655402 HRX655401:HRX655402 IBT655401:IBT655402 ILP655401:ILP655402 IVL655401:IVL655402 JFH655401:JFH655402 JPD655401:JPD655402 JYZ655401:JYZ655402 KIV655401:KIV655402 KSR655401:KSR655402 LCN655401:LCN655402 LMJ655401:LMJ655402 LWF655401:LWF655402 MGB655401:MGB655402 MPX655401:MPX655402 MZT655401:MZT655402 NJP655401:NJP655402 NTL655401:NTL655402 ODH655401:ODH655402 OND655401:OND655402 OWZ655401:OWZ655402 PGV655401:PGV655402 PQR655401:PQR655402 QAN655401:QAN655402 QKJ655401:QKJ655402 QUF655401:QUF655402 REB655401:REB655402 RNX655401:RNX655402 RXT655401:RXT655402 SHP655401:SHP655402 SRL655401:SRL655402 TBH655401:TBH655402 TLD655401:TLD655402 TUZ655401:TUZ655402 UEV655401:UEV655402 UOR655401:UOR655402 UYN655401:UYN655402 VIJ655401:VIJ655402 VSF655401:VSF655402 WCB655401:WCB655402 WLX655401:WLX655402 WVT655401:WVT655402 L720937:L720938 JH720937:JH720938 TD720937:TD720938 ACZ720937:ACZ720938 AMV720937:AMV720938 AWR720937:AWR720938 BGN720937:BGN720938 BQJ720937:BQJ720938 CAF720937:CAF720938 CKB720937:CKB720938 CTX720937:CTX720938 DDT720937:DDT720938 DNP720937:DNP720938 DXL720937:DXL720938 EHH720937:EHH720938 ERD720937:ERD720938 FAZ720937:FAZ720938 FKV720937:FKV720938 FUR720937:FUR720938 GEN720937:GEN720938 GOJ720937:GOJ720938 GYF720937:GYF720938 HIB720937:HIB720938 HRX720937:HRX720938 IBT720937:IBT720938 ILP720937:ILP720938 IVL720937:IVL720938 JFH720937:JFH720938 JPD720937:JPD720938 JYZ720937:JYZ720938 KIV720937:KIV720938 KSR720937:KSR720938 LCN720937:LCN720938 LMJ720937:LMJ720938 LWF720937:LWF720938 MGB720937:MGB720938 MPX720937:MPX720938 MZT720937:MZT720938 NJP720937:NJP720938 NTL720937:NTL720938 ODH720937:ODH720938 OND720937:OND720938 OWZ720937:OWZ720938 PGV720937:PGV720938 PQR720937:PQR720938 QAN720937:QAN720938 QKJ720937:QKJ720938 QUF720937:QUF720938 REB720937:REB720938 RNX720937:RNX720938 RXT720937:RXT720938 SHP720937:SHP720938 SRL720937:SRL720938 TBH720937:TBH720938 TLD720937:TLD720938 TUZ720937:TUZ720938 UEV720937:UEV720938 UOR720937:UOR720938 UYN720937:UYN720938 VIJ720937:VIJ720938 VSF720937:VSF720938 WCB720937:WCB720938 WLX720937:WLX720938 WVT720937:WVT720938 L786473:L786474 JH786473:JH786474 TD786473:TD786474 ACZ786473:ACZ786474 AMV786473:AMV786474 AWR786473:AWR786474 BGN786473:BGN786474 BQJ786473:BQJ786474 CAF786473:CAF786474 CKB786473:CKB786474 CTX786473:CTX786474 DDT786473:DDT786474 DNP786473:DNP786474 DXL786473:DXL786474 EHH786473:EHH786474 ERD786473:ERD786474 FAZ786473:FAZ786474 FKV786473:FKV786474 FUR786473:FUR786474 GEN786473:GEN786474 GOJ786473:GOJ786474 GYF786473:GYF786474 HIB786473:HIB786474 HRX786473:HRX786474 IBT786473:IBT786474 ILP786473:ILP786474 IVL786473:IVL786474 JFH786473:JFH786474 JPD786473:JPD786474 JYZ786473:JYZ786474 KIV786473:KIV786474 KSR786473:KSR786474 LCN786473:LCN786474 LMJ786473:LMJ786474 LWF786473:LWF786474 MGB786473:MGB786474 MPX786473:MPX786474 MZT786473:MZT786474 NJP786473:NJP786474 NTL786473:NTL786474 ODH786473:ODH786474 OND786473:OND786474 OWZ786473:OWZ786474 PGV786473:PGV786474 PQR786473:PQR786474 QAN786473:QAN786474 QKJ786473:QKJ786474 QUF786473:QUF786474 REB786473:REB786474 RNX786473:RNX786474 RXT786473:RXT786474 SHP786473:SHP786474 SRL786473:SRL786474 TBH786473:TBH786474 TLD786473:TLD786474 TUZ786473:TUZ786474 UEV786473:UEV786474 UOR786473:UOR786474 UYN786473:UYN786474 VIJ786473:VIJ786474 VSF786473:VSF786474 WCB786473:WCB786474 WLX786473:WLX786474 WVT786473:WVT786474 L852009:L852010 JH852009:JH852010 TD852009:TD852010 ACZ852009:ACZ852010 AMV852009:AMV852010 AWR852009:AWR852010 BGN852009:BGN852010 BQJ852009:BQJ852010 CAF852009:CAF852010 CKB852009:CKB852010 CTX852009:CTX852010 DDT852009:DDT852010 DNP852009:DNP852010 DXL852009:DXL852010 EHH852009:EHH852010 ERD852009:ERD852010 FAZ852009:FAZ852010 FKV852009:FKV852010 FUR852009:FUR852010 GEN852009:GEN852010 GOJ852009:GOJ852010 GYF852009:GYF852010 HIB852009:HIB852010 HRX852009:HRX852010 IBT852009:IBT852010 ILP852009:ILP852010 IVL852009:IVL852010 JFH852009:JFH852010 JPD852009:JPD852010 JYZ852009:JYZ852010 KIV852009:KIV852010 KSR852009:KSR852010 LCN852009:LCN852010 LMJ852009:LMJ852010 LWF852009:LWF852010 MGB852009:MGB852010 MPX852009:MPX852010 MZT852009:MZT852010 NJP852009:NJP852010 NTL852009:NTL852010 ODH852009:ODH852010 OND852009:OND852010 OWZ852009:OWZ852010 PGV852009:PGV852010 PQR852009:PQR852010 QAN852009:QAN852010 QKJ852009:QKJ852010 QUF852009:QUF852010 REB852009:REB852010 RNX852009:RNX852010 RXT852009:RXT852010 SHP852009:SHP852010 SRL852009:SRL852010 TBH852009:TBH852010 TLD852009:TLD852010 TUZ852009:TUZ852010 UEV852009:UEV852010 UOR852009:UOR852010 UYN852009:UYN852010 VIJ852009:VIJ852010 VSF852009:VSF852010 WCB852009:WCB852010 WLX852009:WLX852010 WVT852009:WVT852010 L917545:L917546 JH917545:JH917546 TD917545:TD917546 ACZ917545:ACZ917546 AMV917545:AMV917546 AWR917545:AWR917546 BGN917545:BGN917546 BQJ917545:BQJ917546 CAF917545:CAF917546 CKB917545:CKB917546 CTX917545:CTX917546 DDT917545:DDT917546 DNP917545:DNP917546 DXL917545:DXL917546 EHH917545:EHH917546 ERD917545:ERD917546 FAZ917545:FAZ917546 FKV917545:FKV917546 FUR917545:FUR917546 GEN917545:GEN917546 GOJ917545:GOJ917546 GYF917545:GYF917546 HIB917545:HIB917546 HRX917545:HRX917546 IBT917545:IBT917546 ILP917545:ILP917546 IVL917545:IVL917546 JFH917545:JFH917546 JPD917545:JPD917546 JYZ917545:JYZ917546 KIV917545:KIV917546 KSR917545:KSR917546 LCN917545:LCN917546 LMJ917545:LMJ917546 LWF917545:LWF917546 MGB917545:MGB917546 MPX917545:MPX917546 MZT917545:MZT917546 NJP917545:NJP917546 NTL917545:NTL917546 ODH917545:ODH917546 OND917545:OND917546 OWZ917545:OWZ917546 PGV917545:PGV917546 PQR917545:PQR917546 QAN917545:QAN917546 QKJ917545:QKJ917546 QUF917545:QUF917546 REB917545:REB917546 RNX917545:RNX917546 RXT917545:RXT917546 SHP917545:SHP917546 SRL917545:SRL917546 TBH917545:TBH917546 TLD917545:TLD917546 TUZ917545:TUZ917546 UEV917545:UEV917546 UOR917545:UOR917546 UYN917545:UYN917546 VIJ917545:VIJ917546 VSF917545:VSF917546 WCB917545:WCB917546 WLX917545:WLX917546 WVT917545:WVT917546 L983081:L983082 JH983081:JH983082 TD983081:TD983082 ACZ983081:ACZ983082 AMV983081:AMV983082 AWR983081:AWR983082 BGN983081:BGN983082 BQJ983081:BQJ983082 CAF983081:CAF983082 CKB983081:CKB983082 CTX983081:CTX983082 DDT983081:DDT983082 DNP983081:DNP983082 DXL983081:DXL983082 EHH983081:EHH983082 ERD983081:ERD983082 FAZ983081:FAZ983082 FKV983081:FKV983082 FUR983081:FUR983082 GEN983081:GEN983082 GOJ983081:GOJ983082 GYF983081:GYF983082 HIB983081:HIB983082 HRX983081:HRX983082 IBT983081:IBT983082 ILP983081:ILP983082 IVL983081:IVL983082 JFH983081:JFH983082 JPD983081:JPD983082 JYZ983081:JYZ983082 KIV983081:KIV983082 KSR983081:KSR983082 LCN983081:LCN983082 LMJ983081:LMJ983082 LWF983081:LWF983082 MGB983081:MGB983082 MPX983081:MPX983082 MZT983081:MZT983082 NJP983081:NJP983082 NTL983081:NTL983082 ODH983081:ODH983082 OND983081:OND983082 OWZ983081:OWZ983082 PGV983081:PGV983082 PQR983081:PQR983082 QAN983081:QAN983082 QKJ983081:QKJ983082 QUF983081:QUF983082 REB983081:REB983082 RNX983081:RNX983082 RXT983081:RXT983082 SHP983081:SHP983082 SRL983081:SRL983082 TBH983081:TBH983082 TLD983081:TLD983082 TUZ983081:TUZ983082 UEV983081:UEV983082 UOR983081:UOR983082 UYN983081:UYN983082 VIJ983081:VIJ983082 VSF983081:VSF983082 WCB983081:WCB983082 WLX983081:WLX983082 WVT983081:WVT983082 L47 JH47 TD47 ACZ47 AMV47 AWR47 BGN47 BQJ47 CAF47 CKB47 CTX47 DDT47 DNP47 DXL47 EHH47 ERD47 FAZ47 FKV47 FUR47 GEN47 GOJ47 GYF47 HIB47 HRX47 IBT47 ILP47 IVL47 JFH47 JPD47 JYZ47 KIV47 KSR47 LCN47 LMJ47 LWF47 MGB47 MPX47 MZT47 NJP47 NTL47 ODH47 OND47 OWZ47 PGV47 PQR47 QAN47 QKJ47 QUF47 REB47 RNX47 RXT47 SHP47 SRL47 TBH47 TLD47 TUZ47 UEV47 UOR47 UYN47 VIJ47 VSF47 WCB47 WLX47 WVT47 L65583 JH65583 TD65583 ACZ65583 AMV65583 AWR65583 BGN65583 BQJ65583 CAF65583 CKB65583 CTX65583 DDT65583 DNP65583 DXL65583 EHH65583 ERD65583 FAZ65583 FKV65583 FUR65583 GEN65583 GOJ65583 GYF65583 HIB65583 HRX65583 IBT65583 ILP65583 IVL65583 JFH65583 JPD65583 JYZ65583 KIV65583 KSR65583 LCN65583 LMJ65583 LWF65583 MGB65583 MPX65583 MZT65583 NJP65583 NTL65583 ODH65583 OND65583 OWZ65583 PGV65583 PQR65583 QAN65583 QKJ65583 QUF65583 REB65583 RNX65583 RXT65583 SHP65583 SRL65583 TBH65583 TLD65583 TUZ65583 UEV65583 UOR65583 UYN65583 VIJ65583 VSF65583 WCB65583 WLX65583 WVT65583 L131119 JH131119 TD131119 ACZ131119 AMV131119 AWR131119 BGN131119 BQJ131119 CAF131119 CKB131119 CTX131119 DDT131119 DNP131119 DXL131119 EHH131119 ERD131119 FAZ131119 FKV131119 FUR131119 GEN131119 GOJ131119 GYF131119 HIB131119 HRX131119 IBT131119 ILP131119 IVL131119 JFH131119 JPD131119 JYZ131119 KIV131119 KSR131119 LCN131119 LMJ131119 LWF131119 MGB131119 MPX131119 MZT131119 NJP131119 NTL131119 ODH131119 OND131119 OWZ131119 PGV131119 PQR131119 QAN131119 QKJ131119 QUF131119 REB131119 RNX131119 RXT131119 SHP131119 SRL131119 TBH131119 TLD131119 TUZ131119 UEV131119 UOR131119 UYN131119 VIJ131119 VSF131119 WCB131119 WLX131119 WVT131119 L196655 JH196655 TD196655 ACZ196655 AMV196655 AWR196655 BGN196655 BQJ196655 CAF196655 CKB196655 CTX196655 DDT196655 DNP196655 DXL196655 EHH196655 ERD196655 FAZ196655 FKV196655 FUR196655 GEN196655 GOJ196655 GYF196655 HIB196655 HRX196655 IBT196655 ILP196655 IVL196655 JFH196655 JPD196655 JYZ196655 KIV196655 KSR196655 LCN196655 LMJ196655 LWF196655 MGB196655 MPX196655 MZT196655 NJP196655 NTL196655 ODH196655 OND196655 OWZ196655 PGV196655 PQR196655 QAN196655 QKJ196655 QUF196655 REB196655 RNX196655 RXT196655 SHP196655 SRL196655 TBH196655 TLD196655 TUZ196655 UEV196655 UOR196655 UYN196655 VIJ196655 VSF196655 WCB196655 WLX196655 WVT196655 L262191 JH262191 TD262191 ACZ262191 AMV262191 AWR262191 BGN262191 BQJ262191 CAF262191 CKB262191 CTX262191 DDT262191 DNP262191 DXL262191 EHH262191 ERD262191 FAZ262191 FKV262191 FUR262191 GEN262191 GOJ262191 GYF262191 HIB262191 HRX262191 IBT262191 ILP262191 IVL262191 JFH262191 JPD262191 JYZ262191 KIV262191 KSR262191 LCN262191 LMJ262191 LWF262191 MGB262191 MPX262191 MZT262191 NJP262191 NTL262191 ODH262191 OND262191 OWZ262191 PGV262191 PQR262191 QAN262191 QKJ262191 QUF262191 REB262191 RNX262191 RXT262191 SHP262191 SRL262191 TBH262191 TLD262191 TUZ262191 UEV262191 UOR262191 UYN262191 VIJ262191 VSF262191 WCB262191 WLX262191 WVT262191 L327727 JH327727 TD327727 ACZ327727 AMV327727 AWR327727 BGN327727 BQJ327727 CAF327727 CKB327727 CTX327727 DDT327727 DNP327727 DXL327727 EHH327727 ERD327727 FAZ327727 FKV327727 FUR327727 GEN327727 GOJ327727 GYF327727 HIB327727 HRX327727 IBT327727 ILP327727 IVL327727 JFH327727 JPD327727 JYZ327727 KIV327727 KSR327727 LCN327727 LMJ327727 LWF327727 MGB327727 MPX327727 MZT327727 NJP327727 NTL327727 ODH327727 OND327727 OWZ327727 PGV327727 PQR327727 QAN327727 QKJ327727 QUF327727 REB327727 RNX327727 RXT327727 SHP327727 SRL327727 TBH327727 TLD327727 TUZ327727 UEV327727 UOR327727 UYN327727 VIJ327727 VSF327727 WCB327727 WLX327727 WVT327727 L393263 JH393263 TD393263 ACZ393263 AMV393263 AWR393263 BGN393263 BQJ393263 CAF393263 CKB393263 CTX393263 DDT393263 DNP393263 DXL393263 EHH393263 ERD393263 FAZ393263 FKV393263 FUR393263 GEN393263 GOJ393263 GYF393263 HIB393263 HRX393263 IBT393263 ILP393263 IVL393263 JFH393263 JPD393263 JYZ393263 KIV393263 KSR393263 LCN393263 LMJ393263 LWF393263 MGB393263 MPX393263 MZT393263 NJP393263 NTL393263 ODH393263 OND393263 OWZ393263 PGV393263 PQR393263 QAN393263 QKJ393263 QUF393263 REB393263 RNX393263 RXT393263 SHP393263 SRL393263 TBH393263 TLD393263 TUZ393263 UEV393263 UOR393263 UYN393263 VIJ393263 VSF393263 WCB393263 WLX393263 WVT393263 L458799 JH458799 TD458799 ACZ458799 AMV458799 AWR458799 BGN458799 BQJ458799 CAF458799 CKB458799 CTX458799 DDT458799 DNP458799 DXL458799 EHH458799 ERD458799 FAZ458799 FKV458799 FUR458799 GEN458799 GOJ458799 GYF458799 HIB458799 HRX458799 IBT458799 ILP458799 IVL458799 JFH458799 JPD458799 JYZ458799 KIV458799 KSR458799 LCN458799 LMJ458799 LWF458799 MGB458799 MPX458799 MZT458799 NJP458799 NTL458799 ODH458799 OND458799 OWZ458799 PGV458799 PQR458799 QAN458799 QKJ458799 QUF458799 REB458799 RNX458799 RXT458799 SHP458799 SRL458799 TBH458799 TLD458799 TUZ458799 UEV458799 UOR458799 UYN458799 VIJ458799 VSF458799 WCB458799 WLX458799 WVT458799 L524335 JH524335 TD524335 ACZ524335 AMV524335 AWR524335 BGN524335 BQJ524335 CAF524335 CKB524335 CTX524335 DDT524335 DNP524335 DXL524335 EHH524335 ERD524335 FAZ524335 FKV524335 FUR524335 GEN524335 GOJ524335 GYF524335 HIB524335 HRX524335 IBT524335 ILP524335 IVL524335 JFH524335 JPD524335 JYZ524335 KIV524335 KSR524335 LCN524335 LMJ524335 LWF524335 MGB524335 MPX524335 MZT524335 NJP524335 NTL524335 ODH524335 OND524335 OWZ524335 PGV524335 PQR524335 QAN524335 QKJ524335 QUF524335 REB524335 RNX524335 RXT524335 SHP524335 SRL524335 TBH524335 TLD524335 TUZ524335 UEV524335 UOR524335 UYN524335 VIJ524335 VSF524335 WCB524335 WLX524335 WVT524335 L589871 JH589871 TD589871 ACZ589871 AMV589871 AWR589871 BGN589871 BQJ589871 CAF589871 CKB589871 CTX589871 DDT589871 DNP589871 DXL589871 EHH589871 ERD589871 FAZ589871 FKV589871 FUR589871 GEN589871 GOJ589871 GYF589871 HIB589871 HRX589871 IBT589871 ILP589871 IVL589871 JFH589871 JPD589871 JYZ589871 KIV589871 KSR589871 LCN589871 LMJ589871 LWF589871 MGB589871 MPX589871 MZT589871 NJP589871 NTL589871 ODH589871 OND589871 OWZ589871 PGV589871 PQR589871 QAN589871 QKJ589871 QUF589871 REB589871 RNX589871 RXT589871 SHP589871 SRL589871 TBH589871 TLD589871 TUZ589871 UEV589871 UOR589871 UYN589871 VIJ589871 VSF589871 WCB589871 WLX589871 WVT589871 L655407 JH655407 TD655407 ACZ655407 AMV655407 AWR655407 BGN655407 BQJ655407 CAF655407 CKB655407 CTX655407 DDT655407 DNP655407 DXL655407 EHH655407 ERD655407 FAZ655407 FKV655407 FUR655407 GEN655407 GOJ655407 GYF655407 HIB655407 HRX655407 IBT655407 ILP655407 IVL655407 JFH655407 JPD655407 JYZ655407 KIV655407 KSR655407 LCN655407 LMJ655407 LWF655407 MGB655407 MPX655407 MZT655407 NJP655407 NTL655407 ODH655407 OND655407 OWZ655407 PGV655407 PQR655407 QAN655407 QKJ655407 QUF655407 REB655407 RNX655407 RXT655407 SHP655407 SRL655407 TBH655407 TLD655407 TUZ655407 UEV655407 UOR655407 UYN655407 VIJ655407 VSF655407 WCB655407 WLX655407 WVT655407 L720943 JH720943 TD720943 ACZ720943 AMV720943 AWR720943 BGN720943 BQJ720943 CAF720943 CKB720943 CTX720943 DDT720943 DNP720943 DXL720943 EHH720943 ERD720943 FAZ720943 FKV720943 FUR720943 GEN720943 GOJ720943 GYF720943 HIB720943 HRX720943 IBT720943 ILP720943 IVL720943 JFH720943 JPD720943 JYZ720943 KIV720943 KSR720943 LCN720943 LMJ720943 LWF720943 MGB720943 MPX720943 MZT720943 NJP720943 NTL720943 ODH720943 OND720943 OWZ720943 PGV720943 PQR720943 QAN720943 QKJ720943 QUF720943 REB720943 RNX720943 RXT720943 SHP720943 SRL720943 TBH720943 TLD720943 TUZ720943 UEV720943 UOR720943 UYN720943 VIJ720943 VSF720943 WCB720943 WLX720943 WVT720943 L786479 JH786479 TD786479 ACZ786479 AMV786479 AWR786479 BGN786479 BQJ786479 CAF786479 CKB786479 CTX786479 DDT786479 DNP786479 DXL786479 EHH786479 ERD786479 FAZ786479 FKV786479 FUR786479 GEN786479 GOJ786479 GYF786479 HIB786479 HRX786479 IBT786479 ILP786479 IVL786479 JFH786479 JPD786479 JYZ786479 KIV786479 KSR786479 LCN786479 LMJ786479 LWF786479 MGB786479 MPX786479 MZT786479 NJP786479 NTL786479 ODH786479 OND786479 OWZ786479 PGV786479 PQR786479 QAN786479 QKJ786479 QUF786479 REB786479 RNX786479 RXT786479 SHP786479 SRL786479 TBH786479 TLD786479 TUZ786479 UEV786479 UOR786479 UYN786479 VIJ786479 VSF786479 WCB786479 WLX786479 WVT786479 L852015 JH852015 TD852015 ACZ852015 AMV852015 AWR852015 BGN852015 BQJ852015 CAF852015 CKB852015 CTX852015 DDT852015 DNP852015 DXL852015 EHH852015 ERD852015 FAZ852015 FKV852015 FUR852015 GEN852015 GOJ852015 GYF852015 HIB852015 HRX852015 IBT852015 ILP852015 IVL852015 JFH852015 JPD852015 JYZ852015 KIV852015 KSR852015 LCN852015 LMJ852015 LWF852015 MGB852015 MPX852015 MZT852015 NJP852015 NTL852015 ODH852015 OND852015 OWZ852015 PGV852015 PQR852015 QAN852015 QKJ852015 QUF852015 REB852015 RNX852015 RXT852015 SHP852015 SRL852015 TBH852015 TLD852015 TUZ852015 UEV852015 UOR852015 UYN852015 VIJ852015 VSF852015 WCB852015 WLX852015 WVT852015 L917551 JH917551 TD917551 ACZ917551 AMV917551 AWR917551 BGN917551 BQJ917551 CAF917551 CKB917551 CTX917551 DDT917551 DNP917551 DXL917551 EHH917551 ERD917551 FAZ917551 FKV917551 FUR917551 GEN917551 GOJ917551 GYF917551 HIB917551 HRX917551 IBT917551 ILP917551 IVL917551 JFH917551 JPD917551 JYZ917551 KIV917551 KSR917551 LCN917551 LMJ917551 LWF917551 MGB917551 MPX917551 MZT917551 NJP917551 NTL917551 ODH917551 OND917551 OWZ917551 PGV917551 PQR917551 QAN917551 QKJ917551 QUF917551 REB917551 RNX917551 RXT917551 SHP917551 SRL917551 TBH917551 TLD917551 TUZ917551 UEV917551 UOR917551 UYN917551 VIJ917551 VSF917551 WCB917551 WLX917551 WVT917551 L983087 JH983087 TD983087 ACZ983087 AMV983087 AWR983087 BGN983087 BQJ983087 CAF983087 CKB983087 CTX983087 DDT983087 DNP983087 DXL983087 EHH983087 ERD983087 FAZ983087 FKV983087 FUR983087 GEN983087 GOJ983087 GYF983087 HIB983087 HRX983087 IBT983087 ILP983087 IVL983087 JFH983087 JPD983087 JYZ983087 KIV983087 KSR983087 LCN983087 LMJ983087 LWF983087 MGB983087 MPX983087 MZT983087 NJP983087 NTL983087 ODH983087 OND983087 OWZ983087 PGV983087 PQR983087 QAN983087 QKJ983087 QUF983087 REB983087 RNX983087 RXT983087 SHP983087 SRL983087 TBH983087 TLD983087 TUZ983087 UEV983087 UOR983087 UYN983087 VIJ983087 VSF983087 WCB983087 WLX983087 WVT983087 L49:L50 JH49:JH50 TD49:TD50 ACZ49:ACZ50 AMV49:AMV50 AWR49:AWR50 BGN49:BGN50 BQJ49:BQJ50 CAF49:CAF50 CKB49:CKB50 CTX49:CTX50 DDT49:DDT50 DNP49:DNP50 DXL49:DXL50 EHH49:EHH50 ERD49:ERD50 FAZ49:FAZ50 FKV49:FKV50 FUR49:FUR50 GEN49:GEN50 GOJ49:GOJ50 GYF49:GYF50 HIB49:HIB50 HRX49:HRX50 IBT49:IBT50 ILP49:ILP50 IVL49:IVL50 JFH49:JFH50 JPD49:JPD50 JYZ49:JYZ50 KIV49:KIV50 KSR49:KSR50 LCN49:LCN50 LMJ49:LMJ50 LWF49:LWF50 MGB49:MGB50 MPX49:MPX50 MZT49:MZT50 NJP49:NJP50 NTL49:NTL50 ODH49:ODH50 OND49:OND50 OWZ49:OWZ50 PGV49:PGV50 PQR49:PQR50 QAN49:QAN50 QKJ49:QKJ50 QUF49:QUF50 REB49:REB50 RNX49:RNX50 RXT49:RXT50 SHP49:SHP50 SRL49:SRL50 TBH49:TBH50 TLD49:TLD50 TUZ49:TUZ50 UEV49:UEV50 UOR49:UOR50 UYN49:UYN50 VIJ49:VIJ50 VSF49:VSF50 WCB49:WCB50 WLX49:WLX50 WVT49:WVT50 L65585:L65586 JH65585:JH65586 TD65585:TD65586 ACZ65585:ACZ65586 AMV65585:AMV65586 AWR65585:AWR65586 BGN65585:BGN65586 BQJ65585:BQJ65586 CAF65585:CAF65586 CKB65585:CKB65586 CTX65585:CTX65586 DDT65585:DDT65586 DNP65585:DNP65586 DXL65585:DXL65586 EHH65585:EHH65586 ERD65585:ERD65586 FAZ65585:FAZ65586 FKV65585:FKV65586 FUR65585:FUR65586 GEN65585:GEN65586 GOJ65585:GOJ65586 GYF65585:GYF65586 HIB65585:HIB65586 HRX65585:HRX65586 IBT65585:IBT65586 ILP65585:ILP65586 IVL65585:IVL65586 JFH65585:JFH65586 JPD65585:JPD65586 JYZ65585:JYZ65586 KIV65585:KIV65586 KSR65585:KSR65586 LCN65585:LCN65586 LMJ65585:LMJ65586 LWF65585:LWF65586 MGB65585:MGB65586 MPX65585:MPX65586 MZT65585:MZT65586 NJP65585:NJP65586 NTL65585:NTL65586 ODH65585:ODH65586 OND65585:OND65586 OWZ65585:OWZ65586 PGV65585:PGV65586 PQR65585:PQR65586 QAN65585:QAN65586 QKJ65585:QKJ65586 QUF65585:QUF65586 REB65585:REB65586 RNX65585:RNX65586 RXT65585:RXT65586 SHP65585:SHP65586 SRL65585:SRL65586 TBH65585:TBH65586 TLD65585:TLD65586 TUZ65585:TUZ65586 UEV65585:UEV65586 UOR65585:UOR65586 UYN65585:UYN65586 VIJ65585:VIJ65586 VSF65585:VSF65586 WCB65585:WCB65586 WLX65585:WLX65586 WVT65585:WVT65586 L131121:L131122 JH131121:JH131122 TD131121:TD131122 ACZ131121:ACZ131122 AMV131121:AMV131122 AWR131121:AWR131122 BGN131121:BGN131122 BQJ131121:BQJ131122 CAF131121:CAF131122 CKB131121:CKB131122 CTX131121:CTX131122 DDT131121:DDT131122 DNP131121:DNP131122 DXL131121:DXL131122 EHH131121:EHH131122 ERD131121:ERD131122 FAZ131121:FAZ131122 FKV131121:FKV131122 FUR131121:FUR131122 GEN131121:GEN131122 GOJ131121:GOJ131122 GYF131121:GYF131122 HIB131121:HIB131122 HRX131121:HRX131122 IBT131121:IBT131122 ILP131121:ILP131122 IVL131121:IVL131122 JFH131121:JFH131122 JPD131121:JPD131122 JYZ131121:JYZ131122 KIV131121:KIV131122 KSR131121:KSR131122 LCN131121:LCN131122 LMJ131121:LMJ131122 LWF131121:LWF131122 MGB131121:MGB131122 MPX131121:MPX131122 MZT131121:MZT131122 NJP131121:NJP131122 NTL131121:NTL131122 ODH131121:ODH131122 OND131121:OND131122 OWZ131121:OWZ131122 PGV131121:PGV131122 PQR131121:PQR131122 QAN131121:QAN131122 QKJ131121:QKJ131122 QUF131121:QUF131122 REB131121:REB131122 RNX131121:RNX131122 RXT131121:RXT131122 SHP131121:SHP131122 SRL131121:SRL131122 TBH131121:TBH131122 TLD131121:TLD131122 TUZ131121:TUZ131122 UEV131121:UEV131122 UOR131121:UOR131122 UYN131121:UYN131122 VIJ131121:VIJ131122 VSF131121:VSF131122 WCB131121:WCB131122 WLX131121:WLX131122 WVT131121:WVT131122 L196657:L196658 JH196657:JH196658 TD196657:TD196658 ACZ196657:ACZ196658 AMV196657:AMV196658 AWR196657:AWR196658 BGN196657:BGN196658 BQJ196657:BQJ196658 CAF196657:CAF196658 CKB196657:CKB196658 CTX196657:CTX196658 DDT196657:DDT196658 DNP196657:DNP196658 DXL196657:DXL196658 EHH196657:EHH196658 ERD196657:ERD196658 FAZ196657:FAZ196658 FKV196657:FKV196658 FUR196657:FUR196658 GEN196657:GEN196658 GOJ196657:GOJ196658 GYF196657:GYF196658 HIB196657:HIB196658 HRX196657:HRX196658 IBT196657:IBT196658 ILP196657:ILP196658 IVL196657:IVL196658 JFH196657:JFH196658 JPD196657:JPD196658 JYZ196657:JYZ196658 KIV196657:KIV196658 KSR196657:KSR196658 LCN196657:LCN196658 LMJ196657:LMJ196658 LWF196657:LWF196658 MGB196657:MGB196658 MPX196657:MPX196658 MZT196657:MZT196658 NJP196657:NJP196658 NTL196657:NTL196658 ODH196657:ODH196658 OND196657:OND196658 OWZ196657:OWZ196658 PGV196657:PGV196658 PQR196657:PQR196658 QAN196657:QAN196658 QKJ196657:QKJ196658 QUF196657:QUF196658 REB196657:REB196658 RNX196657:RNX196658 RXT196657:RXT196658 SHP196657:SHP196658 SRL196657:SRL196658 TBH196657:TBH196658 TLD196657:TLD196658 TUZ196657:TUZ196658 UEV196657:UEV196658 UOR196657:UOR196658 UYN196657:UYN196658 VIJ196657:VIJ196658 VSF196657:VSF196658 WCB196657:WCB196658 WLX196657:WLX196658 WVT196657:WVT196658 L262193:L262194 JH262193:JH262194 TD262193:TD262194 ACZ262193:ACZ262194 AMV262193:AMV262194 AWR262193:AWR262194 BGN262193:BGN262194 BQJ262193:BQJ262194 CAF262193:CAF262194 CKB262193:CKB262194 CTX262193:CTX262194 DDT262193:DDT262194 DNP262193:DNP262194 DXL262193:DXL262194 EHH262193:EHH262194 ERD262193:ERD262194 FAZ262193:FAZ262194 FKV262193:FKV262194 FUR262193:FUR262194 GEN262193:GEN262194 GOJ262193:GOJ262194 GYF262193:GYF262194 HIB262193:HIB262194 HRX262193:HRX262194 IBT262193:IBT262194 ILP262193:ILP262194 IVL262193:IVL262194 JFH262193:JFH262194 JPD262193:JPD262194 JYZ262193:JYZ262194 KIV262193:KIV262194 KSR262193:KSR262194 LCN262193:LCN262194 LMJ262193:LMJ262194 LWF262193:LWF262194 MGB262193:MGB262194 MPX262193:MPX262194 MZT262193:MZT262194 NJP262193:NJP262194 NTL262193:NTL262194 ODH262193:ODH262194 OND262193:OND262194 OWZ262193:OWZ262194 PGV262193:PGV262194 PQR262193:PQR262194 QAN262193:QAN262194 QKJ262193:QKJ262194 QUF262193:QUF262194 REB262193:REB262194 RNX262193:RNX262194 RXT262193:RXT262194 SHP262193:SHP262194 SRL262193:SRL262194 TBH262193:TBH262194 TLD262193:TLD262194 TUZ262193:TUZ262194 UEV262193:UEV262194 UOR262193:UOR262194 UYN262193:UYN262194 VIJ262193:VIJ262194 VSF262193:VSF262194 WCB262193:WCB262194 WLX262193:WLX262194 WVT262193:WVT262194 L327729:L327730 JH327729:JH327730 TD327729:TD327730 ACZ327729:ACZ327730 AMV327729:AMV327730 AWR327729:AWR327730 BGN327729:BGN327730 BQJ327729:BQJ327730 CAF327729:CAF327730 CKB327729:CKB327730 CTX327729:CTX327730 DDT327729:DDT327730 DNP327729:DNP327730 DXL327729:DXL327730 EHH327729:EHH327730 ERD327729:ERD327730 FAZ327729:FAZ327730 FKV327729:FKV327730 FUR327729:FUR327730 GEN327729:GEN327730 GOJ327729:GOJ327730 GYF327729:GYF327730 HIB327729:HIB327730 HRX327729:HRX327730 IBT327729:IBT327730 ILP327729:ILP327730 IVL327729:IVL327730 JFH327729:JFH327730 JPD327729:JPD327730 JYZ327729:JYZ327730 KIV327729:KIV327730 KSR327729:KSR327730 LCN327729:LCN327730 LMJ327729:LMJ327730 LWF327729:LWF327730 MGB327729:MGB327730 MPX327729:MPX327730 MZT327729:MZT327730 NJP327729:NJP327730 NTL327729:NTL327730 ODH327729:ODH327730 OND327729:OND327730 OWZ327729:OWZ327730 PGV327729:PGV327730 PQR327729:PQR327730 QAN327729:QAN327730 QKJ327729:QKJ327730 QUF327729:QUF327730 REB327729:REB327730 RNX327729:RNX327730 RXT327729:RXT327730 SHP327729:SHP327730 SRL327729:SRL327730 TBH327729:TBH327730 TLD327729:TLD327730 TUZ327729:TUZ327730 UEV327729:UEV327730 UOR327729:UOR327730 UYN327729:UYN327730 VIJ327729:VIJ327730 VSF327729:VSF327730 WCB327729:WCB327730 WLX327729:WLX327730 WVT327729:WVT327730 L393265:L393266 JH393265:JH393266 TD393265:TD393266 ACZ393265:ACZ393266 AMV393265:AMV393266 AWR393265:AWR393266 BGN393265:BGN393266 BQJ393265:BQJ393266 CAF393265:CAF393266 CKB393265:CKB393266 CTX393265:CTX393266 DDT393265:DDT393266 DNP393265:DNP393266 DXL393265:DXL393266 EHH393265:EHH393266 ERD393265:ERD393266 FAZ393265:FAZ393266 FKV393265:FKV393266 FUR393265:FUR393266 GEN393265:GEN393266 GOJ393265:GOJ393266 GYF393265:GYF393266 HIB393265:HIB393266 HRX393265:HRX393266 IBT393265:IBT393266 ILP393265:ILP393266 IVL393265:IVL393266 JFH393265:JFH393266 JPD393265:JPD393266 JYZ393265:JYZ393266 KIV393265:KIV393266 KSR393265:KSR393266 LCN393265:LCN393266 LMJ393265:LMJ393266 LWF393265:LWF393266 MGB393265:MGB393266 MPX393265:MPX393266 MZT393265:MZT393266 NJP393265:NJP393266 NTL393265:NTL393266 ODH393265:ODH393266 OND393265:OND393266 OWZ393265:OWZ393266 PGV393265:PGV393266 PQR393265:PQR393266 QAN393265:QAN393266 QKJ393265:QKJ393266 QUF393265:QUF393266 REB393265:REB393266 RNX393265:RNX393266 RXT393265:RXT393266 SHP393265:SHP393266 SRL393265:SRL393266 TBH393265:TBH393266 TLD393265:TLD393266 TUZ393265:TUZ393266 UEV393265:UEV393266 UOR393265:UOR393266 UYN393265:UYN393266 VIJ393265:VIJ393266 VSF393265:VSF393266 WCB393265:WCB393266 WLX393265:WLX393266 WVT393265:WVT393266 L458801:L458802 JH458801:JH458802 TD458801:TD458802 ACZ458801:ACZ458802 AMV458801:AMV458802 AWR458801:AWR458802 BGN458801:BGN458802 BQJ458801:BQJ458802 CAF458801:CAF458802 CKB458801:CKB458802 CTX458801:CTX458802 DDT458801:DDT458802 DNP458801:DNP458802 DXL458801:DXL458802 EHH458801:EHH458802 ERD458801:ERD458802 FAZ458801:FAZ458802 FKV458801:FKV458802 FUR458801:FUR458802 GEN458801:GEN458802 GOJ458801:GOJ458802 GYF458801:GYF458802 HIB458801:HIB458802 HRX458801:HRX458802 IBT458801:IBT458802 ILP458801:ILP458802 IVL458801:IVL458802 JFH458801:JFH458802 JPD458801:JPD458802 JYZ458801:JYZ458802 KIV458801:KIV458802 KSR458801:KSR458802 LCN458801:LCN458802 LMJ458801:LMJ458802 LWF458801:LWF458802 MGB458801:MGB458802 MPX458801:MPX458802 MZT458801:MZT458802 NJP458801:NJP458802 NTL458801:NTL458802 ODH458801:ODH458802 OND458801:OND458802 OWZ458801:OWZ458802 PGV458801:PGV458802 PQR458801:PQR458802 QAN458801:QAN458802 QKJ458801:QKJ458802 QUF458801:QUF458802 REB458801:REB458802 RNX458801:RNX458802 RXT458801:RXT458802 SHP458801:SHP458802 SRL458801:SRL458802 TBH458801:TBH458802 TLD458801:TLD458802 TUZ458801:TUZ458802 UEV458801:UEV458802 UOR458801:UOR458802 UYN458801:UYN458802 VIJ458801:VIJ458802 VSF458801:VSF458802 WCB458801:WCB458802 WLX458801:WLX458802 WVT458801:WVT458802 L524337:L524338 JH524337:JH524338 TD524337:TD524338 ACZ524337:ACZ524338 AMV524337:AMV524338 AWR524337:AWR524338 BGN524337:BGN524338 BQJ524337:BQJ524338 CAF524337:CAF524338 CKB524337:CKB524338 CTX524337:CTX524338 DDT524337:DDT524338 DNP524337:DNP524338 DXL524337:DXL524338 EHH524337:EHH524338 ERD524337:ERD524338 FAZ524337:FAZ524338 FKV524337:FKV524338 FUR524337:FUR524338 GEN524337:GEN524338 GOJ524337:GOJ524338 GYF524337:GYF524338 HIB524337:HIB524338 HRX524337:HRX524338 IBT524337:IBT524338 ILP524337:ILP524338 IVL524337:IVL524338 JFH524337:JFH524338 JPD524337:JPD524338 JYZ524337:JYZ524338 KIV524337:KIV524338 KSR524337:KSR524338 LCN524337:LCN524338 LMJ524337:LMJ524338 LWF524337:LWF524338 MGB524337:MGB524338 MPX524337:MPX524338 MZT524337:MZT524338 NJP524337:NJP524338 NTL524337:NTL524338 ODH524337:ODH524338 OND524337:OND524338 OWZ524337:OWZ524338 PGV524337:PGV524338 PQR524337:PQR524338 QAN524337:QAN524338 QKJ524337:QKJ524338 QUF524337:QUF524338 REB524337:REB524338 RNX524337:RNX524338 RXT524337:RXT524338 SHP524337:SHP524338 SRL524337:SRL524338 TBH524337:TBH524338 TLD524337:TLD524338 TUZ524337:TUZ524338 UEV524337:UEV524338 UOR524337:UOR524338 UYN524337:UYN524338 VIJ524337:VIJ524338 VSF524337:VSF524338 WCB524337:WCB524338 WLX524337:WLX524338 WVT524337:WVT524338 L589873:L589874 JH589873:JH589874 TD589873:TD589874 ACZ589873:ACZ589874 AMV589873:AMV589874 AWR589873:AWR589874 BGN589873:BGN589874 BQJ589873:BQJ589874 CAF589873:CAF589874 CKB589873:CKB589874 CTX589873:CTX589874 DDT589873:DDT589874 DNP589873:DNP589874 DXL589873:DXL589874 EHH589873:EHH589874 ERD589873:ERD589874 FAZ589873:FAZ589874 FKV589873:FKV589874 FUR589873:FUR589874 GEN589873:GEN589874 GOJ589873:GOJ589874 GYF589873:GYF589874 HIB589873:HIB589874 HRX589873:HRX589874 IBT589873:IBT589874 ILP589873:ILP589874 IVL589873:IVL589874 JFH589873:JFH589874 JPD589873:JPD589874 JYZ589873:JYZ589874 KIV589873:KIV589874 KSR589873:KSR589874 LCN589873:LCN589874 LMJ589873:LMJ589874 LWF589873:LWF589874 MGB589873:MGB589874 MPX589873:MPX589874 MZT589873:MZT589874 NJP589873:NJP589874 NTL589873:NTL589874 ODH589873:ODH589874 OND589873:OND589874 OWZ589873:OWZ589874 PGV589873:PGV589874 PQR589873:PQR589874 QAN589873:QAN589874 QKJ589873:QKJ589874 QUF589873:QUF589874 REB589873:REB589874 RNX589873:RNX589874 RXT589873:RXT589874 SHP589873:SHP589874 SRL589873:SRL589874 TBH589873:TBH589874 TLD589873:TLD589874 TUZ589873:TUZ589874 UEV589873:UEV589874 UOR589873:UOR589874 UYN589873:UYN589874 VIJ589873:VIJ589874 VSF589873:VSF589874 WCB589873:WCB589874 WLX589873:WLX589874 WVT589873:WVT589874 L655409:L655410 JH655409:JH655410 TD655409:TD655410 ACZ655409:ACZ655410 AMV655409:AMV655410 AWR655409:AWR655410 BGN655409:BGN655410 BQJ655409:BQJ655410 CAF655409:CAF655410 CKB655409:CKB655410 CTX655409:CTX655410 DDT655409:DDT655410 DNP655409:DNP655410 DXL655409:DXL655410 EHH655409:EHH655410 ERD655409:ERD655410 FAZ655409:FAZ655410 FKV655409:FKV655410 FUR655409:FUR655410 GEN655409:GEN655410 GOJ655409:GOJ655410 GYF655409:GYF655410 HIB655409:HIB655410 HRX655409:HRX655410 IBT655409:IBT655410 ILP655409:ILP655410 IVL655409:IVL655410 JFH655409:JFH655410 JPD655409:JPD655410 JYZ655409:JYZ655410 KIV655409:KIV655410 KSR655409:KSR655410 LCN655409:LCN655410 LMJ655409:LMJ655410 LWF655409:LWF655410 MGB655409:MGB655410 MPX655409:MPX655410 MZT655409:MZT655410 NJP655409:NJP655410 NTL655409:NTL655410 ODH655409:ODH655410 OND655409:OND655410 OWZ655409:OWZ655410 PGV655409:PGV655410 PQR655409:PQR655410 QAN655409:QAN655410 QKJ655409:QKJ655410 QUF655409:QUF655410 REB655409:REB655410 RNX655409:RNX655410 RXT655409:RXT655410 SHP655409:SHP655410 SRL655409:SRL655410 TBH655409:TBH655410 TLD655409:TLD655410 TUZ655409:TUZ655410 UEV655409:UEV655410 UOR655409:UOR655410 UYN655409:UYN655410 VIJ655409:VIJ655410 VSF655409:VSF655410 WCB655409:WCB655410 WLX655409:WLX655410 WVT655409:WVT655410 L720945:L720946 JH720945:JH720946 TD720945:TD720946 ACZ720945:ACZ720946 AMV720945:AMV720946 AWR720945:AWR720946 BGN720945:BGN720946 BQJ720945:BQJ720946 CAF720945:CAF720946 CKB720945:CKB720946 CTX720945:CTX720946 DDT720945:DDT720946 DNP720945:DNP720946 DXL720945:DXL720946 EHH720945:EHH720946 ERD720945:ERD720946 FAZ720945:FAZ720946 FKV720945:FKV720946 FUR720945:FUR720946 GEN720945:GEN720946 GOJ720945:GOJ720946 GYF720945:GYF720946 HIB720945:HIB720946 HRX720945:HRX720946 IBT720945:IBT720946 ILP720945:ILP720946 IVL720945:IVL720946 JFH720945:JFH720946 JPD720945:JPD720946 JYZ720945:JYZ720946 KIV720945:KIV720946 KSR720945:KSR720946 LCN720945:LCN720946 LMJ720945:LMJ720946 LWF720945:LWF720946 MGB720945:MGB720946 MPX720945:MPX720946 MZT720945:MZT720946 NJP720945:NJP720946 NTL720945:NTL720946 ODH720945:ODH720946 OND720945:OND720946 OWZ720945:OWZ720946 PGV720945:PGV720946 PQR720945:PQR720946 QAN720945:QAN720946 QKJ720945:QKJ720946 QUF720945:QUF720946 REB720945:REB720946 RNX720945:RNX720946 RXT720945:RXT720946 SHP720945:SHP720946 SRL720945:SRL720946 TBH720945:TBH720946 TLD720945:TLD720946 TUZ720945:TUZ720946 UEV720945:UEV720946 UOR720945:UOR720946 UYN720945:UYN720946 VIJ720945:VIJ720946 VSF720945:VSF720946 WCB720945:WCB720946 WLX720945:WLX720946 WVT720945:WVT720946 L786481:L786482 JH786481:JH786482 TD786481:TD786482 ACZ786481:ACZ786482 AMV786481:AMV786482 AWR786481:AWR786482 BGN786481:BGN786482 BQJ786481:BQJ786482 CAF786481:CAF786482 CKB786481:CKB786482 CTX786481:CTX786482 DDT786481:DDT786482 DNP786481:DNP786482 DXL786481:DXL786482 EHH786481:EHH786482 ERD786481:ERD786482 FAZ786481:FAZ786482 FKV786481:FKV786482 FUR786481:FUR786482 GEN786481:GEN786482 GOJ786481:GOJ786482 GYF786481:GYF786482 HIB786481:HIB786482 HRX786481:HRX786482 IBT786481:IBT786482 ILP786481:ILP786482 IVL786481:IVL786482 JFH786481:JFH786482 JPD786481:JPD786482 JYZ786481:JYZ786482 KIV786481:KIV786482 KSR786481:KSR786482 LCN786481:LCN786482 LMJ786481:LMJ786482 LWF786481:LWF786482 MGB786481:MGB786482 MPX786481:MPX786482 MZT786481:MZT786482 NJP786481:NJP786482 NTL786481:NTL786482 ODH786481:ODH786482 OND786481:OND786482 OWZ786481:OWZ786482 PGV786481:PGV786482 PQR786481:PQR786482 QAN786481:QAN786482 QKJ786481:QKJ786482 QUF786481:QUF786482 REB786481:REB786482 RNX786481:RNX786482 RXT786481:RXT786482 SHP786481:SHP786482 SRL786481:SRL786482 TBH786481:TBH786482 TLD786481:TLD786482 TUZ786481:TUZ786482 UEV786481:UEV786482 UOR786481:UOR786482 UYN786481:UYN786482 VIJ786481:VIJ786482 VSF786481:VSF786482 WCB786481:WCB786482 WLX786481:WLX786482 WVT786481:WVT786482 L852017:L852018 JH852017:JH852018 TD852017:TD852018 ACZ852017:ACZ852018 AMV852017:AMV852018 AWR852017:AWR852018 BGN852017:BGN852018 BQJ852017:BQJ852018 CAF852017:CAF852018 CKB852017:CKB852018 CTX852017:CTX852018 DDT852017:DDT852018 DNP852017:DNP852018 DXL852017:DXL852018 EHH852017:EHH852018 ERD852017:ERD852018 FAZ852017:FAZ852018 FKV852017:FKV852018 FUR852017:FUR852018 GEN852017:GEN852018 GOJ852017:GOJ852018 GYF852017:GYF852018 HIB852017:HIB852018 HRX852017:HRX852018 IBT852017:IBT852018 ILP852017:ILP852018 IVL852017:IVL852018 JFH852017:JFH852018 JPD852017:JPD852018 JYZ852017:JYZ852018 KIV852017:KIV852018 KSR852017:KSR852018 LCN852017:LCN852018 LMJ852017:LMJ852018 LWF852017:LWF852018 MGB852017:MGB852018 MPX852017:MPX852018 MZT852017:MZT852018 NJP852017:NJP852018 NTL852017:NTL852018 ODH852017:ODH852018 OND852017:OND852018 OWZ852017:OWZ852018 PGV852017:PGV852018 PQR852017:PQR852018 QAN852017:QAN852018 QKJ852017:QKJ852018 QUF852017:QUF852018 REB852017:REB852018 RNX852017:RNX852018 RXT852017:RXT852018 SHP852017:SHP852018 SRL852017:SRL852018 TBH852017:TBH852018 TLD852017:TLD852018 TUZ852017:TUZ852018 UEV852017:UEV852018 UOR852017:UOR852018 UYN852017:UYN852018 VIJ852017:VIJ852018 VSF852017:VSF852018 WCB852017:WCB852018 WLX852017:WLX852018 WVT852017:WVT852018 L917553:L917554 JH917553:JH917554 TD917553:TD917554 ACZ917553:ACZ917554 AMV917553:AMV917554 AWR917553:AWR917554 BGN917553:BGN917554 BQJ917553:BQJ917554 CAF917553:CAF917554 CKB917553:CKB917554 CTX917553:CTX917554 DDT917553:DDT917554 DNP917553:DNP917554 DXL917553:DXL917554 EHH917553:EHH917554 ERD917553:ERD917554 FAZ917553:FAZ917554 FKV917553:FKV917554 FUR917553:FUR917554 GEN917553:GEN917554 GOJ917553:GOJ917554 GYF917553:GYF917554 HIB917553:HIB917554 HRX917553:HRX917554 IBT917553:IBT917554 ILP917553:ILP917554 IVL917553:IVL917554 JFH917553:JFH917554 JPD917553:JPD917554 JYZ917553:JYZ917554 KIV917553:KIV917554 KSR917553:KSR917554 LCN917553:LCN917554 LMJ917553:LMJ917554 LWF917553:LWF917554 MGB917553:MGB917554 MPX917553:MPX917554 MZT917553:MZT917554 NJP917553:NJP917554 NTL917553:NTL917554 ODH917553:ODH917554 OND917553:OND917554 OWZ917553:OWZ917554 PGV917553:PGV917554 PQR917553:PQR917554 QAN917553:QAN917554 QKJ917553:QKJ917554 QUF917553:QUF917554 REB917553:REB917554 RNX917553:RNX917554 RXT917553:RXT917554 SHP917553:SHP917554 SRL917553:SRL917554 TBH917553:TBH917554 TLD917553:TLD917554 TUZ917553:TUZ917554 UEV917553:UEV917554 UOR917553:UOR917554 UYN917553:UYN917554 VIJ917553:VIJ917554 VSF917553:VSF917554 WCB917553:WCB917554 WLX917553:WLX917554 WVT917553:WVT917554 L983089:L983090 JH983089:JH983090 TD983089:TD983090 ACZ983089:ACZ983090 AMV983089:AMV983090 AWR983089:AWR983090 BGN983089:BGN983090 BQJ983089:BQJ983090 CAF983089:CAF983090 CKB983089:CKB983090 CTX983089:CTX983090 DDT983089:DDT983090 DNP983089:DNP983090 DXL983089:DXL983090 EHH983089:EHH983090 ERD983089:ERD983090 FAZ983089:FAZ983090 FKV983089:FKV983090 FUR983089:FUR983090 GEN983089:GEN983090 GOJ983089:GOJ983090 GYF983089:GYF983090 HIB983089:HIB983090 HRX983089:HRX983090 IBT983089:IBT983090 ILP983089:ILP983090 IVL983089:IVL983090 JFH983089:JFH983090 JPD983089:JPD983090 JYZ983089:JYZ983090 KIV983089:KIV983090 KSR983089:KSR983090 LCN983089:LCN983090 LMJ983089:LMJ983090 LWF983089:LWF983090 MGB983089:MGB983090 MPX983089:MPX983090 MZT983089:MZT983090 NJP983089:NJP983090 NTL983089:NTL983090 ODH983089:ODH983090 OND983089:OND983090 OWZ983089:OWZ983090 PGV983089:PGV983090 PQR983089:PQR983090 QAN983089:QAN983090 QKJ983089:QKJ983090 QUF983089:QUF983090 REB983089:REB983090 RNX983089:RNX983090 RXT983089:RXT983090 SHP983089:SHP983090 SRL983089:SRL983090 TBH983089:TBH983090 TLD983089:TLD983090 TUZ983089:TUZ983090 UEV983089:UEV983090 UOR983089:UOR983090 UYN983089:UYN983090 VIJ983089:VIJ983090 VSF983089:VSF983090 WCB983089:WCB983090 WLX983089:WLX983090 WVT983089:WVT983090 L54 JH54 TD54 ACZ54 AMV54 AWR54 BGN54 BQJ54 CAF54 CKB54 CTX54 DDT54 DNP54 DXL54 EHH54 ERD54 FAZ54 FKV54 FUR54 GEN54 GOJ54 GYF54 HIB54 HRX54 IBT54 ILP54 IVL54 JFH54 JPD54 JYZ54 KIV54 KSR54 LCN54 LMJ54 LWF54 MGB54 MPX54 MZT54 NJP54 NTL54 ODH54 OND54 OWZ54 PGV54 PQR54 QAN54 QKJ54 QUF54 REB54 RNX54 RXT54 SHP54 SRL54 TBH54 TLD54 TUZ54 UEV54 UOR54 UYN54 VIJ54 VSF54 WCB54 WLX54 WVT54 L65590 JH65590 TD65590 ACZ65590 AMV65590 AWR65590 BGN65590 BQJ65590 CAF65590 CKB65590 CTX65590 DDT65590 DNP65590 DXL65590 EHH65590 ERD65590 FAZ65590 FKV65590 FUR65590 GEN65590 GOJ65590 GYF65590 HIB65590 HRX65590 IBT65590 ILP65590 IVL65590 JFH65590 JPD65590 JYZ65590 KIV65590 KSR65590 LCN65590 LMJ65590 LWF65590 MGB65590 MPX65590 MZT65590 NJP65590 NTL65590 ODH65590 OND65590 OWZ65590 PGV65590 PQR65590 QAN65590 QKJ65590 QUF65590 REB65590 RNX65590 RXT65590 SHP65590 SRL65590 TBH65590 TLD65590 TUZ65590 UEV65590 UOR65590 UYN65590 VIJ65590 VSF65590 WCB65590 WLX65590 WVT65590 L131126 JH131126 TD131126 ACZ131126 AMV131126 AWR131126 BGN131126 BQJ131126 CAF131126 CKB131126 CTX131126 DDT131126 DNP131126 DXL131126 EHH131126 ERD131126 FAZ131126 FKV131126 FUR131126 GEN131126 GOJ131126 GYF131126 HIB131126 HRX131126 IBT131126 ILP131126 IVL131126 JFH131126 JPD131126 JYZ131126 KIV131126 KSR131126 LCN131126 LMJ131126 LWF131126 MGB131126 MPX131126 MZT131126 NJP131126 NTL131126 ODH131126 OND131126 OWZ131126 PGV131126 PQR131126 QAN131126 QKJ131126 QUF131126 REB131126 RNX131126 RXT131126 SHP131126 SRL131126 TBH131126 TLD131126 TUZ131126 UEV131126 UOR131126 UYN131126 VIJ131126 VSF131126 WCB131126 WLX131126 WVT131126 L196662 JH196662 TD196662 ACZ196662 AMV196662 AWR196662 BGN196662 BQJ196662 CAF196662 CKB196662 CTX196662 DDT196662 DNP196662 DXL196662 EHH196662 ERD196662 FAZ196662 FKV196662 FUR196662 GEN196662 GOJ196662 GYF196662 HIB196662 HRX196662 IBT196662 ILP196662 IVL196662 JFH196662 JPD196662 JYZ196662 KIV196662 KSR196662 LCN196662 LMJ196662 LWF196662 MGB196662 MPX196662 MZT196662 NJP196662 NTL196662 ODH196662 OND196662 OWZ196662 PGV196662 PQR196662 QAN196662 QKJ196662 QUF196662 REB196662 RNX196662 RXT196662 SHP196662 SRL196662 TBH196662 TLD196662 TUZ196662 UEV196662 UOR196662 UYN196662 VIJ196662 VSF196662 WCB196662 WLX196662 WVT196662 L262198 JH262198 TD262198 ACZ262198 AMV262198 AWR262198 BGN262198 BQJ262198 CAF262198 CKB262198 CTX262198 DDT262198 DNP262198 DXL262198 EHH262198 ERD262198 FAZ262198 FKV262198 FUR262198 GEN262198 GOJ262198 GYF262198 HIB262198 HRX262198 IBT262198 ILP262198 IVL262198 JFH262198 JPD262198 JYZ262198 KIV262198 KSR262198 LCN262198 LMJ262198 LWF262198 MGB262198 MPX262198 MZT262198 NJP262198 NTL262198 ODH262198 OND262198 OWZ262198 PGV262198 PQR262198 QAN262198 QKJ262198 QUF262198 REB262198 RNX262198 RXT262198 SHP262198 SRL262198 TBH262198 TLD262198 TUZ262198 UEV262198 UOR262198 UYN262198 VIJ262198 VSF262198 WCB262198 WLX262198 WVT262198 L327734 JH327734 TD327734 ACZ327734 AMV327734 AWR327734 BGN327734 BQJ327734 CAF327734 CKB327734 CTX327734 DDT327734 DNP327734 DXL327734 EHH327734 ERD327734 FAZ327734 FKV327734 FUR327734 GEN327734 GOJ327734 GYF327734 HIB327734 HRX327734 IBT327734 ILP327734 IVL327734 JFH327734 JPD327734 JYZ327734 KIV327734 KSR327734 LCN327734 LMJ327734 LWF327734 MGB327734 MPX327734 MZT327734 NJP327734 NTL327734 ODH327734 OND327734 OWZ327734 PGV327734 PQR327734 QAN327734 QKJ327734 QUF327734 REB327734 RNX327734 RXT327734 SHP327734 SRL327734 TBH327734 TLD327734 TUZ327734 UEV327734 UOR327734 UYN327734 VIJ327734 VSF327734 WCB327734 WLX327734 WVT327734 L393270 JH393270 TD393270 ACZ393270 AMV393270 AWR393270 BGN393270 BQJ393270 CAF393270 CKB393270 CTX393270 DDT393270 DNP393270 DXL393270 EHH393270 ERD393270 FAZ393270 FKV393270 FUR393270 GEN393270 GOJ393270 GYF393270 HIB393270 HRX393270 IBT393270 ILP393270 IVL393270 JFH393270 JPD393270 JYZ393270 KIV393270 KSR393270 LCN393270 LMJ393270 LWF393270 MGB393270 MPX393270 MZT393270 NJP393270 NTL393270 ODH393270 OND393270 OWZ393270 PGV393270 PQR393270 QAN393270 QKJ393270 QUF393270 REB393270 RNX393270 RXT393270 SHP393270 SRL393270 TBH393270 TLD393270 TUZ393270 UEV393270 UOR393270 UYN393270 VIJ393270 VSF393270 WCB393270 WLX393270 WVT393270 L458806 JH458806 TD458806 ACZ458806 AMV458806 AWR458806 BGN458806 BQJ458806 CAF458806 CKB458806 CTX458806 DDT458806 DNP458806 DXL458806 EHH458806 ERD458806 FAZ458806 FKV458806 FUR458806 GEN458806 GOJ458806 GYF458806 HIB458806 HRX458806 IBT458806 ILP458806 IVL458806 JFH458806 JPD458806 JYZ458806 KIV458806 KSR458806 LCN458806 LMJ458806 LWF458806 MGB458806 MPX458806 MZT458806 NJP458806 NTL458806 ODH458806 OND458806 OWZ458806 PGV458806 PQR458806 QAN458806 QKJ458806 QUF458806 REB458806 RNX458806 RXT458806 SHP458806 SRL458806 TBH458806 TLD458806 TUZ458806 UEV458806 UOR458806 UYN458806 VIJ458806 VSF458806 WCB458806 WLX458806 WVT458806 L524342 JH524342 TD524342 ACZ524342 AMV524342 AWR524342 BGN524342 BQJ524342 CAF524342 CKB524342 CTX524342 DDT524342 DNP524342 DXL524342 EHH524342 ERD524342 FAZ524342 FKV524342 FUR524342 GEN524342 GOJ524342 GYF524342 HIB524342 HRX524342 IBT524342 ILP524342 IVL524342 JFH524342 JPD524342 JYZ524342 KIV524342 KSR524342 LCN524342 LMJ524342 LWF524342 MGB524342 MPX524342 MZT524342 NJP524342 NTL524342 ODH524342 OND524342 OWZ524342 PGV524342 PQR524342 QAN524342 QKJ524342 QUF524342 REB524342 RNX524342 RXT524342 SHP524342 SRL524342 TBH524342 TLD524342 TUZ524342 UEV524342 UOR524342 UYN524342 VIJ524342 VSF524342 WCB524342 WLX524342 WVT524342 L589878 JH589878 TD589878 ACZ589878 AMV589878 AWR589878 BGN589878 BQJ589878 CAF589878 CKB589878 CTX589878 DDT589878 DNP589878 DXL589878 EHH589878 ERD589878 FAZ589878 FKV589878 FUR589878 GEN589878 GOJ589878 GYF589878 HIB589878 HRX589878 IBT589878 ILP589878 IVL589878 JFH589878 JPD589878 JYZ589878 KIV589878 KSR589878 LCN589878 LMJ589878 LWF589878 MGB589878 MPX589878 MZT589878 NJP589878 NTL589878 ODH589878 OND589878 OWZ589878 PGV589878 PQR589878 QAN589878 QKJ589878 QUF589878 REB589878 RNX589878 RXT589878 SHP589878 SRL589878 TBH589878 TLD589878 TUZ589878 UEV589878 UOR589878 UYN589878 VIJ589878 VSF589878 WCB589878 WLX589878 WVT589878 L655414 JH655414 TD655414 ACZ655414 AMV655414 AWR655414 BGN655414 BQJ655414 CAF655414 CKB655414 CTX655414 DDT655414 DNP655414 DXL655414 EHH655414 ERD655414 FAZ655414 FKV655414 FUR655414 GEN655414 GOJ655414 GYF655414 HIB655414 HRX655414 IBT655414 ILP655414 IVL655414 JFH655414 JPD655414 JYZ655414 KIV655414 KSR655414 LCN655414 LMJ655414 LWF655414 MGB655414 MPX655414 MZT655414 NJP655414 NTL655414 ODH655414 OND655414 OWZ655414 PGV655414 PQR655414 QAN655414 QKJ655414 QUF655414 REB655414 RNX655414 RXT655414 SHP655414 SRL655414 TBH655414 TLD655414 TUZ655414 UEV655414 UOR655414 UYN655414 VIJ655414 VSF655414 WCB655414 WLX655414 WVT655414 L720950 JH720950 TD720950 ACZ720950 AMV720950 AWR720950 BGN720950 BQJ720950 CAF720950 CKB720950 CTX720950 DDT720950 DNP720950 DXL720950 EHH720950 ERD720950 FAZ720950 FKV720950 FUR720950 GEN720950 GOJ720950 GYF720950 HIB720950 HRX720950 IBT720950 ILP720950 IVL720950 JFH720950 JPD720950 JYZ720950 KIV720950 KSR720950 LCN720950 LMJ720950 LWF720950 MGB720950 MPX720950 MZT720950 NJP720950 NTL720950 ODH720950 OND720950 OWZ720950 PGV720950 PQR720950 QAN720950 QKJ720950 QUF720950 REB720950 RNX720950 RXT720950 SHP720950 SRL720950 TBH720950 TLD720950 TUZ720950 UEV720950 UOR720950 UYN720950 VIJ720950 VSF720950 WCB720950 WLX720950 WVT720950 L786486 JH786486 TD786486 ACZ786486 AMV786486 AWR786486 BGN786486 BQJ786486 CAF786486 CKB786486 CTX786486 DDT786486 DNP786486 DXL786486 EHH786486 ERD786486 FAZ786486 FKV786486 FUR786486 GEN786486 GOJ786486 GYF786486 HIB786486 HRX786486 IBT786486 ILP786486 IVL786486 JFH786486 JPD786486 JYZ786486 KIV786486 KSR786486 LCN786486 LMJ786486 LWF786486 MGB786486 MPX786486 MZT786486 NJP786486 NTL786486 ODH786486 OND786486 OWZ786486 PGV786486 PQR786486 QAN786486 QKJ786486 QUF786486 REB786486 RNX786486 RXT786486 SHP786486 SRL786486 TBH786486 TLD786486 TUZ786486 UEV786486 UOR786486 UYN786486 VIJ786486 VSF786486 WCB786486 WLX786486 WVT786486 L852022 JH852022 TD852022 ACZ852022 AMV852022 AWR852022 BGN852022 BQJ852022 CAF852022 CKB852022 CTX852022 DDT852022 DNP852022 DXL852022 EHH852022 ERD852022 FAZ852022 FKV852022 FUR852022 GEN852022 GOJ852022 GYF852022 HIB852022 HRX852022 IBT852022 ILP852022 IVL852022 JFH852022 JPD852022 JYZ852022 KIV852022 KSR852022 LCN852022 LMJ852022 LWF852022 MGB852022 MPX852022 MZT852022 NJP852022 NTL852022 ODH852022 OND852022 OWZ852022 PGV852022 PQR852022 QAN852022 QKJ852022 QUF852022 REB852022 RNX852022 RXT852022 SHP852022 SRL852022 TBH852022 TLD852022 TUZ852022 UEV852022 UOR852022 UYN852022 VIJ852022 VSF852022 WCB852022 WLX852022 WVT852022 L917558 JH917558 TD917558 ACZ917558 AMV917558 AWR917558 BGN917558 BQJ917558 CAF917558 CKB917558 CTX917558 DDT917558 DNP917558 DXL917558 EHH917558 ERD917558 FAZ917558 FKV917558 FUR917558 GEN917558 GOJ917558 GYF917558 HIB917558 HRX917558 IBT917558 ILP917558 IVL917558 JFH917558 JPD917558 JYZ917558 KIV917558 KSR917558 LCN917558 LMJ917558 LWF917558 MGB917558 MPX917558 MZT917558 NJP917558 NTL917558 ODH917558 OND917558 OWZ917558 PGV917558 PQR917558 QAN917558 QKJ917558 QUF917558 REB917558 RNX917558 RXT917558 SHP917558 SRL917558 TBH917558 TLD917558 TUZ917558 UEV917558 UOR917558 UYN917558 VIJ917558 VSF917558 WCB917558 WLX917558 WVT917558 L983094 JH983094 TD983094 ACZ983094 AMV983094 AWR983094 BGN983094 BQJ983094 CAF983094 CKB983094 CTX983094 DDT983094 DNP983094 DXL983094 EHH983094 ERD983094 FAZ983094 FKV983094 FUR983094 GEN983094 GOJ983094 GYF983094 HIB983094 HRX983094 IBT983094 ILP983094 IVL983094 JFH983094 JPD983094 JYZ983094 KIV983094 KSR983094 LCN983094 LMJ983094 LWF983094 MGB983094 MPX983094 MZT983094 NJP983094 NTL983094 ODH983094 OND983094 OWZ983094 PGV983094 PQR983094 QAN983094 QKJ983094 QUF983094 REB983094 RNX983094 RXT983094 SHP983094 SRL983094 TBH983094 TLD983094 TUZ983094 UEV983094 UOR983094 UYN983094 VIJ983094 VSF983094 WCB983094 WLX983094 WVT983094 L57:L58 JH57:JH58 TD57:TD58 ACZ57:ACZ58 AMV57:AMV58 AWR57:AWR58 BGN57:BGN58 BQJ57:BQJ58 CAF57:CAF58 CKB57:CKB58 CTX57:CTX58 DDT57:DDT58 DNP57:DNP58 DXL57:DXL58 EHH57:EHH58 ERD57:ERD58 FAZ57:FAZ58 FKV57:FKV58 FUR57:FUR58 GEN57:GEN58 GOJ57:GOJ58 GYF57:GYF58 HIB57:HIB58 HRX57:HRX58 IBT57:IBT58 ILP57:ILP58 IVL57:IVL58 JFH57:JFH58 JPD57:JPD58 JYZ57:JYZ58 KIV57:KIV58 KSR57:KSR58 LCN57:LCN58 LMJ57:LMJ58 LWF57:LWF58 MGB57:MGB58 MPX57:MPX58 MZT57:MZT58 NJP57:NJP58 NTL57:NTL58 ODH57:ODH58 OND57:OND58 OWZ57:OWZ58 PGV57:PGV58 PQR57:PQR58 QAN57:QAN58 QKJ57:QKJ58 QUF57:QUF58 REB57:REB58 RNX57:RNX58 RXT57:RXT58 SHP57:SHP58 SRL57:SRL58 TBH57:TBH58 TLD57:TLD58 TUZ57:TUZ58 UEV57:UEV58 UOR57:UOR58 UYN57:UYN58 VIJ57:VIJ58 VSF57:VSF58 WCB57:WCB58 WLX57:WLX58 WVT57:WVT58 L65593:L65594 JH65593:JH65594 TD65593:TD65594 ACZ65593:ACZ65594 AMV65593:AMV65594 AWR65593:AWR65594 BGN65593:BGN65594 BQJ65593:BQJ65594 CAF65593:CAF65594 CKB65593:CKB65594 CTX65593:CTX65594 DDT65593:DDT65594 DNP65593:DNP65594 DXL65593:DXL65594 EHH65593:EHH65594 ERD65593:ERD65594 FAZ65593:FAZ65594 FKV65593:FKV65594 FUR65593:FUR65594 GEN65593:GEN65594 GOJ65593:GOJ65594 GYF65593:GYF65594 HIB65593:HIB65594 HRX65593:HRX65594 IBT65593:IBT65594 ILP65593:ILP65594 IVL65593:IVL65594 JFH65593:JFH65594 JPD65593:JPD65594 JYZ65593:JYZ65594 KIV65593:KIV65594 KSR65593:KSR65594 LCN65593:LCN65594 LMJ65593:LMJ65594 LWF65593:LWF65594 MGB65593:MGB65594 MPX65593:MPX65594 MZT65593:MZT65594 NJP65593:NJP65594 NTL65593:NTL65594 ODH65593:ODH65594 OND65593:OND65594 OWZ65593:OWZ65594 PGV65593:PGV65594 PQR65593:PQR65594 QAN65593:QAN65594 QKJ65593:QKJ65594 QUF65593:QUF65594 REB65593:REB65594 RNX65593:RNX65594 RXT65593:RXT65594 SHP65593:SHP65594 SRL65593:SRL65594 TBH65593:TBH65594 TLD65593:TLD65594 TUZ65593:TUZ65594 UEV65593:UEV65594 UOR65593:UOR65594 UYN65593:UYN65594 VIJ65593:VIJ65594 VSF65593:VSF65594 WCB65593:WCB65594 WLX65593:WLX65594 WVT65593:WVT65594 L131129:L131130 JH131129:JH131130 TD131129:TD131130 ACZ131129:ACZ131130 AMV131129:AMV131130 AWR131129:AWR131130 BGN131129:BGN131130 BQJ131129:BQJ131130 CAF131129:CAF131130 CKB131129:CKB131130 CTX131129:CTX131130 DDT131129:DDT131130 DNP131129:DNP131130 DXL131129:DXL131130 EHH131129:EHH131130 ERD131129:ERD131130 FAZ131129:FAZ131130 FKV131129:FKV131130 FUR131129:FUR131130 GEN131129:GEN131130 GOJ131129:GOJ131130 GYF131129:GYF131130 HIB131129:HIB131130 HRX131129:HRX131130 IBT131129:IBT131130 ILP131129:ILP131130 IVL131129:IVL131130 JFH131129:JFH131130 JPD131129:JPD131130 JYZ131129:JYZ131130 KIV131129:KIV131130 KSR131129:KSR131130 LCN131129:LCN131130 LMJ131129:LMJ131130 LWF131129:LWF131130 MGB131129:MGB131130 MPX131129:MPX131130 MZT131129:MZT131130 NJP131129:NJP131130 NTL131129:NTL131130 ODH131129:ODH131130 OND131129:OND131130 OWZ131129:OWZ131130 PGV131129:PGV131130 PQR131129:PQR131130 QAN131129:QAN131130 QKJ131129:QKJ131130 QUF131129:QUF131130 REB131129:REB131130 RNX131129:RNX131130 RXT131129:RXT131130 SHP131129:SHP131130 SRL131129:SRL131130 TBH131129:TBH131130 TLD131129:TLD131130 TUZ131129:TUZ131130 UEV131129:UEV131130 UOR131129:UOR131130 UYN131129:UYN131130 VIJ131129:VIJ131130 VSF131129:VSF131130 WCB131129:WCB131130 WLX131129:WLX131130 WVT131129:WVT131130 L196665:L196666 JH196665:JH196666 TD196665:TD196666 ACZ196665:ACZ196666 AMV196665:AMV196666 AWR196665:AWR196666 BGN196665:BGN196666 BQJ196665:BQJ196666 CAF196665:CAF196666 CKB196665:CKB196666 CTX196665:CTX196666 DDT196665:DDT196666 DNP196665:DNP196666 DXL196665:DXL196666 EHH196665:EHH196666 ERD196665:ERD196666 FAZ196665:FAZ196666 FKV196665:FKV196666 FUR196665:FUR196666 GEN196665:GEN196666 GOJ196665:GOJ196666 GYF196665:GYF196666 HIB196665:HIB196666 HRX196665:HRX196666 IBT196665:IBT196666 ILP196665:ILP196666 IVL196665:IVL196666 JFH196665:JFH196666 JPD196665:JPD196666 JYZ196665:JYZ196666 KIV196665:KIV196666 KSR196665:KSR196666 LCN196665:LCN196666 LMJ196665:LMJ196666 LWF196665:LWF196666 MGB196665:MGB196666 MPX196665:MPX196666 MZT196665:MZT196666 NJP196665:NJP196666 NTL196665:NTL196666 ODH196665:ODH196666 OND196665:OND196666 OWZ196665:OWZ196666 PGV196665:PGV196666 PQR196665:PQR196666 QAN196665:QAN196666 QKJ196665:QKJ196666 QUF196665:QUF196666 REB196665:REB196666 RNX196665:RNX196666 RXT196665:RXT196666 SHP196665:SHP196666 SRL196665:SRL196666 TBH196665:TBH196666 TLD196665:TLD196666 TUZ196665:TUZ196666 UEV196665:UEV196666 UOR196665:UOR196666 UYN196665:UYN196666 VIJ196665:VIJ196666 VSF196665:VSF196666 WCB196665:WCB196666 WLX196665:WLX196666 WVT196665:WVT196666 L262201:L262202 JH262201:JH262202 TD262201:TD262202 ACZ262201:ACZ262202 AMV262201:AMV262202 AWR262201:AWR262202 BGN262201:BGN262202 BQJ262201:BQJ262202 CAF262201:CAF262202 CKB262201:CKB262202 CTX262201:CTX262202 DDT262201:DDT262202 DNP262201:DNP262202 DXL262201:DXL262202 EHH262201:EHH262202 ERD262201:ERD262202 FAZ262201:FAZ262202 FKV262201:FKV262202 FUR262201:FUR262202 GEN262201:GEN262202 GOJ262201:GOJ262202 GYF262201:GYF262202 HIB262201:HIB262202 HRX262201:HRX262202 IBT262201:IBT262202 ILP262201:ILP262202 IVL262201:IVL262202 JFH262201:JFH262202 JPD262201:JPD262202 JYZ262201:JYZ262202 KIV262201:KIV262202 KSR262201:KSR262202 LCN262201:LCN262202 LMJ262201:LMJ262202 LWF262201:LWF262202 MGB262201:MGB262202 MPX262201:MPX262202 MZT262201:MZT262202 NJP262201:NJP262202 NTL262201:NTL262202 ODH262201:ODH262202 OND262201:OND262202 OWZ262201:OWZ262202 PGV262201:PGV262202 PQR262201:PQR262202 QAN262201:QAN262202 QKJ262201:QKJ262202 QUF262201:QUF262202 REB262201:REB262202 RNX262201:RNX262202 RXT262201:RXT262202 SHP262201:SHP262202 SRL262201:SRL262202 TBH262201:TBH262202 TLD262201:TLD262202 TUZ262201:TUZ262202 UEV262201:UEV262202 UOR262201:UOR262202 UYN262201:UYN262202 VIJ262201:VIJ262202 VSF262201:VSF262202 WCB262201:WCB262202 WLX262201:WLX262202 WVT262201:WVT262202 L327737:L327738 JH327737:JH327738 TD327737:TD327738 ACZ327737:ACZ327738 AMV327737:AMV327738 AWR327737:AWR327738 BGN327737:BGN327738 BQJ327737:BQJ327738 CAF327737:CAF327738 CKB327737:CKB327738 CTX327737:CTX327738 DDT327737:DDT327738 DNP327737:DNP327738 DXL327737:DXL327738 EHH327737:EHH327738 ERD327737:ERD327738 FAZ327737:FAZ327738 FKV327737:FKV327738 FUR327737:FUR327738 GEN327737:GEN327738 GOJ327737:GOJ327738 GYF327737:GYF327738 HIB327737:HIB327738 HRX327737:HRX327738 IBT327737:IBT327738 ILP327737:ILP327738 IVL327737:IVL327738 JFH327737:JFH327738 JPD327737:JPD327738 JYZ327737:JYZ327738 KIV327737:KIV327738 KSR327737:KSR327738 LCN327737:LCN327738 LMJ327737:LMJ327738 LWF327737:LWF327738 MGB327737:MGB327738 MPX327737:MPX327738 MZT327737:MZT327738 NJP327737:NJP327738 NTL327737:NTL327738 ODH327737:ODH327738 OND327737:OND327738 OWZ327737:OWZ327738 PGV327737:PGV327738 PQR327737:PQR327738 QAN327737:QAN327738 QKJ327737:QKJ327738 QUF327737:QUF327738 REB327737:REB327738 RNX327737:RNX327738 RXT327737:RXT327738 SHP327737:SHP327738 SRL327737:SRL327738 TBH327737:TBH327738 TLD327737:TLD327738 TUZ327737:TUZ327738 UEV327737:UEV327738 UOR327737:UOR327738 UYN327737:UYN327738 VIJ327737:VIJ327738 VSF327737:VSF327738 WCB327737:WCB327738 WLX327737:WLX327738 WVT327737:WVT327738 L393273:L393274 JH393273:JH393274 TD393273:TD393274 ACZ393273:ACZ393274 AMV393273:AMV393274 AWR393273:AWR393274 BGN393273:BGN393274 BQJ393273:BQJ393274 CAF393273:CAF393274 CKB393273:CKB393274 CTX393273:CTX393274 DDT393273:DDT393274 DNP393273:DNP393274 DXL393273:DXL393274 EHH393273:EHH393274 ERD393273:ERD393274 FAZ393273:FAZ393274 FKV393273:FKV393274 FUR393273:FUR393274 GEN393273:GEN393274 GOJ393273:GOJ393274 GYF393273:GYF393274 HIB393273:HIB393274 HRX393273:HRX393274 IBT393273:IBT393274 ILP393273:ILP393274 IVL393273:IVL393274 JFH393273:JFH393274 JPD393273:JPD393274 JYZ393273:JYZ393274 KIV393273:KIV393274 KSR393273:KSR393274 LCN393273:LCN393274 LMJ393273:LMJ393274 LWF393273:LWF393274 MGB393273:MGB393274 MPX393273:MPX393274 MZT393273:MZT393274 NJP393273:NJP393274 NTL393273:NTL393274 ODH393273:ODH393274 OND393273:OND393274 OWZ393273:OWZ393274 PGV393273:PGV393274 PQR393273:PQR393274 QAN393273:QAN393274 QKJ393273:QKJ393274 QUF393273:QUF393274 REB393273:REB393274 RNX393273:RNX393274 RXT393273:RXT393274 SHP393273:SHP393274 SRL393273:SRL393274 TBH393273:TBH393274 TLD393273:TLD393274 TUZ393273:TUZ393274 UEV393273:UEV393274 UOR393273:UOR393274 UYN393273:UYN393274 VIJ393273:VIJ393274 VSF393273:VSF393274 WCB393273:WCB393274 WLX393273:WLX393274 WVT393273:WVT393274 L458809:L458810 JH458809:JH458810 TD458809:TD458810 ACZ458809:ACZ458810 AMV458809:AMV458810 AWR458809:AWR458810 BGN458809:BGN458810 BQJ458809:BQJ458810 CAF458809:CAF458810 CKB458809:CKB458810 CTX458809:CTX458810 DDT458809:DDT458810 DNP458809:DNP458810 DXL458809:DXL458810 EHH458809:EHH458810 ERD458809:ERD458810 FAZ458809:FAZ458810 FKV458809:FKV458810 FUR458809:FUR458810 GEN458809:GEN458810 GOJ458809:GOJ458810 GYF458809:GYF458810 HIB458809:HIB458810 HRX458809:HRX458810 IBT458809:IBT458810 ILP458809:ILP458810 IVL458809:IVL458810 JFH458809:JFH458810 JPD458809:JPD458810 JYZ458809:JYZ458810 KIV458809:KIV458810 KSR458809:KSR458810 LCN458809:LCN458810 LMJ458809:LMJ458810 LWF458809:LWF458810 MGB458809:MGB458810 MPX458809:MPX458810 MZT458809:MZT458810 NJP458809:NJP458810 NTL458809:NTL458810 ODH458809:ODH458810 OND458809:OND458810 OWZ458809:OWZ458810 PGV458809:PGV458810 PQR458809:PQR458810 QAN458809:QAN458810 QKJ458809:QKJ458810 QUF458809:QUF458810 REB458809:REB458810 RNX458809:RNX458810 RXT458809:RXT458810 SHP458809:SHP458810 SRL458809:SRL458810 TBH458809:TBH458810 TLD458809:TLD458810 TUZ458809:TUZ458810 UEV458809:UEV458810 UOR458809:UOR458810 UYN458809:UYN458810 VIJ458809:VIJ458810 VSF458809:VSF458810 WCB458809:WCB458810 WLX458809:WLX458810 WVT458809:WVT458810 L524345:L524346 JH524345:JH524346 TD524345:TD524346 ACZ524345:ACZ524346 AMV524345:AMV524346 AWR524345:AWR524346 BGN524345:BGN524346 BQJ524345:BQJ524346 CAF524345:CAF524346 CKB524345:CKB524346 CTX524345:CTX524346 DDT524345:DDT524346 DNP524345:DNP524346 DXL524345:DXL524346 EHH524345:EHH524346 ERD524345:ERD524346 FAZ524345:FAZ524346 FKV524345:FKV524346 FUR524345:FUR524346 GEN524345:GEN524346 GOJ524345:GOJ524346 GYF524345:GYF524346 HIB524345:HIB524346 HRX524345:HRX524346 IBT524345:IBT524346 ILP524345:ILP524346 IVL524345:IVL524346 JFH524345:JFH524346 JPD524345:JPD524346 JYZ524345:JYZ524346 KIV524345:KIV524346 KSR524345:KSR524346 LCN524345:LCN524346 LMJ524345:LMJ524346 LWF524345:LWF524346 MGB524345:MGB524346 MPX524345:MPX524346 MZT524345:MZT524346 NJP524345:NJP524346 NTL524345:NTL524346 ODH524345:ODH524346 OND524345:OND524346 OWZ524345:OWZ524346 PGV524345:PGV524346 PQR524345:PQR524346 QAN524345:QAN524346 QKJ524345:QKJ524346 QUF524345:QUF524346 REB524345:REB524346 RNX524345:RNX524346 RXT524345:RXT524346 SHP524345:SHP524346 SRL524345:SRL524346 TBH524345:TBH524346 TLD524345:TLD524346 TUZ524345:TUZ524346 UEV524345:UEV524346 UOR524345:UOR524346 UYN524345:UYN524346 VIJ524345:VIJ524346 VSF524345:VSF524346 WCB524345:WCB524346 WLX524345:WLX524346 WVT524345:WVT524346 L589881:L589882 JH589881:JH589882 TD589881:TD589882 ACZ589881:ACZ589882 AMV589881:AMV589882 AWR589881:AWR589882 BGN589881:BGN589882 BQJ589881:BQJ589882 CAF589881:CAF589882 CKB589881:CKB589882 CTX589881:CTX589882 DDT589881:DDT589882 DNP589881:DNP589882 DXL589881:DXL589882 EHH589881:EHH589882 ERD589881:ERD589882 FAZ589881:FAZ589882 FKV589881:FKV589882 FUR589881:FUR589882 GEN589881:GEN589882 GOJ589881:GOJ589882 GYF589881:GYF589882 HIB589881:HIB589882 HRX589881:HRX589882 IBT589881:IBT589882 ILP589881:ILP589882 IVL589881:IVL589882 JFH589881:JFH589882 JPD589881:JPD589882 JYZ589881:JYZ589882 KIV589881:KIV589882 KSR589881:KSR589882 LCN589881:LCN589882 LMJ589881:LMJ589882 LWF589881:LWF589882 MGB589881:MGB589882 MPX589881:MPX589882 MZT589881:MZT589882 NJP589881:NJP589882 NTL589881:NTL589882 ODH589881:ODH589882 OND589881:OND589882 OWZ589881:OWZ589882 PGV589881:PGV589882 PQR589881:PQR589882 QAN589881:QAN589882 QKJ589881:QKJ589882 QUF589881:QUF589882 REB589881:REB589882 RNX589881:RNX589882 RXT589881:RXT589882 SHP589881:SHP589882 SRL589881:SRL589882 TBH589881:TBH589882 TLD589881:TLD589882 TUZ589881:TUZ589882 UEV589881:UEV589882 UOR589881:UOR589882 UYN589881:UYN589882 VIJ589881:VIJ589882 VSF589881:VSF589882 WCB589881:WCB589882 WLX589881:WLX589882 WVT589881:WVT589882 L655417:L655418 JH655417:JH655418 TD655417:TD655418 ACZ655417:ACZ655418 AMV655417:AMV655418 AWR655417:AWR655418 BGN655417:BGN655418 BQJ655417:BQJ655418 CAF655417:CAF655418 CKB655417:CKB655418 CTX655417:CTX655418 DDT655417:DDT655418 DNP655417:DNP655418 DXL655417:DXL655418 EHH655417:EHH655418 ERD655417:ERD655418 FAZ655417:FAZ655418 FKV655417:FKV655418 FUR655417:FUR655418 GEN655417:GEN655418 GOJ655417:GOJ655418 GYF655417:GYF655418 HIB655417:HIB655418 HRX655417:HRX655418 IBT655417:IBT655418 ILP655417:ILP655418 IVL655417:IVL655418 JFH655417:JFH655418 JPD655417:JPD655418 JYZ655417:JYZ655418 KIV655417:KIV655418 KSR655417:KSR655418 LCN655417:LCN655418 LMJ655417:LMJ655418 LWF655417:LWF655418 MGB655417:MGB655418 MPX655417:MPX655418 MZT655417:MZT655418 NJP655417:NJP655418 NTL655417:NTL655418 ODH655417:ODH655418 OND655417:OND655418 OWZ655417:OWZ655418 PGV655417:PGV655418 PQR655417:PQR655418 QAN655417:QAN655418 QKJ655417:QKJ655418 QUF655417:QUF655418 REB655417:REB655418 RNX655417:RNX655418 RXT655417:RXT655418 SHP655417:SHP655418 SRL655417:SRL655418 TBH655417:TBH655418 TLD655417:TLD655418 TUZ655417:TUZ655418 UEV655417:UEV655418 UOR655417:UOR655418 UYN655417:UYN655418 VIJ655417:VIJ655418 VSF655417:VSF655418 WCB655417:WCB655418 WLX655417:WLX655418 WVT655417:WVT655418 L720953:L720954 JH720953:JH720954 TD720953:TD720954 ACZ720953:ACZ720954 AMV720953:AMV720954 AWR720953:AWR720954 BGN720953:BGN720954 BQJ720953:BQJ720954 CAF720953:CAF720954 CKB720953:CKB720954 CTX720953:CTX720954 DDT720953:DDT720954 DNP720953:DNP720954 DXL720953:DXL720954 EHH720953:EHH720954 ERD720953:ERD720954 FAZ720953:FAZ720954 FKV720953:FKV720954 FUR720953:FUR720954 GEN720953:GEN720954 GOJ720953:GOJ720954 GYF720953:GYF720954 HIB720953:HIB720954 HRX720953:HRX720954 IBT720953:IBT720954 ILP720953:ILP720954 IVL720953:IVL720954 JFH720953:JFH720954 JPD720953:JPD720954 JYZ720953:JYZ720954 KIV720953:KIV720954 KSR720953:KSR720954 LCN720953:LCN720954 LMJ720953:LMJ720954 LWF720953:LWF720954 MGB720953:MGB720954 MPX720953:MPX720954 MZT720953:MZT720954 NJP720953:NJP720954 NTL720953:NTL720954 ODH720953:ODH720954 OND720953:OND720954 OWZ720953:OWZ720954 PGV720953:PGV720954 PQR720953:PQR720954 QAN720953:QAN720954 QKJ720953:QKJ720954 QUF720953:QUF720954 REB720953:REB720954 RNX720953:RNX720954 RXT720953:RXT720954 SHP720953:SHP720954 SRL720953:SRL720954 TBH720953:TBH720954 TLD720953:TLD720954 TUZ720953:TUZ720954 UEV720953:UEV720954 UOR720953:UOR720954 UYN720953:UYN720954 VIJ720953:VIJ720954 VSF720953:VSF720954 WCB720953:WCB720954 WLX720953:WLX720954 WVT720953:WVT720954 L786489:L786490 JH786489:JH786490 TD786489:TD786490 ACZ786489:ACZ786490 AMV786489:AMV786490 AWR786489:AWR786490 BGN786489:BGN786490 BQJ786489:BQJ786490 CAF786489:CAF786490 CKB786489:CKB786490 CTX786489:CTX786490 DDT786489:DDT786490 DNP786489:DNP786490 DXL786489:DXL786490 EHH786489:EHH786490 ERD786489:ERD786490 FAZ786489:FAZ786490 FKV786489:FKV786490 FUR786489:FUR786490 GEN786489:GEN786490 GOJ786489:GOJ786490 GYF786489:GYF786490 HIB786489:HIB786490 HRX786489:HRX786490 IBT786489:IBT786490 ILP786489:ILP786490 IVL786489:IVL786490 JFH786489:JFH786490 JPD786489:JPD786490 JYZ786489:JYZ786490 KIV786489:KIV786490 KSR786489:KSR786490 LCN786489:LCN786490 LMJ786489:LMJ786490 LWF786489:LWF786490 MGB786489:MGB786490 MPX786489:MPX786490 MZT786489:MZT786490 NJP786489:NJP786490 NTL786489:NTL786490 ODH786489:ODH786490 OND786489:OND786490 OWZ786489:OWZ786490 PGV786489:PGV786490 PQR786489:PQR786490 QAN786489:QAN786490 QKJ786489:QKJ786490 QUF786489:QUF786490 REB786489:REB786490 RNX786489:RNX786490 RXT786489:RXT786490 SHP786489:SHP786490 SRL786489:SRL786490 TBH786489:TBH786490 TLD786489:TLD786490 TUZ786489:TUZ786490 UEV786489:UEV786490 UOR786489:UOR786490 UYN786489:UYN786490 VIJ786489:VIJ786490 VSF786489:VSF786490 WCB786489:WCB786490 WLX786489:WLX786490 WVT786489:WVT786490 L852025:L852026 JH852025:JH852026 TD852025:TD852026 ACZ852025:ACZ852026 AMV852025:AMV852026 AWR852025:AWR852026 BGN852025:BGN852026 BQJ852025:BQJ852026 CAF852025:CAF852026 CKB852025:CKB852026 CTX852025:CTX852026 DDT852025:DDT852026 DNP852025:DNP852026 DXL852025:DXL852026 EHH852025:EHH852026 ERD852025:ERD852026 FAZ852025:FAZ852026 FKV852025:FKV852026 FUR852025:FUR852026 GEN852025:GEN852026 GOJ852025:GOJ852026 GYF852025:GYF852026 HIB852025:HIB852026 HRX852025:HRX852026 IBT852025:IBT852026 ILP852025:ILP852026 IVL852025:IVL852026 JFH852025:JFH852026 JPD852025:JPD852026 JYZ852025:JYZ852026 KIV852025:KIV852026 KSR852025:KSR852026 LCN852025:LCN852026 LMJ852025:LMJ852026 LWF852025:LWF852026 MGB852025:MGB852026 MPX852025:MPX852026 MZT852025:MZT852026 NJP852025:NJP852026 NTL852025:NTL852026 ODH852025:ODH852026 OND852025:OND852026 OWZ852025:OWZ852026 PGV852025:PGV852026 PQR852025:PQR852026 QAN852025:QAN852026 QKJ852025:QKJ852026 QUF852025:QUF852026 REB852025:REB852026 RNX852025:RNX852026 RXT852025:RXT852026 SHP852025:SHP852026 SRL852025:SRL852026 TBH852025:TBH852026 TLD852025:TLD852026 TUZ852025:TUZ852026 UEV852025:UEV852026 UOR852025:UOR852026 UYN852025:UYN852026 VIJ852025:VIJ852026 VSF852025:VSF852026 WCB852025:WCB852026 WLX852025:WLX852026 WVT852025:WVT852026 L917561:L917562 JH917561:JH917562 TD917561:TD917562 ACZ917561:ACZ917562 AMV917561:AMV917562 AWR917561:AWR917562 BGN917561:BGN917562 BQJ917561:BQJ917562 CAF917561:CAF917562 CKB917561:CKB917562 CTX917561:CTX917562 DDT917561:DDT917562 DNP917561:DNP917562 DXL917561:DXL917562 EHH917561:EHH917562 ERD917561:ERD917562 FAZ917561:FAZ917562 FKV917561:FKV917562 FUR917561:FUR917562 GEN917561:GEN917562 GOJ917561:GOJ917562 GYF917561:GYF917562 HIB917561:HIB917562 HRX917561:HRX917562 IBT917561:IBT917562 ILP917561:ILP917562 IVL917561:IVL917562 JFH917561:JFH917562 JPD917561:JPD917562 JYZ917561:JYZ917562 KIV917561:KIV917562 KSR917561:KSR917562 LCN917561:LCN917562 LMJ917561:LMJ917562 LWF917561:LWF917562 MGB917561:MGB917562 MPX917561:MPX917562 MZT917561:MZT917562 NJP917561:NJP917562 NTL917561:NTL917562 ODH917561:ODH917562 OND917561:OND917562 OWZ917561:OWZ917562 PGV917561:PGV917562 PQR917561:PQR917562 QAN917561:QAN917562 QKJ917561:QKJ917562 QUF917561:QUF917562 REB917561:REB917562 RNX917561:RNX917562 RXT917561:RXT917562 SHP917561:SHP917562 SRL917561:SRL917562 TBH917561:TBH917562 TLD917561:TLD917562 TUZ917561:TUZ917562 UEV917561:UEV917562 UOR917561:UOR917562 UYN917561:UYN917562 VIJ917561:VIJ917562 VSF917561:VSF917562 WCB917561:WCB917562 WLX917561:WLX917562 WVT917561:WVT917562 L983097:L983098 JH983097:JH983098 TD983097:TD983098 ACZ983097:ACZ983098 AMV983097:AMV983098 AWR983097:AWR983098 BGN983097:BGN983098 BQJ983097:BQJ983098 CAF983097:CAF983098 CKB983097:CKB983098 CTX983097:CTX983098 DDT983097:DDT983098 DNP983097:DNP983098 DXL983097:DXL983098 EHH983097:EHH983098 ERD983097:ERD983098 FAZ983097:FAZ983098 FKV983097:FKV983098 FUR983097:FUR983098 GEN983097:GEN983098 GOJ983097:GOJ983098 GYF983097:GYF983098 HIB983097:HIB983098 HRX983097:HRX983098 IBT983097:IBT983098 ILP983097:ILP983098 IVL983097:IVL983098 JFH983097:JFH983098 JPD983097:JPD983098 JYZ983097:JYZ983098 KIV983097:KIV983098 KSR983097:KSR983098 LCN983097:LCN983098 LMJ983097:LMJ983098 LWF983097:LWF983098 MGB983097:MGB983098 MPX983097:MPX983098 MZT983097:MZT983098 NJP983097:NJP983098 NTL983097:NTL983098 ODH983097:ODH983098 OND983097:OND983098 OWZ983097:OWZ983098 PGV983097:PGV983098 PQR983097:PQR983098 QAN983097:QAN983098 QKJ983097:QKJ983098 QUF983097:QUF983098 REB983097:REB983098 RNX983097:RNX983098 RXT983097:RXT983098 SHP983097:SHP983098 SRL983097:SRL983098 TBH983097:TBH983098 TLD983097:TLD983098 TUZ983097:TUZ983098 UEV983097:UEV983098 UOR983097:UOR983098 UYN983097:UYN983098 VIJ983097:VIJ983098 VSF983097:VSF983098 WCB983097:WCB983098 WLX983097:WLX983098 WVT983097:WVT983098 L60 JH60 TD60 ACZ60 AMV60 AWR60 BGN60 BQJ60 CAF60 CKB60 CTX60 DDT60 DNP60 DXL60 EHH60 ERD60 FAZ60 FKV60 FUR60 GEN60 GOJ60 GYF60 HIB60 HRX60 IBT60 ILP60 IVL60 JFH60 JPD60 JYZ60 KIV60 KSR60 LCN60 LMJ60 LWF60 MGB60 MPX60 MZT60 NJP60 NTL60 ODH60 OND60 OWZ60 PGV60 PQR60 QAN60 QKJ60 QUF60 REB60 RNX60 RXT60 SHP60 SRL60 TBH60 TLD60 TUZ60 UEV60 UOR60 UYN60 VIJ60 VSF60 WCB60 WLX60 WVT60 L65596 JH65596 TD65596 ACZ65596 AMV65596 AWR65596 BGN65596 BQJ65596 CAF65596 CKB65596 CTX65596 DDT65596 DNP65596 DXL65596 EHH65596 ERD65596 FAZ65596 FKV65596 FUR65596 GEN65596 GOJ65596 GYF65596 HIB65596 HRX65596 IBT65596 ILP65596 IVL65596 JFH65596 JPD65596 JYZ65596 KIV65596 KSR65596 LCN65596 LMJ65596 LWF65596 MGB65596 MPX65596 MZT65596 NJP65596 NTL65596 ODH65596 OND65596 OWZ65596 PGV65596 PQR65596 QAN65596 QKJ65596 QUF65596 REB65596 RNX65596 RXT65596 SHP65596 SRL65596 TBH65596 TLD65596 TUZ65596 UEV65596 UOR65596 UYN65596 VIJ65596 VSF65596 WCB65596 WLX65596 WVT65596 L131132 JH131132 TD131132 ACZ131132 AMV131132 AWR131132 BGN131132 BQJ131132 CAF131132 CKB131132 CTX131132 DDT131132 DNP131132 DXL131132 EHH131132 ERD131132 FAZ131132 FKV131132 FUR131132 GEN131132 GOJ131132 GYF131132 HIB131132 HRX131132 IBT131132 ILP131132 IVL131132 JFH131132 JPD131132 JYZ131132 KIV131132 KSR131132 LCN131132 LMJ131132 LWF131132 MGB131132 MPX131132 MZT131132 NJP131132 NTL131132 ODH131132 OND131132 OWZ131132 PGV131132 PQR131132 QAN131132 QKJ131132 QUF131132 REB131132 RNX131132 RXT131132 SHP131132 SRL131132 TBH131132 TLD131132 TUZ131132 UEV131132 UOR131132 UYN131132 VIJ131132 VSF131132 WCB131132 WLX131132 WVT131132 L196668 JH196668 TD196668 ACZ196668 AMV196668 AWR196668 BGN196668 BQJ196668 CAF196668 CKB196668 CTX196668 DDT196668 DNP196668 DXL196668 EHH196668 ERD196668 FAZ196668 FKV196668 FUR196668 GEN196668 GOJ196668 GYF196668 HIB196668 HRX196668 IBT196668 ILP196668 IVL196668 JFH196668 JPD196668 JYZ196668 KIV196668 KSR196668 LCN196668 LMJ196668 LWF196668 MGB196668 MPX196668 MZT196668 NJP196668 NTL196668 ODH196668 OND196668 OWZ196668 PGV196668 PQR196668 QAN196668 QKJ196668 QUF196668 REB196668 RNX196668 RXT196668 SHP196668 SRL196668 TBH196668 TLD196668 TUZ196668 UEV196668 UOR196668 UYN196668 VIJ196668 VSF196668 WCB196668 WLX196668 WVT196668 L262204 JH262204 TD262204 ACZ262204 AMV262204 AWR262204 BGN262204 BQJ262204 CAF262204 CKB262204 CTX262204 DDT262204 DNP262204 DXL262204 EHH262204 ERD262204 FAZ262204 FKV262204 FUR262204 GEN262204 GOJ262204 GYF262204 HIB262204 HRX262204 IBT262204 ILP262204 IVL262204 JFH262204 JPD262204 JYZ262204 KIV262204 KSR262204 LCN262204 LMJ262204 LWF262204 MGB262204 MPX262204 MZT262204 NJP262204 NTL262204 ODH262204 OND262204 OWZ262204 PGV262204 PQR262204 QAN262204 QKJ262204 QUF262204 REB262204 RNX262204 RXT262204 SHP262204 SRL262204 TBH262204 TLD262204 TUZ262204 UEV262204 UOR262204 UYN262204 VIJ262204 VSF262204 WCB262204 WLX262204 WVT262204 L327740 JH327740 TD327740 ACZ327740 AMV327740 AWR327740 BGN327740 BQJ327740 CAF327740 CKB327740 CTX327740 DDT327740 DNP327740 DXL327740 EHH327740 ERD327740 FAZ327740 FKV327740 FUR327740 GEN327740 GOJ327740 GYF327740 HIB327740 HRX327740 IBT327740 ILP327740 IVL327740 JFH327740 JPD327740 JYZ327740 KIV327740 KSR327740 LCN327740 LMJ327740 LWF327740 MGB327740 MPX327740 MZT327740 NJP327740 NTL327740 ODH327740 OND327740 OWZ327740 PGV327740 PQR327740 QAN327740 QKJ327740 QUF327740 REB327740 RNX327740 RXT327740 SHP327740 SRL327740 TBH327740 TLD327740 TUZ327740 UEV327740 UOR327740 UYN327740 VIJ327740 VSF327740 WCB327740 WLX327740 WVT327740 L393276 JH393276 TD393276 ACZ393276 AMV393276 AWR393276 BGN393276 BQJ393276 CAF393276 CKB393276 CTX393276 DDT393276 DNP393276 DXL393276 EHH393276 ERD393276 FAZ393276 FKV393276 FUR393276 GEN393276 GOJ393276 GYF393276 HIB393276 HRX393276 IBT393276 ILP393276 IVL393276 JFH393276 JPD393276 JYZ393276 KIV393276 KSR393276 LCN393276 LMJ393276 LWF393276 MGB393276 MPX393276 MZT393276 NJP393276 NTL393276 ODH393276 OND393276 OWZ393276 PGV393276 PQR393276 QAN393276 QKJ393276 QUF393276 REB393276 RNX393276 RXT393276 SHP393276 SRL393276 TBH393276 TLD393276 TUZ393276 UEV393276 UOR393276 UYN393276 VIJ393276 VSF393276 WCB393276 WLX393276 WVT393276 L458812 JH458812 TD458812 ACZ458812 AMV458812 AWR458812 BGN458812 BQJ458812 CAF458812 CKB458812 CTX458812 DDT458812 DNP458812 DXL458812 EHH458812 ERD458812 FAZ458812 FKV458812 FUR458812 GEN458812 GOJ458812 GYF458812 HIB458812 HRX458812 IBT458812 ILP458812 IVL458812 JFH458812 JPD458812 JYZ458812 KIV458812 KSR458812 LCN458812 LMJ458812 LWF458812 MGB458812 MPX458812 MZT458812 NJP458812 NTL458812 ODH458812 OND458812 OWZ458812 PGV458812 PQR458812 QAN458812 QKJ458812 QUF458812 REB458812 RNX458812 RXT458812 SHP458812 SRL458812 TBH458812 TLD458812 TUZ458812 UEV458812 UOR458812 UYN458812 VIJ458812 VSF458812 WCB458812 WLX458812 WVT458812 L524348 JH524348 TD524348 ACZ524348 AMV524348 AWR524348 BGN524348 BQJ524348 CAF524348 CKB524348 CTX524348 DDT524348 DNP524348 DXL524348 EHH524348 ERD524348 FAZ524348 FKV524348 FUR524348 GEN524348 GOJ524348 GYF524348 HIB524348 HRX524348 IBT524348 ILP524348 IVL524348 JFH524348 JPD524348 JYZ524348 KIV524348 KSR524348 LCN524348 LMJ524348 LWF524348 MGB524348 MPX524348 MZT524348 NJP524348 NTL524348 ODH524348 OND524348 OWZ524348 PGV524348 PQR524348 QAN524348 QKJ524348 QUF524348 REB524348 RNX524348 RXT524348 SHP524348 SRL524348 TBH524348 TLD524348 TUZ524348 UEV524348 UOR524348 UYN524348 VIJ524348 VSF524348 WCB524348 WLX524348 WVT524348 L589884 JH589884 TD589884 ACZ589884 AMV589884 AWR589884 BGN589884 BQJ589884 CAF589884 CKB589884 CTX589884 DDT589884 DNP589884 DXL589884 EHH589884 ERD589884 FAZ589884 FKV589884 FUR589884 GEN589884 GOJ589884 GYF589884 HIB589884 HRX589884 IBT589884 ILP589884 IVL589884 JFH589884 JPD589884 JYZ589884 KIV589884 KSR589884 LCN589884 LMJ589884 LWF589884 MGB589884 MPX589884 MZT589884 NJP589884 NTL589884 ODH589884 OND589884 OWZ589884 PGV589884 PQR589884 QAN589884 QKJ589884 QUF589884 REB589884 RNX589884 RXT589884 SHP589884 SRL589884 TBH589884 TLD589884 TUZ589884 UEV589884 UOR589884 UYN589884 VIJ589884 VSF589884 WCB589884 WLX589884 WVT589884 L655420 JH655420 TD655420 ACZ655420 AMV655420 AWR655420 BGN655420 BQJ655420 CAF655420 CKB655420 CTX655420 DDT655420 DNP655420 DXL655420 EHH655420 ERD655420 FAZ655420 FKV655420 FUR655420 GEN655420 GOJ655420 GYF655420 HIB655420 HRX655420 IBT655420 ILP655420 IVL655420 JFH655420 JPD655420 JYZ655420 KIV655420 KSR655420 LCN655420 LMJ655420 LWF655420 MGB655420 MPX655420 MZT655420 NJP655420 NTL655420 ODH655420 OND655420 OWZ655420 PGV655420 PQR655420 QAN655420 QKJ655420 QUF655420 REB655420 RNX655420 RXT655420 SHP655420 SRL655420 TBH655420 TLD655420 TUZ655420 UEV655420 UOR655420 UYN655420 VIJ655420 VSF655420 WCB655420 WLX655420 WVT655420 L720956 JH720956 TD720956 ACZ720956 AMV720956 AWR720956 BGN720956 BQJ720956 CAF720956 CKB720956 CTX720956 DDT720956 DNP720956 DXL720956 EHH720956 ERD720956 FAZ720956 FKV720956 FUR720956 GEN720956 GOJ720956 GYF720956 HIB720956 HRX720956 IBT720956 ILP720956 IVL720956 JFH720956 JPD720956 JYZ720956 KIV720956 KSR720956 LCN720956 LMJ720956 LWF720956 MGB720956 MPX720956 MZT720956 NJP720956 NTL720956 ODH720956 OND720956 OWZ720956 PGV720956 PQR720956 QAN720956 QKJ720956 QUF720956 REB720956 RNX720956 RXT720956 SHP720956 SRL720956 TBH720956 TLD720956 TUZ720956 UEV720956 UOR720956 UYN720956 VIJ720956 VSF720956 WCB720956 WLX720956 WVT720956 L786492 JH786492 TD786492 ACZ786492 AMV786492 AWR786492 BGN786492 BQJ786492 CAF786492 CKB786492 CTX786492 DDT786492 DNP786492 DXL786492 EHH786492 ERD786492 FAZ786492 FKV786492 FUR786492 GEN786492 GOJ786492 GYF786492 HIB786492 HRX786492 IBT786492 ILP786492 IVL786492 JFH786492 JPD786492 JYZ786492 KIV786492 KSR786492 LCN786492 LMJ786492 LWF786492 MGB786492 MPX786492 MZT786492 NJP786492 NTL786492 ODH786492 OND786492 OWZ786492 PGV786492 PQR786492 QAN786492 QKJ786492 QUF786492 REB786492 RNX786492 RXT786492 SHP786492 SRL786492 TBH786492 TLD786492 TUZ786492 UEV786492 UOR786492 UYN786492 VIJ786492 VSF786492 WCB786492 WLX786492 WVT786492 L852028 JH852028 TD852028 ACZ852028 AMV852028 AWR852028 BGN852028 BQJ852028 CAF852028 CKB852028 CTX852028 DDT852028 DNP852028 DXL852028 EHH852028 ERD852028 FAZ852028 FKV852028 FUR852028 GEN852028 GOJ852028 GYF852028 HIB852028 HRX852028 IBT852028 ILP852028 IVL852028 JFH852028 JPD852028 JYZ852028 KIV852028 KSR852028 LCN852028 LMJ852028 LWF852028 MGB852028 MPX852028 MZT852028 NJP852028 NTL852028 ODH852028 OND852028 OWZ852028 PGV852028 PQR852028 QAN852028 QKJ852028 QUF852028 REB852028 RNX852028 RXT852028 SHP852028 SRL852028 TBH852028 TLD852028 TUZ852028 UEV852028 UOR852028 UYN852028 VIJ852028 VSF852028 WCB852028 WLX852028 WVT852028 L917564 JH917564 TD917564 ACZ917564 AMV917564 AWR917564 BGN917564 BQJ917564 CAF917564 CKB917564 CTX917564 DDT917564 DNP917564 DXL917564 EHH917564 ERD917564 FAZ917564 FKV917564 FUR917564 GEN917564 GOJ917564 GYF917564 HIB917564 HRX917564 IBT917564 ILP917564 IVL917564 JFH917564 JPD917564 JYZ917564 KIV917564 KSR917564 LCN917564 LMJ917564 LWF917564 MGB917564 MPX917564 MZT917564 NJP917564 NTL917564 ODH917564 OND917564 OWZ917564 PGV917564 PQR917564 QAN917564 QKJ917564 QUF917564 REB917564 RNX917564 RXT917564 SHP917564 SRL917564 TBH917564 TLD917564 TUZ917564 UEV917564 UOR917564 UYN917564 VIJ917564 VSF917564 WCB917564 WLX917564 WVT917564 L983100 JH983100 TD983100 ACZ983100 AMV983100 AWR983100 BGN983100 BQJ983100 CAF983100 CKB983100 CTX983100 DDT983100 DNP983100 DXL983100 EHH983100 ERD983100 FAZ983100 FKV983100 FUR983100 GEN983100 GOJ983100 GYF983100 HIB983100 HRX983100 IBT983100 ILP983100 IVL983100 JFH983100 JPD983100 JYZ983100 KIV983100 KSR983100 LCN983100 LMJ983100 LWF983100 MGB983100 MPX983100 MZT983100 NJP983100 NTL983100 ODH983100 OND983100 OWZ983100 PGV983100 PQR983100 QAN983100 QKJ983100 QUF983100 REB983100 RNX983100 RXT983100 SHP983100 SRL983100 TBH983100 TLD983100 TUZ983100 UEV983100 UOR983100 UYN983100 VIJ983100 VSF983100 WCB983100 WLX983100 WVT983100 L63:L64 JH63:JH64 TD63:TD64 ACZ63:ACZ64 AMV63:AMV64 AWR63:AWR64 BGN63:BGN64 BQJ63:BQJ64 CAF63:CAF64 CKB63:CKB64 CTX63:CTX64 DDT63:DDT64 DNP63:DNP64 DXL63:DXL64 EHH63:EHH64 ERD63:ERD64 FAZ63:FAZ64 FKV63:FKV64 FUR63:FUR64 GEN63:GEN64 GOJ63:GOJ64 GYF63:GYF64 HIB63:HIB64 HRX63:HRX64 IBT63:IBT64 ILP63:ILP64 IVL63:IVL64 JFH63:JFH64 JPD63:JPD64 JYZ63:JYZ64 KIV63:KIV64 KSR63:KSR64 LCN63:LCN64 LMJ63:LMJ64 LWF63:LWF64 MGB63:MGB64 MPX63:MPX64 MZT63:MZT64 NJP63:NJP64 NTL63:NTL64 ODH63:ODH64 OND63:OND64 OWZ63:OWZ64 PGV63:PGV64 PQR63:PQR64 QAN63:QAN64 QKJ63:QKJ64 QUF63:QUF64 REB63:REB64 RNX63:RNX64 RXT63:RXT64 SHP63:SHP64 SRL63:SRL64 TBH63:TBH64 TLD63:TLD64 TUZ63:TUZ64 UEV63:UEV64 UOR63:UOR64 UYN63:UYN64 VIJ63:VIJ64 VSF63:VSF64 WCB63:WCB64 WLX63:WLX64 WVT63:WVT64 L65599:L65600 JH65599:JH65600 TD65599:TD65600 ACZ65599:ACZ65600 AMV65599:AMV65600 AWR65599:AWR65600 BGN65599:BGN65600 BQJ65599:BQJ65600 CAF65599:CAF65600 CKB65599:CKB65600 CTX65599:CTX65600 DDT65599:DDT65600 DNP65599:DNP65600 DXL65599:DXL65600 EHH65599:EHH65600 ERD65599:ERD65600 FAZ65599:FAZ65600 FKV65599:FKV65600 FUR65599:FUR65600 GEN65599:GEN65600 GOJ65599:GOJ65600 GYF65599:GYF65600 HIB65599:HIB65600 HRX65599:HRX65600 IBT65599:IBT65600 ILP65599:ILP65600 IVL65599:IVL65600 JFH65599:JFH65600 JPD65599:JPD65600 JYZ65599:JYZ65600 KIV65599:KIV65600 KSR65599:KSR65600 LCN65599:LCN65600 LMJ65599:LMJ65600 LWF65599:LWF65600 MGB65599:MGB65600 MPX65599:MPX65600 MZT65599:MZT65600 NJP65599:NJP65600 NTL65599:NTL65600 ODH65599:ODH65600 OND65599:OND65600 OWZ65599:OWZ65600 PGV65599:PGV65600 PQR65599:PQR65600 QAN65599:QAN65600 QKJ65599:QKJ65600 QUF65599:QUF65600 REB65599:REB65600 RNX65599:RNX65600 RXT65599:RXT65600 SHP65599:SHP65600 SRL65599:SRL65600 TBH65599:TBH65600 TLD65599:TLD65600 TUZ65599:TUZ65600 UEV65599:UEV65600 UOR65599:UOR65600 UYN65599:UYN65600 VIJ65599:VIJ65600 VSF65599:VSF65600 WCB65599:WCB65600 WLX65599:WLX65600 WVT65599:WVT65600 L131135:L131136 JH131135:JH131136 TD131135:TD131136 ACZ131135:ACZ131136 AMV131135:AMV131136 AWR131135:AWR131136 BGN131135:BGN131136 BQJ131135:BQJ131136 CAF131135:CAF131136 CKB131135:CKB131136 CTX131135:CTX131136 DDT131135:DDT131136 DNP131135:DNP131136 DXL131135:DXL131136 EHH131135:EHH131136 ERD131135:ERD131136 FAZ131135:FAZ131136 FKV131135:FKV131136 FUR131135:FUR131136 GEN131135:GEN131136 GOJ131135:GOJ131136 GYF131135:GYF131136 HIB131135:HIB131136 HRX131135:HRX131136 IBT131135:IBT131136 ILP131135:ILP131136 IVL131135:IVL131136 JFH131135:JFH131136 JPD131135:JPD131136 JYZ131135:JYZ131136 KIV131135:KIV131136 KSR131135:KSR131136 LCN131135:LCN131136 LMJ131135:LMJ131136 LWF131135:LWF131136 MGB131135:MGB131136 MPX131135:MPX131136 MZT131135:MZT131136 NJP131135:NJP131136 NTL131135:NTL131136 ODH131135:ODH131136 OND131135:OND131136 OWZ131135:OWZ131136 PGV131135:PGV131136 PQR131135:PQR131136 QAN131135:QAN131136 QKJ131135:QKJ131136 QUF131135:QUF131136 REB131135:REB131136 RNX131135:RNX131136 RXT131135:RXT131136 SHP131135:SHP131136 SRL131135:SRL131136 TBH131135:TBH131136 TLD131135:TLD131136 TUZ131135:TUZ131136 UEV131135:UEV131136 UOR131135:UOR131136 UYN131135:UYN131136 VIJ131135:VIJ131136 VSF131135:VSF131136 WCB131135:WCB131136 WLX131135:WLX131136 WVT131135:WVT131136 L196671:L196672 JH196671:JH196672 TD196671:TD196672 ACZ196671:ACZ196672 AMV196671:AMV196672 AWR196671:AWR196672 BGN196671:BGN196672 BQJ196671:BQJ196672 CAF196671:CAF196672 CKB196671:CKB196672 CTX196671:CTX196672 DDT196671:DDT196672 DNP196671:DNP196672 DXL196671:DXL196672 EHH196671:EHH196672 ERD196671:ERD196672 FAZ196671:FAZ196672 FKV196671:FKV196672 FUR196671:FUR196672 GEN196671:GEN196672 GOJ196671:GOJ196672 GYF196671:GYF196672 HIB196671:HIB196672 HRX196671:HRX196672 IBT196671:IBT196672 ILP196671:ILP196672 IVL196671:IVL196672 JFH196671:JFH196672 JPD196671:JPD196672 JYZ196671:JYZ196672 KIV196671:KIV196672 KSR196671:KSR196672 LCN196671:LCN196672 LMJ196671:LMJ196672 LWF196671:LWF196672 MGB196671:MGB196672 MPX196671:MPX196672 MZT196671:MZT196672 NJP196671:NJP196672 NTL196671:NTL196672 ODH196671:ODH196672 OND196671:OND196672 OWZ196671:OWZ196672 PGV196671:PGV196672 PQR196671:PQR196672 QAN196671:QAN196672 QKJ196671:QKJ196672 QUF196671:QUF196672 REB196671:REB196672 RNX196671:RNX196672 RXT196671:RXT196672 SHP196671:SHP196672 SRL196671:SRL196672 TBH196671:TBH196672 TLD196671:TLD196672 TUZ196671:TUZ196672 UEV196671:UEV196672 UOR196671:UOR196672 UYN196671:UYN196672 VIJ196671:VIJ196672 VSF196671:VSF196672 WCB196671:WCB196672 WLX196671:WLX196672 WVT196671:WVT196672 L262207:L262208 JH262207:JH262208 TD262207:TD262208 ACZ262207:ACZ262208 AMV262207:AMV262208 AWR262207:AWR262208 BGN262207:BGN262208 BQJ262207:BQJ262208 CAF262207:CAF262208 CKB262207:CKB262208 CTX262207:CTX262208 DDT262207:DDT262208 DNP262207:DNP262208 DXL262207:DXL262208 EHH262207:EHH262208 ERD262207:ERD262208 FAZ262207:FAZ262208 FKV262207:FKV262208 FUR262207:FUR262208 GEN262207:GEN262208 GOJ262207:GOJ262208 GYF262207:GYF262208 HIB262207:HIB262208 HRX262207:HRX262208 IBT262207:IBT262208 ILP262207:ILP262208 IVL262207:IVL262208 JFH262207:JFH262208 JPD262207:JPD262208 JYZ262207:JYZ262208 KIV262207:KIV262208 KSR262207:KSR262208 LCN262207:LCN262208 LMJ262207:LMJ262208 LWF262207:LWF262208 MGB262207:MGB262208 MPX262207:MPX262208 MZT262207:MZT262208 NJP262207:NJP262208 NTL262207:NTL262208 ODH262207:ODH262208 OND262207:OND262208 OWZ262207:OWZ262208 PGV262207:PGV262208 PQR262207:PQR262208 QAN262207:QAN262208 QKJ262207:QKJ262208 QUF262207:QUF262208 REB262207:REB262208 RNX262207:RNX262208 RXT262207:RXT262208 SHP262207:SHP262208 SRL262207:SRL262208 TBH262207:TBH262208 TLD262207:TLD262208 TUZ262207:TUZ262208 UEV262207:UEV262208 UOR262207:UOR262208 UYN262207:UYN262208 VIJ262207:VIJ262208 VSF262207:VSF262208 WCB262207:WCB262208 WLX262207:WLX262208 WVT262207:WVT262208 L327743:L327744 JH327743:JH327744 TD327743:TD327744 ACZ327743:ACZ327744 AMV327743:AMV327744 AWR327743:AWR327744 BGN327743:BGN327744 BQJ327743:BQJ327744 CAF327743:CAF327744 CKB327743:CKB327744 CTX327743:CTX327744 DDT327743:DDT327744 DNP327743:DNP327744 DXL327743:DXL327744 EHH327743:EHH327744 ERD327743:ERD327744 FAZ327743:FAZ327744 FKV327743:FKV327744 FUR327743:FUR327744 GEN327743:GEN327744 GOJ327743:GOJ327744 GYF327743:GYF327744 HIB327743:HIB327744 HRX327743:HRX327744 IBT327743:IBT327744 ILP327743:ILP327744 IVL327743:IVL327744 JFH327743:JFH327744 JPD327743:JPD327744 JYZ327743:JYZ327744 KIV327743:KIV327744 KSR327743:KSR327744 LCN327743:LCN327744 LMJ327743:LMJ327744 LWF327743:LWF327744 MGB327743:MGB327744 MPX327743:MPX327744 MZT327743:MZT327744 NJP327743:NJP327744 NTL327743:NTL327744 ODH327743:ODH327744 OND327743:OND327744 OWZ327743:OWZ327744 PGV327743:PGV327744 PQR327743:PQR327744 QAN327743:QAN327744 QKJ327743:QKJ327744 QUF327743:QUF327744 REB327743:REB327744 RNX327743:RNX327744 RXT327743:RXT327744 SHP327743:SHP327744 SRL327743:SRL327744 TBH327743:TBH327744 TLD327743:TLD327744 TUZ327743:TUZ327744 UEV327743:UEV327744 UOR327743:UOR327744 UYN327743:UYN327744 VIJ327743:VIJ327744 VSF327743:VSF327744 WCB327743:WCB327744 WLX327743:WLX327744 WVT327743:WVT327744 L393279:L393280 JH393279:JH393280 TD393279:TD393280 ACZ393279:ACZ393280 AMV393279:AMV393280 AWR393279:AWR393280 BGN393279:BGN393280 BQJ393279:BQJ393280 CAF393279:CAF393280 CKB393279:CKB393280 CTX393279:CTX393280 DDT393279:DDT393280 DNP393279:DNP393280 DXL393279:DXL393280 EHH393279:EHH393280 ERD393279:ERD393280 FAZ393279:FAZ393280 FKV393279:FKV393280 FUR393279:FUR393280 GEN393279:GEN393280 GOJ393279:GOJ393280 GYF393279:GYF393280 HIB393279:HIB393280 HRX393279:HRX393280 IBT393279:IBT393280 ILP393279:ILP393280 IVL393279:IVL393280 JFH393279:JFH393280 JPD393279:JPD393280 JYZ393279:JYZ393280 KIV393279:KIV393280 KSR393279:KSR393280 LCN393279:LCN393280 LMJ393279:LMJ393280 LWF393279:LWF393280 MGB393279:MGB393280 MPX393279:MPX393280 MZT393279:MZT393280 NJP393279:NJP393280 NTL393279:NTL393280 ODH393279:ODH393280 OND393279:OND393280 OWZ393279:OWZ393280 PGV393279:PGV393280 PQR393279:PQR393280 QAN393279:QAN393280 QKJ393279:QKJ393280 QUF393279:QUF393280 REB393279:REB393280 RNX393279:RNX393280 RXT393279:RXT393280 SHP393279:SHP393280 SRL393279:SRL393280 TBH393279:TBH393280 TLD393279:TLD393280 TUZ393279:TUZ393280 UEV393279:UEV393280 UOR393279:UOR393280 UYN393279:UYN393280 VIJ393279:VIJ393280 VSF393279:VSF393280 WCB393279:WCB393280 WLX393279:WLX393280 WVT393279:WVT393280 L458815:L458816 JH458815:JH458816 TD458815:TD458816 ACZ458815:ACZ458816 AMV458815:AMV458816 AWR458815:AWR458816 BGN458815:BGN458816 BQJ458815:BQJ458816 CAF458815:CAF458816 CKB458815:CKB458816 CTX458815:CTX458816 DDT458815:DDT458816 DNP458815:DNP458816 DXL458815:DXL458816 EHH458815:EHH458816 ERD458815:ERD458816 FAZ458815:FAZ458816 FKV458815:FKV458816 FUR458815:FUR458816 GEN458815:GEN458816 GOJ458815:GOJ458816 GYF458815:GYF458816 HIB458815:HIB458816 HRX458815:HRX458816 IBT458815:IBT458816 ILP458815:ILP458816 IVL458815:IVL458816 JFH458815:JFH458816 JPD458815:JPD458816 JYZ458815:JYZ458816 KIV458815:KIV458816 KSR458815:KSR458816 LCN458815:LCN458816 LMJ458815:LMJ458816 LWF458815:LWF458816 MGB458815:MGB458816 MPX458815:MPX458816 MZT458815:MZT458816 NJP458815:NJP458816 NTL458815:NTL458816 ODH458815:ODH458816 OND458815:OND458816 OWZ458815:OWZ458816 PGV458815:PGV458816 PQR458815:PQR458816 QAN458815:QAN458816 QKJ458815:QKJ458816 QUF458815:QUF458816 REB458815:REB458816 RNX458815:RNX458816 RXT458815:RXT458816 SHP458815:SHP458816 SRL458815:SRL458816 TBH458815:TBH458816 TLD458815:TLD458816 TUZ458815:TUZ458816 UEV458815:UEV458816 UOR458815:UOR458816 UYN458815:UYN458816 VIJ458815:VIJ458816 VSF458815:VSF458816 WCB458815:WCB458816 WLX458815:WLX458816 WVT458815:WVT458816 L524351:L524352 JH524351:JH524352 TD524351:TD524352 ACZ524351:ACZ524352 AMV524351:AMV524352 AWR524351:AWR524352 BGN524351:BGN524352 BQJ524351:BQJ524352 CAF524351:CAF524352 CKB524351:CKB524352 CTX524351:CTX524352 DDT524351:DDT524352 DNP524351:DNP524352 DXL524351:DXL524352 EHH524351:EHH524352 ERD524351:ERD524352 FAZ524351:FAZ524352 FKV524351:FKV524352 FUR524351:FUR524352 GEN524351:GEN524352 GOJ524351:GOJ524352 GYF524351:GYF524352 HIB524351:HIB524352 HRX524351:HRX524352 IBT524351:IBT524352 ILP524351:ILP524352 IVL524351:IVL524352 JFH524351:JFH524352 JPD524351:JPD524352 JYZ524351:JYZ524352 KIV524351:KIV524352 KSR524351:KSR524352 LCN524351:LCN524352 LMJ524351:LMJ524352 LWF524351:LWF524352 MGB524351:MGB524352 MPX524351:MPX524352 MZT524351:MZT524352 NJP524351:NJP524352 NTL524351:NTL524352 ODH524351:ODH524352 OND524351:OND524352 OWZ524351:OWZ524352 PGV524351:PGV524352 PQR524351:PQR524352 QAN524351:QAN524352 QKJ524351:QKJ524352 QUF524351:QUF524352 REB524351:REB524352 RNX524351:RNX524352 RXT524351:RXT524352 SHP524351:SHP524352 SRL524351:SRL524352 TBH524351:TBH524352 TLD524351:TLD524352 TUZ524351:TUZ524352 UEV524351:UEV524352 UOR524351:UOR524352 UYN524351:UYN524352 VIJ524351:VIJ524352 VSF524351:VSF524352 WCB524351:WCB524352 WLX524351:WLX524352 WVT524351:WVT524352 L589887:L589888 JH589887:JH589888 TD589887:TD589888 ACZ589887:ACZ589888 AMV589887:AMV589888 AWR589887:AWR589888 BGN589887:BGN589888 BQJ589887:BQJ589888 CAF589887:CAF589888 CKB589887:CKB589888 CTX589887:CTX589888 DDT589887:DDT589888 DNP589887:DNP589888 DXL589887:DXL589888 EHH589887:EHH589888 ERD589887:ERD589888 FAZ589887:FAZ589888 FKV589887:FKV589888 FUR589887:FUR589888 GEN589887:GEN589888 GOJ589887:GOJ589888 GYF589887:GYF589888 HIB589887:HIB589888 HRX589887:HRX589888 IBT589887:IBT589888 ILP589887:ILP589888 IVL589887:IVL589888 JFH589887:JFH589888 JPD589887:JPD589888 JYZ589887:JYZ589888 KIV589887:KIV589888 KSR589887:KSR589888 LCN589887:LCN589888 LMJ589887:LMJ589888 LWF589887:LWF589888 MGB589887:MGB589888 MPX589887:MPX589888 MZT589887:MZT589888 NJP589887:NJP589888 NTL589887:NTL589888 ODH589887:ODH589888 OND589887:OND589888 OWZ589887:OWZ589888 PGV589887:PGV589888 PQR589887:PQR589888 QAN589887:QAN589888 QKJ589887:QKJ589888 QUF589887:QUF589888 REB589887:REB589888 RNX589887:RNX589888 RXT589887:RXT589888 SHP589887:SHP589888 SRL589887:SRL589888 TBH589887:TBH589888 TLD589887:TLD589888 TUZ589887:TUZ589888 UEV589887:UEV589888 UOR589887:UOR589888 UYN589887:UYN589888 VIJ589887:VIJ589888 VSF589887:VSF589888 WCB589887:WCB589888 WLX589887:WLX589888 WVT589887:WVT589888 L655423:L655424 JH655423:JH655424 TD655423:TD655424 ACZ655423:ACZ655424 AMV655423:AMV655424 AWR655423:AWR655424 BGN655423:BGN655424 BQJ655423:BQJ655424 CAF655423:CAF655424 CKB655423:CKB655424 CTX655423:CTX655424 DDT655423:DDT655424 DNP655423:DNP655424 DXL655423:DXL655424 EHH655423:EHH655424 ERD655423:ERD655424 FAZ655423:FAZ655424 FKV655423:FKV655424 FUR655423:FUR655424 GEN655423:GEN655424 GOJ655423:GOJ655424 GYF655423:GYF655424 HIB655423:HIB655424 HRX655423:HRX655424 IBT655423:IBT655424 ILP655423:ILP655424 IVL655423:IVL655424 JFH655423:JFH655424 JPD655423:JPD655424 JYZ655423:JYZ655424 KIV655423:KIV655424 KSR655423:KSR655424 LCN655423:LCN655424 LMJ655423:LMJ655424 LWF655423:LWF655424 MGB655423:MGB655424 MPX655423:MPX655424 MZT655423:MZT655424 NJP655423:NJP655424 NTL655423:NTL655424 ODH655423:ODH655424 OND655423:OND655424 OWZ655423:OWZ655424 PGV655423:PGV655424 PQR655423:PQR655424 QAN655423:QAN655424 QKJ655423:QKJ655424 QUF655423:QUF655424 REB655423:REB655424 RNX655423:RNX655424 RXT655423:RXT655424 SHP655423:SHP655424 SRL655423:SRL655424 TBH655423:TBH655424 TLD655423:TLD655424 TUZ655423:TUZ655424 UEV655423:UEV655424 UOR655423:UOR655424 UYN655423:UYN655424 VIJ655423:VIJ655424 VSF655423:VSF655424 WCB655423:WCB655424 WLX655423:WLX655424 WVT655423:WVT655424 L720959:L720960 JH720959:JH720960 TD720959:TD720960 ACZ720959:ACZ720960 AMV720959:AMV720960 AWR720959:AWR720960 BGN720959:BGN720960 BQJ720959:BQJ720960 CAF720959:CAF720960 CKB720959:CKB720960 CTX720959:CTX720960 DDT720959:DDT720960 DNP720959:DNP720960 DXL720959:DXL720960 EHH720959:EHH720960 ERD720959:ERD720960 FAZ720959:FAZ720960 FKV720959:FKV720960 FUR720959:FUR720960 GEN720959:GEN720960 GOJ720959:GOJ720960 GYF720959:GYF720960 HIB720959:HIB720960 HRX720959:HRX720960 IBT720959:IBT720960 ILP720959:ILP720960 IVL720959:IVL720960 JFH720959:JFH720960 JPD720959:JPD720960 JYZ720959:JYZ720960 KIV720959:KIV720960 KSR720959:KSR720960 LCN720959:LCN720960 LMJ720959:LMJ720960 LWF720959:LWF720960 MGB720959:MGB720960 MPX720959:MPX720960 MZT720959:MZT720960 NJP720959:NJP720960 NTL720959:NTL720960 ODH720959:ODH720960 OND720959:OND720960 OWZ720959:OWZ720960 PGV720959:PGV720960 PQR720959:PQR720960 QAN720959:QAN720960 QKJ720959:QKJ720960 QUF720959:QUF720960 REB720959:REB720960 RNX720959:RNX720960 RXT720959:RXT720960 SHP720959:SHP720960 SRL720959:SRL720960 TBH720959:TBH720960 TLD720959:TLD720960 TUZ720959:TUZ720960 UEV720959:UEV720960 UOR720959:UOR720960 UYN720959:UYN720960 VIJ720959:VIJ720960 VSF720959:VSF720960 WCB720959:WCB720960 WLX720959:WLX720960 WVT720959:WVT720960 L786495:L786496 JH786495:JH786496 TD786495:TD786496 ACZ786495:ACZ786496 AMV786495:AMV786496 AWR786495:AWR786496 BGN786495:BGN786496 BQJ786495:BQJ786496 CAF786495:CAF786496 CKB786495:CKB786496 CTX786495:CTX786496 DDT786495:DDT786496 DNP786495:DNP786496 DXL786495:DXL786496 EHH786495:EHH786496 ERD786495:ERD786496 FAZ786495:FAZ786496 FKV786495:FKV786496 FUR786495:FUR786496 GEN786495:GEN786496 GOJ786495:GOJ786496 GYF786495:GYF786496 HIB786495:HIB786496 HRX786495:HRX786496 IBT786495:IBT786496 ILP786495:ILP786496 IVL786495:IVL786496 JFH786495:JFH786496 JPD786495:JPD786496 JYZ786495:JYZ786496 KIV786495:KIV786496 KSR786495:KSR786496 LCN786495:LCN786496 LMJ786495:LMJ786496 LWF786495:LWF786496 MGB786495:MGB786496 MPX786495:MPX786496 MZT786495:MZT786496 NJP786495:NJP786496 NTL786495:NTL786496 ODH786495:ODH786496 OND786495:OND786496 OWZ786495:OWZ786496 PGV786495:PGV786496 PQR786495:PQR786496 QAN786495:QAN786496 QKJ786495:QKJ786496 QUF786495:QUF786496 REB786495:REB786496 RNX786495:RNX786496 RXT786495:RXT786496 SHP786495:SHP786496 SRL786495:SRL786496 TBH786495:TBH786496 TLD786495:TLD786496 TUZ786495:TUZ786496 UEV786495:UEV786496 UOR786495:UOR786496 UYN786495:UYN786496 VIJ786495:VIJ786496 VSF786495:VSF786496 WCB786495:WCB786496 WLX786495:WLX786496 WVT786495:WVT786496 L852031:L852032 JH852031:JH852032 TD852031:TD852032 ACZ852031:ACZ852032 AMV852031:AMV852032 AWR852031:AWR852032 BGN852031:BGN852032 BQJ852031:BQJ852032 CAF852031:CAF852032 CKB852031:CKB852032 CTX852031:CTX852032 DDT852031:DDT852032 DNP852031:DNP852032 DXL852031:DXL852032 EHH852031:EHH852032 ERD852031:ERD852032 FAZ852031:FAZ852032 FKV852031:FKV852032 FUR852031:FUR852032 GEN852031:GEN852032 GOJ852031:GOJ852032 GYF852031:GYF852032 HIB852031:HIB852032 HRX852031:HRX852032 IBT852031:IBT852032 ILP852031:ILP852032 IVL852031:IVL852032 JFH852031:JFH852032 JPD852031:JPD852032 JYZ852031:JYZ852032 KIV852031:KIV852032 KSR852031:KSR852032 LCN852031:LCN852032 LMJ852031:LMJ852032 LWF852031:LWF852032 MGB852031:MGB852032 MPX852031:MPX852032 MZT852031:MZT852032 NJP852031:NJP852032 NTL852031:NTL852032 ODH852031:ODH852032 OND852031:OND852032 OWZ852031:OWZ852032 PGV852031:PGV852032 PQR852031:PQR852032 QAN852031:QAN852032 QKJ852031:QKJ852032 QUF852031:QUF852032 REB852031:REB852032 RNX852031:RNX852032 RXT852031:RXT852032 SHP852031:SHP852032 SRL852031:SRL852032 TBH852031:TBH852032 TLD852031:TLD852032 TUZ852031:TUZ852032 UEV852031:UEV852032 UOR852031:UOR852032 UYN852031:UYN852032 VIJ852031:VIJ852032 VSF852031:VSF852032 WCB852031:WCB852032 WLX852031:WLX852032 WVT852031:WVT852032 L917567:L917568 JH917567:JH917568 TD917567:TD917568 ACZ917567:ACZ917568 AMV917567:AMV917568 AWR917567:AWR917568 BGN917567:BGN917568 BQJ917567:BQJ917568 CAF917567:CAF917568 CKB917567:CKB917568 CTX917567:CTX917568 DDT917567:DDT917568 DNP917567:DNP917568 DXL917567:DXL917568 EHH917567:EHH917568 ERD917567:ERD917568 FAZ917567:FAZ917568 FKV917567:FKV917568 FUR917567:FUR917568 GEN917567:GEN917568 GOJ917567:GOJ917568 GYF917567:GYF917568 HIB917567:HIB917568 HRX917567:HRX917568 IBT917567:IBT917568 ILP917567:ILP917568 IVL917567:IVL917568 JFH917567:JFH917568 JPD917567:JPD917568 JYZ917567:JYZ917568 KIV917567:KIV917568 KSR917567:KSR917568 LCN917567:LCN917568 LMJ917567:LMJ917568 LWF917567:LWF917568 MGB917567:MGB917568 MPX917567:MPX917568 MZT917567:MZT917568 NJP917567:NJP917568 NTL917567:NTL917568 ODH917567:ODH917568 OND917567:OND917568 OWZ917567:OWZ917568 PGV917567:PGV917568 PQR917567:PQR917568 QAN917567:QAN917568 QKJ917567:QKJ917568 QUF917567:QUF917568 REB917567:REB917568 RNX917567:RNX917568 RXT917567:RXT917568 SHP917567:SHP917568 SRL917567:SRL917568 TBH917567:TBH917568 TLD917567:TLD917568 TUZ917567:TUZ917568 UEV917567:UEV917568 UOR917567:UOR917568 UYN917567:UYN917568 VIJ917567:VIJ917568 VSF917567:VSF917568 WCB917567:WCB917568 WLX917567:WLX917568 WVT917567:WVT917568 L983103:L983104 JH983103:JH983104 TD983103:TD983104 ACZ983103:ACZ983104 AMV983103:AMV983104 AWR983103:AWR983104 BGN983103:BGN983104 BQJ983103:BQJ983104 CAF983103:CAF983104 CKB983103:CKB983104 CTX983103:CTX983104 DDT983103:DDT983104 DNP983103:DNP983104 DXL983103:DXL983104 EHH983103:EHH983104 ERD983103:ERD983104 FAZ983103:FAZ983104 FKV983103:FKV983104 FUR983103:FUR983104 GEN983103:GEN983104 GOJ983103:GOJ983104 GYF983103:GYF983104 HIB983103:HIB983104 HRX983103:HRX983104 IBT983103:IBT983104 ILP983103:ILP983104 IVL983103:IVL983104 JFH983103:JFH983104 JPD983103:JPD983104 JYZ983103:JYZ983104 KIV983103:KIV983104 KSR983103:KSR983104 LCN983103:LCN983104 LMJ983103:LMJ983104 LWF983103:LWF983104 MGB983103:MGB983104 MPX983103:MPX983104 MZT983103:MZT983104 NJP983103:NJP983104 NTL983103:NTL983104 ODH983103:ODH983104 OND983103:OND983104 OWZ983103:OWZ983104 PGV983103:PGV983104 PQR983103:PQR983104 QAN983103:QAN983104 QKJ983103:QKJ983104 QUF983103:QUF983104 REB983103:REB983104 RNX983103:RNX983104 RXT983103:RXT983104 SHP983103:SHP983104 SRL983103:SRL983104 TBH983103:TBH983104 TLD983103:TLD983104 TUZ983103:TUZ983104 UEV983103:UEV983104 UOR983103:UOR983104 UYN983103:UYN983104 VIJ983103:VIJ983104 VSF983103:VSF983104 WCB983103:WCB983104 WLX983103:WLX983104 WVT983103:WVT983104 L45 JH45 TD45 ACZ45 AMV45 AWR45 BGN45 BQJ45 CAF45 CKB45 CTX45 DDT45 DNP45 DXL45 EHH45 ERD45 FAZ45 FKV45 FUR45 GEN45 GOJ45 GYF45 HIB45 HRX45 IBT45 ILP45 IVL45 JFH45 JPD45 JYZ45 KIV45 KSR45 LCN45 LMJ45 LWF45 MGB45 MPX45 MZT45 NJP45 NTL45 ODH45 OND45 OWZ45 PGV45 PQR45 QAN45 QKJ45 QUF45 REB45 RNX45 RXT45 SHP45 SRL45 TBH45 TLD45 TUZ45 UEV45 UOR45 UYN45 VIJ45 VSF45 WCB45 WLX45 WVT45 L65581 JH65581 TD65581 ACZ65581 AMV65581 AWR65581 BGN65581 BQJ65581 CAF65581 CKB65581 CTX65581 DDT65581 DNP65581 DXL65581 EHH65581 ERD65581 FAZ65581 FKV65581 FUR65581 GEN65581 GOJ65581 GYF65581 HIB65581 HRX65581 IBT65581 ILP65581 IVL65581 JFH65581 JPD65581 JYZ65581 KIV65581 KSR65581 LCN65581 LMJ65581 LWF65581 MGB65581 MPX65581 MZT65581 NJP65581 NTL65581 ODH65581 OND65581 OWZ65581 PGV65581 PQR65581 QAN65581 QKJ65581 QUF65581 REB65581 RNX65581 RXT65581 SHP65581 SRL65581 TBH65581 TLD65581 TUZ65581 UEV65581 UOR65581 UYN65581 VIJ65581 VSF65581 WCB65581 WLX65581 WVT65581 L131117 JH131117 TD131117 ACZ131117 AMV131117 AWR131117 BGN131117 BQJ131117 CAF131117 CKB131117 CTX131117 DDT131117 DNP131117 DXL131117 EHH131117 ERD131117 FAZ131117 FKV131117 FUR131117 GEN131117 GOJ131117 GYF131117 HIB131117 HRX131117 IBT131117 ILP131117 IVL131117 JFH131117 JPD131117 JYZ131117 KIV131117 KSR131117 LCN131117 LMJ131117 LWF131117 MGB131117 MPX131117 MZT131117 NJP131117 NTL131117 ODH131117 OND131117 OWZ131117 PGV131117 PQR131117 QAN131117 QKJ131117 QUF131117 REB131117 RNX131117 RXT131117 SHP131117 SRL131117 TBH131117 TLD131117 TUZ131117 UEV131117 UOR131117 UYN131117 VIJ131117 VSF131117 WCB131117 WLX131117 WVT131117 L196653 JH196653 TD196653 ACZ196653 AMV196653 AWR196653 BGN196653 BQJ196653 CAF196653 CKB196653 CTX196653 DDT196653 DNP196653 DXL196653 EHH196653 ERD196653 FAZ196653 FKV196653 FUR196653 GEN196653 GOJ196653 GYF196653 HIB196653 HRX196653 IBT196653 ILP196653 IVL196653 JFH196653 JPD196653 JYZ196653 KIV196653 KSR196653 LCN196653 LMJ196653 LWF196653 MGB196653 MPX196653 MZT196653 NJP196653 NTL196653 ODH196653 OND196653 OWZ196653 PGV196653 PQR196653 QAN196653 QKJ196653 QUF196653 REB196653 RNX196653 RXT196653 SHP196653 SRL196653 TBH196653 TLD196653 TUZ196653 UEV196653 UOR196653 UYN196653 VIJ196653 VSF196653 WCB196653 WLX196653 WVT196653 L262189 JH262189 TD262189 ACZ262189 AMV262189 AWR262189 BGN262189 BQJ262189 CAF262189 CKB262189 CTX262189 DDT262189 DNP262189 DXL262189 EHH262189 ERD262189 FAZ262189 FKV262189 FUR262189 GEN262189 GOJ262189 GYF262189 HIB262189 HRX262189 IBT262189 ILP262189 IVL262189 JFH262189 JPD262189 JYZ262189 KIV262189 KSR262189 LCN262189 LMJ262189 LWF262189 MGB262189 MPX262189 MZT262189 NJP262189 NTL262189 ODH262189 OND262189 OWZ262189 PGV262189 PQR262189 QAN262189 QKJ262189 QUF262189 REB262189 RNX262189 RXT262189 SHP262189 SRL262189 TBH262189 TLD262189 TUZ262189 UEV262189 UOR262189 UYN262189 VIJ262189 VSF262189 WCB262189 WLX262189 WVT262189 L327725 JH327725 TD327725 ACZ327725 AMV327725 AWR327725 BGN327725 BQJ327725 CAF327725 CKB327725 CTX327725 DDT327725 DNP327725 DXL327725 EHH327725 ERD327725 FAZ327725 FKV327725 FUR327725 GEN327725 GOJ327725 GYF327725 HIB327725 HRX327725 IBT327725 ILP327725 IVL327725 JFH327725 JPD327725 JYZ327725 KIV327725 KSR327725 LCN327725 LMJ327725 LWF327725 MGB327725 MPX327725 MZT327725 NJP327725 NTL327725 ODH327725 OND327725 OWZ327725 PGV327725 PQR327725 QAN327725 QKJ327725 QUF327725 REB327725 RNX327725 RXT327725 SHP327725 SRL327725 TBH327725 TLD327725 TUZ327725 UEV327725 UOR327725 UYN327725 VIJ327725 VSF327725 WCB327725 WLX327725 WVT327725 L393261 JH393261 TD393261 ACZ393261 AMV393261 AWR393261 BGN393261 BQJ393261 CAF393261 CKB393261 CTX393261 DDT393261 DNP393261 DXL393261 EHH393261 ERD393261 FAZ393261 FKV393261 FUR393261 GEN393261 GOJ393261 GYF393261 HIB393261 HRX393261 IBT393261 ILP393261 IVL393261 JFH393261 JPD393261 JYZ393261 KIV393261 KSR393261 LCN393261 LMJ393261 LWF393261 MGB393261 MPX393261 MZT393261 NJP393261 NTL393261 ODH393261 OND393261 OWZ393261 PGV393261 PQR393261 QAN393261 QKJ393261 QUF393261 REB393261 RNX393261 RXT393261 SHP393261 SRL393261 TBH393261 TLD393261 TUZ393261 UEV393261 UOR393261 UYN393261 VIJ393261 VSF393261 WCB393261 WLX393261 WVT393261 L458797 JH458797 TD458797 ACZ458797 AMV458797 AWR458797 BGN458797 BQJ458797 CAF458797 CKB458797 CTX458797 DDT458797 DNP458797 DXL458797 EHH458797 ERD458797 FAZ458797 FKV458797 FUR458797 GEN458797 GOJ458797 GYF458797 HIB458797 HRX458797 IBT458797 ILP458797 IVL458797 JFH458797 JPD458797 JYZ458797 KIV458797 KSR458797 LCN458797 LMJ458797 LWF458797 MGB458797 MPX458797 MZT458797 NJP458797 NTL458797 ODH458797 OND458797 OWZ458797 PGV458797 PQR458797 QAN458797 QKJ458797 QUF458797 REB458797 RNX458797 RXT458797 SHP458797 SRL458797 TBH458797 TLD458797 TUZ458797 UEV458797 UOR458797 UYN458797 VIJ458797 VSF458797 WCB458797 WLX458797 WVT458797 L524333 JH524333 TD524333 ACZ524333 AMV524333 AWR524333 BGN524333 BQJ524333 CAF524333 CKB524333 CTX524333 DDT524333 DNP524333 DXL524333 EHH524333 ERD524333 FAZ524333 FKV524333 FUR524333 GEN524333 GOJ524333 GYF524333 HIB524333 HRX524333 IBT524333 ILP524333 IVL524333 JFH524333 JPD524333 JYZ524333 KIV524333 KSR524333 LCN524333 LMJ524333 LWF524333 MGB524333 MPX524333 MZT524333 NJP524333 NTL524333 ODH524333 OND524333 OWZ524333 PGV524333 PQR524333 QAN524333 QKJ524333 QUF524333 REB524333 RNX524333 RXT524333 SHP524333 SRL524333 TBH524333 TLD524333 TUZ524333 UEV524333 UOR524333 UYN524333 VIJ524333 VSF524333 WCB524333 WLX524333 WVT524333 L589869 JH589869 TD589869 ACZ589869 AMV589869 AWR589869 BGN589869 BQJ589869 CAF589869 CKB589869 CTX589869 DDT589869 DNP589869 DXL589869 EHH589869 ERD589869 FAZ589869 FKV589869 FUR589869 GEN589869 GOJ589869 GYF589869 HIB589869 HRX589869 IBT589869 ILP589869 IVL589869 JFH589869 JPD589869 JYZ589869 KIV589869 KSR589869 LCN589869 LMJ589869 LWF589869 MGB589869 MPX589869 MZT589869 NJP589869 NTL589869 ODH589869 OND589869 OWZ589869 PGV589869 PQR589869 QAN589869 QKJ589869 QUF589869 REB589869 RNX589869 RXT589869 SHP589869 SRL589869 TBH589869 TLD589869 TUZ589869 UEV589869 UOR589869 UYN589869 VIJ589869 VSF589869 WCB589869 WLX589869 WVT589869 L655405 JH655405 TD655405 ACZ655405 AMV655405 AWR655405 BGN655405 BQJ655405 CAF655405 CKB655405 CTX655405 DDT655405 DNP655405 DXL655405 EHH655405 ERD655405 FAZ655405 FKV655405 FUR655405 GEN655405 GOJ655405 GYF655405 HIB655405 HRX655405 IBT655405 ILP655405 IVL655405 JFH655405 JPD655405 JYZ655405 KIV655405 KSR655405 LCN655405 LMJ655405 LWF655405 MGB655405 MPX655405 MZT655405 NJP655405 NTL655405 ODH655405 OND655405 OWZ655405 PGV655405 PQR655405 QAN655405 QKJ655405 QUF655405 REB655405 RNX655405 RXT655405 SHP655405 SRL655405 TBH655405 TLD655405 TUZ655405 UEV655405 UOR655405 UYN655405 VIJ655405 VSF655405 WCB655405 WLX655405 WVT655405 L720941 JH720941 TD720941 ACZ720941 AMV720941 AWR720941 BGN720941 BQJ720941 CAF720941 CKB720941 CTX720941 DDT720941 DNP720941 DXL720941 EHH720941 ERD720941 FAZ720941 FKV720941 FUR720941 GEN720941 GOJ720941 GYF720941 HIB720941 HRX720941 IBT720941 ILP720941 IVL720941 JFH720941 JPD720941 JYZ720941 KIV720941 KSR720941 LCN720941 LMJ720941 LWF720941 MGB720941 MPX720941 MZT720941 NJP720941 NTL720941 ODH720941 OND720941 OWZ720941 PGV720941 PQR720941 QAN720941 QKJ720941 QUF720941 REB720941 RNX720941 RXT720941 SHP720941 SRL720941 TBH720941 TLD720941 TUZ720941 UEV720941 UOR720941 UYN720941 VIJ720941 VSF720941 WCB720941 WLX720941 WVT720941 L786477 JH786477 TD786477 ACZ786477 AMV786477 AWR786477 BGN786477 BQJ786477 CAF786477 CKB786477 CTX786477 DDT786477 DNP786477 DXL786477 EHH786477 ERD786477 FAZ786477 FKV786477 FUR786477 GEN786477 GOJ786477 GYF786477 HIB786477 HRX786477 IBT786477 ILP786477 IVL786477 JFH786477 JPD786477 JYZ786477 KIV786477 KSR786477 LCN786477 LMJ786477 LWF786477 MGB786477 MPX786477 MZT786477 NJP786477 NTL786477 ODH786477 OND786477 OWZ786477 PGV786477 PQR786477 QAN786477 QKJ786477 QUF786477 REB786477 RNX786477 RXT786477 SHP786477 SRL786477 TBH786477 TLD786477 TUZ786477 UEV786477 UOR786477 UYN786477 VIJ786477 VSF786477 WCB786477 WLX786477 WVT786477 L852013 JH852013 TD852013 ACZ852013 AMV852013 AWR852013 BGN852013 BQJ852013 CAF852013 CKB852013 CTX852013 DDT852013 DNP852013 DXL852013 EHH852013 ERD852013 FAZ852013 FKV852013 FUR852013 GEN852013 GOJ852013 GYF852013 HIB852013 HRX852013 IBT852013 ILP852013 IVL852013 JFH852013 JPD852013 JYZ852013 KIV852013 KSR852013 LCN852013 LMJ852013 LWF852013 MGB852013 MPX852013 MZT852013 NJP852013 NTL852013 ODH852013 OND852013 OWZ852013 PGV852013 PQR852013 QAN852013 QKJ852013 QUF852013 REB852013 RNX852013 RXT852013 SHP852013 SRL852013 TBH852013 TLD852013 TUZ852013 UEV852013 UOR852013 UYN852013 VIJ852013 VSF852013 WCB852013 WLX852013 WVT852013 L917549 JH917549 TD917549 ACZ917549 AMV917549 AWR917549 BGN917549 BQJ917549 CAF917549 CKB917549 CTX917549 DDT917549 DNP917549 DXL917549 EHH917549 ERD917549 FAZ917549 FKV917549 FUR917549 GEN917549 GOJ917549 GYF917549 HIB917549 HRX917549 IBT917549 ILP917549 IVL917549 JFH917549 JPD917549 JYZ917549 KIV917549 KSR917549 LCN917549 LMJ917549 LWF917549 MGB917549 MPX917549 MZT917549 NJP917549 NTL917549 ODH917549 OND917549 OWZ917549 PGV917549 PQR917549 QAN917549 QKJ917549 QUF917549 REB917549 RNX917549 RXT917549 SHP917549 SRL917549 TBH917549 TLD917549 TUZ917549 UEV917549 UOR917549 UYN917549 VIJ917549 VSF917549 WCB917549 WLX917549 WVT917549 L983085 JH983085 TD983085 ACZ983085 AMV983085 AWR983085 BGN983085 BQJ983085 CAF983085 CKB983085 CTX983085 DDT983085 DNP983085 DXL983085 EHH983085 ERD983085 FAZ983085 FKV983085 FUR983085 GEN983085 GOJ983085 GYF983085 HIB983085 HRX983085 IBT983085 ILP983085 IVL983085 JFH983085 JPD983085 JYZ983085 KIV983085 KSR983085 LCN983085 LMJ983085 LWF983085 MGB983085 MPX983085 MZT983085 NJP983085 NTL983085 ODH983085 OND983085 OWZ983085 PGV983085 PQR983085 QAN983085 QKJ983085 QUF983085 REB983085 RNX983085 RXT983085 SHP983085 SRL983085 TBH983085 TLD983085 TUZ983085 UEV983085 UOR983085 UYN983085 VIJ983085 VSF983085 WCB983085 WLX983085 WVT983085 L67:L68 JH67:JH68 TD67:TD68 ACZ67:ACZ68 AMV67:AMV68 AWR67:AWR68 BGN67:BGN68 BQJ67:BQJ68 CAF67:CAF68 CKB67:CKB68 CTX67:CTX68 DDT67:DDT68 DNP67:DNP68 DXL67:DXL68 EHH67:EHH68 ERD67:ERD68 FAZ67:FAZ68 FKV67:FKV68 FUR67:FUR68 GEN67:GEN68 GOJ67:GOJ68 GYF67:GYF68 HIB67:HIB68 HRX67:HRX68 IBT67:IBT68 ILP67:ILP68 IVL67:IVL68 JFH67:JFH68 JPD67:JPD68 JYZ67:JYZ68 KIV67:KIV68 KSR67:KSR68 LCN67:LCN68 LMJ67:LMJ68 LWF67:LWF68 MGB67:MGB68 MPX67:MPX68 MZT67:MZT68 NJP67:NJP68 NTL67:NTL68 ODH67:ODH68 OND67:OND68 OWZ67:OWZ68 PGV67:PGV68 PQR67:PQR68 QAN67:QAN68 QKJ67:QKJ68 QUF67:QUF68 REB67:REB68 RNX67:RNX68 RXT67:RXT68 SHP67:SHP68 SRL67:SRL68 TBH67:TBH68 TLD67:TLD68 TUZ67:TUZ68 UEV67:UEV68 UOR67:UOR68 UYN67:UYN68 VIJ67:VIJ68 VSF67:VSF68 WCB67:WCB68 WLX67:WLX68 WVT67:WVT68 L65603:L65604 JH65603:JH65604 TD65603:TD65604 ACZ65603:ACZ65604 AMV65603:AMV65604 AWR65603:AWR65604 BGN65603:BGN65604 BQJ65603:BQJ65604 CAF65603:CAF65604 CKB65603:CKB65604 CTX65603:CTX65604 DDT65603:DDT65604 DNP65603:DNP65604 DXL65603:DXL65604 EHH65603:EHH65604 ERD65603:ERD65604 FAZ65603:FAZ65604 FKV65603:FKV65604 FUR65603:FUR65604 GEN65603:GEN65604 GOJ65603:GOJ65604 GYF65603:GYF65604 HIB65603:HIB65604 HRX65603:HRX65604 IBT65603:IBT65604 ILP65603:ILP65604 IVL65603:IVL65604 JFH65603:JFH65604 JPD65603:JPD65604 JYZ65603:JYZ65604 KIV65603:KIV65604 KSR65603:KSR65604 LCN65603:LCN65604 LMJ65603:LMJ65604 LWF65603:LWF65604 MGB65603:MGB65604 MPX65603:MPX65604 MZT65603:MZT65604 NJP65603:NJP65604 NTL65603:NTL65604 ODH65603:ODH65604 OND65603:OND65604 OWZ65603:OWZ65604 PGV65603:PGV65604 PQR65603:PQR65604 QAN65603:QAN65604 QKJ65603:QKJ65604 QUF65603:QUF65604 REB65603:REB65604 RNX65603:RNX65604 RXT65603:RXT65604 SHP65603:SHP65604 SRL65603:SRL65604 TBH65603:TBH65604 TLD65603:TLD65604 TUZ65603:TUZ65604 UEV65603:UEV65604 UOR65603:UOR65604 UYN65603:UYN65604 VIJ65603:VIJ65604 VSF65603:VSF65604 WCB65603:WCB65604 WLX65603:WLX65604 WVT65603:WVT65604 L131139:L131140 JH131139:JH131140 TD131139:TD131140 ACZ131139:ACZ131140 AMV131139:AMV131140 AWR131139:AWR131140 BGN131139:BGN131140 BQJ131139:BQJ131140 CAF131139:CAF131140 CKB131139:CKB131140 CTX131139:CTX131140 DDT131139:DDT131140 DNP131139:DNP131140 DXL131139:DXL131140 EHH131139:EHH131140 ERD131139:ERD131140 FAZ131139:FAZ131140 FKV131139:FKV131140 FUR131139:FUR131140 GEN131139:GEN131140 GOJ131139:GOJ131140 GYF131139:GYF131140 HIB131139:HIB131140 HRX131139:HRX131140 IBT131139:IBT131140 ILP131139:ILP131140 IVL131139:IVL131140 JFH131139:JFH131140 JPD131139:JPD131140 JYZ131139:JYZ131140 KIV131139:KIV131140 KSR131139:KSR131140 LCN131139:LCN131140 LMJ131139:LMJ131140 LWF131139:LWF131140 MGB131139:MGB131140 MPX131139:MPX131140 MZT131139:MZT131140 NJP131139:NJP131140 NTL131139:NTL131140 ODH131139:ODH131140 OND131139:OND131140 OWZ131139:OWZ131140 PGV131139:PGV131140 PQR131139:PQR131140 QAN131139:QAN131140 QKJ131139:QKJ131140 QUF131139:QUF131140 REB131139:REB131140 RNX131139:RNX131140 RXT131139:RXT131140 SHP131139:SHP131140 SRL131139:SRL131140 TBH131139:TBH131140 TLD131139:TLD131140 TUZ131139:TUZ131140 UEV131139:UEV131140 UOR131139:UOR131140 UYN131139:UYN131140 VIJ131139:VIJ131140 VSF131139:VSF131140 WCB131139:WCB131140 WLX131139:WLX131140 WVT131139:WVT131140 L196675:L196676 JH196675:JH196676 TD196675:TD196676 ACZ196675:ACZ196676 AMV196675:AMV196676 AWR196675:AWR196676 BGN196675:BGN196676 BQJ196675:BQJ196676 CAF196675:CAF196676 CKB196675:CKB196676 CTX196675:CTX196676 DDT196675:DDT196676 DNP196675:DNP196676 DXL196675:DXL196676 EHH196675:EHH196676 ERD196675:ERD196676 FAZ196675:FAZ196676 FKV196675:FKV196676 FUR196675:FUR196676 GEN196675:GEN196676 GOJ196675:GOJ196676 GYF196675:GYF196676 HIB196675:HIB196676 HRX196675:HRX196676 IBT196675:IBT196676 ILP196675:ILP196676 IVL196675:IVL196676 JFH196675:JFH196676 JPD196675:JPD196676 JYZ196675:JYZ196676 KIV196675:KIV196676 KSR196675:KSR196676 LCN196675:LCN196676 LMJ196675:LMJ196676 LWF196675:LWF196676 MGB196675:MGB196676 MPX196675:MPX196676 MZT196675:MZT196676 NJP196675:NJP196676 NTL196675:NTL196676 ODH196675:ODH196676 OND196675:OND196676 OWZ196675:OWZ196676 PGV196675:PGV196676 PQR196675:PQR196676 QAN196675:QAN196676 QKJ196675:QKJ196676 QUF196675:QUF196676 REB196675:REB196676 RNX196675:RNX196676 RXT196675:RXT196676 SHP196675:SHP196676 SRL196675:SRL196676 TBH196675:TBH196676 TLD196675:TLD196676 TUZ196675:TUZ196676 UEV196675:UEV196676 UOR196675:UOR196676 UYN196675:UYN196676 VIJ196675:VIJ196676 VSF196675:VSF196676 WCB196675:WCB196676 WLX196675:WLX196676 WVT196675:WVT196676 L262211:L262212 JH262211:JH262212 TD262211:TD262212 ACZ262211:ACZ262212 AMV262211:AMV262212 AWR262211:AWR262212 BGN262211:BGN262212 BQJ262211:BQJ262212 CAF262211:CAF262212 CKB262211:CKB262212 CTX262211:CTX262212 DDT262211:DDT262212 DNP262211:DNP262212 DXL262211:DXL262212 EHH262211:EHH262212 ERD262211:ERD262212 FAZ262211:FAZ262212 FKV262211:FKV262212 FUR262211:FUR262212 GEN262211:GEN262212 GOJ262211:GOJ262212 GYF262211:GYF262212 HIB262211:HIB262212 HRX262211:HRX262212 IBT262211:IBT262212 ILP262211:ILP262212 IVL262211:IVL262212 JFH262211:JFH262212 JPD262211:JPD262212 JYZ262211:JYZ262212 KIV262211:KIV262212 KSR262211:KSR262212 LCN262211:LCN262212 LMJ262211:LMJ262212 LWF262211:LWF262212 MGB262211:MGB262212 MPX262211:MPX262212 MZT262211:MZT262212 NJP262211:NJP262212 NTL262211:NTL262212 ODH262211:ODH262212 OND262211:OND262212 OWZ262211:OWZ262212 PGV262211:PGV262212 PQR262211:PQR262212 QAN262211:QAN262212 QKJ262211:QKJ262212 QUF262211:QUF262212 REB262211:REB262212 RNX262211:RNX262212 RXT262211:RXT262212 SHP262211:SHP262212 SRL262211:SRL262212 TBH262211:TBH262212 TLD262211:TLD262212 TUZ262211:TUZ262212 UEV262211:UEV262212 UOR262211:UOR262212 UYN262211:UYN262212 VIJ262211:VIJ262212 VSF262211:VSF262212 WCB262211:WCB262212 WLX262211:WLX262212 WVT262211:WVT262212 L327747:L327748 JH327747:JH327748 TD327747:TD327748 ACZ327747:ACZ327748 AMV327747:AMV327748 AWR327747:AWR327748 BGN327747:BGN327748 BQJ327747:BQJ327748 CAF327747:CAF327748 CKB327747:CKB327748 CTX327747:CTX327748 DDT327747:DDT327748 DNP327747:DNP327748 DXL327747:DXL327748 EHH327747:EHH327748 ERD327747:ERD327748 FAZ327747:FAZ327748 FKV327747:FKV327748 FUR327747:FUR327748 GEN327747:GEN327748 GOJ327747:GOJ327748 GYF327747:GYF327748 HIB327747:HIB327748 HRX327747:HRX327748 IBT327747:IBT327748 ILP327747:ILP327748 IVL327747:IVL327748 JFH327747:JFH327748 JPD327747:JPD327748 JYZ327747:JYZ327748 KIV327747:KIV327748 KSR327747:KSR327748 LCN327747:LCN327748 LMJ327747:LMJ327748 LWF327747:LWF327748 MGB327747:MGB327748 MPX327747:MPX327748 MZT327747:MZT327748 NJP327747:NJP327748 NTL327747:NTL327748 ODH327747:ODH327748 OND327747:OND327748 OWZ327747:OWZ327748 PGV327747:PGV327748 PQR327747:PQR327748 QAN327747:QAN327748 QKJ327747:QKJ327748 QUF327747:QUF327748 REB327747:REB327748 RNX327747:RNX327748 RXT327747:RXT327748 SHP327747:SHP327748 SRL327747:SRL327748 TBH327747:TBH327748 TLD327747:TLD327748 TUZ327747:TUZ327748 UEV327747:UEV327748 UOR327747:UOR327748 UYN327747:UYN327748 VIJ327747:VIJ327748 VSF327747:VSF327748 WCB327747:WCB327748 WLX327747:WLX327748 WVT327747:WVT327748 L393283:L393284 JH393283:JH393284 TD393283:TD393284 ACZ393283:ACZ393284 AMV393283:AMV393284 AWR393283:AWR393284 BGN393283:BGN393284 BQJ393283:BQJ393284 CAF393283:CAF393284 CKB393283:CKB393284 CTX393283:CTX393284 DDT393283:DDT393284 DNP393283:DNP393284 DXL393283:DXL393284 EHH393283:EHH393284 ERD393283:ERD393284 FAZ393283:FAZ393284 FKV393283:FKV393284 FUR393283:FUR393284 GEN393283:GEN393284 GOJ393283:GOJ393284 GYF393283:GYF393284 HIB393283:HIB393284 HRX393283:HRX393284 IBT393283:IBT393284 ILP393283:ILP393284 IVL393283:IVL393284 JFH393283:JFH393284 JPD393283:JPD393284 JYZ393283:JYZ393284 KIV393283:KIV393284 KSR393283:KSR393284 LCN393283:LCN393284 LMJ393283:LMJ393284 LWF393283:LWF393284 MGB393283:MGB393284 MPX393283:MPX393284 MZT393283:MZT393284 NJP393283:NJP393284 NTL393283:NTL393284 ODH393283:ODH393284 OND393283:OND393284 OWZ393283:OWZ393284 PGV393283:PGV393284 PQR393283:PQR393284 QAN393283:QAN393284 QKJ393283:QKJ393284 QUF393283:QUF393284 REB393283:REB393284 RNX393283:RNX393284 RXT393283:RXT393284 SHP393283:SHP393284 SRL393283:SRL393284 TBH393283:TBH393284 TLD393283:TLD393284 TUZ393283:TUZ393284 UEV393283:UEV393284 UOR393283:UOR393284 UYN393283:UYN393284 VIJ393283:VIJ393284 VSF393283:VSF393284 WCB393283:WCB393284 WLX393283:WLX393284 WVT393283:WVT393284 L458819:L458820 JH458819:JH458820 TD458819:TD458820 ACZ458819:ACZ458820 AMV458819:AMV458820 AWR458819:AWR458820 BGN458819:BGN458820 BQJ458819:BQJ458820 CAF458819:CAF458820 CKB458819:CKB458820 CTX458819:CTX458820 DDT458819:DDT458820 DNP458819:DNP458820 DXL458819:DXL458820 EHH458819:EHH458820 ERD458819:ERD458820 FAZ458819:FAZ458820 FKV458819:FKV458820 FUR458819:FUR458820 GEN458819:GEN458820 GOJ458819:GOJ458820 GYF458819:GYF458820 HIB458819:HIB458820 HRX458819:HRX458820 IBT458819:IBT458820 ILP458819:ILP458820 IVL458819:IVL458820 JFH458819:JFH458820 JPD458819:JPD458820 JYZ458819:JYZ458820 KIV458819:KIV458820 KSR458819:KSR458820 LCN458819:LCN458820 LMJ458819:LMJ458820 LWF458819:LWF458820 MGB458819:MGB458820 MPX458819:MPX458820 MZT458819:MZT458820 NJP458819:NJP458820 NTL458819:NTL458820 ODH458819:ODH458820 OND458819:OND458820 OWZ458819:OWZ458820 PGV458819:PGV458820 PQR458819:PQR458820 QAN458819:QAN458820 QKJ458819:QKJ458820 QUF458819:QUF458820 REB458819:REB458820 RNX458819:RNX458820 RXT458819:RXT458820 SHP458819:SHP458820 SRL458819:SRL458820 TBH458819:TBH458820 TLD458819:TLD458820 TUZ458819:TUZ458820 UEV458819:UEV458820 UOR458819:UOR458820 UYN458819:UYN458820 VIJ458819:VIJ458820 VSF458819:VSF458820 WCB458819:WCB458820 WLX458819:WLX458820 WVT458819:WVT458820 L524355:L524356 JH524355:JH524356 TD524355:TD524356 ACZ524355:ACZ524356 AMV524355:AMV524356 AWR524355:AWR524356 BGN524355:BGN524356 BQJ524355:BQJ524356 CAF524355:CAF524356 CKB524355:CKB524356 CTX524355:CTX524356 DDT524355:DDT524356 DNP524355:DNP524356 DXL524355:DXL524356 EHH524355:EHH524356 ERD524355:ERD524356 FAZ524355:FAZ524356 FKV524355:FKV524356 FUR524355:FUR524356 GEN524355:GEN524356 GOJ524355:GOJ524356 GYF524355:GYF524356 HIB524355:HIB524356 HRX524355:HRX524356 IBT524355:IBT524356 ILP524355:ILP524356 IVL524355:IVL524356 JFH524355:JFH524356 JPD524355:JPD524356 JYZ524355:JYZ524356 KIV524355:KIV524356 KSR524355:KSR524356 LCN524355:LCN524356 LMJ524355:LMJ524356 LWF524355:LWF524356 MGB524355:MGB524356 MPX524355:MPX524356 MZT524355:MZT524356 NJP524355:NJP524356 NTL524355:NTL524356 ODH524355:ODH524356 OND524355:OND524356 OWZ524355:OWZ524356 PGV524355:PGV524356 PQR524355:PQR524356 QAN524355:QAN524356 QKJ524355:QKJ524356 QUF524355:QUF524356 REB524355:REB524356 RNX524355:RNX524356 RXT524355:RXT524356 SHP524355:SHP524356 SRL524355:SRL524356 TBH524355:TBH524356 TLD524355:TLD524356 TUZ524355:TUZ524356 UEV524355:UEV524356 UOR524355:UOR524356 UYN524355:UYN524356 VIJ524355:VIJ524356 VSF524355:VSF524356 WCB524355:WCB524356 WLX524355:WLX524356 WVT524355:WVT524356 L589891:L589892 JH589891:JH589892 TD589891:TD589892 ACZ589891:ACZ589892 AMV589891:AMV589892 AWR589891:AWR589892 BGN589891:BGN589892 BQJ589891:BQJ589892 CAF589891:CAF589892 CKB589891:CKB589892 CTX589891:CTX589892 DDT589891:DDT589892 DNP589891:DNP589892 DXL589891:DXL589892 EHH589891:EHH589892 ERD589891:ERD589892 FAZ589891:FAZ589892 FKV589891:FKV589892 FUR589891:FUR589892 GEN589891:GEN589892 GOJ589891:GOJ589892 GYF589891:GYF589892 HIB589891:HIB589892 HRX589891:HRX589892 IBT589891:IBT589892 ILP589891:ILP589892 IVL589891:IVL589892 JFH589891:JFH589892 JPD589891:JPD589892 JYZ589891:JYZ589892 KIV589891:KIV589892 KSR589891:KSR589892 LCN589891:LCN589892 LMJ589891:LMJ589892 LWF589891:LWF589892 MGB589891:MGB589892 MPX589891:MPX589892 MZT589891:MZT589892 NJP589891:NJP589892 NTL589891:NTL589892 ODH589891:ODH589892 OND589891:OND589892 OWZ589891:OWZ589892 PGV589891:PGV589892 PQR589891:PQR589892 QAN589891:QAN589892 QKJ589891:QKJ589892 QUF589891:QUF589892 REB589891:REB589892 RNX589891:RNX589892 RXT589891:RXT589892 SHP589891:SHP589892 SRL589891:SRL589892 TBH589891:TBH589892 TLD589891:TLD589892 TUZ589891:TUZ589892 UEV589891:UEV589892 UOR589891:UOR589892 UYN589891:UYN589892 VIJ589891:VIJ589892 VSF589891:VSF589892 WCB589891:WCB589892 WLX589891:WLX589892 WVT589891:WVT589892 L655427:L655428 JH655427:JH655428 TD655427:TD655428 ACZ655427:ACZ655428 AMV655427:AMV655428 AWR655427:AWR655428 BGN655427:BGN655428 BQJ655427:BQJ655428 CAF655427:CAF655428 CKB655427:CKB655428 CTX655427:CTX655428 DDT655427:DDT655428 DNP655427:DNP655428 DXL655427:DXL655428 EHH655427:EHH655428 ERD655427:ERD655428 FAZ655427:FAZ655428 FKV655427:FKV655428 FUR655427:FUR655428 GEN655427:GEN655428 GOJ655427:GOJ655428 GYF655427:GYF655428 HIB655427:HIB655428 HRX655427:HRX655428 IBT655427:IBT655428 ILP655427:ILP655428 IVL655427:IVL655428 JFH655427:JFH655428 JPD655427:JPD655428 JYZ655427:JYZ655428 KIV655427:KIV655428 KSR655427:KSR655428 LCN655427:LCN655428 LMJ655427:LMJ655428 LWF655427:LWF655428 MGB655427:MGB655428 MPX655427:MPX655428 MZT655427:MZT655428 NJP655427:NJP655428 NTL655427:NTL655428 ODH655427:ODH655428 OND655427:OND655428 OWZ655427:OWZ655428 PGV655427:PGV655428 PQR655427:PQR655428 QAN655427:QAN655428 QKJ655427:QKJ655428 QUF655427:QUF655428 REB655427:REB655428 RNX655427:RNX655428 RXT655427:RXT655428 SHP655427:SHP655428 SRL655427:SRL655428 TBH655427:TBH655428 TLD655427:TLD655428 TUZ655427:TUZ655428 UEV655427:UEV655428 UOR655427:UOR655428 UYN655427:UYN655428 VIJ655427:VIJ655428 VSF655427:VSF655428 WCB655427:WCB655428 WLX655427:WLX655428 WVT655427:WVT655428 L720963:L720964 JH720963:JH720964 TD720963:TD720964 ACZ720963:ACZ720964 AMV720963:AMV720964 AWR720963:AWR720964 BGN720963:BGN720964 BQJ720963:BQJ720964 CAF720963:CAF720964 CKB720963:CKB720964 CTX720963:CTX720964 DDT720963:DDT720964 DNP720963:DNP720964 DXL720963:DXL720964 EHH720963:EHH720964 ERD720963:ERD720964 FAZ720963:FAZ720964 FKV720963:FKV720964 FUR720963:FUR720964 GEN720963:GEN720964 GOJ720963:GOJ720964 GYF720963:GYF720964 HIB720963:HIB720964 HRX720963:HRX720964 IBT720963:IBT720964 ILP720963:ILP720964 IVL720963:IVL720964 JFH720963:JFH720964 JPD720963:JPD720964 JYZ720963:JYZ720964 KIV720963:KIV720964 KSR720963:KSR720964 LCN720963:LCN720964 LMJ720963:LMJ720964 LWF720963:LWF720964 MGB720963:MGB720964 MPX720963:MPX720964 MZT720963:MZT720964 NJP720963:NJP720964 NTL720963:NTL720964 ODH720963:ODH720964 OND720963:OND720964 OWZ720963:OWZ720964 PGV720963:PGV720964 PQR720963:PQR720964 QAN720963:QAN720964 QKJ720963:QKJ720964 QUF720963:QUF720964 REB720963:REB720964 RNX720963:RNX720964 RXT720963:RXT720964 SHP720963:SHP720964 SRL720963:SRL720964 TBH720963:TBH720964 TLD720963:TLD720964 TUZ720963:TUZ720964 UEV720963:UEV720964 UOR720963:UOR720964 UYN720963:UYN720964 VIJ720963:VIJ720964 VSF720963:VSF720964 WCB720963:WCB720964 WLX720963:WLX720964 WVT720963:WVT720964 L786499:L786500 JH786499:JH786500 TD786499:TD786500 ACZ786499:ACZ786500 AMV786499:AMV786500 AWR786499:AWR786500 BGN786499:BGN786500 BQJ786499:BQJ786500 CAF786499:CAF786500 CKB786499:CKB786500 CTX786499:CTX786500 DDT786499:DDT786500 DNP786499:DNP786500 DXL786499:DXL786500 EHH786499:EHH786500 ERD786499:ERD786500 FAZ786499:FAZ786500 FKV786499:FKV786500 FUR786499:FUR786500 GEN786499:GEN786500 GOJ786499:GOJ786500 GYF786499:GYF786500 HIB786499:HIB786500 HRX786499:HRX786500 IBT786499:IBT786500 ILP786499:ILP786500 IVL786499:IVL786500 JFH786499:JFH786500 JPD786499:JPD786500 JYZ786499:JYZ786500 KIV786499:KIV786500 KSR786499:KSR786500 LCN786499:LCN786500 LMJ786499:LMJ786500 LWF786499:LWF786500 MGB786499:MGB786500 MPX786499:MPX786500 MZT786499:MZT786500 NJP786499:NJP786500 NTL786499:NTL786500 ODH786499:ODH786500 OND786499:OND786500 OWZ786499:OWZ786500 PGV786499:PGV786500 PQR786499:PQR786500 QAN786499:QAN786500 QKJ786499:QKJ786500 QUF786499:QUF786500 REB786499:REB786500 RNX786499:RNX786500 RXT786499:RXT786500 SHP786499:SHP786500 SRL786499:SRL786500 TBH786499:TBH786500 TLD786499:TLD786500 TUZ786499:TUZ786500 UEV786499:UEV786500 UOR786499:UOR786500 UYN786499:UYN786500 VIJ786499:VIJ786500 VSF786499:VSF786500 WCB786499:WCB786500 WLX786499:WLX786500 WVT786499:WVT786500 L852035:L852036 JH852035:JH852036 TD852035:TD852036 ACZ852035:ACZ852036 AMV852035:AMV852036 AWR852035:AWR852036 BGN852035:BGN852036 BQJ852035:BQJ852036 CAF852035:CAF852036 CKB852035:CKB852036 CTX852035:CTX852036 DDT852035:DDT852036 DNP852035:DNP852036 DXL852035:DXL852036 EHH852035:EHH852036 ERD852035:ERD852036 FAZ852035:FAZ852036 FKV852035:FKV852036 FUR852035:FUR852036 GEN852035:GEN852036 GOJ852035:GOJ852036 GYF852035:GYF852036 HIB852035:HIB852036 HRX852035:HRX852036 IBT852035:IBT852036 ILP852035:ILP852036 IVL852035:IVL852036 JFH852035:JFH852036 JPD852035:JPD852036 JYZ852035:JYZ852036 KIV852035:KIV852036 KSR852035:KSR852036 LCN852035:LCN852036 LMJ852035:LMJ852036 LWF852035:LWF852036 MGB852035:MGB852036 MPX852035:MPX852036 MZT852035:MZT852036 NJP852035:NJP852036 NTL852035:NTL852036 ODH852035:ODH852036 OND852035:OND852036 OWZ852035:OWZ852036 PGV852035:PGV852036 PQR852035:PQR852036 QAN852035:QAN852036 QKJ852035:QKJ852036 QUF852035:QUF852036 REB852035:REB852036 RNX852035:RNX852036 RXT852035:RXT852036 SHP852035:SHP852036 SRL852035:SRL852036 TBH852035:TBH852036 TLD852035:TLD852036 TUZ852035:TUZ852036 UEV852035:UEV852036 UOR852035:UOR852036 UYN852035:UYN852036 VIJ852035:VIJ852036 VSF852035:VSF852036 WCB852035:WCB852036 WLX852035:WLX852036 WVT852035:WVT852036 L917571:L917572 JH917571:JH917572 TD917571:TD917572 ACZ917571:ACZ917572 AMV917571:AMV917572 AWR917571:AWR917572 BGN917571:BGN917572 BQJ917571:BQJ917572 CAF917571:CAF917572 CKB917571:CKB917572 CTX917571:CTX917572 DDT917571:DDT917572 DNP917571:DNP917572 DXL917571:DXL917572 EHH917571:EHH917572 ERD917571:ERD917572 FAZ917571:FAZ917572 FKV917571:FKV917572 FUR917571:FUR917572 GEN917571:GEN917572 GOJ917571:GOJ917572 GYF917571:GYF917572 HIB917571:HIB917572 HRX917571:HRX917572 IBT917571:IBT917572 ILP917571:ILP917572 IVL917571:IVL917572 JFH917571:JFH917572 JPD917571:JPD917572 JYZ917571:JYZ917572 KIV917571:KIV917572 KSR917571:KSR917572 LCN917571:LCN917572 LMJ917571:LMJ917572 LWF917571:LWF917572 MGB917571:MGB917572 MPX917571:MPX917572 MZT917571:MZT917572 NJP917571:NJP917572 NTL917571:NTL917572 ODH917571:ODH917572 OND917571:OND917572 OWZ917571:OWZ917572 PGV917571:PGV917572 PQR917571:PQR917572 QAN917571:QAN917572 QKJ917571:QKJ917572 QUF917571:QUF917572 REB917571:REB917572 RNX917571:RNX917572 RXT917571:RXT917572 SHP917571:SHP917572 SRL917571:SRL917572 TBH917571:TBH917572 TLD917571:TLD917572 TUZ917571:TUZ917572 UEV917571:UEV917572 UOR917571:UOR917572 UYN917571:UYN917572 VIJ917571:VIJ917572 VSF917571:VSF917572 WCB917571:WCB917572 WLX917571:WLX917572 WVT917571:WVT917572 L983107:L983108 JH983107:JH983108 TD983107:TD983108 ACZ983107:ACZ983108 AMV983107:AMV983108 AWR983107:AWR983108 BGN983107:BGN983108 BQJ983107:BQJ983108 CAF983107:CAF983108 CKB983107:CKB983108 CTX983107:CTX983108 DDT983107:DDT983108 DNP983107:DNP983108 DXL983107:DXL983108 EHH983107:EHH983108 ERD983107:ERD983108 FAZ983107:FAZ983108 FKV983107:FKV983108 FUR983107:FUR983108 GEN983107:GEN983108 GOJ983107:GOJ983108 GYF983107:GYF983108 HIB983107:HIB983108 HRX983107:HRX983108 IBT983107:IBT983108 ILP983107:ILP983108 IVL983107:IVL983108 JFH983107:JFH983108 JPD983107:JPD983108 JYZ983107:JYZ983108 KIV983107:KIV983108 KSR983107:KSR983108 LCN983107:LCN983108 LMJ983107:LMJ983108 LWF983107:LWF983108 MGB983107:MGB983108 MPX983107:MPX983108 MZT983107:MZT983108 NJP983107:NJP983108 NTL983107:NTL983108 ODH983107:ODH983108 OND983107:OND983108 OWZ983107:OWZ983108 PGV983107:PGV983108 PQR983107:PQR983108 QAN983107:QAN983108 QKJ983107:QKJ983108 QUF983107:QUF983108 REB983107:REB983108 RNX983107:RNX983108 RXT983107:RXT983108 SHP983107:SHP983108 SRL983107:SRL983108 TBH983107:TBH983108 TLD983107:TLD983108 TUZ983107:TUZ983108 UEV983107:UEV983108 UOR983107:UOR983108 UYN983107:UYN983108 VIJ983107:VIJ983108 VSF983107:VSF983108 WCB983107:WCB983108 WLX983107:WLX983108 WVT983107:WVT983108 L71:L73 JH71:JH73 TD71:TD73 ACZ71:ACZ73 AMV71:AMV73 AWR71:AWR73 BGN71:BGN73 BQJ71:BQJ73 CAF71:CAF73 CKB71:CKB73 CTX71:CTX73 DDT71:DDT73 DNP71:DNP73 DXL71:DXL73 EHH71:EHH73 ERD71:ERD73 FAZ71:FAZ73 FKV71:FKV73 FUR71:FUR73 GEN71:GEN73 GOJ71:GOJ73 GYF71:GYF73 HIB71:HIB73 HRX71:HRX73 IBT71:IBT73 ILP71:ILP73 IVL71:IVL73 JFH71:JFH73 JPD71:JPD73 JYZ71:JYZ73 KIV71:KIV73 KSR71:KSR73 LCN71:LCN73 LMJ71:LMJ73 LWF71:LWF73 MGB71:MGB73 MPX71:MPX73 MZT71:MZT73 NJP71:NJP73 NTL71:NTL73 ODH71:ODH73 OND71:OND73 OWZ71:OWZ73 PGV71:PGV73 PQR71:PQR73 QAN71:QAN73 QKJ71:QKJ73 QUF71:QUF73 REB71:REB73 RNX71:RNX73 RXT71:RXT73 SHP71:SHP73 SRL71:SRL73 TBH71:TBH73 TLD71:TLD73 TUZ71:TUZ73 UEV71:UEV73 UOR71:UOR73 UYN71:UYN73 VIJ71:VIJ73 VSF71:VSF73 WCB71:WCB73 WLX71:WLX73 WVT71:WVT73 L65607:L65609 JH65607:JH65609 TD65607:TD65609 ACZ65607:ACZ65609 AMV65607:AMV65609 AWR65607:AWR65609 BGN65607:BGN65609 BQJ65607:BQJ65609 CAF65607:CAF65609 CKB65607:CKB65609 CTX65607:CTX65609 DDT65607:DDT65609 DNP65607:DNP65609 DXL65607:DXL65609 EHH65607:EHH65609 ERD65607:ERD65609 FAZ65607:FAZ65609 FKV65607:FKV65609 FUR65607:FUR65609 GEN65607:GEN65609 GOJ65607:GOJ65609 GYF65607:GYF65609 HIB65607:HIB65609 HRX65607:HRX65609 IBT65607:IBT65609 ILP65607:ILP65609 IVL65607:IVL65609 JFH65607:JFH65609 JPD65607:JPD65609 JYZ65607:JYZ65609 KIV65607:KIV65609 KSR65607:KSR65609 LCN65607:LCN65609 LMJ65607:LMJ65609 LWF65607:LWF65609 MGB65607:MGB65609 MPX65607:MPX65609 MZT65607:MZT65609 NJP65607:NJP65609 NTL65607:NTL65609 ODH65607:ODH65609 OND65607:OND65609 OWZ65607:OWZ65609 PGV65607:PGV65609 PQR65607:PQR65609 QAN65607:QAN65609 QKJ65607:QKJ65609 QUF65607:QUF65609 REB65607:REB65609 RNX65607:RNX65609 RXT65607:RXT65609 SHP65607:SHP65609 SRL65607:SRL65609 TBH65607:TBH65609 TLD65607:TLD65609 TUZ65607:TUZ65609 UEV65607:UEV65609 UOR65607:UOR65609 UYN65607:UYN65609 VIJ65607:VIJ65609 VSF65607:VSF65609 WCB65607:WCB65609 WLX65607:WLX65609 WVT65607:WVT65609 L131143:L131145 JH131143:JH131145 TD131143:TD131145 ACZ131143:ACZ131145 AMV131143:AMV131145 AWR131143:AWR131145 BGN131143:BGN131145 BQJ131143:BQJ131145 CAF131143:CAF131145 CKB131143:CKB131145 CTX131143:CTX131145 DDT131143:DDT131145 DNP131143:DNP131145 DXL131143:DXL131145 EHH131143:EHH131145 ERD131143:ERD131145 FAZ131143:FAZ131145 FKV131143:FKV131145 FUR131143:FUR131145 GEN131143:GEN131145 GOJ131143:GOJ131145 GYF131143:GYF131145 HIB131143:HIB131145 HRX131143:HRX131145 IBT131143:IBT131145 ILP131143:ILP131145 IVL131143:IVL131145 JFH131143:JFH131145 JPD131143:JPD131145 JYZ131143:JYZ131145 KIV131143:KIV131145 KSR131143:KSR131145 LCN131143:LCN131145 LMJ131143:LMJ131145 LWF131143:LWF131145 MGB131143:MGB131145 MPX131143:MPX131145 MZT131143:MZT131145 NJP131143:NJP131145 NTL131143:NTL131145 ODH131143:ODH131145 OND131143:OND131145 OWZ131143:OWZ131145 PGV131143:PGV131145 PQR131143:PQR131145 QAN131143:QAN131145 QKJ131143:QKJ131145 QUF131143:QUF131145 REB131143:REB131145 RNX131143:RNX131145 RXT131143:RXT131145 SHP131143:SHP131145 SRL131143:SRL131145 TBH131143:TBH131145 TLD131143:TLD131145 TUZ131143:TUZ131145 UEV131143:UEV131145 UOR131143:UOR131145 UYN131143:UYN131145 VIJ131143:VIJ131145 VSF131143:VSF131145 WCB131143:WCB131145 WLX131143:WLX131145 WVT131143:WVT131145 L196679:L196681 JH196679:JH196681 TD196679:TD196681 ACZ196679:ACZ196681 AMV196679:AMV196681 AWR196679:AWR196681 BGN196679:BGN196681 BQJ196679:BQJ196681 CAF196679:CAF196681 CKB196679:CKB196681 CTX196679:CTX196681 DDT196679:DDT196681 DNP196679:DNP196681 DXL196679:DXL196681 EHH196679:EHH196681 ERD196679:ERD196681 FAZ196679:FAZ196681 FKV196679:FKV196681 FUR196679:FUR196681 GEN196679:GEN196681 GOJ196679:GOJ196681 GYF196679:GYF196681 HIB196679:HIB196681 HRX196679:HRX196681 IBT196679:IBT196681 ILP196679:ILP196681 IVL196679:IVL196681 JFH196679:JFH196681 JPD196679:JPD196681 JYZ196679:JYZ196681 KIV196679:KIV196681 KSR196679:KSR196681 LCN196679:LCN196681 LMJ196679:LMJ196681 LWF196679:LWF196681 MGB196679:MGB196681 MPX196679:MPX196681 MZT196679:MZT196681 NJP196679:NJP196681 NTL196679:NTL196681 ODH196679:ODH196681 OND196679:OND196681 OWZ196679:OWZ196681 PGV196679:PGV196681 PQR196679:PQR196681 QAN196679:QAN196681 QKJ196679:QKJ196681 QUF196679:QUF196681 REB196679:REB196681 RNX196679:RNX196681 RXT196679:RXT196681 SHP196679:SHP196681 SRL196679:SRL196681 TBH196679:TBH196681 TLD196679:TLD196681 TUZ196679:TUZ196681 UEV196679:UEV196681 UOR196679:UOR196681 UYN196679:UYN196681 VIJ196679:VIJ196681 VSF196679:VSF196681 WCB196679:WCB196681 WLX196679:WLX196681 WVT196679:WVT196681 L262215:L262217 JH262215:JH262217 TD262215:TD262217 ACZ262215:ACZ262217 AMV262215:AMV262217 AWR262215:AWR262217 BGN262215:BGN262217 BQJ262215:BQJ262217 CAF262215:CAF262217 CKB262215:CKB262217 CTX262215:CTX262217 DDT262215:DDT262217 DNP262215:DNP262217 DXL262215:DXL262217 EHH262215:EHH262217 ERD262215:ERD262217 FAZ262215:FAZ262217 FKV262215:FKV262217 FUR262215:FUR262217 GEN262215:GEN262217 GOJ262215:GOJ262217 GYF262215:GYF262217 HIB262215:HIB262217 HRX262215:HRX262217 IBT262215:IBT262217 ILP262215:ILP262217 IVL262215:IVL262217 JFH262215:JFH262217 JPD262215:JPD262217 JYZ262215:JYZ262217 KIV262215:KIV262217 KSR262215:KSR262217 LCN262215:LCN262217 LMJ262215:LMJ262217 LWF262215:LWF262217 MGB262215:MGB262217 MPX262215:MPX262217 MZT262215:MZT262217 NJP262215:NJP262217 NTL262215:NTL262217 ODH262215:ODH262217 OND262215:OND262217 OWZ262215:OWZ262217 PGV262215:PGV262217 PQR262215:PQR262217 QAN262215:QAN262217 QKJ262215:QKJ262217 QUF262215:QUF262217 REB262215:REB262217 RNX262215:RNX262217 RXT262215:RXT262217 SHP262215:SHP262217 SRL262215:SRL262217 TBH262215:TBH262217 TLD262215:TLD262217 TUZ262215:TUZ262217 UEV262215:UEV262217 UOR262215:UOR262217 UYN262215:UYN262217 VIJ262215:VIJ262217 VSF262215:VSF262217 WCB262215:WCB262217 WLX262215:WLX262217 WVT262215:WVT262217 L327751:L327753 JH327751:JH327753 TD327751:TD327753 ACZ327751:ACZ327753 AMV327751:AMV327753 AWR327751:AWR327753 BGN327751:BGN327753 BQJ327751:BQJ327753 CAF327751:CAF327753 CKB327751:CKB327753 CTX327751:CTX327753 DDT327751:DDT327753 DNP327751:DNP327753 DXL327751:DXL327753 EHH327751:EHH327753 ERD327751:ERD327753 FAZ327751:FAZ327753 FKV327751:FKV327753 FUR327751:FUR327753 GEN327751:GEN327753 GOJ327751:GOJ327753 GYF327751:GYF327753 HIB327751:HIB327753 HRX327751:HRX327753 IBT327751:IBT327753 ILP327751:ILP327753 IVL327751:IVL327753 JFH327751:JFH327753 JPD327751:JPD327753 JYZ327751:JYZ327753 KIV327751:KIV327753 KSR327751:KSR327753 LCN327751:LCN327753 LMJ327751:LMJ327753 LWF327751:LWF327753 MGB327751:MGB327753 MPX327751:MPX327753 MZT327751:MZT327753 NJP327751:NJP327753 NTL327751:NTL327753 ODH327751:ODH327753 OND327751:OND327753 OWZ327751:OWZ327753 PGV327751:PGV327753 PQR327751:PQR327753 QAN327751:QAN327753 QKJ327751:QKJ327753 QUF327751:QUF327753 REB327751:REB327753 RNX327751:RNX327753 RXT327751:RXT327753 SHP327751:SHP327753 SRL327751:SRL327753 TBH327751:TBH327753 TLD327751:TLD327753 TUZ327751:TUZ327753 UEV327751:UEV327753 UOR327751:UOR327753 UYN327751:UYN327753 VIJ327751:VIJ327753 VSF327751:VSF327753 WCB327751:WCB327753 WLX327751:WLX327753 WVT327751:WVT327753 L393287:L393289 JH393287:JH393289 TD393287:TD393289 ACZ393287:ACZ393289 AMV393287:AMV393289 AWR393287:AWR393289 BGN393287:BGN393289 BQJ393287:BQJ393289 CAF393287:CAF393289 CKB393287:CKB393289 CTX393287:CTX393289 DDT393287:DDT393289 DNP393287:DNP393289 DXL393287:DXL393289 EHH393287:EHH393289 ERD393287:ERD393289 FAZ393287:FAZ393289 FKV393287:FKV393289 FUR393287:FUR393289 GEN393287:GEN393289 GOJ393287:GOJ393289 GYF393287:GYF393289 HIB393287:HIB393289 HRX393287:HRX393289 IBT393287:IBT393289 ILP393287:ILP393289 IVL393287:IVL393289 JFH393287:JFH393289 JPD393287:JPD393289 JYZ393287:JYZ393289 KIV393287:KIV393289 KSR393287:KSR393289 LCN393287:LCN393289 LMJ393287:LMJ393289 LWF393287:LWF393289 MGB393287:MGB393289 MPX393287:MPX393289 MZT393287:MZT393289 NJP393287:NJP393289 NTL393287:NTL393289 ODH393287:ODH393289 OND393287:OND393289 OWZ393287:OWZ393289 PGV393287:PGV393289 PQR393287:PQR393289 QAN393287:QAN393289 QKJ393287:QKJ393289 QUF393287:QUF393289 REB393287:REB393289 RNX393287:RNX393289 RXT393287:RXT393289 SHP393287:SHP393289 SRL393287:SRL393289 TBH393287:TBH393289 TLD393287:TLD393289 TUZ393287:TUZ393289 UEV393287:UEV393289 UOR393287:UOR393289 UYN393287:UYN393289 VIJ393287:VIJ393289 VSF393287:VSF393289 WCB393287:WCB393289 WLX393287:WLX393289 WVT393287:WVT393289 L458823:L458825 JH458823:JH458825 TD458823:TD458825 ACZ458823:ACZ458825 AMV458823:AMV458825 AWR458823:AWR458825 BGN458823:BGN458825 BQJ458823:BQJ458825 CAF458823:CAF458825 CKB458823:CKB458825 CTX458823:CTX458825 DDT458823:DDT458825 DNP458823:DNP458825 DXL458823:DXL458825 EHH458823:EHH458825 ERD458823:ERD458825 FAZ458823:FAZ458825 FKV458823:FKV458825 FUR458823:FUR458825 GEN458823:GEN458825 GOJ458823:GOJ458825 GYF458823:GYF458825 HIB458823:HIB458825 HRX458823:HRX458825 IBT458823:IBT458825 ILP458823:ILP458825 IVL458823:IVL458825 JFH458823:JFH458825 JPD458823:JPD458825 JYZ458823:JYZ458825 KIV458823:KIV458825 KSR458823:KSR458825 LCN458823:LCN458825 LMJ458823:LMJ458825 LWF458823:LWF458825 MGB458823:MGB458825 MPX458823:MPX458825 MZT458823:MZT458825 NJP458823:NJP458825 NTL458823:NTL458825 ODH458823:ODH458825 OND458823:OND458825 OWZ458823:OWZ458825 PGV458823:PGV458825 PQR458823:PQR458825 QAN458823:QAN458825 QKJ458823:QKJ458825 QUF458823:QUF458825 REB458823:REB458825 RNX458823:RNX458825 RXT458823:RXT458825 SHP458823:SHP458825 SRL458823:SRL458825 TBH458823:TBH458825 TLD458823:TLD458825 TUZ458823:TUZ458825 UEV458823:UEV458825 UOR458823:UOR458825 UYN458823:UYN458825 VIJ458823:VIJ458825 VSF458823:VSF458825 WCB458823:WCB458825 WLX458823:WLX458825 WVT458823:WVT458825 L524359:L524361 JH524359:JH524361 TD524359:TD524361 ACZ524359:ACZ524361 AMV524359:AMV524361 AWR524359:AWR524361 BGN524359:BGN524361 BQJ524359:BQJ524361 CAF524359:CAF524361 CKB524359:CKB524361 CTX524359:CTX524361 DDT524359:DDT524361 DNP524359:DNP524361 DXL524359:DXL524361 EHH524359:EHH524361 ERD524359:ERD524361 FAZ524359:FAZ524361 FKV524359:FKV524361 FUR524359:FUR524361 GEN524359:GEN524361 GOJ524359:GOJ524361 GYF524359:GYF524361 HIB524359:HIB524361 HRX524359:HRX524361 IBT524359:IBT524361 ILP524359:ILP524361 IVL524359:IVL524361 JFH524359:JFH524361 JPD524359:JPD524361 JYZ524359:JYZ524361 KIV524359:KIV524361 KSR524359:KSR524361 LCN524359:LCN524361 LMJ524359:LMJ524361 LWF524359:LWF524361 MGB524359:MGB524361 MPX524359:MPX524361 MZT524359:MZT524361 NJP524359:NJP524361 NTL524359:NTL524361 ODH524359:ODH524361 OND524359:OND524361 OWZ524359:OWZ524361 PGV524359:PGV524361 PQR524359:PQR524361 QAN524359:QAN524361 QKJ524359:QKJ524361 QUF524359:QUF524361 REB524359:REB524361 RNX524359:RNX524361 RXT524359:RXT524361 SHP524359:SHP524361 SRL524359:SRL524361 TBH524359:TBH524361 TLD524359:TLD524361 TUZ524359:TUZ524361 UEV524359:UEV524361 UOR524359:UOR524361 UYN524359:UYN524361 VIJ524359:VIJ524361 VSF524359:VSF524361 WCB524359:WCB524361 WLX524359:WLX524361 WVT524359:WVT524361 L589895:L589897 JH589895:JH589897 TD589895:TD589897 ACZ589895:ACZ589897 AMV589895:AMV589897 AWR589895:AWR589897 BGN589895:BGN589897 BQJ589895:BQJ589897 CAF589895:CAF589897 CKB589895:CKB589897 CTX589895:CTX589897 DDT589895:DDT589897 DNP589895:DNP589897 DXL589895:DXL589897 EHH589895:EHH589897 ERD589895:ERD589897 FAZ589895:FAZ589897 FKV589895:FKV589897 FUR589895:FUR589897 GEN589895:GEN589897 GOJ589895:GOJ589897 GYF589895:GYF589897 HIB589895:HIB589897 HRX589895:HRX589897 IBT589895:IBT589897 ILP589895:ILP589897 IVL589895:IVL589897 JFH589895:JFH589897 JPD589895:JPD589897 JYZ589895:JYZ589897 KIV589895:KIV589897 KSR589895:KSR589897 LCN589895:LCN589897 LMJ589895:LMJ589897 LWF589895:LWF589897 MGB589895:MGB589897 MPX589895:MPX589897 MZT589895:MZT589897 NJP589895:NJP589897 NTL589895:NTL589897 ODH589895:ODH589897 OND589895:OND589897 OWZ589895:OWZ589897 PGV589895:PGV589897 PQR589895:PQR589897 QAN589895:QAN589897 QKJ589895:QKJ589897 QUF589895:QUF589897 REB589895:REB589897 RNX589895:RNX589897 RXT589895:RXT589897 SHP589895:SHP589897 SRL589895:SRL589897 TBH589895:TBH589897 TLD589895:TLD589897 TUZ589895:TUZ589897 UEV589895:UEV589897 UOR589895:UOR589897 UYN589895:UYN589897 VIJ589895:VIJ589897 VSF589895:VSF589897 WCB589895:WCB589897 WLX589895:WLX589897 WVT589895:WVT589897 L655431:L655433 JH655431:JH655433 TD655431:TD655433 ACZ655431:ACZ655433 AMV655431:AMV655433 AWR655431:AWR655433 BGN655431:BGN655433 BQJ655431:BQJ655433 CAF655431:CAF655433 CKB655431:CKB655433 CTX655431:CTX655433 DDT655431:DDT655433 DNP655431:DNP655433 DXL655431:DXL655433 EHH655431:EHH655433 ERD655431:ERD655433 FAZ655431:FAZ655433 FKV655431:FKV655433 FUR655431:FUR655433 GEN655431:GEN655433 GOJ655431:GOJ655433 GYF655431:GYF655433 HIB655431:HIB655433 HRX655431:HRX655433 IBT655431:IBT655433 ILP655431:ILP655433 IVL655431:IVL655433 JFH655431:JFH655433 JPD655431:JPD655433 JYZ655431:JYZ655433 KIV655431:KIV655433 KSR655431:KSR655433 LCN655431:LCN655433 LMJ655431:LMJ655433 LWF655431:LWF655433 MGB655431:MGB655433 MPX655431:MPX655433 MZT655431:MZT655433 NJP655431:NJP655433 NTL655431:NTL655433 ODH655431:ODH655433 OND655431:OND655433 OWZ655431:OWZ655433 PGV655431:PGV655433 PQR655431:PQR655433 QAN655431:QAN655433 QKJ655431:QKJ655433 QUF655431:QUF655433 REB655431:REB655433 RNX655431:RNX655433 RXT655431:RXT655433 SHP655431:SHP655433 SRL655431:SRL655433 TBH655431:TBH655433 TLD655431:TLD655433 TUZ655431:TUZ655433 UEV655431:UEV655433 UOR655431:UOR655433 UYN655431:UYN655433 VIJ655431:VIJ655433 VSF655431:VSF655433 WCB655431:WCB655433 WLX655431:WLX655433 WVT655431:WVT655433 L720967:L720969 JH720967:JH720969 TD720967:TD720969 ACZ720967:ACZ720969 AMV720967:AMV720969 AWR720967:AWR720969 BGN720967:BGN720969 BQJ720967:BQJ720969 CAF720967:CAF720969 CKB720967:CKB720969 CTX720967:CTX720969 DDT720967:DDT720969 DNP720967:DNP720969 DXL720967:DXL720969 EHH720967:EHH720969 ERD720967:ERD720969 FAZ720967:FAZ720969 FKV720967:FKV720969 FUR720967:FUR720969 GEN720967:GEN720969 GOJ720967:GOJ720969 GYF720967:GYF720969 HIB720967:HIB720969 HRX720967:HRX720969 IBT720967:IBT720969 ILP720967:ILP720969 IVL720967:IVL720969 JFH720967:JFH720969 JPD720967:JPD720969 JYZ720967:JYZ720969 KIV720967:KIV720969 KSR720967:KSR720969 LCN720967:LCN720969 LMJ720967:LMJ720969 LWF720967:LWF720969 MGB720967:MGB720969 MPX720967:MPX720969 MZT720967:MZT720969 NJP720967:NJP720969 NTL720967:NTL720969 ODH720967:ODH720969 OND720967:OND720969 OWZ720967:OWZ720969 PGV720967:PGV720969 PQR720967:PQR720969 QAN720967:QAN720969 QKJ720967:QKJ720969 QUF720967:QUF720969 REB720967:REB720969 RNX720967:RNX720969 RXT720967:RXT720969 SHP720967:SHP720969 SRL720967:SRL720969 TBH720967:TBH720969 TLD720967:TLD720969 TUZ720967:TUZ720969 UEV720967:UEV720969 UOR720967:UOR720969 UYN720967:UYN720969 VIJ720967:VIJ720969 VSF720967:VSF720969 WCB720967:WCB720969 WLX720967:WLX720969 WVT720967:WVT720969 L786503:L786505 JH786503:JH786505 TD786503:TD786505 ACZ786503:ACZ786505 AMV786503:AMV786505 AWR786503:AWR786505 BGN786503:BGN786505 BQJ786503:BQJ786505 CAF786503:CAF786505 CKB786503:CKB786505 CTX786503:CTX786505 DDT786503:DDT786505 DNP786503:DNP786505 DXL786503:DXL786505 EHH786503:EHH786505 ERD786503:ERD786505 FAZ786503:FAZ786505 FKV786503:FKV786505 FUR786503:FUR786505 GEN786503:GEN786505 GOJ786503:GOJ786505 GYF786503:GYF786505 HIB786503:HIB786505 HRX786503:HRX786505 IBT786503:IBT786505 ILP786503:ILP786505 IVL786503:IVL786505 JFH786503:JFH786505 JPD786503:JPD786505 JYZ786503:JYZ786505 KIV786503:KIV786505 KSR786503:KSR786505 LCN786503:LCN786505 LMJ786503:LMJ786505 LWF786503:LWF786505 MGB786503:MGB786505 MPX786503:MPX786505 MZT786503:MZT786505 NJP786503:NJP786505 NTL786503:NTL786505 ODH786503:ODH786505 OND786503:OND786505 OWZ786503:OWZ786505 PGV786503:PGV786505 PQR786503:PQR786505 QAN786503:QAN786505 QKJ786503:QKJ786505 QUF786503:QUF786505 REB786503:REB786505 RNX786503:RNX786505 RXT786503:RXT786505 SHP786503:SHP786505 SRL786503:SRL786505 TBH786503:TBH786505 TLD786503:TLD786505 TUZ786503:TUZ786505 UEV786503:UEV786505 UOR786503:UOR786505 UYN786503:UYN786505 VIJ786503:VIJ786505 VSF786503:VSF786505 WCB786503:WCB786505 WLX786503:WLX786505 WVT786503:WVT786505 L852039:L852041 JH852039:JH852041 TD852039:TD852041 ACZ852039:ACZ852041 AMV852039:AMV852041 AWR852039:AWR852041 BGN852039:BGN852041 BQJ852039:BQJ852041 CAF852039:CAF852041 CKB852039:CKB852041 CTX852039:CTX852041 DDT852039:DDT852041 DNP852039:DNP852041 DXL852039:DXL852041 EHH852039:EHH852041 ERD852039:ERD852041 FAZ852039:FAZ852041 FKV852039:FKV852041 FUR852039:FUR852041 GEN852039:GEN852041 GOJ852039:GOJ852041 GYF852039:GYF852041 HIB852039:HIB852041 HRX852039:HRX852041 IBT852039:IBT852041 ILP852039:ILP852041 IVL852039:IVL852041 JFH852039:JFH852041 JPD852039:JPD852041 JYZ852039:JYZ852041 KIV852039:KIV852041 KSR852039:KSR852041 LCN852039:LCN852041 LMJ852039:LMJ852041 LWF852039:LWF852041 MGB852039:MGB852041 MPX852039:MPX852041 MZT852039:MZT852041 NJP852039:NJP852041 NTL852039:NTL852041 ODH852039:ODH852041 OND852039:OND852041 OWZ852039:OWZ852041 PGV852039:PGV852041 PQR852039:PQR852041 QAN852039:QAN852041 QKJ852039:QKJ852041 QUF852039:QUF852041 REB852039:REB852041 RNX852039:RNX852041 RXT852039:RXT852041 SHP852039:SHP852041 SRL852039:SRL852041 TBH852039:TBH852041 TLD852039:TLD852041 TUZ852039:TUZ852041 UEV852039:UEV852041 UOR852039:UOR852041 UYN852039:UYN852041 VIJ852039:VIJ852041 VSF852039:VSF852041 WCB852039:WCB852041 WLX852039:WLX852041 WVT852039:WVT852041 L917575:L917577 JH917575:JH917577 TD917575:TD917577 ACZ917575:ACZ917577 AMV917575:AMV917577 AWR917575:AWR917577 BGN917575:BGN917577 BQJ917575:BQJ917577 CAF917575:CAF917577 CKB917575:CKB917577 CTX917575:CTX917577 DDT917575:DDT917577 DNP917575:DNP917577 DXL917575:DXL917577 EHH917575:EHH917577 ERD917575:ERD917577 FAZ917575:FAZ917577 FKV917575:FKV917577 FUR917575:FUR917577 GEN917575:GEN917577 GOJ917575:GOJ917577 GYF917575:GYF917577 HIB917575:HIB917577 HRX917575:HRX917577 IBT917575:IBT917577 ILP917575:ILP917577 IVL917575:IVL917577 JFH917575:JFH917577 JPD917575:JPD917577 JYZ917575:JYZ917577 KIV917575:KIV917577 KSR917575:KSR917577 LCN917575:LCN917577 LMJ917575:LMJ917577 LWF917575:LWF917577 MGB917575:MGB917577 MPX917575:MPX917577 MZT917575:MZT917577 NJP917575:NJP917577 NTL917575:NTL917577 ODH917575:ODH917577 OND917575:OND917577 OWZ917575:OWZ917577 PGV917575:PGV917577 PQR917575:PQR917577 QAN917575:QAN917577 QKJ917575:QKJ917577 QUF917575:QUF917577 REB917575:REB917577 RNX917575:RNX917577 RXT917575:RXT917577 SHP917575:SHP917577 SRL917575:SRL917577 TBH917575:TBH917577 TLD917575:TLD917577 TUZ917575:TUZ917577 UEV917575:UEV917577 UOR917575:UOR917577 UYN917575:UYN917577 VIJ917575:VIJ917577 VSF917575:VSF917577 WCB917575:WCB917577 WLX917575:WLX917577 WVT917575:WVT917577 L983111:L983113 JH983111:JH983113 TD983111:TD983113 ACZ983111:ACZ983113 AMV983111:AMV983113 AWR983111:AWR983113 BGN983111:BGN983113 BQJ983111:BQJ983113 CAF983111:CAF983113 CKB983111:CKB983113 CTX983111:CTX983113 DDT983111:DDT983113 DNP983111:DNP983113 DXL983111:DXL983113 EHH983111:EHH983113 ERD983111:ERD983113 FAZ983111:FAZ983113 FKV983111:FKV983113 FUR983111:FUR983113 GEN983111:GEN983113 GOJ983111:GOJ983113 GYF983111:GYF983113 HIB983111:HIB983113 HRX983111:HRX983113 IBT983111:IBT983113 ILP983111:ILP983113 IVL983111:IVL983113 JFH983111:JFH983113 JPD983111:JPD983113 JYZ983111:JYZ983113 KIV983111:KIV983113 KSR983111:KSR983113 LCN983111:LCN983113 LMJ983111:LMJ983113 LWF983111:LWF983113 MGB983111:MGB983113 MPX983111:MPX983113 MZT983111:MZT983113 NJP983111:NJP983113 NTL983111:NTL983113 ODH983111:ODH983113 OND983111:OND983113 OWZ983111:OWZ983113 PGV983111:PGV983113 PQR983111:PQR983113 QAN983111:QAN983113 QKJ983111:QKJ983113 QUF983111:QUF983113 REB983111:REB983113 RNX983111:RNX983113 RXT983111:RXT983113 SHP983111:SHP983113 SRL983111:SRL983113 TBH983111:TBH983113 TLD983111:TLD983113 TUZ983111:TUZ983113 UEV983111:UEV983113 UOR983111:UOR983113 UYN983111:UYN983113 VIJ983111:VIJ983113 VSF983111:VSF983113 WCB983111:WCB983113 WLX983111:WLX983113 WVT983111:WVT983113 L78:L79 JH78:JH79 TD78:TD79 ACZ78:ACZ79 AMV78:AMV79 AWR78:AWR79 BGN78:BGN79 BQJ78:BQJ79 CAF78:CAF79 CKB78:CKB79 CTX78:CTX79 DDT78:DDT79 DNP78:DNP79 DXL78:DXL79 EHH78:EHH79 ERD78:ERD79 FAZ78:FAZ79 FKV78:FKV79 FUR78:FUR79 GEN78:GEN79 GOJ78:GOJ79 GYF78:GYF79 HIB78:HIB79 HRX78:HRX79 IBT78:IBT79 ILP78:ILP79 IVL78:IVL79 JFH78:JFH79 JPD78:JPD79 JYZ78:JYZ79 KIV78:KIV79 KSR78:KSR79 LCN78:LCN79 LMJ78:LMJ79 LWF78:LWF79 MGB78:MGB79 MPX78:MPX79 MZT78:MZT79 NJP78:NJP79 NTL78:NTL79 ODH78:ODH79 OND78:OND79 OWZ78:OWZ79 PGV78:PGV79 PQR78:PQR79 QAN78:QAN79 QKJ78:QKJ79 QUF78:QUF79 REB78:REB79 RNX78:RNX79 RXT78:RXT79 SHP78:SHP79 SRL78:SRL79 TBH78:TBH79 TLD78:TLD79 TUZ78:TUZ79 UEV78:UEV79 UOR78:UOR79 UYN78:UYN79 VIJ78:VIJ79 VSF78:VSF79 WCB78:WCB79 WLX78:WLX79 WVT78:WVT79 L65614:L65615 JH65614:JH65615 TD65614:TD65615 ACZ65614:ACZ65615 AMV65614:AMV65615 AWR65614:AWR65615 BGN65614:BGN65615 BQJ65614:BQJ65615 CAF65614:CAF65615 CKB65614:CKB65615 CTX65614:CTX65615 DDT65614:DDT65615 DNP65614:DNP65615 DXL65614:DXL65615 EHH65614:EHH65615 ERD65614:ERD65615 FAZ65614:FAZ65615 FKV65614:FKV65615 FUR65614:FUR65615 GEN65614:GEN65615 GOJ65614:GOJ65615 GYF65614:GYF65615 HIB65614:HIB65615 HRX65614:HRX65615 IBT65614:IBT65615 ILP65614:ILP65615 IVL65614:IVL65615 JFH65614:JFH65615 JPD65614:JPD65615 JYZ65614:JYZ65615 KIV65614:KIV65615 KSR65614:KSR65615 LCN65614:LCN65615 LMJ65614:LMJ65615 LWF65614:LWF65615 MGB65614:MGB65615 MPX65614:MPX65615 MZT65614:MZT65615 NJP65614:NJP65615 NTL65614:NTL65615 ODH65614:ODH65615 OND65614:OND65615 OWZ65614:OWZ65615 PGV65614:PGV65615 PQR65614:PQR65615 QAN65614:QAN65615 QKJ65614:QKJ65615 QUF65614:QUF65615 REB65614:REB65615 RNX65614:RNX65615 RXT65614:RXT65615 SHP65614:SHP65615 SRL65614:SRL65615 TBH65614:TBH65615 TLD65614:TLD65615 TUZ65614:TUZ65615 UEV65614:UEV65615 UOR65614:UOR65615 UYN65614:UYN65615 VIJ65614:VIJ65615 VSF65614:VSF65615 WCB65614:WCB65615 WLX65614:WLX65615 WVT65614:WVT65615 L131150:L131151 JH131150:JH131151 TD131150:TD131151 ACZ131150:ACZ131151 AMV131150:AMV131151 AWR131150:AWR131151 BGN131150:BGN131151 BQJ131150:BQJ131151 CAF131150:CAF131151 CKB131150:CKB131151 CTX131150:CTX131151 DDT131150:DDT131151 DNP131150:DNP131151 DXL131150:DXL131151 EHH131150:EHH131151 ERD131150:ERD131151 FAZ131150:FAZ131151 FKV131150:FKV131151 FUR131150:FUR131151 GEN131150:GEN131151 GOJ131150:GOJ131151 GYF131150:GYF131151 HIB131150:HIB131151 HRX131150:HRX131151 IBT131150:IBT131151 ILP131150:ILP131151 IVL131150:IVL131151 JFH131150:JFH131151 JPD131150:JPD131151 JYZ131150:JYZ131151 KIV131150:KIV131151 KSR131150:KSR131151 LCN131150:LCN131151 LMJ131150:LMJ131151 LWF131150:LWF131151 MGB131150:MGB131151 MPX131150:MPX131151 MZT131150:MZT131151 NJP131150:NJP131151 NTL131150:NTL131151 ODH131150:ODH131151 OND131150:OND131151 OWZ131150:OWZ131151 PGV131150:PGV131151 PQR131150:PQR131151 QAN131150:QAN131151 QKJ131150:QKJ131151 QUF131150:QUF131151 REB131150:REB131151 RNX131150:RNX131151 RXT131150:RXT131151 SHP131150:SHP131151 SRL131150:SRL131151 TBH131150:TBH131151 TLD131150:TLD131151 TUZ131150:TUZ131151 UEV131150:UEV131151 UOR131150:UOR131151 UYN131150:UYN131151 VIJ131150:VIJ131151 VSF131150:VSF131151 WCB131150:WCB131151 WLX131150:WLX131151 WVT131150:WVT131151 L196686:L196687 JH196686:JH196687 TD196686:TD196687 ACZ196686:ACZ196687 AMV196686:AMV196687 AWR196686:AWR196687 BGN196686:BGN196687 BQJ196686:BQJ196687 CAF196686:CAF196687 CKB196686:CKB196687 CTX196686:CTX196687 DDT196686:DDT196687 DNP196686:DNP196687 DXL196686:DXL196687 EHH196686:EHH196687 ERD196686:ERD196687 FAZ196686:FAZ196687 FKV196686:FKV196687 FUR196686:FUR196687 GEN196686:GEN196687 GOJ196686:GOJ196687 GYF196686:GYF196687 HIB196686:HIB196687 HRX196686:HRX196687 IBT196686:IBT196687 ILP196686:ILP196687 IVL196686:IVL196687 JFH196686:JFH196687 JPD196686:JPD196687 JYZ196686:JYZ196687 KIV196686:KIV196687 KSR196686:KSR196687 LCN196686:LCN196687 LMJ196686:LMJ196687 LWF196686:LWF196687 MGB196686:MGB196687 MPX196686:MPX196687 MZT196686:MZT196687 NJP196686:NJP196687 NTL196686:NTL196687 ODH196686:ODH196687 OND196686:OND196687 OWZ196686:OWZ196687 PGV196686:PGV196687 PQR196686:PQR196687 QAN196686:QAN196687 QKJ196686:QKJ196687 QUF196686:QUF196687 REB196686:REB196687 RNX196686:RNX196687 RXT196686:RXT196687 SHP196686:SHP196687 SRL196686:SRL196687 TBH196686:TBH196687 TLD196686:TLD196687 TUZ196686:TUZ196687 UEV196686:UEV196687 UOR196686:UOR196687 UYN196686:UYN196687 VIJ196686:VIJ196687 VSF196686:VSF196687 WCB196686:WCB196687 WLX196686:WLX196687 WVT196686:WVT196687 L262222:L262223 JH262222:JH262223 TD262222:TD262223 ACZ262222:ACZ262223 AMV262222:AMV262223 AWR262222:AWR262223 BGN262222:BGN262223 BQJ262222:BQJ262223 CAF262222:CAF262223 CKB262222:CKB262223 CTX262222:CTX262223 DDT262222:DDT262223 DNP262222:DNP262223 DXL262222:DXL262223 EHH262222:EHH262223 ERD262222:ERD262223 FAZ262222:FAZ262223 FKV262222:FKV262223 FUR262222:FUR262223 GEN262222:GEN262223 GOJ262222:GOJ262223 GYF262222:GYF262223 HIB262222:HIB262223 HRX262222:HRX262223 IBT262222:IBT262223 ILP262222:ILP262223 IVL262222:IVL262223 JFH262222:JFH262223 JPD262222:JPD262223 JYZ262222:JYZ262223 KIV262222:KIV262223 KSR262222:KSR262223 LCN262222:LCN262223 LMJ262222:LMJ262223 LWF262222:LWF262223 MGB262222:MGB262223 MPX262222:MPX262223 MZT262222:MZT262223 NJP262222:NJP262223 NTL262222:NTL262223 ODH262222:ODH262223 OND262222:OND262223 OWZ262222:OWZ262223 PGV262222:PGV262223 PQR262222:PQR262223 QAN262222:QAN262223 QKJ262222:QKJ262223 QUF262222:QUF262223 REB262222:REB262223 RNX262222:RNX262223 RXT262222:RXT262223 SHP262222:SHP262223 SRL262222:SRL262223 TBH262222:TBH262223 TLD262222:TLD262223 TUZ262222:TUZ262223 UEV262222:UEV262223 UOR262222:UOR262223 UYN262222:UYN262223 VIJ262222:VIJ262223 VSF262222:VSF262223 WCB262222:WCB262223 WLX262222:WLX262223 WVT262222:WVT262223 L327758:L327759 JH327758:JH327759 TD327758:TD327759 ACZ327758:ACZ327759 AMV327758:AMV327759 AWR327758:AWR327759 BGN327758:BGN327759 BQJ327758:BQJ327759 CAF327758:CAF327759 CKB327758:CKB327759 CTX327758:CTX327759 DDT327758:DDT327759 DNP327758:DNP327759 DXL327758:DXL327759 EHH327758:EHH327759 ERD327758:ERD327759 FAZ327758:FAZ327759 FKV327758:FKV327759 FUR327758:FUR327759 GEN327758:GEN327759 GOJ327758:GOJ327759 GYF327758:GYF327759 HIB327758:HIB327759 HRX327758:HRX327759 IBT327758:IBT327759 ILP327758:ILP327759 IVL327758:IVL327759 JFH327758:JFH327759 JPD327758:JPD327759 JYZ327758:JYZ327759 KIV327758:KIV327759 KSR327758:KSR327759 LCN327758:LCN327759 LMJ327758:LMJ327759 LWF327758:LWF327759 MGB327758:MGB327759 MPX327758:MPX327759 MZT327758:MZT327759 NJP327758:NJP327759 NTL327758:NTL327759 ODH327758:ODH327759 OND327758:OND327759 OWZ327758:OWZ327759 PGV327758:PGV327759 PQR327758:PQR327759 QAN327758:QAN327759 QKJ327758:QKJ327759 QUF327758:QUF327759 REB327758:REB327759 RNX327758:RNX327759 RXT327758:RXT327759 SHP327758:SHP327759 SRL327758:SRL327759 TBH327758:TBH327759 TLD327758:TLD327759 TUZ327758:TUZ327759 UEV327758:UEV327759 UOR327758:UOR327759 UYN327758:UYN327759 VIJ327758:VIJ327759 VSF327758:VSF327759 WCB327758:WCB327759 WLX327758:WLX327759 WVT327758:WVT327759 L393294:L393295 JH393294:JH393295 TD393294:TD393295 ACZ393294:ACZ393295 AMV393294:AMV393295 AWR393294:AWR393295 BGN393294:BGN393295 BQJ393294:BQJ393295 CAF393294:CAF393295 CKB393294:CKB393295 CTX393294:CTX393295 DDT393294:DDT393295 DNP393294:DNP393295 DXL393294:DXL393295 EHH393294:EHH393295 ERD393294:ERD393295 FAZ393294:FAZ393295 FKV393294:FKV393295 FUR393294:FUR393295 GEN393294:GEN393295 GOJ393294:GOJ393295 GYF393294:GYF393295 HIB393294:HIB393295 HRX393294:HRX393295 IBT393294:IBT393295 ILP393294:ILP393295 IVL393294:IVL393295 JFH393294:JFH393295 JPD393294:JPD393295 JYZ393294:JYZ393295 KIV393294:KIV393295 KSR393294:KSR393295 LCN393294:LCN393295 LMJ393294:LMJ393295 LWF393294:LWF393295 MGB393294:MGB393295 MPX393294:MPX393295 MZT393294:MZT393295 NJP393294:NJP393295 NTL393294:NTL393295 ODH393294:ODH393295 OND393294:OND393295 OWZ393294:OWZ393295 PGV393294:PGV393295 PQR393294:PQR393295 QAN393294:QAN393295 QKJ393294:QKJ393295 QUF393294:QUF393295 REB393294:REB393295 RNX393294:RNX393295 RXT393294:RXT393295 SHP393294:SHP393295 SRL393294:SRL393295 TBH393294:TBH393295 TLD393294:TLD393295 TUZ393294:TUZ393295 UEV393294:UEV393295 UOR393294:UOR393295 UYN393294:UYN393295 VIJ393294:VIJ393295 VSF393294:VSF393295 WCB393294:WCB393295 WLX393294:WLX393295 WVT393294:WVT393295 L458830:L458831 JH458830:JH458831 TD458830:TD458831 ACZ458830:ACZ458831 AMV458830:AMV458831 AWR458830:AWR458831 BGN458830:BGN458831 BQJ458830:BQJ458831 CAF458830:CAF458831 CKB458830:CKB458831 CTX458830:CTX458831 DDT458830:DDT458831 DNP458830:DNP458831 DXL458830:DXL458831 EHH458830:EHH458831 ERD458830:ERD458831 FAZ458830:FAZ458831 FKV458830:FKV458831 FUR458830:FUR458831 GEN458830:GEN458831 GOJ458830:GOJ458831 GYF458830:GYF458831 HIB458830:HIB458831 HRX458830:HRX458831 IBT458830:IBT458831 ILP458830:ILP458831 IVL458830:IVL458831 JFH458830:JFH458831 JPD458830:JPD458831 JYZ458830:JYZ458831 KIV458830:KIV458831 KSR458830:KSR458831 LCN458830:LCN458831 LMJ458830:LMJ458831 LWF458830:LWF458831 MGB458830:MGB458831 MPX458830:MPX458831 MZT458830:MZT458831 NJP458830:NJP458831 NTL458830:NTL458831 ODH458830:ODH458831 OND458830:OND458831 OWZ458830:OWZ458831 PGV458830:PGV458831 PQR458830:PQR458831 QAN458830:QAN458831 QKJ458830:QKJ458831 QUF458830:QUF458831 REB458830:REB458831 RNX458830:RNX458831 RXT458830:RXT458831 SHP458830:SHP458831 SRL458830:SRL458831 TBH458830:TBH458831 TLD458830:TLD458831 TUZ458830:TUZ458831 UEV458830:UEV458831 UOR458830:UOR458831 UYN458830:UYN458831 VIJ458830:VIJ458831 VSF458830:VSF458831 WCB458830:WCB458831 WLX458830:WLX458831 WVT458830:WVT458831 L524366:L524367 JH524366:JH524367 TD524366:TD524367 ACZ524366:ACZ524367 AMV524366:AMV524367 AWR524366:AWR524367 BGN524366:BGN524367 BQJ524366:BQJ524367 CAF524366:CAF524367 CKB524366:CKB524367 CTX524366:CTX524367 DDT524366:DDT524367 DNP524366:DNP524367 DXL524366:DXL524367 EHH524366:EHH524367 ERD524366:ERD524367 FAZ524366:FAZ524367 FKV524366:FKV524367 FUR524366:FUR524367 GEN524366:GEN524367 GOJ524366:GOJ524367 GYF524366:GYF524367 HIB524366:HIB524367 HRX524366:HRX524367 IBT524366:IBT524367 ILP524366:ILP524367 IVL524366:IVL524367 JFH524366:JFH524367 JPD524366:JPD524367 JYZ524366:JYZ524367 KIV524366:KIV524367 KSR524366:KSR524367 LCN524366:LCN524367 LMJ524366:LMJ524367 LWF524366:LWF524367 MGB524366:MGB524367 MPX524366:MPX524367 MZT524366:MZT524367 NJP524366:NJP524367 NTL524366:NTL524367 ODH524366:ODH524367 OND524366:OND524367 OWZ524366:OWZ524367 PGV524366:PGV524367 PQR524366:PQR524367 QAN524366:QAN524367 QKJ524366:QKJ524367 QUF524366:QUF524367 REB524366:REB524367 RNX524366:RNX524367 RXT524366:RXT524367 SHP524366:SHP524367 SRL524366:SRL524367 TBH524366:TBH524367 TLD524366:TLD524367 TUZ524366:TUZ524367 UEV524366:UEV524367 UOR524366:UOR524367 UYN524366:UYN524367 VIJ524366:VIJ524367 VSF524366:VSF524367 WCB524366:WCB524367 WLX524366:WLX524367 WVT524366:WVT524367 L589902:L589903 JH589902:JH589903 TD589902:TD589903 ACZ589902:ACZ589903 AMV589902:AMV589903 AWR589902:AWR589903 BGN589902:BGN589903 BQJ589902:BQJ589903 CAF589902:CAF589903 CKB589902:CKB589903 CTX589902:CTX589903 DDT589902:DDT589903 DNP589902:DNP589903 DXL589902:DXL589903 EHH589902:EHH589903 ERD589902:ERD589903 FAZ589902:FAZ589903 FKV589902:FKV589903 FUR589902:FUR589903 GEN589902:GEN589903 GOJ589902:GOJ589903 GYF589902:GYF589903 HIB589902:HIB589903 HRX589902:HRX589903 IBT589902:IBT589903 ILP589902:ILP589903 IVL589902:IVL589903 JFH589902:JFH589903 JPD589902:JPD589903 JYZ589902:JYZ589903 KIV589902:KIV589903 KSR589902:KSR589903 LCN589902:LCN589903 LMJ589902:LMJ589903 LWF589902:LWF589903 MGB589902:MGB589903 MPX589902:MPX589903 MZT589902:MZT589903 NJP589902:NJP589903 NTL589902:NTL589903 ODH589902:ODH589903 OND589902:OND589903 OWZ589902:OWZ589903 PGV589902:PGV589903 PQR589902:PQR589903 QAN589902:QAN589903 QKJ589902:QKJ589903 QUF589902:QUF589903 REB589902:REB589903 RNX589902:RNX589903 RXT589902:RXT589903 SHP589902:SHP589903 SRL589902:SRL589903 TBH589902:TBH589903 TLD589902:TLD589903 TUZ589902:TUZ589903 UEV589902:UEV589903 UOR589902:UOR589903 UYN589902:UYN589903 VIJ589902:VIJ589903 VSF589902:VSF589903 WCB589902:WCB589903 WLX589902:WLX589903 WVT589902:WVT589903 L655438:L655439 JH655438:JH655439 TD655438:TD655439 ACZ655438:ACZ655439 AMV655438:AMV655439 AWR655438:AWR655439 BGN655438:BGN655439 BQJ655438:BQJ655439 CAF655438:CAF655439 CKB655438:CKB655439 CTX655438:CTX655439 DDT655438:DDT655439 DNP655438:DNP655439 DXL655438:DXL655439 EHH655438:EHH655439 ERD655438:ERD655439 FAZ655438:FAZ655439 FKV655438:FKV655439 FUR655438:FUR655439 GEN655438:GEN655439 GOJ655438:GOJ655439 GYF655438:GYF655439 HIB655438:HIB655439 HRX655438:HRX655439 IBT655438:IBT655439 ILP655438:ILP655439 IVL655438:IVL655439 JFH655438:JFH655439 JPD655438:JPD655439 JYZ655438:JYZ655439 KIV655438:KIV655439 KSR655438:KSR655439 LCN655438:LCN655439 LMJ655438:LMJ655439 LWF655438:LWF655439 MGB655438:MGB655439 MPX655438:MPX655439 MZT655438:MZT655439 NJP655438:NJP655439 NTL655438:NTL655439 ODH655438:ODH655439 OND655438:OND655439 OWZ655438:OWZ655439 PGV655438:PGV655439 PQR655438:PQR655439 QAN655438:QAN655439 QKJ655438:QKJ655439 QUF655438:QUF655439 REB655438:REB655439 RNX655438:RNX655439 RXT655438:RXT655439 SHP655438:SHP655439 SRL655438:SRL655439 TBH655438:TBH655439 TLD655438:TLD655439 TUZ655438:TUZ655439 UEV655438:UEV655439 UOR655438:UOR655439 UYN655438:UYN655439 VIJ655438:VIJ655439 VSF655438:VSF655439 WCB655438:WCB655439 WLX655438:WLX655439 WVT655438:WVT655439 L720974:L720975 JH720974:JH720975 TD720974:TD720975 ACZ720974:ACZ720975 AMV720974:AMV720975 AWR720974:AWR720975 BGN720974:BGN720975 BQJ720974:BQJ720975 CAF720974:CAF720975 CKB720974:CKB720975 CTX720974:CTX720975 DDT720974:DDT720975 DNP720974:DNP720975 DXL720974:DXL720975 EHH720974:EHH720975 ERD720974:ERD720975 FAZ720974:FAZ720975 FKV720974:FKV720975 FUR720974:FUR720975 GEN720974:GEN720975 GOJ720974:GOJ720975 GYF720974:GYF720975 HIB720974:HIB720975 HRX720974:HRX720975 IBT720974:IBT720975 ILP720974:ILP720975 IVL720974:IVL720975 JFH720974:JFH720975 JPD720974:JPD720975 JYZ720974:JYZ720975 KIV720974:KIV720975 KSR720974:KSR720975 LCN720974:LCN720975 LMJ720974:LMJ720975 LWF720974:LWF720975 MGB720974:MGB720975 MPX720974:MPX720975 MZT720974:MZT720975 NJP720974:NJP720975 NTL720974:NTL720975 ODH720974:ODH720975 OND720974:OND720975 OWZ720974:OWZ720975 PGV720974:PGV720975 PQR720974:PQR720975 QAN720974:QAN720975 QKJ720974:QKJ720975 QUF720974:QUF720975 REB720974:REB720975 RNX720974:RNX720975 RXT720974:RXT720975 SHP720974:SHP720975 SRL720974:SRL720975 TBH720974:TBH720975 TLD720974:TLD720975 TUZ720974:TUZ720975 UEV720974:UEV720975 UOR720974:UOR720975 UYN720974:UYN720975 VIJ720974:VIJ720975 VSF720974:VSF720975 WCB720974:WCB720975 WLX720974:WLX720975 WVT720974:WVT720975 L786510:L786511 JH786510:JH786511 TD786510:TD786511 ACZ786510:ACZ786511 AMV786510:AMV786511 AWR786510:AWR786511 BGN786510:BGN786511 BQJ786510:BQJ786511 CAF786510:CAF786511 CKB786510:CKB786511 CTX786510:CTX786511 DDT786510:DDT786511 DNP786510:DNP786511 DXL786510:DXL786511 EHH786510:EHH786511 ERD786510:ERD786511 FAZ786510:FAZ786511 FKV786510:FKV786511 FUR786510:FUR786511 GEN786510:GEN786511 GOJ786510:GOJ786511 GYF786510:GYF786511 HIB786510:HIB786511 HRX786510:HRX786511 IBT786510:IBT786511 ILP786510:ILP786511 IVL786510:IVL786511 JFH786510:JFH786511 JPD786510:JPD786511 JYZ786510:JYZ786511 KIV786510:KIV786511 KSR786510:KSR786511 LCN786510:LCN786511 LMJ786510:LMJ786511 LWF786510:LWF786511 MGB786510:MGB786511 MPX786510:MPX786511 MZT786510:MZT786511 NJP786510:NJP786511 NTL786510:NTL786511 ODH786510:ODH786511 OND786510:OND786511 OWZ786510:OWZ786511 PGV786510:PGV786511 PQR786510:PQR786511 QAN786510:QAN786511 QKJ786510:QKJ786511 QUF786510:QUF786511 REB786510:REB786511 RNX786510:RNX786511 RXT786510:RXT786511 SHP786510:SHP786511 SRL786510:SRL786511 TBH786510:TBH786511 TLD786510:TLD786511 TUZ786510:TUZ786511 UEV786510:UEV786511 UOR786510:UOR786511 UYN786510:UYN786511 VIJ786510:VIJ786511 VSF786510:VSF786511 WCB786510:WCB786511 WLX786510:WLX786511 WVT786510:WVT786511 L852046:L852047 JH852046:JH852047 TD852046:TD852047 ACZ852046:ACZ852047 AMV852046:AMV852047 AWR852046:AWR852047 BGN852046:BGN852047 BQJ852046:BQJ852047 CAF852046:CAF852047 CKB852046:CKB852047 CTX852046:CTX852047 DDT852046:DDT852047 DNP852046:DNP852047 DXL852046:DXL852047 EHH852046:EHH852047 ERD852046:ERD852047 FAZ852046:FAZ852047 FKV852046:FKV852047 FUR852046:FUR852047 GEN852046:GEN852047 GOJ852046:GOJ852047 GYF852046:GYF852047 HIB852046:HIB852047 HRX852046:HRX852047 IBT852046:IBT852047 ILP852046:ILP852047 IVL852046:IVL852047 JFH852046:JFH852047 JPD852046:JPD852047 JYZ852046:JYZ852047 KIV852046:KIV852047 KSR852046:KSR852047 LCN852046:LCN852047 LMJ852046:LMJ852047 LWF852046:LWF852047 MGB852046:MGB852047 MPX852046:MPX852047 MZT852046:MZT852047 NJP852046:NJP852047 NTL852046:NTL852047 ODH852046:ODH852047 OND852046:OND852047 OWZ852046:OWZ852047 PGV852046:PGV852047 PQR852046:PQR852047 QAN852046:QAN852047 QKJ852046:QKJ852047 QUF852046:QUF852047 REB852046:REB852047 RNX852046:RNX852047 RXT852046:RXT852047 SHP852046:SHP852047 SRL852046:SRL852047 TBH852046:TBH852047 TLD852046:TLD852047 TUZ852046:TUZ852047 UEV852046:UEV852047 UOR852046:UOR852047 UYN852046:UYN852047 VIJ852046:VIJ852047 VSF852046:VSF852047 WCB852046:WCB852047 WLX852046:WLX852047 WVT852046:WVT852047 L917582:L917583 JH917582:JH917583 TD917582:TD917583 ACZ917582:ACZ917583 AMV917582:AMV917583 AWR917582:AWR917583 BGN917582:BGN917583 BQJ917582:BQJ917583 CAF917582:CAF917583 CKB917582:CKB917583 CTX917582:CTX917583 DDT917582:DDT917583 DNP917582:DNP917583 DXL917582:DXL917583 EHH917582:EHH917583 ERD917582:ERD917583 FAZ917582:FAZ917583 FKV917582:FKV917583 FUR917582:FUR917583 GEN917582:GEN917583 GOJ917582:GOJ917583 GYF917582:GYF917583 HIB917582:HIB917583 HRX917582:HRX917583 IBT917582:IBT917583 ILP917582:ILP917583 IVL917582:IVL917583 JFH917582:JFH917583 JPD917582:JPD917583 JYZ917582:JYZ917583 KIV917582:KIV917583 KSR917582:KSR917583 LCN917582:LCN917583 LMJ917582:LMJ917583 LWF917582:LWF917583 MGB917582:MGB917583 MPX917582:MPX917583 MZT917582:MZT917583 NJP917582:NJP917583 NTL917582:NTL917583 ODH917582:ODH917583 OND917582:OND917583 OWZ917582:OWZ917583 PGV917582:PGV917583 PQR917582:PQR917583 QAN917582:QAN917583 QKJ917582:QKJ917583 QUF917582:QUF917583 REB917582:REB917583 RNX917582:RNX917583 RXT917582:RXT917583 SHP917582:SHP917583 SRL917582:SRL917583 TBH917582:TBH917583 TLD917582:TLD917583 TUZ917582:TUZ917583 UEV917582:UEV917583 UOR917582:UOR917583 UYN917582:UYN917583 VIJ917582:VIJ917583 VSF917582:VSF917583 WCB917582:WCB917583 WLX917582:WLX917583 WVT917582:WVT917583 L983118:L983119 JH983118:JH983119 TD983118:TD983119 ACZ983118:ACZ983119 AMV983118:AMV983119 AWR983118:AWR983119 BGN983118:BGN983119 BQJ983118:BQJ983119 CAF983118:CAF983119 CKB983118:CKB983119 CTX983118:CTX983119 DDT983118:DDT983119 DNP983118:DNP983119 DXL983118:DXL983119 EHH983118:EHH983119 ERD983118:ERD983119 FAZ983118:FAZ983119 FKV983118:FKV983119 FUR983118:FUR983119 GEN983118:GEN983119 GOJ983118:GOJ983119 GYF983118:GYF983119 HIB983118:HIB983119 HRX983118:HRX983119 IBT983118:IBT983119 ILP983118:ILP983119 IVL983118:IVL983119 JFH983118:JFH983119 JPD983118:JPD983119 JYZ983118:JYZ983119 KIV983118:KIV983119 KSR983118:KSR983119 LCN983118:LCN983119 LMJ983118:LMJ983119 LWF983118:LWF983119 MGB983118:MGB983119 MPX983118:MPX983119 MZT983118:MZT983119 NJP983118:NJP983119 NTL983118:NTL983119 ODH983118:ODH983119 OND983118:OND983119 OWZ983118:OWZ983119 PGV983118:PGV983119 PQR983118:PQR983119 QAN983118:QAN983119 QKJ983118:QKJ983119 QUF983118:QUF983119 REB983118:REB983119 RNX983118:RNX983119 RXT983118:RXT983119 SHP983118:SHP983119 SRL983118:SRL983119 TBH983118:TBH983119 TLD983118:TLD983119 TUZ983118:TUZ983119 UEV983118:UEV983119 UOR983118:UOR983119 UYN983118:UYN983119 VIJ983118:VIJ983119 VSF983118:VSF983119 WCB983118:WCB983119 WLX983118:WLX983119 WVT983118:WVT983119 L81:L82 JH81:JH82 TD81:TD82 ACZ81:ACZ82 AMV81:AMV82 AWR81:AWR82 BGN81:BGN82 BQJ81:BQJ82 CAF81:CAF82 CKB81:CKB82 CTX81:CTX82 DDT81:DDT82 DNP81:DNP82 DXL81:DXL82 EHH81:EHH82 ERD81:ERD82 FAZ81:FAZ82 FKV81:FKV82 FUR81:FUR82 GEN81:GEN82 GOJ81:GOJ82 GYF81:GYF82 HIB81:HIB82 HRX81:HRX82 IBT81:IBT82 ILP81:ILP82 IVL81:IVL82 JFH81:JFH82 JPD81:JPD82 JYZ81:JYZ82 KIV81:KIV82 KSR81:KSR82 LCN81:LCN82 LMJ81:LMJ82 LWF81:LWF82 MGB81:MGB82 MPX81:MPX82 MZT81:MZT82 NJP81:NJP82 NTL81:NTL82 ODH81:ODH82 OND81:OND82 OWZ81:OWZ82 PGV81:PGV82 PQR81:PQR82 QAN81:QAN82 QKJ81:QKJ82 QUF81:QUF82 REB81:REB82 RNX81:RNX82 RXT81:RXT82 SHP81:SHP82 SRL81:SRL82 TBH81:TBH82 TLD81:TLD82 TUZ81:TUZ82 UEV81:UEV82 UOR81:UOR82 UYN81:UYN82 VIJ81:VIJ82 VSF81:VSF82 WCB81:WCB82 WLX81:WLX82 WVT81:WVT82 L65617:L65618 JH65617:JH65618 TD65617:TD65618 ACZ65617:ACZ65618 AMV65617:AMV65618 AWR65617:AWR65618 BGN65617:BGN65618 BQJ65617:BQJ65618 CAF65617:CAF65618 CKB65617:CKB65618 CTX65617:CTX65618 DDT65617:DDT65618 DNP65617:DNP65618 DXL65617:DXL65618 EHH65617:EHH65618 ERD65617:ERD65618 FAZ65617:FAZ65618 FKV65617:FKV65618 FUR65617:FUR65618 GEN65617:GEN65618 GOJ65617:GOJ65618 GYF65617:GYF65618 HIB65617:HIB65618 HRX65617:HRX65618 IBT65617:IBT65618 ILP65617:ILP65618 IVL65617:IVL65618 JFH65617:JFH65618 JPD65617:JPD65618 JYZ65617:JYZ65618 KIV65617:KIV65618 KSR65617:KSR65618 LCN65617:LCN65618 LMJ65617:LMJ65618 LWF65617:LWF65618 MGB65617:MGB65618 MPX65617:MPX65618 MZT65617:MZT65618 NJP65617:NJP65618 NTL65617:NTL65618 ODH65617:ODH65618 OND65617:OND65618 OWZ65617:OWZ65618 PGV65617:PGV65618 PQR65617:PQR65618 QAN65617:QAN65618 QKJ65617:QKJ65618 QUF65617:QUF65618 REB65617:REB65618 RNX65617:RNX65618 RXT65617:RXT65618 SHP65617:SHP65618 SRL65617:SRL65618 TBH65617:TBH65618 TLD65617:TLD65618 TUZ65617:TUZ65618 UEV65617:UEV65618 UOR65617:UOR65618 UYN65617:UYN65618 VIJ65617:VIJ65618 VSF65617:VSF65618 WCB65617:WCB65618 WLX65617:WLX65618 WVT65617:WVT65618 L131153:L131154 JH131153:JH131154 TD131153:TD131154 ACZ131153:ACZ131154 AMV131153:AMV131154 AWR131153:AWR131154 BGN131153:BGN131154 BQJ131153:BQJ131154 CAF131153:CAF131154 CKB131153:CKB131154 CTX131153:CTX131154 DDT131153:DDT131154 DNP131153:DNP131154 DXL131153:DXL131154 EHH131153:EHH131154 ERD131153:ERD131154 FAZ131153:FAZ131154 FKV131153:FKV131154 FUR131153:FUR131154 GEN131153:GEN131154 GOJ131153:GOJ131154 GYF131153:GYF131154 HIB131153:HIB131154 HRX131153:HRX131154 IBT131153:IBT131154 ILP131153:ILP131154 IVL131153:IVL131154 JFH131153:JFH131154 JPD131153:JPD131154 JYZ131153:JYZ131154 KIV131153:KIV131154 KSR131153:KSR131154 LCN131153:LCN131154 LMJ131153:LMJ131154 LWF131153:LWF131154 MGB131153:MGB131154 MPX131153:MPX131154 MZT131153:MZT131154 NJP131153:NJP131154 NTL131153:NTL131154 ODH131153:ODH131154 OND131153:OND131154 OWZ131153:OWZ131154 PGV131153:PGV131154 PQR131153:PQR131154 QAN131153:QAN131154 QKJ131153:QKJ131154 QUF131153:QUF131154 REB131153:REB131154 RNX131153:RNX131154 RXT131153:RXT131154 SHP131153:SHP131154 SRL131153:SRL131154 TBH131153:TBH131154 TLD131153:TLD131154 TUZ131153:TUZ131154 UEV131153:UEV131154 UOR131153:UOR131154 UYN131153:UYN131154 VIJ131153:VIJ131154 VSF131153:VSF131154 WCB131153:WCB131154 WLX131153:WLX131154 WVT131153:WVT131154 L196689:L196690 JH196689:JH196690 TD196689:TD196690 ACZ196689:ACZ196690 AMV196689:AMV196690 AWR196689:AWR196690 BGN196689:BGN196690 BQJ196689:BQJ196690 CAF196689:CAF196690 CKB196689:CKB196690 CTX196689:CTX196690 DDT196689:DDT196690 DNP196689:DNP196690 DXL196689:DXL196690 EHH196689:EHH196690 ERD196689:ERD196690 FAZ196689:FAZ196690 FKV196689:FKV196690 FUR196689:FUR196690 GEN196689:GEN196690 GOJ196689:GOJ196690 GYF196689:GYF196690 HIB196689:HIB196690 HRX196689:HRX196690 IBT196689:IBT196690 ILP196689:ILP196690 IVL196689:IVL196690 JFH196689:JFH196690 JPD196689:JPD196690 JYZ196689:JYZ196690 KIV196689:KIV196690 KSR196689:KSR196690 LCN196689:LCN196690 LMJ196689:LMJ196690 LWF196689:LWF196690 MGB196689:MGB196690 MPX196689:MPX196690 MZT196689:MZT196690 NJP196689:NJP196690 NTL196689:NTL196690 ODH196689:ODH196690 OND196689:OND196690 OWZ196689:OWZ196690 PGV196689:PGV196690 PQR196689:PQR196690 QAN196689:QAN196690 QKJ196689:QKJ196690 QUF196689:QUF196690 REB196689:REB196690 RNX196689:RNX196690 RXT196689:RXT196690 SHP196689:SHP196690 SRL196689:SRL196690 TBH196689:TBH196690 TLD196689:TLD196690 TUZ196689:TUZ196690 UEV196689:UEV196690 UOR196689:UOR196690 UYN196689:UYN196690 VIJ196689:VIJ196690 VSF196689:VSF196690 WCB196689:WCB196690 WLX196689:WLX196690 WVT196689:WVT196690 L262225:L262226 JH262225:JH262226 TD262225:TD262226 ACZ262225:ACZ262226 AMV262225:AMV262226 AWR262225:AWR262226 BGN262225:BGN262226 BQJ262225:BQJ262226 CAF262225:CAF262226 CKB262225:CKB262226 CTX262225:CTX262226 DDT262225:DDT262226 DNP262225:DNP262226 DXL262225:DXL262226 EHH262225:EHH262226 ERD262225:ERD262226 FAZ262225:FAZ262226 FKV262225:FKV262226 FUR262225:FUR262226 GEN262225:GEN262226 GOJ262225:GOJ262226 GYF262225:GYF262226 HIB262225:HIB262226 HRX262225:HRX262226 IBT262225:IBT262226 ILP262225:ILP262226 IVL262225:IVL262226 JFH262225:JFH262226 JPD262225:JPD262226 JYZ262225:JYZ262226 KIV262225:KIV262226 KSR262225:KSR262226 LCN262225:LCN262226 LMJ262225:LMJ262226 LWF262225:LWF262226 MGB262225:MGB262226 MPX262225:MPX262226 MZT262225:MZT262226 NJP262225:NJP262226 NTL262225:NTL262226 ODH262225:ODH262226 OND262225:OND262226 OWZ262225:OWZ262226 PGV262225:PGV262226 PQR262225:PQR262226 QAN262225:QAN262226 QKJ262225:QKJ262226 QUF262225:QUF262226 REB262225:REB262226 RNX262225:RNX262226 RXT262225:RXT262226 SHP262225:SHP262226 SRL262225:SRL262226 TBH262225:TBH262226 TLD262225:TLD262226 TUZ262225:TUZ262226 UEV262225:UEV262226 UOR262225:UOR262226 UYN262225:UYN262226 VIJ262225:VIJ262226 VSF262225:VSF262226 WCB262225:WCB262226 WLX262225:WLX262226 WVT262225:WVT262226 L327761:L327762 JH327761:JH327762 TD327761:TD327762 ACZ327761:ACZ327762 AMV327761:AMV327762 AWR327761:AWR327762 BGN327761:BGN327762 BQJ327761:BQJ327762 CAF327761:CAF327762 CKB327761:CKB327762 CTX327761:CTX327762 DDT327761:DDT327762 DNP327761:DNP327762 DXL327761:DXL327762 EHH327761:EHH327762 ERD327761:ERD327762 FAZ327761:FAZ327762 FKV327761:FKV327762 FUR327761:FUR327762 GEN327761:GEN327762 GOJ327761:GOJ327762 GYF327761:GYF327762 HIB327761:HIB327762 HRX327761:HRX327762 IBT327761:IBT327762 ILP327761:ILP327762 IVL327761:IVL327762 JFH327761:JFH327762 JPD327761:JPD327762 JYZ327761:JYZ327762 KIV327761:KIV327762 KSR327761:KSR327762 LCN327761:LCN327762 LMJ327761:LMJ327762 LWF327761:LWF327762 MGB327761:MGB327762 MPX327761:MPX327762 MZT327761:MZT327762 NJP327761:NJP327762 NTL327761:NTL327762 ODH327761:ODH327762 OND327761:OND327762 OWZ327761:OWZ327762 PGV327761:PGV327762 PQR327761:PQR327762 QAN327761:QAN327762 QKJ327761:QKJ327762 QUF327761:QUF327762 REB327761:REB327762 RNX327761:RNX327762 RXT327761:RXT327762 SHP327761:SHP327762 SRL327761:SRL327762 TBH327761:TBH327762 TLD327761:TLD327762 TUZ327761:TUZ327762 UEV327761:UEV327762 UOR327761:UOR327762 UYN327761:UYN327762 VIJ327761:VIJ327762 VSF327761:VSF327762 WCB327761:WCB327762 WLX327761:WLX327762 WVT327761:WVT327762 L393297:L393298 JH393297:JH393298 TD393297:TD393298 ACZ393297:ACZ393298 AMV393297:AMV393298 AWR393297:AWR393298 BGN393297:BGN393298 BQJ393297:BQJ393298 CAF393297:CAF393298 CKB393297:CKB393298 CTX393297:CTX393298 DDT393297:DDT393298 DNP393297:DNP393298 DXL393297:DXL393298 EHH393297:EHH393298 ERD393297:ERD393298 FAZ393297:FAZ393298 FKV393297:FKV393298 FUR393297:FUR393298 GEN393297:GEN393298 GOJ393297:GOJ393298 GYF393297:GYF393298 HIB393297:HIB393298 HRX393297:HRX393298 IBT393297:IBT393298 ILP393297:ILP393298 IVL393297:IVL393298 JFH393297:JFH393298 JPD393297:JPD393298 JYZ393297:JYZ393298 KIV393297:KIV393298 KSR393297:KSR393298 LCN393297:LCN393298 LMJ393297:LMJ393298 LWF393297:LWF393298 MGB393297:MGB393298 MPX393297:MPX393298 MZT393297:MZT393298 NJP393297:NJP393298 NTL393297:NTL393298 ODH393297:ODH393298 OND393297:OND393298 OWZ393297:OWZ393298 PGV393297:PGV393298 PQR393297:PQR393298 QAN393297:QAN393298 QKJ393297:QKJ393298 QUF393297:QUF393298 REB393297:REB393298 RNX393297:RNX393298 RXT393297:RXT393298 SHP393297:SHP393298 SRL393297:SRL393298 TBH393297:TBH393298 TLD393297:TLD393298 TUZ393297:TUZ393298 UEV393297:UEV393298 UOR393297:UOR393298 UYN393297:UYN393298 VIJ393297:VIJ393298 VSF393297:VSF393298 WCB393297:WCB393298 WLX393297:WLX393298 WVT393297:WVT393298 L458833:L458834 JH458833:JH458834 TD458833:TD458834 ACZ458833:ACZ458834 AMV458833:AMV458834 AWR458833:AWR458834 BGN458833:BGN458834 BQJ458833:BQJ458834 CAF458833:CAF458834 CKB458833:CKB458834 CTX458833:CTX458834 DDT458833:DDT458834 DNP458833:DNP458834 DXL458833:DXL458834 EHH458833:EHH458834 ERD458833:ERD458834 FAZ458833:FAZ458834 FKV458833:FKV458834 FUR458833:FUR458834 GEN458833:GEN458834 GOJ458833:GOJ458834 GYF458833:GYF458834 HIB458833:HIB458834 HRX458833:HRX458834 IBT458833:IBT458834 ILP458833:ILP458834 IVL458833:IVL458834 JFH458833:JFH458834 JPD458833:JPD458834 JYZ458833:JYZ458834 KIV458833:KIV458834 KSR458833:KSR458834 LCN458833:LCN458834 LMJ458833:LMJ458834 LWF458833:LWF458834 MGB458833:MGB458834 MPX458833:MPX458834 MZT458833:MZT458834 NJP458833:NJP458834 NTL458833:NTL458834 ODH458833:ODH458834 OND458833:OND458834 OWZ458833:OWZ458834 PGV458833:PGV458834 PQR458833:PQR458834 QAN458833:QAN458834 QKJ458833:QKJ458834 QUF458833:QUF458834 REB458833:REB458834 RNX458833:RNX458834 RXT458833:RXT458834 SHP458833:SHP458834 SRL458833:SRL458834 TBH458833:TBH458834 TLD458833:TLD458834 TUZ458833:TUZ458834 UEV458833:UEV458834 UOR458833:UOR458834 UYN458833:UYN458834 VIJ458833:VIJ458834 VSF458833:VSF458834 WCB458833:WCB458834 WLX458833:WLX458834 WVT458833:WVT458834 L524369:L524370 JH524369:JH524370 TD524369:TD524370 ACZ524369:ACZ524370 AMV524369:AMV524370 AWR524369:AWR524370 BGN524369:BGN524370 BQJ524369:BQJ524370 CAF524369:CAF524370 CKB524369:CKB524370 CTX524369:CTX524370 DDT524369:DDT524370 DNP524369:DNP524370 DXL524369:DXL524370 EHH524369:EHH524370 ERD524369:ERD524370 FAZ524369:FAZ524370 FKV524369:FKV524370 FUR524369:FUR524370 GEN524369:GEN524370 GOJ524369:GOJ524370 GYF524369:GYF524370 HIB524369:HIB524370 HRX524369:HRX524370 IBT524369:IBT524370 ILP524369:ILP524370 IVL524369:IVL524370 JFH524369:JFH524370 JPD524369:JPD524370 JYZ524369:JYZ524370 KIV524369:KIV524370 KSR524369:KSR524370 LCN524369:LCN524370 LMJ524369:LMJ524370 LWF524369:LWF524370 MGB524369:MGB524370 MPX524369:MPX524370 MZT524369:MZT524370 NJP524369:NJP524370 NTL524369:NTL524370 ODH524369:ODH524370 OND524369:OND524370 OWZ524369:OWZ524370 PGV524369:PGV524370 PQR524369:PQR524370 QAN524369:QAN524370 QKJ524369:QKJ524370 QUF524369:QUF524370 REB524369:REB524370 RNX524369:RNX524370 RXT524369:RXT524370 SHP524369:SHP524370 SRL524369:SRL524370 TBH524369:TBH524370 TLD524369:TLD524370 TUZ524369:TUZ524370 UEV524369:UEV524370 UOR524369:UOR524370 UYN524369:UYN524370 VIJ524369:VIJ524370 VSF524369:VSF524370 WCB524369:WCB524370 WLX524369:WLX524370 WVT524369:WVT524370 L589905:L589906 JH589905:JH589906 TD589905:TD589906 ACZ589905:ACZ589906 AMV589905:AMV589906 AWR589905:AWR589906 BGN589905:BGN589906 BQJ589905:BQJ589906 CAF589905:CAF589906 CKB589905:CKB589906 CTX589905:CTX589906 DDT589905:DDT589906 DNP589905:DNP589906 DXL589905:DXL589906 EHH589905:EHH589906 ERD589905:ERD589906 FAZ589905:FAZ589906 FKV589905:FKV589906 FUR589905:FUR589906 GEN589905:GEN589906 GOJ589905:GOJ589906 GYF589905:GYF589906 HIB589905:HIB589906 HRX589905:HRX589906 IBT589905:IBT589906 ILP589905:ILP589906 IVL589905:IVL589906 JFH589905:JFH589906 JPD589905:JPD589906 JYZ589905:JYZ589906 KIV589905:KIV589906 KSR589905:KSR589906 LCN589905:LCN589906 LMJ589905:LMJ589906 LWF589905:LWF589906 MGB589905:MGB589906 MPX589905:MPX589906 MZT589905:MZT589906 NJP589905:NJP589906 NTL589905:NTL589906 ODH589905:ODH589906 OND589905:OND589906 OWZ589905:OWZ589906 PGV589905:PGV589906 PQR589905:PQR589906 QAN589905:QAN589906 QKJ589905:QKJ589906 QUF589905:QUF589906 REB589905:REB589906 RNX589905:RNX589906 RXT589905:RXT589906 SHP589905:SHP589906 SRL589905:SRL589906 TBH589905:TBH589906 TLD589905:TLD589906 TUZ589905:TUZ589906 UEV589905:UEV589906 UOR589905:UOR589906 UYN589905:UYN589906 VIJ589905:VIJ589906 VSF589905:VSF589906 WCB589905:WCB589906 WLX589905:WLX589906 WVT589905:WVT589906 L655441:L655442 JH655441:JH655442 TD655441:TD655442 ACZ655441:ACZ655442 AMV655441:AMV655442 AWR655441:AWR655442 BGN655441:BGN655442 BQJ655441:BQJ655442 CAF655441:CAF655442 CKB655441:CKB655442 CTX655441:CTX655442 DDT655441:DDT655442 DNP655441:DNP655442 DXL655441:DXL655442 EHH655441:EHH655442 ERD655441:ERD655442 FAZ655441:FAZ655442 FKV655441:FKV655442 FUR655441:FUR655442 GEN655441:GEN655442 GOJ655441:GOJ655442 GYF655441:GYF655442 HIB655441:HIB655442 HRX655441:HRX655442 IBT655441:IBT655442 ILP655441:ILP655442 IVL655441:IVL655442 JFH655441:JFH655442 JPD655441:JPD655442 JYZ655441:JYZ655442 KIV655441:KIV655442 KSR655441:KSR655442 LCN655441:LCN655442 LMJ655441:LMJ655442 LWF655441:LWF655442 MGB655441:MGB655442 MPX655441:MPX655442 MZT655441:MZT655442 NJP655441:NJP655442 NTL655441:NTL655442 ODH655441:ODH655442 OND655441:OND655442 OWZ655441:OWZ655442 PGV655441:PGV655442 PQR655441:PQR655442 QAN655441:QAN655442 QKJ655441:QKJ655442 QUF655441:QUF655442 REB655441:REB655442 RNX655441:RNX655442 RXT655441:RXT655442 SHP655441:SHP655442 SRL655441:SRL655442 TBH655441:TBH655442 TLD655441:TLD655442 TUZ655441:TUZ655442 UEV655441:UEV655442 UOR655441:UOR655442 UYN655441:UYN655442 VIJ655441:VIJ655442 VSF655441:VSF655442 WCB655441:WCB655442 WLX655441:WLX655442 WVT655441:WVT655442 L720977:L720978 JH720977:JH720978 TD720977:TD720978 ACZ720977:ACZ720978 AMV720977:AMV720978 AWR720977:AWR720978 BGN720977:BGN720978 BQJ720977:BQJ720978 CAF720977:CAF720978 CKB720977:CKB720978 CTX720977:CTX720978 DDT720977:DDT720978 DNP720977:DNP720978 DXL720977:DXL720978 EHH720977:EHH720978 ERD720977:ERD720978 FAZ720977:FAZ720978 FKV720977:FKV720978 FUR720977:FUR720978 GEN720977:GEN720978 GOJ720977:GOJ720978 GYF720977:GYF720978 HIB720977:HIB720978 HRX720977:HRX720978 IBT720977:IBT720978 ILP720977:ILP720978 IVL720977:IVL720978 JFH720977:JFH720978 JPD720977:JPD720978 JYZ720977:JYZ720978 KIV720977:KIV720978 KSR720977:KSR720978 LCN720977:LCN720978 LMJ720977:LMJ720978 LWF720977:LWF720978 MGB720977:MGB720978 MPX720977:MPX720978 MZT720977:MZT720978 NJP720977:NJP720978 NTL720977:NTL720978 ODH720977:ODH720978 OND720977:OND720978 OWZ720977:OWZ720978 PGV720977:PGV720978 PQR720977:PQR720978 QAN720977:QAN720978 QKJ720977:QKJ720978 QUF720977:QUF720978 REB720977:REB720978 RNX720977:RNX720978 RXT720977:RXT720978 SHP720977:SHP720978 SRL720977:SRL720978 TBH720977:TBH720978 TLD720977:TLD720978 TUZ720977:TUZ720978 UEV720977:UEV720978 UOR720977:UOR720978 UYN720977:UYN720978 VIJ720977:VIJ720978 VSF720977:VSF720978 WCB720977:WCB720978 WLX720977:WLX720978 WVT720977:WVT720978 L786513:L786514 JH786513:JH786514 TD786513:TD786514 ACZ786513:ACZ786514 AMV786513:AMV786514 AWR786513:AWR786514 BGN786513:BGN786514 BQJ786513:BQJ786514 CAF786513:CAF786514 CKB786513:CKB786514 CTX786513:CTX786514 DDT786513:DDT786514 DNP786513:DNP786514 DXL786513:DXL786514 EHH786513:EHH786514 ERD786513:ERD786514 FAZ786513:FAZ786514 FKV786513:FKV786514 FUR786513:FUR786514 GEN786513:GEN786514 GOJ786513:GOJ786514 GYF786513:GYF786514 HIB786513:HIB786514 HRX786513:HRX786514 IBT786513:IBT786514 ILP786513:ILP786514 IVL786513:IVL786514 JFH786513:JFH786514 JPD786513:JPD786514 JYZ786513:JYZ786514 KIV786513:KIV786514 KSR786513:KSR786514 LCN786513:LCN786514 LMJ786513:LMJ786514 LWF786513:LWF786514 MGB786513:MGB786514 MPX786513:MPX786514 MZT786513:MZT786514 NJP786513:NJP786514 NTL786513:NTL786514 ODH786513:ODH786514 OND786513:OND786514 OWZ786513:OWZ786514 PGV786513:PGV786514 PQR786513:PQR786514 QAN786513:QAN786514 QKJ786513:QKJ786514 QUF786513:QUF786514 REB786513:REB786514 RNX786513:RNX786514 RXT786513:RXT786514 SHP786513:SHP786514 SRL786513:SRL786514 TBH786513:TBH786514 TLD786513:TLD786514 TUZ786513:TUZ786514 UEV786513:UEV786514 UOR786513:UOR786514 UYN786513:UYN786514 VIJ786513:VIJ786514 VSF786513:VSF786514 WCB786513:WCB786514 WLX786513:WLX786514 WVT786513:WVT786514 L852049:L852050 JH852049:JH852050 TD852049:TD852050 ACZ852049:ACZ852050 AMV852049:AMV852050 AWR852049:AWR852050 BGN852049:BGN852050 BQJ852049:BQJ852050 CAF852049:CAF852050 CKB852049:CKB852050 CTX852049:CTX852050 DDT852049:DDT852050 DNP852049:DNP852050 DXL852049:DXL852050 EHH852049:EHH852050 ERD852049:ERD852050 FAZ852049:FAZ852050 FKV852049:FKV852050 FUR852049:FUR852050 GEN852049:GEN852050 GOJ852049:GOJ852050 GYF852049:GYF852050 HIB852049:HIB852050 HRX852049:HRX852050 IBT852049:IBT852050 ILP852049:ILP852050 IVL852049:IVL852050 JFH852049:JFH852050 JPD852049:JPD852050 JYZ852049:JYZ852050 KIV852049:KIV852050 KSR852049:KSR852050 LCN852049:LCN852050 LMJ852049:LMJ852050 LWF852049:LWF852050 MGB852049:MGB852050 MPX852049:MPX852050 MZT852049:MZT852050 NJP852049:NJP852050 NTL852049:NTL852050 ODH852049:ODH852050 OND852049:OND852050 OWZ852049:OWZ852050 PGV852049:PGV852050 PQR852049:PQR852050 QAN852049:QAN852050 QKJ852049:QKJ852050 QUF852049:QUF852050 REB852049:REB852050 RNX852049:RNX852050 RXT852049:RXT852050 SHP852049:SHP852050 SRL852049:SRL852050 TBH852049:TBH852050 TLD852049:TLD852050 TUZ852049:TUZ852050 UEV852049:UEV852050 UOR852049:UOR852050 UYN852049:UYN852050 VIJ852049:VIJ852050 VSF852049:VSF852050 WCB852049:WCB852050 WLX852049:WLX852050 WVT852049:WVT852050 L917585:L917586 JH917585:JH917586 TD917585:TD917586 ACZ917585:ACZ917586 AMV917585:AMV917586 AWR917585:AWR917586 BGN917585:BGN917586 BQJ917585:BQJ917586 CAF917585:CAF917586 CKB917585:CKB917586 CTX917585:CTX917586 DDT917585:DDT917586 DNP917585:DNP917586 DXL917585:DXL917586 EHH917585:EHH917586 ERD917585:ERD917586 FAZ917585:FAZ917586 FKV917585:FKV917586 FUR917585:FUR917586 GEN917585:GEN917586 GOJ917585:GOJ917586 GYF917585:GYF917586 HIB917585:HIB917586 HRX917585:HRX917586 IBT917585:IBT917586 ILP917585:ILP917586 IVL917585:IVL917586 JFH917585:JFH917586 JPD917585:JPD917586 JYZ917585:JYZ917586 KIV917585:KIV917586 KSR917585:KSR917586 LCN917585:LCN917586 LMJ917585:LMJ917586 LWF917585:LWF917586 MGB917585:MGB917586 MPX917585:MPX917586 MZT917585:MZT917586 NJP917585:NJP917586 NTL917585:NTL917586 ODH917585:ODH917586 OND917585:OND917586 OWZ917585:OWZ917586 PGV917585:PGV917586 PQR917585:PQR917586 QAN917585:QAN917586 QKJ917585:QKJ917586 QUF917585:QUF917586 REB917585:REB917586 RNX917585:RNX917586 RXT917585:RXT917586 SHP917585:SHP917586 SRL917585:SRL917586 TBH917585:TBH917586 TLD917585:TLD917586 TUZ917585:TUZ917586 UEV917585:UEV917586 UOR917585:UOR917586 UYN917585:UYN917586 VIJ917585:VIJ917586 VSF917585:VSF917586 WCB917585:WCB917586 WLX917585:WLX917586 WVT917585:WVT917586 L983121:L983122 JH983121:JH983122 TD983121:TD983122 ACZ983121:ACZ983122 AMV983121:AMV983122 AWR983121:AWR983122 BGN983121:BGN983122 BQJ983121:BQJ983122 CAF983121:CAF983122 CKB983121:CKB983122 CTX983121:CTX983122 DDT983121:DDT983122 DNP983121:DNP983122 DXL983121:DXL983122 EHH983121:EHH983122 ERD983121:ERD983122 FAZ983121:FAZ983122 FKV983121:FKV983122 FUR983121:FUR983122 GEN983121:GEN983122 GOJ983121:GOJ983122 GYF983121:GYF983122 HIB983121:HIB983122 HRX983121:HRX983122 IBT983121:IBT983122 ILP983121:ILP983122 IVL983121:IVL983122 JFH983121:JFH983122 JPD983121:JPD983122 JYZ983121:JYZ983122 KIV983121:KIV983122 KSR983121:KSR983122 LCN983121:LCN983122 LMJ983121:LMJ983122 LWF983121:LWF983122 MGB983121:MGB983122 MPX983121:MPX983122 MZT983121:MZT983122 NJP983121:NJP983122 NTL983121:NTL983122 ODH983121:ODH983122 OND983121:OND983122 OWZ983121:OWZ983122 PGV983121:PGV983122 PQR983121:PQR983122 QAN983121:QAN983122 QKJ983121:QKJ983122 QUF983121:QUF983122 REB983121:REB983122 RNX983121:RNX983122 RXT983121:RXT983122 SHP983121:SHP983122 SRL983121:SRL983122 TBH983121:TBH983122 TLD983121:TLD983122 TUZ983121:TUZ983122 UEV983121:UEV983122 UOR983121:UOR983122 UYN983121:UYN983122 VIJ983121:VIJ983122 VSF983121:VSF983122 WCB983121:WCB983122 WLX983121:WLX983122 WVT983121:WVT983122 L75:L76 JH75:JH76 TD75:TD76 ACZ75:ACZ76 AMV75:AMV76 AWR75:AWR76 BGN75:BGN76 BQJ75:BQJ76 CAF75:CAF76 CKB75:CKB76 CTX75:CTX76 DDT75:DDT76 DNP75:DNP76 DXL75:DXL76 EHH75:EHH76 ERD75:ERD76 FAZ75:FAZ76 FKV75:FKV76 FUR75:FUR76 GEN75:GEN76 GOJ75:GOJ76 GYF75:GYF76 HIB75:HIB76 HRX75:HRX76 IBT75:IBT76 ILP75:ILP76 IVL75:IVL76 JFH75:JFH76 JPD75:JPD76 JYZ75:JYZ76 KIV75:KIV76 KSR75:KSR76 LCN75:LCN76 LMJ75:LMJ76 LWF75:LWF76 MGB75:MGB76 MPX75:MPX76 MZT75:MZT76 NJP75:NJP76 NTL75:NTL76 ODH75:ODH76 OND75:OND76 OWZ75:OWZ76 PGV75:PGV76 PQR75:PQR76 QAN75:QAN76 QKJ75:QKJ76 QUF75:QUF76 REB75:REB76 RNX75:RNX76 RXT75:RXT76 SHP75:SHP76 SRL75:SRL76 TBH75:TBH76 TLD75:TLD76 TUZ75:TUZ76 UEV75:UEV76 UOR75:UOR76 UYN75:UYN76 VIJ75:VIJ76 VSF75:VSF76 WCB75:WCB76 WLX75:WLX76 WVT75:WVT76 L65611:L65612 JH65611:JH65612 TD65611:TD65612 ACZ65611:ACZ65612 AMV65611:AMV65612 AWR65611:AWR65612 BGN65611:BGN65612 BQJ65611:BQJ65612 CAF65611:CAF65612 CKB65611:CKB65612 CTX65611:CTX65612 DDT65611:DDT65612 DNP65611:DNP65612 DXL65611:DXL65612 EHH65611:EHH65612 ERD65611:ERD65612 FAZ65611:FAZ65612 FKV65611:FKV65612 FUR65611:FUR65612 GEN65611:GEN65612 GOJ65611:GOJ65612 GYF65611:GYF65612 HIB65611:HIB65612 HRX65611:HRX65612 IBT65611:IBT65612 ILP65611:ILP65612 IVL65611:IVL65612 JFH65611:JFH65612 JPD65611:JPD65612 JYZ65611:JYZ65612 KIV65611:KIV65612 KSR65611:KSR65612 LCN65611:LCN65612 LMJ65611:LMJ65612 LWF65611:LWF65612 MGB65611:MGB65612 MPX65611:MPX65612 MZT65611:MZT65612 NJP65611:NJP65612 NTL65611:NTL65612 ODH65611:ODH65612 OND65611:OND65612 OWZ65611:OWZ65612 PGV65611:PGV65612 PQR65611:PQR65612 QAN65611:QAN65612 QKJ65611:QKJ65612 QUF65611:QUF65612 REB65611:REB65612 RNX65611:RNX65612 RXT65611:RXT65612 SHP65611:SHP65612 SRL65611:SRL65612 TBH65611:TBH65612 TLD65611:TLD65612 TUZ65611:TUZ65612 UEV65611:UEV65612 UOR65611:UOR65612 UYN65611:UYN65612 VIJ65611:VIJ65612 VSF65611:VSF65612 WCB65611:WCB65612 WLX65611:WLX65612 WVT65611:WVT65612 L131147:L131148 JH131147:JH131148 TD131147:TD131148 ACZ131147:ACZ131148 AMV131147:AMV131148 AWR131147:AWR131148 BGN131147:BGN131148 BQJ131147:BQJ131148 CAF131147:CAF131148 CKB131147:CKB131148 CTX131147:CTX131148 DDT131147:DDT131148 DNP131147:DNP131148 DXL131147:DXL131148 EHH131147:EHH131148 ERD131147:ERD131148 FAZ131147:FAZ131148 FKV131147:FKV131148 FUR131147:FUR131148 GEN131147:GEN131148 GOJ131147:GOJ131148 GYF131147:GYF131148 HIB131147:HIB131148 HRX131147:HRX131148 IBT131147:IBT131148 ILP131147:ILP131148 IVL131147:IVL131148 JFH131147:JFH131148 JPD131147:JPD131148 JYZ131147:JYZ131148 KIV131147:KIV131148 KSR131147:KSR131148 LCN131147:LCN131148 LMJ131147:LMJ131148 LWF131147:LWF131148 MGB131147:MGB131148 MPX131147:MPX131148 MZT131147:MZT131148 NJP131147:NJP131148 NTL131147:NTL131148 ODH131147:ODH131148 OND131147:OND131148 OWZ131147:OWZ131148 PGV131147:PGV131148 PQR131147:PQR131148 QAN131147:QAN131148 QKJ131147:QKJ131148 QUF131147:QUF131148 REB131147:REB131148 RNX131147:RNX131148 RXT131147:RXT131148 SHP131147:SHP131148 SRL131147:SRL131148 TBH131147:TBH131148 TLD131147:TLD131148 TUZ131147:TUZ131148 UEV131147:UEV131148 UOR131147:UOR131148 UYN131147:UYN131148 VIJ131147:VIJ131148 VSF131147:VSF131148 WCB131147:WCB131148 WLX131147:WLX131148 WVT131147:WVT131148 L196683:L196684 JH196683:JH196684 TD196683:TD196684 ACZ196683:ACZ196684 AMV196683:AMV196684 AWR196683:AWR196684 BGN196683:BGN196684 BQJ196683:BQJ196684 CAF196683:CAF196684 CKB196683:CKB196684 CTX196683:CTX196684 DDT196683:DDT196684 DNP196683:DNP196684 DXL196683:DXL196684 EHH196683:EHH196684 ERD196683:ERD196684 FAZ196683:FAZ196684 FKV196683:FKV196684 FUR196683:FUR196684 GEN196683:GEN196684 GOJ196683:GOJ196684 GYF196683:GYF196684 HIB196683:HIB196684 HRX196683:HRX196684 IBT196683:IBT196684 ILP196683:ILP196684 IVL196683:IVL196684 JFH196683:JFH196684 JPD196683:JPD196684 JYZ196683:JYZ196684 KIV196683:KIV196684 KSR196683:KSR196684 LCN196683:LCN196684 LMJ196683:LMJ196684 LWF196683:LWF196684 MGB196683:MGB196684 MPX196683:MPX196684 MZT196683:MZT196684 NJP196683:NJP196684 NTL196683:NTL196684 ODH196683:ODH196684 OND196683:OND196684 OWZ196683:OWZ196684 PGV196683:PGV196684 PQR196683:PQR196684 QAN196683:QAN196684 QKJ196683:QKJ196684 QUF196683:QUF196684 REB196683:REB196684 RNX196683:RNX196684 RXT196683:RXT196684 SHP196683:SHP196684 SRL196683:SRL196684 TBH196683:TBH196684 TLD196683:TLD196684 TUZ196683:TUZ196684 UEV196683:UEV196684 UOR196683:UOR196684 UYN196683:UYN196684 VIJ196683:VIJ196684 VSF196683:VSF196684 WCB196683:WCB196684 WLX196683:WLX196684 WVT196683:WVT196684 L262219:L262220 JH262219:JH262220 TD262219:TD262220 ACZ262219:ACZ262220 AMV262219:AMV262220 AWR262219:AWR262220 BGN262219:BGN262220 BQJ262219:BQJ262220 CAF262219:CAF262220 CKB262219:CKB262220 CTX262219:CTX262220 DDT262219:DDT262220 DNP262219:DNP262220 DXL262219:DXL262220 EHH262219:EHH262220 ERD262219:ERD262220 FAZ262219:FAZ262220 FKV262219:FKV262220 FUR262219:FUR262220 GEN262219:GEN262220 GOJ262219:GOJ262220 GYF262219:GYF262220 HIB262219:HIB262220 HRX262219:HRX262220 IBT262219:IBT262220 ILP262219:ILP262220 IVL262219:IVL262220 JFH262219:JFH262220 JPD262219:JPD262220 JYZ262219:JYZ262220 KIV262219:KIV262220 KSR262219:KSR262220 LCN262219:LCN262220 LMJ262219:LMJ262220 LWF262219:LWF262220 MGB262219:MGB262220 MPX262219:MPX262220 MZT262219:MZT262220 NJP262219:NJP262220 NTL262219:NTL262220 ODH262219:ODH262220 OND262219:OND262220 OWZ262219:OWZ262220 PGV262219:PGV262220 PQR262219:PQR262220 QAN262219:QAN262220 QKJ262219:QKJ262220 QUF262219:QUF262220 REB262219:REB262220 RNX262219:RNX262220 RXT262219:RXT262220 SHP262219:SHP262220 SRL262219:SRL262220 TBH262219:TBH262220 TLD262219:TLD262220 TUZ262219:TUZ262220 UEV262219:UEV262220 UOR262219:UOR262220 UYN262219:UYN262220 VIJ262219:VIJ262220 VSF262219:VSF262220 WCB262219:WCB262220 WLX262219:WLX262220 WVT262219:WVT262220 L327755:L327756 JH327755:JH327756 TD327755:TD327756 ACZ327755:ACZ327756 AMV327755:AMV327756 AWR327755:AWR327756 BGN327755:BGN327756 BQJ327755:BQJ327756 CAF327755:CAF327756 CKB327755:CKB327756 CTX327755:CTX327756 DDT327755:DDT327756 DNP327755:DNP327756 DXL327755:DXL327756 EHH327755:EHH327756 ERD327755:ERD327756 FAZ327755:FAZ327756 FKV327755:FKV327756 FUR327755:FUR327756 GEN327755:GEN327756 GOJ327755:GOJ327756 GYF327755:GYF327756 HIB327755:HIB327756 HRX327755:HRX327756 IBT327755:IBT327756 ILP327755:ILP327756 IVL327755:IVL327756 JFH327755:JFH327756 JPD327755:JPD327756 JYZ327755:JYZ327756 KIV327755:KIV327756 KSR327755:KSR327756 LCN327755:LCN327756 LMJ327755:LMJ327756 LWF327755:LWF327756 MGB327755:MGB327756 MPX327755:MPX327756 MZT327755:MZT327756 NJP327755:NJP327756 NTL327755:NTL327756 ODH327755:ODH327756 OND327755:OND327756 OWZ327755:OWZ327756 PGV327755:PGV327756 PQR327755:PQR327756 QAN327755:QAN327756 QKJ327755:QKJ327756 QUF327755:QUF327756 REB327755:REB327756 RNX327755:RNX327756 RXT327755:RXT327756 SHP327755:SHP327756 SRL327755:SRL327756 TBH327755:TBH327756 TLD327755:TLD327756 TUZ327755:TUZ327756 UEV327755:UEV327756 UOR327755:UOR327756 UYN327755:UYN327756 VIJ327755:VIJ327756 VSF327755:VSF327756 WCB327755:WCB327756 WLX327755:WLX327756 WVT327755:WVT327756 L393291:L393292 JH393291:JH393292 TD393291:TD393292 ACZ393291:ACZ393292 AMV393291:AMV393292 AWR393291:AWR393292 BGN393291:BGN393292 BQJ393291:BQJ393292 CAF393291:CAF393292 CKB393291:CKB393292 CTX393291:CTX393292 DDT393291:DDT393292 DNP393291:DNP393292 DXL393291:DXL393292 EHH393291:EHH393292 ERD393291:ERD393292 FAZ393291:FAZ393292 FKV393291:FKV393292 FUR393291:FUR393292 GEN393291:GEN393292 GOJ393291:GOJ393292 GYF393291:GYF393292 HIB393291:HIB393292 HRX393291:HRX393292 IBT393291:IBT393292 ILP393291:ILP393292 IVL393291:IVL393292 JFH393291:JFH393292 JPD393291:JPD393292 JYZ393291:JYZ393292 KIV393291:KIV393292 KSR393291:KSR393292 LCN393291:LCN393292 LMJ393291:LMJ393292 LWF393291:LWF393292 MGB393291:MGB393292 MPX393291:MPX393292 MZT393291:MZT393292 NJP393291:NJP393292 NTL393291:NTL393292 ODH393291:ODH393292 OND393291:OND393292 OWZ393291:OWZ393292 PGV393291:PGV393292 PQR393291:PQR393292 QAN393291:QAN393292 QKJ393291:QKJ393292 QUF393291:QUF393292 REB393291:REB393292 RNX393291:RNX393292 RXT393291:RXT393292 SHP393291:SHP393292 SRL393291:SRL393292 TBH393291:TBH393292 TLD393291:TLD393292 TUZ393291:TUZ393292 UEV393291:UEV393292 UOR393291:UOR393292 UYN393291:UYN393292 VIJ393291:VIJ393292 VSF393291:VSF393292 WCB393291:WCB393292 WLX393291:WLX393292 WVT393291:WVT393292 L458827:L458828 JH458827:JH458828 TD458827:TD458828 ACZ458827:ACZ458828 AMV458827:AMV458828 AWR458827:AWR458828 BGN458827:BGN458828 BQJ458827:BQJ458828 CAF458827:CAF458828 CKB458827:CKB458828 CTX458827:CTX458828 DDT458827:DDT458828 DNP458827:DNP458828 DXL458827:DXL458828 EHH458827:EHH458828 ERD458827:ERD458828 FAZ458827:FAZ458828 FKV458827:FKV458828 FUR458827:FUR458828 GEN458827:GEN458828 GOJ458827:GOJ458828 GYF458827:GYF458828 HIB458827:HIB458828 HRX458827:HRX458828 IBT458827:IBT458828 ILP458827:ILP458828 IVL458827:IVL458828 JFH458827:JFH458828 JPD458827:JPD458828 JYZ458827:JYZ458828 KIV458827:KIV458828 KSR458827:KSR458828 LCN458827:LCN458828 LMJ458827:LMJ458828 LWF458827:LWF458828 MGB458827:MGB458828 MPX458827:MPX458828 MZT458827:MZT458828 NJP458827:NJP458828 NTL458827:NTL458828 ODH458827:ODH458828 OND458827:OND458828 OWZ458827:OWZ458828 PGV458827:PGV458828 PQR458827:PQR458828 QAN458827:QAN458828 QKJ458827:QKJ458828 QUF458827:QUF458828 REB458827:REB458828 RNX458827:RNX458828 RXT458827:RXT458828 SHP458827:SHP458828 SRL458827:SRL458828 TBH458827:TBH458828 TLD458827:TLD458828 TUZ458827:TUZ458828 UEV458827:UEV458828 UOR458827:UOR458828 UYN458827:UYN458828 VIJ458827:VIJ458828 VSF458827:VSF458828 WCB458827:WCB458828 WLX458827:WLX458828 WVT458827:WVT458828 L524363:L524364 JH524363:JH524364 TD524363:TD524364 ACZ524363:ACZ524364 AMV524363:AMV524364 AWR524363:AWR524364 BGN524363:BGN524364 BQJ524363:BQJ524364 CAF524363:CAF524364 CKB524363:CKB524364 CTX524363:CTX524364 DDT524363:DDT524364 DNP524363:DNP524364 DXL524363:DXL524364 EHH524363:EHH524364 ERD524363:ERD524364 FAZ524363:FAZ524364 FKV524363:FKV524364 FUR524363:FUR524364 GEN524363:GEN524364 GOJ524363:GOJ524364 GYF524363:GYF524364 HIB524363:HIB524364 HRX524363:HRX524364 IBT524363:IBT524364 ILP524363:ILP524364 IVL524363:IVL524364 JFH524363:JFH524364 JPD524363:JPD524364 JYZ524363:JYZ524364 KIV524363:KIV524364 KSR524363:KSR524364 LCN524363:LCN524364 LMJ524363:LMJ524364 LWF524363:LWF524364 MGB524363:MGB524364 MPX524363:MPX524364 MZT524363:MZT524364 NJP524363:NJP524364 NTL524363:NTL524364 ODH524363:ODH524364 OND524363:OND524364 OWZ524363:OWZ524364 PGV524363:PGV524364 PQR524363:PQR524364 QAN524363:QAN524364 QKJ524363:QKJ524364 QUF524363:QUF524364 REB524363:REB524364 RNX524363:RNX524364 RXT524363:RXT524364 SHP524363:SHP524364 SRL524363:SRL524364 TBH524363:TBH524364 TLD524363:TLD524364 TUZ524363:TUZ524364 UEV524363:UEV524364 UOR524363:UOR524364 UYN524363:UYN524364 VIJ524363:VIJ524364 VSF524363:VSF524364 WCB524363:WCB524364 WLX524363:WLX524364 WVT524363:WVT524364 L589899:L589900 JH589899:JH589900 TD589899:TD589900 ACZ589899:ACZ589900 AMV589899:AMV589900 AWR589899:AWR589900 BGN589899:BGN589900 BQJ589899:BQJ589900 CAF589899:CAF589900 CKB589899:CKB589900 CTX589899:CTX589900 DDT589899:DDT589900 DNP589899:DNP589900 DXL589899:DXL589900 EHH589899:EHH589900 ERD589899:ERD589900 FAZ589899:FAZ589900 FKV589899:FKV589900 FUR589899:FUR589900 GEN589899:GEN589900 GOJ589899:GOJ589900 GYF589899:GYF589900 HIB589899:HIB589900 HRX589899:HRX589900 IBT589899:IBT589900 ILP589899:ILP589900 IVL589899:IVL589900 JFH589899:JFH589900 JPD589899:JPD589900 JYZ589899:JYZ589900 KIV589899:KIV589900 KSR589899:KSR589900 LCN589899:LCN589900 LMJ589899:LMJ589900 LWF589899:LWF589900 MGB589899:MGB589900 MPX589899:MPX589900 MZT589899:MZT589900 NJP589899:NJP589900 NTL589899:NTL589900 ODH589899:ODH589900 OND589899:OND589900 OWZ589899:OWZ589900 PGV589899:PGV589900 PQR589899:PQR589900 QAN589899:QAN589900 QKJ589899:QKJ589900 QUF589899:QUF589900 REB589899:REB589900 RNX589899:RNX589900 RXT589899:RXT589900 SHP589899:SHP589900 SRL589899:SRL589900 TBH589899:TBH589900 TLD589899:TLD589900 TUZ589899:TUZ589900 UEV589899:UEV589900 UOR589899:UOR589900 UYN589899:UYN589900 VIJ589899:VIJ589900 VSF589899:VSF589900 WCB589899:WCB589900 WLX589899:WLX589900 WVT589899:WVT589900 L655435:L655436 JH655435:JH655436 TD655435:TD655436 ACZ655435:ACZ655436 AMV655435:AMV655436 AWR655435:AWR655436 BGN655435:BGN655436 BQJ655435:BQJ655436 CAF655435:CAF655436 CKB655435:CKB655436 CTX655435:CTX655436 DDT655435:DDT655436 DNP655435:DNP655436 DXL655435:DXL655436 EHH655435:EHH655436 ERD655435:ERD655436 FAZ655435:FAZ655436 FKV655435:FKV655436 FUR655435:FUR655436 GEN655435:GEN655436 GOJ655435:GOJ655436 GYF655435:GYF655436 HIB655435:HIB655436 HRX655435:HRX655436 IBT655435:IBT655436 ILP655435:ILP655436 IVL655435:IVL655436 JFH655435:JFH655436 JPD655435:JPD655436 JYZ655435:JYZ655436 KIV655435:KIV655436 KSR655435:KSR655436 LCN655435:LCN655436 LMJ655435:LMJ655436 LWF655435:LWF655436 MGB655435:MGB655436 MPX655435:MPX655436 MZT655435:MZT655436 NJP655435:NJP655436 NTL655435:NTL655436 ODH655435:ODH655436 OND655435:OND655436 OWZ655435:OWZ655436 PGV655435:PGV655436 PQR655435:PQR655436 QAN655435:QAN655436 QKJ655435:QKJ655436 QUF655435:QUF655436 REB655435:REB655436 RNX655435:RNX655436 RXT655435:RXT655436 SHP655435:SHP655436 SRL655435:SRL655436 TBH655435:TBH655436 TLD655435:TLD655436 TUZ655435:TUZ655436 UEV655435:UEV655436 UOR655435:UOR655436 UYN655435:UYN655436 VIJ655435:VIJ655436 VSF655435:VSF655436 WCB655435:WCB655436 WLX655435:WLX655436 WVT655435:WVT655436 L720971:L720972 JH720971:JH720972 TD720971:TD720972 ACZ720971:ACZ720972 AMV720971:AMV720972 AWR720971:AWR720972 BGN720971:BGN720972 BQJ720971:BQJ720972 CAF720971:CAF720972 CKB720971:CKB720972 CTX720971:CTX720972 DDT720971:DDT720972 DNP720971:DNP720972 DXL720971:DXL720972 EHH720971:EHH720972 ERD720971:ERD720972 FAZ720971:FAZ720972 FKV720971:FKV720972 FUR720971:FUR720972 GEN720971:GEN720972 GOJ720971:GOJ720972 GYF720971:GYF720972 HIB720971:HIB720972 HRX720971:HRX720972 IBT720971:IBT720972 ILP720971:ILP720972 IVL720971:IVL720972 JFH720971:JFH720972 JPD720971:JPD720972 JYZ720971:JYZ720972 KIV720971:KIV720972 KSR720971:KSR720972 LCN720971:LCN720972 LMJ720971:LMJ720972 LWF720971:LWF720972 MGB720971:MGB720972 MPX720971:MPX720972 MZT720971:MZT720972 NJP720971:NJP720972 NTL720971:NTL720972 ODH720971:ODH720972 OND720971:OND720972 OWZ720971:OWZ720972 PGV720971:PGV720972 PQR720971:PQR720972 QAN720971:QAN720972 QKJ720971:QKJ720972 QUF720971:QUF720972 REB720971:REB720972 RNX720971:RNX720972 RXT720971:RXT720972 SHP720971:SHP720972 SRL720971:SRL720972 TBH720971:TBH720972 TLD720971:TLD720972 TUZ720971:TUZ720972 UEV720971:UEV720972 UOR720971:UOR720972 UYN720971:UYN720972 VIJ720971:VIJ720972 VSF720971:VSF720972 WCB720971:WCB720972 WLX720971:WLX720972 WVT720971:WVT720972 L786507:L786508 JH786507:JH786508 TD786507:TD786508 ACZ786507:ACZ786508 AMV786507:AMV786508 AWR786507:AWR786508 BGN786507:BGN786508 BQJ786507:BQJ786508 CAF786507:CAF786508 CKB786507:CKB786508 CTX786507:CTX786508 DDT786507:DDT786508 DNP786507:DNP786508 DXL786507:DXL786508 EHH786507:EHH786508 ERD786507:ERD786508 FAZ786507:FAZ786508 FKV786507:FKV786508 FUR786507:FUR786508 GEN786507:GEN786508 GOJ786507:GOJ786508 GYF786507:GYF786508 HIB786507:HIB786508 HRX786507:HRX786508 IBT786507:IBT786508 ILP786507:ILP786508 IVL786507:IVL786508 JFH786507:JFH786508 JPD786507:JPD786508 JYZ786507:JYZ786508 KIV786507:KIV786508 KSR786507:KSR786508 LCN786507:LCN786508 LMJ786507:LMJ786508 LWF786507:LWF786508 MGB786507:MGB786508 MPX786507:MPX786508 MZT786507:MZT786508 NJP786507:NJP786508 NTL786507:NTL786508 ODH786507:ODH786508 OND786507:OND786508 OWZ786507:OWZ786508 PGV786507:PGV786508 PQR786507:PQR786508 QAN786507:QAN786508 QKJ786507:QKJ786508 QUF786507:QUF786508 REB786507:REB786508 RNX786507:RNX786508 RXT786507:RXT786508 SHP786507:SHP786508 SRL786507:SRL786508 TBH786507:TBH786508 TLD786507:TLD786508 TUZ786507:TUZ786508 UEV786507:UEV786508 UOR786507:UOR786508 UYN786507:UYN786508 VIJ786507:VIJ786508 VSF786507:VSF786508 WCB786507:WCB786508 WLX786507:WLX786508 WVT786507:WVT786508 L852043:L852044 JH852043:JH852044 TD852043:TD852044 ACZ852043:ACZ852044 AMV852043:AMV852044 AWR852043:AWR852044 BGN852043:BGN852044 BQJ852043:BQJ852044 CAF852043:CAF852044 CKB852043:CKB852044 CTX852043:CTX852044 DDT852043:DDT852044 DNP852043:DNP852044 DXL852043:DXL852044 EHH852043:EHH852044 ERD852043:ERD852044 FAZ852043:FAZ852044 FKV852043:FKV852044 FUR852043:FUR852044 GEN852043:GEN852044 GOJ852043:GOJ852044 GYF852043:GYF852044 HIB852043:HIB852044 HRX852043:HRX852044 IBT852043:IBT852044 ILP852043:ILP852044 IVL852043:IVL852044 JFH852043:JFH852044 JPD852043:JPD852044 JYZ852043:JYZ852044 KIV852043:KIV852044 KSR852043:KSR852044 LCN852043:LCN852044 LMJ852043:LMJ852044 LWF852043:LWF852044 MGB852043:MGB852044 MPX852043:MPX852044 MZT852043:MZT852044 NJP852043:NJP852044 NTL852043:NTL852044 ODH852043:ODH852044 OND852043:OND852044 OWZ852043:OWZ852044 PGV852043:PGV852044 PQR852043:PQR852044 QAN852043:QAN852044 QKJ852043:QKJ852044 QUF852043:QUF852044 REB852043:REB852044 RNX852043:RNX852044 RXT852043:RXT852044 SHP852043:SHP852044 SRL852043:SRL852044 TBH852043:TBH852044 TLD852043:TLD852044 TUZ852043:TUZ852044 UEV852043:UEV852044 UOR852043:UOR852044 UYN852043:UYN852044 VIJ852043:VIJ852044 VSF852043:VSF852044 WCB852043:WCB852044 WLX852043:WLX852044 WVT852043:WVT852044 L917579:L917580 JH917579:JH917580 TD917579:TD917580 ACZ917579:ACZ917580 AMV917579:AMV917580 AWR917579:AWR917580 BGN917579:BGN917580 BQJ917579:BQJ917580 CAF917579:CAF917580 CKB917579:CKB917580 CTX917579:CTX917580 DDT917579:DDT917580 DNP917579:DNP917580 DXL917579:DXL917580 EHH917579:EHH917580 ERD917579:ERD917580 FAZ917579:FAZ917580 FKV917579:FKV917580 FUR917579:FUR917580 GEN917579:GEN917580 GOJ917579:GOJ917580 GYF917579:GYF917580 HIB917579:HIB917580 HRX917579:HRX917580 IBT917579:IBT917580 ILP917579:ILP917580 IVL917579:IVL917580 JFH917579:JFH917580 JPD917579:JPD917580 JYZ917579:JYZ917580 KIV917579:KIV917580 KSR917579:KSR917580 LCN917579:LCN917580 LMJ917579:LMJ917580 LWF917579:LWF917580 MGB917579:MGB917580 MPX917579:MPX917580 MZT917579:MZT917580 NJP917579:NJP917580 NTL917579:NTL917580 ODH917579:ODH917580 OND917579:OND917580 OWZ917579:OWZ917580 PGV917579:PGV917580 PQR917579:PQR917580 QAN917579:QAN917580 QKJ917579:QKJ917580 QUF917579:QUF917580 REB917579:REB917580 RNX917579:RNX917580 RXT917579:RXT917580 SHP917579:SHP917580 SRL917579:SRL917580 TBH917579:TBH917580 TLD917579:TLD917580 TUZ917579:TUZ917580 UEV917579:UEV917580 UOR917579:UOR917580 UYN917579:UYN917580 VIJ917579:VIJ917580 VSF917579:VSF917580 WCB917579:WCB917580 WLX917579:WLX917580 WVT917579:WVT917580 L983115:L983116 JH983115:JH983116 TD983115:TD983116 ACZ983115:ACZ983116 AMV983115:AMV983116 AWR983115:AWR983116 BGN983115:BGN983116 BQJ983115:BQJ983116 CAF983115:CAF983116 CKB983115:CKB983116 CTX983115:CTX983116 DDT983115:DDT983116 DNP983115:DNP983116 DXL983115:DXL983116 EHH983115:EHH983116 ERD983115:ERD983116 FAZ983115:FAZ983116 FKV983115:FKV983116 FUR983115:FUR983116 GEN983115:GEN983116 GOJ983115:GOJ983116 GYF983115:GYF983116 HIB983115:HIB983116 HRX983115:HRX983116 IBT983115:IBT983116 ILP983115:ILP983116 IVL983115:IVL983116 JFH983115:JFH983116 JPD983115:JPD983116 JYZ983115:JYZ983116 KIV983115:KIV983116 KSR983115:KSR983116 LCN983115:LCN983116 LMJ983115:LMJ983116 LWF983115:LWF983116 MGB983115:MGB983116 MPX983115:MPX983116 MZT983115:MZT983116 NJP983115:NJP983116 NTL983115:NTL983116 ODH983115:ODH983116 OND983115:OND983116 OWZ983115:OWZ983116 PGV983115:PGV983116 PQR983115:PQR983116 QAN983115:QAN983116 QKJ983115:QKJ983116 QUF983115:QUF983116 REB983115:REB983116 RNX983115:RNX983116 RXT983115:RXT983116 SHP983115:SHP983116 SRL983115:SRL983116 TBH983115:TBH983116 TLD983115:TLD983116 TUZ983115:TUZ983116 UEV983115:UEV983116 UOR983115:UOR983116 UYN983115:UYN983116 VIJ983115:VIJ983116 VSF983115:VSF983116 WCB983115:WCB983116 WLX983115:WLX983116 WVT983115:WVT983116 L142 JH142 TD142 ACZ142 AMV142 AWR142 BGN142 BQJ142 CAF142 CKB142 CTX142 DDT142 DNP142 DXL142 EHH142 ERD142 FAZ142 FKV142 FUR142 GEN142 GOJ142 GYF142 HIB142 HRX142 IBT142 ILP142 IVL142 JFH142 JPD142 JYZ142 KIV142 KSR142 LCN142 LMJ142 LWF142 MGB142 MPX142 MZT142 NJP142 NTL142 ODH142 OND142 OWZ142 PGV142 PQR142 QAN142 QKJ142 QUF142 REB142 RNX142 RXT142 SHP142 SRL142 TBH142 TLD142 TUZ142 UEV142 UOR142 UYN142 VIJ142 VSF142 WCB142 WLX142 WVT142 L65678 JH65678 TD65678 ACZ65678 AMV65678 AWR65678 BGN65678 BQJ65678 CAF65678 CKB65678 CTX65678 DDT65678 DNP65678 DXL65678 EHH65678 ERD65678 FAZ65678 FKV65678 FUR65678 GEN65678 GOJ65678 GYF65678 HIB65678 HRX65678 IBT65678 ILP65678 IVL65678 JFH65678 JPD65678 JYZ65678 KIV65678 KSR65678 LCN65678 LMJ65678 LWF65678 MGB65678 MPX65678 MZT65678 NJP65678 NTL65678 ODH65678 OND65678 OWZ65678 PGV65678 PQR65678 QAN65678 QKJ65678 QUF65678 REB65678 RNX65678 RXT65678 SHP65678 SRL65678 TBH65678 TLD65678 TUZ65678 UEV65678 UOR65678 UYN65678 VIJ65678 VSF65678 WCB65678 WLX65678 WVT65678 L131214 JH131214 TD131214 ACZ131214 AMV131214 AWR131214 BGN131214 BQJ131214 CAF131214 CKB131214 CTX131214 DDT131214 DNP131214 DXL131214 EHH131214 ERD131214 FAZ131214 FKV131214 FUR131214 GEN131214 GOJ131214 GYF131214 HIB131214 HRX131214 IBT131214 ILP131214 IVL131214 JFH131214 JPD131214 JYZ131214 KIV131214 KSR131214 LCN131214 LMJ131214 LWF131214 MGB131214 MPX131214 MZT131214 NJP131214 NTL131214 ODH131214 OND131214 OWZ131214 PGV131214 PQR131214 QAN131214 QKJ131214 QUF131214 REB131214 RNX131214 RXT131214 SHP131214 SRL131214 TBH131214 TLD131214 TUZ131214 UEV131214 UOR131214 UYN131214 VIJ131214 VSF131214 WCB131214 WLX131214 WVT131214 L196750 JH196750 TD196750 ACZ196750 AMV196750 AWR196750 BGN196750 BQJ196750 CAF196750 CKB196750 CTX196750 DDT196750 DNP196750 DXL196750 EHH196750 ERD196750 FAZ196750 FKV196750 FUR196750 GEN196750 GOJ196750 GYF196750 HIB196750 HRX196750 IBT196750 ILP196750 IVL196750 JFH196750 JPD196750 JYZ196750 KIV196750 KSR196750 LCN196750 LMJ196750 LWF196750 MGB196750 MPX196750 MZT196750 NJP196750 NTL196750 ODH196750 OND196750 OWZ196750 PGV196750 PQR196750 QAN196750 QKJ196750 QUF196750 REB196750 RNX196750 RXT196750 SHP196750 SRL196750 TBH196750 TLD196750 TUZ196750 UEV196750 UOR196750 UYN196750 VIJ196750 VSF196750 WCB196750 WLX196750 WVT196750 L262286 JH262286 TD262286 ACZ262286 AMV262286 AWR262286 BGN262286 BQJ262286 CAF262286 CKB262286 CTX262286 DDT262286 DNP262286 DXL262286 EHH262286 ERD262286 FAZ262286 FKV262286 FUR262286 GEN262286 GOJ262286 GYF262286 HIB262286 HRX262286 IBT262286 ILP262286 IVL262286 JFH262286 JPD262286 JYZ262286 KIV262286 KSR262286 LCN262286 LMJ262286 LWF262286 MGB262286 MPX262286 MZT262286 NJP262286 NTL262286 ODH262286 OND262286 OWZ262286 PGV262286 PQR262286 QAN262286 QKJ262286 QUF262286 REB262286 RNX262286 RXT262286 SHP262286 SRL262286 TBH262286 TLD262286 TUZ262286 UEV262286 UOR262286 UYN262286 VIJ262286 VSF262286 WCB262286 WLX262286 WVT262286 L327822 JH327822 TD327822 ACZ327822 AMV327822 AWR327822 BGN327822 BQJ327822 CAF327822 CKB327822 CTX327822 DDT327822 DNP327822 DXL327822 EHH327822 ERD327822 FAZ327822 FKV327822 FUR327822 GEN327822 GOJ327822 GYF327822 HIB327822 HRX327822 IBT327822 ILP327822 IVL327822 JFH327822 JPD327822 JYZ327822 KIV327822 KSR327822 LCN327822 LMJ327822 LWF327822 MGB327822 MPX327822 MZT327822 NJP327822 NTL327822 ODH327822 OND327822 OWZ327822 PGV327822 PQR327822 QAN327822 QKJ327822 QUF327822 REB327822 RNX327822 RXT327822 SHP327822 SRL327822 TBH327822 TLD327822 TUZ327822 UEV327822 UOR327822 UYN327822 VIJ327822 VSF327822 WCB327822 WLX327822 WVT327822 L393358 JH393358 TD393358 ACZ393358 AMV393358 AWR393358 BGN393358 BQJ393358 CAF393358 CKB393358 CTX393358 DDT393358 DNP393358 DXL393358 EHH393358 ERD393358 FAZ393358 FKV393358 FUR393358 GEN393358 GOJ393358 GYF393358 HIB393358 HRX393358 IBT393358 ILP393358 IVL393358 JFH393358 JPD393358 JYZ393358 KIV393358 KSR393358 LCN393358 LMJ393358 LWF393358 MGB393358 MPX393358 MZT393358 NJP393358 NTL393358 ODH393358 OND393358 OWZ393358 PGV393358 PQR393358 QAN393358 QKJ393358 QUF393358 REB393358 RNX393358 RXT393358 SHP393358 SRL393358 TBH393358 TLD393358 TUZ393358 UEV393358 UOR393358 UYN393358 VIJ393358 VSF393358 WCB393358 WLX393358 WVT393358 L458894 JH458894 TD458894 ACZ458894 AMV458894 AWR458894 BGN458894 BQJ458894 CAF458894 CKB458894 CTX458894 DDT458894 DNP458894 DXL458894 EHH458894 ERD458894 FAZ458894 FKV458894 FUR458894 GEN458894 GOJ458894 GYF458894 HIB458894 HRX458894 IBT458894 ILP458894 IVL458894 JFH458894 JPD458894 JYZ458894 KIV458894 KSR458894 LCN458894 LMJ458894 LWF458894 MGB458894 MPX458894 MZT458894 NJP458894 NTL458894 ODH458894 OND458894 OWZ458894 PGV458894 PQR458894 QAN458894 QKJ458894 QUF458894 REB458894 RNX458894 RXT458894 SHP458894 SRL458894 TBH458894 TLD458894 TUZ458894 UEV458894 UOR458894 UYN458894 VIJ458894 VSF458894 WCB458894 WLX458894 WVT458894 L524430 JH524430 TD524430 ACZ524430 AMV524430 AWR524430 BGN524430 BQJ524430 CAF524430 CKB524430 CTX524430 DDT524430 DNP524430 DXL524430 EHH524430 ERD524430 FAZ524430 FKV524430 FUR524430 GEN524430 GOJ524430 GYF524430 HIB524430 HRX524430 IBT524430 ILP524430 IVL524430 JFH524430 JPD524430 JYZ524430 KIV524430 KSR524430 LCN524430 LMJ524430 LWF524430 MGB524430 MPX524430 MZT524430 NJP524430 NTL524430 ODH524430 OND524430 OWZ524430 PGV524430 PQR524430 QAN524430 QKJ524430 QUF524430 REB524430 RNX524430 RXT524430 SHP524430 SRL524430 TBH524430 TLD524430 TUZ524430 UEV524430 UOR524430 UYN524430 VIJ524430 VSF524430 WCB524430 WLX524430 WVT524430 L589966 JH589966 TD589966 ACZ589966 AMV589966 AWR589966 BGN589966 BQJ589966 CAF589966 CKB589966 CTX589966 DDT589966 DNP589966 DXL589966 EHH589966 ERD589966 FAZ589966 FKV589966 FUR589966 GEN589966 GOJ589966 GYF589966 HIB589966 HRX589966 IBT589966 ILP589966 IVL589966 JFH589966 JPD589966 JYZ589966 KIV589966 KSR589966 LCN589966 LMJ589966 LWF589966 MGB589966 MPX589966 MZT589966 NJP589966 NTL589966 ODH589966 OND589966 OWZ589966 PGV589966 PQR589966 QAN589966 QKJ589966 QUF589966 REB589966 RNX589966 RXT589966 SHP589966 SRL589966 TBH589966 TLD589966 TUZ589966 UEV589966 UOR589966 UYN589966 VIJ589966 VSF589966 WCB589966 WLX589966 WVT589966 L655502 JH655502 TD655502 ACZ655502 AMV655502 AWR655502 BGN655502 BQJ655502 CAF655502 CKB655502 CTX655502 DDT655502 DNP655502 DXL655502 EHH655502 ERD655502 FAZ655502 FKV655502 FUR655502 GEN655502 GOJ655502 GYF655502 HIB655502 HRX655502 IBT655502 ILP655502 IVL655502 JFH655502 JPD655502 JYZ655502 KIV655502 KSR655502 LCN655502 LMJ655502 LWF655502 MGB655502 MPX655502 MZT655502 NJP655502 NTL655502 ODH655502 OND655502 OWZ655502 PGV655502 PQR655502 QAN655502 QKJ655502 QUF655502 REB655502 RNX655502 RXT655502 SHP655502 SRL655502 TBH655502 TLD655502 TUZ655502 UEV655502 UOR655502 UYN655502 VIJ655502 VSF655502 WCB655502 WLX655502 WVT655502 L721038 JH721038 TD721038 ACZ721038 AMV721038 AWR721038 BGN721038 BQJ721038 CAF721038 CKB721038 CTX721038 DDT721038 DNP721038 DXL721038 EHH721038 ERD721038 FAZ721038 FKV721038 FUR721038 GEN721038 GOJ721038 GYF721038 HIB721038 HRX721038 IBT721038 ILP721038 IVL721038 JFH721038 JPD721038 JYZ721038 KIV721038 KSR721038 LCN721038 LMJ721038 LWF721038 MGB721038 MPX721038 MZT721038 NJP721038 NTL721038 ODH721038 OND721038 OWZ721038 PGV721038 PQR721038 QAN721038 QKJ721038 QUF721038 REB721038 RNX721038 RXT721038 SHP721038 SRL721038 TBH721038 TLD721038 TUZ721038 UEV721038 UOR721038 UYN721038 VIJ721038 VSF721038 WCB721038 WLX721038 WVT721038 L786574 JH786574 TD786574 ACZ786574 AMV786574 AWR786574 BGN786574 BQJ786574 CAF786574 CKB786574 CTX786574 DDT786574 DNP786574 DXL786574 EHH786574 ERD786574 FAZ786574 FKV786574 FUR786574 GEN786574 GOJ786574 GYF786574 HIB786574 HRX786574 IBT786574 ILP786574 IVL786574 JFH786574 JPD786574 JYZ786574 KIV786574 KSR786574 LCN786574 LMJ786574 LWF786574 MGB786574 MPX786574 MZT786574 NJP786574 NTL786574 ODH786574 OND786574 OWZ786574 PGV786574 PQR786574 QAN786574 QKJ786574 QUF786574 REB786574 RNX786574 RXT786574 SHP786574 SRL786574 TBH786574 TLD786574 TUZ786574 UEV786574 UOR786574 UYN786574 VIJ786574 VSF786574 WCB786574 WLX786574 WVT786574 L852110 JH852110 TD852110 ACZ852110 AMV852110 AWR852110 BGN852110 BQJ852110 CAF852110 CKB852110 CTX852110 DDT852110 DNP852110 DXL852110 EHH852110 ERD852110 FAZ852110 FKV852110 FUR852110 GEN852110 GOJ852110 GYF852110 HIB852110 HRX852110 IBT852110 ILP852110 IVL852110 JFH852110 JPD852110 JYZ852110 KIV852110 KSR852110 LCN852110 LMJ852110 LWF852110 MGB852110 MPX852110 MZT852110 NJP852110 NTL852110 ODH852110 OND852110 OWZ852110 PGV852110 PQR852110 QAN852110 QKJ852110 QUF852110 REB852110 RNX852110 RXT852110 SHP852110 SRL852110 TBH852110 TLD852110 TUZ852110 UEV852110 UOR852110 UYN852110 VIJ852110 VSF852110 WCB852110 WLX852110 WVT852110 L917646 JH917646 TD917646 ACZ917646 AMV917646 AWR917646 BGN917646 BQJ917646 CAF917646 CKB917646 CTX917646 DDT917646 DNP917646 DXL917646 EHH917646 ERD917646 FAZ917646 FKV917646 FUR917646 GEN917646 GOJ917646 GYF917646 HIB917646 HRX917646 IBT917646 ILP917646 IVL917646 JFH917646 JPD917646 JYZ917646 KIV917646 KSR917646 LCN917646 LMJ917646 LWF917646 MGB917646 MPX917646 MZT917646 NJP917646 NTL917646 ODH917646 OND917646 OWZ917646 PGV917646 PQR917646 QAN917646 QKJ917646 QUF917646 REB917646 RNX917646 RXT917646 SHP917646 SRL917646 TBH917646 TLD917646 TUZ917646 UEV917646 UOR917646 UYN917646 VIJ917646 VSF917646 WCB917646 WLX917646 WVT917646 L983182 JH983182 TD983182 ACZ983182 AMV983182 AWR983182 BGN983182 BQJ983182 CAF983182 CKB983182 CTX983182 DDT983182 DNP983182 DXL983182 EHH983182 ERD983182 FAZ983182 FKV983182 FUR983182 GEN983182 GOJ983182 GYF983182 HIB983182 HRX983182 IBT983182 ILP983182 IVL983182 JFH983182 JPD983182 JYZ983182 KIV983182 KSR983182 LCN983182 LMJ983182 LWF983182 MGB983182 MPX983182 MZT983182 NJP983182 NTL983182 ODH983182 OND983182 OWZ983182 PGV983182 PQR983182 QAN983182 QKJ983182 QUF983182 REB983182 RNX983182 RXT983182 SHP983182 SRL983182 TBH983182 TLD983182 TUZ983182 UEV983182 UOR983182 UYN983182 VIJ983182 VSF983182 WCB983182 WLX983182 WVT983182 L149 JH149 TD149 ACZ149 AMV149 AWR149 BGN149 BQJ149 CAF149 CKB149 CTX149 DDT149 DNP149 DXL149 EHH149 ERD149 FAZ149 FKV149 FUR149 GEN149 GOJ149 GYF149 HIB149 HRX149 IBT149 ILP149 IVL149 JFH149 JPD149 JYZ149 KIV149 KSR149 LCN149 LMJ149 LWF149 MGB149 MPX149 MZT149 NJP149 NTL149 ODH149 OND149 OWZ149 PGV149 PQR149 QAN149 QKJ149 QUF149 REB149 RNX149 RXT149 SHP149 SRL149 TBH149 TLD149 TUZ149 UEV149 UOR149 UYN149 VIJ149 VSF149 WCB149 WLX149 WVT149 L65685 JH65685 TD65685 ACZ65685 AMV65685 AWR65685 BGN65685 BQJ65685 CAF65685 CKB65685 CTX65685 DDT65685 DNP65685 DXL65685 EHH65685 ERD65685 FAZ65685 FKV65685 FUR65685 GEN65685 GOJ65685 GYF65685 HIB65685 HRX65685 IBT65685 ILP65685 IVL65685 JFH65685 JPD65685 JYZ65685 KIV65685 KSR65685 LCN65685 LMJ65685 LWF65685 MGB65685 MPX65685 MZT65685 NJP65685 NTL65685 ODH65685 OND65685 OWZ65685 PGV65685 PQR65685 QAN65685 QKJ65685 QUF65685 REB65685 RNX65685 RXT65685 SHP65685 SRL65685 TBH65685 TLD65685 TUZ65685 UEV65685 UOR65685 UYN65685 VIJ65685 VSF65685 WCB65685 WLX65685 WVT65685 L131221 JH131221 TD131221 ACZ131221 AMV131221 AWR131221 BGN131221 BQJ131221 CAF131221 CKB131221 CTX131221 DDT131221 DNP131221 DXL131221 EHH131221 ERD131221 FAZ131221 FKV131221 FUR131221 GEN131221 GOJ131221 GYF131221 HIB131221 HRX131221 IBT131221 ILP131221 IVL131221 JFH131221 JPD131221 JYZ131221 KIV131221 KSR131221 LCN131221 LMJ131221 LWF131221 MGB131221 MPX131221 MZT131221 NJP131221 NTL131221 ODH131221 OND131221 OWZ131221 PGV131221 PQR131221 QAN131221 QKJ131221 QUF131221 REB131221 RNX131221 RXT131221 SHP131221 SRL131221 TBH131221 TLD131221 TUZ131221 UEV131221 UOR131221 UYN131221 VIJ131221 VSF131221 WCB131221 WLX131221 WVT131221 L196757 JH196757 TD196757 ACZ196757 AMV196757 AWR196757 BGN196757 BQJ196757 CAF196757 CKB196757 CTX196757 DDT196757 DNP196757 DXL196757 EHH196757 ERD196757 FAZ196757 FKV196757 FUR196757 GEN196757 GOJ196757 GYF196757 HIB196757 HRX196757 IBT196757 ILP196757 IVL196757 JFH196757 JPD196757 JYZ196757 KIV196757 KSR196757 LCN196757 LMJ196757 LWF196757 MGB196757 MPX196757 MZT196757 NJP196757 NTL196757 ODH196757 OND196757 OWZ196757 PGV196757 PQR196757 QAN196757 QKJ196757 QUF196757 REB196757 RNX196757 RXT196757 SHP196757 SRL196757 TBH196757 TLD196757 TUZ196757 UEV196757 UOR196757 UYN196757 VIJ196757 VSF196757 WCB196757 WLX196757 WVT196757 L262293 JH262293 TD262293 ACZ262293 AMV262293 AWR262293 BGN262293 BQJ262293 CAF262293 CKB262293 CTX262293 DDT262293 DNP262293 DXL262293 EHH262293 ERD262293 FAZ262293 FKV262293 FUR262293 GEN262293 GOJ262293 GYF262293 HIB262293 HRX262293 IBT262293 ILP262293 IVL262293 JFH262293 JPD262293 JYZ262293 KIV262293 KSR262293 LCN262293 LMJ262293 LWF262293 MGB262293 MPX262293 MZT262293 NJP262293 NTL262293 ODH262293 OND262293 OWZ262293 PGV262293 PQR262293 QAN262293 QKJ262293 QUF262293 REB262293 RNX262293 RXT262293 SHP262293 SRL262293 TBH262293 TLD262293 TUZ262293 UEV262293 UOR262293 UYN262293 VIJ262293 VSF262293 WCB262293 WLX262293 WVT262293 L327829 JH327829 TD327829 ACZ327829 AMV327829 AWR327829 BGN327829 BQJ327829 CAF327829 CKB327829 CTX327829 DDT327829 DNP327829 DXL327829 EHH327829 ERD327829 FAZ327829 FKV327829 FUR327829 GEN327829 GOJ327829 GYF327829 HIB327829 HRX327829 IBT327829 ILP327829 IVL327829 JFH327829 JPD327829 JYZ327829 KIV327829 KSR327829 LCN327829 LMJ327829 LWF327829 MGB327829 MPX327829 MZT327829 NJP327829 NTL327829 ODH327829 OND327829 OWZ327829 PGV327829 PQR327829 QAN327829 QKJ327829 QUF327829 REB327829 RNX327829 RXT327829 SHP327829 SRL327829 TBH327829 TLD327829 TUZ327829 UEV327829 UOR327829 UYN327829 VIJ327829 VSF327829 WCB327829 WLX327829 WVT327829 L393365 JH393365 TD393365 ACZ393365 AMV393365 AWR393365 BGN393365 BQJ393365 CAF393365 CKB393365 CTX393365 DDT393365 DNP393365 DXL393365 EHH393365 ERD393365 FAZ393365 FKV393365 FUR393365 GEN393365 GOJ393365 GYF393365 HIB393365 HRX393365 IBT393365 ILP393365 IVL393365 JFH393365 JPD393365 JYZ393365 KIV393365 KSR393365 LCN393365 LMJ393365 LWF393365 MGB393365 MPX393365 MZT393365 NJP393365 NTL393365 ODH393365 OND393365 OWZ393365 PGV393365 PQR393365 QAN393365 QKJ393365 QUF393365 REB393365 RNX393365 RXT393365 SHP393365 SRL393365 TBH393365 TLD393365 TUZ393365 UEV393365 UOR393365 UYN393365 VIJ393365 VSF393365 WCB393365 WLX393365 WVT393365 L458901 JH458901 TD458901 ACZ458901 AMV458901 AWR458901 BGN458901 BQJ458901 CAF458901 CKB458901 CTX458901 DDT458901 DNP458901 DXL458901 EHH458901 ERD458901 FAZ458901 FKV458901 FUR458901 GEN458901 GOJ458901 GYF458901 HIB458901 HRX458901 IBT458901 ILP458901 IVL458901 JFH458901 JPD458901 JYZ458901 KIV458901 KSR458901 LCN458901 LMJ458901 LWF458901 MGB458901 MPX458901 MZT458901 NJP458901 NTL458901 ODH458901 OND458901 OWZ458901 PGV458901 PQR458901 QAN458901 QKJ458901 QUF458901 REB458901 RNX458901 RXT458901 SHP458901 SRL458901 TBH458901 TLD458901 TUZ458901 UEV458901 UOR458901 UYN458901 VIJ458901 VSF458901 WCB458901 WLX458901 WVT458901 L524437 JH524437 TD524437 ACZ524437 AMV524437 AWR524437 BGN524437 BQJ524437 CAF524437 CKB524437 CTX524437 DDT524437 DNP524437 DXL524437 EHH524437 ERD524437 FAZ524437 FKV524437 FUR524437 GEN524437 GOJ524437 GYF524437 HIB524437 HRX524437 IBT524437 ILP524437 IVL524437 JFH524437 JPD524437 JYZ524437 KIV524437 KSR524437 LCN524437 LMJ524437 LWF524437 MGB524437 MPX524437 MZT524437 NJP524437 NTL524437 ODH524437 OND524437 OWZ524437 PGV524437 PQR524437 QAN524437 QKJ524437 QUF524437 REB524437 RNX524437 RXT524437 SHP524437 SRL524437 TBH524437 TLD524437 TUZ524437 UEV524437 UOR524437 UYN524437 VIJ524437 VSF524437 WCB524437 WLX524437 WVT524437 L589973 JH589973 TD589973 ACZ589973 AMV589973 AWR589973 BGN589973 BQJ589973 CAF589973 CKB589973 CTX589973 DDT589973 DNP589973 DXL589973 EHH589973 ERD589973 FAZ589973 FKV589973 FUR589973 GEN589973 GOJ589973 GYF589973 HIB589973 HRX589973 IBT589973 ILP589973 IVL589973 JFH589973 JPD589973 JYZ589973 KIV589973 KSR589973 LCN589973 LMJ589973 LWF589973 MGB589973 MPX589973 MZT589973 NJP589973 NTL589973 ODH589973 OND589973 OWZ589973 PGV589973 PQR589973 QAN589973 QKJ589973 QUF589973 REB589973 RNX589973 RXT589973 SHP589973 SRL589973 TBH589973 TLD589973 TUZ589973 UEV589973 UOR589973 UYN589973 VIJ589973 VSF589973 WCB589973 WLX589973 WVT589973 L655509 JH655509 TD655509 ACZ655509 AMV655509 AWR655509 BGN655509 BQJ655509 CAF655509 CKB655509 CTX655509 DDT655509 DNP655509 DXL655509 EHH655509 ERD655509 FAZ655509 FKV655509 FUR655509 GEN655509 GOJ655509 GYF655509 HIB655509 HRX655509 IBT655509 ILP655509 IVL655509 JFH655509 JPD655509 JYZ655509 KIV655509 KSR655509 LCN655509 LMJ655509 LWF655509 MGB655509 MPX655509 MZT655509 NJP655509 NTL655509 ODH655509 OND655509 OWZ655509 PGV655509 PQR655509 QAN655509 QKJ655509 QUF655509 REB655509 RNX655509 RXT655509 SHP655509 SRL655509 TBH655509 TLD655509 TUZ655509 UEV655509 UOR655509 UYN655509 VIJ655509 VSF655509 WCB655509 WLX655509 WVT655509 L721045 JH721045 TD721045 ACZ721045 AMV721045 AWR721045 BGN721045 BQJ721045 CAF721045 CKB721045 CTX721045 DDT721045 DNP721045 DXL721045 EHH721045 ERD721045 FAZ721045 FKV721045 FUR721045 GEN721045 GOJ721045 GYF721045 HIB721045 HRX721045 IBT721045 ILP721045 IVL721045 JFH721045 JPD721045 JYZ721045 KIV721045 KSR721045 LCN721045 LMJ721045 LWF721045 MGB721045 MPX721045 MZT721045 NJP721045 NTL721045 ODH721045 OND721045 OWZ721045 PGV721045 PQR721045 QAN721045 QKJ721045 QUF721045 REB721045 RNX721045 RXT721045 SHP721045 SRL721045 TBH721045 TLD721045 TUZ721045 UEV721045 UOR721045 UYN721045 VIJ721045 VSF721045 WCB721045 WLX721045 WVT721045 L786581 JH786581 TD786581 ACZ786581 AMV786581 AWR786581 BGN786581 BQJ786581 CAF786581 CKB786581 CTX786581 DDT786581 DNP786581 DXL786581 EHH786581 ERD786581 FAZ786581 FKV786581 FUR786581 GEN786581 GOJ786581 GYF786581 HIB786581 HRX786581 IBT786581 ILP786581 IVL786581 JFH786581 JPD786581 JYZ786581 KIV786581 KSR786581 LCN786581 LMJ786581 LWF786581 MGB786581 MPX786581 MZT786581 NJP786581 NTL786581 ODH786581 OND786581 OWZ786581 PGV786581 PQR786581 QAN786581 QKJ786581 QUF786581 REB786581 RNX786581 RXT786581 SHP786581 SRL786581 TBH786581 TLD786581 TUZ786581 UEV786581 UOR786581 UYN786581 VIJ786581 VSF786581 WCB786581 WLX786581 WVT786581 L852117 JH852117 TD852117 ACZ852117 AMV852117 AWR852117 BGN852117 BQJ852117 CAF852117 CKB852117 CTX852117 DDT852117 DNP852117 DXL852117 EHH852117 ERD852117 FAZ852117 FKV852117 FUR852117 GEN852117 GOJ852117 GYF852117 HIB852117 HRX852117 IBT852117 ILP852117 IVL852117 JFH852117 JPD852117 JYZ852117 KIV852117 KSR852117 LCN852117 LMJ852117 LWF852117 MGB852117 MPX852117 MZT852117 NJP852117 NTL852117 ODH852117 OND852117 OWZ852117 PGV852117 PQR852117 QAN852117 QKJ852117 QUF852117 REB852117 RNX852117 RXT852117 SHP852117 SRL852117 TBH852117 TLD852117 TUZ852117 UEV852117 UOR852117 UYN852117 VIJ852117 VSF852117 WCB852117 WLX852117 WVT852117 L917653 JH917653 TD917653 ACZ917653 AMV917653 AWR917653 BGN917653 BQJ917653 CAF917653 CKB917653 CTX917653 DDT917653 DNP917653 DXL917653 EHH917653 ERD917653 FAZ917653 FKV917653 FUR917653 GEN917653 GOJ917653 GYF917653 HIB917653 HRX917653 IBT917653 ILP917653 IVL917653 JFH917653 JPD917653 JYZ917653 KIV917653 KSR917653 LCN917653 LMJ917653 LWF917653 MGB917653 MPX917653 MZT917653 NJP917653 NTL917653 ODH917653 OND917653 OWZ917653 PGV917653 PQR917653 QAN917653 QKJ917653 QUF917653 REB917653 RNX917653 RXT917653 SHP917653 SRL917653 TBH917653 TLD917653 TUZ917653 UEV917653 UOR917653 UYN917653 VIJ917653 VSF917653 WCB917653 WLX917653 WVT917653 L983189 JH983189 TD983189 ACZ983189 AMV983189 AWR983189 BGN983189 BQJ983189 CAF983189 CKB983189 CTX983189 DDT983189 DNP983189 DXL983189 EHH983189 ERD983189 FAZ983189 FKV983189 FUR983189 GEN983189 GOJ983189 GYF983189 HIB983189 HRX983189 IBT983189 ILP983189 IVL983189 JFH983189 JPD983189 JYZ983189 KIV983189 KSR983189 LCN983189 LMJ983189 LWF983189 MGB983189 MPX983189 MZT983189 NJP983189 NTL983189 ODH983189 OND983189 OWZ983189 PGV983189 PQR983189 QAN983189 QKJ983189 QUF983189 REB983189 RNX983189 RXT983189 SHP983189 SRL983189 TBH983189 TLD983189 TUZ983189 UEV983189 UOR983189 UYN983189 VIJ983189 VSF983189 WCB983189 WLX983189 WVT983189 L156 JH156 TD156 ACZ156 AMV156 AWR156 BGN156 BQJ156 CAF156 CKB156 CTX156 DDT156 DNP156 DXL156 EHH156 ERD156 FAZ156 FKV156 FUR156 GEN156 GOJ156 GYF156 HIB156 HRX156 IBT156 ILP156 IVL156 JFH156 JPD156 JYZ156 KIV156 KSR156 LCN156 LMJ156 LWF156 MGB156 MPX156 MZT156 NJP156 NTL156 ODH156 OND156 OWZ156 PGV156 PQR156 QAN156 QKJ156 QUF156 REB156 RNX156 RXT156 SHP156 SRL156 TBH156 TLD156 TUZ156 UEV156 UOR156 UYN156 VIJ156 VSF156 WCB156 WLX156 WVT156 L65692 JH65692 TD65692 ACZ65692 AMV65692 AWR65692 BGN65692 BQJ65692 CAF65692 CKB65692 CTX65692 DDT65692 DNP65692 DXL65692 EHH65692 ERD65692 FAZ65692 FKV65692 FUR65692 GEN65692 GOJ65692 GYF65692 HIB65692 HRX65692 IBT65692 ILP65692 IVL65692 JFH65692 JPD65692 JYZ65692 KIV65692 KSR65692 LCN65692 LMJ65692 LWF65692 MGB65692 MPX65692 MZT65692 NJP65692 NTL65692 ODH65692 OND65692 OWZ65692 PGV65692 PQR65692 QAN65692 QKJ65692 QUF65692 REB65692 RNX65692 RXT65692 SHP65692 SRL65692 TBH65692 TLD65692 TUZ65692 UEV65692 UOR65692 UYN65692 VIJ65692 VSF65692 WCB65692 WLX65692 WVT65692 L131228 JH131228 TD131228 ACZ131228 AMV131228 AWR131228 BGN131228 BQJ131228 CAF131228 CKB131228 CTX131228 DDT131228 DNP131228 DXL131228 EHH131228 ERD131228 FAZ131228 FKV131228 FUR131228 GEN131228 GOJ131228 GYF131228 HIB131228 HRX131228 IBT131228 ILP131228 IVL131228 JFH131228 JPD131228 JYZ131228 KIV131228 KSR131228 LCN131228 LMJ131228 LWF131228 MGB131228 MPX131228 MZT131228 NJP131228 NTL131228 ODH131228 OND131228 OWZ131228 PGV131228 PQR131228 QAN131228 QKJ131228 QUF131228 REB131228 RNX131228 RXT131228 SHP131228 SRL131228 TBH131228 TLD131228 TUZ131228 UEV131228 UOR131228 UYN131228 VIJ131228 VSF131228 WCB131228 WLX131228 WVT131228 L196764 JH196764 TD196764 ACZ196764 AMV196764 AWR196764 BGN196764 BQJ196764 CAF196764 CKB196764 CTX196764 DDT196764 DNP196764 DXL196764 EHH196764 ERD196764 FAZ196764 FKV196764 FUR196764 GEN196764 GOJ196764 GYF196764 HIB196764 HRX196764 IBT196764 ILP196764 IVL196764 JFH196764 JPD196764 JYZ196764 KIV196764 KSR196764 LCN196764 LMJ196764 LWF196764 MGB196764 MPX196764 MZT196764 NJP196764 NTL196764 ODH196764 OND196764 OWZ196764 PGV196764 PQR196764 QAN196764 QKJ196764 QUF196764 REB196764 RNX196764 RXT196764 SHP196764 SRL196764 TBH196764 TLD196764 TUZ196764 UEV196764 UOR196764 UYN196764 VIJ196764 VSF196764 WCB196764 WLX196764 WVT196764 L262300 JH262300 TD262300 ACZ262300 AMV262300 AWR262300 BGN262300 BQJ262300 CAF262300 CKB262300 CTX262300 DDT262300 DNP262300 DXL262300 EHH262300 ERD262300 FAZ262300 FKV262300 FUR262300 GEN262300 GOJ262300 GYF262300 HIB262300 HRX262300 IBT262300 ILP262300 IVL262300 JFH262300 JPD262300 JYZ262300 KIV262300 KSR262300 LCN262300 LMJ262300 LWF262300 MGB262300 MPX262300 MZT262300 NJP262300 NTL262300 ODH262300 OND262300 OWZ262300 PGV262300 PQR262300 QAN262300 QKJ262300 QUF262300 REB262300 RNX262300 RXT262300 SHP262300 SRL262300 TBH262300 TLD262300 TUZ262300 UEV262300 UOR262300 UYN262300 VIJ262300 VSF262300 WCB262300 WLX262300 WVT262300 L327836 JH327836 TD327836 ACZ327836 AMV327836 AWR327836 BGN327836 BQJ327836 CAF327836 CKB327836 CTX327836 DDT327836 DNP327836 DXL327836 EHH327836 ERD327836 FAZ327836 FKV327836 FUR327836 GEN327836 GOJ327836 GYF327836 HIB327836 HRX327836 IBT327836 ILP327836 IVL327836 JFH327836 JPD327836 JYZ327836 KIV327836 KSR327836 LCN327836 LMJ327836 LWF327836 MGB327836 MPX327836 MZT327836 NJP327836 NTL327836 ODH327836 OND327836 OWZ327836 PGV327836 PQR327836 QAN327836 QKJ327836 QUF327836 REB327836 RNX327836 RXT327836 SHP327836 SRL327836 TBH327836 TLD327836 TUZ327836 UEV327836 UOR327836 UYN327836 VIJ327836 VSF327836 WCB327836 WLX327836 WVT327836 L393372 JH393372 TD393372 ACZ393372 AMV393372 AWR393372 BGN393372 BQJ393372 CAF393372 CKB393372 CTX393372 DDT393372 DNP393372 DXL393372 EHH393372 ERD393372 FAZ393372 FKV393372 FUR393372 GEN393372 GOJ393372 GYF393372 HIB393372 HRX393372 IBT393372 ILP393372 IVL393372 JFH393372 JPD393372 JYZ393372 KIV393372 KSR393372 LCN393372 LMJ393372 LWF393372 MGB393372 MPX393372 MZT393372 NJP393372 NTL393372 ODH393372 OND393372 OWZ393372 PGV393372 PQR393372 QAN393372 QKJ393372 QUF393372 REB393372 RNX393372 RXT393372 SHP393372 SRL393372 TBH393372 TLD393372 TUZ393372 UEV393372 UOR393372 UYN393372 VIJ393372 VSF393372 WCB393372 WLX393372 WVT393372 L458908 JH458908 TD458908 ACZ458908 AMV458908 AWR458908 BGN458908 BQJ458908 CAF458908 CKB458908 CTX458908 DDT458908 DNP458908 DXL458908 EHH458908 ERD458908 FAZ458908 FKV458908 FUR458908 GEN458908 GOJ458908 GYF458908 HIB458908 HRX458908 IBT458908 ILP458908 IVL458908 JFH458908 JPD458908 JYZ458908 KIV458908 KSR458908 LCN458908 LMJ458908 LWF458908 MGB458908 MPX458908 MZT458908 NJP458908 NTL458908 ODH458908 OND458908 OWZ458908 PGV458908 PQR458908 QAN458908 QKJ458908 QUF458908 REB458908 RNX458908 RXT458908 SHP458908 SRL458908 TBH458908 TLD458908 TUZ458908 UEV458908 UOR458908 UYN458908 VIJ458908 VSF458908 WCB458908 WLX458908 WVT458908 L524444 JH524444 TD524444 ACZ524444 AMV524444 AWR524444 BGN524444 BQJ524444 CAF524444 CKB524444 CTX524444 DDT524444 DNP524444 DXL524444 EHH524444 ERD524444 FAZ524444 FKV524444 FUR524444 GEN524444 GOJ524444 GYF524444 HIB524444 HRX524444 IBT524444 ILP524444 IVL524444 JFH524444 JPD524444 JYZ524444 KIV524444 KSR524444 LCN524444 LMJ524444 LWF524444 MGB524444 MPX524444 MZT524444 NJP524444 NTL524444 ODH524444 OND524444 OWZ524444 PGV524444 PQR524444 QAN524444 QKJ524444 QUF524444 REB524444 RNX524444 RXT524444 SHP524444 SRL524444 TBH524444 TLD524444 TUZ524444 UEV524444 UOR524444 UYN524444 VIJ524444 VSF524444 WCB524444 WLX524444 WVT524444 L589980 JH589980 TD589980 ACZ589980 AMV589980 AWR589980 BGN589980 BQJ589980 CAF589980 CKB589980 CTX589980 DDT589980 DNP589980 DXL589980 EHH589980 ERD589980 FAZ589980 FKV589980 FUR589980 GEN589980 GOJ589980 GYF589980 HIB589980 HRX589980 IBT589980 ILP589980 IVL589980 JFH589980 JPD589980 JYZ589980 KIV589980 KSR589980 LCN589980 LMJ589980 LWF589980 MGB589980 MPX589980 MZT589980 NJP589980 NTL589980 ODH589980 OND589980 OWZ589980 PGV589980 PQR589980 QAN589980 QKJ589980 QUF589980 REB589980 RNX589980 RXT589980 SHP589980 SRL589980 TBH589980 TLD589980 TUZ589980 UEV589980 UOR589980 UYN589980 VIJ589980 VSF589980 WCB589980 WLX589980 WVT589980 L655516 JH655516 TD655516 ACZ655516 AMV655516 AWR655516 BGN655516 BQJ655516 CAF655516 CKB655516 CTX655516 DDT655516 DNP655516 DXL655516 EHH655516 ERD655516 FAZ655516 FKV655516 FUR655516 GEN655516 GOJ655516 GYF655516 HIB655516 HRX655516 IBT655516 ILP655516 IVL655516 JFH655516 JPD655516 JYZ655516 KIV655516 KSR655516 LCN655516 LMJ655516 LWF655516 MGB655516 MPX655516 MZT655516 NJP655516 NTL655516 ODH655516 OND655516 OWZ655516 PGV655516 PQR655516 QAN655516 QKJ655516 QUF655516 REB655516 RNX655516 RXT655516 SHP655516 SRL655516 TBH655516 TLD655516 TUZ655516 UEV655516 UOR655516 UYN655516 VIJ655516 VSF655516 WCB655516 WLX655516 WVT655516 L721052 JH721052 TD721052 ACZ721052 AMV721052 AWR721052 BGN721052 BQJ721052 CAF721052 CKB721052 CTX721052 DDT721052 DNP721052 DXL721052 EHH721052 ERD721052 FAZ721052 FKV721052 FUR721052 GEN721052 GOJ721052 GYF721052 HIB721052 HRX721052 IBT721052 ILP721052 IVL721052 JFH721052 JPD721052 JYZ721052 KIV721052 KSR721052 LCN721052 LMJ721052 LWF721052 MGB721052 MPX721052 MZT721052 NJP721052 NTL721052 ODH721052 OND721052 OWZ721052 PGV721052 PQR721052 QAN721052 QKJ721052 QUF721052 REB721052 RNX721052 RXT721052 SHP721052 SRL721052 TBH721052 TLD721052 TUZ721052 UEV721052 UOR721052 UYN721052 VIJ721052 VSF721052 WCB721052 WLX721052 WVT721052 L786588 JH786588 TD786588 ACZ786588 AMV786588 AWR786588 BGN786588 BQJ786588 CAF786588 CKB786588 CTX786588 DDT786588 DNP786588 DXL786588 EHH786588 ERD786588 FAZ786588 FKV786588 FUR786588 GEN786588 GOJ786588 GYF786588 HIB786588 HRX786588 IBT786588 ILP786588 IVL786588 JFH786588 JPD786588 JYZ786588 KIV786588 KSR786588 LCN786588 LMJ786588 LWF786588 MGB786588 MPX786588 MZT786588 NJP786588 NTL786588 ODH786588 OND786588 OWZ786588 PGV786588 PQR786588 QAN786588 QKJ786588 QUF786588 REB786588 RNX786588 RXT786588 SHP786588 SRL786588 TBH786588 TLD786588 TUZ786588 UEV786588 UOR786588 UYN786588 VIJ786588 VSF786588 WCB786588 WLX786588 WVT786588 L852124 JH852124 TD852124 ACZ852124 AMV852124 AWR852124 BGN852124 BQJ852124 CAF852124 CKB852124 CTX852124 DDT852124 DNP852124 DXL852124 EHH852124 ERD852124 FAZ852124 FKV852124 FUR852124 GEN852124 GOJ852124 GYF852124 HIB852124 HRX852124 IBT852124 ILP852124 IVL852124 JFH852124 JPD852124 JYZ852124 KIV852124 KSR852124 LCN852124 LMJ852124 LWF852124 MGB852124 MPX852124 MZT852124 NJP852124 NTL852124 ODH852124 OND852124 OWZ852124 PGV852124 PQR852124 QAN852124 QKJ852124 QUF852124 REB852124 RNX852124 RXT852124 SHP852124 SRL852124 TBH852124 TLD852124 TUZ852124 UEV852124 UOR852124 UYN852124 VIJ852124 VSF852124 WCB852124 WLX852124 WVT852124 L917660 JH917660 TD917660 ACZ917660 AMV917660 AWR917660 BGN917660 BQJ917660 CAF917660 CKB917660 CTX917660 DDT917660 DNP917660 DXL917660 EHH917660 ERD917660 FAZ917660 FKV917660 FUR917660 GEN917660 GOJ917660 GYF917660 HIB917660 HRX917660 IBT917660 ILP917660 IVL917660 JFH917660 JPD917660 JYZ917660 KIV917660 KSR917660 LCN917660 LMJ917660 LWF917660 MGB917660 MPX917660 MZT917660 NJP917660 NTL917660 ODH917660 OND917660 OWZ917660 PGV917660 PQR917660 QAN917660 QKJ917660 QUF917660 REB917660 RNX917660 RXT917660 SHP917660 SRL917660 TBH917660 TLD917660 TUZ917660 UEV917660 UOR917660 UYN917660 VIJ917660 VSF917660 WCB917660 WLX917660 WVT917660 L983196 JH983196 TD983196 ACZ983196 AMV983196 AWR983196 BGN983196 BQJ983196 CAF983196 CKB983196 CTX983196 DDT983196 DNP983196 DXL983196 EHH983196 ERD983196 FAZ983196 FKV983196 FUR983196 GEN983196 GOJ983196 GYF983196 HIB983196 HRX983196 IBT983196 ILP983196 IVL983196 JFH983196 JPD983196 JYZ983196 KIV983196 KSR983196 LCN983196 LMJ983196 LWF983196 MGB983196 MPX983196 MZT983196 NJP983196 NTL983196 ODH983196 OND983196 OWZ983196 PGV983196 PQR983196 QAN983196 QKJ983196 QUF983196 REB983196 RNX983196 RXT983196 SHP983196 SRL983196 TBH983196 TLD983196 TUZ983196 UEV983196 UOR983196 UYN983196 VIJ983196 VSF983196 WCB983196 WLX983196 WVT983196 L254 JH254 TD254 ACZ254 AMV254 AWR254 BGN254 BQJ254 CAF254 CKB254 CTX254 DDT254 DNP254 DXL254 EHH254 ERD254 FAZ254 FKV254 FUR254 GEN254 GOJ254 GYF254 HIB254 HRX254 IBT254 ILP254 IVL254 JFH254 JPD254 JYZ254 KIV254 KSR254 LCN254 LMJ254 LWF254 MGB254 MPX254 MZT254 NJP254 NTL254 ODH254 OND254 OWZ254 PGV254 PQR254 QAN254 QKJ254 QUF254 REB254 RNX254 RXT254 SHP254 SRL254 TBH254 TLD254 TUZ254 UEV254 UOR254 UYN254 VIJ254 VSF254 WCB254 WLX254 WVT254 L65790 JH65790 TD65790 ACZ65790 AMV65790 AWR65790 BGN65790 BQJ65790 CAF65790 CKB65790 CTX65790 DDT65790 DNP65790 DXL65790 EHH65790 ERD65790 FAZ65790 FKV65790 FUR65790 GEN65790 GOJ65790 GYF65790 HIB65790 HRX65790 IBT65790 ILP65790 IVL65790 JFH65790 JPD65790 JYZ65790 KIV65790 KSR65790 LCN65790 LMJ65790 LWF65790 MGB65790 MPX65790 MZT65790 NJP65790 NTL65790 ODH65790 OND65790 OWZ65790 PGV65790 PQR65790 QAN65790 QKJ65790 QUF65790 REB65790 RNX65790 RXT65790 SHP65790 SRL65790 TBH65790 TLD65790 TUZ65790 UEV65790 UOR65790 UYN65790 VIJ65790 VSF65790 WCB65790 WLX65790 WVT65790 L131326 JH131326 TD131326 ACZ131326 AMV131326 AWR131326 BGN131326 BQJ131326 CAF131326 CKB131326 CTX131326 DDT131326 DNP131326 DXL131326 EHH131326 ERD131326 FAZ131326 FKV131326 FUR131326 GEN131326 GOJ131326 GYF131326 HIB131326 HRX131326 IBT131326 ILP131326 IVL131326 JFH131326 JPD131326 JYZ131326 KIV131326 KSR131326 LCN131326 LMJ131326 LWF131326 MGB131326 MPX131326 MZT131326 NJP131326 NTL131326 ODH131326 OND131326 OWZ131326 PGV131326 PQR131326 QAN131326 QKJ131326 QUF131326 REB131326 RNX131326 RXT131326 SHP131326 SRL131326 TBH131326 TLD131326 TUZ131326 UEV131326 UOR131326 UYN131326 VIJ131326 VSF131326 WCB131326 WLX131326 WVT131326 L196862 JH196862 TD196862 ACZ196862 AMV196862 AWR196862 BGN196862 BQJ196862 CAF196862 CKB196862 CTX196862 DDT196862 DNP196862 DXL196862 EHH196862 ERD196862 FAZ196862 FKV196862 FUR196862 GEN196862 GOJ196862 GYF196862 HIB196862 HRX196862 IBT196862 ILP196862 IVL196862 JFH196862 JPD196862 JYZ196862 KIV196862 KSR196862 LCN196862 LMJ196862 LWF196862 MGB196862 MPX196862 MZT196862 NJP196862 NTL196862 ODH196862 OND196862 OWZ196862 PGV196862 PQR196862 QAN196862 QKJ196862 QUF196862 REB196862 RNX196862 RXT196862 SHP196862 SRL196862 TBH196862 TLD196862 TUZ196862 UEV196862 UOR196862 UYN196862 VIJ196862 VSF196862 WCB196862 WLX196862 WVT196862 L262398 JH262398 TD262398 ACZ262398 AMV262398 AWR262398 BGN262398 BQJ262398 CAF262398 CKB262398 CTX262398 DDT262398 DNP262398 DXL262398 EHH262398 ERD262398 FAZ262398 FKV262398 FUR262398 GEN262398 GOJ262398 GYF262398 HIB262398 HRX262398 IBT262398 ILP262398 IVL262398 JFH262398 JPD262398 JYZ262398 KIV262398 KSR262398 LCN262398 LMJ262398 LWF262398 MGB262398 MPX262398 MZT262398 NJP262398 NTL262398 ODH262398 OND262398 OWZ262398 PGV262398 PQR262398 QAN262398 QKJ262398 QUF262398 REB262398 RNX262398 RXT262398 SHP262398 SRL262398 TBH262398 TLD262398 TUZ262398 UEV262398 UOR262398 UYN262398 VIJ262398 VSF262398 WCB262398 WLX262398 WVT262398 L327934 JH327934 TD327934 ACZ327934 AMV327934 AWR327934 BGN327934 BQJ327934 CAF327934 CKB327934 CTX327934 DDT327934 DNP327934 DXL327934 EHH327934 ERD327934 FAZ327934 FKV327934 FUR327934 GEN327934 GOJ327934 GYF327934 HIB327934 HRX327934 IBT327934 ILP327934 IVL327934 JFH327934 JPD327934 JYZ327934 KIV327934 KSR327934 LCN327934 LMJ327934 LWF327934 MGB327934 MPX327934 MZT327934 NJP327934 NTL327934 ODH327934 OND327934 OWZ327934 PGV327934 PQR327934 QAN327934 QKJ327934 QUF327934 REB327934 RNX327934 RXT327934 SHP327934 SRL327934 TBH327934 TLD327934 TUZ327934 UEV327934 UOR327934 UYN327934 VIJ327934 VSF327934 WCB327934 WLX327934 WVT327934 L393470 JH393470 TD393470 ACZ393470 AMV393470 AWR393470 BGN393470 BQJ393470 CAF393470 CKB393470 CTX393470 DDT393470 DNP393470 DXL393470 EHH393470 ERD393470 FAZ393470 FKV393470 FUR393470 GEN393470 GOJ393470 GYF393470 HIB393470 HRX393470 IBT393470 ILP393470 IVL393470 JFH393470 JPD393470 JYZ393470 KIV393470 KSR393470 LCN393470 LMJ393470 LWF393470 MGB393470 MPX393470 MZT393470 NJP393470 NTL393470 ODH393470 OND393470 OWZ393470 PGV393470 PQR393470 QAN393470 QKJ393470 QUF393470 REB393470 RNX393470 RXT393470 SHP393470 SRL393470 TBH393470 TLD393470 TUZ393470 UEV393470 UOR393470 UYN393470 VIJ393470 VSF393470 WCB393470 WLX393470 WVT393470 L459006 JH459006 TD459006 ACZ459006 AMV459006 AWR459006 BGN459006 BQJ459006 CAF459006 CKB459006 CTX459006 DDT459006 DNP459006 DXL459006 EHH459006 ERD459006 FAZ459006 FKV459006 FUR459006 GEN459006 GOJ459006 GYF459006 HIB459006 HRX459006 IBT459006 ILP459006 IVL459006 JFH459006 JPD459006 JYZ459006 KIV459006 KSR459006 LCN459006 LMJ459006 LWF459006 MGB459006 MPX459006 MZT459006 NJP459006 NTL459006 ODH459006 OND459006 OWZ459006 PGV459006 PQR459006 QAN459006 QKJ459006 QUF459006 REB459006 RNX459006 RXT459006 SHP459006 SRL459006 TBH459006 TLD459006 TUZ459006 UEV459006 UOR459006 UYN459006 VIJ459006 VSF459006 WCB459006 WLX459006 WVT459006 L524542 JH524542 TD524542 ACZ524542 AMV524542 AWR524542 BGN524542 BQJ524542 CAF524542 CKB524542 CTX524542 DDT524542 DNP524542 DXL524542 EHH524542 ERD524542 FAZ524542 FKV524542 FUR524542 GEN524542 GOJ524542 GYF524542 HIB524542 HRX524542 IBT524542 ILP524542 IVL524542 JFH524542 JPD524542 JYZ524542 KIV524542 KSR524542 LCN524542 LMJ524542 LWF524542 MGB524542 MPX524542 MZT524542 NJP524542 NTL524542 ODH524542 OND524542 OWZ524542 PGV524542 PQR524542 QAN524542 QKJ524542 QUF524542 REB524542 RNX524542 RXT524542 SHP524542 SRL524542 TBH524542 TLD524542 TUZ524542 UEV524542 UOR524542 UYN524542 VIJ524542 VSF524542 WCB524542 WLX524542 WVT524542 L590078 JH590078 TD590078 ACZ590078 AMV590078 AWR590078 BGN590078 BQJ590078 CAF590078 CKB590078 CTX590078 DDT590078 DNP590078 DXL590078 EHH590078 ERD590078 FAZ590078 FKV590078 FUR590078 GEN590078 GOJ590078 GYF590078 HIB590078 HRX590078 IBT590078 ILP590078 IVL590078 JFH590078 JPD590078 JYZ590078 KIV590078 KSR590078 LCN590078 LMJ590078 LWF590078 MGB590078 MPX590078 MZT590078 NJP590078 NTL590078 ODH590078 OND590078 OWZ590078 PGV590078 PQR590078 QAN590078 QKJ590078 QUF590078 REB590078 RNX590078 RXT590078 SHP590078 SRL590078 TBH590078 TLD590078 TUZ590078 UEV590078 UOR590078 UYN590078 VIJ590078 VSF590078 WCB590078 WLX590078 WVT590078 L655614 JH655614 TD655614 ACZ655614 AMV655614 AWR655614 BGN655614 BQJ655614 CAF655614 CKB655614 CTX655614 DDT655614 DNP655614 DXL655614 EHH655614 ERD655614 FAZ655614 FKV655614 FUR655614 GEN655614 GOJ655614 GYF655614 HIB655614 HRX655614 IBT655614 ILP655614 IVL655614 JFH655614 JPD655614 JYZ655614 KIV655614 KSR655614 LCN655614 LMJ655614 LWF655614 MGB655614 MPX655614 MZT655614 NJP655614 NTL655614 ODH655614 OND655614 OWZ655614 PGV655614 PQR655614 QAN655614 QKJ655614 QUF655614 REB655614 RNX655614 RXT655614 SHP655614 SRL655614 TBH655614 TLD655614 TUZ655614 UEV655614 UOR655614 UYN655614 VIJ655614 VSF655614 WCB655614 WLX655614 WVT655614 L721150 JH721150 TD721150 ACZ721150 AMV721150 AWR721150 BGN721150 BQJ721150 CAF721150 CKB721150 CTX721150 DDT721150 DNP721150 DXL721150 EHH721150 ERD721150 FAZ721150 FKV721150 FUR721150 GEN721150 GOJ721150 GYF721150 HIB721150 HRX721150 IBT721150 ILP721150 IVL721150 JFH721150 JPD721150 JYZ721150 KIV721150 KSR721150 LCN721150 LMJ721150 LWF721150 MGB721150 MPX721150 MZT721150 NJP721150 NTL721150 ODH721150 OND721150 OWZ721150 PGV721150 PQR721150 QAN721150 QKJ721150 QUF721150 REB721150 RNX721150 RXT721150 SHP721150 SRL721150 TBH721150 TLD721150 TUZ721150 UEV721150 UOR721150 UYN721150 VIJ721150 VSF721150 WCB721150 WLX721150 WVT721150 L786686 JH786686 TD786686 ACZ786686 AMV786686 AWR786686 BGN786686 BQJ786686 CAF786686 CKB786686 CTX786686 DDT786686 DNP786686 DXL786686 EHH786686 ERD786686 FAZ786686 FKV786686 FUR786686 GEN786686 GOJ786686 GYF786686 HIB786686 HRX786686 IBT786686 ILP786686 IVL786686 JFH786686 JPD786686 JYZ786686 KIV786686 KSR786686 LCN786686 LMJ786686 LWF786686 MGB786686 MPX786686 MZT786686 NJP786686 NTL786686 ODH786686 OND786686 OWZ786686 PGV786686 PQR786686 QAN786686 QKJ786686 QUF786686 REB786686 RNX786686 RXT786686 SHP786686 SRL786686 TBH786686 TLD786686 TUZ786686 UEV786686 UOR786686 UYN786686 VIJ786686 VSF786686 WCB786686 WLX786686 WVT786686 L852222 JH852222 TD852222 ACZ852222 AMV852222 AWR852222 BGN852222 BQJ852222 CAF852222 CKB852222 CTX852222 DDT852222 DNP852222 DXL852222 EHH852222 ERD852222 FAZ852222 FKV852222 FUR852222 GEN852222 GOJ852222 GYF852222 HIB852222 HRX852222 IBT852222 ILP852222 IVL852222 JFH852222 JPD852222 JYZ852222 KIV852222 KSR852222 LCN852222 LMJ852222 LWF852222 MGB852222 MPX852222 MZT852222 NJP852222 NTL852222 ODH852222 OND852222 OWZ852222 PGV852222 PQR852222 QAN852222 QKJ852222 QUF852222 REB852222 RNX852222 RXT852222 SHP852222 SRL852222 TBH852222 TLD852222 TUZ852222 UEV852222 UOR852222 UYN852222 VIJ852222 VSF852222 WCB852222 WLX852222 WVT852222 L917758 JH917758 TD917758 ACZ917758 AMV917758 AWR917758 BGN917758 BQJ917758 CAF917758 CKB917758 CTX917758 DDT917758 DNP917758 DXL917758 EHH917758 ERD917758 FAZ917758 FKV917758 FUR917758 GEN917758 GOJ917758 GYF917758 HIB917758 HRX917758 IBT917758 ILP917758 IVL917758 JFH917758 JPD917758 JYZ917758 KIV917758 KSR917758 LCN917758 LMJ917758 LWF917758 MGB917758 MPX917758 MZT917758 NJP917758 NTL917758 ODH917758 OND917758 OWZ917758 PGV917758 PQR917758 QAN917758 QKJ917758 QUF917758 REB917758 RNX917758 RXT917758 SHP917758 SRL917758 TBH917758 TLD917758 TUZ917758 UEV917758 UOR917758 UYN917758 VIJ917758 VSF917758 WCB917758 WLX917758 WVT917758 L983294 JH983294 TD983294 ACZ983294 AMV983294 AWR983294 BGN983294 BQJ983294 CAF983294 CKB983294 CTX983294 DDT983294 DNP983294 DXL983294 EHH983294 ERD983294 FAZ983294 FKV983294 FUR983294 GEN983294 GOJ983294 GYF983294 HIB983294 HRX983294 IBT983294 ILP983294 IVL983294 JFH983294 JPD983294 JYZ983294 KIV983294 KSR983294 LCN983294 LMJ983294 LWF983294 MGB983294 MPX983294 MZT983294 NJP983294 NTL983294 ODH983294 OND983294 OWZ983294 PGV983294 PQR983294 QAN983294 QKJ983294 QUF983294 REB983294 RNX983294 RXT983294 SHP983294 SRL983294 TBH983294 TLD983294 TUZ983294 UEV983294 UOR983294 UYN983294 VIJ983294 VSF983294 WCB983294 WLX983294 WVT983294</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42737-B442-4FA4-B32A-7C6EC814A438}">
  <dimension ref="A2:S125"/>
  <sheetViews>
    <sheetView zoomScale="78" zoomScaleNormal="78" workbookViewId="0">
      <pane xSplit="12" ySplit="9" topLeftCell="N10" activePane="bottomRight" state="frozen"/>
      <selection pane="topRight" activeCell="K1" sqref="K1"/>
      <selection pane="bottomLeft" activeCell="A9" sqref="A9"/>
      <selection pane="bottomRight" activeCell="A50" sqref="A50:IV50"/>
    </sheetView>
  </sheetViews>
  <sheetFormatPr defaultRowHeight="18.75"/>
  <cols>
    <col min="1" max="2" width="9" style="3"/>
    <col min="3" max="3" width="12.75" style="3" customWidth="1"/>
    <col min="4" max="4" width="18.125" style="9" customWidth="1"/>
    <col min="5" max="5" width="14.375" style="3" bestFit="1" customWidth="1"/>
    <col min="6" max="6" width="13.125" style="3" bestFit="1" customWidth="1"/>
    <col min="7" max="7" width="47" style="3" customWidth="1"/>
    <col min="8" max="8" width="6.25" style="9" customWidth="1"/>
    <col min="9" max="10" width="9.875" style="3" bestFit="1" customWidth="1"/>
    <col min="11" max="11" width="5.75" style="11" customWidth="1"/>
    <col min="12" max="12" width="49" style="3" customWidth="1"/>
    <col min="13" max="13" width="41.625" style="3" customWidth="1"/>
    <col min="14" max="14" width="25.125" style="9" customWidth="1"/>
    <col min="15" max="15" width="13.75" style="10" customWidth="1"/>
    <col min="16" max="16" width="6.375" style="3" customWidth="1"/>
    <col min="17" max="17" width="13.25" style="11" customWidth="1"/>
    <col min="18" max="18" width="14.5" style="126" customWidth="1"/>
    <col min="19" max="19" width="15.625" style="13" customWidth="1"/>
    <col min="20" max="258" width="9" style="3"/>
    <col min="259" max="259" width="12.75" style="3" customWidth="1"/>
    <col min="260" max="260" width="18.125" style="3" customWidth="1"/>
    <col min="261" max="261" width="14.375" style="3" bestFit="1" customWidth="1"/>
    <col min="262" max="262" width="13.125" style="3" bestFit="1" customWidth="1"/>
    <col min="263" max="263" width="47" style="3" customWidth="1"/>
    <col min="264" max="264" width="6.25" style="3" customWidth="1"/>
    <col min="265" max="266" width="9.875" style="3" bestFit="1" customWidth="1"/>
    <col min="267" max="267" width="5.75" style="3" customWidth="1"/>
    <col min="268" max="268" width="49" style="3" customWidth="1"/>
    <col min="269" max="269" width="41.625" style="3" customWidth="1"/>
    <col min="270" max="270" width="25.125" style="3" customWidth="1"/>
    <col min="271" max="271" width="13.75" style="3" customWidth="1"/>
    <col min="272" max="272" width="6.375" style="3" customWidth="1"/>
    <col min="273" max="273" width="13.25" style="3" customWidth="1"/>
    <col min="274" max="274" width="14.5" style="3" customWidth="1"/>
    <col min="275" max="275" width="15.625" style="3" customWidth="1"/>
    <col min="276" max="514" width="9" style="3"/>
    <col min="515" max="515" width="12.75" style="3" customWidth="1"/>
    <col min="516" max="516" width="18.125" style="3" customWidth="1"/>
    <col min="517" max="517" width="14.375" style="3" bestFit="1" customWidth="1"/>
    <col min="518" max="518" width="13.125" style="3" bestFit="1" customWidth="1"/>
    <col min="519" max="519" width="47" style="3" customWidth="1"/>
    <col min="520" max="520" width="6.25" style="3" customWidth="1"/>
    <col min="521" max="522" width="9.875" style="3" bestFit="1" customWidth="1"/>
    <col min="523" max="523" width="5.75" style="3" customWidth="1"/>
    <col min="524" max="524" width="49" style="3" customWidth="1"/>
    <col min="525" max="525" width="41.625" style="3" customWidth="1"/>
    <col min="526" max="526" width="25.125" style="3" customWidth="1"/>
    <col min="527" max="527" width="13.75" style="3" customWidth="1"/>
    <col min="528" max="528" width="6.375" style="3" customWidth="1"/>
    <col min="529" max="529" width="13.25" style="3" customWidth="1"/>
    <col min="530" max="530" width="14.5" style="3" customWidth="1"/>
    <col min="531" max="531" width="15.625" style="3" customWidth="1"/>
    <col min="532" max="770" width="9" style="3"/>
    <col min="771" max="771" width="12.75" style="3" customWidth="1"/>
    <col min="772" max="772" width="18.125" style="3" customWidth="1"/>
    <col min="773" max="773" width="14.375" style="3" bestFit="1" customWidth="1"/>
    <col min="774" max="774" width="13.125" style="3" bestFit="1" customWidth="1"/>
    <col min="775" max="775" width="47" style="3" customWidth="1"/>
    <col min="776" max="776" width="6.25" style="3" customWidth="1"/>
    <col min="777" max="778" width="9.875" style="3" bestFit="1" customWidth="1"/>
    <col min="779" max="779" width="5.75" style="3" customWidth="1"/>
    <col min="780" max="780" width="49" style="3" customWidth="1"/>
    <col min="781" max="781" width="41.625" style="3" customWidth="1"/>
    <col min="782" max="782" width="25.125" style="3" customWidth="1"/>
    <col min="783" max="783" width="13.75" style="3" customWidth="1"/>
    <col min="784" max="784" width="6.375" style="3" customWidth="1"/>
    <col min="785" max="785" width="13.25" style="3" customWidth="1"/>
    <col min="786" max="786" width="14.5" style="3" customWidth="1"/>
    <col min="787" max="787" width="15.625" style="3" customWidth="1"/>
    <col min="788" max="1026" width="9" style="3"/>
    <col min="1027" max="1027" width="12.75" style="3" customWidth="1"/>
    <col min="1028" max="1028" width="18.125" style="3" customWidth="1"/>
    <col min="1029" max="1029" width="14.375" style="3" bestFit="1" customWidth="1"/>
    <col min="1030" max="1030" width="13.125" style="3" bestFit="1" customWidth="1"/>
    <col min="1031" max="1031" width="47" style="3" customWidth="1"/>
    <col min="1032" max="1032" width="6.25" style="3" customWidth="1"/>
    <col min="1033" max="1034" width="9.875" style="3" bestFit="1" customWidth="1"/>
    <col min="1035" max="1035" width="5.75" style="3" customWidth="1"/>
    <col min="1036" max="1036" width="49" style="3" customWidth="1"/>
    <col min="1037" max="1037" width="41.625" style="3" customWidth="1"/>
    <col min="1038" max="1038" width="25.125" style="3" customWidth="1"/>
    <col min="1039" max="1039" width="13.75" style="3" customWidth="1"/>
    <col min="1040" max="1040" width="6.375" style="3" customWidth="1"/>
    <col min="1041" max="1041" width="13.25" style="3" customWidth="1"/>
    <col min="1042" max="1042" width="14.5" style="3" customWidth="1"/>
    <col min="1043" max="1043" width="15.625" style="3" customWidth="1"/>
    <col min="1044" max="1282" width="9" style="3"/>
    <col min="1283" max="1283" width="12.75" style="3" customWidth="1"/>
    <col min="1284" max="1284" width="18.125" style="3" customWidth="1"/>
    <col min="1285" max="1285" width="14.375" style="3" bestFit="1" customWidth="1"/>
    <col min="1286" max="1286" width="13.125" style="3" bestFit="1" customWidth="1"/>
    <col min="1287" max="1287" width="47" style="3" customWidth="1"/>
    <col min="1288" max="1288" width="6.25" style="3" customWidth="1"/>
    <col min="1289" max="1290" width="9.875" style="3" bestFit="1" customWidth="1"/>
    <col min="1291" max="1291" width="5.75" style="3" customWidth="1"/>
    <col min="1292" max="1292" width="49" style="3" customWidth="1"/>
    <col min="1293" max="1293" width="41.625" style="3" customWidth="1"/>
    <col min="1294" max="1294" width="25.125" style="3" customWidth="1"/>
    <col min="1295" max="1295" width="13.75" style="3" customWidth="1"/>
    <col min="1296" max="1296" width="6.375" style="3" customWidth="1"/>
    <col min="1297" max="1297" width="13.25" style="3" customWidth="1"/>
    <col min="1298" max="1298" width="14.5" style="3" customWidth="1"/>
    <col min="1299" max="1299" width="15.625" style="3" customWidth="1"/>
    <col min="1300" max="1538" width="9" style="3"/>
    <col min="1539" max="1539" width="12.75" style="3" customWidth="1"/>
    <col min="1540" max="1540" width="18.125" style="3" customWidth="1"/>
    <col min="1541" max="1541" width="14.375" style="3" bestFit="1" customWidth="1"/>
    <col min="1542" max="1542" width="13.125" style="3" bestFit="1" customWidth="1"/>
    <col min="1543" max="1543" width="47" style="3" customWidth="1"/>
    <col min="1544" max="1544" width="6.25" style="3" customWidth="1"/>
    <col min="1545" max="1546" width="9.875" style="3" bestFit="1" customWidth="1"/>
    <col min="1547" max="1547" width="5.75" style="3" customWidth="1"/>
    <col min="1548" max="1548" width="49" style="3" customWidth="1"/>
    <col min="1549" max="1549" width="41.625" style="3" customWidth="1"/>
    <col min="1550" max="1550" width="25.125" style="3" customWidth="1"/>
    <col min="1551" max="1551" width="13.75" style="3" customWidth="1"/>
    <col min="1552" max="1552" width="6.375" style="3" customWidth="1"/>
    <col min="1553" max="1553" width="13.25" style="3" customWidth="1"/>
    <col min="1554" max="1554" width="14.5" style="3" customWidth="1"/>
    <col min="1555" max="1555" width="15.625" style="3" customWidth="1"/>
    <col min="1556" max="1794" width="9" style="3"/>
    <col min="1795" max="1795" width="12.75" style="3" customWidth="1"/>
    <col min="1796" max="1796" width="18.125" style="3" customWidth="1"/>
    <col min="1797" max="1797" width="14.375" style="3" bestFit="1" customWidth="1"/>
    <col min="1798" max="1798" width="13.125" style="3" bestFit="1" customWidth="1"/>
    <col min="1799" max="1799" width="47" style="3" customWidth="1"/>
    <col min="1800" max="1800" width="6.25" style="3" customWidth="1"/>
    <col min="1801" max="1802" width="9.875" style="3" bestFit="1" customWidth="1"/>
    <col min="1803" max="1803" width="5.75" style="3" customWidth="1"/>
    <col min="1804" max="1804" width="49" style="3" customWidth="1"/>
    <col min="1805" max="1805" width="41.625" style="3" customWidth="1"/>
    <col min="1806" max="1806" width="25.125" style="3" customWidth="1"/>
    <col min="1807" max="1807" width="13.75" style="3" customWidth="1"/>
    <col min="1808" max="1808" width="6.375" style="3" customWidth="1"/>
    <col min="1809" max="1809" width="13.25" style="3" customWidth="1"/>
    <col min="1810" max="1810" width="14.5" style="3" customWidth="1"/>
    <col min="1811" max="1811" width="15.625" style="3" customWidth="1"/>
    <col min="1812" max="2050" width="9" style="3"/>
    <col min="2051" max="2051" width="12.75" style="3" customWidth="1"/>
    <col min="2052" max="2052" width="18.125" style="3" customWidth="1"/>
    <col min="2053" max="2053" width="14.375" style="3" bestFit="1" customWidth="1"/>
    <col min="2054" max="2054" width="13.125" style="3" bestFit="1" customWidth="1"/>
    <col min="2055" max="2055" width="47" style="3" customWidth="1"/>
    <col min="2056" max="2056" width="6.25" style="3" customWidth="1"/>
    <col min="2057" max="2058" width="9.875" style="3" bestFit="1" customWidth="1"/>
    <col min="2059" max="2059" width="5.75" style="3" customWidth="1"/>
    <col min="2060" max="2060" width="49" style="3" customWidth="1"/>
    <col min="2061" max="2061" width="41.625" style="3" customWidth="1"/>
    <col min="2062" max="2062" width="25.125" style="3" customWidth="1"/>
    <col min="2063" max="2063" width="13.75" style="3" customWidth="1"/>
    <col min="2064" max="2064" width="6.375" style="3" customWidth="1"/>
    <col min="2065" max="2065" width="13.25" style="3" customWidth="1"/>
    <col min="2066" max="2066" width="14.5" style="3" customWidth="1"/>
    <col min="2067" max="2067" width="15.625" style="3" customWidth="1"/>
    <col min="2068" max="2306" width="9" style="3"/>
    <col min="2307" max="2307" width="12.75" style="3" customWidth="1"/>
    <col min="2308" max="2308" width="18.125" style="3" customWidth="1"/>
    <col min="2309" max="2309" width="14.375" style="3" bestFit="1" customWidth="1"/>
    <col min="2310" max="2310" width="13.125" style="3" bestFit="1" customWidth="1"/>
    <col min="2311" max="2311" width="47" style="3" customWidth="1"/>
    <col min="2312" max="2312" width="6.25" style="3" customWidth="1"/>
    <col min="2313" max="2314" width="9.875" style="3" bestFit="1" customWidth="1"/>
    <col min="2315" max="2315" width="5.75" style="3" customWidth="1"/>
    <col min="2316" max="2316" width="49" style="3" customWidth="1"/>
    <col min="2317" max="2317" width="41.625" style="3" customWidth="1"/>
    <col min="2318" max="2318" width="25.125" style="3" customWidth="1"/>
    <col min="2319" max="2319" width="13.75" style="3" customWidth="1"/>
    <col min="2320" max="2320" width="6.375" style="3" customWidth="1"/>
    <col min="2321" max="2321" width="13.25" style="3" customWidth="1"/>
    <col min="2322" max="2322" width="14.5" style="3" customWidth="1"/>
    <col min="2323" max="2323" width="15.625" style="3" customWidth="1"/>
    <col min="2324" max="2562" width="9" style="3"/>
    <col min="2563" max="2563" width="12.75" style="3" customWidth="1"/>
    <col min="2564" max="2564" width="18.125" style="3" customWidth="1"/>
    <col min="2565" max="2565" width="14.375" style="3" bestFit="1" customWidth="1"/>
    <col min="2566" max="2566" width="13.125" style="3" bestFit="1" customWidth="1"/>
    <col min="2567" max="2567" width="47" style="3" customWidth="1"/>
    <col min="2568" max="2568" width="6.25" style="3" customWidth="1"/>
    <col min="2569" max="2570" width="9.875" style="3" bestFit="1" customWidth="1"/>
    <col min="2571" max="2571" width="5.75" style="3" customWidth="1"/>
    <col min="2572" max="2572" width="49" style="3" customWidth="1"/>
    <col min="2573" max="2573" width="41.625" style="3" customWidth="1"/>
    <col min="2574" max="2574" width="25.125" style="3" customWidth="1"/>
    <col min="2575" max="2575" width="13.75" style="3" customWidth="1"/>
    <col min="2576" max="2576" width="6.375" style="3" customWidth="1"/>
    <col min="2577" max="2577" width="13.25" style="3" customWidth="1"/>
    <col min="2578" max="2578" width="14.5" style="3" customWidth="1"/>
    <col min="2579" max="2579" width="15.625" style="3" customWidth="1"/>
    <col min="2580" max="2818" width="9" style="3"/>
    <col min="2819" max="2819" width="12.75" style="3" customWidth="1"/>
    <col min="2820" max="2820" width="18.125" style="3" customWidth="1"/>
    <col min="2821" max="2821" width="14.375" style="3" bestFit="1" customWidth="1"/>
    <col min="2822" max="2822" width="13.125" style="3" bestFit="1" customWidth="1"/>
    <col min="2823" max="2823" width="47" style="3" customWidth="1"/>
    <col min="2824" max="2824" width="6.25" style="3" customWidth="1"/>
    <col min="2825" max="2826" width="9.875" style="3" bestFit="1" customWidth="1"/>
    <col min="2827" max="2827" width="5.75" style="3" customWidth="1"/>
    <col min="2828" max="2828" width="49" style="3" customWidth="1"/>
    <col min="2829" max="2829" width="41.625" style="3" customWidth="1"/>
    <col min="2830" max="2830" width="25.125" style="3" customWidth="1"/>
    <col min="2831" max="2831" width="13.75" style="3" customWidth="1"/>
    <col min="2832" max="2832" width="6.375" style="3" customWidth="1"/>
    <col min="2833" max="2833" width="13.25" style="3" customWidth="1"/>
    <col min="2834" max="2834" width="14.5" style="3" customWidth="1"/>
    <col min="2835" max="2835" width="15.625" style="3" customWidth="1"/>
    <col min="2836" max="3074" width="9" style="3"/>
    <col min="3075" max="3075" width="12.75" style="3" customWidth="1"/>
    <col min="3076" max="3076" width="18.125" style="3" customWidth="1"/>
    <col min="3077" max="3077" width="14.375" style="3" bestFit="1" customWidth="1"/>
    <col min="3078" max="3078" width="13.125" style="3" bestFit="1" customWidth="1"/>
    <col min="3079" max="3079" width="47" style="3" customWidth="1"/>
    <col min="3080" max="3080" width="6.25" style="3" customWidth="1"/>
    <col min="3081" max="3082" width="9.875" style="3" bestFit="1" customWidth="1"/>
    <col min="3083" max="3083" width="5.75" style="3" customWidth="1"/>
    <col min="3084" max="3084" width="49" style="3" customWidth="1"/>
    <col min="3085" max="3085" width="41.625" style="3" customWidth="1"/>
    <col min="3086" max="3086" width="25.125" style="3" customWidth="1"/>
    <col min="3087" max="3087" width="13.75" style="3" customWidth="1"/>
    <col min="3088" max="3088" width="6.375" style="3" customWidth="1"/>
    <col min="3089" max="3089" width="13.25" style="3" customWidth="1"/>
    <col min="3090" max="3090" width="14.5" style="3" customWidth="1"/>
    <col min="3091" max="3091" width="15.625" style="3" customWidth="1"/>
    <col min="3092" max="3330" width="9" style="3"/>
    <col min="3331" max="3331" width="12.75" style="3" customWidth="1"/>
    <col min="3332" max="3332" width="18.125" style="3" customWidth="1"/>
    <col min="3333" max="3333" width="14.375" style="3" bestFit="1" customWidth="1"/>
    <col min="3334" max="3334" width="13.125" style="3" bestFit="1" customWidth="1"/>
    <col min="3335" max="3335" width="47" style="3" customWidth="1"/>
    <col min="3336" max="3336" width="6.25" style="3" customWidth="1"/>
    <col min="3337" max="3338" width="9.875" style="3" bestFit="1" customWidth="1"/>
    <col min="3339" max="3339" width="5.75" style="3" customWidth="1"/>
    <col min="3340" max="3340" width="49" style="3" customWidth="1"/>
    <col min="3341" max="3341" width="41.625" style="3" customWidth="1"/>
    <col min="3342" max="3342" width="25.125" style="3" customWidth="1"/>
    <col min="3343" max="3343" width="13.75" style="3" customWidth="1"/>
    <col min="3344" max="3344" width="6.375" style="3" customWidth="1"/>
    <col min="3345" max="3345" width="13.25" style="3" customWidth="1"/>
    <col min="3346" max="3346" width="14.5" style="3" customWidth="1"/>
    <col min="3347" max="3347" width="15.625" style="3" customWidth="1"/>
    <col min="3348" max="3586" width="9" style="3"/>
    <col min="3587" max="3587" width="12.75" style="3" customWidth="1"/>
    <col min="3588" max="3588" width="18.125" style="3" customWidth="1"/>
    <col min="3589" max="3589" width="14.375" style="3" bestFit="1" customWidth="1"/>
    <col min="3590" max="3590" width="13.125" style="3" bestFit="1" customWidth="1"/>
    <col min="3591" max="3591" width="47" style="3" customWidth="1"/>
    <col min="3592" max="3592" width="6.25" style="3" customWidth="1"/>
    <col min="3593" max="3594" width="9.875" style="3" bestFit="1" customWidth="1"/>
    <col min="3595" max="3595" width="5.75" style="3" customWidth="1"/>
    <col min="3596" max="3596" width="49" style="3" customWidth="1"/>
    <col min="3597" max="3597" width="41.625" style="3" customWidth="1"/>
    <col min="3598" max="3598" width="25.125" style="3" customWidth="1"/>
    <col min="3599" max="3599" width="13.75" style="3" customWidth="1"/>
    <col min="3600" max="3600" width="6.375" style="3" customWidth="1"/>
    <col min="3601" max="3601" width="13.25" style="3" customWidth="1"/>
    <col min="3602" max="3602" width="14.5" style="3" customWidth="1"/>
    <col min="3603" max="3603" width="15.625" style="3" customWidth="1"/>
    <col min="3604" max="3842" width="9" style="3"/>
    <col min="3843" max="3843" width="12.75" style="3" customWidth="1"/>
    <col min="3844" max="3844" width="18.125" style="3" customWidth="1"/>
    <col min="3845" max="3845" width="14.375" style="3" bestFit="1" customWidth="1"/>
    <col min="3846" max="3846" width="13.125" style="3" bestFit="1" customWidth="1"/>
    <col min="3847" max="3847" width="47" style="3" customWidth="1"/>
    <col min="3848" max="3848" width="6.25" style="3" customWidth="1"/>
    <col min="3849" max="3850" width="9.875" style="3" bestFit="1" customWidth="1"/>
    <col min="3851" max="3851" width="5.75" style="3" customWidth="1"/>
    <col min="3852" max="3852" width="49" style="3" customWidth="1"/>
    <col min="3853" max="3853" width="41.625" style="3" customWidth="1"/>
    <col min="3854" max="3854" width="25.125" style="3" customWidth="1"/>
    <col min="3855" max="3855" width="13.75" style="3" customWidth="1"/>
    <col min="3856" max="3856" width="6.375" style="3" customWidth="1"/>
    <col min="3857" max="3857" width="13.25" style="3" customWidth="1"/>
    <col min="3858" max="3858" width="14.5" style="3" customWidth="1"/>
    <col min="3859" max="3859" width="15.625" style="3" customWidth="1"/>
    <col min="3860" max="4098" width="9" style="3"/>
    <col min="4099" max="4099" width="12.75" style="3" customWidth="1"/>
    <col min="4100" max="4100" width="18.125" style="3" customWidth="1"/>
    <col min="4101" max="4101" width="14.375" style="3" bestFit="1" customWidth="1"/>
    <col min="4102" max="4102" width="13.125" style="3" bestFit="1" customWidth="1"/>
    <col min="4103" max="4103" width="47" style="3" customWidth="1"/>
    <col min="4104" max="4104" width="6.25" style="3" customWidth="1"/>
    <col min="4105" max="4106" width="9.875" style="3" bestFit="1" customWidth="1"/>
    <col min="4107" max="4107" width="5.75" style="3" customWidth="1"/>
    <col min="4108" max="4108" width="49" style="3" customWidth="1"/>
    <col min="4109" max="4109" width="41.625" style="3" customWidth="1"/>
    <col min="4110" max="4110" width="25.125" style="3" customWidth="1"/>
    <col min="4111" max="4111" width="13.75" style="3" customWidth="1"/>
    <col min="4112" max="4112" width="6.375" style="3" customWidth="1"/>
    <col min="4113" max="4113" width="13.25" style="3" customWidth="1"/>
    <col min="4114" max="4114" width="14.5" style="3" customWidth="1"/>
    <col min="4115" max="4115" width="15.625" style="3" customWidth="1"/>
    <col min="4116" max="4354" width="9" style="3"/>
    <col min="4355" max="4355" width="12.75" style="3" customWidth="1"/>
    <col min="4356" max="4356" width="18.125" style="3" customWidth="1"/>
    <col min="4357" max="4357" width="14.375" style="3" bestFit="1" customWidth="1"/>
    <col min="4358" max="4358" width="13.125" style="3" bestFit="1" customWidth="1"/>
    <col min="4359" max="4359" width="47" style="3" customWidth="1"/>
    <col min="4360" max="4360" width="6.25" style="3" customWidth="1"/>
    <col min="4361" max="4362" width="9.875" style="3" bestFit="1" customWidth="1"/>
    <col min="4363" max="4363" width="5.75" style="3" customWidth="1"/>
    <col min="4364" max="4364" width="49" style="3" customWidth="1"/>
    <col min="4365" max="4365" width="41.625" style="3" customWidth="1"/>
    <col min="4366" max="4366" width="25.125" style="3" customWidth="1"/>
    <col min="4367" max="4367" width="13.75" style="3" customWidth="1"/>
    <col min="4368" max="4368" width="6.375" style="3" customWidth="1"/>
    <col min="4369" max="4369" width="13.25" style="3" customWidth="1"/>
    <col min="4370" max="4370" width="14.5" style="3" customWidth="1"/>
    <col min="4371" max="4371" width="15.625" style="3" customWidth="1"/>
    <col min="4372" max="4610" width="9" style="3"/>
    <col min="4611" max="4611" width="12.75" style="3" customWidth="1"/>
    <col min="4612" max="4612" width="18.125" style="3" customWidth="1"/>
    <col min="4613" max="4613" width="14.375" style="3" bestFit="1" customWidth="1"/>
    <col min="4614" max="4614" width="13.125" style="3" bestFit="1" customWidth="1"/>
    <col min="4615" max="4615" width="47" style="3" customWidth="1"/>
    <col min="4616" max="4616" width="6.25" style="3" customWidth="1"/>
    <col min="4617" max="4618" width="9.875" style="3" bestFit="1" customWidth="1"/>
    <col min="4619" max="4619" width="5.75" style="3" customWidth="1"/>
    <col min="4620" max="4620" width="49" style="3" customWidth="1"/>
    <col min="4621" max="4621" width="41.625" style="3" customWidth="1"/>
    <col min="4622" max="4622" width="25.125" style="3" customWidth="1"/>
    <col min="4623" max="4623" width="13.75" style="3" customWidth="1"/>
    <col min="4624" max="4624" width="6.375" style="3" customWidth="1"/>
    <col min="4625" max="4625" width="13.25" style="3" customWidth="1"/>
    <col min="4626" max="4626" width="14.5" style="3" customWidth="1"/>
    <col min="4627" max="4627" width="15.625" style="3" customWidth="1"/>
    <col min="4628" max="4866" width="9" style="3"/>
    <col min="4867" max="4867" width="12.75" style="3" customWidth="1"/>
    <col min="4868" max="4868" width="18.125" style="3" customWidth="1"/>
    <col min="4869" max="4869" width="14.375" style="3" bestFit="1" customWidth="1"/>
    <col min="4870" max="4870" width="13.125" style="3" bestFit="1" customWidth="1"/>
    <col min="4871" max="4871" width="47" style="3" customWidth="1"/>
    <col min="4872" max="4872" width="6.25" style="3" customWidth="1"/>
    <col min="4873" max="4874" width="9.875" style="3" bestFit="1" customWidth="1"/>
    <col min="4875" max="4875" width="5.75" style="3" customWidth="1"/>
    <col min="4876" max="4876" width="49" style="3" customWidth="1"/>
    <col min="4877" max="4877" width="41.625" style="3" customWidth="1"/>
    <col min="4878" max="4878" width="25.125" style="3" customWidth="1"/>
    <col min="4879" max="4879" width="13.75" style="3" customWidth="1"/>
    <col min="4880" max="4880" width="6.375" style="3" customWidth="1"/>
    <col min="4881" max="4881" width="13.25" style="3" customWidth="1"/>
    <col min="4882" max="4882" width="14.5" style="3" customWidth="1"/>
    <col min="4883" max="4883" width="15.625" style="3" customWidth="1"/>
    <col min="4884" max="5122" width="9" style="3"/>
    <col min="5123" max="5123" width="12.75" style="3" customWidth="1"/>
    <col min="5124" max="5124" width="18.125" style="3" customWidth="1"/>
    <col min="5125" max="5125" width="14.375" style="3" bestFit="1" customWidth="1"/>
    <col min="5126" max="5126" width="13.125" style="3" bestFit="1" customWidth="1"/>
    <col min="5127" max="5127" width="47" style="3" customWidth="1"/>
    <col min="5128" max="5128" width="6.25" style="3" customWidth="1"/>
    <col min="5129" max="5130" width="9.875" style="3" bestFit="1" customWidth="1"/>
    <col min="5131" max="5131" width="5.75" style="3" customWidth="1"/>
    <col min="5132" max="5132" width="49" style="3" customWidth="1"/>
    <col min="5133" max="5133" width="41.625" style="3" customWidth="1"/>
    <col min="5134" max="5134" width="25.125" style="3" customWidth="1"/>
    <col min="5135" max="5135" width="13.75" style="3" customWidth="1"/>
    <col min="5136" max="5136" width="6.375" style="3" customWidth="1"/>
    <col min="5137" max="5137" width="13.25" style="3" customWidth="1"/>
    <col min="5138" max="5138" width="14.5" style="3" customWidth="1"/>
    <col min="5139" max="5139" width="15.625" style="3" customWidth="1"/>
    <col min="5140" max="5378" width="9" style="3"/>
    <col min="5379" max="5379" width="12.75" style="3" customWidth="1"/>
    <col min="5380" max="5380" width="18.125" style="3" customWidth="1"/>
    <col min="5381" max="5381" width="14.375" style="3" bestFit="1" customWidth="1"/>
    <col min="5382" max="5382" width="13.125" style="3" bestFit="1" customWidth="1"/>
    <col min="5383" max="5383" width="47" style="3" customWidth="1"/>
    <col min="5384" max="5384" width="6.25" style="3" customWidth="1"/>
    <col min="5385" max="5386" width="9.875" style="3" bestFit="1" customWidth="1"/>
    <col min="5387" max="5387" width="5.75" style="3" customWidth="1"/>
    <col min="5388" max="5388" width="49" style="3" customWidth="1"/>
    <col min="5389" max="5389" width="41.625" style="3" customWidth="1"/>
    <col min="5390" max="5390" width="25.125" style="3" customWidth="1"/>
    <col min="5391" max="5391" width="13.75" style="3" customWidth="1"/>
    <col min="5392" max="5392" width="6.375" style="3" customWidth="1"/>
    <col min="5393" max="5393" width="13.25" style="3" customWidth="1"/>
    <col min="5394" max="5394" width="14.5" style="3" customWidth="1"/>
    <col min="5395" max="5395" width="15.625" style="3" customWidth="1"/>
    <col min="5396" max="5634" width="9" style="3"/>
    <col min="5635" max="5635" width="12.75" style="3" customWidth="1"/>
    <col min="5636" max="5636" width="18.125" style="3" customWidth="1"/>
    <col min="5637" max="5637" width="14.375" style="3" bestFit="1" customWidth="1"/>
    <col min="5638" max="5638" width="13.125" style="3" bestFit="1" customWidth="1"/>
    <col min="5639" max="5639" width="47" style="3" customWidth="1"/>
    <col min="5640" max="5640" width="6.25" style="3" customWidth="1"/>
    <col min="5641" max="5642" width="9.875" style="3" bestFit="1" customWidth="1"/>
    <col min="5643" max="5643" width="5.75" style="3" customWidth="1"/>
    <col min="5644" max="5644" width="49" style="3" customWidth="1"/>
    <col min="5645" max="5645" width="41.625" style="3" customWidth="1"/>
    <col min="5646" max="5646" width="25.125" style="3" customWidth="1"/>
    <col min="5647" max="5647" width="13.75" style="3" customWidth="1"/>
    <col min="5648" max="5648" width="6.375" style="3" customWidth="1"/>
    <col min="5649" max="5649" width="13.25" style="3" customWidth="1"/>
    <col min="5650" max="5650" width="14.5" style="3" customWidth="1"/>
    <col min="5651" max="5651" width="15.625" style="3" customWidth="1"/>
    <col min="5652" max="5890" width="9" style="3"/>
    <col min="5891" max="5891" width="12.75" style="3" customWidth="1"/>
    <col min="5892" max="5892" width="18.125" style="3" customWidth="1"/>
    <col min="5893" max="5893" width="14.375" style="3" bestFit="1" customWidth="1"/>
    <col min="5894" max="5894" width="13.125" style="3" bestFit="1" customWidth="1"/>
    <col min="5895" max="5895" width="47" style="3" customWidth="1"/>
    <col min="5896" max="5896" width="6.25" style="3" customWidth="1"/>
    <col min="5897" max="5898" width="9.875" style="3" bestFit="1" customWidth="1"/>
    <col min="5899" max="5899" width="5.75" style="3" customWidth="1"/>
    <col min="5900" max="5900" width="49" style="3" customWidth="1"/>
    <col min="5901" max="5901" width="41.625" style="3" customWidth="1"/>
    <col min="5902" max="5902" width="25.125" style="3" customWidth="1"/>
    <col min="5903" max="5903" width="13.75" style="3" customWidth="1"/>
    <col min="5904" max="5904" width="6.375" style="3" customWidth="1"/>
    <col min="5905" max="5905" width="13.25" style="3" customWidth="1"/>
    <col min="5906" max="5906" width="14.5" style="3" customWidth="1"/>
    <col min="5907" max="5907" width="15.625" style="3" customWidth="1"/>
    <col min="5908" max="6146" width="9" style="3"/>
    <col min="6147" max="6147" width="12.75" style="3" customWidth="1"/>
    <col min="6148" max="6148" width="18.125" style="3" customWidth="1"/>
    <col min="6149" max="6149" width="14.375" style="3" bestFit="1" customWidth="1"/>
    <col min="6150" max="6150" width="13.125" style="3" bestFit="1" customWidth="1"/>
    <col min="6151" max="6151" width="47" style="3" customWidth="1"/>
    <col min="6152" max="6152" width="6.25" style="3" customWidth="1"/>
    <col min="6153" max="6154" width="9.875" style="3" bestFit="1" customWidth="1"/>
    <col min="6155" max="6155" width="5.75" style="3" customWidth="1"/>
    <col min="6156" max="6156" width="49" style="3" customWidth="1"/>
    <col min="6157" max="6157" width="41.625" style="3" customWidth="1"/>
    <col min="6158" max="6158" width="25.125" style="3" customWidth="1"/>
    <col min="6159" max="6159" width="13.75" style="3" customWidth="1"/>
    <col min="6160" max="6160" width="6.375" style="3" customWidth="1"/>
    <col min="6161" max="6161" width="13.25" style="3" customWidth="1"/>
    <col min="6162" max="6162" width="14.5" style="3" customWidth="1"/>
    <col min="6163" max="6163" width="15.625" style="3" customWidth="1"/>
    <col min="6164" max="6402" width="9" style="3"/>
    <col min="6403" max="6403" width="12.75" style="3" customWidth="1"/>
    <col min="6404" max="6404" width="18.125" style="3" customWidth="1"/>
    <col min="6405" max="6405" width="14.375" style="3" bestFit="1" customWidth="1"/>
    <col min="6406" max="6406" width="13.125" style="3" bestFit="1" customWidth="1"/>
    <col min="6407" max="6407" width="47" style="3" customWidth="1"/>
    <col min="6408" max="6408" width="6.25" style="3" customWidth="1"/>
    <col min="6409" max="6410" width="9.875" style="3" bestFit="1" customWidth="1"/>
    <col min="6411" max="6411" width="5.75" style="3" customWidth="1"/>
    <col min="6412" max="6412" width="49" style="3" customWidth="1"/>
    <col min="6413" max="6413" width="41.625" style="3" customWidth="1"/>
    <col min="6414" max="6414" width="25.125" style="3" customWidth="1"/>
    <col min="6415" max="6415" width="13.75" style="3" customWidth="1"/>
    <col min="6416" max="6416" width="6.375" style="3" customWidth="1"/>
    <col min="6417" max="6417" width="13.25" style="3" customWidth="1"/>
    <col min="6418" max="6418" width="14.5" style="3" customWidth="1"/>
    <col min="6419" max="6419" width="15.625" style="3" customWidth="1"/>
    <col min="6420" max="6658" width="9" style="3"/>
    <col min="6659" max="6659" width="12.75" style="3" customWidth="1"/>
    <col min="6660" max="6660" width="18.125" style="3" customWidth="1"/>
    <col min="6661" max="6661" width="14.375" style="3" bestFit="1" customWidth="1"/>
    <col min="6662" max="6662" width="13.125" style="3" bestFit="1" customWidth="1"/>
    <col min="6663" max="6663" width="47" style="3" customWidth="1"/>
    <col min="6664" max="6664" width="6.25" style="3" customWidth="1"/>
    <col min="6665" max="6666" width="9.875" style="3" bestFit="1" customWidth="1"/>
    <col min="6667" max="6667" width="5.75" style="3" customWidth="1"/>
    <col min="6668" max="6668" width="49" style="3" customWidth="1"/>
    <col min="6669" max="6669" width="41.625" style="3" customWidth="1"/>
    <col min="6670" max="6670" width="25.125" style="3" customWidth="1"/>
    <col min="6671" max="6671" width="13.75" style="3" customWidth="1"/>
    <col min="6672" max="6672" width="6.375" style="3" customWidth="1"/>
    <col min="6673" max="6673" width="13.25" style="3" customWidth="1"/>
    <col min="6674" max="6674" width="14.5" style="3" customWidth="1"/>
    <col min="6675" max="6675" width="15.625" style="3" customWidth="1"/>
    <col min="6676" max="6914" width="9" style="3"/>
    <col min="6915" max="6915" width="12.75" style="3" customWidth="1"/>
    <col min="6916" max="6916" width="18.125" style="3" customWidth="1"/>
    <col min="6917" max="6917" width="14.375" style="3" bestFit="1" customWidth="1"/>
    <col min="6918" max="6918" width="13.125" style="3" bestFit="1" customWidth="1"/>
    <col min="6919" max="6919" width="47" style="3" customWidth="1"/>
    <col min="6920" max="6920" width="6.25" style="3" customWidth="1"/>
    <col min="6921" max="6922" width="9.875" style="3" bestFit="1" customWidth="1"/>
    <col min="6923" max="6923" width="5.75" style="3" customWidth="1"/>
    <col min="6924" max="6924" width="49" style="3" customWidth="1"/>
    <col min="6925" max="6925" width="41.625" style="3" customWidth="1"/>
    <col min="6926" max="6926" width="25.125" style="3" customWidth="1"/>
    <col min="6927" max="6927" width="13.75" style="3" customWidth="1"/>
    <col min="6928" max="6928" width="6.375" style="3" customWidth="1"/>
    <col min="6929" max="6929" width="13.25" style="3" customWidth="1"/>
    <col min="6930" max="6930" width="14.5" style="3" customWidth="1"/>
    <col min="6931" max="6931" width="15.625" style="3" customWidth="1"/>
    <col min="6932" max="7170" width="9" style="3"/>
    <col min="7171" max="7171" width="12.75" style="3" customWidth="1"/>
    <col min="7172" max="7172" width="18.125" style="3" customWidth="1"/>
    <col min="7173" max="7173" width="14.375" style="3" bestFit="1" customWidth="1"/>
    <col min="7174" max="7174" width="13.125" style="3" bestFit="1" customWidth="1"/>
    <col min="7175" max="7175" width="47" style="3" customWidth="1"/>
    <col min="7176" max="7176" width="6.25" style="3" customWidth="1"/>
    <col min="7177" max="7178" width="9.875" style="3" bestFit="1" customWidth="1"/>
    <col min="7179" max="7179" width="5.75" style="3" customWidth="1"/>
    <col min="7180" max="7180" width="49" style="3" customWidth="1"/>
    <col min="7181" max="7181" width="41.625" style="3" customWidth="1"/>
    <col min="7182" max="7182" width="25.125" style="3" customWidth="1"/>
    <col min="7183" max="7183" width="13.75" style="3" customWidth="1"/>
    <col min="7184" max="7184" width="6.375" style="3" customWidth="1"/>
    <col min="7185" max="7185" width="13.25" style="3" customWidth="1"/>
    <col min="7186" max="7186" width="14.5" style="3" customWidth="1"/>
    <col min="7187" max="7187" width="15.625" style="3" customWidth="1"/>
    <col min="7188" max="7426" width="9" style="3"/>
    <col min="7427" max="7427" width="12.75" style="3" customWidth="1"/>
    <col min="7428" max="7428" width="18.125" style="3" customWidth="1"/>
    <col min="7429" max="7429" width="14.375" style="3" bestFit="1" customWidth="1"/>
    <col min="7430" max="7430" width="13.125" style="3" bestFit="1" customWidth="1"/>
    <col min="7431" max="7431" width="47" style="3" customWidth="1"/>
    <col min="7432" max="7432" width="6.25" style="3" customWidth="1"/>
    <col min="7433" max="7434" width="9.875" style="3" bestFit="1" customWidth="1"/>
    <col min="7435" max="7435" width="5.75" style="3" customWidth="1"/>
    <col min="7436" max="7436" width="49" style="3" customWidth="1"/>
    <col min="7437" max="7437" width="41.625" style="3" customWidth="1"/>
    <col min="7438" max="7438" width="25.125" style="3" customWidth="1"/>
    <col min="7439" max="7439" width="13.75" style="3" customWidth="1"/>
    <col min="7440" max="7440" width="6.375" style="3" customWidth="1"/>
    <col min="7441" max="7441" width="13.25" style="3" customWidth="1"/>
    <col min="7442" max="7442" width="14.5" style="3" customWidth="1"/>
    <col min="7443" max="7443" width="15.625" style="3" customWidth="1"/>
    <col min="7444" max="7682" width="9" style="3"/>
    <col min="7683" max="7683" width="12.75" style="3" customWidth="1"/>
    <col min="7684" max="7684" width="18.125" style="3" customWidth="1"/>
    <col min="7685" max="7685" width="14.375" style="3" bestFit="1" customWidth="1"/>
    <col min="7686" max="7686" width="13.125" style="3" bestFit="1" customWidth="1"/>
    <col min="7687" max="7687" width="47" style="3" customWidth="1"/>
    <col min="7688" max="7688" width="6.25" style="3" customWidth="1"/>
    <col min="7689" max="7690" width="9.875" style="3" bestFit="1" customWidth="1"/>
    <col min="7691" max="7691" width="5.75" style="3" customWidth="1"/>
    <col min="7692" max="7692" width="49" style="3" customWidth="1"/>
    <col min="7693" max="7693" width="41.625" style="3" customWidth="1"/>
    <col min="7694" max="7694" width="25.125" style="3" customWidth="1"/>
    <col min="7695" max="7695" width="13.75" style="3" customWidth="1"/>
    <col min="7696" max="7696" width="6.375" style="3" customWidth="1"/>
    <col min="7697" max="7697" width="13.25" style="3" customWidth="1"/>
    <col min="7698" max="7698" width="14.5" style="3" customWidth="1"/>
    <col min="7699" max="7699" width="15.625" style="3" customWidth="1"/>
    <col min="7700" max="7938" width="9" style="3"/>
    <col min="7939" max="7939" width="12.75" style="3" customWidth="1"/>
    <col min="7940" max="7940" width="18.125" style="3" customWidth="1"/>
    <col min="7941" max="7941" width="14.375" style="3" bestFit="1" customWidth="1"/>
    <col min="7942" max="7942" width="13.125" style="3" bestFit="1" customWidth="1"/>
    <col min="7943" max="7943" width="47" style="3" customWidth="1"/>
    <col min="7944" max="7944" width="6.25" style="3" customWidth="1"/>
    <col min="7945" max="7946" width="9.875" style="3" bestFit="1" customWidth="1"/>
    <col min="7947" max="7947" width="5.75" style="3" customWidth="1"/>
    <col min="7948" max="7948" width="49" style="3" customWidth="1"/>
    <col min="7949" max="7949" width="41.625" style="3" customWidth="1"/>
    <col min="7950" max="7950" width="25.125" style="3" customWidth="1"/>
    <col min="7951" max="7951" width="13.75" style="3" customWidth="1"/>
    <col min="7952" max="7952" width="6.375" style="3" customWidth="1"/>
    <col min="7953" max="7953" width="13.25" style="3" customWidth="1"/>
    <col min="7954" max="7954" width="14.5" style="3" customWidth="1"/>
    <col min="7955" max="7955" width="15.625" style="3" customWidth="1"/>
    <col min="7956" max="8194" width="9" style="3"/>
    <col min="8195" max="8195" width="12.75" style="3" customWidth="1"/>
    <col min="8196" max="8196" width="18.125" style="3" customWidth="1"/>
    <col min="8197" max="8197" width="14.375" style="3" bestFit="1" customWidth="1"/>
    <col min="8198" max="8198" width="13.125" style="3" bestFit="1" customWidth="1"/>
    <col min="8199" max="8199" width="47" style="3" customWidth="1"/>
    <col min="8200" max="8200" width="6.25" style="3" customWidth="1"/>
    <col min="8201" max="8202" width="9.875" style="3" bestFit="1" customWidth="1"/>
    <col min="8203" max="8203" width="5.75" style="3" customWidth="1"/>
    <col min="8204" max="8204" width="49" style="3" customWidth="1"/>
    <col min="8205" max="8205" width="41.625" style="3" customWidth="1"/>
    <col min="8206" max="8206" width="25.125" style="3" customWidth="1"/>
    <col min="8207" max="8207" width="13.75" style="3" customWidth="1"/>
    <col min="8208" max="8208" width="6.375" style="3" customWidth="1"/>
    <col min="8209" max="8209" width="13.25" style="3" customWidth="1"/>
    <col min="8210" max="8210" width="14.5" style="3" customWidth="1"/>
    <col min="8211" max="8211" width="15.625" style="3" customWidth="1"/>
    <col min="8212" max="8450" width="9" style="3"/>
    <col min="8451" max="8451" width="12.75" style="3" customWidth="1"/>
    <col min="8452" max="8452" width="18.125" style="3" customWidth="1"/>
    <col min="8453" max="8453" width="14.375" style="3" bestFit="1" customWidth="1"/>
    <col min="8454" max="8454" width="13.125" style="3" bestFit="1" customWidth="1"/>
    <col min="8455" max="8455" width="47" style="3" customWidth="1"/>
    <col min="8456" max="8456" width="6.25" style="3" customWidth="1"/>
    <col min="8457" max="8458" width="9.875" style="3" bestFit="1" customWidth="1"/>
    <col min="8459" max="8459" width="5.75" style="3" customWidth="1"/>
    <col min="8460" max="8460" width="49" style="3" customWidth="1"/>
    <col min="8461" max="8461" width="41.625" style="3" customWidth="1"/>
    <col min="8462" max="8462" width="25.125" style="3" customWidth="1"/>
    <col min="8463" max="8463" width="13.75" style="3" customWidth="1"/>
    <col min="8464" max="8464" width="6.375" style="3" customWidth="1"/>
    <col min="8465" max="8465" width="13.25" style="3" customWidth="1"/>
    <col min="8466" max="8466" width="14.5" style="3" customWidth="1"/>
    <col min="8467" max="8467" width="15.625" style="3" customWidth="1"/>
    <col min="8468" max="8706" width="9" style="3"/>
    <col min="8707" max="8707" width="12.75" style="3" customWidth="1"/>
    <col min="8708" max="8708" width="18.125" style="3" customWidth="1"/>
    <col min="8709" max="8709" width="14.375" style="3" bestFit="1" customWidth="1"/>
    <col min="8710" max="8710" width="13.125" style="3" bestFit="1" customWidth="1"/>
    <col min="8711" max="8711" width="47" style="3" customWidth="1"/>
    <col min="8712" max="8712" width="6.25" style="3" customWidth="1"/>
    <col min="8713" max="8714" width="9.875" style="3" bestFit="1" customWidth="1"/>
    <col min="8715" max="8715" width="5.75" style="3" customWidth="1"/>
    <col min="8716" max="8716" width="49" style="3" customWidth="1"/>
    <col min="8717" max="8717" width="41.625" style="3" customWidth="1"/>
    <col min="8718" max="8718" width="25.125" style="3" customWidth="1"/>
    <col min="8719" max="8719" width="13.75" style="3" customWidth="1"/>
    <col min="8720" max="8720" width="6.375" style="3" customWidth="1"/>
    <col min="8721" max="8721" width="13.25" style="3" customWidth="1"/>
    <col min="8722" max="8722" width="14.5" style="3" customWidth="1"/>
    <col min="8723" max="8723" width="15.625" style="3" customWidth="1"/>
    <col min="8724" max="8962" width="9" style="3"/>
    <col min="8963" max="8963" width="12.75" style="3" customWidth="1"/>
    <col min="8964" max="8964" width="18.125" style="3" customWidth="1"/>
    <col min="8965" max="8965" width="14.375" style="3" bestFit="1" customWidth="1"/>
    <col min="8966" max="8966" width="13.125" style="3" bestFit="1" customWidth="1"/>
    <col min="8967" max="8967" width="47" style="3" customWidth="1"/>
    <col min="8968" max="8968" width="6.25" style="3" customWidth="1"/>
    <col min="8969" max="8970" width="9.875" style="3" bestFit="1" customWidth="1"/>
    <col min="8971" max="8971" width="5.75" style="3" customWidth="1"/>
    <col min="8972" max="8972" width="49" style="3" customWidth="1"/>
    <col min="8973" max="8973" width="41.625" style="3" customWidth="1"/>
    <col min="8974" max="8974" width="25.125" style="3" customWidth="1"/>
    <col min="8975" max="8975" width="13.75" style="3" customWidth="1"/>
    <col min="8976" max="8976" width="6.375" style="3" customWidth="1"/>
    <col min="8977" max="8977" width="13.25" style="3" customWidth="1"/>
    <col min="8978" max="8978" width="14.5" style="3" customWidth="1"/>
    <col min="8979" max="8979" width="15.625" style="3" customWidth="1"/>
    <col min="8980" max="9218" width="9" style="3"/>
    <col min="9219" max="9219" width="12.75" style="3" customWidth="1"/>
    <col min="9220" max="9220" width="18.125" style="3" customWidth="1"/>
    <col min="9221" max="9221" width="14.375" style="3" bestFit="1" customWidth="1"/>
    <col min="9222" max="9222" width="13.125" style="3" bestFit="1" customWidth="1"/>
    <col min="9223" max="9223" width="47" style="3" customWidth="1"/>
    <col min="9224" max="9224" width="6.25" style="3" customWidth="1"/>
    <col min="9225" max="9226" width="9.875" style="3" bestFit="1" customWidth="1"/>
    <col min="9227" max="9227" width="5.75" style="3" customWidth="1"/>
    <col min="9228" max="9228" width="49" style="3" customWidth="1"/>
    <col min="9229" max="9229" width="41.625" style="3" customWidth="1"/>
    <col min="9230" max="9230" width="25.125" style="3" customWidth="1"/>
    <col min="9231" max="9231" width="13.75" style="3" customWidth="1"/>
    <col min="9232" max="9232" width="6.375" style="3" customWidth="1"/>
    <col min="9233" max="9233" width="13.25" style="3" customWidth="1"/>
    <col min="9234" max="9234" width="14.5" style="3" customWidth="1"/>
    <col min="9235" max="9235" width="15.625" style="3" customWidth="1"/>
    <col min="9236" max="9474" width="9" style="3"/>
    <col min="9475" max="9475" width="12.75" style="3" customWidth="1"/>
    <col min="9476" max="9476" width="18.125" style="3" customWidth="1"/>
    <col min="9477" max="9477" width="14.375" style="3" bestFit="1" customWidth="1"/>
    <col min="9478" max="9478" width="13.125" style="3" bestFit="1" customWidth="1"/>
    <col min="9479" max="9479" width="47" style="3" customWidth="1"/>
    <col min="9480" max="9480" width="6.25" style="3" customWidth="1"/>
    <col min="9481" max="9482" width="9.875" style="3" bestFit="1" customWidth="1"/>
    <col min="9483" max="9483" width="5.75" style="3" customWidth="1"/>
    <col min="9484" max="9484" width="49" style="3" customWidth="1"/>
    <col min="9485" max="9485" width="41.625" style="3" customWidth="1"/>
    <col min="9486" max="9486" width="25.125" style="3" customWidth="1"/>
    <col min="9487" max="9487" width="13.75" style="3" customWidth="1"/>
    <col min="9488" max="9488" width="6.375" style="3" customWidth="1"/>
    <col min="9489" max="9489" width="13.25" style="3" customWidth="1"/>
    <col min="9490" max="9490" width="14.5" style="3" customWidth="1"/>
    <col min="9491" max="9491" width="15.625" style="3" customWidth="1"/>
    <col min="9492" max="9730" width="9" style="3"/>
    <col min="9731" max="9731" width="12.75" style="3" customWidth="1"/>
    <col min="9732" max="9732" width="18.125" style="3" customWidth="1"/>
    <col min="9733" max="9733" width="14.375" style="3" bestFit="1" customWidth="1"/>
    <col min="9734" max="9734" width="13.125" style="3" bestFit="1" customWidth="1"/>
    <col min="9735" max="9735" width="47" style="3" customWidth="1"/>
    <col min="9736" max="9736" width="6.25" style="3" customWidth="1"/>
    <col min="9737" max="9738" width="9.875" style="3" bestFit="1" customWidth="1"/>
    <col min="9739" max="9739" width="5.75" style="3" customWidth="1"/>
    <col min="9740" max="9740" width="49" style="3" customWidth="1"/>
    <col min="9741" max="9741" width="41.625" style="3" customWidth="1"/>
    <col min="9742" max="9742" width="25.125" style="3" customWidth="1"/>
    <col min="9743" max="9743" width="13.75" style="3" customWidth="1"/>
    <col min="9744" max="9744" width="6.375" style="3" customWidth="1"/>
    <col min="9745" max="9745" width="13.25" style="3" customWidth="1"/>
    <col min="9746" max="9746" width="14.5" style="3" customWidth="1"/>
    <col min="9747" max="9747" width="15.625" style="3" customWidth="1"/>
    <col min="9748" max="9986" width="9" style="3"/>
    <col min="9987" max="9987" width="12.75" style="3" customWidth="1"/>
    <col min="9988" max="9988" width="18.125" style="3" customWidth="1"/>
    <col min="9989" max="9989" width="14.375" style="3" bestFit="1" customWidth="1"/>
    <col min="9990" max="9990" width="13.125" style="3" bestFit="1" customWidth="1"/>
    <col min="9991" max="9991" width="47" style="3" customWidth="1"/>
    <col min="9992" max="9992" width="6.25" style="3" customWidth="1"/>
    <col min="9993" max="9994" width="9.875" style="3" bestFit="1" customWidth="1"/>
    <col min="9995" max="9995" width="5.75" style="3" customWidth="1"/>
    <col min="9996" max="9996" width="49" style="3" customWidth="1"/>
    <col min="9997" max="9997" width="41.625" style="3" customWidth="1"/>
    <col min="9998" max="9998" width="25.125" style="3" customWidth="1"/>
    <col min="9999" max="9999" width="13.75" style="3" customWidth="1"/>
    <col min="10000" max="10000" width="6.375" style="3" customWidth="1"/>
    <col min="10001" max="10001" width="13.25" style="3" customWidth="1"/>
    <col min="10002" max="10002" width="14.5" style="3" customWidth="1"/>
    <col min="10003" max="10003" width="15.625" style="3" customWidth="1"/>
    <col min="10004" max="10242" width="9" style="3"/>
    <col min="10243" max="10243" width="12.75" style="3" customWidth="1"/>
    <col min="10244" max="10244" width="18.125" style="3" customWidth="1"/>
    <col min="10245" max="10245" width="14.375" style="3" bestFit="1" customWidth="1"/>
    <col min="10246" max="10246" width="13.125" style="3" bestFit="1" customWidth="1"/>
    <col min="10247" max="10247" width="47" style="3" customWidth="1"/>
    <col min="10248" max="10248" width="6.25" style="3" customWidth="1"/>
    <col min="10249" max="10250" width="9.875" style="3" bestFit="1" customWidth="1"/>
    <col min="10251" max="10251" width="5.75" style="3" customWidth="1"/>
    <col min="10252" max="10252" width="49" style="3" customWidth="1"/>
    <col min="10253" max="10253" width="41.625" style="3" customWidth="1"/>
    <col min="10254" max="10254" width="25.125" style="3" customWidth="1"/>
    <col min="10255" max="10255" width="13.75" style="3" customWidth="1"/>
    <col min="10256" max="10256" width="6.375" style="3" customWidth="1"/>
    <col min="10257" max="10257" width="13.25" style="3" customWidth="1"/>
    <col min="10258" max="10258" width="14.5" style="3" customWidth="1"/>
    <col min="10259" max="10259" width="15.625" style="3" customWidth="1"/>
    <col min="10260" max="10498" width="9" style="3"/>
    <col min="10499" max="10499" width="12.75" style="3" customWidth="1"/>
    <col min="10500" max="10500" width="18.125" style="3" customWidth="1"/>
    <col min="10501" max="10501" width="14.375" style="3" bestFit="1" customWidth="1"/>
    <col min="10502" max="10502" width="13.125" style="3" bestFit="1" customWidth="1"/>
    <col min="10503" max="10503" width="47" style="3" customWidth="1"/>
    <col min="10504" max="10504" width="6.25" style="3" customWidth="1"/>
    <col min="10505" max="10506" width="9.875" style="3" bestFit="1" customWidth="1"/>
    <col min="10507" max="10507" width="5.75" style="3" customWidth="1"/>
    <col min="10508" max="10508" width="49" style="3" customWidth="1"/>
    <col min="10509" max="10509" width="41.625" style="3" customWidth="1"/>
    <col min="10510" max="10510" width="25.125" style="3" customWidth="1"/>
    <col min="10511" max="10511" width="13.75" style="3" customWidth="1"/>
    <col min="10512" max="10512" width="6.375" style="3" customWidth="1"/>
    <col min="10513" max="10513" width="13.25" style="3" customWidth="1"/>
    <col min="10514" max="10514" width="14.5" style="3" customWidth="1"/>
    <col min="10515" max="10515" width="15.625" style="3" customWidth="1"/>
    <col min="10516" max="10754" width="9" style="3"/>
    <col min="10755" max="10755" width="12.75" style="3" customWidth="1"/>
    <col min="10756" max="10756" width="18.125" style="3" customWidth="1"/>
    <col min="10757" max="10757" width="14.375" style="3" bestFit="1" customWidth="1"/>
    <col min="10758" max="10758" width="13.125" style="3" bestFit="1" customWidth="1"/>
    <col min="10759" max="10759" width="47" style="3" customWidth="1"/>
    <col min="10760" max="10760" width="6.25" style="3" customWidth="1"/>
    <col min="10761" max="10762" width="9.875" style="3" bestFit="1" customWidth="1"/>
    <col min="10763" max="10763" width="5.75" style="3" customWidth="1"/>
    <col min="10764" max="10764" width="49" style="3" customWidth="1"/>
    <col min="10765" max="10765" width="41.625" style="3" customWidth="1"/>
    <col min="10766" max="10766" width="25.125" style="3" customWidth="1"/>
    <col min="10767" max="10767" width="13.75" style="3" customWidth="1"/>
    <col min="10768" max="10768" width="6.375" style="3" customWidth="1"/>
    <col min="10769" max="10769" width="13.25" style="3" customWidth="1"/>
    <col min="10770" max="10770" width="14.5" style="3" customWidth="1"/>
    <col min="10771" max="10771" width="15.625" style="3" customWidth="1"/>
    <col min="10772" max="11010" width="9" style="3"/>
    <col min="11011" max="11011" width="12.75" style="3" customWidth="1"/>
    <col min="11012" max="11012" width="18.125" style="3" customWidth="1"/>
    <col min="11013" max="11013" width="14.375" style="3" bestFit="1" customWidth="1"/>
    <col min="11014" max="11014" width="13.125" style="3" bestFit="1" customWidth="1"/>
    <col min="11015" max="11015" width="47" style="3" customWidth="1"/>
    <col min="11016" max="11016" width="6.25" style="3" customWidth="1"/>
    <col min="11017" max="11018" width="9.875" style="3" bestFit="1" customWidth="1"/>
    <col min="11019" max="11019" width="5.75" style="3" customWidth="1"/>
    <col min="11020" max="11020" width="49" style="3" customWidth="1"/>
    <col min="11021" max="11021" width="41.625" style="3" customWidth="1"/>
    <col min="11022" max="11022" width="25.125" style="3" customWidth="1"/>
    <col min="11023" max="11023" width="13.75" style="3" customWidth="1"/>
    <col min="11024" max="11024" width="6.375" style="3" customWidth="1"/>
    <col min="11025" max="11025" width="13.25" style="3" customWidth="1"/>
    <col min="11026" max="11026" width="14.5" style="3" customWidth="1"/>
    <col min="11027" max="11027" width="15.625" style="3" customWidth="1"/>
    <col min="11028" max="11266" width="9" style="3"/>
    <col min="11267" max="11267" width="12.75" style="3" customWidth="1"/>
    <col min="11268" max="11268" width="18.125" style="3" customWidth="1"/>
    <col min="11269" max="11269" width="14.375" style="3" bestFit="1" customWidth="1"/>
    <col min="11270" max="11270" width="13.125" style="3" bestFit="1" customWidth="1"/>
    <col min="11271" max="11271" width="47" style="3" customWidth="1"/>
    <col min="11272" max="11272" width="6.25" style="3" customWidth="1"/>
    <col min="11273" max="11274" width="9.875" style="3" bestFit="1" customWidth="1"/>
    <col min="11275" max="11275" width="5.75" style="3" customWidth="1"/>
    <col min="11276" max="11276" width="49" style="3" customWidth="1"/>
    <col min="11277" max="11277" width="41.625" style="3" customWidth="1"/>
    <col min="11278" max="11278" width="25.125" style="3" customWidth="1"/>
    <col min="11279" max="11279" width="13.75" style="3" customWidth="1"/>
    <col min="11280" max="11280" width="6.375" style="3" customWidth="1"/>
    <col min="11281" max="11281" width="13.25" style="3" customWidth="1"/>
    <col min="11282" max="11282" width="14.5" style="3" customWidth="1"/>
    <col min="11283" max="11283" width="15.625" style="3" customWidth="1"/>
    <col min="11284" max="11522" width="9" style="3"/>
    <col min="11523" max="11523" width="12.75" style="3" customWidth="1"/>
    <col min="11524" max="11524" width="18.125" style="3" customWidth="1"/>
    <col min="11525" max="11525" width="14.375" style="3" bestFit="1" customWidth="1"/>
    <col min="11526" max="11526" width="13.125" style="3" bestFit="1" customWidth="1"/>
    <col min="11527" max="11527" width="47" style="3" customWidth="1"/>
    <col min="11528" max="11528" width="6.25" style="3" customWidth="1"/>
    <col min="11529" max="11530" width="9.875" style="3" bestFit="1" customWidth="1"/>
    <col min="11531" max="11531" width="5.75" style="3" customWidth="1"/>
    <col min="11532" max="11532" width="49" style="3" customWidth="1"/>
    <col min="11533" max="11533" width="41.625" style="3" customWidth="1"/>
    <col min="11534" max="11534" width="25.125" style="3" customWidth="1"/>
    <col min="11535" max="11535" width="13.75" style="3" customWidth="1"/>
    <col min="11536" max="11536" width="6.375" style="3" customWidth="1"/>
    <col min="11537" max="11537" width="13.25" style="3" customWidth="1"/>
    <col min="11538" max="11538" width="14.5" style="3" customWidth="1"/>
    <col min="11539" max="11539" width="15.625" style="3" customWidth="1"/>
    <col min="11540" max="11778" width="9" style="3"/>
    <col min="11779" max="11779" width="12.75" style="3" customWidth="1"/>
    <col min="11780" max="11780" width="18.125" style="3" customWidth="1"/>
    <col min="11781" max="11781" width="14.375" style="3" bestFit="1" customWidth="1"/>
    <col min="11782" max="11782" width="13.125" style="3" bestFit="1" customWidth="1"/>
    <col min="11783" max="11783" width="47" style="3" customWidth="1"/>
    <col min="11784" max="11784" width="6.25" style="3" customWidth="1"/>
    <col min="11785" max="11786" width="9.875" style="3" bestFit="1" customWidth="1"/>
    <col min="11787" max="11787" width="5.75" style="3" customWidth="1"/>
    <col min="11788" max="11788" width="49" style="3" customWidth="1"/>
    <col min="11789" max="11789" width="41.625" style="3" customWidth="1"/>
    <col min="11790" max="11790" width="25.125" style="3" customWidth="1"/>
    <col min="11791" max="11791" width="13.75" style="3" customWidth="1"/>
    <col min="11792" max="11792" width="6.375" style="3" customWidth="1"/>
    <col min="11793" max="11793" width="13.25" style="3" customWidth="1"/>
    <col min="11794" max="11794" width="14.5" style="3" customWidth="1"/>
    <col min="11795" max="11795" width="15.625" style="3" customWidth="1"/>
    <col min="11796" max="12034" width="9" style="3"/>
    <col min="12035" max="12035" width="12.75" style="3" customWidth="1"/>
    <col min="12036" max="12036" width="18.125" style="3" customWidth="1"/>
    <col min="12037" max="12037" width="14.375" style="3" bestFit="1" customWidth="1"/>
    <col min="12038" max="12038" width="13.125" style="3" bestFit="1" customWidth="1"/>
    <col min="12039" max="12039" width="47" style="3" customWidth="1"/>
    <col min="12040" max="12040" width="6.25" style="3" customWidth="1"/>
    <col min="12041" max="12042" width="9.875" style="3" bestFit="1" customWidth="1"/>
    <col min="12043" max="12043" width="5.75" style="3" customWidth="1"/>
    <col min="12044" max="12044" width="49" style="3" customWidth="1"/>
    <col min="12045" max="12045" width="41.625" style="3" customWidth="1"/>
    <col min="12046" max="12046" width="25.125" style="3" customWidth="1"/>
    <col min="12047" max="12047" width="13.75" style="3" customWidth="1"/>
    <col min="12048" max="12048" width="6.375" style="3" customWidth="1"/>
    <col min="12049" max="12049" width="13.25" style="3" customWidth="1"/>
    <col min="12050" max="12050" width="14.5" style="3" customWidth="1"/>
    <col min="12051" max="12051" width="15.625" style="3" customWidth="1"/>
    <col min="12052" max="12290" width="9" style="3"/>
    <col min="12291" max="12291" width="12.75" style="3" customWidth="1"/>
    <col min="12292" max="12292" width="18.125" style="3" customWidth="1"/>
    <col min="12293" max="12293" width="14.375" style="3" bestFit="1" customWidth="1"/>
    <col min="12294" max="12294" width="13.125" style="3" bestFit="1" customWidth="1"/>
    <col min="12295" max="12295" width="47" style="3" customWidth="1"/>
    <col min="12296" max="12296" width="6.25" style="3" customWidth="1"/>
    <col min="12297" max="12298" width="9.875" style="3" bestFit="1" customWidth="1"/>
    <col min="12299" max="12299" width="5.75" style="3" customWidth="1"/>
    <col min="12300" max="12300" width="49" style="3" customWidth="1"/>
    <col min="12301" max="12301" width="41.625" style="3" customWidth="1"/>
    <col min="12302" max="12302" width="25.125" style="3" customWidth="1"/>
    <col min="12303" max="12303" width="13.75" style="3" customWidth="1"/>
    <col min="12304" max="12304" width="6.375" style="3" customWidth="1"/>
    <col min="12305" max="12305" width="13.25" style="3" customWidth="1"/>
    <col min="12306" max="12306" width="14.5" style="3" customWidth="1"/>
    <col min="12307" max="12307" width="15.625" style="3" customWidth="1"/>
    <col min="12308" max="12546" width="9" style="3"/>
    <col min="12547" max="12547" width="12.75" style="3" customWidth="1"/>
    <col min="12548" max="12548" width="18.125" style="3" customWidth="1"/>
    <col min="12549" max="12549" width="14.375" style="3" bestFit="1" customWidth="1"/>
    <col min="12550" max="12550" width="13.125" style="3" bestFit="1" customWidth="1"/>
    <col min="12551" max="12551" width="47" style="3" customWidth="1"/>
    <col min="12552" max="12552" width="6.25" style="3" customWidth="1"/>
    <col min="12553" max="12554" width="9.875" style="3" bestFit="1" customWidth="1"/>
    <col min="12555" max="12555" width="5.75" style="3" customWidth="1"/>
    <col min="12556" max="12556" width="49" style="3" customWidth="1"/>
    <col min="12557" max="12557" width="41.625" style="3" customWidth="1"/>
    <col min="12558" max="12558" width="25.125" style="3" customWidth="1"/>
    <col min="12559" max="12559" width="13.75" style="3" customWidth="1"/>
    <col min="12560" max="12560" width="6.375" style="3" customWidth="1"/>
    <col min="12561" max="12561" width="13.25" style="3" customWidth="1"/>
    <col min="12562" max="12562" width="14.5" style="3" customWidth="1"/>
    <col min="12563" max="12563" width="15.625" style="3" customWidth="1"/>
    <col min="12564" max="12802" width="9" style="3"/>
    <col min="12803" max="12803" width="12.75" style="3" customWidth="1"/>
    <col min="12804" max="12804" width="18.125" style="3" customWidth="1"/>
    <col min="12805" max="12805" width="14.375" style="3" bestFit="1" customWidth="1"/>
    <col min="12806" max="12806" width="13.125" style="3" bestFit="1" customWidth="1"/>
    <col min="12807" max="12807" width="47" style="3" customWidth="1"/>
    <col min="12808" max="12808" width="6.25" style="3" customWidth="1"/>
    <col min="12809" max="12810" width="9.875" style="3" bestFit="1" customWidth="1"/>
    <col min="12811" max="12811" width="5.75" style="3" customWidth="1"/>
    <col min="12812" max="12812" width="49" style="3" customWidth="1"/>
    <col min="12813" max="12813" width="41.625" style="3" customWidth="1"/>
    <col min="12814" max="12814" width="25.125" style="3" customWidth="1"/>
    <col min="12815" max="12815" width="13.75" style="3" customWidth="1"/>
    <col min="12816" max="12816" width="6.375" style="3" customWidth="1"/>
    <col min="12817" max="12817" width="13.25" style="3" customWidth="1"/>
    <col min="12818" max="12818" width="14.5" style="3" customWidth="1"/>
    <col min="12819" max="12819" width="15.625" style="3" customWidth="1"/>
    <col min="12820" max="13058" width="9" style="3"/>
    <col min="13059" max="13059" width="12.75" style="3" customWidth="1"/>
    <col min="13060" max="13060" width="18.125" style="3" customWidth="1"/>
    <col min="13061" max="13061" width="14.375" style="3" bestFit="1" customWidth="1"/>
    <col min="13062" max="13062" width="13.125" style="3" bestFit="1" customWidth="1"/>
    <col min="13063" max="13063" width="47" style="3" customWidth="1"/>
    <col min="13064" max="13064" width="6.25" style="3" customWidth="1"/>
    <col min="13065" max="13066" width="9.875" style="3" bestFit="1" customWidth="1"/>
    <col min="13067" max="13067" width="5.75" style="3" customWidth="1"/>
    <col min="13068" max="13068" width="49" style="3" customWidth="1"/>
    <col min="13069" max="13069" width="41.625" style="3" customWidth="1"/>
    <col min="13070" max="13070" width="25.125" style="3" customWidth="1"/>
    <col min="13071" max="13071" width="13.75" style="3" customWidth="1"/>
    <col min="13072" max="13072" width="6.375" style="3" customWidth="1"/>
    <col min="13073" max="13073" width="13.25" style="3" customWidth="1"/>
    <col min="13074" max="13074" width="14.5" style="3" customWidth="1"/>
    <col min="13075" max="13075" width="15.625" style="3" customWidth="1"/>
    <col min="13076" max="13314" width="9" style="3"/>
    <col min="13315" max="13315" width="12.75" style="3" customWidth="1"/>
    <col min="13316" max="13316" width="18.125" style="3" customWidth="1"/>
    <col min="13317" max="13317" width="14.375" style="3" bestFit="1" customWidth="1"/>
    <col min="13318" max="13318" width="13.125" style="3" bestFit="1" customWidth="1"/>
    <col min="13319" max="13319" width="47" style="3" customWidth="1"/>
    <col min="13320" max="13320" width="6.25" style="3" customWidth="1"/>
    <col min="13321" max="13322" width="9.875" style="3" bestFit="1" customWidth="1"/>
    <col min="13323" max="13323" width="5.75" style="3" customWidth="1"/>
    <col min="13324" max="13324" width="49" style="3" customWidth="1"/>
    <col min="13325" max="13325" width="41.625" style="3" customWidth="1"/>
    <col min="13326" max="13326" width="25.125" style="3" customWidth="1"/>
    <col min="13327" max="13327" width="13.75" style="3" customWidth="1"/>
    <col min="13328" max="13328" width="6.375" style="3" customWidth="1"/>
    <col min="13329" max="13329" width="13.25" style="3" customWidth="1"/>
    <col min="13330" max="13330" width="14.5" style="3" customWidth="1"/>
    <col min="13331" max="13331" width="15.625" style="3" customWidth="1"/>
    <col min="13332" max="13570" width="9" style="3"/>
    <col min="13571" max="13571" width="12.75" style="3" customWidth="1"/>
    <col min="13572" max="13572" width="18.125" style="3" customWidth="1"/>
    <col min="13573" max="13573" width="14.375" style="3" bestFit="1" customWidth="1"/>
    <col min="13574" max="13574" width="13.125" style="3" bestFit="1" customWidth="1"/>
    <col min="13575" max="13575" width="47" style="3" customWidth="1"/>
    <col min="13576" max="13576" width="6.25" style="3" customWidth="1"/>
    <col min="13577" max="13578" width="9.875" style="3" bestFit="1" customWidth="1"/>
    <col min="13579" max="13579" width="5.75" style="3" customWidth="1"/>
    <col min="13580" max="13580" width="49" style="3" customWidth="1"/>
    <col min="13581" max="13581" width="41.625" style="3" customWidth="1"/>
    <col min="13582" max="13582" width="25.125" style="3" customWidth="1"/>
    <col min="13583" max="13583" width="13.75" style="3" customWidth="1"/>
    <col min="13584" max="13584" width="6.375" style="3" customWidth="1"/>
    <col min="13585" max="13585" width="13.25" style="3" customWidth="1"/>
    <col min="13586" max="13586" width="14.5" style="3" customWidth="1"/>
    <col min="13587" max="13587" width="15.625" style="3" customWidth="1"/>
    <col min="13588" max="13826" width="9" style="3"/>
    <col min="13827" max="13827" width="12.75" style="3" customWidth="1"/>
    <col min="13828" max="13828" width="18.125" style="3" customWidth="1"/>
    <col min="13829" max="13829" width="14.375" style="3" bestFit="1" customWidth="1"/>
    <col min="13830" max="13830" width="13.125" style="3" bestFit="1" customWidth="1"/>
    <col min="13831" max="13831" width="47" style="3" customWidth="1"/>
    <col min="13832" max="13832" width="6.25" style="3" customWidth="1"/>
    <col min="13833" max="13834" width="9.875" style="3" bestFit="1" customWidth="1"/>
    <col min="13835" max="13835" width="5.75" style="3" customWidth="1"/>
    <col min="13836" max="13836" width="49" style="3" customWidth="1"/>
    <col min="13837" max="13837" width="41.625" style="3" customWidth="1"/>
    <col min="13838" max="13838" width="25.125" style="3" customWidth="1"/>
    <col min="13839" max="13839" width="13.75" style="3" customWidth="1"/>
    <col min="13840" max="13840" width="6.375" style="3" customWidth="1"/>
    <col min="13841" max="13841" width="13.25" style="3" customWidth="1"/>
    <col min="13842" max="13842" width="14.5" style="3" customWidth="1"/>
    <col min="13843" max="13843" width="15.625" style="3" customWidth="1"/>
    <col min="13844" max="14082" width="9" style="3"/>
    <col min="14083" max="14083" width="12.75" style="3" customWidth="1"/>
    <col min="14084" max="14084" width="18.125" style="3" customWidth="1"/>
    <col min="14085" max="14085" width="14.375" style="3" bestFit="1" customWidth="1"/>
    <col min="14086" max="14086" width="13.125" style="3" bestFit="1" customWidth="1"/>
    <col min="14087" max="14087" width="47" style="3" customWidth="1"/>
    <col min="14088" max="14088" width="6.25" style="3" customWidth="1"/>
    <col min="14089" max="14090" width="9.875" style="3" bestFit="1" customWidth="1"/>
    <col min="14091" max="14091" width="5.75" style="3" customWidth="1"/>
    <col min="14092" max="14092" width="49" style="3" customWidth="1"/>
    <col min="14093" max="14093" width="41.625" style="3" customWidth="1"/>
    <col min="14094" max="14094" width="25.125" style="3" customWidth="1"/>
    <col min="14095" max="14095" width="13.75" style="3" customWidth="1"/>
    <col min="14096" max="14096" width="6.375" style="3" customWidth="1"/>
    <col min="14097" max="14097" width="13.25" style="3" customWidth="1"/>
    <col min="14098" max="14098" width="14.5" style="3" customWidth="1"/>
    <col min="14099" max="14099" width="15.625" style="3" customWidth="1"/>
    <col min="14100" max="14338" width="9" style="3"/>
    <col min="14339" max="14339" width="12.75" style="3" customWidth="1"/>
    <col min="14340" max="14340" width="18.125" style="3" customWidth="1"/>
    <col min="14341" max="14341" width="14.375" style="3" bestFit="1" customWidth="1"/>
    <col min="14342" max="14342" width="13.125" style="3" bestFit="1" customWidth="1"/>
    <col min="14343" max="14343" width="47" style="3" customWidth="1"/>
    <col min="14344" max="14344" width="6.25" style="3" customWidth="1"/>
    <col min="14345" max="14346" width="9.875" style="3" bestFit="1" customWidth="1"/>
    <col min="14347" max="14347" width="5.75" style="3" customWidth="1"/>
    <col min="14348" max="14348" width="49" style="3" customWidth="1"/>
    <col min="14349" max="14349" width="41.625" style="3" customWidth="1"/>
    <col min="14350" max="14350" width="25.125" style="3" customWidth="1"/>
    <col min="14351" max="14351" width="13.75" style="3" customWidth="1"/>
    <col min="14352" max="14352" width="6.375" style="3" customWidth="1"/>
    <col min="14353" max="14353" width="13.25" style="3" customWidth="1"/>
    <col min="14354" max="14354" width="14.5" style="3" customWidth="1"/>
    <col min="14355" max="14355" width="15.625" style="3" customWidth="1"/>
    <col min="14356" max="14594" width="9" style="3"/>
    <col min="14595" max="14595" width="12.75" style="3" customWidth="1"/>
    <col min="14596" max="14596" width="18.125" style="3" customWidth="1"/>
    <col min="14597" max="14597" width="14.375" style="3" bestFit="1" customWidth="1"/>
    <col min="14598" max="14598" width="13.125" style="3" bestFit="1" customWidth="1"/>
    <col min="14599" max="14599" width="47" style="3" customWidth="1"/>
    <col min="14600" max="14600" width="6.25" style="3" customWidth="1"/>
    <col min="14601" max="14602" width="9.875" style="3" bestFit="1" customWidth="1"/>
    <col min="14603" max="14603" width="5.75" style="3" customWidth="1"/>
    <col min="14604" max="14604" width="49" style="3" customWidth="1"/>
    <col min="14605" max="14605" width="41.625" style="3" customWidth="1"/>
    <col min="14606" max="14606" width="25.125" style="3" customWidth="1"/>
    <col min="14607" max="14607" width="13.75" style="3" customWidth="1"/>
    <col min="14608" max="14608" width="6.375" style="3" customWidth="1"/>
    <col min="14609" max="14609" width="13.25" style="3" customWidth="1"/>
    <col min="14610" max="14610" width="14.5" style="3" customWidth="1"/>
    <col min="14611" max="14611" width="15.625" style="3" customWidth="1"/>
    <col min="14612" max="14850" width="9" style="3"/>
    <col min="14851" max="14851" width="12.75" style="3" customWidth="1"/>
    <col min="14852" max="14852" width="18.125" style="3" customWidth="1"/>
    <col min="14853" max="14853" width="14.375" style="3" bestFit="1" customWidth="1"/>
    <col min="14854" max="14854" width="13.125" style="3" bestFit="1" customWidth="1"/>
    <col min="14855" max="14855" width="47" style="3" customWidth="1"/>
    <col min="14856" max="14856" width="6.25" style="3" customWidth="1"/>
    <col min="14857" max="14858" width="9.875" style="3" bestFit="1" customWidth="1"/>
    <col min="14859" max="14859" width="5.75" style="3" customWidth="1"/>
    <col min="14860" max="14860" width="49" style="3" customWidth="1"/>
    <col min="14861" max="14861" width="41.625" style="3" customWidth="1"/>
    <col min="14862" max="14862" width="25.125" style="3" customWidth="1"/>
    <col min="14863" max="14863" width="13.75" style="3" customWidth="1"/>
    <col min="14864" max="14864" width="6.375" style="3" customWidth="1"/>
    <col min="14865" max="14865" width="13.25" style="3" customWidth="1"/>
    <col min="14866" max="14866" width="14.5" style="3" customWidth="1"/>
    <col min="14867" max="14867" width="15.625" style="3" customWidth="1"/>
    <col min="14868" max="15106" width="9" style="3"/>
    <col min="15107" max="15107" width="12.75" style="3" customWidth="1"/>
    <col min="15108" max="15108" width="18.125" style="3" customWidth="1"/>
    <col min="15109" max="15109" width="14.375" style="3" bestFit="1" customWidth="1"/>
    <col min="15110" max="15110" width="13.125" style="3" bestFit="1" customWidth="1"/>
    <col min="15111" max="15111" width="47" style="3" customWidth="1"/>
    <col min="15112" max="15112" width="6.25" style="3" customWidth="1"/>
    <col min="15113" max="15114" width="9.875" style="3" bestFit="1" customWidth="1"/>
    <col min="15115" max="15115" width="5.75" style="3" customWidth="1"/>
    <col min="15116" max="15116" width="49" style="3" customWidth="1"/>
    <col min="15117" max="15117" width="41.625" style="3" customWidth="1"/>
    <col min="15118" max="15118" width="25.125" style="3" customWidth="1"/>
    <col min="15119" max="15119" width="13.75" style="3" customWidth="1"/>
    <col min="15120" max="15120" width="6.375" style="3" customWidth="1"/>
    <col min="15121" max="15121" width="13.25" style="3" customWidth="1"/>
    <col min="15122" max="15122" width="14.5" style="3" customWidth="1"/>
    <col min="15123" max="15123" width="15.625" style="3" customWidth="1"/>
    <col min="15124" max="15362" width="9" style="3"/>
    <col min="15363" max="15363" width="12.75" style="3" customWidth="1"/>
    <col min="15364" max="15364" width="18.125" style="3" customWidth="1"/>
    <col min="15365" max="15365" width="14.375" style="3" bestFit="1" customWidth="1"/>
    <col min="15366" max="15366" width="13.125" style="3" bestFit="1" customWidth="1"/>
    <col min="15367" max="15367" width="47" style="3" customWidth="1"/>
    <col min="15368" max="15368" width="6.25" style="3" customWidth="1"/>
    <col min="15369" max="15370" width="9.875" style="3" bestFit="1" customWidth="1"/>
    <col min="15371" max="15371" width="5.75" style="3" customWidth="1"/>
    <col min="15372" max="15372" width="49" style="3" customWidth="1"/>
    <col min="15373" max="15373" width="41.625" style="3" customWidth="1"/>
    <col min="15374" max="15374" width="25.125" style="3" customWidth="1"/>
    <col min="15375" max="15375" width="13.75" style="3" customWidth="1"/>
    <col min="15376" max="15376" width="6.375" style="3" customWidth="1"/>
    <col min="15377" max="15377" width="13.25" style="3" customWidth="1"/>
    <col min="15378" max="15378" width="14.5" style="3" customWidth="1"/>
    <col min="15379" max="15379" width="15.625" style="3" customWidth="1"/>
    <col min="15380" max="15618" width="9" style="3"/>
    <col min="15619" max="15619" width="12.75" style="3" customWidth="1"/>
    <col min="15620" max="15620" width="18.125" style="3" customWidth="1"/>
    <col min="15621" max="15621" width="14.375" style="3" bestFit="1" customWidth="1"/>
    <col min="15622" max="15622" width="13.125" style="3" bestFit="1" customWidth="1"/>
    <col min="15623" max="15623" width="47" style="3" customWidth="1"/>
    <col min="15624" max="15624" width="6.25" style="3" customWidth="1"/>
    <col min="15625" max="15626" width="9.875" style="3" bestFit="1" customWidth="1"/>
    <col min="15627" max="15627" width="5.75" style="3" customWidth="1"/>
    <col min="15628" max="15628" width="49" style="3" customWidth="1"/>
    <col min="15629" max="15629" width="41.625" style="3" customWidth="1"/>
    <col min="15630" max="15630" width="25.125" style="3" customWidth="1"/>
    <col min="15631" max="15631" width="13.75" style="3" customWidth="1"/>
    <col min="15632" max="15632" width="6.375" style="3" customWidth="1"/>
    <col min="15633" max="15633" width="13.25" style="3" customWidth="1"/>
    <col min="15634" max="15634" width="14.5" style="3" customWidth="1"/>
    <col min="15635" max="15635" width="15.625" style="3" customWidth="1"/>
    <col min="15636" max="15874" width="9" style="3"/>
    <col min="15875" max="15875" width="12.75" style="3" customWidth="1"/>
    <col min="15876" max="15876" width="18.125" style="3" customWidth="1"/>
    <col min="15877" max="15877" width="14.375" style="3" bestFit="1" customWidth="1"/>
    <col min="15878" max="15878" width="13.125" style="3" bestFit="1" customWidth="1"/>
    <col min="15879" max="15879" width="47" style="3" customWidth="1"/>
    <col min="15880" max="15880" width="6.25" style="3" customWidth="1"/>
    <col min="15881" max="15882" width="9.875" style="3" bestFit="1" customWidth="1"/>
    <col min="15883" max="15883" width="5.75" style="3" customWidth="1"/>
    <col min="15884" max="15884" width="49" style="3" customWidth="1"/>
    <col min="15885" max="15885" width="41.625" style="3" customWidth="1"/>
    <col min="15886" max="15886" width="25.125" style="3" customWidth="1"/>
    <col min="15887" max="15887" width="13.75" style="3" customWidth="1"/>
    <col min="15888" max="15888" width="6.375" style="3" customWidth="1"/>
    <col min="15889" max="15889" width="13.25" style="3" customWidth="1"/>
    <col min="15890" max="15890" width="14.5" style="3" customWidth="1"/>
    <col min="15891" max="15891" width="15.625" style="3" customWidth="1"/>
    <col min="15892" max="16130" width="9" style="3"/>
    <col min="16131" max="16131" width="12.75" style="3" customWidth="1"/>
    <col min="16132" max="16132" width="18.125" style="3" customWidth="1"/>
    <col min="16133" max="16133" width="14.375" style="3" bestFit="1" customWidth="1"/>
    <col min="16134" max="16134" width="13.125" style="3" bestFit="1" customWidth="1"/>
    <col min="16135" max="16135" width="47" style="3" customWidth="1"/>
    <col min="16136" max="16136" width="6.25" style="3" customWidth="1"/>
    <col min="16137" max="16138" width="9.875" style="3" bestFit="1" customWidth="1"/>
    <col min="16139" max="16139" width="5.75" style="3" customWidth="1"/>
    <col min="16140" max="16140" width="49" style="3" customWidth="1"/>
    <col min="16141" max="16141" width="41.625" style="3" customWidth="1"/>
    <col min="16142" max="16142" width="25.125" style="3" customWidth="1"/>
    <col min="16143" max="16143" width="13.75" style="3" customWidth="1"/>
    <col min="16144" max="16144" width="6.375" style="3" customWidth="1"/>
    <col min="16145" max="16145" width="13.25" style="3" customWidth="1"/>
    <col min="16146" max="16146" width="14.5" style="3" customWidth="1"/>
    <col min="16147" max="16147" width="15.625" style="3" customWidth="1"/>
    <col min="16148" max="16384" width="9" style="3"/>
  </cols>
  <sheetData>
    <row r="2" spans="1:19" ht="20.100000000000001" customHeight="1">
      <c r="D2" s="1" t="s">
        <v>0</v>
      </c>
      <c r="E2" s="1"/>
      <c r="F2" s="1"/>
      <c r="G2" s="2" t="s">
        <v>3698</v>
      </c>
      <c r="I2" s="4" t="s">
        <v>2</v>
      </c>
      <c r="J2" s="5"/>
      <c r="K2" s="6"/>
      <c r="L2" s="125">
        <f>SUM(J:J)</f>
        <v>858407</v>
      </c>
    </row>
    <row r="3" spans="1:19" ht="20.100000000000001" customHeight="1">
      <c r="D3" s="1" t="s">
        <v>3</v>
      </c>
      <c r="E3" s="1"/>
      <c r="F3" s="1"/>
      <c r="G3" s="14" t="s">
        <v>3699</v>
      </c>
    </row>
    <row r="4" spans="1:19" ht="20.100000000000001" customHeight="1">
      <c r="D4" s="1" t="s">
        <v>5</v>
      </c>
      <c r="E4" s="1"/>
      <c r="F4" s="1"/>
      <c r="G4" s="1132" t="s">
        <v>3700</v>
      </c>
      <c r="J4" s="623"/>
      <c r="L4" s="1416" t="s">
        <v>3752</v>
      </c>
      <c r="M4" s="1417"/>
    </row>
    <row r="5" spans="1:19" ht="20.100000000000001" customHeight="1">
      <c r="D5" s="1" t="s">
        <v>6</v>
      </c>
      <c r="E5" s="1"/>
      <c r="F5" s="1"/>
      <c r="G5" s="15">
        <v>44694</v>
      </c>
      <c r="L5" s="1418"/>
      <c r="M5" s="1419"/>
    </row>
    <row r="6" spans="1:19" ht="20.100000000000001" customHeight="1">
      <c r="D6" s="1" t="s">
        <v>8</v>
      </c>
      <c r="E6" s="1"/>
      <c r="F6" s="1"/>
      <c r="G6" s="15">
        <v>44697</v>
      </c>
      <c r="I6" s="1420"/>
      <c r="J6" s="3" t="s">
        <v>3702</v>
      </c>
      <c r="L6" s="127"/>
      <c r="M6" s="128"/>
    </row>
    <row r="7" spans="1:19" ht="20.100000000000001" customHeight="1">
      <c r="D7" s="129"/>
      <c r="E7" s="129"/>
      <c r="F7" s="129"/>
      <c r="G7" s="130"/>
      <c r="L7" s="127"/>
      <c r="M7" s="128"/>
      <c r="N7" s="131"/>
    </row>
    <row r="9" spans="1:19" s="9" customFormat="1" ht="19.7" customHeight="1">
      <c r="D9" s="16" t="s">
        <v>9</v>
      </c>
      <c r="E9" s="16" t="s">
        <v>10</v>
      </c>
      <c r="F9" s="16" t="s">
        <v>11</v>
      </c>
      <c r="G9" s="17" t="s">
        <v>12</v>
      </c>
      <c r="H9" s="17" t="s">
        <v>13</v>
      </c>
      <c r="I9" s="17" t="s">
        <v>14</v>
      </c>
      <c r="J9" s="18" t="s">
        <v>15</v>
      </c>
      <c r="K9" s="18" t="s">
        <v>16</v>
      </c>
      <c r="L9" s="17" t="s">
        <v>17</v>
      </c>
      <c r="M9" s="17" t="s">
        <v>18</v>
      </c>
      <c r="N9" s="17" t="s">
        <v>19</v>
      </c>
      <c r="O9" s="19" t="s">
        <v>20</v>
      </c>
      <c r="P9" s="16" t="s">
        <v>21</v>
      </c>
      <c r="Q9" s="17" t="s">
        <v>22</v>
      </c>
      <c r="R9" s="19" t="s">
        <v>23</v>
      </c>
      <c r="S9" s="21" t="s">
        <v>24</v>
      </c>
    </row>
    <row r="10" spans="1:19" s="9" customFormat="1" ht="19.7" customHeight="1">
      <c r="A10" s="1137"/>
      <c r="B10" s="1137"/>
      <c r="C10" s="1138"/>
      <c r="D10" s="16"/>
      <c r="E10" s="16"/>
      <c r="F10" s="16"/>
      <c r="G10" s="177"/>
      <c r="H10" s="17"/>
      <c r="I10" s="278"/>
      <c r="J10" s="53"/>
      <c r="K10" s="286"/>
      <c r="L10" s="54"/>
      <c r="M10" s="54"/>
      <c r="N10" s="16"/>
      <c r="O10" s="19"/>
      <c r="P10" s="16"/>
      <c r="Q10" s="56"/>
      <c r="R10" s="56"/>
      <c r="S10" s="21"/>
    </row>
    <row r="11" spans="1:19" s="9" customFormat="1" ht="19.7" customHeight="1">
      <c r="A11" s="1137"/>
      <c r="B11" s="1137"/>
      <c r="C11" s="1138"/>
      <c r="D11" s="1232"/>
      <c r="E11" s="1233" t="s">
        <v>3097</v>
      </c>
      <c r="F11" s="1234"/>
      <c r="G11" s="1235"/>
      <c r="H11" s="1236"/>
      <c r="I11" s="133"/>
      <c r="J11" s="278"/>
      <c r="K11" s="90"/>
      <c r="L11" s="66"/>
      <c r="M11" s="93"/>
      <c r="N11" s="16"/>
      <c r="O11" s="19"/>
      <c r="P11" s="16"/>
      <c r="Q11" s="56"/>
      <c r="R11" s="56"/>
      <c r="S11" s="21"/>
    </row>
    <row r="12" spans="1:19" s="9" customFormat="1" ht="19.7" customHeight="1">
      <c r="A12" s="1137" t="s">
        <v>1375</v>
      </c>
      <c r="B12" s="1137"/>
      <c r="C12" s="1138">
        <f>1.15*H12</f>
        <v>3.4499999999999997</v>
      </c>
      <c r="D12" s="16">
        <v>1</v>
      </c>
      <c r="E12" s="16" t="s">
        <v>3197</v>
      </c>
      <c r="F12" s="16" t="s">
        <v>55</v>
      </c>
      <c r="G12" s="146" t="s">
        <v>268</v>
      </c>
      <c r="H12" s="589">
        <v>3</v>
      </c>
      <c r="I12" s="50">
        <v>8710</v>
      </c>
      <c r="J12" s="446">
        <f>H12*I12</f>
        <v>26130</v>
      </c>
      <c r="K12" s="90"/>
      <c r="L12" s="50" t="s">
        <v>3198</v>
      </c>
      <c r="M12" s="93" t="s">
        <v>3101</v>
      </c>
      <c r="N12" s="16"/>
      <c r="O12" s="19">
        <v>44694</v>
      </c>
      <c r="P12" s="16"/>
      <c r="Q12" s="56">
        <v>44694</v>
      </c>
      <c r="R12" s="56">
        <v>44694</v>
      </c>
      <c r="S12" s="21">
        <v>44693</v>
      </c>
    </row>
    <row r="13" spans="1:19" s="9" customFormat="1" ht="19.7" customHeight="1">
      <c r="A13" s="1137" t="s">
        <v>1375</v>
      </c>
      <c r="B13" s="1137"/>
      <c r="C13" s="1138">
        <f>0.003*H13</f>
        <v>1.8000000000000002E-2</v>
      </c>
      <c r="D13" s="16">
        <f>+D12+1</f>
        <v>2</v>
      </c>
      <c r="E13" s="59" t="s">
        <v>178</v>
      </c>
      <c r="F13" s="59" t="s">
        <v>178</v>
      </c>
      <c r="G13" s="62" t="s">
        <v>3181</v>
      </c>
      <c r="H13" s="589">
        <v>6</v>
      </c>
      <c r="I13" s="50">
        <v>99</v>
      </c>
      <c r="J13" s="446">
        <f>H13*I13</f>
        <v>594</v>
      </c>
      <c r="K13" s="90"/>
      <c r="L13" s="50" t="s">
        <v>3179</v>
      </c>
      <c r="M13" s="93" t="s">
        <v>3180</v>
      </c>
      <c r="N13" s="16"/>
      <c r="O13" s="19">
        <v>44694</v>
      </c>
      <c r="P13" s="16"/>
      <c r="Q13" s="56"/>
      <c r="R13" s="56">
        <v>44694</v>
      </c>
      <c r="S13" s="21">
        <v>44694</v>
      </c>
    </row>
    <row r="14" spans="1:19" s="9" customFormat="1" ht="19.7" customHeight="1">
      <c r="A14" s="1137" t="s">
        <v>1375</v>
      </c>
      <c r="B14" s="1137"/>
      <c r="C14" s="1138">
        <f>0.002*H14</f>
        <v>1.2E-2</v>
      </c>
      <c r="D14" s="16">
        <f>+D13+1</f>
        <v>3</v>
      </c>
      <c r="E14" s="59" t="s">
        <v>178</v>
      </c>
      <c r="F14" s="59" t="s">
        <v>178</v>
      </c>
      <c r="G14" s="62" t="s">
        <v>3178</v>
      </c>
      <c r="H14" s="589">
        <v>6</v>
      </c>
      <c r="I14" s="50">
        <v>99</v>
      </c>
      <c r="J14" s="446">
        <f>H14*I14</f>
        <v>594</v>
      </c>
      <c r="K14" s="90"/>
      <c r="L14" s="50" t="s">
        <v>3179</v>
      </c>
      <c r="M14" s="93" t="s">
        <v>3180</v>
      </c>
      <c r="N14" s="16"/>
      <c r="O14" s="19">
        <v>44694</v>
      </c>
      <c r="P14" s="16"/>
      <c r="Q14" s="56"/>
      <c r="R14" s="56">
        <v>44694</v>
      </c>
      <c r="S14" s="21">
        <v>44694</v>
      </c>
    </row>
    <row r="15" spans="1:19" s="9" customFormat="1" ht="19.7" customHeight="1">
      <c r="A15" s="1137" t="s">
        <v>1375</v>
      </c>
      <c r="B15" s="1137"/>
      <c r="C15" s="1138">
        <f>0.01*H15</f>
        <v>0.06</v>
      </c>
      <c r="D15" s="16">
        <f>+D14+1</f>
        <v>4</v>
      </c>
      <c r="E15" s="59" t="s">
        <v>178</v>
      </c>
      <c r="F15" s="59" t="s">
        <v>178</v>
      </c>
      <c r="G15" s="146" t="s">
        <v>3192</v>
      </c>
      <c r="H15" s="589">
        <v>6</v>
      </c>
      <c r="I15" s="295">
        <v>49</v>
      </c>
      <c r="J15" s="278">
        <f>H15*I15</f>
        <v>294</v>
      </c>
      <c r="K15" s="90"/>
      <c r="L15" s="50" t="s">
        <v>3193</v>
      </c>
      <c r="M15" s="93" t="s">
        <v>3194</v>
      </c>
      <c r="N15" s="16"/>
      <c r="O15" s="19">
        <v>44694</v>
      </c>
      <c r="P15" s="16"/>
      <c r="Q15" s="56"/>
      <c r="R15" s="56">
        <v>44694</v>
      </c>
      <c r="S15" s="21">
        <v>44694</v>
      </c>
    </row>
    <row r="16" spans="1:19" s="9" customFormat="1" ht="19.7" customHeight="1">
      <c r="A16" s="1137" t="s">
        <v>1375</v>
      </c>
      <c r="B16" s="1137"/>
      <c r="C16" s="1138">
        <f>0.01*H16</f>
        <v>0.18</v>
      </c>
      <c r="D16" s="16">
        <f>+D15+1</f>
        <v>5</v>
      </c>
      <c r="E16" s="59" t="s">
        <v>178</v>
      </c>
      <c r="F16" s="59" t="s">
        <v>178</v>
      </c>
      <c r="G16" s="284" t="s">
        <v>3195</v>
      </c>
      <c r="H16" s="284">
        <v>18</v>
      </c>
      <c r="I16" s="278">
        <v>23</v>
      </c>
      <c r="J16" s="278">
        <f>H16*I16</f>
        <v>414</v>
      </c>
      <c r="K16" s="278"/>
      <c r="L16" s="54" t="s">
        <v>3196</v>
      </c>
      <c r="M16" s="93" t="s">
        <v>3180</v>
      </c>
      <c r="N16" s="16"/>
      <c r="O16" s="19">
        <v>44694</v>
      </c>
      <c r="P16" s="16"/>
      <c r="Q16" s="56"/>
      <c r="R16" s="56">
        <v>44694</v>
      </c>
      <c r="S16" s="21">
        <v>44694</v>
      </c>
    </row>
    <row r="17" spans="1:19" s="9" customFormat="1" ht="19.7" customHeight="1">
      <c r="A17" s="1137" t="s">
        <v>1375</v>
      </c>
      <c r="B17" s="1137"/>
      <c r="C17" s="1138">
        <f>0.01*H17</f>
        <v>0.27</v>
      </c>
      <c r="D17" s="16">
        <f>+D16+1</f>
        <v>6</v>
      </c>
      <c r="E17" s="1201" t="s">
        <v>113</v>
      </c>
      <c r="F17" s="1201" t="s">
        <v>100</v>
      </c>
      <c r="G17" s="146" t="s">
        <v>4241</v>
      </c>
      <c r="H17" s="589">
        <v>27</v>
      </c>
      <c r="I17" s="295">
        <v>22</v>
      </c>
      <c r="J17" s="278">
        <f t="shared" ref="J17:J22" si="0">H17*I17</f>
        <v>594</v>
      </c>
      <c r="K17" s="90"/>
      <c r="L17" s="50" t="s">
        <v>4242</v>
      </c>
      <c r="M17" s="93" t="s">
        <v>3222</v>
      </c>
      <c r="N17" s="16"/>
      <c r="O17" s="19">
        <v>44694</v>
      </c>
      <c r="P17" s="16"/>
      <c r="Q17" s="56"/>
      <c r="R17" s="56">
        <v>44694</v>
      </c>
      <c r="S17" s="21">
        <v>44694</v>
      </c>
    </row>
    <row r="18" spans="1:19" s="9" customFormat="1" ht="19.7" customHeight="1">
      <c r="A18" s="1137" t="s">
        <v>3098</v>
      </c>
      <c r="B18" s="1137"/>
      <c r="C18" s="1138">
        <f>0.03*H18</f>
        <v>4.8599999999999994</v>
      </c>
      <c r="D18" s="16">
        <f t="shared" ref="D18:D25" si="1">+D17+1</f>
        <v>7</v>
      </c>
      <c r="E18" s="1201" t="s">
        <v>100</v>
      </c>
      <c r="F18" s="1201" t="s">
        <v>100</v>
      </c>
      <c r="G18" s="146" t="s">
        <v>3099</v>
      </c>
      <c r="H18" s="589">
        <v>162</v>
      </c>
      <c r="I18" s="295">
        <v>173</v>
      </c>
      <c r="J18" s="278">
        <f t="shared" si="0"/>
        <v>28026</v>
      </c>
      <c r="K18" s="90"/>
      <c r="L18" s="50" t="s">
        <v>3100</v>
      </c>
      <c r="M18" s="93" t="s">
        <v>3101</v>
      </c>
      <c r="N18" s="16"/>
      <c r="O18" s="19">
        <v>44694</v>
      </c>
      <c r="P18" s="16"/>
      <c r="Q18" s="56"/>
      <c r="R18" s="56">
        <v>44694</v>
      </c>
      <c r="S18" s="21">
        <v>44694</v>
      </c>
    </row>
    <row r="19" spans="1:19" s="9" customFormat="1" ht="19.7" customHeight="1">
      <c r="A19" s="1137" t="s">
        <v>3098</v>
      </c>
      <c r="B19" s="1137"/>
      <c r="C19" s="1138">
        <f>0.007*H19</f>
        <v>0.252</v>
      </c>
      <c r="D19" s="16">
        <f t="shared" si="1"/>
        <v>8</v>
      </c>
      <c r="E19" s="1201" t="s">
        <v>100</v>
      </c>
      <c r="F19" s="1201" t="s">
        <v>100</v>
      </c>
      <c r="G19" s="146" t="s">
        <v>3102</v>
      </c>
      <c r="H19" s="589">
        <v>36</v>
      </c>
      <c r="I19" s="295">
        <v>93</v>
      </c>
      <c r="J19" s="278">
        <f t="shared" si="0"/>
        <v>3348</v>
      </c>
      <c r="K19" s="90"/>
      <c r="L19" s="50" t="s">
        <v>211</v>
      </c>
      <c r="M19" s="93" t="s">
        <v>3101</v>
      </c>
      <c r="N19" s="16"/>
      <c r="O19" s="19">
        <v>44694</v>
      </c>
      <c r="P19" s="16"/>
      <c r="Q19" s="56"/>
      <c r="R19" s="56">
        <v>44694</v>
      </c>
      <c r="S19" s="21">
        <v>44694</v>
      </c>
    </row>
    <row r="20" spans="1:19" s="9" customFormat="1" ht="19.7" customHeight="1">
      <c r="A20" s="1137" t="s">
        <v>3098</v>
      </c>
      <c r="B20" s="1137"/>
      <c r="C20" s="1138">
        <f>0.005*H20</f>
        <v>0.06</v>
      </c>
      <c r="D20" s="16">
        <f t="shared" si="1"/>
        <v>9</v>
      </c>
      <c r="E20" s="1201" t="s">
        <v>100</v>
      </c>
      <c r="F20" s="1201" t="s">
        <v>100</v>
      </c>
      <c r="G20" s="146" t="s">
        <v>3103</v>
      </c>
      <c r="H20" s="589">
        <v>12</v>
      </c>
      <c r="I20" s="295">
        <v>160</v>
      </c>
      <c r="J20" s="278">
        <f t="shared" si="0"/>
        <v>1920</v>
      </c>
      <c r="K20" s="90"/>
      <c r="L20" s="50" t="s">
        <v>3104</v>
      </c>
      <c r="M20" s="93" t="s">
        <v>3101</v>
      </c>
      <c r="N20" s="16"/>
      <c r="O20" s="19">
        <v>44694</v>
      </c>
      <c r="P20" s="16"/>
      <c r="Q20" s="56"/>
      <c r="R20" s="56">
        <v>44694</v>
      </c>
      <c r="S20" s="21">
        <v>44694</v>
      </c>
    </row>
    <row r="21" spans="1:19" s="9" customFormat="1" ht="19.7" customHeight="1">
      <c r="A21" s="1137" t="s">
        <v>2986</v>
      </c>
      <c r="B21" s="1137"/>
      <c r="C21" s="1138">
        <f>0.65*H21</f>
        <v>3.9000000000000004</v>
      </c>
      <c r="D21" s="16">
        <f t="shared" si="1"/>
        <v>10</v>
      </c>
      <c r="E21" s="1201" t="s">
        <v>100</v>
      </c>
      <c r="F21" s="1201" t="s">
        <v>100</v>
      </c>
      <c r="G21" s="146" t="s">
        <v>4243</v>
      </c>
      <c r="H21" s="589">
        <v>6</v>
      </c>
      <c r="I21" s="295">
        <v>1900</v>
      </c>
      <c r="J21" s="278">
        <f t="shared" si="0"/>
        <v>11400</v>
      </c>
      <c r="K21" s="90"/>
      <c r="L21" s="50" t="s">
        <v>4244</v>
      </c>
      <c r="M21" s="93" t="s">
        <v>4245</v>
      </c>
      <c r="N21" s="16"/>
      <c r="O21" s="19">
        <v>44694</v>
      </c>
      <c r="P21" s="16"/>
      <c r="Q21" s="56"/>
      <c r="R21" s="56">
        <v>44694</v>
      </c>
      <c r="S21" s="21">
        <v>44694</v>
      </c>
    </row>
    <row r="22" spans="1:19" s="9" customFormat="1" ht="19.7" customHeight="1">
      <c r="A22" s="1137" t="s">
        <v>2986</v>
      </c>
      <c r="B22" s="1137"/>
      <c r="C22" s="1138">
        <f>1.1*H22</f>
        <v>3.3000000000000003</v>
      </c>
      <c r="D22" s="16">
        <f t="shared" si="1"/>
        <v>11</v>
      </c>
      <c r="E22" s="1201" t="s">
        <v>100</v>
      </c>
      <c r="F22" s="1201" t="s">
        <v>100</v>
      </c>
      <c r="G22" s="146" t="s">
        <v>4246</v>
      </c>
      <c r="H22" s="589">
        <v>3</v>
      </c>
      <c r="I22" s="295">
        <v>2250</v>
      </c>
      <c r="J22" s="278">
        <f t="shared" si="0"/>
        <v>6750</v>
      </c>
      <c r="K22" s="90"/>
      <c r="L22" s="50" t="s">
        <v>4244</v>
      </c>
      <c r="M22" s="93" t="s">
        <v>4245</v>
      </c>
      <c r="N22" s="16"/>
      <c r="O22" s="19">
        <v>44694</v>
      </c>
      <c r="P22" s="16"/>
      <c r="Q22" s="56"/>
      <c r="R22" s="56">
        <v>44694</v>
      </c>
      <c r="S22" s="21">
        <v>44694</v>
      </c>
    </row>
    <row r="23" spans="1:19" s="9" customFormat="1" ht="19.7" customHeight="1">
      <c r="A23" s="1137" t="s">
        <v>2986</v>
      </c>
      <c r="B23" s="1137"/>
      <c r="C23" s="1138">
        <f>1.1*H23</f>
        <v>6.6000000000000005</v>
      </c>
      <c r="D23" s="16">
        <f t="shared" si="1"/>
        <v>12</v>
      </c>
      <c r="E23" s="1201" t="s">
        <v>100</v>
      </c>
      <c r="F23" s="1201" t="s">
        <v>100</v>
      </c>
      <c r="G23" s="146" t="s">
        <v>4247</v>
      </c>
      <c r="H23" s="589">
        <v>6</v>
      </c>
      <c r="I23" s="295">
        <v>2250</v>
      </c>
      <c r="J23" s="278">
        <f>H23*I23</f>
        <v>13500</v>
      </c>
      <c r="K23" s="90"/>
      <c r="L23" s="50" t="s">
        <v>4244</v>
      </c>
      <c r="M23" s="93" t="s">
        <v>4248</v>
      </c>
      <c r="N23" s="16"/>
      <c r="O23" s="19">
        <v>44694</v>
      </c>
      <c r="P23" s="16"/>
      <c r="Q23" s="56"/>
      <c r="R23" s="56">
        <v>44694</v>
      </c>
      <c r="S23" s="21">
        <v>44694</v>
      </c>
    </row>
    <row r="24" spans="1:19" s="9" customFormat="1" ht="19.7" customHeight="1">
      <c r="A24" s="1137" t="s">
        <v>2986</v>
      </c>
      <c r="B24" s="1137"/>
      <c r="C24" s="1138">
        <f>2.3*H24</f>
        <v>13.799999999999999</v>
      </c>
      <c r="D24" s="16">
        <f t="shared" si="1"/>
        <v>13</v>
      </c>
      <c r="E24" s="1201" t="s">
        <v>100</v>
      </c>
      <c r="F24" s="1201" t="s">
        <v>100</v>
      </c>
      <c r="G24" s="146" t="s">
        <v>4249</v>
      </c>
      <c r="H24" s="589">
        <v>6</v>
      </c>
      <c r="I24" s="295">
        <v>3500</v>
      </c>
      <c r="J24" s="278">
        <f>H24*I24</f>
        <v>21000</v>
      </c>
      <c r="K24" s="90"/>
      <c r="L24" s="50" t="s">
        <v>4244</v>
      </c>
      <c r="M24" s="93" t="s">
        <v>4250</v>
      </c>
      <c r="N24" s="16"/>
      <c r="O24" s="19">
        <v>44694</v>
      </c>
      <c r="P24" s="16"/>
      <c r="Q24" s="56"/>
      <c r="R24" s="56">
        <v>44694</v>
      </c>
      <c r="S24" s="21">
        <v>44694</v>
      </c>
    </row>
    <row r="25" spans="1:19" s="9" customFormat="1" ht="19.7" customHeight="1">
      <c r="A25" s="1137" t="s">
        <v>2986</v>
      </c>
      <c r="B25" s="1137"/>
      <c r="C25" s="1138">
        <f>3.1*H25</f>
        <v>37.200000000000003</v>
      </c>
      <c r="D25" s="16">
        <f t="shared" si="1"/>
        <v>14</v>
      </c>
      <c r="E25" s="1201" t="s">
        <v>100</v>
      </c>
      <c r="F25" s="1201" t="s">
        <v>100</v>
      </c>
      <c r="G25" s="146" t="s">
        <v>4251</v>
      </c>
      <c r="H25" s="589">
        <v>12</v>
      </c>
      <c r="I25" s="295">
        <v>4420</v>
      </c>
      <c r="J25" s="278">
        <f>H25*I25</f>
        <v>53040</v>
      </c>
      <c r="K25" s="90"/>
      <c r="L25" s="50" t="s">
        <v>4244</v>
      </c>
      <c r="M25" s="93" t="s">
        <v>4252</v>
      </c>
      <c r="N25" s="16"/>
      <c r="O25" s="19">
        <v>44694</v>
      </c>
      <c r="P25" s="16"/>
      <c r="Q25" s="56"/>
      <c r="R25" s="56">
        <v>44694</v>
      </c>
      <c r="S25" s="21">
        <v>44694</v>
      </c>
    </row>
    <row r="26" spans="1:19" s="9" customFormat="1" ht="19.7" customHeight="1">
      <c r="A26" s="1137" t="s">
        <v>2986</v>
      </c>
      <c r="B26" s="1137" t="s">
        <v>3109</v>
      </c>
      <c r="C26" s="1138">
        <f>+(380/1000)*0.9*H26</f>
        <v>2.052</v>
      </c>
      <c r="D26" s="16">
        <f>+D25+1</f>
        <v>15</v>
      </c>
      <c r="E26" s="1201" t="s">
        <v>100</v>
      </c>
      <c r="F26" s="1201" t="s">
        <v>100</v>
      </c>
      <c r="G26" s="146" t="s">
        <v>4253</v>
      </c>
      <c r="H26" s="589">
        <v>6</v>
      </c>
      <c r="I26" s="295">
        <v>810</v>
      </c>
      <c r="J26" s="278">
        <f t="shared" ref="J26:J32" si="2">H26*I26</f>
        <v>4860</v>
      </c>
      <c r="K26" s="90"/>
      <c r="L26" s="50" t="s">
        <v>3111</v>
      </c>
      <c r="M26" s="93" t="s">
        <v>4254</v>
      </c>
      <c r="N26" s="16"/>
      <c r="O26" s="19">
        <v>44694</v>
      </c>
      <c r="P26" s="16"/>
      <c r="Q26" s="56"/>
      <c r="R26" s="56">
        <v>44694</v>
      </c>
      <c r="S26" s="21">
        <v>44694</v>
      </c>
    </row>
    <row r="27" spans="1:19" s="9" customFormat="1" ht="19.7" customHeight="1">
      <c r="A27" s="1137" t="s">
        <v>3098</v>
      </c>
      <c r="B27" s="1137" t="s">
        <v>3109</v>
      </c>
      <c r="C27" s="1138">
        <f>+(380/1000)*0.9*H27</f>
        <v>1.026</v>
      </c>
      <c r="D27" s="16">
        <f t="shared" ref="D27:D40" si="3">+D26+1</f>
        <v>16</v>
      </c>
      <c r="E27" s="1201" t="s">
        <v>100</v>
      </c>
      <c r="F27" s="1201" t="s">
        <v>100</v>
      </c>
      <c r="G27" s="146" t="s">
        <v>4255</v>
      </c>
      <c r="H27" s="589">
        <v>3</v>
      </c>
      <c r="I27" s="295">
        <v>310</v>
      </c>
      <c r="J27" s="278">
        <f t="shared" si="2"/>
        <v>930</v>
      </c>
      <c r="K27" s="90"/>
      <c r="L27" s="50" t="s">
        <v>3111</v>
      </c>
      <c r="M27" s="93" t="s">
        <v>3101</v>
      </c>
      <c r="N27" s="16"/>
      <c r="O27" s="19">
        <v>44694</v>
      </c>
      <c r="P27" s="16"/>
      <c r="Q27" s="56"/>
      <c r="R27" s="56">
        <v>44694</v>
      </c>
      <c r="S27" s="21">
        <v>44694</v>
      </c>
    </row>
    <row r="28" spans="1:19" s="9" customFormat="1" ht="19.7" customHeight="1">
      <c r="A28" s="1137" t="s">
        <v>3114</v>
      </c>
      <c r="B28" s="1137" t="s">
        <v>3109</v>
      </c>
      <c r="C28" s="1138">
        <f>+(800/1000)*0.9*H28</f>
        <v>2.16</v>
      </c>
      <c r="D28" s="16">
        <f t="shared" si="3"/>
        <v>17</v>
      </c>
      <c r="E28" s="1201" t="s">
        <v>100</v>
      </c>
      <c r="F28" s="1201" t="s">
        <v>100</v>
      </c>
      <c r="G28" s="146" t="s">
        <v>4256</v>
      </c>
      <c r="H28" s="589">
        <v>3</v>
      </c>
      <c r="I28" s="295">
        <v>900</v>
      </c>
      <c r="J28" s="278">
        <f t="shared" si="2"/>
        <v>2700</v>
      </c>
      <c r="K28" s="90"/>
      <c r="L28" s="50" t="s">
        <v>3111</v>
      </c>
      <c r="M28" s="93" t="s">
        <v>3101</v>
      </c>
      <c r="N28" s="16"/>
      <c r="O28" s="19">
        <v>44694</v>
      </c>
      <c r="P28" s="16"/>
      <c r="Q28" s="56"/>
      <c r="R28" s="56">
        <v>44694</v>
      </c>
      <c r="S28" s="21">
        <v>44694</v>
      </c>
    </row>
    <row r="29" spans="1:19" s="9" customFormat="1" ht="19.7" customHeight="1">
      <c r="A29" s="1137" t="s">
        <v>2986</v>
      </c>
      <c r="B29" s="1137" t="s">
        <v>3109</v>
      </c>
      <c r="C29" s="1138">
        <f>+(800/1000)*0.9*H29</f>
        <v>2.16</v>
      </c>
      <c r="D29" s="16">
        <f t="shared" si="3"/>
        <v>18</v>
      </c>
      <c r="E29" s="1201" t="s">
        <v>100</v>
      </c>
      <c r="F29" s="1201" t="s">
        <v>100</v>
      </c>
      <c r="G29" s="146" t="s">
        <v>4257</v>
      </c>
      <c r="H29" s="589">
        <v>3</v>
      </c>
      <c r="I29" s="295">
        <v>1410</v>
      </c>
      <c r="J29" s="278">
        <f>H29*I29</f>
        <v>4230</v>
      </c>
      <c r="K29" s="90"/>
      <c r="L29" s="50" t="s">
        <v>3111</v>
      </c>
      <c r="M29" s="93" t="s">
        <v>3101</v>
      </c>
      <c r="N29" s="16"/>
      <c r="O29" s="19">
        <v>44694</v>
      </c>
      <c r="P29" s="16"/>
      <c r="Q29" s="56"/>
      <c r="R29" s="56">
        <v>44694</v>
      </c>
      <c r="S29" s="21">
        <v>44694</v>
      </c>
    </row>
    <row r="30" spans="1:19" s="9" customFormat="1" ht="19.7" customHeight="1">
      <c r="A30" s="1137" t="s">
        <v>3098</v>
      </c>
      <c r="B30" s="1137" t="s">
        <v>3109</v>
      </c>
      <c r="C30" s="1138">
        <f>+(800/1000)*0.9*H30</f>
        <v>10.8</v>
      </c>
      <c r="D30" s="16">
        <f t="shared" si="3"/>
        <v>19</v>
      </c>
      <c r="E30" s="1201" t="s">
        <v>100</v>
      </c>
      <c r="F30" s="1201" t="s">
        <v>100</v>
      </c>
      <c r="G30" s="146" t="s">
        <v>4258</v>
      </c>
      <c r="H30" s="589">
        <v>15</v>
      </c>
      <c r="I30" s="295">
        <v>620</v>
      </c>
      <c r="J30" s="278">
        <f>H30*I30</f>
        <v>9300</v>
      </c>
      <c r="K30" s="90"/>
      <c r="L30" s="50" t="s">
        <v>3111</v>
      </c>
      <c r="M30" s="93" t="s">
        <v>3101</v>
      </c>
      <c r="N30" s="16"/>
      <c r="O30" s="19">
        <v>44694</v>
      </c>
      <c r="P30" s="16"/>
      <c r="Q30" s="56"/>
      <c r="R30" s="56">
        <v>44694</v>
      </c>
      <c r="S30" s="21">
        <v>44694</v>
      </c>
    </row>
    <row r="31" spans="1:19" s="9" customFormat="1" ht="19.7" customHeight="1">
      <c r="A31" s="1137" t="s">
        <v>3098</v>
      </c>
      <c r="B31" s="1137" t="s">
        <v>4259</v>
      </c>
      <c r="C31" s="1138">
        <f>+(870/1000)*0.9*H31</f>
        <v>4.6980000000000004</v>
      </c>
      <c r="D31" s="16">
        <f t="shared" si="3"/>
        <v>20</v>
      </c>
      <c r="E31" s="1201" t="s">
        <v>100</v>
      </c>
      <c r="F31" s="1201" t="s">
        <v>100</v>
      </c>
      <c r="G31" s="146" t="s">
        <v>4260</v>
      </c>
      <c r="H31" s="589">
        <v>6</v>
      </c>
      <c r="I31" s="295">
        <v>720</v>
      </c>
      <c r="J31" s="278">
        <f t="shared" si="2"/>
        <v>4320</v>
      </c>
      <c r="K31" s="90"/>
      <c r="L31" s="50" t="s">
        <v>3111</v>
      </c>
      <c r="M31" s="93" t="s">
        <v>3101</v>
      </c>
      <c r="N31" s="16"/>
      <c r="O31" s="19">
        <v>44694</v>
      </c>
      <c r="P31" s="16"/>
      <c r="Q31" s="56"/>
      <c r="R31" s="56">
        <v>44694</v>
      </c>
      <c r="S31" s="21">
        <v>44694</v>
      </c>
    </row>
    <row r="32" spans="1:19" s="9" customFormat="1" ht="19.7" customHeight="1">
      <c r="A32" s="1137" t="s">
        <v>3114</v>
      </c>
      <c r="B32" s="1137" t="s">
        <v>3109</v>
      </c>
      <c r="C32" s="1138">
        <f>+(900/1000)*0.9*H32</f>
        <v>4.8600000000000003</v>
      </c>
      <c r="D32" s="16">
        <f t="shared" si="3"/>
        <v>21</v>
      </c>
      <c r="E32" s="1201" t="s">
        <v>100</v>
      </c>
      <c r="F32" s="1201" t="s">
        <v>100</v>
      </c>
      <c r="G32" s="146" t="s">
        <v>4261</v>
      </c>
      <c r="H32" s="589">
        <v>6</v>
      </c>
      <c r="I32" s="295">
        <v>1220</v>
      </c>
      <c r="J32" s="278">
        <f t="shared" si="2"/>
        <v>7320</v>
      </c>
      <c r="K32" s="90"/>
      <c r="L32" s="50" t="s">
        <v>3111</v>
      </c>
      <c r="M32" s="93" t="s">
        <v>3101</v>
      </c>
      <c r="N32" s="16"/>
      <c r="O32" s="19">
        <v>44694</v>
      </c>
      <c r="P32" s="16"/>
      <c r="Q32" s="56"/>
      <c r="R32" s="56">
        <v>44694</v>
      </c>
      <c r="S32" s="21">
        <v>44694</v>
      </c>
    </row>
    <row r="33" spans="1:19" s="9" customFormat="1" ht="19.7" customHeight="1">
      <c r="A33" s="1137" t="s">
        <v>2986</v>
      </c>
      <c r="B33" s="1137" t="s">
        <v>3109</v>
      </c>
      <c r="C33" s="1138">
        <f>+(1040/1000)*0.9*H33</f>
        <v>5.6160000000000005</v>
      </c>
      <c r="D33" s="16">
        <f t="shared" si="3"/>
        <v>22</v>
      </c>
      <c r="E33" s="1201" t="s">
        <v>100</v>
      </c>
      <c r="F33" s="1201" t="s">
        <v>100</v>
      </c>
      <c r="G33" s="146" t="s">
        <v>4262</v>
      </c>
      <c r="H33" s="589">
        <v>6</v>
      </c>
      <c r="I33" s="295">
        <v>1730</v>
      </c>
      <c r="J33" s="278">
        <f>H33*I33</f>
        <v>10380</v>
      </c>
      <c r="K33" s="90"/>
      <c r="L33" s="50" t="s">
        <v>3111</v>
      </c>
      <c r="M33" s="93" t="s">
        <v>3101</v>
      </c>
      <c r="N33" s="16"/>
      <c r="O33" s="19">
        <v>44694</v>
      </c>
      <c r="P33" s="16"/>
      <c r="Q33" s="56"/>
      <c r="R33" s="56">
        <v>44694</v>
      </c>
      <c r="S33" s="21">
        <v>44694</v>
      </c>
    </row>
    <row r="34" spans="1:19" s="9" customFormat="1" ht="19.7" customHeight="1">
      <c r="A34" s="1137" t="s">
        <v>3098</v>
      </c>
      <c r="B34" s="1137" t="s">
        <v>3109</v>
      </c>
      <c r="C34" s="1138">
        <f>+(1040/1000)*0.9*H34</f>
        <v>11.232000000000001</v>
      </c>
      <c r="D34" s="16">
        <f t="shared" si="3"/>
        <v>23</v>
      </c>
      <c r="E34" s="1201" t="s">
        <v>100</v>
      </c>
      <c r="F34" s="1201" t="s">
        <v>100</v>
      </c>
      <c r="G34" s="146" t="s">
        <v>3118</v>
      </c>
      <c r="H34" s="589">
        <v>12</v>
      </c>
      <c r="I34" s="295">
        <v>810</v>
      </c>
      <c r="J34" s="278">
        <f>H34*I34</f>
        <v>9720</v>
      </c>
      <c r="K34" s="90"/>
      <c r="L34" s="50" t="s">
        <v>3111</v>
      </c>
      <c r="M34" s="93" t="s">
        <v>3101</v>
      </c>
      <c r="N34" s="16"/>
      <c r="O34" s="19">
        <v>44694</v>
      </c>
      <c r="P34" s="16"/>
      <c r="Q34" s="56"/>
      <c r="R34" s="56">
        <v>44694</v>
      </c>
      <c r="S34" s="21">
        <v>44694</v>
      </c>
    </row>
    <row r="35" spans="1:19" s="9" customFormat="1" ht="19.7" customHeight="1">
      <c r="A35" s="1137" t="s">
        <v>3114</v>
      </c>
      <c r="B35" s="1137" t="s">
        <v>3109</v>
      </c>
      <c r="C35" s="1138">
        <f>+(1067/1000)*0.9*H35</f>
        <v>5.7617999999999991</v>
      </c>
      <c r="D35" s="16">
        <f t="shared" si="3"/>
        <v>24</v>
      </c>
      <c r="E35" s="1201" t="s">
        <v>100</v>
      </c>
      <c r="F35" s="1201" t="s">
        <v>100</v>
      </c>
      <c r="G35" s="146" t="s">
        <v>4263</v>
      </c>
      <c r="H35" s="589">
        <v>6</v>
      </c>
      <c r="I35" s="295">
        <v>1000</v>
      </c>
      <c r="J35" s="278">
        <f t="shared" ref="J35:J54" si="4">H35*I35</f>
        <v>6000</v>
      </c>
      <c r="K35" s="90"/>
      <c r="L35" s="50" t="s">
        <v>3111</v>
      </c>
      <c r="M35" s="93" t="s">
        <v>3101</v>
      </c>
      <c r="N35" s="16"/>
      <c r="O35" s="19">
        <v>44694</v>
      </c>
      <c r="P35" s="16"/>
      <c r="Q35" s="56"/>
      <c r="R35" s="56">
        <v>44694</v>
      </c>
      <c r="S35" s="21">
        <v>44694</v>
      </c>
    </row>
    <row r="36" spans="1:19" s="9" customFormat="1" ht="19.7" customHeight="1">
      <c r="A36" s="1137" t="s">
        <v>3098</v>
      </c>
      <c r="B36" s="1137"/>
      <c r="C36" s="1138">
        <f>0.005*H36</f>
        <v>0.09</v>
      </c>
      <c r="D36" s="16">
        <f t="shared" si="3"/>
        <v>25</v>
      </c>
      <c r="E36" s="1201" t="s">
        <v>100</v>
      </c>
      <c r="F36" s="1201" t="s">
        <v>100</v>
      </c>
      <c r="G36" s="146" t="s">
        <v>3142</v>
      </c>
      <c r="H36" s="589">
        <v>18</v>
      </c>
      <c r="I36" s="295">
        <v>220</v>
      </c>
      <c r="J36" s="278">
        <f t="shared" si="4"/>
        <v>3960</v>
      </c>
      <c r="K36" s="90"/>
      <c r="L36" s="50" t="s">
        <v>3143</v>
      </c>
      <c r="M36" s="93" t="s">
        <v>3101</v>
      </c>
      <c r="N36" s="16"/>
      <c r="O36" s="19">
        <v>44694</v>
      </c>
      <c r="P36" s="16"/>
      <c r="Q36" s="56"/>
      <c r="R36" s="56">
        <v>44694</v>
      </c>
      <c r="S36" s="21">
        <v>44694</v>
      </c>
    </row>
    <row r="37" spans="1:19" s="9" customFormat="1" ht="19.7" customHeight="1">
      <c r="A37" s="1137" t="s">
        <v>3098</v>
      </c>
      <c r="B37" s="1137"/>
      <c r="C37" s="1138">
        <f>0.007*H37</f>
        <v>8.4000000000000005E-2</v>
      </c>
      <c r="D37" s="16">
        <f t="shared" si="3"/>
        <v>26</v>
      </c>
      <c r="E37" s="1201" t="s">
        <v>100</v>
      </c>
      <c r="F37" s="1201" t="s">
        <v>100</v>
      </c>
      <c r="G37" s="146" t="s">
        <v>3188</v>
      </c>
      <c r="H37" s="589">
        <v>12</v>
      </c>
      <c r="I37" s="295">
        <v>646</v>
      </c>
      <c r="J37" s="278">
        <f t="shared" si="4"/>
        <v>7752</v>
      </c>
      <c r="K37" s="90"/>
      <c r="L37" s="50" t="s">
        <v>4264</v>
      </c>
      <c r="M37" s="93" t="s">
        <v>3101</v>
      </c>
      <c r="N37" s="16"/>
      <c r="O37" s="19">
        <v>44694</v>
      </c>
      <c r="P37" s="16"/>
      <c r="Q37" s="56"/>
      <c r="R37" s="56">
        <v>44694</v>
      </c>
      <c r="S37" s="21">
        <v>44694</v>
      </c>
    </row>
    <row r="38" spans="1:19" s="9" customFormat="1" ht="19.7" customHeight="1">
      <c r="A38" s="1137" t="s">
        <v>1375</v>
      </c>
      <c r="B38" s="1137"/>
      <c r="C38" s="1138">
        <f>0.008*H38</f>
        <v>1.056</v>
      </c>
      <c r="D38" s="16">
        <f t="shared" si="3"/>
        <v>27</v>
      </c>
      <c r="E38" s="1201" t="s">
        <v>100</v>
      </c>
      <c r="F38" s="1201" t="s">
        <v>100</v>
      </c>
      <c r="G38" s="146" t="s">
        <v>3189</v>
      </c>
      <c r="H38" s="589">
        <v>132</v>
      </c>
      <c r="I38" s="295">
        <v>12</v>
      </c>
      <c r="J38" s="278">
        <f t="shared" si="4"/>
        <v>1584</v>
      </c>
      <c r="K38" s="90"/>
      <c r="L38" s="50" t="s">
        <v>3190</v>
      </c>
      <c r="M38" s="93" t="s">
        <v>3101</v>
      </c>
      <c r="N38" s="16"/>
      <c r="O38" s="19">
        <v>44694</v>
      </c>
      <c r="P38" s="16"/>
      <c r="Q38" s="56"/>
      <c r="R38" s="56">
        <v>44694</v>
      </c>
      <c r="S38" s="21">
        <v>44694</v>
      </c>
    </row>
    <row r="39" spans="1:19" s="9" customFormat="1" ht="19.7" customHeight="1">
      <c r="A39" s="1137" t="s">
        <v>1375</v>
      </c>
      <c r="B39" s="1137"/>
      <c r="C39" s="1138">
        <f>0.008*H39</f>
        <v>0.28800000000000003</v>
      </c>
      <c r="D39" s="16">
        <f t="shared" si="3"/>
        <v>28</v>
      </c>
      <c r="E39" s="1201" t="s">
        <v>100</v>
      </c>
      <c r="F39" s="1201" t="s">
        <v>100</v>
      </c>
      <c r="G39" s="146" t="s">
        <v>3191</v>
      </c>
      <c r="H39" s="589">
        <v>36</v>
      </c>
      <c r="I39" s="295">
        <v>32</v>
      </c>
      <c r="J39" s="278">
        <f t="shared" si="4"/>
        <v>1152</v>
      </c>
      <c r="K39" s="90"/>
      <c r="L39" s="50" t="s">
        <v>3190</v>
      </c>
      <c r="M39" s="93" t="s">
        <v>3101</v>
      </c>
      <c r="N39" s="16"/>
      <c r="O39" s="19">
        <v>44694</v>
      </c>
      <c r="P39" s="16"/>
      <c r="Q39" s="56"/>
      <c r="R39" s="56">
        <v>44694</v>
      </c>
      <c r="S39" s="21">
        <v>44694</v>
      </c>
    </row>
    <row r="40" spans="1:19" s="9" customFormat="1" ht="19.7" customHeight="1">
      <c r="A40" s="1137" t="s">
        <v>1375</v>
      </c>
      <c r="B40" s="1137"/>
      <c r="C40" s="1138">
        <f>0.01*H40</f>
        <v>0.27</v>
      </c>
      <c r="D40" s="16">
        <f t="shared" si="3"/>
        <v>29</v>
      </c>
      <c r="E40" s="59" t="s">
        <v>178</v>
      </c>
      <c r="F40" s="59" t="s">
        <v>178</v>
      </c>
      <c r="G40" s="146" t="s">
        <v>3192</v>
      </c>
      <c r="H40" s="589">
        <v>27</v>
      </c>
      <c r="I40" s="295">
        <v>49</v>
      </c>
      <c r="J40" s="278">
        <f t="shared" si="4"/>
        <v>1323</v>
      </c>
      <c r="K40" s="90"/>
      <c r="L40" s="50" t="s">
        <v>3193</v>
      </c>
      <c r="M40" s="93" t="s">
        <v>3222</v>
      </c>
      <c r="N40" s="16"/>
      <c r="O40" s="19">
        <v>44694</v>
      </c>
      <c r="P40" s="16"/>
      <c r="Q40" s="56"/>
      <c r="R40" s="56">
        <v>44694</v>
      </c>
      <c r="S40" s="21">
        <v>44694</v>
      </c>
    </row>
    <row r="41" spans="1:19" s="9" customFormat="1" ht="19.7" customHeight="1">
      <c r="A41" s="1137" t="s">
        <v>3098</v>
      </c>
      <c r="B41" s="1137"/>
      <c r="C41" s="1138">
        <f>0.03*H41</f>
        <v>0.36</v>
      </c>
      <c r="D41" s="16">
        <f>+D40+1</f>
        <v>30</v>
      </c>
      <c r="E41" s="1201" t="s">
        <v>100</v>
      </c>
      <c r="F41" s="1201" t="s">
        <v>100</v>
      </c>
      <c r="G41" s="146" t="s">
        <v>340</v>
      </c>
      <c r="H41" s="589">
        <v>12</v>
      </c>
      <c r="I41" s="295">
        <v>224</v>
      </c>
      <c r="J41" s="278">
        <f t="shared" si="4"/>
        <v>2688</v>
      </c>
      <c r="K41" s="18"/>
      <c r="L41" s="50" t="s">
        <v>3144</v>
      </c>
      <c r="M41" s="93" t="s">
        <v>3145</v>
      </c>
      <c r="N41" s="16"/>
      <c r="O41" s="19">
        <v>44694</v>
      </c>
      <c r="P41" s="16"/>
      <c r="Q41" s="56"/>
      <c r="R41" s="56">
        <v>44694</v>
      </c>
      <c r="S41" s="21">
        <v>44694</v>
      </c>
    </row>
    <row r="42" spans="1:19" s="9" customFormat="1" ht="19.7" customHeight="1">
      <c r="A42" s="1137" t="s">
        <v>3098</v>
      </c>
      <c r="B42" s="1137"/>
      <c r="C42" s="1138">
        <f>0.005*H42</f>
        <v>0.03</v>
      </c>
      <c r="D42" s="16">
        <f>+D41+1</f>
        <v>31</v>
      </c>
      <c r="E42" s="1201" t="s">
        <v>100</v>
      </c>
      <c r="F42" s="1201" t="s">
        <v>100</v>
      </c>
      <c r="G42" s="146" t="s">
        <v>3146</v>
      </c>
      <c r="H42" s="589">
        <v>6</v>
      </c>
      <c r="I42" s="295">
        <v>160</v>
      </c>
      <c r="J42" s="278">
        <f>H42*I42</f>
        <v>960</v>
      </c>
      <c r="K42" s="18"/>
      <c r="L42" s="50" t="s">
        <v>3147</v>
      </c>
      <c r="M42" s="93" t="s">
        <v>3145</v>
      </c>
      <c r="N42" s="16"/>
      <c r="O42" s="19">
        <v>44694</v>
      </c>
      <c r="P42" s="16"/>
      <c r="Q42" s="56"/>
      <c r="R42" s="56">
        <v>44694</v>
      </c>
      <c r="S42" s="21">
        <v>44694</v>
      </c>
    </row>
    <row r="43" spans="1:19" s="9" customFormat="1" ht="19.7" customHeight="1">
      <c r="A43" s="1137" t="s">
        <v>3098</v>
      </c>
      <c r="B43" s="1137" t="s">
        <v>3109</v>
      </c>
      <c r="C43" s="1138">
        <f>+(100/1000)*0.9*H43</f>
        <v>0.54</v>
      </c>
      <c r="D43" s="16">
        <f t="shared" ref="D43:D54" si="5">+D42+1</f>
        <v>32</v>
      </c>
      <c r="E43" s="1201" t="s">
        <v>100</v>
      </c>
      <c r="F43" s="1201" t="s">
        <v>100</v>
      </c>
      <c r="G43" s="146" t="s">
        <v>3149</v>
      </c>
      <c r="H43" s="589">
        <v>6</v>
      </c>
      <c r="I43" s="295">
        <v>370</v>
      </c>
      <c r="J43" s="278">
        <f>H43*I43</f>
        <v>2220</v>
      </c>
      <c r="K43" s="18"/>
      <c r="L43" s="50" t="s">
        <v>3111</v>
      </c>
      <c r="M43" s="93" t="s">
        <v>3145</v>
      </c>
      <c r="N43" s="16"/>
      <c r="O43" s="19">
        <v>44694</v>
      </c>
      <c r="P43" s="16"/>
      <c r="Q43" s="56"/>
      <c r="R43" s="56">
        <v>44694</v>
      </c>
      <c r="S43" s="21">
        <v>44694</v>
      </c>
    </row>
    <row r="44" spans="1:19" s="9" customFormat="1" ht="19.7" customHeight="1">
      <c r="A44" s="1137" t="s">
        <v>3098</v>
      </c>
      <c r="B44" s="1137" t="s">
        <v>3109</v>
      </c>
      <c r="C44" s="1138">
        <f>+(680/1000)*0.9*H44</f>
        <v>1.8360000000000003</v>
      </c>
      <c r="D44" s="16">
        <f t="shared" si="5"/>
        <v>33</v>
      </c>
      <c r="E44" s="1201" t="s">
        <v>100</v>
      </c>
      <c r="F44" s="1201" t="s">
        <v>100</v>
      </c>
      <c r="G44" s="146" t="s">
        <v>3150</v>
      </c>
      <c r="H44" s="589">
        <v>3</v>
      </c>
      <c r="I44" s="295">
        <v>560</v>
      </c>
      <c r="J44" s="278">
        <f>H44*I44</f>
        <v>1680</v>
      </c>
      <c r="K44" s="18"/>
      <c r="L44" s="50" t="s">
        <v>3111</v>
      </c>
      <c r="M44" s="93" t="s">
        <v>3145</v>
      </c>
      <c r="N44" s="16"/>
      <c r="O44" s="19">
        <v>44694</v>
      </c>
      <c r="P44" s="16"/>
      <c r="Q44" s="56"/>
      <c r="R44" s="56">
        <v>44694</v>
      </c>
      <c r="S44" s="21">
        <v>44694</v>
      </c>
    </row>
    <row r="45" spans="1:19" s="9" customFormat="1" ht="19.7" customHeight="1">
      <c r="A45" s="1137" t="s">
        <v>3098</v>
      </c>
      <c r="B45" s="1137"/>
      <c r="C45" s="1138">
        <f>0.004*H45</f>
        <v>0</v>
      </c>
      <c r="D45" s="16">
        <f t="shared" si="5"/>
        <v>34</v>
      </c>
      <c r="E45" s="1584" t="s">
        <v>100</v>
      </c>
      <c r="F45" s="1584" t="s">
        <v>100</v>
      </c>
      <c r="G45" s="397" t="s">
        <v>3159</v>
      </c>
      <c r="H45" s="1585"/>
      <c r="I45" s="1586">
        <v>19</v>
      </c>
      <c r="J45" s="440">
        <f t="shared" si="4"/>
        <v>0</v>
      </c>
      <c r="K45" s="395"/>
      <c r="L45" s="396" t="s">
        <v>4265</v>
      </c>
      <c r="M45" s="93" t="s">
        <v>3145</v>
      </c>
      <c r="N45" s="16"/>
      <c r="O45" s="19"/>
      <c r="P45" s="16"/>
      <c r="Q45" s="56"/>
      <c r="R45" s="56"/>
      <c r="S45" s="21"/>
    </row>
    <row r="46" spans="1:19" s="9" customFormat="1" ht="19.7" customHeight="1">
      <c r="A46" s="1137" t="s">
        <v>3098</v>
      </c>
      <c r="B46" s="1137"/>
      <c r="C46" s="1138">
        <f>0.01*H46</f>
        <v>0.12</v>
      </c>
      <c r="D46" s="16">
        <f t="shared" si="5"/>
        <v>35</v>
      </c>
      <c r="E46" s="1201" t="s">
        <v>100</v>
      </c>
      <c r="F46" s="1201" t="s">
        <v>100</v>
      </c>
      <c r="G46" s="146" t="s">
        <v>3151</v>
      </c>
      <c r="H46" s="589">
        <v>12</v>
      </c>
      <c r="I46" s="295">
        <v>44</v>
      </c>
      <c r="J46" s="278">
        <f t="shared" si="4"/>
        <v>528</v>
      </c>
      <c r="K46" s="18"/>
      <c r="L46" s="50" t="s">
        <v>3152</v>
      </c>
      <c r="M46" s="93" t="s">
        <v>3145</v>
      </c>
      <c r="N46" s="16"/>
      <c r="O46" s="19">
        <v>44694</v>
      </c>
      <c r="P46" s="16"/>
      <c r="Q46" s="56"/>
      <c r="R46" s="56">
        <v>44694</v>
      </c>
      <c r="S46" s="21">
        <v>44694</v>
      </c>
    </row>
    <row r="47" spans="1:19" s="9" customFormat="1" ht="19.7" customHeight="1">
      <c r="A47" s="1137" t="s">
        <v>3098</v>
      </c>
      <c r="B47" s="1137"/>
      <c r="C47" s="1138">
        <f>0.086*H47</f>
        <v>0.25800000000000001</v>
      </c>
      <c r="D47" s="16">
        <f t="shared" si="5"/>
        <v>36</v>
      </c>
      <c r="E47" s="1201" t="s">
        <v>100</v>
      </c>
      <c r="F47" s="1201" t="s">
        <v>100</v>
      </c>
      <c r="G47" s="146" t="s">
        <v>3153</v>
      </c>
      <c r="H47" s="589">
        <v>3</v>
      </c>
      <c r="I47" s="295">
        <v>1950</v>
      </c>
      <c r="J47" s="278">
        <f t="shared" si="4"/>
        <v>5850</v>
      </c>
      <c r="K47" s="18"/>
      <c r="L47" s="50" t="s">
        <v>3154</v>
      </c>
      <c r="M47" s="93" t="s">
        <v>3145</v>
      </c>
      <c r="N47" s="16"/>
      <c r="O47" s="19">
        <v>44694</v>
      </c>
      <c r="P47" s="16"/>
      <c r="Q47" s="56"/>
      <c r="R47" s="56">
        <v>44694</v>
      </c>
      <c r="S47" s="21">
        <v>44694</v>
      </c>
    </row>
    <row r="48" spans="1:19" s="9" customFormat="1" ht="19.7" customHeight="1">
      <c r="A48" s="1137" t="s">
        <v>3098</v>
      </c>
      <c r="B48" s="1137"/>
      <c r="C48" s="1138">
        <f>0.82*H48</f>
        <v>2.46</v>
      </c>
      <c r="D48" s="16">
        <f t="shared" si="5"/>
        <v>37</v>
      </c>
      <c r="E48" s="1201" t="s">
        <v>100</v>
      </c>
      <c r="F48" s="1201" t="s">
        <v>100</v>
      </c>
      <c r="G48" s="146" t="s">
        <v>3155</v>
      </c>
      <c r="H48" s="589">
        <v>3</v>
      </c>
      <c r="I48" s="295">
        <v>15600</v>
      </c>
      <c r="J48" s="278">
        <f t="shared" si="4"/>
        <v>46800</v>
      </c>
      <c r="K48" s="18"/>
      <c r="L48" s="50" t="s">
        <v>3156</v>
      </c>
      <c r="M48" s="93" t="s">
        <v>3145</v>
      </c>
      <c r="N48" s="16"/>
      <c r="O48" s="19">
        <v>44694</v>
      </c>
      <c r="P48" s="16"/>
      <c r="Q48" s="56"/>
      <c r="R48" s="56">
        <v>44694</v>
      </c>
      <c r="S48" s="21">
        <v>44694</v>
      </c>
    </row>
    <row r="49" spans="1:19" s="9" customFormat="1" ht="19.7" customHeight="1">
      <c r="A49" s="1137" t="s">
        <v>3098</v>
      </c>
      <c r="B49" s="1137"/>
      <c r="C49" s="1138">
        <f>0.005*H49</f>
        <v>0.06</v>
      </c>
      <c r="D49" s="16">
        <f t="shared" si="5"/>
        <v>38</v>
      </c>
      <c r="E49" s="1201" t="s">
        <v>100</v>
      </c>
      <c r="F49" s="1201" t="s">
        <v>100</v>
      </c>
      <c r="G49" s="146" t="s">
        <v>3290</v>
      </c>
      <c r="H49" s="589">
        <v>12</v>
      </c>
      <c r="I49" s="295">
        <v>23</v>
      </c>
      <c r="J49" s="278">
        <f t="shared" si="4"/>
        <v>276</v>
      </c>
      <c r="K49" s="90"/>
      <c r="L49" s="50"/>
      <c r="M49" s="93" t="s">
        <v>4266</v>
      </c>
      <c r="N49" s="16"/>
      <c r="O49" s="19">
        <v>44694</v>
      </c>
      <c r="P49" s="16"/>
      <c r="Q49" s="56"/>
      <c r="R49" s="56">
        <v>44694</v>
      </c>
      <c r="S49" s="21">
        <v>44694</v>
      </c>
    </row>
    <row r="50" spans="1:19" s="9" customFormat="1" ht="19.7" customHeight="1">
      <c r="A50" s="1137" t="s">
        <v>3098</v>
      </c>
      <c r="B50" s="1137"/>
      <c r="C50" s="1138">
        <f>0.005*H50</f>
        <v>0.06</v>
      </c>
      <c r="D50" s="16">
        <f t="shared" si="5"/>
        <v>39</v>
      </c>
      <c r="E50" s="1201" t="s">
        <v>100</v>
      </c>
      <c r="F50" s="1201" t="s">
        <v>100</v>
      </c>
      <c r="G50" s="146" t="s">
        <v>3192</v>
      </c>
      <c r="H50" s="589">
        <v>12</v>
      </c>
      <c r="I50" s="295">
        <v>49</v>
      </c>
      <c r="J50" s="278">
        <f t="shared" si="4"/>
        <v>588</v>
      </c>
      <c r="K50" s="90"/>
      <c r="L50" s="50"/>
      <c r="M50" s="93" t="s">
        <v>4266</v>
      </c>
      <c r="N50" s="16"/>
      <c r="O50" s="19">
        <v>44694</v>
      </c>
      <c r="P50" s="16"/>
      <c r="Q50" s="56"/>
      <c r="R50" s="56">
        <v>44694</v>
      </c>
      <c r="S50" s="21">
        <v>44694</v>
      </c>
    </row>
    <row r="51" spans="1:19" s="9" customFormat="1" ht="19.7" customHeight="1">
      <c r="A51" s="1487" t="s">
        <v>4267</v>
      </c>
      <c r="B51" s="1137"/>
      <c r="C51" s="1488">
        <v>4</v>
      </c>
      <c r="D51" s="16">
        <f t="shared" si="5"/>
        <v>40</v>
      </c>
      <c r="E51" s="412" t="s">
        <v>4268</v>
      </c>
      <c r="F51" s="412" t="s">
        <v>4268</v>
      </c>
      <c r="G51" s="397" t="s">
        <v>4269</v>
      </c>
      <c r="H51" s="1585"/>
      <c r="I51" s="1586">
        <v>88000</v>
      </c>
      <c r="J51" s="440">
        <f t="shared" si="4"/>
        <v>0</v>
      </c>
      <c r="K51" s="395"/>
      <c r="L51" s="396" t="s">
        <v>4270</v>
      </c>
      <c r="M51" s="86" t="s">
        <v>4271</v>
      </c>
      <c r="N51" s="16"/>
      <c r="O51" s="19"/>
      <c r="P51" s="16"/>
      <c r="Q51" s="56"/>
      <c r="R51" s="56"/>
      <c r="S51" s="21"/>
    </row>
    <row r="52" spans="1:19" s="9" customFormat="1" ht="19.7" customHeight="1">
      <c r="A52" s="1487" t="s">
        <v>4267</v>
      </c>
      <c r="B52" s="1137"/>
      <c r="C52" s="1488">
        <v>0.4</v>
      </c>
      <c r="D52" s="16">
        <f t="shared" si="5"/>
        <v>41</v>
      </c>
      <c r="E52" s="412" t="s">
        <v>4268</v>
      </c>
      <c r="F52" s="412" t="s">
        <v>4268</v>
      </c>
      <c r="G52" s="397" t="s">
        <v>4272</v>
      </c>
      <c r="H52" s="1585"/>
      <c r="I52" s="1586">
        <v>1400</v>
      </c>
      <c r="J52" s="440">
        <f t="shared" si="4"/>
        <v>0</v>
      </c>
      <c r="K52" s="395"/>
      <c r="L52" s="396" t="s">
        <v>4273</v>
      </c>
      <c r="M52" s="86" t="s">
        <v>4271</v>
      </c>
      <c r="N52" s="16"/>
      <c r="O52" s="19"/>
      <c r="P52" s="16"/>
      <c r="Q52" s="56"/>
      <c r="R52" s="56"/>
      <c r="S52" s="21"/>
    </row>
    <row r="53" spans="1:19" s="9" customFormat="1" ht="19.7" customHeight="1">
      <c r="A53" s="1487" t="s">
        <v>4267</v>
      </c>
      <c r="B53" s="1137"/>
      <c r="C53" s="1488">
        <v>3.5</v>
      </c>
      <c r="D53" s="16">
        <f t="shared" si="5"/>
        <v>42</v>
      </c>
      <c r="E53" s="412" t="s">
        <v>4268</v>
      </c>
      <c r="F53" s="412" t="s">
        <v>4268</v>
      </c>
      <c r="G53" s="397" t="s">
        <v>4274</v>
      </c>
      <c r="H53" s="1585"/>
      <c r="I53" s="1586">
        <v>9000</v>
      </c>
      <c r="J53" s="440">
        <f t="shared" si="4"/>
        <v>0</v>
      </c>
      <c r="K53" s="395"/>
      <c r="L53" s="396" t="s">
        <v>4275</v>
      </c>
      <c r="M53" s="86" t="s">
        <v>4271</v>
      </c>
      <c r="N53" s="16"/>
      <c r="O53" s="19"/>
      <c r="P53" s="16"/>
      <c r="Q53" s="56"/>
      <c r="R53" s="56"/>
      <c r="S53" s="21"/>
    </row>
    <row r="54" spans="1:19" s="9" customFormat="1" ht="19.7" customHeight="1">
      <c r="A54" s="1487"/>
      <c r="B54" s="1137"/>
      <c r="C54" s="1488">
        <v>6.5</v>
      </c>
      <c r="D54" s="16">
        <f t="shared" si="5"/>
        <v>43</v>
      </c>
      <c r="E54" s="1584" t="s">
        <v>1183</v>
      </c>
      <c r="F54" s="1584" t="s">
        <v>100</v>
      </c>
      <c r="G54" s="397" t="s">
        <v>4276</v>
      </c>
      <c r="H54" s="1585"/>
      <c r="I54" s="1586">
        <v>63658</v>
      </c>
      <c r="J54" s="440">
        <f t="shared" si="4"/>
        <v>0</v>
      </c>
      <c r="K54" s="395"/>
      <c r="L54" s="396" t="s">
        <v>4277</v>
      </c>
      <c r="M54" s="86" t="s">
        <v>4271</v>
      </c>
      <c r="N54" s="16"/>
      <c r="O54" s="19"/>
      <c r="P54" s="16"/>
      <c r="Q54" s="56"/>
      <c r="R54" s="56"/>
      <c r="S54" s="21"/>
    </row>
    <row r="55" spans="1:19" s="9" customFormat="1" ht="19.7" customHeight="1">
      <c r="A55" s="1137"/>
      <c r="B55" s="1137"/>
      <c r="C55" s="1138"/>
      <c r="D55" s="16"/>
      <c r="E55" s="1201"/>
      <c r="F55" s="1201"/>
      <c r="G55" s="146"/>
      <c r="H55" s="589"/>
      <c r="I55" s="295"/>
      <c r="J55" s="278"/>
      <c r="K55" s="18"/>
      <c r="L55" s="50"/>
      <c r="M55" s="17"/>
      <c r="N55" s="16"/>
      <c r="O55" s="19"/>
      <c r="P55" s="16"/>
      <c r="Q55" s="56"/>
      <c r="R55" s="56"/>
      <c r="S55" s="21"/>
    </row>
    <row r="56" spans="1:19" s="9" customFormat="1" ht="19.7" customHeight="1">
      <c r="A56" s="1137"/>
      <c r="B56" s="1137"/>
      <c r="C56" s="1138" t="s">
        <v>3225</v>
      </c>
      <c r="D56" s="73"/>
      <c r="E56" s="73"/>
      <c r="F56" s="73"/>
      <c r="G56" s="146"/>
      <c r="H56" s="608"/>
      <c r="I56" s="133"/>
      <c r="J56" s="278"/>
      <c r="K56" s="90"/>
      <c r="L56" s="66"/>
      <c r="M56" s="93"/>
      <c r="N56" s="16"/>
      <c r="O56" s="19"/>
      <c r="P56" s="16"/>
      <c r="Q56" s="56"/>
      <c r="R56" s="56"/>
      <c r="S56" s="21"/>
    </row>
    <row r="57" spans="1:19" s="9" customFormat="1" ht="19.7" customHeight="1">
      <c r="A57" s="1137"/>
      <c r="B57" s="1137"/>
      <c r="C57" s="1587">
        <f>SUM(C12:C55)</f>
        <v>146.23980000000003</v>
      </c>
      <c r="D57" s="1259"/>
      <c r="E57" s="73"/>
      <c r="F57" s="73"/>
      <c r="G57" s="1260">
        <f>SUM(J12:J55)</f>
        <v>304725</v>
      </c>
      <c r="H57" s="608"/>
      <c r="I57" s="133"/>
      <c r="J57" s="278"/>
      <c r="K57" s="90"/>
      <c r="L57" s="66"/>
      <c r="M57" s="93"/>
      <c r="N57" s="16"/>
      <c r="O57" s="19"/>
      <c r="P57" s="16"/>
      <c r="Q57" s="56"/>
      <c r="R57" s="56"/>
      <c r="S57" s="21"/>
    </row>
    <row r="58" spans="1:19" s="9" customFormat="1" ht="19.7" customHeight="1">
      <c r="A58" s="1137"/>
      <c r="B58" s="1137"/>
      <c r="C58" s="1588" t="s">
        <v>3226</v>
      </c>
      <c r="D58" s="73"/>
      <c r="E58" s="73"/>
      <c r="F58" s="73"/>
      <c r="G58" s="146"/>
      <c r="H58" s="608"/>
      <c r="I58" s="133"/>
      <c r="J58" s="278"/>
      <c r="K58" s="90"/>
      <c r="L58" s="66"/>
      <c r="M58" s="93"/>
      <c r="N58" s="16"/>
      <c r="O58" s="19"/>
      <c r="P58" s="16"/>
      <c r="Q58" s="56"/>
      <c r="R58" s="56"/>
      <c r="S58" s="21"/>
    </row>
    <row r="59" spans="1:19" s="9" customFormat="1" ht="19.7" customHeight="1">
      <c r="A59" s="1137"/>
      <c r="B59" s="1137"/>
      <c r="C59" s="1588"/>
      <c r="D59" s="73"/>
      <c r="E59" s="73"/>
      <c r="F59" s="73"/>
      <c r="G59" s="146"/>
      <c r="H59" s="608"/>
      <c r="I59" s="133"/>
      <c r="J59" s="278"/>
      <c r="K59" s="90"/>
      <c r="L59" s="66"/>
      <c r="M59" s="93"/>
      <c r="N59" s="16"/>
      <c r="O59" s="19"/>
      <c r="P59" s="16"/>
      <c r="Q59" s="56"/>
      <c r="R59" s="56"/>
      <c r="S59" s="21"/>
    </row>
    <row r="60" spans="1:19" s="9" customFormat="1" ht="19.7" customHeight="1">
      <c r="A60" s="1137"/>
      <c r="B60" s="1137"/>
      <c r="C60" s="1138"/>
      <c r="D60" s="73"/>
      <c r="E60" s="73"/>
      <c r="F60" s="73"/>
      <c r="G60" s="146"/>
      <c r="H60" s="608"/>
      <c r="I60" s="133"/>
      <c r="J60" s="278"/>
      <c r="K60" s="90"/>
      <c r="L60" s="66"/>
      <c r="M60" s="93"/>
      <c r="N60" s="16"/>
      <c r="O60" s="19"/>
      <c r="P60" s="16"/>
      <c r="Q60" s="56"/>
      <c r="R60" s="56"/>
      <c r="S60" s="21"/>
    </row>
    <row r="61" spans="1:19" s="9" customFormat="1" ht="19.7" customHeight="1">
      <c r="A61" s="1137"/>
      <c r="B61" s="1137"/>
      <c r="C61" s="1138"/>
      <c r="D61" s="16"/>
      <c r="E61" s="1262" t="s">
        <v>3227</v>
      </c>
      <c r="F61" s="1263"/>
      <c r="G61" s="1264"/>
      <c r="H61" s="608"/>
      <c r="I61" s="133"/>
      <c r="J61" s="278"/>
      <c r="K61" s="90"/>
      <c r="L61" s="66"/>
      <c r="M61" s="93"/>
      <c r="N61" s="16"/>
      <c r="O61" s="19"/>
      <c r="P61" s="16"/>
      <c r="Q61" s="56"/>
      <c r="R61" s="56"/>
      <c r="S61" s="21"/>
    </row>
    <row r="62" spans="1:19" s="9" customFormat="1" ht="19.7" customHeight="1">
      <c r="A62" s="1137" t="s">
        <v>1398</v>
      </c>
      <c r="B62" s="1137"/>
      <c r="C62" s="1138">
        <f>0.185*H62</f>
        <v>0.55499999999999994</v>
      </c>
      <c r="D62" s="16">
        <f>+D54+1</f>
        <v>44</v>
      </c>
      <c r="E62" s="59" t="s">
        <v>178</v>
      </c>
      <c r="F62" s="59" t="s">
        <v>178</v>
      </c>
      <c r="G62" s="1589" t="s">
        <v>4278</v>
      </c>
      <c r="H62" s="1106">
        <v>3</v>
      </c>
      <c r="I62" s="54">
        <v>3660</v>
      </c>
      <c r="J62" s="278">
        <f>H62*I62</f>
        <v>10980</v>
      </c>
      <c r="K62" s="1278"/>
      <c r="L62" s="50" t="s">
        <v>4279</v>
      </c>
      <c r="M62" s="93" t="s">
        <v>3299</v>
      </c>
      <c r="N62" s="16"/>
      <c r="O62" s="19">
        <v>44694</v>
      </c>
      <c r="P62" s="16"/>
      <c r="Q62" s="56"/>
      <c r="R62" s="56">
        <v>44694</v>
      </c>
      <c r="S62" s="21">
        <v>44694</v>
      </c>
    </row>
    <row r="63" spans="1:19" s="9" customFormat="1" ht="19.7" customHeight="1">
      <c r="A63" s="1137" t="s">
        <v>1375</v>
      </c>
      <c r="B63" s="1137"/>
      <c r="C63" s="1138">
        <f>0.01*H63</f>
        <v>0.1</v>
      </c>
      <c r="D63" s="16">
        <f>+D62+1</f>
        <v>45</v>
      </c>
      <c r="E63" s="59" t="s">
        <v>178</v>
      </c>
      <c r="F63" s="59" t="s">
        <v>178</v>
      </c>
      <c r="G63" s="284" t="s">
        <v>3290</v>
      </c>
      <c r="H63" s="285">
        <v>10</v>
      </c>
      <c r="I63" s="278">
        <v>23</v>
      </c>
      <c r="J63" s="278">
        <f>H63*I63</f>
        <v>230</v>
      </c>
      <c r="K63" s="278"/>
      <c r="L63" s="54" t="s">
        <v>3291</v>
      </c>
      <c r="M63" s="93" t="s">
        <v>3299</v>
      </c>
      <c r="N63" s="16"/>
      <c r="O63" s="19">
        <v>44694</v>
      </c>
      <c r="P63" s="16"/>
      <c r="Q63" s="56"/>
      <c r="R63" s="56">
        <v>44694</v>
      </c>
      <c r="S63" s="21">
        <v>44694</v>
      </c>
    </row>
    <row r="64" spans="1:19" s="9" customFormat="1" ht="19.7" customHeight="1">
      <c r="A64" s="1137" t="s">
        <v>1375</v>
      </c>
      <c r="B64" s="1137"/>
      <c r="C64" s="1138">
        <f>0.01*H64</f>
        <v>0.06</v>
      </c>
      <c r="D64" s="16">
        <f>+D63+1</f>
        <v>46</v>
      </c>
      <c r="E64" s="59" t="s">
        <v>178</v>
      </c>
      <c r="F64" s="59" t="s">
        <v>178</v>
      </c>
      <c r="G64" s="146" t="s">
        <v>3192</v>
      </c>
      <c r="H64" s="1106">
        <v>6</v>
      </c>
      <c r="I64" s="295">
        <v>49</v>
      </c>
      <c r="J64" s="278">
        <f>H64*I64</f>
        <v>294</v>
      </c>
      <c r="K64" s="90"/>
      <c r="L64" s="50" t="s">
        <v>3193</v>
      </c>
      <c r="M64" s="93" t="s">
        <v>3299</v>
      </c>
      <c r="N64" s="16"/>
      <c r="O64" s="19">
        <v>44694</v>
      </c>
      <c r="P64" s="16"/>
      <c r="Q64" s="56"/>
      <c r="R64" s="56">
        <v>44694</v>
      </c>
      <c r="S64" s="21">
        <v>44694</v>
      </c>
    </row>
    <row r="65" spans="1:19" s="9" customFormat="1" ht="19.7" customHeight="1">
      <c r="A65" s="1137" t="s">
        <v>1375</v>
      </c>
      <c r="B65" s="1137"/>
      <c r="C65" s="1138">
        <f>0.035*H65</f>
        <v>0.21000000000000002</v>
      </c>
      <c r="D65" s="16">
        <f>+D64+1</f>
        <v>47</v>
      </c>
      <c r="E65" s="1201" t="s">
        <v>100</v>
      </c>
      <c r="F65" s="1201" t="s">
        <v>100</v>
      </c>
      <c r="G65" s="54" t="s">
        <v>3228</v>
      </c>
      <c r="H65" s="54">
        <v>6</v>
      </c>
      <c r="I65" s="54">
        <v>419</v>
      </c>
      <c r="J65" s="278">
        <f>H65*I65</f>
        <v>2514</v>
      </c>
      <c r="K65" s="18"/>
      <c r="L65" s="50" t="s">
        <v>3229</v>
      </c>
      <c r="M65" s="64" t="s">
        <v>3230</v>
      </c>
      <c r="N65" s="16"/>
      <c r="O65" s="19">
        <v>44694</v>
      </c>
      <c r="P65" s="16"/>
      <c r="Q65" s="56"/>
      <c r="R65" s="56">
        <v>44694</v>
      </c>
      <c r="S65" s="21">
        <v>44694</v>
      </c>
    </row>
    <row r="66" spans="1:19" s="9" customFormat="1" ht="19.7" customHeight="1">
      <c r="A66" s="1137" t="s">
        <v>1375</v>
      </c>
      <c r="B66" s="1137"/>
      <c r="C66" s="1138">
        <f>0.03*H66</f>
        <v>1.98</v>
      </c>
      <c r="D66" s="16">
        <f>+D65+1</f>
        <v>48</v>
      </c>
      <c r="E66" s="1201" t="s">
        <v>100</v>
      </c>
      <c r="F66" s="1201" t="s">
        <v>100</v>
      </c>
      <c r="G66" s="54" t="s">
        <v>340</v>
      </c>
      <c r="H66" s="54">
        <v>66</v>
      </c>
      <c r="I66" s="54">
        <v>224</v>
      </c>
      <c r="J66" s="278">
        <f>H66*I66</f>
        <v>14784</v>
      </c>
      <c r="K66" s="18"/>
      <c r="L66" s="50" t="s">
        <v>3231</v>
      </c>
      <c r="M66" s="64" t="s">
        <v>3230</v>
      </c>
      <c r="N66" s="16"/>
      <c r="O66" s="19">
        <v>44694</v>
      </c>
      <c r="P66" s="16"/>
      <c r="Q66" s="56"/>
      <c r="R66" s="56">
        <v>44694</v>
      </c>
      <c r="S66" s="21">
        <v>44694</v>
      </c>
    </row>
    <row r="67" spans="1:19" s="9" customFormat="1" ht="19.7" customHeight="1">
      <c r="A67" s="1137" t="s">
        <v>1375</v>
      </c>
      <c r="B67" s="1137"/>
      <c r="C67" s="1138">
        <f>0.135*H67</f>
        <v>21.060000000000002</v>
      </c>
      <c r="D67" s="16">
        <f>+D66+1</f>
        <v>49</v>
      </c>
      <c r="E67" s="1201" t="s">
        <v>100</v>
      </c>
      <c r="F67" s="1201" t="s">
        <v>100</v>
      </c>
      <c r="G67" s="54" t="s">
        <v>3232</v>
      </c>
      <c r="H67" s="54">
        <v>156</v>
      </c>
      <c r="I67" s="54">
        <v>464</v>
      </c>
      <c r="J67" s="278">
        <f t="shared" ref="J67:J91" si="6">H67*I67</f>
        <v>72384</v>
      </c>
      <c r="K67" s="18"/>
      <c r="L67" s="50" t="s">
        <v>3233</v>
      </c>
      <c r="M67" s="17" t="s">
        <v>3234</v>
      </c>
      <c r="N67" s="16"/>
      <c r="O67" s="19">
        <v>44694</v>
      </c>
      <c r="P67" s="16"/>
      <c r="Q67" s="56"/>
      <c r="R67" s="56">
        <v>44694</v>
      </c>
      <c r="S67" s="21">
        <v>44694</v>
      </c>
    </row>
    <row r="68" spans="1:19" s="9" customFormat="1" ht="19.7" customHeight="1">
      <c r="A68" s="1137" t="s">
        <v>1375</v>
      </c>
      <c r="B68" s="1137"/>
      <c r="C68" s="1138">
        <f>0.007*H68</f>
        <v>0.378</v>
      </c>
      <c r="D68" s="16">
        <f t="shared" ref="D68:D91" si="7">+D67+1</f>
        <v>50</v>
      </c>
      <c r="E68" s="1265" t="s">
        <v>178</v>
      </c>
      <c r="F68" s="1265" t="s">
        <v>178</v>
      </c>
      <c r="G68" s="1266" t="s">
        <v>210</v>
      </c>
      <c r="H68" s="589">
        <v>54</v>
      </c>
      <c r="I68" s="295">
        <v>93</v>
      </c>
      <c r="J68" s="278">
        <f t="shared" si="6"/>
        <v>5022</v>
      </c>
      <c r="K68" s="90"/>
      <c r="L68" s="50" t="s">
        <v>3235</v>
      </c>
      <c r="M68" s="17" t="s">
        <v>3236</v>
      </c>
      <c r="N68" s="16"/>
      <c r="O68" s="19">
        <v>44694</v>
      </c>
      <c r="P68" s="16"/>
      <c r="Q68" s="56"/>
      <c r="R68" s="56">
        <v>44694</v>
      </c>
      <c r="S68" s="21">
        <v>44694</v>
      </c>
    </row>
    <row r="69" spans="1:19" s="9" customFormat="1" ht="19.7" customHeight="1">
      <c r="A69" s="1137" t="s">
        <v>1375</v>
      </c>
      <c r="B69" s="1137"/>
      <c r="C69" s="1138">
        <f>1.445*H69</f>
        <v>17.34</v>
      </c>
      <c r="D69" s="16">
        <f t="shared" si="7"/>
        <v>51</v>
      </c>
      <c r="E69" s="1201" t="s">
        <v>100</v>
      </c>
      <c r="F69" s="1201" t="s">
        <v>100</v>
      </c>
      <c r="G69" s="54" t="s">
        <v>3237</v>
      </c>
      <c r="H69" s="54">
        <v>12</v>
      </c>
      <c r="I69" s="54">
        <v>6850</v>
      </c>
      <c r="J69" s="278">
        <f t="shared" si="6"/>
        <v>82200</v>
      </c>
      <c r="K69" s="18"/>
      <c r="L69" s="50" t="s">
        <v>3238</v>
      </c>
      <c r="M69" s="17" t="s">
        <v>3234</v>
      </c>
      <c r="N69" s="16"/>
      <c r="O69" s="19">
        <v>44694</v>
      </c>
      <c r="P69" s="16"/>
      <c r="Q69" s="56"/>
      <c r="R69" s="56">
        <v>44694</v>
      </c>
      <c r="S69" s="21">
        <v>44694</v>
      </c>
    </row>
    <row r="70" spans="1:19" s="9" customFormat="1" ht="19.7" customHeight="1">
      <c r="A70" s="1137" t="s">
        <v>1375</v>
      </c>
      <c r="B70" s="1137"/>
      <c r="C70" s="1138">
        <f>0.005*H70</f>
        <v>0.03</v>
      </c>
      <c r="D70" s="16">
        <f t="shared" si="7"/>
        <v>52</v>
      </c>
      <c r="E70" s="1201" t="s">
        <v>100</v>
      </c>
      <c r="F70" s="1201" t="s">
        <v>100</v>
      </c>
      <c r="G70" s="54" t="s">
        <v>3103</v>
      </c>
      <c r="H70" s="54">
        <v>6</v>
      </c>
      <c r="I70" s="54">
        <v>160</v>
      </c>
      <c r="J70" s="278">
        <f t="shared" si="6"/>
        <v>960</v>
      </c>
      <c r="K70" s="18"/>
      <c r="L70" s="50" t="s">
        <v>3104</v>
      </c>
      <c r="M70" s="64" t="s">
        <v>3230</v>
      </c>
      <c r="N70" s="16"/>
      <c r="O70" s="19">
        <v>44694</v>
      </c>
      <c r="P70" s="16"/>
      <c r="Q70" s="56"/>
      <c r="R70" s="56">
        <v>44694</v>
      </c>
      <c r="S70" s="21">
        <v>44694</v>
      </c>
    </row>
    <row r="71" spans="1:19" s="9" customFormat="1" ht="19.7" customHeight="1">
      <c r="A71" s="1137" t="s">
        <v>1375</v>
      </c>
      <c r="B71" s="1137"/>
      <c r="C71" s="1138">
        <f>0.01*H71</f>
        <v>0.24</v>
      </c>
      <c r="D71" s="16">
        <f t="shared" si="7"/>
        <v>53</v>
      </c>
      <c r="E71" s="1201" t="s">
        <v>100</v>
      </c>
      <c r="F71" s="1201" t="s">
        <v>100</v>
      </c>
      <c r="G71" s="54" t="s">
        <v>3239</v>
      </c>
      <c r="H71" s="54">
        <v>24</v>
      </c>
      <c r="I71" s="54">
        <v>80</v>
      </c>
      <c r="J71" s="278">
        <f t="shared" si="6"/>
        <v>1920</v>
      </c>
      <c r="K71" s="18"/>
      <c r="L71" s="50" t="s">
        <v>3104</v>
      </c>
      <c r="M71" s="17" t="s">
        <v>3234</v>
      </c>
      <c r="N71" s="16"/>
      <c r="O71" s="19">
        <v>44694</v>
      </c>
      <c r="P71" s="16"/>
      <c r="Q71" s="56"/>
      <c r="R71" s="56">
        <v>44694</v>
      </c>
      <c r="S71" s="21">
        <v>44694</v>
      </c>
    </row>
    <row r="72" spans="1:19" s="9" customFormat="1" ht="19.7" customHeight="1">
      <c r="A72" s="1137" t="s">
        <v>1375</v>
      </c>
      <c r="B72" s="1137" t="s">
        <v>3109</v>
      </c>
      <c r="C72" s="1138">
        <f>+(170/1000)*0.9*H72</f>
        <v>0.91800000000000015</v>
      </c>
      <c r="D72" s="16">
        <f t="shared" si="7"/>
        <v>54</v>
      </c>
      <c r="E72" s="1201" t="s">
        <v>100</v>
      </c>
      <c r="F72" s="1201" t="s">
        <v>100</v>
      </c>
      <c r="G72" s="54" t="s">
        <v>4280</v>
      </c>
      <c r="H72" s="54">
        <v>6</v>
      </c>
      <c r="I72" s="54">
        <v>370</v>
      </c>
      <c r="J72" s="278">
        <f t="shared" si="6"/>
        <v>2220</v>
      </c>
      <c r="K72" s="18"/>
      <c r="L72" s="50" t="s">
        <v>3111</v>
      </c>
      <c r="M72" s="64" t="s">
        <v>3230</v>
      </c>
      <c r="N72" s="16"/>
      <c r="O72" s="19">
        <v>44694</v>
      </c>
      <c r="P72" s="16"/>
      <c r="Q72" s="56"/>
      <c r="R72" s="56">
        <v>44694</v>
      </c>
      <c r="S72" s="21">
        <v>44694</v>
      </c>
    </row>
    <row r="73" spans="1:19" s="9" customFormat="1" ht="19.7" customHeight="1">
      <c r="A73" s="1137" t="s">
        <v>1375</v>
      </c>
      <c r="B73" s="1137" t="s">
        <v>3109</v>
      </c>
      <c r="C73" s="1138">
        <f>+(460/1000)*0.9*H73</f>
        <v>3.7260000000000004</v>
      </c>
      <c r="D73" s="16">
        <f t="shared" si="7"/>
        <v>55</v>
      </c>
      <c r="E73" s="1201" t="s">
        <v>100</v>
      </c>
      <c r="F73" s="1201" t="s">
        <v>100</v>
      </c>
      <c r="G73" s="54" t="s">
        <v>4281</v>
      </c>
      <c r="H73" s="54">
        <v>9</v>
      </c>
      <c r="I73" s="54">
        <v>380</v>
      </c>
      <c r="J73" s="278">
        <f t="shared" si="6"/>
        <v>3420</v>
      </c>
      <c r="K73" s="18"/>
      <c r="L73" s="50" t="s">
        <v>3111</v>
      </c>
      <c r="M73" s="64" t="s">
        <v>3230</v>
      </c>
      <c r="N73" s="16"/>
      <c r="O73" s="19">
        <v>44694</v>
      </c>
      <c r="P73" s="16"/>
      <c r="Q73" s="56"/>
      <c r="R73" s="56">
        <v>44694</v>
      </c>
      <c r="S73" s="21">
        <v>44694</v>
      </c>
    </row>
    <row r="74" spans="1:19" s="9" customFormat="1" ht="19.7" customHeight="1">
      <c r="A74" s="1137" t="s">
        <v>1375</v>
      </c>
      <c r="B74" s="1137" t="s">
        <v>3109</v>
      </c>
      <c r="C74" s="1138">
        <f>+(740/1000)*0.9*H74</f>
        <v>1.9980000000000002</v>
      </c>
      <c r="D74" s="16">
        <f t="shared" si="7"/>
        <v>56</v>
      </c>
      <c r="E74" s="1201" t="s">
        <v>100</v>
      </c>
      <c r="F74" s="1201" t="s">
        <v>100</v>
      </c>
      <c r="G74" s="54" t="s">
        <v>4282</v>
      </c>
      <c r="H74" s="54">
        <v>3</v>
      </c>
      <c r="I74" s="54">
        <v>610</v>
      </c>
      <c r="J74" s="278">
        <f t="shared" si="6"/>
        <v>1830</v>
      </c>
      <c r="K74" s="18"/>
      <c r="L74" s="50" t="s">
        <v>3111</v>
      </c>
      <c r="M74" s="64" t="s">
        <v>3230</v>
      </c>
      <c r="N74" s="16"/>
      <c r="O74" s="19">
        <v>44694</v>
      </c>
      <c r="P74" s="16"/>
      <c r="Q74" s="56"/>
      <c r="R74" s="56">
        <v>44694</v>
      </c>
      <c r="S74" s="21">
        <v>44694</v>
      </c>
    </row>
    <row r="75" spans="1:19" s="9" customFormat="1" ht="19.7" customHeight="1">
      <c r="A75" s="1137" t="s">
        <v>1375</v>
      </c>
      <c r="B75" s="1137" t="s">
        <v>3109</v>
      </c>
      <c r="C75" s="1138">
        <f>+(794/1000)*0.9*H75</f>
        <v>2.1438000000000001</v>
      </c>
      <c r="D75" s="16">
        <f t="shared" si="7"/>
        <v>57</v>
      </c>
      <c r="E75" s="1201" t="s">
        <v>100</v>
      </c>
      <c r="F75" s="1201" t="s">
        <v>100</v>
      </c>
      <c r="G75" s="54" t="s">
        <v>4283</v>
      </c>
      <c r="H75" s="54">
        <v>3</v>
      </c>
      <c r="I75" s="54">
        <v>650</v>
      </c>
      <c r="J75" s="278">
        <f t="shared" si="6"/>
        <v>1950</v>
      </c>
      <c r="K75" s="18"/>
      <c r="L75" s="50" t="s">
        <v>3111</v>
      </c>
      <c r="M75" s="64" t="s">
        <v>3230</v>
      </c>
      <c r="N75" s="16"/>
      <c r="O75" s="19">
        <v>44694</v>
      </c>
      <c r="P75" s="16"/>
      <c r="Q75" s="56"/>
      <c r="R75" s="56">
        <v>44694</v>
      </c>
      <c r="S75" s="21">
        <v>44694</v>
      </c>
    </row>
    <row r="76" spans="1:19" s="9" customFormat="1" ht="19.7" customHeight="1">
      <c r="A76" s="1137" t="s">
        <v>1375</v>
      </c>
      <c r="B76" s="1137" t="s">
        <v>3245</v>
      </c>
      <c r="C76" s="1138">
        <f>+(340/1000)*2.63*H76</f>
        <v>10.730399999999999</v>
      </c>
      <c r="D76" s="16">
        <f t="shared" si="7"/>
        <v>58</v>
      </c>
      <c r="E76" s="1201" t="s">
        <v>100</v>
      </c>
      <c r="F76" s="1201" t="s">
        <v>100</v>
      </c>
      <c r="G76" s="50" t="s">
        <v>4284</v>
      </c>
      <c r="H76" s="50">
        <v>12</v>
      </c>
      <c r="I76" s="54">
        <v>770</v>
      </c>
      <c r="J76" s="278">
        <f t="shared" si="6"/>
        <v>9240</v>
      </c>
      <c r="K76" s="18"/>
      <c r="L76" s="50" t="s">
        <v>3250</v>
      </c>
      <c r="M76" s="17" t="s">
        <v>3234</v>
      </c>
      <c r="N76" s="16"/>
      <c r="O76" s="19">
        <v>44694</v>
      </c>
      <c r="P76" s="16"/>
      <c r="Q76" s="56"/>
      <c r="R76" s="56">
        <v>44694</v>
      </c>
      <c r="S76" s="21">
        <v>44694</v>
      </c>
    </row>
    <row r="77" spans="1:19" s="9" customFormat="1" ht="19.7" customHeight="1">
      <c r="A77" s="1137" t="s">
        <v>1375</v>
      </c>
      <c r="B77" s="1137" t="s">
        <v>3245</v>
      </c>
      <c r="C77" s="1138">
        <f>+(542/1000)*2.63*H77</f>
        <v>21.381899999999998</v>
      </c>
      <c r="D77" s="16">
        <f t="shared" si="7"/>
        <v>59</v>
      </c>
      <c r="E77" s="1201" t="s">
        <v>100</v>
      </c>
      <c r="F77" s="1201" t="s">
        <v>100</v>
      </c>
      <c r="G77" s="54" t="s">
        <v>3251</v>
      </c>
      <c r="H77" s="54">
        <v>15</v>
      </c>
      <c r="I77" s="54">
        <v>1230</v>
      </c>
      <c r="J77" s="278">
        <f t="shared" si="6"/>
        <v>18450</v>
      </c>
      <c r="K77" s="18"/>
      <c r="L77" s="50" t="s">
        <v>3252</v>
      </c>
      <c r="M77" s="17" t="s">
        <v>3234</v>
      </c>
      <c r="N77" s="16"/>
      <c r="O77" s="19">
        <v>44694</v>
      </c>
      <c r="P77" s="16"/>
      <c r="Q77" s="56"/>
      <c r="R77" s="56">
        <v>44694</v>
      </c>
      <c r="S77" s="21">
        <v>44694</v>
      </c>
    </row>
    <row r="78" spans="1:19" s="9" customFormat="1" ht="19.7" customHeight="1">
      <c r="A78" s="1137" t="s">
        <v>1375</v>
      </c>
      <c r="B78" s="1137" t="s">
        <v>3245</v>
      </c>
      <c r="C78" s="1138">
        <f>+(854/1000)*2.63*H78</f>
        <v>26.952239999999996</v>
      </c>
      <c r="D78" s="16">
        <f t="shared" si="7"/>
        <v>60</v>
      </c>
      <c r="E78" s="1201" t="s">
        <v>100</v>
      </c>
      <c r="F78" s="1201" t="s">
        <v>100</v>
      </c>
      <c r="G78" s="54" t="s">
        <v>4285</v>
      </c>
      <c r="H78" s="54">
        <v>12</v>
      </c>
      <c r="I78" s="54">
        <v>1940</v>
      </c>
      <c r="J78" s="278">
        <f t="shared" si="6"/>
        <v>23280</v>
      </c>
      <c r="K78" s="18"/>
      <c r="L78" s="50" t="s">
        <v>3247</v>
      </c>
      <c r="M78" s="17" t="s">
        <v>3234</v>
      </c>
      <c r="N78" s="16"/>
      <c r="O78" s="19">
        <v>44694</v>
      </c>
      <c r="P78" s="16"/>
      <c r="Q78" s="56"/>
      <c r="R78" s="56">
        <v>44694</v>
      </c>
      <c r="S78" s="21">
        <v>44694</v>
      </c>
    </row>
    <row r="79" spans="1:19" s="9" customFormat="1" ht="19.7" customHeight="1">
      <c r="A79" s="1137" t="s">
        <v>1375</v>
      </c>
      <c r="B79" s="1137" t="s">
        <v>3245</v>
      </c>
      <c r="C79" s="1138">
        <f>+(980/1000)*2.63*H79</f>
        <v>46.3932</v>
      </c>
      <c r="D79" s="16">
        <f t="shared" si="7"/>
        <v>61</v>
      </c>
      <c r="E79" s="1201" t="s">
        <v>100</v>
      </c>
      <c r="F79" s="1201" t="s">
        <v>100</v>
      </c>
      <c r="G79" s="54" t="s">
        <v>3253</v>
      </c>
      <c r="H79" s="54">
        <v>18</v>
      </c>
      <c r="I79" s="54">
        <v>2230</v>
      </c>
      <c r="J79" s="278">
        <f t="shared" si="6"/>
        <v>40140</v>
      </c>
      <c r="K79" s="18"/>
      <c r="L79" s="50" t="s">
        <v>3247</v>
      </c>
      <c r="M79" s="17" t="s">
        <v>3234</v>
      </c>
      <c r="N79" s="16"/>
      <c r="O79" s="19">
        <v>44694</v>
      </c>
      <c r="P79" s="16"/>
      <c r="Q79" s="56"/>
      <c r="R79" s="56">
        <v>44694</v>
      </c>
      <c r="S79" s="21">
        <v>44694</v>
      </c>
    </row>
    <row r="80" spans="1:19" s="9" customFormat="1" ht="19.7" customHeight="1">
      <c r="A80" s="1137" t="s">
        <v>1398</v>
      </c>
      <c r="B80" s="1137"/>
      <c r="C80" s="1138">
        <v>2.1</v>
      </c>
      <c r="D80" s="16">
        <f t="shared" si="7"/>
        <v>62</v>
      </c>
      <c r="E80" s="1201" t="s">
        <v>100</v>
      </c>
      <c r="F80" s="1201" t="s">
        <v>100</v>
      </c>
      <c r="G80" s="54" t="s">
        <v>4286</v>
      </c>
      <c r="H80" s="54">
        <v>3</v>
      </c>
      <c r="I80" s="54">
        <v>9110</v>
      </c>
      <c r="J80" s="278">
        <f t="shared" si="6"/>
        <v>27330</v>
      </c>
      <c r="K80" s="18"/>
      <c r="L80" s="50" t="s">
        <v>4287</v>
      </c>
      <c r="M80" s="64" t="s">
        <v>4288</v>
      </c>
      <c r="N80" s="16"/>
      <c r="O80" s="19">
        <v>44694</v>
      </c>
      <c r="P80" s="16"/>
      <c r="Q80" s="56"/>
      <c r="R80" s="56">
        <v>44694</v>
      </c>
      <c r="S80" s="21">
        <v>44694</v>
      </c>
    </row>
    <row r="81" spans="1:19" s="9" customFormat="1" ht="19.7" customHeight="1">
      <c r="A81" s="1137" t="s">
        <v>1398</v>
      </c>
      <c r="B81" s="1137"/>
      <c r="C81" s="1138">
        <f>2.1*H81</f>
        <v>25.200000000000003</v>
      </c>
      <c r="D81" s="16">
        <f t="shared" si="7"/>
        <v>63</v>
      </c>
      <c r="E81" s="1201" t="s">
        <v>100</v>
      </c>
      <c r="F81" s="1201" t="s">
        <v>100</v>
      </c>
      <c r="G81" s="54" t="s">
        <v>4289</v>
      </c>
      <c r="H81" s="54">
        <v>12</v>
      </c>
      <c r="I81" s="54">
        <v>9110</v>
      </c>
      <c r="J81" s="278">
        <f t="shared" si="6"/>
        <v>109320</v>
      </c>
      <c r="K81" s="18"/>
      <c r="L81" s="50" t="s">
        <v>4290</v>
      </c>
      <c r="M81" s="93" t="s">
        <v>3269</v>
      </c>
      <c r="N81" s="16"/>
      <c r="O81" s="19">
        <v>44694</v>
      </c>
      <c r="P81" s="16"/>
      <c r="Q81" s="56"/>
      <c r="R81" s="56">
        <v>44694</v>
      </c>
      <c r="S81" s="21">
        <v>44694</v>
      </c>
    </row>
    <row r="82" spans="1:19" s="9" customFormat="1" ht="19.7" customHeight="1">
      <c r="A82" s="1137" t="s">
        <v>1375</v>
      </c>
      <c r="B82" s="1137"/>
      <c r="C82" s="1138">
        <f>0.01*H82</f>
        <v>0.06</v>
      </c>
      <c r="D82" s="16">
        <f t="shared" si="7"/>
        <v>64</v>
      </c>
      <c r="E82" s="59" t="s">
        <v>178</v>
      </c>
      <c r="F82" s="59" t="s">
        <v>178</v>
      </c>
      <c r="G82" s="146" t="s">
        <v>3272</v>
      </c>
      <c r="H82" s="589">
        <v>6</v>
      </c>
      <c r="I82" s="295">
        <v>49</v>
      </c>
      <c r="J82" s="278">
        <f t="shared" si="6"/>
        <v>294</v>
      </c>
      <c r="K82" s="90"/>
      <c r="L82" s="50" t="s">
        <v>3193</v>
      </c>
      <c r="M82" s="17" t="s">
        <v>4291</v>
      </c>
      <c r="N82" s="16"/>
      <c r="O82" s="19">
        <v>44694</v>
      </c>
      <c r="P82" s="16"/>
      <c r="Q82" s="56"/>
      <c r="R82" s="56">
        <v>44694</v>
      </c>
      <c r="S82" s="21">
        <v>44694</v>
      </c>
    </row>
    <row r="83" spans="1:19" s="9" customFormat="1" ht="19.7" customHeight="1">
      <c r="A83" s="1137" t="s">
        <v>3098</v>
      </c>
      <c r="B83" s="1137"/>
      <c r="C83" s="1138">
        <f>0.004*H83</f>
        <v>0</v>
      </c>
      <c r="D83" s="16">
        <f t="shared" si="7"/>
        <v>65</v>
      </c>
      <c r="E83" s="1584" t="s">
        <v>100</v>
      </c>
      <c r="F83" s="1584" t="s">
        <v>100</v>
      </c>
      <c r="G83" s="397" t="s">
        <v>3159</v>
      </c>
      <c r="H83" s="1585"/>
      <c r="I83" s="1586">
        <v>19</v>
      </c>
      <c r="J83" s="440">
        <f t="shared" si="6"/>
        <v>0</v>
      </c>
      <c r="K83" s="395"/>
      <c r="L83" s="396" t="s">
        <v>4265</v>
      </c>
      <c r="M83" s="17" t="s">
        <v>4291</v>
      </c>
      <c r="N83" s="16"/>
      <c r="O83" s="19"/>
      <c r="P83" s="16"/>
      <c r="Q83" s="56"/>
      <c r="R83" s="56"/>
      <c r="S83" s="21"/>
    </row>
    <row r="84" spans="1:19" s="9" customFormat="1" ht="19.7" customHeight="1">
      <c r="A84" s="1137" t="s">
        <v>1398</v>
      </c>
      <c r="B84" s="1137"/>
      <c r="C84" s="1138">
        <f>13*H84</f>
        <v>39</v>
      </c>
      <c r="D84" s="16">
        <f t="shared" si="7"/>
        <v>66</v>
      </c>
      <c r="E84" s="1158" t="s">
        <v>1304</v>
      </c>
      <c r="F84" s="1159" t="s">
        <v>100</v>
      </c>
      <c r="G84" s="1590" t="s">
        <v>4292</v>
      </c>
      <c r="H84" s="1591">
        <v>3</v>
      </c>
      <c r="I84" s="1039">
        <v>27650</v>
      </c>
      <c r="J84" s="278">
        <f t="shared" si="6"/>
        <v>82950</v>
      </c>
      <c r="K84" s="18"/>
      <c r="L84" s="50" t="s">
        <v>4293</v>
      </c>
      <c r="M84" s="64" t="s">
        <v>3262</v>
      </c>
      <c r="N84" s="16"/>
      <c r="O84" s="19">
        <v>44694</v>
      </c>
      <c r="P84" s="16"/>
      <c r="Q84" s="56"/>
      <c r="R84" s="56">
        <v>44694</v>
      </c>
      <c r="S84" s="21">
        <v>44694</v>
      </c>
    </row>
    <row r="85" spans="1:19" s="9" customFormat="1" ht="19.7" customHeight="1">
      <c r="A85" s="1137" t="s">
        <v>1375</v>
      </c>
      <c r="B85" s="1137"/>
      <c r="C85" s="1138">
        <f>0.005*H85</f>
        <v>0.15</v>
      </c>
      <c r="D85" s="16">
        <f t="shared" si="7"/>
        <v>67</v>
      </c>
      <c r="E85" s="59" t="s">
        <v>178</v>
      </c>
      <c r="F85" s="59" t="s">
        <v>178</v>
      </c>
      <c r="G85" s="433" t="s">
        <v>1309</v>
      </c>
      <c r="H85" s="1039">
        <v>30</v>
      </c>
      <c r="I85" s="1039">
        <v>19</v>
      </c>
      <c r="J85" s="278">
        <f t="shared" si="6"/>
        <v>570</v>
      </c>
      <c r="K85" s="18"/>
      <c r="L85" s="50" t="s">
        <v>4294</v>
      </c>
      <c r="M85" s="64" t="s">
        <v>3262</v>
      </c>
      <c r="N85" s="16"/>
      <c r="O85" s="19">
        <v>44694</v>
      </c>
      <c r="P85" s="16"/>
      <c r="Q85" s="56"/>
      <c r="R85" s="56">
        <v>44694</v>
      </c>
      <c r="S85" s="21">
        <v>44694</v>
      </c>
    </row>
    <row r="86" spans="1:19" s="9" customFormat="1" ht="19.7" customHeight="1">
      <c r="A86" s="1137" t="s">
        <v>1375</v>
      </c>
      <c r="B86" s="1137"/>
      <c r="C86" s="1138">
        <f>0.01*H86</f>
        <v>0.3</v>
      </c>
      <c r="D86" s="16">
        <f t="shared" si="7"/>
        <v>68</v>
      </c>
      <c r="E86" s="59" t="s">
        <v>178</v>
      </c>
      <c r="F86" s="59" t="s">
        <v>178</v>
      </c>
      <c r="G86" s="284" t="s">
        <v>3290</v>
      </c>
      <c r="H86" s="284">
        <v>30</v>
      </c>
      <c r="I86" s="278">
        <v>18</v>
      </c>
      <c r="J86" s="278">
        <f t="shared" si="6"/>
        <v>540</v>
      </c>
      <c r="K86" s="278"/>
      <c r="L86" s="54" t="s">
        <v>4295</v>
      </c>
      <c r="M86" s="17" t="s">
        <v>3266</v>
      </c>
      <c r="N86" s="16"/>
      <c r="O86" s="19">
        <v>44694</v>
      </c>
      <c r="P86" s="16"/>
      <c r="Q86" s="56"/>
      <c r="R86" s="56">
        <v>44694</v>
      </c>
      <c r="S86" s="21">
        <v>44694</v>
      </c>
    </row>
    <row r="87" spans="1:19" s="9" customFormat="1" ht="19.7" customHeight="1">
      <c r="A87" s="1137" t="s">
        <v>1375</v>
      </c>
      <c r="B87" s="1137"/>
      <c r="C87" s="1138">
        <f>0.01*H87</f>
        <v>0.3</v>
      </c>
      <c r="D87" s="16">
        <f t="shared" si="7"/>
        <v>69</v>
      </c>
      <c r="E87" s="59" t="s">
        <v>178</v>
      </c>
      <c r="F87" s="59" t="s">
        <v>178</v>
      </c>
      <c r="G87" s="284" t="s">
        <v>4296</v>
      </c>
      <c r="H87" s="284">
        <v>30</v>
      </c>
      <c r="I87" s="278">
        <v>18</v>
      </c>
      <c r="J87" s="278">
        <f t="shared" si="6"/>
        <v>540</v>
      </c>
      <c r="K87" s="278"/>
      <c r="L87" s="54" t="s">
        <v>4297</v>
      </c>
      <c r="M87" s="17" t="s">
        <v>3266</v>
      </c>
      <c r="N87" s="16"/>
      <c r="O87" s="19">
        <v>44694</v>
      </c>
      <c r="P87" s="16"/>
      <c r="Q87" s="56"/>
      <c r="R87" s="56">
        <v>44694</v>
      </c>
      <c r="S87" s="21">
        <v>44694</v>
      </c>
    </row>
    <row r="88" spans="1:19" s="9" customFormat="1" ht="19.7" customHeight="1">
      <c r="A88" s="1137" t="s">
        <v>1375</v>
      </c>
      <c r="B88" s="1137"/>
      <c r="C88" s="1138">
        <f>0.01*H88</f>
        <v>0.72</v>
      </c>
      <c r="D88" s="16">
        <f t="shared" si="7"/>
        <v>70</v>
      </c>
      <c r="E88" s="59" t="s">
        <v>178</v>
      </c>
      <c r="F88" s="59" t="s">
        <v>178</v>
      </c>
      <c r="G88" s="433" t="s">
        <v>3264</v>
      </c>
      <c r="H88" s="1039">
        <v>72</v>
      </c>
      <c r="I88" s="1039">
        <v>19</v>
      </c>
      <c r="J88" s="278">
        <f t="shared" si="6"/>
        <v>1368</v>
      </c>
      <c r="K88" s="18"/>
      <c r="L88" s="50" t="s">
        <v>3265</v>
      </c>
      <c r="M88" s="17" t="s">
        <v>3266</v>
      </c>
      <c r="N88" s="16"/>
      <c r="O88" s="19">
        <v>44694</v>
      </c>
      <c r="P88" s="16"/>
      <c r="Q88" s="56"/>
      <c r="R88" s="56">
        <v>44694</v>
      </c>
      <c r="S88" s="21">
        <v>44694</v>
      </c>
    </row>
    <row r="89" spans="1:19" s="9" customFormat="1" ht="19.7" customHeight="1">
      <c r="A89" s="1137" t="s">
        <v>1375</v>
      </c>
      <c r="B89" s="1137"/>
      <c r="C89" s="1138">
        <f>0.01*H89</f>
        <v>0.72</v>
      </c>
      <c r="D89" s="16">
        <f t="shared" si="7"/>
        <v>71</v>
      </c>
      <c r="E89" s="59" t="s">
        <v>178</v>
      </c>
      <c r="F89" s="59" t="s">
        <v>178</v>
      </c>
      <c r="G89" s="433" t="s">
        <v>3259</v>
      </c>
      <c r="H89" s="1039">
        <v>72</v>
      </c>
      <c r="I89" s="1039">
        <v>49</v>
      </c>
      <c r="J89" s="278">
        <f t="shared" si="6"/>
        <v>3528</v>
      </c>
      <c r="K89" s="18"/>
      <c r="L89" s="50" t="s">
        <v>3193</v>
      </c>
      <c r="M89" s="17" t="s">
        <v>3266</v>
      </c>
      <c r="N89" s="16"/>
      <c r="O89" s="19">
        <v>44694</v>
      </c>
      <c r="P89" s="16"/>
      <c r="Q89" s="56"/>
      <c r="R89" s="56">
        <v>44694</v>
      </c>
      <c r="S89" s="21">
        <v>44694</v>
      </c>
    </row>
    <row r="90" spans="1:19" s="9" customFormat="1" ht="19.7" customHeight="1">
      <c r="A90" s="1137" t="s">
        <v>1375</v>
      </c>
      <c r="B90" s="1137"/>
      <c r="C90" s="1138">
        <f>0.01*H90</f>
        <v>0.12</v>
      </c>
      <c r="D90" s="16">
        <f t="shared" si="7"/>
        <v>72</v>
      </c>
      <c r="E90" s="59" t="s">
        <v>178</v>
      </c>
      <c r="F90" s="59" t="s">
        <v>178</v>
      </c>
      <c r="G90" s="433" t="s">
        <v>3192</v>
      </c>
      <c r="H90" s="1039">
        <v>12</v>
      </c>
      <c r="I90" s="1039">
        <v>49</v>
      </c>
      <c r="J90" s="278">
        <f t="shared" si="6"/>
        <v>588</v>
      </c>
      <c r="K90" s="18"/>
      <c r="L90" s="50" t="s">
        <v>3193</v>
      </c>
      <c r="M90" s="17" t="s">
        <v>3266</v>
      </c>
      <c r="N90" s="16"/>
      <c r="O90" s="19">
        <v>44694</v>
      </c>
      <c r="P90" s="16"/>
      <c r="Q90" s="56"/>
      <c r="R90" s="56">
        <v>44694</v>
      </c>
      <c r="S90" s="21">
        <v>44694</v>
      </c>
    </row>
    <row r="91" spans="1:19" s="9" customFormat="1" ht="19.7" customHeight="1">
      <c r="A91" s="1137" t="s">
        <v>1398</v>
      </c>
      <c r="B91" s="1137"/>
      <c r="C91" s="1138">
        <f>0.086*H91</f>
        <v>0.77399999999999991</v>
      </c>
      <c r="D91" s="16">
        <f t="shared" si="7"/>
        <v>73</v>
      </c>
      <c r="E91" s="1201" t="s">
        <v>100</v>
      </c>
      <c r="F91" s="1201" t="s">
        <v>100</v>
      </c>
      <c r="G91" s="433" t="s">
        <v>3184</v>
      </c>
      <c r="H91" s="1039">
        <v>9</v>
      </c>
      <c r="I91" s="1039">
        <v>3159</v>
      </c>
      <c r="J91" s="278">
        <f t="shared" si="6"/>
        <v>28431</v>
      </c>
      <c r="K91" s="18"/>
      <c r="L91" s="50" t="s">
        <v>3185</v>
      </c>
      <c r="M91" s="64" t="s">
        <v>3262</v>
      </c>
      <c r="N91" s="16"/>
      <c r="O91" s="19">
        <v>44694</v>
      </c>
      <c r="P91" s="16"/>
      <c r="Q91" s="56"/>
      <c r="R91" s="56">
        <v>44694</v>
      </c>
      <c r="S91" s="21">
        <v>44694</v>
      </c>
    </row>
    <row r="92" spans="1:19" s="9" customFormat="1" ht="19.7" customHeight="1">
      <c r="A92" s="1137" t="s">
        <v>1375</v>
      </c>
      <c r="B92" s="1137"/>
      <c r="C92" s="1138">
        <f>0.01*H92</f>
        <v>1.05</v>
      </c>
      <c r="D92" s="16">
        <f>+D91+1</f>
        <v>74</v>
      </c>
      <c r="E92" s="59" t="s">
        <v>178</v>
      </c>
      <c r="F92" s="59" t="s">
        <v>178</v>
      </c>
      <c r="G92" s="146" t="s">
        <v>3259</v>
      </c>
      <c r="H92" s="589">
        <v>105</v>
      </c>
      <c r="I92" s="295">
        <v>49</v>
      </c>
      <c r="J92" s="278">
        <f>H92*I92</f>
        <v>5145</v>
      </c>
      <c r="K92" s="90"/>
      <c r="L92" s="50" t="s">
        <v>3193</v>
      </c>
      <c r="M92" s="17" t="s">
        <v>3273</v>
      </c>
      <c r="N92" s="16"/>
      <c r="O92" s="19">
        <v>44694</v>
      </c>
      <c r="P92" s="16"/>
      <c r="Q92" s="56"/>
      <c r="R92" s="56">
        <v>44694</v>
      </c>
      <c r="S92" s="21">
        <v>44694</v>
      </c>
    </row>
    <row r="93" spans="1:19" s="9" customFormat="1" ht="19.7" customHeight="1">
      <c r="A93" s="1137" t="s">
        <v>1375</v>
      </c>
      <c r="B93" s="1137"/>
      <c r="C93" s="1138">
        <f>0.008*H93</f>
        <v>0.84</v>
      </c>
      <c r="D93" s="16">
        <f>+D92+1</f>
        <v>75</v>
      </c>
      <c r="E93" s="59" t="s">
        <v>178</v>
      </c>
      <c r="F93" s="59" t="s">
        <v>178</v>
      </c>
      <c r="G93" s="146" t="s">
        <v>233</v>
      </c>
      <c r="H93" s="589">
        <v>105</v>
      </c>
      <c r="I93" s="295">
        <v>12</v>
      </c>
      <c r="J93" s="278">
        <f>H93*I93</f>
        <v>1260</v>
      </c>
      <c r="K93" s="90"/>
      <c r="L93" s="50" t="s">
        <v>3274</v>
      </c>
      <c r="M93" s="17" t="s">
        <v>3273</v>
      </c>
      <c r="N93" s="16"/>
      <c r="O93" s="19">
        <v>44694</v>
      </c>
      <c r="P93" s="16"/>
      <c r="Q93" s="56"/>
      <c r="R93" s="56">
        <v>44694</v>
      </c>
      <c r="S93" s="21">
        <v>44694</v>
      </c>
    </row>
    <row r="94" spans="1:19" s="9" customFormat="1" ht="19.7" customHeight="1">
      <c r="A94" s="1137"/>
      <c r="B94" s="1137"/>
      <c r="C94" s="1138"/>
      <c r="D94" s="16"/>
      <c r="E94" s="59"/>
      <c r="F94" s="59"/>
      <c r="G94" s="146"/>
      <c r="H94" s="589"/>
      <c r="I94" s="295"/>
      <c r="J94" s="278"/>
      <c r="K94" s="18"/>
      <c r="L94" s="50"/>
      <c r="M94" s="146"/>
      <c r="N94" s="16"/>
      <c r="O94" s="19"/>
      <c r="P94" s="16"/>
      <c r="Q94" s="56"/>
      <c r="R94" s="56"/>
      <c r="S94" s="21"/>
    </row>
    <row r="95" spans="1:19" s="9" customFormat="1" ht="19.7" customHeight="1">
      <c r="A95" s="1137"/>
      <c r="B95" s="1137"/>
      <c r="C95" s="1138"/>
      <c r="D95" s="16"/>
      <c r="E95" s="16"/>
      <c r="F95" s="16"/>
      <c r="G95" s="1260">
        <f>SUM(J62:J94)</f>
        <v>553682</v>
      </c>
      <c r="H95" s="589"/>
      <c r="I95" s="295"/>
      <c r="J95" s="278"/>
      <c r="K95" s="90"/>
      <c r="L95" s="510"/>
      <c r="M95" s="93"/>
      <c r="N95" s="16"/>
      <c r="O95" s="19"/>
      <c r="P95" s="16"/>
      <c r="Q95" s="56"/>
      <c r="R95" s="56"/>
      <c r="S95" s="21"/>
    </row>
    <row r="96" spans="1:19" s="9" customFormat="1" ht="19.7" customHeight="1">
      <c r="A96" s="1137"/>
      <c r="B96" s="1137"/>
      <c r="C96" s="1138"/>
      <c r="D96" s="16"/>
      <c r="E96" s="16"/>
      <c r="F96" s="16"/>
      <c r="G96" s="853"/>
      <c r="H96" s="589"/>
      <c r="I96" s="295"/>
      <c r="J96" s="278"/>
      <c r="K96" s="90"/>
      <c r="L96" s="510"/>
      <c r="M96" s="93"/>
      <c r="N96" s="16"/>
      <c r="O96" s="19"/>
      <c r="P96" s="16"/>
      <c r="Q96" s="56"/>
      <c r="R96" s="56"/>
      <c r="S96" s="21"/>
    </row>
    <row r="97" spans="1:19" s="9" customFormat="1" ht="19.7" customHeight="1">
      <c r="A97" s="1137"/>
      <c r="B97" s="1137"/>
      <c r="C97" s="1138"/>
      <c r="D97" s="16"/>
      <c r="E97" s="16"/>
      <c r="F97" s="16"/>
      <c r="G97" s="853"/>
      <c r="H97" s="589"/>
      <c r="I97" s="295"/>
      <c r="J97" s="278"/>
      <c r="K97" s="90"/>
      <c r="L97" s="510"/>
      <c r="M97" s="93"/>
      <c r="N97" s="16"/>
      <c r="O97" s="19"/>
      <c r="P97" s="16"/>
      <c r="Q97" s="56"/>
      <c r="R97" s="56"/>
      <c r="S97" s="21"/>
    </row>
    <row r="98" spans="1:19" s="9" customFormat="1" ht="19.7" customHeight="1">
      <c r="D98" s="16"/>
      <c r="E98" s="16"/>
      <c r="F98" s="16"/>
      <c r="G98" s="54"/>
      <c r="H98" s="17"/>
      <c r="I98" s="280"/>
      <c r="J98" s="278"/>
      <c r="K98" s="281"/>
      <c r="L98" s="282"/>
      <c r="M98" s="53"/>
      <c r="N98" s="16"/>
      <c r="O98" s="19"/>
      <c r="P98" s="16"/>
      <c r="Q98" s="56"/>
      <c r="R98" s="56"/>
      <c r="S98" s="21"/>
    </row>
    <row r="99" spans="1:19" s="9" customFormat="1" ht="19.7" customHeight="1">
      <c r="C99" s="9" t="s">
        <v>3269</v>
      </c>
      <c r="D99" s="16"/>
      <c r="E99" s="16"/>
      <c r="F99" s="16"/>
      <c r="G99" s="54"/>
      <c r="H99" s="17"/>
      <c r="I99" s="280"/>
      <c r="J99" s="446"/>
      <c r="K99" s="281"/>
      <c r="L99" s="282"/>
      <c r="M99" s="53"/>
      <c r="N99" s="16"/>
      <c r="O99" s="19"/>
      <c r="P99" s="16"/>
      <c r="Q99" s="56"/>
      <c r="R99" s="56"/>
      <c r="S99" s="21"/>
    </row>
    <row r="100" spans="1:19" s="9" customFormat="1" ht="19.7" customHeight="1">
      <c r="C100" s="1258">
        <f>SUM(C62:C99)</f>
        <v>227.53054000000003</v>
      </c>
      <c r="D100" s="16"/>
      <c r="E100" s="16"/>
      <c r="F100" s="16"/>
      <c r="G100" s="177"/>
      <c r="H100" s="465"/>
      <c r="I100" s="278"/>
      <c r="J100" s="446"/>
      <c r="K100" s="677"/>
      <c r="L100" s="177"/>
      <c r="M100" s="53"/>
      <c r="N100" s="16"/>
      <c r="O100" s="19"/>
      <c r="P100" s="16"/>
      <c r="Q100" s="56"/>
      <c r="R100" s="56"/>
      <c r="S100" s="21"/>
    </row>
    <row r="101" spans="1:19" s="9" customFormat="1" ht="19.7" customHeight="1">
      <c r="C101" s="1261" t="s">
        <v>3226</v>
      </c>
      <c r="D101" s="16"/>
      <c r="E101" s="16"/>
      <c r="F101" s="16"/>
      <c r="G101" s="145"/>
      <c r="H101" s="465"/>
      <c r="I101" s="468"/>
      <c r="J101" s="446"/>
      <c r="K101" s="677"/>
      <c r="L101" s="54"/>
      <c r="M101" s="54"/>
      <c r="N101" s="16"/>
      <c r="O101" s="19"/>
      <c r="P101" s="16"/>
      <c r="Q101" s="56"/>
      <c r="R101" s="56"/>
      <c r="S101" s="21"/>
    </row>
    <row r="102" spans="1:19" s="9" customFormat="1" ht="19.7" customHeight="1">
      <c r="D102" s="16"/>
      <c r="E102" s="16"/>
      <c r="F102" s="16"/>
      <c r="G102" s="145"/>
      <c r="H102" s="465"/>
      <c r="I102" s="468"/>
      <c r="J102" s="446"/>
      <c r="K102" s="677"/>
      <c r="L102" s="54"/>
      <c r="M102" s="54"/>
      <c r="N102" s="16"/>
      <c r="O102" s="19"/>
      <c r="P102" s="16"/>
      <c r="Q102" s="56"/>
      <c r="R102" s="56"/>
      <c r="S102" s="21"/>
    </row>
    <row r="103" spans="1:19" s="9" customFormat="1" ht="19.7" customHeight="1">
      <c r="D103" s="16"/>
      <c r="E103" s="16"/>
      <c r="F103" s="16"/>
      <c r="G103" s="145"/>
      <c r="H103" s="512"/>
      <c r="I103" s="678"/>
      <c r="J103" s="278"/>
      <c r="K103" s="679"/>
      <c r="L103" s="364"/>
      <c r="M103" s="54"/>
      <c r="N103" s="16"/>
      <c r="O103" s="19"/>
      <c r="P103" s="16"/>
      <c r="Q103" s="56"/>
      <c r="R103" s="56"/>
      <c r="S103" s="21"/>
    </row>
    <row r="104" spans="1:19" s="9" customFormat="1" ht="19.7" customHeight="1">
      <c r="D104" s="16"/>
      <c r="E104" s="16"/>
      <c r="F104" s="16"/>
      <c r="G104" s="433"/>
      <c r="H104" s="17"/>
      <c r="I104" s="278"/>
      <c r="J104" s="278"/>
      <c r="K104" s="18"/>
      <c r="L104" s="54"/>
      <c r="M104" s="53"/>
      <c r="N104" s="16"/>
      <c r="O104" s="19"/>
      <c r="P104" s="16"/>
      <c r="Q104" s="56"/>
      <c r="R104" s="56"/>
      <c r="S104" s="21"/>
    </row>
    <row r="105" spans="1:19" s="9" customFormat="1" ht="19.7" customHeight="1" thickBot="1">
      <c r="C105" s="9" t="s">
        <v>3350</v>
      </c>
      <c r="D105" s="16"/>
      <c r="E105" s="16"/>
      <c r="F105" s="16"/>
      <c r="G105" s="681"/>
      <c r="H105" s="17"/>
      <c r="I105" s="278"/>
      <c r="J105" s="278"/>
      <c r="K105" s="18"/>
      <c r="L105" s="54"/>
      <c r="M105" s="53"/>
      <c r="N105" s="16"/>
      <c r="O105" s="19"/>
      <c r="P105" s="16"/>
      <c r="Q105" s="56"/>
      <c r="R105" s="56"/>
      <c r="S105" s="21"/>
    </row>
    <row r="106" spans="1:19" s="9" customFormat="1" ht="19.7" customHeight="1" thickBot="1">
      <c r="C106" s="1299">
        <f>+C100+C57</f>
        <v>373.77034000000003</v>
      </c>
      <c r="D106" s="16"/>
      <c r="E106" s="16"/>
      <c r="F106" s="16"/>
      <c r="G106" s="145"/>
      <c r="H106" s="17"/>
      <c r="I106" s="52"/>
      <c r="J106" s="680"/>
      <c r="K106" s="18"/>
      <c r="L106" s="54"/>
      <c r="M106" s="54"/>
      <c r="N106" s="16"/>
      <c r="O106" s="19"/>
      <c r="P106" s="19"/>
      <c r="Q106" s="19"/>
      <c r="R106" s="56"/>
      <c r="S106" s="21"/>
    </row>
    <row r="107" spans="1:19" s="9" customFormat="1" ht="19.7" customHeight="1">
      <c r="C107" s="1261" t="s">
        <v>3226</v>
      </c>
      <c r="D107" s="16"/>
      <c r="E107" s="16"/>
      <c r="F107" s="16"/>
      <c r="G107" s="146"/>
      <c r="H107" s="17"/>
      <c r="I107" s="278"/>
      <c r="J107" s="680"/>
      <c r="K107" s="286"/>
      <c r="L107" s="54"/>
      <c r="M107" s="54"/>
      <c r="N107" s="16"/>
      <c r="O107" s="19"/>
      <c r="P107" s="19"/>
      <c r="Q107" s="19"/>
      <c r="R107" s="56"/>
      <c r="S107" s="21"/>
    </row>
    <row r="108" spans="1:19" s="9" customFormat="1" ht="19.7" customHeight="1">
      <c r="D108" s="16"/>
      <c r="E108" s="16"/>
      <c r="F108" s="16"/>
      <c r="G108" s="146"/>
      <c r="H108" s="17"/>
      <c r="I108" s="278"/>
      <c r="J108" s="278"/>
      <c r="K108" s="286"/>
      <c r="L108" s="54"/>
      <c r="M108" s="54"/>
      <c r="N108" s="16"/>
      <c r="O108" s="19"/>
      <c r="P108" s="16"/>
      <c r="Q108" s="56"/>
      <c r="R108" s="56"/>
      <c r="S108" s="21"/>
    </row>
    <row r="109" spans="1:19" s="9" customFormat="1" ht="19.7" customHeight="1">
      <c r="D109" s="16"/>
      <c r="E109" s="16"/>
      <c r="F109" s="16"/>
      <c r="G109" s="146"/>
      <c r="H109" s="17"/>
      <c r="I109" s="278"/>
      <c r="J109" s="680"/>
      <c r="K109" s="286"/>
      <c r="L109" s="54"/>
      <c r="M109" s="54"/>
      <c r="N109" s="16"/>
      <c r="O109" s="19"/>
      <c r="P109" s="16"/>
      <c r="Q109" s="56"/>
      <c r="R109" s="56"/>
      <c r="S109" s="21"/>
    </row>
    <row r="110" spans="1:19" s="9" customFormat="1" ht="19.7" customHeight="1">
      <c r="D110" s="16"/>
      <c r="E110" s="16"/>
      <c r="F110" s="16"/>
      <c r="G110" s="146"/>
      <c r="H110" s="17"/>
      <c r="I110" s="278"/>
      <c r="J110" s="680"/>
      <c r="K110" s="286"/>
      <c r="L110" s="54"/>
      <c r="M110" s="54"/>
      <c r="N110" s="16"/>
      <c r="O110" s="19"/>
      <c r="P110" s="16"/>
      <c r="Q110" s="56"/>
      <c r="R110" s="56"/>
      <c r="S110" s="21"/>
    </row>
    <row r="111" spans="1:19" s="9" customFormat="1" ht="19.7" customHeight="1">
      <c r="D111" s="16"/>
      <c r="E111" s="16"/>
      <c r="F111" s="16"/>
      <c r="G111" s="146"/>
      <c r="H111" s="17"/>
      <c r="I111" s="278"/>
      <c r="J111" s="680"/>
      <c r="K111" s="286"/>
      <c r="L111" s="54"/>
      <c r="M111" s="54"/>
      <c r="N111" s="16"/>
      <c r="O111" s="19"/>
      <c r="P111" s="16"/>
      <c r="Q111" s="56"/>
      <c r="R111" s="56"/>
      <c r="S111" s="21"/>
    </row>
    <row r="112" spans="1:19" s="9" customFormat="1" ht="19.7" customHeight="1">
      <c r="D112" s="16"/>
      <c r="E112" s="16"/>
      <c r="F112" s="16"/>
      <c r="G112" s="145"/>
      <c r="H112" s="17"/>
      <c r="I112" s="52"/>
      <c r="J112" s="680"/>
      <c r="K112" s="18"/>
      <c r="L112" s="54"/>
      <c r="M112" s="54"/>
      <c r="N112" s="16"/>
      <c r="O112" s="19"/>
      <c r="P112" s="16"/>
      <c r="Q112" s="56"/>
      <c r="R112" s="56"/>
      <c r="S112" s="21"/>
    </row>
    <row r="113" spans="4:19" s="9" customFormat="1" ht="19.7" customHeight="1">
      <c r="D113" s="16"/>
      <c r="E113" s="16"/>
      <c r="F113" s="16"/>
      <c r="G113" s="145"/>
      <c r="H113" s="17"/>
      <c r="I113" s="52"/>
      <c r="J113" s="680"/>
      <c r="K113" s="18"/>
      <c r="L113" s="54"/>
      <c r="M113" s="54"/>
      <c r="N113" s="16"/>
      <c r="O113" s="19"/>
      <c r="P113" s="16"/>
      <c r="Q113" s="56"/>
      <c r="R113" s="56"/>
      <c r="S113" s="21"/>
    </row>
    <row r="114" spans="4:19" ht="19.7" customHeight="1">
      <c r="D114" s="16"/>
      <c r="E114" s="17"/>
      <c r="F114" s="17"/>
      <c r="G114" s="145"/>
      <c r="H114" s="17"/>
      <c r="I114" s="52"/>
      <c r="J114" s="680"/>
      <c r="K114" s="18"/>
      <c r="L114" s="54"/>
      <c r="M114" s="146"/>
      <c r="N114" s="16"/>
      <c r="O114" s="19"/>
      <c r="P114" s="16"/>
      <c r="Q114" s="56"/>
      <c r="R114" s="56"/>
      <c r="S114" s="21"/>
    </row>
    <row r="115" spans="4:19" ht="19.7" customHeight="1">
      <c r="D115" s="16"/>
      <c r="E115" s="16"/>
      <c r="F115" s="16"/>
      <c r="G115" s="177"/>
      <c r="H115" s="17"/>
      <c r="I115" s="52"/>
      <c r="J115" s="278"/>
      <c r="K115" s="18"/>
      <c r="L115" s="54"/>
      <c r="M115" s="54"/>
      <c r="N115" s="16"/>
      <c r="O115" s="19"/>
      <c r="P115" s="16"/>
      <c r="Q115" s="56"/>
      <c r="R115" s="56"/>
      <c r="S115" s="21"/>
    </row>
    <row r="116" spans="4:19" ht="19.7" customHeight="1">
      <c r="D116" s="16"/>
      <c r="E116" s="16"/>
      <c r="F116" s="16"/>
      <c r="G116" s="145"/>
      <c r="H116" s="17"/>
      <c r="I116" s="52"/>
      <c r="J116" s="680"/>
      <c r="K116" s="18"/>
      <c r="L116" s="54"/>
      <c r="M116" s="146"/>
      <c r="N116" s="16"/>
      <c r="O116" s="19"/>
      <c r="P116" s="16"/>
      <c r="Q116" s="56"/>
      <c r="R116" s="482"/>
      <c r="S116" s="21"/>
    </row>
    <row r="117" spans="4:19" ht="19.7" customHeight="1">
      <c r="D117" s="16"/>
      <c r="E117" s="16"/>
      <c r="F117" s="16"/>
      <c r="G117" s="145"/>
      <c r="H117" s="17"/>
      <c r="I117" s="52"/>
      <c r="J117" s="680"/>
      <c r="K117" s="18"/>
      <c r="L117" s="54"/>
      <c r="M117" s="146"/>
      <c r="N117" s="16"/>
      <c r="O117" s="19"/>
      <c r="P117" s="16"/>
      <c r="Q117" s="56"/>
      <c r="R117" s="56"/>
      <c r="S117" s="21"/>
    </row>
    <row r="118" spans="4:19" ht="19.7" customHeight="1">
      <c r="D118" s="16"/>
      <c r="E118" s="16"/>
      <c r="F118" s="16"/>
      <c r="G118" s="145"/>
      <c r="H118" s="17"/>
      <c r="I118" s="52"/>
      <c r="J118" s="680"/>
      <c r="K118" s="18"/>
      <c r="L118" s="54"/>
      <c r="M118" s="146"/>
      <c r="N118" s="16"/>
      <c r="O118" s="19"/>
      <c r="P118" s="16"/>
      <c r="Q118" s="56"/>
      <c r="R118" s="56"/>
      <c r="S118" s="21"/>
    </row>
    <row r="119" spans="4:19" ht="19.7" customHeight="1">
      <c r="D119" s="16"/>
      <c r="E119" s="16"/>
      <c r="F119" s="16"/>
      <c r="G119" s="145"/>
      <c r="H119" s="17"/>
      <c r="I119" s="52"/>
      <c r="J119" s="680">
        <f t="shared" ref="J119:J124" si="8">H119*I119</f>
        <v>0</v>
      </c>
      <c r="K119" s="18"/>
      <c r="L119" s="54"/>
      <c r="M119" s="146"/>
      <c r="N119" s="16"/>
      <c r="O119" s="19"/>
      <c r="P119" s="16"/>
      <c r="Q119" s="56"/>
      <c r="R119" s="56"/>
      <c r="S119" s="21"/>
    </row>
    <row r="120" spans="4:19" ht="19.7" customHeight="1">
      <c r="D120" s="16"/>
      <c r="E120" s="16"/>
      <c r="F120" s="16"/>
      <c r="G120" s="145"/>
      <c r="H120" s="17"/>
      <c r="I120" s="52"/>
      <c r="J120" s="680">
        <f t="shared" si="8"/>
        <v>0</v>
      </c>
      <c r="K120" s="18"/>
      <c r="L120" s="54"/>
      <c r="M120" s="146"/>
      <c r="N120" s="16"/>
      <c r="O120" s="19"/>
      <c r="P120" s="16"/>
      <c r="Q120" s="56"/>
      <c r="R120" s="56"/>
      <c r="S120" s="21"/>
    </row>
    <row r="121" spans="4:19" ht="19.7" customHeight="1">
      <c r="D121" s="16"/>
      <c r="E121" s="16"/>
      <c r="F121" s="16"/>
      <c r="G121" s="145"/>
      <c r="H121" s="17"/>
      <c r="I121" s="52"/>
      <c r="J121" s="680">
        <f t="shared" si="8"/>
        <v>0</v>
      </c>
      <c r="K121" s="18"/>
      <c r="L121" s="54"/>
      <c r="M121" s="146"/>
      <c r="N121" s="16"/>
      <c r="O121" s="19"/>
      <c r="P121" s="16"/>
      <c r="Q121" s="56"/>
      <c r="R121" s="56"/>
      <c r="S121" s="21"/>
    </row>
    <row r="122" spans="4:19" ht="19.7" customHeight="1">
      <c r="D122" s="16"/>
      <c r="E122" s="16"/>
      <c r="F122" s="16"/>
      <c r="G122" s="145"/>
      <c r="H122" s="17"/>
      <c r="I122" s="52"/>
      <c r="J122" s="680">
        <f t="shared" si="8"/>
        <v>0</v>
      </c>
      <c r="K122" s="18"/>
      <c r="L122" s="54"/>
      <c r="M122" s="146"/>
      <c r="N122" s="16"/>
      <c r="O122" s="19"/>
      <c r="P122" s="16"/>
      <c r="Q122" s="56"/>
      <c r="R122" s="56"/>
      <c r="S122" s="21"/>
    </row>
    <row r="123" spans="4:19" ht="19.7" customHeight="1">
      <c r="D123" s="16"/>
      <c r="E123" s="16"/>
      <c r="F123" s="16"/>
      <c r="G123" s="145"/>
      <c r="H123" s="17"/>
      <c r="I123" s="52"/>
      <c r="J123" s="680">
        <f t="shared" si="8"/>
        <v>0</v>
      </c>
      <c r="K123" s="18"/>
      <c r="L123" s="54"/>
      <c r="M123" s="146"/>
      <c r="N123" s="16"/>
      <c r="O123" s="19"/>
      <c r="P123" s="16"/>
      <c r="Q123" s="56"/>
      <c r="R123" s="56"/>
      <c r="S123" s="21"/>
    </row>
    <row r="124" spans="4:19" ht="19.7" customHeight="1">
      <c r="D124" s="16"/>
      <c r="E124" s="16"/>
      <c r="F124" s="16"/>
      <c r="G124" s="145"/>
      <c r="H124" s="17"/>
      <c r="I124" s="52"/>
      <c r="J124" s="680">
        <f t="shared" si="8"/>
        <v>0</v>
      </c>
      <c r="K124" s="18"/>
      <c r="L124" s="54"/>
      <c r="M124" s="146"/>
      <c r="N124" s="16"/>
      <c r="O124" s="19"/>
      <c r="P124" s="16"/>
      <c r="Q124" s="56"/>
      <c r="R124" s="56"/>
      <c r="S124" s="21"/>
    </row>
    <row r="125" spans="4:19">
      <c r="J125" s="200"/>
    </row>
  </sheetData>
  <autoFilter ref="D9:Q97" xr:uid="{9E19A875-16F0-4728-A654-8BE8DC1C0B9C}"/>
  <mergeCells count="9">
    <mergeCell ref="D6:F6"/>
    <mergeCell ref="E11:G11"/>
    <mergeCell ref="E61:G61"/>
    <mergeCell ref="D2:F2"/>
    <mergeCell ref="I2:K2"/>
    <mergeCell ref="D3:F3"/>
    <mergeCell ref="D4:F4"/>
    <mergeCell ref="L4:M5"/>
    <mergeCell ref="D5:F5"/>
  </mergeCells>
  <phoneticPr fontId="3"/>
  <pageMargins left="0.2" right="0.2" top="0.36" bottom="0.41" header="0.3" footer="0.3"/>
  <pageSetup paperSize="9" scale="70" orientation="landscape"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9E26C-EFB7-4BA6-8612-D55F8F955B0A}">
  <dimension ref="A2:S67"/>
  <sheetViews>
    <sheetView zoomScale="70" zoomScaleNormal="70" workbookViewId="0">
      <pane xSplit="12" ySplit="8" topLeftCell="M24" activePane="bottomRight" state="frozen"/>
      <selection pane="topRight" activeCell="K1" sqref="K1"/>
      <selection pane="bottomLeft" activeCell="A9" sqref="A9"/>
      <selection pane="bottomRight" activeCell="L41" sqref="L41"/>
    </sheetView>
  </sheetViews>
  <sheetFormatPr defaultRowHeight="25.5"/>
  <cols>
    <col min="1" max="2" width="9" style="3"/>
    <col min="3" max="3" width="2.625" style="3" customWidth="1"/>
    <col min="4" max="4" width="5.75" style="9" customWidth="1"/>
    <col min="5" max="6" width="20.75" style="3" customWidth="1"/>
    <col min="7" max="7" width="68" style="587" customWidth="1"/>
    <col min="8" max="8" width="6.25" style="3" customWidth="1"/>
    <col min="9" max="10" width="9.875" style="3" bestFit="1" customWidth="1"/>
    <col min="11" max="11" width="5.75" style="11" customWidth="1"/>
    <col min="12" max="12" width="45.75" style="3" customWidth="1"/>
    <col min="13" max="13" width="40.75" style="3" customWidth="1"/>
    <col min="14" max="14" width="40.75" style="9" customWidth="1"/>
    <col min="15" max="15" width="13.75" style="10" customWidth="1"/>
    <col min="16" max="16" width="6.375" style="3" customWidth="1"/>
    <col min="17" max="17" width="28.375" style="11" customWidth="1"/>
    <col min="18" max="18" width="20" style="126" customWidth="1"/>
    <col min="19" max="19" width="15.625" style="13" customWidth="1"/>
    <col min="20" max="16384" width="9" style="3"/>
  </cols>
  <sheetData>
    <row r="2" spans="1:19" ht="20.100000000000001" customHeight="1">
      <c r="D2" s="1" t="s">
        <v>0</v>
      </c>
      <c r="E2" s="1"/>
      <c r="F2" s="1"/>
      <c r="G2" s="2" t="s">
        <v>3698</v>
      </c>
      <c r="I2" s="4" t="s">
        <v>2</v>
      </c>
      <c r="J2" s="5"/>
      <c r="K2" s="6"/>
      <c r="L2" s="125">
        <f>SUM(J:J)</f>
        <v>85584</v>
      </c>
      <c r="M2" s="584"/>
    </row>
    <row r="3" spans="1:19" ht="20.100000000000001" customHeight="1">
      <c r="D3" s="1" t="s">
        <v>3</v>
      </c>
      <c r="E3" s="1"/>
      <c r="F3" s="1"/>
      <c r="G3" s="14" t="s">
        <v>3699</v>
      </c>
    </row>
    <row r="4" spans="1:19" ht="20.100000000000001" customHeight="1">
      <c r="D4" s="1" t="s">
        <v>5</v>
      </c>
      <c r="E4" s="1"/>
      <c r="F4" s="1"/>
      <c r="G4" s="1132" t="s">
        <v>3700</v>
      </c>
    </row>
    <row r="5" spans="1:19" ht="20.100000000000001" customHeight="1">
      <c r="D5" s="1" t="s">
        <v>6</v>
      </c>
      <c r="E5" s="1"/>
      <c r="F5" s="1"/>
      <c r="G5" s="15">
        <v>44720</v>
      </c>
    </row>
    <row r="6" spans="1:19" ht="20.100000000000001" customHeight="1">
      <c r="D6" s="1" t="s">
        <v>8</v>
      </c>
      <c r="E6" s="1"/>
      <c r="F6" s="1"/>
      <c r="G6" s="15">
        <v>44720</v>
      </c>
    </row>
    <row r="7" spans="1:19">
      <c r="H7" s="17"/>
    </row>
    <row r="8" spans="1:19" s="9" customFormat="1" ht="19.899999999999999" customHeight="1">
      <c r="D8" s="16" t="s">
        <v>9</v>
      </c>
      <c r="E8" s="16" t="s">
        <v>10</v>
      </c>
      <c r="F8" s="16" t="s">
        <v>11</v>
      </c>
      <c r="G8" s="588" t="s">
        <v>12</v>
      </c>
      <c r="H8" s="17"/>
      <c r="I8" s="17" t="s">
        <v>14</v>
      </c>
      <c r="J8" s="18" t="s">
        <v>15</v>
      </c>
      <c r="K8" s="18" t="s">
        <v>16</v>
      </c>
      <c r="L8" s="17"/>
      <c r="M8" s="17" t="s">
        <v>18</v>
      </c>
      <c r="N8" s="17" t="s">
        <v>19</v>
      </c>
      <c r="O8" s="19" t="s">
        <v>20</v>
      </c>
      <c r="P8" s="16" t="s">
        <v>21</v>
      </c>
      <c r="Q8" s="17" t="s">
        <v>22</v>
      </c>
      <c r="R8" s="19" t="s">
        <v>23</v>
      </c>
      <c r="S8" s="21" t="s">
        <v>24</v>
      </c>
    </row>
    <row r="9" spans="1:19" s="75" customFormat="1" ht="19.899999999999999" customHeight="1">
      <c r="A9" s="75" t="s">
        <v>1398</v>
      </c>
      <c r="B9" s="9"/>
      <c r="C9" s="9"/>
      <c r="D9" s="65">
        <v>1</v>
      </c>
      <c r="E9" s="1592" t="s">
        <v>1304</v>
      </c>
      <c r="F9" s="1592" t="s">
        <v>100</v>
      </c>
      <c r="G9" s="50" t="s">
        <v>4298</v>
      </c>
      <c r="H9" s="1593">
        <v>3</v>
      </c>
      <c r="I9" s="203">
        <v>2390</v>
      </c>
      <c r="J9" s="134">
        <f t="shared" ref="J9:J32" si="0">H9*I9</f>
        <v>7170</v>
      </c>
      <c r="K9" s="61"/>
      <c r="L9" s="62" t="s">
        <v>4299</v>
      </c>
      <c r="M9" s="62"/>
      <c r="N9" s="17" t="s">
        <v>4300</v>
      </c>
      <c r="O9" s="113">
        <v>44707</v>
      </c>
      <c r="P9" s="65"/>
      <c r="Q9" s="114"/>
      <c r="R9" s="114" t="s">
        <v>4301</v>
      </c>
      <c r="S9" s="115"/>
    </row>
    <row r="10" spans="1:19" s="75" customFormat="1" ht="19.899999999999999" customHeight="1">
      <c r="A10" s="75" t="s">
        <v>1398</v>
      </c>
      <c r="B10" s="9"/>
      <c r="C10" s="9"/>
      <c r="D10" s="65">
        <f>+D9+1</f>
        <v>2</v>
      </c>
      <c r="E10" s="1592" t="s">
        <v>1304</v>
      </c>
      <c r="F10" s="1592" t="s">
        <v>100</v>
      </c>
      <c r="G10" s="50" t="s">
        <v>4302</v>
      </c>
      <c r="H10" s="1593">
        <v>3</v>
      </c>
      <c r="I10" s="203">
        <v>2320</v>
      </c>
      <c r="J10" s="134">
        <f t="shared" si="0"/>
        <v>6960</v>
      </c>
      <c r="K10" s="61"/>
      <c r="L10" s="62" t="s">
        <v>4303</v>
      </c>
      <c r="M10" s="62"/>
      <c r="N10" s="17" t="s">
        <v>4304</v>
      </c>
      <c r="O10" s="113">
        <v>44707</v>
      </c>
      <c r="P10" s="65"/>
      <c r="Q10" s="114"/>
      <c r="R10" s="114" t="s">
        <v>4301</v>
      </c>
      <c r="S10" s="115"/>
    </row>
    <row r="11" spans="1:19" s="75" customFormat="1" ht="19.899999999999999" customHeight="1">
      <c r="A11" s="75" t="s">
        <v>1375</v>
      </c>
      <c r="B11" s="9"/>
      <c r="C11" s="9"/>
      <c r="D11" s="65">
        <f t="shared" ref="D11:D27" si="1">+D10+1</f>
        <v>3</v>
      </c>
      <c r="E11" s="59" t="s">
        <v>100</v>
      </c>
      <c r="F11" s="59" t="s">
        <v>100</v>
      </c>
      <c r="G11" s="50" t="s">
        <v>1739</v>
      </c>
      <c r="H11" s="1593">
        <v>3</v>
      </c>
      <c r="I11" s="203">
        <v>280</v>
      </c>
      <c r="J11" s="134">
        <f t="shared" si="0"/>
        <v>840</v>
      </c>
      <c r="K11" s="61"/>
      <c r="L11" s="50" t="s">
        <v>1740</v>
      </c>
      <c r="M11" s="62"/>
      <c r="N11" s="17" t="s">
        <v>4300</v>
      </c>
      <c r="O11" s="113">
        <v>44707</v>
      </c>
      <c r="P11" s="65"/>
      <c r="Q11" s="114"/>
      <c r="R11" s="114" t="s">
        <v>4301</v>
      </c>
      <c r="S11" s="115"/>
    </row>
    <row r="12" spans="1:19" s="75" customFormat="1" ht="19.899999999999999" customHeight="1">
      <c r="A12" s="75" t="s">
        <v>1375</v>
      </c>
      <c r="B12" s="9"/>
      <c r="C12" s="9"/>
      <c r="D12" s="65">
        <f t="shared" si="1"/>
        <v>4</v>
      </c>
      <c r="E12" s="59" t="s">
        <v>100</v>
      </c>
      <c r="F12" s="59" t="s">
        <v>100</v>
      </c>
      <c r="G12" s="50" t="s">
        <v>1741</v>
      </c>
      <c r="H12" s="192">
        <v>6</v>
      </c>
      <c r="I12" s="203">
        <v>240</v>
      </c>
      <c r="J12" s="134">
        <f t="shared" si="0"/>
        <v>1440</v>
      </c>
      <c r="K12" s="61"/>
      <c r="L12" s="62" t="s">
        <v>1742</v>
      </c>
      <c r="M12" s="62"/>
      <c r="N12" s="17" t="s">
        <v>4300</v>
      </c>
      <c r="O12" s="113">
        <v>44707</v>
      </c>
      <c r="P12" s="65"/>
      <c r="Q12" s="114"/>
      <c r="R12" s="114" t="s">
        <v>4301</v>
      </c>
      <c r="S12" s="115"/>
    </row>
    <row r="13" spans="1:19" s="75" customFormat="1" ht="19.5" customHeight="1">
      <c r="A13" s="75" t="s">
        <v>1375</v>
      </c>
      <c r="B13" s="9"/>
      <c r="C13" s="9"/>
      <c r="D13" s="65">
        <f t="shared" si="1"/>
        <v>5</v>
      </c>
      <c r="E13" s="59" t="s">
        <v>100</v>
      </c>
      <c r="F13" s="59" t="s">
        <v>100</v>
      </c>
      <c r="G13" s="50" t="s">
        <v>1028</v>
      </c>
      <c r="H13" s="192">
        <v>3</v>
      </c>
      <c r="I13" s="203">
        <v>2830</v>
      </c>
      <c r="J13" s="134">
        <f t="shared" si="0"/>
        <v>8490</v>
      </c>
      <c r="K13" s="61"/>
      <c r="L13" s="50" t="s">
        <v>1743</v>
      </c>
      <c r="M13" s="146"/>
      <c r="N13" s="17" t="s">
        <v>4300</v>
      </c>
      <c r="O13" s="113">
        <v>44707</v>
      </c>
      <c r="P13" s="65"/>
      <c r="Q13" s="114"/>
      <c r="R13" s="114" t="s">
        <v>4301</v>
      </c>
      <c r="S13" s="115"/>
    </row>
    <row r="14" spans="1:19" s="75" customFormat="1" ht="19.899999999999999" customHeight="1">
      <c r="A14" s="75" t="s">
        <v>1375</v>
      </c>
      <c r="B14" s="9"/>
      <c r="C14" s="9"/>
      <c r="D14" s="65">
        <f t="shared" si="1"/>
        <v>6</v>
      </c>
      <c r="E14" s="59" t="s">
        <v>100</v>
      </c>
      <c r="F14" s="59" t="s">
        <v>100</v>
      </c>
      <c r="G14" s="50" t="s">
        <v>1483</v>
      </c>
      <c r="H14" s="192">
        <v>3</v>
      </c>
      <c r="I14" s="203">
        <v>270</v>
      </c>
      <c r="J14" s="134">
        <f t="shared" si="0"/>
        <v>810</v>
      </c>
      <c r="K14" s="61"/>
      <c r="L14" s="50" t="s">
        <v>1744</v>
      </c>
      <c r="M14" s="146"/>
      <c r="N14" s="17" t="s">
        <v>4300</v>
      </c>
      <c r="O14" s="113">
        <v>44707</v>
      </c>
      <c r="P14" s="65"/>
      <c r="Q14" s="114"/>
      <c r="R14" s="114" t="s">
        <v>4301</v>
      </c>
      <c r="S14" s="115"/>
    </row>
    <row r="15" spans="1:19" s="75" customFormat="1" ht="19.899999999999999" customHeight="1">
      <c r="A15" s="75" t="s">
        <v>1375</v>
      </c>
      <c r="B15" s="9"/>
      <c r="C15" s="9"/>
      <c r="D15" s="65">
        <f t="shared" si="1"/>
        <v>7</v>
      </c>
      <c r="E15" s="59" t="s">
        <v>100</v>
      </c>
      <c r="F15" s="59" t="s">
        <v>100</v>
      </c>
      <c r="G15" s="50" t="s">
        <v>1745</v>
      </c>
      <c r="H15" s="192">
        <v>3</v>
      </c>
      <c r="I15" s="203">
        <v>200</v>
      </c>
      <c r="J15" s="134">
        <f t="shared" si="0"/>
        <v>600</v>
      </c>
      <c r="K15" s="61"/>
      <c r="L15" s="50" t="s">
        <v>1746</v>
      </c>
      <c r="M15" s="146"/>
      <c r="N15" s="17" t="s">
        <v>4300</v>
      </c>
      <c r="O15" s="113">
        <v>44707</v>
      </c>
      <c r="P15" s="65"/>
      <c r="Q15" s="114"/>
      <c r="R15" s="114" t="s">
        <v>4301</v>
      </c>
      <c r="S15" s="115"/>
    </row>
    <row r="16" spans="1:19" s="75" customFormat="1" ht="19.899999999999999" customHeight="1">
      <c r="A16" s="75" t="s">
        <v>4305</v>
      </c>
      <c r="B16" s="9"/>
      <c r="C16" s="9"/>
      <c r="D16" s="65">
        <f t="shared" si="1"/>
        <v>8</v>
      </c>
      <c r="E16" s="59" t="s">
        <v>4306</v>
      </c>
      <c r="F16" s="292" t="s">
        <v>4176</v>
      </c>
      <c r="G16" s="50" t="s">
        <v>4307</v>
      </c>
      <c r="H16" s="192">
        <v>2</v>
      </c>
      <c r="I16" s="203">
        <v>873</v>
      </c>
      <c r="J16" s="134">
        <f t="shared" si="0"/>
        <v>1746</v>
      </c>
      <c r="K16" s="61"/>
      <c r="L16" s="50" t="s">
        <v>1748</v>
      </c>
      <c r="M16" s="437" t="s">
        <v>4308</v>
      </c>
      <c r="N16" s="17" t="s">
        <v>4300</v>
      </c>
      <c r="O16" s="113">
        <v>44708</v>
      </c>
      <c r="P16" s="65"/>
      <c r="Q16" s="114" t="s">
        <v>4301</v>
      </c>
      <c r="R16" s="114" t="s">
        <v>4309</v>
      </c>
      <c r="S16" s="115"/>
    </row>
    <row r="17" spans="1:19" s="75" customFormat="1" ht="19.899999999999999" customHeight="1">
      <c r="B17" s="9"/>
      <c r="C17" s="9"/>
      <c r="D17" s="65"/>
      <c r="E17" s="59" t="s">
        <v>4306</v>
      </c>
      <c r="F17" s="292" t="s">
        <v>4176</v>
      </c>
      <c r="G17" s="50" t="s">
        <v>62</v>
      </c>
      <c r="H17" s="192">
        <v>1</v>
      </c>
      <c r="I17" s="203">
        <v>924</v>
      </c>
      <c r="J17" s="134">
        <f t="shared" si="0"/>
        <v>924</v>
      </c>
      <c r="K17" s="61"/>
      <c r="L17" s="50"/>
      <c r="M17" s="437"/>
      <c r="N17" s="17"/>
      <c r="O17" s="113">
        <v>44708</v>
      </c>
      <c r="P17" s="65"/>
      <c r="Q17" s="114"/>
      <c r="R17" s="113"/>
      <c r="S17" s="115"/>
    </row>
    <row r="18" spans="1:19" s="75" customFormat="1" ht="19.899999999999999" customHeight="1">
      <c r="A18" s="75" t="s">
        <v>2038</v>
      </c>
      <c r="B18" s="9"/>
      <c r="C18" s="9"/>
      <c r="D18" s="65">
        <f>+D16+1</f>
        <v>9</v>
      </c>
      <c r="E18" s="59" t="s">
        <v>100</v>
      </c>
      <c r="F18" s="59" t="s">
        <v>100</v>
      </c>
      <c r="G18" s="50" t="s">
        <v>4310</v>
      </c>
      <c r="H18" s="192">
        <v>3</v>
      </c>
      <c r="I18" s="203">
        <v>2044</v>
      </c>
      <c r="J18" s="134">
        <f t="shared" si="0"/>
        <v>6132</v>
      </c>
      <c r="K18" s="61"/>
      <c r="L18" s="50" t="s">
        <v>1750</v>
      </c>
      <c r="M18" s="62"/>
      <c r="N18" s="17" t="s">
        <v>4300</v>
      </c>
      <c r="O18" s="113">
        <v>44707</v>
      </c>
      <c r="P18" s="65"/>
      <c r="Q18" s="114"/>
      <c r="R18" s="114" t="s">
        <v>4301</v>
      </c>
      <c r="S18" s="115"/>
    </row>
    <row r="19" spans="1:19" s="75" customFormat="1" ht="19.899999999999999" customHeight="1">
      <c r="A19" s="75" t="s">
        <v>4311</v>
      </c>
      <c r="B19" s="9"/>
      <c r="C19" s="9"/>
      <c r="D19" s="65">
        <f t="shared" si="1"/>
        <v>10</v>
      </c>
      <c r="E19" s="59" t="s">
        <v>96</v>
      </c>
      <c r="F19" s="64" t="s">
        <v>407</v>
      </c>
      <c r="G19" s="1594" t="s">
        <v>4312</v>
      </c>
      <c r="H19" s="1595">
        <v>3</v>
      </c>
      <c r="I19" s="203">
        <v>6780</v>
      </c>
      <c r="J19" s="1317">
        <f t="shared" si="0"/>
        <v>20340</v>
      </c>
      <c r="K19" s="61"/>
      <c r="L19" s="43" t="s">
        <v>1851</v>
      </c>
      <c r="M19" s="437" t="s">
        <v>4313</v>
      </c>
      <c r="N19" s="17" t="s">
        <v>4314</v>
      </c>
      <c r="O19" s="113">
        <v>44707</v>
      </c>
      <c r="P19" s="65"/>
      <c r="Q19" s="114"/>
      <c r="R19" s="86" t="s">
        <v>4315</v>
      </c>
      <c r="S19" s="115"/>
    </row>
    <row r="20" spans="1:19" s="75" customFormat="1" ht="19.899999999999999" customHeight="1">
      <c r="A20" s="75" t="s">
        <v>4316</v>
      </c>
      <c r="B20" s="9"/>
      <c r="C20" s="9"/>
      <c r="D20" s="65">
        <f t="shared" si="1"/>
        <v>11</v>
      </c>
      <c r="E20" s="59" t="s">
        <v>96</v>
      </c>
      <c r="F20" s="64" t="s">
        <v>80</v>
      </c>
      <c r="G20" s="62" t="s">
        <v>1853</v>
      </c>
      <c r="H20" s="1596">
        <v>3</v>
      </c>
      <c r="I20" s="203">
        <v>4080</v>
      </c>
      <c r="J20" s="1119">
        <f t="shared" si="0"/>
        <v>12240</v>
      </c>
      <c r="K20" s="61"/>
      <c r="L20" s="62" t="s">
        <v>1854</v>
      </c>
      <c r="M20" s="62"/>
      <c r="N20" s="17" t="s">
        <v>4317</v>
      </c>
      <c r="O20" s="113">
        <v>44707</v>
      </c>
      <c r="P20" s="65"/>
      <c r="Q20" s="114" t="s">
        <v>4301</v>
      </c>
      <c r="R20" s="113"/>
      <c r="S20" s="115"/>
    </row>
    <row r="21" spans="1:19" s="75" customFormat="1" ht="19.899999999999999" customHeight="1">
      <c r="A21" s="75" t="s">
        <v>1375</v>
      </c>
      <c r="B21" s="9"/>
      <c r="C21" s="9"/>
      <c r="D21" s="65">
        <f t="shared" si="1"/>
        <v>12</v>
      </c>
      <c r="E21" s="16" t="s">
        <v>178</v>
      </c>
      <c r="F21" s="16" t="s">
        <v>178</v>
      </c>
      <c r="G21" s="145" t="s">
        <v>1341</v>
      </c>
      <c r="H21" s="17">
        <v>6</v>
      </c>
      <c r="I21" s="185">
        <v>71</v>
      </c>
      <c r="J21" s="53">
        <f t="shared" si="0"/>
        <v>426</v>
      </c>
      <c r="K21" s="18"/>
      <c r="L21" s="54" t="s">
        <v>1342</v>
      </c>
      <c r="M21" s="62"/>
      <c r="N21" s="17" t="s">
        <v>4300</v>
      </c>
      <c r="O21" s="113">
        <v>44707</v>
      </c>
      <c r="P21" s="65"/>
      <c r="Q21" s="114"/>
      <c r="R21" s="114" t="s">
        <v>4301</v>
      </c>
      <c r="S21" s="115"/>
    </row>
    <row r="22" spans="1:19" s="75" customFormat="1" ht="19.899999999999999" customHeight="1">
      <c r="A22" s="75" t="s">
        <v>1375</v>
      </c>
      <c r="B22" s="9"/>
      <c r="C22" s="9"/>
      <c r="D22" s="65">
        <f t="shared" si="1"/>
        <v>13</v>
      </c>
      <c r="E22" s="16" t="s">
        <v>178</v>
      </c>
      <c r="F22" s="16" t="s">
        <v>178</v>
      </c>
      <c r="G22" s="145" t="s">
        <v>1343</v>
      </c>
      <c r="H22" s="17">
        <v>6</v>
      </c>
      <c r="I22" s="185">
        <v>30</v>
      </c>
      <c r="J22" s="53">
        <f t="shared" si="0"/>
        <v>180</v>
      </c>
      <c r="K22" s="18"/>
      <c r="L22" s="54" t="s">
        <v>1344</v>
      </c>
      <c r="M22" s="62"/>
      <c r="N22" s="17" t="s">
        <v>4300</v>
      </c>
      <c r="O22" s="113">
        <v>44707</v>
      </c>
      <c r="P22" s="65"/>
      <c r="Q22" s="114"/>
      <c r="R22" s="114" t="s">
        <v>4301</v>
      </c>
      <c r="S22" s="115"/>
    </row>
    <row r="23" spans="1:19" s="9" customFormat="1" ht="19.899999999999999" customHeight="1">
      <c r="A23" s="75" t="s">
        <v>1375</v>
      </c>
      <c r="D23" s="65">
        <f t="shared" si="1"/>
        <v>14</v>
      </c>
      <c r="E23" s="412" t="s">
        <v>178</v>
      </c>
      <c r="F23" s="412" t="s">
        <v>178</v>
      </c>
      <c r="G23" s="396" t="s">
        <v>2944</v>
      </c>
      <c r="H23" s="334"/>
      <c r="I23" s="396">
        <v>22</v>
      </c>
      <c r="J23" s="277">
        <f t="shared" si="0"/>
        <v>0</v>
      </c>
      <c r="K23" s="1474"/>
      <c r="L23" s="55" t="s">
        <v>4318</v>
      </c>
      <c r="M23" s="1460" t="s">
        <v>3773</v>
      </c>
      <c r="N23" s="17" t="s">
        <v>4300</v>
      </c>
      <c r="O23" s="204"/>
      <c r="P23" s="59"/>
      <c r="Q23" s="359"/>
      <c r="R23" s="204"/>
      <c r="S23" s="206"/>
    </row>
    <row r="24" spans="1:19" s="9" customFormat="1" ht="19.899999999999999" customHeight="1">
      <c r="A24" s="9" t="s">
        <v>1380</v>
      </c>
      <c r="D24" s="65">
        <f t="shared" si="1"/>
        <v>15</v>
      </c>
      <c r="E24" s="444" t="s">
        <v>100</v>
      </c>
      <c r="F24" s="444" t="s">
        <v>100</v>
      </c>
      <c r="G24" s="445" t="s">
        <v>4319</v>
      </c>
      <c r="H24" s="1597">
        <v>3</v>
      </c>
      <c r="I24" s="401">
        <v>230</v>
      </c>
      <c r="J24" s="1598">
        <f t="shared" si="0"/>
        <v>690</v>
      </c>
      <c r="K24" s="1599"/>
      <c r="L24" s="445" t="s">
        <v>4320</v>
      </c>
      <c r="M24" s="445" t="s">
        <v>4321</v>
      </c>
      <c r="N24" s="17" t="s">
        <v>3978</v>
      </c>
      <c r="O24" s="204">
        <v>44705</v>
      </c>
      <c r="P24" s="59"/>
      <c r="Q24" s="359"/>
      <c r="R24" s="204">
        <v>44711</v>
      </c>
      <c r="S24" s="206"/>
    </row>
    <row r="25" spans="1:19" s="9" customFormat="1" ht="19.899999999999999" customHeight="1">
      <c r="A25" s="9" t="s">
        <v>1380</v>
      </c>
      <c r="D25" s="65">
        <f t="shared" si="1"/>
        <v>16</v>
      </c>
      <c r="E25" s="444" t="s">
        <v>100</v>
      </c>
      <c r="F25" s="444" t="s">
        <v>100</v>
      </c>
      <c r="G25" s="445" t="s">
        <v>4322</v>
      </c>
      <c r="H25" s="1597">
        <v>3</v>
      </c>
      <c r="I25" s="401">
        <v>370</v>
      </c>
      <c r="J25" s="1598">
        <f t="shared" si="0"/>
        <v>1110</v>
      </c>
      <c r="K25" s="1599"/>
      <c r="L25" s="445" t="s">
        <v>4320</v>
      </c>
      <c r="M25" s="445" t="s">
        <v>4321</v>
      </c>
      <c r="N25" s="17" t="s">
        <v>3978</v>
      </c>
      <c r="O25" s="204">
        <v>44705</v>
      </c>
      <c r="P25" s="204"/>
      <c r="Q25" s="359"/>
      <c r="R25" s="204">
        <v>44711</v>
      </c>
      <c r="S25" s="206"/>
    </row>
    <row r="26" spans="1:19" s="9" customFormat="1" ht="19.899999999999999" customHeight="1">
      <c r="A26" s="75" t="s">
        <v>1375</v>
      </c>
      <c r="D26" s="65">
        <f t="shared" si="1"/>
        <v>17</v>
      </c>
      <c r="E26" s="444" t="s">
        <v>100</v>
      </c>
      <c r="F26" s="444" t="s">
        <v>100</v>
      </c>
      <c r="G26" s="445" t="s">
        <v>3589</v>
      </c>
      <c r="H26" s="1597">
        <v>12</v>
      </c>
      <c r="I26" s="401">
        <v>92</v>
      </c>
      <c r="J26" s="1598">
        <f t="shared" si="0"/>
        <v>1104</v>
      </c>
      <c r="K26" s="1599"/>
      <c r="L26" s="445" t="s">
        <v>4323</v>
      </c>
      <c r="M26" s="445" t="s">
        <v>4321</v>
      </c>
      <c r="N26" s="17" t="s">
        <v>4324</v>
      </c>
      <c r="O26" s="204">
        <v>44705</v>
      </c>
      <c r="P26" s="204"/>
      <c r="Q26" s="359"/>
      <c r="R26" s="204">
        <v>44711</v>
      </c>
      <c r="S26" s="206"/>
    </row>
    <row r="27" spans="1:19" s="9" customFormat="1" ht="19.899999999999999" customHeight="1">
      <c r="A27" s="9" t="s">
        <v>1380</v>
      </c>
      <c r="D27" s="65">
        <f t="shared" si="1"/>
        <v>18</v>
      </c>
      <c r="E27" s="444" t="s">
        <v>100</v>
      </c>
      <c r="F27" s="444" t="s">
        <v>100</v>
      </c>
      <c r="G27" s="445" t="s">
        <v>4325</v>
      </c>
      <c r="H27" s="1597">
        <v>12</v>
      </c>
      <c r="I27" s="401">
        <v>1140</v>
      </c>
      <c r="J27" s="1598">
        <f t="shared" si="0"/>
        <v>13680</v>
      </c>
      <c r="K27" s="1599"/>
      <c r="L27" s="445" t="s">
        <v>4326</v>
      </c>
      <c r="M27" s="445" t="s">
        <v>4321</v>
      </c>
      <c r="N27" s="17" t="s">
        <v>4324</v>
      </c>
      <c r="O27" s="204">
        <v>44705</v>
      </c>
      <c r="P27" s="204"/>
      <c r="Q27" s="359"/>
      <c r="R27" s="204">
        <v>44711</v>
      </c>
      <c r="S27" s="206"/>
    </row>
    <row r="28" spans="1:19" s="75" customFormat="1" ht="19.899999999999999" customHeight="1">
      <c r="A28" s="9"/>
      <c r="B28" s="9"/>
      <c r="C28" s="9"/>
      <c r="D28" s="65"/>
      <c r="E28" s="65"/>
      <c r="F28" s="72"/>
      <c r="G28" s="601"/>
      <c r="H28" s="111"/>
      <c r="I28" s="76"/>
      <c r="J28" s="85">
        <f t="shared" si="0"/>
        <v>0</v>
      </c>
      <c r="K28" s="69"/>
      <c r="L28" s="70"/>
      <c r="M28" s="70"/>
      <c r="N28" s="72"/>
      <c r="O28" s="113"/>
      <c r="P28" s="65"/>
      <c r="Q28" s="114"/>
      <c r="R28" s="113"/>
      <c r="S28" s="115"/>
    </row>
    <row r="29" spans="1:19" s="75" customFormat="1" ht="19.899999999999999" customHeight="1">
      <c r="A29" s="9" t="s">
        <v>1375</v>
      </c>
      <c r="B29" s="9"/>
      <c r="C29" s="9"/>
      <c r="D29" s="65">
        <f>+D27+1</f>
        <v>19</v>
      </c>
      <c r="E29" s="65" t="s">
        <v>4327</v>
      </c>
      <c r="F29" s="59" t="s">
        <v>100</v>
      </c>
      <c r="G29" s="604" t="s">
        <v>3335</v>
      </c>
      <c r="H29" s="605">
        <v>6</v>
      </c>
      <c r="I29" s="76">
        <v>117</v>
      </c>
      <c r="J29" s="77">
        <f t="shared" si="0"/>
        <v>702</v>
      </c>
      <c r="K29" s="69"/>
      <c r="L29" s="80" t="s">
        <v>4328</v>
      </c>
      <c r="M29" s="62" t="s">
        <v>4329</v>
      </c>
      <c r="N29" s="72" t="s">
        <v>4330</v>
      </c>
      <c r="O29" s="113">
        <v>44715</v>
      </c>
      <c r="P29" s="65"/>
      <c r="Q29" s="114"/>
      <c r="R29" s="113">
        <v>44718</v>
      </c>
      <c r="S29" s="115"/>
    </row>
    <row r="30" spans="1:19" s="75" customFormat="1" ht="19.899999999999999" customHeight="1">
      <c r="A30" s="9"/>
      <c r="B30" s="9"/>
      <c r="C30" s="9"/>
      <c r="D30" s="65"/>
      <c r="E30" s="65"/>
      <c r="F30" s="72"/>
      <c r="G30" s="604"/>
      <c r="H30" s="605"/>
      <c r="I30" s="76"/>
      <c r="J30" s="77">
        <f t="shared" si="0"/>
        <v>0</v>
      </c>
      <c r="K30" s="69"/>
      <c r="L30" s="80"/>
      <c r="M30" s="70"/>
      <c r="N30" s="72"/>
      <c r="O30" s="113"/>
      <c r="P30" s="65"/>
      <c r="Q30" s="114"/>
      <c r="R30" s="113"/>
      <c r="S30" s="115"/>
    </row>
    <row r="31" spans="1:19" s="75" customFormat="1" ht="19.899999999999999" customHeight="1">
      <c r="A31" s="9"/>
      <c r="B31" s="9"/>
      <c r="C31" s="9"/>
      <c r="D31" s="65"/>
      <c r="E31" s="65"/>
      <c r="F31" s="72"/>
      <c r="G31" s="606"/>
      <c r="H31" s="607"/>
      <c r="I31" s="76"/>
      <c r="J31" s="84">
        <f t="shared" si="0"/>
        <v>0</v>
      </c>
      <c r="K31" s="69"/>
      <c r="L31" s="70"/>
      <c r="M31" s="70"/>
      <c r="N31" s="72"/>
      <c r="O31" s="113"/>
      <c r="P31" s="65"/>
      <c r="Q31" s="114"/>
      <c r="R31" s="113"/>
      <c r="S31" s="115"/>
    </row>
    <row r="32" spans="1:19" s="75" customFormat="1" ht="19.899999999999999" customHeight="1">
      <c r="A32" s="9"/>
      <c r="B32" s="9"/>
      <c r="C32" s="9"/>
      <c r="D32" s="65"/>
      <c r="E32" s="65"/>
      <c r="F32" s="72"/>
      <c r="G32" s="601"/>
      <c r="H32" s="111"/>
      <c r="I32" s="76"/>
      <c r="J32" s="85">
        <f t="shared" si="0"/>
        <v>0</v>
      </c>
      <c r="K32" s="69"/>
      <c r="L32" s="70"/>
      <c r="M32" s="70"/>
      <c r="N32" s="72"/>
      <c r="O32" s="113"/>
      <c r="P32" s="65"/>
      <c r="Q32" s="114"/>
      <c r="R32" s="113"/>
      <c r="S32" s="115"/>
    </row>
    <row r="35" spans="10:10">
      <c r="J35" s="200"/>
    </row>
    <row r="36" spans="10:10">
      <c r="J36" s="200"/>
    </row>
    <row r="37" spans="10:10">
      <c r="J37" s="200"/>
    </row>
    <row r="38" spans="10:10">
      <c r="J38" s="200"/>
    </row>
    <row r="39" spans="10:10">
      <c r="J39" s="200"/>
    </row>
    <row r="40" spans="10:10">
      <c r="J40" s="200"/>
    </row>
    <row r="41" spans="10:10">
      <c r="J41" s="200"/>
    </row>
    <row r="42" spans="10:10">
      <c r="J42" s="200"/>
    </row>
    <row r="43" spans="10:10">
      <c r="J43" s="200"/>
    </row>
    <row r="44" spans="10:10">
      <c r="J44" s="200"/>
    </row>
    <row r="45" spans="10:10">
      <c r="J45" s="200"/>
    </row>
    <row r="46" spans="10:10">
      <c r="J46" s="200"/>
    </row>
    <row r="47" spans="10:10">
      <c r="J47" s="200"/>
    </row>
    <row r="48" spans="10:10">
      <c r="J48" s="200"/>
    </row>
    <row r="49" spans="10:10">
      <c r="J49" s="200"/>
    </row>
    <row r="50" spans="10:10">
      <c r="J50" s="200"/>
    </row>
    <row r="51" spans="10:10">
      <c r="J51" s="200"/>
    </row>
    <row r="52" spans="10:10">
      <c r="J52" s="200"/>
    </row>
    <row r="53" spans="10:10">
      <c r="J53" s="200"/>
    </row>
    <row r="54" spans="10:10">
      <c r="J54" s="200"/>
    </row>
    <row r="55" spans="10:10">
      <c r="J55" s="200"/>
    </row>
    <row r="56" spans="10:10">
      <c r="J56" s="200"/>
    </row>
    <row r="57" spans="10:10">
      <c r="J57" s="200"/>
    </row>
    <row r="58" spans="10:10">
      <c r="J58" s="200"/>
    </row>
    <row r="59" spans="10:10">
      <c r="J59" s="200"/>
    </row>
    <row r="60" spans="10:10">
      <c r="J60" s="200"/>
    </row>
    <row r="61" spans="10:10">
      <c r="J61" s="200"/>
    </row>
    <row r="62" spans="10:10">
      <c r="J62" s="200"/>
    </row>
    <row r="63" spans="10:10">
      <c r="J63" s="200"/>
    </row>
    <row r="64" spans="10:10">
      <c r="J64" s="200"/>
    </row>
    <row r="65" spans="10:10">
      <c r="J65" s="200"/>
    </row>
    <row r="66" spans="10:10">
      <c r="J66" s="200"/>
    </row>
    <row r="67" spans="10:10">
      <c r="J67" s="200"/>
    </row>
  </sheetData>
  <autoFilter ref="D8:Q32" xr:uid="{00000000-0009-0000-0000-000000000000}"/>
  <mergeCells count="6">
    <mergeCell ref="D2:F2"/>
    <mergeCell ref="I2:K2"/>
    <mergeCell ref="D3:F3"/>
    <mergeCell ref="D4:F4"/>
    <mergeCell ref="D5:F5"/>
    <mergeCell ref="D6:F6"/>
  </mergeCells>
  <phoneticPr fontId="3"/>
  <dataValidations count="1">
    <dataValidation imeMode="hiragana" allowBlank="1" showInputMessage="1" showErrorMessage="1" sqref="L23" xr:uid="{BF2714F1-4E22-4E07-AD51-E7C169EC271A}"/>
  </dataValidations>
  <hyperlinks>
    <hyperlink ref="M19" r:id="rId1" xr:uid="{9C6989AB-4012-461C-959E-A74C12F66CEE}"/>
    <hyperlink ref="M16" r:id="rId2" xr:uid="{5BA0D43A-0B8B-49FA-B579-E3EB6FAE0C51}"/>
  </hyperlinks>
  <pageMargins left="0.2" right="0.2" top="0.36" bottom="0.41" header="0.3" footer="0.3"/>
  <pageSetup paperSize="9" scale="70" orientation="landscape" r:id="rId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FBA3-8D86-45AC-8A2A-2317B5917A61}">
  <dimension ref="A1:D5"/>
  <sheetViews>
    <sheetView view="pageBreakPreview" zoomScaleNormal="100" zoomScaleSheetLayoutView="100" workbookViewId="0">
      <selection activeCell="D3" sqref="D3"/>
    </sheetView>
  </sheetViews>
  <sheetFormatPr defaultRowHeight="18.75"/>
  <cols>
    <col min="1" max="2" width="9" style="3"/>
    <col min="3" max="3" width="1.5" style="3" customWidth="1"/>
    <col min="4" max="4" width="20.375" style="3" bestFit="1" customWidth="1"/>
    <col min="5" max="16384" width="9" style="3"/>
  </cols>
  <sheetData>
    <row r="1" spans="1:4">
      <c r="A1" s="1" t="s">
        <v>0</v>
      </c>
      <c r="B1" s="1"/>
      <c r="C1" s="1"/>
      <c r="D1" s="2"/>
    </row>
    <row r="2" spans="1:4">
      <c r="A2" s="1" t="s">
        <v>3</v>
      </c>
      <c r="B2" s="1"/>
      <c r="C2" s="1"/>
      <c r="D2" s="14"/>
    </row>
    <row r="3" spans="1:4">
      <c r="A3" s="1" t="s">
        <v>5</v>
      </c>
      <c r="B3" s="1"/>
      <c r="C3" s="1"/>
      <c r="D3" s="14"/>
    </row>
    <row r="4" spans="1:4">
      <c r="A4" s="1" t="s">
        <v>6</v>
      </c>
      <c r="B4" s="1"/>
      <c r="C4" s="1"/>
      <c r="D4" s="15"/>
    </row>
    <row r="5" spans="1:4">
      <c r="A5" s="1" t="s">
        <v>8</v>
      </c>
      <c r="B5" s="1"/>
      <c r="C5" s="1"/>
      <c r="D5" s="15"/>
    </row>
  </sheetData>
  <mergeCells count="5">
    <mergeCell ref="A1:C1"/>
    <mergeCell ref="A2:C2"/>
    <mergeCell ref="A3:C3"/>
    <mergeCell ref="A4:C4"/>
    <mergeCell ref="A5:C5"/>
  </mergeCells>
  <phoneticPr fontId="3"/>
  <pageMargins left="0.7" right="0.7" top="0.75" bottom="0.75" header="0.3" footer="0.3"/>
  <pageSetup paperSize="9" scale="190" orientation="portrait"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63A86-5D49-4417-982C-23AC7D778B7F}">
  <dimension ref="B2:Q18"/>
  <sheetViews>
    <sheetView zoomScaleNormal="100" workbookViewId="0">
      <pane xSplit="10" ySplit="9" topLeftCell="M10" activePane="bottomRight" state="frozen"/>
      <selection pane="topRight" activeCell="K1" sqref="K1"/>
      <selection pane="bottomLeft" activeCell="A9" sqref="A9"/>
      <selection pane="bottomRight" activeCell="O16" sqref="O16"/>
    </sheetView>
  </sheetViews>
  <sheetFormatPr defaultRowHeight="18.75"/>
  <cols>
    <col min="1" max="1" width="2.625" style="3" customWidth="1"/>
    <col min="2" max="2" width="15" style="9" bestFit="1" customWidth="1"/>
    <col min="3" max="3" width="18" style="3" bestFit="1" customWidth="1"/>
    <col min="4" max="4" width="13.125" style="9" bestFit="1" customWidth="1"/>
    <col min="5" max="5" width="53.125" style="3" bestFit="1" customWidth="1"/>
    <col min="6" max="6" width="6.25" style="11" customWidth="1"/>
    <col min="7" max="8" width="9.875" style="200" bestFit="1" customWidth="1"/>
    <col min="9" max="9" width="13.625" style="11" bestFit="1" customWidth="1"/>
    <col min="10" max="10" width="54.25" style="3" bestFit="1" customWidth="1"/>
    <col min="11" max="11" width="37.25" style="9" bestFit="1" customWidth="1"/>
    <col min="12" max="12" width="27.125" style="9" customWidth="1"/>
    <col min="13" max="13" width="13.75" style="10" customWidth="1"/>
    <col min="14" max="14" width="6.375" style="3" customWidth="1"/>
    <col min="15" max="15" width="16.625" style="9" customWidth="1"/>
    <col min="16" max="16" width="14.5" style="10" customWidth="1"/>
    <col min="17" max="17" width="15.625" style="288" customWidth="1"/>
    <col min="18" max="256" width="9" style="3"/>
    <col min="257" max="257" width="2.625" style="3" customWidth="1"/>
    <col min="258" max="258" width="15" style="3" bestFit="1" customWidth="1"/>
    <col min="259" max="259" width="18" style="3" bestFit="1" customWidth="1"/>
    <col min="260" max="260" width="13.125" style="3" bestFit="1" customWidth="1"/>
    <col min="261" max="261" width="53.125" style="3" bestFit="1" customWidth="1"/>
    <col min="262" max="262" width="6.25" style="3" customWidth="1"/>
    <col min="263" max="264" width="9.875" style="3" bestFit="1" customWidth="1"/>
    <col min="265" max="265" width="13.625" style="3" bestFit="1" customWidth="1"/>
    <col min="266" max="266" width="54.25" style="3" bestFit="1" customWidth="1"/>
    <col min="267" max="267" width="37.25" style="3" bestFit="1" customWidth="1"/>
    <col min="268" max="268" width="27.125" style="3" customWidth="1"/>
    <col min="269" max="269" width="13.75" style="3" customWidth="1"/>
    <col min="270" max="270" width="6.375" style="3" customWidth="1"/>
    <col min="271" max="271" width="16.625" style="3" customWidth="1"/>
    <col min="272" max="272" width="14.5" style="3" customWidth="1"/>
    <col min="273" max="273" width="15.625" style="3" customWidth="1"/>
    <col min="274" max="512" width="9" style="3"/>
    <col min="513" max="513" width="2.625" style="3" customWidth="1"/>
    <col min="514" max="514" width="15" style="3" bestFit="1" customWidth="1"/>
    <col min="515" max="515" width="18" style="3" bestFit="1" customWidth="1"/>
    <col min="516" max="516" width="13.125" style="3" bestFit="1" customWidth="1"/>
    <col min="517" max="517" width="53.125" style="3" bestFit="1" customWidth="1"/>
    <col min="518" max="518" width="6.25" style="3" customWidth="1"/>
    <col min="519" max="520" width="9.875" style="3" bestFit="1" customWidth="1"/>
    <col min="521" max="521" width="13.625" style="3" bestFit="1" customWidth="1"/>
    <col min="522" max="522" width="54.25" style="3" bestFit="1" customWidth="1"/>
    <col min="523" max="523" width="37.25" style="3" bestFit="1" customWidth="1"/>
    <col min="524" max="524" width="27.125" style="3" customWidth="1"/>
    <col min="525" max="525" width="13.75" style="3" customWidth="1"/>
    <col min="526" max="526" width="6.375" style="3" customWidth="1"/>
    <col min="527" max="527" width="16.625" style="3" customWidth="1"/>
    <col min="528" max="528" width="14.5" style="3" customWidth="1"/>
    <col min="529" max="529" width="15.625" style="3" customWidth="1"/>
    <col min="530" max="768" width="9" style="3"/>
    <col min="769" max="769" width="2.625" style="3" customWidth="1"/>
    <col min="770" max="770" width="15" style="3" bestFit="1" customWidth="1"/>
    <col min="771" max="771" width="18" style="3" bestFit="1" customWidth="1"/>
    <col min="772" max="772" width="13.125" style="3" bestFit="1" customWidth="1"/>
    <col min="773" max="773" width="53.125" style="3" bestFit="1" customWidth="1"/>
    <col min="774" max="774" width="6.25" style="3" customWidth="1"/>
    <col min="775" max="776" width="9.875" style="3" bestFit="1" customWidth="1"/>
    <col min="777" max="777" width="13.625" style="3" bestFit="1" customWidth="1"/>
    <col min="778" max="778" width="54.25" style="3" bestFit="1" customWidth="1"/>
    <col min="779" max="779" width="37.25" style="3" bestFit="1" customWidth="1"/>
    <col min="780" max="780" width="27.125" style="3" customWidth="1"/>
    <col min="781" max="781" width="13.75" style="3" customWidth="1"/>
    <col min="782" max="782" width="6.375" style="3" customWidth="1"/>
    <col min="783" max="783" width="16.625" style="3" customWidth="1"/>
    <col min="784" max="784" width="14.5" style="3" customWidth="1"/>
    <col min="785" max="785" width="15.625" style="3" customWidth="1"/>
    <col min="786" max="1024" width="9" style="3"/>
    <col min="1025" max="1025" width="2.625" style="3" customWidth="1"/>
    <col min="1026" max="1026" width="15" style="3" bestFit="1" customWidth="1"/>
    <col min="1027" max="1027" width="18" style="3" bestFit="1" customWidth="1"/>
    <col min="1028" max="1028" width="13.125" style="3" bestFit="1" customWidth="1"/>
    <col min="1029" max="1029" width="53.125" style="3" bestFit="1" customWidth="1"/>
    <col min="1030" max="1030" width="6.25" style="3" customWidth="1"/>
    <col min="1031" max="1032" width="9.875" style="3" bestFit="1" customWidth="1"/>
    <col min="1033" max="1033" width="13.625" style="3" bestFit="1" customWidth="1"/>
    <col min="1034" max="1034" width="54.25" style="3" bestFit="1" customWidth="1"/>
    <col min="1035" max="1035" width="37.25" style="3" bestFit="1" customWidth="1"/>
    <col min="1036" max="1036" width="27.125" style="3" customWidth="1"/>
    <col min="1037" max="1037" width="13.75" style="3" customWidth="1"/>
    <col min="1038" max="1038" width="6.375" style="3" customWidth="1"/>
    <col min="1039" max="1039" width="16.625" style="3" customWidth="1"/>
    <col min="1040" max="1040" width="14.5" style="3" customWidth="1"/>
    <col min="1041" max="1041" width="15.625" style="3" customWidth="1"/>
    <col min="1042" max="1280" width="9" style="3"/>
    <col min="1281" max="1281" width="2.625" style="3" customWidth="1"/>
    <col min="1282" max="1282" width="15" style="3" bestFit="1" customWidth="1"/>
    <col min="1283" max="1283" width="18" style="3" bestFit="1" customWidth="1"/>
    <col min="1284" max="1284" width="13.125" style="3" bestFit="1" customWidth="1"/>
    <col min="1285" max="1285" width="53.125" style="3" bestFit="1" customWidth="1"/>
    <col min="1286" max="1286" width="6.25" style="3" customWidth="1"/>
    <col min="1287" max="1288" width="9.875" style="3" bestFit="1" customWidth="1"/>
    <col min="1289" max="1289" width="13.625" style="3" bestFit="1" customWidth="1"/>
    <col min="1290" max="1290" width="54.25" style="3" bestFit="1" customWidth="1"/>
    <col min="1291" max="1291" width="37.25" style="3" bestFit="1" customWidth="1"/>
    <col min="1292" max="1292" width="27.125" style="3" customWidth="1"/>
    <col min="1293" max="1293" width="13.75" style="3" customWidth="1"/>
    <col min="1294" max="1294" width="6.375" style="3" customWidth="1"/>
    <col min="1295" max="1295" width="16.625" style="3" customWidth="1"/>
    <col min="1296" max="1296" width="14.5" style="3" customWidth="1"/>
    <col min="1297" max="1297" width="15.625" style="3" customWidth="1"/>
    <col min="1298" max="1536" width="9" style="3"/>
    <col min="1537" max="1537" width="2.625" style="3" customWidth="1"/>
    <col min="1538" max="1538" width="15" style="3" bestFit="1" customWidth="1"/>
    <col min="1539" max="1539" width="18" style="3" bestFit="1" customWidth="1"/>
    <col min="1540" max="1540" width="13.125" style="3" bestFit="1" customWidth="1"/>
    <col min="1541" max="1541" width="53.125" style="3" bestFit="1" customWidth="1"/>
    <col min="1542" max="1542" width="6.25" style="3" customWidth="1"/>
    <col min="1543" max="1544" width="9.875" style="3" bestFit="1" customWidth="1"/>
    <col min="1545" max="1545" width="13.625" style="3" bestFit="1" customWidth="1"/>
    <col min="1546" max="1546" width="54.25" style="3" bestFit="1" customWidth="1"/>
    <col min="1547" max="1547" width="37.25" style="3" bestFit="1" customWidth="1"/>
    <col min="1548" max="1548" width="27.125" style="3" customWidth="1"/>
    <col min="1549" max="1549" width="13.75" style="3" customWidth="1"/>
    <col min="1550" max="1550" width="6.375" style="3" customWidth="1"/>
    <col min="1551" max="1551" width="16.625" style="3" customWidth="1"/>
    <col min="1552" max="1552" width="14.5" style="3" customWidth="1"/>
    <col min="1553" max="1553" width="15.625" style="3" customWidth="1"/>
    <col min="1554" max="1792" width="9" style="3"/>
    <col min="1793" max="1793" width="2.625" style="3" customWidth="1"/>
    <col min="1794" max="1794" width="15" style="3" bestFit="1" customWidth="1"/>
    <col min="1795" max="1795" width="18" style="3" bestFit="1" customWidth="1"/>
    <col min="1796" max="1796" width="13.125" style="3" bestFit="1" customWidth="1"/>
    <col min="1797" max="1797" width="53.125" style="3" bestFit="1" customWidth="1"/>
    <col min="1798" max="1798" width="6.25" style="3" customWidth="1"/>
    <col min="1799" max="1800" width="9.875" style="3" bestFit="1" customWidth="1"/>
    <col min="1801" max="1801" width="13.625" style="3" bestFit="1" customWidth="1"/>
    <col min="1802" max="1802" width="54.25" style="3" bestFit="1" customWidth="1"/>
    <col min="1803" max="1803" width="37.25" style="3" bestFit="1" customWidth="1"/>
    <col min="1804" max="1804" width="27.125" style="3" customWidth="1"/>
    <col min="1805" max="1805" width="13.75" style="3" customWidth="1"/>
    <col min="1806" max="1806" width="6.375" style="3" customWidth="1"/>
    <col min="1807" max="1807" width="16.625" style="3" customWidth="1"/>
    <col min="1808" max="1808" width="14.5" style="3" customWidth="1"/>
    <col min="1809" max="1809" width="15.625" style="3" customWidth="1"/>
    <col min="1810" max="2048" width="9" style="3"/>
    <col min="2049" max="2049" width="2.625" style="3" customWidth="1"/>
    <col min="2050" max="2050" width="15" style="3" bestFit="1" customWidth="1"/>
    <col min="2051" max="2051" width="18" style="3" bestFit="1" customWidth="1"/>
    <col min="2052" max="2052" width="13.125" style="3" bestFit="1" customWidth="1"/>
    <col min="2053" max="2053" width="53.125" style="3" bestFit="1" customWidth="1"/>
    <col min="2054" max="2054" width="6.25" style="3" customWidth="1"/>
    <col min="2055" max="2056" width="9.875" style="3" bestFit="1" customWidth="1"/>
    <col min="2057" max="2057" width="13.625" style="3" bestFit="1" customWidth="1"/>
    <col min="2058" max="2058" width="54.25" style="3" bestFit="1" customWidth="1"/>
    <col min="2059" max="2059" width="37.25" style="3" bestFit="1" customWidth="1"/>
    <col min="2060" max="2060" width="27.125" style="3" customWidth="1"/>
    <col min="2061" max="2061" width="13.75" style="3" customWidth="1"/>
    <col min="2062" max="2062" width="6.375" style="3" customWidth="1"/>
    <col min="2063" max="2063" width="16.625" style="3" customWidth="1"/>
    <col min="2064" max="2064" width="14.5" style="3" customWidth="1"/>
    <col min="2065" max="2065" width="15.625" style="3" customWidth="1"/>
    <col min="2066" max="2304" width="9" style="3"/>
    <col min="2305" max="2305" width="2.625" style="3" customWidth="1"/>
    <col min="2306" max="2306" width="15" style="3" bestFit="1" customWidth="1"/>
    <col min="2307" max="2307" width="18" style="3" bestFit="1" customWidth="1"/>
    <col min="2308" max="2308" width="13.125" style="3" bestFit="1" customWidth="1"/>
    <col min="2309" max="2309" width="53.125" style="3" bestFit="1" customWidth="1"/>
    <col min="2310" max="2310" width="6.25" style="3" customWidth="1"/>
    <col min="2311" max="2312" width="9.875" style="3" bestFit="1" customWidth="1"/>
    <col min="2313" max="2313" width="13.625" style="3" bestFit="1" customWidth="1"/>
    <col min="2314" max="2314" width="54.25" style="3" bestFit="1" customWidth="1"/>
    <col min="2315" max="2315" width="37.25" style="3" bestFit="1" customWidth="1"/>
    <col min="2316" max="2316" width="27.125" style="3" customWidth="1"/>
    <col min="2317" max="2317" width="13.75" style="3" customWidth="1"/>
    <col min="2318" max="2318" width="6.375" style="3" customWidth="1"/>
    <col min="2319" max="2319" width="16.625" style="3" customWidth="1"/>
    <col min="2320" max="2320" width="14.5" style="3" customWidth="1"/>
    <col min="2321" max="2321" width="15.625" style="3" customWidth="1"/>
    <col min="2322" max="2560" width="9" style="3"/>
    <col min="2561" max="2561" width="2.625" style="3" customWidth="1"/>
    <col min="2562" max="2562" width="15" style="3" bestFit="1" customWidth="1"/>
    <col min="2563" max="2563" width="18" style="3" bestFit="1" customWidth="1"/>
    <col min="2564" max="2564" width="13.125" style="3" bestFit="1" customWidth="1"/>
    <col min="2565" max="2565" width="53.125" style="3" bestFit="1" customWidth="1"/>
    <col min="2566" max="2566" width="6.25" style="3" customWidth="1"/>
    <col min="2567" max="2568" width="9.875" style="3" bestFit="1" customWidth="1"/>
    <col min="2569" max="2569" width="13.625" style="3" bestFit="1" customWidth="1"/>
    <col min="2570" max="2570" width="54.25" style="3" bestFit="1" customWidth="1"/>
    <col min="2571" max="2571" width="37.25" style="3" bestFit="1" customWidth="1"/>
    <col min="2572" max="2572" width="27.125" style="3" customWidth="1"/>
    <col min="2573" max="2573" width="13.75" style="3" customWidth="1"/>
    <col min="2574" max="2574" width="6.375" style="3" customWidth="1"/>
    <col min="2575" max="2575" width="16.625" style="3" customWidth="1"/>
    <col min="2576" max="2576" width="14.5" style="3" customWidth="1"/>
    <col min="2577" max="2577" width="15.625" style="3" customWidth="1"/>
    <col min="2578" max="2816" width="9" style="3"/>
    <col min="2817" max="2817" width="2.625" style="3" customWidth="1"/>
    <col min="2818" max="2818" width="15" style="3" bestFit="1" customWidth="1"/>
    <col min="2819" max="2819" width="18" style="3" bestFit="1" customWidth="1"/>
    <col min="2820" max="2820" width="13.125" style="3" bestFit="1" customWidth="1"/>
    <col min="2821" max="2821" width="53.125" style="3" bestFit="1" customWidth="1"/>
    <col min="2822" max="2822" width="6.25" style="3" customWidth="1"/>
    <col min="2823" max="2824" width="9.875" style="3" bestFit="1" customWidth="1"/>
    <col min="2825" max="2825" width="13.625" style="3" bestFit="1" customWidth="1"/>
    <col min="2826" max="2826" width="54.25" style="3" bestFit="1" customWidth="1"/>
    <col min="2827" max="2827" width="37.25" style="3" bestFit="1" customWidth="1"/>
    <col min="2828" max="2828" width="27.125" style="3" customWidth="1"/>
    <col min="2829" max="2829" width="13.75" style="3" customWidth="1"/>
    <col min="2830" max="2830" width="6.375" style="3" customWidth="1"/>
    <col min="2831" max="2831" width="16.625" style="3" customWidth="1"/>
    <col min="2832" max="2832" width="14.5" style="3" customWidth="1"/>
    <col min="2833" max="2833" width="15.625" style="3" customWidth="1"/>
    <col min="2834" max="3072" width="9" style="3"/>
    <col min="3073" max="3073" width="2.625" style="3" customWidth="1"/>
    <col min="3074" max="3074" width="15" style="3" bestFit="1" customWidth="1"/>
    <col min="3075" max="3075" width="18" style="3" bestFit="1" customWidth="1"/>
    <col min="3076" max="3076" width="13.125" style="3" bestFit="1" customWidth="1"/>
    <col min="3077" max="3077" width="53.125" style="3" bestFit="1" customWidth="1"/>
    <col min="3078" max="3078" width="6.25" style="3" customWidth="1"/>
    <col min="3079" max="3080" width="9.875" style="3" bestFit="1" customWidth="1"/>
    <col min="3081" max="3081" width="13.625" style="3" bestFit="1" customWidth="1"/>
    <col min="3082" max="3082" width="54.25" style="3" bestFit="1" customWidth="1"/>
    <col min="3083" max="3083" width="37.25" style="3" bestFit="1" customWidth="1"/>
    <col min="3084" max="3084" width="27.125" style="3" customWidth="1"/>
    <col min="3085" max="3085" width="13.75" style="3" customWidth="1"/>
    <col min="3086" max="3086" width="6.375" style="3" customWidth="1"/>
    <col min="3087" max="3087" width="16.625" style="3" customWidth="1"/>
    <col min="3088" max="3088" width="14.5" style="3" customWidth="1"/>
    <col min="3089" max="3089" width="15.625" style="3" customWidth="1"/>
    <col min="3090" max="3328" width="9" style="3"/>
    <col min="3329" max="3329" width="2.625" style="3" customWidth="1"/>
    <col min="3330" max="3330" width="15" style="3" bestFit="1" customWidth="1"/>
    <col min="3331" max="3331" width="18" style="3" bestFit="1" customWidth="1"/>
    <col min="3332" max="3332" width="13.125" style="3" bestFit="1" customWidth="1"/>
    <col min="3333" max="3333" width="53.125" style="3" bestFit="1" customWidth="1"/>
    <col min="3334" max="3334" width="6.25" style="3" customWidth="1"/>
    <col min="3335" max="3336" width="9.875" style="3" bestFit="1" customWidth="1"/>
    <col min="3337" max="3337" width="13.625" style="3" bestFit="1" customWidth="1"/>
    <col min="3338" max="3338" width="54.25" style="3" bestFit="1" customWidth="1"/>
    <col min="3339" max="3339" width="37.25" style="3" bestFit="1" customWidth="1"/>
    <col min="3340" max="3340" width="27.125" style="3" customWidth="1"/>
    <col min="3341" max="3341" width="13.75" style="3" customWidth="1"/>
    <col min="3342" max="3342" width="6.375" style="3" customWidth="1"/>
    <col min="3343" max="3343" width="16.625" style="3" customWidth="1"/>
    <col min="3344" max="3344" width="14.5" style="3" customWidth="1"/>
    <col min="3345" max="3345" width="15.625" style="3" customWidth="1"/>
    <col min="3346" max="3584" width="9" style="3"/>
    <col min="3585" max="3585" width="2.625" style="3" customWidth="1"/>
    <col min="3586" max="3586" width="15" style="3" bestFit="1" customWidth="1"/>
    <col min="3587" max="3587" width="18" style="3" bestFit="1" customWidth="1"/>
    <col min="3588" max="3588" width="13.125" style="3" bestFit="1" customWidth="1"/>
    <col min="3589" max="3589" width="53.125" style="3" bestFit="1" customWidth="1"/>
    <col min="3590" max="3590" width="6.25" style="3" customWidth="1"/>
    <col min="3591" max="3592" width="9.875" style="3" bestFit="1" customWidth="1"/>
    <col min="3593" max="3593" width="13.625" style="3" bestFit="1" customWidth="1"/>
    <col min="3594" max="3594" width="54.25" style="3" bestFit="1" customWidth="1"/>
    <col min="3595" max="3595" width="37.25" style="3" bestFit="1" customWidth="1"/>
    <col min="3596" max="3596" width="27.125" style="3" customWidth="1"/>
    <col min="3597" max="3597" width="13.75" style="3" customWidth="1"/>
    <col min="3598" max="3598" width="6.375" style="3" customWidth="1"/>
    <col min="3599" max="3599" width="16.625" style="3" customWidth="1"/>
    <col min="3600" max="3600" width="14.5" style="3" customWidth="1"/>
    <col min="3601" max="3601" width="15.625" style="3" customWidth="1"/>
    <col min="3602" max="3840" width="9" style="3"/>
    <col min="3841" max="3841" width="2.625" style="3" customWidth="1"/>
    <col min="3842" max="3842" width="15" style="3" bestFit="1" customWidth="1"/>
    <col min="3843" max="3843" width="18" style="3" bestFit="1" customWidth="1"/>
    <col min="3844" max="3844" width="13.125" style="3" bestFit="1" customWidth="1"/>
    <col min="3845" max="3845" width="53.125" style="3" bestFit="1" customWidth="1"/>
    <col min="3846" max="3846" width="6.25" style="3" customWidth="1"/>
    <col min="3847" max="3848" width="9.875" style="3" bestFit="1" customWidth="1"/>
    <col min="3849" max="3849" width="13.625" style="3" bestFit="1" customWidth="1"/>
    <col min="3850" max="3850" width="54.25" style="3" bestFit="1" customWidth="1"/>
    <col min="3851" max="3851" width="37.25" style="3" bestFit="1" customWidth="1"/>
    <col min="3852" max="3852" width="27.125" style="3" customWidth="1"/>
    <col min="3853" max="3853" width="13.75" style="3" customWidth="1"/>
    <col min="3854" max="3854" width="6.375" style="3" customWidth="1"/>
    <col min="3855" max="3855" width="16.625" style="3" customWidth="1"/>
    <col min="3856" max="3856" width="14.5" style="3" customWidth="1"/>
    <col min="3857" max="3857" width="15.625" style="3" customWidth="1"/>
    <col min="3858" max="4096" width="9" style="3"/>
    <col min="4097" max="4097" width="2.625" style="3" customWidth="1"/>
    <col min="4098" max="4098" width="15" style="3" bestFit="1" customWidth="1"/>
    <col min="4099" max="4099" width="18" style="3" bestFit="1" customWidth="1"/>
    <col min="4100" max="4100" width="13.125" style="3" bestFit="1" customWidth="1"/>
    <col min="4101" max="4101" width="53.125" style="3" bestFit="1" customWidth="1"/>
    <col min="4102" max="4102" width="6.25" style="3" customWidth="1"/>
    <col min="4103" max="4104" width="9.875" style="3" bestFit="1" customWidth="1"/>
    <col min="4105" max="4105" width="13.625" style="3" bestFit="1" customWidth="1"/>
    <col min="4106" max="4106" width="54.25" style="3" bestFit="1" customWidth="1"/>
    <col min="4107" max="4107" width="37.25" style="3" bestFit="1" customWidth="1"/>
    <col min="4108" max="4108" width="27.125" style="3" customWidth="1"/>
    <col min="4109" max="4109" width="13.75" style="3" customWidth="1"/>
    <col min="4110" max="4110" width="6.375" style="3" customWidth="1"/>
    <col min="4111" max="4111" width="16.625" style="3" customWidth="1"/>
    <col min="4112" max="4112" width="14.5" style="3" customWidth="1"/>
    <col min="4113" max="4113" width="15.625" style="3" customWidth="1"/>
    <col min="4114" max="4352" width="9" style="3"/>
    <col min="4353" max="4353" width="2.625" style="3" customWidth="1"/>
    <col min="4354" max="4354" width="15" style="3" bestFit="1" customWidth="1"/>
    <col min="4355" max="4355" width="18" style="3" bestFit="1" customWidth="1"/>
    <col min="4356" max="4356" width="13.125" style="3" bestFit="1" customWidth="1"/>
    <col min="4357" max="4357" width="53.125" style="3" bestFit="1" customWidth="1"/>
    <col min="4358" max="4358" width="6.25" style="3" customWidth="1"/>
    <col min="4359" max="4360" width="9.875" style="3" bestFit="1" customWidth="1"/>
    <col min="4361" max="4361" width="13.625" style="3" bestFit="1" customWidth="1"/>
    <col min="4362" max="4362" width="54.25" style="3" bestFit="1" customWidth="1"/>
    <col min="4363" max="4363" width="37.25" style="3" bestFit="1" customWidth="1"/>
    <col min="4364" max="4364" width="27.125" style="3" customWidth="1"/>
    <col min="4365" max="4365" width="13.75" style="3" customWidth="1"/>
    <col min="4366" max="4366" width="6.375" style="3" customWidth="1"/>
    <col min="4367" max="4367" width="16.625" style="3" customWidth="1"/>
    <col min="4368" max="4368" width="14.5" style="3" customWidth="1"/>
    <col min="4369" max="4369" width="15.625" style="3" customWidth="1"/>
    <col min="4370" max="4608" width="9" style="3"/>
    <col min="4609" max="4609" width="2.625" style="3" customWidth="1"/>
    <col min="4610" max="4610" width="15" style="3" bestFit="1" customWidth="1"/>
    <col min="4611" max="4611" width="18" style="3" bestFit="1" customWidth="1"/>
    <col min="4612" max="4612" width="13.125" style="3" bestFit="1" customWidth="1"/>
    <col min="4613" max="4613" width="53.125" style="3" bestFit="1" customWidth="1"/>
    <col min="4614" max="4614" width="6.25" style="3" customWidth="1"/>
    <col min="4615" max="4616" width="9.875" style="3" bestFit="1" customWidth="1"/>
    <col min="4617" max="4617" width="13.625" style="3" bestFit="1" customWidth="1"/>
    <col min="4618" max="4618" width="54.25" style="3" bestFit="1" customWidth="1"/>
    <col min="4619" max="4619" width="37.25" style="3" bestFit="1" customWidth="1"/>
    <col min="4620" max="4620" width="27.125" style="3" customWidth="1"/>
    <col min="4621" max="4621" width="13.75" style="3" customWidth="1"/>
    <col min="4622" max="4622" width="6.375" style="3" customWidth="1"/>
    <col min="4623" max="4623" width="16.625" style="3" customWidth="1"/>
    <col min="4624" max="4624" width="14.5" style="3" customWidth="1"/>
    <col min="4625" max="4625" width="15.625" style="3" customWidth="1"/>
    <col min="4626" max="4864" width="9" style="3"/>
    <col min="4865" max="4865" width="2.625" style="3" customWidth="1"/>
    <col min="4866" max="4866" width="15" style="3" bestFit="1" customWidth="1"/>
    <col min="4867" max="4867" width="18" style="3" bestFit="1" customWidth="1"/>
    <col min="4868" max="4868" width="13.125" style="3" bestFit="1" customWidth="1"/>
    <col min="4869" max="4869" width="53.125" style="3" bestFit="1" customWidth="1"/>
    <col min="4870" max="4870" width="6.25" style="3" customWidth="1"/>
    <col min="4871" max="4872" width="9.875" style="3" bestFit="1" customWidth="1"/>
    <col min="4873" max="4873" width="13.625" style="3" bestFit="1" customWidth="1"/>
    <col min="4874" max="4874" width="54.25" style="3" bestFit="1" customWidth="1"/>
    <col min="4875" max="4875" width="37.25" style="3" bestFit="1" customWidth="1"/>
    <col min="4876" max="4876" width="27.125" style="3" customWidth="1"/>
    <col min="4877" max="4877" width="13.75" style="3" customWidth="1"/>
    <col min="4878" max="4878" width="6.375" style="3" customWidth="1"/>
    <col min="4879" max="4879" width="16.625" style="3" customWidth="1"/>
    <col min="4880" max="4880" width="14.5" style="3" customWidth="1"/>
    <col min="4881" max="4881" width="15.625" style="3" customWidth="1"/>
    <col min="4882" max="5120" width="9" style="3"/>
    <col min="5121" max="5121" width="2.625" style="3" customWidth="1"/>
    <col min="5122" max="5122" width="15" style="3" bestFit="1" customWidth="1"/>
    <col min="5123" max="5123" width="18" style="3" bestFit="1" customWidth="1"/>
    <col min="5124" max="5124" width="13.125" style="3" bestFit="1" customWidth="1"/>
    <col min="5125" max="5125" width="53.125" style="3" bestFit="1" customWidth="1"/>
    <col min="5126" max="5126" width="6.25" style="3" customWidth="1"/>
    <col min="5127" max="5128" width="9.875" style="3" bestFit="1" customWidth="1"/>
    <col min="5129" max="5129" width="13.625" style="3" bestFit="1" customWidth="1"/>
    <col min="5130" max="5130" width="54.25" style="3" bestFit="1" customWidth="1"/>
    <col min="5131" max="5131" width="37.25" style="3" bestFit="1" customWidth="1"/>
    <col min="5132" max="5132" width="27.125" style="3" customWidth="1"/>
    <col min="5133" max="5133" width="13.75" style="3" customWidth="1"/>
    <col min="5134" max="5134" width="6.375" style="3" customWidth="1"/>
    <col min="5135" max="5135" width="16.625" style="3" customWidth="1"/>
    <col min="5136" max="5136" width="14.5" style="3" customWidth="1"/>
    <col min="5137" max="5137" width="15.625" style="3" customWidth="1"/>
    <col min="5138" max="5376" width="9" style="3"/>
    <col min="5377" max="5377" width="2.625" style="3" customWidth="1"/>
    <col min="5378" max="5378" width="15" style="3" bestFit="1" customWidth="1"/>
    <col min="5379" max="5379" width="18" style="3" bestFit="1" customWidth="1"/>
    <col min="5380" max="5380" width="13.125" style="3" bestFit="1" customWidth="1"/>
    <col min="5381" max="5381" width="53.125" style="3" bestFit="1" customWidth="1"/>
    <col min="5382" max="5382" width="6.25" style="3" customWidth="1"/>
    <col min="5383" max="5384" width="9.875" style="3" bestFit="1" customWidth="1"/>
    <col min="5385" max="5385" width="13.625" style="3" bestFit="1" customWidth="1"/>
    <col min="5386" max="5386" width="54.25" style="3" bestFit="1" customWidth="1"/>
    <col min="5387" max="5387" width="37.25" style="3" bestFit="1" customWidth="1"/>
    <col min="5388" max="5388" width="27.125" style="3" customWidth="1"/>
    <col min="5389" max="5389" width="13.75" style="3" customWidth="1"/>
    <col min="5390" max="5390" width="6.375" style="3" customWidth="1"/>
    <col min="5391" max="5391" width="16.625" style="3" customWidth="1"/>
    <col min="5392" max="5392" width="14.5" style="3" customWidth="1"/>
    <col min="5393" max="5393" width="15.625" style="3" customWidth="1"/>
    <col min="5394" max="5632" width="9" style="3"/>
    <col min="5633" max="5633" width="2.625" style="3" customWidth="1"/>
    <col min="5634" max="5634" width="15" style="3" bestFit="1" customWidth="1"/>
    <col min="5635" max="5635" width="18" style="3" bestFit="1" customWidth="1"/>
    <col min="5636" max="5636" width="13.125" style="3" bestFit="1" customWidth="1"/>
    <col min="5637" max="5637" width="53.125" style="3" bestFit="1" customWidth="1"/>
    <col min="5638" max="5638" width="6.25" style="3" customWidth="1"/>
    <col min="5639" max="5640" width="9.875" style="3" bestFit="1" customWidth="1"/>
    <col min="5641" max="5641" width="13.625" style="3" bestFit="1" customWidth="1"/>
    <col min="5642" max="5642" width="54.25" style="3" bestFit="1" customWidth="1"/>
    <col min="5643" max="5643" width="37.25" style="3" bestFit="1" customWidth="1"/>
    <col min="5644" max="5644" width="27.125" style="3" customWidth="1"/>
    <col min="5645" max="5645" width="13.75" style="3" customWidth="1"/>
    <col min="5646" max="5646" width="6.375" style="3" customWidth="1"/>
    <col min="5647" max="5647" width="16.625" style="3" customWidth="1"/>
    <col min="5648" max="5648" width="14.5" style="3" customWidth="1"/>
    <col min="5649" max="5649" width="15.625" style="3" customWidth="1"/>
    <col min="5650" max="5888" width="9" style="3"/>
    <col min="5889" max="5889" width="2.625" style="3" customWidth="1"/>
    <col min="5890" max="5890" width="15" style="3" bestFit="1" customWidth="1"/>
    <col min="5891" max="5891" width="18" style="3" bestFit="1" customWidth="1"/>
    <col min="5892" max="5892" width="13.125" style="3" bestFit="1" customWidth="1"/>
    <col min="5893" max="5893" width="53.125" style="3" bestFit="1" customWidth="1"/>
    <col min="5894" max="5894" width="6.25" style="3" customWidth="1"/>
    <col min="5895" max="5896" width="9.875" style="3" bestFit="1" customWidth="1"/>
    <col min="5897" max="5897" width="13.625" style="3" bestFit="1" customWidth="1"/>
    <col min="5898" max="5898" width="54.25" style="3" bestFit="1" customWidth="1"/>
    <col min="5899" max="5899" width="37.25" style="3" bestFit="1" customWidth="1"/>
    <col min="5900" max="5900" width="27.125" style="3" customWidth="1"/>
    <col min="5901" max="5901" width="13.75" style="3" customWidth="1"/>
    <col min="5902" max="5902" width="6.375" style="3" customWidth="1"/>
    <col min="5903" max="5903" width="16.625" style="3" customWidth="1"/>
    <col min="5904" max="5904" width="14.5" style="3" customWidth="1"/>
    <col min="5905" max="5905" width="15.625" style="3" customWidth="1"/>
    <col min="5906" max="6144" width="9" style="3"/>
    <col min="6145" max="6145" width="2.625" style="3" customWidth="1"/>
    <col min="6146" max="6146" width="15" style="3" bestFit="1" customWidth="1"/>
    <col min="6147" max="6147" width="18" style="3" bestFit="1" customWidth="1"/>
    <col min="6148" max="6148" width="13.125" style="3" bestFit="1" customWidth="1"/>
    <col min="6149" max="6149" width="53.125" style="3" bestFit="1" customWidth="1"/>
    <col min="6150" max="6150" width="6.25" style="3" customWidth="1"/>
    <col min="6151" max="6152" width="9.875" style="3" bestFit="1" customWidth="1"/>
    <col min="6153" max="6153" width="13.625" style="3" bestFit="1" customWidth="1"/>
    <col min="6154" max="6154" width="54.25" style="3" bestFit="1" customWidth="1"/>
    <col min="6155" max="6155" width="37.25" style="3" bestFit="1" customWidth="1"/>
    <col min="6156" max="6156" width="27.125" style="3" customWidth="1"/>
    <col min="6157" max="6157" width="13.75" style="3" customWidth="1"/>
    <col min="6158" max="6158" width="6.375" style="3" customWidth="1"/>
    <col min="6159" max="6159" width="16.625" style="3" customWidth="1"/>
    <col min="6160" max="6160" width="14.5" style="3" customWidth="1"/>
    <col min="6161" max="6161" width="15.625" style="3" customWidth="1"/>
    <col min="6162" max="6400" width="9" style="3"/>
    <col min="6401" max="6401" width="2.625" style="3" customWidth="1"/>
    <col min="6402" max="6402" width="15" style="3" bestFit="1" customWidth="1"/>
    <col min="6403" max="6403" width="18" style="3" bestFit="1" customWidth="1"/>
    <col min="6404" max="6404" width="13.125" style="3" bestFit="1" customWidth="1"/>
    <col min="6405" max="6405" width="53.125" style="3" bestFit="1" customWidth="1"/>
    <col min="6406" max="6406" width="6.25" style="3" customWidth="1"/>
    <col min="6407" max="6408" width="9.875" style="3" bestFit="1" customWidth="1"/>
    <col min="6409" max="6409" width="13.625" style="3" bestFit="1" customWidth="1"/>
    <col min="6410" max="6410" width="54.25" style="3" bestFit="1" customWidth="1"/>
    <col min="6411" max="6411" width="37.25" style="3" bestFit="1" customWidth="1"/>
    <col min="6412" max="6412" width="27.125" style="3" customWidth="1"/>
    <col min="6413" max="6413" width="13.75" style="3" customWidth="1"/>
    <col min="6414" max="6414" width="6.375" style="3" customWidth="1"/>
    <col min="6415" max="6415" width="16.625" style="3" customWidth="1"/>
    <col min="6416" max="6416" width="14.5" style="3" customWidth="1"/>
    <col min="6417" max="6417" width="15.625" style="3" customWidth="1"/>
    <col min="6418" max="6656" width="9" style="3"/>
    <col min="6657" max="6657" width="2.625" style="3" customWidth="1"/>
    <col min="6658" max="6658" width="15" style="3" bestFit="1" customWidth="1"/>
    <col min="6659" max="6659" width="18" style="3" bestFit="1" customWidth="1"/>
    <col min="6660" max="6660" width="13.125" style="3" bestFit="1" customWidth="1"/>
    <col min="6661" max="6661" width="53.125" style="3" bestFit="1" customWidth="1"/>
    <col min="6662" max="6662" width="6.25" style="3" customWidth="1"/>
    <col min="6663" max="6664" width="9.875" style="3" bestFit="1" customWidth="1"/>
    <col min="6665" max="6665" width="13.625" style="3" bestFit="1" customWidth="1"/>
    <col min="6666" max="6666" width="54.25" style="3" bestFit="1" customWidth="1"/>
    <col min="6667" max="6667" width="37.25" style="3" bestFit="1" customWidth="1"/>
    <col min="6668" max="6668" width="27.125" style="3" customWidth="1"/>
    <col min="6669" max="6669" width="13.75" style="3" customWidth="1"/>
    <col min="6670" max="6670" width="6.375" style="3" customWidth="1"/>
    <col min="6671" max="6671" width="16.625" style="3" customWidth="1"/>
    <col min="6672" max="6672" width="14.5" style="3" customWidth="1"/>
    <col min="6673" max="6673" width="15.625" style="3" customWidth="1"/>
    <col min="6674" max="6912" width="9" style="3"/>
    <col min="6913" max="6913" width="2.625" style="3" customWidth="1"/>
    <col min="6914" max="6914" width="15" style="3" bestFit="1" customWidth="1"/>
    <col min="6915" max="6915" width="18" style="3" bestFit="1" customWidth="1"/>
    <col min="6916" max="6916" width="13.125" style="3" bestFit="1" customWidth="1"/>
    <col min="6917" max="6917" width="53.125" style="3" bestFit="1" customWidth="1"/>
    <col min="6918" max="6918" width="6.25" style="3" customWidth="1"/>
    <col min="6919" max="6920" width="9.875" style="3" bestFit="1" customWidth="1"/>
    <col min="6921" max="6921" width="13.625" style="3" bestFit="1" customWidth="1"/>
    <col min="6922" max="6922" width="54.25" style="3" bestFit="1" customWidth="1"/>
    <col min="6923" max="6923" width="37.25" style="3" bestFit="1" customWidth="1"/>
    <col min="6924" max="6924" width="27.125" style="3" customWidth="1"/>
    <col min="6925" max="6925" width="13.75" style="3" customWidth="1"/>
    <col min="6926" max="6926" width="6.375" style="3" customWidth="1"/>
    <col min="6927" max="6927" width="16.625" style="3" customWidth="1"/>
    <col min="6928" max="6928" width="14.5" style="3" customWidth="1"/>
    <col min="6929" max="6929" width="15.625" style="3" customWidth="1"/>
    <col min="6930" max="7168" width="9" style="3"/>
    <col min="7169" max="7169" width="2.625" style="3" customWidth="1"/>
    <col min="7170" max="7170" width="15" style="3" bestFit="1" customWidth="1"/>
    <col min="7171" max="7171" width="18" style="3" bestFit="1" customWidth="1"/>
    <col min="7172" max="7172" width="13.125" style="3" bestFit="1" customWidth="1"/>
    <col min="7173" max="7173" width="53.125" style="3" bestFit="1" customWidth="1"/>
    <col min="7174" max="7174" width="6.25" style="3" customWidth="1"/>
    <col min="7175" max="7176" width="9.875" style="3" bestFit="1" customWidth="1"/>
    <col min="7177" max="7177" width="13.625" style="3" bestFit="1" customWidth="1"/>
    <col min="7178" max="7178" width="54.25" style="3" bestFit="1" customWidth="1"/>
    <col min="7179" max="7179" width="37.25" style="3" bestFit="1" customWidth="1"/>
    <col min="7180" max="7180" width="27.125" style="3" customWidth="1"/>
    <col min="7181" max="7181" width="13.75" style="3" customWidth="1"/>
    <col min="7182" max="7182" width="6.375" style="3" customWidth="1"/>
    <col min="7183" max="7183" width="16.625" style="3" customWidth="1"/>
    <col min="7184" max="7184" width="14.5" style="3" customWidth="1"/>
    <col min="7185" max="7185" width="15.625" style="3" customWidth="1"/>
    <col min="7186" max="7424" width="9" style="3"/>
    <col min="7425" max="7425" width="2.625" style="3" customWidth="1"/>
    <col min="7426" max="7426" width="15" style="3" bestFit="1" customWidth="1"/>
    <col min="7427" max="7427" width="18" style="3" bestFit="1" customWidth="1"/>
    <col min="7428" max="7428" width="13.125" style="3" bestFit="1" customWidth="1"/>
    <col min="7429" max="7429" width="53.125" style="3" bestFit="1" customWidth="1"/>
    <col min="7430" max="7430" width="6.25" style="3" customWidth="1"/>
    <col min="7431" max="7432" width="9.875" style="3" bestFit="1" customWidth="1"/>
    <col min="7433" max="7433" width="13.625" style="3" bestFit="1" customWidth="1"/>
    <col min="7434" max="7434" width="54.25" style="3" bestFit="1" customWidth="1"/>
    <col min="7435" max="7435" width="37.25" style="3" bestFit="1" customWidth="1"/>
    <col min="7436" max="7436" width="27.125" style="3" customWidth="1"/>
    <col min="7437" max="7437" width="13.75" style="3" customWidth="1"/>
    <col min="7438" max="7438" width="6.375" style="3" customWidth="1"/>
    <col min="7439" max="7439" width="16.625" style="3" customWidth="1"/>
    <col min="7440" max="7440" width="14.5" style="3" customWidth="1"/>
    <col min="7441" max="7441" width="15.625" style="3" customWidth="1"/>
    <col min="7442" max="7680" width="9" style="3"/>
    <col min="7681" max="7681" width="2.625" style="3" customWidth="1"/>
    <col min="7682" max="7682" width="15" style="3" bestFit="1" customWidth="1"/>
    <col min="7683" max="7683" width="18" style="3" bestFit="1" customWidth="1"/>
    <col min="7684" max="7684" width="13.125" style="3" bestFit="1" customWidth="1"/>
    <col min="7685" max="7685" width="53.125" style="3" bestFit="1" customWidth="1"/>
    <col min="7686" max="7686" width="6.25" style="3" customWidth="1"/>
    <col min="7687" max="7688" width="9.875" style="3" bestFit="1" customWidth="1"/>
    <col min="7689" max="7689" width="13.625" style="3" bestFit="1" customWidth="1"/>
    <col min="7690" max="7690" width="54.25" style="3" bestFit="1" customWidth="1"/>
    <col min="7691" max="7691" width="37.25" style="3" bestFit="1" customWidth="1"/>
    <col min="7692" max="7692" width="27.125" style="3" customWidth="1"/>
    <col min="7693" max="7693" width="13.75" style="3" customWidth="1"/>
    <col min="7694" max="7694" width="6.375" style="3" customWidth="1"/>
    <col min="7695" max="7695" width="16.625" style="3" customWidth="1"/>
    <col min="7696" max="7696" width="14.5" style="3" customWidth="1"/>
    <col min="7697" max="7697" width="15.625" style="3" customWidth="1"/>
    <col min="7698" max="7936" width="9" style="3"/>
    <col min="7937" max="7937" width="2.625" style="3" customWidth="1"/>
    <col min="7938" max="7938" width="15" style="3" bestFit="1" customWidth="1"/>
    <col min="7939" max="7939" width="18" style="3" bestFit="1" customWidth="1"/>
    <col min="7940" max="7940" width="13.125" style="3" bestFit="1" customWidth="1"/>
    <col min="7941" max="7941" width="53.125" style="3" bestFit="1" customWidth="1"/>
    <col min="7942" max="7942" width="6.25" style="3" customWidth="1"/>
    <col min="7943" max="7944" width="9.875" style="3" bestFit="1" customWidth="1"/>
    <col min="7945" max="7945" width="13.625" style="3" bestFit="1" customWidth="1"/>
    <col min="7946" max="7946" width="54.25" style="3" bestFit="1" customWidth="1"/>
    <col min="7947" max="7947" width="37.25" style="3" bestFit="1" customWidth="1"/>
    <col min="7948" max="7948" width="27.125" style="3" customWidth="1"/>
    <col min="7949" max="7949" width="13.75" style="3" customWidth="1"/>
    <col min="7950" max="7950" width="6.375" style="3" customWidth="1"/>
    <col min="7951" max="7951" width="16.625" style="3" customWidth="1"/>
    <col min="7952" max="7952" width="14.5" style="3" customWidth="1"/>
    <col min="7953" max="7953" width="15.625" style="3" customWidth="1"/>
    <col min="7954" max="8192" width="9" style="3"/>
    <col min="8193" max="8193" width="2.625" style="3" customWidth="1"/>
    <col min="8194" max="8194" width="15" style="3" bestFit="1" customWidth="1"/>
    <col min="8195" max="8195" width="18" style="3" bestFit="1" customWidth="1"/>
    <col min="8196" max="8196" width="13.125" style="3" bestFit="1" customWidth="1"/>
    <col min="8197" max="8197" width="53.125" style="3" bestFit="1" customWidth="1"/>
    <col min="8198" max="8198" width="6.25" style="3" customWidth="1"/>
    <col min="8199" max="8200" width="9.875" style="3" bestFit="1" customWidth="1"/>
    <col min="8201" max="8201" width="13.625" style="3" bestFit="1" customWidth="1"/>
    <col min="8202" max="8202" width="54.25" style="3" bestFit="1" customWidth="1"/>
    <col min="8203" max="8203" width="37.25" style="3" bestFit="1" customWidth="1"/>
    <col min="8204" max="8204" width="27.125" style="3" customWidth="1"/>
    <col min="8205" max="8205" width="13.75" style="3" customWidth="1"/>
    <col min="8206" max="8206" width="6.375" style="3" customWidth="1"/>
    <col min="8207" max="8207" width="16.625" style="3" customWidth="1"/>
    <col min="8208" max="8208" width="14.5" style="3" customWidth="1"/>
    <col min="8209" max="8209" width="15.625" style="3" customWidth="1"/>
    <col min="8210" max="8448" width="9" style="3"/>
    <col min="8449" max="8449" width="2.625" style="3" customWidth="1"/>
    <col min="8450" max="8450" width="15" style="3" bestFit="1" customWidth="1"/>
    <col min="8451" max="8451" width="18" style="3" bestFit="1" customWidth="1"/>
    <col min="8452" max="8452" width="13.125" style="3" bestFit="1" customWidth="1"/>
    <col min="8453" max="8453" width="53.125" style="3" bestFit="1" customWidth="1"/>
    <col min="8454" max="8454" width="6.25" style="3" customWidth="1"/>
    <col min="8455" max="8456" width="9.875" style="3" bestFit="1" customWidth="1"/>
    <col min="8457" max="8457" width="13.625" style="3" bestFit="1" customWidth="1"/>
    <col min="8458" max="8458" width="54.25" style="3" bestFit="1" customWidth="1"/>
    <col min="8459" max="8459" width="37.25" style="3" bestFit="1" customWidth="1"/>
    <col min="8460" max="8460" width="27.125" style="3" customWidth="1"/>
    <col min="8461" max="8461" width="13.75" style="3" customWidth="1"/>
    <col min="8462" max="8462" width="6.375" style="3" customWidth="1"/>
    <col min="8463" max="8463" width="16.625" style="3" customWidth="1"/>
    <col min="8464" max="8464" width="14.5" style="3" customWidth="1"/>
    <col min="8465" max="8465" width="15.625" style="3" customWidth="1"/>
    <col min="8466" max="8704" width="9" style="3"/>
    <col min="8705" max="8705" width="2.625" style="3" customWidth="1"/>
    <col min="8706" max="8706" width="15" style="3" bestFit="1" customWidth="1"/>
    <col min="8707" max="8707" width="18" style="3" bestFit="1" customWidth="1"/>
    <col min="8708" max="8708" width="13.125" style="3" bestFit="1" customWidth="1"/>
    <col min="8709" max="8709" width="53.125" style="3" bestFit="1" customWidth="1"/>
    <col min="8710" max="8710" width="6.25" style="3" customWidth="1"/>
    <col min="8711" max="8712" width="9.875" style="3" bestFit="1" customWidth="1"/>
    <col min="8713" max="8713" width="13.625" style="3" bestFit="1" customWidth="1"/>
    <col min="8714" max="8714" width="54.25" style="3" bestFit="1" customWidth="1"/>
    <col min="8715" max="8715" width="37.25" style="3" bestFit="1" customWidth="1"/>
    <col min="8716" max="8716" width="27.125" style="3" customWidth="1"/>
    <col min="8717" max="8717" width="13.75" style="3" customWidth="1"/>
    <col min="8718" max="8718" width="6.375" style="3" customWidth="1"/>
    <col min="8719" max="8719" width="16.625" style="3" customWidth="1"/>
    <col min="8720" max="8720" width="14.5" style="3" customWidth="1"/>
    <col min="8721" max="8721" width="15.625" style="3" customWidth="1"/>
    <col min="8722" max="8960" width="9" style="3"/>
    <col min="8961" max="8961" width="2.625" style="3" customWidth="1"/>
    <col min="8962" max="8962" width="15" style="3" bestFit="1" customWidth="1"/>
    <col min="8963" max="8963" width="18" style="3" bestFit="1" customWidth="1"/>
    <col min="8964" max="8964" width="13.125" style="3" bestFit="1" customWidth="1"/>
    <col min="8965" max="8965" width="53.125" style="3" bestFit="1" customWidth="1"/>
    <col min="8966" max="8966" width="6.25" style="3" customWidth="1"/>
    <col min="8967" max="8968" width="9.875" style="3" bestFit="1" customWidth="1"/>
    <col min="8969" max="8969" width="13.625" style="3" bestFit="1" customWidth="1"/>
    <col min="8970" max="8970" width="54.25" style="3" bestFit="1" customWidth="1"/>
    <col min="8971" max="8971" width="37.25" style="3" bestFit="1" customWidth="1"/>
    <col min="8972" max="8972" width="27.125" style="3" customWidth="1"/>
    <col min="8973" max="8973" width="13.75" style="3" customWidth="1"/>
    <col min="8974" max="8974" width="6.375" style="3" customWidth="1"/>
    <col min="8975" max="8975" width="16.625" style="3" customWidth="1"/>
    <col min="8976" max="8976" width="14.5" style="3" customWidth="1"/>
    <col min="8977" max="8977" width="15.625" style="3" customWidth="1"/>
    <col min="8978" max="9216" width="9" style="3"/>
    <col min="9217" max="9217" width="2.625" style="3" customWidth="1"/>
    <col min="9218" max="9218" width="15" style="3" bestFit="1" customWidth="1"/>
    <col min="9219" max="9219" width="18" style="3" bestFit="1" customWidth="1"/>
    <col min="9220" max="9220" width="13.125" style="3" bestFit="1" customWidth="1"/>
    <col min="9221" max="9221" width="53.125" style="3" bestFit="1" customWidth="1"/>
    <col min="9222" max="9222" width="6.25" style="3" customWidth="1"/>
    <col min="9223" max="9224" width="9.875" style="3" bestFit="1" customWidth="1"/>
    <col min="9225" max="9225" width="13.625" style="3" bestFit="1" customWidth="1"/>
    <col min="9226" max="9226" width="54.25" style="3" bestFit="1" customWidth="1"/>
    <col min="9227" max="9227" width="37.25" style="3" bestFit="1" customWidth="1"/>
    <col min="9228" max="9228" width="27.125" style="3" customWidth="1"/>
    <col min="9229" max="9229" width="13.75" style="3" customWidth="1"/>
    <col min="9230" max="9230" width="6.375" style="3" customWidth="1"/>
    <col min="9231" max="9231" width="16.625" style="3" customWidth="1"/>
    <col min="9232" max="9232" width="14.5" style="3" customWidth="1"/>
    <col min="9233" max="9233" width="15.625" style="3" customWidth="1"/>
    <col min="9234" max="9472" width="9" style="3"/>
    <col min="9473" max="9473" width="2.625" style="3" customWidth="1"/>
    <col min="9474" max="9474" width="15" style="3" bestFit="1" customWidth="1"/>
    <col min="9475" max="9475" width="18" style="3" bestFit="1" customWidth="1"/>
    <col min="9476" max="9476" width="13.125" style="3" bestFit="1" customWidth="1"/>
    <col min="9477" max="9477" width="53.125" style="3" bestFit="1" customWidth="1"/>
    <col min="9478" max="9478" width="6.25" style="3" customWidth="1"/>
    <col min="9479" max="9480" width="9.875" style="3" bestFit="1" customWidth="1"/>
    <col min="9481" max="9481" width="13.625" style="3" bestFit="1" customWidth="1"/>
    <col min="9482" max="9482" width="54.25" style="3" bestFit="1" customWidth="1"/>
    <col min="9483" max="9483" width="37.25" style="3" bestFit="1" customWidth="1"/>
    <col min="9484" max="9484" width="27.125" style="3" customWidth="1"/>
    <col min="9485" max="9485" width="13.75" style="3" customWidth="1"/>
    <col min="9486" max="9486" width="6.375" style="3" customWidth="1"/>
    <col min="9487" max="9487" width="16.625" style="3" customWidth="1"/>
    <col min="9488" max="9488" width="14.5" style="3" customWidth="1"/>
    <col min="9489" max="9489" width="15.625" style="3" customWidth="1"/>
    <col min="9490" max="9728" width="9" style="3"/>
    <col min="9729" max="9729" width="2.625" style="3" customWidth="1"/>
    <col min="9730" max="9730" width="15" style="3" bestFit="1" customWidth="1"/>
    <col min="9731" max="9731" width="18" style="3" bestFit="1" customWidth="1"/>
    <col min="9732" max="9732" width="13.125" style="3" bestFit="1" customWidth="1"/>
    <col min="9733" max="9733" width="53.125" style="3" bestFit="1" customWidth="1"/>
    <col min="9734" max="9734" width="6.25" style="3" customWidth="1"/>
    <col min="9735" max="9736" width="9.875" style="3" bestFit="1" customWidth="1"/>
    <col min="9737" max="9737" width="13.625" style="3" bestFit="1" customWidth="1"/>
    <col min="9738" max="9738" width="54.25" style="3" bestFit="1" customWidth="1"/>
    <col min="9739" max="9739" width="37.25" style="3" bestFit="1" customWidth="1"/>
    <col min="9740" max="9740" width="27.125" style="3" customWidth="1"/>
    <col min="9741" max="9741" width="13.75" style="3" customWidth="1"/>
    <col min="9742" max="9742" width="6.375" style="3" customWidth="1"/>
    <col min="9743" max="9743" width="16.625" style="3" customWidth="1"/>
    <col min="9744" max="9744" width="14.5" style="3" customWidth="1"/>
    <col min="9745" max="9745" width="15.625" style="3" customWidth="1"/>
    <col min="9746" max="9984" width="9" style="3"/>
    <col min="9985" max="9985" width="2.625" style="3" customWidth="1"/>
    <col min="9986" max="9986" width="15" style="3" bestFit="1" customWidth="1"/>
    <col min="9987" max="9987" width="18" style="3" bestFit="1" customWidth="1"/>
    <col min="9988" max="9988" width="13.125" style="3" bestFit="1" customWidth="1"/>
    <col min="9989" max="9989" width="53.125" style="3" bestFit="1" customWidth="1"/>
    <col min="9990" max="9990" width="6.25" style="3" customWidth="1"/>
    <col min="9991" max="9992" width="9.875" style="3" bestFit="1" customWidth="1"/>
    <col min="9993" max="9993" width="13.625" style="3" bestFit="1" customWidth="1"/>
    <col min="9994" max="9994" width="54.25" style="3" bestFit="1" customWidth="1"/>
    <col min="9995" max="9995" width="37.25" style="3" bestFit="1" customWidth="1"/>
    <col min="9996" max="9996" width="27.125" style="3" customWidth="1"/>
    <col min="9997" max="9997" width="13.75" style="3" customWidth="1"/>
    <col min="9998" max="9998" width="6.375" style="3" customWidth="1"/>
    <col min="9999" max="9999" width="16.625" style="3" customWidth="1"/>
    <col min="10000" max="10000" width="14.5" style="3" customWidth="1"/>
    <col min="10001" max="10001" width="15.625" style="3" customWidth="1"/>
    <col min="10002" max="10240" width="9" style="3"/>
    <col min="10241" max="10241" width="2.625" style="3" customWidth="1"/>
    <col min="10242" max="10242" width="15" style="3" bestFit="1" customWidth="1"/>
    <col min="10243" max="10243" width="18" style="3" bestFit="1" customWidth="1"/>
    <col min="10244" max="10244" width="13.125" style="3" bestFit="1" customWidth="1"/>
    <col min="10245" max="10245" width="53.125" style="3" bestFit="1" customWidth="1"/>
    <col min="10246" max="10246" width="6.25" style="3" customWidth="1"/>
    <col min="10247" max="10248" width="9.875" style="3" bestFit="1" customWidth="1"/>
    <col min="10249" max="10249" width="13.625" style="3" bestFit="1" customWidth="1"/>
    <col min="10250" max="10250" width="54.25" style="3" bestFit="1" customWidth="1"/>
    <col min="10251" max="10251" width="37.25" style="3" bestFit="1" customWidth="1"/>
    <col min="10252" max="10252" width="27.125" style="3" customWidth="1"/>
    <col min="10253" max="10253" width="13.75" style="3" customWidth="1"/>
    <col min="10254" max="10254" width="6.375" style="3" customWidth="1"/>
    <col min="10255" max="10255" width="16.625" style="3" customWidth="1"/>
    <col min="10256" max="10256" width="14.5" style="3" customWidth="1"/>
    <col min="10257" max="10257" width="15.625" style="3" customWidth="1"/>
    <col min="10258" max="10496" width="9" style="3"/>
    <col min="10497" max="10497" width="2.625" style="3" customWidth="1"/>
    <col min="10498" max="10498" width="15" style="3" bestFit="1" customWidth="1"/>
    <col min="10499" max="10499" width="18" style="3" bestFit="1" customWidth="1"/>
    <col min="10500" max="10500" width="13.125" style="3" bestFit="1" customWidth="1"/>
    <col min="10501" max="10501" width="53.125" style="3" bestFit="1" customWidth="1"/>
    <col min="10502" max="10502" width="6.25" style="3" customWidth="1"/>
    <col min="10503" max="10504" width="9.875" style="3" bestFit="1" customWidth="1"/>
    <col min="10505" max="10505" width="13.625" style="3" bestFit="1" customWidth="1"/>
    <col min="10506" max="10506" width="54.25" style="3" bestFit="1" customWidth="1"/>
    <col min="10507" max="10507" width="37.25" style="3" bestFit="1" customWidth="1"/>
    <col min="10508" max="10508" width="27.125" style="3" customWidth="1"/>
    <col min="10509" max="10509" width="13.75" style="3" customWidth="1"/>
    <col min="10510" max="10510" width="6.375" style="3" customWidth="1"/>
    <col min="10511" max="10511" width="16.625" style="3" customWidth="1"/>
    <col min="10512" max="10512" width="14.5" style="3" customWidth="1"/>
    <col min="10513" max="10513" width="15.625" style="3" customWidth="1"/>
    <col min="10514" max="10752" width="9" style="3"/>
    <col min="10753" max="10753" width="2.625" style="3" customWidth="1"/>
    <col min="10754" max="10754" width="15" style="3" bestFit="1" customWidth="1"/>
    <col min="10755" max="10755" width="18" style="3" bestFit="1" customWidth="1"/>
    <col min="10756" max="10756" width="13.125" style="3" bestFit="1" customWidth="1"/>
    <col min="10757" max="10757" width="53.125" style="3" bestFit="1" customWidth="1"/>
    <col min="10758" max="10758" width="6.25" style="3" customWidth="1"/>
    <col min="10759" max="10760" width="9.875" style="3" bestFit="1" customWidth="1"/>
    <col min="10761" max="10761" width="13.625" style="3" bestFit="1" customWidth="1"/>
    <col min="10762" max="10762" width="54.25" style="3" bestFit="1" customWidth="1"/>
    <col min="10763" max="10763" width="37.25" style="3" bestFit="1" customWidth="1"/>
    <col min="10764" max="10764" width="27.125" style="3" customWidth="1"/>
    <col min="10765" max="10765" width="13.75" style="3" customWidth="1"/>
    <col min="10766" max="10766" width="6.375" style="3" customWidth="1"/>
    <col min="10767" max="10767" width="16.625" style="3" customWidth="1"/>
    <col min="10768" max="10768" width="14.5" style="3" customWidth="1"/>
    <col min="10769" max="10769" width="15.625" style="3" customWidth="1"/>
    <col min="10770" max="11008" width="9" style="3"/>
    <col min="11009" max="11009" width="2.625" style="3" customWidth="1"/>
    <col min="11010" max="11010" width="15" style="3" bestFit="1" customWidth="1"/>
    <col min="11011" max="11011" width="18" style="3" bestFit="1" customWidth="1"/>
    <col min="11012" max="11012" width="13.125" style="3" bestFit="1" customWidth="1"/>
    <col min="11013" max="11013" width="53.125" style="3" bestFit="1" customWidth="1"/>
    <col min="11014" max="11014" width="6.25" style="3" customWidth="1"/>
    <col min="11015" max="11016" width="9.875" style="3" bestFit="1" customWidth="1"/>
    <col min="11017" max="11017" width="13.625" style="3" bestFit="1" customWidth="1"/>
    <col min="11018" max="11018" width="54.25" style="3" bestFit="1" customWidth="1"/>
    <col min="11019" max="11019" width="37.25" style="3" bestFit="1" customWidth="1"/>
    <col min="11020" max="11020" width="27.125" style="3" customWidth="1"/>
    <col min="11021" max="11021" width="13.75" style="3" customWidth="1"/>
    <col min="11022" max="11022" width="6.375" style="3" customWidth="1"/>
    <col min="11023" max="11023" width="16.625" style="3" customWidth="1"/>
    <col min="11024" max="11024" width="14.5" style="3" customWidth="1"/>
    <col min="11025" max="11025" width="15.625" style="3" customWidth="1"/>
    <col min="11026" max="11264" width="9" style="3"/>
    <col min="11265" max="11265" width="2.625" style="3" customWidth="1"/>
    <col min="11266" max="11266" width="15" style="3" bestFit="1" customWidth="1"/>
    <col min="11267" max="11267" width="18" style="3" bestFit="1" customWidth="1"/>
    <col min="11268" max="11268" width="13.125" style="3" bestFit="1" customWidth="1"/>
    <col min="11269" max="11269" width="53.125" style="3" bestFit="1" customWidth="1"/>
    <col min="11270" max="11270" width="6.25" style="3" customWidth="1"/>
    <col min="11271" max="11272" width="9.875" style="3" bestFit="1" customWidth="1"/>
    <col min="11273" max="11273" width="13.625" style="3" bestFit="1" customWidth="1"/>
    <col min="11274" max="11274" width="54.25" style="3" bestFit="1" customWidth="1"/>
    <col min="11275" max="11275" width="37.25" style="3" bestFit="1" customWidth="1"/>
    <col min="11276" max="11276" width="27.125" style="3" customWidth="1"/>
    <col min="11277" max="11277" width="13.75" style="3" customWidth="1"/>
    <col min="11278" max="11278" width="6.375" style="3" customWidth="1"/>
    <col min="11279" max="11279" width="16.625" style="3" customWidth="1"/>
    <col min="11280" max="11280" width="14.5" style="3" customWidth="1"/>
    <col min="11281" max="11281" width="15.625" style="3" customWidth="1"/>
    <col min="11282" max="11520" width="9" style="3"/>
    <col min="11521" max="11521" width="2.625" style="3" customWidth="1"/>
    <col min="11522" max="11522" width="15" style="3" bestFit="1" customWidth="1"/>
    <col min="11523" max="11523" width="18" style="3" bestFit="1" customWidth="1"/>
    <col min="11524" max="11524" width="13.125" style="3" bestFit="1" customWidth="1"/>
    <col min="11525" max="11525" width="53.125" style="3" bestFit="1" customWidth="1"/>
    <col min="11526" max="11526" width="6.25" style="3" customWidth="1"/>
    <col min="11527" max="11528" width="9.875" style="3" bestFit="1" customWidth="1"/>
    <col min="11529" max="11529" width="13.625" style="3" bestFit="1" customWidth="1"/>
    <col min="11530" max="11530" width="54.25" style="3" bestFit="1" customWidth="1"/>
    <col min="11531" max="11531" width="37.25" style="3" bestFit="1" customWidth="1"/>
    <col min="11532" max="11532" width="27.125" style="3" customWidth="1"/>
    <col min="11533" max="11533" width="13.75" style="3" customWidth="1"/>
    <col min="11534" max="11534" width="6.375" style="3" customWidth="1"/>
    <col min="11535" max="11535" width="16.625" style="3" customWidth="1"/>
    <col min="11536" max="11536" width="14.5" style="3" customWidth="1"/>
    <col min="11537" max="11537" width="15.625" style="3" customWidth="1"/>
    <col min="11538" max="11776" width="9" style="3"/>
    <col min="11777" max="11777" width="2.625" style="3" customWidth="1"/>
    <col min="11778" max="11778" width="15" style="3" bestFit="1" customWidth="1"/>
    <col min="11779" max="11779" width="18" style="3" bestFit="1" customWidth="1"/>
    <col min="11780" max="11780" width="13.125" style="3" bestFit="1" customWidth="1"/>
    <col min="11781" max="11781" width="53.125" style="3" bestFit="1" customWidth="1"/>
    <col min="11782" max="11782" width="6.25" style="3" customWidth="1"/>
    <col min="11783" max="11784" width="9.875" style="3" bestFit="1" customWidth="1"/>
    <col min="11785" max="11785" width="13.625" style="3" bestFit="1" customWidth="1"/>
    <col min="11786" max="11786" width="54.25" style="3" bestFit="1" customWidth="1"/>
    <col min="11787" max="11787" width="37.25" style="3" bestFit="1" customWidth="1"/>
    <col min="11788" max="11788" width="27.125" style="3" customWidth="1"/>
    <col min="11789" max="11789" width="13.75" style="3" customWidth="1"/>
    <col min="11790" max="11790" width="6.375" style="3" customWidth="1"/>
    <col min="11791" max="11791" width="16.625" style="3" customWidth="1"/>
    <col min="11792" max="11792" width="14.5" style="3" customWidth="1"/>
    <col min="11793" max="11793" width="15.625" style="3" customWidth="1"/>
    <col min="11794" max="12032" width="9" style="3"/>
    <col min="12033" max="12033" width="2.625" style="3" customWidth="1"/>
    <col min="12034" max="12034" width="15" style="3" bestFit="1" customWidth="1"/>
    <col min="12035" max="12035" width="18" style="3" bestFit="1" customWidth="1"/>
    <col min="12036" max="12036" width="13.125" style="3" bestFit="1" customWidth="1"/>
    <col min="12037" max="12037" width="53.125" style="3" bestFit="1" customWidth="1"/>
    <col min="12038" max="12038" width="6.25" style="3" customWidth="1"/>
    <col min="12039" max="12040" width="9.875" style="3" bestFit="1" customWidth="1"/>
    <col min="12041" max="12041" width="13.625" style="3" bestFit="1" customWidth="1"/>
    <col min="12042" max="12042" width="54.25" style="3" bestFit="1" customWidth="1"/>
    <col min="12043" max="12043" width="37.25" style="3" bestFit="1" customWidth="1"/>
    <col min="12044" max="12044" width="27.125" style="3" customWidth="1"/>
    <col min="12045" max="12045" width="13.75" style="3" customWidth="1"/>
    <col min="12046" max="12046" width="6.375" style="3" customWidth="1"/>
    <col min="12047" max="12047" width="16.625" style="3" customWidth="1"/>
    <col min="12048" max="12048" width="14.5" style="3" customWidth="1"/>
    <col min="12049" max="12049" width="15.625" style="3" customWidth="1"/>
    <col min="12050" max="12288" width="9" style="3"/>
    <col min="12289" max="12289" width="2.625" style="3" customWidth="1"/>
    <col min="12290" max="12290" width="15" style="3" bestFit="1" customWidth="1"/>
    <col min="12291" max="12291" width="18" style="3" bestFit="1" customWidth="1"/>
    <col min="12292" max="12292" width="13.125" style="3" bestFit="1" customWidth="1"/>
    <col min="12293" max="12293" width="53.125" style="3" bestFit="1" customWidth="1"/>
    <col min="12294" max="12294" width="6.25" style="3" customWidth="1"/>
    <col min="12295" max="12296" width="9.875" style="3" bestFit="1" customWidth="1"/>
    <col min="12297" max="12297" width="13.625" style="3" bestFit="1" customWidth="1"/>
    <col min="12298" max="12298" width="54.25" style="3" bestFit="1" customWidth="1"/>
    <col min="12299" max="12299" width="37.25" style="3" bestFit="1" customWidth="1"/>
    <col min="12300" max="12300" width="27.125" style="3" customWidth="1"/>
    <col min="12301" max="12301" width="13.75" style="3" customWidth="1"/>
    <col min="12302" max="12302" width="6.375" style="3" customWidth="1"/>
    <col min="12303" max="12303" width="16.625" style="3" customWidth="1"/>
    <col min="12304" max="12304" width="14.5" style="3" customWidth="1"/>
    <col min="12305" max="12305" width="15.625" style="3" customWidth="1"/>
    <col min="12306" max="12544" width="9" style="3"/>
    <col min="12545" max="12545" width="2.625" style="3" customWidth="1"/>
    <col min="12546" max="12546" width="15" style="3" bestFit="1" customWidth="1"/>
    <col min="12547" max="12547" width="18" style="3" bestFit="1" customWidth="1"/>
    <col min="12548" max="12548" width="13.125" style="3" bestFit="1" customWidth="1"/>
    <col min="12549" max="12549" width="53.125" style="3" bestFit="1" customWidth="1"/>
    <col min="12550" max="12550" width="6.25" style="3" customWidth="1"/>
    <col min="12551" max="12552" width="9.875" style="3" bestFit="1" customWidth="1"/>
    <col min="12553" max="12553" width="13.625" style="3" bestFit="1" customWidth="1"/>
    <col min="12554" max="12554" width="54.25" style="3" bestFit="1" customWidth="1"/>
    <col min="12555" max="12555" width="37.25" style="3" bestFit="1" customWidth="1"/>
    <col min="12556" max="12556" width="27.125" style="3" customWidth="1"/>
    <col min="12557" max="12557" width="13.75" style="3" customWidth="1"/>
    <col min="12558" max="12558" width="6.375" style="3" customWidth="1"/>
    <col min="12559" max="12559" width="16.625" style="3" customWidth="1"/>
    <col min="12560" max="12560" width="14.5" style="3" customWidth="1"/>
    <col min="12561" max="12561" width="15.625" style="3" customWidth="1"/>
    <col min="12562" max="12800" width="9" style="3"/>
    <col min="12801" max="12801" width="2.625" style="3" customWidth="1"/>
    <col min="12802" max="12802" width="15" style="3" bestFit="1" customWidth="1"/>
    <col min="12803" max="12803" width="18" style="3" bestFit="1" customWidth="1"/>
    <col min="12804" max="12804" width="13.125" style="3" bestFit="1" customWidth="1"/>
    <col min="12805" max="12805" width="53.125" style="3" bestFit="1" customWidth="1"/>
    <col min="12806" max="12806" width="6.25" style="3" customWidth="1"/>
    <col min="12807" max="12808" width="9.875" style="3" bestFit="1" customWidth="1"/>
    <col min="12809" max="12809" width="13.625" style="3" bestFit="1" customWidth="1"/>
    <col min="12810" max="12810" width="54.25" style="3" bestFit="1" customWidth="1"/>
    <col min="12811" max="12811" width="37.25" style="3" bestFit="1" customWidth="1"/>
    <col min="12812" max="12812" width="27.125" style="3" customWidth="1"/>
    <col min="12813" max="12813" width="13.75" style="3" customWidth="1"/>
    <col min="12814" max="12814" width="6.375" style="3" customWidth="1"/>
    <col min="12815" max="12815" width="16.625" style="3" customWidth="1"/>
    <col min="12816" max="12816" width="14.5" style="3" customWidth="1"/>
    <col min="12817" max="12817" width="15.625" style="3" customWidth="1"/>
    <col min="12818" max="13056" width="9" style="3"/>
    <col min="13057" max="13057" width="2.625" style="3" customWidth="1"/>
    <col min="13058" max="13058" width="15" style="3" bestFit="1" customWidth="1"/>
    <col min="13059" max="13059" width="18" style="3" bestFit="1" customWidth="1"/>
    <col min="13060" max="13060" width="13.125" style="3" bestFit="1" customWidth="1"/>
    <col min="13061" max="13061" width="53.125" style="3" bestFit="1" customWidth="1"/>
    <col min="13062" max="13062" width="6.25" style="3" customWidth="1"/>
    <col min="13063" max="13064" width="9.875" style="3" bestFit="1" customWidth="1"/>
    <col min="13065" max="13065" width="13.625" style="3" bestFit="1" customWidth="1"/>
    <col min="13066" max="13066" width="54.25" style="3" bestFit="1" customWidth="1"/>
    <col min="13067" max="13067" width="37.25" style="3" bestFit="1" customWidth="1"/>
    <col min="13068" max="13068" width="27.125" style="3" customWidth="1"/>
    <col min="13069" max="13069" width="13.75" style="3" customWidth="1"/>
    <col min="13070" max="13070" width="6.375" style="3" customWidth="1"/>
    <col min="13071" max="13071" width="16.625" style="3" customWidth="1"/>
    <col min="13072" max="13072" width="14.5" style="3" customWidth="1"/>
    <col min="13073" max="13073" width="15.625" style="3" customWidth="1"/>
    <col min="13074" max="13312" width="9" style="3"/>
    <col min="13313" max="13313" width="2.625" style="3" customWidth="1"/>
    <col min="13314" max="13314" width="15" style="3" bestFit="1" customWidth="1"/>
    <col min="13315" max="13315" width="18" style="3" bestFit="1" customWidth="1"/>
    <col min="13316" max="13316" width="13.125" style="3" bestFit="1" customWidth="1"/>
    <col min="13317" max="13317" width="53.125" style="3" bestFit="1" customWidth="1"/>
    <col min="13318" max="13318" width="6.25" style="3" customWidth="1"/>
    <col min="13319" max="13320" width="9.875" style="3" bestFit="1" customWidth="1"/>
    <col min="13321" max="13321" width="13.625" style="3" bestFit="1" customWidth="1"/>
    <col min="13322" max="13322" width="54.25" style="3" bestFit="1" customWidth="1"/>
    <col min="13323" max="13323" width="37.25" style="3" bestFit="1" customWidth="1"/>
    <col min="13324" max="13324" width="27.125" style="3" customWidth="1"/>
    <col min="13325" max="13325" width="13.75" style="3" customWidth="1"/>
    <col min="13326" max="13326" width="6.375" style="3" customWidth="1"/>
    <col min="13327" max="13327" width="16.625" style="3" customWidth="1"/>
    <col min="13328" max="13328" width="14.5" style="3" customWidth="1"/>
    <col min="13329" max="13329" width="15.625" style="3" customWidth="1"/>
    <col min="13330" max="13568" width="9" style="3"/>
    <col min="13569" max="13569" width="2.625" style="3" customWidth="1"/>
    <col min="13570" max="13570" width="15" style="3" bestFit="1" customWidth="1"/>
    <col min="13571" max="13571" width="18" style="3" bestFit="1" customWidth="1"/>
    <col min="13572" max="13572" width="13.125" style="3" bestFit="1" customWidth="1"/>
    <col min="13573" max="13573" width="53.125" style="3" bestFit="1" customWidth="1"/>
    <col min="13574" max="13574" width="6.25" style="3" customWidth="1"/>
    <col min="13575" max="13576" width="9.875" style="3" bestFit="1" customWidth="1"/>
    <col min="13577" max="13577" width="13.625" style="3" bestFit="1" customWidth="1"/>
    <col min="13578" max="13578" width="54.25" style="3" bestFit="1" customWidth="1"/>
    <col min="13579" max="13579" width="37.25" style="3" bestFit="1" customWidth="1"/>
    <col min="13580" max="13580" width="27.125" style="3" customWidth="1"/>
    <col min="13581" max="13581" width="13.75" style="3" customWidth="1"/>
    <col min="13582" max="13582" width="6.375" style="3" customWidth="1"/>
    <col min="13583" max="13583" width="16.625" style="3" customWidth="1"/>
    <col min="13584" max="13584" width="14.5" style="3" customWidth="1"/>
    <col min="13585" max="13585" width="15.625" style="3" customWidth="1"/>
    <col min="13586" max="13824" width="9" style="3"/>
    <col min="13825" max="13825" width="2.625" style="3" customWidth="1"/>
    <col min="13826" max="13826" width="15" style="3" bestFit="1" customWidth="1"/>
    <col min="13827" max="13827" width="18" style="3" bestFit="1" customWidth="1"/>
    <col min="13828" max="13828" width="13.125" style="3" bestFit="1" customWidth="1"/>
    <col min="13829" max="13829" width="53.125" style="3" bestFit="1" customWidth="1"/>
    <col min="13830" max="13830" width="6.25" style="3" customWidth="1"/>
    <col min="13831" max="13832" width="9.875" style="3" bestFit="1" customWidth="1"/>
    <col min="13833" max="13833" width="13.625" style="3" bestFit="1" customWidth="1"/>
    <col min="13834" max="13834" width="54.25" style="3" bestFit="1" customWidth="1"/>
    <col min="13835" max="13835" width="37.25" style="3" bestFit="1" customWidth="1"/>
    <col min="13836" max="13836" width="27.125" style="3" customWidth="1"/>
    <col min="13837" max="13837" width="13.75" style="3" customWidth="1"/>
    <col min="13838" max="13838" width="6.375" style="3" customWidth="1"/>
    <col min="13839" max="13839" width="16.625" style="3" customWidth="1"/>
    <col min="13840" max="13840" width="14.5" style="3" customWidth="1"/>
    <col min="13841" max="13841" width="15.625" style="3" customWidth="1"/>
    <col min="13842" max="14080" width="9" style="3"/>
    <col min="14081" max="14081" width="2.625" style="3" customWidth="1"/>
    <col min="14082" max="14082" width="15" style="3" bestFit="1" customWidth="1"/>
    <col min="14083" max="14083" width="18" style="3" bestFit="1" customWidth="1"/>
    <col min="14084" max="14084" width="13.125" style="3" bestFit="1" customWidth="1"/>
    <col min="14085" max="14085" width="53.125" style="3" bestFit="1" customWidth="1"/>
    <col min="14086" max="14086" width="6.25" style="3" customWidth="1"/>
    <col min="14087" max="14088" width="9.875" style="3" bestFit="1" customWidth="1"/>
    <col min="14089" max="14089" width="13.625" style="3" bestFit="1" customWidth="1"/>
    <col min="14090" max="14090" width="54.25" style="3" bestFit="1" customWidth="1"/>
    <col min="14091" max="14091" width="37.25" style="3" bestFit="1" customWidth="1"/>
    <col min="14092" max="14092" width="27.125" style="3" customWidth="1"/>
    <col min="14093" max="14093" width="13.75" style="3" customWidth="1"/>
    <col min="14094" max="14094" width="6.375" style="3" customWidth="1"/>
    <col min="14095" max="14095" width="16.625" style="3" customWidth="1"/>
    <col min="14096" max="14096" width="14.5" style="3" customWidth="1"/>
    <col min="14097" max="14097" width="15.625" style="3" customWidth="1"/>
    <col min="14098" max="14336" width="9" style="3"/>
    <col min="14337" max="14337" width="2.625" style="3" customWidth="1"/>
    <col min="14338" max="14338" width="15" style="3" bestFit="1" customWidth="1"/>
    <col min="14339" max="14339" width="18" style="3" bestFit="1" customWidth="1"/>
    <col min="14340" max="14340" width="13.125" style="3" bestFit="1" customWidth="1"/>
    <col min="14341" max="14341" width="53.125" style="3" bestFit="1" customWidth="1"/>
    <col min="14342" max="14342" width="6.25" style="3" customWidth="1"/>
    <col min="14343" max="14344" width="9.875" style="3" bestFit="1" customWidth="1"/>
    <col min="14345" max="14345" width="13.625" style="3" bestFit="1" customWidth="1"/>
    <col min="14346" max="14346" width="54.25" style="3" bestFit="1" customWidth="1"/>
    <col min="14347" max="14347" width="37.25" style="3" bestFit="1" customWidth="1"/>
    <col min="14348" max="14348" width="27.125" style="3" customWidth="1"/>
    <col min="14349" max="14349" width="13.75" style="3" customWidth="1"/>
    <col min="14350" max="14350" width="6.375" style="3" customWidth="1"/>
    <col min="14351" max="14351" width="16.625" style="3" customWidth="1"/>
    <col min="14352" max="14352" width="14.5" style="3" customWidth="1"/>
    <col min="14353" max="14353" width="15.625" style="3" customWidth="1"/>
    <col min="14354" max="14592" width="9" style="3"/>
    <col min="14593" max="14593" width="2.625" style="3" customWidth="1"/>
    <col min="14594" max="14594" width="15" style="3" bestFit="1" customWidth="1"/>
    <col min="14595" max="14595" width="18" style="3" bestFit="1" customWidth="1"/>
    <col min="14596" max="14596" width="13.125" style="3" bestFit="1" customWidth="1"/>
    <col min="14597" max="14597" width="53.125" style="3" bestFit="1" customWidth="1"/>
    <col min="14598" max="14598" width="6.25" style="3" customWidth="1"/>
    <col min="14599" max="14600" width="9.875" style="3" bestFit="1" customWidth="1"/>
    <col min="14601" max="14601" width="13.625" style="3" bestFit="1" customWidth="1"/>
    <col min="14602" max="14602" width="54.25" style="3" bestFit="1" customWidth="1"/>
    <col min="14603" max="14603" width="37.25" style="3" bestFit="1" customWidth="1"/>
    <col min="14604" max="14604" width="27.125" style="3" customWidth="1"/>
    <col min="14605" max="14605" width="13.75" style="3" customWidth="1"/>
    <col min="14606" max="14606" width="6.375" style="3" customWidth="1"/>
    <col min="14607" max="14607" width="16.625" style="3" customWidth="1"/>
    <col min="14608" max="14608" width="14.5" style="3" customWidth="1"/>
    <col min="14609" max="14609" width="15.625" style="3" customWidth="1"/>
    <col min="14610" max="14848" width="9" style="3"/>
    <col min="14849" max="14849" width="2.625" style="3" customWidth="1"/>
    <col min="14850" max="14850" width="15" style="3" bestFit="1" customWidth="1"/>
    <col min="14851" max="14851" width="18" style="3" bestFit="1" customWidth="1"/>
    <col min="14852" max="14852" width="13.125" style="3" bestFit="1" customWidth="1"/>
    <col min="14853" max="14853" width="53.125" style="3" bestFit="1" customWidth="1"/>
    <col min="14854" max="14854" width="6.25" style="3" customWidth="1"/>
    <col min="14855" max="14856" width="9.875" style="3" bestFit="1" customWidth="1"/>
    <col min="14857" max="14857" width="13.625" style="3" bestFit="1" customWidth="1"/>
    <col min="14858" max="14858" width="54.25" style="3" bestFit="1" customWidth="1"/>
    <col min="14859" max="14859" width="37.25" style="3" bestFit="1" customWidth="1"/>
    <col min="14860" max="14860" width="27.125" style="3" customWidth="1"/>
    <col min="14861" max="14861" width="13.75" style="3" customWidth="1"/>
    <col min="14862" max="14862" width="6.375" style="3" customWidth="1"/>
    <col min="14863" max="14863" width="16.625" style="3" customWidth="1"/>
    <col min="14864" max="14864" width="14.5" style="3" customWidth="1"/>
    <col min="14865" max="14865" width="15.625" style="3" customWidth="1"/>
    <col min="14866" max="15104" width="9" style="3"/>
    <col min="15105" max="15105" width="2.625" style="3" customWidth="1"/>
    <col min="15106" max="15106" width="15" style="3" bestFit="1" customWidth="1"/>
    <col min="15107" max="15107" width="18" style="3" bestFit="1" customWidth="1"/>
    <col min="15108" max="15108" width="13.125" style="3" bestFit="1" customWidth="1"/>
    <col min="15109" max="15109" width="53.125" style="3" bestFit="1" customWidth="1"/>
    <col min="15110" max="15110" width="6.25" style="3" customWidth="1"/>
    <col min="15111" max="15112" width="9.875" style="3" bestFit="1" customWidth="1"/>
    <col min="15113" max="15113" width="13.625" style="3" bestFit="1" customWidth="1"/>
    <col min="15114" max="15114" width="54.25" style="3" bestFit="1" customWidth="1"/>
    <col min="15115" max="15115" width="37.25" style="3" bestFit="1" customWidth="1"/>
    <col min="15116" max="15116" width="27.125" style="3" customWidth="1"/>
    <col min="15117" max="15117" width="13.75" style="3" customWidth="1"/>
    <col min="15118" max="15118" width="6.375" style="3" customWidth="1"/>
    <col min="15119" max="15119" width="16.625" style="3" customWidth="1"/>
    <col min="15120" max="15120" width="14.5" style="3" customWidth="1"/>
    <col min="15121" max="15121" width="15.625" style="3" customWidth="1"/>
    <col min="15122" max="15360" width="9" style="3"/>
    <col min="15361" max="15361" width="2.625" style="3" customWidth="1"/>
    <col min="15362" max="15362" width="15" style="3" bestFit="1" customWidth="1"/>
    <col min="15363" max="15363" width="18" style="3" bestFit="1" customWidth="1"/>
    <col min="15364" max="15364" width="13.125" style="3" bestFit="1" customWidth="1"/>
    <col min="15365" max="15365" width="53.125" style="3" bestFit="1" customWidth="1"/>
    <col min="15366" max="15366" width="6.25" style="3" customWidth="1"/>
    <col min="15367" max="15368" width="9.875" style="3" bestFit="1" customWidth="1"/>
    <col min="15369" max="15369" width="13.625" style="3" bestFit="1" customWidth="1"/>
    <col min="15370" max="15370" width="54.25" style="3" bestFit="1" customWidth="1"/>
    <col min="15371" max="15371" width="37.25" style="3" bestFit="1" customWidth="1"/>
    <col min="15372" max="15372" width="27.125" style="3" customWidth="1"/>
    <col min="15373" max="15373" width="13.75" style="3" customWidth="1"/>
    <col min="15374" max="15374" width="6.375" style="3" customWidth="1"/>
    <col min="15375" max="15375" width="16.625" style="3" customWidth="1"/>
    <col min="15376" max="15376" width="14.5" style="3" customWidth="1"/>
    <col min="15377" max="15377" width="15.625" style="3" customWidth="1"/>
    <col min="15378" max="15616" width="9" style="3"/>
    <col min="15617" max="15617" width="2.625" style="3" customWidth="1"/>
    <col min="15618" max="15618" width="15" style="3" bestFit="1" customWidth="1"/>
    <col min="15619" max="15619" width="18" style="3" bestFit="1" customWidth="1"/>
    <col min="15620" max="15620" width="13.125" style="3" bestFit="1" customWidth="1"/>
    <col min="15621" max="15621" width="53.125" style="3" bestFit="1" customWidth="1"/>
    <col min="15622" max="15622" width="6.25" style="3" customWidth="1"/>
    <col min="15623" max="15624" width="9.875" style="3" bestFit="1" customWidth="1"/>
    <col min="15625" max="15625" width="13.625" style="3" bestFit="1" customWidth="1"/>
    <col min="15626" max="15626" width="54.25" style="3" bestFit="1" customWidth="1"/>
    <col min="15627" max="15627" width="37.25" style="3" bestFit="1" customWidth="1"/>
    <col min="15628" max="15628" width="27.125" style="3" customWidth="1"/>
    <col min="15629" max="15629" width="13.75" style="3" customWidth="1"/>
    <col min="15630" max="15630" width="6.375" style="3" customWidth="1"/>
    <col min="15631" max="15631" width="16.625" style="3" customWidth="1"/>
    <col min="15632" max="15632" width="14.5" style="3" customWidth="1"/>
    <col min="15633" max="15633" width="15.625" style="3" customWidth="1"/>
    <col min="15634" max="15872" width="9" style="3"/>
    <col min="15873" max="15873" width="2.625" style="3" customWidth="1"/>
    <col min="15874" max="15874" width="15" style="3" bestFit="1" customWidth="1"/>
    <col min="15875" max="15875" width="18" style="3" bestFit="1" customWidth="1"/>
    <col min="15876" max="15876" width="13.125" style="3" bestFit="1" customWidth="1"/>
    <col min="15877" max="15877" width="53.125" style="3" bestFit="1" customWidth="1"/>
    <col min="15878" max="15878" width="6.25" style="3" customWidth="1"/>
    <col min="15879" max="15880" width="9.875" style="3" bestFit="1" customWidth="1"/>
    <col min="15881" max="15881" width="13.625" style="3" bestFit="1" customWidth="1"/>
    <col min="15882" max="15882" width="54.25" style="3" bestFit="1" customWidth="1"/>
    <col min="15883" max="15883" width="37.25" style="3" bestFit="1" customWidth="1"/>
    <col min="15884" max="15884" width="27.125" style="3" customWidth="1"/>
    <col min="15885" max="15885" width="13.75" style="3" customWidth="1"/>
    <col min="15886" max="15886" width="6.375" style="3" customWidth="1"/>
    <col min="15887" max="15887" width="16.625" style="3" customWidth="1"/>
    <col min="15888" max="15888" width="14.5" style="3" customWidth="1"/>
    <col min="15889" max="15889" width="15.625" style="3" customWidth="1"/>
    <col min="15890" max="16128" width="9" style="3"/>
    <col min="16129" max="16129" width="2.625" style="3" customWidth="1"/>
    <col min="16130" max="16130" width="15" style="3" bestFit="1" customWidth="1"/>
    <col min="16131" max="16131" width="18" style="3" bestFit="1" customWidth="1"/>
    <col min="16132" max="16132" width="13.125" style="3" bestFit="1" customWidth="1"/>
    <col min="16133" max="16133" width="53.125" style="3" bestFit="1" customWidth="1"/>
    <col min="16134" max="16134" width="6.25" style="3" customWidth="1"/>
    <col min="16135" max="16136" width="9.875" style="3" bestFit="1" customWidth="1"/>
    <col min="16137" max="16137" width="13.625" style="3" bestFit="1" customWidth="1"/>
    <col min="16138" max="16138" width="54.25" style="3" bestFit="1" customWidth="1"/>
    <col min="16139" max="16139" width="37.25" style="3" bestFit="1" customWidth="1"/>
    <col min="16140" max="16140" width="27.125" style="3" customWidth="1"/>
    <col min="16141" max="16141" width="13.75" style="3" customWidth="1"/>
    <col min="16142" max="16142" width="6.375" style="3" customWidth="1"/>
    <col min="16143" max="16143" width="16.625" style="3" customWidth="1"/>
    <col min="16144" max="16144" width="14.5" style="3" customWidth="1"/>
    <col min="16145" max="16145" width="15.625" style="3" customWidth="1"/>
    <col min="16146" max="16384" width="9" style="3"/>
  </cols>
  <sheetData>
    <row r="2" spans="2:17" ht="20.100000000000001" customHeight="1">
      <c r="B2" s="1" t="s">
        <v>0</v>
      </c>
      <c r="C2" s="1"/>
      <c r="D2" s="1"/>
      <c r="E2" s="312" t="s">
        <v>713</v>
      </c>
      <c r="G2" s="4" t="s">
        <v>2</v>
      </c>
      <c r="H2" s="5"/>
      <c r="I2" s="6"/>
      <c r="J2" s="125">
        <f>SUM(H:H)</f>
        <v>315680</v>
      </c>
    </row>
    <row r="3" spans="2:17" ht="20.100000000000001" customHeight="1">
      <c r="B3" s="1" t="s">
        <v>3</v>
      </c>
      <c r="C3" s="1"/>
      <c r="D3" s="1"/>
      <c r="E3" s="313" t="s">
        <v>714</v>
      </c>
    </row>
    <row r="4" spans="2:17" ht="20.100000000000001" customHeight="1">
      <c r="B4" s="1" t="s">
        <v>5</v>
      </c>
      <c r="C4" s="1"/>
      <c r="D4" s="1"/>
      <c r="E4" s="313">
        <v>194932</v>
      </c>
      <c r="J4" s="127"/>
      <c r="K4" s="314"/>
    </row>
    <row r="5" spans="2:17" ht="20.100000000000001" customHeight="1">
      <c r="B5" s="1" t="s">
        <v>6</v>
      </c>
      <c r="C5" s="1"/>
      <c r="D5" s="1"/>
      <c r="E5" s="315">
        <v>44680</v>
      </c>
      <c r="J5" s="127"/>
      <c r="K5" s="314"/>
    </row>
    <row r="6" spans="2:17" ht="20.100000000000001" customHeight="1">
      <c r="B6" s="1" t="s">
        <v>8</v>
      </c>
      <c r="C6" s="1"/>
      <c r="D6" s="1"/>
      <c r="E6" s="315">
        <v>44770</v>
      </c>
      <c r="J6" s="127"/>
      <c r="K6" s="314"/>
    </row>
    <row r="7" spans="2:17" ht="19.5" customHeight="1">
      <c r="B7" s="129"/>
      <c r="C7" s="129"/>
      <c r="D7" s="129"/>
      <c r="E7" s="316"/>
      <c r="J7" s="127"/>
      <c r="K7" s="314"/>
      <c r="L7" s="131"/>
    </row>
    <row r="8" spans="2:17" ht="19.5" customHeight="1"/>
    <row r="9" spans="2:17" s="9" customFormat="1" ht="19.5" customHeight="1">
      <c r="B9" s="16"/>
      <c r="C9" s="16" t="s">
        <v>10</v>
      </c>
      <c r="D9" s="16" t="s">
        <v>11</v>
      </c>
      <c r="E9" s="17" t="s">
        <v>12</v>
      </c>
      <c r="F9" s="17" t="s">
        <v>13</v>
      </c>
      <c r="G9" s="383" t="s">
        <v>14</v>
      </c>
      <c r="H9" s="383" t="s">
        <v>15</v>
      </c>
      <c r="I9" s="17" t="s">
        <v>16</v>
      </c>
      <c r="J9" s="17" t="s">
        <v>17</v>
      </c>
      <c r="K9" s="17" t="s">
        <v>18</v>
      </c>
      <c r="L9" s="17" t="s">
        <v>19</v>
      </c>
      <c r="M9" s="19" t="s">
        <v>20</v>
      </c>
      <c r="N9" s="16" t="s">
        <v>21</v>
      </c>
      <c r="O9" s="17" t="s">
        <v>22</v>
      </c>
      <c r="P9" s="19" t="s">
        <v>23</v>
      </c>
      <c r="Q9" s="21" t="s">
        <v>24</v>
      </c>
    </row>
    <row r="10" spans="2:17" s="9" customFormat="1" ht="15" customHeight="1">
      <c r="B10" s="16"/>
      <c r="C10" s="16" t="s">
        <v>492</v>
      </c>
      <c r="D10" s="16" t="s">
        <v>492</v>
      </c>
      <c r="E10" s="146" t="s">
        <v>4331</v>
      </c>
      <c r="F10" s="295">
        <v>1</v>
      </c>
      <c r="G10" s="520">
        <v>14900</v>
      </c>
      <c r="H10" s="278">
        <f t="shared" ref="H10:H15" si="0">F10*G10</f>
        <v>14900</v>
      </c>
      <c r="I10" s="17"/>
      <c r="J10" s="146" t="s">
        <v>4332</v>
      </c>
      <c r="K10" s="17" t="s">
        <v>828</v>
      </c>
      <c r="L10" s="17"/>
      <c r="M10" s="19"/>
      <c r="N10" s="16"/>
      <c r="O10" s="17"/>
      <c r="P10" s="19"/>
      <c r="Q10" s="21"/>
    </row>
    <row r="11" spans="2:17" s="9" customFormat="1" ht="15" customHeight="1">
      <c r="B11" s="16"/>
      <c r="C11" s="16" t="s">
        <v>492</v>
      </c>
      <c r="D11" s="16" t="s">
        <v>492</v>
      </c>
      <c r="E11" s="146" t="s">
        <v>4333</v>
      </c>
      <c r="F11" s="295">
        <v>1</v>
      </c>
      <c r="G11" s="520">
        <v>2070</v>
      </c>
      <c r="H11" s="278">
        <f t="shared" si="0"/>
        <v>2070</v>
      </c>
      <c r="I11" s="17"/>
      <c r="J11" s="146" t="s">
        <v>4334</v>
      </c>
      <c r="K11" s="17" t="s">
        <v>828</v>
      </c>
      <c r="L11" s="17"/>
      <c r="M11" s="19"/>
      <c r="N11" s="16"/>
      <c r="O11" s="17"/>
      <c r="P11" s="19"/>
      <c r="Q11" s="21"/>
    </row>
    <row r="12" spans="2:17" ht="15" customHeight="1">
      <c r="B12" s="17">
        <v>2</v>
      </c>
      <c r="C12" s="16" t="s">
        <v>720</v>
      </c>
      <c r="D12" s="16" t="s">
        <v>721</v>
      </c>
      <c r="E12" s="54" t="s">
        <v>4335</v>
      </c>
      <c r="F12" s="295">
        <v>1</v>
      </c>
      <c r="G12" s="278">
        <v>41180</v>
      </c>
      <c r="H12" s="278">
        <f t="shared" si="0"/>
        <v>41180</v>
      </c>
      <c r="I12" s="295"/>
      <c r="J12" s="54" t="s">
        <v>723</v>
      </c>
      <c r="K12" s="292"/>
      <c r="L12" s="17"/>
      <c r="M12" s="19">
        <v>44624</v>
      </c>
      <c r="N12" s="54"/>
      <c r="O12" s="56">
        <v>44678</v>
      </c>
      <c r="P12" s="19">
        <v>44678</v>
      </c>
      <c r="Q12" s="21">
        <v>44677</v>
      </c>
    </row>
    <row r="13" spans="2:17" ht="15" customHeight="1">
      <c r="B13" s="17">
        <v>2</v>
      </c>
      <c r="C13" s="16" t="s">
        <v>720</v>
      </c>
      <c r="D13" s="16" t="s">
        <v>721</v>
      </c>
      <c r="E13" s="54" t="s">
        <v>724</v>
      </c>
      <c r="F13" s="295">
        <v>1</v>
      </c>
      <c r="G13" s="278">
        <v>3530</v>
      </c>
      <c r="H13" s="278">
        <f t="shared" si="0"/>
        <v>3530</v>
      </c>
      <c r="I13" s="295"/>
      <c r="J13" s="54" t="s">
        <v>725</v>
      </c>
      <c r="K13" s="292"/>
      <c r="L13" s="17"/>
      <c r="M13" s="19">
        <v>44624</v>
      </c>
      <c r="N13" s="54"/>
      <c r="O13" s="56">
        <v>44678</v>
      </c>
      <c r="P13" s="19">
        <v>44678</v>
      </c>
      <c r="Q13" s="21">
        <v>44677</v>
      </c>
    </row>
    <row r="14" spans="2:17" ht="15" customHeight="1">
      <c r="B14" s="17">
        <v>2</v>
      </c>
      <c r="C14" s="319" t="s">
        <v>808</v>
      </c>
      <c r="D14" s="319" t="s">
        <v>808</v>
      </c>
      <c r="E14" s="54" t="s">
        <v>819</v>
      </c>
      <c r="F14" s="295">
        <v>1</v>
      </c>
      <c r="G14" s="278">
        <v>56000</v>
      </c>
      <c r="H14" s="278">
        <f t="shared" si="0"/>
        <v>56000</v>
      </c>
      <c r="I14" s="295"/>
      <c r="J14" s="54" t="s">
        <v>820</v>
      </c>
      <c r="K14" s="292"/>
      <c r="L14" s="17"/>
      <c r="M14" s="19">
        <v>44624</v>
      </c>
      <c r="N14" s="54"/>
      <c r="O14" s="56"/>
      <c r="P14" s="19"/>
      <c r="Q14" s="21">
        <v>44627</v>
      </c>
    </row>
    <row r="15" spans="2:17" ht="15" customHeight="1">
      <c r="B15" s="17">
        <v>1</v>
      </c>
      <c r="C15" s="73" t="s">
        <v>652</v>
      </c>
      <c r="D15" s="73" t="s">
        <v>652</v>
      </c>
      <c r="E15" s="54" t="s">
        <v>4336</v>
      </c>
      <c r="F15" s="295">
        <v>1</v>
      </c>
      <c r="G15" s="1600">
        <v>198000</v>
      </c>
      <c r="H15" s="1600">
        <f t="shared" si="0"/>
        <v>198000</v>
      </c>
      <c r="I15" s="295"/>
      <c r="J15" s="1601"/>
      <c r="K15" s="17" t="s">
        <v>2774</v>
      </c>
      <c r="L15" s="17"/>
      <c r="M15" s="19">
        <v>44719</v>
      </c>
      <c r="N15" s="54"/>
      <c r="O15" s="56">
        <v>44770</v>
      </c>
      <c r="P15" s="19"/>
      <c r="Q15" s="21"/>
    </row>
    <row r="16" spans="2:17" ht="15" customHeight="1">
      <c r="B16" s="17">
        <v>3</v>
      </c>
      <c r="C16" s="73" t="s">
        <v>652</v>
      </c>
      <c r="D16" s="73" t="s">
        <v>652</v>
      </c>
      <c r="E16" s="54" t="s">
        <v>4337</v>
      </c>
      <c r="F16" s="295">
        <v>1</v>
      </c>
      <c r="G16" s="1602"/>
      <c r="H16" s="1602"/>
      <c r="I16" s="295"/>
      <c r="J16" s="1603"/>
      <c r="K16" s="17" t="s">
        <v>2774</v>
      </c>
      <c r="L16" s="17"/>
      <c r="M16" s="19"/>
      <c r="N16" s="54"/>
      <c r="O16" s="17"/>
      <c r="P16" s="19"/>
      <c r="Q16" s="21"/>
    </row>
    <row r="17" spans="2:17" ht="15" customHeight="1">
      <c r="B17" s="17"/>
      <c r="C17" s="73"/>
      <c r="D17" s="73"/>
      <c r="E17" s="54"/>
      <c r="F17" s="295"/>
      <c r="G17" s="278"/>
      <c r="H17" s="278"/>
      <c r="I17" s="295"/>
      <c r="J17" s="54"/>
      <c r="K17" s="292"/>
      <c r="L17" s="17"/>
      <c r="M17" s="19"/>
      <c r="N17" s="54"/>
      <c r="O17" s="17"/>
      <c r="P17" s="19"/>
      <c r="Q17" s="21"/>
    </row>
    <row r="18" spans="2:17" ht="15" customHeight="1">
      <c r="B18" s="17"/>
      <c r="C18" s="73"/>
      <c r="D18" s="73"/>
      <c r="E18" s="54"/>
      <c r="F18" s="295"/>
      <c r="G18" s="278"/>
      <c r="H18" s="278"/>
      <c r="I18" s="295"/>
      <c r="J18" s="54"/>
      <c r="K18" s="292"/>
      <c r="L18" s="17"/>
      <c r="M18" s="19"/>
      <c r="N18" s="54"/>
      <c r="O18" s="17"/>
      <c r="P18" s="19"/>
      <c r="Q18" s="21"/>
    </row>
  </sheetData>
  <autoFilter ref="B9:O14" xr:uid="{E72A56AC-773E-4F4F-B553-1A4E545DDE99}"/>
  <mergeCells count="9">
    <mergeCell ref="G15:G16"/>
    <mergeCell ref="H15:H16"/>
    <mergeCell ref="J15:J1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8D2E8-A3F4-4FD7-A89C-A6B1BEEF3258}">
  <dimension ref="A1:G123"/>
  <sheetViews>
    <sheetView topLeftCell="A86" workbookViewId="0">
      <selection activeCell="G2" sqref="G2:G123"/>
    </sheetView>
  </sheetViews>
  <sheetFormatPr defaultRowHeight="18.75"/>
  <cols>
    <col min="1" max="16384" width="9" style="3"/>
  </cols>
  <sheetData>
    <row r="1" spans="1:7">
      <c r="A1" s="133">
        <v>1</v>
      </c>
      <c r="B1" s="3">
        <f>A1*2</f>
        <v>2</v>
      </c>
    </row>
    <row r="2" spans="1:7">
      <c r="A2" s="295">
        <v>1</v>
      </c>
      <c r="B2" s="3">
        <f t="shared" ref="B2:B65" si="0">A2*2</f>
        <v>2</v>
      </c>
      <c r="F2" s="133">
        <v>2</v>
      </c>
      <c r="G2" s="3">
        <f>F2/2</f>
        <v>1</v>
      </c>
    </row>
    <row r="3" spans="1:7">
      <c r="A3" s="295">
        <v>1</v>
      </c>
      <c r="B3" s="3">
        <f t="shared" si="0"/>
        <v>2</v>
      </c>
      <c r="F3" s="295">
        <v>2</v>
      </c>
      <c r="G3" s="3">
        <f t="shared" ref="G3:G66" si="1">F3/2</f>
        <v>1</v>
      </c>
    </row>
    <row r="4" spans="1:7">
      <c r="A4" s="133">
        <v>1</v>
      </c>
      <c r="B4" s="3">
        <f t="shared" si="0"/>
        <v>2</v>
      </c>
      <c r="F4" s="295">
        <v>2</v>
      </c>
      <c r="G4" s="3">
        <f t="shared" si="1"/>
        <v>1</v>
      </c>
    </row>
    <row r="5" spans="1:7">
      <c r="A5" s="133">
        <v>1</v>
      </c>
      <c r="B5" s="3">
        <f t="shared" si="0"/>
        <v>2</v>
      </c>
      <c r="F5" s="133">
        <v>2</v>
      </c>
      <c r="G5" s="3">
        <f t="shared" si="1"/>
        <v>1</v>
      </c>
    </row>
    <row r="6" spans="1:7">
      <c r="A6" s="133">
        <v>1</v>
      </c>
      <c r="B6" s="3">
        <f t="shared" si="0"/>
        <v>2</v>
      </c>
      <c r="F6" s="133">
        <v>2</v>
      </c>
      <c r="G6" s="3">
        <f t="shared" si="1"/>
        <v>1</v>
      </c>
    </row>
    <row r="7" spans="1:7">
      <c r="A7" s="133">
        <v>1</v>
      </c>
      <c r="B7" s="3">
        <f t="shared" si="0"/>
        <v>2</v>
      </c>
      <c r="F7" s="133">
        <v>2</v>
      </c>
      <c r="G7" s="3">
        <f t="shared" si="1"/>
        <v>1</v>
      </c>
    </row>
    <row r="8" spans="1:7">
      <c r="A8" s="54">
        <v>2</v>
      </c>
      <c r="B8" s="3">
        <f t="shared" si="0"/>
        <v>4</v>
      </c>
      <c r="F8" s="133">
        <v>2</v>
      </c>
      <c r="G8" s="3">
        <f t="shared" si="1"/>
        <v>1</v>
      </c>
    </row>
    <row r="9" spans="1:7">
      <c r="A9" s="133">
        <v>1</v>
      </c>
      <c r="B9" s="3">
        <f t="shared" si="0"/>
        <v>2</v>
      </c>
      <c r="F9" s="54">
        <v>4</v>
      </c>
      <c r="G9" s="3">
        <f t="shared" si="1"/>
        <v>2</v>
      </c>
    </row>
    <row r="10" spans="1:7">
      <c r="A10" s="321">
        <v>1</v>
      </c>
      <c r="B10" s="3">
        <f t="shared" si="0"/>
        <v>2</v>
      </c>
      <c r="F10" s="133">
        <v>2</v>
      </c>
      <c r="G10" s="3">
        <f t="shared" si="1"/>
        <v>1</v>
      </c>
    </row>
    <row r="11" spans="1:7">
      <c r="A11" s="321">
        <v>1</v>
      </c>
      <c r="B11" s="3">
        <f t="shared" si="0"/>
        <v>2</v>
      </c>
      <c r="F11" s="321">
        <v>2</v>
      </c>
      <c r="G11" s="3">
        <f t="shared" si="1"/>
        <v>1</v>
      </c>
    </row>
    <row r="12" spans="1:7">
      <c r="A12" s="321">
        <v>1</v>
      </c>
      <c r="B12" s="3">
        <f t="shared" si="0"/>
        <v>2</v>
      </c>
      <c r="F12" s="321">
        <v>2</v>
      </c>
      <c r="G12" s="3">
        <f t="shared" si="1"/>
        <v>1</v>
      </c>
    </row>
    <row r="13" spans="1:7">
      <c r="A13" s="321">
        <v>1</v>
      </c>
      <c r="B13" s="3">
        <f t="shared" si="0"/>
        <v>2</v>
      </c>
      <c r="F13" s="321">
        <v>2</v>
      </c>
      <c r="G13" s="3">
        <f t="shared" si="1"/>
        <v>1</v>
      </c>
    </row>
    <row r="14" spans="1:7">
      <c r="A14" s="321">
        <v>1</v>
      </c>
      <c r="B14" s="3">
        <f t="shared" si="0"/>
        <v>2</v>
      </c>
      <c r="F14" s="321">
        <v>2</v>
      </c>
      <c r="G14" s="3">
        <f t="shared" si="1"/>
        <v>1</v>
      </c>
    </row>
    <row r="15" spans="1:7">
      <c r="A15" s="321">
        <v>2</v>
      </c>
      <c r="B15" s="3">
        <f t="shared" si="0"/>
        <v>4</v>
      </c>
      <c r="F15" s="321">
        <v>2</v>
      </c>
      <c r="G15" s="3">
        <f t="shared" si="1"/>
        <v>1</v>
      </c>
    </row>
    <row r="16" spans="1:7">
      <c r="A16" s="321">
        <v>1</v>
      </c>
      <c r="B16" s="3">
        <f t="shared" si="0"/>
        <v>2</v>
      </c>
      <c r="F16" s="321">
        <v>4</v>
      </c>
      <c r="G16" s="3">
        <f t="shared" si="1"/>
        <v>2</v>
      </c>
    </row>
    <row r="17" spans="1:7">
      <c r="A17" s="54">
        <v>1</v>
      </c>
      <c r="B17" s="3">
        <f t="shared" si="0"/>
        <v>2</v>
      </c>
      <c r="F17" s="321">
        <v>2</v>
      </c>
      <c r="G17" s="3">
        <f t="shared" si="1"/>
        <v>1</v>
      </c>
    </row>
    <row r="18" spans="1:7">
      <c r="A18" s="321">
        <v>3</v>
      </c>
      <c r="B18" s="3">
        <f t="shared" si="0"/>
        <v>6</v>
      </c>
      <c r="F18" s="54">
        <v>2</v>
      </c>
      <c r="G18" s="3">
        <f t="shared" si="1"/>
        <v>1</v>
      </c>
    </row>
    <row r="19" spans="1:7">
      <c r="A19" s="321">
        <v>3</v>
      </c>
      <c r="B19" s="3">
        <f t="shared" si="0"/>
        <v>6</v>
      </c>
      <c r="F19" s="54">
        <v>2</v>
      </c>
      <c r="G19" s="3">
        <f t="shared" si="1"/>
        <v>1</v>
      </c>
    </row>
    <row r="20" spans="1:7">
      <c r="A20" s="321">
        <v>3</v>
      </c>
      <c r="B20" s="3">
        <f t="shared" si="0"/>
        <v>6</v>
      </c>
      <c r="F20" s="321">
        <v>6</v>
      </c>
      <c r="G20" s="3">
        <f t="shared" si="1"/>
        <v>3</v>
      </c>
    </row>
    <row r="21" spans="1:7">
      <c r="A21" s="321">
        <v>2</v>
      </c>
      <c r="B21" s="3">
        <f t="shared" si="0"/>
        <v>4</v>
      </c>
      <c r="F21" s="321">
        <v>6</v>
      </c>
      <c r="G21" s="3">
        <f t="shared" si="1"/>
        <v>3</v>
      </c>
    </row>
    <row r="22" spans="1:7">
      <c r="A22" s="321">
        <v>8</v>
      </c>
      <c r="B22" s="3">
        <f t="shared" si="0"/>
        <v>16</v>
      </c>
      <c r="F22" s="321">
        <v>6</v>
      </c>
      <c r="G22" s="3">
        <f t="shared" si="1"/>
        <v>3</v>
      </c>
    </row>
    <row r="23" spans="1:7">
      <c r="A23" s="295">
        <v>3</v>
      </c>
      <c r="B23" s="3">
        <f t="shared" si="0"/>
        <v>6</v>
      </c>
      <c r="F23" s="321">
        <v>4</v>
      </c>
      <c r="G23" s="3">
        <f t="shared" si="1"/>
        <v>2</v>
      </c>
    </row>
    <row r="24" spans="1:7">
      <c r="A24" s="295">
        <v>3</v>
      </c>
      <c r="B24" s="3">
        <f t="shared" si="0"/>
        <v>6</v>
      </c>
      <c r="F24" s="321">
        <v>16</v>
      </c>
      <c r="G24" s="3">
        <f t="shared" si="1"/>
        <v>8</v>
      </c>
    </row>
    <row r="25" spans="1:7">
      <c r="A25" s="295">
        <v>3</v>
      </c>
      <c r="B25" s="3">
        <f t="shared" si="0"/>
        <v>6</v>
      </c>
      <c r="F25" s="295">
        <v>6</v>
      </c>
      <c r="G25" s="3">
        <f t="shared" si="1"/>
        <v>3</v>
      </c>
    </row>
    <row r="26" spans="1:7">
      <c r="A26" s="295">
        <v>0</v>
      </c>
      <c r="B26" s="3">
        <f t="shared" si="0"/>
        <v>0</v>
      </c>
      <c r="F26" s="295">
        <v>6</v>
      </c>
      <c r="G26" s="3">
        <f t="shared" si="1"/>
        <v>3</v>
      </c>
    </row>
    <row r="27" spans="1:7">
      <c r="A27" s="295">
        <v>3</v>
      </c>
      <c r="B27" s="3">
        <f t="shared" si="0"/>
        <v>6</v>
      </c>
      <c r="F27" s="295">
        <v>6</v>
      </c>
      <c r="G27" s="3">
        <f t="shared" si="1"/>
        <v>3</v>
      </c>
    </row>
    <row r="28" spans="1:7">
      <c r="A28" s="295">
        <v>0</v>
      </c>
      <c r="B28" s="3">
        <f t="shared" si="0"/>
        <v>0</v>
      </c>
      <c r="F28" s="295">
        <v>0</v>
      </c>
      <c r="G28" s="3">
        <f t="shared" si="1"/>
        <v>0</v>
      </c>
    </row>
    <row r="29" spans="1:7">
      <c r="A29" s="54">
        <v>2</v>
      </c>
      <c r="B29" s="3">
        <f t="shared" si="0"/>
        <v>4</v>
      </c>
      <c r="F29" s="295">
        <v>6</v>
      </c>
      <c r="G29" s="3">
        <f t="shared" si="1"/>
        <v>3</v>
      </c>
    </row>
    <row r="30" spans="1:7">
      <c r="A30" s="295">
        <v>1</v>
      </c>
      <c r="B30" s="3">
        <f t="shared" si="0"/>
        <v>2</v>
      </c>
      <c r="F30" s="295">
        <v>0</v>
      </c>
      <c r="G30" s="3">
        <f t="shared" si="1"/>
        <v>0</v>
      </c>
    </row>
    <row r="31" spans="1:7">
      <c r="A31" s="295">
        <v>1</v>
      </c>
      <c r="B31" s="3">
        <f t="shared" si="0"/>
        <v>2</v>
      </c>
      <c r="F31" s="54">
        <v>4</v>
      </c>
      <c r="G31" s="3">
        <f t="shared" si="1"/>
        <v>2</v>
      </c>
    </row>
    <row r="32" spans="1:7">
      <c r="A32" s="295">
        <v>1</v>
      </c>
      <c r="B32" s="3">
        <f t="shared" si="0"/>
        <v>2</v>
      </c>
      <c r="F32" s="295">
        <v>2</v>
      </c>
      <c r="G32" s="3">
        <f t="shared" si="1"/>
        <v>1</v>
      </c>
    </row>
    <row r="33" spans="1:7">
      <c r="A33" s="295">
        <v>1</v>
      </c>
      <c r="B33" s="3">
        <f t="shared" si="0"/>
        <v>2</v>
      </c>
      <c r="F33" s="295">
        <v>2</v>
      </c>
      <c r="G33" s="3">
        <f t="shared" si="1"/>
        <v>1</v>
      </c>
    </row>
    <row r="34" spans="1:7">
      <c r="A34" s="321">
        <v>2</v>
      </c>
      <c r="B34" s="3">
        <f t="shared" si="0"/>
        <v>4</v>
      </c>
      <c r="F34" s="295">
        <v>2</v>
      </c>
      <c r="G34" s="3">
        <f t="shared" si="1"/>
        <v>1</v>
      </c>
    </row>
    <row r="35" spans="1:7">
      <c r="A35" s="321">
        <v>1</v>
      </c>
      <c r="B35" s="3">
        <f t="shared" si="0"/>
        <v>2</v>
      </c>
      <c r="F35" s="295">
        <v>2</v>
      </c>
      <c r="G35" s="3">
        <f t="shared" si="1"/>
        <v>1</v>
      </c>
    </row>
    <row r="36" spans="1:7">
      <c r="A36" s="321">
        <v>1</v>
      </c>
      <c r="B36" s="3">
        <f t="shared" si="0"/>
        <v>2</v>
      </c>
      <c r="F36" s="321">
        <v>4</v>
      </c>
      <c r="G36" s="3">
        <f t="shared" si="1"/>
        <v>2</v>
      </c>
    </row>
    <row r="37" spans="1:7">
      <c r="A37" s="321">
        <v>1</v>
      </c>
      <c r="B37" s="3">
        <f t="shared" si="0"/>
        <v>2</v>
      </c>
      <c r="F37" s="321">
        <v>2</v>
      </c>
      <c r="G37" s="3">
        <f t="shared" si="1"/>
        <v>1</v>
      </c>
    </row>
    <row r="38" spans="1:7">
      <c r="A38" s="321">
        <v>1</v>
      </c>
      <c r="B38" s="3">
        <f t="shared" si="0"/>
        <v>2</v>
      </c>
      <c r="F38" s="321">
        <v>2</v>
      </c>
      <c r="G38" s="3">
        <f t="shared" si="1"/>
        <v>1</v>
      </c>
    </row>
    <row r="39" spans="1:7">
      <c r="A39" s="321">
        <v>2</v>
      </c>
      <c r="B39" s="3">
        <f t="shared" si="0"/>
        <v>4</v>
      </c>
      <c r="F39" s="321">
        <v>2</v>
      </c>
      <c r="G39" s="3">
        <f t="shared" si="1"/>
        <v>1</v>
      </c>
    </row>
    <row r="40" spans="1:7">
      <c r="A40" s="321">
        <v>1</v>
      </c>
      <c r="B40" s="3">
        <f t="shared" si="0"/>
        <v>2</v>
      </c>
      <c r="F40" s="321">
        <v>2</v>
      </c>
      <c r="G40" s="3">
        <f t="shared" si="1"/>
        <v>1</v>
      </c>
    </row>
    <row r="41" spans="1:7">
      <c r="A41" s="321">
        <v>2</v>
      </c>
      <c r="B41" s="3">
        <f t="shared" si="0"/>
        <v>4</v>
      </c>
      <c r="F41" s="321">
        <v>4</v>
      </c>
      <c r="G41" s="3">
        <f t="shared" si="1"/>
        <v>2</v>
      </c>
    </row>
    <row r="42" spans="1:7">
      <c r="A42" s="321">
        <v>1</v>
      </c>
      <c r="B42" s="3">
        <f t="shared" si="0"/>
        <v>2</v>
      </c>
      <c r="F42" s="321">
        <v>2</v>
      </c>
      <c r="G42" s="3">
        <f t="shared" si="1"/>
        <v>1</v>
      </c>
    </row>
    <row r="43" spans="1:7">
      <c r="A43" s="321">
        <v>1</v>
      </c>
      <c r="B43" s="3">
        <f t="shared" si="0"/>
        <v>2</v>
      </c>
      <c r="F43" s="321">
        <v>4</v>
      </c>
      <c r="G43" s="3">
        <f t="shared" si="1"/>
        <v>2</v>
      </c>
    </row>
    <row r="44" spans="1:7">
      <c r="A44" s="321">
        <v>1</v>
      </c>
      <c r="B44" s="3">
        <f t="shared" si="0"/>
        <v>2</v>
      </c>
      <c r="F44" s="321">
        <v>2</v>
      </c>
      <c r="G44" s="3">
        <f t="shared" si="1"/>
        <v>1</v>
      </c>
    </row>
    <row r="45" spans="1:7">
      <c r="A45" s="321">
        <v>1</v>
      </c>
      <c r="B45" s="3">
        <f t="shared" si="0"/>
        <v>2</v>
      </c>
      <c r="F45" s="321">
        <v>2</v>
      </c>
      <c r="G45" s="3">
        <f t="shared" si="1"/>
        <v>1</v>
      </c>
    </row>
    <row r="46" spans="1:7">
      <c r="A46" s="321">
        <v>1</v>
      </c>
      <c r="B46" s="3">
        <f t="shared" si="0"/>
        <v>2</v>
      </c>
      <c r="F46" s="321">
        <v>2</v>
      </c>
      <c r="G46" s="3">
        <f t="shared" si="1"/>
        <v>1</v>
      </c>
    </row>
    <row r="47" spans="1:7">
      <c r="A47" s="321">
        <v>1</v>
      </c>
      <c r="B47" s="3">
        <f t="shared" si="0"/>
        <v>2</v>
      </c>
      <c r="F47" s="321">
        <v>2</v>
      </c>
      <c r="G47" s="3">
        <f t="shared" si="1"/>
        <v>1</v>
      </c>
    </row>
    <row r="48" spans="1:7">
      <c r="A48" s="321">
        <v>1</v>
      </c>
      <c r="B48" s="3">
        <f t="shared" si="0"/>
        <v>2</v>
      </c>
      <c r="F48" s="321">
        <v>2</v>
      </c>
      <c r="G48" s="3">
        <f t="shared" si="1"/>
        <v>1</v>
      </c>
    </row>
    <row r="49" spans="1:7">
      <c r="A49" s="321">
        <v>1</v>
      </c>
      <c r="B49" s="3">
        <f t="shared" si="0"/>
        <v>2</v>
      </c>
      <c r="F49" s="321">
        <v>2</v>
      </c>
      <c r="G49" s="3">
        <f t="shared" si="1"/>
        <v>1</v>
      </c>
    </row>
    <row r="50" spans="1:7">
      <c r="A50" s="295">
        <v>1</v>
      </c>
      <c r="B50" s="3">
        <f t="shared" si="0"/>
        <v>2</v>
      </c>
      <c r="F50" s="321">
        <v>2</v>
      </c>
      <c r="G50" s="3">
        <f t="shared" si="1"/>
        <v>1</v>
      </c>
    </row>
    <row r="51" spans="1:7">
      <c r="A51" s="295">
        <v>1</v>
      </c>
      <c r="B51" s="3">
        <f t="shared" si="0"/>
        <v>2</v>
      </c>
      <c r="F51" s="321">
        <v>2</v>
      </c>
      <c r="G51" s="3">
        <f t="shared" si="1"/>
        <v>1</v>
      </c>
    </row>
    <row r="52" spans="1:7">
      <c r="A52" s="54">
        <v>1</v>
      </c>
      <c r="B52" s="3">
        <f t="shared" si="0"/>
        <v>2</v>
      </c>
      <c r="F52" s="295">
        <v>2</v>
      </c>
      <c r="G52" s="3">
        <f t="shared" si="1"/>
        <v>1</v>
      </c>
    </row>
    <row r="53" spans="1:7">
      <c r="A53" s="54">
        <v>4</v>
      </c>
      <c r="B53" s="3">
        <f t="shared" si="0"/>
        <v>8</v>
      </c>
      <c r="F53" s="295">
        <v>2</v>
      </c>
      <c r="G53" s="3">
        <f t="shared" si="1"/>
        <v>1</v>
      </c>
    </row>
    <row r="54" spans="1:7">
      <c r="A54" s="54">
        <v>4</v>
      </c>
      <c r="B54" s="3">
        <f t="shared" si="0"/>
        <v>8</v>
      </c>
      <c r="F54" s="54">
        <v>2</v>
      </c>
      <c r="G54" s="3">
        <f t="shared" si="1"/>
        <v>1</v>
      </c>
    </row>
    <row r="55" spans="1:7">
      <c r="A55" s="54">
        <v>47</v>
      </c>
      <c r="B55" s="3">
        <f t="shared" si="0"/>
        <v>94</v>
      </c>
      <c r="F55" s="54">
        <v>2</v>
      </c>
      <c r="G55" s="3">
        <f t="shared" si="1"/>
        <v>1</v>
      </c>
    </row>
    <row r="56" spans="1:7">
      <c r="A56" s="54">
        <v>65</v>
      </c>
      <c r="B56" s="3">
        <f t="shared" si="0"/>
        <v>130</v>
      </c>
      <c r="F56" s="54">
        <v>2</v>
      </c>
      <c r="G56" s="3">
        <f t="shared" si="1"/>
        <v>1</v>
      </c>
    </row>
    <row r="57" spans="1:7">
      <c r="A57" s="54">
        <v>8</v>
      </c>
      <c r="B57" s="3">
        <f t="shared" si="0"/>
        <v>16</v>
      </c>
      <c r="F57" s="54">
        <v>8</v>
      </c>
      <c r="G57" s="3">
        <f t="shared" si="1"/>
        <v>4</v>
      </c>
    </row>
    <row r="58" spans="1:7">
      <c r="A58" s="54">
        <v>20</v>
      </c>
      <c r="B58" s="3">
        <f t="shared" si="0"/>
        <v>40</v>
      </c>
      <c r="F58" s="54">
        <v>2</v>
      </c>
      <c r="G58" s="3">
        <f t="shared" si="1"/>
        <v>1</v>
      </c>
    </row>
    <row r="59" spans="1:7">
      <c r="A59" s="54">
        <v>14</v>
      </c>
      <c r="B59" s="3">
        <f t="shared" si="0"/>
        <v>28</v>
      </c>
      <c r="F59" s="54">
        <v>8</v>
      </c>
      <c r="G59" s="3">
        <f t="shared" si="1"/>
        <v>4</v>
      </c>
    </row>
    <row r="60" spans="1:7">
      <c r="A60" s="54">
        <v>1</v>
      </c>
      <c r="B60" s="3">
        <f t="shared" si="0"/>
        <v>2</v>
      </c>
      <c r="F60" s="54">
        <v>8</v>
      </c>
      <c r="G60" s="3">
        <f t="shared" si="1"/>
        <v>4</v>
      </c>
    </row>
    <row r="61" spans="1:7">
      <c r="A61" s="54">
        <v>4</v>
      </c>
      <c r="B61" s="3">
        <f t="shared" si="0"/>
        <v>8</v>
      </c>
      <c r="F61" s="54">
        <v>100</v>
      </c>
      <c r="G61" s="3">
        <f t="shared" si="1"/>
        <v>50</v>
      </c>
    </row>
    <row r="62" spans="1:7">
      <c r="A62" s="54">
        <v>2</v>
      </c>
      <c r="B62" s="3">
        <f t="shared" si="0"/>
        <v>4</v>
      </c>
      <c r="F62" s="54">
        <v>130</v>
      </c>
      <c r="G62" s="3">
        <f t="shared" si="1"/>
        <v>65</v>
      </c>
    </row>
    <row r="63" spans="1:7">
      <c r="A63" s="54">
        <v>1</v>
      </c>
      <c r="B63" s="3">
        <f t="shared" si="0"/>
        <v>2</v>
      </c>
      <c r="F63" s="54">
        <v>16</v>
      </c>
      <c r="G63" s="3">
        <f t="shared" si="1"/>
        <v>8</v>
      </c>
    </row>
    <row r="64" spans="1:7">
      <c r="A64" s="54">
        <v>4</v>
      </c>
      <c r="B64" s="3">
        <f t="shared" si="0"/>
        <v>8</v>
      </c>
      <c r="F64" s="54">
        <v>40</v>
      </c>
      <c r="G64" s="3">
        <f t="shared" si="1"/>
        <v>20</v>
      </c>
    </row>
    <row r="65" spans="1:7">
      <c r="A65" s="54">
        <v>14</v>
      </c>
      <c r="B65" s="3">
        <f t="shared" si="0"/>
        <v>28</v>
      </c>
      <c r="F65" s="54">
        <v>28</v>
      </c>
      <c r="G65" s="3">
        <f t="shared" si="1"/>
        <v>14</v>
      </c>
    </row>
    <row r="66" spans="1:7">
      <c r="A66" s="54">
        <v>4</v>
      </c>
      <c r="B66" s="3">
        <f t="shared" ref="B66:B118" si="2">A66*2</f>
        <v>8</v>
      </c>
      <c r="F66" s="54">
        <v>2</v>
      </c>
      <c r="G66" s="3">
        <f t="shared" si="1"/>
        <v>1</v>
      </c>
    </row>
    <row r="67" spans="1:7">
      <c r="A67" s="54">
        <v>2</v>
      </c>
      <c r="B67" s="3">
        <f t="shared" si="2"/>
        <v>4</v>
      </c>
      <c r="F67" s="54">
        <v>8</v>
      </c>
      <c r="G67" s="3">
        <f t="shared" ref="G67:G123" si="3">F67/2</f>
        <v>4</v>
      </c>
    </row>
    <row r="68" spans="1:7">
      <c r="A68" s="54">
        <v>2</v>
      </c>
      <c r="B68" s="3">
        <f t="shared" si="2"/>
        <v>4</v>
      </c>
      <c r="F68" s="54">
        <v>4</v>
      </c>
      <c r="G68" s="3">
        <f t="shared" si="3"/>
        <v>2</v>
      </c>
    </row>
    <row r="69" spans="1:7">
      <c r="A69" s="54">
        <v>14</v>
      </c>
      <c r="B69" s="3">
        <f t="shared" si="2"/>
        <v>28</v>
      </c>
      <c r="F69" s="54">
        <v>2</v>
      </c>
      <c r="G69" s="3">
        <f t="shared" si="3"/>
        <v>1</v>
      </c>
    </row>
    <row r="70" spans="1:7">
      <c r="A70" s="54">
        <v>2</v>
      </c>
      <c r="B70" s="3">
        <f t="shared" si="2"/>
        <v>4</v>
      </c>
      <c r="F70" s="54">
        <v>8</v>
      </c>
      <c r="G70" s="3">
        <f t="shared" si="3"/>
        <v>4</v>
      </c>
    </row>
    <row r="71" spans="1:7">
      <c r="A71" s="54">
        <v>2</v>
      </c>
      <c r="B71" s="3">
        <f t="shared" si="2"/>
        <v>4</v>
      </c>
      <c r="F71" s="54">
        <v>28</v>
      </c>
      <c r="G71" s="3">
        <f t="shared" si="3"/>
        <v>14</v>
      </c>
    </row>
    <row r="72" spans="1:7">
      <c r="A72" s="54">
        <v>1</v>
      </c>
      <c r="B72" s="3">
        <f t="shared" si="2"/>
        <v>2</v>
      </c>
      <c r="F72" s="54">
        <v>8</v>
      </c>
      <c r="G72" s="3">
        <f t="shared" si="3"/>
        <v>4</v>
      </c>
    </row>
    <row r="73" spans="1:7">
      <c r="A73" s="54">
        <v>1</v>
      </c>
      <c r="B73" s="3">
        <f t="shared" si="2"/>
        <v>2</v>
      </c>
      <c r="F73" s="54">
        <v>4</v>
      </c>
      <c r="G73" s="3">
        <f t="shared" si="3"/>
        <v>2</v>
      </c>
    </row>
    <row r="74" spans="1:7">
      <c r="A74" s="54">
        <v>12</v>
      </c>
      <c r="B74" s="3">
        <f t="shared" si="2"/>
        <v>24</v>
      </c>
      <c r="F74" s="54">
        <v>4</v>
      </c>
      <c r="G74" s="3">
        <f t="shared" si="3"/>
        <v>2</v>
      </c>
    </row>
    <row r="75" spans="1:7">
      <c r="A75" s="54">
        <v>15</v>
      </c>
      <c r="B75" s="3">
        <f t="shared" si="2"/>
        <v>30</v>
      </c>
      <c r="F75" s="54">
        <v>28</v>
      </c>
      <c r="G75" s="3">
        <f t="shared" si="3"/>
        <v>14</v>
      </c>
    </row>
    <row r="76" spans="1:7">
      <c r="A76" s="54">
        <v>4</v>
      </c>
      <c r="B76" s="3">
        <f t="shared" si="2"/>
        <v>8</v>
      </c>
      <c r="F76" s="54">
        <v>4</v>
      </c>
      <c r="G76" s="3">
        <f t="shared" si="3"/>
        <v>2</v>
      </c>
    </row>
    <row r="77" spans="1:7">
      <c r="A77" s="54">
        <v>2</v>
      </c>
      <c r="B77" s="3">
        <f t="shared" si="2"/>
        <v>4</v>
      </c>
      <c r="F77" s="54">
        <v>4</v>
      </c>
      <c r="G77" s="3">
        <f t="shared" si="3"/>
        <v>2</v>
      </c>
    </row>
    <row r="78" spans="1:7">
      <c r="A78" s="54">
        <v>2</v>
      </c>
      <c r="B78" s="3">
        <f t="shared" si="2"/>
        <v>4</v>
      </c>
      <c r="F78" s="54">
        <v>4</v>
      </c>
      <c r="G78" s="3">
        <f t="shared" si="3"/>
        <v>2</v>
      </c>
    </row>
    <row r="79" spans="1:7">
      <c r="A79" s="54">
        <v>1</v>
      </c>
      <c r="B79" s="3">
        <f t="shared" si="2"/>
        <v>2</v>
      </c>
      <c r="F79" s="54">
        <v>4</v>
      </c>
      <c r="G79" s="3">
        <f t="shared" si="3"/>
        <v>2</v>
      </c>
    </row>
    <row r="80" spans="1:7">
      <c r="A80" s="54">
        <v>1</v>
      </c>
      <c r="B80" s="3">
        <f t="shared" si="2"/>
        <v>2</v>
      </c>
      <c r="F80" s="54">
        <v>2</v>
      </c>
      <c r="G80" s="3">
        <f t="shared" si="3"/>
        <v>1</v>
      </c>
    </row>
    <row r="81" spans="1:7">
      <c r="A81" s="54">
        <v>1</v>
      </c>
      <c r="B81" s="3">
        <f t="shared" si="2"/>
        <v>2</v>
      </c>
      <c r="F81" s="54">
        <v>2</v>
      </c>
      <c r="G81" s="3">
        <f t="shared" si="3"/>
        <v>1</v>
      </c>
    </row>
    <row r="82" spans="1:7">
      <c r="A82" s="54">
        <v>2</v>
      </c>
      <c r="B82" s="3">
        <f t="shared" si="2"/>
        <v>4</v>
      </c>
      <c r="F82" s="54">
        <v>4</v>
      </c>
      <c r="G82" s="3">
        <f t="shared" si="3"/>
        <v>2</v>
      </c>
    </row>
    <row r="83" spans="1:7">
      <c r="A83" s="54">
        <v>4</v>
      </c>
      <c r="B83" s="3">
        <f t="shared" si="2"/>
        <v>8</v>
      </c>
      <c r="F83" s="54">
        <v>2</v>
      </c>
      <c r="G83" s="3">
        <f t="shared" si="3"/>
        <v>1</v>
      </c>
    </row>
    <row r="84" spans="1:7">
      <c r="A84" s="54">
        <v>2</v>
      </c>
      <c r="B84" s="3">
        <f t="shared" si="2"/>
        <v>4</v>
      </c>
      <c r="F84" s="54">
        <v>2</v>
      </c>
      <c r="G84" s="3">
        <f t="shared" si="3"/>
        <v>1</v>
      </c>
    </row>
    <row r="85" spans="1:7">
      <c r="A85" s="54">
        <v>1</v>
      </c>
      <c r="B85" s="3">
        <f t="shared" si="2"/>
        <v>2</v>
      </c>
      <c r="F85" s="54">
        <v>2</v>
      </c>
      <c r="G85" s="3">
        <f t="shared" si="3"/>
        <v>1</v>
      </c>
    </row>
    <row r="86" spans="1:7">
      <c r="A86" s="54">
        <v>2</v>
      </c>
      <c r="B86" s="3">
        <f t="shared" si="2"/>
        <v>4</v>
      </c>
      <c r="F86" s="54">
        <v>2</v>
      </c>
      <c r="G86" s="3">
        <f t="shared" si="3"/>
        <v>1</v>
      </c>
    </row>
    <row r="87" spans="1:7">
      <c r="A87" s="54">
        <v>2</v>
      </c>
      <c r="B87" s="3">
        <f t="shared" si="2"/>
        <v>4</v>
      </c>
      <c r="F87" s="54">
        <v>2</v>
      </c>
      <c r="G87" s="3">
        <f t="shared" si="3"/>
        <v>1</v>
      </c>
    </row>
    <row r="88" spans="1:7">
      <c r="A88" s="295">
        <v>1</v>
      </c>
      <c r="B88" s="3">
        <f t="shared" si="2"/>
        <v>2</v>
      </c>
      <c r="F88" s="54">
        <v>2</v>
      </c>
      <c r="G88" s="3">
        <f t="shared" si="3"/>
        <v>1</v>
      </c>
    </row>
    <row r="89" spans="1:7">
      <c r="A89" s="54">
        <v>1</v>
      </c>
      <c r="B89" s="3">
        <f t="shared" si="2"/>
        <v>2</v>
      </c>
      <c r="F89" s="54">
        <v>2</v>
      </c>
      <c r="G89" s="3">
        <f t="shared" si="3"/>
        <v>1</v>
      </c>
    </row>
    <row r="90" spans="1:7">
      <c r="A90" s="54">
        <v>2</v>
      </c>
      <c r="B90" s="3">
        <f t="shared" si="2"/>
        <v>4</v>
      </c>
      <c r="F90" s="54">
        <v>4</v>
      </c>
      <c r="G90" s="3">
        <f t="shared" si="3"/>
        <v>2</v>
      </c>
    </row>
    <row r="91" spans="1:7">
      <c r="A91" s="54">
        <v>1</v>
      </c>
      <c r="B91" s="3">
        <f t="shared" si="2"/>
        <v>2</v>
      </c>
      <c r="F91" s="54">
        <v>2</v>
      </c>
      <c r="G91" s="3">
        <f t="shared" si="3"/>
        <v>1</v>
      </c>
    </row>
    <row r="92" spans="1:7">
      <c r="A92" s="54">
        <v>1</v>
      </c>
      <c r="B92" s="3">
        <f t="shared" si="2"/>
        <v>2</v>
      </c>
      <c r="F92" s="54">
        <v>2</v>
      </c>
      <c r="G92" s="3">
        <f t="shared" si="3"/>
        <v>1</v>
      </c>
    </row>
    <row r="93" spans="1:7">
      <c r="A93" s="54">
        <v>1</v>
      </c>
      <c r="B93" s="3">
        <f t="shared" si="2"/>
        <v>2</v>
      </c>
      <c r="F93" s="54">
        <v>4</v>
      </c>
      <c r="G93" s="3">
        <f t="shared" si="3"/>
        <v>2</v>
      </c>
    </row>
    <row r="94" spans="1:7">
      <c r="A94" s="54">
        <v>1</v>
      </c>
      <c r="B94" s="3">
        <f t="shared" si="2"/>
        <v>2</v>
      </c>
      <c r="F94" s="54">
        <v>2</v>
      </c>
      <c r="G94" s="3">
        <f t="shared" si="3"/>
        <v>1</v>
      </c>
    </row>
    <row r="95" spans="1:7">
      <c r="A95" s="295">
        <v>1</v>
      </c>
      <c r="B95" s="3">
        <f t="shared" si="2"/>
        <v>2</v>
      </c>
      <c r="F95" s="54">
        <v>4</v>
      </c>
      <c r="G95" s="3">
        <f t="shared" si="3"/>
        <v>2</v>
      </c>
    </row>
    <row r="96" spans="1:7">
      <c r="A96" s="54">
        <v>1</v>
      </c>
      <c r="B96" s="3">
        <f t="shared" si="2"/>
        <v>2</v>
      </c>
      <c r="F96" s="54">
        <v>2</v>
      </c>
      <c r="G96" s="3">
        <f t="shared" si="3"/>
        <v>1</v>
      </c>
    </row>
    <row r="97" spans="1:7">
      <c r="A97" s="54">
        <v>1</v>
      </c>
      <c r="B97" s="3">
        <f t="shared" si="2"/>
        <v>2</v>
      </c>
      <c r="F97" s="54">
        <v>4</v>
      </c>
      <c r="G97" s="3">
        <f t="shared" si="3"/>
        <v>2</v>
      </c>
    </row>
    <row r="98" spans="1:7">
      <c r="A98" s="54">
        <v>4</v>
      </c>
      <c r="B98" s="3">
        <f t="shared" si="2"/>
        <v>8</v>
      </c>
      <c r="F98" s="54">
        <v>2</v>
      </c>
      <c r="G98" s="3">
        <f t="shared" si="3"/>
        <v>1</v>
      </c>
    </row>
    <row r="99" spans="1:7">
      <c r="A99" s="54">
        <v>1</v>
      </c>
      <c r="B99" s="3">
        <f t="shared" si="2"/>
        <v>2</v>
      </c>
      <c r="F99" s="54">
        <v>2</v>
      </c>
      <c r="G99" s="3">
        <f t="shared" si="3"/>
        <v>1</v>
      </c>
    </row>
    <row r="100" spans="1:7">
      <c r="A100" s="54">
        <v>1</v>
      </c>
      <c r="B100" s="3">
        <f t="shared" si="2"/>
        <v>2</v>
      </c>
      <c r="F100" s="54">
        <v>2</v>
      </c>
      <c r="G100" s="3">
        <f t="shared" si="3"/>
        <v>1</v>
      </c>
    </row>
    <row r="101" spans="1:7">
      <c r="A101" s="54">
        <v>2</v>
      </c>
      <c r="B101" s="3">
        <f t="shared" si="2"/>
        <v>4</v>
      </c>
      <c r="F101" s="54">
        <v>2</v>
      </c>
      <c r="G101" s="3">
        <f t="shared" si="3"/>
        <v>1</v>
      </c>
    </row>
    <row r="102" spans="1:7">
      <c r="A102" s="54">
        <v>1</v>
      </c>
      <c r="B102" s="3">
        <f t="shared" si="2"/>
        <v>2</v>
      </c>
      <c r="F102" s="54">
        <v>6</v>
      </c>
      <c r="G102" s="3">
        <f t="shared" si="3"/>
        <v>3</v>
      </c>
    </row>
    <row r="103" spans="1:7">
      <c r="A103" s="54">
        <v>1</v>
      </c>
      <c r="B103" s="3">
        <f t="shared" si="2"/>
        <v>2</v>
      </c>
      <c r="F103" s="54">
        <v>2</v>
      </c>
      <c r="G103" s="3">
        <f t="shared" si="3"/>
        <v>1</v>
      </c>
    </row>
    <row r="104" spans="1:7">
      <c r="A104" s="54">
        <v>3</v>
      </c>
      <c r="B104" s="3">
        <f t="shared" si="2"/>
        <v>6</v>
      </c>
      <c r="F104" s="54">
        <v>8</v>
      </c>
      <c r="G104" s="3">
        <f t="shared" si="3"/>
        <v>4</v>
      </c>
    </row>
    <row r="105" spans="1:7">
      <c r="A105" s="54">
        <v>1</v>
      </c>
      <c r="B105" s="3">
        <f t="shared" si="2"/>
        <v>2</v>
      </c>
      <c r="F105" s="54">
        <v>2</v>
      </c>
      <c r="G105" s="3">
        <f t="shared" si="3"/>
        <v>1</v>
      </c>
    </row>
    <row r="106" spans="1:7">
      <c r="A106" s="54">
        <v>1</v>
      </c>
      <c r="B106" s="3">
        <f t="shared" si="2"/>
        <v>2</v>
      </c>
      <c r="F106" s="54">
        <v>2</v>
      </c>
      <c r="G106" s="3">
        <f t="shared" si="3"/>
        <v>1</v>
      </c>
    </row>
    <row r="107" spans="1:7">
      <c r="A107" s="54">
        <v>2</v>
      </c>
      <c r="B107" s="3">
        <f t="shared" si="2"/>
        <v>4</v>
      </c>
      <c r="F107" s="54">
        <v>2</v>
      </c>
      <c r="G107" s="3">
        <f t="shared" si="3"/>
        <v>1</v>
      </c>
    </row>
    <row r="108" spans="1:7">
      <c r="A108" s="54">
        <v>1</v>
      </c>
      <c r="B108" s="3">
        <f t="shared" si="2"/>
        <v>2</v>
      </c>
      <c r="F108" s="54">
        <v>2</v>
      </c>
      <c r="G108" s="3">
        <f t="shared" si="3"/>
        <v>1</v>
      </c>
    </row>
    <row r="109" spans="1:7">
      <c r="A109" s="54">
        <v>1</v>
      </c>
      <c r="B109" s="3">
        <f t="shared" si="2"/>
        <v>2</v>
      </c>
      <c r="F109" s="54">
        <v>2</v>
      </c>
      <c r="G109" s="3">
        <f t="shared" si="3"/>
        <v>1</v>
      </c>
    </row>
    <row r="110" spans="1:7">
      <c r="A110" s="54">
        <v>2</v>
      </c>
      <c r="B110" s="3">
        <f t="shared" si="2"/>
        <v>4</v>
      </c>
      <c r="F110" s="54">
        <v>2</v>
      </c>
      <c r="G110" s="3">
        <f t="shared" si="3"/>
        <v>1</v>
      </c>
    </row>
    <row r="111" spans="1:7">
      <c r="A111" s="54">
        <v>2</v>
      </c>
      <c r="B111" s="3">
        <f t="shared" si="2"/>
        <v>4</v>
      </c>
      <c r="F111" s="54">
        <v>2</v>
      </c>
      <c r="G111" s="3">
        <f t="shared" si="3"/>
        <v>1</v>
      </c>
    </row>
    <row r="112" spans="1:7">
      <c r="A112" s="54">
        <v>1</v>
      </c>
      <c r="B112" s="3">
        <f t="shared" si="2"/>
        <v>2</v>
      </c>
      <c r="F112" s="54">
        <v>2</v>
      </c>
      <c r="G112" s="3">
        <f t="shared" si="3"/>
        <v>1</v>
      </c>
    </row>
    <row r="113" spans="1:7">
      <c r="A113" s="295">
        <v>1</v>
      </c>
      <c r="B113" s="3">
        <f t="shared" si="2"/>
        <v>2</v>
      </c>
      <c r="F113" s="54">
        <v>24</v>
      </c>
      <c r="G113" s="3">
        <f t="shared" si="3"/>
        <v>12</v>
      </c>
    </row>
    <row r="114" spans="1:7">
      <c r="A114" s="54">
        <v>1</v>
      </c>
      <c r="B114" s="3">
        <f t="shared" si="2"/>
        <v>2</v>
      </c>
      <c r="F114" s="54">
        <v>30</v>
      </c>
      <c r="G114" s="3">
        <f t="shared" si="3"/>
        <v>15</v>
      </c>
    </row>
    <row r="115" spans="1:7">
      <c r="A115" s="54">
        <v>1</v>
      </c>
      <c r="B115" s="3">
        <f t="shared" si="2"/>
        <v>2</v>
      </c>
      <c r="F115" s="54">
        <v>8</v>
      </c>
      <c r="G115" s="3">
        <f t="shared" si="3"/>
        <v>4</v>
      </c>
    </row>
    <row r="116" spans="1:7">
      <c r="A116" s="54">
        <v>1</v>
      </c>
      <c r="B116" s="3">
        <f t="shared" si="2"/>
        <v>2</v>
      </c>
      <c r="F116" s="54">
        <v>4</v>
      </c>
      <c r="G116" s="3">
        <f t="shared" si="3"/>
        <v>2</v>
      </c>
    </row>
    <row r="117" spans="1:7">
      <c r="A117" s="54">
        <v>1</v>
      </c>
      <c r="B117" s="3">
        <f t="shared" si="2"/>
        <v>2</v>
      </c>
      <c r="F117" s="54">
        <v>2</v>
      </c>
      <c r="G117" s="3">
        <f t="shared" si="3"/>
        <v>1</v>
      </c>
    </row>
    <row r="118" spans="1:7">
      <c r="A118" s="295">
        <v>1</v>
      </c>
      <c r="B118" s="3">
        <f t="shared" si="2"/>
        <v>2</v>
      </c>
      <c r="F118" s="54">
        <v>4</v>
      </c>
      <c r="G118" s="3">
        <f t="shared" si="3"/>
        <v>2</v>
      </c>
    </row>
    <row r="119" spans="1:7">
      <c r="F119" s="54">
        <v>4</v>
      </c>
      <c r="G119" s="3">
        <f t="shared" si="3"/>
        <v>2</v>
      </c>
    </row>
    <row r="120" spans="1:7">
      <c r="F120" s="295">
        <v>2</v>
      </c>
      <c r="G120" s="3">
        <f t="shared" si="3"/>
        <v>1</v>
      </c>
    </row>
    <row r="121" spans="1:7">
      <c r="F121" s="295"/>
      <c r="G121" s="3">
        <f t="shared" si="3"/>
        <v>0</v>
      </c>
    </row>
    <row r="122" spans="1:7">
      <c r="F122" s="295">
        <v>4</v>
      </c>
      <c r="G122" s="3">
        <f t="shared" si="3"/>
        <v>2</v>
      </c>
    </row>
    <row r="123" spans="1:7">
      <c r="F123" s="54">
        <v>2</v>
      </c>
      <c r="G123" s="3">
        <f t="shared" si="3"/>
        <v>1</v>
      </c>
    </row>
  </sheetData>
  <phoneticPr fontId="3"/>
  <pageMargins left="0.7" right="0.7" top="0.75" bottom="0.75" header="0.3" footer="0.3"/>
  <pageSetup paperSize="9" orientation="portrait"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C0DF1-DFA1-4B91-9B0D-7BDE53C8C873}">
  <dimension ref="B2:Q27"/>
  <sheetViews>
    <sheetView zoomScale="101" zoomScaleNormal="101" workbookViewId="0">
      <pane xSplit="10" ySplit="8" topLeftCell="O9" activePane="bottomRight" state="frozen"/>
      <selection pane="topRight" activeCell="K1" sqref="K1"/>
      <selection pane="bottomLeft" activeCell="A9" sqref="A9"/>
      <selection pane="bottomRight" activeCell="Q18" sqref="Q18"/>
    </sheetView>
  </sheetViews>
  <sheetFormatPr defaultRowHeight="18.75"/>
  <cols>
    <col min="1" max="1" width="2.625" style="3" customWidth="1"/>
    <col min="2" max="2" width="10.625" style="9" bestFit="1" customWidth="1"/>
    <col min="3" max="4" width="12.625" style="3" customWidth="1"/>
    <col min="5" max="5" width="44" style="3" bestFit="1" customWidth="1"/>
    <col min="6" max="6" width="6.25" style="1604" customWidth="1"/>
    <col min="7" max="7" width="9.875" style="1605" bestFit="1" customWidth="1"/>
    <col min="8" max="8" width="9.875" style="3" bestFit="1" customWidth="1"/>
    <col min="9" max="9" width="9.25" style="11" bestFit="1" customWidth="1"/>
    <col min="10" max="10" width="45.625" style="3" bestFit="1" customWidth="1"/>
    <col min="11" max="11" width="29.375" style="9" bestFit="1" customWidth="1"/>
    <col min="12" max="12" width="6.625" style="9" customWidth="1"/>
    <col min="13" max="13" width="22.75" style="9" bestFit="1" customWidth="1"/>
    <col min="14" max="14" width="6.375" style="3" customWidth="1"/>
    <col min="15" max="15" width="13.25" style="11" customWidth="1"/>
    <col min="16" max="16" width="14.5" style="182" customWidth="1"/>
    <col min="17" max="17" width="15.625" style="199" customWidth="1"/>
    <col min="18" max="18" width="9" style="3"/>
    <col min="19" max="19" width="18.125" style="3" customWidth="1"/>
    <col min="20" max="256" width="9" style="3"/>
    <col min="257" max="257" width="2.625" style="3" customWidth="1"/>
    <col min="258" max="258" width="10.625" style="3" bestFit="1" customWidth="1"/>
    <col min="259" max="260" width="12.625" style="3" customWidth="1"/>
    <col min="261" max="261" width="44" style="3" bestFit="1" customWidth="1"/>
    <col min="262" max="262" width="6.25" style="3" customWidth="1"/>
    <col min="263" max="264" width="9.875" style="3" bestFit="1" customWidth="1"/>
    <col min="265" max="265" width="9.25" style="3" bestFit="1" customWidth="1"/>
    <col min="266" max="266" width="45.625" style="3" bestFit="1" customWidth="1"/>
    <col min="267" max="267" width="29.375" style="3" bestFit="1"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274" width="9" style="3"/>
    <col min="275" max="275" width="18.125" style="3" customWidth="1"/>
    <col min="276" max="512" width="9" style="3"/>
    <col min="513" max="513" width="2.625" style="3" customWidth="1"/>
    <col min="514" max="514" width="10.625" style="3" bestFit="1" customWidth="1"/>
    <col min="515" max="516" width="12.625" style="3" customWidth="1"/>
    <col min="517" max="517" width="44" style="3" bestFit="1" customWidth="1"/>
    <col min="518" max="518" width="6.25" style="3" customWidth="1"/>
    <col min="519" max="520" width="9.875" style="3" bestFit="1" customWidth="1"/>
    <col min="521" max="521" width="9.25" style="3" bestFit="1" customWidth="1"/>
    <col min="522" max="522" width="45.625" style="3" bestFit="1" customWidth="1"/>
    <col min="523" max="523" width="29.375" style="3" bestFit="1"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530" width="9" style="3"/>
    <col min="531" max="531" width="18.125" style="3" customWidth="1"/>
    <col min="532" max="768" width="9" style="3"/>
    <col min="769" max="769" width="2.625" style="3" customWidth="1"/>
    <col min="770" max="770" width="10.625" style="3" bestFit="1" customWidth="1"/>
    <col min="771" max="772" width="12.625" style="3" customWidth="1"/>
    <col min="773" max="773" width="44" style="3" bestFit="1" customWidth="1"/>
    <col min="774" max="774" width="6.25" style="3" customWidth="1"/>
    <col min="775" max="776" width="9.875" style="3" bestFit="1" customWidth="1"/>
    <col min="777" max="777" width="9.25" style="3" bestFit="1" customWidth="1"/>
    <col min="778" max="778" width="45.625" style="3" bestFit="1" customWidth="1"/>
    <col min="779" max="779" width="29.375" style="3" bestFit="1"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786" width="9" style="3"/>
    <col min="787" max="787" width="18.125" style="3" customWidth="1"/>
    <col min="788" max="1024" width="9" style="3"/>
    <col min="1025" max="1025" width="2.625" style="3" customWidth="1"/>
    <col min="1026" max="1026" width="10.625" style="3" bestFit="1" customWidth="1"/>
    <col min="1027" max="1028" width="12.625" style="3" customWidth="1"/>
    <col min="1029" max="1029" width="44" style="3" bestFit="1" customWidth="1"/>
    <col min="1030" max="1030" width="6.25" style="3" customWidth="1"/>
    <col min="1031" max="1032" width="9.875" style="3" bestFit="1" customWidth="1"/>
    <col min="1033" max="1033" width="9.25" style="3" bestFit="1" customWidth="1"/>
    <col min="1034" max="1034" width="45.625" style="3" bestFit="1" customWidth="1"/>
    <col min="1035" max="1035" width="29.375" style="3" bestFit="1"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042" width="9" style="3"/>
    <col min="1043" max="1043" width="18.125" style="3" customWidth="1"/>
    <col min="1044" max="1280" width="9" style="3"/>
    <col min="1281" max="1281" width="2.625" style="3" customWidth="1"/>
    <col min="1282" max="1282" width="10.625" style="3" bestFit="1" customWidth="1"/>
    <col min="1283" max="1284" width="12.625" style="3" customWidth="1"/>
    <col min="1285" max="1285" width="44" style="3" bestFit="1" customWidth="1"/>
    <col min="1286" max="1286" width="6.25" style="3" customWidth="1"/>
    <col min="1287" max="1288" width="9.875" style="3" bestFit="1" customWidth="1"/>
    <col min="1289" max="1289" width="9.25" style="3" bestFit="1" customWidth="1"/>
    <col min="1290" max="1290" width="45.625" style="3" bestFit="1" customWidth="1"/>
    <col min="1291" max="1291" width="29.375" style="3" bestFit="1"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298" width="9" style="3"/>
    <col min="1299" max="1299" width="18.125" style="3" customWidth="1"/>
    <col min="1300" max="1536" width="9" style="3"/>
    <col min="1537" max="1537" width="2.625" style="3" customWidth="1"/>
    <col min="1538" max="1538" width="10.625" style="3" bestFit="1" customWidth="1"/>
    <col min="1539" max="1540" width="12.625" style="3" customWidth="1"/>
    <col min="1541" max="1541" width="44" style="3" bestFit="1" customWidth="1"/>
    <col min="1542" max="1542" width="6.25" style="3" customWidth="1"/>
    <col min="1543" max="1544" width="9.875" style="3" bestFit="1" customWidth="1"/>
    <col min="1545" max="1545" width="9.25" style="3" bestFit="1" customWidth="1"/>
    <col min="1546" max="1546" width="45.625" style="3" bestFit="1" customWidth="1"/>
    <col min="1547" max="1547" width="29.375" style="3" bestFit="1"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554" width="9" style="3"/>
    <col min="1555" max="1555" width="18.125" style="3" customWidth="1"/>
    <col min="1556" max="1792" width="9" style="3"/>
    <col min="1793" max="1793" width="2.625" style="3" customWidth="1"/>
    <col min="1794" max="1794" width="10.625" style="3" bestFit="1" customWidth="1"/>
    <col min="1795" max="1796" width="12.625" style="3" customWidth="1"/>
    <col min="1797" max="1797" width="44" style="3" bestFit="1" customWidth="1"/>
    <col min="1798" max="1798" width="6.25" style="3" customWidth="1"/>
    <col min="1799" max="1800" width="9.875" style="3" bestFit="1" customWidth="1"/>
    <col min="1801" max="1801" width="9.25" style="3" bestFit="1" customWidth="1"/>
    <col min="1802" max="1802" width="45.625" style="3" bestFit="1" customWidth="1"/>
    <col min="1803" max="1803" width="29.375" style="3" bestFit="1"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1810" width="9" style="3"/>
    <col min="1811" max="1811" width="18.125" style="3" customWidth="1"/>
    <col min="1812" max="2048" width="9" style="3"/>
    <col min="2049" max="2049" width="2.625" style="3" customWidth="1"/>
    <col min="2050" max="2050" width="10.625" style="3" bestFit="1" customWidth="1"/>
    <col min="2051" max="2052" width="12.625" style="3" customWidth="1"/>
    <col min="2053" max="2053" width="44" style="3" bestFit="1" customWidth="1"/>
    <col min="2054" max="2054" width="6.25" style="3" customWidth="1"/>
    <col min="2055" max="2056" width="9.875" style="3" bestFit="1" customWidth="1"/>
    <col min="2057" max="2057" width="9.25" style="3" bestFit="1" customWidth="1"/>
    <col min="2058" max="2058" width="45.625" style="3" bestFit="1" customWidth="1"/>
    <col min="2059" max="2059" width="29.375" style="3" bestFit="1"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066" width="9" style="3"/>
    <col min="2067" max="2067" width="18.125" style="3" customWidth="1"/>
    <col min="2068" max="2304" width="9" style="3"/>
    <col min="2305" max="2305" width="2.625" style="3" customWidth="1"/>
    <col min="2306" max="2306" width="10.625" style="3" bestFit="1" customWidth="1"/>
    <col min="2307" max="2308" width="12.625" style="3" customWidth="1"/>
    <col min="2309" max="2309" width="44" style="3" bestFit="1" customWidth="1"/>
    <col min="2310" max="2310" width="6.25" style="3" customWidth="1"/>
    <col min="2311" max="2312" width="9.875" style="3" bestFit="1" customWidth="1"/>
    <col min="2313" max="2313" width="9.25" style="3" bestFit="1" customWidth="1"/>
    <col min="2314" max="2314" width="45.625" style="3" bestFit="1" customWidth="1"/>
    <col min="2315" max="2315" width="29.375" style="3" bestFit="1"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322" width="9" style="3"/>
    <col min="2323" max="2323" width="18.125" style="3" customWidth="1"/>
    <col min="2324" max="2560" width="9" style="3"/>
    <col min="2561" max="2561" width="2.625" style="3" customWidth="1"/>
    <col min="2562" max="2562" width="10.625" style="3" bestFit="1" customWidth="1"/>
    <col min="2563" max="2564" width="12.625" style="3" customWidth="1"/>
    <col min="2565" max="2565" width="44" style="3" bestFit="1" customWidth="1"/>
    <col min="2566" max="2566" width="6.25" style="3" customWidth="1"/>
    <col min="2567" max="2568" width="9.875" style="3" bestFit="1" customWidth="1"/>
    <col min="2569" max="2569" width="9.25" style="3" bestFit="1" customWidth="1"/>
    <col min="2570" max="2570" width="45.625" style="3" bestFit="1" customWidth="1"/>
    <col min="2571" max="2571" width="29.375" style="3" bestFit="1"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578" width="9" style="3"/>
    <col min="2579" max="2579" width="18.125" style="3" customWidth="1"/>
    <col min="2580" max="2816" width="9" style="3"/>
    <col min="2817" max="2817" width="2.625" style="3" customWidth="1"/>
    <col min="2818" max="2818" width="10.625" style="3" bestFit="1" customWidth="1"/>
    <col min="2819" max="2820" width="12.625" style="3" customWidth="1"/>
    <col min="2821" max="2821" width="44" style="3" bestFit="1" customWidth="1"/>
    <col min="2822" max="2822" width="6.25" style="3" customWidth="1"/>
    <col min="2823" max="2824" width="9.875" style="3" bestFit="1" customWidth="1"/>
    <col min="2825" max="2825" width="9.25" style="3" bestFit="1" customWidth="1"/>
    <col min="2826" max="2826" width="45.625" style="3" bestFit="1" customWidth="1"/>
    <col min="2827" max="2827" width="29.375" style="3" bestFit="1"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2834" width="9" style="3"/>
    <col min="2835" max="2835" width="18.125" style="3" customWidth="1"/>
    <col min="2836" max="3072" width="9" style="3"/>
    <col min="3073" max="3073" width="2.625" style="3" customWidth="1"/>
    <col min="3074" max="3074" width="10.625" style="3" bestFit="1" customWidth="1"/>
    <col min="3075" max="3076" width="12.625" style="3" customWidth="1"/>
    <col min="3077" max="3077" width="44" style="3" bestFit="1" customWidth="1"/>
    <col min="3078" max="3078" width="6.25" style="3" customWidth="1"/>
    <col min="3079" max="3080" width="9.875" style="3" bestFit="1" customWidth="1"/>
    <col min="3081" max="3081" width="9.25" style="3" bestFit="1" customWidth="1"/>
    <col min="3082" max="3082" width="45.625" style="3" bestFit="1" customWidth="1"/>
    <col min="3083" max="3083" width="29.375" style="3" bestFit="1"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090" width="9" style="3"/>
    <col min="3091" max="3091" width="18.125" style="3" customWidth="1"/>
    <col min="3092" max="3328" width="9" style="3"/>
    <col min="3329" max="3329" width="2.625" style="3" customWidth="1"/>
    <col min="3330" max="3330" width="10.625" style="3" bestFit="1" customWidth="1"/>
    <col min="3331" max="3332" width="12.625" style="3" customWidth="1"/>
    <col min="3333" max="3333" width="44" style="3" bestFit="1" customWidth="1"/>
    <col min="3334" max="3334" width="6.25" style="3" customWidth="1"/>
    <col min="3335" max="3336" width="9.875" style="3" bestFit="1" customWidth="1"/>
    <col min="3337" max="3337" width="9.25" style="3" bestFit="1" customWidth="1"/>
    <col min="3338" max="3338" width="45.625" style="3" bestFit="1" customWidth="1"/>
    <col min="3339" max="3339" width="29.375" style="3" bestFit="1"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346" width="9" style="3"/>
    <col min="3347" max="3347" width="18.125" style="3" customWidth="1"/>
    <col min="3348" max="3584" width="9" style="3"/>
    <col min="3585" max="3585" width="2.625" style="3" customWidth="1"/>
    <col min="3586" max="3586" width="10.625" style="3" bestFit="1" customWidth="1"/>
    <col min="3587" max="3588" width="12.625" style="3" customWidth="1"/>
    <col min="3589" max="3589" width="44" style="3" bestFit="1" customWidth="1"/>
    <col min="3590" max="3590" width="6.25" style="3" customWidth="1"/>
    <col min="3591" max="3592" width="9.875" style="3" bestFit="1" customWidth="1"/>
    <col min="3593" max="3593" width="9.25" style="3" bestFit="1" customWidth="1"/>
    <col min="3594" max="3594" width="45.625" style="3" bestFit="1" customWidth="1"/>
    <col min="3595" max="3595" width="29.375" style="3" bestFit="1"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602" width="9" style="3"/>
    <col min="3603" max="3603" width="18.125" style="3" customWidth="1"/>
    <col min="3604" max="3840" width="9" style="3"/>
    <col min="3841" max="3841" width="2.625" style="3" customWidth="1"/>
    <col min="3842" max="3842" width="10.625" style="3" bestFit="1" customWidth="1"/>
    <col min="3843" max="3844" width="12.625" style="3" customWidth="1"/>
    <col min="3845" max="3845" width="44" style="3" bestFit="1" customWidth="1"/>
    <col min="3846" max="3846" width="6.25" style="3" customWidth="1"/>
    <col min="3847" max="3848" width="9.875" style="3" bestFit="1" customWidth="1"/>
    <col min="3849" max="3849" width="9.25" style="3" bestFit="1" customWidth="1"/>
    <col min="3850" max="3850" width="45.625" style="3" bestFit="1" customWidth="1"/>
    <col min="3851" max="3851" width="29.375" style="3" bestFit="1"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3858" width="9" style="3"/>
    <col min="3859" max="3859" width="18.125" style="3" customWidth="1"/>
    <col min="3860" max="4096" width="9" style="3"/>
    <col min="4097" max="4097" width="2.625" style="3" customWidth="1"/>
    <col min="4098" max="4098" width="10.625" style="3" bestFit="1" customWidth="1"/>
    <col min="4099" max="4100" width="12.625" style="3" customWidth="1"/>
    <col min="4101" max="4101" width="44" style="3" bestFit="1" customWidth="1"/>
    <col min="4102" max="4102" width="6.25" style="3" customWidth="1"/>
    <col min="4103" max="4104" width="9.875" style="3" bestFit="1" customWidth="1"/>
    <col min="4105" max="4105" width="9.25" style="3" bestFit="1" customWidth="1"/>
    <col min="4106" max="4106" width="45.625" style="3" bestFit="1" customWidth="1"/>
    <col min="4107" max="4107" width="29.375" style="3" bestFit="1"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114" width="9" style="3"/>
    <col min="4115" max="4115" width="18.125" style="3" customWidth="1"/>
    <col min="4116" max="4352" width="9" style="3"/>
    <col min="4353" max="4353" width="2.625" style="3" customWidth="1"/>
    <col min="4354" max="4354" width="10.625" style="3" bestFit="1" customWidth="1"/>
    <col min="4355" max="4356" width="12.625" style="3" customWidth="1"/>
    <col min="4357" max="4357" width="44" style="3" bestFit="1" customWidth="1"/>
    <col min="4358" max="4358" width="6.25" style="3" customWidth="1"/>
    <col min="4359" max="4360" width="9.875" style="3" bestFit="1" customWidth="1"/>
    <col min="4361" max="4361" width="9.25" style="3" bestFit="1" customWidth="1"/>
    <col min="4362" max="4362" width="45.625" style="3" bestFit="1" customWidth="1"/>
    <col min="4363" max="4363" width="29.375" style="3" bestFit="1"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370" width="9" style="3"/>
    <col min="4371" max="4371" width="18.125" style="3" customWidth="1"/>
    <col min="4372" max="4608" width="9" style="3"/>
    <col min="4609" max="4609" width="2.625" style="3" customWidth="1"/>
    <col min="4610" max="4610" width="10.625" style="3" bestFit="1" customWidth="1"/>
    <col min="4611" max="4612" width="12.625" style="3" customWidth="1"/>
    <col min="4613" max="4613" width="44" style="3" bestFit="1" customWidth="1"/>
    <col min="4614" max="4614" width="6.25" style="3" customWidth="1"/>
    <col min="4615" max="4616" width="9.875" style="3" bestFit="1" customWidth="1"/>
    <col min="4617" max="4617" width="9.25" style="3" bestFit="1" customWidth="1"/>
    <col min="4618" max="4618" width="45.625" style="3" bestFit="1" customWidth="1"/>
    <col min="4619" max="4619" width="29.375" style="3" bestFit="1"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626" width="9" style="3"/>
    <col min="4627" max="4627" width="18.125" style="3" customWidth="1"/>
    <col min="4628" max="4864" width="9" style="3"/>
    <col min="4865" max="4865" width="2.625" style="3" customWidth="1"/>
    <col min="4866" max="4866" width="10.625" style="3" bestFit="1" customWidth="1"/>
    <col min="4867" max="4868" width="12.625" style="3" customWidth="1"/>
    <col min="4869" max="4869" width="44" style="3" bestFit="1" customWidth="1"/>
    <col min="4870" max="4870" width="6.25" style="3" customWidth="1"/>
    <col min="4871" max="4872" width="9.875" style="3" bestFit="1" customWidth="1"/>
    <col min="4873" max="4873" width="9.25" style="3" bestFit="1" customWidth="1"/>
    <col min="4874" max="4874" width="45.625" style="3" bestFit="1" customWidth="1"/>
    <col min="4875" max="4875" width="29.375" style="3" bestFit="1"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4882" width="9" style="3"/>
    <col min="4883" max="4883" width="18.125" style="3" customWidth="1"/>
    <col min="4884" max="5120" width="9" style="3"/>
    <col min="5121" max="5121" width="2.625" style="3" customWidth="1"/>
    <col min="5122" max="5122" width="10.625" style="3" bestFit="1" customWidth="1"/>
    <col min="5123" max="5124" width="12.625" style="3" customWidth="1"/>
    <col min="5125" max="5125" width="44" style="3" bestFit="1" customWidth="1"/>
    <col min="5126" max="5126" width="6.25" style="3" customWidth="1"/>
    <col min="5127" max="5128" width="9.875" style="3" bestFit="1" customWidth="1"/>
    <col min="5129" max="5129" width="9.25" style="3" bestFit="1" customWidth="1"/>
    <col min="5130" max="5130" width="45.625" style="3" bestFit="1" customWidth="1"/>
    <col min="5131" max="5131" width="29.375" style="3" bestFit="1"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138" width="9" style="3"/>
    <col min="5139" max="5139" width="18.125" style="3" customWidth="1"/>
    <col min="5140" max="5376" width="9" style="3"/>
    <col min="5377" max="5377" width="2.625" style="3" customWidth="1"/>
    <col min="5378" max="5378" width="10.625" style="3" bestFit="1" customWidth="1"/>
    <col min="5379" max="5380" width="12.625" style="3" customWidth="1"/>
    <col min="5381" max="5381" width="44" style="3" bestFit="1" customWidth="1"/>
    <col min="5382" max="5382" width="6.25" style="3" customWidth="1"/>
    <col min="5383" max="5384" width="9.875" style="3" bestFit="1" customWidth="1"/>
    <col min="5385" max="5385" width="9.25" style="3" bestFit="1" customWidth="1"/>
    <col min="5386" max="5386" width="45.625" style="3" bestFit="1" customWidth="1"/>
    <col min="5387" max="5387" width="29.375" style="3" bestFit="1"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394" width="9" style="3"/>
    <col min="5395" max="5395" width="18.125" style="3" customWidth="1"/>
    <col min="5396" max="5632" width="9" style="3"/>
    <col min="5633" max="5633" width="2.625" style="3" customWidth="1"/>
    <col min="5634" max="5634" width="10.625" style="3" bestFit="1" customWidth="1"/>
    <col min="5635" max="5636" width="12.625" style="3" customWidth="1"/>
    <col min="5637" max="5637" width="44" style="3" bestFit="1" customWidth="1"/>
    <col min="5638" max="5638" width="6.25" style="3" customWidth="1"/>
    <col min="5639" max="5640" width="9.875" style="3" bestFit="1" customWidth="1"/>
    <col min="5641" max="5641" width="9.25" style="3" bestFit="1" customWidth="1"/>
    <col min="5642" max="5642" width="45.625" style="3" bestFit="1" customWidth="1"/>
    <col min="5643" max="5643" width="29.375" style="3" bestFit="1"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650" width="9" style="3"/>
    <col min="5651" max="5651" width="18.125" style="3" customWidth="1"/>
    <col min="5652" max="5888" width="9" style="3"/>
    <col min="5889" max="5889" width="2.625" style="3" customWidth="1"/>
    <col min="5890" max="5890" width="10.625" style="3" bestFit="1" customWidth="1"/>
    <col min="5891" max="5892" width="12.625" style="3" customWidth="1"/>
    <col min="5893" max="5893" width="44" style="3" bestFit="1" customWidth="1"/>
    <col min="5894" max="5894" width="6.25" style="3" customWidth="1"/>
    <col min="5895" max="5896" width="9.875" style="3" bestFit="1" customWidth="1"/>
    <col min="5897" max="5897" width="9.25" style="3" bestFit="1" customWidth="1"/>
    <col min="5898" max="5898" width="45.625" style="3" bestFit="1" customWidth="1"/>
    <col min="5899" max="5899" width="29.375" style="3" bestFit="1"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5906" width="9" style="3"/>
    <col min="5907" max="5907" width="18.125" style="3" customWidth="1"/>
    <col min="5908" max="6144" width="9" style="3"/>
    <col min="6145" max="6145" width="2.625" style="3" customWidth="1"/>
    <col min="6146" max="6146" width="10.625" style="3" bestFit="1" customWidth="1"/>
    <col min="6147" max="6148" width="12.625" style="3" customWidth="1"/>
    <col min="6149" max="6149" width="44" style="3" bestFit="1" customWidth="1"/>
    <col min="6150" max="6150" width="6.25" style="3" customWidth="1"/>
    <col min="6151" max="6152" width="9.875" style="3" bestFit="1" customWidth="1"/>
    <col min="6153" max="6153" width="9.25" style="3" bestFit="1" customWidth="1"/>
    <col min="6154" max="6154" width="45.625" style="3" bestFit="1" customWidth="1"/>
    <col min="6155" max="6155" width="29.375" style="3" bestFit="1"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162" width="9" style="3"/>
    <col min="6163" max="6163" width="18.125" style="3" customWidth="1"/>
    <col min="6164" max="6400" width="9" style="3"/>
    <col min="6401" max="6401" width="2.625" style="3" customWidth="1"/>
    <col min="6402" max="6402" width="10.625" style="3" bestFit="1" customWidth="1"/>
    <col min="6403" max="6404" width="12.625" style="3" customWidth="1"/>
    <col min="6405" max="6405" width="44" style="3" bestFit="1" customWidth="1"/>
    <col min="6406" max="6406" width="6.25" style="3" customWidth="1"/>
    <col min="6407" max="6408" width="9.875" style="3" bestFit="1" customWidth="1"/>
    <col min="6409" max="6409" width="9.25" style="3" bestFit="1" customWidth="1"/>
    <col min="6410" max="6410" width="45.625" style="3" bestFit="1" customWidth="1"/>
    <col min="6411" max="6411" width="29.375" style="3" bestFit="1"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418" width="9" style="3"/>
    <col min="6419" max="6419" width="18.125" style="3" customWidth="1"/>
    <col min="6420" max="6656" width="9" style="3"/>
    <col min="6657" max="6657" width="2.625" style="3" customWidth="1"/>
    <col min="6658" max="6658" width="10.625" style="3" bestFit="1" customWidth="1"/>
    <col min="6659" max="6660" width="12.625" style="3" customWidth="1"/>
    <col min="6661" max="6661" width="44" style="3" bestFit="1" customWidth="1"/>
    <col min="6662" max="6662" width="6.25" style="3" customWidth="1"/>
    <col min="6663" max="6664" width="9.875" style="3" bestFit="1" customWidth="1"/>
    <col min="6665" max="6665" width="9.25" style="3" bestFit="1" customWidth="1"/>
    <col min="6666" max="6666" width="45.625" style="3" bestFit="1" customWidth="1"/>
    <col min="6667" max="6667" width="29.375" style="3" bestFit="1"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674" width="9" style="3"/>
    <col min="6675" max="6675" width="18.125" style="3" customWidth="1"/>
    <col min="6676" max="6912" width="9" style="3"/>
    <col min="6913" max="6913" width="2.625" style="3" customWidth="1"/>
    <col min="6914" max="6914" width="10.625" style="3" bestFit="1" customWidth="1"/>
    <col min="6915" max="6916" width="12.625" style="3" customWidth="1"/>
    <col min="6917" max="6917" width="44" style="3" bestFit="1" customWidth="1"/>
    <col min="6918" max="6918" width="6.25" style="3" customWidth="1"/>
    <col min="6919" max="6920" width="9.875" style="3" bestFit="1" customWidth="1"/>
    <col min="6921" max="6921" width="9.25" style="3" bestFit="1" customWidth="1"/>
    <col min="6922" max="6922" width="45.625" style="3" bestFit="1" customWidth="1"/>
    <col min="6923" max="6923" width="29.375" style="3" bestFit="1"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6930" width="9" style="3"/>
    <col min="6931" max="6931" width="18.125" style="3" customWidth="1"/>
    <col min="6932" max="7168" width="9" style="3"/>
    <col min="7169" max="7169" width="2.625" style="3" customWidth="1"/>
    <col min="7170" max="7170" width="10.625" style="3" bestFit="1" customWidth="1"/>
    <col min="7171" max="7172" width="12.625" style="3" customWidth="1"/>
    <col min="7173" max="7173" width="44" style="3" bestFit="1" customWidth="1"/>
    <col min="7174" max="7174" width="6.25" style="3" customWidth="1"/>
    <col min="7175" max="7176" width="9.875" style="3" bestFit="1" customWidth="1"/>
    <col min="7177" max="7177" width="9.25" style="3" bestFit="1" customWidth="1"/>
    <col min="7178" max="7178" width="45.625" style="3" bestFit="1" customWidth="1"/>
    <col min="7179" max="7179" width="29.375" style="3" bestFit="1"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186" width="9" style="3"/>
    <col min="7187" max="7187" width="18.125" style="3" customWidth="1"/>
    <col min="7188" max="7424" width="9" style="3"/>
    <col min="7425" max="7425" width="2.625" style="3" customWidth="1"/>
    <col min="7426" max="7426" width="10.625" style="3" bestFit="1" customWidth="1"/>
    <col min="7427" max="7428" width="12.625" style="3" customWidth="1"/>
    <col min="7429" max="7429" width="44" style="3" bestFit="1" customWidth="1"/>
    <col min="7430" max="7430" width="6.25" style="3" customWidth="1"/>
    <col min="7431" max="7432" width="9.875" style="3" bestFit="1" customWidth="1"/>
    <col min="7433" max="7433" width="9.25" style="3" bestFit="1" customWidth="1"/>
    <col min="7434" max="7434" width="45.625" style="3" bestFit="1" customWidth="1"/>
    <col min="7435" max="7435" width="29.375" style="3" bestFit="1"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442" width="9" style="3"/>
    <col min="7443" max="7443" width="18.125" style="3" customWidth="1"/>
    <col min="7444" max="7680" width="9" style="3"/>
    <col min="7681" max="7681" width="2.625" style="3" customWidth="1"/>
    <col min="7682" max="7682" width="10.625" style="3" bestFit="1" customWidth="1"/>
    <col min="7683" max="7684" width="12.625" style="3" customWidth="1"/>
    <col min="7685" max="7685" width="44" style="3" bestFit="1" customWidth="1"/>
    <col min="7686" max="7686" width="6.25" style="3" customWidth="1"/>
    <col min="7687" max="7688" width="9.875" style="3" bestFit="1" customWidth="1"/>
    <col min="7689" max="7689" width="9.25" style="3" bestFit="1" customWidth="1"/>
    <col min="7690" max="7690" width="45.625" style="3" bestFit="1" customWidth="1"/>
    <col min="7691" max="7691" width="29.375" style="3" bestFit="1"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698" width="9" style="3"/>
    <col min="7699" max="7699" width="18.125" style="3" customWidth="1"/>
    <col min="7700" max="7936" width="9" style="3"/>
    <col min="7937" max="7937" width="2.625" style="3" customWidth="1"/>
    <col min="7938" max="7938" width="10.625" style="3" bestFit="1" customWidth="1"/>
    <col min="7939" max="7940" width="12.625" style="3" customWidth="1"/>
    <col min="7941" max="7941" width="44" style="3" bestFit="1" customWidth="1"/>
    <col min="7942" max="7942" width="6.25" style="3" customWidth="1"/>
    <col min="7943" max="7944" width="9.875" style="3" bestFit="1" customWidth="1"/>
    <col min="7945" max="7945" width="9.25" style="3" bestFit="1" customWidth="1"/>
    <col min="7946" max="7946" width="45.625" style="3" bestFit="1" customWidth="1"/>
    <col min="7947" max="7947" width="29.375" style="3" bestFit="1"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7954" width="9" style="3"/>
    <col min="7955" max="7955" width="18.125" style="3" customWidth="1"/>
    <col min="7956" max="8192" width="9" style="3"/>
    <col min="8193" max="8193" width="2.625" style="3" customWidth="1"/>
    <col min="8194" max="8194" width="10.625" style="3" bestFit="1" customWidth="1"/>
    <col min="8195" max="8196" width="12.625" style="3" customWidth="1"/>
    <col min="8197" max="8197" width="44" style="3" bestFit="1" customWidth="1"/>
    <col min="8198" max="8198" width="6.25" style="3" customWidth="1"/>
    <col min="8199" max="8200" width="9.875" style="3" bestFit="1" customWidth="1"/>
    <col min="8201" max="8201" width="9.25" style="3" bestFit="1" customWidth="1"/>
    <col min="8202" max="8202" width="45.625" style="3" bestFit="1" customWidth="1"/>
    <col min="8203" max="8203" width="29.375" style="3" bestFit="1"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210" width="9" style="3"/>
    <col min="8211" max="8211" width="18.125" style="3" customWidth="1"/>
    <col min="8212" max="8448" width="9" style="3"/>
    <col min="8449" max="8449" width="2.625" style="3" customWidth="1"/>
    <col min="8450" max="8450" width="10.625" style="3" bestFit="1" customWidth="1"/>
    <col min="8451" max="8452" width="12.625" style="3" customWidth="1"/>
    <col min="8453" max="8453" width="44" style="3" bestFit="1" customWidth="1"/>
    <col min="8454" max="8454" width="6.25" style="3" customWidth="1"/>
    <col min="8455" max="8456" width="9.875" style="3" bestFit="1" customWidth="1"/>
    <col min="8457" max="8457" width="9.25" style="3" bestFit="1" customWidth="1"/>
    <col min="8458" max="8458" width="45.625" style="3" bestFit="1" customWidth="1"/>
    <col min="8459" max="8459" width="29.375" style="3" bestFit="1"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466" width="9" style="3"/>
    <col min="8467" max="8467" width="18.125" style="3" customWidth="1"/>
    <col min="8468" max="8704" width="9" style="3"/>
    <col min="8705" max="8705" width="2.625" style="3" customWidth="1"/>
    <col min="8706" max="8706" width="10.625" style="3" bestFit="1" customWidth="1"/>
    <col min="8707" max="8708" width="12.625" style="3" customWidth="1"/>
    <col min="8709" max="8709" width="44" style="3" bestFit="1" customWidth="1"/>
    <col min="8710" max="8710" width="6.25" style="3" customWidth="1"/>
    <col min="8711" max="8712" width="9.875" style="3" bestFit="1" customWidth="1"/>
    <col min="8713" max="8713" width="9.25" style="3" bestFit="1" customWidth="1"/>
    <col min="8714" max="8714" width="45.625" style="3" bestFit="1" customWidth="1"/>
    <col min="8715" max="8715" width="29.375" style="3" bestFit="1"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722" width="9" style="3"/>
    <col min="8723" max="8723" width="18.125" style="3" customWidth="1"/>
    <col min="8724" max="8960" width="9" style="3"/>
    <col min="8961" max="8961" width="2.625" style="3" customWidth="1"/>
    <col min="8962" max="8962" width="10.625" style="3" bestFit="1" customWidth="1"/>
    <col min="8963" max="8964" width="12.625" style="3" customWidth="1"/>
    <col min="8965" max="8965" width="44" style="3" bestFit="1" customWidth="1"/>
    <col min="8966" max="8966" width="6.25" style="3" customWidth="1"/>
    <col min="8967" max="8968" width="9.875" style="3" bestFit="1" customWidth="1"/>
    <col min="8969" max="8969" width="9.25" style="3" bestFit="1" customWidth="1"/>
    <col min="8970" max="8970" width="45.625" style="3" bestFit="1" customWidth="1"/>
    <col min="8971" max="8971" width="29.375" style="3" bestFit="1"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8978" width="9" style="3"/>
    <col min="8979" max="8979" width="18.125" style="3" customWidth="1"/>
    <col min="8980" max="9216" width="9" style="3"/>
    <col min="9217" max="9217" width="2.625" style="3" customWidth="1"/>
    <col min="9218" max="9218" width="10.625" style="3" bestFit="1" customWidth="1"/>
    <col min="9219" max="9220" width="12.625" style="3" customWidth="1"/>
    <col min="9221" max="9221" width="44" style="3" bestFit="1" customWidth="1"/>
    <col min="9222" max="9222" width="6.25" style="3" customWidth="1"/>
    <col min="9223" max="9224" width="9.875" style="3" bestFit="1" customWidth="1"/>
    <col min="9225" max="9225" width="9.25" style="3" bestFit="1" customWidth="1"/>
    <col min="9226" max="9226" width="45.625" style="3" bestFit="1" customWidth="1"/>
    <col min="9227" max="9227" width="29.375" style="3" bestFit="1"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234" width="9" style="3"/>
    <col min="9235" max="9235" width="18.125" style="3" customWidth="1"/>
    <col min="9236" max="9472" width="9" style="3"/>
    <col min="9473" max="9473" width="2.625" style="3" customWidth="1"/>
    <col min="9474" max="9474" width="10.625" style="3" bestFit="1" customWidth="1"/>
    <col min="9475" max="9476" width="12.625" style="3" customWidth="1"/>
    <col min="9477" max="9477" width="44" style="3" bestFit="1" customWidth="1"/>
    <col min="9478" max="9478" width="6.25" style="3" customWidth="1"/>
    <col min="9479" max="9480" width="9.875" style="3" bestFit="1" customWidth="1"/>
    <col min="9481" max="9481" width="9.25" style="3" bestFit="1" customWidth="1"/>
    <col min="9482" max="9482" width="45.625" style="3" bestFit="1" customWidth="1"/>
    <col min="9483" max="9483" width="29.375" style="3" bestFit="1"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490" width="9" style="3"/>
    <col min="9491" max="9491" width="18.125" style="3" customWidth="1"/>
    <col min="9492" max="9728" width="9" style="3"/>
    <col min="9729" max="9729" width="2.625" style="3" customWidth="1"/>
    <col min="9730" max="9730" width="10.625" style="3" bestFit="1" customWidth="1"/>
    <col min="9731" max="9732" width="12.625" style="3" customWidth="1"/>
    <col min="9733" max="9733" width="44" style="3" bestFit="1" customWidth="1"/>
    <col min="9734" max="9734" width="6.25" style="3" customWidth="1"/>
    <col min="9735" max="9736" width="9.875" style="3" bestFit="1" customWidth="1"/>
    <col min="9737" max="9737" width="9.25" style="3" bestFit="1" customWidth="1"/>
    <col min="9738" max="9738" width="45.625" style="3" bestFit="1" customWidth="1"/>
    <col min="9739" max="9739" width="29.375" style="3" bestFit="1"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746" width="9" style="3"/>
    <col min="9747" max="9747" width="18.125" style="3" customWidth="1"/>
    <col min="9748" max="9984" width="9" style="3"/>
    <col min="9985" max="9985" width="2.625" style="3" customWidth="1"/>
    <col min="9986" max="9986" width="10.625" style="3" bestFit="1" customWidth="1"/>
    <col min="9987" max="9988" width="12.625" style="3" customWidth="1"/>
    <col min="9989" max="9989" width="44" style="3" bestFit="1" customWidth="1"/>
    <col min="9990" max="9990" width="6.25" style="3" customWidth="1"/>
    <col min="9991" max="9992" width="9.875" style="3" bestFit="1" customWidth="1"/>
    <col min="9993" max="9993" width="9.25" style="3" bestFit="1" customWidth="1"/>
    <col min="9994" max="9994" width="45.625" style="3" bestFit="1" customWidth="1"/>
    <col min="9995" max="9995" width="29.375" style="3" bestFit="1"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002" width="9" style="3"/>
    <col min="10003" max="10003" width="18.125" style="3" customWidth="1"/>
    <col min="10004" max="10240" width="9" style="3"/>
    <col min="10241" max="10241" width="2.625" style="3" customWidth="1"/>
    <col min="10242" max="10242" width="10.625" style="3" bestFit="1" customWidth="1"/>
    <col min="10243" max="10244" width="12.625" style="3" customWidth="1"/>
    <col min="10245" max="10245" width="44" style="3" bestFit="1" customWidth="1"/>
    <col min="10246" max="10246" width="6.25" style="3" customWidth="1"/>
    <col min="10247" max="10248" width="9.875" style="3" bestFit="1" customWidth="1"/>
    <col min="10249" max="10249" width="9.25" style="3" bestFit="1" customWidth="1"/>
    <col min="10250" max="10250" width="45.625" style="3" bestFit="1" customWidth="1"/>
    <col min="10251" max="10251" width="29.375" style="3" bestFit="1"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258" width="9" style="3"/>
    <col min="10259" max="10259" width="18.125" style="3" customWidth="1"/>
    <col min="10260" max="10496" width="9" style="3"/>
    <col min="10497" max="10497" width="2.625" style="3" customWidth="1"/>
    <col min="10498" max="10498" width="10.625" style="3" bestFit="1" customWidth="1"/>
    <col min="10499" max="10500" width="12.625" style="3" customWidth="1"/>
    <col min="10501" max="10501" width="44" style="3" bestFit="1" customWidth="1"/>
    <col min="10502" max="10502" width="6.25" style="3" customWidth="1"/>
    <col min="10503" max="10504" width="9.875" style="3" bestFit="1" customWidth="1"/>
    <col min="10505" max="10505" width="9.25" style="3" bestFit="1" customWidth="1"/>
    <col min="10506" max="10506" width="45.625" style="3" bestFit="1" customWidth="1"/>
    <col min="10507" max="10507" width="29.375" style="3" bestFit="1"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514" width="9" style="3"/>
    <col min="10515" max="10515" width="18.125" style="3" customWidth="1"/>
    <col min="10516" max="10752" width="9" style="3"/>
    <col min="10753" max="10753" width="2.625" style="3" customWidth="1"/>
    <col min="10754" max="10754" width="10.625" style="3" bestFit="1" customWidth="1"/>
    <col min="10755" max="10756" width="12.625" style="3" customWidth="1"/>
    <col min="10757" max="10757" width="44" style="3" bestFit="1" customWidth="1"/>
    <col min="10758" max="10758" width="6.25" style="3" customWidth="1"/>
    <col min="10759" max="10760" width="9.875" style="3" bestFit="1" customWidth="1"/>
    <col min="10761" max="10761" width="9.25" style="3" bestFit="1" customWidth="1"/>
    <col min="10762" max="10762" width="45.625" style="3" bestFit="1" customWidth="1"/>
    <col min="10763" max="10763" width="29.375" style="3" bestFit="1"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0770" width="9" style="3"/>
    <col min="10771" max="10771" width="18.125" style="3" customWidth="1"/>
    <col min="10772" max="11008" width="9" style="3"/>
    <col min="11009" max="11009" width="2.625" style="3" customWidth="1"/>
    <col min="11010" max="11010" width="10.625" style="3" bestFit="1" customWidth="1"/>
    <col min="11011" max="11012" width="12.625" style="3" customWidth="1"/>
    <col min="11013" max="11013" width="44" style="3" bestFit="1" customWidth="1"/>
    <col min="11014" max="11014" width="6.25" style="3" customWidth="1"/>
    <col min="11015" max="11016" width="9.875" style="3" bestFit="1" customWidth="1"/>
    <col min="11017" max="11017" width="9.25" style="3" bestFit="1" customWidth="1"/>
    <col min="11018" max="11018" width="45.625" style="3" bestFit="1" customWidth="1"/>
    <col min="11019" max="11019" width="29.375" style="3" bestFit="1"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026" width="9" style="3"/>
    <col min="11027" max="11027" width="18.125" style="3" customWidth="1"/>
    <col min="11028" max="11264" width="9" style="3"/>
    <col min="11265" max="11265" width="2.625" style="3" customWidth="1"/>
    <col min="11266" max="11266" width="10.625" style="3" bestFit="1" customWidth="1"/>
    <col min="11267" max="11268" width="12.625" style="3" customWidth="1"/>
    <col min="11269" max="11269" width="44" style="3" bestFit="1" customWidth="1"/>
    <col min="11270" max="11270" width="6.25" style="3" customWidth="1"/>
    <col min="11271" max="11272" width="9.875" style="3" bestFit="1" customWidth="1"/>
    <col min="11273" max="11273" width="9.25" style="3" bestFit="1" customWidth="1"/>
    <col min="11274" max="11274" width="45.625" style="3" bestFit="1" customWidth="1"/>
    <col min="11275" max="11275" width="29.375" style="3" bestFit="1"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282" width="9" style="3"/>
    <col min="11283" max="11283" width="18.125" style="3" customWidth="1"/>
    <col min="11284" max="11520" width="9" style="3"/>
    <col min="11521" max="11521" width="2.625" style="3" customWidth="1"/>
    <col min="11522" max="11522" width="10.625" style="3" bestFit="1" customWidth="1"/>
    <col min="11523" max="11524" width="12.625" style="3" customWidth="1"/>
    <col min="11525" max="11525" width="44" style="3" bestFit="1" customWidth="1"/>
    <col min="11526" max="11526" width="6.25" style="3" customWidth="1"/>
    <col min="11527" max="11528" width="9.875" style="3" bestFit="1" customWidth="1"/>
    <col min="11529" max="11529" width="9.25" style="3" bestFit="1" customWidth="1"/>
    <col min="11530" max="11530" width="45.625" style="3" bestFit="1" customWidth="1"/>
    <col min="11531" max="11531" width="29.375" style="3" bestFit="1"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538" width="9" style="3"/>
    <col min="11539" max="11539" width="18.125" style="3" customWidth="1"/>
    <col min="11540" max="11776" width="9" style="3"/>
    <col min="11777" max="11777" width="2.625" style="3" customWidth="1"/>
    <col min="11778" max="11778" width="10.625" style="3" bestFit="1" customWidth="1"/>
    <col min="11779" max="11780" width="12.625" style="3" customWidth="1"/>
    <col min="11781" max="11781" width="44" style="3" bestFit="1" customWidth="1"/>
    <col min="11782" max="11782" width="6.25" style="3" customWidth="1"/>
    <col min="11783" max="11784" width="9.875" style="3" bestFit="1" customWidth="1"/>
    <col min="11785" max="11785" width="9.25" style="3" bestFit="1" customWidth="1"/>
    <col min="11786" max="11786" width="45.625" style="3" bestFit="1" customWidth="1"/>
    <col min="11787" max="11787" width="29.375" style="3" bestFit="1"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1794" width="9" style="3"/>
    <col min="11795" max="11795" width="18.125" style="3" customWidth="1"/>
    <col min="11796" max="12032" width="9" style="3"/>
    <col min="12033" max="12033" width="2.625" style="3" customWidth="1"/>
    <col min="12034" max="12034" width="10.625" style="3" bestFit="1" customWidth="1"/>
    <col min="12035" max="12036" width="12.625" style="3" customWidth="1"/>
    <col min="12037" max="12037" width="44" style="3" bestFit="1" customWidth="1"/>
    <col min="12038" max="12038" width="6.25" style="3" customWidth="1"/>
    <col min="12039" max="12040" width="9.875" style="3" bestFit="1" customWidth="1"/>
    <col min="12041" max="12041" width="9.25" style="3" bestFit="1" customWidth="1"/>
    <col min="12042" max="12042" width="45.625" style="3" bestFit="1" customWidth="1"/>
    <col min="12043" max="12043" width="29.375" style="3" bestFit="1"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050" width="9" style="3"/>
    <col min="12051" max="12051" width="18.125" style="3" customWidth="1"/>
    <col min="12052" max="12288" width="9" style="3"/>
    <col min="12289" max="12289" width="2.625" style="3" customWidth="1"/>
    <col min="12290" max="12290" width="10.625" style="3" bestFit="1" customWidth="1"/>
    <col min="12291" max="12292" width="12.625" style="3" customWidth="1"/>
    <col min="12293" max="12293" width="44" style="3" bestFit="1" customWidth="1"/>
    <col min="12294" max="12294" width="6.25" style="3" customWidth="1"/>
    <col min="12295" max="12296" width="9.875" style="3" bestFit="1" customWidth="1"/>
    <col min="12297" max="12297" width="9.25" style="3" bestFit="1" customWidth="1"/>
    <col min="12298" max="12298" width="45.625" style="3" bestFit="1" customWidth="1"/>
    <col min="12299" max="12299" width="29.375" style="3" bestFit="1"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306" width="9" style="3"/>
    <col min="12307" max="12307" width="18.125" style="3" customWidth="1"/>
    <col min="12308" max="12544" width="9" style="3"/>
    <col min="12545" max="12545" width="2.625" style="3" customWidth="1"/>
    <col min="12546" max="12546" width="10.625" style="3" bestFit="1" customWidth="1"/>
    <col min="12547" max="12548" width="12.625" style="3" customWidth="1"/>
    <col min="12549" max="12549" width="44" style="3" bestFit="1" customWidth="1"/>
    <col min="12550" max="12550" width="6.25" style="3" customWidth="1"/>
    <col min="12551" max="12552" width="9.875" style="3" bestFit="1" customWidth="1"/>
    <col min="12553" max="12553" width="9.25" style="3" bestFit="1" customWidth="1"/>
    <col min="12554" max="12554" width="45.625" style="3" bestFit="1" customWidth="1"/>
    <col min="12555" max="12555" width="29.375" style="3" bestFit="1"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562" width="9" style="3"/>
    <col min="12563" max="12563" width="18.125" style="3" customWidth="1"/>
    <col min="12564" max="12800" width="9" style="3"/>
    <col min="12801" max="12801" width="2.625" style="3" customWidth="1"/>
    <col min="12802" max="12802" width="10.625" style="3" bestFit="1" customWidth="1"/>
    <col min="12803" max="12804" width="12.625" style="3" customWidth="1"/>
    <col min="12805" max="12805" width="44" style="3" bestFit="1" customWidth="1"/>
    <col min="12806" max="12806" width="6.25" style="3" customWidth="1"/>
    <col min="12807" max="12808" width="9.875" style="3" bestFit="1" customWidth="1"/>
    <col min="12809" max="12809" width="9.25" style="3" bestFit="1" customWidth="1"/>
    <col min="12810" max="12810" width="45.625" style="3" bestFit="1" customWidth="1"/>
    <col min="12811" max="12811" width="29.375" style="3" bestFit="1"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2818" width="9" style="3"/>
    <col min="12819" max="12819" width="18.125" style="3" customWidth="1"/>
    <col min="12820" max="13056" width="9" style="3"/>
    <col min="13057" max="13057" width="2.625" style="3" customWidth="1"/>
    <col min="13058" max="13058" width="10.625" style="3" bestFit="1" customWidth="1"/>
    <col min="13059" max="13060" width="12.625" style="3" customWidth="1"/>
    <col min="13061" max="13061" width="44" style="3" bestFit="1" customWidth="1"/>
    <col min="13062" max="13062" width="6.25" style="3" customWidth="1"/>
    <col min="13063" max="13064" width="9.875" style="3" bestFit="1" customWidth="1"/>
    <col min="13065" max="13065" width="9.25" style="3" bestFit="1" customWidth="1"/>
    <col min="13066" max="13066" width="45.625" style="3" bestFit="1" customWidth="1"/>
    <col min="13067" max="13067" width="29.375" style="3" bestFit="1"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074" width="9" style="3"/>
    <col min="13075" max="13075" width="18.125" style="3" customWidth="1"/>
    <col min="13076" max="13312" width="9" style="3"/>
    <col min="13313" max="13313" width="2.625" style="3" customWidth="1"/>
    <col min="13314" max="13314" width="10.625" style="3" bestFit="1" customWidth="1"/>
    <col min="13315" max="13316" width="12.625" style="3" customWidth="1"/>
    <col min="13317" max="13317" width="44" style="3" bestFit="1" customWidth="1"/>
    <col min="13318" max="13318" width="6.25" style="3" customWidth="1"/>
    <col min="13319" max="13320" width="9.875" style="3" bestFit="1" customWidth="1"/>
    <col min="13321" max="13321" width="9.25" style="3" bestFit="1" customWidth="1"/>
    <col min="13322" max="13322" width="45.625" style="3" bestFit="1" customWidth="1"/>
    <col min="13323" max="13323" width="29.375" style="3" bestFit="1"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330" width="9" style="3"/>
    <col min="13331" max="13331" width="18.125" style="3" customWidth="1"/>
    <col min="13332" max="13568" width="9" style="3"/>
    <col min="13569" max="13569" width="2.625" style="3" customWidth="1"/>
    <col min="13570" max="13570" width="10.625" style="3" bestFit="1" customWidth="1"/>
    <col min="13571" max="13572" width="12.625" style="3" customWidth="1"/>
    <col min="13573" max="13573" width="44" style="3" bestFit="1" customWidth="1"/>
    <col min="13574" max="13574" width="6.25" style="3" customWidth="1"/>
    <col min="13575" max="13576" width="9.875" style="3" bestFit="1" customWidth="1"/>
    <col min="13577" max="13577" width="9.25" style="3" bestFit="1" customWidth="1"/>
    <col min="13578" max="13578" width="45.625" style="3" bestFit="1" customWidth="1"/>
    <col min="13579" max="13579" width="29.375" style="3" bestFit="1"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586" width="9" style="3"/>
    <col min="13587" max="13587" width="18.125" style="3" customWidth="1"/>
    <col min="13588" max="13824" width="9" style="3"/>
    <col min="13825" max="13825" width="2.625" style="3" customWidth="1"/>
    <col min="13826" max="13826" width="10.625" style="3" bestFit="1" customWidth="1"/>
    <col min="13827" max="13828" width="12.625" style="3" customWidth="1"/>
    <col min="13829" max="13829" width="44" style="3" bestFit="1" customWidth="1"/>
    <col min="13830" max="13830" width="6.25" style="3" customWidth="1"/>
    <col min="13831" max="13832" width="9.875" style="3" bestFit="1" customWidth="1"/>
    <col min="13833" max="13833" width="9.25" style="3" bestFit="1" customWidth="1"/>
    <col min="13834" max="13834" width="45.625" style="3" bestFit="1" customWidth="1"/>
    <col min="13835" max="13835" width="29.375" style="3" bestFit="1"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3842" width="9" style="3"/>
    <col min="13843" max="13843" width="18.125" style="3" customWidth="1"/>
    <col min="13844" max="14080" width="9" style="3"/>
    <col min="14081" max="14081" width="2.625" style="3" customWidth="1"/>
    <col min="14082" max="14082" width="10.625" style="3" bestFit="1" customWidth="1"/>
    <col min="14083" max="14084" width="12.625" style="3" customWidth="1"/>
    <col min="14085" max="14085" width="44" style="3" bestFit="1" customWidth="1"/>
    <col min="14086" max="14086" width="6.25" style="3" customWidth="1"/>
    <col min="14087" max="14088" width="9.875" style="3" bestFit="1" customWidth="1"/>
    <col min="14089" max="14089" width="9.25" style="3" bestFit="1" customWidth="1"/>
    <col min="14090" max="14090" width="45.625" style="3" bestFit="1" customWidth="1"/>
    <col min="14091" max="14091" width="29.375" style="3" bestFit="1"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098" width="9" style="3"/>
    <col min="14099" max="14099" width="18.125" style="3" customWidth="1"/>
    <col min="14100" max="14336" width="9" style="3"/>
    <col min="14337" max="14337" width="2.625" style="3" customWidth="1"/>
    <col min="14338" max="14338" width="10.625" style="3" bestFit="1" customWidth="1"/>
    <col min="14339" max="14340" width="12.625" style="3" customWidth="1"/>
    <col min="14341" max="14341" width="44" style="3" bestFit="1" customWidth="1"/>
    <col min="14342" max="14342" width="6.25" style="3" customWidth="1"/>
    <col min="14343" max="14344" width="9.875" style="3" bestFit="1" customWidth="1"/>
    <col min="14345" max="14345" width="9.25" style="3" bestFit="1" customWidth="1"/>
    <col min="14346" max="14346" width="45.625" style="3" bestFit="1" customWidth="1"/>
    <col min="14347" max="14347" width="29.375" style="3" bestFit="1"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354" width="9" style="3"/>
    <col min="14355" max="14355" width="18.125" style="3" customWidth="1"/>
    <col min="14356" max="14592" width="9" style="3"/>
    <col min="14593" max="14593" width="2.625" style="3" customWidth="1"/>
    <col min="14594" max="14594" width="10.625" style="3" bestFit="1" customWidth="1"/>
    <col min="14595" max="14596" width="12.625" style="3" customWidth="1"/>
    <col min="14597" max="14597" width="44" style="3" bestFit="1" customWidth="1"/>
    <col min="14598" max="14598" width="6.25" style="3" customWidth="1"/>
    <col min="14599" max="14600" width="9.875" style="3" bestFit="1" customWidth="1"/>
    <col min="14601" max="14601" width="9.25" style="3" bestFit="1" customWidth="1"/>
    <col min="14602" max="14602" width="45.625" style="3" bestFit="1" customWidth="1"/>
    <col min="14603" max="14603" width="29.375" style="3" bestFit="1"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610" width="9" style="3"/>
    <col min="14611" max="14611" width="18.125" style="3" customWidth="1"/>
    <col min="14612" max="14848" width="9" style="3"/>
    <col min="14849" max="14849" width="2.625" style="3" customWidth="1"/>
    <col min="14850" max="14850" width="10.625" style="3" bestFit="1" customWidth="1"/>
    <col min="14851" max="14852" width="12.625" style="3" customWidth="1"/>
    <col min="14853" max="14853" width="44" style="3" bestFit="1" customWidth="1"/>
    <col min="14854" max="14854" width="6.25" style="3" customWidth="1"/>
    <col min="14855" max="14856" width="9.875" style="3" bestFit="1" customWidth="1"/>
    <col min="14857" max="14857" width="9.25" style="3" bestFit="1" customWidth="1"/>
    <col min="14858" max="14858" width="45.625" style="3" bestFit="1" customWidth="1"/>
    <col min="14859" max="14859" width="29.375" style="3" bestFit="1"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4866" width="9" style="3"/>
    <col min="14867" max="14867" width="18.125" style="3" customWidth="1"/>
    <col min="14868" max="15104" width="9" style="3"/>
    <col min="15105" max="15105" width="2.625" style="3" customWidth="1"/>
    <col min="15106" max="15106" width="10.625" style="3" bestFit="1" customWidth="1"/>
    <col min="15107" max="15108" width="12.625" style="3" customWidth="1"/>
    <col min="15109" max="15109" width="44" style="3" bestFit="1" customWidth="1"/>
    <col min="15110" max="15110" width="6.25" style="3" customWidth="1"/>
    <col min="15111" max="15112" width="9.875" style="3" bestFit="1" customWidth="1"/>
    <col min="15113" max="15113" width="9.25" style="3" bestFit="1" customWidth="1"/>
    <col min="15114" max="15114" width="45.625" style="3" bestFit="1" customWidth="1"/>
    <col min="15115" max="15115" width="29.375" style="3" bestFit="1"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122" width="9" style="3"/>
    <col min="15123" max="15123" width="18.125" style="3" customWidth="1"/>
    <col min="15124" max="15360" width="9" style="3"/>
    <col min="15361" max="15361" width="2.625" style="3" customWidth="1"/>
    <col min="15362" max="15362" width="10.625" style="3" bestFit="1" customWidth="1"/>
    <col min="15363" max="15364" width="12.625" style="3" customWidth="1"/>
    <col min="15365" max="15365" width="44" style="3" bestFit="1" customWidth="1"/>
    <col min="15366" max="15366" width="6.25" style="3" customWidth="1"/>
    <col min="15367" max="15368" width="9.875" style="3" bestFit="1" customWidth="1"/>
    <col min="15369" max="15369" width="9.25" style="3" bestFit="1" customWidth="1"/>
    <col min="15370" max="15370" width="45.625" style="3" bestFit="1" customWidth="1"/>
    <col min="15371" max="15371" width="29.375" style="3" bestFit="1"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378" width="9" style="3"/>
    <col min="15379" max="15379" width="18.125" style="3" customWidth="1"/>
    <col min="15380" max="15616" width="9" style="3"/>
    <col min="15617" max="15617" width="2.625" style="3" customWidth="1"/>
    <col min="15618" max="15618" width="10.625" style="3" bestFit="1" customWidth="1"/>
    <col min="15619" max="15620" width="12.625" style="3" customWidth="1"/>
    <col min="15621" max="15621" width="44" style="3" bestFit="1" customWidth="1"/>
    <col min="15622" max="15622" width="6.25" style="3" customWidth="1"/>
    <col min="15623" max="15624" width="9.875" style="3" bestFit="1" customWidth="1"/>
    <col min="15625" max="15625" width="9.25" style="3" bestFit="1" customWidth="1"/>
    <col min="15626" max="15626" width="45.625" style="3" bestFit="1" customWidth="1"/>
    <col min="15627" max="15627" width="29.375" style="3" bestFit="1"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634" width="9" style="3"/>
    <col min="15635" max="15635" width="18.125" style="3" customWidth="1"/>
    <col min="15636" max="15872" width="9" style="3"/>
    <col min="15873" max="15873" width="2.625" style="3" customWidth="1"/>
    <col min="15874" max="15874" width="10.625" style="3" bestFit="1" customWidth="1"/>
    <col min="15875" max="15876" width="12.625" style="3" customWidth="1"/>
    <col min="15877" max="15877" width="44" style="3" bestFit="1" customWidth="1"/>
    <col min="15878" max="15878" width="6.25" style="3" customWidth="1"/>
    <col min="15879" max="15880" width="9.875" style="3" bestFit="1" customWidth="1"/>
    <col min="15881" max="15881" width="9.25" style="3" bestFit="1" customWidth="1"/>
    <col min="15882" max="15882" width="45.625" style="3" bestFit="1" customWidth="1"/>
    <col min="15883" max="15883" width="29.375" style="3" bestFit="1"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5890" width="9" style="3"/>
    <col min="15891" max="15891" width="18.125" style="3" customWidth="1"/>
    <col min="15892" max="16128" width="9" style="3"/>
    <col min="16129" max="16129" width="2.625" style="3" customWidth="1"/>
    <col min="16130" max="16130" width="10.625" style="3" bestFit="1" customWidth="1"/>
    <col min="16131" max="16132" width="12.625" style="3" customWidth="1"/>
    <col min="16133" max="16133" width="44" style="3" bestFit="1" customWidth="1"/>
    <col min="16134" max="16134" width="6.25" style="3" customWidth="1"/>
    <col min="16135" max="16136" width="9.875" style="3" bestFit="1" customWidth="1"/>
    <col min="16137" max="16137" width="9.25" style="3" bestFit="1" customWidth="1"/>
    <col min="16138" max="16138" width="45.625" style="3" bestFit="1" customWidth="1"/>
    <col min="16139" max="16139" width="29.375" style="3" bestFit="1"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146" width="9" style="3"/>
    <col min="16147" max="16147" width="18.125" style="3" customWidth="1"/>
    <col min="16148" max="16384" width="9" style="3"/>
  </cols>
  <sheetData>
    <row r="2" spans="2:17" ht="20.100000000000001" customHeight="1">
      <c r="B2" s="1" t="s">
        <v>0</v>
      </c>
      <c r="C2" s="1"/>
      <c r="D2" s="1"/>
      <c r="E2" s="2" t="s">
        <v>4338</v>
      </c>
      <c r="G2" s="4" t="s">
        <v>2</v>
      </c>
      <c r="H2" s="5"/>
      <c r="I2" s="6"/>
      <c r="J2" s="125">
        <f>SUM(H:H)</f>
        <v>191263</v>
      </c>
    </row>
    <row r="3" spans="2:17" ht="20.100000000000001" customHeight="1">
      <c r="B3" s="1" t="s">
        <v>3</v>
      </c>
      <c r="C3" s="1"/>
      <c r="D3" s="1"/>
      <c r="E3" s="14" t="s">
        <v>4339</v>
      </c>
    </row>
    <row r="4" spans="2:17" ht="20.100000000000001" customHeight="1">
      <c r="B4" s="1" t="s">
        <v>5</v>
      </c>
      <c r="C4" s="1"/>
      <c r="D4" s="1"/>
      <c r="E4" s="14">
        <v>195612</v>
      </c>
    </row>
    <row r="5" spans="2:17" ht="20.100000000000001" customHeight="1">
      <c r="B5" s="1" t="s">
        <v>6</v>
      </c>
      <c r="C5" s="1"/>
      <c r="D5" s="1"/>
      <c r="E5" s="15"/>
    </row>
    <row r="6" spans="2:17" ht="20.100000000000001" customHeight="1">
      <c r="B6" s="1" t="s">
        <v>8</v>
      </c>
      <c r="C6" s="1"/>
      <c r="D6" s="1"/>
      <c r="E6" s="15">
        <v>44770</v>
      </c>
    </row>
    <row r="8" spans="2:17" s="9" customFormat="1" ht="19.5" customHeight="1">
      <c r="B8" s="16" t="s">
        <v>9</v>
      </c>
      <c r="C8" s="16" t="s">
        <v>10</v>
      </c>
      <c r="D8" s="16" t="s">
        <v>11</v>
      </c>
      <c r="E8" s="17" t="s">
        <v>12</v>
      </c>
      <c r="F8" s="51" t="s">
        <v>13</v>
      </c>
      <c r="G8" s="17" t="s">
        <v>14</v>
      </c>
      <c r="H8" s="18" t="s">
        <v>15</v>
      </c>
      <c r="I8" s="18" t="s">
        <v>16</v>
      </c>
      <c r="J8" s="17" t="s">
        <v>17</v>
      </c>
      <c r="K8" s="17" t="s">
        <v>18</v>
      </c>
      <c r="L8" s="17" t="s">
        <v>19</v>
      </c>
      <c r="M8" s="16" t="s">
        <v>20</v>
      </c>
      <c r="N8" s="16" t="s">
        <v>21</v>
      </c>
      <c r="O8" s="17" t="s">
        <v>22</v>
      </c>
      <c r="P8" s="184" t="s">
        <v>23</v>
      </c>
      <c r="Q8" s="184" t="s">
        <v>24</v>
      </c>
    </row>
    <row r="9" spans="2:17" ht="19.5" customHeight="1">
      <c r="B9" s="1606"/>
      <c r="C9" s="16" t="s">
        <v>492</v>
      </c>
      <c r="D9" s="16" t="s">
        <v>492</v>
      </c>
      <c r="E9" s="54" t="s">
        <v>4340</v>
      </c>
      <c r="F9" s="54">
        <v>1</v>
      </c>
      <c r="G9" s="54">
        <v>490</v>
      </c>
      <c r="H9" s="54">
        <v>490</v>
      </c>
      <c r="I9" s="295"/>
      <c r="J9" s="54" t="s">
        <v>4341</v>
      </c>
      <c r="K9" s="1607" t="s">
        <v>4342</v>
      </c>
      <c r="L9" s="17"/>
      <c r="M9" s="17"/>
      <c r="N9" s="54"/>
      <c r="O9" s="295"/>
      <c r="P9" s="1395"/>
      <c r="Q9" s="21">
        <v>44658</v>
      </c>
    </row>
    <row r="10" spans="2:17" ht="19.5" customHeight="1">
      <c r="B10" s="1606"/>
      <c r="C10" s="16" t="s">
        <v>492</v>
      </c>
      <c r="D10" s="16" t="s">
        <v>492</v>
      </c>
      <c r="E10" s="54" t="s">
        <v>4343</v>
      </c>
      <c r="F10" s="54">
        <v>1</v>
      </c>
      <c r="G10" s="54">
        <v>540</v>
      </c>
      <c r="H10" s="54">
        <v>540</v>
      </c>
      <c r="I10" s="295"/>
      <c r="J10" s="54" t="s">
        <v>4341</v>
      </c>
      <c r="K10" s="1607" t="s">
        <v>4342</v>
      </c>
      <c r="L10" s="17"/>
      <c r="M10" s="17"/>
      <c r="N10" s="54"/>
      <c r="O10" s="295"/>
      <c r="P10" s="1395"/>
      <c r="Q10" s="21">
        <v>44658</v>
      </c>
    </row>
    <row r="11" spans="2:17" ht="19.5" customHeight="1">
      <c r="B11" s="1606"/>
      <c r="C11" s="16" t="s">
        <v>492</v>
      </c>
      <c r="D11" s="16" t="s">
        <v>492</v>
      </c>
      <c r="E11" s="54" t="s">
        <v>4344</v>
      </c>
      <c r="F11" s="54">
        <v>1</v>
      </c>
      <c r="G11" s="54">
        <v>580</v>
      </c>
      <c r="H11" s="54">
        <v>580</v>
      </c>
      <c r="I11" s="295"/>
      <c r="J11" s="54" t="s">
        <v>4341</v>
      </c>
      <c r="K11" s="1607" t="s">
        <v>4342</v>
      </c>
      <c r="L11" s="17"/>
      <c r="M11" s="17"/>
      <c r="N11" s="54"/>
      <c r="O11" s="295"/>
      <c r="P11" s="1395"/>
      <c r="Q11" s="21">
        <v>44658</v>
      </c>
    </row>
    <row r="12" spans="2:17" ht="19.5" customHeight="1">
      <c r="B12" s="1606"/>
      <c r="C12" s="16" t="s">
        <v>492</v>
      </c>
      <c r="D12" s="16" t="s">
        <v>492</v>
      </c>
      <c r="E12" s="54" t="s">
        <v>4345</v>
      </c>
      <c r="F12" s="54">
        <v>2</v>
      </c>
      <c r="G12" s="54">
        <v>13590</v>
      </c>
      <c r="H12" s="54">
        <v>27180</v>
      </c>
      <c r="I12" s="17"/>
      <c r="J12" s="54" t="s">
        <v>4346</v>
      </c>
      <c r="K12" s="1607" t="s">
        <v>4342</v>
      </c>
      <c r="L12" s="17"/>
      <c r="M12" s="17"/>
      <c r="N12" s="54"/>
      <c r="O12" s="295"/>
      <c r="P12" s="1395"/>
      <c r="Q12" s="21">
        <v>44658</v>
      </c>
    </row>
    <row r="13" spans="2:17" ht="19.5" customHeight="1">
      <c r="B13" s="1606"/>
      <c r="C13" s="16" t="s">
        <v>492</v>
      </c>
      <c r="D13" s="16" t="s">
        <v>492</v>
      </c>
      <c r="E13" s="54" t="s">
        <v>4347</v>
      </c>
      <c r="F13" s="54">
        <v>1</v>
      </c>
      <c r="G13" s="54">
        <v>16730</v>
      </c>
      <c r="H13" s="54">
        <v>16730</v>
      </c>
      <c r="I13" s="295"/>
      <c r="J13" s="54" t="s">
        <v>4348</v>
      </c>
      <c r="K13" s="1607" t="s">
        <v>4342</v>
      </c>
      <c r="L13" s="17"/>
      <c r="M13" s="17"/>
      <c r="N13" s="54"/>
      <c r="O13" s="295"/>
      <c r="P13" s="1395"/>
      <c r="Q13" s="21">
        <v>44658</v>
      </c>
    </row>
    <row r="14" spans="2:17" ht="19.5" customHeight="1">
      <c r="B14" s="1606"/>
      <c r="C14" s="16" t="s">
        <v>492</v>
      </c>
      <c r="D14" s="16" t="s">
        <v>492</v>
      </c>
      <c r="E14" s="54" t="s">
        <v>4349</v>
      </c>
      <c r="F14" s="54">
        <v>1</v>
      </c>
      <c r="G14" s="54">
        <v>13820</v>
      </c>
      <c r="H14" s="54">
        <v>13820</v>
      </c>
      <c r="I14" s="295"/>
      <c r="J14" s="54" t="s">
        <v>4350</v>
      </c>
      <c r="K14" s="1607" t="s">
        <v>4342</v>
      </c>
      <c r="L14" s="17"/>
      <c r="M14" s="17"/>
      <c r="N14" s="54"/>
      <c r="O14" s="295"/>
      <c r="P14" s="1395"/>
      <c r="Q14" s="21">
        <v>44658</v>
      </c>
    </row>
    <row r="15" spans="2:17" ht="19.5" customHeight="1">
      <c r="B15" s="1606"/>
      <c r="C15" s="16" t="s">
        <v>492</v>
      </c>
      <c r="D15" s="16" t="s">
        <v>492</v>
      </c>
      <c r="E15" s="54" t="s">
        <v>4351</v>
      </c>
      <c r="F15" s="54">
        <v>1</v>
      </c>
      <c r="G15" s="54">
        <v>4223</v>
      </c>
      <c r="H15" s="54">
        <v>4223</v>
      </c>
      <c r="I15" s="295"/>
      <c r="J15" s="54" t="s">
        <v>4352</v>
      </c>
      <c r="K15" s="1607" t="s">
        <v>4342</v>
      </c>
      <c r="L15" s="17"/>
      <c r="M15" s="17"/>
      <c r="N15" s="54"/>
      <c r="O15" s="295"/>
      <c r="P15" s="1395"/>
      <c r="Q15" s="21">
        <v>44658</v>
      </c>
    </row>
    <row r="16" spans="2:17" ht="19.5" customHeight="1">
      <c r="B16" s="1606"/>
      <c r="C16" s="16" t="s">
        <v>808</v>
      </c>
      <c r="D16" s="16" t="s">
        <v>808</v>
      </c>
      <c r="E16" s="54" t="s">
        <v>4353</v>
      </c>
      <c r="F16" s="54">
        <v>1</v>
      </c>
      <c r="G16" s="54">
        <v>26800</v>
      </c>
      <c r="H16" s="54">
        <f>F16*G16</f>
        <v>26800</v>
      </c>
      <c r="I16" s="295"/>
      <c r="J16" s="54" t="s">
        <v>4354</v>
      </c>
      <c r="K16" s="1608" t="s">
        <v>1164</v>
      </c>
      <c r="L16" s="17"/>
      <c r="M16" s="56">
        <v>44645</v>
      </c>
      <c r="N16" s="54"/>
      <c r="O16" s="295" t="s">
        <v>4355</v>
      </c>
      <c r="P16" s="1395">
        <v>44741</v>
      </c>
      <c r="Q16" s="21">
        <v>44741</v>
      </c>
    </row>
    <row r="17" spans="2:17" ht="19.5" customHeight="1">
      <c r="B17" s="1606"/>
      <c r="C17" s="16" t="s">
        <v>808</v>
      </c>
      <c r="D17" s="16" t="s">
        <v>808</v>
      </c>
      <c r="E17" s="54" t="s">
        <v>4356</v>
      </c>
      <c r="F17" s="54">
        <v>1</v>
      </c>
      <c r="G17" s="54">
        <v>900</v>
      </c>
      <c r="H17" s="54">
        <f>F17*G17</f>
        <v>900</v>
      </c>
      <c r="I17" s="295"/>
      <c r="J17" s="54" t="s">
        <v>4357</v>
      </c>
      <c r="K17" s="1608" t="s">
        <v>1164</v>
      </c>
      <c r="L17" s="17"/>
      <c r="M17" s="56">
        <v>44645</v>
      </c>
      <c r="N17" s="54"/>
      <c r="O17" s="295" t="s">
        <v>4355</v>
      </c>
      <c r="P17" s="1395">
        <v>44741</v>
      </c>
      <c r="Q17" s="21">
        <v>44741</v>
      </c>
    </row>
    <row r="18" spans="2:17" ht="19.5" customHeight="1">
      <c r="B18" s="1606"/>
      <c r="C18" s="16" t="s">
        <v>662</v>
      </c>
      <c r="D18" s="16" t="s">
        <v>662</v>
      </c>
      <c r="E18" s="54" t="s">
        <v>4358</v>
      </c>
      <c r="F18" s="54">
        <v>10</v>
      </c>
      <c r="G18" s="54">
        <v>5000</v>
      </c>
      <c r="H18" s="54">
        <f>F18*G18</f>
        <v>50000</v>
      </c>
      <c r="I18" s="295"/>
      <c r="J18" s="54"/>
      <c r="K18" s="1607"/>
      <c r="L18" s="17"/>
      <c r="M18" s="17"/>
      <c r="N18" s="54"/>
      <c r="O18" s="295"/>
      <c r="P18" s="1395"/>
      <c r="Q18" s="21"/>
    </row>
    <row r="19" spans="2:17" ht="19.5" customHeight="1">
      <c r="B19" s="1606"/>
      <c r="C19" s="16" t="s">
        <v>662</v>
      </c>
      <c r="D19" s="16" t="s">
        <v>662</v>
      </c>
      <c r="E19" s="54" t="s">
        <v>4359</v>
      </c>
      <c r="F19" s="54">
        <v>10</v>
      </c>
      <c r="G19" s="54">
        <v>5000</v>
      </c>
      <c r="H19" s="54">
        <f>F19*G19</f>
        <v>50000</v>
      </c>
      <c r="I19" s="295"/>
      <c r="J19" s="54"/>
      <c r="K19" s="1607"/>
      <c r="L19" s="17"/>
      <c r="M19" s="17"/>
      <c r="N19" s="54"/>
      <c r="O19" s="295"/>
      <c r="P19" s="1395"/>
      <c r="Q19" s="21"/>
    </row>
    <row r="20" spans="2:17" ht="19.5" customHeight="1">
      <c r="Q20" s="288"/>
    </row>
    <row r="21" spans="2:17" ht="19.5" customHeight="1">
      <c r="Q21" s="288"/>
    </row>
    <row r="22" spans="2:17" ht="19.5" customHeight="1">
      <c r="Q22" s="288"/>
    </row>
    <row r="23" spans="2:17" ht="19.5" customHeight="1">
      <c r="Q23" s="288"/>
    </row>
    <row r="24" spans="2:17" ht="19.5" customHeight="1"/>
    <row r="25" spans="2:17" ht="19.5" customHeight="1"/>
    <row r="26" spans="2:17" ht="19.5" customHeight="1"/>
    <row r="27" spans="2:17" ht="19.5" customHeight="1"/>
  </sheetData>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CE000-CA29-4261-87AA-A6C141312109}">
  <dimension ref="A1:D6"/>
  <sheetViews>
    <sheetView view="pageBreakPreview" zoomScale="60" zoomScaleNormal="100" workbookViewId="0">
      <selection activeCell="F3" sqref="F3"/>
    </sheetView>
  </sheetViews>
  <sheetFormatPr defaultRowHeight="18.75"/>
  <cols>
    <col min="1" max="3" width="9" style="3"/>
    <col min="4" max="4" width="37.125" style="3" customWidth="1"/>
    <col min="5" max="259" width="9" style="3"/>
    <col min="260" max="260" width="37.125" style="3" customWidth="1"/>
    <col min="261" max="515" width="9" style="3"/>
    <col min="516" max="516" width="37.125" style="3" customWidth="1"/>
    <col min="517" max="771" width="9" style="3"/>
    <col min="772" max="772" width="37.125" style="3" customWidth="1"/>
    <col min="773" max="1027" width="9" style="3"/>
    <col min="1028" max="1028" width="37.125" style="3" customWidth="1"/>
    <col min="1029" max="1283" width="9" style="3"/>
    <col min="1284" max="1284" width="37.125" style="3" customWidth="1"/>
    <col min="1285" max="1539" width="9" style="3"/>
    <col min="1540" max="1540" width="37.125" style="3" customWidth="1"/>
    <col min="1541" max="1795" width="9" style="3"/>
    <col min="1796" max="1796" width="37.125" style="3" customWidth="1"/>
    <col min="1797" max="2051" width="9" style="3"/>
    <col min="2052" max="2052" width="37.125" style="3" customWidth="1"/>
    <col min="2053" max="2307" width="9" style="3"/>
    <col min="2308" max="2308" width="37.125" style="3" customWidth="1"/>
    <col min="2309" max="2563" width="9" style="3"/>
    <col min="2564" max="2564" width="37.125" style="3" customWidth="1"/>
    <col min="2565" max="2819" width="9" style="3"/>
    <col min="2820" max="2820" width="37.125" style="3" customWidth="1"/>
    <col min="2821" max="3075" width="9" style="3"/>
    <col min="3076" max="3076" width="37.125" style="3" customWidth="1"/>
    <col min="3077" max="3331" width="9" style="3"/>
    <col min="3332" max="3332" width="37.125" style="3" customWidth="1"/>
    <col min="3333" max="3587" width="9" style="3"/>
    <col min="3588" max="3588" width="37.125" style="3" customWidth="1"/>
    <col min="3589" max="3843" width="9" style="3"/>
    <col min="3844" max="3844" width="37.125" style="3" customWidth="1"/>
    <col min="3845" max="4099" width="9" style="3"/>
    <col min="4100" max="4100" width="37.125" style="3" customWidth="1"/>
    <col min="4101" max="4355" width="9" style="3"/>
    <col min="4356" max="4356" width="37.125" style="3" customWidth="1"/>
    <col min="4357" max="4611" width="9" style="3"/>
    <col min="4612" max="4612" width="37.125" style="3" customWidth="1"/>
    <col min="4613" max="4867" width="9" style="3"/>
    <col min="4868" max="4868" width="37.125" style="3" customWidth="1"/>
    <col min="4869" max="5123" width="9" style="3"/>
    <col min="5124" max="5124" width="37.125" style="3" customWidth="1"/>
    <col min="5125" max="5379" width="9" style="3"/>
    <col min="5380" max="5380" width="37.125" style="3" customWidth="1"/>
    <col min="5381" max="5635" width="9" style="3"/>
    <col min="5636" max="5636" width="37.125" style="3" customWidth="1"/>
    <col min="5637" max="5891" width="9" style="3"/>
    <col min="5892" max="5892" width="37.125" style="3" customWidth="1"/>
    <col min="5893" max="6147" width="9" style="3"/>
    <col min="6148" max="6148" width="37.125" style="3" customWidth="1"/>
    <col min="6149" max="6403" width="9" style="3"/>
    <col min="6404" max="6404" width="37.125" style="3" customWidth="1"/>
    <col min="6405" max="6659" width="9" style="3"/>
    <col min="6660" max="6660" width="37.125" style="3" customWidth="1"/>
    <col min="6661" max="6915" width="9" style="3"/>
    <col min="6916" max="6916" width="37.125" style="3" customWidth="1"/>
    <col min="6917" max="7171" width="9" style="3"/>
    <col min="7172" max="7172" width="37.125" style="3" customWidth="1"/>
    <col min="7173" max="7427" width="9" style="3"/>
    <col min="7428" max="7428" width="37.125" style="3" customWidth="1"/>
    <col min="7429" max="7683" width="9" style="3"/>
    <col min="7684" max="7684" width="37.125" style="3" customWidth="1"/>
    <col min="7685" max="7939" width="9" style="3"/>
    <col min="7940" max="7940" width="37.125" style="3" customWidth="1"/>
    <col min="7941" max="8195" width="9" style="3"/>
    <col min="8196" max="8196" width="37.125" style="3" customWidth="1"/>
    <col min="8197" max="8451" width="9" style="3"/>
    <col min="8452" max="8452" width="37.125" style="3" customWidth="1"/>
    <col min="8453" max="8707" width="9" style="3"/>
    <col min="8708" max="8708" width="37.125" style="3" customWidth="1"/>
    <col min="8709" max="8963" width="9" style="3"/>
    <col min="8964" max="8964" width="37.125" style="3" customWidth="1"/>
    <col min="8965" max="9219" width="9" style="3"/>
    <col min="9220" max="9220" width="37.125" style="3" customWidth="1"/>
    <col min="9221" max="9475" width="9" style="3"/>
    <col min="9476" max="9476" width="37.125" style="3" customWidth="1"/>
    <col min="9477" max="9731" width="9" style="3"/>
    <col min="9732" max="9732" width="37.125" style="3" customWidth="1"/>
    <col min="9733" max="9987" width="9" style="3"/>
    <col min="9988" max="9988" width="37.125" style="3" customWidth="1"/>
    <col min="9989" max="10243" width="9" style="3"/>
    <col min="10244" max="10244" width="37.125" style="3" customWidth="1"/>
    <col min="10245" max="10499" width="9" style="3"/>
    <col min="10500" max="10500" width="37.125" style="3" customWidth="1"/>
    <col min="10501" max="10755" width="9" style="3"/>
    <col min="10756" max="10756" width="37.125" style="3" customWidth="1"/>
    <col min="10757" max="11011" width="9" style="3"/>
    <col min="11012" max="11012" width="37.125" style="3" customWidth="1"/>
    <col min="11013" max="11267" width="9" style="3"/>
    <col min="11268" max="11268" width="37.125" style="3" customWidth="1"/>
    <col min="11269" max="11523" width="9" style="3"/>
    <col min="11524" max="11524" width="37.125" style="3" customWidth="1"/>
    <col min="11525" max="11779" width="9" style="3"/>
    <col min="11780" max="11780" width="37.125" style="3" customWidth="1"/>
    <col min="11781" max="12035" width="9" style="3"/>
    <col min="12036" max="12036" width="37.125" style="3" customWidth="1"/>
    <col min="12037" max="12291" width="9" style="3"/>
    <col min="12292" max="12292" width="37.125" style="3" customWidth="1"/>
    <col min="12293" max="12547" width="9" style="3"/>
    <col min="12548" max="12548" width="37.125" style="3" customWidth="1"/>
    <col min="12549" max="12803" width="9" style="3"/>
    <col min="12804" max="12804" width="37.125" style="3" customWidth="1"/>
    <col min="12805" max="13059" width="9" style="3"/>
    <col min="13060" max="13060" width="37.125" style="3" customWidth="1"/>
    <col min="13061" max="13315" width="9" style="3"/>
    <col min="13316" max="13316" width="37.125" style="3" customWidth="1"/>
    <col min="13317" max="13571" width="9" style="3"/>
    <col min="13572" max="13572" width="37.125" style="3" customWidth="1"/>
    <col min="13573" max="13827" width="9" style="3"/>
    <col min="13828" max="13828" width="37.125" style="3" customWidth="1"/>
    <col min="13829" max="14083" width="9" style="3"/>
    <col min="14084" max="14084" width="37.125" style="3" customWidth="1"/>
    <col min="14085" max="14339" width="9" style="3"/>
    <col min="14340" max="14340" width="37.125" style="3" customWidth="1"/>
    <col min="14341" max="14595" width="9" style="3"/>
    <col min="14596" max="14596" width="37.125" style="3" customWidth="1"/>
    <col min="14597" max="14851" width="9" style="3"/>
    <col min="14852" max="14852" width="37.125" style="3" customWidth="1"/>
    <col min="14853" max="15107" width="9" style="3"/>
    <col min="15108" max="15108" width="37.125" style="3" customWidth="1"/>
    <col min="15109" max="15363" width="9" style="3"/>
    <col min="15364" max="15364" width="37.125" style="3" customWidth="1"/>
    <col min="15365" max="15619" width="9" style="3"/>
    <col min="15620" max="15620" width="37.125" style="3" customWidth="1"/>
    <col min="15621" max="15875" width="9" style="3"/>
    <col min="15876" max="15876" width="37.125" style="3" customWidth="1"/>
    <col min="15877" max="16131" width="9" style="3"/>
    <col min="16132" max="16132" width="37.125" style="3" customWidth="1"/>
    <col min="16133" max="16384" width="9" style="3"/>
  </cols>
  <sheetData>
    <row r="1" spans="1:4" ht="24">
      <c r="A1" s="1609" t="s">
        <v>0</v>
      </c>
      <c r="B1" s="1609"/>
      <c r="C1" s="1609"/>
      <c r="D1" s="1610" t="s">
        <v>4338</v>
      </c>
    </row>
    <row r="2" spans="1:4" ht="24">
      <c r="A2" s="1609" t="s">
        <v>3</v>
      </c>
      <c r="B2" s="1609"/>
      <c r="C2" s="1609"/>
      <c r="D2" s="123" t="s">
        <v>4339</v>
      </c>
    </row>
    <row r="3" spans="1:4" ht="24">
      <c r="A3" s="1609" t="s">
        <v>5</v>
      </c>
      <c r="B3" s="1609"/>
      <c r="C3" s="1609"/>
      <c r="D3" s="123">
        <v>188700</v>
      </c>
    </row>
    <row r="4" spans="1:4" ht="24">
      <c r="A4" s="1609" t="s">
        <v>6</v>
      </c>
      <c r="B4" s="1609"/>
      <c r="C4" s="1609"/>
      <c r="D4" s="124"/>
    </row>
    <row r="5" spans="1:4" ht="24">
      <c r="A5" s="1609" t="s">
        <v>8</v>
      </c>
      <c r="B5" s="1609"/>
      <c r="C5" s="1609"/>
      <c r="D5" s="124"/>
    </row>
    <row r="6" spans="1:4">
      <c r="A6" s="9"/>
    </row>
  </sheetData>
  <mergeCells count="5">
    <mergeCell ref="A1:C1"/>
    <mergeCell ref="A2:C2"/>
    <mergeCell ref="A3:C3"/>
    <mergeCell ref="A4:C4"/>
    <mergeCell ref="A5:C5"/>
  </mergeCells>
  <phoneticPr fontId="3"/>
  <pageMargins left="0.70866141732283472" right="0.70866141732283472" top="0.74803149606299213" bottom="0.74803149606299213" header="0.31496062992125984" footer="0.31496062992125984"/>
  <pageSetup paperSize="9" scale="141"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20B12-2C5F-49AC-917E-5FAE54F916DC}">
  <dimension ref="B2:R83"/>
  <sheetViews>
    <sheetView zoomScale="85" zoomScaleNormal="85" workbookViewId="0">
      <pane xSplit="10" ySplit="9" topLeftCell="M10" activePane="bottomRight" state="frozen"/>
      <selection pane="topRight" activeCell="K1" sqref="K1"/>
      <selection pane="bottomLeft" activeCell="A9" sqref="A9"/>
      <selection pane="bottomRight" activeCell="R14" sqref="R14"/>
    </sheetView>
  </sheetViews>
  <sheetFormatPr defaultColWidth="9" defaultRowHeight="18.75"/>
  <cols>
    <col min="1" max="1" width="2.625" style="3" customWidth="1"/>
    <col min="2" max="2" width="20.125" style="9" bestFit="1" customWidth="1"/>
    <col min="3" max="4" width="19.25" style="3" bestFit="1" customWidth="1"/>
    <col min="5" max="5" width="56" style="3" customWidth="1"/>
    <col min="6" max="6" width="6.25" style="3" customWidth="1"/>
    <col min="7" max="8" width="9.875" style="3" bestFit="1" customWidth="1"/>
    <col min="9" max="9" width="15" style="11" customWidth="1"/>
    <col min="10" max="10" width="28.75" style="3" customWidth="1"/>
    <col min="11" max="11" width="42.75" style="3" customWidth="1"/>
    <col min="12" max="12" width="16.375" style="9" customWidth="1"/>
    <col min="13" max="13" width="13.75" style="10" customWidth="1"/>
    <col min="14" max="14" width="6.375" style="3" customWidth="1"/>
    <col min="15" max="15" width="13.25" style="11" customWidth="1"/>
    <col min="16" max="16" width="14.5" style="126" customWidth="1"/>
    <col min="17" max="17" width="15.625" style="13" customWidth="1"/>
    <col min="18" max="18" width="12.5" style="3" customWidth="1"/>
    <col min="19" max="16384" width="9" style="3"/>
  </cols>
  <sheetData>
    <row r="2" spans="2:18" ht="20.100000000000001" customHeight="1">
      <c r="B2" s="1" t="s">
        <v>0</v>
      </c>
      <c r="C2" s="1"/>
      <c r="D2" s="1"/>
      <c r="E2" s="2" t="s">
        <v>4360</v>
      </c>
      <c r="G2" s="4" t="s">
        <v>2</v>
      </c>
      <c r="H2" s="5"/>
      <c r="I2" s="6"/>
      <c r="J2" s="125">
        <f>SUM(H:H)</f>
        <v>1957572</v>
      </c>
    </row>
    <row r="3" spans="2:18" ht="20.100000000000001" customHeight="1">
      <c r="B3" s="1" t="s">
        <v>3</v>
      </c>
      <c r="C3" s="1"/>
      <c r="D3" s="1"/>
      <c r="E3" s="14" t="s">
        <v>4361</v>
      </c>
    </row>
    <row r="4" spans="2:18" ht="20.100000000000001" customHeight="1">
      <c r="B4" s="1" t="s">
        <v>5</v>
      </c>
      <c r="C4" s="1"/>
      <c r="D4" s="1"/>
      <c r="E4" s="14">
        <v>195882</v>
      </c>
      <c r="J4" s="127"/>
    </row>
    <row r="5" spans="2:18" ht="20.100000000000001" customHeight="1">
      <c r="B5" s="1" t="s">
        <v>6</v>
      </c>
      <c r="C5" s="1"/>
      <c r="D5" s="1"/>
      <c r="E5" s="15">
        <v>44701</v>
      </c>
      <c r="J5" s="127"/>
    </row>
    <row r="6" spans="2:18" ht="20.100000000000001" customHeight="1">
      <c r="B6" s="1" t="s">
        <v>8</v>
      </c>
      <c r="C6" s="1"/>
      <c r="D6" s="1"/>
      <c r="E6" s="15">
        <v>44747</v>
      </c>
      <c r="J6" s="127"/>
    </row>
    <row r="7" spans="2:18" ht="20.100000000000001" customHeight="1">
      <c r="B7" s="129"/>
      <c r="C7" s="129"/>
      <c r="D7" s="129"/>
      <c r="E7" s="130"/>
      <c r="J7" s="127"/>
      <c r="L7" s="131"/>
    </row>
    <row r="9" spans="2:18"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8" s="9" customFormat="1" ht="19.7" customHeight="1">
      <c r="B10" s="16">
        <v>2</v>
      </c>
      <c r="C10" s="91" t="s">
        <v>4362</v>
      </c>
      <c r="D10" s="91" t="s">
        <v>4362</v>
      </c>
      <c r="E10" s="91" t="s">
        <v>4363</v>
      </c>
      <c r="F10" s="91">
        <v>2</v>
      </c>
      <c r="G10" s="156">
        <v>68000</v>
      </c>
      <c r="H10" s="156">
        <f t="shared" ref="H10:H73" si="0">G10*F10</f>
        <v>136000</v>
      </c>
      <c r="I10" s="18"/>
      <c r="J10" s="91" t="s">
        <v>4364</v>
      </c>
      <c r="K10" s="381"/>
      <c r="L10" s="17"/>
      <c r="M10" s="19">
        <v>44664</v>
      </c>
      <c r="N10" s="16"/>
      <c r="O10" s="56"/>
      <c r="P10" s="19">
        <v>44706</v>
      </c>
      <c r="Q10" s="74">
        <v>44707</v>
      </c>
    </row>
    <row r="11" spans="2:18" s="9" customFormat="1" ht="19.7" customHeight="1">
      <c r="B11" s="16">
        <v>2</v>
      </c>
      <c r="C11" s="91" t="s">
        <v>4365</v>
      </c>
      <c r="D11" s="91" t="s">
        <v>4365</v>
      </c>
      <c r="E11" s="91" t="s">
        <v>4366</v>
      </c>
      <c r="F11" s="91">
        <v>1</v>
      </c>
      <c r="G11" s="156">
        <v>1254400</v>
      </c>
      <c r="H11" s="156">
        <f t="shared" si="0"/>
        <v>1254400</v>
      </c>
      <c r="I11" s="18"/>
      <c r="J11" s="91" t="s">
        <v>4367</v>
      </c>
      <c r="K11" s="17"/>
      <c r="L11" s="17"/>
      <c r="M11" s="19">
        <v>44664</v>
      </c>
      <c r="N11" s="16"/>
      <c r="O11" s="56"/>
      <c r="P11" s="19">
        <v>44706</v>
      </c>
      <c r="Q11" s="74">
        <v>44707</v>
      </c>
    </row>
    <row r="12" spans="2:18" s="9" customFormat="1" ht="19.7" customHeight="1">
      <c r="B12" s="16">
        <v>2</v>
      </c>
      <c r="C12" s="91" t="s">
        <v>4365</v>
      </c>
      <c r="D12" s="91" t="s">
        <v>4365</v>
      </c>
      <c r="E12" s="91" t="s">
        <v>4368</v>
      </c>
      <c r="F12" s="91">
        <v>2</v>
      </c>
      <c r="G12" s="156">
        <v>30400</v>
      </c>
      <c r="H12" s="156">
        <f t="shared" si="0"/>
        <v>60800</v>
      </c>
      <c r="I12" s="18"/>
      <c r="J12" s="91" t="s">
        <v>4369</v>
      </c>
      <c r="K12" s="17"/>
      <c r="L12" s="17"/>
      <c r="M12" s="19">
        <v>44664</v>
      </c>
      <c r="N12" s="16"/>
      <c r="O12" s="56"/>
      <c r="P12" s="19">
        <v>44706</v>
      </c>
      <c r="Q12" s="74">
        <v>44707</v>
      </c>
    </row>
    <row r="13" spans="2:18" s="9" customFormat="1" ht="19.7" customHeight="1">
      <c r="B13" s="16">
        <v>2</v>
      </c>
      <c r="C13" s="91" t="s">
        <v>4370</v>
      </c>
      <c r="D13" s="91" t="s">
        <v>4371</v>
      </c>
      <c r="E13" s="91" t="s">
        <v>4372</v>
      </c>
      <c r="F13" s="91">
        <v>2</v>
      </c>
      <c r="G13" s="156">
        <v>91000</v>
      </c>
      <c r="H13" s="156">
        <f t="shared" si="0"/>
        <v>182000</v>
      </c>
      <c r="I13" s="18"/>
      <c r="J13" s="91" t="s">
        <v>4373</v>
      </c>
      <c r="K13" s="17"/>
      <c r="L13" s="17"/>
      <c r="M13" s="19">
        <v>44664</v>
      </c>
      <c r="N13" s="16"/>
      <c r="O13" s="56"/>
      <c r="P13" s="19"/>
      <c r="Q13" s="74">
        <v>44690</v>
      </c>
    </row>
    <row r="14" spans="2:18" s="9" customFormat="1" ht="19.7" customHeight="1">
      <c r="B14" s="16">
        <v>3</v>
      </c>
      <c r="C14" s="91" t="s">
        <v>4374</v>
      </c>
      <c r="D14" s="91" t="s">
        <v>4371</v>
      </c>
      <c r="E14" s="91" t="s">
        <v>4375</v>
      </c>
      <c r="F14" s="91">
        <v>1</v>
      </c>
      <c r="G14" s="156">
        <v>930</v>
      </c>
      <c r="H14" s="156">
        <f t="shared" si="0"/>
        <v>930</v>
      </c>
      <c r="I14" s="295"/>
      <c r="J14" s="91" t="s">
        <v>4376</v>
      </c>
      <c r="K14" s="16"/>
      <c r="L14" s="17"/>
      <c r="M14" s="19">
        <v>44664</v>
      </c>
      <c r="N14" s="16"/>
      <c r="O14" s="56"/>
      <c r="P14" s="56"/>
      <c r="Q14" s="21">
        <v>44886</v>
      </c>
      <c r="R14" s="422" t="s">
        <v>4377</v>
      </c>
    </row>
    <row r="15" spans="2:18" s="9" customFormat="1" ht="19.7" customHeight="1">
      <c r="B15" s="16">
        <v>3</v>
      </c>
      <c r="C15" s="91" t="s">
        <v>4378</v>
      </c>
      <c r="D15" s="91" t="s">
        <v>4371</v>
      </c>
      <c r="E15" s="91" t="s">
        <v>4379</v>
      </c>
      <c r="F15" s="1611">
        <v>2</v>
      </c>
      <c r="G15" s="156">
        <v>2400</v>
      </c>
      <c r="H15" s="156">
        <f t="shared" si="0"/>
        <v>4800</v>
      </c>
      <c r="I15" s="64"/>
      <c r="J15" s="91" t="s">
        <v>4380</v>
      </c>
      <c r="K15" s="16"/>
      <c r="L15" s="17"/>
      <c r="M15" s="19">
        <v>44664</v>
      </c>
      <c r="N15" s="16"/>
      <c r="O15" s="482"/>
      <c r="P15" s="56"/>
      <c r="Q15" s="21">
        <v>44691</v>
      </c>
    </row>
    <row r="16" spans="2:18" s="9" customFormat="1" ht="19.7" customHeight="1">
      <c r="B16" s="16">
        <v>3</v>
      </c>
      <c r="C16" s="91" t="s">
        <v>4381</v>
      </c>
      <c r="D16" s="91" t="s">
        <v>612</v>
      </c>
      <c r="E16" s="91" t="s">
        <v>4382</v>
      </c>
      <c r="F16" s="91">
        <v>1</v>
      </c>
      <c r="G16" s="156">
        <v>250</v>
      </c>
      <c r="H16" s="156">
        <f t="shared" si="0"/>
        <v>250</v>
      </c>
      <c r="I16" s="64"/>
      <c r="J16" s="91" t="s">
        <v>4383</v>
      </c>
      <c r="K16" s="16"/>
      <c r="L16" s="17"/>
      <c r="M16" s="19">
        <v>44664</v>
      </c>
      <c r="N16" s="16"/>
      <c r="O16" s="482"/>
      <c r="P16" s="56"/>
      <c r="Q16" s="21">
        <v>44690</v>
      </c>
    </row>
    <row r="17" spans="2:18" s="9" customFormat="1" ht="19.7" customHeight="1">
      <c r="B17" s="16">
        <v>3</v>
      </c>
      <c r="C17" s="91" t="s">
        <v>4381</v>
      </c>
      <c r="D17" s="91" t="s">
        <v>612</v>
      </c>
      <c r="E17" s="91" t="s">
        <v>4384</v>
      </c>
      <c r="F17" s="91">
        <v>1</v>
      </c>
      <c r="G17" s="156">
        <v>730</v>
      </c>
      <c r="H17" s="156">
        <f t="shared" si="0"/>
        <v>730</v>
      </c>
      <c r="I17" s="64"/>
      <c r="J17" s="91" t="s">
        <v>4385</v>
      </c>
      <c r="K17" s="16"/>
      <c r="L17" s="17"/>
      <c r="M17" s="19">
        <v>44664</v>
      </c>
      <c r="N17" s="16"/>
      <c r="O17" s="482"/>
      <c r="P17" s="56"/>
      <c r="Q17" s="21">
        <v>44690</v>
      </c>
    </row>
    <row r="18" spans="2:18" s="9" customFormat="1" ht="19.7" customHeight="1">
      <c r="B18" s="16">
        <v>3</v>
      </c>
      <c r="C18" s="91" t="s">
        <v>4386</v>
      </c>
      <c r="D18" s="91" t="s">
        <v>4371</v>
      </c>
      <c r="E18" s="91" t="s">
        <v>4387</v>
      </c>
      <c r="F18" s="91">
        <v>1</v>
      </c>
      <c r="G18" s="156">
        <v>10200</v>
      </c>
      <c r="H18" s="156">
        <f t="shared" si="0"/>
        <v>10200</v>
      </c>
      <c r="I18" s="64"/>
      <c r="J18" s="91" t="s">
        <v>4388</v>
      </c>
      <c r="K18" s="16"/>
      <c r="L18" s="17"/>
      <c r="M18" s="19">
        <v>44664</v>
      </c>
      <c r="N18" s="16"/>
      <c r="O18" s="17"/>
      <c r="P18" s="19"/>
      <c r="Q18" s="21">
        <v>44690</v>
      </c>
    </row>
    <row r="19" spans="2:18" s="9" customFormat="1" ht="19.7" customHeight="1">
      <c r="B19" s="16">
        <v>3</v>
      </c>
      <c r="C19" s="91" t="s">
        <v>4389</v>
      </c>
      <c r="D19" s="91" t="s">
        <v>4390</v>
      </c>
      <c r="E19" s="91" t="s">
        <v>4391</v>
      </c>
      <c r="F19" s="91">
        <v>1</v>
      </c>
      <c r="G19" s="1612">
        <v>8960</v>
      </c>
      <c r="H19" s="156">
        <f t="shared" si="0"/>
        <v>8960</v>
      </c>
      <c r="I19" s="64"/>
      <c r="J19" s="91" t="s">
        <v>4392</v>
      </c>
      <c r="K19" s="381" t="s">
        <v>4393</v>
      </c>
      <c r="L19" s="17"/>
      <c r="M19" s="19">
        <v>44664</v>
      </c>
      <c r="N19" s="16"/>
      <c r="O19" s="17"/>
      <c r="P19" s="308">
        <v>44799</v>
      </c>
      <c r="Q19" s="423">
        <v>44799</v>
      </c>
      <c r="R19" s="422" t="s">
        <v>4377</v>
      </c>
    </row>
    <row r="20" spans="2:18" s="9" customFormat="1" ht="19.7" customHeight="1">
      <c r="B20" s="16">
        <v>3</v>
      </c>
      <c r="C20" s="91" t="s">
        <v>4389</v>
      </c>
      <c r="D20" s="91" t="s">
        <v>4390</v>
      </c>
      <c r="E20" s="91" t="s">
        <v>4394</v>
      </c>
      <c r="F20" s="91">
        <v>1</v>
      </c>
      <c r="G20" s="1613">
        <v>11760</v>
      </c>
      <c r="H20" s="1614">
        <f t="shared" si="0"/>
        <v>11760</v>
      </c>
      <c r="I20" s="64"/>
      <c r="J20" s="91" t="s">
        <v>4395</v>
      </c>
      <c r="K20" s="381" t="s">
        <v>4393</v>
      </c>
      <c r="L20" s="17"/>
      <c r="M20" s="19">
        <v>44664</v>
      </c>
      <c r="N20" s="16"/>
      <c r="O20" s="17"/>
      <c r="P20" s="308">
        <v>44834</v>
      </c>
      <c r="Q20" s="423">
        <v>44834</v>
      </c>
      <c r="R20" s="422" t="s">
        <v>4377</v>
      </c>
    </row>
    <row r="21" spans="2:18" s="9" customFormat="1" ht="19.7" customHeight="1">
      <c r="B21" s="16">
        <v>3</v>
      </c>
      <c r="C21" s="91" t="s">
        <v>4396</v>
      </c>
      <c r="D21" s="91" t="s">
        <v>4396</v>
      </c>
      <c r="E21" s="54" t="s">
        <v>4397</v>
      </c>
      <c r="F21" s="1615">
        <v>1</v>
      </c>
      <c r="G21" s="1614">
        <v>1565</v>
      </c>
      <c r="H21" s="156">
        <v>1565</v>
      </c>
      <c r="I21" s="64"/>
      <c r="J21" s="91" t="s">
        <v>4398</v>
      </c>
      <c r="K21" s="381"/>
      <c r="L21" s="17"/>
      <c r="M21" s="19">
        <v>44665</v>
      </c>
      <c r="N21" s="16"/>
      <c r="O21" s="17"/>
      <c r="P21" s="19">
        <v>44691</v>
      </c>
      <c r="Q21" s="21">
        <v>44701</v>
      </c>
    </row>
    <row r="22" spans="2:18" s="9" customFormat="1" ht="19.7" customHeight="1">
      <c r="B22" s="16">
        <v>3</v>
      </c>
      <c r="C22" s="91" t="s">
        <v>4396</v>
      </c>
      <c r="D22" s="91" t="s">
        <v>4396</v>
      </c>
      <c r="E22" s="54" t="s">
        <v>4399</v>
      </c>
      <c r="F22" s="91">
        <v>1</v>
      </c>
      <c r="G22" s="156">
        <v>2014</v>
      </c>
      <c r="H22" s="156">
        <f t="shared" si="0"/>
        <v>2014</v>
      </c>
      <c r="I22" s="295"/>
      <c r="J22" s="91" t="s">
        <v>4400</v>
      </c>
      <c r="K22" s="16"/>
      <c r="L22" s="17"/>
      <c r="M22" s="19">
        <v>44665</v>
      </c>
      <c r="N22" s="16"/>
      <c r="O22" s="56"/>
      <c r="P22" s="19">
        <v>44691</v>
      </c>
      <c r="Q22" s="21">
        <v>44701</v>
      </c>
    </row>
    <row r="23" spans="2:18" s="9" customFormat="1" ht="19.7" customHeight="1">
      <c r="B23" s="16">
        <v>3</v>
      </c>
      <c r="C23" s="91" t="s">
        <v>4396</v>
      </c>
      <c r="D23" s="91" t="s">
        <v>4396</v>
      </c>
      <c r="E23" s="54" t="s">
        <v>4401</v>
      </c>
      <c r="F23" s="91">
        <v>2</v>
      </c>
      <c r="G23" s="156">
        <v>1680</v>
      </c>
      <c r="H23" s="156">
        <f t="shared" si="0"/>
        <v>3360</v>
      </c>
      <c r="I23" s="295"/>
      <c r="J23" s="91" t="s">
        <v>4402</v>
      </c>
      <c r="K23" s="16"/>
      <c r="L23" s="17"/>
      <c r="M23" s="19">
        <v>44665</v>
      </c>
      <c r="N23" s="16"/>
      <c r="O23" s="56"/>
      <c r="P23" s="19">
        <v>44691</v>
      </c>
      <c r="Q23" s="21">
        <v>44701</v>
      </c>
    </row>
    <row r="24" spans="2:18" s="9" customFormat="1" ht="19.7" customHeight="1">
      <c r="B24" s="16">
        <v>3</v>
      </c>
      <c r="C24" s="91" t="s">
        <v>4396</v>
      </c>
      <c r="D24" s="91" t="s">
        <v>4396</v>
      </c>
      <c r="E24" s="3" t="s">
        <v>4403</v>
      </c>
      <c r="F24" s="91">
        <v>1</v>
      </c>
      <c r="G24" s="156">
        <v>3700</v>
      </c>
      <c r="H24" s="156">
        <f t="shared" si="0"/>
        <v>3700</v>
      </c>
      <c r="I24" s="295"/>
      <c r="J24" s="91" t="s">
        <v>4404</v>
      </c>
      <c r="K24" s="16"/>
      <c r="L24" s="17"/>
      <c r="M24" s="19">
        <v>44665</v>
      </c>
      <c r="N24" s="16"/>
      <c r="O24" s="17"/>
      <c r="P24" s="19">
        <v>44691</v>
      </c>
      <c r="Q24" s="21">
        <v>44701</v>
      </c>
    </row>
    <row r="25" spans="2:18" s="9" customFormat="1" ht="19.7" customHeight="1">
      <c r="B25" s="16">
        <v>3</v>
      </c>
      <c r="C25" s="91" t="s">
        <v>4396</v>
      </c>
      <c r="D25" s="91" t="s">
        <v>4396</v>
      </c>
      <c r="E25" s="54" t="s">
        <v>4405</v>
      </c>
      <c r="F25" s="91">
        <v>1</v>
      </c>
      <c r="G25" s="156">
        <v>1256</v>
      </c>
      <c r="H25" s="156">
        <f t="shared" si="0"/>
        <v>1256</v>
      </c>
      <c r="I25" s="64"/>
      <c r="J25" s="91" t="s">
        <v>4406</v>
      </c>
      <c r="K25" s="16"/>
      <c r="L25" s="17"/>
      <c r="M25" s="19">
        <v>44665</v>
      </c>
      <c r="N25" s="16"/>
      <c r="O25" s="17"/>
      <c r="P25" s="19">
        <v>44691</v>
      </c>
      <c r="Q25" s="21">
        <v>44701</v>
      </c>
    </row>
    <row r="26" spans="2:18" s="9" customFormat="1" ht="19.7" customHeight="1">
      <c r="B26" s="16">
        <v>3</v>
      </c>
      <c r="C26" s="91" t="s">
        <v>4396</v>
      </c>
      <c r="D26" s="91" t="s">
        <v>4396</v>
      </c>
      <c r="E26" s="1616" t="s">
        <v>4407</v>
      </c>
      <c r="F26" s="91">
        <v>2</v>
      </c>
      <c r="G26" s="156">
        <v>150</v>
      </c>
      <c r="H26" s="156">
        <f t="shared" si="0"/>
        <v>300</v>
      </c>
      <c r="I26" s="64"/>
      <c r="J26" s="91" t="s">
        <v>4408</v>
      </c>
      <c r="K26" s="16"/>
      <c r="L26" s="17"/>
      <c r="M26" s="19">
        <v>44665</v>
      </c>
      <c r="N26" s="16"/>
      <c r="O26" s="17"/>
      <c r="P26" s="19">
        <v>44691</v>
      </c>
      <c r="Q26" s="21">
        <v>44701</v>
      </c>
    </row>
    <row r="27" spans="2:18" s="9" customFormat="1" ht="19.7" customHeight="1">
      <c r="B27" s="16">
        <v>3</v>
      </c>
      <c r="C27" s="91" t="s">
        <v>4396</v>
      </c>
      <c r="D27" s="91" t="s">
        <v>4396</v>
      </c>
      <c r="E27" s="54" t="s">
        <v>4409</v>
      </c>
      <c r="F27" s="91">
        <v>1</v>
      </c>
      <c r="G27" s="156">
        <v>32640</v>
      </c>
      <c r="H27" s="156">
        <f t="shared" si="0"/>
        <v>32640</v>
      </c>
      <c r="I27" s="64"/>
      <c r="J27" s="91" t="s">
        <v>4410</v>
      </c>
      <c r="K27" s="16"/>
      <c r="L27" s="17"/>
      <c r="M27" s="19">
        <v>44665</v>
      </c>
      <c r="N27" s="16"/>
      <c r="O27" s="17"/>
      <c r="P27" s="19">
        <v>44691</v>
      </c>
      <c r="Q27" s="21">
        <v>44701</v>
      </c>
    </row>
    <row r="28" spans="2:18" s="9" customFormat="1" ht="19.7" customHeight="1">
      <c r="B28" s="16">
        <v>3</v>
      </c>
      <c r="C28" s="91" t="s">
        <v>4396</v>
      </c>
      <c r="D28" s="91" t="s">
        <v>4396</v>
      </c>
      <c r="E28" s="54" t="s">
        <v>4411</v>
      </c>
      <c r="F28" s="91">
        <v>4</v>
      </c>
      <c r="G28" s="156">
        <v>480</v>
      </c>
      <c r="H28" s="156">
        <f t="shared" si="0"/>
        <v>1920</v>
      </c>
      <c r="I28" s="64"/>
      <c r="J28" s="91" t="s">
        <v>4412</v>
      </c>
      <c r="K28" s="16"/>
      <c r="L28" s="17"/>
      <c r="M28" s="19">
        <v>44665</v>
      </c>
      <c r="N28" s="16"/>
      <c r="O28" s="17"/>
      <c r="P28" s="19">
        <v>44691</v>
      </c>
      <c r="Q28" s="21">
        <v>44701</v>
      </c>
    </row>
    <row r="29" spans="2:18" ht="19.7" customHeight="1">
      <c r="B29" s="16">
        <v>3</v>
      </c>
      <c r="C29" s="91" t="s">
        <v>4396</v>
      </c>
      <c r="D29" s="91" t="s">
        <v>4396</v>
      </c>
      <c r="E29" s="54" t="s">
        <v>4413</v>
      </c>
      <c r="F29" s="91">
        <v>1</v>
      </c>
      <c r="G29" s="156">
        <v>69660</v>
      </c>
      <c r="H29" s="156">
        <f t="shared" si="0"/>
        <v>69660</v>
      </c>
      <c r="I29" s="295"/>
      <c r="J29" s="91" t="s">
        <v>4414</v>
      </c>
      <c r="K29" s="16"/>
      <c r="L29" s="17"/>
      <c r="M29" s="19">
        <v>44665</v>
      </c>
      <c r="N29" s="54"/>
      <c r="O29" s="295"/>
      <c r="P29" s="19">
        <v>44691</v>
      </c>
      <c r="Q29" s="21">
        <v>44701</v>
      </c>
    </row>
    <row r="30" spans="2:18" ht="19.7" customHeight="1">
      <c r="B30" s="16">
        <v>3</v>
      </c>
      <c r="C30" s="91" t="s">
        <v>4396</v>
      </c>
      <c r="D30" s="91" t="s">
        <v>4396</v>
      </c>
      <c r="E30" s="54" t="s">
        <v>4415</v>
      </c>
      <c r="F30" s="91">
        <v>2</v>
      </c>
      <c r="G30" s="156">
        <v>620</v>
      </c>
      <c r="H30" s="156">
        <f t="shared" si="0"/>
        <v>1240</v>
      </c>
      <c r="I30" s="295"/>
      <c r="J30" s="91" t="s">
        <v>4416</v>
      </c>
      <c r="K30" s="16"/>
      <c r="L30" s="17"/>
      <c r="M30" s="19">
        <v>44665</v>
      </c>
      <c r="N30" s="54"/>
      <c r="O30" s="295"/>
      <c r="P30" s="19">
        <v>44691</v>
      </c>
      <c r="Q30" s="21">
        <v>44701</v>
      </c>
    </row>
    <row r="31" spans="2:18" ht="19.7" customHeight="1">
      <c r="B31" s="16">
        <v>3</v>
      </c>
      <c r="C31" s="91" t="s">
        <v>4396</v>
      </c>
      <c r="D31" s="91" t="s">
        <v>4396</v>
      </c>
      <c r="E31" s="1617" t="s">
        <v>4417</v>
      </c>
      <c r="F31" s="91">
        <v>4</v>
      </c>
      <c r="G31" s="156">
        <v>1220</v>
      </c>
      <c r="H31" s="156">
        <f t="shared" si="0"/>
        <v>4880</v>
      </c>
      <c r="I31" s="295"/>
      <c r="J31" s="91" t="s">
        <v>4418</v>
      </c>
      <c r="K31" s="16"/>
      <c r="L31" s="17"/>
      <c r="M31" s="19">
        <v>44665</v>
      </c>
      <c r="N31" s="54"/>
      <c r="O31" s="295"/>
      <c r="P31" s="19">
        <v>44691</v>
      </c>
      <c r="Q31" s="21">
        <v>44701</v>
      </c>
    </row>
    <row r="32" spans="2:18" ht="19.7" customHeight="1">
      <c r="B32" s="16">
        <v>3</v>
      </c>
      <c r="C32" s="91" t="s">
        <v>4396</v>
      </c>
      <c r="D32" s="91" t="s">
        <v>4396</v>
      </c>
      <c r="E32" s="54" t="s">
        <v>4419</v>
      </c>
      <c r="F32" s="91">
        <v>24</v>
      </c>
      <c r="G32" s="156">
        <v>207</v>
      </c>
      <c r="H32" s="156">
        <f t="shared" si="0"/>
        <v>4968</v>
      </c>
      <c r="I32" s="295"/>
      <c r="J32" s="91" t="s">
        <v>4404</v>
      </c>
      <c r="K32" s="16"/>
      <c r="L32" s="17"/>
      <c r="M32" s="19">
        <v>44665</v>
      </c>
      <c r="N32" s="54"/>
      <c r="O32" s="295"/>
      <c r="P32" s="19">
        <v>44691</v>
      </c>
      <c r="Q32" s="21">
        <v>44701</v>
      </c>
    </row>
    <row r="33" spans="2:17" ht="19.7" customHeight="1">
      <c r="B33" s="16">
        <v>3</v>
      </c>
      <c r="C33" s="91" t="s">
        <v>4396</v>
      </c>
      <c r="D33" s="91" t="s">
        <v>4396</v>
      </c>
      <c r="E33" s="54" t="s">
        <v>4420</v>
      </c>
      <c r="F33" s="91">
        <v>8</v>
      </c>
      <c r="G33" s="156">
        <v>59</v>
      </c>
      <c r="H33" s="156">
        <f t="shared" si="0"/>
        <v>472</v>
      </c>
      <c r="I33" s="295"/>
      <c r="J33" s="91" t="s">
        <v>4404</v>
      </c>
      <c r="K33" s="16"/>
      <c r="L33" s="17"/>
      <c r="M33" s="19">
        <v>44665</v>
      </c>
      <c r="N33" s="54"/>
      <c r="O33" s="295"/>
      <c r="P33" s="19">
        <v>44691</v>
      </c>
      <c r="Q33" s="21">
        <v>44701</v>
      </c>
    </row>
    <row r="34" spans="2:17" ht="19.7" customHeight="1">
      <c r="B34" s="16">
        <v>3</v>
      </c>
      <c r="C34" s="91" t="s">
        <v>4396</v>
      </c>
      <c r="D34" s="91" t="s">
        <v>4396</v>
      </c>
      <c r="E34" s="54" t="s">
        <v>4421</v>
      </c>
      <c r="F34" s="91">
        <v>8</v>
      </c>
      <c r="G34" s="156">
        <v>220</v>
      </c>
      <c r="H34" s="156">
        <f t="shared" si="0"/>
        <v>1760</v>
      </c>
      <c r="I34" s="295"/>
      <c r="J34" s="91" t="s">
        <v>4422</v>
      </c>
      <c r="K34" s="16"/>
      <c r="L34" s="17"/>
      <c r="M34" s="19">
        <v>44665</v>
      </c>
      <c r="N34" s="54"/>
      <c r="O34" s="295"/>
      <c r="P34" s="19">
        <v>44691</v>
      </c>
      <c r="Q34" s="21">
        <v>44701</v>
      </c>
    </row>
    <row r="35" spans="2:17" ht="19.7" customHeight="1">
      <c r="B35" s="16">
        <v>3</v>
      </c>
      <c r="C35" s="91" t="s">
        <v>4396</v>
      </c>
      <c r="D35" s="91" t="s">
        <v>4396</v>
      </c>
      <c r="E35" s="54" t="s">
        <v>4423</v>
      </c>
      <c r="F35" s="91">
        <v>4</v>
      </c>
      <c r="G35" s="156">
        <v>250</v>
      </c>
      <c r="H35" s="156">
        <f t="shared" si="0"/>
        <v>1000</v>
      </c>
      <c r="I35" s="295"/>
      <c r="J35" s="91" t="s">
        <v>4424</v>
      </c>
      <c r="K35" s="16"/>
      <c r="L35" s="17"/>
      <c r="M35" s="19">
        <v>44665</v>
      </c>
      <c r="N35" s="54"/>
      <c r="O35" s="295"/>
      <c r="P35" s="19">
        <v>44691</v>
      </c>
      <c r="Q35" s="21">
        <v>44704</v>
      </c>
    </row>
    <row r="36" spans="2:17" ht="19.7" customHeight="1">
      <c r="B36" s="16">
        <v>3</v>
      </c>
      <c r="C36" s="91" t="s">
        <v>4396</v>
      </c>
      <c r="D36" s="91" t="s">
        <v>4396</v>
      </c>
      <c r="E36" s="54" t="s">
        <v>4425</v>
      </c>
      <c r="F36" s="91">
        <v>4</v>
      </c>
      <c r="G36" s="156">
        <v>250</v>
      </c>
      <c r="H36" s="156">
        <f t="shared" si="0"/>
        <v>1000</v>
      </c>
      <c r="I36" s="295"/>
      <c r="J36" s="91" t="s">
        <v>4424</v>
      </c>
      <c r="K36" s="16"/>
      <c r="L36" s="17"/>
      <c r="M36" s="19">
        <v>44665</v>
      </c>
      <c r="N36" s="54"/>
      <c r="O36" s="295"/>
      <c r="P36" s="19">
        <v>44691</v>
      </c>
      <c r="Q36" s="21">
        <v>44704</v>
      </c>
    </row>
    <row r="37" spans="2:17" ht="19.7" customHeight="1">
      <c r="B37" s="16">
        <v>3</v>
      </c>
      <c r="C37" s="91" t="s">
        <v>4396</v>
      </c>
      <c r="D37" s="91" t="s">
        <v>4396</v>
      </c>
      <c r="E37" s="54" t="s">
        <v>4426</v>
      </c>
      <c r="F37" s="91">
        <v>4</v>
      </c>
      <c r="G37" s="156">
        <v>260</v>
      </c>
      <c r="H37" s="156">
        <f t="shared" si="0"/>
        <v>1040</v>
      </c>
      <c r="I37" s="295"/>
      <c r="J37" s="91" t="s">
        <v>4424</v>
      </c>
      <c r="K37" s="16"/>
      <c r="L37" s="17"/>
      <c r="M37" s="19">
        <v>44665</v>
      </c>
      <c r="N37" s="54"/>
      <c r="O37" s="295"/>
      <c r="P37" s="19">
        <v>44691</v>
      </c>
      <c r="Q37" s="21">
        <v>44704</v>
      </c>
    </row>
    <row r="38" spans="2:17" ht="19.7" customHeight="1">
      <c r="B38" s="16">
        <v>3</v>
      </c>
      <c r="C38" s="91" t="s">
        <v>4396</v>
      </c>
      <c r="D38" s="91" t="s">
        <v>4396</v>
      </c>
      <c r="E38" s="3" t="s">
        <v>4427</v>
      </c>
      <c r="F38" s="91">
        <v>4</v>
      </c>
      <c r="G38" s="156">
        <v>210</v>
      </c>
      <c r="H38" s="156">
        <f t="shared" si="0"/>
        <v>840</v>
      </c>
      <c r="I38" s="295"/>
      <c r="J38" s="91" t="s">
        <v>4428</v>
      </c>
      <c r="K38" s="16"/>
      <c r="L38" s="17"/>
      <c r="M38" s="19">
        <v>44665</v>
      </c>
      <c r="N38" s="54"/>
      <c r="O38" s="295"/>
      <c r="P38" s="19">
        <v>44691</v>
      </c>
      <c r="Q38" s="21">
        <v>44701</v>
      </c>
    </row>
    <row r="39" spans="2:17" ht="19.7" customHeight="1">
      <c r="B39" s="16">
        <v>3</v>
      </c>
      <c r="C39" s="91" t="s">
        <v>4396</v>
      </c>
      <c r="D39" s="91" t="s">
        <v>4396</v>
      </c>
      <c r="E39" s="54" t="s">
        <v>4429</v>
      </c>
      <c r="F39" s="91">
        <v>4</v>
      </c>
      <c r="G39" s="156">
        <v>760</v>
      </c>
      <c r="H39" s="156">
        <f t="shared" si="0"/>
        <v>3040</v>
      </c>
      <c r="I39" s="295"/>
      <c r="J39" s="91" t="s">
        <v>4430</v>
      </c>
      <c r="K39" s="16"/>
      <c r="L39" s="17"/>
      <c r="M39" s="19">
        <v>44665</v>
      </c>
      <c r="N39" s="54"/>
      <c r="O39" s="295"/>
      <c r="P39" s="19">
        <v>44691</v>
      </c>
      <c r="Q39" s="21">
        <v>44701</v>
      </c>
    </row>
    <row r="40" spans="2:17" ht="19.7" customHeight="1">
      <c r="B40" s="16">
        <v>3</v>
      </c>
      <c r="C40" s="91" t="s">
        <v>4396</v>
      </c>
      <c r="D40" s="91" t="s">
        <v>4396</v>
      </c>
      <c r="E40" s="54" t="s">
        <v>4431</v>
      </c>
      <c r="F40" s="91">
        <v>2</v>
      </c>
      <c r="G40" s="156">
        <v>150</v>
      </c>
      <c r="H40" s="156">
        <f t="shared" si="0"/>
        <v>300</v>
      </c>
      <c r="I40" s="295"/>
      <c r="J40" s="91" t="s">
        <v>4432</v>
      </c>
      <c r="K40" s="16"/>
      <c r="L40" s="17"/>
      <c r="M40" s="19">
        <v>44665</v>
      </c>
      <c r="N40" s="54"/>
      <c r="O40" s="295"/>
      <c r="P40" s="19">
        <v>44691</v>
      </c>
      <c r="Q40" s="21">
        <v>44701</v>
      </c>
    </row>
    <row r="41" spans="2:17" ht="19.7" customHeight="1">
      <c r="B41" s="16">
        <v>3</v>
      </c>
      <c r="C41" s="91" t="s">
        <v>4396</v>
      </c>
      <c r="D41" s="91" t="s">
        <v>4396</v>
      </c>
      <c r="E41" s="54" t="s">
        <v>4433</v>
      </c>
      <c r="F41" s="91">
        <v>2</v>
      </c>
      <c r="G41" s="156">
        <v>6260</v>
      </c>
      <c r="H41" s="156">
        <f t="shared" si="0"/>
        <v>12520</v>
      </c>
      <c r="I41" s="295"/>
      <c r="J41" s="91" t="s">
        <v>4416</v>
      </c>
      <c r="K41" s="16"/>
      <c r="L41" s="17"/>
      <c r="M41" s="19">
        <v>44665</v>
      </c>
      <c r="N41" s="54"/>
      <c r="O41" s="295"/>
      <c r="P41" s="19">
        <v>44691</v>
      </c>
      <c r="Q41" s="21">
        <v>44701</v>
      </c>
    </row>
    <row r="42" spans="2:17" ht="19.7" customHeight="1">
      <c r="B42" s="16">
        <v>3</v>
      </c>
      <c r="C42" s="91" t="s">
        <v>4396</v>
      </c>
      <c r="D42" s="91" t="s">
        <v>4396</v>
      </c>
      <c r="E42" s="54" t="s">
        <v>4434</v>
      </c>
      <c r="F42" s="91">
        <v>2</v>
      </c>
      <c r="G42" s="156">
        <v>130</v>
      </c>
      <c r="H42" s="156">
        <f t="shared" si="0"/>
        <v>260</v>
      </c>
      <c r="I42" s="295"/>
      <c r="J42" s="91" t="s">
        <v>4435</v>
      </c>
      <c r="K42" s="16"/>
      <c r="L42" s="17"/>
      <c r="M42" s="19">
        <v>44665</v>
      </c>
      <c r="N42" s="54"/>
      <c r="O42" s="295"/>
      <c r="P42" s="19">
        <v>44691</v>
      </c>
      <c r="Q42" s="21">
        <v>44701</v>
      </c>
    </row>
    <row r="43" spans="2:17" ht="19.7" customHeight="1">
      <c r="B43" s="16">
        <v>3</v>
      </c>
      <c r="C43" s="91" t="s">
        <v>4396</v>
      </c>
      <c r="D43" s="91" t="s">
        <v>4396</v>
      </c>
      <c r="E43" s="54" t="s">
        <v>4436</v>
      </c>
      <c r="F43" s="91">
        <v>4</v>
      </c>
      <c r="G43" s="156">
        <v>410</v>
      </c>
      <c r="H43" s="156">
        <f t="shared" si="0"/>
        <v>1640</v>
      </c>
      <c r="I43" s="295"/>
      <c r="J43" s="91" t="s">
        <v>4435</v>
      </c>
      <c r="K43" s="16"/>
      <c r="L43" s="17"/>
      <c r="M43" s="19">
        <v>44665</v>
      </c>
      <c r="N43" s="54"/>
      <c r="O43" s="295"/>
      <c r="P43" s="19">
        <v>44691</v>
      </c>
      <c r="Q43" s="21">
        <v>44701</v>
      </c>
    </row>
    <row r="44" spans="2:17" ht="19.7" customHeight="1">
      <c r="B44" s="16">
        <v>3</v>
      </c>
      <c r="C44" s="91" t="s">
        <v>4396</v>
      </c>
      <c r="D44" s="91" t="s">
        <v>4396</v>
      </c>
      <c r="E44" s="3" t="s">
        <v>4437</v>
      </c>
      <c r="F44" s="91">
        <v>2</v>
      </c>
      <c r="G44" s="156">
        <v>2260</v>
      </c>
      <c r="H44" s="156">
        <f t="shared" si="0"/>
        <v>4520</v>
      </c>
      <c r="I44" s="295"/>
      <c r="J44" s="91" t="s">
        <v>4438</v>
      </c>
      <c r="K44" s="16"/>
      <c r="L44" s="17"/>
      <c r="M44" s="19">
        <v>44665</v>
      </c>
      <c r="N44" s="54"/>
      <c r="O44" s="295"/>
      <c r="P44" s="19">
        <v>44691</v>
      </c>
      <c r="Q44" s="21">
        <v>44701</v>
      </c>
    </row>
    <row r="45" spans="2:17" ht="19.7" customHeight="1">
      <c r="B45" s="16">
        <v>3</v>
      </c>
      <c r="C45" s="91" t="s">
        <v>4396</v>
      </c>
      <c r="D45" s="91" t="s">
        <v>4396</v>
      </c>
      <c r="E45" s="54" t="s">
        <v>4439</v>
      </c>
      <c r="F45" s="91">
        <v>8</v>
      </c>
      <c r="G45" s="156">
        <v>43</v>
      </c>
      <c r="H45" s="156">
        <f t="shared" si="0"/>
        <v>344</v>
      </c>
      <c r="I45" s="295"/>
      <c r="J45" s="91" t="s">
        <v>4440</v>
      </c>
      <c r="K45" s="16"/>
      <c r="L45" s="17"/>
      <c r="M45" s="19">
        <v>44665</v>
      </c>
      <c r="N45" s="54"/>
      <c r="O45" s="295"/>
      <c r="P45" s="19">
        <v>44691</v>
      </c>
      <c r="Q45" s="21">
        <v>44701</v>
      </c>
    </row>
    <row r="46" spans="2:17" ht="19.7" customHeight="1">
      <c r="B46" s="16">
        <v>3</v>
      </c>
      <c r="C46" s="91" t="s">
        <v>4396</v>
      </c>
      <c r="D46" s="91" t="s">
        <v>4396</v>
      </c>
      <c r="E46" s="54" t="s">
        <v>4441</v>
      </c>
      <c r="F46" s="91">
        <v>4</v>
      </c>
      <c r="G46" s="156">
        <v>198</v>
      </c>
      <c r="H46" s="156">
        <f t="shared" si="0"/>
        <v>792</v>
      </c>
      <c r="I46" s="295"/>
      <c r="J46" s="91" t="s">
        <v>4442</v>
      </c>
      <c r="K46" s="16"/>
      <c r="L46" s="17"/>
      <c r="M46" s="19">
        <v>44665</v>
      </c>
      <c r="N46" s="54"/>
      <c r="O46" s="295"/>
      <c r="P46" s="19">
        <v>44691</v>
      </c>
      <c r="Q46" s="21">
        <v>44701</v>
      </c>
    </row>
    <row r="47" spans="2:17" ht="19.7" customHeight="1">
      <c r="B47" s="16">
        <v>3</v>
      </c>
      <c r="C47" s="91" t="s">
        <v>4396</v>
      </c>
      <c r="D47" s="91" t="s">
        <v>4396</v>
      </c>
      <c r="E47" s="54" t="s">
        <v>4443</v>
      </c>
      <c r="F47" s="91">
        <v>8</v>
      </c>
      <c r="G47" s="156">
        <v>212</v>
      </c>
      <c r="H47" s="156">
        <f t="shared" si="0"/>
        <v>1696</v>
      </c>
      <c r="I47" s="295"/>
      <c r="J47" s="91" t="s">
        <v>4442</v>
      </c>
      <c r="K47" s="16"/>
      <c r="L47" s="17"/>
      <c r="M47" s="19">
        <v>44665</v>
      </c>
      <c r="N47" s="54"/>
      <c r="O47" s="295"/>
      <c r="P47" s="19">
        <v>44691</v>
      </c>
      <c r="Q47" s="21">
        <v>44701</v>
      </c>
    </row>
    <row r="48" spans="2:17" ht="19.7" customHeight="1">
      <c r="B48" s="16">
        <v>3</v>
      </c>
      <c r="C48" s="91" t="s">
        <v>4396</v>
      </c>
      <c r="D48" s="91" t="s">
        <v>4396</v>
      </c>
      <c r="E48" s="54" t="s">
        <v>4444</v>
      </c>
      <c r="F48" s="91">
        <v>6</v>
      </c>
      <c r="G48" s="156">
        <v>268</v>
      </c>
      <c r="H48" s="156">
        <f t="shared" si="0"/>
        <v>1608</v>
      </c>
      <c r="I48" s="295"/>
      <c r="J48" s="91" t="s">
        <v>4442</v>
      </c>
      <c r="K48" s="16"/>
      <c r="L48" s="17"/>
      <c r="M48" s="19">
        <v>44665</v>
      </c>
      <c r="N48" s="54"/>
      <c r="O48" s="295"/>
      <c r="P48" s="19">
        <v>44691</v>
      </c>
      <c r="Q48" s="21">
        <v>44701</v>
      </c>
    </row>
    <row r="49" spans="2:17" ht="19.7" customHeight="1">
      <c r="B49" s="16">
        <v>3</v>
      </c>
      <c r="C49" s="91" t="s">
        <v>4396</v>
      </c>
      <c r="D49" s="91" t="s">
        <v>4396</v>
      </c>
      <c r="E49" s="54" t="s">
        <v>4445</v>
      </c>
      <c r="F49" s="91">
        <v>16</v>
      </c>
      <c r="G49" s="156">
        <v>68</v>
      </c>
      <c r="H49" s="156">
        <f t="shared" si="0"/>
        <v>1088</v>
      </c>
      <c r="I49" s="295"/>
      <c r="J49" s="91" t="s">
        <v>4446</v>
      </c>
      <c r="K49" s="16"/>
      <c r="L49" s="17"/>
      <c r="M49" s="19">
        <v>44665</v>
      </c>
      <c r="N49" s="54"/>
      <c r="O49" s="295"/>
      <c r="P49" s="19">
        <v>44691</v>
      </c>
      <c r="Q49" s="21">
        <v>44701</v>
      </c>
    </row>
    <row r="50" spans="2:17" ht="19.7" customHeight="1">
      <c r="B50" s="16">
        <v>3</v>
      </c>
      <c r="C50" s="91" t="s">
        <v>4396</v>
      </c>
      <c r="D50" s="91" t="s">
        <v>4396</v>
      </c>
      <c r="E50" s="54" t="s">
        <v>4447</v>
      </c>
      <c r="F50" s="91">
        <v>6</v>
      </c>
      <c r="G50" s="156">
        <v>106</v>
      </c>
      <c r="H50" s="156">
        <f t="shared" si="0"/>
        <v>636</v>
      </c>
      <c r="I50" s="295"/>
      <c r="J50" s="91" t="s">
        <v>4448</v>
      </c>
      <c r="K50" s="16"/>
      <c r="L50" s="17"/>
      <c r="M50" s="19">
        <v>44665</v>
      </c>
      <c r="N50" s="54"/>
      <c r="O50" s="295"/>
      <c r="P50" s="19">
        <v>44691</v>
      </c>
      <c r="Q50" s="21">
        <v>44701</v>
      </c>
    </row>
    <row r="51" spans="2:17" ht="19.7" customHeight="1">
      <c r="B51" s="16">
        <v>3</v>
      </c>
      <c r="C51" s="91" t="s">
        <v>4396</v>
      </c>
      <c r="D51" s="91" t="s">
        <v>4396</v>
      </c>
      <c r="E51" s="54" t="s">
        <v>4449</v>
      </c>
      <c r="F51" s="91">
        <v>2</v>
      </c>
      <c r="G51" s="156">
        <v>300</v>
      </c>
      <c r="H51" s="156">
        <f t="shared" si="0"/>
        <v>600</v>
      </c>
      <c r="I51" s="295"/>
      <c r="J51" s="91" t="s">
        <v>4432</v>
      </c>
      <c r="K51" s="16"/>
      <c r="L51" s="17"/>
      <c r="M51" s="19">
        <v>44665</v>
      </c>
      <c r="N51" s="54"/>
      <c r="O51" s="295"/>
      <c r="P51" s="19">
        <v>44691</v>
      </c>
      <c r="Q51" s="21">
        <v>44701</v>
      </c>
    </row>
    <row r="52" spans="2:17" ht="19.7" customHeight="1">
      <c r="B52" s="16">
        <v>3</v>
      </c>
      <c r="C52" s="91" t="s">
        <v>4396</v>
      </c>
      <c r="D52" s="91" t="s">
        <v>4396</v>
      </c>
      <c r="E52" s="54" t="s">
        <v>4450</v>
      </c>
      <c r="F52" s="91">
        <v>2</v>
      </c>
      <c r="G52" s="156">
        <v>1220</v>
      </c>
      <c r="H52" s="156">
        <f t="shared" si="0"/>
        <v>2440</v>
      </c>
      <c r="I52" s="295"/>
      <c r="J52" s="91" t="s">
        <v>4451</v>
      </c>
      <c r="K52" s="16"/>
      <c r="L52" s="17"/>
      <c r="M52" s="19">
        <v>44665</v>
      </c>
      <c r="N52" s="54"/>
      <c r="O52" s="295"/>
      <c r="P52" s="19">
        <v>44691</v>
      </c>
      <c r="Q52" s="21">
        <v>44701</v>
      </c>
    </row>
    <row r="53" spans="2:17" ht="19.7" customHeight="1">
      <c r="B53" s="16">
        <v>3</v>
      </c>
      <c r="C53" s="91" t="s">
        <v>4396</v>
      </c>
      <c r="D53" s="91" t="s">
        <v>4396</v>
      </c>
      <c r="E53" s="54" t="s">
        <v>4452</v>
      </c>
      <c r="F53" s="91">
        <v>4</v>
      </c>
      <c r="G53" s="156">
        <v>270</v>
      </c>
      <c r="H53" s="156">
        <f t="shared" si="0"/>
        <v>1080</v>
      </c>
      <c r="I53" s="295"/>
      <c r="J53" s="91" t="s">
        <v>4453</v>
      </c>
      <c r="K53" s="16"/>
      <c r="L53" s="17"/>
      <c r="M53" s="19">
        <v>44665</v>
      </c>
      <c r="N53" s="54"/>
      <c r="O53" s="295"/>
      <c r="P53" s="19">
        <v>44691</v>
      </c>
      <c r="Q53" s="21">
        <v>44701</v>
      </c>
    </row>
    <row r="54" spans="2:17" ht="19.7" customHeight="1">
      <c r="B54" s="16">
        <v>3</v>
      </c>
      <c r="C54" s="91" t="s">
        <v>4396</v>
      </c>
      <c r="D54" s="91" t="s">
        <v>4396</v>
      </c>
      <c r="E54" s="1618" t="s">
        <v>4454</v>
      </c>
      <c r="F54" s="91">
        <v>4</v>
      </c>
      <c r="G54" s="156">
        <v>1260</v>
      </c>
      <c r="H54" s="156">
        <f t="shared" si="0"/>
        <v>5040</v>
      </c>
      <c r="I54" s="295"/>
      <c r="J54" s="91" t="s">
        <v>4455</v>
      </c>
      <c r="K54" s="16"/>
      <c r="L54" s="17"/>
      <c r="M54" s="19">
        <v>44665</v>
      </c>
      <c r="N54" s="54"/>
      <c r="O54" s="295"/>
      <c r="P54" s="19">
        <v>44691</v>
      </c>
      <c r="Q54" s="21">
        <v>44701</v>
      </c>
    </row>
    <row r="55" spans="2:17" ht="19.7" customHeight="1">
      <c r="B55" s="16">
        <v>3</v>
      </c>
      <c r="C55" s="91" t="s">
        <v>4396</v>
      </c>
      <c r="D55" s="91" t="s">
        <v>4396</v>
      </c>
      <c r="E55" s="54" t="s">
        <v>4456</v>
      </c>
      <c r="F55" s="91">
        <v>4</v>
      </c>
      <c r="G55" s="156">
        <v>200</v>
      </c>
      <c r="H55" s="156">
        <f t="shared" si="0"/>
        <v>800</v>
      </c>
      <c r="I55" s="295"/>
      <c r="J55" s="91" t="s">
        <v>4457</v>
      </c>
      <c r="K55" s="16"/>
      <c r="L55" s="17"/>
      <c r="M55" s="19">
        <v>44665</v>
      </c>
      <c r="N55" s="54"/>
      <c r="O55" s="295"/>
      <c r="P55" s="19">
        <v>44691</v>
      </c>
      <c r="Q55" s="21">
        <v>44701</v>
      </c>
    </row>
    <row r="56" spans="2:17" ht="19.7" customHeight="1">
      <c r="B56" s="16">
        <v>3</v>
      </c>
      <c r="C56" s="91" t="s">
        <v>4396</v>
      </c>
      <c r="D56" s="91" t="s">
        <v>4396</v>
      </c>
      <c r="E56" s="1619" t="s">
        <v>4458</v>
      </c>
      <c r="F56" s="91">
        <v>1</v>
      </c>
      <c r="G56" s="156">
        <v>1000</v>
      </c>
      <c r="H56" s="156">
        <f t="shared" si="0"/>
        <v>1000</v>
      </c>
      <c r="I56" s="295"/>
      <c r="J56" s="91" t="s">
        <v>4459</v>
      </c>
      <c r="K56" s="16"/>
      <c r="L56" s="17"/>
      <c r="M56" s="19">
        <v>44665</v>
      </c>
      <c r="N56" s="54"/>
      <c r="O56" s="295"/>
      <c r="P56" s="19">
        <v>44691</v>
      </c>
      <c r="Q56" s="21">
        <v>44701</v>
      </c>
    </row>
    <row r="57" spans="2:17" ht="19.7" customHeight="1">
      <c r="B57" s="16">
        <v>3</v>
      </c>
      <c r="C57" s="91" t="s">
        <v>4396</v>
      </c>
      <c r="D57" s="91" t="s">
        <v>4396</v>
      </c>
      <c r="E57" s="54" t="s">
        <v>4460</v>
      </c>
      <c r="F57" s="91">
        <v>1</v>
      </c>
      <c r="G57" s="156">
        <v>198</v>
      </c>
      <c r="H57" s="156">
        <f t="shared" si="0"/>
        <v>198</v>
      </c>
      <c r="I57" s="295"/>
      <c r="J57" s="91" t="s">
        <v>4461</v>
      </c>
      <c r="K57" s="16"/>
      <c r="L57" s="17"/>
      <c r="M57" s="19">
        <v>44665</v>
      </c>
      <c r="N57" s="54"/>
      <c r="O57" s="295"/>
      <c r="P57" s="19">
        <v>44691</v>
      </c>
      <c r="Q57" s="21">
        <v>44701</v>
      </c>
    </row>
    <row r="58" spans="2:17" ht="19.7" customHeight="1">
      <c r="B58" s="16">
        <v>3</v>
      </c>
      <c r="C58" s="91" t="s">
        <v>4396</v>
      </c>
      <c r="D58" s="91" t="s">
        <v>4396</v>
      </c>
      <c r="E58" s="54" t="s">
        <v>4462</v>
      </c>
      <c r="F58" s="91">
        <v>1</v>
      </c>
      <c r="G58" s="156">
        <v>12320</v>
      </c>
      <c r="H58" s="156">
        <f t="shared" si="0"/>
        <v>12320</v>
      </c>
      <c r="I58" s="295"/>
      <c r="J58" s="91" t="s">
        <v>4463</v>
      </c>
      <c r="K58" s="16"/>
      <c r="L58" s="17"/>
      <c r="M58" s="19">
        <v>44665</v>
      </c>
      <c r="N58" s="54"/>
      <c r="O58" s="295"/>
      <c r="P58" s="19">
        <v>44691</v>
      </c>
      <c r="Q58" s="21">
        <v>44701</v>
      </c>
    </row>
    <row r="59" spans="2:17" ht="19.7" customHeight="1">
      <c r="B59" s="16">
        <v>3</v>
      </c>
      <c r="C59" s="91" t="s">
        <v>4396</v>
      </c>
      <c r="D59" s="91" t="s">
        <v>4396</v>
      </c>
      <c r="E59" s="54" t="s">
        <v>4464</v>
      </c>
      <c r="F59" s="91">
        <v>2</v>
      </c>
      <c r="G59" s="156">
        <v>710</v>
      </c>
      <c r="H59" s="156">
        <f t="shared" si="0"/>
        <v>1420</v>
      </c>
      <c r="I59" s="295"/>
      <c r="J59" s="91" t="s">
        <v>4465</v>
      </c>
      <c r="K59" s="16"/>
      <c r="L59" s="17"/>
      <c r="M59" s="19">
        <v>44665</v>
      </c>
      <c r="N59" s="54"/>
      <c r="O59" s="295"/>
      <c r="P59" s="19">
        <v>44691</v>
      </c>
      <c r="Q59" s="21">
        <v>44701</v>
      </c>
    </row>
    <row r="60" spans="2:17" ht="19.7" customHeight="1">
      <c r="B60" s="16">
        <v>3</v>
      </c>
      <c r="C60" s="91" t="s">
        <v>4396</v>
      </c>
      <c r="D60" s="91" t="s">
        <v>4396</v>
      </c>
      <c r="E60" s="54" t="s">
        <v>4466</v>
      </c>
      <c r="F60" s="91">
        <v>1</v>
      </c>
      <c r="G60" s="156">
        <v>1632</v>
      </c>
      <c r="H60" s="156">
        <f t="shared" si="0"/>
        <v>1632</v>
      </c>
      <c r="I60" s="295"/>
      <c r="J60" s="91" t="s">
        <v>4467</v>
      </c>
      <c r="K60" s="16"/>
      <c r="L60" s="17"/>
      <c r="M60" s="19">
        <v>44665</v>
      </c>
      <c r="N60" s="54"/>
      <c r="O60" s="295"/>
      <c r="P60" s="19">
        <v>44691</v>
      </c>
      <c r="Q60" s="21">
        <v>44701</v>
      </c>
    </row>
    <row r="61" spans="2:17" ht="19.7" customHeight="1">
      <c r="B61" s="16">
        <v>3</v>
      </c>
      <c r="C61" s="91" t="s">
        <v>4396</v>
      </c>
      <c r="D61" s="91" t="s">
        <v>4396</v>
      </c>
      <c r="E61" s="54" t="s">
        <v>4468</v>
      </c>
      <c r="F61" s="91">
        <v>1</v>
      </c>
      <c r="G61" s="156">
        <v>2950</v>
      </c>
      <c r="H61" s="156">
        <f t="shared" si="0"/>
        <v>2950</v>
      </c>
      <c r="I61" s="295"/>
      <c r="J61" s="91" t="s">
        <v>4469</v>
      </c>
      <c r="K61" s="16"/>
      <c r="L61" s="17"/>
      <c r="M61" s="19">
        <v>44665</v>
      </c>
      <c r="N61" s="54"/>
      <c r="O61" s="295"/>
      <c r="P61" s="19">
        <v>44691</v>
      </c>
      <c r="Q61" s="21">
        <v>44701</v>
      </c>
    </row>
    <row r="62" spans="2:17" ht="19.7" customHeight="1">
      <c r="B62" s="16">
        <v>3</v>
      </c>
      <c r="C62" s="91" t="s">
        <v>4396</v>
      </c>
      <c r="D62" s="91" t="s">
        <v>4396</v>
      </c>
      <c r="E62" s="54" t="s">
        <v>4470</v>
      </c>
      <c r="F62" s="91">
        <v>1</v>
      </c>
      <c r="G62" s="156">
        <v>450</v>
      </c>
      <c r="H62" s="156">
        <f t="shared" si="0"/>
        <v>450</v>
      </c>
      <c r="I62" s="295"/>
      <c r="J62" s="91" t="s">
        <v>4471</v>
      </c>
      <c r="K62" s="16"/>
      <c r="L62" s="17"/>
      <c r="M62" s="19">
        <v>44665</v>
      </c>
      <c r="N62" s="54"/>
      <c r="O62" s="295"/>
      <c r="P62" s="19">
        <v>44691</v>
      </c>
      <c r="Q62" s="21">
        <v>44701</v>
      </c>
    </row>
    <row r="63" spans="2:17" ht="19.7" customHeight="1">
      <c r="B63" s="16">
        <v>3</v>
      </c>
      <c r="C63" s="91" t="s">
        <v>4396</v>
      </c>
      <c r="D63" s="91" t="s">
        <v>4396</v>
      </c>
      <c r="E63" s="54" t="s">
        <v>4472</v>
      </c>
      <c r="F63" s="91">
        <v>1</v>
      </c>
      <c r="G63" s="156">
        <v>1820</v>
      </c>
      <c r="H63" s="156">
        <f t="shared" si="0"/>
        <v>1820</v>
      </c>
      <c r="I63" s="295"/>
      <c r="J63" s="91" t="s">
        <v>4473</v>
      </c>
      <c r="K63" s="16"/>
      <c r="L63" s="17"/>
      <c r="M63" s="19">
        <v>44665</v>
      </c>
      <c r="N63" s="54"/>
      <c r="O63" s="295"/>
      <c r="P63" s="19">
        <v>44691</v>
      </c>
      <c r="Q63" s="21">
        <v>44701</v>
      </c>
    </row>
    <row r="64" spans="2:17" ht="19.7" customHeight="1">
      <c r="B64" s="16">
        <v>3</v>
      </c>
      <c r="C64" s="91" t="s">
        <v>4396</v>
      </c>
      <c r="D64" s="91" t="s">
        <v>4396</v>
      </c>
      <c r="E64" s="54" t="s">
        <v>4474</v>
      </c>
      <c r="F64" s="91">
        <v>1</v>
      </c>
      <c r="G64" s="156">
        <v>151</v>
      </c>
      <c r="H64" s="156">
        <f t="shared" si="0"/>
        <v>151</v>
      </c>
      <c r="I64" s="295"/>
      <c r="J64" s="91" t="s">
        <v>4475</v>
      </c>
      <c r="K64" s="16"/>
      <c r="L64" s="17"/>
      <c r="M64" s="19">
        <v>44665</v>
      </c>
      <c r="N64" s="54"/>
      <c r="O64" s="295"/>
      <c r="P64" s="19">
        <v>44691</v>
      </c>
      <c r="Q64" s="21">
        <v>44701</v>
      </c>
    </row>
    <row r="65" spans="2:17" ht="19.7" customHeight="1">
      <c r="B65" s="16">
        <v>3</v>
      </c>
      <c r="C65" s="91" t="s">
        <v>4396</v>
      </c>
      <c r="D65" s="91" t="s">
        <v>4396</v>
      </c>
      <c r="E65" s="54" t="s">
        <v>4476</v>
      </c>
      <c r="F65" s="91">
        <v>4</v>
      </c>
      <c r="G65" s="156">
        <v>198</v>
      </c>
      <c r="H65" s="156">
        <f t="shared" si="0"/>
        <v>792</v>
      </c>
      <c r="I65" s="295"/>
      <c r="J65" s="91" t="s">
        <v>4477</v>
      </c>
      <c r="K65" s="16"/>
      <c r="L65" s="17"/>
      <c r="M65" s="19">
        <v>44665</v>
      </c>
      <c r="N65" s="54"/>
      <c r="O65" s="295"/>
      <c r="P65" s="19">
        <v>44691</v>
      </c>
      <c r="Q65" s="21">
        <v>44701</v>
      </c>
    </row>
    <row r="66" spans="2:17" ht="19.7" customHeight="1">
      <c r="B66" s="16">
        <v>3</v>
      </c>
      <c r="C66" s="91" t="s">
        <v>4396</v>
      </c>
      <c r="D66" s="91" t="s">
        <v>4396</v>
      </c>
      <c r="E66" s="54" t="s">
        <v>4478</v>
      </c>
      <c r="F66" s="91">
        <v>3</v>
      </c>
      <c r="G66" s="156">
        <v>198</v>
      </c>
      <c r="H66" s="156">
        <f t="shared" si="0"/>
        <v>594</v>
      </c>
      <c r="I66" s="295"/>
      <c r="J66" s="91" t="s">
        <v>4477</v>
      </c>
      <c r="K66" s="16"/>
      <c r="L66" s="17"/>
      <c r="M66" s="19">
        <v>44665</v>
      </c>
      <c r="N66" s="54"/>
      <c r="O66" s="295"/>
      <c r="P66" s="19">
        <v>44691</v>
      </c>
      <c r="Q66" s="21">
        <v>44701</v>
      </c>
    </row>
    <row r="67" spans="2:17" ht="19.7" customHeight="1">
      <c r="B67" s="16">
        <v>3</v>
      </c>
      <c r="C67" s="91" t="s">
        <v>4396</v>
      </c>
      <c r="D67" s="91" t="s">
        <v>4396</v>
      </c>
      <c r="E67" s="54" t="s">
        <v>4479</v>
      </c>
      <c r="F67" s="91">
        <v>8</v>
      </c>
      <c r="G67" s="156">
        <v>212</v>
      </c>
      <c r="H67" s="156">
        <f t="shared" si="0"/>
        <v>1696</v>
      </c>
      <c r="I67" s="295"/>
      <c r="J67" s="91" t="s">
        <v>4477</v>
      </c>
      <c r="K67" s="16"/>
      <c r="L67" s="17"/>
      <c r="M67" s="19">
        <v>44665</v>
      </c>
      <c r="N67" s="54"/>
      <c r="O67" s="295"/>
      <c r="P67" s="19">
        <v>44691</v>
      </c>
      <c r="Q67" s="21">
        <v>44701</v>
      </c>
    </row>
    <row r="68" spans="2:17" ht="19.7" customHeight="1">
      <c r="B68" s="16">
        <v>3</v>
      </c>
      <c r="C68" s="91" t="s">
        <v>4396</v>
      </c>
      <c r="D68" s="91" t="s">
        <v>4396</v>
      </c>
      <c r="E68" s="54" t="s">
        <v>4480</v>
      </c>
      <c r="F68" s="91">
        <v>2</v>
      </c>
      <c r="G68" s="156">
        <v>212</v>
      </c>
      <c r="H68" s="156">
        <f t="shared" si="0"/>
        <v>424</v>
      </c>
      <c r="I68" s="295"/>
      <c r="J68" s="91" t="s">
        <v>4477</v>
      </c>
      <c r="K68" s="16"/>
      <c r="L68" s="17"/>
      <c r="M68" s="19">
        <v>44665</v>
      </c>
      <c r="N68" s="54"/>
      <c r="O68" s="295"/>
      <c r="P68" s="19">
        <v>44691</v>
      </c>
      <c r="Q68" s="21">
        <v>44701</v>
      </c>
    </row>
    <row r="69" spans="2:17" ht="19.7" customHeight="1">
      <c r="B69" s="16">
        <v>3</v>
      </c>
      <c r="C69" s="91" t="s">
        <v>4396</v>
      </c>
      <c r="D69" s="91" t="s">
        <v>4396</v>
      </c>
      <c r="E69" s="54" t="s">
        <v>4481</v>
      </c>
      <c r="F69" s="91">
        <v>4</v>
      </c>
      <c r="G69" s="156">
        <v>226</v>
      </c>
      <c r="H69" s="156">
        <f t="shared" si="0"/>
        <v>904</v>
      </c>
      <c r="I69" s="295"/>
      <c r="J69" s="91" t="s">
        <v>4477</v>
      </c>
      <c r="K69" s="16"/>
      <c r="L69" s="17"/>
      <c r="M69" s="19">
        <v>44665</v>
      </c>
      <c r="N69" s="54"/>
      <c r="O69" s="295"/>
      <c r="P69" s="19">
        <v>44691</v>
      </c>
      <c r="Q69" s="21">
        <v>44701</v>
      </c>
    </row>
    <row r="70" spans="2:17" ht="19.7" customHeight="1">
      <c r="B70" s="16">
        <v>3</v>
      </c>
      <c r="C70" s="91" t="s">
        <v>4396</v>
      </c>
      <c r="D70" s="91" t="s">
        <v>4396</v>
      </c>
      <c r="E70" s="54" t="s">
        <v>4482</v>
      </c>
      <c r="F70" s="91">
        <v>6</v>
      </c>
      <c r="G70" s="156">
        <v>212</v>
      </c>
      <c r="H70" s="156">
        <f t="shared" si="0"/>
        <v>1272</v>
      </c>
      <c r="I70" s="295"/>
      <c r="J70" s="91" t="s">
        <v>4477</v>
      </c>
      <c r="K70" s="16"/>
      <c r="L70" s="17"/>
      <c r="M70" s="19">
        <v>44665</v>
      </c>
      <c r="N70" s="54"/>
      <c r="O70" s="295"/>
      <c r="P70" s="19">
        <v>44691</v>
      </c>
      <c r="Q70" s="21">
        <v>44701</v>
      </c>
    </row>
    <row r="71" spans="2:17" ht="19.7" customHeight="1">
      <c r="B71" s="16">
        <v>3</v>
      </c>
      <c r="C71" s="91" t="s">
        <v>4483</v>
      </c>
      <c r="D71" s="91" t="s">
        <v>4483</v>
      </c>
      <c r="E71" s="91" t="s">
        <v>4484</v>
      </c>
      <c r="F71" s="91">
        <v>1</v>
      </c>
      <c r="G71" s="156">
        <v>5000</v>
      </c>
      <c r="H71" s="156">
        <f t="shared" si="0"/>
        <v>5000</v>
      </c>
      <c r="I71" s="295"/>
      <c r="J71" s="91" t="s">
        <v>4485</v>
      </c>
      <c r="K71" s="16"/>
      <c r="L71" s="17"/>
      <c r="M71" s="19">
        <v>44664</v>
      </c>
      <c r="N71" s="54"/>
      <c r="O71" s="295"/>
      <c r="P71" s="19">
        <v>44691</v>
      </c>
      <c r="Q71" s="21">
        <v>44691</v>
      </c>
    </row>
    <row r="72" spans="2:17" ht="19.7" customHeight="1">
      <c r="B72" s="16">
        <v>3</v>
      </c>
      <c r="C72" s="91" t="s">
        <v>4483</v>
      </c>
      <c r="D72" s="91" t="s">
        <v>4483</v>
      </c>
      <c r="E72" s="91" t="s">
        <v>4486</v>
      </c>
      <c r="F72" s="91">
        <v>1</v>
      </c>
      <c r="G72" s="156">
        <v>4500</v>
      </c>
      <c r="H72" s="156">
        <f t="shared" si="0"/>
        <v>4500</v>
      </c>
      <c r="I72" s="295"/>
      <c r="J72" s="91" t="s">
        <v>4485</v>
      </c>
      <c r="K72" s="16"/>
      <c r="L72" s="17"/>
      <c r="M72" s="19">
        <v>44664</v>
      </c>
      <c r="N72" s="54"/>
      <c r="O72" s="295"/>
      <c r="P72" s="19">
        <v>44691</v>
      </c>
      <c r="Q72" s="21">
        <v>44691</v>
      </c>
    </row>
    <row r="73" spans="2:17" ht="19.7" customHeight="1">
      <c r="B73" s="16">
        <v>3</v>
      </c>
      <c r="C73" s="91" t="s">
        <v>4483</v>
      </c>
      <c r="D73" s="91" t="s">
        <v>4483</v>
      </c>
      <c r="E73" s="91" t="s">
        <v>4487</v>
      </c>
      <c r="F73" s="91">
        <v>1</v>
      </c>
      <c r="G73" s="156">
        <v>9500</v>
      </c>
      <c r="H73" s="156">
        <f t="shared" si="0"/>
        <v>9500</v>
      </c>
      <c r="I73" s="295"/>
      <c r="J73" s="91" t="s">
        <v>4485</v>
      </c>
      <c r="K73" s="16"/>
      <c r="L73" s="17"/>
      <c r="M73" s="19">
        <v>44664</v>
      </c>
      <c r="N73" s="54"/>
      <c r="O73" s="295"/>
      <c r="P73" s="19">
        <v>44691</v>
      </c>
      <c r="Q73" s="21">
        <v>44691</v>
      </c>
    </row>
    <row r="74" spans="2:17" ht="19.7" customHeight="1">
      <c r="B74" s="16">
        <v>3</v>
      </c>
      <c r="C74" s="91" t="s">
        <v>4483</v>
      </c>
      <c r="D74" s="91" t="s">
        <v>4483</v>
      </c>
      <c r="E74" s="91" t="s">
        <v>4488</v>
      </c>
      <c r="F74" s="91">
        <v>1</v>
      </c>
      <c r="G74" s="156">
        <v>1700</v>
      </c>
      <c r="H74" s="156">
        <f t="shared" ref="H74:H87" si="1">G74*F74</f>
        <v>1700</v>
      </c>
      <c r="I74" s="295"/>
      <c r="J74" s="91" t="s">
        <v>4485</v>
      </c>
      <c r="K74" s="16"/>
      <c r="L74" s="17"/>
      <c r="M74" s="19">
        <v>44664</v>
      </c>
      <c r="N74" s="54"/>
      <c r="O74" s="295"/>
      <c r="P74" s="19">
        <v>44691</v>
      </c>
      <c r="Q74" s="21">
        <v>44691</v>
      </c>
    </row>
    <row r="75" spans="2:17" ht="19.7" customHeight="1">
      <c r="B75" s="16">
        <v>3</v>
      </c>
      <c r="C75" s="91" t="s">
        <v>4483</v>
      </c>
      <c r="D75" s="91" t="s">
        <v>4483</v>
      </c>
      <c r="E75" s="91" t="s">
        <v>4489</v>
      </c>
      <c r="F75" s="91">
        <v>1</v>
      </c>
      <c r="G75" s="156">
        <v>5500</v>
      </c>
      <c r="H75" s="156">
        <f t="shared" si="1"/>
        <v>5500</v>
      </c>
      <c r="I75" s="295"/>
      <c r="J75" s="91" t="s">
        <v>4485</v>
      </c>
      <c r="K75" s="16"/>
      <c r="L75" s="17"/>
      <c r="M75" s="19">
        <v>44664</v>
      </c>
      <c r="N75" s="54"/>
      <c r="O75" s="295"/>
      <c r="P75" s="19">
        <v>44691</v>
      </c>
      <c r="Q75" s="21">
        <v>44691</v>
      </c>
    </row>
    <row r="76" spans="2:17" ht="19.7" customHeight="1">
      <c r="B76" s="16">
        <v>3</v>
      </c>
      <c r="C76" s="91" t="s">
        <v>4483</v>
      </c>
      <c r="D76" s="91" t="s">
        <v>4483</v>
      </c>
      <c r="E76" s="91" t="s">
        <v>4490</v>
      </c>
      <c r="F76" s="91">
        <v>1</v>
      </c>
      <c r="G76" s="156">
        <v>3500</v>
      </c>
      <c r="H76" s="156">
        <f t="shared" si="1"/>
        <v>3500</v>
      </c>
      <c r="I76" s="295"/>
      <c r="J76" s="91" t="s">
        <v>4485</v>
      </c>
      <c r="K76" s="16"/>
      <c r="L76" s="17"/>
      <c r="M76" s="19">
        <v>44664</v>
      </c>
      <c r="N76" s="54"/>
      <c r="O76" s="295"/>
      <c r="P76" s="19">
        <v>44691</v>
      </c>
      <c r="Q76" s="21">
        <v>44691</v>
      </c>
    </row>
    <row r="77" spans="2:17" ht="19.7" customHeight="1">
      <c r="B77" s="16">
        <v>3</v>
      </c>
      <c r="C77" s="91" t="s">
        <v>4483</v>
      </c>
      <c r="D77" s="91" t="s">
        <v>4483</v>
      </c>
      <c r="E77" s="91" t="s">
        <v>4491</v>
      </c>
      <c r="F77" s="91">
        <v>1</v>
      </c>
      <c r="G77" s="156">
        <v>5800</v>
      </c>
      <c r="H77" s="156">
        <f t="shared" si="1"/>
        <v>5800</v>
      </c>
      <c r="I77" s="295"/>
      <c r="J77" s="91" t="s">
        <v>4485</v>
      </c>
      <c r="K77" s="16"/>
      <c r="L77" s="17"/>
      <c r="M77" s="19">
        <v>44664</v>
      </c>
      <c r="N77" s="54"/>
      <c r="O77" s="295"/>
      <c r="P77" s="19">
        <v>44691</v>
      </c>
      <c r="Q77" s="21">
        <v>44691</v>
      </c>
    </row>
    <row r="78" spans="2:17" ht="19.7" customHeight="1">
      <c r="B78" s="16">
        <v>3</v>
      </c>
      <c r="C78" s="91" t="s">
        <v>4483</v>
      </c>
      <c r="D78" s="91" t="s">
        <v>4483</v>
      </c>
      <c r="E78" s="91" t="s">
        <v>4492</v>
      </c>
      <c r="F78" s="91">
        <v>1</v>
      </c>
      <c r="G78" s="156">
        <v>8800</v>
      </c>
      <c r="H78" s="156">
        <f t="shared" si="1"/>
        <v>8800</v>
      </c>
      <c r="I78" s="295"/>
      <c r="J78" s="91" t="s">
        <v>4485</v>
      </c>
      <c r="K78" s="16"/>
      <c r="L78" s="17"/>
      <c r="M78" s="19">
        <v>44664</v>
      </c>
      <c r="N78" s="54"/>
      <c r="O78" s="295"/>
      <c r="P78" s="19">
        <v>44691</v>
      </c>
      <c r="Q78" s="21">
        <v>44691</v>
      </c>
    </row>
    <row r="79" spans="2:17" ht="19.7" customHeight="1">
      <c r="B79" s="16">
        <v>3</v>
      </c>
      <c r="C79" s="91" t="s">
        <v>4483</v>
      </c>
      <c r="D79" s="91" t="s">
        <v>4483</v>
      </c>
      <c r="E79" s="91" t="s">
        <v>4493</v>
      </c>
      <c r="F79" s="91">
        <v>1</v>
      </c>
      <c r="G79" s="156">
        <v>2000</v>
      </c>
      <c r="H79" s="156">
        <f t="shared" si="1"/>
        <v>2000</v>
      </c>
      <c r="I79" s="295"/>
      <c r="J79" s="91" t="s">
        <v>4485</v>
      </c>
      <c r="K79" s="16"/>
      <c r="L79" s="17"/>
      <c r="M79" s="19">
        <v>44664</v>
      </c>
      <c r="N79" s="54"/>
      <c r="O79" s="295"/>
      <c r="P79" s="19">
        <v>44691</v>
      </c>
      <c r="Q79" s="21">
        <v>44691</v>
      </c>
    </row>
    <row r="80" spans="2:17" ht="19.7" customHeight="1">
      <c r="B80" s="16">
        <v>3</v>
      </c>
      <c r="C80" s="91" t="s">
        <v>4483</v>
      </c>
      <c r="D80" s="91" t="s">
        <v>4483</v>
      </c>
      <c r="E80" s="91" t="s">
        <v>4494</v>
      </c>
      <c r="F80" s="91">
        <v>1</v>
      </c>
      <c r="G80" s="156">
        <v>7000</v>
      </c>
      <c r="H80" s="156">
        <f t="shared" si="1"/>
        <v>7000</v>
      </c>
      <c r="I80" s="295"/>
      <c r="J80" s="91" t="s">
        <v>4485</v>
      </c>
      <c r="K80" s="16"/>
      <c r="L80" s="17"/>
      <c r="M80" s="19">
        <v>44664</v>
      </c>
      <c r="N80" s="54"/>
      <c r="O80" s="295"/>
      <c r="P80" s="19">
        <v>44691</v>
      </c>
      <c r="Q80" s="21">
        <v>44691</v>
      </c>
    </row>
    <row r="81" spans="2:17" ht="19.7" customHeight="1">
      <c r="B81" s="16">
        <v>3</v>
      </c>
      <c r="C81" s="91" t="s">
        <v>4483</v>
      </c>
      <c r="D81" s="91" t="s">
        <v>4483</v>
      </c>
      <c r="E81" s="120" t="s">
        <v>4495</v>
      </c>
      <c r="F81" s="91">
        <v>1</v>
      </c>
      <c r="G81" s="156">
        <v>6300</v>
      </c>
      <c r="H81" s="156">
        <f t="shared" si="1"/>
        <v>6300</v>
      </c>
      <c r="I81" s="295"/>
      <c r="J81" s="91" t="s">
        <v>4485</v>
      </c>
      <c r="K81" s="16"/>
      <c r="L81" s="17"/>
      <c r="M81" s="19">
        <v>44664</v>
      </c>
      <c r="N81" s="54"/>
      <c r="O81" s="295"/>
      <c r="P81" s="19">
        <v>44691</v>
      </c>
      <c r="Q81" s="21">
        <v>44691</v>
      </c>
    </row>
    <row r="82" spans="2:17" ht="19.7" customHeight="1">
      <c r="B82" s="16">
        <v>3</v>
      </c>
      <c r="C82" s="91" t="s">
        <v>4483</v>
      </c>
      <c r="D82" s="91" t="s">
        <v>4483</v>
      </c>
      <c r="E82" s="91" t="s">
        <v>4496</v>
      </c>
      <c r="F82" s="91">
        <v>1</v>
      </c>
      <c r="G82" s="156">
        <v>10000</v>
      </c>
      <c r="H82" s="156">
        <f t="shared" si="1"/>
        <v>10000</v>
      </c>
      <c r="I82" s="295"/>
      <c r="J82" s="91" t="s">
        <v>4485</v>
      </c>
      <c r="K82" s="16"/>
      <c r="L82" s="17"/>
      <c r="M82" s="19">
        <v>44664</v>
      </c>
      <c r="N82" s="54"/>
      <c r="O82" s="295"/>
      <c r="P82" s="19">
        <v>44691</v>
      </c>
      <c r="Q82" s="21">
        <v>44691</v>
      </c>
    </row>
    <row r="83" spans="2:17" ht="19.7" customHeight="1">
      <c r="B83" s="16">
        <v>3</v>
      </c>
      <c r="C83" s="91" t="s">
        <v>4483</v>
      </c>
      <c r="D83" s="91" t="s">
        <v>4483</v>
      </c>
      <c r="E83" s="91" t="s">
        <v>4497</v>
      </c>
      <c r="F83" s="91">
        <v>1</v>
      </c>
      <c r="G83" s="156">
        <v>17500</v>
      </c>
      <c r="H83" s="156">
        <f t="shared" si="1"/>
        <v>17500</v>
      </c>
      <c r="I83" s="295"/>
      <c r="J83" s="91" t="s">
        <v>4485</v>
      </c>
      <c r="K83" s="16"/>
      <c r="L83" s="17"/>
      <c r="M83" s="19">
        <v>44664</v>
      </c>
      <c r="N83" s="54"/>
      <c r="O83" s="295"/>
      <c r="P83" s="19">
        <v>44691</v>
      </c>
      <c r="Q83" s="21">
        <v>44691</v>
      </c>
    </row>
  </sheetData>
  <autoFilter ref="B9:O26"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EC52C-F0C8-403A-8AFC-46E85D7A543B}">
  <dimension ref="A2:F9"/>
  <sheetViews>
    <sheetView workbookViewId="0">
      <selection activeCell="C16" sqref="C16"/>
    </sheetView>
  </sheetViews>
  <sheetFormatPr defaultRowHeight="18.75"/>
  <cols>
    <col min="1" max="1" width="5.625" style="3" customWidth="1"/>
    <col min="2" max="2" width="3.5" style="3" bestFit="1" customWidth="1"/>
    <col min="3" max="3" width="17.625" style="3" customWidth="1"/>
    <col min="4" max="4" width="25.75" style="3" bestFit="1" customWidth="1"/>
    <col min="5" max="5" width="5.875" style="3" bestFit="1" customWidth="1"/>
    <col min="6" max="6" width="15.625" style="3" customWidth="1"/>
    <col min="7" max="16384" width="9" style="3"/>
  </cols>
  <sheetData>
    <row r="2" spans="1:6">
      <c r="D2" s="11"/>
      <c r="F2" s="11" t="s">
        <v>666</v>
      </c>
    </row>
    <row r="3" spans="1:6">
      <c r="A3" s="297" t="s">
        <v>667</v>
      </c>
    </row>
    <row r="5" spans="1:6">
      <c r="B5" s="170" t="s">
        <v>497</v>
      </c>
      <c r="C5" s="170" t="s">
        <v>498</v>
      </c>
      <c r="D5" s="170" t="s">
        <v>668</v>
      </c>
      <c r="E5" s="170" t="s">
        <v>500</v>
      </c>
      <c r="F5" s="170" t="s">
        <v>501</v>
      </c>
    </row>
    <row r="6" spans="1:6" ht="20.100000000000001" customHeight="1">
      <c r="B6" s="298">
        <v>1</v>
      </c>
      <c r="C6" s="299" t="s">
        <v>669</v>
      </c>
      <c r="D6" s="299" t="s">
        <v>670</v>
      </c>
      <c r="E6" s="298">
        <v>2</v>
      </c>
      <c r="F6" s="300" t="s">
        <v>671</v>
      </c>
    </row>
    <row r="7" spans="1:6" ht="20.100000000000001" customHeight="1">
      <c r="B7" s="298">
        <v>2</v>
      </c>
      <c r="C7" s="301" t="s">
        <v>463</v>
      </c>
      <c r="D7" s="299" t="s">
        <v>672</v>
      </c>
      <c r="E7" s="298">
        <v>2</v>
      </c>
      <c r="F7" s="302"/>
    </row>
    <row r="8" spans="1:6" ht="20.100000000000001" customHeight="1">
      <c r="B8" s="298">
        <v>3</v>
      </c>
      <c r="C8" s="299" t="s">
        <v>673</v>
      </c>
      <c r="D8" s="299" t="s">
        <v>674</v>
      </c>
      <c r="E8" s="298">
        <v>2</v>
      </c>
      <c r="F8" s="303"/>
    </row>
    <row r="9" spans="1:6" ht="20.100000000000001" customHeight="1">
      <c r="B9" s="304">
        <v>4</v>
      </c>
      <c r="C9" s="305" t="s">
        <v>675</v>
      </c>
      <c r="D9" s="305" t="s">
        <v>676</v>
      </c>
      <c r="E9" s="304">
        <v>2</v>
      </c>
      <c r="F9" s="304" t="s">
        <v>677</v>
      </c>
    </row>
  </sheetData>
  <mergeCells count="1">
    <mergeCell ref="F6:F8"/>
  </mergeCells>
  <phoneticPr fontId="3"/>
  <pageMargins left="0.7" right="0.7" top="0.75" bottom="0.75" header="0.3" footer="0.3"/>
  <pageSetup paperSize="9" orientation="portrait"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E8042-5D77-43F2-BC61-6118301A8B97}">
  <dimension ref="A3:B7"/>
  <sheetViews>
    <sheetView view="pageBreakPreview" zoomScaleNormal="100" zoomScaleSheetLayoutView="100" workbookViewId="0">
      <selection activeCell="B11" sqref="B11"/>
    </sheetView>
  </sheetViews>
  <sheetFormatPr defaultRowHeight="18.75"/>
  <cols>
    <col min="1" max="1" width="12.125" style="3" bestFit="1" customWidth="1"/>
    <col min="2" max="2" width="28.375" style="3" bestFit="1" customWidth="1"/>
    <col min="3" max="16384" width="9" style="3"/>
  </cols>
  <sheetData>
    <row r="3" spans="1:2">
      <c r="A3" s="121" t="s">
        <v>0</v>
      </c>
      <c r="B3" s="2" t="s">
        <v>4360</v>
      </c>
    </row>
    <row r="4" spans="1:2">
      <c r="A4" s="121" t="s">
        <v>3</v>
      </c>
      <c r="B4" s="14" t="s">
        <v>4361</v>
      </c>
    </row>
    <row r="5" spans="1:2">
      <c r="A5" s="121" t="s">
        <v>5</v>
      </c>
      <c r="B5" s="14">
        <v>195882</v>
      </c>
    </row>
    <row r="6" spans="1:2">
      <c r="A6" s="121" t="s">
        <v>6</v>
      </c>
      <c r="B6" s="15">
        <v>44701</v>
      </c>
    </row>
    <row r="7" spans="1:2">
      <c r="A7" s="121" t="s">
        <v>8</v>
      </c>
      <c r="B7" s="15">
        <v>44747</v>
      </c>
    </row>
  </sheetData>
  <phoneticPr fontId="3"/>
  <pageMargins left="0.7" right="0.7" top="0.75" bottom="0.75" header="0.3" footer="0.3"/>
  <pageSetup paperSize="9" scale="330" orientation="landscape"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F7C08-6872-4762-8228-65DCB0DF2318}">
  <dimension ref="C6:E10"/>
  <sheetViews>
    <sheetView workbookViewId="0">
      <selection activeCell="B9" sqref="B9"/>
    </sheetView>
  </sheetViews>
  <sheetFormatPr defaultRowHeight="18.75"/>
  <cols>
    <col min="1" max="2" width="9" style="3"/>
    <col min="3" max="3" width="9" style="307"/>
    <col min="4" max="4" width="27.375" style="3" bestFit="1" customWidth="1"/>
    <col min="5" max="16384" width="9" style="3"/>
  </cols>
  <sheetData>
    <row r="6" spans="3:5">
      <c r="C6" s="306" t="s">
        <v>678</v>
      </c>
      <c r="D6" s="17" t="s">
        <v>679</v>
      </c>
      <c r="E6" s="17" t="s">
        <v>680</v>
      </c>
    </row>
    <row r="7" spans="3:5">
      <c r="C7" s="306">
        <v>10</v>
      </c>
      <c r="D7" s="62" t="s">
        <v>681</v>
      </c>
      <c r="E7" s="64">
        <v>2</v>
      </c>
    </row>
    <row r="8" spans="3:5">
      <c r="C8" s="306">
        <v>22.5</v>
      </c>
      <c r="D8" s="62" t="s">
        <v>682</v>
      </c>
      <c r="E8" s="64">
        <v>2</v>
      </c>
    </row>
    <row r="9" spans="3:5">
      <c r="C9" s="306">
        <v>30</v>
      </c>
      <c r="D9" s="62" t="s">
        <v>683</v>
      </c>
      <c r="E9" s="64">
        <v>2</v>
      </c>
    </row>
    <row r="10" spans="3:5">
      <c r="C10" s="306">
        <v>35</v>
      </c>
      <c r="D10" s="62" t="s">
        <v>684</v>
      </c>
      <c r="E10" s="64">
        <v>2</v>
      </c>
    </row>
  </sheetData>
  <phoneticPr fontId="3"/>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E7807-F53A-4E6A-AD0C-E85BC01875C9}">
  <dimension ref="A2:Q198"/>
  <sheetViews>
    <sheetView zoomScale="85" zoomScaleNormal="85" workbookViewId="0">
      <pane xSplit="10" ySplit="8" topLeftCell="L183" activePane="bottomRight" state="frozen"/>
      <selection pane="topRight" activeCell="K1" sqref="K1"/>
      <selection pane="bottomLeft" activeCell="A9" sqref="A9"/>
      <selection pane="bottomRight" activeCell="Q190" sqref="Q190"/>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26.62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26.62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26.62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26.62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26.62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26.62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26.62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26.62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26.62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26.62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26.62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26.62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26.62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26.62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26.62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26.62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26.62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26.62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26.62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26.62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26.62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26.62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26.62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26.62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26.62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26.62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26.62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26.62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26.62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26.62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26.62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26.62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26.62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26.62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26.62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26.62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26.62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26.62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26.62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26.62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26.62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26.62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26.62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26.62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26.62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26.62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26.62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26.62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26.62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26.62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26.62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26.62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26.62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26.62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26.62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26.62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26.62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26.62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26.62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26.62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26.62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26.62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26.62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26.62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4498</v>
      </c>
      <c r="G2" s="4" t="s">
        <v>2</v>
      </c>
      <c r="H2" s="5"/>
      <c r="I2" s="6"/>
      <c r="J2" s="125">
        <f>SUM(H:H)</f>
        <v>1600518</v>
      </c>
    </row>
    <row r="3" spans="2:17" ht="20.100000000000001" customHeight="1">
      <c r="B3" s="1" t="s">
        <v>3</v>
      </c>
      <c r="C3" s="1"/>
      <c r="D3" s="1"/>
      <c r="E3" s="14" t="s">
        <v>539</v>
      </c>
    </row>
    <row r="4" spans="2:17" ht="20.100000000000001" customHeight="1">
      <c r="B4" s="1" t="s">
        <v>5</v>
      </c>
      <c r="C4" s="1"/>
      <c r="D4" s="1"/>
      <c r="E4" s="14">
        <v>196331</v>
      </c>
    </row>
    <row r="5" spans="2:17" ht="20.100000000000001" customHeight="1">
      <c r="B5" s="1" t="s">
        <v>6</v>
      </c>
      <c r="C5" s="1"/>
      <c r="D5" s="1"/>
      <c r="E5" s="15">
        <v>44714</v>
      </c>
    </row>
    <row r="6" spans="2:17" ht="20.100000000000001" customHeight="1">
      <c r="B6" s="1" t="s">
        <v>8</v>
      </c>
      <c r="C6" s="1"/>
      <c r="D6" s="1"/>
      <c r="E6" s="15">
        <v>44754</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45" si="0">F9*G9</f>
        <v>0</v>
      </c>
      <c r="I9" s="18"/>
      <c r="J9" s="146"/>
      <c r="K9" s="146"/>
      <c r="L9" s="17"/>
      <c r="M9" s="19"/>
      <c r="N9" s="16"/>
      <c r="O9" s="17"/>
      <c r="P9" s="19"/>
      <c r="Q9" s="21"/>
    </row>
    <row r="10" spans="2:17" s="9" customFormat="1" ht="19.7" customHeight="1">
      <c r="B10" s="16">
        <v>2</v>
      </c>
      <c r="C10" s="16" t="s">
        <v>25</v>
      </c>
      <c r="D10" s="16" t="s">
        <v>25</v>
      </c>
      <c r="E10" s="146" t="s">
        <v>4499</v>
      </c>
      <c r="F10" s="17">
        <v>1</v>
      </c>
      <c r="G10" s="52">
        <v>809000</v>
      </c>
      <c r="H10" s="52">
        <f t="shared" si="0"/>
        <v>809000</v>
      </c>
      <c r="I10" s="18"/>
      <c r="J10" s="146" t="s">
        <v>4500</v>
      </c>
      <c r="K10" s="17"/>
      <c r="L10" s="17" t="s">
        <v>4501</v>
      </c>
      <c r="M10" s="19">
        <v>44673</v>
      </c>
      <c r="N10" s="16"/>
      <c r="O10" s="17"/>
      <c r="P10" s="19"/>
      <c r="Q10" s="21">
        <v>44741</v>
      </c>
    </row>
    <row r="11" spans="2:17" s="9" customFormat="1" ht="19.7" customHeight="1">
      <c r="B11" s="16">
        <v>3</v>
      </c>
      <c r="C11" s="16" t="s">
        <v>25</v>
      </c>
      <c r="D11" s="16" t="s">
        <v>25</v>
      </c>
      <c r="E11" s="54" t="s">
        <v>32</v>
      </c>
      <c r="F11" s="17">
        <v>1</v>
      </c>
      <c r="G11" s="52">
        <v>14000</v>
      </c>
      <c r="H11" s="52">
        <f t="shared" si="0"/>
        <v>14000</v>
      </c>
      <c r="I11" s="18"/>
      <c r="J11" s="17"/>
      <c r="K11" s="17"/>
      <c r="L11" s="17"/>
      <c r="M11" s="19">
        <v>44673</v>
      </c>
      <c r="N11" s="16"/>
      <c r="O11" s="17"/>
      <c r="P11" s="19"/>
      <c r="Q11" s="21">
        <v>44741</v>
      </c>
    </row>
    <row r="12" spans="2:17" s="9" customFormat="1" ht="19.7" customHeight="1">
      <c r="B12" s="16">
        <v>4</v>
      </c>
      <c r="C12" s="16" t="s">
        <v>25</v>
      </c>
      <c r="D12" s="16" t="s">
        <v>25</v>
      </c>
      <c r="E12" s="54" t="s">
        <v>4502</v>
      </c>
      <c r="F12" s="17">
        <v>1</v>
      </c>
      <c r="G12" s="52">
        <v>31500</v>
      </c>
      <c r="H12" s="52">
        <f t="shared" si="0"/>
        <v>31500</v>
      </c>
      <c r="I12" s="18"/>
      <c r="J12" s="17"/>
      <c r="K12" s="17"/>
      <c r="L12" s="17"/>
      <c r="M12" s="19">
        <v>44673</v>
      </c>
      <c r="N12" s="16"/>
      <c r="O12" s="17"/>
      <c r="P12" s="19"/>
      <c r="Q12" s="21">
        <v>44741</v>
      </c>
    </row>
    <row r="13" spans="2:17" s="9" customFormat="1" ht="19.7" customHeight="1">
      <c r="B13" s="16">
        <v>2</v>
      </c>
      <c r="C13" s="16" t="s">
        <v>35</v>
      </c>
      <c r="D13" s="16" t="s">
        <v>35</v>
      </c>
      <c r="E13" s="58" t="s">
        <v>39</v>
      </c>
      <c r="F13" s="17">
        <v>1</v>
      </c>
      <c r="G13" s="1026">
        <v>12000</v>
      </c>
      <c r="H13" s="52">
        <f t="shared" si="0"/>
        <v>12000</v>
      </c>
      <c r="I13" s="18"/>
      <c r="J13" s="311"/>
      <c r="K13" s="17"/>
      <c r="L13" s="17"/>
      <c r="M13" s="19">
        <v>44673</v>
      </c>
      <c r="N13" s="16"/>
      <c r="O13" s="17"/>
      <c r="P13" s="19"/>
      <c r="Q13" s="21">
        <v>44741</v>
      </c>
    </row>
    <row r="14" spans="2:17" s="9" customFormat="1" ht="19.7" customHeight="1">
      <c r="B14" s="16"/>
      <c r="C14" s="16"/>
      <c r="D14" s="16"/>
      <c r="E14" s="145"/>
      <c r="F14" s="17"/>
      <c r="G14" s="52">
        <v>0</v>
      </c>
      <c r="H14" s="52">
        <f t="shared" si="0"/>
        <v>0</v>
      </c>
      <c r="I14" s="18"/>
      <c r="J14" s="54"/>
      <c r="K14" s="17"/>
      <c r="L14" s="17"/>
      <c r="M14" s="19"/>
      <c r="N14" s="16"/>
      <c r="O14" s="17"/>
      <c r="P14" s="19"/>
      <c r="Q14" s="21"/>
    </row>
    <row r="15" spans="2:17" s="9" customFormat="1" ht="19.7" customHeight="1">
      <c r="B15" s="16"/>
      <c r="C15" s="16"/>
      <c r="D15" s="16"/>
      <c r="E15" s="145"/>
      <c r="F15" s="17"/>
      <c r="G15" s="52">
        <v>0</v>
      </c>
      <c r="H15" s="52">
        <f t="shared" si="0"/>
        <v>0</v>
      </c>
      <c r="I15" s="18"/>
      <c r="J15" s="54"/>
      <c r="K15" s="17"/>
      <c r="L15" s="17"/>
      <c r="M15" s="19"/>
      <c r="N15" s="16"/>
      <c r="O15" s="17"/>
      <c r="P15" s="19"/>
      <c r="Q15" s="21"/>
    </row>
    <row r="16" spans="2:17" s="9" customFormat="1" ht="19.7" customHeight="1">
      <c r="B16" s="59">
        <v>7</v>
      </c>
      <c r="C16" s="385" t="s">
        <v>2393</v>
      </c>
      <c r="D16" s="385" t="s">
        <v>2420</v>
      </c>
      <c r="E16" s="1031" t="s">
        <v>2395</v>
      </c>
      <c r="F16" s="285">
        <v>1</v>
      </c>
      <c r="G16" s="369">
        <v>5490</v>
      </c>
      <c r="H16" s="514">
        <f t="shared" si="0"/>
        <v>5490</v>
      </c>
      <c r="I16" s="997"/>
      <c r="J16" s="483" t="s">
        <v>2396</v>
      </c>
      <c r="K16" s="292"/>
      <c r="L16" s="17"/>
      <c r="M16" s="204">
        <v>44676</v>
      </c>
      <c r="N16" s="16"/>
      <c r="O16" s="17"/>
      <c r="P16" s="19"/>
      <c r="Q16" s="21">
        <v>44683</v>
      </c>
    </row>
    <row r="17" spans="2:17" s="205" customFormat="1" ht="19.7" customHeight="1">
      <c r="B17" s="59">
        <v>7</v>
      </c>
      <c r="C17" s="385" t="s">
        <v>4503</v>
      </c>
      <c r="D17" s="385" t="s">
        <v>1291</v>
      </c>
      <c r="E17" s="202" t="s">
        <v>4504</v>
      </c>
      <c r="F17" s="64">
        <v>3</v>
      </c>
      <c r="G17" s="203">
        <v>650</v>
      </c>
      <c r="H17" s="203">
        <f t="shared" si="0"/>
        <v>1950</v>
      </c>
      <c r="I17" s="61"/>
      <c r="J17" s="62" t="s">
        <v>4505</v>
      </c>
      <c r="K17" s="64"/>
      <c r="L17" s="292" t="s">
        <v>4506</v>
      </c>
      <c r="M17" s="204">
        <v>44676</v>
      </c>
      <c r="N17" s="59"/>
      <c r="O17" s="64"/>
      <c r="P17" s="204"/>
      <c r="Q17" s="206">
        <v>44690</v>
      </c>
    </row>
    <row r="18" spans="2:17" s="205" customFormat="1" ht="19.7" customHeight="1">
      <c r="B18" s="59">
        <v>7</v>
      </c>
      <c r="C18" s="385" t="s">
        <v>96</v>
      </c>
      <c r="D18" s="385" t="s">
        <v>80</v>
      </c>
      <c r="E18" s="202" t="s">
        <v>4507</v>
      </c>
      <c r="F18" s="64">
        <v>1</v>
      </c>
      <c r="G18" s="203">
        <v>3840</v>
      </c>
      <c r="H18" s="203">
        <f t="shared" si="0"/>
        <v>3840</v>
      </c>
      <c r="I18" s="61"/>
      <c r="J18" s="62" t="s">
        <v>2693</v>
      </c>
      <c r="K18" s="64"/>
      <c r="L18" s="64" t="s">
        <v>4501</v>
      </c>
      <c r="M18" s="204">
        <v>44677</v>
      </c>
      <c r="N18" s="59"/>
      <c r="O18" s="64"/>
      <c r="P18" s="204"/>
      <c r="Q18" s="206">
        <v>44701</v>
      </c>
    </row>
    <row r="19" spans="2:17" s="205" customFormat="1" ht="19.7" customHeight="1">
      <c r="B19" s="59">
        <v>7</v>
      </c>
      <c r="C19" s="385" t="s">
        <v>96</v>
      </c>
      <c r="D19" s="385" t="s">
        <v>80</v>
      </c>
      <c r="E19" s="202" t="s">
        <v>4508</v>
      </c>
      <c r="F19" s="64">
        <v>1</v>
      </c>
      <c r="G19" s="203">
        <v>580</v>
      </c>
      <c r="H19" s="203">
        <f t="shared" si="0"/>
        <v>580</v>
      </c>
      <c r="I19" s="61"/>
      <c r="J19" s="62" t="s">
        <v>4509</v>
      </c>
      <c r="K19" s="64"/>
      <c r="L19" s="64" t="s">
        <v>4501</v>
      </c>
      <c r="M19" s="204">
        <v>44677</v>
      </c>
      <c r="N19" s="59"/>
      <c r="O19" s="64"/>
      <c r="P19" s="204"/>
      <c r="Q19" s="206">
        <v>44701</v>
      </c>
    </row>
    <row r="20" spans="2:17" s="205" customFormat="1" ht="19.7" customHeight="1">
      <c r="B20" s="59">
        <v>7</v>
      </c>
      <c r="C20" s="385" t="s">
        <v>96</v>
      </c>
      <c r="D20" s="385" t="s">
        <v>80</v>
      </c>
      <c r="E20" s="202" t="s">
        <v>4510</v>
      </c>
      <c r="F20" s="64">
        <v>2</v>
      </c>
      <c r="G20" s="203">
        <v>56</v>
      </c>
      <c r="H20" s="203">
        <f t="shared" si="0"/>
        <v>112</v>
      </c>
      <c r="I20" s="61"/>
      <c r="J20" s="62" t="s">
        <v>4511</v>
      </c>
      <c r="K20" s="64"/>
      <c r="L20" s="64" t="s">
        <v>4501</v>
      </c>
      <c r="M20" s="204">
        <v>44677</v>
      </c>
      <c r="N20" s="59"/>
      <c r="O20" s="64"/>
      <c r="P20" s="204"/>
      <c r="Q20" s="206">
        <v>44701</v>
      </c>
    </row>
    <row r="21" spans="2:17" s="205" customFormat="1" ht="19.7" customHeight="1">
      <c r="B21" s="59">
        <v>7</v>
      </c>
      <c r="C21" s="385" t="s">
        <v>96</v>
      </c>
      <c r="D21" s="385" t="s">
        <v>80</v>
      </c>
      <c r="E21" s="202" t="s">
        <v>4512</v>
      </c>
      <c r="F21" s="64">
        <v>1</v>
      </c>
      <c r="G21" s="203">
        <v>5410</v>
      </c>
      <c r="H21" s="203">
        <f t="shared" si="0"/>
        <v>5410</v>
      </c>
      <c r="I21" s="61"/>
      <c r="J21" s="62" t="s">
        <v>2346</v>
      </c>
      <c r="K21" s="64"/>
      <c r="L21" s="64" t="s">
        <v>4501</v>
      </c>
      <c r="M21" s="204">
        <v>44677</v>
      </c>
      <c r="N21" s="59"/>
      <c r="O21" s="64"/>
      <c r="P21" s="204"/>
      <c r="Q21" s="206">
        <v>44701</v>
      </c>
    </row>
    <row r="22" spans="2:17" s="205" customFormat="1" ht="19.7" customHeight="1">
      <c r="B22" s="59">
        <v>7</v>
      </c>
      <c r="C22" s="385" t="s">
        <v>96</v>
      </c>
      <c r="D22" s="385" t="s">
        <v>80</v>
      </c>
      <c r="E22" s="202" t="s">
        <v>1240</v>
      </c>
      <c r="F22" s="64">
        <v>2</v>
      </c>
      <c r="G22" s="203">
        <v>5050</v>
      </c>
      <c r="H22" s="203">
        <f t="shared" si="0"/>
        <v>10100</v>
      </c>
      <c r="I22" s="61"/>
      <c r="J22" s="62" t="s">
        <v>2753</v>
      </c>
      <c r="K22" s="64"/>
      <c r="L22" s="64" t="s">
        <v>4501</v>
      </c>
      <c r="M22" s="204">
        <v>44677</v>
      </c>
      <c r="N22" s="59"/>
      <c r="O22" s="64"/>
      <c r="P22" s="204"/>
      <c r="Q22" s="206">
        <v>44701</v>
      </c>
    </row>
    <row r="23" spans="2:17" s="205" customFormat="1" ht="19.7" customHeight="1">
      <c r="B23" s="59">
        <v>7</v>
      </c>
      <c r="C23" s="385" t="s">
        <v>96</v>
      </c>
      <c r="D23" s="385" t="s">
        <v>80</v>
      </c>
      <c r="E23" s="202" t="s">
        <v>994</v>
      </c>
      <c r="F23" s="64">
        <v>2</v>
      </c>
      <c r="G23" s="203">
        <v>140</v>
      </c>
      <c r="H23" s="203">
        <f t="shared" si="0"/>
        <v>280</v>
      </c>
      <c r="I23" s="61"/>
      <c r="J23" s="62" t="s">
        <v>4513</v>
      </c>
      <c r="K23" s="64"/>
      <c r="L23" s="64" t="s">
        <v>4501</v>
      </c>
      <c r="M23" s="204">
        <v>44677</v>
      </c>
      <c r="N23" s="59"/>
      <c r="O23" s="64"/>
      <c r="P23" s="204"/>
      <c r="Q23" s="206">
        <v>44701</v>
      </c>
    </row>
    <row r="24" spans="2:17" s="205" customFormat="1" ht="19.7" customHeight="1">
      <c r="B24" s="59">
        <v>7</v>
      </c>
      <c r="C24" s="385" t="s">
        <v>753</v>
      </c>
      <c r="D24" s="385" t="s">
        <v>80</v>
      </c>
      <c r="E24" s="202" t="s">
        <v>268</v>
      </c>
      <c r="F24" s="64">
        <v>1</v>
      </c>
      <c r="G24" s="203">
        <v>8710</v>
      </c>
      <c r="H24" s="203">
        <f t="shared" si="0"/>
        <v>8710</v>
      </c>
      <c r="I24" s="61"/>
      <c r="J24" s="50" t="s">
        <v>4514</v>
      </c>
      <c r="K24" s="64"/>
      <c r="L24" s="64" t="s">
        <v>4501</v>
      </c>
      <c r="M24" s="204">
        <v>44677</v>
      </c>
      <c r="N24" s="59"/>
      <c r="O24" s="64"/>
      <c r="P24" s="204"/>
      <c r="Q24" s="206">
        <v>44701</v>
      </c>
    </row>
    <row r="25" spans="2:17" s="205" customFormat="1" ht="19.7" customHeight="1">
      <c r="B25" s="59">
        <v>7</v>
      </c>
      <c r="C25" s="385" t="s">
        <v>2704</v>
      </c>
      <c r="D25" s="385" t="s">
        <v>80</v>
      </c>
      <c r="E25" s="202" t="s">
        <v>2705</v>
      </c>
      <c r="F25" s="64">
        <v>2</v>
      </c>
      <c r="G25" s="203">
        <v>40</v>
      </c>
      <c r="H25" s="203">
        <f t="shared" si="0"/>
        <v>80</v>
      </c>
      <c r="I25" s="61"/>
      <c r="J25" s="50" t="s">
        <v>998</v>
      </c>
      <c r="K25" s="64"/>
      <c r="L25" s="64" t="s">
        <v>4501</v>
      </c>
      <c r="M25" s="204">
        <v>44677</v>
      </c>
      <c r="N25" s="59"/>
      <c r="O25" s="64"/>
      <c r="P25" s="204"/>
      <c r="Q25" s="206">
        <v>44701</v>
      </c>
    </row>
    <row r="26" spans="2:17" s="9" customFormat="1" ht="19.7" customHeight="1">
      <c r="B26" s="16"/>
      <c r="C26" s="16"/>
      <c r="D26" s="16"/>
      <c r="E26" s="145"/>
      <c r="F26" s="17"/>
      <c r="G26" s="52">
        <v>0</v>
      </c>
      <c r="H26" s="52">
        <f t="shared" si="0"/>
        <v>0</v>
      </c>
      <c r="I26" s="18"/>
      <c r="J26" s="54"/>
      <c r="K26" s="17"/>
      <c r="L26" s="17"/>
      <c r="M26" s="19"/>
      <c r="N26" s="16"/>
      <c r="O26" s="17"/>
      <c r="P26" s="19"/>
      <c r="Q26" s="21"/>
    </row>
    <row r="27" spans="2:17" s="1412" customFormat="1" ht="19.7" customHeight="1">
      <c r="B27" s="542"/>
      <c r="C27" s="542"/>
      <c r="D27" s="542"/>
      <c r="E27" s="543"/>
      <c r="F27" s="358"/>
      <c r="G27" s="1114">
        <v>0</v>
      </c>
      <c r="H27" s="1114">
        <f t="shared" si="0"/>
        <v>0</v>
      </c>
      <c r="I27" s="1116"/>
      <c r="J27" s="325"/>
      <c r="K27" s="358"/>
      <c r="L27" s="358"/>
      <c r="M27" s="351"/>
      <c r="N27" s="542"/>
      <c r="O27" s="358"/>
      <c r="P27" s="351"/>
      <c r="Q27" s="380"/>
    </row>
    <row r="28" spans="2:17" s="9" customFormat="1" ht="19.7" customHeight="1">
      <c r="B28" s="59">
        <v>7</v>
      </c>
      <c r="C28" s="59" t="s">
        <v>4515</v>
      </c>
      <c r="D28" s="59" t="s">
        <v>80</v>
      </c>
      <c r="E28" s="202" t="s">
        <v>4516</v>
      </c>
      <c r="F28" s="64">
        <v>5</v>
      </c>
      <c r="G28" s="52">
        <v>140</v>
      </c>
      <c r="H28" s="52">
        <f t="shared" si="0"/>
        <v>700</v>
      </c>
      <c r="I28" s="18"/>
      <c r="J28" s="54" t="s">
        <v>4517</v>
      </c>
      <c r="K28" s="55"/>
      <c r="L28" s="55" t="s">
        <v>4518</v>
      </c>
      <c r="M28" s="19">
        <v>44683</v>
      </c>
      <c r="N28" s="16"/>
      <c r="O28" s="17"/>
      <c r="P28" s="19">
        <v>44705</v>
      </c>
      <c r="Q28" s="21">
        <v>44704</v>
      </c>
    </row>
    <row r="29" spans="2:17" s="9" customFormat="1" ht="19.7" customHeight="1">
      <c r="B29" s="59">
        <v>7</v>
      </c>
      <c r="C29" s="59" t="s">
        <v>4515</v>
      </c>
      <c r="D29" s="59" t="s">
        <v>80</v>
      </c>
      <c r="E29" s="202" t="s">
        <v>4519</v>
      </c>
      <c r="F29" s="64">
        <v>5</v>
      </c>
      <c r="G29" s="52">
        <v>50</v>
      </c>
      <c r="H29" s="52">
        <f t="shared" si="0"/>
        <v>250</v>
      </c>
      <c r="I29" s="18"/>
      <c r="J29" s="54" t="s">
        <v>4520</v>
      </c>
      <c r="K29" s="55"/>
      <c r="L29" s="55" t="s">
        <v>4518</v>
      </c>
      <c r="M29" s="19">
        <v>44683</v>
      </c>
      <c r="N29" s="16"/>
      <c r="O29" s="17"/>
      <c r="P29" s="19">
        <v>44705</v>
      </c>
      <c r="Q29" s="21">
        <v>44704</v>
      </c>
    </row>
    <row r="30" spans="2:17" s="9" customFormat="1" ht="19.7" customHeight="1">
      <c r="B30" s="59">
        <v>7</v>
      </c>
      <c r="C30" s="59" t="s">
        <v>4515</v>
      </c>
      <c r="D30" s="59" t="s">
        <v>80</v>
      </c>
      <c r="E30" s="202" t="s">
        <v>4521</v>
      </c>
      <c r="F30" s="64">
        <v>10</v>
      </c>
      <c r="G30" s="52">
        <v>12</v>
      </c>
      <c r="H30" s="52">
        <f t="shared" si="0"/>
        <v>120</v>
      </c>
      <c r="I30" s="18"/>
      <c r="J30" s="54" t="s">
        <v>4522</v>
      </c>
      <c r="K30" s="55"/>
      <c r="L30" s="55" t="s">
        <v>4518</v>
      </c>
      <c r="M30" s="19">
        <v>44683</v>
      </c>
      <c r="N30" s="16"/>
      <c r="O30" s="17"/>
      <c r="P30" s="19">
        <v>44705</v>
      </c>
      <c r="Q30" s="21">
        <v>44704</v>
      </c>
    </row>
    <row r="31" spans="2:17" s="9" customFormat="1" ht="19.7" customHeight="1">
      <c r="B31" s="381">
        <v>7</v>
      </c>
      <c r="C31" s="1022" t="s">
        <v>2704</v>
      </c>
      <c r="D31" s="381" t="s">
        <v>80</v>
      </c>
      <c r="E31" s="357" t="s">
        <v>999</v>
      </c>
      <c r="F31" s="1113">
        <v>0</v>
      </c>
      <c r="G31" s="52">
        <v>0</v>
      </c>
      <c r="H31" s="52">
        <f t="shared" si="0"/>
        <v>0</v>
      </c>
      <c r="I31" s="18"/>
      <c r="J31" s="54" t="s">
        <v>4523</v>
      </c>
      <c r="K31" s="1113" t="s">
        <v>4524</v>
      </c>
      <c r="L31" s="17"/>
      <c r="M31" s="19"/>
      <c r="N31" s="16"/>
      <c r="O31" s="17"/>
      <c r="P31" s="19"/>
      <c r="Q31" s="21"/>
    </row>
    <row r="32" spans="2:17" s="9" customFormat="1" ht="19.7" customHeight="1">
      <c r="B32" s="381">
        <v>7</v>
      </c>
      <c r="C32" s="1022" t="s">
        <v>2704</v>
      </c>
      <c r="D32" s="381" t="s">
        <v>80</v>
      </c>
      <c r="E32" s="357" t="s">
        <v>92</v>
      </c>
      <c r="F32" s="1113">
        <v>0</v>
      </c>
      <c r="G32" s="52">
        <v>0</v>
      </c>
      <c r="H32" s="52">
        <f t="shared" si="0"/>
        <v>0</v>
      </c>
      <c r="I32" s="18"/>
      <c r="J32" s="54" t="s">
        <v>4525</v>
      </c>
      <c r="K32" s="1113" t="s">
        <v>4524</v>
      </c>
      <c r="L32" s="17"/>
      <c r="M32" s="19"/>
      <c r="N32" s="16"/>
      <c r="O32" s="17"/>
      <c r="P32" s="19"/>
      <c r="Q32" s="21"/>
    </row>
    <row r="33" spans="2:17" s="9" customFormat="1" ht="19.7" customHeight="1">
      <c r="B33" s="381">
        <v>7</v>
      </c>
      <c r="C33" s="1022" t="s">
        <v>2704</v>
      </c>
      <c r="D33" s="381" t="s">
        <v>80</v>
      </c>
      <c r="E33" s="357" t="s">
        <v>1002</v>
      </c>
      <c r="F33" s="1113">
        <v>0</v>
      </c>
      <c r="G33" s="52">
        <v>0</v>
      </c>
      <c r="H33" s="52">
        <f t="shared" si="0"/>
        <v>0</v>
      </c>
      <c r="I33" s="18"/>
      <c r="J33" s="54" t="s">
        <v>4526</v>
      </c>
      <c r="K33" s="1113" t="s">
        <v>4524</v>
      </c>
      <c r="L33" s="17"/>
      <c r="M33" s="19"/>
      <c r="N33" s="16"/>
      <c r="O33" s="17"/>
      <c r="P33" s="19"/>
      <c r="Q33" s="21"/>
    </row>
    <row r="34" spans="2:17" s="9" customFormat="1" ht="19.7" customHeight="1">
      <c r="B34" s="381">
        <v>7</v>
      </c>
      <c r="C34" s="1022" t="s">
        <v>79</v>
      </c>
      <c r="D34" s="381" t="s">
        <v>80</v>
      </c>
      <c r="E34" s="357" t="s">
        <v>81</v>
      </c>
      <c r="F34" s="1113">
        <v>0</v>
      </c>
      <c r="G34" s="52">
        <v>0</v>
      </c>
      <c r="H34" s="52">
        <f t="shared" si="0"/>
        <v>0</v>
      </c>
      <c r="I34" s="18"/>
      <c r="J34" s="54" t="s">
        <v>763</v>
      </c>
      <c r="K34" s="1113" t="s">
        <v>4524</v>
      </c>
      <c r="L34" s="17"/>
      <c r="M34" s="19"/>
      <c r="N34" s="16"/>
      <c r="O34" s="17"/>
      <c r="P34" s="19"/>
      <c r="Q34" s="21"/>
    </row>
    <row r="35" spans="2:17" s="9" customFormat="1" ht="19.7" customHeight="1">
      <c r="B35" s="381">
        <v>7</v>
      </c>
      <c r="C35" s="1022" t="s">
        <v>79</v>
      </c>
      <c r="D35" s="381" t="s">
        <v>80</v>
      </c>
      <c r="E35" s="357" t="s">
        <v>85</v>
      </c>
      <c r="F35" s="1113">
        <v>0</v>
      </c>
      <c r="G35" s="52">
        <v>0</v>
      </c>
      <c r="H35" s="52">
        <f t="shared" si="0"/>
        <v>0</v>
      </c>
      <c r="I35" s="18"/>
      <c r="J35" s="54" t="s">
        <v>765</v>
      </c>
      <c r="K35" s="1113" t="s">
        <v>4524</v>
      </c>
      <c r="L35" s="17"/>
      <c r="M35" s="19"/>
      <c r="N35" s="16"/>
      <c r="O35" s="17"/>
      <c r="P35" s="19"/>
      <c r="Q35" s="21"/>
    </row>
    <row r="36" spans="2:17" s="9" customFormat="1" ht="19.7" customHeight="1">
      <c r="B36" s="381"/>
      <c r="C36" s="381"/>
      <c r="D36" s="381"/>
      <c r="E36" s="357"/>
      <c r="F36" s="292"/>
      <c r="G36" s="52">
        <v>0</v>
      </c>
      <c r="H36" s="52">
        <f t="shared" si="0"/>
        <v>0</v>
      </c>
      <c r="I36" s="18"/>
      <c r="J36" s="54"/>
      <c r="K36" s="17"/>
      <c r="L36" s="17"/>
      <c r="M36" s="19"/>
      <c r="N36" s="16"/>
      <c r="O36" s="17"/>
      <c r="P36" s="19"/>
      <c r="Q36" s="21"/>
    </row>
    <row r="37" spans="2:17" s="9" customFormat="1" ht="19.7" customHeight="1">
      <c r="B37" s="381">
        <v>7</v>
      </c>
      <c r="C37" s="381" t="s">
        <v>4527</v>
      </c>
      <c r="D37" s="381" t="s">
        <v>4527</v>
      </c>
      <c r="E37" s="357" t="s">
        <v>4528</v>
      </c>
      <c r="F37" s="292">
        <v>1</v>
      </c>
      <c r="G37" s="52">
        <v>176000</v>
      </c>
      <c r="H37" s="52">
        <f t="shared" si="0"/>
        <v>176000</v>
      </c>
      <c r="I37" s="18"/>
      <c r="J37" s="54" t="s">
        <v>4529</v>
      </c>
      <c r="K37" s="146"/>
      <c r="L37" s="146" t="s">
        <v>4530</v>
      </c>
      <c r="M37" s="19"/>
      <c r="N37" s="16"/>
      <c r="O37" s="17"/>
      <c r="P37" s="19"/>
      <c r="Q37" s="21">
        <v>44697</v>
      </c>
    </row>
    <row r="38" spans="2:17" s="9" customFormat="1" ht="19.7" customHeight="1">
      <c r="B38" s="381">
        <v>7</v>
      </c>
      <c r="C38" s="381" t="s">
        <v>4527</v>
      </c>
      <c r="D38" s="381" t="s">
        <v>4527</v>
      </c>
      <c r="E38" s="357" t="s">
        <v>4531</v>
      </c>
      <c r="F38" s="292">
        <v>1</v>
      </c>
      <c r="G38" s="52">
        <v>4800</v>
      </c>
      <c r="H38" s="52">
        <f t="shared" si="0"/>
        <v>4800</v>
      </c>
      <c r="I38" s="18"/>
      <c r="J38" s="54" t="s">
        <v>4532</v>
      </c>
      <c r="K38" s="146"/>
      <c r="L38" s="146" t="s">
        <v>4530</v>
      </c>
      <c r="M38" s="19"/>
      <c r="N38" s="16"/>
      <c r="O38" s="17"/>
      <c r="P38" s="19"/>
      <c r="Q38" s="21">
        <v>44697</v>
      </c>
    </row>
    <row r="39" spans="2:17" s="9" customFormat="1" ht="19.7" customHeight="1">
      <c r="B39" s="381">
        <v>7</v>
      </c>
      <c r="C39" s="381" t="s">
        <v>4527</v>
      </c>
      <c r="D39" s="381" t="s">
        <v>4527</v>
      </c>
      <c r="E39" s="357" t="s">
        <v>4533</v>
      </c>
      <c r="F39" s="292">
        <v>1</v>
      </c>
      <c r="G39" s="52">
        <v>5000</v>
      </c>
      <c r="H39" s="52">
        <f t="shared" si="0"/>
        <v>5000</v>
      </c>
      <c r="I39" s="18"/>
      <c r="J39" s="54" t="s">
        <v>4534</v>
      </c>
      <c r="K39" s="146"/>
      <c r="L39" s="146" t="s">
        <v>4535</v>
      </c>
      <c r="M39" s="19"/>
      <c r="N39" s="16"/>
      <c r="O39" s="17"/>
      <c r="P39" s="19"/>
      <c r="Q39" s="21">
        <v>44697</v>
      </c>
    </row>
    <row r="40" spans="2:17" s="9" customFormat="1" ht="19.7" customHeight="1">
      <c r="B40" s="381">
        <v>7</v>
      </c>
      <c r="C40" s="381" t="s">
        <v>4527</v>
      </c>
      <c r="D40" s="381" t="s">
        <v>4527</v>
      </c>
      <c r="E40" s="357" t="s">
        <v>3057</v>
      </c>
      <c r="F40" s="292">
        <v>1</v>
      </c>
      <c r="G40" s="52">
        <v>-91800</v>
      </c>
      <c r="H40" s="52">
        <f>F40*G40</f>
        <v>-91800</v>
      </c>
      <c r="I40" s="18"/>
      <c r="J40" s="54"/>
      <c r="K40" s="146"/>
      <c r="L40" s="146" t="s">
        <v>4530</v>
      </c>
      <c r="M40" s="19"/>
      <c r="N40" s="16"/>
      <c r="O40" s="17"/>
      <c r="P40" s="19"/>
      <c r="Q40" s="21"/>
    </row>
    <row r="41" spans="2:17" s="9" customFormat="1" ht="19.7" customHeight="1">
      <c r="B41" s="381"/>
      <c r="C41" s="381"/>
      <c r="D41" s="381"/>
      <c r="E41" s="357"/>
      <c r="F41" s="292"/>
      <c r="G41" s="52">
        <v>0</v>
      </c>
      <c r="H41" s="52">
        <f t="shared" si="0"/>
        <v>0</v>
      </c>
      <c r="I41" s="18"/>
      <c r="J41" s="54"/>
      <c r="K41" s="17"/>
      <c r="L41" s="17"/>
      <c r="M41" s="19"/>
      <c r="N41" s="16"/>
      <c r="O41" s="17"/>
      <c r="P41" s="19"/>
      <c r="Q41" s="21"/>
    </row>
    <row r="42" spans="2:17" s="205" customFormat="1" ht="19.7" customHeight="1">
      <c r="B42" s="59">
        <v>12</v>
      </c>
      <c r="C42" s="59" t="s">
        <v>4536</v>
      </c>
      <c r="D42" s="59" t="s">
        <v>4536</v>
      </c>
      <c r="E42" s="50" t="s">
        <v>1058</v>
      </c>
      <c r="F42" s="1620">
        <v>1</v>
      </c>
      <c r="G42" s="203">
        <v>16100</v>
      </c>
      <c r="H42" s="1317">
        <f t="shared" si="0"/>
        <v>16100</v>
      </c>
      <c r="I42" s="61"/>
      <c r="J42" s="62" t="s">
        <v>1059</v>
      </c>
      <c r="K42" s="64"/>
      <c r="L42" s="64"/>
      <c r="M42" s="204">
        <v>44679</v>
      </c>
      <c r="N42" s="59"/>
      <c r="O42" s="64"/>
      <c r="P42" s="204">
        <v>44705</v>
      </c>
      <c r="Q42" s="206">
        <v>44705</v>
      </c>
    </row>
    <row r="43" spans="2:17" s="205" customFormat="1" ht="19.7" customHeight="1">
      <c r="B43" s="59">
        <v>12</v>
      </c>
      <c r="C43" s="59" t="s">
        <v>4536</v>
      </c>
      <c r="D43" s="59" t="s">
        <v>4536</v>
      </c>
      <c r="E43" s="50" t="s">
        <v>1060</v>
      </c>
      <c r="F43" s="1620">
        <v>1</v>
      </c>
      <c r="G43" s="203">
        <v>11500</v>
      </c>
      <c r="H43" s="1317">
        <f t="shared" si="0"/>
        <v>11500</v>
      </c>
      <c r="I43" s="61"/>
      <c r="J43" s="62" t="s">
        <v>1061</v>
      </c>
      <c r="K43" s="64"/>
      <c r="L43" s="64"/>
      <c r="M43" s="204">
        <v>44679</v>
      </c>
      <c r="N43" s="59"/>
      <c r="O43" s="64"/>
      <c r="P43" s="204">
        <v>44705</v>
      </c>
      <c r="Q43" s="206">
        <v>44705</v>
      </c>
    </row>
    <row r="44" spans="2:17" s="205" customFormat="1" ht="19.7" customHeight="1">
      <c r="B44" s="59">
        <v>12</v>
      </c>
      <c r="C44" s="59" t="s">
        <v>4536</v>
      </c>
      <c r="D44" s="59" t="s">
        <v>4536</v>
      </c>
      <c r="E44" s="50" t="s">
        <v>1062</v>
      </c>
      <c r="F44" s="1620">
        <v>1</v>
      </c>
      <c r="G44" s="203">
        <v>6800</v>
      </c>
      <c r="H44" s="1317">
        <f t="shared" si="0"/>
        <v>6800</v>
      </c>
      <c r="I44" s="61"/>
      <c r="J44" s="62" t="s">
        <v>1063</v>
      </c>
      <c r="K44" s="64"/>
      <c r="L44" s="64"/>
      <c r="M44" s="204">
        <v>44679</v>
      </c>
      <c r="N44" s="59"/>
      <c r="O44" s="64"/>
      <c r="P44" s="204">
        <v>44705</v>
      </c>
      <c r="Q44" s="206">
        <v>44705</v>
      </c>
    </row>
    <row r="45" spans="2:17" s="205" customFormat="1" ht="19.7" customHeight="1">
      <c r="B45" s="59">
        <v>12</v>
      </c>
      <c r="C45" s="59" t="s">
        <v>4536</v>
      </c>
      <c r="D45" s="59" t="s">
        <v>4536</v>
      </c>
      <c r="E45" s="50" t="s">
        <v>1064</v>
      </c>
      <c r="F45" s="1621">
        <v>1</v>
      </c>
      <c r="G45" s="203">
        <v>3000</v>
      </c>
      <c r="H45" s="1317">
        <f t="shared" si="0"/>
        <v>3000</v>
      </c>
      <c r="I45" s="61"/>
      <c r="J45" s="62" t="s">
        <v>1065</v>
      </c>
      <c r="K45" s="64"/>
      <c r="L45" s="64"/>
      <c r="M45" s="204">
        <v>44679</v>
      </c>
      <c r="N45" s="59"/>
      <c r="O45" s="64"/>
      <c r="P45" s="204">
        <v>44705</v>
      </c>
      <c r="Q45" s="206">
        <v>44705</v>
      </c>
    </row>
    <row r="46" spans="2:17" s="9" customFormat="1" ht="19.7" customHeight="1">
      <c r="B46" s="16"/>
      <c r="C46" s="16"/>
      <c r="D46" s="16"/>
      <c r="E46" s="145"/>
      <c r="F46" s="17"/>
      <c r="G46" s="52">
        <v>0</v>
      </c>
      <c r="H46" s="52">
        <f>F46*G46</f>
        <v>0</v>
      </c>
      <c r="I46" s="18"/>
      <c r="J46" s="54"/>
      <c r="K46" s="17"/>
      <c r="L46" s="17"/>
      <c r="M46" s="19"/>
      <c r="N46" s="16"/>
      <c r="O46" s="17"/>
      <c r="P46" s="19"/>
      <c r="Q46" s="21"/>
    </row>
    <row r="47" spans="2:17" s="1632" customFormat="1" ht="19.7" customHeight="1">
      <c r="B47" s="1622"/>
      <c r="C47" s="1623"/>
      <c r="D47" s="1623"/>
      <c r="E47" s="1624"/>
      <c r="F47" s="1625"/>
      <c r="G47" s="1626">
        <v>0</v>
      </c>
      <c r="H47" s="1626">
        <f>F47*G47</f>
        <v>0</v>
      </c>
      <c r="I47" s="1627"/>
      <c r="J47" s="1628"/>
      <c r="K47" s="1629"/>
      <c r="L47" s="1629"/>
      <c r="M47" s="1630"/>
      <c r="N47" s="1622"/>
      <c r="O47" s="1629"/>
      <c r="P47" s="1630"/>
      <c r="Q47" s="1631"/>
    </row>
    <row r="48" spans="2:17" s="9" customFormat="1" ht="19.7" customHeight="1">
      <c r="B48" s="381">
        <v>12</v>
      </c>
      <c r="C48" s="381" t="s">
        <v>2399</v>
      </c>
      <c r="D48" s="381" t="s">
        <v>2399</v>
      </c>
      <c r="E48" s="357" t="s">
        <v>1075</v>
      </c>
      <c r="F48" s="292">
        <v>1</v>
      </c>
      <c r="G48" s="52">
        <v>460</v>
      </c>
      <c r="H48" s="118">
        <f t="shared" ref="H48:H65" si="1">F48*G48</f>
        <v>460</v>
      </c>
      <c r="I48" s="90"/>
      <c r="J48" s="54" t="s">
        <v>1076</v>
      </c>
      <c r="K48" s="146" t="s">
        <v>4537</v>
      </c>
      <c r="L48" s="17"/>
      <c r="M48" s="19">
        <v>44679</v>
      </c>
      <c r="N48" s="16"/>
      <c r="O48" s="17"/>
      <c r="P48" s="19">
        <v>44693</v>
      </c>
      <c r="Q48" s="21">
        <v>44693</v>
      </c>
    </row>
    <row r="49" spans="2:17" s="9" customFormat="1" ht="19.7" customHeight="1">
      <c r="B49" s="381">
        <v>12</v>
      </c>
      <c r="C49" s="381" t="s">
        <v>1078</v>
      </c>
      <c r="D49" s="381" t="s">
        <v>2399</v>
      </c>
      <c r="E49" s="357" t="s">
        <v>1079</v>
      </c>
      <c r="F49" s="292">
        <v>10</v>
      </c>
      <c r="G49" s="52">
        <v>28</v>
      </c>
      <c r="H49" s="118">
        <f t="shared" si="1"/>
        <v>280</v>
      </c>
      <c r="I49" s="90"/>
      <c r="J49" s="54" t="s">
        <v>4538</v>
      </c>
      <c r="K49" s="146" t="s">
        <v>4537</v>
      </c>
      <c r="L49" s="17"/>
      <c r="M49" s="19">
        <v>44679</v>
      </c>
      <c r="N49" s="16"/>
      <c r="O49" s="17"/>
      <c r="P49" s="19">
        <v>44693</v>
      </c>
      <c r="Q49" s="21">
        <v>44693</v>
      </c>
    </row>
    <row r="50" spans="2:17" s="9" customFormat="1" ht="19.7" customHeight="1">
      <c r="B50" s="381">
        <v>12</v>
      </c>
      <c r="C50" s="381" t="s">
        <v>1030</v>
      </c>
      <c r="D50" s="381" t="s">
        <v>2399</v>
      </c>
      <c r="E50" s="357" t="s">
        <v>1081</v>
      </c>
      <c r="F50" s="292">
        <v>10</v>
      </c>
      <c r="G50" s="52">
        <v>16</v>
      </c>
      <c r="H50" s="118">
        <f t="shared" si="1"/>
        <v>160</v>
      </c>
      <c r="I50" s="90"/>
      <c r="J50" s="54" t="s">
        <v>4538</v>
      </c>
      <c r="K50" s="146" t="s">
        <v>4537</v>
      </c>
      <c r="L50" s="17"/>
      <c r="M50" s="19">
        <v>44679</v>
      </c>
      <c r="N50" s="16"/>
      <c r="O50" s="17"/>
      <c r="P50" s="19">
        <v>44693</v>
      </c>
      <c r="Q50" s="21">
        <v>44693</v>
      </c>
    </row>
    <row r="51" spans="2:17" s="9" customFormat="1" ht="19.7" customHeight="1">
      <c r="B51" s="381">
        <v>12</v>
      </c>
      <c r="C51" s="381" t="s">
        <v>1030</v>
      </c>
      <c r="D51" s="381" t="s">
        <v>2399</v>
      </c>
      <c r="E51" s="357" t="s">
        <v>1082</v>
      </c>
      <c r="F51" s="292">
        <v>10</v>
      </c>
      <c r="G51" s="52">
        <v>14</v>
      </c>
      <c r="H51" s="118">
        <f t="shared" si="1"/>
        <v>140</v>
      </c>
      <c r="I51" s="90"/>
      <c r="J51" s="54" t="s">
        <v>4538</v>
      </c>
      <c r="K51" s="146" t="s">
        <v>4537</v>
      </c>
      <c r="L51" s="17"/>
      <c r="M51" s="19">
        <v>44679</v>
      </c>
      <c r="N51" s="16"/>
      <c r="O51" s="17"/>
      <c r="P51" s="19">
        <v>44693</v>
      </c>
      <c r="Q51" s="21">
        <v>44693</v>
      </c>
    </row>
    <row r="52" spans="2:17" s="9" customFormat="1" ht="19.7" customHeight="1">
      <c r="B52" s="381">
        <v>12</v>
      </c>
      <c r="C52" s="381" t="s">
        <v>2399</v>
      </c>
      <c r="D52" s="381" t="s">
        <v>2399</v>
      </c>
      <c r="E52" s="357" t="s">
        <v>1084</v>
      </c>
      <c r="F52" s="292">
        <v>2</v>
      </c>
      <c r="G52" s="52">
        <v>270</v>
      </c>
      <c r="H52" s="118">
        <f t="shared" si="1"/>
        <v>540</v>
      </c>
      <c r="I52" s="90"/>
      <c r="J52" s="54" t="s">
        <v>1085</v>
      </c>
      <c r="K52" s="146" t="s">
        <v>4537</v>
      </c>
      <c r="L52" s="17"/>
      <c r="M52" s="19">
        <v>44679</v>
      </c>
      <c r="N52" s="16"/>
      <c r="O52" s="17"/>
      <c r="P52" s="19">
        <v>44693</v>
      </c>
      <c r="Q52" s="21">
        <v>44693</v>
      </c>
    </row>
    <row r="53" spans="2:17" s="9" customFormat="1" ht="19.7" customHeight="1">
      <c r="B53" s="381">
        <v>12</v>
      </c>
      <c r="C53" s="381" t="s">
        <v>2399</v>
      </c>
      <c r="D53" s="381" t="s">
        <v>2399</v>
      </c>
      <c r="E53" s="357" t="s">
        <v>1086</v>
      </c>
      <c r="F53" s="292">
        <v>1</v>
      </c>
      <c r="G53" s="52">
        <v>130</v>
      </c>
      <c r="H53" s="118">
        <f t="shared" si="1"/>
        <v>130</v>
      </c>
      <c r="I53" s="90"/>
      <c r="J53" s="54" t="s">
        <v>1087</v>
      </c>
      <c r="K53" s="146" t="s">
        <v>4537</v>
      </c>
      <c r="L53" s="17"/>
      <c r="M53" s="19">
        <v>44679</v>
      </c>
      <c r="N53" s="16"/>
      <c r="O53" s="17"/>
      <c r="P53" s="19">
        <v>44693</v>
      </c>
      <c r="Q53" s="21">
        <v>44693</v>
      </c>
    </row>
    <row r="54" spans="2:17" s="9" customFormat="1" ht="19.7" customHeight="1">
      <c r="B54" s="381">
        <v>12</v>
      </c>
      <c r="C54" s="381" t="s">
        <v>2399</v>
      </c>
      <c r="D54" s="381" t="s">
        <v>2399</v>
      </c>
      <c r="E54" s="357" t="s">
        <v>1088</v>
      </c>
      <c r="F54" s="292">
        <v>1</v>
      </c>
      <c r="G54" s="52">
        <v>280</v>
      </c>
      <c r="H54" s="118">
        <f t="shared" si="1"/>
        <v>280</v>
      </c>
      <c r="I54" s="90"/>
      <c r="J54" s="54" t="s">
        <v>1089</v>
      </c>
      <c r="K54" s="146" t="s">
        <v>4537</v>
      </c>
      <c r="L54" s="17"/>
      <c r="M54" s="19">
        <v>44679</v>
      </c>
      <c r="N54" s="16"/>
      <c r="O54" s="17"/>
      <c r="P54" s="19">
        <v>44693</v>
      </c>
      <c r="Q54" s="21">
        <v>44693</v>
      </c>
    </row>
    <row r="55" spans="2:17" s="9" customFormat="1" ht="19.7" customHeight="1">
      <c r="B55" s="381">
        <v>12</v>
      </c>
      <c r="C55" s="381" t="s">
        <v>4503</v>
      </c>
      <c r="D55" s="381" t="s">
        <v>2399</v>
      </c>
      <c r="E55" s="357" t="s">
        <v>2473</v>
      </c>
      <c r="F55" s="292">
        <v>2</v>
      </c>
      <c r="G55" s="52">
        <v>219</v>
      </c>
      <c r="H55" s="52">
        <f t="shared" si="1"/>
        <v>438</v>
      </c>
      <c r="I55" s="18"/>
      <c r="J55" s="54" t="s">
        <v>992</v>
      </c>
      <c r="K55" s="146" t="s">
        <v>4537</v>
      </c>
      <c r="L55" s="17"/>
      <c r="M55" s="19">
        <v>44679</v>
      </c>
      <c r="N55" s="16"/>
      <c r="O55" s="17"/>
      <c r="P55" s="19">
        <v>44693</v>
      </c>
      <c r="Q55" s="21">
        <v>44693</v>
      </c>
    </row>
    <row r="56" spans="2:17" s="9" customFormat="1" ht="19.7" customHeight="1">
      <c r="B56" s="381">
        <v>16</v>
      </c>
      <c r="C56" s="381" t="s">
        <v>113</v>
      </c>
      <c r="D56" s="381" t="s">
        <v>2399</v>
      </c>
      <c r="E56" s="357" t="s">
        <v>4539</v>
      </c>
      <c r="F56" s="292">
        <v>1</v>
      </c>
      <c r="G56" s="52">
        <v>569</v>
      </c>
      <c r="H56" s="52">
        <f t="shared" si="1"/>
        <v>569</v>
      </c>
      <c r="I56" s="18"/>
      <c r="J56" s="54" t="s">
        <v>4540</v>
      </c>
      <c r="K56" s="146" t="s">
        <v>4537</v>
      </c>
      <c r="L56" s="17"/>
      <c r="M56" s="19">
        <v>44679</v>
      </c>
      <c r="N56" s="16"/>
      <c r="O56" s="17"/>
      <c r="P56" s="19">
        <v>44693</v>
      </c>
      <c r="Q56" s="21">
        <v>44693</v>
      </c>
    </row>
    <row r="57" spans="2:17" s="9" customFormat="1" ht="19.7" customHeight="1">
      <c r="B57" s="381">
        <v>16</v>
      </c>
      <c r="C57" s="381" t="s">
        <v>2399</v>
      </c>
      <c r="D57" s="381" t="s">
        <v>2399</v>
      </c>
      <c r="E57" s="357" t="s">
        <v>1035</v>
      </c>
      <c r="F57" s="292">
        <v>1</v>
      </c>
      <c r="G57" s="52">
        <v>258</v>
      </c>
      <c r="H57" s="52">
        <f t="shared" si="1"/>
        <v>258</v>
      </c>
      <c r="I57" s="18"/>
      <c r="J57" s="54" t="s">
        <v>1342</v>
      </c>
      <c r="K57" s="146" t="s">
        <v>4537</v>
      </c>
      <c r="L57" s="17"/>
      <c r="M57" s="19">
        <v>44679</v>
      </c>
      <c r="N57" s="16"/>
      <c r="O57" s="17"/>
      <c r="P57" s="19">
        <v>44693</v>
      </c>
      <c r="Q57" s="21">
        <v>44693</v>
      </c>
    </row>
    <row r="58" spans="2:17" s="9" customFormat="1" ht="19.7" customHeight="1">
      <c r="B58" s="381">
        <v>16</v>
      </c>
      <c r="C58" s="381" t="s">
        <v>2399</v>
      </c>
      <c r="D58" s="381" t="s">
        <v>2399</v>
      </c>
      <c r="E58" s="357" t="s">
        <v>4541</v>
      </c>
      <c r="F58" s="292">
        <v>2</v>
      </c>
      <c r="G58" s="52">
        <v>290</v>
      </c>
      <c r="H58" s="52">
        <f t="shared" si="1"/>
        <v>580</v>
      </c>
      <c r="I58" s="18"/>
      <c r="J58" s="54" t="s">
        <v>1038</v>
      </c>
      <c r="K58" s="146" t="s">
        <v>4537</v>
      </c>
      <c r="L58" s="17"/>
      <c r="M58" s="19">
        <v>44679</v>
      </c>
      <c r="N58" s="16"/>
      <c r="O58" s="17"/>
      <c r="P58" s="19">
        <v>44693</v>
      </c>
      <c r="Q58" s="21">
        <v>44693</v>
      </c>
    </row>
    <row r="59" spans="2:17" s="9" customFormat="1" ht="19.7" customHeight="1">
      <c r="B59" s="381">
        <v>16</v>
      </c>
      <c r="C59" s="381" t="s">
        <v>2399</v>
      </c>
      <c r="D59" s="381" t="s">
        <v>2399</v>
      </c>
      <c r="E59" s="357" t="s">
        <v>4542</v>
      </c>
      <c r="F59" s="292">
        <v>1</v>
      </c>
      <c r="G59" s="52">
        <v>590</v>
      </c>
      <c r="H59" s="52">
        <f t="shared" si="1"/>
        <v>590</v>
      </c>
      <c r="I59" s="18"/>
      <c r="J59" s="54" t="s">
        <v>4543</v>
      </c>
      <c r="K59" s="146" t="s">
        <v>4537</v>
      </c>
      <c r="L59" s="17"/>
      <c r="M59" s="19">
        <v>44679</v>
      </c>
      <c r="N59" s="16"/>
      <c r="O59" s="17"/>
      <c r="P59" s="19">
        <v>44693</v>
      </c>
      <c r="Q59" s="21">
        <v>44693</v>
      </c>
    </row>
    <row r="60" spans="2:17" s="9" customFormat="1" ht="19.7" customHeight="1">
      <c r="B60" s="381">
        <v>16</v>
      </c>
      <c r="C60" s="381" t="s">
        <v>2399</v>
      </c>
      <c r="D60" s="381" t="s">
        <v>2399</v>
      </c>
      <c r="E60" s="357" t="s">
        <v>4544</v>
      </c>
      <c r="F60" s="292">
        <v>1</v>
      </c>
      <c r="G60" s="52">
        <v>277</v>
      </c>
      <c r="H60" s="52">
        <f t="shared" si="1"/>
        <v>277</v>
      </c>
      <c r="I60" s="18"/>
      <c r="J60" s="54" t="s">
        <v>4545</v>
      </c>
      <c r="K60" s="146" t="s">
        <v>4537</v>
      </c>
      <c r="L60" s="17"/>
      <c r="M60" s="19">
        <v>44679</v>
      </c>
      <c r="N60" s="16"/>
      <c r="O60" s="17"/>
      <c r="P60" s="19">
        <v>44693</v>
      </c>
      <c r="Q60" s="21">
        <v>44693</v>
      </c>
    </row>
    <row r="61" spans="2:17" s="9" customFormat="1" ht="19.7" customHeight="1">
      <c r="B61" s="381">
        <v>16</v>
      </c>
      <c r="C61" s="381" t="s">
        <v>2399</v>
      </c>
      <c r="D61" s="381" t="s">
        <v>2399</v>
      </c>
      <c r="E61" s="357" t="s">
        <v>4546</v>
      </c>
      <c r="F61" s="292">
        <v>1</v>
      </c>
      <c r="G61" s="52">
        <v>150</v>
      </c>
      <c r="H61" s="52">
        <f t="shared" si="1"/>
        <v>150</v>
      </c>
      <c r="I61" s="18"/>
      <c r="J61" s="54" t="s">
        <v>4547</v>
      </c>
      <c r="K61" s="146" t="s">
        <v>4537</v>
      </c>
      <c r="L61" s="17"/>
      <c r="M61" s="19">
        <v>44679</v>
      </c>
      <c r="N61" s="16"/>
      <c r="O61" s="17"/>
      <c r="P61" s="19">
        <v>44693</v>
      </c>
      <c r="Q61" s="21">
        <v>44693</v>
      </c>
    </row>
    <row r="62" spans="2:17" s="9" customFormat="1" ht="19.7" customHeight="1">
      <c r="B62" s="381">
        <v>6</v>
      </c>
      <c r="C62" s="381" t="s">
        <v>2399</v>
      </c>
      <c r="D62" s="381" t="s">
        <v>2399</v>
      </c>
      <c r="E62" s="357" t="s">
        <v>4548</v>
      </c>
      <c r="F62" s="292">
        <v>1</v>
      </c>
      <c r="G62" s="52">
        <v>1565</v>
      </c>
      <c r="H62" s="52">
        <f t="shared" si="1"/>
        <v>1565</v>
      </c>
      <c r="I62" s="18"/>
      <c r="J62" s="54" t="s">
        <v>1004</v>
      </c>
      <c r="K62" s="146" t="s">
        <v>4537</v>
      </c>
      <c r="L62" s="17"/>
      <c r="M62" s="19">
        <v>44679</v>
      </c>
      <c r="N62" s="16"/>
      <c r="O62" s="17"/>
      <c r="P62" s="19">
        <v>44693</v>
      </c>
      <c r="Q62" s="21">
        <v>44693</v>
      </c>
    </row>
    <row r="63" spans="2:17" s="9" customFormat="1" ht="19.7" customHeight="1">
      <c r="B63" s="381">
        <v>6</v>
      </c>
      <c r="C63" s="381" t="s">
        <v>2399</v>
      </c>
      <c r="D63" s="381" t="s">
        <v>2399</v>
      </c>
      <c r="E63" s="357" t="s">
        <v>1007</v>
      </c>
      <c r="F63" s="292">
        <v>1</v>
      </c>
      <c r="G63" s="52">
        <v>861</v>
      </c>
      <c r="H63" s="52">
        <f t="shared" si="1"/>
        <v>861</v>
      </c>
      <c r="I63" s="18"/>
      <c r="J63" s="54" t="s">
        <v>1008</v>
      </c>
      <c r="K63" s="146" t="s">
        <v>4537</v>
      </c>
      <c r="L63" s="17"/>
      <c r="M63" s="19">
        <v>44679</v>
      </c>
      <c r="N63" s="16"/>
      <c r="O63" s="17"/>
      <c r="P63" s="19">
        <v>44693</v>
      </c>
      <c r="Q63" s="21">
        <v>44693</v>
      </c>
    </row>
    <row r="64" spans="2:17" s="9" customFormat="1" ht="19.7" customHeight="1">
      <c r="B64" s="381">
        <v>6</v>
      </c>
      <c r="C64" s="381" t="s">
        <v>2713</v>
      </c>
      <c r="D64" s="381" t="s">
        <v>2399</v>
      </c>
      <c r="E64" s="357" t="s">
        <v>2765</v>
      </c>
      <c r="F64" s="292">
        <v>10</v>
      </c>
      <c r="G64" s="52">
        <v>900</v>
      </c>
      <c r="H64" s="52">
        <f t="shared" si="1"/>
        <v>9000</v>
      </c>
      <c r="I64" s="18"/>
      <c r="J64" s="54" t="s">
        <v>1010</v>
      </c>
      <c r="K64" s="146" t="s">
        <v>4537</v>
      </c>
      <c r="L64" s="17"/>
      <c r="M64" s="19">
        <v>44679</v>
      </c>
      <c r="N64" s="16"/>
      <c r="O64" s="17"/>
      <c r="P64" s="351">
        <v>44697</v>
      </c>
      <c r="Q64" s="21">
        <v>44697</v>
      </c>
    </row>
    <row r="65" spans="2:17" s="9" customFormat="1" ht="19.7" customHeight="1">
      <c r="B65" s="381">
        <v>6</v>
      </c>
      <c r="C65" s="381" t="s">
        <v>2399</v>
      </c>
      <c r="D65" s="381" t="s">
        <v>2399</v>
      </c>
      <c r="E65" s="357" t="s">
        <v>356</v>
      </c>
      <c r="F65" s="292">
        <v>1</v>
      </c>
      <c r="G65" s="52">
        <v>4570</v>
      </c>
      <c r="H65" s="52">
        <f t="shared" si="1"/>
        <v>4570</v>
      </c>
      <c r="I65" s="18"/>
      <c r="J65" s="54" t="s">
        <v>4549</v>
      </c>
      <c r="K65" s="146" t="s">
        <v>4537</v>
      </c>
      <c r="L65" s="17"/>
      <c r="M65" s="19">
        <v>44679</v>
      </c>
      <c r="N65" s="16"/>
      <c r="O65" s="17"/>
      <c r="P65" s="19">
        <v>44693</v>
      </c>
      <c r="Q65" s="21">
        <v>44693</v>
      </c>
    </row>
    <row r="66" spans="2:17" s="9" customFormat="1" ht="19.7" customHeight="1">
      <c r="B66" s="381">
        <v>6</v>
      </c>
      <c r="C66" s="381" t="s">
        <v>2412</v>
      </c>
      <c r="D66" s="381" t="s">
        <v>2399</v>
      </c>
      <c r="E66" s="357" t="s">
        <v>2715</v>
      </c>
      <c r="F66" s="292">
        <v>1</v>
      </c>
      <c r="G66" s="52">
        <v>2925</v>
      </c>
      <c r="H66" s="52">
        <f>F66*G66</f>
        <v>2925</v>
      </c>
      <c r="I66" s="18"/>
      <c r="J66" s="54" t="s">
        <v>2716</v>
      </c>
      <c r="K66" s="146" t="s">
        <v>4537</v>
      </c>
      <c r="L66" s="17"/>
      <c r="M66" s="19">
        <v>44679</v>
      </c>
      <c r="N66" s="16"/>
      <c r="O66" s="17"/>
      <c r="P66" s="19">
        <v>44693</v>
      </c>
      <c r="Q66" s="21">
        <v>44693</v>
      </c>
    </row>
    <row r="67" spans="2:17" s="9" customFormat="1" ht="19.7" customHeight="1">
      <c r="B67" s="381">
        <v>7</v>
      </c>
      <c r="C67" s="381" t="s">
        <v>2399</v>
      </c>
      <c r="D67" s="381" t="s">
        <v>2399</v>
      </c>
      <c r="E67" s="357" t="s">
        <v>4550</v>
      </c>
      <c r="F67" s="292">
        <v>2</v>
      </c>
      <c r="G67" s="52">
        <v>280</v>
      </c>
      <c r="H67" s="52">
        <f>F67*G67</f>
        <v>560</v>
      </c>
      <c r="I67" s="18"/>
      <c r="J67" s="54" t="s">
        <v>4551</v>
      </c>
      <c r="K67" s="146" t="s">
        <v>4537</v>
      </c>
      <c r="L67" s="17"/>
      <c r="M67" s="19">
        <v>44679</v>
      </c>
      <c r="N67" s="16"/>
      <c r="O67" s="17"/>
      <c r="P67" s="19">
        <v>44693</v>
      </c>
      <c r="Q67" s="21">
        <v>44693</v>
      </c>
    </row>
    <row r="68" spans="2:17" s="9" customFormat="1" ht="19.7" customHeight="1">
      <c r="B68" s="381">
        <v>7</v>
      </c>
      <c r="C68" s="381" t="s">
        <v>2735</v>
      </c>
      <c r="D68" s="381" t="s">
        <v>2399</v>
      </c>
      <c r="E68" s="357" t="s">
        <v>4552</v>
      </c>
      <c r="F68" s="292">
        <v>1</v>
      </c>
      <c r="G68" s="52">
        <v>4744</v>
      </c>
      <c r="H68" s="52">
        <f>F68*G68</f>
        <v>4744</v>
      </c>
      <c r="I68" s="18"/>
      <c r="J68" s="54" t="s">
        <v>1021</v>
      </c>
      <c r="K68" s="146" t="s">
        <v>4537</v>
      </c>
      <c r="L68" s="17"/>
      <c r="M68" s="19">
        <v>44679</v>
      </c>
      <c r="N68" s="16"/>
      <c r="O68" s="17"/>
      <c r="P68" s="19">
        <v>44693</v>
      </c>
      <c r="Q68" s="21">
        <v>44693</v>
      </c>
    </row>
    <row r="69" spans="2:17" s="9" customFormat="1" ht="19.7" customHeight="1">
      <c r="B69" s="381">
        <v>7</v>
      </c>
      <c r="C69" s="381" t="s">
        <v>1290</v>
      </c>
      <c r="D69" s="381" t="s">
        <v>2399</v>
      </c>
      <c r="E69" s="357" t="s">
        <v>4553</v>
      </c>
      <c r="F69" s="292">
        <v>50</v>
      </c>
      <c r="G69" s="52">
        <v>7</v>
      </c>
      <c r="H69" s="52">
        <f>F69*G69</f>
        <v>350</v>
      </c>
      <c r="I69" s="18"/>
      <c r="J69" s="54" t="s">
        <v>4554</v>
      </c>
      <c r="K69" s="146" t="s">
        <v>4537</v>
      </c>
      <c r="L69" s="17"/>
      <c r="M69" s="19">
        <v>44679</v>
      </c>
      <c r="N69" s="16"/>
      <c r="O69" s="17"/>
      <c r="P69" s="19">
        <v>44693</v>
      </c>
      <c r="Q69" s="21">
        <v>44693</v>
      </c>
    </row>
    <row r="70" spans="2:17" s="9" customFormat="1" ht="19.7" customHeight="1">
      <c r="B70" s="381">
        <v>17</v>
      </c>
      <c r="C70" s="381" t="s">
        <v>2399</v>
      </c>
      <c r="D70" s="381" t="s">
        <v>2399</v>
      </c>
      <c r="E70" s="357" t="s">
        <v>4555</v>
      </c>
      <c r="F70" s="292">
        <v>4</v>
      </c>
      <c r="G70" s="52">
        <v>2180</v>
      </c>
      <c r="H70" s="52">
        <f t="shared" ref="H70:H133" si="2">F70*G70</f>
        <v>8720</v>
      </c>
      <c r="I70" s="18"/>
      <c r="J70" s="54" t="s">
        <v>4556</v>
      </c>
      <c r="K70" s="146" t="s">
        <v>4537</v>
      </c>
      <c r="L70" s="17"/>
      <c r="M70" s="19">
        <v>44679</v>
      </c>
      <c r="N70" s="16"/>
      <c r="O70" s="17"/>
      <c r="P70" s="19">
        <v>44693</v>
      </c>
      <c r="Q70" s="21">
        <v>44693</v>
      </c>
    </row>
    <row r="71" spans="2:17" s="9" customFormat="1" ht="19.7" customHeight="1">
      <c r="B71" s="381">
        <v>17</v>
      </c>
      <c r="C71" s="381" t="s">
        <v>2399</v>
      </c>
      <c r="D71" s="381" t="s">
        <v>2399</v>
      </c>
      <c r="E71" s="357" t="s">
        <v>4557</v>
      </c>
      <c r="F71" s="292">
        <v>1</v>
      </c>
      <c r="G71" s="52">
        <v>1320</v>
      </c>
      <c r="H71" s="52">
        <f t="shared" si="2"/>
        <v>1320</v>
      </c>
      <c r="I71" s="18"/>
      <c r="J71" s="54" t="s">
        <v>4556</v>
      </c>
      <c r="K71" s="146" t="s">
        <v>4537</v>
      </c>
      <c r="L71" s="17"/>
      <c r="M71" s="19">
        <v>44679</v>
      </c>
      <c r="N71" s="16"/>
      <c r="O71" s="17"/>
      <c r="P71" s="19">
        <v>44693</v>
      </c>
      <c r="Q71" s="21">
        <v>44693</v>
      </c>
    </row>
    <row r="72" spans="2:17" s="9" customFormat="1" ht="19.7" customHeight="1">
      <c r="B72" s="381">
        <v>17</v>
      </c>
      <c r="C72" s="381" t="s">
        <v>2399</v>
      </c>
      <c r="D72" s="381" t="s">
        <v>2399</v>
      </c>
      <c r="E72" s="357" t="s">
        <v>4558</v>
      </c>
      <c r="F72" s="292">
        <v>1</v>
      </c>
      <c r="G72" s="52">
        <v>1320</v>
      </c>
      <c r="H72" s="52">
        <f t="shared" si="2"/>
        <v>1320</v>
      </c>
      <c r="I72" s="18"/>
      <c r="J72" s="54" t="s">
        <v>4556</v>
      </c>
      <c r="K72" s="146" t="s">
        <v>4537</v>
      </c>
      <c r="L72" s="17"/>
      <c r="M72" s="19">
        <v>44679</v>
      </c>
      <c r="N72" s="16"/>
      <c r="O72" s="17"/>
      <c r="P72" s="19">
        <v>44693</v>
      </c>
      <c r="Q72" s="21">
        <v>44693</v>
      </c>
    </row>
    <row r="73" spans="2:17" s="9" customFormat="1" ht="19.7" customHeight="1">
      <c r="B73" s="381">
        <v>17</v>
      </c>
      <c r="C73" s="381" t="s">
        <v>2399</v>
      </c>
      <c r="D73" s="381" t="s">
        <v>2399</v>
      </c>
      <c r="E73" s="357" t="s">
        <v>4559</v>
      </c>
      <c r="F73" s="292">
        <v>4</v>
      </c>
      <c r="G73" s="52">
        <v>1510</v>
      </c>
      <c r="H73" s="52">
        <f>F73*G73</f>
        <v>6040</v>
      </c>
      <c r="I73" s="18"/>
      <c r="J73" s="54" t="s">
        <v>4556</v>
      </c>
      <c r="K73" s="146" t="s">
        <v>4537</v>
      </c>
      <c r="L73" s="17"/>
      <c r="M73" s="19">
        <v>44679</v>
      </c>
      <c r="N73" s="16"/>
      <c r="O73" s="17"/>
      <c r="P73" s="19">
        <v>44693</v>
      </c>
      <c r="Q73" s="21">
        <v>44693</v>
      </c>
    </row>
    <row r="74" spans="2:17" s="9" customFormat="1" ht="19.7" customHeight="1">
      <c r="B74" s="381">
        <v>17</v>
      </c>
      <c r="C74" s="381" t="s">
        <v>2399</v>
      </c>
      <c r="D74" s="381" t="s">
        <v>2399</v>
      </c>
      <c r="E74" s="357" t="s">
        <v>4560</v>
      </c>
      <c r="F74" s="292">
        <v>4</v>
      </c>
      <c r="G74" s="52">
        <v>940</v>
      </c>
      <c r="H74" s="52">
        <f t="shared" si="2"/>
        <v>3760</v>
      </c>
      <c r="I74" s="18"/>
      <c r="J74" s="54" t="s">
        <v>4556</v>
      </c>
      <c r="K74" s="146" t="s">
        <v>4537</v>
      </c>
      <c r="L74" s="17"/>
      <c r="M74" s="19">
        <v>44679</v>
      </c>
      <c r="N74" s="16"/>
      <c r="O74" s="17"/>
      <c r="P74" s="19">
        <v>44693</v>
      </c>
      <c r="Q74" s="21">
        <v>44693</v>
      </c>
    </row>
    <row r="75" spans="2:17" s="9" customFormat="1" ht="19.7" customHeight="1">
      <c r="B75" s="381">
        <v>17</v>
      </c>
      <c r="C75" s="381" t="s">
        <v>2399</v>
      </c>
      <c r="D75" s="381" t="s">
        <v>2399</v>
      </c>
      <c r="E75" s="357" t="s">
        <v>4561</v>
      </c>
      <c r="F75" s="292">
        <v>1</v>
      </c>
      <c r="G75" s="52">
        <v>1430</v>
      </c>
      <c r="H75" s="52">
        <f t="shared" si="2"/>
        <v>1430</v>
      </c>
      <c r="I75" s="18"/>
      <c r="J75" s="54" t="s">
        <v>4562</v>
      </c>
      <c r="K75" s="146" t="s">
        <v>4537</v>
      </c>
      <c r="L75" s="17"/>
      <c r="M75" s="19">
        <v>44679</v>
      </c>
      <c r="N75" s="16"/>
      <c r="O75" s="17"/>
      <c r="P75" s="19">
        <v>44693</v>
      </c>
      <c r="Q75" s="21">
        <v>44693</v>
      </c>
    </row>
    <row r="76" spans="2:17" s="9" customFormat="1" ht="19.7" customHeight="1">
      <c r="B76" s="381">
        <v>7</v>
      </c>
      <c r="C76" s="381" t="s">
        <v>2399</v>
      </c>
      <c r="D76" s="381" t="s">
        <v>2399</v>
      </c>
      <c r="E76" s="357" t="s">
        <v>4563</v>
      </c>
      <c r="F76" s="292">
        <v>2</v>
      </c>
      <c r="G76" s="52">
        <v>910</v>
      </c>
      <c r="H76" s="52">
        <f t="shared" si="2"/>
        <v>1820</v>
      </c>
      <c r="I76" s="18"/>
      <c r="J76" s="54" t="s">
        <v>4564</v>
      </c>
      <c r="K76" s="146" t="s">
        <v>4537</v>
      </c>
      <c r="L76" s="17"/>
      <c r="M76" s="19">
        <v>44679</v>
      </c>
      <c r="N76" s="16"/>
      <c r="O76" s="17"/>
      <c r="P76" s="19">
        <v>44693</v>
      </c>
      <c r="Q76" s="21">
        <v>44693</v>
      </c>
    </row>
    <row r="77" spans="2:17" s="9" customFormat="1" ht="19.7" customHeight="1">
      <c r="B77" s="381">
        <v>7</v>
      </c>
      <c r="C77" s="381" t="s">
        <v>2399</v>
      </c>
      <c r="D77" s="381" t="s">
        <v>2399</v>
      </c>
      <c r="E77" s="357" t="s">
        <v>4565</v>
      </c>
      <c r="F77" s="292">
        <v>2</v>
      </c>
      <c r="G77" s="52">
        <v>1060</v>
      </c>
      <c r="H77" s="52">
        <f t="shared" si="2"/>
        <v>2120</v>
      </c>
      <c r="I77" s="18"/>
      <c r="J77" s="54" t="s">
        <v>4564</v>
      </c>
      <c r="K77" s="146" t="s">
        <v>4537</v>
      </c>
      <c r="L77" s="17"/>
      <c r="M77" s="19">
        <v>44679</v>
      </c>
      <c r="N77" s="16"/>
      <c r="O77" s="17"/>
      <c r="P77" s="19">
        <v>44693</v>
      </c>
      <c r="Q77" s="21">
        <v>44693</v>
      </c>
    </row>
    <row r="78" spans="2:17" s="9" customFormat="1" ht="19.7" customHeight="1">
      <c r="B78" s="381">
        <v>7</v>
      </c>
      <c r="C78" s="381" t="s">
        <v>2399</v>
      </c>
      <c r="D78" s="381" t="s">
        <v>2399</v>
      </c>
      <c r="E78" s="357" t="s">
        <v>4566</v>
      </c>
      <c r="F78" s="292">
        <v>1</v>
      </c>
      <c r="G78" s="52">
        <v>860</v>
      </c>
      <c r="H78" s="52">
        <f t="shared" si="2"/>
        <v>860</v>
      </c>
      <c r="I78" s="18"/>
      <c r="J78" s="54" t="s">
        <v>4564</v>
      </c>
      <c r="K78" s="146" t="s">
        <v>4537</v>
      </c>
      <c r="L78" s="17"/>
      <c r="M78" s="19">
        <v>44679</v>
      </c>
      <c r="N78" s="16"/>
      <c r="O78" s="17"/>
      <c r="P78" s="19">
        <v>44693</v>
      </c>
      <c r="Q78" s="21">
        <v>44693</v>
      </c>
    </row>
    <row r="79" spans="2:17" s="9" customFormat="1" ht="19.7" customHeight="1">
      <c r="B79" s="381">
        <v>7</v>
      </c>
      <c r="C79" s="381" t="s">
        <v>2399</v>
      </c>
      <c r="D79" s="381" t="s">
        <v>2399</v>
      </c>
      <c r="E79" s="357" t="s">
        <v>4567</v>
      </c>
      <c r="F79" s="292">
        <v>2</v>
      </c>
      <c r="G79" s="52">
        <v>1160</v>
      </c>
      <c r="H79" s="52">
        <f t="shared" si="2"/>
        <v>2320</v>
      </c>
      <c r="I79" s="18"/>
      <c r="J79" s="54" t="s">
        <v>4564</v>
      </c>
      <c r="K79" s="146" t="s">
        <v>4537</v>
      </c>
      <c r="L79" s="17"/>
      <c r="M79" s="19">
        <v>44679</v>
      </c>
      <c r="N79" s="16"/>
      <c r="O79" s="17"/>
      <c r="P79" s="19">
        <v>44693</v>
      </c>
      <c r="Q79" s="21">
        <v>44693</v>
      </c>
    </row>
    <row r="80" spans="2:17" s="9" customFormat="1" ht="19.7" customHeight="1">
      <c r="B80" s="381">
        <v>7</v>
      </c>
      <c r="C80" s="381" t="s">
        <v>2399</v>
      </c>
      <c r="D80" s="381" t="s">
        <v>2399</v>
      </c>
      <c r="E80" s="357" t="s">
        <v>4568</v>
      </c>
      <c r="F80" s="292">
        <v>2</v>
      </c>
      <c r="G80" s="52">
        <v>1860</v>
      </c>
      <c r="H80" s="52">
        <f t="shared" si="2"/>
        <v>3720</v>
      </c>
      <c r="I80" s="18"/>
      <c r="J80" s="54" t="s">
        <v>4564</v>
      </c>
      <c r="K80" s="146" t="s">
        <v>4537</v>
      </c>
      <c r="L80" s="17"/>
      <c r="M80" s="19">
        <v>44679</v>
      </c>
      <c r="N80" s="16"/>
      <c r="O80" s="17"/>
      <c r="P80" s="19">
        <v>44693</v>
      </c>
      <c r="Q80" s="21">
        <v>44693</v>
      </c>
    </row>
    <row r="81" spans="2:17" s="9" customFormat="1" ht="19.7" customHeight="1">
      <c r="B81" s="381">
        <v>7</v>
      </c>
      <c r="C81" s="381" t="s">
        <v>2399</v>
      </c>
      <c r="D81" s="381" t="s">
        <v>2399</v>
      </c>
      <c r="E81" s="357" t="s">
        <v>4569</v>
      </c>
      <c r="F81" s="292">
        <v>2</v>
      </c>
      <c r="G81" s="52">
        <v>690</v>
      </c>
      <c r="H81" s="52">
        <f t="shared" si="2"/>
        <v>1380</v>
      </c>
      <c r="I81" s="18"/>
      <c r="J81" s="54" t="s">
        <v>4564</v>
      </c>
      <c r="K81" s="146" t="s">
        <v>4537</v>
      </c>
      <c r="L81" s="17"/>
      <c r="M81" s="19">
        <v>44679</v>
      </c>
      <c r="N81" s="16"/>
      <c r="O81" s="17"/>
      <c r="P81" s="19">
        <v>44693</v>
      </c>
      <c r="Q81" s="21">
        <v>44693</v>
      </c>
    </row>
    <row r="82" spans="2:17" s="9" customFormat="1" ht="19.7" customHeight="1">
      <c r="B82" s="381">
        <v>7</v>
      </c>
      <c r="C82" s="381" t="s">
        <v>2399</v>
      </c>
      <c r="D82" s="381" t="s">
        <v>2399</v>
      </c>
      <c r="E82" s="357" t="s">
        <v>4570</v>
      </c>
      <c r="F82" s="292">
        <v>1</v>
      </c>
      <c r="G82" s="52">
        <v>1690</v>
      </c>
      <c r="H82" s="52">
        <f t="shared" si="2"/>
        <v>1690</v>
      </c>
      <c r="I82" s="18"/>
      <c r="J82" s="54" t="s">
        <v>4564</v>
      </c>
      <c r="K82" s="146" t="s">
        <v>4537</v>
      </c>
      <c r="L82" s="17"/>
      <c r="M82" s="19">
        <v>44679</v>
      </c>
      <c r="N82" s="16"/>
      <c r="O82" s="17"/>
      <c r="P82" s="19">
        <v>44693</v>
      </c>
      <c r="Q82" s="21">
        <v>44693</v>
      </c>
    </row>
    <row r="83" spans="2:17" s="9" customFormat="1" ht="19.7" customHeight="1">
      <c r="B83" s="381">
        <v>7</v>
      </c>
      <c r="C83" s="381" t="s">
        <v>2399</v>
      </c>
      <c r="D83" s="381" t="s">
        <v>2399</v>
      </c>
      <c r="E83" s="357" t="s">
        <v>4571</v>
      </c>
      <c r="F83" s="292">
        <v>1</v>
      </c>
      <c r="G83" s="52">
        <v>2300</v>
      </c>
      <c r="H83" s="52">
        <f t="shared" si="2"/>
        <v>2300</v>
      </c>
      <c r="I83" s="18"/>
      <c r="J83" s="54" t="s">
        <v>4564</v>
      </c>
      <c r="K83" s="146" t="s">
        <v>4537</v>
      </c>
      <c r="L83" s="17"/>
      <c r="M83" s="19">
        <v>44679</v>
      </c>
      <c r="N83" s="16"/>
      <c r="O83" s="17"/>
      <c r="P83" s="19">
        <v>44693</v>
      </c>
      <c r="Q83" s="21">
        <v>44693</v>
      </c>
    </row>
    <row r="84" spans="2:17" s="9" customFormat="1" ht="19.7" customHeight="1">
      <c r="B84" s="381">
        <v>7</v>
      </c>
      <c r="C84" s="381" t="s">
        <v>2399</v>
      </c>
      <c r="D84" s="381" t="s">
        <v>2399</v>
      </c>
      <c r="E84" s="357" t="s">
        <v>4572</v>
      </c>
      <c r="F84" s="292">
        <v>2</v>
      </c>
      <c r="G84" s="52">
        <v>1030</v>
      </c>
      <c r="H84" s="52">
        <f t="shared" si="2"/>
        <v>2060</v>
      </c>
      <c r="I84" s="18"/>
      <c r="J84" s="54" t="s">
        <v>4564</v>
      </c>
      <c r="K84" s="146" t="s">
        <v>4537</v>
      </c>
      <c r="L84" s="17"/>
      <c r="M84" s="19">
        <v>44679</v>
      </c>
      <c r="N84" s="16"/>
      <c r="O84" s="17"/>
      <c r="P84" s="19">
        <v>44693</v>
      </c>
      <c r="Q84" s="21">
        <v>44693</v>
      </c>
    </row>
    <row r="85" spans="2:17" s="9" customFormat="1" ht="19.7" customHeight="1">
      <c r="B85" s="381">
        <v>7</v>
      </c>
      <c r="C85" s="381" t="s">
        <v>2399</v>
      </c>
      <c r="D85" s="381" t="s">
        <v>2399</v>
      </c>
      <c r="E85" s="357" t="s">
        <v>4573</v>
      </c>
      <c r="F85" s="292">
        <v>2</v>
      </c>
      <c r="G85" s="52">
        <v>870</v>
      </c>
      <c r="H85" s="52">
        <f t="shared" si="2"/>
        <v>1740</v>
      </c>
      <c r="I85" s="18"/>
      <c r="J85" s="54" t="s">
        <v>4564</v>
      </c>
      <c r="K85" s="146" t="s">
        <v>4537</v>
      </c>
      <c r="L85" s="17"/>
      <c r="M85" s="19">
        <v>44679</v>
      </c>
      <c r="N85" s="16"/>
      <c r="O85" s="17"/>
      <c r="P85" s="19">
        <v>44693</v>
      </c>
      <c r="Q85" s="21">
        <v>44693</v>
      </c>
    </row>
    <row r="86" spans="2:17" s="9" customFormat="1" ht="19.7" customHeight="1">
      <c r="B86" s="381">
        <v>7</v>
      </c>
      <c r="C86" s="381" t="s">
        <v>2399</v>
      </c>
      <c r="D86" s="381" t="s">
        <v>2399</v>
      </c>
      <c r="E86" s="357" t="s">
        <v>4574</v>
      </c>
      <c r="F86" s="292">
        <v>1</v>
      </c>
      <c r="G86" s="52">
        <v>460</v>
      </c>
      <c r="H86" s="52">
        <f t="shared" si="2"/>
        <v>460</v>
      </c>
      <c r="I86" s="18"/>
      <c r="J86" s="54" t="s">
        <v>4564</v>
      </c>
      <c r="K86" s="146" t="s">
        <v>4537</v>
      </c>
      <c r="L86" s="17"/>
      <c r="M86" s="19">
        <v>44679</v>
      </c>
      <c r="N86" s="16"/>
      <c r="O86" s="17"/>
      <c r="P86" s="19">
        <v>44693</v>
      </c>
      <c r="Q86" s="21">
        <v>44693</v>
      </c>
    </row>
    <row r="87" spans="2:17" s="9" customFormat="1" ht="19.7" customHeight="1">
      <c r="B87" s="381">
        <v>7</v>
      </c>
      <c r="C87" s="381" t="s">
        <v>2399</v>
      </c>
      <c r="D87" s="381" t="s">
        <v>2399</v>
      </c>
      <c r="E87" s="357" t="s">
        <v>4575</v>
      </c>
      <c r="F87" s="292">
        <v>4</v>
      </c>
      <c r="G87" s="52">
        <v>1340</v>
      </c>
      <c r="H87" s="52">
        <f t="shared" si="2"/>
        <v>5360</v>
      </c>
      <c r="I87" s="18"/>
      <c r="J87" s="54" t="s">
        <v>4576</v>
      </c>
      <c r="K87" s="146" t="s">
        <v>4537</v>
      </c>
      <c r="L87" s="17"/>
      <c r="M87" s="19">
        <v>44679</v>
      </c>
      <c r="N87" s="16"/>
      <c r="O87" s="17"/>
      <c r="P87" s="19">
        <v>44693</v>
      </c>
      <c r="Q87" s="21">
        <v>44693</v>
      </c>
    </row>
    <row r="88" spans="2:17" s="9" customFormat="1" ht="19.7" customHeight="1">
      <c r="B88" s="381">
        <v>7</v>
      </c>
      <c r="C88" s="381" t="s">
        <v>2399</v>
      </c>
      <c r="D88" s="381" t="s">
        <v>2399</v>
      </c>
      <c r="E88" s="357" t="s">
        <v>4577</v>
      </c>
      <c r="F88" s="292">
        <v>5</v>
      </c>
      <c r="G88" s="52">
        <v>1870</v>
      </c>
      <c r="H88" s="52">
        <f t="shared" si="2"/>
        <v>9350</v>
      </c>
      <c r="I88" s="18"/>
      <c r="J88" s="54" t="s">
        <v>4576</v>
      </c>
      <c r="K88" s="146" t="s">
        <v>4537</v>
      </c>
      <c r="L88" s="17"/>
      <c r="M88" s="19">
        <v>44679</v>
      </c>
      <c r="N88" s="16"/>
      <c r="O88" s="17"/>
      <c r="P88" s="19">
        <v>44693</v>
      </c>
      <c r="Q88" s="21">
        <v>44693</v>
      </c>
    </row>
    <row r="89" spans="2:17" s="9" customFormat="1" ht="19.7" customHeight="1">
      <c r="B89" s="381">
        <v>7</v>
      </c>
      <c r="C89" s="381" t="s">
        <v>2399</v>
      </c>
      <c r="D89" s="381" t="s">
        <v>2399</v>
      </c>
      <c r="E89" s="357" t="s">
        <v>3253</v>
      </c>
      <c r="F89" s="292">
        <v>4</v>
      </c>
      <c r="G89" s="52">
        <v>2350</v>
      </c>
      <c r="H89" s="52">
        <f t="shared" si="2"/>
        <v>9400</v>
      </c>
      <c r="I89" s="18"/>
      <c r="J89" s="54" t="s">
        <v>4576</v>
      </c>
      <c r="K89" s="146" t="s">
        <v>4537</v>
      </c>
      <c r="L89" s="17"/>
      <c r="M89" s="19">
        <v>44679</v>
      </c>
      <c r="N89" s="16"/>
      <c r="O89" s="17"/>
      <c r="P89" s="19">
        <v>44693</v>
      </c>
      <c r="Q89" s="21">
        <v>44693</v>
      </c>
    </row>
    <row r="90" spans="2:17" s="9" customFormat="1" ht="19.7" customHeight="1">
      <c r="B90" s="381">
        <v>7</v>
      </c>
      <c r="C90" s="381" t="s">
        <v>2399</v>
      </c>
      <c r="D90" s="381" t="s">
        <v>2399</v>
      </c>
      <c r="E90" s="357" t="s">
        <v>4578</v>
      </c>
      <c r="F90" s="292">
        <v>2</v>
      </c>
      <c r="G90" s="52">
        <v>2110</v>
      </c>
      <c r="H90" s="52">
        <f t="shared" si="2"/>
        <v>4220</v>
      </c>
      <c r="I90" s="18"/>
      <c r="J90" s="54" t="s">
        <v>4576</v>
      </c>
      <c r="K90" s="146" t="s">
        <v>4537</v>
      </c>
      <c r="L90" s="17"/>
      <c r="M90" s="19">
        <v>44679</v>
      </c>
      <c r="N90" s="16"/>
      <c r="O90" s="17"/>
      <c r="P90" s="19">
        <v>44693</v>
      </c>
      <c r="Q90" s="21">
        <v>44693</v>
      </c>
    </row>
    <row r="91" spans="2:17" s="9" customFormat="1" ht="19.7" customHeight="1">
      <c r="B91" s="381">
        <v>7</v>
      </c>
      <c r="C91" s="381" t="s">
        <v>2399</v>
      </c>
      <c r="D91" s="381" t="s">
        <v>2399</v>
      </c>
      <c r="E91" s="357" t="s">
        <v>4579</v>
      </c>
      <c r="F91" s="292">
        <v>1</v>
      </c>
      <c r="G91" s="52">
        <v>370</v>
      </c>
      <c r="H91" s="52">
        <f t="shared" si="2"/>
        <v>370</v>
      </c>
      <c r="I91" s="18"/>
      <c r="J91" s="54" t="s">
        <v>4576</v>
      </c>
      <c r="K91" s="146" t="s">
        <v>4537</v>
      </c>
      <c r="L91" s="17"/>
      <c r="M91" s="19">
        <v>44679</v>
      </c>
      <c r="N91" s="16"/>
      <c r="O91" s="17"/>
      <c r="P91" s="19">
        <v>44693</v>
      </c>
      <c r="Q91" s="21">
        <v>44693</v>
      </c>
    </row>
    <row r="92" spans="2:17" s="9" customFormat="1" ht="19.7" customHeight="1">
      <c r="B92" s="381">
        <v>7</v>
      </c>
      <c r="C92" s="381" t="s">
        <v>2399</v>
      </c>
      <c r="D92" s="381" t="s">
        <v>2399</v>
      </c>
      <c r="E92" s="357" t="s">
        <v>4580</v>
      </c>
      <c r="F92" s="292">
        <v>1</v>
      </c>
      <c r="G92" s="52">
        <v>250</v>
      </c>
      <c r="H92" s="52">
        <f t="shared" si="2"/>
        <v>250</v>
      </c>
      <c r="I92" s="18"/>
      <c r="J92" s="54" t="s">
        <v>4576</v>
      </c>
      <c r="K92" s="146" t="s">
        <v>4537</v>
      </c>
      <c r="L92" s="17"/>
      <c r="M92" s="19">
        <v>44679</v>
      </c>
      <c r="N92" s="16"/>
      <c r="O92" s="17"/>
      <c r="P92" s="19">
        <v>44693</v>
      </c>
      <c r="Q92" s="21">
        <v>44693</v>
      </c>
    </row>
    <row r="93" spans="2:17" s="9" customFormat="1" ht="19.7" customHeight="1">
      <c r="B93" s="381">
        <v>7</v>
      </c>
      <c r="C93" s="381" t="s">
        <v>2399</v>
      </c>
      <c r="D93" s="381" t="s">
        <v>2399</v>
      </c>
      <c r="E93" s="357" t="s">
        <v>4581</v>
      </c>
      <c r="F93" s="292">
        <v>4</v>
      </c>
      <c r="G93" s="52">
        <v>860</v>
      </c>
      <c r="H93" s="52">
        <f t="shared" si="2"/>
        <v>3440</v>
      </c>
      <c r="I93" s="18"/>
      <c r="J93" s="54" t="s">
        <v>4582</v>
      </c>
      <c r="K93" s="146" t="s">
        <v>4537</v>
      </c>
      <c r="L93" s="17"/>
      <c r="M93" s="19">
        <v>44679</v>
      </c>
      <c r="N93" s="16"/>
      <c r="O93" s="17"/>
      <c r="P93" s="19">
        <v>44693</v>
      </c>
      <c r="Q93" s="21">
        <v>44693</v>
      </c>
    </row>
    <row r="94" spans="2:17" s="9" customFormat="1" ht="19.7" customHeight="1">
      <c r="B94" s="381">
        <v>7</v>
      </c>
      <c r="C94" s="381" t="s">
        <v>2399</v>
      </c>
      <c r="D94" s="381" t="s">
        <v>2399</v>
      </c>
      <c r="E94" s="357" t="s">
        <v>4583</v>
      </c>
      <c r="F94" s="292">
        <v>4</v>
      </c>
      <c r="G94" s="52">
        <v>370</v>
      </c>
      <c r="H94" s="52">
        <f t="shared" si="2"/>
        <v>1480</v>
      </c>
      <c r="I94" s="18"/>
      <c r="J94" s="54" t="s">
        <v>4582</v>
      </c>
      <c r="K94" s="146" t="s">
        <v>4537</v>
      </c>
      <c r="L94" s="17"/>
      <c r="M94" s="19">
        <v>44679</v>
      </c>
      <c r="N94" s="16"/>
      <c r="O94" s="17"/>
      <c r="P94" s="19">
        <v>44693</v>
      </c>
      <c r="Q94" s="21">
        <v>44693</v>
      </c>
    </row>
    <row r="95" spans="2:17" s="9" customFormat="1" ht="19.7" customHeight="1">
      <c r="B95" s="381">
        <v>7</v>
      </c>
      <c r="C95" s="381" t="s">
        <v>2399</v>
      </c>
      <c r="D95" s="381" t="s">
        <v>2399</v>
      </c>
      <c r="E95" s="357" t="s">
        <v>4584</v>
      </c>
      <c r="F95" s="292">
        <v>15</v>
      </c>
      <c r="G95" s="52">
        <v>160</v>
      </c>
      <c r="H95" s="52">
        <f t="shared" si="2"/>
        <v>2400</v>
      </c>
      <c r="I95" s="18"/>
      <c r="J95" s="54" t="s">
        <v>4585</v>
      </c>
      <c r="K95" s="146" t="s">
        <v>4537</v>
      </c>
      <c r="L95" s="17"/>
      <c r="M95" s="19">
        <v>44679</v>
      </c>
      <c r="N95" s="16"/>
      <c r="O95" s="17"/>
      <c r="P95" s="19">
        <v>44693</v>
      </c>
      <c r="Q95" s="21">
        <v>44693</v>
      </c>
    </row>
    <row r="96" spans="2:17" s="9" customFormat="1" ht="19.7" customHeight="1">
      <c r="B96" s="381">
        <v>7</v>
      </c>
      <c r="C96" s="381" t="s">
        <v>2399</v>
      </c>
      <c r="D96" s="381" t="s">
        <v>2399</v>
      </c>
      <c r="E96" s="357" t="s">
        <v>4586</v>
      </c>
      <c r="F96" s="292">
        <v>4</v>
      </c>
      <c r="G96" s="52">
        <v>6660</v>
      </c>
      <c r="H96" s="52">
        <f t="shared" si="2"/>
        <v>26640</v>
      </c>
      <c r="I96" s="18"/>
      <c r="J96" s="54" t="s">
        <v>4587</v>
      </c>
      <c r="K96" s="146" t="s">
        <v>4537</v>
      </c>
      <c r="L96" s="17"/>
      <c r="M96" s="19">
        <v>44679</v>
      </c>
      <c r="N96" s="16"/>
      <c r="O96" s="17"/>
      <c r="P96" s="19">
        <v>44693</v>
      </c>
      <c r="Q96" s="21">
        <v>44693</v>
      </c>
    </row>
    <row r="97" spans="2:17" s="9" customFormat="1" ht="19.7" customHeight="1">
      <c r="B97" s="381">
        <v>7</v>
      </c>
      <c r="C97" s="381" t="s">
        <v>2399</v>
      </c>
      <c r="D97" s="381" t="s">
        <v>2399</v>
      </c>
      <c r="E97" s="357" t="s">
        <v>4588</v>
      </c>
      <c r="F97" s="292">
        <v>28</v>
      </c>
      <c r="G97" s="52">
        <v>265</v>
      </c>
      <c r="H97" s="52">
        <f t="shared" si="2"/>
        <v>7420</v>
      </c>
      <c r="I97" s="18"/>
      <c r="J97" s="54" t="s">
        <v>4589</v>
      </c>
      <c r="K97" s="146" t="s">
        <v>4537</v>
      </c>
      <c r="L97" s="17"/>
      <c r="M97" s="19">
        <v>44679</v>
      </c>
      <c r="N97" s="16"/>
      <c r="O97" s="17"/>
      <c r="P97" s="19">
        <v>44693</v>
      </c>
      <c r="Q97" s="21">
        <v>44693</v>
      </c>
    </row>
    <row r="98" spans="2:17" s="9" customFormat="1" ht="19.7" customHeight="1">
      <c r="B98" s="381">
        <v>7</v>
      </c>
      <c r="C98" s="381" t="s">
        <v>2399</v>
      </c>
      <c r="D98" s="381" t="s">
        <v>2399</v>
      </c>
      <c r="E98" s="357" t="s">
        <v>4590</v>
      </c>
      <c r="F98" s="292">
        <v>62</v>
      </c>
      <c r="G98" s="52">
        <v>88</v>
      </c>
      <c r="H98" s="52">
        <f t="shared" si="2"/>
        <v>5456</v>
      </c>
      <c r="I98" s="18"/>
      <c r="J98" s="54" t="s">
        <v>4591</v>
      </c>
      <c r="K98" s="146" t="s">
        <v>4537</v>
      </c>
      <c r="L98" s="17"/>
      <c r="M98" s="19">
        <v>44679</v>
      </c>
      <c r="N98" s="16"/>
      <c r="O98" s="17"/>
      <c r="P98" s="19">
        <v>44693</v>
      </c>
      <c r="Q98" s="21">
        <v>44693</v>
      </c>
    </row>
    <row r="99" spans="2:17" s="9" customFormat="1" ht="19.7" customHeight="1">
      <c r="B99" s="381">
        <v>7</v>
      </c>
      <c r="C99" s="381" t="s">
        <v>2399</v>
      </c>
      <c r="D99" s="381" t="s">
        <v>2399</v>
      </c>
      <c r="E99" s="357" t="s">
        <v>4592</v>
      </c>
      <c r="F99" s="292">
        <v>4</v>
      </c>
      <c r="G99" s="52">
        <v>660</v>
      </c>
      <c r="H99" s="52">
        <f t="shared" si="2"/>
        <v>2640</v>
      </c>
      <c r="I99" s="18"/>
      <c r="J99" s="54" t="s">
        <v>4593</v>
      </c>
      <c r="K99" s="146" t="s">
        <v>4537</v>
      </c>
      <c r="L99" s="17"/>
      <c r="M99" s="19">
        <v>44679</v>
      </c>
      <c r="N99" s="16"/>
      <c r="O99" s="17"/>
      <c r="P99" s="19">
        <v>44693</v>
      </c>
      <c r="Q99" s="21">
        <v>44693</v>
      </c>
    </row>
    <row r="100" spans="2:17" s="9" customFormat="1" ht="19.7" customHeight="1">
      <c r="B100" s="381">
        <v>7</v>
      </c>
      <c r="C100" s="381" t="s">
        <v>2399</v>
      </c>
      <c r="D100" s="381" t="s">
        <v>2399</v>
      </c>
      <c r="E100" s="357" t="s">
        <v>4594</v>
      </c>
      <c r="F100" s="292">
        <v>6</v>
      </c>
      <c r="G100" s="52">
        <v>183</v>
      </c>
      <c r="H100" s="52">
        <f t="shared" si="2"/>
        <v>1098</v>
      </c>
      <c r="I100" s="18"/>
      <c r="J100" s="54" t="s">
        <v>4595</v>
      </c>
      <c r="K100" s="146" t="s">
        <v>4537</v>
      </c>
      <c r="L100" s="17"/>
      <c r="M100" s="19">
        <v>44679</v>
      </c>
      <c r="N100" s="16"/>
      <c r="O100" s="17"/>
      <c r="P100" s="19">
        <v>44693</v>
      </c>
      <c r="Q100" s="21">
        <v>44693</v>
      </c>
    </row>
    <row r="101" spans="2:17" s="9" customFormat="1" ht="19.7" customHeight="1">
      <c r="B101" s="381">
        <v>7</v>
      </c>
      <c r="C101" s="381" t="s">
        <v>2399</v>
      </c>
      <c r="D101" s="381" t="s">
        <v>2399</v>
      </c>
      <c r="E101" s="357" t="s">
        <v>210</v>
      </c>
      <c r="F101" s="292">
        <v>50</v>
      </c>
      <c r="G101" s="52">
        <v>93</v>
      </c>
      <c r="H101" s="52">
        <f t="shared" si="2"/>
        <v>4650</v>
      </c>
      <c r="I101" s="18"/>
      <c r="J101" s="54" t="s">
        <v>4596</v>
      </c>
      <c r="K101" s="146" t="s">
        <v>4537</v>
      </c>
      <c r="L101" s="17"/>
      <c r="M101" s="19">
        <v>44679</v>
      </c>
      <c r="N101" s="16"/>
      <c r="O101" s="17"/>
      <c r="P101" s="19">
        <v>44693</v>
      </c>
      <c r="Q101" s="21">
        <v>44693</v>
      </c>
    </row>
    <row r="102" spans="2:17" s="9" customFormat="1" ht="19.7" customHeight="1">
      <c r="B102" s="381">
        <v>7</v>
      </c>
      <c r="C102" s="381" t="s">
        <v>2399</v>
      </c>
      <c r="D102" s="381" t="s">
        <v>2399</v>
      </c>
      <c r="E102" s="357" t="s">
        <v>4597</v>
      </c>
      <c r="F102" s="292">
        <v>300</v>
      </c>
      <c r="G102" s="52">
        <v>72</v>
      </c>
      <c r="H102" s="52">
        <f>F102*G102</f>
        <v>21600</v>
      </c>
      <c r="I102" s="18"/>
      <c r="J102" s="54" t="s">
        <v>4598</v>
      </c>
      <c r="K102" s="146" t="s">
        <v>4537</v>
      </c>
      <c r="L102" s="17"/>
      <c r="M102" s="19">
        <v>44679</v>
      </c>
      <c r="N102" s="16"/>
      <c r="O102" s="17"/>
      <c r="P102" s="19">
        <v>44693</v>
      </c>
      <c r="Q102" s="21">
        <v>44693</v>
      </c>
    </row>
    <row r="103" spans="2:17" s="9" customFormat="1" ht="19.7" customHeight="1">
      <c r="B103" s="381">
        <v>7</v>
      </c>
      <c r="C103" s="381" t="s">
        <v>2399</v>
      </c>
      <c r="D103" s="381" t="s">
        <v>2399</v>
      </c>
      <c r="E103" s="357" t="s">
        <v>4599</v>
      </c>
      <c r="F103" s="292">
        <v>1</v>
      </c>
      <c r="G103" s="52">
        <v>4360</v>
      </c>
      <c r="H103" s="52">
        <f t="shared" si="2"/>
        <v>4360</v>
      </c>
      <c r="I103" s="18"/>
      <c r="J103" s="54" t="s">
        <v>4600</v>
      </c>
      <c r="K103" s="146" t="s">
        <v>4537</v>
      </c>
      <c r="L103" s="17"/>
      <c r="M103" s="19">
        <v>44679</v>
      </c>
      <c r="N103" s="16"/>
      <c r="O103" s="17"/>
      <c r="P103" s="19">
        <v>44693</v>
      </c>
      <c r="Q103" s="21">
        <v>44693</v>
      </c>
    </row>
    <row r="104" spans="2:17" s="9" customFormat="1" ht="19.7" customHeight="1">
      <c r="B104" s="381">
        <v>7</v>
      </c>
      <c r="C104" s="381" t="s">
        <v>2399</v>
      </c>
      <c r="D104" s="381" t="s">
        <v>2399</v>
      </c>
      <c r="E104" s="357" t="s">
        <v>4601</v>
      </c>
      <c r="F104" s="292">
        <v>1</v>
      </c>
      <c r="G104" s="52">
        <v>4360</v>
      </c>
      <c r="H104" s="52">
        <f t="shared" si="2"/>
        <v>4360</v>
      </c>
      <c r="I104" s="18"/>
      <c r="J104" s="54" t="s">
        <v>4600</v>
      </c>
      <c r="K104" s="146" t="s">
        <v>4537</v>
      </c>
      <c r="L104" s="17"/>
      <c r="M104" s="19">
        <v>44679</v>
      </c>
      <c r="N104" s="16"/>
      <c r="O104" s="17"/>
      <c r="P104" s="19">
        <v>44693</v>
      </c>
      <c r="Q104" s="21">
        <v>44693</v>
      </c>
    </row>
    <row r="105" spans="2:17" s="9" customFormat="1" ht="19.7" customHeight="1">
      <c r="B105" s="381">
        <v>7</v>
      </c>
      <c r="C105" s="381" t="s">
        <v>2399</v>
      </c>
      <c r="D105" s="381" t="s">
        <v>2399</v>
      </c>
      <c r="E105" s="357" t="s">
        <v>4602</v>
      </c>
      <c r="F105" s="292">
        <v>16</v>
      </c>
      <c r="G105" s="52">
        <v>26</v>
      </c>
      <c r="H105" s="52">
        <f t="shared" si="2"/>
        <v>416</v>
      </c>
      <c r="I105" s="18"/>
      <c r="J105" s="62" t="s">
        <v>4603</v>
      </c>
      <c r="K105" s="146" t="s">
        <v>4537</v>
      </c>
      <c r="L105" s="17"/>
      <c r="M105" s="19">
        <v>44679</v>
      </c>
      <c r="N105" s="16"/>
      <c r="O105" s="17"/>
      <c r="P105" s="19">
        <v>44693</v>
      </c>
      <c r="Q105" s="21">
        <v>44693</v>
      </c>
    </row>
    <row r="106" spans="2:17" s="9" customFormat="1" ht="19.7" customHeight="1">
      <c r="B106" s="381">
        <v>7</v>
      </c>
      <c r="C106" s="381" t="s">
        <v>4604</v>
      </c>
      <c r="D106" s="381" t="s">
        <v>2399</v>
      </c>
      <c r="E106" s="357" t="s">
        <v>4605</v>
      </c>
      <c r="F106" s="292">
        <v>4</v>
      </c>
      <c r="G106" s="52">
        <v>247</v>
      </c>
      <c r="H106" s="52">
        <f t="shared" si="2"/>
        <v>988</v>
      </c>
      <c r="I106" s="18"/>
      <c r="J106" s="54" t="s">
        <v>4606</v>
      </c>
      <c r="K106" s="146" t="s">
        <v>4537</v>
      </c>
      <c r="L106" s="17"/>
      <c r="M106" s="19">
        <v>44679</v>
      </c>
      <c r="N106" s="16"/>
      <c r="O106" s="17"/>
      <c r="P106" s="19">
        <v>44693</v>
      </c>
      <c r="Q106" s="21">
        <v>44693</v>
      </c>
    </row>
    <row r="107" spans="2:17" s="9" customFormat="1" ht="19.7" customHeight="1">
      <c r="B107" s="381">
        <v>7</v>
      </c>
      <c r="C107" s="381" t="s">
        <v>2399</v>
      </c>
      <c r="D107" s="381" t="s">
        <v>2399</v>
      </c>
      <c r="E107" s="357" t="s">
        <v>4607</v>
      </c>
      <c r="F107" s="292">
        <v>10</v>
      </c>
      <c r="G107" s="52">
        <v>45</v>
      </c>
      <c r="H107" s="52">
        <f t="shared" si="2"/>
        <v>450</v>
      </c>
      <c r="I107" s="18"/>
      <c r="J107" s="54" t="s">
        <v>4608</v>
      </c>
      <c r="K107" s="146" t="s">
        <v>4537</v>
      </c>
      <c r="L107" s="17"/>
      <c r="M107" s="19">
        <v>44679</v>
      </c>
      <c r="N107" s="16"/>
      <c r="O107" s="17"/>
      <c r="P107" s="19">
        <v>44693</v>
      </c>
      <c r="Q107" s="21">
        <v>44693</v>
      </c>
    </row>
    <row r="108" spans="2:17" s="9" customFormat="1" ht="19.7" customHeight="1">
      <c r="B108" s="381">
        <v>7</v>
      </c>
      <c r="C108" s="381" t="s">
        <v>2399</v>
      </c>
      <c r="D108" s="381" t="s">
        <v>2399</v>
      </c>
      <c r="E108" s="357" t="s">
        <v>4609</v>
      </c>
      <c r="F108" s="292">
        <v>10</v>
      </c>
      <c r="G108" s="52">
        <v>76</v>
      </c>
      <c r="H108" s="52">
        <f t="shared" si="2"/>
        <v>760</v>
      </c>
      <c r="I108" s="18"/>
      <c r="J108" s="54" t="s">
        <v>4610</v>
      </c>
      <c r="K108" s="146" t="s">
        <v>4537</v>
      </c>
      <c r="L108" s="17"/>
      <c r="M108" s="19">
        <v>44679</v>
      </c>
      <c r="N108" s="16"/>
      <c r="O108" s="17"/>
      <c r="P108" s="19">
        <v>44693</v>
      </c>
      <c r="Q108" s="21">
        <v>44693</v>
      </c>
    </row>
    <row r="109" spans="2:17" s="9" customFormat="1" ht="19.7" customHeight="1">
      <c r="B109" s="381">
        <v>7</v>
      </c>
      <c r="C109" s="381" t="s">
        <v>2399</v>
      </c>
      <c r="D109" s="381" t="s">
        <v>2399</v>
      </c>
      <c r="E109" s="357" t="s">
        <v>4611</v>
      </c>
      <c r="F109" s="292">
        <v>1</v>
      </c>
      <c r="G109" s="52">
        <v>830</v>
      </c>
      <c r="H109" s="52">
        <f t="shared" si="2"/>
        <v>830</v>
      </c>
      <c r="I109" s="18"/>
      <c r="J109" s="54" t="s">
        <v>4612</v>
      </c>
      <c r="K109" s="146" t="s">
        <v>4537</v>
      </c>
      <c r="L109" s="17"/>
      <c r="M109" s="19">
        <v>44679</v>
      </c>
      <c r="N109" s="16"/>
      <c r="O109" s="17"/>
      <c r="P109" s="19">
        <v>44693</v>
      </c>
      <c r="Q109" s="21">
        <v>44693</v>
      </c>
    </row>
    <row r="110" spans="2:17" s="9" customFormat="1" ht="19.7" customHeight="1">
      <c r="B110" s="381">
        <v>7</v>
      </c>
      <c r="C110" s="381" t="s">
        <v>2399</v>
      </c>
      <c r="D110" s="381" t="s">
        <v>2399</v>
      </c>
      <c r="E110" s="357" t="s">
        <v>4613</v>
      </c>
      <c r="F110" s="292">
        <v>2</v>
      </c>
      <c r="G110" s="52">
        <v>780</v>
      </c>
      <c r="H110" s="52">
        <f t="shared" si="2"/>
        <v>1560</v>
      </c>
      <c r="I110" s="18"/>
      <c r="J110" s="54" t="s">
        <v>4543</v>
      </c>
      <c r="K110" s="146" t="s">
        <v>4537</v>
      </c>
      <c r="L110" s="17"/>
      <c r="M110" s="19">
        <v>44679</v>
      </c>
      <c r="N110" s="16"/>
      <c r="O110" s="17"/>
      <c r="P110" s="19">
        <v>44693</v>
      </c>
      <c r="Q110" s="21">
        <v>44693</v>
      </c>
    </row>
    <row r="111" spans="2:17" s="9" customFormat="1" ht="19.7" customHeight="1">
      <c r="B111" s="381">
        <v>7</v>
      </c>
      <c r="C111" s="381" t="s">
        <v>2399</v>
      </c>
      <c r="D111" s="381" t="s">
        <v>2399</v>
      </c>
      <c r="E111" s="357" t="s">
        <v>4614</v>
      </c>
      <c r="F111" s="292">
        <v>2</v>
      </c>
      <c r="G111" s="52">
        <v>230</v>
      </c>
      <c r="H111" s="52">
        <f t="shared" si="2"/>
        <v>460</v>
      </c>
      <c r="I111" s="18"/>
      <c r="J111" s="54" t="s">
        <v>4615</v>
      </c>
      <c r="K111" s="146" t="s">
        <v>4537</v>
      </c>
      <c r="L111" s="17"/>
      <c r="M111" s="19">
        <v>44679</v>
      </c>
      <c r="N111" s="16"/>
      <c r="O111" s="17"/>
      <c r="P111" s="19">
        <v>44693</v>
      </c>
      <c r="Q111" s="21">
        <v>44693</v>
      </c>
    </row>
    <row r="112" spans="2:17" s="9" customFormat="1" ht="19.7" customHeight="1">
      <c r="B112" s="381">
        <v>7</v>
      </c>
      <c r="C112" s="381" t="s">
        <v>2399</v>
      </c>
      <c r="D112" s="381" t="s">
        <v>2399</v>
      </c>
      <c r="E112" s="357" t="s">
        <v>4616</v>
      </c>
      <c r="F112" s="292">
        <v>1</v>
      </c>
      <c r="G112" s="52">
        <v>1280</v>
      </c>
      <c r="H112" s="52">
        <f t="shared" si="2"/>
        <v>1280</v>
      </c>
      <c r="I112" s="18"/>
      <c r="J112" s="54" t="s">
        <v>4617</v>
      </c>
      <c r="K112" s="146" t="s">
        <v>4537</v>
      </c>
      <c r="L112" s="17"/>
      <c r="M112" s="19">
        <v>44679</v>
      </c>
      <c r="N112" s="16"/>
      <c r="O112" s="17"/>
      <c r="P112" s="19">
        <v>44693</v>
      </c>
      <c r="Q112" s="21">
        <v>44693</v>
      </c>
    </row>
    <row r="113" spans="2:17" s="9" customFormat="1" ht="19.7" customHeight="1">
      <c r="B113" s="381">
        <v>7</v>
      </c>
      <c r="C113" s="381" t="s">
        <v>2399</v>
      </c>
      <c r="D113" s="381" t="s">
        <v>2399</v>
      </c>
      <c r="E113" s="357" t="s">
        <v>217</v>
      </c>
      <c r="F113" s="292">
        <v>1</v>
      </c>
      <c r="G113" s="52">
        <v>265</v>
      </c>
      <c r="H113" s="52">
        <f t="shared" si="2"/>
        <v>265</v>
      </c>
      <c r="I113" s="18"/>
      <c r="J113" s="54" t="s">
        <v>4618</v>
      </c>
      <c r="K113" s="146" t="s">
        <v>4537</v>
      </c>
      <c r="L113" s="17"/>
      <c r="M113" s="19">
        <v>44679</v>
      </c>
      <c r="N113" s="16"/>
      <c r="O113" s="17"/>
      <c r="P113" s="19">
        <v>44693</v>
      </c>
      <c r="Q113" s="21">
        <v>44693</v>
      </c>
    </row>
    <row r="114" spans="2:17" s="9" customFormat="1" ht="19.7" customHeight="1">
      <c r="B114" s="381">
        <v>7</v>
      </c>
      <c r="C114" s="381" t="s">
        <v>2399</v>
      </c>
      <c r="D114" s="381" t="s">
        <v>2399</v>
      </c>
      <c r="E114" s="357" t="s">
        <v>4619</v>
      </c>
      <c r="F114" s="292">
        <v>10</v>
      </c>
      <c r="G114" s="52">
        <v>27</v>
      </c>
      <c r="H114" s="52">
        <f t="shared" si="2"/>
        <v>270</v>
      </c>
      <c r="I114" s="18"/>
      <c r="J114" s="54" t="s">
        <v>4620</v>
      </c>
      <c r="K114" s="146" t="s">
        <v>4537</v>
      </c>
      <c r="L114" s="17"/>
      <c r="M114" s="19">
        <v>44679</v>
      </c>
      <c r="N114" s="16"/>
      <c r="O114" s="17"/>
      <c r="P114" s="19">
        <v>44693</v>
      </c>
      <c r="Q114" s="21">
        <v>44693</v>
      </c>
    </row>
    <row r="115" spans="2:17" s="9" customFormat="1" ht="19.7" customHeight="1">
      <c r="B115" s="381">
        <v>7</v>
      </c>
      <c r="C115" s="381" t="s">
        <v>1183</v>
      </c>
      <c r="D115" s="381" t="s">
        <v>2399</v>
      </c>
      <c r="E115" s="357" t="s">
        <v>4621</v>
      </c>
      <c r="F115" s="292">
        <v>1</v>
      </c>
      <c r="G115" s="52">
        <v>5989</v>
      </c>
      <c r="H115" s="52">
        <f t="shared" si="2"/>
        <v>5989</v>
      </c>
      <c r="I115" s="18"/>
      <c r="J115" s="54" t="s">
        <v>4622</v>
      </c>
      <c r="K115" s="146" t="s">
        <v>4537</v>
      </c>
      <c r="L115" s="17"/>
      <c r="M115" s="19">
        <v>44679</v>
      </c>
      <c r="N115" s="16"/>
      <c r="O115" s="17"/>
      <c r="P115" s="19">
        <v>44693</v>
      </c>
      <c r="Q115" s="21">
        <v>44693</v>
      </c>
    </row>
    <row r="116" spans="2:17" s="9" customFormat="1" ht="19.7" customHeight="1">
      <c r="B116" s="381">
        <v>7</v>
      </c>
      <c r="C116" s="381" t="s">
        <v>2399</v>
      </c>
      <c r="D116" s="381" t="s">
        <v>2399</v>
      </c>
      <c r="E116" s="357" t="s">
        <v>4623</v>
      </c>
      <c r="F116" s="292">
        <v>2</v>
      </c>
      <c r="G116" s="52">
        <v>720</v>
      </c>
      <c r="H116" s="52">
        <f t="shared" si="2"/>
        <v>1440</v>
      </c>
      <c r="I116" s="18"/>
      <c r="J116" s="54" t="s">
        <v>4624</v>
      </c>
      <c r="K116" s="146" t="s">
        <v>4537</v>
      </c>
      <c r="L116" s="17"/>
      <c r="M116" s="19">
        <v>44679</v>
      </c>
      <c r="N116" s="16"/>
      <c r="O116" s="17"/>
      <c r="P116" s="19">
        <v>44693</v>
      </c>
      <c r="Q116" s="21">
        <v>44693</v>
      </c>
    </row>
    <row r="117" spans="2:17" s="9" customFormat="1" ht="19.7" customHeight="1">
      <c r="B117" s="381">
        <v>7</v>
      </c>
      <c r="C117" s="381" t="s">
        <v>2399</v>
      </c>
      <c r="D117" s="381" t="s">
        <v>2399</v>
      </c>
      <c r="E117" s="357" t="s">
        <v>4625</v>
      </c>
      <c r="F117" s="292">
        <v>2</v>
      </c>
      <c r="G117" s="52">
        <v>610</v>
      </c>
      <c r="H117" s="52">
        <f t="shared" si="2"/>
        <v>1220</v>
      </c>
      <c r="I117" s="18"/>
      <c r="J117" s="54" t="s">
        <v>4626</v>
      </c>
      <c r="K117" s="146" t="s">
        <v>4537</v>
      </c>
      <c r="L117" s="17"/>
      <c r="M117" s="19">
        <v>44679</v>
      </c>
      <c r="N117" s="16"/>
      <c r="O117" s="17"/>
      <c r="P117" s="19">
        <v>44693</v>
      </c>
      <c r="Q117" s="21">
        <v>44693</v>
      </c>
    </row>
    <row r="118" spans="2:17" s="9" customFormat="1" ht="19.7" customHeight="1">
      <c r="B118" s="381">
        <v>7</v>
      </c>
      <c r="C118" s="381" t="s">
        <v>2399</v>
      </c>
      <c r="D118" s="381" t="s">
        <v>2399</v>
      </c>
      <c r="E118" s="357" t="s">
        <v>4627</v>
      </c>
      <c r="F118" s="292">
        <v>2</v>
      </c>
      <c r="G118" s="52">
        <v>610</v>
      </c>
      <c r="H118" s="52">
        <f t="shared" si="2"/>
        <v>1220</v>
      </c>
      <c r="I118" s="18"/>
      <c r="J118" s="54" t="s">
        <v>4626</v>
      </c>
      <c r="K118" s="146" t="s">
        <v>4537</v>
      </c>
      <c r="L118" s="17"/>
      <c r="M118" s="19">
        <v>44679</v>
      </c>
      <c r="N118" s="16"/>
      <c r="O118" s="17"/>
      <c r="P118" s="19">
        <v>44693</v>
      </c>
      <c r="Q118" s="21">
        <v>44693</v>
      </c>
    </row>
    <row r="119" spans="2:17" s="9" customFormat="1" ht="19.7" customHeight="1">
      <c r="B119" s="381">
        <v>7</v>
      </c>
      <c r="C119" s="381" t="s">
        <v>2399</v>
      </c>
      <c r="D119" s="381" t="s">
        <v>2399</v>
      </c>
      <c r="E119" s="357" t="s">
        <v>219</v>
      </c>
      <c r="F119" s="292">
        <v>2</v>
      </c>
      <c r="G119" s="52">
        <v>1745</v>
      </c>
      <c r="H119" s="52">
        <f t="shared" si="2"/>
        <v>3490</v>
      </c>
      <c r="I119" s="18"/>
      <c r="J119" s="54" t="s">
        <v>4628</v>
      </c>
      <c r="K119" s="146" t="s">
        <v>4537</v>
      </c>
      <c r="L119" s="17"/>
      <c r="M119" s="19">
        <v>44679</v>
      </c>
      <c r="N119" s="16"/>
      <c r="O119" s="17"/>
      <c r="P119" s="19">
        <v>44693</v>
      </c>
      <c r="Q119" s="21">
        <v>44693</v>
      </c>
    </row>
    <row r="120" spans="2:17" s="9" customFormat="1" ht="19.7" customHeight="1">
      <c r="B120" s="381">
        <v>7</v>
      </c>
      <c r="C120" s="381" t="s">
        <v>2399</v>
      </c>
      <c r="D120" s="381" t="s">
        <v>2399</v>
      </c>
      <c r="E120" s="357" t="s">
        <v>221</v>
      </c>
      <c r="F120" s="292">
        <v>2</v>
      </c>
      <c r="G120" s="52">
        <v>810</v>
      </c>
      <c r="H120" s="52">
        <f t="shared" si="2"/>
        <v>1620</v>
      </c>
      <c r="I120" s="18"/>
      <c r="J120" s="54" t="s">
        <v>4629</v>
      </c>
      <c r="K120" s="146" t="s">
        <v>4537</v>
      </c>
      <c r="L120" s="17"/>
      <c r="M120" s="19">
        <v>44679</v>
      </c>
      <c r="N120" s="16"/>
      <c r="O120" s="17"/>
      <c r="P120" s="19">
        <v>44693</v>
      </c>
      <c r="Q120" s="21">
        <v>44693</v>
      </c>
    </row>
    <row r="121" spans="2:17" s="9" customFormat="1" ht="19.7" customHeight="1">
      <c r="B121" s="381">
        <v>7</v>
      </c>
      <c r="C121" s="381" t="s">
        <v>2399</v>
      </c>
      <c r="D121" s="381" t="s">
        <v>2399</v>
      </c>
      <c r="E121" s="357" t="s">
        <v>4630</v>
      </c>
      <c r="F121" s="292">
        <v>2</v>
      </c>
      <c r="G121" s="52">
        <v>300</v>
      </c>
      <c r="H121" s="52">
        <f t="shared" si="2"/>
        <v>600</v>
      </c>
      <c r="I121" s="18"/>
      <c r="J121" s="54" t="s">
        <v>4631</v>
      </c>
      <c r="K121" s="146" t="s">
        <v>4537</v>
      </c>
      <c r="L121" s="17"/>
      <c r="M121" s="19">
        <v>44679</v>
      </c>
      <c r="N121" s="16"/>
      <c r="O121" s="17"/>
      <c r="P121" s="19">
        <v>44693</v>
      </c>
      <c r="Q121" s="21">
        <v>44693</v>
      </c>
    </row>
    <row r="122" spans="2:17" s="9" customFormat="1" ht="19.7" customHeight="1">
      <c r="B122" s="381">
        <v>7</v>
      </c>
      <c r="C122" s="381" t="s">
        <v>2399</v>
      </c>
      <c r="D122" s="381" t="s">
        <v>2399</v>
      </c>
      <c r="E122" s="357" t="s">
        <v>4632</v>
      </c>
      <c r="F122" s="292">
        <v>2</v>
      </c>
      <c r="G122" s="52">
        <v>374</v>
      </c>
      <c r="H122" s="52">
        <f t="shared" si="2"/>
        <v>748</v>
      </c>
      <c r="I122" s="18"/>
      <c r="J122" s="54" t="s">
        <v>4633</v>
      </c>
      <c r="K122" s="146" t="s">
        <v>4537</v>
      </c>
      <c r="L122" s="17"/>
      <c r="M122" s="19">
        <v>44679</v>
      </c>
      <c r="N122" s="16"/>
      <c r="O122" s="17"/>
      <c r="P122" s="19">
        <v>44693</v>
      </c>
      <c r="Q122" s="21">
        <v>44693</v>
      </c>
    </row>
    <row r="123" spans="2:17" s="9" customFormat="1" ht="19.7" customHeight="1">
      <c r="B123" s="16"/>
      <c r="C123" s="16"/>
      <c r="D123" s="16"/>
      <c r="E123" s="145"/>
      <c r="F123" s="17"/>
      <c r="G123" s="52">
        <v>0</v>
      </c>
      <c r="H123" s="52">
        <f t="shared" si="2"/>
        <v>0</v>
      </c>
      <c r="I123" s="18"/>
      <c r="J123" s="54"/>
      <c r="K123" s="17"/>
      <c r="L123" s="17"/>
      <c r="M123" s="19"/>
      <c r="N123" s="16"/>
      <c r="O123" s="17"/>
      <c r="P123" s="19"/>
      <c r="Q123" s="21"/>
    </row>
    <row r="124" spans="2:17" s="9" customFormat="1" ht="19.7" customHeight="1">
      <c r="B124" s="16"/>
      <c r="C124" s="16"/>
      <c r="D124" s="16"/>
      <c r="E124" s="145"/>
      <c r="F124" s="17"/>
      <c r="G124" s="52">
        <v>0</v>
      </c>
      <c r="H124" s="52">
        <f t="shared" si="2"/>
        <v>0</v>
      </c>
      <c r="I124" s="18"/>
      <c r="J124" s="54"/>
      <c r="K124" s="17"/>
      <c r="L124" s="17"/>
      <c r="M124" s="19"/>
      <c r="N124" s="16"/>
      <c r="O124" s="17"/>
      <c r="P124" s="19"/>
      <c r="Q124" s="21"/>
    </row>
    <row r="125" spans="2:17" s="9" customFormat="1" ht="19.7" customHeight="1">
      <c r="B125" s="16">
        <v>17</v>
      </c>
      <c r="C125" s="16" t="s">
        <v>687</v>
      </c>
      <c r="D125" s="16" t="s">
        <v>687</v>
      </c>
      <c r="E125" s="145" t="s">
        <v>4634</v>
      </c>
      <c r="F125" s="17">
        <v>1</v>
      </c>
      <c r="G125" s="52">
        <v>16000</v>
      </c>
      <c r="H125" s="52">
        <f t="shared" si="2"/>
        <v>16000</v>
      </c>
      <c r="I125" s="18"/>
      <c r="J125" s="145" t="s">
        <v>4635</v>
      </c>
      <c r="K125" s="292"/>
      <c r="L125" s="17" t="s">
        <v>4636</v>
      </c>
      <c r="M125" s="19">
        <v>44691</v>
      </c>
      <c r="N125" s="16"/>
      <c r="O125" s="56">
        <v>44712</v>
      </c>
      <c r="P125" s="19">
        <v>44712</v>
      </c>
      <c r="Q125" s="21">
        <v>44706</v>
      </c>
    </row>
    <row r="126" spans="2:17" s="9" customFormat="1" ht="19.7" customHeight="1">
      <c r="B126" s="16">
        <v>17</v>
      </c>
      <c r="C126" s="16" t="s">
        <v>687</v>
      </c>
      <c r="D126" s="16" t="s">
        <v>687</v>
      </c>
      <c r="E126" s="145" t="s">
        <v>4637</v>
      </c>
      <c r="F126" s="17">
        <v>1</v>
      </c>
      <c r="G126" s="52">
        <v>30000</v>
      </c>
      <c r="H126" s="52">
        <f t="shared" si="2"/>
        <v>30000</v>
      </c>
      <c r="I126" s="18"/>
      <c r="J126" s="145" t="s">
        <v>4638</v>
      </c>
      <c r="K126" s="17"/>
      <c r="L126" s="17" t="s">
        <v>4636</v>
      </c>
      <c r="M126" s="19">
        <v>44691</v>
      </c>
      <c r="N126" s="16"/>
      <c r="O126" s="56">
        <v>44712</v>
      </c>
      <c r="P126" s="19">
        <v>44712</v>
      </c>
      <c r="Q126" s="21">
        <v>44706</v>
      </c>
    </row>
    <row r="127" spans="2:17" s="9" customFormat="1" ht="19.7" customHeight="1">
      <c r="B127" s="16"/>
      <c r="C127" s="16"/>
      <c r="D127" s="16"/>
      <c r="E127" s="145"/>
      <c r="F127" s="17"/>
      <c r="G127" s="52">
        <v>0</v>
      </c>
      <c r="H127" s="52">
        <f t="shared" si="2"/>
        <v>0</v>
      </c>
      <c r="I127" s="18"/>
      <c r="J127" s="54"/>
      <c r="K127" s="17"/>
      <c r="L127" s="17"/>
      <c r="M127" s="19"/>
      <c r="N127" s="16"/>
      <c r="O127" s="17"/>
      <c r="P127" s="19"/>
      <c r="Q127" s="21"/>
    </row>
    <row r="128" spans="2:17" s="9" customFormat="1" ht="19.7" customHeight="1">
      <c r="B128" s="16"/>
      <c r="C128" s="16"/>
      <c r="D128" s="16"/>
      <c r="E128" s="145"/>
      <c r="F128" s="17"/>
      <c r="G128" s="52">
        <v>0</v>
      </c>
      <c r="H128" s="52">
        <f t="shared" si="2"/>
        <v>0</v>
      </c>
      <c r="I128" s="18"/>
      <c r="J128" s="54"/>
      <c r="K128" s="17"/>
      <c r="L128" s="17"/>
      <c r="M128" s="19"/>
      <c r="N128" s="16"/>
      <c r="O128" s="17"/>
      <c r="P128" s="19"/>
      <c r="Q128" s="21"/>
    </row>
    <row r="129" spans="2:17" s="9" customFormat="1" ht="19.7" customHeight="1">
      <c r="B129" s="16">
        <v>17</v>
      </c>
      <c r="C129" s="16" t="s">
        <v>2399</v>
      </c>
      <c r="D129" s="16" t="s">
        <v>2399</v>
      </c>
      <c r="E129" s="145" t="s">
        <v>4639</v>
      </c>
      <c r="F129" s="17">
        <v>4</v>
      </c>
      <c r="G129" s="52">
        <v>1510</v>
      </c>
      <c r="H129" s="52">
        <f t="shared" si="2"/>
        <v>6040</v>
      </c>
      <c r="I129" s="18"/>
      <c r="J129" s="54" t="s">
        <v>4640</v>
      </c>
      <c r="K129" s="146" t="s">
        <v>4537</v>
      </c>
      <c r="L129" s="17"/>
      <c r="M129" s="19">
        <v>44690</v>
      </c>
      <c r="N129" s="16"/>
      <c r="O129" s="17"/>
      <c r="P129" s="19">
        <v>44705</v>
      </c>
      <c r="Q129" s="206">
        <v>44705</v>
      </c>
    </row>
    <row r="130" spans="2:17" s="9" customFormat="1" ht="19.7" customHeight="1">
      <c r="B130" s="16">
        <v>17</v>
      </c>
      <c r="C130" s="16" t="s">
        <v>2399</v>
      </c>
      <c r="D130" s="16" t="s">
        <v>2399</v>
      </c>
      <c r="E130" s="145" t="s">
        <v>553</v>
      </c>
      <c r="F130" s="17">
        <v>2</v>
      </c>
      <c r="G130" s="52">
        <v>147</v>
      </c>
      <c r="H130" s="52">
        <f t="shared" si="2"/>
        <v>294</v>
      </c>
      <c r="I130" s="18"/>
      <c r="J130" s="54" t="s">
        <v>1042</v>
      </c>
      <c r="K130" s="146" t="s">
        <v>4537</v>
      </c>
      <c r="L130" s="17"/>
      <c r="M130" s="19">
        <v>44690</v>
      </c>
      <c r="N130" s="16"/>
      <c r="O130" s="17"/>
      <c r="P130" s="19">
        <v>44705</v>
      </c>
      <c r="Q130" s="206">
        <v>44705</v>
      </c>
    </row>
    <row r="131" spans="2:17" s="9" customFormat="1" ht="19.7" customHeight="1">
      <c r="B131" s="16">
        <v>17</v>
      </c>
      <c r="C131" s="16" t="s">
        <v>2399</v>
      </c>
      <c r="D131" s="16" t="s">
        <v>2399</v>
      </c>
      <c r="E131" s="145" t="s">
        <v>4641</v>
      </c>
      <c r="F131" s="17">
        <v>8</v>
      </c>
      <c r="G131" s="52">
        <v>4774</v>
      </c>
      <c r="H131" s="52">
        <f t="shared" si="2"/>
        <v>38192</v>
      </c>
      <c r="I131" s="18"/>
      <c r="J131" s="145" t="s">
        <v>4642</v>
      </c>
      <c r="K131" s="146" t="s">
        <v>4537</v>
      </c>
      <c r="L131" s="17"/>
      <c r="M131" s="19">
        <v>44690</v>
      </c>
      <c r="N131" s="16"/>
      <c r="O131" s="17"/>
      <c r="P131" s="19">
        <v>44705</v>
      </c>
      <c r="Q131" s="206">
        <v>44705</v>
      </c>
    </row>
    <row r="132" spans="2:17" s="9" customFormat="1" ht="19.7" customHeight="1">
      <c r="B132" s="16"/>
      <c r="C132" s="16"/>
      <c r="D132" s="16"/>
      <c r="E132" s="145"/>
      <c r="F132" s="17"/>
      <c r="G132" s="52">
        <v>0</v>
      </c>
      <c r="H132" s="52">
        <f t="shared" si="2"/>
        <v>0</v>
      </c>
      <c r="I132" s="18"/>
      <c r="J132" s="54"/>
      <c r="K132" s="17"/>
      <c r="L132" s="17"/>
      <c r="M132" s="19"/>
      <c r="N132" s="16"/>
      <c r="O132" s="17"/>
      <c r="P132" s="19"/>
      <c r="Q132" s="21"/>
    </row>
    <row r="133" spans="2:17" s="9" customFormat="1" ht="19.7" customHeight="1">
      <c r="B133" s="16">
        <v>16</v>
      </c>
      <c r="C133" s="16" t="s">
        <v>2399</v>
      </c>
      <c r="D133" s="16" t="s">
        <v>2399</v>
      </c>
      <c r="E133" s="145" t="s">
        <v>4643</v>
      </c>
      <c r="F133" s="17">
        <v>1</v>
      </c>
      <c r="G133" s="52">
        <v>10842</v>
      </c>
      <c r="H133" s="52">
        <f t="shared" si="2"/>
        <v>10842</v>
      </c>
      <c r="I133" s="18"/>
      <c r="J133" s="145" t="s">
        <v>4644</v>
      </c>
      <c r="K133" s="146" t="s">
        <v>4537</v>
      </c>
      <c r="L133" s="17"/>
      <c r="M133" s="19">
        <v>44690</v>
      </c>
      <c r="N133" s="16"/>
      <c r="O133" s="17"/>
      <c r="P133" s="19">
        <v>44705</v>
      </c>
      <c r="Q133" s="206">
        <v>44705</v>
      </c>
    </row>
    <row r="134" spans="2:17" s="9" customFormat="1" ht="19.7" customHeight="1">
      <c r="B134" s="16">
        <v>16</v>
      </c>
      <c r="C134" s="16" t="s">
        <v>2399</v>
      </c>
      <c r="D134" s="16" t="s">
        <v>2399</v>
      </c>
      <c r="E134" s="145" t="s">
        <v>4645</v>
      </c>
      <c r="F134" s="17">
        <v>1</v>
      </c>
      <c r="G134" s="52">
        <v>7462</v>
      </c>
      <c r="H134" s="52">
        <f t="shared" ref="H134:H197" si="3">F134*G134</f>
        <v>7462</v>
      </c>
      <c r="I134" s="18"/>
      <c r="J134" s="145" t="s">
        <v>4646</v>
      </c>
      <c r="K134" s="146" t="s">
        <v>4537</v>
      </c>
      <c r="L134" s="17"/>
      <c r="M134" s="19">
        <v>44690</v>
      </c>
      <c r="N134" s="16"/>
      <c r="O134" s="17"/>
      <c r="P134" s="19">
        <v>44705</v>
      </c>
      <c r="Q134" s="206">
        <v>44705</v>
      </c>
    </row>
    <row r="135" spans="2:17" s="9" customFormat="1" ht="19.7" customHeight="1">
      <c r="B135" s="16">
        <v>16</v>
      </c>
      <c r="C135" s="16" t="s">
        <v>2399</v>
      </c>
      <c r="D135" s="16" t="s">
        <v>2399</v>
      </c>
      <c r="E135" s="145" t="s">
        <v>4647</v>
      </c>
      <c r="F135" s="17">
        <v>1</v>
      </c>
      <c r="G135" s="52">
        <v>7337</v>
      </c>
      <c r="H135" s="52">
        <f t="shared" si="3"/>
        <v>7337</v>
      </c>
      <c r="I135" s="18"/>
      <c r="J135" s="145" t="s">
        <v>4648</v>
      </c>
      <c r="K135" s="146" t="s">
        <v>4537</v>
      </c>
      <c r="L135" s="17"/>
      <c r="M135" s="19">
        <v>44690</v>
      </c>
      <c r="N135" s="16"/>
      <c r="O135" s="17"/>
      <c r="P135" s="19">
        <v>44705</v>
      </c>
      <c r="Q135" s="206">
        <v>44705</v>
      </c>
    </row>
    <row r="136" spans="2:17" s="9" customFormat="1" ht="19.7" customHeight="1">
      <c r="B136" s="16">
        <v>16</v>
      </c>
      <c r="C136" s="16" t="s">
        <v>2399</v>
      </c>
      <c r="D136" s="16" t="s">
        <v>2399</v>
      </c>
      <c r="E136" s="145" t="s">
        <v>4649</v>
      </c>
      <c r="F136" s="17">
        <v>1</v>
      </c>
      <c r="G136" s="52">
        <v>9092</v>
      </c>
      <c r="H136" s="52">
        <f t="shared" si="3"/>
        <v>9092</v>
      </c>
      <c r="I136" s="18"/>
      <c r="J136" s="145" t="s">
        <v>4650</v>
      </c>
      <c r="K136" s="146" t="s">
        <v>4537</v>
      </c>
      <c r="L136" s="17"/>
      <c r="M136" s="19">
        <v>44690</v>
      </c>
      <c r="N136" s="16"/>
      <c r="O136" s="17"/>
      <c r="P136" s="19">
        <v>44705</v>
      </c>
      <c r="Q136" s="206">
        <v>44705</v>
      </c>
    </row>
    <row r="137" spans="2:17" s="9" customFormat="1" ht="19.7" customHeight="1">
      <c r="B137" s="16">
        <v>16</v>
      </c>
      <c r="C137" s="16" t="s">
        <v>2399</v>
      </c>
      <c r="D137" s="16" t="s">
        <v>2399</v>
      </c>
      <c r="E137" s="145" t="s">
        <v>4651</v>
      </c>
      <c r="F137" s="17">
        <v>1</v>
      </c>
      <c r="G137" s="52">
        <v>4222</v>
      </c>
      <c r="H137" s="52">
        <f t="shared" si="3"/>
        <v>4222</v>
      </c>
      <c r="I137" s="18"/>
      <c r="J137" s="145" t="s">
        <v>4652</v>
      </c>
      <c r="K137" s="146" t="s">
        <v>4537</v>
      </c>
      <c r="L137" s="17"/>
      <c r="M137" s="19">
        <v>44690</v>
      </c>
      <c r="N137" s="16"/>
      <c r="O137" s="17"/>
      <c r="P137" s="19">
        <v>44705</v>
      </c>
      <c r="Q137" s="206">
        <v>44705</v>
      </c>
    </row>
    <row r="138" spans="2:17" s="9" customFormat="1" ht="19.7" customHeight="1">
      <c r="B138" s="16">
        <v>16</v>
      </c>
      <c r="C138" s="16" t="s">
        <v>2399</v>
      </c>
      <c r="D138" s="16" t="s">
        <v>2399</v>
      </c>
      <c r="E138" s="145" t="s">
        <v>4653</v>
      </c>
      <c r="F138" s="17">
        <v>1</v>
      </c>
      <c r="G138" s="52">
        <v>6618</v>
      </c>
      <c r="H138" s="52">
        <f t="shared" si="3"/>
        <v>6618</v>
      </c>
      <c r="I138" s="18"/>
      <c r="J138" s="145" t="s">
        <v>4654</v>
      </c>
      <c r="K138" s="146" t="s">
        <v>4537</v>
      </c>
      <c r="L138" s="17"/>
      <c r="M138" s="19">
        <v>44690</v>
      </c>
      <c r="N138" s="16"/>
      <c r="O138" s="17"/>
      <c r="P138" s="19">
        <v>44705</v>
      </c>
      <c r="Q138" s="206">
        <v>44705</v>
      </c>
    </row>
    <row r="139" spans="2:17" s="9" customFormat="1" ht="19.7" customHeight="1">
      <c r="B139" s="16">
        <v>16</v>
      </c>
      <c r="C139" s="16" t="s">
        <v>2399</v>
      </c>
      <c r="D139" s="16" t="s">
        <v>2399</v>
      </c>
      <c r="E139" s="145" t="s">
        <v>4655</v>
      </c>
      <c r="F139" s="17">
        <v>1</v>
      </c>
      <c r="G139" s="52">
        <v>12121</v>
      </c>
      <c r="H139" s="52">
        <f t="shared" si="3"/>
        <v>12121</v>
      </c>
      <c r="I139" s="18"/>
      <c r="J139" s="145" t="s">
        <v>4656</v>
      </c>
      <c r="K139" s="146" t="s">
        <v>4537</v>
      </c>
      <c r="L139" s="17"/>
      <c r="M139" s="19">
        <v>44690</v>
      </c>
      <c r="N139" s="16"/>
      <c r="O139" s="17"/>
      <c r="P139" s="19">
        <v>44705</v>
      </c>
      <c r="Q139" s="206">
        <v>44705</v>
      </c>
    </row>
    <row r="140" spans="2:17" s="9" customFormat="1" ht="19.7" customHeight="1">
      <c r="B140" s="16">
        <v>16</v>
      </c>
      <c r="C140" s="16" t="s">
        <v>2399</v>
      </c>
      <c r="D140" s="16" t="s">
        <v>2399</v>
      </c>
      <c r="E140" s="145" t="s">
        <v>4657</v>
      </c>
      <c r="F140" s="17">
        <v>1</v>
      </c>
      <c r="G140" s="52">
        <v>7284</v>
      </c>
      <c r="H140" s="52">
        <f t="shared" si="3"/>
        <v>7284</v>
      </c>
      <c r="I140" s="18"/>
      <c r="J140" s="145" t="s">
        <v>4658</v>
      </c>
      <c r="K140" s="146" t="s">
        <v>4537</v>
      </c>
      <c r="L140" s="17"/>
      <c r="M140" s="19">
        <v>44690</v>
      </c>
      <c r="N140" s="16"/>
      <c r="O140" s="17"/>
      <c r="P140" s="19">
        <v>44705</v>
      </c>
      <c r="Q140" s="206">
        <v>44705</v>
      </c>
    </row>
    <row r="141" spans="2:17" s="9" customFormat="1" ht="19.7" customHeight="1">
      <c r="B141" s="16">
        <v>16</v>
      </c>
      <c r="C141" s="16" t="s">
        <v>2399</v>
      </c>
      <c r="D141" s="16" t="s">
        <v>2399</v>
      </c>
      <c r="E141" s="145" t="s">
        <v>4659</v>
      </c>
      <c r="F141" s="17">
        <v>1</v>
      </c>
      <c r="G141" s="52">
        <v>1720</v>
      </c>
      <c r="H141" s="52">
        <f t="shared" si="3"/>
        <v>1720</v>
      </c>
      <c r="I141" s="18"/>
      <c r="J141" s="145" t="s">
        <v>4660</v>
      </c>
      <c r="K141" s="146" t="s">
        <v>4537</v>
      </c>
      <c r="L141" s="17"/>
      <c r="M141" s="19">
        <v>44690</v>
      </c>
      <c r="N141" s="16"/>
      <c r="O141" s="17"/>
      <c r="P141" s="19">
        <v>44705</v>
      </c>
      <c r="Q141" s="206">
        <v>44705</v>
      </c>
    </row>
    <row r="142" spans="2:17" s="9" customFormat="1" ht="19.7" customHeight="1">
      <c r="B142" s="16"/>
      <c r="C142" s="16"/>
      <c r="D142" s="16"/>
      <c r="E142" s="145"/>
      <c r="F142" s="17"/>
      <c r="G142" s="52">
        <v>0</v>
      </c>
      <c r="H142" s="52">
        <f t="shared" si="3"/>
        <v>0</v>
      </c>
      <c r="I142" s="18"/>
      <c r="J142" s="54"/>
      <c r="K142" s="17"/>
      <c r="L142" s="17"/>
      <c r="M142" s="19"/>
      <c r="N142" s="16"/>
      <c r="O142" s="17"/>
      <c r="P142" s="19"/>
      <c r="Q142" s="21"/>
    </row>
    <row r="143" spans="2:17" s="9" customFormat="1" ht="19.7" customHeight="1">
      <c r="B143" s="16">
        <v>7</v>
      </c>
      <c r="C143" s="16" t="s">
        <v>2399</v>
      </c>
      <c r="D143" s="16" t="s">
        <v>2399</v>
      </c>
      <c r="E143" s="145" t="s">
        <v>4661</v>
      </c>
      <c r="F143" s="17">
        <v>1</v>
      </c>
      <c r="G143" s="52">
        <v>8650</v>
      </c>
      <c r="H143" s="52">
        <f t="shared" si="3"/>
        <v>8650</v>
      </c>
      <c r="I143" s="18"/>
      <c r="J143" s="145" t="s">
        <v>4662</v>
      </c>
      <c r="K143" s="146" t="s">
        <v>4537</v>
      </c>
      <c r="L143" s="17"/>
      <c r="M143" s="19">
        <v>44690</v>
      </c>
      <c r="N143" s="16"/>
      <c r="O143" s="17"/>
      <c r="P143" s="19">
        <v>44705</v>
      </c>
      <c r="Q143" s="206">
        <v>44705</v>
      </c>
    </row>
    <row r="144" spans="2:17" s="9" customFormat="1" ht="19.7" customHeight="1">
      <c r="B144" s="16">
        <v>7</v>
      </c>
      <c r="C144" s="16" t="s">
        <v>2399</v>
      </c>
      <c r="D144" s="16" t="s">
        <v>2399</v>
      </c>
      <c r="E144" s="145" t="s">
        <v>4663</v>
      </c>
      <c r="F144" s="17">
        <v>1</v>
      </c>
      <c r="G144" s="52">
        <v>3670</v>
      </c>
      <c r="H144" s="52">
        <f t="shared" si="3"/>
        <v>3670</v>
      </c>
      <c r="I144" s="18"/>
      <c r="J144" s="145" t="s">
        <v>4664</v>
      </c>
      <c r="K144" s="146" t="s">
        <v>4537</v>
      </c>
      <c r="L144" s="17"/>
      <c r="M144" s="19">
        <v>44690</v>
      </c>
      <c r="N144" s="16"/>
      <c r="O144" s="17"/>
      <c r="P144" s="19">
        <v>44705</v>
      </c>
      <c r="Q144" s="206">
        <v>44705</v>
      </c>
    </row>
    <row r="145" spans="2:17" s="9" customFormat="1" ht="19.7" customHeight="1">
      <c r="B145" s="16">
        <v>7</v>
      </c>
      <c r="C145" s="16" t="s">
        <v>2399</v>
      </c>
      <c r="D145" s="16" t="s">
        <v>2399</v>
      </c>
      <c r="E145" s="145" t="s">
        <v>4665</v>
      </c>
      <c r="F145" s="17">
        <v>1</v>
      </c>
      <c r="G145" s="52">
        <v>1960</v>
      </c>
      <c r="H145" s="52">
        <f t="shared" si="3"/>
        <v>1960</v>
      </c>
      <c r="I145" s="18"/>
      <c r="J145" s="145" t="s">
        <v>4666</v>
      </c>
      <c r="K145" s="146" t="s">
        <v>4537</v>
      </c>
      <c r="L145" s="17"/>
      <c r="M145" s="19">
        <v>44690</v>
      </c>
      <c r="N145" s="16"/>
      <c r="O145" s="17"/>
      <c r="P145" s="19">
        <v>44705</v>
      </c>
      <c r="Q145" s="206">
        <v>44705</v>
      </c>
    </row>
    <row r="146" spans="2:17" s="9" customFormat="1" ht="19.7" customHeight="1">
      <c r="B146" s="16">
        <v>7</v>
      </c>
      <c r="C146" s="16" t="s">
        <v>2399</v>
      </c>
      <c r="D146" s="16" t="s">
        <v>2399</v>
      </c>
      <c r="E146" s="145" t="s">
        <v>4667</v>
      </c>
      <c r="F146" s="17">
        <v>1</v>
      </c>
      <c r="G146" s="52">
        <v>2720</v>
      </c>
      <c r="H146" s="52">
        <f t="shared" si="3"/>
        <v>2720</v>
      </c>
      <c r="I146" s="18"/>
      <c r="J146" s="145" t="s">
        <v>4668</v>
      </c>
      <c r="K146" s="146" t="s">
        <v>4537</v>
      </c>
      <c r="L146" s="17"/>
      <c r="M146" s="19">
        <v>44690</v>
      </c>
      <c r="N146" s="16"/>
      <c r="O146" s="17"/>
      <c r="P146" s="19">
        <v>44705</v>
      </c>
      <c r="Q146" s="206">
        <v>44705</v>
      </c>
    </row>
    <row r="147" spans="2:17" s="9" customFormat="1" ht="19.7" customHeight="1">
      <c r="B147" s="16">
        <v>7</v>
      </c>
      <c r="C147" s="16" t="s">
        <v>2399</v>
      </c>
      <c r="D147" s="16" t="s">
        <v>2399</v>
      </c>
      <c r="E147" s="145" t="s">
        <v>4669</v>
      </c>
      <c r="F147" s="17">
        <v>2</v>
      </c>
      <c r="G147" s="52">
        <v>1780</v>
      </c>
      <c r="H147" s="52">
        <f t="shared" si="3"/>
        <v>3560</v>
      </c>
      <c r="I147" s="18"/>
      <c r="J147" s="145" t="s">
        <v>4670</v>
      </c>
      <c r="K147" s="146" t="s">
        <v>4537</v>
      </c>
      <c r="L147" s="17"/>
      <c r="M147" s="19">
        <v>44690</v>
      </c>
      <c r="N147" s="16"/>
      <c r="O147" s="17"/>
      <c r="P147" s="19">
        <v>44705</v>
      </c>
      <c r="Q147" s="206">
        <v>44705</v>
      </c>
    </row>
    <row r="148" spans="2:17" s="9" customFormat="1" ht="19.7" customHeight="1">
      <c r="B148" s="16"/>
      <c r="C148" s="16"/>
      <c r="D148" s="16"/>
      <c r="E148" s="145"/>
      <c r="F148" s="17"/>
      <c r="G148" s="52">
        <v>0</v>
      </c>
      <c r="H148" s="52">
        <f t="shared" si="3"/>
        <v>0</v>
      </c>
      <c r="I148" s="18"/>
      <c r="J148" s="54"/>
      <c r="K148" s="17"/>
      <c r="L148" s="17"/>
      <c r="M148" s="19"/>
      <c r="N148" s="16"/>
      <c r="O148" s="17"/>
      <c r="P148" s="19"/>
      <c r="Q148" s="21"/>
    </row>
    <row r="149" spans="2:17" s="9" customFormat="1" ht="19.7" customHeight="1">
      <c r="B149" s="16"/>
      <c r="C149" s="16"/>
      <c r="D149" s="16"/>
      <c r="E149" s="145"/>
      <c r="F149" s="17"/>
      <c r="G149" s="52">
        <v>0</v>
      </c>
      <c r="H149" s="52">
        <f t="shared" si="3"/>
        <v>0</v>
      </c>
      <c r="I149" s="18"/>
      <c r="J149" s="54"/>
      <c r="K149" s="17"/>
      <c r="L149" s="17"/>
      <c r="M149" s="19"/>
      <c r="N149" s="16"/>
      <c r="O149" s="17"/>
      <c r="P149" s="19"/>
      <c r="Q149" s="21"/>
    </row>
    <row r="150" spans="2:17" s="205" customFormat="1" ht="19.7" customHeight="1">
      <c r="B150" s="59">
        <v>7</v>
      </c>
      <c r="C150" s="385" t="s">
        <v>96</v>
      </c>
      <c r="D150" s="59" t="s">
        <v>80</v>
      </c>
      <c r="E150" s="202" t="s">
        <v>4671</v>
      </c>
      <c r="F150" s="64">
        <v>2</v>
      </c>
      <c r="G150" s="203">
        <v>153</v>
      </c>
      <c r="H150" s="203">
        <f t="shared" si="3"/>
        <v>306</v>
      </c>
      <c r="I150" s="61"/>
      <c r="J150" s="62" t="s">
        <v>4513</v>
      </c>
      <c r="K150" s="64"/>
      <c r="L150" s="64"/>
      <c r="M150" s="204">
        <v>44692</v>
      </c>
      <c r="N150" s="59"/>
      <c r="O150" s="64"/>
      <c r="P150" s="204">
        <v>44701</v>
      </c>
      <c r="Q150" s="206">
        <v>44704</v>
      </c>
    </row>
    <row r="151" spans="2:17" s="205" customFormat="1" ht="19.7" customHeight="1">
      <c r="B151" s="59">
        <v>7</v>
      </c>
      <c r="C151" s="59" t="s">
        <v>4672</v>
      </c>
      <c r="D151" s="59" t="s">
        <v>2420</v>
      </c>
      <c r="E151" s="202" t="s">
        <v>4673</v>
      </c>
      <c r="F151" s="64">
        <v>5</v>
      </c>
      <c r="G151" s="203">
        <v>129</v>
      </c>
      <c r="H151" s="203">
        <f t="shared" si="3"/>
        <v>645</v>
      </c>
      <c r="I151" s="61"/>
      <c r="J151" s="50" t="s">
        <v>4674</v>
      </c>
      <c r="K151" s="1633" t="s">
        <v>4675</v>
      </c>
      <c r="L151" s="64"/>
      <c r="M151" s="204">
        <v>44692</v>
      </c>
      <c r="N151" s="59"/>
      <c r="O151" s="64"/>
      <c r="P151" s="204">
        <v>44693</v>
      </c>
      <c r="Q151" s="206">
        <v>44693</v>
      </c>
    </row>
    <row r="152" spans="2:17" s="205" customFormat="1" ht="19.7" customHeight="1">
      <c r="B152" s="59">
        <v>7</v>
      </c>
      <c r="C152" s="59" t="s">
        <v>4672</v>
      </c>
      <c r="D152" s="59" t="s">
        <v>2420</v>
      </c>
      <c r="E152" s="202" t="s">
        <v>2466</v>
      </c>
      <c r="F152" s="64">
        <v>5</v>
      </c>
      <c r="G152" s="203">
        <v>129</v>
      </c>
      <c r="H152" s="203">
        <f t="shared" si="3"/>
        <v>645</v>
      </c>
      <c r="I152" s="61"/>
      <c r="J152" s="50" t="s">
        <v>4676</v>
      </c>
      <c r="K152" s="1633" t="s">
        <v>4677</v>
      </c>
      <c r="L152" s="64"/>
      <c r="M152" s="204">
        <v>44692</v>
      </c>
      <c r="N152" s="59"/>
      <c r="O152" s="64"/>
      <c r="P152" s="204">
        <v>44693</v>
      </c>
      <c r="Q152" s="206">
        <v>44693</v>
      </c>
    </row>
    <row r="153" spans="2:17" s="205" customFormat="1" ht="19.7" customHeight="1">
      <c r="B153" s="59"/>
      <c r="C153" s="59"/>
      <c r="D153" s="59"/>
      <c r="E153" s="202"/>
      <c r="F153" s="64"/>
      <c r="G153" s="203">
        <v>0</v>
      </c>
      <c r="H153" s="203">
        <f t="shared" si="3"/>
        <v>0</v>
      </c>
      <c r="I153" s="61"/>
      <c r="J153" s="50"/>
      <c r="K153" s="64"/>
      <c r="L153" s="64"/>
      <c r="M153" s="204"/>
      <c r="N153" s="59"/>
      <c r="O153" s="64"/>
      <c r="P153" s="204"/>
      <c r="Q153" s="206"/>
    </row>
    <row r="154" spans="2:17" s="205" customFormat="1" ht="19.7" customHeight="1">
      <c r="B154" s="59">
        <v>7</v>
      </c>
      <c r="C154" s="59" t="s">
        <v>2399</v>
      </c>
      <c r="D154" s="59" t="s">
        <v>2399</v>
      </c>
      <c r="E154" s="202" t="s">
        <v>4678</v>
      </c>
      <c r="F154" s="64">
        <v>1</v>
      </c>
      <c r="G154" s="203">
        <v>22810</v>
      </c>
      <c r="H154" s="203">
        <f t="shared" si="3"/>
        <v>22810</v>
      </c>
      <c r="I154" s="61"/>
      <c r="J154" s="202" t="s">
        <v>4679</v>
      </c>
      <c r="K154" s="62" t="s">
        <v>4537</v>
      </c>
      <c r="L154" s="64"/>
      <c r="M154" s="204">
        <v>44692</v>
      </c>
      <c r="N154" s="59"/>
      <c r="O154" s="64"/>
      <c r="P154" s="204">
        <v>44705</v>
      </c>
      <c r="Q154" s="206">
        <v>44705</v>
      </c>
    </row>
    <row r="155" spans="2:17" s="205" customFormat="1" ht="19.7" customHeight="1">
      <c r="B155" s="59">
        <v>7</v>
      </c>
      <c r="C155" s="59" t="s">
        <v>2399</v>
      </c>
      <c r="D155" s="59" t="s">
        <v>2399</v>
      </c>
      <c r="E155" s="202" t="s">
        <v>4680</v>
      </c>
      <c r="F155" s="64">
        <v>2</v>
      </c>
      <c r="G155" s="203">
        <v>7330</v>
      </c>
      <c r="H155" s="203">
        <f t="shared" si="3"/>
        <v>14660</v>
      </c>
      <c r="I155" s="61"/>
      <c r="J155" s="202" t="s">
        <v>4681</v>
      </c>
      <c r="K155" s="62" t="s">
        <v>4537</v>
      </c>
      <c r="L155" s="64"/>
      <c r="M155" s="204">
        <v>44692</v>
      </c>
      <c r="N155" s="59"/>
      <c r="O155" s="64"/>
      <c r="P155" s="204">
        <v>44705</v>
      </c>
      <c r="Q155" s="206">
        <v>44705</v>
      </c>
    </row>
    <row r="156" spans="2:17" s="205" customFormat="1" ht="19.7" customHeight="1">
      <c r="B156" s="59">
        <v>7</v>
      </c>
      <c r="C156" s="59" t="s">
        <v>2399</v>
      </c>
      <c r="D156" s="59" t="s">
        <v>2399</v>
      </c>
      <c r="E156" s="202" t="s">
        <v>4682</v>
      </c>
      <c r="F156" s="64">
        <v>2</v>
      </c>
      <c r="G156" s="203">
        <v>6340</v>
      </c>
      <c r="H156" s="203">
        <f t="shared" si="3"/>
        <v>12680</v>
      </c>
      <c r="I156" s="61"/>
      <c r="J156" s="202" t="s">
        <v>4683</v>
      </c>
      <c r="K156" s="62" t="s">
        <v>4537</v>
      </c>
      <c r="L156" s="64"/>
      <c r="M156" s="204">
        <v>44692</v>
      </c>
      <c r="N156" s="59"/>
      <c r="O156" s="64"/>
      <c r="P156" s="204">
        <v>44705</v>
      </c>
      <c r="Q156" s="206">
        <v>44705</v>
      </c>
    </row>
    <row r="157" spans="2:17" s="205" customFormat="1" ht="19.7" customHeight="1">
      <c r="B157" s="59">
        <v>7</v>
      </c>
      <c r="C157" s="59" t="s">
        <v>2399</v>
      </c>
      <c r="D157" s="59" t="s">
        <v>2399</v>
      </c>
      <c r="E157" s="202" t="s">
        <v>4684</v>
      </c>
      <c r="F157" s="64">
        <v>1</v>
      </c>
      <c r="G157" s="203">
        <v>12710</v>
      </c>
      <c r="H157" s="203">
        <f t="shared" si="3"/>
        <v>12710</v>
      </c>
      <c r="I157" s="61"/>
      <c r="J157" s="202" t="s">
        <v>4685</v>
      </c>
      <c r="K157" s="62" t="s">
        <v>4537</v>
      </c>
      <c r="L157" s="64"/>
      <c r="M157" s="204">
        <v>44692</v>
      </c>
      <c r="N157" s="59"/>
      <c r="O157" s="64"/>
      <c r="P157" s="204">
        <v>44705</v>
      </c>
      <c r="Q157" s="206">
        <v>44705</v>
      </c>
    </row>
    <row r="158" spans="2:17" s="205" customFormat="1" ht="19.7" customHeight="1">
      <c r="B158" s="59">
        <v>7</v>
      </c>
      <c r="C158" s="59" t="s">
        <v>2399</v>
      </c>
      <c r="D158" s="59" t="s">
        <v>2399</v>
      </c>
      <c r="E158" s="202" t="s">
        <v>4686</v>
      </c>
      <c r="F158" s="64">
        <v>2</v>
      </c>
      <c r="G158" s="203">
        <v>11680</v>
      </c>
      <c r="H158" s="203">
        <f t="shared" si="3"/>
        <v>23360</v>
      </c>
      <c r="I158" s="61"/>
      <c r="J158" s="202" t="s">
        <v>4687</v>
      </c>
      <c r="K158" s="62" t="s">
        <v>4537</v>
      </c>
      <c r="L158" s="64"/>
      <c r="M158" s="204">
        <v>44692</v>
      </c>
      <c r="N158" s="59"/>
      <c r="O158" s="64"/>
      <c r="P158" s="204">
        <v>44705</v>
      </c>
      <c r="Q158" s="206">
        <v>44705</v>
      </c>
    </row>
    <row r="159" spans="2:17" s="205" customFormat="1" ht="19.7" customHeight="1">
      <c r="B159" s="59">
        <v>7</v>
      </c>
      <c r="C159" s="59" t="s">
        <v>2399</v>
      </c>
      <c r="D159" s="59" t="s">
        <v>2399</v>
      </c>
      <c r="E159" s="202" t="s">
        <v>4688</v>
      </c>
      <c r="F159" s="64">
        <v>2</v>
      </c>
      <c r="G159" s="203">
        <v>4910</v>
      </c>
      <c r="H159" s="203">
        <f t="shared" si="3"/>
        <v>9820</v>
      </c>
      <c r="I159" s="61"/>
      <c r="J159" s="202" t="s">
        <v>4689</v>
      </c>
      <c r="K159" s="62" t="s">
        <v>4537</v>
      </c>
      <c r="L159" s="64"/>
      <c r="M159" s="204">
        <v>44692</v>
      </c>
      <c r="N159" s="59"/>
      <c r="O159" s="64"/>
      <c r="P159" s="204">
        <v>44705</v>
      </c>
      <c r="Q159" s="206">
        <v>44705</v>
      </c>
    </row>
    <row r="160" spans="2:17" s="205" customFormat="1" ht="19.7" customHeight="1">
      <c r="B160" s="59">
        <v>7</v>
      </c>
      <c r="C160" s="59" t="s">
        <v>2399</v>
      </c>
      <c r="D160" s="59" t="s">
        <v>2399</v>
      </c>
      <c r="E160" s="202" t="s">
        <v>4690</v>
      </c>
      <c r="F160" s="64">
        <v>1</v>
      </c>
      <c r="G160" s="203">
        <v>3580</v>
      </c>
      <c r="H160" s="203">
        <f t="shared" si="3"/>
        <v>3580</v>
      </c>
      <c r="I160" s="61"/>
      <c r="J160" s="202" t="s">
        <v>4691</v>
      </c>
      <c r="K160" s="62" t="s">
        <v>4537</v>
      </c>
      <c r="L160" s="64"/>
      <c r="M160" s="204">
        <v>44692</v>
      </c>
      <c r="N160" s="59"/>
      <c r="O160" s="64"/>
      <c r="P160" s="204">
        <v>44705</v>
      </c>
      <c r="Q160" s="206">
        <v>44705</v>
      </c>
    </row>
    <row r="161" spans="2:17" s="205" customFormat="1" ht="19.7" customHeight="1">
      <c r="B161" s="59">
        <v>7</v>
      </c>
      <c r="C161" s="59" t="s">
        <v>2399</v>
      </c>
      <c r="D161" s="59" t="s">
        <v>2399</v>
      </c>
      <c r="E161" s="202" t="s">
        <v>4692</v>
      </c>
      <c r="F161" s="64">
        <v>1</v>
      </c>
      <c r="G161" s="203">
        <v>1810</v>
      </c>
      <c r="H161" s="203">
        <f t="shared" si="3"/>
        <v>1810</v>
      </c>
      <c r="I161" s="61"/>
      <c r="J161" s="202" t="s">
        <v>4693</v>
      </c>
      <c r="K161" s="62" t="s">
        <v>4537</v>
      </c>
      <c r="L161" s="64"/>
      <c r="M161" s="204">
        <v>44692</v>
      </c>
      <c r="N161" s="59"/>
      <c r="O161" s="64"/>
      <c r="P161" s="204">
        <v>44705</v>
      </c>
      <c r="Q161" s="206">
        <v>44705</v>
      </c>
    </row>
    <row r="162" spans="2:17" s="205" customFormat="1" ht="19.7" customHeight="1">
      <c r="B162" s="59">
        <v>7</v>
      </c>
      <c r="C162" s="59" t="s">
        <v>2399</v>
      </c>
      <c r="D162" s="59" t="s">
        <v>2399</v>
      </c>
      <c r="E162" s="202" t="s">
        <v>4694</v>
      </c>
      <c r="F162" s="64">
        <v>2</v>
      </c>
      <c r="G162" s="203">
        <v>17360</v>
      </c>
      <c r="H162" s="203">
        <f t="shared" si="3"/>
        <v>34720</v>
      </c>
      <c r="I162" s="61"/>
      <c r="J162" s="202" t="s">
        <v>4695</v>
      </c>
      <c r="K162" s="62" t="s">
        <v>4537</v>
      </c>
      <c r="L162" s="64"/>
      <c r="M162" s="204">
        <v>44692</v>
      </c>
      <c r="N162" s="59"/>
      <c r="O162" s="64"/>
      <c r="P162" s="204">
        <v>44705</v>
      </c>
      <c r="Q162" s="206">
        <v>44705</v>
      </c>
    </row>
    <row r="163" spans="2:17" s="205" customFormat="1" ht="19.7" customHeight="1">
      <c r="B163" s="59">
        <v>7</v>
      </c>
      <c r="C163" s="59" t="s">
        <v>2399</v>
      </c>
      <c r="D163" s="59" t="s">
        <v>2399</v>
      </c>
      <c r="E163" s="202" t="s">
        <v>4696</v>
      </c>
      <c r="F163" s="64">
        <v>1</v>
      </c>
      <c r="G163" s="203">
        <v>1970</v>
      </c>
      <c r="H163" s="203">
        <f t="shared" si="3"/>
        <v>1970</v>
      </c>
      <c r="I163" s="61"/>
      <c r="J163" s="202" t="s">
        <v>4697</v>
      </c>
      <c r="K163" s="62" t="s">
        <v>4537</v>
      </c>
      <c r="L163" s="64"/>
      <c r="M163" s="204">
        <v>44692</v>
      </c>
      <c r="N163" s="59"/>
      <c r="O163" s="64"/>
      <c r="P163" s="204">
        <v>44705</v>
      </c>
      <c r="Q163" s="206">
        <v>44705</v>
      </c>
    </row>
    <row r="164" spans="2:17" s="205" customFormat="1" ht="19.7" customHeight="1">
      <c r="B164" s="59">
        <v>7</v>
      </c>
      <c r="C164" s="59" t="s">
        <v>2399</v>
      </c>
      <c r="D164" s="59" t="s">
        <v>2399</v>
      </c>
      <c r="E164" s="202" t="s">
        <v>4698</v>
      </c>
      <c r="F164" s="64">
        <v>1</v>
      </c>
      <c r="G164" s="203">
        <v>4070</v>
      </c>
      <c r="H164" s="203">
        <f t="shared" si="3"/>
        <v>4070</v>
      </c>
      <c r="I164" s="61"/>
      <c r="J164" s="202" t="s">
        <v>4699</v>
      </c>
      <c r="K164" s="62" t="s">
        <v>4537</v>
      </c>
      <c r="L164" s="64"/>
      <c r="M164" s="204">
        <v>44692</v>
      </c>
      <c r="N164" s="59"/>
      <c r="O164" s="64"/>
      <c r="P164" s="204">
        <v>44705</v>
      </c>
      <c r="Q164" s="206">
        <v>44705</v>
      </c>
    </row>
    <row r="165" spans="2:17" s="205" customFormat="1" ht="19.7" customHeight="1">
      <c r="B165" s="59">
        <v>7</v>
      </c>
      <c r="C165" s="59" t="s">
        <v>2399</v>
      </c>
      <c r="D165" s="59" t="s">
        <v>2399</v>
      </c>
      <c r="E165" s="202" t="s">
        <v>4700</v>
      </c>
      <c r="F165" s="64">
        <v>1</v>
      </c>
      <c r="G165" s="203">
        <v>2170</v>
      </c>
      <c r="H165" s="203">
        <f t="shared" si="3"/>
        <v>2170</v>
      </c>
      <c r="I165" s="61"/>
      <c r="J165" s="202" t="s">
        <v>4701</v>
      </c>
      <c r="K165" s="62" t="s">
        <v>4537</v>
      </c>
      <c r="L165" s="64"/>
      <c r="M165" s="204">
        <v>44692</v>
      </c>
      <c r="N165" s="59"/>
      <c r="O165" s="64"/>
      <c r="P165" s="204">
        <v>44705</v>
      </c>
      <c r="Q165" s="206">
        <v>44705</v>
      </c>
    </row>
    <row r="166" spans="2:17" s="205" customFormat="1" ht="19.7" customHeight="1">
      <c r="B166" s="59">
        <v>7</v>
      </c>
      <c r="C166" s="59" t="s">
        <v>2399</v>
      </c>
      <c r="D166" s="59" t="s">
        <v>2399</v>
      </c>
      <c r="E166" s="202" t="s">
        <v>4702</v>
      </c>
      <c r="F166" s="64">
        <v>1</v>
      </c>
      <c r="G166" s="203">
        <v>704</v>
      </c>
      <c r="H166" s="203">
        <f t="shared" si="3"/>
        <v>704</v>
      </c>
      <c r="I166" s="61"/>
      <c r="J166" s="50" t="s">
        <v>4703</v>
      </c>
      <c r="K166" s="62" t="s">
        <v>4537</v>
      </c>
      <c r="L166" s="64"/>
      <c r="M166" s="204">
        <v>44692</v>
      </c>
      <c r="N166" s="59"/>
      <c r="O166" s="64"/>
      <c r="P166" s="204">
        <v>44705</v>
      </c>
      <c r="Q166" s="206">
        <v>44705</v>
      </c>
    </row>
    <row r="167" spans="2:17" s="205" customFormat="1" ht="19.7" customHeight="1">
      <c r="B167" s="59">
        <v>7</v>
      </c>
      <c r="C167" s="59" t="s">
        <v>2399</v>
      </c>
      <c r="D167" s="59" t="s">
        <v>2399</v>
      </c>
      <c r="E167" s="202" t="s">
        <v>4208</v>
      </c>
      <c r="F167" s="64">
        <v>1</v>
      </c>
      <c r="G167" s="203">
        <v>948</v>
      </c>
      <c r="H167" s="203">
        <f t="shared" si="3"/>
        <v>948</v>
      </c>
      <c r="I167" s="61"/>
      <c r="J167" s="50" t="s">
        <v>4704</v>
      </c>
      <c r="K167" s="62" t="s">
        <v>4537</v>
      </c>
      <c r="L167" s="64"/>
      <c r="M167" s="204">
        <v>44692</v>
      </c>
      <c r="N167" s="59"/>
      <c r="O167" s="64"/>
      <c r="P167" s="204">
        <v>44705</v>
      </c>
      <c r="Q167" s="206">
        <v>44705</v>
      </c>
    </row>
    <row r="168" spans="2:17" s="205" customFormat="1" ht="19.7" customHeight="1">
      <c r="B168" s="59">
        <v>7</v>
      </c>
      <c r="C168" s="59" t="s">
        <v>2399</v>
      </c>
      <c r="D168" s="59" t="s">
        <v>2399</v>
      </c>
      <c r="E168" s="202" t="s">
        <v>4202</v>
      </c>
      <c r="F168" s="64">
        <v>1</v>
      </c>
      <c r="G168" s="203">
        <v>1034</v>
      </c>
      <c r="H168" s="203">
        <f t="shared" si="3"/>
        <v>1034</v>
      </c>
      <c r="I168" s="61"/>
      <c r="J168" s="50" t="s">
        <v>4705</v>
      </c>
      <c r="K168" s="62" t="s">
        <v>4537</v>
      </c>
      <c r="L168" s="64"/>
      <c r="M168" s="204">
        <v>44692</v>
      </c>
      <c r="N168" s="59"/>
      <c r="O168" s="64"/>
      <c r="P168" s="204">
        <v>44705</v>
      </c>
      <c r="Q168" s="206">
        <v>44705</v>
      </c>
    </row>
    <row r="169" spans="2:17" s="205" customFormat="1" ht="19.7" customHeight="1">
      <c r="B169" s="59">
        <v>7</v>
      </c>
      <c r="C169" s="59" t="s">
        <v>2399</v>
      </c>
      <c r="D169" s="59" t="s">
        <v>2399</v>
      </c>
      <c r="E169" s="202" t="s">
        <v>2719</v>
      </c>
      <c r="F169" s="64">
        <v>1</v>
      </c>
      <c r="G169" s="203">
        <v>948</v>
      </c>
      <c r="H169" s="203">
        <f t="shared" si="3"/>
        <v>948</v>
      </c>
      <c r="I169" s="61"/>
      <c r="J169" s="50" t="s">
        <v>4706</v>
      </c>
      <c r="K169" s="62" t="s">
        <v>4537</v>
      </c>
      <c r="L169" s="64"/>
      <c r="M169" s="204">
        <v>44692</v>
      </c>
      <c r="N169" s="59"/>
      <c r="O169" s="64"/>
      <c r="P169" s="204">
        <v>44705</v>
      </c>
      <c r="Q169" s="206">
        <v>44705</v>
      </c>
    </row>
    <row r="170" spans="2:17" s="205" customFormat="1" ht="19.7" customHeight="1">
      <c r="B170" s="59">
        <v>7</v>
      </c>
      <c r="C170" s="59" t="s">
        <v>2399</v>
      </c>
      <c r="D170" s="59" t="s">
        <v>2399</v>
      </c>
      <c r="E170" s="202" t="s">
        <v>4707</v>
      </c>
      <c r="F170" s="64">
        <v>1</v>
      </c>
      <c r="G170" s="203">
        <v>985</v>
      </c>
      <c r="H170" s="203">
        <f t="shared" si="3"/>
        <v>985</v>
      </c>
      <c r="I170" s="61"/>
      <c r="J170" s="50" t="s">
        <v>4708</v>
      </c>
      <c r="K170" s="62" t="s">
        <v>4537</v>
      </c>
      <c r="L170" s="64"/>
      <c r="M170" s="204">
        <v>44692</v>
      </c>
      <c r="N170" s="59"/>
      <c r="O170" s="64"/>
      <c r="P170" s="204">
        <v>44705</v>
      </c>
      <c r="Q170" s="206">
        <v>44705</v>
      </c>
    </row>
    <row r="171" spans="2:17" s="9" customFormat="1" ht="19.7" customHeight="1">
      <c r="B171" s="381"/>
      <c r="C171" s="381"/>
      <c r="D171" s="381"/>
      <c r="E171" s="145"/>
      <c r="F171" s="17"/>
      <c r="G171" s="52">
        <v>0</v>
      </c>
      <c r="H171" s="52">
        <f t="shared" si="3"/>
        <v>0</v>
      </c>
      <c r="I171" s="18"/>
      <c r="J171" s="54"/>
      <c r="K171" s="17"/>
      <c r="L171" s="17"/>
      <c r="M171" s="19"/>
      <c r="N171" s="16"/>
      <c r="O171" s="17"/>
      <c r="P171" s="19"/>
      <c r="Q171" s="21"/>
    </row>
    <row r="172" spans="2:17" s="1643" customFormat="1" ht="19.7" customHeight="1">
      <c r="B172" s="1634"/>
      <c r="C172" s="1634"/>
      <c r="D172" s="1634"/>
      <c r="E172" s="1635"/>
      <c r="F172" s="1636"/>
      <c r="G172" s="1637">
        <v>0</v>
      </c>
      <c r="H172" s="1637">
        <f t="shared" si="3"/>
        <v>0</v>
      </c>
      <c r="I172" s="1638"/>
      <c r="J172" s="1639"/>
      <c r="K172" s="1636"/>
      <c r="L172" s="1636"/>
      <c r="M172" s="1640"/>
      <c r="N172" s="1641"/>
      <c r="O172" s="1636"/>
      <c r="P172" s="1640"/>
      <c r="Q172" s="1642"/>
    </row>
    <row r="173" spans="2:17" s="9" customFormat="1" ht="19.7" customHeight="1">
      <c r="B173" s="59">
        <v>7</v>
      </c>
      <c r="C173" s="59" t="s">
        <v>2399</v>
      </c>
      <c r="D173" s="59" t="s">
        <v>2399</v>
      </c>
      <c r="E173" s="202" t="s">
        <v>4709</v>
      </c>
      <c r="F173" s="64">
        <v>1</v>
      </c>
      <c r="G173" s="52">
        <v>2480</v>
      </c>
      <c r="H173" s="52">
        <f t="shared" si="3"/>
        <v>2480</v>
      </c>
      <c r="I173" s="18"/>
      <c r="J173" s="145" t="s">
        <v>4710</v>
      </c>
      <c r="K173" s="146" t="s">
        <v>4537</v>
      </c>
      <c r="L173" s="17"/>
      <c r="M173" s="19">
        <v>44741</v>
      </c>
      <c r="N173" s="16"/>
      <c r="O173" s="17"/>
      <c r="P173" s="19">
        <v>44746</v>
      </c>
      <c r="Q173" s="21">
        <v>44746</v>
      </c>
    </row>
    <row r="174" spans="2:17" s="9" customFormat="1" ht="19.7" customHeight="1">
      <c r="B174" s="381"/>
      <c r="C174" s="381"/>
      <c r="D174" s="381"/>
      <c r="E174" s="145"/>
      <c r="F174" s="17"/>
      <c r="G174" s="52">
        <v>0</v>
      </c>
      <c r="H174" s="52">
        <f t="shared" si="3"/>
        <v>0</v>
      </c>
      <c r="I174" s="18"/>
      <c r="J174" s="54"/>
      <c r="K174" s="17"/>
      <c r="L174" s="17"/>
      <c r="M174" s="19"/>
      <c r="N174" s="16"/>
      <c r="O174" s="17"/>
      <c r="P174" s="19"/>
      <c r="Q174" s="21"/>
    </row>
    <row r="175" spans="2:17" s="1653" customFormat="1" ht="19.7" customHeight="1">
      <c r="B175" s="1644"/>
      <c r="C175" s="1644"/>
      <c r="D175" s="1644"/>
      <c r="E175" s="1645"/>
      <c r="F175" s="1646"/>
      <c r="G175" s="1647">
        <v>0</v>
      </c>
      <c r="H175" s="1647">
        <f t="shared" si="3"/>
        <v>0</v>
      </c>
      <c r="I175" s="1648"/>
      <c r="J175" s="1649"/>
      <c r="K175" s="1646"/>
      <c r="L175" s="1646"/>
      <c r="M175" s="1650"/>
      <c r="N175" s="1651"/>
      <c r="O175" s="1646"/>
      <c r="P175" s="1650"/>
      <c r="Q175" s="1652"/>
    </row>
    <row r="176" spans="2:17" s="9" customFormat="1" ht="19.7" customHeight="1">
      <c r="B176" s="59">
        <v>7</v>
      </c>
      <c r="C176" s="59" t="s">
        <v>2399</v>
      </c>
      <c r="D176" s="59" t="s">
        <v>2399</v>
      </c>
      <c r="E176" s="202" t="s">
        <v>4711</v>
      </c>
      <c r="F176" s="64">
        <v>1</v>
      </c>
      <c r="G176" s="203">
        <v>2330</v>
      </c>
      <c r="H176" s="203">
        <f t="shared" si="3"/>
        <v>2330</v>
      </c>
      <c r="I176" s="61"/>
      <c r="J176" s="54" t="s">
        <v>4712</v>
      </c>
      <c r="K176" s="146" t="s">
        <v>4537</v>
      </c>
      <c r="L176" s="17"/>
      <c r="M176" s="19">
        <v>44741</v>
      </c>
      <c r="N176" s="16"/>
      <c r="O176" s="17"/>
      <c r="P176" s="19">
        <v>44746</v>
      </c>
      <c r="Q176" s="21">
        <v>44746</v>
      </c>
    </row>
    <row r="177" spans="1:17" s="9" customFormat="1" ht="19.7" customHeight="1">
      <c r="B177" s="16"/>
      <c r="C177" s="16"/>
      <c r="D177" s="16"/>
      <c r="E177" s="145"/>
      <c r="F177" s="17"/>
      <c r="G177" s="52">
        <v>0</v>
      </c>
      <c r="H177" s="52">
        <f t="shared" si="3"/>
        <v>0</v>
      </c>
      <c r="I177" s="18"/>
      <c r="J177" s="54"/>
      <c r="K177" s="17"/>
      <c r="L177" s="17"/>
      <c r="M177" s="19"/>
      <c r="N177" s="16"/>
      <c r="O177" s="17"/>
      <c r="P177" s="19"/>
      <c r="Q177" s="21"/>
    </row>
    <row r="178" spans="1:17" s="1412" customFormat="1" ht="19.7" customHeight="1">
      <c r="B178" s="542"/>
      <c r="C178" s="542"/>
      <c r="D178" s="542"/>
      <c r="E178" s="543"/>
      <c r="F178" s="358"/>
      <c r="G178" s="1114">
        <v>0</v>
      </c>
      <c r="H178" s="1114">
        <f t="shared" si="3"/>
        <v>0</v>
      </c>
      <c r="I178" s="1116"/>
      <c r="J178" s="325"/>
      <c r="K178" s="358"/>
      <c r="L178" s="358"/>
      <c r="M178" s="351"/>
      <c r="N178" s="542"/>
      <c r="O178" s="358"/>
      <c r="P178" s="351"/>
      <c r="Q178" s="380"/>
    </row>
    <row r="179" spans="1:17" s="9" customFormat="1" ht="19.7" customHeight="1">
      <c r="B179" s="16">
        <v>16</v>
      </c>
      <c r="C179" s="16" t="s">
        <v>2399</v>
      </c>
      <c r="D179" s="16" t="s">
        <v>2399</v>
      </c>
      <c r="E179" s="145" t="s">
        <v>4713</v>
      </c>
      <c r="F179" s="17">
        <v>2</v>
      </c>
      <c r="G179" s="52">
        <v>1960</v>
      </c>
      <c r="H179" s="52">
        <f t="shared" si="3"/>
        <v>3920</v>
      </c>
      <c r="I179" s="18"/>
      <c r="J179" s="54" t="s">
        <v>4714</v>
      </c>
      <c r="K179" s="146" t="s">
        <v>4537</v>
      </c>
      <c r="L179" s="17"/>
      <c r="M179" s="19">
        <v>44742</v>
      </c>
      <c r="N179" s="16"/>
      <c r="O179" s="17"/>
      <c r="P179" s="19">
        <v>44746</v>
      </c>
      <c r="Q179" s="21">
        <v>44746</v>
      </c>
    </row>
    <row r="180" spans="1:17" s="9" customFormat="1" ht="19.7" customHeight="1">
      <c r="B180" s="16">
        <v>16</v>
      </c>
      <c r="C180" s="16" t="s">
        <v>2399</v>
      </c>
      <c r="D180" s="16" t="s">
        <v>2399</v>
      </c>
      <c r="E180" s="145" t="s">
        <v>4715</v>
      </c>
      <c r="F180" s="17">
        <v>2</v>
      </c>
      <c r="G180" s="52">
        <v>1960</v>
      </c>
      <c r="H180" s="52">
        <f t="shared" si="3"/>
        <v>3920</v>
      </c>
      <c r="I180" s="18"/>
      <c r="J180" s="54" t="s">
        <v>4716</v>
      </c>
      <c r="K180" s="146" t="s">
        <v>4537</v>
      </c>
      <c r="L180" s="17"/>
      <c r="M180" s="19">
        <v>44742</v>
      </c>
      <c r="N180" s="16"/>
      <c r="O180" s="17"/>
      <c r="P180" s="19">
        <v>44746</v>
      </c>
      <c r="Q180" s="21">
        <v>44746</v>
      </c>
    </row>
    <row r="181" spans="1:17" s="9" customFormat="1" ht="19.7" customHeight="1">
      <c r="B181" s="16"/>
      <c r="C181" s="16"/>
      <c r="D181" s="16"/>
      <c r="E181" s="145"/>
      <c r="F181" s="17"/>
      <c r="G181" s="52">
        <v>0</v>
      </c>
      <c r="H181" s="52">
        <f t="shared" si="3"/>
        <v>0</v>
      </c>
      <c r="I181" s="18"/>
      <c r="J181" s="54"/>
      <c r="K181" s="17"/>
      <c r="L181" s="17"/>
      <c r="M181" s="19"/>
      <c r="N181" s="16"/>
      <c r="O181" s="17"/>
      <c r="P181" s="19"/>
      <c r="Q181" s="21"/>
    </row>
    <row r="182" spans="1:17" s="1632" customFormat="1" ht="19.7" customHeight="1">
      <c r="B182" s="1622"/>
      <c r="C182" s="1622"/>
      <c r="D182" s="1622"/>
      <c r="E182" s="1654"/>
      <c r="F182" s="1629"/>
      <c r="G182" s="1626">
        <v>0</v>
      </c>
      <c r="H182" s="1626">
        <f t="shared" si="3"/>
        <v>0</v>
      </c>
      <c r="I182" s="1627"/>
      <c r="J182" s="1628"/>
      <c r="K182" s="1629"/>
      <c r="L182" s="1629"/>
      <c r="M182" s="1630"/>
      <c r="N182" s="1622"/>
      <c r="O182" s="1629"/>
      <c r="P182" s="1630"/>
      <c r="Q182" s="1631"/>
    </row>
    <row r="183" spans="1:17" s="9" customFormat="1" ht="19.7" customHeight="1">
      <c r="B183" s="16">
        <v>6</v>
      </c>
      <c r="C183" s="16" t="s">
        <v>2399</v>
      </c>
      <c r="D183" s="16" t="s">
        <v>2399</v>
      </c>
      <c r="E183" s="145" t="s">
        <v>4717</v>
      </c>
      <c r="F183" s="17">
        <v>1</v>
      </c>
      <c r="G183" s="52">
        <v>5911</v>
      </c>
      <c r="H183" s="52">
        <f t="shared" si="3"/>
        <v>5911</v>
      </c>
      <c r="I183" s="18"/>
      <c r="J183" s="54" t="s">
        <v>1004</v>
      </c>
      <c r="K183" s="146" t="s">
        <v>4537</v>
      </c>
      <c r="L183" s="17"/>
      <c r="M183" s="19">
        <v>44742</v>
      </c>
      <c r="N183" s="16"/>
      <c r="O183" s="17"/>
      <c r="P183" s="19">
        <v>44746</v>
      </c>
      <c r="Q183" s="21">
        <v>44746</v>
      </c>
    </row>
    <row r="184" spans="1:17" s="9" customFormat="1" ht="19.7" customHeight="1">
      <c r="B184" s="16"/>
      <c r="C184" s="16"/>
      <c r="D184" s="16"/>
      <c r="E184" s="145"/>
      <c r="F184" s="17"/>
      <c r="G184" s="52">
        <v>0</v>
      </c>
      <c r="H184" s="52">
        <f t="shared" si="3"/>
        <v>0</v>
      </c>
      <c r="I184" s="18"/>
      <c r="J184" s="54"/>
      <c r="K184" s="17"/>
      <c r="L184" s="17"/>
      <c r="M184" s="19"/>
      <c r="N184" s="16"/>
      <c r="O184" s="17"/>
      <c r="P184" s="19"/>
      <c r="Q184" s="21"/>
    </row>
    <row r="185" spans="1:17" s="1655" customFormat="1" ht="19.7" customHeight="1">
      <c r="B185" s="1656"/>
      <c r="C185" s="1656"/>
      <c r="D185" s="1656"/>
      <c r="E185" s="1657"/>
      <c r="F185" s="638"/>
      <c r="G185" s="1658">
        <v>0</v>
      </c>
      <c r="H185" s="1658">
        <f t="shared" si="3"/>
        <v>0</v>
      </c>
      <c r="I185" s="1659"/>
      <c r="J185" s="1660"/>
      <c r="K185" s="638"/>
      <c r="L185" s="638"/>
      <c r="M185" s="1661"/>
      <c r="N185" s="1656"/>
      <c r="O185" s="638"/>
      <c r="P185" s="1661"/>
      <c r="Q185" s="1662"/>
    </row>
    <row r="186" spans="1:17" s="9" customFormat="1" ht="19.7" customHeight="1">
      <c r="B186" s="59">
        <v>7</v>
      </c>
      <c r="C186" s="59" t="s">
        <v>1183</v>
      </c>
      <c r="D186" s="59" t="s">
        <v>2399</v>
      </c>
      <c r="E186" s="202" t="s">
        <v>4718</v>
      </c>
      <c r="F186" s="64">
        <v>1</v>
      </c>
      <c r="G186" s="52">
        <v>5689</v>
      </c>
      <c r="H186" s="52">
        <f t="shared" si="3"/>
        <v>5689</v>
      </c>
      <c r="I186" s="18"/>
      <c r="J186" s="54" t="s">
        <v>4622</v>
      </c>
      <c r="K186" s="146" t="s">
        <v>4537</v>
      </c>
      <c r="L186" s="17"/>
      <c r="M186" s="19">
        <v>44746</v>
      </c>
      <c r="N186" s="16"/>
      <c r="O186" s="17"/>
      <c r="P186" s="19">
        <v>44747</v>
      </c>
      <c r="Q186" s="21">
        <v>44747</v>
      </c>
    </row>
    <row r="187" spans="1:17" s="9" customFormat="1" ht="19.7" customHeight="1">
      <c r="B187" s="16"/>
      <c r="C187" s="16"/>
      <c r="D187" s="16"/>
      <c r="E187" s="145"/>
      <c r="F187" s="17"/>
      <c r="G187" s="52">
        <v>0</v>
      </c>
      <c r="H187" s="52">
        <f t="shared" si="3"/>
        <v>0</v>
      </c>
      <c r="I187" s="18"/>
      <c r="J187" s="54"/>
      <c r="K187" s="17"/>
      <c r="L187" s="17"/>
      <c r="M187" s="19"/>
      <c r="N187" s="16"/>
      <c r="O187" s="17"/>
      <c r="P187" s="19"/>
      <c r="Q187" s="21"/>
    </row>
    <row r="188" spans="1:17" s="1663" customFormat="1" ht="19.7" customHeight="1">
      <c r="B188" s="1483"/>
      <c r="C188" s="1483"/>
      <c r="D188" s="1483"/>
      <c r="E188" s="1664"/>
      <c r="F188" s="1665"/>
      <c r="G188" s="1666">
        <v>0</v>
      </c>
      <c r="H188" s="1666">
        <f t="shared" si="3"/>
        <v>0</v>
      </c>
      <c r="I188" s="1667"/>
      <c r="J188" s="1668"/>
      <c r="K188" s="1665"/>
      <c r="L188" s="1665"/>
      <c r="M188" s="1669"/>
      <c r="N188" s="1483"/>
      <c r="O188" s="1665"/>
      <c r="P188" s="1669"/>
      <c r="Q188" s="1670"/>
    </row>
    <row r="189" spans="1:17" s="9" customFormat="1" ht="19.7" customHeight="1">
      <c r="A189" s="205"/>
      <c r="B189" s="59">
        <v>7</v>
      </c>
      <c r="C189" s="59" t="s">
        <v>2399</v>
      </c>
      <c r="D189" s="59" t="s">
        <v>2399</v>
      </c>
      <c r="E189" s="202" t="s">
        <v>4719</v>
      </c>
      <c r="F189" s="64">
        <v>1</v>
      </c>
      <c r="G189" s="52">
        <v>1800</v>
      </c>
      <c r="H189" s="52">
        <f t="shared" si="3"/>
        <v>1800</v>
      </c>
      <c r="I189" s="18"/>
      <c r="J189" s="145" t="s">
        <v>4720</v>
      </c>
      <c r="K189" s="146" t="s">
        <v>4537</v>
      </c>
      <c r="L189" s="17"/>
      <c r="M189" s="19">
        <v>44746</v>
      </c>
      <c r="N189" s="16"/>
      <c r="O189" s="17"/>
      <c r="P189" s="19">
        <v>44750</v>
      </c>
      <c r="Q189" s="21">
        <v>44750</v>
      </c>
    </row>
    <row r="190" spans="1:17" s="9" customFormat="1" ht="19.7" customHeight="1">
      <c r="B190" s="16"/>
      <c r="C190" s="16"/>
      <c r="D190" s="16"/>
      <c r="E190" s="145"/>
      <c r="F190" s="17"/>
      <c r="G190" s="52">
        <v>0</v>
      </c>
      <c r="H190" s="52">
        <f t="shared" si="3"/>
        <v>0</v>
      </c>
      <c r="I190" s="18"/>
      <c r="J190" s="54"/>
      <c r="K190" s="17"/>
      <c r="L190" s="17"/>
      <c r="M190" s="19"/>
      <c r="N190" s="16"/>
      <c r="O190" s="17"/>
      <c r="P190" s="19"/>
      <c r="Q190" s="21"/>
    </row>
    <row r="191" spans="1:17" s="9" customFormat="1" ht="19.7" customHeight="1">
      <c r="B191" s="16"/>
      <c r="C191" s="16"/>
      <c r="D191" s="16"/>
      <c r="E191" s="145"/>
      <c r="F191" s="17"/>
      <c r="G191" s="52">
        <v>0</v>
      </c>
      <c r="H191" s="52">
        <f t="shared" si="3"/>
        <v>0</v>
      </c>
      <c r="I191" s="18"/>
      <c r="J191" s="54"/>
      <c r="K191" s="17"/>
      <c r="L191" s="17"/>
      <c r="M191" s="19"/>
      <c r="N191" s="16"/>
      <c r="O191" s="17"/>
      <c r="P191" s="19"/>
      <c r="Q191" s="21"/>
    </row>
    <row r="192" spans="1:17" s="9" customFormat="1" ht="19.7" customHeight="1">
      <c r="B192" s="381"/>
      <c r="C192" s="381"/>
      <c r="D192" s="381"/>
      <c r="E192" s="145"/>
      <c r="F192" s="17"/>
      <c r="G192" s="52">
        <v>0</v>
      </c>
      <c r="H192" s="52">
        <f t="shared" si="3"/>
        <v>0</v>
      </c>
      <c r="I192" s="18"/>
      <c r="J192" s="54"/>
      <c r="K192" s="17"/>
      <c r="L192" s="17"/>
      <c r="M192" s="19"/>
      <c r="N192" s="16"/>
      <c r="O192" s="17"/>
      <c r="P192" s="19"/>
      <c r="Q192" s="21"/>
    </row>
    <row r="193" spans="2:17" s="9" customFormat="1" ht="19.7" customHeight="1">
      <c r="B193" s="381"/>
      <c r="C193" s="381"/>
      <c r="D193" s="381"/>
      <c r="E193" s="145"/>
      <c r="F193" s="17"/>
      <c r="G193" s="52">
        <v>0</v>
      </c>
      <c r="H193" s="52">
        <f t="shared" si="3"/>
        <v>0</v>
      </c>
      <c r="I193" s="18"/>
      <c r="J193" s="54"/>
      <c r="K193" s="17"/>
      <c r="L193" s="17"/>
      <c r="M193" s="19"/>
      <c r="N193" s="16"/>
      <c r="O193" s="17"/>
      <c r="P193" s="19"/>
      <c r="Q193" s="21"/>
    </row>
    <row r="194" spans="2:17" s="9" customFormat="1" ht="19.7" customHeight="1">
      <c r="B194" s="381"/>
      <c r="C194" s="381"/>
      <c r="D194" s="381"/>
      <c r="E194" s="145"/>
      <c r="F194" s="17"/>
      <c r="G194" s="52">
        <v>0</v>
      </c>
      <c r="H194" s="52">
        <f t="shared" si="3"/>
        <v>0</v>
      </c>
      <c r="I194" s="18"/>
      <c r="J194" s="54"/>
      <c r="K194" s="17"/>
      <c r="L194" s="17"/>
      <c r="M194" s="19"/>
      <c r="N194" s="16"/>
      <c r="O194" s="17"/>
      <c r="P194" s="19"/>
      <c r="Q194" s="21"/>
    </row>
    <row r="195" spans="2:17" s="9" customFormat="1" ht="19.7" customHeight="1">
      <c r="B195" s="381"/>
      <c r="C195" s="381"/>
      <c r="D195" s="381"/>
      <c r="E195" s="145"/>
      <c r="F195" s="17"/>
      <c r="G195" s="52">
        <v>0</v>
      </c>
      <c r="H195" s="52">
        <f t="shared" si="3"/>
        <v>0</v>
      </c>
      <c r="I195" s="18"/>
      <c r="J195" s="54"/>
      <c r="K195" s="17"/>
      <c r="L195" s="17"/>
      <c r="M195" s="19"/>
      <c r="N195" s="16"/>
      <c r="O195" s="17"/>
      <c r="P195" s="19"/>
      <c r="Q195" s="21"/>
    </row>
    <row r="196" spans="2:17" s="9" customFormat="1" ht="19.7" customHeight="1">
      <c r="B196" s="381"/>
      <c r="C196" s="381"/>
      <c r="D196" s="381"/>
      <c r="E196" s="145"/>
      <c r="F196" s="17"/>
      <c r="G196" s="52">
        <v>0</v>
      </c>
      <c r="H196" s="52">
        <f t="shared" si="3"/>
        <v>0</v>
      </c>
      <c r="I196" s="18"/>
      <c r="J196" s="54"/>
      <c r="K196" s="17"/>
      <c r="L196" s="17"/>
      <c r="M196" s="19"/>
      <c r="N196" s="16"/>
      <c r="O196" s="17"/>
      <c r="P196" s="19"/>
      <c r="Q196" s="21"/>
    </row>
    <row r="197" spans="2:17" s="9" customFormat="1" ht="19.7" customHeight="1">
      <c r="B197" s="381"/>
      <c r="C197" s="381"/>
      <c r="D197" s="381"/>
      <c r="E197" s="145"/>
      <c r="F197" s="17"/>
      <c r="G197" s="52">
        <v>0</v>
      </c>
      <c r="H197" s="52">
        <f t="shared" si="3"/>
        <v>0</v>
      </c>
      <c r="I197" s="18"/>
      <c r="J197" s="54"/>
      <c r="K197" s="17"/>
      <c r="L197" s="17"/>
      <c r="M197" s="19"/>
      <c r="N197" s="16"/>
      <c r="O197" s="17"/>
      <c r="P197" s="19"/>
      <c r="Q197" s="21"/>
    </row>
    <row r="198" spans="2:17" s="9" customFormat="1" ht="19.7" customHeight="1">
      <c r="B198" s="381"/>
      <c r="C198" s="381"/>
      <c r="D198" s="381"/>
      <c r="E198" s="145"/>
      <c r="F198" s="17"/>
      <c r="G198" s="52">
        <v>0</v>
      </c>
      <c r="H198" s="52">
        <f t="shared" ref="H198:H204" si="4">F198*G198</f>
        <v>0</v>
      </c>
      <c r="I198" s="18"/>
      <c r="J198" s="54"/>
      <c r="K198" s="17"/>
      <c r="L198" s="17"/>
      <c r="M198" s="19"/>
      <c r="N198" s="16"/>
      <c r="O198" s="17"/>
      <c r="P198" s="19"/>
      <c r="Q198" s="21"/>
    </row>
  </sheetData>
  <autoFilter ref="B8:O157" xr:uid="{F067997A-4834-4DEA-A7A9-14288EDB0285}"/>
  <mergeCells count="6">
    <mergeCell ref="B2:D2"/>
    <mergeCell ref="G2:I2"/>
    <mergeCell ref="B3:D3"/>
    <mergeCell ref="B4:D4"/>
    <mergeCell ref="B5:D5"/>
    <mergeCell ref="B6:D6"/>
  </mergeCells>
  <phoneticPr fontId="3"/>
  <hyperlinks>
    <hyperlink ref="K152" r:id="rId1" xr:uid="{65914D50-9BF3-479C-9931-9ECE2D43AD63}"/>
    <hyperlink ref="K151" r:id="rId2" xr:uid="{672DC541-ED09-4F48-AF58-FCCE0C2AFC9E}"/>
  </hyperlinks>
  <pageMargins left="0.2" right="0.2" top="0.36" bottom="0.41" header="0.3" footer="0.3"/>
  <pageSetup paperSize="9" scale="70" orientation="landscape" r:id="rId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A3C28-6174-417E-A54A-A5B491168710}">
  <dimension ref="A2:B6"/>
  <sheetViews>
    <sheetView view="pageBreakPreview" zoomScale="60" zoomScaleNormal="100" workbookViewId="0">
      <selection activeCell="B13" sqref="B13"/>
    </sheetView>
  </sheetViews>
  <sheetFormatPr defaultRowHeight="18.75"/>
  <cols>
    <col min="1" max="1" width="12.125" style="3" bestFit="1" customWidth="1"/>
    <col min="2" max="2" width="35.125" style="3" bestFit="1" customWidth="1"/>
    <col min="3" max="256" width="9" style="3"/>
    <col min="257" max="257" width="12.125" style="3" bestFit="1" customWidth="1"/>
    <col min="258" max="258" width="35.125" style="3" bestFit="1" customWidth="1"/>
    <col min="259" max="512" width="9" style="3"/>
    <col min="513" max="513" width="12.125" style="3" bestFit="1" customWidth="1"/>
    <col min="514" max="514" width="35.125" style="3" bestFit="1" customWidth="1"/>
    <col min="515" max="768" width="9" style="3"/>
    <col min="769" max="769" width="12.125" style="3" bestFit="1" customWidth="1"/>
    <col min="770" max="770" width="35.125" style="3" bestFit="1" customWidth="1"/>
    <col min="771" max="1024" width="9" style="3"/>
    <col min="1025" max="1025" width="12.125" style="3" bestFit="1" customWidth="1"/>
    <col min="1026" max="1026" width="35.125" style="3" bestFit="1" customWidth="1"/>
    <col min="1027" max="1280" width="9" style="3"/>
    <col min="1281" max="1281" width="12.125" style="3" bestFit="1" customWidth="1"/>
    <col min="1282" max="1282" width="35.125" style="3" bestFit="1" customWidth="1"/>
    <col min="1283" max="1536" width="9" style="3"/>
    <col min="1537" max="1537" width="12.125" style="3" bestFit="1" customWidth="1"/>
    <col min="1538" max="1538" width="35.125" style="3" bestFit="1" customWidth="1"/>
    <col min="1539" max="1792" width="9" style="3"/>
    <col min="1793" max="1793" width="12.125" style="3" bestFit="1" customWidth="1"/>
    <col min="1794" max="1794" width="35.125" style="3" bestFit="1" customWidth="1"/>
    <col min="1795" max="2048" width="9" style="3"/>
    <col min="2049" max="2049" width="12.125" style="3" bestFit="1" customWidth="1"/>
    <col min="2050" max="2050" width="35.125" style="3" bestFit="1" customWidth="1"/>
    <col min="2051" max="2304" width="9" style="3"/>
    <col min="2305" max="2305" width="12.125" style="3" bestFit="1" customWidth="1"/>
    <col min="2306" max="2306" width="35.125" style="3" bestFit="1" customWidth="1"/>
    <col min="2307" max="2560" width="9" style="3"/>
    <col min="2561" max="2561" width="12.125" style="3" bestFit="1" customWidth="1"/>
    <col min="2562" max="2562" width="35.125" style="3" bestFit="1" customWidth="1"/>
    <col min="2563" max="2816" width="9" style="3"/>
    <col min="2817" max="2817" width="12.125" style="3" bestFit="1" customWidth="1"/>
    <col min="2818" max="2818" width="35.125" style="3" bestFit="1" customWidth="1"/>
    <col min="2819" max="3072" width="9" style="3"/>
    <col min="3073" max="3073" width="12.125" style="3" bestFit="1" customWidth="1"/>
    <col min="3074" max="3074" width="35.125" style="3" bestFit="1" customWidth="1"/>
    <col min="3075" max="3328" width="9" style="3"/>
    <col min="3329" max="3329" width="12.125" style="3" bestFit="1" customWidth="1"/>
    <col min="3330" max="3330" width="35.125" style="3" bestFit="1" customWidth="1"/>
    <col min="3331" max="3584" width="9" style="3"/>
    <col min="3585" max="3585" width="12.125" style="3" bestFit="1" customWidth="1"/>
    <col min="3586" max="3586" width="35.125" style="3" bestFit="1" customWidth="1"/>
    <col min="3587" max="3840" width="9" style="3"/>
    <col min="3841" max="3841" width="12.125" style="3" bestFit="1" customWidth="1"/>
    <col min="3842" max="3842" width="35.125" style="3" bestFit="1" customWidth="1"/>
    <col min="3843" max="4096" width="9" style="3"/>
    <col min="4097" max="4097" width="12.125" style="3" bestFit="1" customWidth="1"/>
    <col min="4098" max="4098" width="35.125" style="3" bestFit="1" customWidth="1"/>
    <col min="4099" max="4352" width="9" style="3"/>
    <col min="4353" max="4353" width="12.125" style="3" bestFit="1" customWidth="1"/>
    <col min="4354" max="4354" width="35.125" style="3" bestFit="1" customWidth="1"/>
    <col min="4355" max="4608" width="9" style="3"/>
    <col min="4609" max="4609" width="12.125" style="3" bestFit="1" customWidth="1"/>
    <col min="4610" max="4610" width="35.125" style="3" bestFit="1" customWidth="1"/>
    <col min="4611" max="4864" width="9" style="3"/>
    <col min="4865" max="4865" width="12.125" style="3" bestFit="1" customWidth="1"/>
    <col min="4866" max="4866" width="35.125" style="3" bestFit="1" customWidth="1"/>
    <col min="4867" max="5120" width="9" style="3"/>
    <col min="5121" max="5121" width="12.125" style="3" bestFit="1" customWidth="1"/>
    <col min="5122" max="5122" width="35.125" style="3" bestFit="1" customWidth="1"/>
    <col min="5123" max="5376" width="9" style="3"/>
    <col min="5377" max="5377" width="12.125" style="3" bestFit="1" customWidth="1"/>
    <col min="5378" max="5378" width="35.125" style="3" bestFit="1" customWidth="1"/>
    <col min="5379" max="5632" width="9" style="3"/>
    <col min="5633" max="5633" width="12.125" style="3" bestFit="1" customWidth="1"/>
    <col min="5634" max="5634" width="35.125" style="3" bestFit="1" customWidth="1"/>
    <col min="5635" max="5888" width="9" style="3"/>
    <col min="5889" max="5889" width="12.125" style="3" bestFit="1" customWidth="1"/>
    <col min="5890" max="5890" width="35.125" style="3" bestFit="1" customWidth="1"/>
    <col min="5891" max="6144" width="9" style="3"/>
    <col min="6145" max="6145" width="12.125" style="3" bestFit="1" customWidth="1"/>
    <col min="6146" max="6146" width="35.125" style="3" bestFit="1" customWidth="1"/>
    <col min="6147" max="6400" width="9" style="3"/>
    <col min="6401" max="6401" width="12.125" style="3" bestFit="1" customWidth="1"/>
    <col min="6402" max="6402" width="35.125" style="3" bestFit="1" customWidth="1"/>
    <col min="6403" max="6656" width="9" style="3"/>
    <col min="6657" max="6657" width="12.125" style="3" bestFit="1" customWidth="1"/>
    <col min="6658" max="6658" width="35.125" style="3" bestFit="1" customWidth="1"/>
    <col min="6659" max="6912" width="9" style="3"/>
    <col min="6913" max="6913" width="12.125" style="3" bestFit="1" customWidth="1"/>
    <col min="6914" max="6914" width="35.125" style="3" bestFit="1" customWidth="1"/>
    <col min="6915" max="7168" width="9" style="3"/>
    <col min="7169" max="7169" width="12.125" style="3" bestFit="1" customWidth="1"/>
    <col min="7170" max="7170" width="35.125" style="3" bestFit="1" customWidth="1"/>
    <col min="7171" max="7424" width="9" style="3"/>
    <col min="7425" max="7425" width="12.125" style="3" bestFit="1" customWidth="1"/>
    <col min="7426" max="7426" width="35.125" style="3" bestFit="1" customWidth="1"/>
    <col min="7427" max="7680" width="9" style="3"/>
    <col min="7681" max="7681" width="12.125" style="3" bestFit="1" customWidth="1"/>
    <col min="7682" max="7682" width="35.125" style="3" bestFit="1" customWidth="1"/>
    <col min="7683" max="7936" width="9" style="3"/>
    <col min="7937" max="7937" width="12.125" style="3" bestFit="1" customWidth="1"/>
    <col min="7938" max="7938" width="35.125" style="3" bestFit="1" customWidth="1"/>
    <col min="7939" max="8192" width="9" style="3"/>
    <col min="8193" max="8193" width="12.125" style="3" bestFit="1" customWidth="1"/>
    <col min="8194" max="8194" width="35.125" style="3" bestFit="1" customWidth="1"/>
    <col min="8195" max="8448" width="9" style="3"/>
    <col min="8449" max="8449" width="12.125" style="3" bestFit="1" customWidth="1"/>
    <col min="8450" max="8450" width="35.125" style="3" bestFit="1" customWidth="1"/>
    <col min="8451" max="8704" width="9" style="3"/>
    <col min="8705" max="8705" width="12.125" style="3" bestFit="1" customWidth="1"/>
    <col min="8706" max="8706" width="35.125" style="3" bestFit="1" customWidth="1"/>
    <col min="8707" max="8960" width="9" style="3"/>
    <col min="8961" max="8961" width="12.125" style="3" bestFit="1" customWidth="1"/>
    <col min="8962" max="8962" width="35.125" style="3" bestFit="1" customWidth="1"/>
    <col min="8963" max="9216" width="9" style="3"/>
    <col min="9217" max="9217" width="12.125" style="3" bestFit="1" customWidth="1"/>
    <col min="9218" max="9218" width="35.125" style="3" bestFit="1" customWidth="1"/>
    <col min="9219" max="9472" width="9" style="3"/>
    <col min="9473" max="9473" width="12.125" style="3" bestFit="1" customWidth="1"/>
    <col min="9474" max="9474" width="35.125" style="3" bestFit="1" customWidth="1"/>
    <col min="9475" max="9728" width="9" style="3"/>
    <col min="9729" max="9729" width="12.125" style="3" bestFit="1" customWidth="1"/>
    <col min="9730" max="9730" width="35.125" style="3" bestFit="1" customWidth="1"/>
    <col min="9731" max="9984" width="9" style="3"/>
    <col min="9985" max="9985" width="12.125" style="3" bestFit="1" customWidth="1"/>
    <col min="9986" max="9986" width="35.125" style="3" bestFit="1" customWidth="1"/>
    <col min="9987" max="10240" width="9" style="3"/>
    <col min="10241" max="10241" width="12.125" style="3" bestFit="1" customWidth="1"/>
    <col min="10242" max="10242" width="35.125" style="3" bestFit="1" customWidth="1"/>
    <col min="10243" max="10496" width="9" style="3"/>
    <col min="10497" max="10497" width="12.125" style="3" bestFit="1" customWidth="1"/>
    <col min="10498" max="10498" width="35.125" style="3" bestFit="1" customWidth="1"/>
    <col min="10499" max="10752" width="9" style="3"/>
    <col min="10753" max="10753" width="12.125" style="3" bestFit="1" customWidth="1"/>
    <col min="10754" max="10754" width="35.125" style="3" bestFit="1" customWidth="1"/>
    <col min="10755" max="11008" width="9" style="3"/>
    <col min="11009" max="11009" width="12.125" style="3" bestFit="1" customWidth="1"/>
    <col min="11010" max="11010" width="35.125" style="3" bestFit="1" customWidth="1"/>
    <col min="11011" max="11264" width="9" style="3"/>
    <col min="11265" max="11265" width="12.125" style="3" bestFit="1" customWidth="1"/>
    <col min="11266" max="11266" width="35.125" style="3" bestFit="1" customWidth="1"/>
    <col min="11267" max="11520" width="9" style="3"/>
    <col min="11521" max="11521" width="12.125" style="3" bestFit="1" customWidth="1"/>
    <col min="11522" max="11522" width="35.125" style="3" bestFit="1" customWidth="1"/>
    <col min="11523" max="11776" width="9" style="3"/>
    <col min="11777" max="11777" width="12.125" style="3" bestFit="1" customWidth="1"/>
    <col min="11778" max="11778" width="35.125" style="3" bestFit="1" customWidth="1"/>
    <col min="11779" max="12032" width="9" style="3"/>
    <col min="12033" max="12033" width="12.125" style="3" bestFit="1" customWidth="1"/>
    <col min="12034" max="12034" width="35.125" style="3" bestFit="1" customWidth="1"/>
    <col min="12035" max="12288" width="9" style="3"/>
    <col min="12289" max="12289" width="12.125" style="3" bestFit="1" customWidth="1"/>
    <col min="12290" max="12290" width="35.125" style="3" bestFit="1" customWidth="1"/>
    <col min="12291" max="12544" width="9" style="3"/>
    <col min="12545" max="12545" width="12.125" style="3" bestFit="1" customWidth="1"/>
    <col min="12546" max="12546" width="35.125" style="3" bestFit="1" customWidth="1"/>
    <col min="12547" max="12800" width="9" style="3"/>
    <col min="12801" max="12801" width="12.125" style="3" bestFit="1" customWidth="1"/>
    <col min="12802" max="12802" width="35.125" style="3" bestFit="1" customWidth="1"/>
    <col min="12803" max="13056" width="9" style="3"/>
    <col min="13057" max="13057" width="12.125" style="3" bestFit="1" customWidth="1"/>
    <col min="13058" max="13058" width="35.125" style="3" bestFit="1" customWidth="1"/>
    <col min="13059" max="13312" width="9" style="3"/>
    <col min="13313" max="13313" width="12.125" style="3" bestFit="1" customWidth="1"/>
    <col min="13314" max="13314" width="35.125" style="3" bestFit="1" customWidth="1"/>
    <col min="13315" max="13568" width="9" style="3"/>
    <col min="13569" max="13569" width="12.125" style="3" bestFit="1" customWidth="1"/>
    <col min="13570" max="13570" width="35.125" style="3" bestFit="1" customWidth="1"/>
    <col min="13571" max="13824" width="9" style="3"/>
    <col min="13825" max="13825" width="12.125" style="3" bestFit="1" customWidth="1"/>
    <col min="13826" max="13826" width="35.125" style="3" bestFit="1" customWidth="1"/>
    <col min="13827" max="14080" width="9" style="3"/>
    <col min="14081" max="14081" width="12.125" style="3" bestFit="1" customWidth="1"/>
    <col min="14082" max="14082" width="35.125" style="3" bestFit="1" customWidth="1"/>
    <col min="14083" max="14336" width="9" style="3"/>
    <col min="14337" max="14337" width="12.125" style="3" bestFit="1" customWidth="1"/>
    <col min="14338" max="14338" width="35.125" style="3" bestFit="1" customWidth="1"/>
    <col min="14339" max="14592" width="9" style="3"/>
    <col min="14593" max="14593" width="12.125" style="3" bestFit="1" customWidth="1"/>
    <col min="14594" max="14594" width="35.125" style="3" bestFit="1" customWidth="1"/>
    <col min="14595" max="14848" width="9" style="3"/>
    <col min="14849" max="14849" width="12.125" style="3" bestFit="1" customWidth="1"/>
    <col min="14850" max="14850" width="35.125" style="3" bestFit="1" customWidth="1"/>
    <col min="14851" max="15104" width="9" style="3"/>
    <col min="15105" max="15105" width="12.125" style="3" bestFit="1" customWidth="1"/>
    <col min="15106" max="15106" width="35.125" style="3" bestFit="1" customWidth="1"/>
    <col min="15107" max="15360" width="9" style="3"/>
    <col min="15361" max="15361" width="12.125" style="3" bestFit="1" customWidth="1"/>
    <col min="15362" max="15362" width="35.125" style="3" bestFit="1" customWidth="1"/>
    <col min="15363" max="15616" width="9" style="3"/>
    <col min="15617" max="15617" width="12.125" style="3" bestFit="1" customWidth="1"/>
    <col min="15618" max="15618" width="35.125" style="3" bestFit="1" customWidth="1"/>
    <col min="15619" max="15872" width="9" style="3"/>
    <col min="15873" max="15873" width="12.125" style="3" bestFit="1" customWidth="1"/>
    <col min="15874" max="15874" width="35.125" style="3" bestFit="1" customWidth="1"/>
    <col min="15875" max="16128" width="9" style="3"/>
    <col min="16129" max="16129" width="12.125" style="3" bestFit="1" customWidth="1"/>
    <col min="16130" max="16130" width="35.125" style="3" bestFit="1" customWidth="1"/>
    <col min="16131" max="16384" width="9" style="3"/>
  </cols>
  <sheetData>
    <row r="2" spans="1:2">
      <c r="A2" s="121" t="s">
        <v>0</v>
      </c>
      <c r="B2" s="2" t="s">
        <v>4498</v>
      </c>
    </row>
    <row r="3" spans="1:2">
      <c r="A3" s="121" t="s">
        <v>3</v>
      </c>
      <c r="B3" s="14" t="s">
        <v>539</v>
      </c>
    </row>
    <row r="4" spans="1:2">
      <c r="A4" s="121" t="s">
        <v>5</v>
      </c>
      <c r="B4" s="14">
        <v>196331</v>
      </c>
    </row>
    <row r="5" spans="1:2">
      <c r="A5" s="121" t="s">
        <v>6</v>
      </c>
      <c r="B5" s="15">
        <v>44714</v>
      </c>
    </row>
    <row r="6" spans="1:2">
      <c r="A6" s="121" t="s">
        <v>8</v>
      </c>
      <c r="B6" s="15"/>
    </row>
  </sheetData>
  <phoneticPr fontId="3"/>
  <pageMargins left="0.7" right="0.7" top="0.75" bottom="0.75" header="0.3" footer="0.3"/>
  <pageSetup paperSize="9" scale="283" orientation="landscape"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AF0C2-E58F-42F1-8040-C5708B50FCE0}">
  <sheetPr>
    <tabColor rgb="FF00B050"/>
  </sheetPr>
  <dimension ref="A2:T48"/>
  <sheetViews>
    <sheetView zoomScale="85" zoomScaleNormal="85" workbookViewId="0">
      <pane xSplit="13" ySplit="8" topLeftCell="O9" activePane="bottomRight" state="frozen"/>
      <selection pane="topRight" activeCell="K1" sqref="K1"/>
      <selection pane="bottomLeft" activeCell="A9" sqref="A9"/>
      <selection pane="bottomRight" activeCell="S12" sqref="S12"/>
    </sheetView>
  </sheetViews>
  <sheetFormatPr defaultRowHeight="18.75"/>
  <cols>
    <col min="1" max="1" width="9" style="3"/>
    <col min="2" max="2" width="11.625" style="3" customWidth="1"/>
    <col min="3" max="3" width="9" style="3"/>
    <col min="4" max="4" width="2.625" style="3" customWidth="1"/>
    <col min="5" max="5" width="5.125" style="9" customWidth="1"/>
    <col min="6" max="6" width="12.375" style="3" customWidth="1"/>
    <col min="7" max="7" width="12.625" style="3" customWidth="1"/>
    <col min="8" max="8" width="40.5" style="3" customWidth="1"/>
    <col min="9" max="9" width="8.875" style="3" customWidth="1"/>
    <col min="10" max="11" width="9.875" style="3" bestFit="1" customWidth="1"/>
    <col min="12" max="12" width="5.875" style="11" customWidth="1"/>
    <col min="13" max="13" width="44.875" style="3" customWidth="1"/>
    <col min="14" max="14" width="45.5" style="3" customWidth="1"/>
    <col min="15" max="15" width="6.625" style="9" customWidth="1"/>
    <col min="16" max="16" width="13.875" style="9" customWidth="1"/>
    <col min="17" max="17" width="6.375" style="3" customWidth="1"/>
    <col min="18" max="18" width="21.875" style="11" customWidth="1"/>
    <col min="19" max="19" width="17" style="182" customWidth="1"/>
    <col min="20" max="20" width="15.625" style="182" customWidth="1"/>
    <col min="21" max="257" width="9" style="3"/>
    <col min="258" max="258" width="11.625" style="3" customWidth="1"/>
    <col min="259" max="259" width="9" style="3"/>
    <col min="260" max="260" width="2.625" style="3" customWidth="1"/>
    <col min="261" max="261" width="5.125" style="3" customWidth="1"/>
    <col min="262" max="262" width="12.375" style="3" customWidth="1"/>
    <col min="263" max="263" width="12.625" style="3" customWidth="1"/>
    <col min="264" max="264" width="40.5" style="3" customWidth="1"/>
    <col min="265" max="265" width="8.875" style="3" customWidth="1"/>
    <col min="266" max="267" width="9.875" style="3" bestFit="1" customWidth="1"/>
    <col min="268" max="268" width="5.875" style="3" customWidth="1"/>
    <col min="269" max="269" width="44.875" style="3" customWidth="1"/>
    <col min="270" max="270" width="45.5" style="3" customWidth="1"/>
    <col min="271" max="271" width="6.625" style="3" customWidth="1"/>
    <col min="272" max="272" width="13.875" style="3" customWidth="1"/>
    <col min="273" max="273" width="6.375" style="3" customWidth="1"/>
    <col min="274" max="274" width="21.875" style="3" customWidth="1"/>
    <col min="275" max="275" width="17" style="3" customWidth="1"/>
    <col min="276" max="276" width="15.625" style="3" customWidth="1"/>
    <col min="277" max="513" width="9" style="3"/>
    <col min="514" max="514" width="11.625" style="3" customWidth="1"/>
    <col min="515" max="515" width="9" style="3"/>
    <col min="516" max="516" width="2.625" style="3" customWidth="1"/>
    <col min="517" max="517" width="5.125" style="3" customWidth="1"/>
    <col min="518" max="518" width="12.375" style="3" customWidth="1"/>
    <col min="519" max="519" width="12.625" style="3" customWidth="1"/>
    <col min="520" max="520" width="40.5" style="3" customWidth="1"/>
    <col min="521" max="521" width="8.875" style="3" customWidth="1"/>
    <col min="522" max="523" width="9.875" style="3" bestFit="1" customWidth="1"/>
    <col min="524" max="524" width="5.875" style="3" customWidth="1"/>
    <col min="525" max="525" width="44.875" style="3" customWidth="1"/>
    <col min="526" max="526" width="45.5" style="3" customWidth="1"/>
    <col min="527" max="527" width="6.625" style="3" customWidth="1"/>
    <col min="528" max="528" width="13.875" style="3" customWidth="1"/>
    <col min="529" max="529" width="6.375" style="3" customWidth="1"/>
    <col min="530" max="530" width="21.875" style="3" customWidth="1"/>
    <col min="531" max="531" width="17" style="3" customWidth="1"/>
    <col min="532" max="532" width="15.625" style="3" customWidth="1"/>
    <col min="533" max="769" width="9" style="3"/>
    <col min="770" max="770" width="11.625" style="3" customWidth="1"/>
    <col min="771" max="771" width="9" style="3"/>
    <col min="772" max="772" width="2.625" style="3" customWidth="1"/>
    <col min="773" max="773" width="5.125" style="3" customWidth="1"/>
    <col min="774" max="774" width="12.375" style="3" customWidth="1"/>
    <col min="775" max="775" width="12.625" style="3" customWidth="1"/>
    <col min="776" max="776" width="40.5" style="3" customWidth="1"/>
    <col min="777" max="777" width="8.875" style="3" customWidth="1"/>
    <col min="778" max="779" width="9.875" style="3" bestFit="1" customWidth="1"/>
    <col min="780" max="780" width="5.875" style="3" customWidth="1"/>
    <col min="781" max="781" width="44.875" style="3" customWidth="1"/>
    <col min="782" max="782" width="45.5" style="3" customWidth="1"/>
    <col min="783" max="783" width="6.625" style="3" customWidth="1"/>
    <col min="784" max="784" width="13.875" style="3" customWidth="1"/>
    <col min="785" max="785" width="6.375" style="3" customWidth="1"/>
    <col min="786" max="786" width="21.875" style="3" customWidth="1"/>
    <col min="787" max="787" width="17" style="3" customWidth="1"/>
    <col min="788" max="788" width="15.625" style="3" customWidth="1"/>
    <col min="789" max="1025" width="9" style="3"/>
    <col min="1026" max="1026" width="11.625" style="3" customWidth="1"/>
    <col min="1027" max="1027" width="9" style="3"/>
    <col min="1028" max="1028" width="2.625" style="3" customWidth="1"/>
    <col min="1029" max="1029" width="5.125" style="3" customWidth="1"/>
    <col min="1030" max="1030" width="12.375" style="3" customWidth="1"/>
    <col min="1031" max="1031" width="12.625" style="3" customWidth="1"/>
    <col min="1032" max="1032" width="40.5" style="3" customWidth="1"/>
    <col min="1033" max="1033" width="8.875" style="3" customWidth="1"/>
    <col min="1034" max="1035" width="9.875" style="3" bestFit="1" customWidth="1"/>
    <col min="1036" max="1036" width="5.875" style="3" customWidth="1"/>
    <col min="1037" max="1037" width="44.875" style="3" customWidth="1"/>
    <col min="1038" max="1038" width="45.5" style="3" customWidth="1"/>
    <col min="1039" max="1039" width="6.625" style="3" customWidth="1"/>
    <col min="1040" max="1040" width="13.875" style="3" customWidth="1"/>
    <col min="1041" max="1041" width="6.375" style="3" customWidth="1"/>
    <col min="1042" max="1042" width="21.875" style="3" customWidth="1"/>
    <col min="1043" max="1043" width="17" style="3" customWidth="1"/>
    <col min="1044" max="1044" width="15.625" style="3" customWidth="1"/>
    <col min="1045" max="1281" width="9" style="3"/>
    <col min="1282" max="1282" width="11.625" style="3" customWidth="1"/>
    <col min="1283" max="1283" width="9" style="3"/>
    <col min="1284" max="1284" width="2.625" style="3" customWidth="1"/>
    <col min="1285" max="1285" width="5.125" style="3" customWidth="1"/>
    <col min="1286" max="1286" width="12.375" style="3" customWidth="1"/>
    <col min="1287" max="1287" width="12.625" style="3" customWidth="1"/>
    <col min="1288" max="1288" width="40.5" style="3" customWidth="1"/>
    <col min="1289" max="1289" width="8.875" style="3" customWidth="1"/>
    <col min="1290" max="1291" width="9.875" style="3" bestFit="1" customWidth="1"/>
    <col min="1292" max="1292" width="5.875" style="3" customWidth="1"/>
    <col min="1293" max="1293" width="44.875" style="3" customWidth="1"/>
    <col min="1294" max="1294" width="45.5" style="3" customWidth="1"/>
    <col min="1295" max="1295" width="6.625" style="3" customWidth="1"/>
    <col min="1296" max="1296" width="13.875" style="3" customWidth="1"/>
    <col min="1297" max="1297" width="6.375" style="3" customWidth="1"/>
    <col min="1298" max="1298" width="21.875" style="3" customWidth="1"/>
    <col min="1299" max="1299" width="17" style="3" customWidth="1"/>
    <col min="1300" max="1300" width="15.625" style="3" customWidth="1"/>
    <col min="1301" max="1537" width="9" style="3"/>
    <col min="1538" max="1538" width="11.625" style="3" customWidth="1"/>
    <col min="1539" max="1539" width="9" style="3"/>
    <col min="1540" max="1540" width="2.625" style="3" customWidth="1"/>
    <col min="1541" max="1541" width="5.125" style="3" customWidth="1"/>
    <col min="1542" max="1542" width="12.375" style="3" customWidth="1"/>
    <col min="1543" max="1543" width="12.625" style="3" customWidth="1"/>
    <col min="1544" max="1544" width="40.5" style="3" customWidth="1"/>
    <col min="1545" max="1545" width="8.875" style="3" customWidth="1"/>
    <col min="1546" max="1547" width="9.875" style="3" bestFit="1" customWidth="1"/>
    <col min="1548" max="1548" width="5.875" style="3" customWidth="1"/>
    <col min="1549" max="1549" width="44.875" style="3" customWidth="1"/>
    <col min="1550" max="1550" width="45.5" style="3" customWidth="1"/>
    <col min="1551" max="1551" width="6.625" style="3" customWidth="1"/>
    <col min="1552" max="1552" width="13.875" style="3" customWidth="1"/>
    <col min="1553" max="1553" width="6.375" style="3" customWidth="1"/>
    <col min="1554" max="1554" width="21.875" style="3" customWidth="1"/>
    <col min="1555" max="1555" width="17" style="3" customWidth="1"/>
    <col min="1556" max="1556" width="15.625" style="3" customWidth="1"/>
    <col min="1557" max="1793" width="9" style="3"/>
    <col min="1794" max="1794" width="11.625" style="3" customWidth="1"/>
    <col min="1795" max="1795" width="9" style="3"/>
    <col min="1796" max="1796" width="2.625" style="3" customWidth="1"/>
    <col min="1797" max="1797" width="5.125" style="3" customWidth="1"/>
    <col min="1798" max="1798" width="12.375" style="3" customWidth="1"/>
    <col min="1799" max="1799" width="12.625" style="3" customWidth="1"/>
    <col min="1800" max="1800" width="40.5" style="3" customWidth="1"/>
    <col min="1801" max="1801" width="8.875" style="3" customWidth="1"/>
    <col min="1802" max="1803" width="9.875" style="3" bestFit="1" customWidth="1"/>
    <col min="1804" max="1804" width="5.875" style="3" customWidth="1"/>
    <col min="1805" max="1805" width="44.875" style="3" customWidth="1"/>
    <col min="1806" max="1806" width="45.5" style="3" customWidth="1"/>
    <col min="1807" max="1807" width="6.625" style="3" customWidth="1"/>
    <col min="1808" max="1808" width="13.875" style="3" customWidth="1"/>
    <col min="1809" max="1809" width="6.375" style="3" customWidth="1"/>
    <col min="1810" max="1810" width="21.875" style="3" customWidth="1"/>
    <col min="1811" max="1811" width="17" style="3" customWidth="1"/>
    <col min="1812" max="1812" width="15.625" style="3" customWidth="1"/>
    <col min="1813" max="2049" width="9" style="3"/>
    <col min="2050" max="2050" width="11.625" style="3" customWidth="1"/>
    <col min="2051" max="2051" width="9" style="3"/>
    <col min="2052" max="2052" width="2.625" style="3" customWidth="1"/>
    <col min="2053" max="2053" width="5.125" style="3" customWidth="1"/>
    <col min="2054" max="2054" width="12.375" style="3" customWidth="1"/>
    <col min="2055" max="2055" width="12.625" style="3" customWidth="1"/>
    <col min="2056" max="2056" width="40.5" style="3" customWidth="1"/>
    <col min="2057" max="2057" width="8.875" style="3" customWidth="1"/>
    <col min="2058" max="2059" width="9.875" style="3" bestFit="1" customWidth="1"/>
    <col min="2060" max="2060" width="5.875" style="3" customWidth="1"/>
    <col min="2061" max="2061" width="44.875" style="3" customWidth="1"/>
    <col min="2062" max="2062" width="45.5" style="3" customWidth="1"/>
    <col min="2063" max="2063" width="6.625" style="3" customWidth="1"/>
    <col min="2064" max="2064" width="13.875" style="3" customWidth="1"/>
    <col min="2065" max="2065" width="6.375" style="3" customWidth="1"/>
    <col min="2066" max="2066" width="21.875" style="3" customWidth="1"/>
    <col min="2067" max="2067" width="17" style="3" customWidth="1"/>
    <col min="2068" max="2068" width="15.625" style="3" customWidth="1"/>
    <col min="2069" max="2305" width="9" style="3"/>
    <col min="2306" max="2306" width="11.625" style="3" customWidth="1"/>
    <col min="2307" max="2307" width="9" style="3"/>
    <col min="2308" max="2308" width="2.625" style="3" customWidth="1"/>
    <col min="2309" max="2309" width="5.125" style="3" customWidth="1"/>
    <col min="2310" max="2310" width="12.375" style="3" customWidth="1"/>
    <col min="2311" max="2311" width="12.625" style="3" customWidth="1"/>
    <col min="2312" max="2312" width="40.5" style="3" customWidth="1"/>
    <col min="2313" max="2313" width="8.875" style="3" customWidth="1"/>
    <col min="2314" max="2315" width="9.875" style="3" bestFit="1" customWidth="1"/>
    <col min="2316" max="2316" width="5.875" style="3" customWidth="1"/>
    <col min="2317" max="2317" width="44.875" style="3" customWidth="1"/>
    <col min="2318" max="2318" width="45.5" style="3" customWidth="1"/>
    <col min="2319" max="2319" width="6.625" style="3" customWidth="1"/>
    <col min="2320" max="2320" width="13.875" style="3" customWidth="1"/>
    <col min="2321" max="2321" width="6.375" style="3" customWidth="1"/>
    <col min="2322" max="2322" width="21.875" style="3" customWidth="1"/>
    <col min="2323" max="2323" width="17" style="3" customWidth="1"/>
    <col min="2324" max="2324" width="15.625" style="3" customWidth="1"/>
    <col min="2325" max="2561" width="9" style="3"/>
    <col min="2562" max="2562" width="11.625" style="3" customWidth="1"/>
    <col min="2563" max="2563" width="9" style="3"/>
    <col min="2564" max="2564" width="2.625" style="3" customWidth="1"/>
    <col min="2565" max="2565" width="5.125" style="3" customWidth="1"/>
    <col min="2566" max="2566" width="12.375" style="3" customWidth="1"/>
    <col min="2567" max="2567" width="12.625" style="3" customWidth="1"/>
    <col min="2568" max="2568" width="40.5" style="3" customWidth="1"/>
    <col min="2569" max="2569" width="8.875" style="3" customWidth="1"/>
    <col min="2570" max="2571" width="9.875" style="3" bestFit="1" customWidth="1"/>
    <col min="2572" max="2572" width="5.875" style="3" customWidth="1"/>
    <col min="2573" max="2573" width="44.875" style="3" customWidth="1"/>
    <col min="2574" max="2574" width="45.5" style="3" customWidth="1"/>
    <col min="2575" max="2575" width="6.625" style="3" customWidth="1"/>
    <col min="2576" max="2576" width="13.875" style="3" customWidth="1"/>
    <col min="2577" max="2577" width="6.375" style="3" customWidth="1"/>
    <col min="2578" max="2578" width="21.875" style="3" customWidth="1"/>
    <col min="2579" max="2579" width="17" style="3" customWidth="1"/>
    <col min="2580" max="2580" width="15.625" style="3" customWidth="1"/>
    <col min="2581" max="2817" width="9" style="3"/>
    <col min="2818" max="2818" width="11.625" style="3" customWidth="1"/>
    <col min="2819" max="2819" width="9" style="3"/>
    <col min="2820" max="2820" width="2.625" style="3" customWidth="1"/>
    <col min="2821" max="2821" width="5.125" style="3" customWidth="1"/>
    <col min="2822" max="2822" width="12.375" style="3" customWidth="1"/>
    <col min="2823" max="2823" width="12.625" style="3" customWidth="1"/>
    <col min="2824" max="2824" width="40.5" style="3" customWidth="1"/>
    <col min="2825" max="2825" width="8.875" style="3" customWidth="1"/>
    <col min="2826" max="2827" width="9.875" style="3" bestFit="1" customWidth="1"/>
    <col min="2828" max="2828" width="5.875" style="3" customWidth="1"/>
    <col min="2829" max="2829" width="44.875" style="3" customWidth="1"/>
    <col min="2830" max="2830" width="45.5" style="3" customWidth="1"/>
    <col min="2831" max="2831" width="6.625" style="3" customWidth="1"/>
    <col min="2832" max="2832" width="13.875" style="3" customWidth="1"/>
    <col min="2833" max="2833" width="6.375" style="3" customWidth="1"/>
    <col min="2834" max="2834" width="21.875" style="3" customWidth="1"/>
    <col min="2835" max="2835" width="17" style="3" customWidth="1"/>
    <col min="2836" max="2836" width="15.625" style="3" customWidth="1"/>
    <col min="2837" max="3073" width="9" style="3"/>
    <col min="3074" max="3074" width="11.625" style="3" customWidth="1"/>
    <col min="3075" max="3075" width="9" style="3"/>
    <col min="3076" max="3076" width="2.625" style="3" customWidth="1"/>
    <col min="3077" max="3077" width="5.125" style="3" customWidth="1"/>
    <col min="3078" max="3078" width="12.375" style="3" customWidth="1"/>
    <col min="3079" max="3079" width="12.625" style="3" customWidth="1"/>
    <col min="3080" max="3080" width="40.5" style="3" customWidth="1"/>
    <col min="3081" max="3081" width="8.875" style="3" customWidth="1"/>
    <col min="3082" max="3083" width="9.875" style="3" bestFit="1" customWidth="1"/>
    <col min="3084" max="3084" width="5.875" style="3" customWidth="1"/>
    <col min="3085" max="3085" width="44.875" style="3" customWidth="1"/>
    <col min="3086" max="3086" width="45.5" style="3" customWidth="1"/>
    <col min="3087" max="3087" width="6.625" style="3" customWidth="1"/>
    <col min="3088" max="3088" width="13.875" style="3" customWidth="1"/>
    <col min="3089" max="3089" width="6.375" style="3" customWidth="1"/>
    <col min="3090" max="3090" width="21.875" style="3" customWidth="1"/>
    <col min="3091" max="3091" width="17" style="3" customWidth="1"/>
    <col min="3092" max="3092" width="15.625" style="3" customWidth="1"/>
    <col min="3093" max="3329" width="9" style="3"/>
    <col min="3330" max="3330" width="11.625" style="3" customWidth="1"/>
    <col min="3331" max="3331" width="9" style="3"/>
    <col min="3332" max="3332" width="2.625" style="3" customWidth="1"/>
    <col min="3333" max="3333" width="5.125" style="3" customWidth="1"/>
    <col min="3334" max="3334" width="12.375" style="3" customWidth="1"/>
    <col min="3335" max="3335" width="12.625" style="3" customWidth="1"/>
    <col min="3336" max="3336" width="40.5" style="3" customWidth="1"/>
    <col min="3337" max="3337" width="8.875" style="3" customWidth="1"/>
    <col min="3338" max="3339" width="9.875" style="3" bestFit="1" customWidth="1"/>
    <col min="3340" max="3340" width="5.875" style="3" customWidth="1"/>
    <col min="3341" max="3341" width="44.875" style="3" customWidth="1"/>
    <col min="3342" max="3342" width="45.5" style="3" customWidth="1"/>
    <col min="3343" max="3343" width="6.625" style="3" customWidth="1"/>
    <col min="3344" max="3344" width="13.875" style="3" customWidth="1"/>
    <col min="3345" max="3345" width="6.375" style="3" customWidth="1"/>
    <col min="3346" max="3346" width="21.875" style="3" customWidth="1"/>
    <col min="3347" max="3347" width="17" style="3" customWidth="1"/>
    <col min="3348" max="3348" width="15.625" style="3" customWidth="1"/>
    <col min="3349" max="3585" width="9" style="3"/>
    <col min="3586" max="3586" width="11.625" style="3" customWidth="1"/>
    <col min="3587" max="3587" width="9" style="3"/>
    <col min="3588" max="3588" width="2.625" style="3" customWidth="1"/>
    <col min="3589" max="3589" width="5.125" style="3" customWidth="1"/>
    <col min="3590" max="3590" width="12.375" style="3" customWidth="1"/>
    <col min="3591" max="3591" width="12.625" style="3" customWidth="1"/>
    <col min="3592" max="3592" width="40.5" style="3" customWidth="1"/>
    <col min="3593" max="3593" width="8.875" style="3" customWidth="1"/>
    <col min="3594" max="3595" width="9.875" style="3" bestFit="1" customWidth="1"/>
    <col min="3596" max="3596" width="5.875" style="3" customWidth="1"/>
    <col min="3597" max="3597" width="44.875" style="3" customWidth="1"/>
    <col min="3598" max="3598" width="45.5" style="3" customWidth="1"/>
    <col min="3599" max="3599" width="6.625" style="3" customWidth="1"/>
    <col min="3600" max="3600" width="13.875" style="3" customWidth="1"/>
    <col min="3601" max="3601" width="6.375" style="3" customWidth="1"/>
    <col min="3602" max="3602" width="21.875" style="3" customWidth="1"/>
    <col min="3603" max="3603" width="17" style="3" customWidth="1"/>
    <col min="3604" max="3604" width="15.625" style="3" customWidth="1"/>
    <col min="3605" max="3841" width="9" style="3"/>
    <col min="3842" max="3842" width="11.625" style="3" customWidth="1"/>
    <col min="3843" max="3843" width="9" style="3"/>
    <col min="3844" max="3844" width="2.625" style="3" customWidth="1"/>
    <col min="3845" max="3845" width="5.125" style="3" customWidth="1"/>
    <col min="3846" max="3846" width="12.375" style="3" customWidth="1"/>
    <col min="3847" max="3847" width="12.625" style="3" customWidth="1"/>
    <col min="3848" max="3848" width="40.5" style="3" customWidth="1"/>
    <col min="3849" max="3849" width="8.875" style="3" customWidth="1"/>
    <col min="3850" max="3851" width="9.875" style="3" bestFit="1" customWidth="1"/>
    <col min="3852" max="3852" width="5.875" style="3" customWidth="1"/>
    <col min="3853" max="3853" width="44.875" style="3" customWidth="1"/>
    <col min="3854" max="3854" width="45.5" style="3" customWidth="1"/>
    <col min="3855" max="3855" width="6.625" style="3" customWidth="1"/>
    <col min="3856" max="3856" width="13.875" style="3" customWidth="1"/>
    <col min="3857" max="3857" width="6.375" style="3" customWidth="1"/>
    <col min="3858" max="3858" width="21.875" style="3" customWidth="1"/>
    <col min="3859" max="3859" width="17" style="3" customWidth="1"/>
    <col min="3860" max="3860" width="15.625" style="3" customWidth="1"/>
    <col min="3861" max="4097" width="9" style="3"/>
    <col min="4098" max="4098" width="11.625" style="3" customWidth="1"/>
    <col min="4099" max="4099" width="9" style="3"/>
    <col min="4100" max="4100" width="2.625" style="3" customWidth="1"/>
    <col min="4101" max="4101" width="5.125" style="3" customWidth="1"/>
    <col min="4102" max="4102" width="12.375" style="3" customWidth="1"/>
    <col min="4103" max="4103" width="12.625" style="3" customWidth="1"/>
    <col min="4104" max="4104" width="40.5" style="3" customWidth="1"/>
    <col min="4105" max="4105" width="8.875" style="3" customWidth="1"/>
    <col min="4106" max="4107" width="9.875" style="3" bestFit="1" customWidth="1"/>
    <col min="4108" max="4108" width="5.875" style="3" customWidth="1"/>
    <col min="4109" max="4109" width="44.875" style="3" customWidth="1"/>
    <col min="4110" max="4110" width="45.5" style="3" customWidth="1"/>
    <col min="4111" max="4111" width="6.625" style="3" customWidth="1"/>
    <col min="4112" max="4112" width="13.875" style="3" customWidth="1"/>
    <col min="4113" max="4113" width="6.375" style="3" customWidth="1"/>
    <col min="4114" max="4114" width="21.875" style="3" customWidth="1"/>
    <col min="4115" max="4115" width="17" style="3" customWidth="1"/>
    <col min="4116" max="4116" width="15.625" style="3" customWidth="1"/>
    <col min="4117" max="4353" width="9" style="3"/>
    <col min="4354" max="4354" width="11.625" style="3" customWidth="1"/>
    <col min="4355" max="4355" width="9" style="3"/>
    <col min="4356" max="4356" width="2.625" style="3" customWidth="1"/>
    <col min="4357" max="4357" width="5.125" style="3" customWidth="1"/>
    <col min="4358" max="4358" width="12.375" style="3" customWidth="1"/>
    <col min="4359" max="4359" width="12.625" style="3" customWidth="1"/>
    <col min="4360" max="4360" width="40.5" style="3" customWidth="1"/>
    <col min="4361" max="4361" width="8.875" style="3" customWidth="1"/>
    <col min="4362" max="4363" width="9.875" style="3" bestFit="1" customWidth="1"/>
    <col min="4364" max="4364" width="5.875" style="3" customWidth="1"/>
    <col min="4365" max="4365" width="44.875" style="3" customWidth="1"/>
    <col min="4366" max="4366" width="45.5" style="3" customWidth="1"/>
    <col min="4367" max="4367" width="6.625" style="3" customWidth="1"/>
    <col min="4368" max="4368" width="13.875" style="3" customWidth="1"/>
    <col min="4369" max="4369" width="6.375" style="3" customWidth="1"/>
    <col min="4370" max="4370" width="21.875" style="3" customWidth="1"/>
    <col min="4371" max="4371" width="17" style="3" customWidth="1"/>
    <col min="4372" max="4372" width="15.625" style="3" customWidth="1"/>
    <col min="4373" max="4609" width="9" style="3"/>
    <col min="4610" max="4610" width="11.625" style="3" customWidth="1"/>
    <col min="4611" max="4611" width="9" style="3"/>
    <col min="4612" max="4612" width="2.625" style="3" customWidth="1"/>
    <col min="4613" max="4613" width="5.125" style="3" customWidth="1"/>
    <col min="4614" max="4614" width="12.375" style="3" customWidth="1"/>
    <col min="4615" max="4615" width="12.625" style="3" customWidth="1"/>
    <col min="4616" max="4616" width="40.5" style="3" customWidth="1"/>
    <col min="4617" max="4617" width="8.875" style="3" customWidth="1"/>
    <col min="4618" max="4619" width="9.875" style="3" bestFit="1" customWidth="1"/>
    <col min="4620" max="4620" width="5.875" style="3" customWidth="1"/>
    <col min="4621" max="4621" width="44.875" style="3" customWidth="1"/>
    <col min="4622" max="4622" width="45.5" style="3" customWidth="1"/>
    <col min="4623" max="4623" width="6.625" style="3" customWidth="1"/>
    <col min="4624" max="4624" width="13.875" style="3" customWidth="1"/>
    <col min="4625" max="4625" width="6.375" style="3" customWidth="1"/>
    <col min="4626" max="4626" width="21.875" style="3" customWidth="1"/>
    <col min="4627" max="4627" width="17" style="3" customWidth="1"/>
    <col min="4628" max="4628" width="15.625" style="3" customWidth="1"/>
    <col min="4629" max="4865" width="9" style="3"/>
    <col min="4866" max="4866" width="11.625" style="3" customWidth="1"/>
    <col min="4867" max="4867" width="9" style="3"/>
    <col min="4868" max="4868" width="2.625" style="3" customWidth="1"/>
    <col min="4869" max="4869" width="5.125" style="3" customWidth="1"/>
    <col min="4870" max="4870" width="12.375" style="3" customWidth="1"/>
    <col min="4871" max="4871" width="12.625" style="3" customWidth="1"/>
    <col min="4872" max="4872" width="40.5" style="3" customWidth="1"/>
    <col min="4873" max="4873" width="8.875" style="3" customWidth="1"/>
    <col min="4874" max="4875" width="9.875" style="3" bestFit="1" customWidth="1"/>
    <col min="4876" max="4876" width="5.875" style="3" customWidth="1"/>
    <col min="4877" max="4877" width="44.875" style="3" customWidth="1"/>
    <col min="4878" max="4878" width="45.5" style="3" customWidth="1"/>
    <col min="4879" max="4879" width="6.625" style="3" customWidth="1"/>
    <col min="4880" max="4880" width="13.875" style="3" customWidth="1"/>
    <col min="4881" max="4881" width="6.375" style="3" customWidth="1"/>
    <col min="4882" max="4882" width="21.875" style="3" customWidth="1"/>
    <col min="4883" max="4883" width="17" style="3" customWidth="1"/>
    <col min="4884" max="4884" width="15.625" style="3" customWidth="1"/>
    <col min="4885" max="5121" width="9" style="3"/>
    <col min="5122" max="5122" width="11.625" style="3" customWidth="1"/>
    <col min="5123" max="5123" width="9" style="3"/>
    <col min="5124" max="5124" width="2.625" style="3" customWidth="1"/>
    <col min="5125" max="5125" width="5.125" style="3" customWidth="1"/>
    <col min="5126" max="5126" width="12.375" style="3" customWidth="1"/>
    <col min="5127" max="5127" width="12.625" style="3" customWidth="1"/>
    <col min="5128" max="5128" width="40.5" style="3" customWidth="1"/>
    <col min="5129" max="5129" width="8.875" style="3" customWidth="1"/>
    <col min="5130" max="5131" width="9.875" style="3" bestFit="1" customWidth="1"/>
    <col min="5132" max="5132" width="5.875" style="3" customWidth="1"/>
    <col min="5133" max="5133" width="44.875" style="3" customWidth="1"/>
    <col min="5134" max="5134" width="45.5" style="3" customWidth="1"/>
    <col min="5135" max="5135" width="6.625" style="3" customWidth="1"/>
    <col min="5136" max="5136" width="13.875" style="3" customWidth="1"/>
    <col min="5137" max="5137" width="6.375" style="3" customWidth="1"/>
    <col min="5138" max="5138" width="21.875" style="3" customWidth="1"/>
    <col min="5139" max="5139" width="17" style="3" customWidth="1"/>
    <col min="5140" max="5140" width="15.625" style="3" customWidth="1"/>
    <col min="5141" max="5377" width="9" style="3"/>
    <col min="5378" max="5378" width="11.625" style="3" customWidth="1"/>
    <col min="5379" max="5379" width="9" style="3"/>
    <col min="5380" max="5380" width="2.625" style="3" customWidth="1"/>
    <col min="5381" max="5381" width="5.125" style="3" customWidth="1"/>
    <col min="5382" max="5382" width="12.375" style="3" customWidth="1"/>
    <col min="5383" max="5383" width="12.625" style="3" customWidth="1"/>
    <col min="5384" max="5384" width="40.5" style="3" customWidth="1"/>
    <col min="5385" max="5385" width="8.875" style="3" customWidth="1"/>
    <col min="5386" max="5387" width="9.875" style="3" bestFit="1" customWidth="1"/>
    <col min="5388" max="5388" width="5.875" style="3" customWidth="1"/>
    <col min="5389" max="5389" width="44.875" style="3" customWidth="1"/>
    <col min="5390" max="5390" width="45.5" style="3" customWidth="1"/>
    <col min="5391" max="5391" width="6.625" style="3" customWidth="1"/>
    <col min="5392" max="5392" width="13.875" style="3" customWidth="1"/>
    <col min="5393" max="5393" width="6.375" style="3" customWidth="1"/>
    <col min="5394" max="5394" width="21.875" style="3" customWidth="1"/>
    <col min="5395" max="5395" width="17" style="3" customWidth="1"/>
    <col min="5396" max="5396" width="15.625" style="3" customWidth="1"/>
    <col min="5397" max="5633" width="9" style="3"/>
    <col min="5634" max="5634" width="11.625" style="3" customWidth="1"/>
    <col min="5635" max="5635" width="9" style="3"/>
    <col min="5636" max="5636" width="2.625" style="3" customWidth="1"/>
    <col min="5637" max="5637" width="5.125" style="3" customWidth="1"/>
    <col min="5638" max="5638" width="12.375" style="3" customWidth="1"/>
    <col min="5639" max="5639" width="12.625" style="3" customWidth="1"/>
    <col min="5640" max="5640" width="40.5" style="3" customWidth="1"/>
    <col min="5641" max="5641" width="8.875" style="3" customWidth="1"/>
    <col min="5642" max="5643" width="9.875" style="3" bestFit="1" customWidth="1"/>
    <col min="5644" max="5644" width="5.875" style="3" customWidth="1"/>
    <col min="5645" max="5645" width="44.875" style="3" customWidth="1"/>
    <col min="5646" max="5646" width="45.5" style="3" customWidth="1"/>
    <col min="5647" max="5647" width="6.625" style="3" customWidth="1"/>
    <col min="5648" max="5648" width="13.875" style="3" customWidth="1"/>
    <col min="5649" max="5649" width="6.375" style="3" customWidth="1"/>
    <col min="5650" max="5650" width="21.875" style="3" customWidth="1"/>
    <col min="5651" max="5651" width="17" style="3" customWidth="1"/>
    <col min="5652" max="5652" width="15.625" style="3" customWidth="1"/>
    <col min="5653" max="5889" width="9" style="3"/>
    <col min="5890" max="5890" width="11.625" style="3" customWidth="1"/>
    <col min="5891" max="5891" width="9" style="3"/>
    <col min="5892" max="5892" width="2.625" style="3" customWidth="1"/>
    <col min="5893" max="5893" width="5.125" style="3" customWidth="1"/>
    <col min="5894" max="5894" width="12.375" style="3" customWidth="1"/>
    <col min="5895" max="5895" width="12.625" style="3" customWidth="1"/>
    <col min="5896" max="5896" width="40.5" style="3" customWidth="1"/>
    <col min="5897" max="5897" width="8.875" style="3" customWidth="1"/>
    <col min="5898" max="5899" width="9.875" style="3" bestFit="1" customWidth="1"/>
    <col min="5900" max="5900" width="5.875" style="3" customWidth="1"/>
    <col min="5901" max="5901" width="44.875" style="3" customWidth="1"/>
    <col min="5902" max="5902" width="45.5" style="3" customWidth="1"/>
    <col min="5903" max="5903" width="6.625" style="3" customWidth="1"/>
    <col min="5904" max="5904" width="13.875" style="3" customWidth="1"/>
    <col min="5905" max="5905" width="6.375" style="3" customWidth="1"/>
    <col min="5906" max="5906" width="21.875" style="3" customWidth="1"/>
    <col min="5907" max="5907" width="17" style="3" customWidth="1"/>
    <col min="5908" max="5908" width="15.625" style="3" customWidth="1"/>
    <col min="5909" max="6145" width="9" style="3"/>
    <col min="6146" max="6146" width="11.625" style="3" customWidth="1"/>
    <col min="6147" max="6147" width="9" style="3"/>
    <col min="6148" max="6148" width="2.625" style="3" customWidth="1"/>
    <col min="6149" max="6149" width="5.125" style="3" customWidth="1"/>
    <col min="6150" max="6150" width="12.375" style="3" customWidth="1"/>
    <col min="6151" max="6151" width="12.625" style="3" customWidth="1"/>
    <col min="6152" max="6152" width="40.5" style="3" customWidth="1"/>
    <col min="6153" max="6153" width="8.875" style="3" customWidth="1"/>
    <col min="6154" max="6155" width="9.875" style="3" bestFit="1" customWidth="1"/>
    <col min="6156" max="6156" width="5.875" style="3" customWidth="1"/>
    <col min="6157" max="6157" width="44.875" style="3" customWidth="1"/>
    <col min="6158" max="6158" width="45.5" style="3" customWidth="1"/>
    <col min="6159" max="6159" width="6.625" style="3" customWidth="1"/>
    <col min="6160" max="6160" width="13.875" style="3" customWidth="1"/>
    <col min="6161" max="6161" width="6.375" style="3" customWidth="1"/>
    <col min="6162" max="6162" width="21.875" style="3" customWidth="1"/>
    <col min="6163" max="6163" width="17" style="3" customWidth="1"/>
    <col min="6164" max="6164" width="15.625" style="3" customWidth="1"/>
    <col min="6165" max="6401" width="9" style="3"/>
    <col min="6402" max="6402" width="11.625" style="3" customWidth="1"/>
    <col min="6403" max="6403" width="9" style="3"/>
    <col min="6404" max="6404" width="2.625" style="3" customWidth="1"/>
    <col min="6405" max="6405" width="5.125" style="3" customWidth="1"/>
    <col min="6406" max="6406" width="12.375" style="3" customWidth="1"/>
    <col min="6407" max="6407" width="12.625" style="3" customWidth="1"/>
    <col min="6408" max="6408" width="40.5" style="3" customWidth="1"/>
    <col min="6409" max="6409" width="8.875" style="3" customWidth="1"/>
    <col min="6410" max="6411" width="9.875" style="3" bestFit="1" customWidth="1"/>
    <col min="6412" max="6412" width="5.875" style="3" customWidth="1"/>
    <col min="6413" max="6413" width="44.875" style="3" customWidth="1"/>
    <col min="6414" max="6414" width="45.5" style="3" customWidth="1"/>
    <col min="6415" max="6415" width="6.625" style="3" customWidth="1"/>
    <col min="6416" max="6416" width="13.875" style="3" customWidth="1"/>
    <col min="6417" max="6417" width="6.375" style="3" customWidth="1"/>
    <col min="6418" max="6418" width="21.875" style="3" customWidth="1"/>
    <col min="6419" max="6419" width="17" style="3" customWidth="1"/>
    <col min="6420" max="6420" width="15.625" style="3" customWidth="1"/>
    <col min="6421" max="6657" width="9" style="3"/>
    <col min="6658" max="6658" width="11.625" style="3" customWidth="1"/>
    <col min="6659" max="6659" width="9" style="3"/>
    <col min="6660" max="6660" width="2.625" style="3" customWidth="1"/>
    <col min="6661" max="6661" width="5.125" style="3" customWidth="1"/>
    <col min="6662" max="6662" width="12.375" style="3" customWidth="1"/>
    <col min="6663" max="6663" width="12.625" style="3" customWidth="1"/>
    <col min="6664" max="6664" width="40.5" style="3" customWidth="1"/>
    <col min="6665" max="6665" width="8.875" style="3" customWidth="1"/>
    <col min="6666" max="6667" width="9.875" style="3" bestFit="1" customWidth="1"/>
    <col min="6668" max="6668" width="5.875" style="3" customWidth="1"/>
    <col min="6669" max="6669" width="44.875" style="3" customWidth="1"/>
    <col min="6670" max="6670" width="45.5" style="3" customWidth="1"/>
    <col min="6671" max="6671" width="6.625" style="3" customWidth="1"/>
    <col min="6672" max="6672" width="13.875" style="3" customWidth="1"/>
    <col min="6673" max="6673" width="6.375" style="3" customWidth="1"/>
    <col min="6674" max="6674" width="21.875" style="3" customWidth="1"/>
    <col min="6675" max="6675" width="17" style="3" customWidth="1"/>
    <col min="6676" max="6676" width="15.625" style="3" customWidth="1"/>
    <col min="6677" max="6913" width="9" style="3"/>
    <col min="6914" max="6914" width="11.625" style="3" customWidth="1"/>
    <col min="6915" max="6915" width="9" style="3"/>
    <col min="6916" max="6916" width="2.625" style="3" customWidth="1"/>
    <col min="6917" max="6917" width="5.125" style="3" customWidth="1"/>
    <col min="6918" max="6918" width="12.375" style="3" customWidth="1"/>
    <col min="6919" max="6919" width="12.625" style="3" customWidth="1"/>
    <col min="6920" max="6920" width="40.5" style="3" customWidth="1"/>
    <col min="6921" max="6921" width="8.875" style="3" customWidth="1"/>
    <col min="6922" max="6923" width="9.875" style="3" bestFit="1" customWidth="1"/>
    <col min="6924" max="6924" width="5.875" style="3" customWidth="1"/>
    <col min="6925" max="6925" width="44.875" style="3" customWidth="1"/>
    <col min="6926" max="6926" width="45.5" style="3" customWidth="1"/>
    <col min="6927" max="6927" width="6.625" style="3" customWidth="1"/>
    <col min="6928" max="6928" width="13.875" style="3" customWidth="1"/>
    <col min="6929" max="6929" width="6.375" style="3" customWidth="1"/>
    <col min="6930" max="6930" width="21.875" style="3" customWidth="1"/>
    <col min="6931" max="6931" width="17" style="3" customWidth="1"/>
    <col min="6932" max="6932" width="15.625" style="3" customWidth="1"/>
    <col min="6933" max="7169" width="9" style="3"/>
    <col min="7170" max="7170" width="11.625" style="3" customWidth="1"/>
    <col min="7171" max="7171" width="9" style="3"/>
    <col min="7172" max="7172" width="2.625" style="3" customWidth="1"/>
    <col min="7173" max="7173" width="5.125" style="3" customWidth="1"/>
    <col min="7174" max="7174" width="12.375" style="3" customWidth="1"/>
    <col min="7175" max="7175" width="12.625" style="3" customWidth="1"/>
    <col min="7176" max="7176" width="40.5" style="3" customWidth="1"/>
    <col min="7177" max="7177" width="8.875" style="3" customWidth="1"/>
    <col min="7178" max="7179" width="9.875" style="3" bestFit="1" customWidth="1"/>
    <col min="7180" max="7180" width="5.875" style="3" customWidth="1"/>
    <col min="7181" max="7181" width="44.875" style="3" customWidth="1"/>
    <col min="7182" max="7182" width="45.5" style="3" customWidth="1"/>
    <col min="7183" max="7183" width="6.625" style="3" customWidth="1"/>
    <col min="7184" max="7184" width="13.875" style="3" customWidth="1"/>
    <col min="7185" max="7185" width="6.375" style="3" customWidth="1"/>
    <col min="7186" max="7186" width="21.875" style="3" customWidth="1"/>
    <col min="7187" max="7187" width="17" style="3" customWidth="1"/>
    <col min="7188" max="7188" width="15.625" style="3" customWidth="1"/>
    <col min="7189" max="7425" width="9" style="3"/>
    <col min="7426" max="7426" width="11.625" style="3" customWidth="1"/>
    <col min="7427" max="7427" width="9" style="3"/>
    <col min="7428" max="7428" width="2.625" style="3" customWidth="1"/>
    <col min="7429" max="7429" width="5.125" style="3" customWidth="1"/>
    <col min="7430" max="7430" width="12.375" style="3" customWidth="1"/>
    <col min="7431" max="7431" width="12.625" style="3" customWidth="1"/>
    <col min="7432" max="7432" width="40.5" style="3" customWidth="1"/>
    <col min="7433" max="7433" width="8.875" style="3" customWidth="1"/>
    <col min="7434" max="7435" width="9.875" style="3" bestFit="1" customWidth="1"/>
    <col min="7436" max="7436" width="5.875" style="3" customWidth="1"/>
    <col min="7437" max="7437" width="44.875" style="3" customWidth="1"/>
    <col min="7438" max="7438" width="45.5" style="3" customWidth="1"/>
    <col min="7439" max="7439" width="6.625" style="3" customWidth="1"/>
    <col min="7440" max="7440" width="13.875" style="3" customWidth="1"/>
    <col min="7441" max="7441" width="6.375" style="3" customWidth="1"/>
    <col min="7442" max="7442" width="21.875" style="3" customWidth="1"/>
    <col min="7443" max="7443" width="17" style="3" customWidth="1"/>
    <col min="7444" max="7444" width="15.625" style="3" customWidth="1"/>
    <col min="7445" max="7681" width="9" style="3"/>
    <col min="7682" max="7682" width="11.625" style="3" customWidth="1"/>
    <col min="7683" max="7683" width="9" style="3"/>
    <col min="7684" max="7684" width="2.625" style="3" customWidth="1"/>
    <col min="7685" max="7685" width="5.125" style="3" customWidth="1"/>
    <col min="7686" max="7686" width="12.375" style="3" customWidth="1"/>
    <col min="7687" max="7687" width="12.625" style="3" customWidth="1"/>
    <col min="7688" max="7688" width="40.5" style="3" customWidth="1"/>
    <col min="7689" max="7689" width="8.875" style="3" customWidth="1"/>
    <col min="7690" max="7691" width="9.875" style="3" bestFit="1" customWidth="1"/>
    <col min="7692" max="7692" width="5.875" style="3" customWidth="1"/>
    <col min="7693" max="7693" width="44.875" style="3" customWidth="1"/>
    <col min="7694" max="7694" width="45.5" style="3" customWidth="1"/>
    <col min="7695" max="7695" width="6.625" style="3" customWidth="1"/>
    <col min="7696" max="7696" width="13.875" style="3" customWidth="1"/>
    <col min="7697" max="7697" width="6.375" style="3" customWidth="1"/>
    <col min="7698" max="7698" width="21.875" style="3" customWidth="1"/>
    <col min="7699" max="7699" width="17" style="3" customWidth="1"/>
    <col min="7700" max="7700" width="15.625" style="3" customWidth="1"/>
    <col min="7701" max="7937" width="9" style="3"/>
    <col min="7938" max="7938" width="11.625" style="3" customWidth="1"/>
    <col min="7939" max="7939" width="9" style="3"/>
    <col min="7940" max="7940" width="2.625" style="3" customWidth="1"/>
    <col min="7941" max="7941" width="5.125" style="3" customWidth="1"/>
    <col min="7942" max="7942" width="12.375" style="3" customWidth="1"/>
    <col min="7943" max="7943" width="12.625" style="3" customWidth="1"/>
    <col min="7944" max="7944" width="40.5" style="3" customWidth="1"/>
    <col min="7945" max="7945" width="8.875" style="3" customWidth="1"/>
    <col min="7946" max="7947" width="9.875" style="3" bestFit="1" customWidth="1"/>
    <col min="7948" max="7948" width="5.875" style="3" customWidth="1"/>
    <col min="7949" max="7949" width="44.875" style="3" customWidth="1"/>
    <col min="7950" max="7950" width="45.5" style="3" customWidth="1"/>
    <col min="7951" max="7951" width="6.625" style="3" customWidth="1"/>
    <col min="7952" max="7952" width="13.875" style="3" customWidth="1"/>
    <col min="7953" max="7953" width="6.375" style="3" customWidth="1"/>
    <col min="7954" max="7954" width="21.875" style="3" customWidth="1"/>
    <col min="7955" max="7955" width="17" style="3" customWidth="1"/>
    <col min="7956" max="7956" width="15.625" style="3" customWidth="1"/>
    <col min="7957" max="8193" width="9" style="3"/>
    <col min="8194" max="8194" width="11.625" style="3" customWidth="1"/>
    <col min="8195" max="8195" width="9" style="3"/>
    <col min="8196" max="8196" width="2.625" style="3" customWidth="1"/>
    <col min="8197" max="8197" width="5.125" style="3" customWidth="1"/>
    <col min="8198" max="8198" width="12.375" style="3" customWidth="1"/>
    <col min="8199" max="8199" width="12.625" style="3" customWidth="1"/>
    <col min="8200" max="8200" width="40.5" style="3" customWidth="1"/>
    <col min="8201" max="8201" width="8.875" style="3" customWidth="1"/>
    <col min="8202" max="8203" width="9.875" style="3" bestFit="1" customWidth="1"/>
    <col min="8204" max="8204" width="5.875" style="3" customWidth="1"/>
    <col min="8205" max="8205" width="44.875" style="3" customWidth="1"/>
    <col min="8206" max="8206" width="45.5" style="3" customWidth="1"/>
    <col min="8207" max="8207" width="6.625" style="3" customWidth="1"/>
    <col min="8208" max="8208" width="13.875" style="3" customWidth="1"/>
    <col min="8209" max="8209" width="6.375" style="3" customWidth="1"/>
    <col min="8210" max="8210" width="21.875" style="3" customWidth="1"/>
    <col min="8211" max="8211" width="17" style="3" customWidth="1"/>
    <col min="8212" max="8212" width="15.625" style="3" customWidth="1"/>
    <col min="8213" max="8449" width="9" style="3"/>
    <col min="8450" max="8450" width="11.625" style="3" customWidth="1"/>
    <col min="8451" max="8451" width="9" style="3"/>
    <col min="8452" max="8452" width="2.625" style="3" customWidth="1"/>
    <col min="8453" max="8453" width="5.125" style="3" customWidth="1"/>
    <col min="8454" max="8454" width="12.375" style="3" customWidth="1"/>
    <col min="8455" max="8455" width="12.625" style="3" customWidth="1"/>
    <col min="8456" max="8456" width="40.5" style="3" customWidth="1"/>
    <col min="8457" max="8457" width="8.875" style="3" customWidth="1"/>
    <col min="8458" max="8459" width="9.875" style="3" bestFit="1" customWidth="1"/>
    <col min="8460" max="8460" width="5.875" style="3" customWidth="1"/>
    <col min="8461" max="8461" width="44.875" style="3" customWidth="1"/>
    <col min="8462" max="8462" width="45.5" style="3" customWidth="1"/>
    <col min="8463" max="8463" width="6.625" style="3" customWidth="1"/>
    <col min="8464" max="8464" width="13.875" style="3" customWidth="1"/>
    <col min="8465" max="8465" width="6.375" style="3" customWidth="1"/>
    <col min="8466" max="8466" width="21.875" style="3" customWidth="1"/>
    <col min="8467" max="8467" width="17" style="3" customWidth="1"/>
    <col min="8468" max="8468" width="15.625" style="3" customWidth="1"/>
    <col min="8469" max="8705" width="9" style="3"/>
    <col min="8706" max="8706" width="11.625" style="3" customWidth="1"/>
    <col min="8707" max="8707" width="9" style="3"/>
    <col min="8708" max="8708" width="2.625" style="3" customWidth="1"/>
    <col min="8709" max="8709" width="5.125" style="3" customWidth="1"/>
    <col min="8710" max="8710" width="12.375" style="3" customWidth="1"/>
    <col min="8711" max="8711" width="12.625" style="3" customWidth="1"/>
    <col min="8712" max="8712" width="40.5" style="3" customWidth="1"/>
    <col min="8713" max="8713" width="8.875" style="3" customWidth="1"/>
    <col min="8714" max="8715" width="9.875" style="3" bestFit="1" customWidth="1"/>
    <col min="8716" max="8716" width="5.875" style="3" customWidth="1"/>
    <col min="8717" max="8717" width="44.875" style="3" customWidth="1"/>
    <col min="8718" max="8718" width="45.5" style="3" customWidth="1"/>
    <col min="8719" max="8719" width="6.625" style="3" customWidth="1"/>
    <col min="8720" max="8720" width="13.875" style="3" customWidth="1"/>
    <col min="8721" max="8721" width="6.375" style="3" customWidth="1"/>
    <col min="8722" max="8722" width="21.875" style="3" customWidth="1"/>
    <col min="8723" max="8723" width="17" style="3" customWidth="1"/>
    <col min="8724" max="8724" width="15.625" style="3" customWidth="1"/>
    <col min="8725" max="8961" width="9" style="3"/>
    <col min="8962" max="8962" width="11.625" style="3" customWidth="1"/>
    <col min="8963" max="8963" width="9" style="3"/>
    <col min="8964" max="8964" width="2.625" style="3" customWidth="1"/>
    <col min="8965" max="8965" width="5.125" style="3" customWidth="1"/>
    <col min="8966" max="8966" width="12.375" style="3" customWidth="1"/>
    <col min="8967" max="8967" width="12.625" style="3" customWidth="1"/>
    <col min="8968" max="8968" width="40.5" style="3" customWidth="1"/>
    <col min="8969" max="8969" width="8.875" style="3" customWidth="1"/>
    <col min="8970" max="8971" width="9.875" style="3" bestFit="1" customWidth="1"/>
    <col min="8972" max="8972" width="5.875" style="3" customWidth="1"/>
    <col min="8973" max="8973" width="44.875" style="3" customWidth="1"/>
    <col min="8974" max="8974" width="45.5" style="3" customWidth="1"/>
    <col min="8975" max="8975" width="6.625" style="3" customWidth="1"/>
    <col min="8976" max="8976" width="13.875" style="3" customWidth="1"/>
    <col min="8977" max="8977" width="6.375" style="3" customWidth="1"/>
    <col min="8978" max="8978" width="21.875" style="3" customWidth="1"/>
    <col min="8979" max="8979" width="17" style="3" customWidth="1"/>
    <col min="8980" max="8980" width="15.625" style="3" customWidth="1"/>
    <col min="8981" max="9217" width="9" style="3"/>
    <col min="9218" max="9218" width="11.625" style="3" customWidth="1"/>
    <col min="9219" max="9219" width="9" style="3"/>
    <col min="9220" max="9220" width="2.625" style="3" customWidth="1"/>
    <col min="9221" max="9221" width="5.125" style="3" customWidth="1"/>
    <col min="9222" max="9222" width="12.375" style="3" customWidth="1"/>
    <col min="9223" max="9223" width="12.625" style="3" customWidth="1"/>
    <col min="9224" max="9224" width="40.5" style="3" customWidth="1"/>
    <col min="9225" max="9225" width="8.875" style="3" customWidth="1"/>
    <col min="9226" max="9227" width="9.875" style="3" bestFit="1" customWidth="1"/>
    <col min="9228" max="9228" width="5.875" style="3" customWidth="1"/>
    <col min="9229" max="9229" width="44.875" style="3" customWidth="1"/>
    <col min="9230" max="9230" width="45.5" style="3" customWidth="1"/>
    <col min="9231" max="9231" width="6.625" style="3" customWidth="1"/>
    <col min="9232" max="9232" width="13.875" style="3" customWidth="1"/>
    <col min="9233" max="9233" width="6.375" style="3" customWidth="1"/>
    <col min="9234" max="9234" width="21.875" style="3" customWidth="1"/>
    <col min="9235" max="9235" width="17" style="3" customWidth="1"/>
    <col min="9236" max="9236" width="15.625" style="3" customWidth="1"/>
    <col min="9237" max="9473" width="9" style="3"/>
    <col min="9474" max="9474" width="11.625" style="3" customWidth="1"/>
    <col min="9475" max="9475" width="9" style="3"/>
    <col min="9476" max="9476" width="2.625" style="3" customWidth="1"/>
    <col min="9477" max="9477" width="5.125" style="3" customWidth="1"/>
    <col min="9478" max="9478" width="12.375" style="3" customWidth="1"/>
    <col min="9479" max="9479" width="12.625" style="3" customWidth="1"/>
    <col min="9480" max="9480" width="40.5" style="3" customWidth="1"/>
    <col min="9481" max="9481" width="8.875" style="3" customWidth="1"/>
    <col min="9482" max="9483" width="9.875" style="3" bestFit="1" customWidth="1"/>
    <col min="9484" max="9484" width="5.875" style="3" customWidth="1"/>
    <col min="9485" max="9485" width="44.875" style="3" customWidth="1"/>
    <col min="9486" max="9486" width="45.5" style="3" customWidth="1"/>
    <col min="9487" max="9487" width="6.625" style="3" customWidth="1"/>
    <col min="9488" max="9488" width="13.875" style="3" customWidth="1"/>
    <col min="9489" max="9489" width="6.375" style="3" customWidth="1"/>
    <col min="9490" max="9490" width="21.875" style="3" customWidth="1"/>
    <col min="9491" max="9491" width="17" style="3" customWidth="1"/>
    <col min="9492" max="9492" width="15.625" style="3" customWidth="1"/>
    <col min="9493" max="9729" width="9" style="3"/>
    <col min="9730" max="9730" width="11.625" style="3" customWidth="1"/>
    <col min="9731" max="9731" width="9" style="3"/>
    <col min="9732" max="9732" width="2.625" style="3" customWidth="1"/>
    <col min="9733" max="9733" width="5.125" style="3" customWidth="1"/>
    <col min="9734" max="9734" width="12.375" style="3" customWidth="1"/>
    <col min="9735" max="9735" width="12.625" style="3" customWidth="1"/>
    <col min="9736" max="9736" width="40.5" style="3" customWidth="1"/>
    <col min="9737" max="9737" width="8.875" style="3" customWidth="1"/>
    <col min="9738" max="9739" width="9.875" style="3" bestFit="1" customWidth="1"/>
    <col min="9740" max="9740" width="5.875" style="3" customWidth="1"/>
    <col min="9741" max="9741" width="44.875" style="3" customWidth="1"/>
    <col min="9742" max="9742" width="45.5" style="3" customWidth="1"/>
    <col min="9743" max="9743" width="6.625" style="3" customWidth="1"/>
    <col min="9744" max="9744" width="13.875" style="3" customWidth="1"/>
    <col min="9745" max="9745" width="6.375" style="3" customWidth="1"/>
    <col min="9746" max="9746" width="21.875" style="3" customWidth="1"/>
    <col min="9747" max="9747" width="17" style="3" customWidth="1"/>
    <col min="9748" max="9748" width="15.625" style="3" customWidth="1"/>
    <col min="9749" max="9985" width="9" style="3"/>
    <col min="9986" max="9986" width="11.625" style="3" customWidth="1"/>
    <col min="9987" max="9987" width="9" style="3"/>
    <col min="9988" max="9988" width="2.625" style="3" customWidth="1"/>
    <col min="9989" max="9989" width="5.125" style="3" customWidth="1"/>
    <col min="9990" max="9990" width="12.375" style="3" customWidth="1"/>
    <col min="9991" max="9991" width="12.625" style="3" customWidth="1"/>
    <col min="9992" max="9992" width="40.5" style="3" customWidth="1"/>
    <col min="9993" max="9993" width="8.875" style="3" customWidth="1"/>
    <col min="9994" max="9995" width="9.875" style="3" bestFit="1" customWidth="1"/>
    <col min="9996" max="9996" width="5.875" style="3" customWidth="1"/>
    <col min="9997" max="9997" width="44.875" style="3" customWidth="1"/>
    <col min="9998" max="9998" width="45.5" style="3" customWidth="1"/>
    <col min="9999" max="9999" width="6.625" style="3" customWidth="1"/>
    <col min="10000" max="10000" width="13.875" style="3" customWidth="1"/>
    <col min="10001" max="10001" width="6.375" style="3" customWidth="1"/>
    <col min="10002" max="10002" width="21.875" style="3" customWidth="1"/>
    <col min="10003" max="10003" width="17" style="3" customWidth="1"/>
    <col min="10004" max="10004" width="15.625" style="3" customWidth="1"/>
    <col min="10005" max="10241" width="9" style="3"/>
    <col min="10242" max="10242" width="11.625" style="3" customWidth="1"/>
    <col min="10243" max="10243" width="9" style="3"/>
    <col min="10244" max="10244" width="2.625" style="3" customWidth="1"/>
    <col min="10245" max="10245" width="5.125" style="3" customWidth="1"/>
    <col min="10246" max="10246" width="12.375" style="3" customWidth="1"/>
    <col min="10247" max="10247" width="12.625" style="3" customWidth="1"/>
    <col min="10248" max="10248" width="40.5" style="3" customWidth="1"/>
    <col min="10249" max="10249" width="8.875" style="3" customWidth="1"/>
    <col min="10250" max="10251" width="9.875" style="3" bestFit="1" customWidth="1"/>
    <col min="10252" max="10252" width="5.875" style="3" customWidth="1"/>
    <col min="10253" max="10253" width="44.875" style="3" customWidth="1"/>
    <col min="10254" max="10254" width="45.5" style="3" customWidth="1"/>
    <col min="10255" max="10255" width="6.625" style="3" customWidth="1"/>
    <col min="10256" max="10256" width="13.875" style="3" customWidth="1"/>
    <col min="10257" max="10257" width="6.375" style="3" customWidth="1"/>
    <col min="10258" max="10258" width="21.875" style="3" customWidth="1"/>
    <col min="10259" max="10259" width="17" style="3" customWidth="1"/>
    <col min="10260" max="10260" width="15.625" style="3" customWidth="1"/>
    <col min="10261" max="10497" width="9" style="3"/>
    <col min="10498" max="10498" width="11.625" style="3" customWidth="1"/>
    <col min="10499" max="10499" width="9" style="3"/>
    <col min="10500" max="10500" width="2.625" style="3" customWidth="1"/>
    <col min="10501" max="10501" width="5.125" style="3" customWidth="1"/>
    <col min="10502" max="10502" width="12.375" style="3" customWidth="1"/>
    <col min="10503" max="10503" width="12.625" style="3" customWidth="1"/>
    <col min="10504" max="10504" width="40.5" style="3" customWidth="1"/>
    <col min="10505" max="10505" width="8.875" style="3" customWidth="1"/>
    <col min="10506" max="10507" width="9.875" style="3" bestFit="1" customWidth="1"/>
    <col min="10508" max="10508" width="5.875" style="3" customWidth="1"/>
    <col min="10509" max="10509" width="44.875" style="3" customWidth="1"/>
    <col min="10510" max="10510" width="45.5" style="3" customWidth="1"/>
    <col min="10511" max="10511" width="6.625" style="3" customWidth="1"/>
    <col min="10512" max="10512" width="13.875" style="3" customWidth="1"/>
    <col min="10513" max="10513" width="6.375" style="3" customWidth="1"/>
    <col min="10514" max="10514" width="21.875" style="3" customWidth="1"/>
    <col min="10515" max="10515" width="17" style="3" customWidth="1"/>
    <col min="10516" max="10516" width="15.625" style="3" customWidth="1"/>
    <col min="10517" max="10753" width="9" style="3"/>
    <col min="10754" max="10754" width="11.625" style="3" customWidth="1"/>
    <col min="10755" max="10755" width="9" style="3"/>
    <col min="10756" max="10756" width="2.625" style="3" customWidth="1"/>
    <col min="10757" max="10757" width="5.125" style="3" customWidth="1"/>
    <col min="10758" max="10758" width="12.375" style="3" customWidth="1"/>
    <col min="10759" max="10759" width="12.625" style="3" customWidth="1"/>
    <col min="10760" max="10760" width="40.5" style="3" customWidth="1"/>
    <col min="10761" max="10761" width="8.875" style="3" customWidth="1"/>
    <col min="10762" max="10763" width="9.875" style="3" bestFit="1" customWidth="1"/>
    <col min="10764" max="10764" width="5.875" style="3" customWidth="1"/>
    <col min="10765" max="10765" width="44.875" style="3" customWidth="1"/>
    <col min="10766" max="10766" width="45.5" style="3" customWidth="1"/>
    <col min="10767" max="10767" width="6.625" style="3" customWidth="1"/>
    <col min="10768" max="10768" width="13.875" style="3" customWidth="1"/>
    <col min="10769" max="10769" width="6.375" style="3" customWidth="1"/>
    <col min="10770" max="10770" width="21.875" style="3" customWidth="1"/>
    <col min="10771" max="10771" width="17" style="3" customWidth="1"/>
    <col min="10772" max="10772" width="15.625" style="3" customWidth="1"/>
    <col min="10773" max="11009" width="9" style="3"/>
    <col min="11010" max="11010" width="11.625" style="3" customWidth="1"/>
    <col min="11011" max="11011" width="9" style="3"/>
    <col min="11012" max="11012" width="2.625" style="3" customWidth="1"/>
    <col min="11013" max="11013" width="5.125" style="3" customWidth="1"/>
    <col min="11014" max="11014" width="12.375" style="3" customWidth="1"/>
    <col min="11015" max="11015" width="12.625" style="3" customWidth="1"/>
    <col min="11016" max="11016" width="40.5" style="3" customWidth="1"/>
    <col min="11017" max="11017" width="8.875" style="3" customWidth="1"/>
    <col min="11018" max="11019" width="9.875" style="3" bestFit="1" customWidth="1"/>
    <col min="11020" max="11020" width="5.875" style="3" customWidth="1"/>
    <col min="11021" max="11021" width="44.875" style="3" customWidth="1"/>
    <col min="11022" max="11022" width="45.5" style="3" customWidth="1"/>
    <col min="11023" max="11023" width="6.625" style="3" customWidth="1"/>
    <col min="11024" max="11024" width="13.875" style="3" customWidth="1"/>
    <col min="11025" max="11025" width="6.375" style="3" customWidth="1"/>
    <col min="11026" max="11026" width="21.875" style="3" customWidth="1"/>
    <col min="11027" max="11027" width="17" style="3" customWidth="1"/>
    <col min="11028" max="11028" width="15.625" style="3" customWidth="1"/>
    <col min="11029" max="11265" width="9" style="3"/>
    <col min="11266" max="11266" width="11.625" style="3" customWidth="1"/>
    <col min="11267" max="11267" width="9" style="3"/>
    <col min="11268" max="11268" width="2.625" style="3" customWidth="1"/>
    <col min="11269" max="11269" width="5.125" style="3" customWidth="1"/>
    <col min="11270" max="11270" width="12.375" style="3" customWidth="1"/>
    <col min="11271" max="11271" width="12.625" style="3" customWidth="1"/>
    <col min="11272" max="11272" width="40.5" style="3" customWidth="1"/>
    <col min="11273" max="11273" width="8.875" style="3" customWidth="1"/>
    <col min="11274" max="11275" width="9.875" style="3" bestFit="1" customWidth="1"/>
    <col min="11276" max="11276" width="5.875" style="3" customWidth="1"/>
    <col min="11277" max="11277" width="44.875" style="3" customWidth="1"/>
    <col min="11278" max="11278" width="45.5" style="3" customWidth="1"/>
    <col min="11279" max="11279" width="6.625" style="3" customWidth="1"/>
    <col min="11280" max="11280" width="13.875" style="3" customWidth="1"/>
    <col min="11281" max="11281" width="6.375" style="3" customWidth="1"/>
    <col min="11282" max="11282" width="21.875" style="3" customWidth="1"/>
    <col min="11283" max="11283" width="17" style="3" customWidth="1"/>
    <col min="11284" max="11284" width="15.625" style="3" customWidth="1"/>
    <col min="11285" max="11521" width="9" style="3"/>
    <col min="11522" max="11522" width="11.625" style="3" customWidth="1"/>
    <col min="11523" max="11523" width="9" style="3"/>
    <col min="11524" max="11524" width="2.625" style="3" customWidth="1"/>
    <col min="11525" max="11525" width="5.125" style="3" customWidth="1"/>
    <col min="11526" max="11526" width="12.375" style="3" customWidth="1"/>
    <col min="11527" max="11527" width="12.625" style="3" customWidth="1"/>
    <col min="11528" max="11528" width="40.5" style="3" customWidth="1"/>
    <col min="11529" max="11529" width="8.875" style="3" customWidth="1"/>
    <col min="11530" max="11531" width="9.875" style="3" bestFit="1" customWidth="1"/>
    <col min="11532" max="11532" width="5.875" style="3" customWidth="1"/>
    <col min="11533" max="11533" width="44.875" style="3" customWidth="1"/>
    <col min="11534" max="11534" width="45.5" style="3" customWidth="1"/>
    <col min="11535" max="11535" width="6.625" style="3" customWidth="1"/>
    <col min="11536" max="11536" width="13.875" style="3" customWidth="1"/>
    <col min="11537" max="11537" width="6.375" style="3" customWidth="1"/>
    <col min="11538" max="11538" width="21.875" style="3" customWidth="1"/>
    <col min="11539" max="11539" width="17" style="3" customWidth="1"/>
    <col min="11540" max="11540" width="15.625" style="3" customWidth="1"/>
    <col min="11541" max="11777" width="9" style="3"/>
    <col min="11778" max="11778" width="11.625" style="3" customWidth="1"/>
    <col min="11779" max="11779" width="9" style="3"/>
    <col min="11780" max="11780" width="2.625" style="3" customWidth="1"/>
    <col min="11781" max="11781" width="5.125" style="3" customWidth="1"/>
    <col min="11782" max="11782" width="12.375" style="3" customWidth="1"/>
    <col min="11783" max="11783" width="12.625" style="3" customWidth="1"/>
    <col min="11784" max="11784" width="40.5" style="3" customWidth="1"/>
    <col min="11785" max="11785" width="8.875" style="3" customWidth="1"/>
    <col min="11786" max="11787" width="9.875" style="3" bestFit="1" customWidth="1"/>
    <col min="11788" max="11788" width="5.875" style="3" customWidth="1"/>
    <col min="11789" max="11789" width="44.875" style="3" customWidth="1"/>
    <col min="11790" max="11790" width="45.5" style="3" customWidth="1"/>
    <col min="11791" max="11791" width="6.625" style="3" customWidth="1"/>
    <col min="11792" max="11792" width="13.875" style="3" customWidth="1"/>
    <col min="11793" max="11793" width="6.375" style="3" customWidth="1"/>
    <col min="11794" max="11794" width="21.875" style="3" customWidth="1"/>
    <col min="11795" max="11795" width="17" style="3" customWidth="1"/>
    <col min="11796" max="11796" width="15.625" style="3" customWidth="1"/>
    <col min="11797" max="12033" width="9" style="3"/>
    <col min="12034" max="12034" width="11.625" style="3" customWidth="1"/>
    <col min="12035" max="12035" width="9" style="3"/>
    <col min="12036" max="12036" width="2.625" style="3" customWidth="1"/>
    <col min="12037" max="12037" width="5.125" style="3" customWidth="1"/>
    <col min="12038" max="12038" width="12.375" style="3" customWidth="1"/>
    <col min="12039" max="12039" width="12.625" style="3" customWidth="1"/>
    <col min="12040" max="12040" width="40.5" style="3" customWidth="1"/>
    <col min="12041" max="12041" width="8.875" style="3" customWidth="1"/>
    <col min="12042" max="12043" width="9.875" style="3" bestFit="1" customWidth="1"/>
    <col min="12044" max="12044" width="5.875" style="3" customWidth="1"/>
    <col min="12045" max="12045" width="44.875" style="3" customWidth="1"/>
    <col min="12046" max="12046" width="45.5" style="3" customWidth="1"/>
    <col min="12047" max="12047" width="6.625" style="3" customWidth="1"/>
    <col min="12048" max="12048" width="13.875" style="3" customWidth="1"/>
    <col min="12049" max="12049" width="6.375" style="3" customWidth="1"/>
    <col min="12050" max="12050" width="21.875" style="3" customWidth="1"/>
    <col min="12051" max="12051" width="17" style="3" customWidth="1"/>
    <col min="12052" max="12052" width="15.625" style="3" customWidth="1"/>
    <col min="12053" max="12289" width="9" style="3"/>
    <col min="12290" max="12290" width="11.625" style="3" customWidth="1"/>
    <col min="12291" max="12291" width="9" style="3"/>
    <col min="12292" max="12292" width="2.625" style="3" customWidth="1"/>
    <col min="12293" max="12293" width="5.125" style="3" customWidth="1"/>
    <col min="12294" max="12294" width="12.375" style="3" customWidth="1"/>
    <col min="12295" max="12295" width="12.625" style="3" customWidth="1"/>
    <col min="12296" max="12296" width="40.5" style="3" customWidth="1"/>
    <col min="12297" max="12297" width="8.875" style="3" customWidth="1"/>
    <col min="12298" max="12299" width="9.875" style="3" bestFit="1" customWidth="1"/>
    <col min="12300" max="12300" width="5.875" style="3" customWidth="1"/>
    <col min="12301" max="12301" width="44.875" style="3" customWidth="1"/>
    <col min="12302" max="12302" width="45.5" style="3" customWidth="1"/>
    <col min="12303" max="12303" width="6.625" style="3" customWidth="1"/>
    <col min="12304" max="12304" width="13.875" style="3" customWidth="1"/>
    <col min="12305" max="12305" width="6.375" style="3" customWidth="1"/>
    <col min="12306" max="12306" width="21.875" style="3" customWidth="1"/>
    <col min="12307" max="12307" width="17" style="3" customWidth="1"/>
    <col min="12308" max="12308" width="15.625" style="3" customWidth="1"/>
    <col min="12309" max="12545" width="9" style="3"/>
    <col min="12546" max="12546" width="11.625" style="3" customWidth="1"/>
    <col min="12547" max="12547" width="9" style="3"/>
    <col min="12548" max="12548" width="2.625" style="3" customWidth="1"/>
    <col min="12549" max="12549" width="5.125" style="3" customWidth="1"/>
    <col min="12550" max="12550" width="12.375" style="3" customWidth="1"/>
    <col min="12551" max="12551" width="12.625" style="3" customWidth="1"/>
    <col min="12552" max="12552" width="40.5" style="3" customWidth="1"/>
    <col min="12553" max="12553" width="8.875" style="3" customWidth="1"/>
    <col min="12554" max="12555" width="9.875" style="3" bestFit="1" customWidth="1"/>
    <col min="12556" max="12556" width="5.875" style="3" customWidth="1"/>
    <col min="12557" max="12557" width="44.875" style="3" customWidth="1"/>
    <col min="12558" max="12558" width="45.5" style="3" customWidth="1"/>
    <col min="12559" max="12559" width="6.625" style="3" customWidth="1"/>
    <col min="12560" max="12560" width="13.875" style="3" customWidth="1"/>
    <col min="12561" max="12561" width="6.375" style="3" customWidth="1"/>
    <col min="12562" max="12562" width="21.875" style="3" customWidth="1"/>
    <col min="12563" max="12563" width="17" style="3" customWidth="1"/>
    <col min="12564" max="12564" width="15.625" style="3" customWidth="1"/>
    <col min="12565" max="12801" width="9" style="3"/>
    <col min="12802" max="12802" width="11.625" style="3" customWidth="1"/>
    <col min="12803" max="12803" width="9" style="3"/>
    <col min="12804" max="12804" width="2.625" style="3" customWidth="1"/>
    <col min="12805" max="12805" width="5.125" style="3" customWidth="1"/>
    <col min="12806" max="12806" width="12.375" style="3" customWidth="1"/>
    <col min="12807" max="12807" width="12.625" style="3" customWidth="1"/>
    <col min="12808" max="12808" width="40.5" style="3" customWidth="1"/>
    <col min="12809" max="12809" width="8.875" style="3" customWidth="1"/>
    <col min="12810" max="12811" width="9.875" style="3" bestFit="1" customWidth="1"/>
    <col min="12812" max="12812" width="5.875" style="3" customWidth="1"/>
    <col min="12813" max="12813" width="44.875" style="3" customWidth="1"/>
    <col min="12814" max="12814" width="45.5" style="3" customWidth="1"/>
    <col min="12815" max="12815" width="6.625" style="3" customWidth="1"/>
    <col min="12816" max="12816" width="13.875" style="3" customWidth="1"/>
    <col min="12817" max="12817" width="6.375" style="3" customWidth="1"/>
    <col min="12818" max="12818" width="21.875" style="3" customWidth="1"/>
    <col min="12819" max="12819" width="17" style="3" customWidth="1"/>
    <col min="12820" max="12820" width="15.625" style="3" customWidth="1"/>
    <col min="12821" max="13057" width="9" style="3"/>
    <col min="13058" max="13058" width="11.625" style="3" customWidth="1"/>
    <col min="13059" max="13059" width="9" style="3"/>
    <col min="13060" max="13060" width="2.625" style="3" customWidth="1"/>
    <col min="13061" max="13061" width="5.125" style="3" customWidth="1"/>
    <col min="13062" max="13062" width="12.375" style="3" customWidth="1"/>
    <col min="13063" max="13063" width="12.625" style="3" customWidth="1"/>
    <col min="13064" max="13064" width="40.5" style="3" customWidth="1"/>
    <col min="13065" max="13065" width="8.875" style="3" customWidth="1"/>
    <col min="13066" max="13067" width="9.875" style="3" bestFit="1" customWidth="1"/>
    <col min="13068" max="13068" width="5.875" style="3" customWidth="1"/>
    <col min="13069" max="13069" width="44.875" style="3" customWidth="1"/>
    <col min="13070" max="13070" width="45.5" style="3" customWidth="1"/>
    <col min="13071" max="13071" width="6.625" style="3" customWidth="1"/>
    <col min="13072" max="13072" width="13.875" style="3" customWidth="1"/>
    <col min="13073" max="13073" width="6.375" style="3" customWidth="1"/>
    <col min="13074" max="13074" width="21.875" style="3" customWidth="1"/>
    <col min="13075" max="13075" width="17" style="3" customWidth="1"/>
    <col min="13076" max="13076" width="15.625" style="3" customWidth="1"/>
    <col min="13077" max="13313" width="9" style="3"/>
    <col min="13314" max="13314" width="11.625" style="3" customWidth="1"/>
    <col min="13315" max="13315" width="9" style="3"/>
    <col min="13316" max="13316" width="2.625" style="3" customWidth="1"/>
    <col min="13317" max="13317" width="5.125" style="3" customWidth="1"/>
    <col min="13318" max="13318" width="12.375" style="3" customWidth="1"/>
    <col min="13319" max="13319" width="12.625" style="3" customWidth="1"/>
    <col min="13320" max="13320" width="40.5" style="3" customWidth="1"/>
    <col min="13321" max="13321" width="8.875" style="3" customWidth="1"/>
    <col min="13322" max="13323" width="9.875" style="3" bestFit="1" customWidth="1"/>
    <col min="13324" max="13324" width="5.875" style="3" customWidth="1"/>
    <col min="13325" max="13325" width="44.875" style="3" customWidth="1"/>
    <col min="13326" max="13326" width="45.5" style="3" customWidth="1"/>
    <col min="13327" max="13327" width="6.625" style="3" customWidth="1"/>
    <col min="13328" max="13328" width="13.875" style="3" customWidth="1"/>
    <col min="13329" max="13329" width="6.375" style="3" customWidth="1"/>
    <col min="13330" max="13330" width="21.875" style="3" customWidth="1"/>
    <col min="13331" max="13331" width="17" style="3" customWidth="1"/>
    <col min="13332" max="13332" width="15.625" style="3" customWidth="1"/>
    <col min="13333" max="13569" width="9" style="3"/>
    <col min="13570" max="13570" width="11.625" style="3" customWidth="1"/>
    <col min="13571" max="13571" width="9" style="3"/>
    <col min="13572" max="13572" width="2.625" style="3" customWidth="1"/>
    <col min="13573" max="13573" width="5.125" style="3" customWidth="1"/>
    <col min="13574" max="13574" width="12.375" style="3" customWidth="1"/>
    <col min="13575" max="13575" width="12.625" style="3" customWidth="1"/>
    <col min="13576" max="13576" width="40.5" style="3" customWidth="1"/>
    <col min="13577" max="13577" width="8.875" style="3" customWidth="1"/>
    <col min="13578" max="13579" width="9.875" style="3" bestFit="1" customWidth="1"/>
    <col min="13580" max="13580" width="5.875" style="3" customWidth="1"/>
    <col min="13581" max="13581" width="44.875" style="3" customWidth="1"/>
    <col min="13582" max="13582" width="45.5" style="3" customWidth="1"/>
    <col min="13583" max="13583" width="6.625" style="3" customWidth="1"/>
    <col min="13584" max="13584" width="13.875" style="3" customWidth="1"/>
    <col min="13585" max="13585" width="6.375" style="3" customWidth="1"/>
    <col min="13586" max="13586" width="21.875" style="3" customWidth="1"/>
    <col min="13587" max="13587" width="17" style="3" customWidth="1"/>
    <col min="13588" max="13588" width="15.625" style="3" customWidth="1"/>
    <col min="13589" max="13825" width="9" style="3"/>
    <col min="13826" max="13826" width="11.625" style="3" customWidth="1"/>
    <col min="13827" max="13827" width="9" style="3"/>
    <col min="13828" max="13828" width="2.625" style="3" customWidth="1"/>
    <col min="13829" max="13829" width="5.125" style="3" customWidth="1"/>
    <col min="13830" max="13830" width="12.375" style="3" customWidth="1"/>
    <col min="13831" max="13831" width="12.625" style="3" customWidth="1"/>
    <col min="13832" max="13832" width="40.5" style="3" customWidth="1"/>
    <col min="13833" max="13833" width="8.875" style="3" customWidth="1"/>
    <col min="13834" max="13835" width="9.875" style="3" bestFit="1" customWidth="1"/>
    <col min="13836" max="13836" width="5.875" style="3" customWidth="1"/>
    <col min="13837" max="13837" width="44.875" style="3" customWidth="1"/>
    <col min="13838" max="13838" width="45.5" style="3" customWidth="1"/>
    <col min="13839" max="13839" width="6.625" style="3" customWidth="1"/>
    <col min="13840" max="13840" width="13.875" style="3" customWidth="1"/>
    <col min="13841" max="13841" width="6.375" style="3" customWidth="1"/>
    <col min="13842" max="13842" width="21.875" style="3" customWidth="1"/>
    <col min="13843" max="13843" width="17" style="3" customWidth="1"/>
    <col min="13844" max="13844" width="15.625" style="3" customWidth="1"/>
    <col min="13845" max="14081" width="9" style="3"/>
    <col min="14082" max="14082" width="11.625" style="3" customWidth="1"/>
    <col min="14083" max="14083" width="9" style="3"/>
    <col min="14084" max="14084" width="2.625" style="3" customWidth="1"/>
    <col min="14085" max="14085" width="5.125" style="3" customWidth="1"/>
    <col min="14086" max="14086" width="12.375" style="3" customWidth="1"/>
    <col min="14087" max="14087" width="12.625" style="3" customWidth="1"/>
    <col min="14088" max="14088" width="40.5" style="3" customWidth="1"/>
    <col min="14089" max="14089" width="8.875" style="3" customWidth="1"/>
    <col min="14090" max="14091" width="9.875" style="3" bestFit="1" customWidth="1"/>
    <col min="14092" max="14092" width="5.875" style="3" customWidth="1"/>
    <col min="14093" max="14093" width="44.875" style="3" customWidth="1"/>
    <col min="14094" max="14094" width="45.5" style="3" customWidth="1"/>
    <col min="14095" max="14095" width="6.625" style="3" customWidth="1"/>
    <col min="14096" max="14096" width="13.875" style="3" customWidth="1"/>
    <col min="14097" max="14097" width="6.375" style="3" customWidth="1"/>
    <col min="14098" max="14098" width="21.875" style="3" customWidth="1"/>
    <col min="14099" max="14099" width="17" style="3" customWidth="1"/>
    <col min="14100" max="14100" width="15.625" style="3" customWidth="1"/>
    <col min="14101" max="14337" width="9" style="3"/>
    <col min="14338" max="14338" width="11.625" style="3" customWidth="1"/>
    <col min="14339" max="14339" width="9" style="3"/>
    <col min="14340" max="14340" width="2.625" style="3" customWidth="1"/>
    <col min="14341" max="14341" width="5.125" style="3" customWidth="1"/>
    <col min="14342" max="14342" width="12.375" style="3" customWidth="1"/>
    <col min="14343" max="14343" width="12.625" style="3" customWidth="1"/>
    <col min="14344" max="14344" width="40.5" style="3" customWidth="1"/>
    <col min="14345" max="14345" width="8.875" style="3" customWidth="1"/>
    <col min="14346" max="14347" width="9.875" style="3" bestFit="1" customWidth="1"/>
    <col min="14348" max="14348" width="5.875" style="3" customWidth="1"/>
    <col min="14349" max="14349" width="44.875" style="3" customWidth="1"/>
    <col min="14350" max="14350" width="45.5" style="3" customWidth="1"/>
    <col min="14351" max="14351" width="6.625" style="3" customWidth="1"/>
    <col min="14352" max="14352" width="13.875" style="3" customWidth="1"/>
    <col min="14353" max="14353" width="6.375" style="3" customWidth="1"/>
    <col min="14354" max="14354" width="21.875" style="3" customWidth="1"/>
    <col min="14355" max="14355" width="17" style="3" customWidth="1"/>
    <col min="14356" max="14356" width="15.625" style="3" customWidth="1"/>
    <col min="14357" max="14593" width="9" style="3"/>
    <col min="14594" max="14594" width="11.625" style="3" customWidth="1"/>
    <col min="14595" max="14595" width="9" style="3"/>
    <col min="14596" max="14596" width="2.625" style="3" customWidth="1"/>
    <col min="14597" max="14597" width="5.125" style="3" customWidth="1"/>
    <col min="14598" max="14598" width="12.375" style="3" customWidth="1"/>
    <col min="14599" max="14599" width="12.625" style="3" customWidth="1"/>
    <col min="14600" max="14600" width="40.5" style="3" customWidth="1"/>
    <col min="14601" max="14601" width="8.875" style="3" customWidth="1"/>
    <col min="14602" max="14603" width="9.875" style="3" bestFit="1" customWidth="1"/>
    <col min="14604" max="14604" width="5.875" style="3" customWidth="1"/>
    <col min="14605" max="14605" width="44.875" style="3" customWidth="1"/>
    <col min="14606" max="14606" width="45.5" style="3" customWidth="1"/>
    <col min="14607" max="14607" width="6.625" style="3" customWidth="1"/>
    <col min="14608" max="14608" width="13.875" style="3" customWidth="1"/>
    <col min="14609" max="14609" width="6.375" style="3" customWidth="1"/>
    <col min="14610" max="14610" width="21.875" style="3" customWidth="1"/>
    <col min="14611" max="14611" width="17" style="3" customWidth="1"/>
    <col min="14612" max="14612" width="15.625" style="3" customWidth="1"/>
    <col min="14613" max="14849" width="9" style="3"/>
    <col min="14850" max="14850" width="11.625" style="3" customWidth="1"/>
    <col min="14851" max="14851" width="9" style="3"/>
    <col min="14852" max="14852" width="2.625" style="3" customWidth="1"/>
    <col min="14853" max="14853" width="5.125" style="3" customWidth="1"/>
    <col min="14854" max="14854" width="12.375" style="3" customWidth="1"/>
    <col min="14855" max="14855" width="12.625" style="3" customWidth="1"/>
    <col min="14856" max="14856" width="40.5" style="3" customWidth="1"/>
    <col min="14857" max="14857" width="8.875" style="3" customWidth="1"/>
    <col min="14858" max="14859" width="9.875" style="3" bestFit="1" customWidth="1"/>
    <col min="14860" max="14860" width="5.875" style="3" customWidth="1"/>
    <col min="14861" max="14861" width="44.875" style="3" customWidth="1"/>
    <col min="14862" max="14862" width="45.5" style="3" customWidth="1"/>
    <col min="14863" max="14863" width="6.625" style="3" customWidth="1"/>
    <col min="14864" max="14864" width="13.875" style="3" customWidth="1"/>
    <col min="14865" max="14865" width="6.375" style="3" customWidth="1"/>
    <col min="14866" max="14866" width="21.875" style="3" customWidth="1"/>
    <col min="14867" max="14867" width="17" style="3" customWidth="1"/>
    <col min="14868" max="14868" width="15.625" style="3" customWidth="1"/>
    <col min="14869" max="15105" width="9" style="3"/>
    <col min="15106" max="15106" width="11.625" style="3" customWidth="1"/>
    <col min="15107" max="15107" width="9" style="3"/>
    <col min="15108" max="15108" width="2.625" style="3" customWidth="1"/>
    <col min="15109" max="15109" width="5.125" style="3" customWidth="1"/>
    <col min="15110" max="15110" width="12.375" style="3" customWidth="1"/>
    <col min="15111" max="15111" width="12.625" style="3" customWidth="1"/>
    <col min="15112" max="15112" width="40.5" style="3" customWidth="1"/>
    <col min="15113" max="15113" width="8.875" style="3" customWidth="1"/>
    <col min="15114" max="15115" width="9.875" style="3" bestFit="1" customWidth="1"/>
    <col min="15116" max="15116" width="5.875" style="3" customWidth="1"/>
    <col min="15117" max="15117" width="44.875" style="3" customWidth="1"/>
    <col min="15118" max="15118" width="45.5" style="3" customWidth="1"/>
    <col min="15119" max="15119" width="6.625" style="3" customWidth="1"/>
    <col min="15120" max="15120" width="13.875" style="3" customWidth="1"/>
    <col min="15121" max="15121" width="6.375" style="3" customWidth="1"/>
    <col min="15122" max="15122" width="21.875" style="3" customWidth="1"/>
    <col min="15123" max="15123" width="17" style="3" customWidth="1"/>
    <col min="15124" max="15124" width="15.625" style="3" customWidth="1"/>
    <col min="15125" max="15361" width="9" style="3"/>
    <col min="15362" max="15362" width="11.625" style="3" customWidth="1"/>
    <col min="15363" max="15363" width="9" style="3"/>
    <col min="15364" max="15364" width="2.625" style="3" customWidth="1"/>
    <col min="15365" max="15365" width="5.125" style="3" customWidth="1"/>
    <col min="15366" max="15366" width="12.375" style="3" customWidth="1"/>
    <col min="15367" max="15367" width="12.625" style="3" customWidth="1"/>
    <col min="15368" max="15368" width="40.5" style="3" customWidth="1"/>
    <col min="15369" max="15369" width="8.875" style="3" customWidth="1"/>
    <col min="15370" max="15371" width="9.875" style="3" bestFit="1" customWidth="1"/>
    <col min="15372" max="15372" width="5.875" style="3" customWidth="1"/>
    <col min="15373" max="15373" width="44.875" style="3" customWidth="1"/>
    <col min="15374" max="15374" width="45.5" style="3" customWidth="1"/>
    <col min="15375" max="15375" width="6.625" style="3" customWidth="1"/>
    <col min="15376" max="15376" width="13.875" style="3" customWidth="1"/>
    <col min="15377" max="15377" width="6.375" style="3" customWidth="1"/>
    <col min="15378" max="15378" width="21.875" style="3" customWidth="1"/>
    <col min="15379" max="15379" width="17" style="3" customWidth="1"/>
    <col min="15380" max="15380" width="15.625" style="3" customWidth="1"/>
    <col min="15381" max="15617" width="9" style="3"/>
    <col min="15618" max="15618" width="11.625" style="3" customWidth="1"/>
    <col min="15619" max="15619" width="9" style="3"/>
    <col min="15620" max="15620" width="2.625" style="3" customWidth="1"/>
    <col min="15621" max="15621" width="5.125" style="3" customWidth="1"/>
    <col min="15622" max="15622" width="12.375" style="3" customWidth="1"/>
    <col min="15623" max="15623" width="12.625" style="3" customWidth="1"/>
    <col min="15624" max="15624" width="40.5" style="3" customWidth="1"/>
    <col min="15625" max="15625" width="8.875" style="3" customWidth="1"/>
    <col min="15626" max="15627" width="9.875" style="3" bestFit="1" customWidth="1"/>
    <col min="15628" max="15628" width="5.875" style="3" customWidth="1"/>
    <col min="15629" max="15629" width="44.875" style="3" customWidth="1"/>
    <col min="15630" max="15630" width="45.5" style="3" customWidth="1"/>
    <col min="15631" max="15631" width="6.625" style="3" customWidth="1"/>
    <col min="15632" max="15632" width="13.875" style="3" customWidth="1"/>
    <col min="15633" max="15633" width="6.375" style="3" customWidth="1"/>
    <col min="15634" max="15634" width="21.875" style="3" customWidth="1"/>
    <col min="15635" max="15635" width="17" style="3" customWidth="1"/>
    <col min="15636" max="15636" width="15.625" style="3" customWidth="1"/>
    <col min="15637" max="15873" width="9" style="3"/>
    <col min="15874" max="15874" width="11.625" style="3" customWidth="1"/>
    <col min="15875" max="15875" width="9" style="3"/>
    <col min="15876" max="15876" width="2.625" style="3" customWidth="1"/>
    <col min="15877" max="15877" width="5.125" style="3" customWidth="1"/>
    <col min="15878" max="15878" width="12.375" style="3" customWidth="1"/>
    <col min="15879" max="15879" width="12.625" style="3" customWidth="1"/>
    <col min="15880" max="15880" width="40.5" style="3" customWidth="1"/>
    <col min="15881" max="15881" width="8.875" style="3" customWidth="1"/>
    <col min="15882" max="15883" width="9.875" style="3" bestFit="1" customWidth="1"/>
    <col min="15884" max="15884" width="5.875" style="3" customWidth="1"/>
    <col min="15885" max="15885" width="44.875" style="3" customWidth="1"/>
    <col min="15886" max="15886" width="45.5" style="3" customWidth="1"/>
    <col min="15887" max="15887" width="6.625" style="3" customWidth="1"/>
    <col min="15888" max="15888" width="13.875" style="3" customWidth="1"/>
    <col min="15889" max="15889" width="6.375" style="3" customWidth="1"/>
    <col min="15890" max="15890" width="21.875" style="3" customWidth="1"/>
    <col min="15891" max="15891" width="17" style="3" customWidth="1"/>
    <col min="15892" max="15892" width="15.625" style="3" customWidth="1"/>
    <col min="15893" max="16129" width="9" style="3"/>
    <col min="16130" max="16130" width="11.625" style="3" customWidth="1"/>
    <col min="16131" max="16131" width="9" style="3"/>
    <col min="16132" max="16132" width="2.625" style="3" customWidth="1"/>
    <col min="16133" max="16133" width="5.125" style="3" customWidth="1"/>
    <col min="16134" max="16134" width="12.375" style="3" customWidth="1"/>
    <col min="16135" max="16135" width="12.625" style="3" customWidth="1"/>
    <col min="16136" max="16136" width="40.5" style="3" customWidth="1"/>
    <col min="16137" max="16137" width="8.875" style="3" customWidth="1"/>
    <col min="16138" max="16139" width="9.875" style="3" bestFit="1" customWidth="1"/>
    <col min="16140" max="16140" width="5.875" style="3" customWidth="1"/>
    <col min="16141" max="16141" width="44.875" style="3" customWidth="1"/>
    <col min="16142" max="16142" width="45.5" style="3" customWidth="1"/>
    <col min="16143" max="16143" width="6.625" style="3" customWidth="1"/>
    <col min="16144" max="16144" width="13.875" style="3" customWidth="1"/>
    <col min="16145" max="16145" width="6.375" style="3" customWidth="1"/>
    <col min="16146" max="16146" width="21.875" style="3" customWidth="1"/>
    <col min="16147" max="16147" width="17" style="3" customWidth="1"/>
    <col min="16148" max="16148" width="15.625" style="3" customWidth="1"/>
    <col min="16149" max="16384" width="9" style="3"/>
  </cols>
  <sheetData>
    <row r="2" spans="1:20" ht="20.100000000000001" customHeight="1">
      <c r="E2" s="1" t="s">
        <v>0</v>
      </c>
      <c r="F2" s="1"/>
      <c r="G2" s="1"/>
      <c r="H2" s="14" t="s">
        <v>4721</v>
      </c>
      <c r="J2" s="4" t="s">
        <v>2</v>
      </c>
      <c r="K2" s="5"/>
      <c r="L2" s="6"/>
      <c r="M2" s="125">
        <f>SUM(K:K)</f>
        <v>18978</v>
      </c>
    </row>
    <row r="3" spans="1:20" ht="20.100000000000001" customHeight="1">
      <c r="E3" s="1" t="s">
        <v>3</v>
      </c>
      <c r="F3" s="1"/>
      <c r="G3" s="1"/>
      <c r="H3" s="14" t="s">
        <v>4722</v>
      </c>
    </row>
    <row r="4" spans="1:20" ht="20.100000000000001" customHeight="1">
      <c r="E4" s="1" t="s">
        <v>5</v>
      </c>
      <c r="F4" s="1"/>
      <c r="G4" s="1"/>
      <c r="H4" s="14" t="s">
        <v>4723</v>
      </c>
      <c r="M4" s="3">
        <v>381901</v>
      </c>
    </row>
    <row r="5" spans="1:20" ht="20.100000000000001" customHeight="1">
      <c r="E5" s="1" t="s">
        <v>6</v>
      </c>
      <c r="F5" s="1"/>
      <c r="G5" s="1"/>
      <c r="H5" s="15">
        <v>44711</v>
      </c>
      <c r="K5" s="1378"/>
      <c r="M5" s="1379" t="s">
        <v>3564</v>
      </c>
    </row>
    <row r="6" spans="1:20" ht="20.100000000000001" customHeight="1">
      <c r="E6" s="1" t="s">
        <v>8</v>
      </c>
      <c r="F6" s="1"/>
      <c r="G6" s="1"/>
      <c r="H6" s="15">
        <v>44712</v>
      </c>
      <c r="M6" s="1044"/>
    </row>
    <row r="8" spans="1:20" s="9" customFormat="1" ht="19.5" customHeight="1">
      <c r="A8" s="17" t="s">
        <v>2626</v>
      </c>
      <c r="B8" s="1380" t="s">
        <v>3565</v>
      </c>
      <c r="C8" s="1380" t="s">
        <v>3566</v>
      </c>
      <c r="D8" s="17"/>
      <c r="E8" s="16" t="s">
        <v>9</v>
      </c>
      <c r="F8" s="16" t="s">
        <v>10</v>
      </c>
      <c r="G8" s="16" t="s">
        <v>11</v>
      </c>
      <c r="H8" s="17" t="s">
        <v>12</v>
      </c>
      <c r="I8" s="17" t="s">
        <v>13</v>
      </c>
      <c r="J8" s="17" t="s">
        <v>14</v>
      </c>
      <c r="K8" s="18" t="s">
        <v>15</v>
      </c>
      <c r="L8" s="18" t="s">
        <v>16</v>
      </c>
      <c r="M8" s="17" t="s">
        <v>17</v>
      </c>
      <c r="N8" s="17" t="s">
        <v>18</v>
      </c>
      <c r="O8" s="17" t="s">
        <v>19</v>
      </c>
      <c r="P8" s="19" t="s">
        <v>20</v>
      </c>
      <c r="Q8" s="16" t="s">
        <v>21</v>
      </c>
      <c r="R8" s="17" t="s">
        <v>22</v>
      </c>
      <c r="S8" s="19" t="s">
        <v>23</v>
      </c>
      <c r="T8" s="184" t="s">
        <v>24</v>
      </c>
    </row>
    <row r="9" spans="1:20" s="9" customFormat="1" ht="19.5" customHeight="1">
      <c r="E9" s="16"/>
      <c r="F9" s="16"/>
      <c r="G9" s="16"/>
      <c r="H9" s="471"/>
      <c r="I9" s="383"/>
      <c r="J9" s="278"/>
      <c r="K9" s="278"/>
      <c r="L9" s="464"/>
      <c r="M9" s="510"/>
      <c r="N9" s="17"/>
      <c r="O9" s="17"/>
      <c r="P9" s="19"/>
      <c r="Q9" s="16"/>
      <c r="R9" s="17"/>
      <c r="S9" s="19"/>
      <c r="T9" s="184"/>
    </row>
    <row r="10" spans="1:20" s="9" customFormat="1" ht="19.5" customHeight="1">
      <c r="E10" s="16"/>
      <c r="F10" s="16"/>
      <c r="G10" s="16"/>
      <c r="H10" s="471"/>
      <c r="I10" s="383"/>
      <c r="J10" s="278"/>
      <c r="K10" s="278"/>
      <c r="L10" s="464"/>
      <c r="M10" s="510"/>
      <c r="N10" s="17"/>
      <c r="O10" s="17"/>
      <c r="P10" s="19"/>
      <c r="Q10" s="16"/>
      <c r="R10" s="17"/>
      <c r="S10" s="19"/>
      <c r="T10" s="184"/>
    </row>
    <row r="11" spans="1:20" ht="18" customHeight="1">
      <c r="E11" s="1139" t="s">
        <v>2927</v>
      </c>
      <c r="F11" s="1140"/>
      <c r="G11" s="1140"/>
      <c r="H11" s="1141"/>
      <c r="I11" s="618"/>
      <c r="J11" s="617"/>
      <c r="K11" s="278"/>
      <c r="L11" s="464"/>
      <c r="M11" s="173"/>
      <c r="N11" s="471"/>
      <c r="O11" s="165"/>
      <c r="P11" s="19"/>
      <c r="Q11" s="184"/>
      <c r="R11" s="472"/>
      <c r="S11" s="19"/>
      <c r="T11" s="21"/>
    </row>
    <row r="12" spans="1:20" ht="18" customHeight="1">
      <c r="A12" s="17" t="s">
        <v>4724</v>
      </c>
      <c r="B12" s="54">
        <f>+I12*C12</f>
        <v>0.22</v>
      </c>
      <c r="C12" s="54">
        <v>0.22</v>
      </c>
      <c r="D12" s="629"/>
      <c r="E12" s="1221">
        <v>1</v>
      </c>
      <c r="F12" s="1219" t="s">
        <v>4725</v>
      </c>
      <c r="G12" s="1219" t="s">
        <v>4725</v>
      </c>
      <c r="H12" s="1385" t="s">
        <v>4726</v>
      </c>
      <c r="I12" s="1212">
        <v>1</v>
      </c>
      <c r="J12" s="617">
        <v>18000</v>
      </c>
      <c r="K12" s="278">
        <f>I12*J12</f>
        <v>18000</v>
      </c>
      <c r="L12" s="464"/>
      <c r="M12" s="173" t="s">
        <v>4727</v>
      </c>
      <c r="N12" s="173" t="s">
        <v>4728</v>
      </c>
      <c r="O12" s="165"/>
      <c r="P12" s="19">
        <v>44691</v>
      </c>
      <c r="Q12" s="184"/>
      <c r="R12" s="19">
        <v>44711</v>
      </c>
      <c r="S12" s="308" t="s">
        <v>4309</v>
      </c>
      <c r="T12" s="21"/>
    </row>
    <row r="13" spans="1:20" ht="18" customHeight="1">
      <c r="A13" s="17" t="s">
        <v>3283</v>
      </c>
      <c r="B13" s="54">
        <f t="shared" ref="B13:B19" si="0">+I13*C13</f>
        <v>0.01</v>
      </c>
      <c r="C13" s="54">
        <v>5.0000000000000001E-3</v>
      </c>
      <c r="D13" s="629"/>
      <c r="E13" s="1221">
        <f>+E12+1</f>
        <v>2</v>
      </c>
      <c r="F13" s="17" t="s">
        <v>178</v>
      </c>
      <c r="G13" s="17" t="s">
        <v>178</v>
      </c>
      <c r="H13" s="617" t="s">
        <v>4729</v>
      </c>
      <c r="I13" s="1221">
        <v>2</v>
      </c>
      <c r="J13" s="1381">
        <v>78</v>
      </c>
      <c r="K13" s="797">
        <f t="shared" ref="K13:K19" si="1">I13*J13</f>
        <v>156</v>
      </c>
      <c r="L13" s="18"/>
      <c r="M13" s="617" t="s">
        <v>2034</v>
      </c>
      <c r="N13" s="471" t="s">
        <v>4730</v>
      </c>
      <c r="O13" s="165"/>
      <c r="P13" s="19">
        <v>44691</v>
      </c>
      <c r="Q13" s="184"/>
      <c r="R13" s="19">
        <v>44708</v>
      </c>
      <c r="S13" s="19"/>
      <c r="T13" s="21"/>
    </row>
    <row r="14" spans="1:20" ht="18" customHeight="1">
      <c r="A14" s="54" t="s">
        <v>1375</v>
      </c>
      <c r="B14" s="54">
        <f t="shared" si="0"/>
        <v>5.0000000000000001E-3</v>
      </c>
      <c r="C14" s="54">
        <v>2.5000000000000001E-3</v>
      </c>
      <c r="D14" s="629"/>
      <c r="E14" s="1221">
        <f t="shared" ref="E14:E19" si="2">+E13+1</f>
        <v>3</v>
      </c>
      <c r="F14" s="17" t="s">
        <v>178</v>
      </c>
      <c r="G14" s="17" t="s">
        <v>178</v>
      </c>
      <c r="H14" s="1360" t="s">
        <v>3865</v>
      </c>
      <c r="I14" s="1221">
        <v>2</v>
      </c>
      <c r="J14" s="1381">
        <v>319</v>
      </c>
      <c r="K14" s="797">
        <f t="shared" si="1"/>
        <v>638</v>
      </c>
      <c r="L14" s="18"/>
      <c r="M14" s="1360" t="s">
        <v>4731</v>
      </c>
      <c r="N14" s="471" t="s">
        <v>4732</v>
      </c>
      <c r="O14" s="165"/>
      <c r="P14" s="19">
        <v>44691</v>
      </c>
      <c r="Q14" s="184"/>
      <c r="R14" s="19">
        <v>44708</v>
      </c>
      <c r="S14" s="19"/>
      <c r="T14" s="21"/>
    </row>
    <row r="15" spans="1:20" ht="18" customHeight="1">
      <c r="A15" s="54" t="s">
        <v>1375</v>
      </c>
      <c r="B15" s="54">
        <f>+I15*C15</f>
        <v>2E-3</v>
      </c>
      <c r="C15" s="54">
        <v>1E-3</v>
      </c>
      <c r="D15" s="629"/>
      <c r="E15" s="1221">
        <f>+E14+1</f>
        <v>4</v>
      </c>
      <c r="F15" s="17" t="s">
        <v>178</v>
      </c>
      <c r="G15" s="17" t="s">
        <v>178</v>
      </c>
      <c r="H15" s="1360" t="s">
        <v>3588</v>
      </c>
      <c r="I15" s="1221">
        <v>2</v>
      </c>
      <c r="J15" s="1381">
        <v>92</v>
      </c>
      <c r="K15" s="797">
        <f t="shared" si="1"/>
        <v>184</v>
      </c>
      <c r="L15" s="18"/>
      <c r="M15" s="1360" t="s">
        <v>3179</v>
      </c>
      <c r="N15" s="471"/>
      <c r="O15" s="165"/>
      <c r="P15" s="19">
        <v>44691</v>
      </c>
      <c r="Q15" s="184"/>
      <c r="R15" s="19">
        <v>44708</v>
      </c>
      <c r="S15" s="19"/>
      <c r="T15" s="21"/>
    </row>
    <row r="16" spans="1:20" ht="18" customHeight="1">
      <c r="A16" s="54" t="s">
        <v>1375</v>
      </c>
      <c r="B16" s="54">
        <f t="shared" si="0"/>
        <v>0</v>
      </c>
      <c r="C16" s="54">
        <v>2E-3</v>
      </c>
      <c r="D16" s="629"/>
      <c r="E16" s="1221">
        <f>+E14+1</f>
        <v>4</v>
      </c>
      <c r="F16" s="877" t="s">
        <v>178</v>
      </c>
      <c r="G16" s="877" t="s">
        <v>178</v>
      </c>
      <c r="H16" s="1270" t="s">
        <v>2952</v>
      </c>
      <c r="I16" s="906"/>
      <c r="J16" s="881">
        <v>75</v>
      </c>
      <c r="K16" s="881">
        <f>I16*J16</f>
        <v>0</v>
      </c>
      <c r="L16" s="881"/>
      <c r="M16" s="410" t="s">
        <v>4733</v>
      </c>
      <c r="N16" s="471" t="s">
        <v>4734</v>
      </c>
      <c r="O16" s="165"/>
      <c r="P16" s="19"/>
      <c r="Q16" s="184"/>
      <c r="R16" s="19"/>
      <c r="S16" s="19"/>
      <c r="T16" s="21"/>
    </row>
    <row r="17" spans="1:20" ht="18" customHeight="1">
      <c r="A17" s="54" t="s">
        <v>1375</v>
      </c>
      <c r="B17" s="54">
        <f t="shared" si="0"/>
        <v>0</v>
      </c>
      <c r="C17" s="54">
        <v>2E-3</v>
      </c>
      <c r="D17" s="629"/>
      <c r="E17" s="1221">
        <f t="shared" si="2"/>
        <v>5</v>
      </c>
      <c r="F17" s="877" t="s">
        <v>178</v>
      </c>
      <c r="G17" s="877" t="s">
        <v>178</v>
      </c>
      <c r="H17" s="1270" t="s">
        <v>2952</v>
      </c>
      <c r="I17" s="906"/>
      <c r="J17" s="881">
        <v>75</v>
      </c>
      <c r="K17" s="881">
        <f>I17*J17</f>
        <v>0</v>
      </c>
      <c r="L17" s="881"/>
      <c r="M17" s="410" t="s">
        <v>4735</v>
      </c>
      <c r="N17" s="471" t="s">
        <v>4736</v>
      </c>
      <c r="O17" s="165"/>
      <c r="P17" s="19"/>
      <c r="Q17" s="184"/>
      <c r="R17" s="19"/>
      <c r="S17" s="19"/>
      <c r="T17" s="21"/>
    </row>
    <row r="18" spans="1:20" ht="18" customHeight="1">
      <c r="A18" s="54" t="s">
        <v>1375</v>
      </c>
      <c r="B18" s="54">
        <f t="shared" si="0"/>
        <v>0</v>
      </c>
      <c r="C18" s="54">
        <v>2E-3</v>
      </c>
      <c r="D18" s="629"/>
      <c r="E18" s="1221">
        <f t="shared" si="2"/>
        <v>6</v>
      </c>
      <c r="F18" s="877" t="s">
        <v>178</v>
      </c>
      <c r="G18" s="877" t="s">
        <v>178</v>
      </c>
      <c r="H18" s="1270" t="s">
        <v>3516</v>
      </c>
      <c r="I18" s="906"/>
      <c r="J18" s="881">
        <v>25</v>
      </c>
      <c r="K18" s="881">
        <f t="shared" si="1"/>
        <v>0</v>
      </c>
      <c r="L18" s="881"/>
      <c r="M18" s="410" t="s">
        <v>4737</v>
      </c>
      <c r="N18" s="471" t="s">
        <v>4738</v>
      </c>
      <c r="O18" s="165"/>
      <c r="P18" s="19"/>
      <c r="Q18" s="184"/>
      <c r="R18" s="19"/>
      <c r="S18" s="19"/>
      <c r="T18" s="21"/>
    </row>
    <row r="19" spans="1:20" ht="18" customHeight="1">
      <c r="A19" s="54" t="s">
        <v>1375</v>
      </c>
      <c r="B19" s="54">
        <f t="shared" si="0"/>
        <v>0</v>
      </c>
      <c r="C19" s="54">
        <v>2E-3</v>
      </c>
      <c r="D19" s="629"/>
      <c r="E19" s="1221">
        <f t="shared" si="2"/>
        <v>7</v>
      </c>
      <c r="F19" s="877" t="s">
        <v>178</v>
      </c>
      <c r="G19" s="877" t="s">
        <v>178</v>
      </c>
      <c r="H19" s="1270" t="s">
        <v>3792</v>
      </c>
      <c r="I19" s="906"/>
      <c r="J19" s="881">
        <v>10</v>
      </c>
      <c r="K19" s="881">
        <f t="shared" si="1"/>
        <v>0</v>
      </c>
      <c r="L19" s="881"/>
      <c r="M19" s="410" t="s">
        <v>4739</v>
      </c>
      <c r="N19" s="1671" t="s">
        <v>4740</v>
      </c>
      <c r="O19" s="165"/>
      <c r="P19" s="19"/>
      <c r="Q19" s="184"/>
      <c r="R19" s="19"/>
      <c r="S19" s="19"/>
      <c r="T19" s="21"/>
    </row>
    <row r="20" spans="1:20" ht="18" customHeight="1">
      <c r="E20" s="1221"/>
      <c r="F20" s="16"/>
      <c r="G20" s="16"/>
      <c r="H20" s="284"/>
      <c r="I20" s="383"/>
      <c r="J20" s="278"/>
      <c r="K20" s="278"/>
      <c r="L20" s="720"/>
      <c r="M20" s="146"/>
      <c r="N20" s="471"/>
      <c r="O20" s="165"/>
      <c r="P20" s="19"/>
      <c r="Q20" s="184"/>
      <c r="R20" s="19"/>
      <c r="S20" s="19"/>
      <c r="T20" s="21"/>
    </row>
    <row r="21" spans="1:20" ht="18" customHeight="1">
      <c r="C21" s="9">
        <f>SUM(B12:B21)</f>
        <v>0.23700000000000002</v>
      </c>
      <c r="E21" s="1221"/>
      <c r="F21" s="16"/>
      <c r="G21" s="278"/>
      <c r="H21" s="1196">
        <f>SUM(K12:K19)</f>
        <v>18978</v>
      </c>
      <c r="I21" s="383"/>
      <c r="J21" s="54"/>
      <c r="K21" s="54"/>
      <c r="L21" s="720"/>
      <c r="M21" s="146"/>
      <c r="N21" s="471"/>
      <c r="O21" s="165"/>
      <c r="P21" s="19"/>
      <c r="Q21" s="184"/>
      <c r="R21" s="472"/>
      <c r="S21" s="19"/>
      <c r="T21" s="21"/>
    </row>
    <row r="22" spans="1:20" s="9" customFormat="1" ht="19.5" customHeight="1">
      <c r="E22" s="16"/>
      <c r="F22" s="16"/>
      <c r="G22" s="16"/>
      <c r="H22" s="471"/>
      <c r="I22" s="383"/>
      <c r="J22" s="278"/>
      <c r="K22" s="278"/>
      <c r="L22" s="464"/>
      <c r="M22" s="510"/>
      <c r="N22" s="17"/>
      <c r="O22" s="17"/>
      <c r="P22" s="19"/>
      <c r="Q22" s="16"/>
      <c r="R22" s="17"/>
      <c r="S22" s="19"/>
      <c r="T22" s="184"/>
    </row>
    <row r="23" spans="1:20" ht="18" customHeight="1">
      <c r="E23" s="1221"/>
      <c r="F23" s="617"/>
      <c r="G23" s="617"/>
      <c r="H23" s="617"/>
      <c r="I23" s="618"/>
      <c r="J23" s="617"/>
      <c r="K23" s="278"/>
      <c r="L23" s="464"/>
      <c r="M23" s="173"/>
      <c r="N23" s="471"/>
      <c r="O23" s="165"/>
      <c r="P23" s="19"/>
      <c r="Q23" s="184"/>
      <c r="R23" s="472"/>
      <c r="S23" s="19"/>
      <c r="T23" s="21"/>
    </row>
    <row r="24" spans="1:20" ht="18" customHeight="1" thickBot="1">
      <c r="E24" s="1221"/>
      <c r="F24" s="617"/>
      <c r="G24" s="617"/>
      <c r="H24" s="617"/>
      <c r="I24" s="618"/>
      <c r="J24" s="617"/>
      <c r="K24" s="278"/>
      <c r="L24" s="464"/>
      <c r="M24" s="173"/>
      <c r="N24" s="471"/>
      <c r="O24" s="165"/>
      <c r="P24" s="19"/>
      <c r="Q24" s="184"/>
      <c r="R24" s="472"/>
      <c r="S24" s="19"/>
      <c r="T24" s="21"/>
    </row>
    <row r="25" spans="1:20" ht="18" customHeight="1" thickBot="1">
      <c r="A25" s="1391" t="s">
        <v>3591</v>
      </c>
      <c r="B25" s="1392">
        <f>SUM(B10:B24)</f>
        <v>0.23700000000000002</v>
      </c>
      <c r="C25" s="1393" t="s">
        <v>3592</v>
      </c>
      <c r="E25" s="1221"/>
      <c r="F25" s="617"/>
      <c r="G25" s="617"/>
      <c r="H25" s="617"/>
      <c r="I25" s="618"/>
      <c r="J25" s="617"/>
      <c r="K25" s="278"/>
      <c r="L25" s="464"/>
      <c r="M25" s="173"/>
      <c r="N25" s="471"/>
      <c r="O25" s="165"/>
      <c r="P25" s="19"/>
      <c r="Q25" s="184"/>
      <c r="R25" s="472"/>
      <c r="S25" s="19"/>
      <c r="T25" s="21"/>
    </row>
    <row r="26" spans="1:20" ht="18" customHeight="1">
      <c r="E26" s="1221"/>
      <c r="F26" s="617"/>
      <c r="G26" s="617"/>
      <c r="H26" s="617"/>
      <c r="I26" s="618"/>
      <c r="J26" s="617"/>
      <c r="K26" s="278"/>
      <c r="L26" s="464"/>
      <c r="M26" s="173"/>
      <c r="N26" s="471"/>
      <c r="O26" s="165"/>
      <c r="P26" s="19"/>
      <c r="Q26" s="184"/>
      <c r="R26" s="472"/>
      <c r="S26" s="19"/>
      <c r="T26" s="21"/>
    </row>
    <row r="27" spans="1:20" ht="18" customHeight="1">
      <c r="E27" s="1221"/>
      <c r="F27" s="617"/>
      <c r="G27" s="617"/>
      <c r="H27" s="617"/>
      <c r="I27" s="618"/>
      <c r="J27" s="617"/>
      <c r="K27" s="278"/>
      <c r="L27" s="464"/>
      <c r="M27" s="173"/>
      <c r="N27" s="471"/>
      <c r="O27" s="165"/>
      <c r="P27" s="19"/>
      <c r="Q27" s="184"/>
      <c r="R27" s="472"/>
      <c r="S27" s="19"/>
      <c r="T27" s="21"/>
    </row>
    <row r="28" spans="1:20" ht="18" customHeight="1">
      <c r="E28" s="1221"/>
      <c r="F28" s="617"/>
      <c r="G28" s="617"/>
      <c r="H28" s="617" t="s">
        <v>3593</v>
      </c>
      <c r="I28" s="618"/>
      <c r="J28" s="617">
        <v>80000</v>
      </c>
      <c r="K28" s="278">
        <f>I28*J28</f>
        <v>0</v>
      </c>
      <c r="L28" s="464"/>
      <c r="M28" s="173"/>
      <c r="N28" s="471"/>
      <c r="O28" s="165"/>
      <c r="P28" s="19"/>
      <c r="Q28" s="184"/>
      <c r="R28" s="472"/>
      <c r="S28" s="19"/>
      <c r="T28" s="21"/>
    </row>
    <row r="29" spans="1:20" ht="18" customHeight="1">
      <c r="E29" s="17"/>
      <c r="F29" s="16"/>
      <c r="G29" s="16"/>
      <c r="H29" s="471" t="s">
        <v>3594</v>
      </c>
      <c r="I29" s="383"/>
      <c r="J29" s="278">
        <v>50000</v>
      </c>
      <c r="K29" s="278">
        <f>I29*J29</f>
        <v>0</v>
      </c>
      <c r="L29" s="464"/>
      <c r="M29" s="1394"/>
      <c r="N29" s="471"/>
      <c r="O29" s="165"/>
      <c r="P29" s="19"/>
      <c r="Q29" s="184"/>
      <c r="R29" s="472"/>
      <c r="S29" s="19"/>
      <c r="T29" s="21"/>
    </row>
    <row r="30" spans="1:20" ht="18" customHeight="1">
      <c r="E30" s="17"/>
      <c r="F30" s="17"/>
      <c r="G30" s="17"/>
      <c r="H30" s="471" t="s">
        <v>3595</v>
      </c>
      <c r="I30" s="383"/>
      <c r="J30" s="278">
        <v>5000</v>
      </c>
      <c r="K30" s="278">
        <f>I30*J30</f>
        <v>0</v>
      </c>
      <c r="L30" s="464"/>
      <c r="M30" s="1394"/>
      <c r="N30" s="471"/>
      <c r="O30" s="165"/>
      <c r="P30" s="19"/>
      <c r="Q30" s="184"/>
      <c r="R30" s="472"/>
      <c r="S30" s="19"/>
      <c r="T30" s="21"/>
    </row>
    <row r="31" spans="1:20" ht="18" customHeight="1">
      <c r="E31" s="17"/>
      <c r="F31" s="17"/>
      <c r="G31" s="17"/>
      <c r="H31" s="471" t="s">
        <v>3597</v>
      </c>
      <c r="I31" s="278"/>
      <c r="J31" s="278"/>
      <c r="K31" s="278">
        <f>I31*J31</f>
        <v>0</v>
      </c>
      <c r="L31" s="464"/>
      <c r="M31" s="165"/>
      <c r="N31" s="471"/>
      <c r="O31" s="165"/>
      <c r="P31" s="19"/>
      <c r="Q31" s="184"/>
      <c r="R31" s="472"/>
      <c r="S31" s="19"/>
      <c r="T31" s="21"/>
    </row>
    <row r="32" spans="1:20" ht="18" customHeight="1">
      <c r="E32" s="17"/>
      <c r="F32" s="17"/>
      <c r="G32" s="17"/>
      <c r="H32" s="471"/>
      <c r="I32" s="278"/>
      <c r="J32" s="278"/>
      <c r="K32" s="278"/>
      <c r="L32" s="464"/>
      <c r="M32" s="165"/>
      <c r="N32" s="471"/>
      <c r="O32" s="165"/>
      <c r="P32" s="19"/>
      <c r="Q32" s="184"/>
      <c r="R32" s="472"/>
      <c r="S32" s="19"/>
      <c r="T32" s="21"/>
    </row>
    <row r="33" spans="5:20" ht="18" customHeight="1">
      <c r="E33" s="17"/>
      <c r="F33" s="17"/>
      <c r="G33" s="17"/>
      <c r="H33" s="471"/>
      <c r="I33" s="278"/>
      <c r="J33" s="278"/>
      <c r="K33" s="278"/>
      <c r="L33" s="464"/>
      <c r="M33" s="165"/>
      <c r="N33" s="471"/>
      <c r="O33" s="165"/>
      <c r="P33" s="19"/>
      <c r="Q33" s="184"/>
      <c r="R33" s="472"/>
      <c r="S33" s="19"/>
      <c r="T33" s="21"/>
    </row>
    <row r="34" spans="5:20" ht="18" customHeight="1">
      <c r="E34" s="17"/>
      <c r="F34" s="17"/>
      <c r="G34" s="17"/>
      <c r="H34" s="471"/>
      <c r="I34" s="278"/>
      <c r="J34" s="278"/>
      <c r="K34" s="278"/>
      <c r="L34" s="464"/>
      <c r="M34" s="165"/>
      <c r="N34" s="471"/>
      <c r="O34" s="165"/>
      <c r="P34" s="19"/>
      <c r="Q34" s="184"/>
      <c r="R34" s="472"/>
      <c r="S34" s="19"/>
      <c r="T34" s="21"/>
    </row>
    <row r="35" spans="5:20" ht="18" customHeight="1">
      <c r="E35" s="17"/>
      <c r="F35" s="17"/>
      <c r="G35" s="17"/>
      <c r="H35" s="471"/>
      <c r="I35" s="278"/>
      <c r="J35" s="278"/>
      <c r="K35" s="278"/>
      <c r="L35" s="464"/>
      <c r="M35" s="165"/>
      <c r="N35" s="471"/>
      <c r="O35" s="165"/>
      <c r="P35" s="19"/>
      <c r="Q35" s="184"/>
      <c r="R35" s="472"/>
      <c r="S35" s="19"/>
      <c r="T35" s="21"/>
    </row>
    <row r="36" spans="5:20" ht="18" customHeight="1">
      <c r="E36" s="17"/>
      <c r="F36" s="17"/>
      <c r="G36" s="17"/>
      <c r="H36" s="471"/>
      <c r="I36" s="278"/>
      <c r="J36" s="278"/>
      <c r="K36" s="278"/>
      <c r="L36" s="464"/>
      <c r="M36" s="165"/>
      <c r="N36" s="471"/>
      <c r="O36" s="165"/>
      <c r="P36" s="19"/>
      <c r="Q36" s="184"/>
      <c r="R36" s="472"/>
      <c r="S36" s="19"/>
      <c r="T36" s="21"/>
    </row>
    <row r="37" spans="5:20" ht="18" customHeight="1">
      <c r="E37" s="17"/>
      <c r="F37" s="17"/>
      <c r="G37" s="17"/>
      <c r="H37" s="471"/>
      <c r="I37" s="278"/>
      <c r="J37" s="278"/>
      <c r="K37" s="278"/>
      <c r="L37" s="464"/>
      <c r="M37" s="165"/>
      <c r="N37" s="471"/>
      <c r="O37" s="165"/>
      <c r="P37" s="19"/>
      <c r="Q37" s="184"/>
      <c r="R37" s="472"/>
      <c r="S37" s="19"/>
      <c r="T37" s="21"/>
    </row>
    <row r="38" spans="5:20" ht="18" customHeight="1">
      <c r="E38" s="17"/>
      <c r="F38" s="17"/>
      <c r="G38" s="17"/>
      <c r="H38" s="471"/>
      <c r="I38" s="278"/>
      <c r="J38" s="278"/>
      <c r="K38" s="278"/>
      <c r="L38" s="464"/>
      <c r="M38" s="165"/>
      <c r="N38" s="471"/>
      <c r="O38" s="165"/>
      <c r="P38" s="19"/>
      <c r="Q38" s="184"/>
      <c r="R38" s="472"/>
      <c r="S38" s="19"/>
      <c r="T38" s="21"/>
    </row>
    <row r="39" spans="5:20" ht="18" customHeight="1">
      <c r="E39" s="17"/>
      <c r="F39" s="17"/>
      <c r="G39" s="17"/>
      <c r="H39" s="471"/>
      <c r="I39" s="278"/>
      <c r="J39" s="278"/>
      <c r="K39" s="278"/>
      <c r="L39" s="464"/>
      <c r="M39" s="165"/>
      <c r="N39" s="471"/>
      <c r="O39" s="165"/>
      <c r="P39" s="19"/>
      <c r="Q39" s="184"/>
      <c r="R39" s="472"/>
      <c r="S39" s="19"/>
      <c r="T39" s="21"/>
    </row>
    <row r="40" spans="5:20" ht="18" customHeight="1">
      <c r="E40" s="17"/>
      <c r="F40" s="17"/>
      <c r="G40" s="17"/>
      <c r="H40" s="471"/>
      <c r="I40" s="278"/>
      <c r="J40" s="278"/>
      <c r="K40" s="278"/>
      <c r="L40" s="464"/>
      <c r="M40" s="165"/>
      <c r="N40" s="471"/>
      <c r="O40" s="165"/>
      <c r="P40" s="19"/>
      <c r="Q40" s="184"/>
      <c r="R40" s="472"/>
      <c r="S40" s="19"/>
      <c r="T40" s="21"/>
    </row>
    <row r="41" spans="5:20" ht="18" customHeight="1">
      <c r="E41" s="17"/>
      <c r="F41" s="16"/>
      <c r="G41" s="16"/>
      <c r="H41" s="471"/>
      <c r="I41" s="54"/>
      <c r="J41" s="278"/>
      <c r="K41" s="278"/>
      <c r="L41" s="278"/>
      <c r="M41" s="54"/>
      <c r="N41" s="54"/>
      <c r="O41" s="17"/>
      <c r="P41" s="19"/>
      <c r="Q41" s="54"/>
      <c r="R41" s="295"/>
      <c r="S41" s="19"/>
      <c r="T41" s="21"/>
    </row>
    <row r="42" spans="5:20" ht="18" customHeight="1">
      <c r="E42" s="17"/>
      <c r="F42" s="54"/>
      <c r="G42" s="54"/>
      <c r="H42" s="54"/>
      <c r="I42" s="54"/>
      <c r="J42" s="54"/>
      <c r="K42" s="54"/>
      <c r="L42" s="295"/>
      <c r="M42" s="54"/>
      <c r="N42" s="54"/>
      <c r="O42" s="17"/>
      <c r="P42" s="19"/>
      <c r="Q42" s="54"/>
      <c r="R42" s="295"/>
      <c r="S42" s="19"/>
      <c r="T42" s="1395"/>
    </row>
    <row r="43" spans="5:20" ht="18" customHeight="1">
      <c r="E43" s="17"/>
      <c r="F43" s="54"/>
      <c r="G43" s="54"/>
      <c r="H43" s="54"/>
      <c r="I43" s="54"/>
      <c r="J43" s="54"/>
      <c r="K43" s="54"/>
      <c r="L43" s="295"/>
      <c r="M43" s="54"/>
      <c r="N43" s="54"/>
      <c r="O43" s="17"/>
      <c r="P43" s="17"/>
      <c r="Q43" s="54"/>
      <c r="R43" s="295"/>
      <c r="S43" s="1395"/>
      <c r="T43" s="1395"/>
    </row>
    <row r="44" spans="5:20" ht="18" customHeight="1"/>
    <row r="45" spans="5:20" ht="18" customHeight="1"/>
    <row r="46" spans="5:20" ht="18" customHeight="1"/>
    <row r="47" spans="5:20" ht="18" customHeight="1"/>
    <row r="48" spans="5:20" ht="18" customHeight="1"/>
  </sheetData>
  <autoFilter ref="E8:R8" xr:uid="{6C9133E6-273A-4FA6-95AA-D359A1C3CD82}"/>
  <mergeCells count="7">
    <mergeCell ref="E11:H11"/>
    <mergeCell ref="E2:G2"/>
    <mergeCell ref="J2:L2"/>
    <mergeCell ref="E3:G3"/>
    <mergeCell ref="E4:G4"/>
    <mergeCell ref="E5:G5"/>
    <mergeCell ref="E6:G6"/>
  </mergeCells>
  <phoneticPr fontId="3"/>
  <dataValidations count="1">
    <dataValidation imeMode="hiragana" allowBlank="1" showInputMessage="1" showErrorMessage="1" sqref="M13:M21 JI13:JI21 TE13:TE21 ADA13:ADA21 AMW13:AMW21 AWS13:AWS21 BGO13:BGO21 BQK13:BQK21 CAG13:CAG21 CKC13:CKC21 CTY13:CTY21 DDU13:DDU21 DNQ13:DNQ21 DXM13:DXM21 EHI13:EHI21 ERE13:ERE21 FBA13:FBA21 FKW13:FKW21 FUS13:FUS21 GEO13:GEO21 GOK13:GOK21 GYG13:GYG21 HIC13:HIC21 HRY13:HRY21 IBU13:IBU21 ILQ13:ILQ21 IVM13:IVM21 JFI13:JFI21 JPE13:JPE21 JZA13:JZA21 KIW13:KIW21 KSS13:KSS21 LCO13:LCO21 LMK13:LMK21 LWG13:LWG21 MGC13:MGC21 MPY13:MPY21 MZU13:MZU21 NJQ13:NJQ21 NTM13:NTM21 ODI13:ODI21 ONE13:ONE21 OXA13:OXA21 PGW13:PGW21 PQS13:PQS21 QAO13:QAO21 QKK13:QKK21 QUG13:QUG21 REC13:REC21 RNY13:RNY21 RXU13:RXU21 SHQ13:SHQ21 SRM13:SRM21 TBI13:TBI21 TLE13:TLE21 TVA13:TVA21 UEW13:UEW21 UOS13:UOS21 UYO13:UYO21 VIK13:VIK21 VSG13:VSG21 WCC13:WCC21 WLY13:WLY21 WVU13:WVU21 M65549:M65557 JI65549:JI65557 TE65549:TE65557 ADA65549:ADA65557 AMW65549:AMW65557 AWS65549:AWS65557 BGO65549:BGO65557 BQK65549:BQK65557 CAG65549:CAG65557 CKC65549:CKC65557 CTY65549:CTY65557 DDU65549:DDU65557 DNQ65549:DNQ65557 DXM65549:DXM65557 EHI65549:EHI65557 ERE65549:ERE65557 FBA65549:FBA65557 FKW65549:FKW65557 FUS65549:FUS65557 GEO65549:GEO65557 GOK65549:GOK65557 GYG65549:GYG65557 HIC65549:HIC65557 HRY65549:HRY65557 IBU65549:IBU65557 ILQ65549:ILQ65557 IVM65549:IVM65557 JFI65549:JFI65557 JPE65549:JPE65557 JZA65549:JZA65557 KIW65549:KIW65557 KSS65549:KSS65557 LCO65549:LCO65557 LMK65549:LMK65557 LWG65549:LWG65557 MGC65549:MGC65557 MPY65549:MPY65557 MZU65549:MZU65557 NJQ65549:NJQ65557 NTM65549:NTM65557 ODI65549:ODI65557 ONE65549:ONE65557 OXA65549:OXA65557 PGW65549:PGW65557 PQS65549:PQS65557 QAO65549:QAO65557 QKK65549:QKK65557 QUG65549:QUG65557 REC65549:REC65557 RNY65549:RNY65557 RXU65549:RXU65557 SHQ65549:SHQ65557 SRM65549:SRM65557 TBI65549:TBI65557 TLE65549:TLE65557 TVA65549:TVA65557 UEW65549:UEW65557 UOS65549:UOS65557 UYO65549:UYO65557 VIK65549:VIK65557 VSG65549:VSG65557 WCC65549:WCC65557 WLY65549:WLY65557 WVU65549:WVU65557 M131085:M131093 JI131085:JI131093 TE131085:TE131093 ADA131085:ADA131093 AMW131085:AMW131093 AWS131085:AWS131093 BGO131085:BGO131093 BQK131085:BQK131093 CAG131085:CAG131093 CKC131085:CKC131093 CTY131085:CTY131093 DDU131085:DDU131093 DNQ131085:DNQ131093 DXM131085:DXM131093 EHI131085:EHI131093 ERE131085:ERE131093 FBA131085:FBA131093 FKW131085:FKW131093 FUS131085:FUS131093 GEO131085:GEO131093 GOK131085:GOK131093 GYG131085:GYG131093 HIC131085:HIC131093 HRY131085:HRY131093 IBU131085:IBU131093 ILQ131085:ILQ131093 IVM131085:IVM131093 JFI131085:JFI131093 JPE131085:JPE131093 JZA131085:JZA131093 KIW131085:KIW131093 KSS131085:KSS131093 LCO131085:LCO131093 LMK131085:LMK131093 LWG131085:LWG131093 MGC131085:MGC131093 MPY131085:MPY131093 MZU131085:MZU131093 NJQ131085:NJQ131093 NTM131085:NTM131093 ODI131085:ODI131093 ONE131085:ONE131093 OXA131085:OXA131093 PGW131085:PGW131093 PQS131085:PQS131093 QAO131085:QAO131093 QKK131085:QKK131093 QUG131085:QUG131093 REC131085:REC131093 RNY131085:RNY131093 RXU131085:RXU131093 SHQ131085:SHQ131093 SRM131085:SRM131093 TBI131085:TBI131093 TLE131085:TLE131093 TVA131085:TVA131093 UEW131085:UEW131093 UOS131085:UOS131093 UYO131085:UYO131093 VIK131085:VIK131093 VSG131085:VSG131093 WCC131085:WCC131093 WLY131085:WLY131093 WVU131085:WVU131093 M196621:M196629 JI196621:JI196629 TE196621:TE196629 ADA196621:ADA196629 AMW196621:AMW196629 AWS196621:AWS196629 BGO196621:BGO196629 BQK196621:BQK196629 CAG196621:CAG196629 CKC196621:CKC196629 CTY196621:CTY196629 DDU196621:DDU196629 DNQ196621:DNQ196629 DXM196621:DXM196629 EHI196621:EHI196629 ERE196621:ERE196629 FBA196621:FBA196629 FKW196621:FKW196629 FUS196621:FUS196629 GEO196621:GEO196629 GOK196621:GOK196629 GYG196621:GYG196629 HIC196621:HIC196629 HRY196621:HRY196629 IBU196621:IBU196629 ILQ196621:ILQ196629 IVM196621:IVM196629 JFI196621:JFI196629 JPE196621:JPE196629 JZA196621:JZA196629 KIW196621:KIW196629 KSS196621:KSS196629 LCO196621:LCO196629 LMK196621:LMK196629 LWG196621:LWG196629 MGC196621:MGC196629 MPY196621:MPY196629 MZU196621:MZU196629 NJQ196621:NJQ196629 NTM196621:NTM196629 ODI196621:ODI196629 ONE196621:ONE196629 OXA196621:OXA196629 PGW196621:PGW196629 PQS196621:PQS196629 QAO196621:QAO196629 QKK196621:QKK196629 QUG196621:QUG196629 REC196621:REC196629 RNY196621:RNY196629 RXU196621:RXU196629 SHQ196621:SHQ196629 SRM196621:SRM196629 TBI196621:TBI196629 TLE196621:TLE196629 TVA196621:TVA196629 UEW196621:UEW196629 UOS196621:UOS196629 UYO196621:UYO196629 VIK196621:VIK196629 VSG196621:VSG196629 WCC196621:WCC196629 WLY196621:WLY196629 WVU196621:WVU196629 M262157:M262165 JI262157:JI262165 TE262157:TE262165 ADA262157:ADA262165 AMW262157:AMW262165 AWS262157:AWS262165 BGO262157:BGO262165 BQK262157:BQK262165 CAG262157:CAG262165 CKC262157:CKC262165 CTY262157:CTY262165 DDU262157:DDU262165 DNQ262157:DNQ262165 DXM262157:DXM262165 EHI262157:EHI262165 ERE262157:ERE262165 FBA262157:FBA262165 FKW262157:FKW262165 FUS262157:FUS262165 GEO262157:GEO262165 GOK262157:GOK262165 GYG262157:GYG262165 HIC262157:HIC262165 HRY262157:HRY262165 IBU262157:IBU262165 ILQ262157:ILQ262165 IVM262157:IVM262165 JFI262157:JFI262165 JPE262157:JPE262165 JZA262157:JZA262165 KIW262157:KIW262165 KSS262157:KSS262165 LCO262157:LCO262165 LMK262157:LMK262165 LWG262157:LWG262165 MGC262157:MGC262165 MPY262157:MPY262165 MZU262157:MZU262165 NJQ262157:NJQ262165 NTM262157:NTM262165 ODI262157:ODI262165 ONE262157:ONE262165 OXA262157:OXA262165 PGW262157:PGW262165 PQS262157:PQS262165 QAO262157:QAO262165 QKK262157:QKK262165 QUG262157:QUG262165 REC262157:REC262165 RNY262157:RNY262165 RXU262157:RXU262165 SHQ262157:SHQ262165 SRM262157:SRM262165 TBI262157:TBI262165 TLE262157:TLE262165 TVA262157:TVA262165 UEW262157:UEW262165 UOS262157:UOS262165 UYO262157:UYO262165 VIK262157:VIK262165 VSG262157:VSG262165 WCC262157:WCC262165 WLY262157:WLY262165 WVU262157:WVU262165 M327693:M327701 JI327693:JI327701 TE327693:TE327701 ADA327693:ADA327701 AMW327693:AMW327701 AWS327693:AWS327701 BGO327693:BGO327701 BQK327693:BQK327701 CAG327693:CAG327701 CKC327693:CKC327701 CTY327693:CTY327701 DDU327693:DDU327701 DNQ327693:DNQ327701 DXM327693:DXM327701 EHI327693:EHI327701 ERE327693:ERE327701 FBA327693:FBA327701 FKW327693:FKW327701 FUS327693:FUS327701 GEO327693:GEO327701 GOK327693:GOK327701 GYG327693:GYG327701 HIC327693:HIC327701 HRY327693:HRY327701 IBU327693:IBU327701 ILQ327693:ILQ327701 IVM327693:IVM327701 JFI327693:JFI327701 JPE327693:JPE327701 JZA327693:JZA327701 KIW327693:KIW327701 KSS327693:KSS327701 LCO327693:LCO327701 LMK327693:LMK327701 LWG327693:LWG327701 MGC327693:MGC327701 MPY327693:MPY327701 MZU327693:MZU327701 NJQ327693:NJQ327701 NTM327693:NTM327701 ODI327693:ODI327701 ONE327693:ONE327701 OXA327693:OXA327701 PGW327693:PGW327701 PQS327693:PQS327701 QAO327693:QAO327701 QKK327693:QKK327701 QUG327693:QUG327701 REC327693:REC327701 RNY327693:RNY327701 RXU327693:RXU327701 SHQ327693:SHQ327701 SRM327693:SRM327701 TBI327693:TBI327701 TLE327693:TLE327701 TVA327693:TVA327701 UEW327693:UEW327701 UOS327693:UOS327701 UYO327693:UYO327701 VIK327693:VIK327701 VSG327693:VSG327701 WCC327693:WCC327701 WLY327693:WLY327701 WVU327693:WVU327701 M393229:M393237 JI393229:JI393237 TE393229:TE393237 ADA393229:ADA393237 AMW393229:AMW393237 AWS393229:AWS393237 BGO393229:BGO393237 BQK393229:BQK393237 CAG393229:CAG393237 CKC393229:CKC393237 CTY393229:CTY393237 DDU393229:DDU393237 DNQ393229:DNQ393237 DXM393229:DXM393237 EHI393229:EHI393237 ERE393229:ERE393237 FBA393229:FBA393237 FKW393229:FKW393237 FUS393229:FUS393237 GEO393229:GEO393237 GOK393229:GOK393237 GYG393229:GYG393237 HIC393229:HIC393237 HRY393229:HRY393237 IBU393229:IBU393237 ILQ393229:ILQ393237 IVM393229:IVM393237 JFI393229:JFI393237 JPE393229:JPE393237 JZA393229:JZA393237 KIW393229:KIW393237 KSS393229:KSS393237 LCO393229:LCO393237 LMK393229:LMK393237 LWG393229:LWG393237 MGC393229:MGC393237 MPY393229:MPY393237 MZU393229:MZU393237 NJQ393229:NJQ393237 NTM393229:NTM393237 ODI393229:ODI393237 ONE393229:ONE393237 OXA393229:OXA393237 PGW393229:PGW393237 PQS393229:PQS393237 QAO393229:QAO393237 QKK393229:QKK393237 QUG393229:QUG393237 REC393229:REC393237 RNY393229:RNY393237 RXU393229:RXU393237 SHQ393229:SHQ393237 SRM393229:SRM393237 TBI393229:TBI393237 TLE393229:TLE393237 TVA393229:TVA393237 UEW393229:UEW393237 UOS393229:UOS393237 UYO393229:UYO393237 VIK393229:VIK393237 VSG393229:VSG393237 WCC393229:WCC393237 WLY393229:WLY393237 WVU393229:WVU393237 M458765:M458773 JI458765:JI458773 TE458765:TE458773 ADA458765:ADA458773 AMW458765:AMW458773 AWS458765:AWS458773 BGO458765:BGO458773 BQK458765:BQK458773 CAG458765:CAG458773 CKC458765:CKC458773 CTY458765:CTY458773 DDU458765:DDU458773 DNQ458765:DNQ458773 DXM458765:DXM458773 EHI458765:EHI458773 ERE458765:ERE458773 FBA458765:FBA458773 FKW458765:FKW458773 FUS458765:FUS458773 GEO458765:GEO458773 GOK458765:GOK458773 GYG458765:GYG458773 HIC458765:HIC458773 HRY458765:HRY458773 IBU458765:IBU458773 ILQ458765:ILQ458773 IVM458765:IVM458773 JFI458765:JFI458773 JPE458765:JPE458773 JZA458765:JZA458773 KIW458765:KIW458773 KSS458765:KSS458773 LCO458765:LCO458773 LMK458765:LMK458773 LWG458765:LWG458773 MGC458765:MGC458773 MPY458765:MPY458773 MZU458765:MZU458773 NJQ458765:NJQ458773 NTM458765:NTM458773 ODI458765:ODI458773 ONE458765:ONE458773 OXA458765:OXA458773 PGW458765:PGW458773 PQS458765:PQS458773 QAO458765:QAO458773 QKK458765:QKK458773 QUG458765:QUG458773 REC458765:REC458773 RNY458765:RNY458773 RXU458765:RXU458773 SHQ458765:SHQ458773 SRM458765:SRM458773 TBI458765:TBI458773 TLE458765:TLE458773 TVA458765:TVA458773 UEW458765:UEW458773 UOS458765:UOS458773 UYO458765:UYO458773 VIK458765:VIK458773 VSG458765:VSG458773 WCC458765:WCC458773 WLY458765:WLY458773 WVU458765:WVU458773 M524301:M524309 JI524301:JI524309 TE524301:TE524309 ADA524301:ADA524309 AMW524301:AMW524309 AWS524301:AWS524309 BGO524301:BGO524309 BQK524301:BQK524309 CAG524301:CAG524309 CKC524301:CKC524309 CTY524301:CTY524309 DDU524301:DDU524309 DNQ524301:DNQ524309 DXM524301:DXM524309 EHI524301:EHI524309 ERE524301:ERE524309 FBA524301:FBA524309 FKW524301:FKW524309 FUS524301:FUS524309 GEO524301:GEO524309 GOK524301:GOK524309 GYG524301:GYG524309 HIC524301:HIC524309 HRY524301:HRY524309 IBU524301:IBU524309 ILQ524301:ILQ524309 IVM524301:IVM524309 JFI524301:JFI524309 JPE524301:JPE524309 JZA524301:JZA524309 KIW524301:KIW524309 KSS524301:KSS524309 LCO524301:LCO524309 LMK524301:LMK524309 LWG524301:LWG524309 MGC524301:MGC524309 MPY524301:MPY524309 MZU524301:MZU524309 NJQ524301:NJQ524309 NTM524301:NTM524309 ODI524301:ODI524309 ONE524301:ONE524309 OXA524301:OXA524309 PGW524301:PGW524309 PQS524301:PQS524309 QAO524301:QAO524309 QKK524301:QKK524309 QUG524301:QUG524309 REC524301:REC524309 RNY524301:RNY524309 RXU524301:RXU524309 SHQ524301:SHQ524309 SRM524301:SRM524309 TBI524301:TBI524309 TLE524301:TLE524309 TVA524301:TVA524309 UEW524301:UEW524309 UOS524301:UOS524309 UYO524301:UYO524309 VIK524301:VIK524309 VSG524301:VSG524309 WCC524301:WCC524309 WLY524301:WLY524309 WVU524301:WVU524309 M589837:M589845 JI589837:JI589845 TE589837:TE589845 ADA589837:ADA589845 AMW589837:AMW589845 AWS589837:AWS589845 BGO589837:BGO589845 BQK589837:BQK589845 CAG589837:CAG589845 CKC589837:CKC589845 CTY589837:CTY589845 DDU589837:DDU589845 DNQ589837:DNQ589845 DXM589837:DXM589845 EHI589837:EHI589845 ERE589837:ERE589845 FBA589837:FBA589845 FKW589837:FKW589845 FUS589837:FUS589845 GEO589837:GEO589845 GOK589837:GOK589845 GYG589837:GYG589845 HIC589837:HIC589845 HRY589837:HRY589845 IBU589837:IBU589845 ILQ589837:ILQ589845 IVM589837:IVM589845 JFI589837:JFI589845 JPE589837:JPE589845 JZA589837:JZA589845 KIW589837:KIW589845 KSS589837:KSS589845 LCO589837:LCO589845 LMK589837:LMK589845 LWG589837:LWG589845 MGC589837:MGC589845 MPY589837:MPY589845 MZU589837:MZU589845 NJQ589837:NJQ589845 NTM589837:NTM589845 ODI589837:ODI589845 ONE589837:ONE589845 OXA589837:OXA589845 PGW589837:PGW589845 PQS589837:PQS589845 QAO589837:QAO589845 QKK589837:QKK589845 QUG589837:QUG589845 REC589837:REC589845 RNY589837:RNY589845 RXU589837:RXU589845 SHQ589837:SHQ589845 SRM589837:SRM589845 TBI589837:TBI589845 TLE589837:TLE589845 TVA589837:TVA589845 UEW589837:UEW589845 UOS589837:UOS589845 UYO589837:UYO589845 VIK589837:VIK589845 VSG589837:VSG589845 WCC589837:WCC589845 WLY589837:WLY589845 WVU589837:WVU589845 M655373:M655381 JI655373:JI655381 TE655373:TE655381 ADA655373:ADA655381 AMW655373:AMW655381 AWS655373:AWS655381 BGO655373:BGO655381 BQK655373:BQK655381 CAG655373:CAG655381 CKC655373:CKC655381 CTY655373:CTY655381 DDU655373:DDU655381 DNQ655373:DNQ655381 DXM655373:DXM655381 EHI655373:EHI655381 ERE655373:ERE655381 FBA655373:FBA655381 FKW655373:FKW655381 FUS655373:FUS655381 GEO655373:GEO655381 GOK655373:GOK655381 GYG655373:GYG655381 HIC655373:HIC655381 HRY655373:HRY655381 IBU655373:IBU655381 ILQ655373:ILQ655381 IVM655373:IVM655381 JFI655373:JFI655381 JPE655373:JPE655381 JZA655373:JZA655381 KIW655373:KIW655381 KSS655373:KSS655381 LCO655373:LCO655381 LMK655373:LMK655381 LWG655373:LWG655381 MGC655373:MGC655381 MPY655373:MPY655381 MZU655373:MZU655381 NJQ655373:NJQ655381 NTM655373:NTM655381 ODI655373:ODI655381 ONE655373:ONE655381 OXA655373:OXA655381 PGW655373:PGW655381 PQS655373:PQS655381 QAO655373:QAO655381 QKK655373:QKK655381 QUG655373:QUG655381 REC655373:REC655381 RNY655373:RNY655381 RXU655373:RXU655381 SHQ655373:SHQ655381 SRM655373:SRM655381 TBI655373:TBI655381 TLE655373:TLE655381 TVA655373:TVA655381 UEW655373:UEW655381 UOS655373:UOS655381 UYO655373:UYO655381 VIK655373:VIK655381 VSG655373:VSG655381 WCC655373:WCC655381 WLY655373:WLY655381 WVU655373:WVU655381 M720909:M720917 JI720909:JI720917 TE720909:TE720917 ADA720909:ADA720917 AMW720909:AMW720917 AWS720909:AWS720917 BGO720909:BGO720917 BQK720909:BQK720917 CAG720909:CAG720917 CKC720909:CKC720917 CTY720909:CTY720917 DDU720909:DDU720917 DNQ720909:DNQ720917 DXM720909:DXM720917 EHI720909:EHI720917 ERE720909:ERE720917 FBA720909:FBA720917 FKW720909:FKW720917 FUS720909:FUS720917 GEO720909:GEO720917 GOK720909:GOK720917 GYG720909:GYG720917 HIC720909:HIC720917 HRY720909:HRY720917 IBU720909:IBU720917 ILQ720909:ILQ720917 IVM720909:IVM720917 JFI720909:JFI720917 JPE720909:JPE720917 JZA720909:JZA720917 KIW720909:KIW720917 KSS720909:KSS720917 LCO720909:LCO720917 LMK720909:LMK720917 LWG720909:LWG720917 MGC720909:MGC720917 MPY720909:MPY720917 MZU720909:MZU720917 NJQ720909:NJQ720917 NTM720909:NTM720917 ODI720909:ODI720917 ONE720909:ONE720917 OXA720909:OXA720917 PGW720909:PGW720917 PQS720909:PQS720917 QAO720909:QAO720917 QKK720909:QKK720917 QUG720909:QUG720917 REC720909:REC720917 RNY720909:RNY720917 RXU720909:RXU720917 SHQ720909:SHQ720917 SRM720909:SRM720917 TBI720909:TBI720917 TLE720909:TLE720917 TVA720909:TVA720917 UEW720909:UEW720917 UOS720909:UOS720917 UYO720909:UYO720917 VIK720909:VIK720917 VSG720909:VSG720917 WCC720909:WCC720917 WLY720909:WLY720917 WVU720909:WVU720917 M786445:M786453 JI786445:JI786453 TE786445:TE786453 ADA786445:ADA786453 AMW786445:AMW786453 AWS786445:AWS786453 BGO786445:BGO786453 BQK786445:BQK786453 CAG786445:CAG786453 CKC786445:CKC786453 CTY786445:CTY786453 DDU786445:DDU786453 DNQ786445:DNQ786453 DXM786445:DXM786453 EHI786445:EHI786453 ERE786445:ERE786453 FBA786445:FBA786453 FKW786445:FKW786453 FUS786445:FUS786453 GEO786445:GEO786453 GOK786445:GOK786453 GYG786445:GYG786453 HIC786445:HIC786453 HRY786445:HRY786453 IBU786445:IBU786453 ILQ786445:ILQ786453 IVM786445:IVM786453 JFI786445:JFI786453 JPE786445:JPE786453 JZA786445:JZA786453 KIW786445:KIW786453 KSS786445:KSS786453 LCO786445:LCO786453 LMK786445:LMK786453 LWG786445:LWG786453 MGC786445:MGC786453 MPY786445:MPY786453 MZU786445:MZU786453 NJQ786445:NJQ786453 NTM786445:NTM786453 ODI786445:ODI786453 ONE786445:ONE786453 OXA786445:OXA786453 PGW786445:PGW786453 PQS786445:PQS786453 QAO786445:QAO786453 QKK786445:QKK786453 QUG786445:QUG786453 REC786445:REC786453 RNY786445:RNY786453 RXU786445:RXU786453 SHQ786445:SHQ786453 SRM786445:SRM786453 TBI786445:TBI786453 TLE786445:TLE786453 TVA786445:TVA786453 UEW786445:UEW786453 UOS786445:UOS786453 UYO786445:UYO786453 VIK786445:VIK786453 VSG786445:VSG786453 WCC786445:WCC786453 WLY786445:WLY786453 WVU786445:WVU786453 M851981:M851989 JI851981:JI851989 TE851981:TE851989 ADA851981:ADA851989 AMW851981:AMW851989 AWS851981:AWS851989 BGO851981:BGO851989 BQK851981:BQK851989 CAG851981:CAG851989 CKC851981:CKC851989 CTY851981:CTY851989 DDU851981:DDU851989 DNQ851981:DNQ851989 DXM851981:DXM851989 EHI851981:EHI851989 ERE851981:ERE851989 FBA851981:FBA851989 FKW851981:FKW851989 FUS851981:FUS851989 GEO851981:GEO851989 GOK851981:GOK851989 GYG851981:GYG851989 HIC851981:HIC851989 HRY851981:HRY851989 IBU851981:IBU851989 ILQ851981:ILQ851989 IVM851981:IVM851989 JFI851981:JFI851989 JPE851981:JPE851989 JZA851981:JZA851989 KIW851981:KIW851989 KSS851981:KSS851989 LCO851981:LCO851989 LMK851981:LMK851989 LWG851981:LWG851989 MGC851981:MGC851989 MPY851981:MPY851989 MZU851981:MZU851989 NJQ851981:NJQ851989 NTM851981:NTM851989 ODI851981:ODI851989 ONE851981:ONE851989 OXA851981:OXA851989 PGW851981:PGW851989 PQS851981:PQS851989 QAO851981:QAO851989 QKK851981:QKK851989 QUG851981:QUG851989 REC851981:REC851989 RNY851981:RNY851989 RXU851981:RXU851989 SHQ851981:SHQ851989 SRM851981:SRM851989 TBI851981:TBI851989 TLE851981:TLE851989 TVA851981:TVA851989 UEW851981:UEW851989 UOS851981:UOS851989 UYO851981:UYO851989 VIK851981:VIK851989 VSG851981:VSG851989 WCC851981:WCC851989 WLY851981:WLY851989 WVU851981:WVU851989 M917517:M917525 JI917517:JI917525 TE917517:TE917525 ADA917517:ADA917525 AMW917517:AMW917525 AWS917517:AWS917525 BGO917517:BGO917525 BQK917517:BQK917525 CAG917517:CAG917525 CKC917517:CKC917525 CTY917517:CTY917525 DDU917517:DDU917525 DNQ917517:DNQ917525 DXM917517:DXM917525 EHI917517:EHI917525 ERE917517:ERE917525 FBA917517:FBA917525 FKW917517:FKW917525 FUS917517:FUS917525 GEO917517:GEO917525 GOK917517:GOK917525 GYG917517:GYG917525 HIC917517:HIC917525 HRY917517:HRY917525 IBU917517:IBU917525 ILQ917517:ILQ917525 IVM917517:IVM917525 JFI917517:JFI917525 JPE917517:JPE917525 JZA917517:JZA917525 KIW917517:KIW917525 KSS917517:KSS917525 LCO917517:LCO917525 LMK917517:LMK917525 LWG917517:LWG917525 MGC917517:MGC917525 MPY917517:MPY917525 MZU917517:MZU917525 NJQ917517:NJQ917525 NTM917517:NTM917525 ODI917517:ODI917525 ONE917517:ONE917525 OXA917517:OXA917525 PGW917517:PGW917525 PQS917517:PQS917525 QAO917517:QAO917525 QKK917517:QKK917525 QUG917517:QUG917525 REC917517:REC917525 RNY917517:RNY917525 RXU917517:RXU917525 SHQ917517:SHQ917525 SRM917517:SRM917525 TBI917517:TBI917525 TLE917517:TLE917525 TVA917517:TVA917525 UEW917517:UEW917525 UOS917517:UOS917525 UYO917517:UYO917525 VIK917517:VIK917525 VSG917517:VSG917525 WCC917517:WCC917525 WLY917517:WLY917525 WVU917517:WVU917525 M983053:M983061 JI983053:JI983061 TE983053:TE983061 ADA983053:ADA983061 AMW983053:AMW983061 AWS983053:AWS983061 BGO983053:BGO983061 BQK983053:BQK983061 CAG983053:CAG983061 CKC983053:CKC983061 CTY983053:CTY983061 DDU983053:DDU983061 DNQ983053:DNQ983061 DXM983053:DXM983061 EHI983053:EHI983061 ERE983053:ERE983061 FBA983053:FBA983061 FKW983053:FKW983061 FUS983053:FUS983061 GEO983053:GEO983061 GOK983053:GOK983061 GYG983053:GYG983061 HIC983053:HIC983061 HRY983053:HRY983061 IBU983053:IBU983061 ILQ983053:ILQ983061 IVM983053:IVM983061 JFI983053:JFI983061 JPE983053:JPE983061 JZA983053:JZA983061 KIW983053:KIW983061 KSS983053:KSS983061 LCO983053:LCO983061 LMK983053:LMK983061 LWG983053:LWG983061 MGC983053:MGC983061 MPY983053:MPY983061 MZU983053:MZU983061 NJQ983053:NJQ983061 NTM983053:NTM983061 ODI983053:ODI983061 ONE983053:ONE983061 OXA983053:OXA983061 PGW983053:PGW983061 PQS983053:PQS983061 QAO983053:QAO983061 QKK983053:QKK983061 QUG983053:QUG983061 REC983053:REC983061 RNY983053:RNY983061 RXU983053:RXU983061 SHQ983053:SHQ983061 SRM983053:SRM983061 TBI983053:TBI983061 TLE983053:TLE983061 TVA983053:TVA983061 UEW983053:UEW983061 UOS983053:UOS983061 UYO983053:UYO983061 VIK983053:VIK983061 VSG983053:VSG983061 WCC983053:WCC983061 WLY983053:WLY983061 WVU983053:WVU983061" xr:uid="{CFAC6E8C-6AB6-44A3-B1E7-4E2BECF30990}"/>
  </dataValidations>
  <pageMargins left="0.2" right="0.2" top="0.75" bottom="0.75" header="0.3" footer="0.3"/>
  <pageSetup paperSize="9" orientation="landscape"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1C4EC-AFED-4535-9EC8-94341DCA27E4}">
  <dimension ref="B2:Q27"/>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563</v>
      </c>
      <c r="G2" s="4" t="s">
        <v>2</v>
      </c>
      <c r="H2" s="5"/>
      <c r="I2" s="6"/>
      <c r="J2" s="125">
        <f>SUM(H:H)</f>
        <v>61984</v>
      </c>
    </row>
    <row r="3" spans="2:17" ht="20.100000000000001" customHeight="1">
      <c r="B3" s="1" t="s">
        <v>3</v>
      </c>
      <c r="C3" s="1"/>
      <c r="D3" s="1"/>
      <c r="E3" s="14" t="s">
        <v>539</v>
      </c>
    </row>
    <row r="4" spans="2:17" ht="20.100000000000001" customHeight="1">
      <c r="B4" s="1" t="s">
        <v>5</v>
      </c>
      <c r="C4" s="1"/>
      <c r="D4" s="1"/>
      <c r="E4" s="14">
        <v>196990</v>
      </c>
    </row>
    <row r="5" spans="2:17" ht="20.100000000000001" customHeight="1">
      <c r="B5" s="1" t="s">
        <v>6</v>
      </c>
      <c r="C5" s="1"/>
      <c r="D5" s="1"/>
      <c r="E5" s="15">
        <v>44715</v>
      </c>
    </row>
    <row r="6" spans="2:17" ht="20.100000000000001" customHeight="1">
      <c r="B6" s="1" t="s">
        <v>8</v>
      </c>
      <c r="C6" s="1"/>
      <c r="D6" s="1"/>
      <c r="E6" s="15">
        <v>44756</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52">
        <v>0</v>
      </c>
      <c r="H9" s="52">
        <f t="shared" ref="H9:H26" si="0">F9*G9</f>
        <v>0</v>
      </c>
      <c r="I9" s="18"/>
      <c r="J9" s="146"/>
      <c r="K9" s="146"/>
      <c r="L9" s="17"/>
      <c r="M9" s="19"/>
      <c r="N9" s="16"/>
      <c r="O9" s="17"/>
      <c r="P9" s="19"/>
      <c r="Q9" s="21"/>
    </row>
    <row r="10" spans="2:17" s="205" customFormat="1" ht="19.7" customHeight="1">
      <c r="B10" s="59">
        <v>4</v>
      </c>
      <c r="C10" s="59" t="s">
        <v>564</v>
      </c>
      <c r="D10" s="59" t="s">
        <v>178</v>
      </c>
      <c r="E10" s="202" t="s">
        <v>565</v>
      </c>
      <c r="F10" s="64">
        <v>2</v>
      </c>
      <c r="G10" s="203">
        <v>2394</v>
      </c>
      <c r="H10" s="203">
        <f t="shared" si="0"/>
        <v>4788</v>
      </c>
      <c r="I10" s="61"/>
      <c r="J10" s="50" t="s">
        <v>566</v>
      </c>
      <c r="K10" s="62" t="s">
        <v>4741</v>
      </c>
      <c r="L10" s="64"/>
      <c r="M10" s="204">
        <v>44701</v>
      </c>
      <c r="N10" s="59"/>
      <c r="O10" s="64"/>
      <c r="P10" s="204">
        <v>44715</v>
      </c>
      <c r="Q10" s="206">
        <v>44715</v>
      </c>
    </row>
    <row r="11" spans="2:17" s="205" customFormat="1" ht="19.7" customHeight="1">
      <c r="B11" s="59">
        <v>4</v>
      </c>
      <c r="C11" s="59" t="s">
        <v>178</v>
      </c>
      <c r="D11" s="59" t="s">
        <v>178</v>
      </c>
      <c r="E11" s="202" t="s">
        <v>568</v>
      </c>
      <c r="F11" s="64">
        <v>2</v>
      </c>
      <c r="G11" s="203">
        <v>4182</v>
      </c>
      <c r="H11" s="203">
        <f t="shared" si="0"/>
        <v>8364</v>
      </c>
      <c r="I11" s="61"/>
      <c r="J11" s="50" t="s">
        <v>569</v>
      </c>
      <c r="K11" s="62" t="s">
        <v>4741</v>
      </c>
      <c r="L11" s="64"/>
      <c r="M11" s="204">
        <v>44701</v>
      </c>
      <c r="N11" s="59"/>
      <c r="O11" s="64"/>
      <c r="P11" s="204">
        <v>44715</v>
      </c>
      <c r="Q11" s="206">
        <v>44715</v>
      </c>
    </row>
    <row r="12" spans="2:17" s="205" customFormat="1" ht="19.7" customHeight="1">
      <c r="B12" s="59">
        <v>4</v>
      </c>
      <c r="C12" s="59" t="s">
        <v>178</v>
      </c>
      <c r="D12" s="59" t="s">
        <v>178</v>
      </c>
      <c r="E12" s="202" t="s">
        <v>570</v>
      </c>
      <c r="F12" s="64">
        <v>2</v>
      </c>
      <c r="G12" s="203">
        <v>1275</v>
      </c>
      <c r="H12" s="203">
        <f t="shared" si="0"/>
        <v>2550</v>
      </c>
      <c r="I12" s="61"/>
      <c r="J12" s="50" t="s">
        <v>571</v>
      </c>
      <c r="K12" s="62" t="s">
        <v>4741</v>
      </c>
      <c r="L12" s="64"/>
      <c r="M12" s="204">
        <v>44701</v>
      </c>
      <c r="N12" s="59"/>
      <c r="O12" s="64"/>
      <c r="P12" s="204">
        <v>44715</v>
      </c>
      <c r="Q12" s="206">
        <v>44715</v>
      </c>
    </row>
    <row r="13" spans="2:17" s="205" customFormat="1" ht="19.7" customHeight="1">
      <c r="B13" s="59">
        <v>4</v>
      </c>
      <c r="C13" s="59" t="s">
        <v>178</v>
      </c>
      <c r="D13" s="59" t="s">
        <v>178</v>
      </c>
      <c r="E13" s="202" t="s">
        <v>572</v>
      </c>
      <c r="F13" s="64">
        <v>2</v>
      </c>
      <c r="G13" s="203">
        <v>94</v>
      </c>
      <c r="H13" s="203">
        <f t="shared" si="0"/>
        <v>188</v>
      </c>
      <c r="I13" s="61"/>
      <c r="J13" s="50" t="s">
        <v>573</v>
      </c>
      <c r="K13" s="62" t="s">
        <v>4741</v>
      </c>
      <c r="L13" s="64"/>
      <c r="M13" s="204">
        <v>44701</v>
      </c>
      <c r="N13" s="59"/>
      <c r="O13" s="64"/>
      <c r="P13" s="204">
        <v>44715</v>
      </c>
      <c r="Q13" s="206">
        <v>44715</v>
      </c>
    </row>
    <row r="14" spans="2:17" s="205" customFormat="1" ht="19.7" customHeight="1">
      <c r="B14" s="59">
        <v>4</v>
      </c>
      <c r="C14" s="59" t="s">
        <v>178</v>
      </c>
      <c r="D14" s="59" t="s">
        <v>178</v>
      </c>
      <c r="E14" s="202" t="s">
        <v>574</v>
      </c>
      <c r="F14" s="64">
        <v>100</v>
      </c>
      <c r="G14" s="203">
        <v>12</v>
      </c>
      <c r="H14" s="203">
        <f t="shared" si="0"/>
        <v>1200</v>
      </c>
      <c r="I14" s="61"/>
      <c r="J14" s="50" t="s">
        <v>575</v>
      </c>
      <c r="K14" s="62" t="s">
        <v>4741</v>
      </c>
      <c r="L14" s="64"/>
      <c r="M14" s="204">
        <v>44701</v>
      </c>
      <c r="N14" s="59"/>
      <c r="O14" s="64"/>
      <c r="P14" s="204">
        <v>44715</v>
      </c>
      <c r="Q14" s="206">
        <v>44715</v>
      </c>
    </row>
    <row r="15" spans="2:17" s="205" customFormat="1" ht="19.7" customHeight="1">
      <c r="B15" s="59">
        <v>4</v>
      </c>
      <c r="C15" s="59" t="s">
        <v>178</v>
      </c>
      <c r="D15" s="59" t="s">
        <v>178</v>
      </c>
      <c r="E15" s="202" t="s">
        <v>577</v>
      </c>
      <c r="F15" s="64">
        <v>2</v>
      </c>
      <c r="G15" s="203">
        <v>12305</v>
      </c>
      <c r="H15" s="203">
        <f t="shared" si="0"/>
        <v>24610</v>
      </c>
      <c r="I15" s="61"/>
      <c r="J15" s="202" t="s">
        <v>578</v>
      </c>
      <c r="K15" s="62" t="s">
        <v>4741</v>
      </c>
      <c r="L15" s="64"/>
      <c r="M15" s="204">
        <v>44701</v>
      </c>
      <c r="N15" s="59"/>
      <c r="O15" s="64"/>
      <c r="P15" s="204">
        <v>44715</v>
      </c>
      <c r="Q15" s="206">
        <v>44715</v>
      </c>
    </row>
    <row r="16" spans="2:17" s="205" customFormat="1" ht="19.7" customHeight="1">
      <c r="B16" s="59">
        <v>4</v>
      </c>
      <c r="C16" s="59" t="s">
        <v>178</v>
      </c>
      <c r="D16" s="59" t="s">
        <v>178</v>
      </c>
      <c r="E16" s="202" t="s">
        <v>579</v>
      </c>
      <c r="F16" s="64">
        <v>4</v>
      </c>
      <c r="G16" s="203">
        <v>2063</v>
      </c>
      <c r="H16" s="203">
        <f t="shared" si="0"/>
        <v>8252</v>
      </c>
      <c r="I16" s="61"/>
      <c r="J16" s="202" t="s">
        <v>580</v>
      </c>
      <c r="K16" s="62" t="s">
        <v>4741</v>
      </c>
      <c r="L16" s="64"/>
      <c r="M16" s="204">
        <v>44701</v>
      </c>
      <c r="N16" s="59"/>
      <c r="O16" s="64"/>
      <c r="P16" s="204">
        <v>44715</v>
      </c>
      <c r="Q16" s="206">
        <v>44715</v>
      </c>
    </row>
    <row r="17" spans="2:17" s="205" customFormat="1" ht="19.7" customHeight="1">
      <c r="B17" s="59">
        <v>4</v>
      </c>
      <c r="C17" s="59" t="s">
        <v>178</v>
      </c>
      <c r="D17" s="59" t="s">
        <v>178</v>
      </c>
      <c r="E17" s="50" t="s">
        <v>581</v>
      </c>
      <c r="F17" s="64">
        <v>2</v>
      </c>
      <c r="G17" s="203">
        <v>1840</v>
      </c>
      <c r="H17" s="203">
        <f t="shared" si="0"/>
        <v>3680</v>
      </c>
      <c r="I17" s="61"/>
      <c r="J17" s="50" t="s">
        <v>582</v>
      </c>
      <c r="K17" s="62" t="s">
        <v>4741</v>
      </c>
      <c r="L17" s="64"/>
      <c r="M17" s="204">
        <v>44701</v>
      </c>
      <c r="N17" s="59"/>
      <c r="O17" s="64"/>
      <c r="P17" s="204">
        <v>44715</v>
      </c>
      <c r="Q17" s="206">
        <v>44715</v>
      </c>
    </row>
    <row r="18" spans="2:17" s="205" customFormat="1" ht="19.7" customHeight="1">
      <c r="B18" s="59">
        <v>4</v>
      </c>
      <c r="C18" s="59" t="s">
        <v>178</v>
      </c>
      <c r="D18" s="59" t="s">
        <v>178</v>
      </c>
      <c r="E18" s="50" t="s">
        <v>583</v>
      </c>
      <c r="F18" s="64">
        <v>2</v>
      </c>
      <c r="G18" s="203">
        <v>1630</v>
      </c>
      <c r="H18" s="203">
        <f t="shared" si="0"/>
        <v>3260</v>
      </c>
      <c r="I18" s="61"/>
      <c r="J18" s="50" t="s">
        <v>584</v>
      </c>
      <c r="K18" s="62" t="s">
        <v>4741</v>
      </c>
      <c r="L18" s="64"/>
      <c r="M18" s="204">
        <v>44701</v>
      </c>
      <c r="N18" s="59"/>
      <c r="O18" s="64"/>
      <c r="P18" s="204">
        <v>44715</v>
      </c>
      <c r="Q18" s="206">
        <v>44715</v>
      </c>
    </row>
    <row r="19" spans="2:17" s="205" customFormat="1" ht="19.7" customHeight="1">
      <c r="B19" s="59">
        <v>4</v>
      </c>
      <c r="C19" s="59" t="s">
        <v>178</v>
      </c>
      <c r="D19" s="59" t="s">
        <v>178</v>
      </c>
      <c r="E19" s="50" t="s">
        <v>585</v>
      </c>
      <c r="F19" s="64">
        <v>2</v>
      </c>
      <c r="G19" s="203">
        <v>1630</v>
      </c>
      <c r="H19" s="203">
        <f t="shared" si="0"/>
        <v>3260</v>
      </c>
      <c r="I19" s="61"/>
      <c r="J19" s="50" t="s">
        <v>586</v>
      </c>
      <c r="K19" s="62" t="s">
        <v>4741</v>
      </c>
      <c r="L19" s="64"/>
      <c r="M19" s="204">
        <v>44701</v>
      </c>
      <c r="N19" s="59"/>
      <c r="O19" s="64"/>
      <c r="P19" s="204">
        <v>44715</v>
      </c>
      <c r="Q19" s="206">
        <v>44715</v>
      </c>
    </row>
    <row r="20" spans="2:17" s="205" customFormat="1" ht="19.7" customHeight="1">
      <c r="B20" s="59">
        <v>4</v>
      </c>
      <c r="C20" s="59" t="s">
        <v>178</v>
      </c>
      <c r="D20" s="59" t="s">
        <v>178</v>
      </c>
      <c r="E20" s="202" t="s">
        <v>3041</v>
      </c>
      <c r="F20" s="64">
        <v>1</v>
      </c>
      <c r="G20" s="203">
        <v>1320</v>
      </c>
      <c r="H20" s="203">
        <f t="shared" si="0"/>
        <v>1320</v>
      </c>
      <c r="I20" s="61"/>
      <c r="J20" s="50" t="s">
        <v>588</v>
      </c>
      <c r="K20" s="62" t="s">
        <v>4741</v>
      </c>
      <c r="L20" s="64"/>
      <c r="M20" s="204">
        <v>44701</v>
      </c>
      <c r="N20" s="59"/>
      <c r="O20" s="64"/>
      <c r="P20" s="204">
        <v>44715</v>
      </c>
      <c r="Q20" s="206">
        <v>44715</v>
      </c>
    </row>
    <row r="21" spans="2:17" s="205" customFormat="1" ht="19.7" customHeight="1">
      <c r="B21" s="59">
        <v>4</v>
      </c>
      <c r="C21" s="59" t="s">
        <v>589</v>
      </c>
      <c r="D21" s="59" t="s">
        <v>178</v>
      </c>
      <c r="E21" s="202" t="s">
        <v>590</v>
      </c>
      <c r="F21" s="64">
        <v>32</v>
      </c>
      <c r="G21" s="203">
        <v>16</v>
      </c>
      <c r="H21" s="203">
        <f t="shared" si="0"/>
        <v>512</v>
      </c>
      <c r="I21" s="61"/>
      <c r="J21" s="50" t="s">
        <v>591</v>
      </c>
      <c r="K21" s="62" t="s">
        <v>4741</v>
      </c>
      <c r="L21" s="64"/>
      <c r="M21" s="204">
        <v>44701</v>
      </c>
      <c r="N21" s="59"/>
      <c r="O21" s="64"/>
      <c r="P21" s="204">
        <v>44715</v>
      </c>
      <c r="Q21" s="206">
        <v>44715</v>
      </c>
    </row>
    <row r="22" spans="2:17" s="9" customFormat="1" ht="19.7" customHeight="1">
      <c r="B22" s="16"/>
      <c r="C22" s="16"/>
      <c r="D22" s="16"/>
      <c r="E22" s="145"/>
      <c r="F22" s="17"/>
      <c r="G22" s="52">
        <v>0</v>
      </c>
      <c r="H22" s="52">
        <f>F22*G22</f>
        <v>0</v>
      </c>
      <c r="I22" s="18"/>
      <c r="J22" s="54"/>
      <c r="K22" s="17"/>
      <c r="L22" s="17"/>
      <c r="M22" s="19"/>
      <c r="N22" s="16"/>
      <c r="O22" s="17"/>
      <c r="P22" s="19"/>
      <c r="Q22" s="21"/>
    </row>
    <row r="23" spans="2:17" s="9" customFormat="1" ht="19.7" customHeight="1">
      <c r="B23" s="16"/>
      <c r="C23" s="16"/>
      <c r="D23" s="16"/>
      <c r="E23" s="145"/>
      <c r="F23" s="17"/>
      <c r="G23" s="52">
        <v>0</v>
      </c>
      <c r="H23" s="52">
        <f t="shared" si="0"/>
        <v>0</v>
      </c>
      <c r="I23" s="18"/>
      <c r="J23" s="54"/>
      <c r="K23" s="62"/>
      <c r="L23" s="17"/>
      <c r="M23" s="19"/>
      <c r="N23" s="16"/>
      <c r="O23" s="17"/>
      <c r="P23" s="19"/>
      <c r="Q23" s="21"/>
    </row>
    <row r="24" spans="2:17" s="9" customFormat="1" ht="19.7" customHeight="1">
      <c r="B24" s="16"/>
      <c r="C24" s="16"/>
      <c r="D24" s="16"/>
      <c r="E24" s="145"/>
      <c r="F24" s="17"/>
      <c r="G24" s="52">
        <v>0</v>
      </c>
      <c r="H24" s="52">
        <f t="shared" si="0"/>
        <v>0</v>
      </c>
      <c r="I24" s="18"/>
      <c r="J24" s="54"/>
      <c r="K24" s="17"/>
      <c r="L24" s="17"/>
      <c r="M24" s="19"/>
      <c r="N24" s="16"/>
      <c r="O24" s="17"/>
      <c r="P24" s="19"/>
      <c r="Q24" s="21"/>
    </row>
    <row r="25" spans="2:17" s="9" customFormat="1" ht="19.7" customHeight="1">
      <c r="B25" s="16"/>
      <c r="C25" s="16"/>
      <c r="D25" s="16"/>
      <c r="E25" s="145"/>
      <c r="F25" s="17"/>
      <c r="G25" s="52">
        <v>0</v>
      </c>
      <c r="H25" s="52">
        <f t="shared" si="0"/>
        <v>0</v>
      </c>
      <c r="I25" s="18"/>
      <c r="J25" s="54"/>
      <c r="K25" s="17"/>
      <c r="L25" s="17"/>
      <c r="M25" s="19"/>
      <c r="N25" s="16"/>
      <c r="O25" s="17"/>
      <c r="P25" s="19"/>
      <c r="Q25" s="21"/>
    </row>
    <row r="26" spans="2:17" s="9" customFormat="1" ht="19.7" customHeight="1">
      <c r="B26" s="16"/>
      <c r="C26" s="16"/>
      <c r="D26" s="16"/>
      <c r="E26" s="145"/>
      <c r="F26" s="17"/>
      <c r="G26" s="52">
        <v>0</v>
      </c>
      <c r="H26" s="52">
        <f t="shared" si="0"/>
        <v>0</v>
      </c>
      <c r="I26" s="18"/>
      <c r="J26" s="54"/>
      <c r="K26" s="17"/>
      <c r="L26" s="17"/>
      <c r="M26" s="19"/>
      <c r="N26" s="16"/>
      <c r="O26" s="17"/>
      <c r="P26" s="19"/>
      <c r="Q26" s="21"/>
    </row>
    <row r="27" spans="2:17">
      <c r="G27" s="11"/>
      <c r="H27" s="11"/>
    </row>
  </sheetData>
  <autoFilter ref="B8:O26" xr:uid="{A6CE3051-AA41-4BA2-A443-3CBEBFB439A3}"/>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BC918-1219-49F8-942B-282784F25416}">
  <dimension ref="B2:Q52"/>
  <sheetViews>
    <sheetView zoomScale="85" zoomScaleNormal="85" workbookViewId="0">
      <pane xSplit="10" ySplit="8" topLeftCell="K9" activePane="bottomRight" state="frozen"/>
      <selection pane="topRight" activeCell="K1" sqref="K1"/>
      <selection pane="bottomLeft" activeCell="A9" sqref="A9"/>
      <selection pane="bottomRight" activeCell="Q16" sqref="Q16"/>
    </sheetView>
  </sheetViews>
  <sheetFormatPr defaultRowHeight="18.75"/>
  <cols>
    <col min="1" max="1" width="2.625" style="3" customWidth="1"/>
    <col min="2" max="2" width="18.75" style="9" bestFit="1" customWidth="1"/>
    <col min="3" max="3" width="12.75" style="3" bestFit="1" customWidth="1"/>
    <col min="4" max="4" width="11.75" style="3" bestFit="1" customWidth="1"/>
    <col min="5" max="5" width="49.875" style="3" bestFit="1" customWidth="1"/>
    <col min="6" max="6" width="6.25" style="3" customWidth="1"/>
    <col min="7" max="8" width="9.875" style="3" bestFit="1" customWidth="1"/>
    <col min="9" max="9" width="5.75" style="11" customWidth="1"/>
    <col min="10" max="10" width="26.625" style="3" customWidth="1"/>
    <col min="11" max="11" width="28.25" style="8" customWidth="1"/>
    <col min="12" max="12" width="20.625" style="9" customWidth="1"/>
    <col min="13" max="13" width="13.75" style="9" customWidth="1"/>
    <col min="14" max="14" width="7.5" style="3" customWidth="1"/>
    <col min="15" max="15" width="13.25" style="11" customWidth="1"/>
    <col min="16" max="16" width="14.5" style="182" customWidth="1"/>
    <col min="17" max="17" width="15.625" style="13" customWidth="1"/>
    <col min="18" max="256" width="9" style="3"/>
    <col min="257" max="257" width="2.625" style="3" customWidth="1"/>
    <col min="258" max="258" width="18.75" style="3" bestFit="1" customWidth="1"/>
    <col min="259" max="259" width="12.75" style="3" bestFit="1" customWidth="1"/>
    <col min="260" max="260" width="11.7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28.25" style="3" customWidth="1"/>
    <col min="268" max="268" width="20.625" style="3" customWidth="1"/>
    <col min="269" max="269" width="13.75" style="3" customWidth="1"/>
    <col min="270" max="270" width="7.5" style="3" customWidth="1"/>
    <col min="271" max="271" width="13.25" style="3" customWidth="1"/>
    <col min="272" max="272" width="14.5" style="3" customWidth="1"/>
    <col min="273" max="273" width="15.625" style="3" customWidth="1"/>
    <col min="274" max="512" width="9" style="3"/>
    <col min="513" max="513" width="2.625" style="3" customWidth="1"/>
    <col min="514" max="514" width="18.75" style="3" bestFit="1" customWidth="1"/>
    <col min="515" max="515" width="12.75" style="3" bestFit="1" customWidth="1"/>
    <col min="516" max="516" width="11.7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28.25" style="3" customWidth="1"/>
    <col min="524" max="524" width="20.625" style="3" customWidth="1"/>
    <col min="525" max="525" width="13.75" style="3" customWidth="1"/>
    <col min="526" max="526" width="7.5" style="3" customWidth="1"/>
    <col min="527" max="527" width="13.25" style="3" customWidth="1"/>
    <col min="528" max="528" width="14.5" style="3" customWidth="1"/>
    <col min="529" max="529" width="15.625" style="3" customWidth="1"/>
    <col min="530" max="768" width="9" style="3"/>
    <col min="769" max="769" width="2.625" style="3" customWidth="1"/>
    <col min="770" max="770" width="18.75" style="3" bestFit="1" customWidth="1"/>
    <col min="771" max="771" width="12.75" style="3" bestFit="1" customWidth="1"/>
    <col min="772" max="772" width="11.7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28.25" style="3" customWidth="1"/>
    <col min="780" max="780" width="20.625" style="3" customWidth="1"/>
    <col min="781" max="781" width="13.75" style="3" customWidth="1"/>
    <col min="782" max="782" width="7.5" style="3" customWidth="1"/>
    <col min="783" max="783" width="13.25" style="3" customWidth="1"/>
    <col min="784" max="784" width="14.5" style="3" customWidth="1"/>
    <col min="785" max="785" width="15.625" style="3" customWidth="1"/>
    <col min="786" max="1024" width="9" style="3"/>
    <col min="1025" max="1025" width="2.625" style="3" customWidth="1"/>
    <col min="1026" max="1026" width="18.75" style="3" bestFit="1" customWidth="1"/>
    <col min="1027" max="1027" width="12.75" style="3" bestFit="1" customWidth="1"/>
    <col min="1028" max="1028" width="11.7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28.25" style="3" customWidth="1"/>
    <col min="1036" max="1036" width="20.625" style="3" customWidth="1"/>
    <col min="1037" max="1037" width="13.75" style="3" customWidth="1"/>
    <col min="1038" max="1038" width="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8.75" style="3" bestFit="1" customWidth="1"/>
    <col min="1283" max="1283" width="12.75" style="3" bestFit="1" customWidth="1"/>
    <col min="1284" max="1284" width="11.7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28.25" style="3" customWidth="1"/>
    <col min="1292" max="1292" width="20.625" style="3" customWidth="1"/>
    <col min="1293" max="1293" width="13.75" style="3" customWidth="1"/>
    <col min="1294" max="1294" width="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8.75" style="3" bestFit="1" customWidth="1"/>
    <col min="1539" max="1539" width="12.75" style="3" bestFit="1" customWidth="1"/>
    <col min="1540" max="1540" width="11.7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28.25" style="3" customWidth="1"/>
    <col min="1548" max="1548" width="20.625" style="3" customWidth="1"/>
    <col min="1549" max="1549" width="13.75" style="3" customWidth="1"/>
    <col min="1550" max="1550" width="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8.75" style="3" bestFit="1" customWidth="1"/>
    <col min="1795" max="1795" width="12.75" style="3" bestFit="1" customWidth="1"/>
    <col min="1796" max="1796" width="11.7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28.25" style="3" customWidth="1"/>
    <col min="1804" max="1804" width="20.625" style="3" customWidth="1"/>
    <col min="1805" max="1805" width="13.75" style="3" customWidth="1"/>
    <col min="1806" max="1806" width="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8.75" style="3" bestFit="1" customWidth="1"/>
    <col min="2051" max="2051" width="12.75" style="3" bestFit="1" customWidth="1"/>
    <col min="2052" max="2052" width="11.7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28.25" style="3" customWidth="1"/>
    <col min="2060" max="2060" width="20.625" style="3" customWidth="1"/>
    <col min="2061" max="2061" width="13.75" style="3" customWidth="1"/>
    <col min="2062" max="2062" width="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8.75" style="3" bestFit="1" customWidth="1"/>
    <col min="2307" max="2307" width="12.75" style="3" bestFit="1" customWidth="1"/>
    <col min="2308" max="2308" width="11.7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28.25" style="3" customWidth="1"/>
    <col min="2316" max="2316" width="20.625" style="3" customWidth="1"/>
    <col min="2317" max="2317" width="13.75" style="3" customWidth="1"/>
    <col min="2318" max="2318" width="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8.75" style="3" bestFit="1" customWidth="1"/>
    <col min="2563" max="2563" width="12.75" style="3" bestFit="1" customWidth="1"/>
    <col min="2564" max="2564" width="11.7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28.25" style="3" customWidth="1"/>
    <col min="2572" max="2572" width="20.625" style="3" customWidth="1"/>
    <col min="2573" max="2573" width="13.75" style="3" customWidth="1"/>
    <col min="2574" max="2574" width="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8.75" style="3" bestFit="1" customWidth="1"/>
    <col min="2819" max="2819" width="12.75" style="3" bestFit="1" customWidth="1"/>
    <col min="2820" max="2820" width="11.7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28.25" style="3" customWidth="1"/>
    <col min="2828" max="2828" width="20.625" style="3" customWidth="1"/>
    <col min="2829" max="2829" width="13.75" style="3" customWidth="1"/>
    <col min="2830" max="2830" width="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8.75" style="3" bestFit="1" customWidth="1"/>
    <col min="3075" max="3075" width="12.75" style="3" bestFit="1" customWidth="1"/>
    <col min="3076" max="3076" width="11.7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28.25" style="3" customWidth="1"/>
    <col min="3084" max="3084" width="20.625" style="3" customWidth="1"/>
    <col min="3085" max="3085" width="13.75" style="3" customWidth="1"/>
    <col min="3086" max="3086" width="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8.75" style="3" bestFit="1" customWidth="1"/>
    <col min="3331" max="3331" width="12.75" style="3" bestFit="1" customWidth="1"/>
    <col min="3332" max="3332" width="11.7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28.25" style="3" customWidth="1"/>
    <col min="3340" max="3340" width="20.625" style="3" customWidth="1"/>
    <col min="3341" max="3341" width="13.75" style="3" customWidth="1"/>
    <col min="3342" max="3342" width="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8.75" style="3" bestFit="1" customWidth="1"/>
    <col min="3587" max="3587" width="12.75" style="3" bestFit="1" customWidth="1"/>
    <col min="3588" max="3588" width="11.7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28.25" style="3" customWidth="1"/>
    <col min="3596" max="3596" width="20.625" style="3" customWidth="1"/>
    <col min="3597" max="3597" width="13.75" style="3" customWidth="1"/>
    <col min="3598" max="3598" width="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8.75" style="3" bestFit="1" customWidth="1"/>
    <col min="3843" max="3843" width="12.75" style="3" bestFit="1" customWidth="1"/>
    <col min="3844" max="3844" width="11.7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28.25" style="3" customWidth="1"/>
    <col min="3852" max="3852" width="20.625" style="3" customWidth="1"/>
    <col min="3853" max="3853" width="13.75" style="3" customWidth="1"/>
    <col min="3854" max="3854" width="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8.75" style="3" bestFit="1" customWidth="1"/>
    <col min="4099" max="4099" width="12.75" style="3" bestFit="1" customWidth="1"/>
    <col min="4100" max="4100" width="11.7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28.25" style="3" customWidth="1"/>
    <col min="4108" max="4108" width="20.625" style="3" customWidth="1"/>
    <col min="4109" max="4109" width="13.75" style="3" customWidth="1"/>
    <col min="4110" max="4110" width="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8.75" style="3" bestFit="1" customWidth="1"/>
    <col min="4355" max="4355" width="12.75" style="3" bestFit="1" customWidth="1"/>
    <col min="4356" max="4356" width="11.7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28.25" style="3" customWidth="1"/>
    <col min="4364" max="4364" width="20.625" style="3" customWidth="1"/>
    <col min="4365" max="4365" width="13.75" style="3" customWidth="1"/>
    <col min="4366" max="4366" width="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8.75" style="3" bestFit="1" customWidth="1"/>
    <col min="4611" max="4611" width="12.75" style="3" bestFit="1" customWidth="1"/>
    <col min="4612" max="4612" width="11.7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28.25" style="3" customWidth="1"/>
    <col min="4620" max="4620" width="20.625" style="3" customWidth="1"/>
    <col min="4621" max="4621" width="13.75" style="3" customWidth="1"/>
    <col min="4622" max="4622" width="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8.75" style="3" bestFit="1" customWidth="1"/>
    <col min="4867" max="4867" width="12.75" style="3" bestFit="1" customWidth="1"/>
    <col min="4868" max="4868" width="11.7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28.25" style="3" customWidth="1"/>
    <col min="4876" max="4876" width="20.625" style="3" customWidth="1"/>
    <col min="4877" max="4877" width="13.75" style="3" customWidth="1"/>
    <col min="4878" max="4878" width="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8.75" style="3" bestFit="1" customWidth="1"/>
    <col min="5123" max="5123" width="12.75" style="3" bestFit="1" customWidth="1"/>
    <col min="5124" max="5124" width="11.7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28.25" style="3" customWidth="1"/>
    <col min="5132" max="5132" width="20.625" style="3" customWidth="1"/>
    <col min="5133" max="5133" width="13.75" style="3" customWidth="1"/>
    <col min="5134" max="5134" width="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8.75" style="3" bestFit="1" customWidth="1"/>
    <col min="5379" max="5379" width="12.75" style="3" bestFit="1" customWidth="1"/>
    <col min="5380" max="5380" width="11.7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28.25" style="3" customWidth="1"/>
    <col min="5388" max="5388" width="20.625" style="3" customWidth="1"/>
    <col min="5389" max="5389" width="13.75" style="3" customWidth="1"/>
    <col min="5390" max="5390" width="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8.75" style="3" bestFit="1" customWidth="1"/>
    <col min="5635" max="5635" width="12.75" style="3" bestFit="1" customWidth="1"/>
    <col min="5636" max="5636" width="11.7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28.25" style="3" customWidth="1"/>
    <col min="5644" max="5644" width="20.625" style="3" customWidth="1"/>
    <col min="5645" max="5645" width="13.75" style="3" customWidth="1"/>
    <col min="5646" max="5646" width="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8.75" style="3" bestFit="1" customWidth="1"/>
    <col min="5891" max="5891" width="12.75" style="3" bestFit="1" customWidth="1"/>
    <col min="5892" max="5892" width="11.7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28.25" style="3" customWidth="1"/>
    <col min="5900" max="5900" width="20.625" style="3" customWidth="1"/>
    <col min="5901" max="5901" width="13.75" style="3" customWidth="1"/>
    <col min="5902" max="5902" width="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8.75" style="3" bestFit="1" customWidth="1"/>
    <col min="6147" max="6147" width="12.75" style="3" bestFit="1" customWidth="1"/>
    <col min="6148" max="6148" width="11.7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28.25" style="3" customWidth="1"/>
    <col min="6156" max="6156" width="20.625" style="3" customWidth="1"/>
    <col min="6157" max="6157" width="13.75" style="3" customWidth="1"/>
    <col min="6158" max="6158" width="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8.75" style="3" bestFit="1" customWidth="1"/>
    <col min="6403" max="6403" width="12.75" style="3" bestFit="1" customWidth="1"/>
    <col min="6404" max="6404" width="11.7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28.25" style="3" customWidth="1"/>
    <col min="6412" max="6412" width="20.625" style="3" customWidth="1"/>
    <col min="6413" max="6413" width="13.75" style="3" customWidth="1"/>
    <col min="6414" max="6414" width="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8.75" style="3" bestFit="1" customWidth="1"/>
    <col min="6659" max="6659" width="12.75" style="3" bestFit="1" customWidth="1"/>
    <col min="6660" max="6660" width="11.7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28.25" style="3" customWidth="1"/>
    <col min="6668" max="6668" width="20.625" style="3" customWidth="1"/>
    <col min="6669" max="6669" width="13.75" style="3" customWidth="1"/>
    <col min="6670" max="6670" width="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8.75" style="3" bestFit="1" customWidth="1"/>
    <col min="6915" max="6915" width="12.75" style="3" bestFit="1" customWidth="1"/>
    <col min="6916" max="6916" width="11.7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28.25" style="3" customWidth="1"/>
    <col min="6924" max="6924" width="20.625" style="3" customWidth="1"/>
    <col min="6925" max="6925" width="13.75" style="3" customWidth="1"/>
    <col min="6926" max="6926" width="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8.75" style="3" bestFit="1" customWidth="1"/>
    <col min="7171" max="7171" width="12.75" style="3" bestFit="1" customWidth="1"/>
    <col min="7172" max="7172" width="11.7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28.25" style="3" customWidth="1"/>
    <col min="7180" max="7180" width="20.625" style="3" customWidth="1"/>
    <col min="7181" max="7181" width="13.75" style="3" customWidth="1"/>
    <col min="7182" max="7182" width="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8.75" style="3" bestFit="1" customWidth="1"/>
    <col min="7427" max="7427" width="12.75" style="3" bestFit="1" customWidth="1"/>
    <col min="7428" max="7428" width="11.7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28.25" style="3" customWidth="1"/>
    <col min="7436" max="7436" width="20.625" style="3" customWidth="1"/>
    <col min="7437" max="7437" width="13.75" style="3" customWidth="1"/>
    <col min="7438" max="7438" width="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8.75" style="3" bestFit="1" customWidth="1"/>
    <col min="7683" max="7683" width="12.75" style="3" bestFit="1" customWidth="1"/>
    <col min="7684" max="7684" width="11.7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28.25" style="3" customWidth="1"/>
    <col min="7692" max="7692" width="20.625" style="3" customWidth="1"/>
    <col min="7693" max="7693" width="13.75" style="3" customWidth="1"/>
    <col min="7694" max="7694" width="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8.75" style="3" bestFit="1" customWidth="1"/>
    <col min="7939" max="7939" width="12.75" style="3" bestFit="1" customWidth="1"/>
    <col min="7940" max="7940" width="11.7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28.25" style="3" customWidth="1"/>
    <col min="7948" max="7948" width="20.625" style="3" customWidth="1"/>
    <col min="7949" max="7949" width="13.75" style="3" customWidth="1"/>
    <col min="7950" max="7950" width="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8.75" style="3" bestFit="1" customWidth="1"/>
    <col min="8195" max="8195" width="12.75" style="3" bestFit="1" customWidth="1"/>
    <col min="8196" max="8196" width="11.7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28.25" style="3" customWidth="1"/>
    <col min="8204" max="8204" width="20.625" style="3" customWidth="1"/>
    <col min="8205" max="8205" width="13.75" style="3" customWidth="1"/>
    <col min="8206" max="8206" width="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8.75" style="3" bestFit="1" customWidth="1"/>
    <col min="8451" max="8451" width="12.75" style="3" bestFit="1" customWidth="1"/>
    <col min="8452" max="8452" width="11.7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28.25" style="3" customWidth="1"/>
    <col min="8460" max="8460" width="20.625" style="3" customWidth="1"/>
    <col min="8461" max="8461" width="13.75" style="3" customWidth="1"/>
    <col min="8462" max="8462" width="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8.75" style="3" bestFit="1" customWidth="1"/>
    <col min="8707" max="8707" width="12.75" style="3" bestFit="1" customWidth="1"/>
    <col min="8708" max="8708" width="11.7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28.25" style="3" customWidth="1"/>
    <col min="8716" max="8716" width="20.625" style="3" customWidth="1"/>
    <col min="8717" max="8717" width="13.75" style="3" customWidth="1"/>
    <col min="8718" max="8718" width="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8.75" style="3" bestFit="1" customWidth="1"/>
    <col min="8963" max="8963" width="12.75" style="3" bestFit="1" customWidth="1"/>
    <col min="8964" max="8964" width="11.7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28.25" style="3" customWidth="1"/>
    <col min="8972" max="8972" width="20.625" style="3" customWidth="1"/>
    <col min="8973" max="8973" width="13.75" style="3" customWidth="1"/>
    <col min="8974" max="8974" width="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8.75" style="3" bestFit="1" customWidth="1"/>
    <col min="9219" max="9219" width="12.75" style="3" bestFit="1" customWidth="1"/>
    <col min="9220" max="9220" width="11.7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28.25" style="3" customWidth="1"/>
    <col min="9228" max="9228" width="20.625" style="3" customWidth="1"/>
    <col min="9229" max="9229" width="13.75" style="3" customWidth="1"/>
    <col min="9230" max="9230" width="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8.75" style="3" bestFit="1" customWidth="1"/>
    <col min="9475" max="9475" width="12.75" style="3" bestFit="1" customWidth="1"/>
    <col min="9476" max="9476" width="11.7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28.25" style="3" customWidth="1"/>
    <col min="9484" max="9484" width="20.625" style="3" customWidth="1"/>
    <col min="9485" max="9485" width="13.75" style="3" customWidth="1"/>
    <col min="9486" max="9486" width="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8.75" style="3" bestFit="1" customWidth="1"/>
    <col min="9731" max="9731" width="12.75" style="3" bestFit="1" customWidth="1"/>
    <col min="9732" max="9732" width="11.7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28.25" style="3" customWidth="1"/>
    <col min="9740" max="9740" width="20.625" style="3" customWidth="1"/>
    <col min="9741" max="9741" width="13.75" style="3" customWidth="1"/>
    <col min="9742" max="9742" width="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8.75" style="3" bestFit="1" customWidth="1"/>
    <col min="9987" max="9987" width="12.75" style="3" bestFit="1" customWidth="1"/>
    <col min="9988" max="9988" width="11.7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28.25" style="3" customWidth="1"/>
    <col min="9996" max="9996" width="20.625" style="3" customWidth="1"/>
    <col min="9997" max="9997" width="13.75" style="3" customWidth="1"/>
    <col min="9998" max="9998" width="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8.75" style="3" bestFit="1" customWidth="1"/>
    <col min="10243" max="10243" width="12.75" style="3" bestFit="1" customWidth="1"/>
    <col min="10244" max="10244" width="11.7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28.25" style="3" customWidth="1"/>
    <col min="10252" max="10252" width="20.625" style="3" customWidth="1"/>
    <col min="10253" max="10253" width="13.75" style="3" customWidth="1"/>
    <col min="10254" max="10254" width="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8.75" style="3" bestFit="1" customWidth="1"/>
    <col min="10499" max="10499" width="12.75" style="3" bestFit="1" customWidth="1"/>
    <col min="10500" max="10500" width="11.7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28.25" style="3" customWidth="1"/>
    <col min="10508" max="10508" width="20.625" style="3" customWidth="1"/>
    <col min="10509" max="10509" width="13.75" style="3" customWidth="1"/>
    <col min="10510" max="10510" width="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8.75" style="3" bestFit="1" customWidth="1"/>
    <col min="10755" max="10755" width="12.75" style="3" bestFit="1" customWidth="1"/>
    <col min="10756" max="10756" width="11.7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28.25" style="3" customWidth="1"/>
    <col min="10764" max="10764" width="20.625" style="3" customWidth="1"/>
    <col min="10765" max="10765" width="13.75" style="3" customWidth="1"/>
    <col min="10766" max="10766" width="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8.75" style="3" bestFit="1" customWidth="1"/>
    <col min="11011" max="11011" width="12.75" style="3" bestFit="1" customWidth="1"/>
    <col min="11012" max="11012" width="11.7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28.25" style="3" customWidth="1"/>
    <col min="11020" max="11020" width="20.625" style="3" customWidth="1"/>
    <col min="11021" max="11021" width="13.75" style="3" customWidth="1"/>
    <col min="11022" max="11022" width="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8.75" style="3" bestFit="1" customWidth="1"/>
    <col min="11267" max="11267" width="12.75" style="3" bestFit="1" customWidth="1"/>
    <col min="11268" max="11268" width="11.7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28.25" style="3" customWidth="1"/>
    <col min="11276" max="11276" width="20.625" style="3" customWidth="1"/>
    <col min="11277" max="11277" width="13.75" style="3" customWidth="1"/>
    <col min="11278" max="11278" width="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8.75" style="3" bestFit="1" customWidth="1"/>
    <col min="11523" max="11523" width="12.75" style="3" bestFit="1" customWidth="1"/>
    <col min="11524" max="11524" width="11.7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28.25" style="3" customWidth="1"/>
    <col min="11532" max="11532" width="20.625" style="3" customWidth="1"/>
    <col min="11533" max="11533" width="13.75" style="3" customWidth="1"/>
    <col min="11534" max="11534" width="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8.75" style="3" bestFit="1" customWidth="1"/>
    <col min="11779" max="11779" width="12.75" style="3" bestFit="1" customWidth="1"/>
    <col min="11780" max="11780" width="11.7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28.25" style="3" customWidth="1"/>
    <col min="11788" max="11788" width="20.625" style="3" customWidth="1"/>
    <col min="11789" max="11789" width="13.75" style="3" customWidth="1"/>
    <col min="11790" max="11790" width="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8.75" style="3" bestFit="1" customWidth="1"/>
    <col min="12035" max="12035" width="12.75" style="3" bestFit="1" customWidth="1"/>
    <col min="12036" max="12036" width="11.7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28.25" style="3" customWidth="1"/>
    <col min="12044" max="12044" width="20.625" style="3" customWidth="1"/>
    <col min="12045" max="12045" width="13.75" style="3" customWidth="1"/>
    <col min="12046" max="12046" width="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8.75" style="3" bestFit="1" customWidth="1"/>
    <col min="12291" max="12291" width="12.75" style="3" bestFit="1" customWidth="1"/>
    <col min="12292" max="12292" width="11.7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28.25" style="3" customWidth="1"/>
    <col min="12300" max="12300" width="20.625" style="3" customWidth="1"/>
    <col min="12301" max="12301" width="13.75" style="3" customWidth="1"/>
    <col min="12302" max="12302" width="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8.75" style="3" bestFit="1" customWidth="1"/>
    <col min="12547" max="12547" width="12.75" style="3" bestFit="1" customWidth="1"/>
    <col min="12548" max="12548" width="11.7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28.25" style="3" customWidth="1"/>
    <col min="12556" max="12556" width="20.625" style="3" customWidth="1"/>
    <col min="12557" max="12557" width="13.75" style="3" customWidth="1"/>
    <col min="12558" max="12558" width="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8.75" style="3" bestFit="1" customWidth="1"/>
    <col min="12803" max="12803" width="12.75" style="3" bestFit="1" customWidth="1"/>
    <col min="12804" max="12804" width="11.7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28.25" style="3" customWidth="1"/>
    <col min="12812" max="12812" width="20.625" style="3" customWidth="1"/>
    <col min="12813" max="12813" width="13.75" style="3" customWidth="1"/>
    <col min="12814" max="12814" width="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8.75" style="3" bestFit="1" customWidth="1"/>
    <col min="13059" max="13059" width="12.75" style="3" bestFit="1" customWidth="1"/>
    <col min="13060" max="13060" width="11.7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28.25" style="3" customWidth="1"/>
    <col min="13068" max="13068" width="20.625" style="3" customWidth="1"/>
    <col min="13069" max="13069" width="13.75" style="3" customWidth="1"/>
    <col min="13070" max="13070" width="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8.75" style="3" bestFit="1" customWidth="1"/>
    <col min="13315" max="13315" width="12.75" style="3" bestFit="1" customWidth="1"/>
    <col min="13316" max="13316" width="11.7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28.25" style="3" customWidth="1"/>
    <col min="13324" max="13324" width="20.625" style="3" customWidth="1"/>
    <col min="13325" max="13325" width="13.75" style="3" customWidth="1"/>
    <col min="13326" max="13326" width="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8.75" style="3" bestFit="1" customWidth="1"/>
    <col min="13571" max="13571" width="12.75" style="3" bestFit="1" customWidth="1"/>
    <col min="13572" max="13572" width="11.7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28.25" style="3" customWidth="1"/>
    <col min="13580" max="13580" width="20.625" style="3" customWidth="1"/>
    <col min="13581" max="13581" width="13.75" style="3" customWidth="1"/>
    <col min="13582" max="13582" width="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8.75" style="3" bestFit="1" customWidth="1"/>
    <col min="13827" max="13827" width="12.75" style="3" bestFit="1" customWidth="1"/>
    <col min="13828" max="13828" width="11.7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28.25" style="3" customWidth="1"/>
    <col min="13836" max="13836" width="20.625" style="3" customWidth="1"/>
    <col min="13837" max="13837" width="13.75" style="3" customWidth="1"/>
    <col min="13838" max="13838" width="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8.75" style="3" bestFit="1" customWidth="1"/>
    <col min="14083" max="14083" width="12.75" style="3" bestFit="1" customWidth="1"/>
    <col min="14084" max="14084" width="11.7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28.25" style="3" customWidth="1"/>
    <col min="14092" max="14092" width="20.625" style="3" customWidth="1"/>
    <col min="14093" max="14093" width="13.75" style="3" customWidth="1"/>
    <col min="14094" max="14094" width="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8.75" style="3" bestFit="1" customWidth="1"/>
    <col min="14339" max="14339" width="12.75" style="3" bestFit="1" customWidth="1"/>
    <col min="14340" max="14340" width="11.7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28.25" style="3" customWidth="1"/>
    <col min="14348" max="14348" width="20.625" style="3" customWidth="1"/>
    <col min="14349" max="14349" width="13.75" style="3" customWidth="1"/>
    <col min="14350" max="14350" width="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8.75" style="3" bestFit="1" customWidth="1"/>
    <col min="14595" max="14595" width="12.75" style="3" bestFit="1" customWidth="1"/>
    <col min="14596" max="14596" width="11.7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28.25" style="3" customWidth="1"/>
    <col min="14604" max="14604" width="20.625" style="3" customWidth="1"/>
    <col min="14605" max="14605" width="13.75" style="3" customWidth="1"/>
    <col min="14606" max="14606" width="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8.75" style="3" bestFit="1" customWidth="1"/>
    <col min="14851" max="14851" width="12.75" style="3" bestFit="1" customWidth="1"/>
    <col min="14852" max="14852" width="11.7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28.25" style="3" customWidth="1"/>
    <col min="14860" max="14860" width="20.625" style="3" customWidth="1"/>
    <col min="14861" max="14861" width="13.75" style="3" customWidth="1"/>
    <col min="14862" max="14862" width="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8.75" style="3" bestFit="1" customWidth="1"/>
    <col min="15107" max="15107" width="12.75" style="3" bestFit="1" customWidth="1"/>
    <col min="15108" max="15108" width="11.7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28.25" style="3" customWidth="1"/>
    <col min="15116" max="15116" width="20.625" style="3" customWidth="1"/>
    <col min="15117" max="15117" width="13.75" style="3" customWidth="1"/>
    <col min="15118" max="15118" width="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8.75" style="3" bestFit="1" customWidth="1"/>
    <col min="15363" max="15363" width="12.75" style="3" bestFit="1" customWidth="1"/>
    <col min="15364" max="15364" width="11.7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28.25" style="3" customWidth="1"/>
    <col min="15372" max="15372" width="20.625" style="3" customWidth="1"/>
    <col min="15373" max="15373" width="13.75" style="3" customWidth="1"/>
    <col min="15374" max="15374" width="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8.75" style="3" bestFit="1" customWidth="1"/>
    <col min="15619" max="15619" width="12.75" style="3" bestFit="1" customWidth="1"/>
    <col min="15620" max="15620" width="11.7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28.25" style="3" customWidth="1"/>
    <col min="15628" max="15628" width="20.625" style="3" customWidth="1"/>
    <col min="15629" max="15629" width="13.75" style="3" customWidth="1"/>
    <col min="15630" max="15630" width="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8.75" style="3" bestFit="1" customWidth="1"/>
    <col min="15875" max="15875" width="12.75" style="3" bestFit="1" customWidth="1"/>
    <col min="15876" max="15876" width="11.7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28.25" style="3" customWidth="1"/>
    <col min="15884" max="15884" width="20.625" style="3" customWidth="1"/>
    <col min="15885" max="15885" width="13.75" style="3" customWidth="1"/>
    <col min="15886" max="15886" width="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8.75" style="3" bestFit="1" customWidth="1"/>
    <col min="16131" max="16131" width="12.75" style="3" bestFit="1" customWidth="1"/>
    <col min="16132" max="16132" width="11.7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28.25" style="3" customWidth="1"/>
    <col min="16140" max="16140" width="20.625" style="3" customWidth="1"/>
    <col min="16141" max="16141" width="13.75" style="3" customWidth="1"/>
    <col min="16142" max="16142" width="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3045</v>
      </c>
      <c r="G2" s="4" t="s">
        <v>2</v>
      </c>
      <c r="H2" s="5"/>
      <c r="I2" s="6"/>
      <c r="J2" s="125">
        <f>SUM(H:H)</f>
        <v>172932</v>
      </c>
    </row>
    <row r="3" spans="2:17" ht="20.100000000000001" customHeight="1">
      <c r="B3" s="1" t="s">
        <v>3</v>
      </c>
      <c r="C3" s="1"/>
      <c r="D3" s="1"/>
      <c r="E3" s="14" t="s">
        <v>714</v>
      </c>
    </row>
    <row r="4" spans="2:17" ht="20.100000000000001" customHeight="1">
      <c r="B4" s="1" t="s">
        <v>5</v>
      </c>
      <c r="C4" s="1"/>
      <c r="D4" s="1"/>
      <c r="E4" s="14">
        <v>196990</v>
      </c>
    </row>
    <row r="5" spans="2:17" ht="20.100000000000001" customHeight="1">
      <c r="B5" s="1" t="s">
        <v>6</v>
      </c>
      <c r="C5" s="1"/>
      <c r="D5" s="1"/>
      <c r="E5" s="15">
        <v>44756</v>
      </c>
    </row>
    <row r="6" spans="2:17" ht="20.100000000000001" customHeight="1">
      <c r="B6" s="1" t="s">
        <v>8</v>
      </c>
      <c r="C6" s="1"/>
      <c r="D6" s="1"/>
      <c r="E6" s="15">
        <v>44756</v>
      </c>
    </row>
    <row r="8" spans="2:17" s="9" customFormat="1" ht="19.7" customHeight="1">
      <c r="B8" s="16" t="s">
        <v>9</v>
      </c>
      <c r="C8" s="16" t="s">
        <v>10</v>
      </c>
      <c r="D8" s="16" t="s">
        <v>11</v>
      </c>
      <c r="E8" s="17" t="s">
        <v>12</v>
      </c>
      <c r="F8" s="17" t="s">
        <v>13</v>
      </c>
      <c r="G8" s="17" t="s">
        <v>14</v>
      </c>
      <c r="H8" s="18" t="s">
        <v>15</v>
      </c>
      <c r="I8" s="18" t="s">
        <v>16</v>
      </c>
      <c r="J8" s="17" t="s">
        <v>17</v>
      </c>
      <c r="K8" s="146" t="s">
        <v>18</v>
      </c>
      <c r="L8" s="17" t="s">
        <v>19</v>
      </c>
      <c r="M8" s="16" t="s">
        <v>20</v>
      </c>
      <c r="N8" s="16" t="s">
        <v>21</v>
      </c>
      <c r="O8" s="17" t="s">
        <v>22</v>
      </c>
      <c r="P8" s="184" t="s">
        <v>23</v>
      </c>
      <c r="Q8" s="21" t="s">
        <v>24</v>
      </c>
    </row>
    <row r="9" spans="2:17" s="9" customFormat="1" ht="19.7" customHeight="1">
      <c r="B9" s="16"/>
      <c r="C9" s="16"/>
      <c r="D9" s="16"/>
      <c r="E9" s="17"/>
      <c r="F9" s="17"/>
      <c r="G9" s="17"/>
      <c r="H9" s="18"/>
      <c r="I9" s="18"/>
      <c r="J9" s="17"/>
      <c r="K9" s="146"/>
      <c r="L9" s="17"/>
      <c r="M9" s="16"/>
      <c r="N9" s="16"/>
      <c r="O9" s="17"/>
      <c r="P9" s="184"/>
      <c r="Q9" s="21"/>
    </row>
    <row r="10" spans="2:17" s="120" customFormat="1" ht="19.7" customHeight="1">
      <c r="B10" s="100"/>
      <c r="C10" s="986" t="s">
        <v>3047</v>
      </c>
      <c r="D10" s="986" t="s">
        <v>3048</v>
      </c>
      <c r="E10" s="88" t="s">
        <v>3049</v>
      </c>
      <c r="F10" s="93">
        <v>2</v>
      </c>
      <c r="G10" s="162">
        <v>9100</v>
      </c>
      <c r="H10" s="156">
        <f>F10*G10</f>
        <v>18200</v>
      </c>
      <c r="I10" s="90"/>
      <c r="J10" s="91" t="s">
        <v>3050</v>
      </c>
      <c r="K10" s="92"/>
      <c r="L10" s="1672"/>
      <c r="M10" s="20">
        <v>44704</v>
      </c>
      <c r="N10" s="73"/>
      <c r="O10" s="57">
        <v>44711</v>
      </c>
      <c r="P10" s="20">
        <v>44708</v>
      </c>
      <c r="Q10" s="74">
        <v>44708</v>
      </c>
    </row>
    <row r="11" spans="2:17" s="120" customFormat="1" ht="19.7" customHeight="1">
      <c r="B11" s="100"/>
      <c r="C11" s="986" t="s">
        <v>3047</v>
      </c>
      <c r="D11" s="986" t="s">
        <v>3048</v>
      </c>
      <c r="E11" s="88" t="s">
        <v>62</v>
      </c>
      <c r="F11" s="93">
        <v>1</v>
      </c>
      <c r="G11" s="162">
        <v>1200</v>
      </c>
      <c r="H11" s="156">
        <f>F11*G11</f>
        <v>1200</v>
      </c>
      <c r="I11" s="90"/>
      <c r="J11" s="91"/>
      <c r="K11" s="92"/>
      <c r="L11" s="1672"/>
      <c r="M11" s="20">
        <v>44704</v>
      </c>
      <c r="N11" s="73"/>
      <c r="O11" s="86"/>
      <c r="P11" s="20"/>
      <c r="Q11" s="74"/>
    </row>
    <row r="12" spans="2:17" s="9" customFormat="1" ht="19.7" customHeight="1">
      <c r="B12" s="521"/>
      <c r="C12" s="16"/>
      <c r="D12" s="16"/>
      <c r="E12" s="146"/>
      <c r="F12" s="17"/>
      <c r="G12" s="295"/>
      <c r="H12" s="18"/>
      <c r="I12" s="18"/>
      <c r="J12" s="17"/>
      <c r="K12" s="146"/>
      <c r="L12" s="17"/>
      <c r="M12" s="16"/>
      <c r="N12" s="16"/>
      <c r="O12" s="847"/>
      <c r="P12" s="184"/>
      <c r="Q12" s="21"/>
    </row>
    <row r="13" spans="2:17" s="120" customFormat="1" ht="56.25">
      <c r="B13" s="1673"/>
      <c r="C13" s="73" t="s">
        <v>808</v>
      </c>
      <c r="D13" s="73" t="s">
        <v>808</v>
      </c>
      <c r="E13" s="91" t="s">
        <v>4742</v>
      </c>
      <c r="F13" s="93">
        <v>2</v>
      </c>
      <c r="G13" s="162">
        <v>47500</v>
      </c>
      <c r="H13" s="156">
        <f>F13*G13</f>
        <v>95000</v>
      </c>
      <c r="I13" s="93"/>
      <c r="J13" s="91" t="s">
        <v>3052</v>
      </c>
      <c r="K13" s="274" t="s">
        <v>4743</v>
      </c>
      <c r="L13" s="93"/>
      <c r="M13" s="20">
        <v>44704</v>
      </c>
      <c r="N13" s="73"/>
      <c r="O13" s="57">
        <v>44711</v>
      </c>
      <c r="P13" s="20">
        <v>44739</v>
      </c>
      <c r="Q13" s="74">
        <v>44739</v>
      </c>
    </row>
    <row r="14" spans="2:17" s="120" customFormat="1" ht="19.7" customHeight="1">
      <c r="B14" s="1674"/>
      <c r="C14" s="73" t="s">
        <v>808</v>
      </c>
      <c r="D14" s="73" t="s">
        <v>808</v>
      </c>
      <c r="E14" s="91" t="s">
        <v>3053</v>
      </c>
      <c r="F14" s="93">
        <v>2</v>
      </c>
      <c r="G14" s="162">
        <v>2600</v>
      </c>
      <c r="H14" s="156">
        <f>F14*G14</f>
        <v>5200</v>
      </c>
      <c r="I14" s="93"/>
      <c r="J14" s="91" t="s">
        <v>3054</v>
      </c>
      <c r="K14" s="92"/>
      <c r="L14" s="93"/>
      <c r="M14" s="20">
        <v>44704</v>
      </c>
      <c r="N14" s="73"/>
      <c r="O14" s="57">
        <v>44711</v>
      </c>
      <c r="P14" s="20">
        <v>44739</v>
      </c>
      <c r="Q14" s="74">
        <v>44739</v>
      </c>
    </row>
    <row r="15" spans="2:17" s="120" customFormat="1" ht="19.7" customHeight="1">
      <c r="B15" s="1674"/>
      <c r="C15" s="73" t="s">
        <v>808</v>
      </c>
      <c r="D15" s="73" t="s">
        <v>808</v>
      </c>
      <c r="E15" s="91" t="s">
        <v>3055</v>
      </c>
      <c r="F15" s="93">
        <v>2</v>
      </c>
      <c r="G15" s="162">
        <v>1500</v>
      </c>
      <c r="H15" s="156">
        <f>F15*G15</f>
        <v>3000</v>
      </c>
      <c r="I15" s="93"/>
      <c r="J15" s="91" t="s">
        <v>3056</v>
      </c>
      <c r="K15" s="92"/>
      <c r="L15" s="93"/>
      <c r="M15" s="20">
        <v>44704</v>
      </c>
      <c r="N15" s="73"/>
      <c r="O15" s="57">
        <v>44711</v>
      </c>
      <c r="P15" s="20">
        <v>44739</v>
      </c>
      <c r="Q15" s="74">
        <v>44739</v>
      </c>
    </row>
    <row r="16" spans="2:17" s="120" customFormat="1" ht="19.7" customHeight="1">
      <c r="B16" s="1675"/>
      <c r="C16" s="73" t="s">
        <v>808</v>
      </c>
      <c r="D16" s="73" t="s">
        <v>808</v>
      </c>
      <c r="E16" s="93" t="s">
        <v>3057</v>
      </c>
      <c r="F16" s="93">
        <v>-1</v>
      </c>
      <c r="G16" s="162">
        <v>10900</v>
      </c>
      <c r="H16" s="156">
        <f>F16*G16</f>
        <v>-10900</v>
      </c>
      <c r="I16" s="90"/>
      <c r="J16" s="91"/>
      <c r="K16" s="92"/>
      <c r="L16" s="93"/>
      <c r="M16" s="20">
        <v>44704</v>
      </c>
      <c r="N16" s="73"/>
      <c r="O16" s="57"/>
      <c r="P16" s="20"/>
      <c r="Q16" s="74"/>
    </row>
    <row r="17" spans="2:17" s="9" customFormat="1" ht="19.7" customHeight="1">
      <c r="B17" s="16"/>
      <c r="C17" s="16"/>
      <c r="D17" s="16"/>
      <c r="E17" s="17"/>
      <c r="F17" s="17"/>
      <c r="G17" s="17"/>
      <c r="H17" s="18"/>
      <c r="I17" s="18"/>
      <c r="J17" s="17"/>
      <c r="K17" s="146"/>
      <c r="L17" s="17"/>
      <c r="M17" s="16"/>
      <c r="N17" s="16"/>
      <c r="O17" s="17"/>
      <c r="P17" s="184"/>
      <c r="Q17" s="21"/>
    </row>
    <row r="18" spans="2:17" ht="19.7" customHeight="1">
      <c r="B18" s="16"/>
      <c r="C18" s="163" t="s">
        <v>178</v>
      </c>
      <c r="D18" s="163" t="s">
        <v>178</v>
      </c>
      <c r="E18" s="145" t="s">
        <v>3058</v>
      </c>
      <c r="F18" s="17">
        <v>2</v>
      </c>
      <c r="G18" s="290">
        <v>2189</v>
      </c>
      <c r="H18" s="278">
        <f t="shared" ref="H18:H52" si="0">F18*G18</f>
        <v>4378</v>
      </c>
      <c r="I18" s="18"/>
      <c r="J18" s="54" t="s">
        <v>3059</v>
      </c>
      <c r="K18" s="146"/>
      <c r="L18" s="17"/>
      <c r="M18" s="19">
        <v>44704</v>
      </c>
      <c r="N18" s="16" t="s">
        <v>648</v>
      </c>
      <c r="O18" s="56">
        <v>44708</v>
      </c>
      <c r="P18" s="19"/>
      <c r="Q18" s="21">
        <v>44708</v>
      </c>
    </row>
    <row r="19" spans="2:17" ht="19.7" customHeight="1">
      <c r="B19" s="16"/>
      <c r="C19" s="163" t="s">
        <v>178</v>
      </c>
      <c r="D19" s="163" t="s">
        <v>178</v>
      </c>
      <c r="E19" s="145" t="s">
        <v>3060</v>
      </c>
      <c r="F19" s="17">
        <v>2</v>
      </c>
      <c r="G19" s="290">
        <v>410</v>
      </c>
      <c r="H19" s="278">
        <f t="shared" si="0"/>
        <v>820</v>
      </c>
      <c r="I19" s="18"/>
      <c r="J19" s="54" t="s">
        <v>3061</v>
      </c>
      <c r="K19" s="146"/>
      <c r="L19" s="17"/>
      <c r="M19" s="19">
        <v>44704</v>
      </c>
      <c r="N19" s="16" t="s">
        <v>648</v>
      </c>
      <c r="O19" s="56">
        <v>44708</v>
      </c>
      <c r="P19" s="19"/>
      <c r="Q19" s="21">
        <v>44708</v>
      </c>
    </row>
    <row r="20" spans="2:17" ht="19.7" customHeight="1">
      <c r="B20" s="16"/>
      <c r="C20" s="163" t="s">
        <v>178</v>
      </c>
      <c r="D20" s="163" t="s">
        <v>178</v>
      </c>
      <c r="E20" s="145" t="s">
        <v>3062</v>
      </c>
      <c r="F20" s="17">
        <v>2</v>
      </c>
      <c r="G20" s="290">
        <v>1810</v>
      </c>
      <c r="H20" s="278">
        <f t="shared" si="0"/>
        <v>3620</v>
      </c>
      <c r="I20" s="18"/>
      <c r="J20" s="54" t="s">
        <v>1484</v>
      </c>
      <c r="K20" s="146"/>
      <c r="L20" s="17"/>
      <c r="M20" s="19">
        <v>44704</v>
      </c>
      <c r="N20" s="16" t="s">
        <v>648</v>
      </c>
      <c r="O20" s="56">
        <v>44708</v>
      </c>
      <c r="P20" s="19"/>
      <c r="Q20" s="21">
        <v>44708</v>
      </c>
    </row>
    <row r="21" spans="2:17" ht="19.7" customHeight="1">
      <c r="B21" s="16"/>
      <c r="C21" s="163" t="s">
        <v>178</v>
      </c>
      <c r="D21" s="163" t="s">
        <v>178</v>
      </c>
      <c r="E21" s="145" t="s">
        <v>3063</v>
      </c>
      <c r="F21" s="17">
        <v>2</v>
      </c>
      <c r="G21" s="290">
        <v>960</v>
      </c>
      <c r="H21" s="278">
        <f t="shared" si="0"/>
        <v>1920</v>
      </c>
      <c r="I21" s="18"/>
      <c r="J21" s="54" t="s">
        <v>1484</v>
      </c>
      <c r="K21" s="146"/>
      <c r="L21" s="17"/>
      <c r="M21" s="19">
        <v>44704</v>
      </c>
      <c r="N21" s="16" t="s">
        <v>648</v>
      </c>
      <c r="O21" s="56">
        <v>44708</v>
      </c>
      <c r="P21" s="19"/>
      <c r="Q21" s="21">
        <v>44708</v>
      </c>
    </row>
    <row r="22" spans="2:17" ht="19.7" customHeight="1">
      <c r="B22" s="16"/>
      <c r="C22" s="163" t="s">
        <v>178</v>
      </c>
      <c r="D22" s="163" t="s">
        <v>178</v>
      </c>
      <c r="E22" s="145" t="s">
        <v>3064</v>
      </c>
      <c r="F22" s="17">
        <v>2</v>
      </c>
      <c r="G22" s="290">
        <v>1180</v>
      </c>
      <c r="H22" s="278">
        <f t="shared" si="0"/>
        <v>2360</v>
      </c>
      <c r="I22" s="18"/>
      <c r="J22" s="54" t="s">
        <v>3065</v>
      </c>
      <c r="K22" s="146"/>
      <c r="L22" s="17"/>
      <c r="M22" s="19">
        <v>44704</v>
      </c>
      <c r="N22" s="16" t="s">
        <v>648</v>
      </c>
      <c r="O22" s="56">
        <v>44708</v>
      </c>
      <c r="P22" s="19"/>
      <c r="Q22" s="21">
        <v>44708</v>
      </c>
    </row>
    <row r="23" spans="2:17" ht="19.7" customHeight="1">
      <c r="B23" s="16"/>
      <c r="C23" s="163" t="s">
        <v>178</v>
      </c>
      <c r="D23" s="163" t="s">
        <v>178</v>
      </c>
      <c r="E23" s="145" t="s">
        <v>3066</v>
      </c>
      <c r="F23" s="17">
        <v>2</v>
      </c>
      <c r="G23" s="290">
        <v>1640</v>
      </c>
      <c r="H23" s="278">
        <f t="shared" si="0"/>
        <v>3280</v>
      </c>
      <c r="I23" s="18"/>
      <c r="J23" s="54" t="s">
        <v>3067</v>
      </c>
      <c r="K23" s="146"/>
      <c r="L23" s="17"/>
      <c r="M23" s="19">
        <v>44704</v>
      </c>
      <c r="N23" s="16" t="s">
        <v>648</v>
      </c>
      <c r="O23" s="56">
        <v>44708</v>
      </c>
      <c r="P23" s="19"/>
      <c r="Q23" s="21">
        <v>44708</v>
      </c>
    </row>
    <row r="24" spans="2:17" ht="19.7" customHeight="1">
      <c r="B24" s="16"/>
      <c r="C24" s="163" t="s">
        <v>178</v>
      </c>
      <c r="D24" s="163" t="s">
        <v>178</v>
      </c>
      <c r="E24" s="145" t="s">
        <v>3068</v>
      </c>
      <c r="F24" s="17">
        <v>2</v>
      </c>
      <c r="G24" s="290">
        <v>680</v>
      </c>
      <c r="H24" s="278">
        <f t="shared" si="0"/>
        <v>1360</v>
      </c>
      <c r="I24" s="18"/>
      <c r="J24" s="54" t="s">
        <v>1484</v>
      </c>
      <c r="K24" s="146"/>
      <c r="L24" s="17"/>
      <c r="M24" s="19">
        <v>44704</v>
      </c>
      <c r="N24" s="16" t="s">
        <v>648</v>
      </c>
      <c r="O24" s="56">
        <v>44708</v>
      </c>
      <c r="P24" s="19"/>
      <c r="Q24" s="21">
        <v>44708</v>
      </c>
    </row>
    <row r="25" spans="2:17" ht="19.7" customHeight="1">
      <c r="B25" s="16"/>
      <c r="C25" s="163" t="s">
        <v>178</v>
      </c>
      <c r="D25" s="163" t="s">
        <v>178</v>
      </c>
      <c r="E25" s="145" t="s">
        <v>3069</v>
      </c>
      <c r="F25" s="17">
        <v>2</v>
      </c>
      <c r="G25" s="290">
        <v>720</v>
      </c>
      <c r="H25" s="278">
        <f t="shared" si="0"/>
        <v>1440</v>
      </c>
      <c r="I25" s="18"/>
      <c r="J25" s="54" t="s">
        <v>1484</v>
      </c>
      <c r="K25" s="146"/>
      <c r="L25" s="17"/>
      <c r="M25" s="19">
        <v>44704</v>
      </c>
      <c r="N25" s="16" t="s">
        <v>648</v>
      </c>
      <c r="O25" s="56">
        <v>44708</v>
      </c>
      <c r="P25" s="19"/>
      <c r="Q25" s="21">
        <v>44708</v>
      </c>
    </row>
    <row r="26" spans="2:17" ht="19.7" customHeight="1">
      <c r="B26" s="16"/>
      <c r="C26" s="163" t="s">
        <v>178</v>
      </c>
      <c r="D26" s="163" t="s">
        <v>178</v>
      </c>
      <c r="E26" s="145" t="s">
        <v>3070</v>
      </c>
      <c r="F26" s="17">
        <v>2</v>
      </c>
      <c r="G26" s="290">
        <v>760</v>
      </c>
      <c r="H26" s="278">
        <f t="shared" si="0"/>
        <v>1520</v>
      </c>
      <c r="I26" s="18"/>
      <c r="J26" s="54" t="s">
        <v>1484</v>
      </c>
      <c r="K26" s="146"/>
      <c r="L26" s="17"/>
      <c r="M26" s="19">
        <v>44704</v>
      </c>
      <c r="N26" s="16" t="s">
        <v>648</v>
      </c>
      <c r="O26" s="56">
        <v>44708</v>
      </c>
      <c r="P26" s="19"/>
      <c r="Q26" s="21">
        <v>44708</v>
      </c>
    </row>
    <row r="27" spans="2:17" ht="19.7" customHeight="1">
      <c r="B27" s="16"/>
      <c r="C27" s="163" t="s">
        <v>178</v>
      </c>
      <c r="D27" s="163" t="s">
        <v>178</v>
      </c>
      <c r="E27" s="145" t="s">
        <v>3071</v>
      </c>
      <c r="F27" s="17">
        <v>2</v>
      </c>
      <c r="G27" s="290">
        <v>2850</v>
      </c>
      <c r="H27" s="278">
        <f t="shared" si="0"/>
        <v>5700</v>
      </c>
      <c r="I27" s="18"/>
      <c r="J27" s="54" t="s">
        <v>3072</v>
      </c>
      <c r="K27" s="146"/>
      <c r="L27" s="17"/>
      <c r="M27" s="19">
        <v>44704</v>
      </c>
      <c r="N27" s="16" t="s">
        <v>648</v>
      </c>
      <c r="O27" s="56">
        <v>44708</v>
      </c>
      <c r="P27" s="19"/>
      <c r="Q27" s="21">
        <v>44708</v>
      </c>
    </row>
    <row r="28" spans="2:17" ht="19.7" customHeight="1">
      <c r="B28" s="16"/>
      <c r="C28" s="163" t="s">
        <v>178</v>
      </c>
      <c r="D28" s="163" t="s">
        <v>178</v>
      </c>
      <c r="E28" s="145" t="s">
        <v>3073</v>
      </c>
      <c r="F28" s="17">
        <v>3</v>
      </c>
      <c r="G28" s="290">
        <v>1540</v>
      </c>
      <c r="H28" s="278">
        <f t="shared" si="0"/>
        <v>4620</v>
      </c>
      <c r="I28" s="18"/>
      <c r="J28" s="54" t="s">
        <v>1484</v>
      </c>
      <c r="K28" s="146"/>
      <c r="L28" s="17"/>
      <c r="M28" s="19">
        <v>44704</v>
      </c>
      <c r="N28" s="16" t="s">
        <v>648</v>
      </c>
      <c r="O28" s="56">
        <v>44708</v>
      </c>
      <c r="P28" s="56"/>
      <c r="Q28" s="21">
        <v>44708</v>
      </c>
    </row>
    <row r="29" spans="2:17" ht="75">
      <c r="B29" s="16"/>
      <c r="C29" s="163" t="s">
        <v>178</v>
      </c>
      <c r="D29" s="163" t="s">
        <v>178</v>
      </c>
      <c r="E29" s="3" t="s">
        <v>4744</v>
      </c>
      <c r="F29" s="17">
        <v>2</v>
      </c>
      <c r="G29" s="290">
        <v>7130</v>
      </c>
      <c r="H29" s="278">
        <f t="shared" si="0"/>
        <v>14260</v>
      </c>
      <c r="I29" s="18"/>
      <c r="J29" s="54" t="s">
        <v>3075</v>
      </c>
      <c r="K29" s="1676" t="s">
        <v>4745</v>
      </c>
      <c r="L29" s="17"/>
      <c r="M29" s="19">
        <v>44704</v>
      </c>
      <c r="N29" s="16" t="s">
        <v>648</v>
      </c>
      <c r="O29" s="56">
        <v>44708</v>
      </c>
      <c r="P29" s="19"/>
      <c r="Q29" s="21">
        <v>44708</v>
      </c>
    </row>
    <row r="30" spans="2:17" ht="19.7" customHeight="1">
      <c r="B30" s="16"/>
      <c r="C30" s="163" t="s">
        <v>178</v>
      </c>
      <c r="D30" s="163" t="s">
        <v>178</v>
      </c>
      <c r="E30" s="145" t="s">
        <v>3076</v>
      </c>
      <c r="F30" s="17">
        <v>4</v>
      </c>
      <c r="G30" s="290">
        <v>580</v>
      </c>
      <c r="H30" s="278">
        <f t="shared" si="0"/>
        <v>2320</v>
      </c>
      <c r="I30" s="18"/>
      <c r="J30" s="54" t="s">
        <v>3077</v>
      </c>
      <c r="K30" s="146"/>
      <c r="L30" s="17"/>
      <c r="M30" s="19">
        <v>44704</v>
      </c>
      <c r="N30" s="16" t="s">
        <v>648</v>
      </c>
      <c r="O30" s="56">
        <v>44708</v>
      </c>
      <c r="P30" s="19"/>
      <c r="Q30" s="21">
        <v>44708</v>
      </c>
    </row>
    <row r="31" spans="2:17" ht="19.7" customHeight="1">
      <c r="B31" s="16"/>
      <c r="C31" s="163" t="s">
        <v>178</v>
      </c>
      <c r="D31" s="163" t="s">
        <v>178</v>
      </c>
      <c r="E31" s="145" t="s">
        <v>3073</v>
      </c>
      <c r="F31" s="17">
        <v>1</v>
      </c>
      <c r="G31" s="290">
        <v>1540</v>
      </c>
      <c r="H31" s="278">
        <f t="shared" si="0"/>
        <v>1540</v>
      </c>
      <c r="I31" s="18"/>
      <c r="J31" s="54" t="s">
        <v>1484</v>
      </c>
      <c r="K31" s="146"/>
      <c r="L31" s="17"/>
      <c r="M31" s="19">
        <v>44704</v>
      </c>
      <c r="N31" s="16" t="s">
        <v>648</v>
      </c>
      <c r="O31" s="56">
        <v>44708</v>
      </c>
      <c r="P31" s="19"/>
      <c r="Q31" s="21">
        <v>44708</v>
      </c>
    </row>
    <row r="32" spans="2:17" ht="19.7" customHeight="1">
      <c r="B32" s="16"/>
      <c r="C32" s="163" t="s">
        <v>178</v>
      </c>
      <c r="D32" s="163" t="s">
        <v>178</v>
      </c>
      <c r="E32" s="145" t="s">
        <v>3090</v>
      </c>
      <c r="F32" s="17">
        <v>1</v>
      </c>
      <c r="G32" s="290">
        <v>1930</v>
      </c>
      <c r="H32" s="278">
        <f t="shared" si="0"/>
        <v>1930</v>
      </c>
      <c r="I32" s="18"/>
      <c r="J32" s="54" t="s">
        <v>1484</v>
      </c>
      <c r="K32" s="146"/>
      <c r="L32" s="17"/>
      <c r="M32" s="19">
        <v>44704</v>
      </c>
      <c r="N32" s="16" t="s">
        <v>648</v>
      </c>
      <c r="O32" s="56">
        <v>44708</v>
      </c>
      <c r="P32" s="19"/>
      <c r="Q32" s="21">
        <v>44708</v>
      </c>
    </row>
    <row r="33" spans="2:17" ht="19.7" customHeight="1">
      <c r="B33" s="16"/>
      <c r="C33" s="163" t="s">
        <v>178</v>
      </c>
      <c r="D33" s="163" t="s">
        <v>178</v>
      </c>
      <c r="E33" s="145" t="s">
        <v>3091</v>
      </c>
      <c r="F33" s="17">
        <v>2</v>
      </c>
      <c r="G33" s="290">
        <v>1600</v>
      </c>
      <c r="H33" s="278">
        <f t="shared" si="0"/>
        <v>3200</v>
      </c>
      <c r="I33" s="18"/>
      <c r="J33" s="54" t="s">
        <v>1484</v>
      </c>
      <c r="K33" s="146"/>
      <c r="L33" s="17"/>
      <c r="M33" s="19">
        <v>44704</v>
      </c>
      <c r="N33" s="16" t="s">
        <v>648</v>
      </c>
      <c r="O33" s="56">
        <v>44708</v>
      </c>
      <c r="P33" s="19"/>
      <c r="Q33" s="21">
        <v>44708</v>
      </c>
    </row>
    <row r="34" spans="2:17" ht="19.7" customHeight="1">
      <c r="B34" s="381"/>
      <c r="C34" s="986"/>
      <c r="D34" s="986"/>
      <c r="E34" s="145"/>
      <c r="F34" s="17"/>
      <c r="G34" s="290"/>
      <c r="H34" s="156">
        <f t="shared" si="0"/>
        <v>0</v>
      </c>
      <c r="I34" s="18"/>
      <c r="J34" s="54"/>
      <c r="K34" s="146"/>
      <c r="L34" s="17"/>
      <c r="M34" s="19"/>
      <c r="N34" s="16"/>
      <c r="O34" s="17"/>
      <c r="P34" s="19"/>
      <c r="Q34" s="21"/>
    </row>
    <row r="35" spans="2:17" s="120" customFormat="1" ht="19.7" customHeight="1">
      <c r="B35" s="100"/>
      <c r="C35" s="986" t="s">
        <v>4746</v>
      </c>
      <c r="D35" s="986" t="s">
        <v>178</v>
      </c>
      <c r="E35" s="88" t="s">
        <v>4747</v>
      </c>
      <c r="F35" s="93">
        <v>2</v>
      </c>
      <c r="G35" s="162">
        <v>3482</v>
      </c>
      <c r="H35" s="156">
        <f t="shared" si="0"/>
        <v>6964</v>
      </c>
      <c r="I35" s="90"/>
      <c r="J35" s="91" t="s">
        <v>4748</v>
      </c>
      <c r="K35" s="92"/>
      <c r="L35" s="93"/>
      <c r="M35" s="20">
        <v>44728</v>
      </c>
      <c r="N35" s="73" t="s">
        <v>648</v>
      </c>
      <c r="O35" s="57">
        <v>44732</v>
      </c>
      <c r="P35" s="20"/>
      <c r="Q35" s="74">
        <v>44732</v>
      </c>
    </row>
    <row r="36" spans="2:17" ht="19.7" customHeight="1">
      <c r="B36" s="16"/>
      <c r="C36" s="986"/>
      <c r="D36" s="986"/>
      <c r="E36" s="145"/>
      <c r="F36" s="17"/>
      <c r="G36" s="290"/>
      <c r="H36" s="156">
        <f t="shared" si="0"/>
        <v>0</v>
      </c>
      <c r="I36" s="18"/>
      <c r="J36" s="54"/>
      <c r="K36" s="146"/>
      <c r="L36" s="17"/>
      <c r="M36" s="19"/>
      <c r="N36" s="16"/>
      <c r="O36" s="17"/>
      <c r="P36" s="19"/>
      <c r="Q36" s="21"/>
    </row>
    <row r="37" spans="2:17" ht="19.7" customHeight="1">
      <c r="B37" s="16"/>
      <c r="C37" s="986"/>
      <c r="D37" s="986"/>
      <c r="E37" s="145"/>
      <c r="F37" s="17"/>
      <c r="G37" s="290"/>
      <c r="H37" s="156">
        <f t="shared" si="0"/>
        <v>0</v>
      </c>
      <c r="I37" s="18"/>
      <c r="J37" s="54"/>
      <c r="K37" s="146"/>
      <c r="L37" s="17"/>
      <c r="M37" s="19"/>
      <c r="N37" s="16"/>
      <c r="O37" s="17"/>
      <c r="P37" s="19"/>
      <c r="Q37" s="21"/>
    </row>
    <row r="38" spans="2:17" ht="19.7" customHeight="1">
      <c r="B38" s="16"/>
      <c r="C38" s="986"/>
      <c r="D38" s="986"/>
      <c r="E38" s="145"/>
      <c r="F38" s="17"/>
      <c r="G38" s="290"/>
      <c r="H38" s="156">
        <f t="shared" si="0"/>
        <v>0</v>
      </c>
      <c r="I38" s="18"/>
      <c r="J38" s="54"/>
      <c r="K38" s="146"/>
      <c r="L38" s="17"/>
      <c r="M38" s="19"/>
      <c r="N38" s="16"/>
      <c r="O38" s="17"/>
      <c r="P38" s="19"/>
      <c r="Q38" s="21"/>
    </row>
    <row r="39" spans="2:17" ht="19.7" customHeight="1">
      <c r="B39" s="16"/>
      <c r="C39" s="986"/>
      <c r="D39" s="986"/>
      <c r="E39" s="145"/>
      <c r="F39" s="17"/>
      <c r="G39" s="290"/>
      <c r="H39" s="156">
        <f t="shared" si="0"/>
        <v>0</v>
      </c>
      <c r="I39" s="18"/>
      <c r="J39" s="54"/>
      <c r="K39" s="146"/>
      <c r="L39" s="17"/>
      <c r="M39" s="19"/>
      <c r="N39" s="16"/>
      <c r="O39" s="17"/>
      <c r="P39" s="19"/>
      <c r="Q39" s="21"/>
    </row>
    <row r="40" spans="2:17" ht="19.7" customHeight="1">
      <c r="B40" s="16"/>
      <c r="C40" s="986"/>
      <c r="D40" s="986"/>
      <c r="E40" s="145"/>
      <c r="F40" s="17"/>
      <c r="G40" s="290"/>
      <c r="H40" s="156">
        <f t="shared" si="0"/>
        <v>0</v>
      </c>
      <c r="I40" s="18"/>
      <c r="J40" s="54"/>
      <c r="K40" s="146"/>
      <c r="L40" s="17"/>
      <c r="M40" s="19"/>
      <c r="N40" s="16"/>
      <c r="O40" s="17"/>
      <c r="P40" s="19"/>
      <c r="Q40" s="21"/>
    </row>
    <row r="41" spans="2:17" ht="19.7" customHeight="1">
      <c r="B41" s="16"/>
      <c r="C41" s="986"/>
      <c r="D41" s="986"/>
      <c r="E41" s="145"/>
      <c r="F41" s="17"/>
      <c r="G41" s="290"/>
      <c r="H41" s="156">
        <f t="shared" si="0"/>
        <v>0</v>
      </c>
      <c r="I41" s="18"/>
      <c r="J41" s="54"/>
      <c r="K41" s="146"/>
      <c r="L41" s="17"/>
      <c r="M41" s="19"/>
      <c r="N41" s="16"/>
      <c r="O41" s="17"/>
      <c r="P41" s="19"/>
      <c r="Q41" s="21"/>
    </row>
    <row r="42" spans="2:17" ht="19.7" customHeight="1">
      <c r="B42" s="16"/>
      <c r="C42" s="986"/>
      <c r="D42" s="986"/>
      <c r="E42" s="145"/>
      <c r="F42" s="17"/>
      <c r="G42" s="290"/>
      <c r="H42" s="156">
        <f t="shared" si="0"/>
        <v>0</v>
      </c>
      <c r="I42" s="18"/>
      <c r="J42" s="54"/>
      <c r="K42" s="146"/>
      <c r="L42" s="17"/>
      <c r="M42" s="19"/>
      <c r="N42" s="16"/>
      <c r="O42" s="17"/>
      <c r="P42" s="19"/>
      <c r="Q42" s="21"/>
    </row>
    <row r="43" spans="2:17" ht="19.7" customHeight="1">
      <c r="B43" s="16"/>
      <c r="C43" s="986"/>
      <c r="D43" s="986"/>
      <c r="E43" s="145"/>
      <c r="F43" s="17"/>
      <c r="G43" s="290"/>
      <c r="H43" s="156">
        <f t="shared" si="0"/>
        <v>0</v>
      </c>
      <c r="I43" s="18"/>
      <c r="J43" s="54"/>
      <c r="K43" s="146"/>
      <c r="L43" s="17"/>
      <c r="M43" s="19"/>
      <c r="N43" s="16"/>
      <c r="O43" s="17"/>
      <c r="P43" s="19"/>
      <c r="Q43" s="21"/>
    </row>
    <row r="44" spans="2:17" ht="19.7" customHeight="1">
      <c r="B44" s="16"/>
      <c r="C44" s="986"/>
      <c r="D44" s="986"/>
      <c r="E44" s="145"/>
      <c r="F44" s="17"/>
      <c r="G44" s="290"/>
      <c r="H44" s="156">
        <f t="shared" si="0"/>
        <v>0</v>
      </c>
      <c r="I44" s="18"/>
      <c r="J44" s="54"/>
      <c r="K44" s="146"/>
      <c r="L44" s="17"/>
      <c r="M44" s="19"/>
      <c r="N44" s="16"/>
      <c r="O44" s="17"/>
      <c r="P44" s="19"/>
      <c r="Q44" s="21"/>
    </row>
    <row r="45" spans="2:17" ht="19.7" customHeight="1">
      <c r="B45" s="16"/>
      <c r="C45" s="986"/>
      <c r="D45" s="986"/>
      <c r="E45" s="145"/>
      <c r="F45" s="17"/>
      <c r="G45" s="290"/>
      <c r="H45" s="156">
        <f t="shared" si="0"/>
        <v>0</v>
      </c>
      <c r="I45" s="18"/>
      <c r="J45" s="54"/>
      <c r="K45" s="146"/>
      <c r="L45" s="17"/>
      <c r="M45" s="19"/>
      <c r="N45" s="16"/>
      <c r="O45" s="17"/>
      <c r="P45" s="19"/>
      <c r="Q45" s="21"/>
    </row>
    <row r="46" spans="2:17" ht="19.7" customHeight="1">
      <c r="B46" s="16"/>
      <c r="C46" s="986"/>
      <c r="D46" s="986"/>
      <c r="E46" s="145"/>
      <c r="F46" s="17"/>
      <c r="G46" s="290"/>
      <c r="H46" s="156">
        <f t="shared" si="0"/>
        <v>0</v>
      </c>
      <c r="I46" s="18"/>
      <c r="J46" s="54"/>
      <c r="K46" s="146"/>
      <c r="L46" s="17"/>
      <c r="M46" s="19"/>
      <c r="N46" s="16"/>
      <c r="O46" s="17"/>
      <c r="P46" s="19"/>
      <c r="Q46" s="21"/>
    </row>
    <row r="47" spans="2:17" ht="19.7" customHeight="1">
      <c r="B47" s="16"/>
      <c r="C47" s="986"/>
      <c r="D47" s="986"/>
      <c r="E47" s="145"/>
      <c r="F47" s="17"/>
      <c r="G47" s="290"/>
      <c r="H47" s="156">
        <f t="shared" si="0"/>
        <v>0</v>
      </c>
      <c r="I47" s="18"/>
      <c r="J47" s="54"/>
      <c r="K47" s="146"/>
      <c r="L47" s="17"/>
      <c r="M47" s="19"/>
      <c r="N47" s="16"/>
      <c r="O47" s="17"/>
      <c r="P47" s="19"/>
      <c r="Q47" s="21"/>
    </row>
    <row r="48" spans="2:17" ht="19.7" customHeight="1">
      <c r="B48" s="16"/>
      <c r="C48" s="986"/>
      <c r="D48" s="986"/>
      <c r="E48" s="145"/>
      <c r="F48" s="17"/>
      <c r="G48" s="290"/>
      <c r="H48" s="156">
        <f t="shared" si="0"/>
        <v>0</v>
      </c>
      <c r="I48" s="18"/>
      <c r="J48" s="54"/>
      <c r="K48" s="146"/>
      <c r="L48" s="17"/>
      <c r="M48" s="19"/>
      <c r="N48" s="16"/>
      <c r="O48" s="17"/>
      <c r="P48" s="19"/>
      <c r="Q48" s="21"/>
    </row>
    <row r="49" spans="2:17" ht="19.7" customHeight="1">
      <c r="B49" s="16"/>
      <c r="C49" s="986"/>
      <c r="D49" s="986"/>
      <c r="E49" s="145"/>
      <c r="F49" s="17"/>
      <c r="G49" s="290"/>
      <c r="H49" s="156">
        <f t="shared" si="0"/>
        <v>0</v>
      </c>
      <c r="I49" s="18"/>
      <c r="J49" s="54"/>
      <c r="K49" s="146"/>
      <c r="L49" s="17"/>
      <c r="M49" s="19"/>
      <c r="N49" s="16"/>
      <c r="O49" s="17"/>
      <c r="P49" s="19"/>
      <c r="Q49" s="21"/>
    </row>
    <row r="50" spans="2:17">
      <c r="B50" s="16"/>
      <c r="C50" s="986"/>
      <c r="D50" s="986"/>
      <c r="E50" s="145"/>
      <c r="F50" s="17"/>
      <c r="G50" s="290"/>
      <c r="H50" s="156">
        <f t="shared" si="0"/>
        <v>0</v>
      </c>
      <c r="I50" s="18"/>
      <c r="J50" s="54"/>
      <c r="K50" s="146"/>
      <c r="L50" s="17"/>
      <c r="M50" s="19"/>
      <c r="N50" s="16"/>
      <c r="O50" s="17"/>
    </row>
    <row r="51" spans="2:17">
      <c r="B51" s="16"/>
      <c r="C51" s="986"/>
      <c r="D51" s="986"/>
      <c r="E51" s="145"/>
      <c r="F51" s="17"/>
      <c r="G51" s="290"/>
      <c r="H51" s="156">
        <f t="shared" si="0"/>
        <v>0</v>
      </c>
      <c r="I51" s="18"/>
      <c r="J51" s="54"/>
      <c r="K51" s="146"/>
      <c r="L51" s="17"/>
      <c r="M51" s="19"/>
      <c r="N51" s="16"/>
      <c r="O51" s="17"/>
    </row>
    <row r="52" spans="2:17">
      <c r="B52" s="16"/>
      <c r="C52" s="986"/>
      <c r="D52" s="986"/>
      <c r="E52" s="145"/>
      <c r="F52" s="17"/>
      <c r="G52" s="290"/>
      <c r="H52" s="156">
        <f t="shared" si="0"/>
        <v>0</v>
      </c>
      <c r="I52" s="18"/>
      <c r="J52" s="54"/>
      <c r="K52" s="146"/>
      <c r="L52" s="17"/>
      <c r="M52" s="19"/>
      <c r="N52" s="16"/>
      <c r="O52" s="17"/>
    </row>
  </sheetData>
  <autoFilter ref="B8:O17" xr:uid="{FCD4FF4C-FD14-468D-A908-269D586132D6}"/>
  <mergeCells count="7">
    <mergeCell ref="B13:B1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A924A-9DD5-4CE4-B071-CA5763679571}">
  <dimension ref="A2:F7"/>
  <sheetViews>
    <sheetView workbookViewId="0">
      <selection activeCell="C10" sqref="C10"/>
    </sheetView>
  </sheetViews>
  <sheetFormatPr defaultRowHeight="19.5"/>
  <cols>
    <col min="1" max="1" width="5.625" style="167" customWidth="1"/>
    <col min="2" max="2" width="3.5" style="167" bestFit="1" customWidth="1"/>
    <col min="3" max="3" width="16.625" style="167" customWidth="1"/>
    <col min="4" max="4" width="25.75" style="167" bestFit="1" customWidth="1"/>
    <col min="5" max="5" width="5.875" style="167" bestFit="1" customWidth="1"/>
    <col min="6" max="6" width="15.625" style="167" customWidth="1"/>
    <col min="7" max="256" width="9" style="167"/>
    <col min="257" max="257" width="5.625" style="167" customWidth="1"/>
    <col min="258" max="258" width="3.5" style="167" bestFit="1" customWidth="1"/>
    <col min="259" max="259" width="16.625" style="167" customWidth="1"/>
    <col min="260" max="260" width="25.75" style="167" bestFit="1" customWidth="1"/>
    <col min="261" max="261" width="5.875" style="167" bestFit="1" customWidth="1"/>
    <col min="262" max="262" width="15.625" style="167" customWidth="1"/>
    <col min="263" max="512" width="9" style="167"/>
    <col min="513" max="513" width="5.625" style="167" customWidth="1"/>
    <col min="514" max="514" width="3.5" style="167" bestFit="1" customWidth="1"/>
    <col min="515" max="515" width="16.625" style="167" customWidth="1"/>
    <col min="516" max="516" width="25.75" style="167" bestFit="1" customWidth="1"/>
    <col min="517" max="517" width="5.875" style="167" bestFit="1" customWidth="1"/>
    <col min="518" max="518" width="15.625" style="167" customWidth="1"/>
    <col min="519" max="768" width="9" style="167"/>
    <col min="769" max="769" width="5.625" style="167" customWidth="1"/>
    <col min="770" max="770" width="3.5" style="167" bestFit="1" customWidth="1"/>
    <col min="771" max="771" width="16.625" style="167" customWidth="1"/>
    <col min="772" max="772" width="25.75" style="167" bestFit="1" customWidth="1"/>
    <col min="773" max="773" width="5.875" style="167" bestFit="1" customWidth="1"/>
    <col min="774" max="774" width="15.625" style="167" customWidth="1"/>
    <col min="775" max="1024" width="9" style="167"/>
    <col min="1025" max="1025" width="5.625" style="167" customWidth="1"/>
    <col min="1026" max="1026" width="3.5" style="167" bestFit="1" customWidth="1"/>
    <col min="1027" max="1027" width="16.625" style="167" customWidth="1"/>
    <col min="1028" max="1028" width="25.75" style="167" bestFit="1" customWidth="1"/>
    <col min="1029" max="1029" width="5.875" style="167" bestFit="1" customWidth="1"/>
    <col min="1030" max="1030" width="15.625" style="167" customWidth="1"/>
    <col min="1031" max="1280" width="9" style="167"/>
    <col min="1281" max="1281" width="5.625" style="167" customWidth="1"/>
    <col min="1282" max="1282" width="3.5" style="167" bestFit="1" customWidth="1"/>
    <col min="1283" max="1283" width="16.625" style="167" customWidth="1"/>
    <col min="1284" max="1284" width="25.75" style="167" bestFit="1" customWidth="1"/>
    <col min="1285" max="1285" width="5.875" style="167" bestFit="1" customWidth="1"/>
    <col min="1286" max="1286" width="15.625" style="167" customWidth="1"/>
    <col min="1287" max="1536" width="9" style="167"/>
    <col min="1537" max="1537" width="5.625" style="167" customWidth="1"/>
    <col min="1538" max="1538" width="3.5" style="167" bestFit="1" customWidth="1"/>
    <col min="1539" max="1539" width="16.625" style="167" customWidth="1"/>
    <col min="1540" max="1540" width="25.75" style="167" bestFit="1" customWidth="1"/>
    <col min="1541" max="1541" width="5.875" style="167" bestFit="1" customWidth="1"/>
    <col min="1542" max="1542" width="15.625" style="167" customWidth="1"/>
    <col min="1543" max="1792" width="9" style="167"/>
    <col min="1793" max="1793" width="5.625" style="167" customWidth="1"/>
    <col min="1794" max="1794" width="3.5" style="167" bestFit="1" customWidth="1"/>
    <col min="1795" max="1795" width="16.625" style="167" customWidth="1"/>
    <col min="1796" max="1796" width="25.75" style="167" bestFit="1" customWidth="1"/>
    <col min="1797" max="1797" width="5.875" style="167" bestFit="1" customWidth="1"/>
    <col min="1798" max="1798" width="15.625" style="167" customWidth="1"/>
    <col min="1799" max="2048" width="9" style="167"/>
    <col min="2049" max="2049" width="5.625" style="167" customWidth="1"/>
    <col min="2050" max="2050" width="3.5" style="167" bestFit="1" customWidth="1"/>
    <col min="2051" max="2051" width="16.625" style="167" customWidth="1"/>
    <col min="2052" max="2052" width="25.75" style="167" bestFit="1" customWidth="1"/>
    <col min="2053" max="2053" width="5.875" style="167" bestFit="1" customWidth="1"/>
    <col min="2054" max="2054" width="15.625" style="167" customWidth="1"/>
    <col min="2055" max="2304" width="9" style="167"/>
    <col min="2305" max="2305" width="5.625" style="167" customWidth="1"/>
    <col min="2306" max="2306" width="3.5" style="167" bestFit="1" customWidth="1"/>
    <col min="2307" max="2307" width="16.625" style="167" customWidth="1"/>
    <col min="2308" max="2308" width="25.75" style="167" bestFit="1" customWidth="1"/>
    <col min="2309" max="2309" width="5.875" style="167" bestFit="1" customWidth="1"/>
    <col min="2310" max="2310" width="15.625" style="167" customWidth="1"/>
    <col min="2311" max="2560" width="9" style="167"/>
    <col min="2561" max="2561" width="5.625" style="167" customWidth="1"/>
    <col min="2562" max="2562" width="3.5" style="167" bestFit="1" customWidth="1"/>
    <col min="2563" max="2563" width="16.625" style="167" customWidth="1"/>
    <col min="2564" max="2564" width="25.75" style="167" bestFit="1" customWidth="1"/>
    <col min="2565" max="2565" width="5.875" style="167" bestFit="1" customWidth="1"/>
    <col min="2566" max="2566" width="15.625" style="167" customWidth="1"/>
    <col min="2567" max="2816" width="9" style="167"/>
    <col min="2817" max="2817" width="5.625" style="167" customWidth="1"/>
    <col min="2818" max="2818" width="3.5" style="167" bestFit="1" customWidth="1"/>
    <col min="2819" max="2819" width="16.625" style="167" customWidth="1"/>
    <col min="2820" max="2820" width="25.75" style="167" bestFit="1" customWidth="1"/>
    <col min="2821" max="2821" width="5.875" style="167" bestFit="1" customWidth="1"/>
    <col min="2822" max="2822" width="15.625" style="167" customWidth="1"/>
    <col min="2823" max="3072" width="9" style="167"/>
    <col min="3073" max="3073" width="5.625" style="167" customWidth="1"/>
    <col min="3074" max="3074" width="3.5" style="167" bestFit="1" customWidth="1"/>
    <col min="3075" max="3075" width="16.625" style="167" customWidth="1"/>
    <col min="3076" max="3076" width="25.75" style="167" bestFit="1" customWidth="1"/>
    <col min="3077" max="3077" width="5.875" style="167" bestFit="1" customWidth="1"/>
    <col min="3078" max="3078" width="15.625" style="167" customWidth="1"/>
    <col min="3079" max="3328" width="9" style="167"/>
    <col min="3329" max="3329" width="5.625" style="167" customWidth="1"/>
    <col min="3330" max="3330" width="3.5" style="167" bestFit="1" customWidth="1"/>
    <col min="3331" max="3331" width="16.625" style="167" customWidth="1"/>
    <col min="3332" max="3332" width="25.75" style="167" bestFit="1" customWidth="1"/>
    <col min="3333" max="3333" width="5.875" style="167" bestFit="1" customWidth="1"/>
    <col min="3334" max="3334" width="15.625" style="167" customWidth="1"/>
    <col min="3335" max="3584" width="9" style="167"/>
    <col min="3585" max="3585" width="5.625" style="167" customWidth="1"/>
    <col min="3586" max="3586" width="3.5" style="167" bestFit="1" customWidth="1"/>
    <col min="3587" max="3587" width="16.625" style="167" customWidth="1"/>
    <col min="3588" max="3588" width="25.75" style="167" bestFit="1" customWidth="1"/>
    <col min="3589" max="3589" width="5.875" style="167" bestFit="1" customWidth="1"/>
    <col min="3590" max="3590" width="15.625" style="167" customWidth="1"/>
    <col min="3591" max="3840" width="9" style="167"/>
    <col min="3841" max="3841" width="5.625" style="167" customWidth="1"/>
    <col min="3842" max="3842" width="3.5" style="167" bestFit="1" customWidth="1"/>
    <col min="3843" max="3843" width="16.625" style="167" customWidth="1"/>
    <col min="3844" max="3844" width="25.75" style="167" bestFit="1" customWidth="1"/>
    <col min="3845" max="3845" width="5.875" style="167" bestFit="1" customWidth="1"/>
    <col min="3846" max="3846" width="15.625" style="167" customWidth="1"/>
    <col min="3847" max="4096" width="9" style="167"/>
    <col min="4097" max="4097" width="5.625" style="167" customWidth="1"/>
    <col min="4098" max="4098" width="3.5" style="167" bestFit="1" customWidth="1"/>
    <col min="4099" max="4099" width="16.625" style="167" customWidth="1"/>
    <col min="4100" max="4100" width="25.75" style="167" bestFit="1" customWidth="1"/>
    <col min="4101" max="4101" width="5.875" style="167" bestFit="1" customWidth="1"/>
    <col min="4102" max="4102" width="15.625" style="167" customWidth="1"/>
    <col min="4103" max="4352" width="9" style="167"/>
    <col min="4353" max="4353" width="5.625" style="167" customWidth="1"/>
    <col min="4354" max="4354" width="3.5" style="167" bestFit="1" customWidth="1"/>
    <col min="4355" max="4355" width="16.625" style="167" customWidth="1"/>
    <col min="4356" max="4356" width="25.75" style="167" bestFit="1" customWidth="1"/>
    <col min="4357" max="4357" width="5.875" style="167" bestFit="1" customWidth="1"/>
    <col min="4358" max="4358" width="15.625" style="167" customWidth="1"/>
    <col min="4359" max="4608" width="9" style="167"/>
    <col min="4609" max="4609" width="5.625" style="167" customWidth="1"/>
    <col min="4610" max="4610" width="3.5" style="167" bestFit="1" customWidth="1"/>
    <col min="4611" max="4611" width="16.625" style="167" customWidth="1"/>
    <col min="4612" max="4612" width="25.75" style="167" bestFit="1" customWidth="1"/>
    <col min="4613" max="4613" width="5.875" style="167" bestFit="1" customWidth="1"/>
    <col min="4614" max="4614" width="15.625" style="167" customWidth="1"/>
    <col min="4615" max="4864" width="9" style="167"/>
    <col min="4865" max="4865" width="5.625" style="167" customWidth="1"/>
    <col min="4866" max="4866" width="3.5" style="167" bestFit="1" customWidth="1"/>
    <col min="4867" max="4867" width="16.625" style="167" customWidth="1"/>
    <col min="4868" max="4868" width="25.75" style="167" bestFit="1" customWidth="1"/>
    <col min="4869" max="4869" width="5.875" style="167" bestFit="1" customWidth="1"/>
    <col min="4870" max="4870" width="15.625" style="167" customWidth="1"/>
    <col min="4871" max="5120" width="9" style="167"/>
    <col min="5121" max="5121" width="5.625" style="167" customWidth="1"/>
    <col min="5122" max="5122" width="3.5" style="167" bestFit="1" customWidth="1"/>
    <col min="5123" max="5123" width="16.625" style="167" customWidth="1"/>
    <col min="5124" max="5124" width="25.75" style="167" bestFit="1" customWidth="1"/>
    <col min="5125" max="5125" width="5.875" style="167" bestFit="1" customWidth="1"/>
    <col min="5126" max="5126" width="15.625" style="167" customWidth="1"/>
    <col min="5127" max="5376" width="9" style="167"/>
    <col min="5377" max="5377" width="5.625" style="167" customWidth="1"/>
    <col min="5378" max="5378" width="3.5" style="167" bestFit="1" customWidth="1"/>
    <col min="5379" max="5379" width="16.625" style="167" customWidth="1"/>
    <col min="5380" max="5380" width="25.75" style="167" bestFit="1" customWidth="1"/>
    <col min="5381" max="5381" width="5.875" style="167" bestFit="1" customWidth="1"/>
    <col min="5382" max="5382" width="15.625" style="167" customWidth="1"/>
    <col min="5383" max="5632" width="9" style="167"/>
    <col min="5633" max="5633" width="5.625" style="167" customWidth="1"/>
    <col min="5634" max="5634" width="3.5" style="167" bestFit="1" customWidth="1"/>
    <col min="5635" max="5635" width="16.625" style="167" customWidth="1"/>
    <col min="5636" max="5636" width="25.75" style="167" bestFit="1" customWidth="1"/>
    <col min="5637" max="5637" width="5.875" style="167" bestFit="1" customWidth="1"/>
    <col min="5638" max="5638" width="15.625" style="167" customWidth="1"/>
    <col min="5639" max="5888" width="9" style="167"/>
    <col min="5889" max="5889" width="5.625" style="167" customWidth="1"/>
    <col min="5890" max="5890" width="3.5" style="167" bestFit="1" customWidth="1"/>
    <col min="5891" max="5891" width="16.625" style="167" customWidth="1"/>
    <col min="5892" max="5892" width="25.75" style="167" bestFit="1" customWidth="1"/>
    <col min="5893" max="5893" width="5.875" style="167" bestFit="1" customWidth="1"/>
    <col min="5894" max="5894" width="15.625" style="167" customWidth="1"/>
    <col min="5895" max="6144" width="9" style="167"/>
    <col min="6145" max="6145" width="5.625" style="167" customWidth="1"/>
    <col min="6146" max="6146" width="3.5" style="167" bestFit="1" customWidth="1"/>
    <col min="6147" max="6147" width="16.625" style="167" customWidth="1"/>
    <col min="6148" max="6148" width="25.75" style="167" bestFit="1" customWidth="1"/>
    <col min="6149" max="6149" width="5.875" style="167" bestFit="1" customWidth="1"/>
    <col min="6150" max="6150" width="15.625" style="167" customWidth="1"/>
    <col min="6151" max="6400" width="9" style="167"/>
    <col min="6401" max="6401" width="5.625" style="167" customWidth="1"/>
    <col min="6402" max="6402" width="3.5" style="167" bestFit="1" customWidth="1"/>
    <col min="6403" max="6403" width="16.625" style="167" customWidth="1"/>
    <col min="6404" max="6404" width="25.75" style="167" bestFit="1" customWidth="1"/>
    <col min="6405" max="6405" width="5.875" style="167" bestFit="1" customWidth="1"/>
    <col min="6406" max="6406" width="15.625" style="167" customWidth="1"/>
    <col min="6407" max="6656" width="9" style="167"/>
    <col min="6657" max="6657" width="5.625" style="167" customWidth="1"/>
    <col min="6658" max="6658" width="3.5" style="167" bestFit="1" customWidth="1"/>
    <col min="6659" max="6659" width="16.625" style="167" customWidth="1"/>
    <col min="6660" max="6660" width="25.75" style="167" bestFit="1" customWidth="1"/>
    <col min="6661" max="6661" width="5.875" style="167" bestFit="1" customWidth="1"/>
    <col min="6662" max="6662" width="15.625" style="167" customWidth="1"/>
    <col min="6663" max="6912" width="9" style="167"/>
    <col min="6913" max="6913" width="5.625" style="167" customWidth="1"/>
    <col min="6914" max="6914" width="3.5" style="167" bestFit="1" customWidth="1"/>
    <col min="6915" max="6915" width="16.625" style="167" customWidth="1"/>
    <col min="6916" max="6916" width="25.75" style="167" bestFit="1" customWidth="1"/>
    <col min="6917" max="6917" width="5.875" style="167" bestFit="1" customWidth="1"/>
    <col min="6918" max="6918" width="15.625" style="167" customWidth="1"/>
    <col min="6919" max="7168" width="9" style="167"/>
    <col min="7169" max="7169" width="5.625" style="167" customWidth="1"/>
    <col min="7170" max="7170" width="3.5" style="167" bestFit="1" customWidth="1"/>
    <col min="7171" max="7171" width="16.625" style="167" customWidth="1"/>
    <col min="7172" max="7172" width="25.75" style="167" bestFit="1" customWidth="1"/>
    <col min="7173" max="7173" width="5.875" style="167" bestFit="1" customWidth="1"/>
    <col min="7174" max="7174" width="15.625" style="167" customWidth="1"/>
    <col min="7175" max="7424" width="9" style="167"/>
    <col min="7425" max="7425" width="5.625" style="167" customWidth="1"/>
    <col min="7426" max="7426" width="3.5" style="167" bestFit="1" customWidth="1"/>
    <col min="7427" max="7427" width="16.625" style="167" customWidth="1"/>
    <col min="7428" max="7428" width="25.75" style="167" bestFit="1" customWidth="1"/>
    <col min="7429" max="7429" width="5.875" style="167" bestFit="1" customWidth="1"/>
    <col min="7430" max="7430" width="15.625" style="167" customWidth="1"/>
    <col min="7431" max="7680" width="9" style="167"/>
    <col min="7681" max="7681" width="5.625" style="167" customWidth="1"/>
    <col min="7682" max="7682" width="3.5" style="167" bestFit="1" customWidth="1"/>
    <col min="7683" max="7683" width="16.625" style="167" customWidth="1"/>
    <col min="7684" max="7684" width="25.75" style="167" bestFit="1" customWidth="1"/>
    <col min="7685" max="7685" width="5.875" style="167" bestFit="1" customWidth="1"/>
    <col min="7686" max="7686" width="15.625" style="167" customWidth="1"/>
    <col min="7687" max="7936" width="9" style="167"/>
    <col min="7937" max="7937" width="5.625" style="167" customWidth="1"/>
    <col min="7938" max="7938" width="3.5" style="167" bestFit="1" customWidth="1"/>
    <col min="7939" max="7939" width="16.625" style="167" customWidth="1"/>
    <col min="7940" max="7940" width="25.75" style="167" bestFit="1" customWidth="1"/>
    <col min="7941" max="7941" width="5.875" style="167" bestFit="1" customWidth="1"/>
    <col min="7942" max="7942" width="15.625" style="167" customWidth="1"/>
    <col min="7943" max="8192" width="9" style="167"/>
    <col min="8193" max="8193" width="5.625" style="167" customWidth="1"/>
    <col min="8194" max="8194" width="3.5" style="167" bestFit="1" customWidth="1"/>
    <col min="8195" max="8195" width="16.625" style="167" customWidth="1"/>
    <col min="8196" max="8196" width="25.75" style="167" bestFit="1" customWidth="1"/>
    <col min="8197" max="8197" width="5.875" style="167" bestFit="1" customWidth="1"/>
    <col min="8198" max="8198" width="15.625" style="167" customWidth="1"/>
    <col min="8199" max="8448" width="9" style="167"/>
    <col min="8449" max="8449" width="5.625" style="167" customWidth="1"/>
    <col min="8450" max="8450" width="3.5" style="167" bestFit="1" customWidth="1"/>
    <col min="8451" max="8451" width="16.625" style="167" customWidth="1"/>
    <col min="8452" max="8452" width="25.75" style="167" bestFit="1" customWidth="1"/>
    <col min="8453" max="8453" width="5.875" style="167" bestFit="1" customWidth="1"/>
    <col min="8454" max="8454" width="15.625" style="167" customWidth="1"/>
    <col min="8455" max="8704" width="9" style="167"/>
    <col min="8705" max="8705" width="5.625" style="167" customWidth="1"/>
    <col min="8706" max="8706" width="3.5" style="167" bestFit="1" customWidth="1"/>
    <col min="8707" max="8707" width="16.625" style="167" customWidth="1"/>
    <col min="8708" max="8708" width="25.75" style="167" bestFit="1" customWidth="1"/>
    <col min="8709" max="8709" width="5.875" style="167" bestFit="1" customWidth="1"/>
    <col min="8710" max="8710" width="15.625" style="167" customWidth="1"/>
    <col min="8711" max="8960" width="9" style="167"/>
    <col min="8961" max="8961" width="5.625" style="167" customWidth="1"/>
    <col min="8962" max="8962" width="3.5" style="167" bestFit="1" customWidth="1"/>
    <col min="8963" max="8963" width="16.625" style="167" customWidth="1"/>
    <col min="8964" max="8964" width="25.75" style="167" bestFit="1" customWidth="1"/>
    <col min="8965" max="8965" width="5.875" style="167" bestFit="1" customWidth="1"/>
    <col min="8966" max="8966" width="15.625" style="167" customWidth="1"/>
    <col min="8967" max="9216" width="9" style="167"/>
    <col min="9217" max="9217" width="5.625" style="167" customWidth="1"/>
    <col min="9218" max="9218" width="3.5" style="167" bestFit="1" customWidth="1"/>
    <col min="9219" max="9219" width="16.625" style="167" customWidth="1"/>
    <col min="9220" max="9220" width="25.75" style="167" bestFit="1" customWidth="1"/>
    <col min="9221" max="9221" width="5.875" style="167" bestFit="1" customWidth="1"/>
    <col min="9222" max="9222" width="15.625" style="167" customWidth="1"/>
    <col min="9223" max="9472" width="9" style="167"/>
    <col min="9473" max="9473" width="5.625" style="167" customWidth="1"/>
    <col min="9474" max="9474" width="3.5" style="167" bestFit="1" customWidth="1"/>
    <col min="9475" max="9475" width="16.625" style="167" customWidth="1"/>
    <col min="9476" max="9476" width="25.75" style="167" bestFit="1" customWidth="1"/>
    <col min="9477" max="9477" width="5.875" style="167" bestFit="1" customWidth="1"/>
    <col min="9478" max="9478" width="15.625" style="167" customWidth="1"/>
    <col min="9479" max="9728" width="9" style="167"/>
    <col min="9729" max="9729" width="5.625" style="167" customWidth="1"/>
    <col min="9730" max="9730" width="3.5" style="167" bestFit="1" customWidth="1"/>
    <col min="9731" max="9731" width="16.625" style="167" customWidth="1"/>
    <col min="9732" max="9732" width="25.75" style="167" bestFit="1" customWidth="1"/>
    <col min="9733" max="9733" width="5.875" style="167" bestFit="1" customWidth="1"/>
    <col min="9734" max="9734" width="15.625" style="167" customWidth="1"/>
    <col min="9735" max="9984" width="9" style="167"/>
    <col min="9985" max="9985" width="5.625" style="167" customWidth="1"/>
    <col min="9986" max="9986" width="3.5" style="167" bestFit="1" customWidth="1"/>
    <col min="9987" max="9987" width="16.625" style="167" customWidth="1"/>
    <col min="9988" max="9988" width="25.75" style="167" bestFit="1" customWidth="1"/>
    <col min="9989" max="9989" width="5.875" style="167" bestFit="1" customWidth="1"/>
    <col min="9990" max="9990" width="15.625" style="167" customWidth="1"/>
    <col min="9991" max="10240" width="9" style="167"/>
    <col min="10241" max="10241" width="5.625" style="167" customWidth="1"/>
    <col min="10242" max="10242" width="3.5" style="167" bestFit="1" customWidth="1"/>
    <col min="10243" max="10243" width="16.625" style="167" customWidth="1"/>
    <col min="10244" max="10244" width="25.75" style="167" bestFit="1" customWidth="1"/>
    <col min="10245" max="10245" width="5.875" style="167" bestFit="1" customWidth="1"/>
    <col min="10246" max="10246" width="15.625" style="167" customWidth="1"/>
    <col min="10247" max="10496" width="9" style="167"/>
    <col min="10497" max="10497" width="5.625" style="167" customWidth="1"/>
    <col min="10498" max="10498" width="3.5" style="167" bestFit="1" customWidth="1"/>
    <col min="10499" max="10499" width="16.625" style="167" customWidth="1"/>
    <col min="10500" max="10500" width="25.75" style="167" bestFit="1" customWidth="1"/>
    <col min="10501" max="10501" width="5.875" style="167" bestFit="1" customWidth="1"/>
    <col min="10502" max="10502" width="15.625" style="167" customWidth="1"/>
    <col min="10503" max="10752" width="9" style="167"/>
    <col min="10753" max="10753" width="5.625" style="167" customWidth="1"/>
    <col min="10754" max="10754" width="3.5" style="167" bestFit="1" customWidth="1"/>
    <col min="10755" max="10755" width="16.625" style="167" customWidth="1"/>
    <col min="10756" max="10756" width="25.75" style="167" bestFit="1" customWidth="1"/>
    <col min="10757" max="10757" width="5.875" style="167" bestFit="1" customWidth="1"/>
    <col min="10758" max="10758" width="15.625" style="167" customWidth="1"/>
    <col min="10759" max="11008" width="9" style="167"/>
    <col min="11009" max="11009" width="5.625" style="167" customWidth="1"/>
    <col min="11010" max="11010" width="3.5" style="167" bestFit="1" customWidth="1"/>
    <col min="11011" max="11011" width="16.625" style="167" customWidth="1"/>
    <col min="11012" max="11012" width="25.75" style="167" bestFit="1" customWidth="1"/>
    <col min="11013" max="11013" width="5.875" style="167" bestFit="1" customWidth="1"/>
    <col min="11014" max="11014" width="15.625" style="167" customWidth="1"/>
    <col min="11015" max="11264" width="9" style="167"/>
    <col min="11265" max="11265" width="5.625" style="167" customWidth="1"/>
    <col min="11266" max="11266" width="3.5" style="167" bestFit="1" customWidth="1"/>
    <col min="11267" max="11267" width="16.625" style="167" customWidth="1"/>
    <col min="11268" max="11268" width="25.75" style="167" bestFit="1" customWidth="1"/>
    <col min="11269" max="11269" width="5.875" style="167" bestFit="1" customWidth="1"/>
    <col min="11270" max="11270" width="15.625" style="167" customWidth="1"/>
    <col min="11271" max="11520" width="9" style="167"/>
    <col min="11521" max="11521" width="5.625" style="167" customWidth="1"/>
    <col min="11522" max="11522" width="3.5" style="167" bestFit="1" customWidth="1"/>
    <col min="11523" max="11523" width="16.625" style="167" customWidth="1"/>
    <col min="11524" max="11524" width="25.75" style="167" bestFit="1" customWidth="1"/>
    <col min="11525" max="11525" width="5.875" style="167" bestFit="1" customWidth="1"/>
    <col min="11526" max="11526" width="15.625" style="167" customWidth="1"/>
    <col min="11527" max="11776" width="9" style="167"/>
    <col min="11777" max="11777" width="5.625" style="167" customWidth="1"/>
    <col min="11778" max="11778" width="3.5" style="167" bestFit="1" customWidth="1"/>
    <col min="11779" max="11779" width="16.625" style="167" customWidth="1"/>
    <col min="11780" max="11780" width="25.75" style="167" bestFit="1" customWidth="1"/>
    <col min="11781" max="11781" width="5.875" style="167" bestFit="1" customWidth="1"/>
    <col min="11782" max="11782" width="15.625" style="167" customWidth="1"/>
    <col min="11783" max="12032" width="9" style="167"/>
    <col min="12033" max="12033" width="5.625" style="167" customWidth="1"/>
    <col min="12034" max="12034" width="3.5" style="167" bestFit="1" customWidth="1"/>
    <col min="12035" max="12035" width="16.625" style="167" customWidth="1"/>
    <col min="12036" max="12036" width="25.75" style="167" bestFit="1" customWidth="1"/>
    <col min="12037" max="12037" width="5.875" style="167" bestFit="1" customWidth="1"/>
    <col min="12038" max="12038" width="15.625" style="167" customWidth="1"/>
    <col min="12039" max="12288" width="9" style="167"/>
    <col min="12289" max="12289" width="5.625" style="167" customWidth="1"/>
    <col min="12290" max="12290" width="3.5" style="167" bestFit="1" customWidth="1"/>
    <col min="12291" max="12291" width="16.625" style="167" customWidth="1"/>
    <col min="12292" max="12292" width="25.75" style="167" bestFit="1" customWidth="1"/>
    <col min="12293" max="12293" width="5.875" style="167" bestFit="1" customWidth="1"/>
    <col min="12294" max="12294" width="15.625" style="167" customWidth="1"/>
    <col min="12295" max="12544" width="9" style="167"/>
    <col min="12545" max="12545" width="5.625" style="167" customWidth="1"/>
    <col min="12546" max="12546" width="3.5" style="167" bestFit="1" customWidth="1"/>
    <col min="12547" max="12547" width="16.625" style="167" customWidth="1"/>
    <col min="12548" max="12548" width="25.75" style="167" bestFit="1" customWidth="1"/>
    <col min="12549" max="12549" width="5.875" style="167" bestFit="1" customWidth="1"/>
    <col min="12550" max="12550" width="15.625" style="167" customWidth="1"/>
    <col min="12551" max="12800" width="9" style="167"/>
    <col min="12801" max="12801" width="5.625" style="167" customWidth="1"/>
    <col min="12802" max="12802" width="3.5" style="167" bestFit="1" customWidth="1"/>
    <col min="12803" max="12803" width="16.625" style="167" customWidth="1"/>
    <col min="12804" max="12804" width="25.75" style="167" bestFit="1" customWidth="1"/>
    <col min="12805" max="12805" width="5.875" style="167" bestFit="1" customWidth="1"/>
    <col min="12806" max="12806" width="15.625" style="167" customWidth="1"/>
    <col min="12807" max="13056" width="9" style="167"/>
    <col min="13057" max="13057" width="5.625" style="167" customWidth="1"/>
    <col min="13058" max="13058" width="3.5" style="167" bestFit="1" customWidth="1"/>
    <col min="13059" max="13059" width="16.625" style="167" customWidth="1"/>
    <col min="13060" max="13060" width="25.75" style="167" bestFit="1" customWidth="1"/>
    <col min="13061" max="13061" width="5.875" style="167" bestFit="1" customWidth="1"/>
    <col min="13062" max="13062" width="15.625" style="167" customWidth="1"/>
    <col min="13063" max="13312" width="9" style="167"/>
    <col min="13313" max="13313" width="5.625" style="167" customWidth="1"/>
    <col min="13314" max="13314" width="3.5" style="167" bestFit="1" customWidth="1"/>
    <col min="13315" max="13315" width="16.625" style="167" customWidth="1"/>
    <col min="13316" max="13316" width="25.75" style="167" bestFit="1" customWidth="1"/>
    <col min="13317" max="13317" width="5.875" style="167" bestFit="1" customWidth="1"/>
    <col min="13318" max="13318" width="15.625" style="167" customWidth="1"/>
    <col min="13319" max="13568" width="9" style="167"/>
    <col min="13569" max="13569" width="5.625" style="167" customWidth="1"/>
    <col min="13570" max="13570" width="3.5" style="167" bestFit="1" customWidth="1"/>
    <col min="13571" max="13571" width="16.625" style="167" customWidth="1"/>
    <col min="13572" max="13572" width="25.75" style="167" bestFit="1" customWidth="1"/>
    <col min="13573" max="13573" width="5.875" style="167" bestFit="1" customWidth="1"/>
    <col min="13574" max="13574" width="15.625" style="167" customWidth="1"/>
    <col min="13575" max="13824" width="9" style="167"/>
    <col min="13825" max="13825" width="5.625" style="167" customWidth="1"/>
    <col min="13826" max="13826" width="3.5" style="167" bestFit="1" customWidth="1"/>
    <col min="13827" max="13827" width="16.625" style="167" customWidth="1"/>
    <col min="13828" max="13828" width="25.75" style="167" bestFit="1" customWidth="1"/>
    <col min="13829" max="13829" width="5.875" style="167" bestFit="1" customWidth="1"/>
    <col min="13830" max="13830" width="15.625" style="167" customWidth="1"/>
    <col min="13831" max="14080" width="9" style="167"/>
    <col min="14081" max="14081" width="5.625" style="167" customWidth="1"/>
    <col min="14082" max="14082" width="3.5" style="167" bestFit="1" customWidth="1"/>
    <col min="14083" max="14083" width="16.625" style="167" customWidth="1"/>
    <col min="14084" max="14084" width="25.75" style="167" bestFit="1" customWidth="1"/>
    <col min="14085" max="14085" width="5.875" style="167" bestFit="1" customWidth="1"/>
    <col min="14086" max="14086" width="15.625" style="167" customWidth="1"/>
    <col min="14087" max="14336" width="9" style="167"/>
    <col min="14337" max="14337" width="5.625" style="167" customWidth="1"/>
    <col min="14338" max="14338" width="3.5" style="167" bestFit="1" customWidth="1"/>
    <col min="14339" max="14339" width="16.625" style="167" customWidth="1"/>
    <col min="14340" max="14340" width="25.75" style="167" bestFit="1" customWidth="1"/>
    <col min="14341" max="14341" width="5.875" style="167" bestFit="1" customWidth="1"/>
    <col min="14342" max="14342" width="15.625" style="167" customWidth="1"/>
    <col min="14343" max="14592" width="9" style="167"/>
    <col min="14593" max="14593" width="5.625" style="167" customWidth="1"/>
    <col min="14594" max="14594" width="3.5" style="167" bestFit="1" customWidth="1"/>
    <col min="14595" max="14595" width="16.625" style="167" customWidth="1"/>
    <col min="14596" max="14596" width="25.75" style="167" bestFit="1" customWidth="1"/>
    <col min="14597" max="14597" width="5.875" style="167" bestFit="1" customWidth="1"/>
    <col min="14598" max="14598" width="15.625" style="167" customWidth="1"/>
    <col min="14599" max="14848" width="9" style="167"/>
    <col min="14849" max="14849" width="5.625" style="167" customWidth="1"/>
    <col min="14850" max="14850" width="3.5" style="167" bestFit="1" customWidth="1"/>
    <col min="14851" max="14851" width="16.625" style="167" customWidth="1"/>
    <col min="14852" max="14852" width="25.75" style="167" bestFit="1" customWidth="1"/>
    <col min="14853" max="14853" width="5.875" style="167" bestFit="1" customWidth="1"/>
    <col min="14854" max="14854" width="15.625" style="167" customWidth="1"/>
    <col min="14855" max="15104" width="9" style="167"/>
    <col min="15105" max="15105" width="5.625" style="167" customWidth="1"/>
    <col min="15106" max="15106" width="3.5" style="167" bestFit="1" customWidth="1"/>
    <col min="15107" max="15107" width="16.625" style="167" customWidth="1"/>
    <col min="15108" max="15108" width="25.75" style="167" bestFit="1" customWidth="1"/>
    <col min="15109" max="15109" width="5.875" style="167" bestFit="1" customWidth="1"/>
    <col min="15110" max="15110" width="15.625" style="167" customWidth="1"/>
    <col min="15111" max="15360" width="9" style="167"/>
    <col min="15361" max="15361" width="5.625" style="167" customWidth="1"/>
    <col min="15362" max="15362" width="3.5" style="167" bestFit="1" customWidth="1"/>
    <col min="15363" max="15363" width="16.625" style="167" customWidth="1"/>
    <col min="15364" max="15364" width="25.75" style="167" bestFit="1" customWidth="1"/>
    <col min="15365" max="15365" width="5.875" style="167" bestFit="1" customWidth="1"/>
    <col min="15366" max="15366" width="15.625" style="167" customWidth="1"/>
    <col min="15367" max="15616" width="9" style="167"/>
    <col min="15617" max="15617" width="5.625" style="167" customWidth="1"/>
    <col min="15618" max="15618" width="3.5" style="167" bestFit="1" customWidth="1"/>
    <col min="15619" max="15619" width="16.625" style="167" customWidth="1"/>
    <col min="15620" max="15620" width="25.75" style="167" bestFit="1" customWidth="1"/>
    <col min="15621" max="15621" width="5.875" style="167" bestFit="1" customWidth="1"/>
    <col min="15622" max="15622" width="15.625" style="167" customWidth="1"/>
    <col min="15623" max="15872" width="9" style="167"/>
    <col min="15873" max="15873" width="5.625" style="167" customWidth="1"/>
    <col min="15874" max="15874" width="3.5" style="167" bestFit="1" customWidth="1"/>
    <col min="15875" max="15875" width="16.625" style="167" customWidth="1"/>
    <col min="15876" max="15876" width="25.75" style="167" bestFit="1" customWidth="1"/>
    <col min="15877" max="15877" width="5.875" style="167" bestFit="1" customWidth="1"/>
    <col min="15878" max="15878" width="15.625" style="167" customWidth="1"/>
    <col min="15879" max="16128" width="9" style="167"/>
    <col min="16129" max="16129" width="5.625" style="167" customWidth="1"/>
    <col min="16130" max="16130" width="3.5" style="167" bestFit="1" customWidth="1"/>
    <col min="16131" max="16131" width="16.625" style="167" customWidth="1"/>
    <col min="16132" max="16132" width="25.75" style="167" bestFit="1" customWidth="1"/>
    <col min="16133" max="16133" width="5.875" style="167" bestFit="1" customWidth="1"/>
    <col min="16134" max="16134" width="15.625" style="167" customWidth="1"/>
    <col min="16135" max="16384" width="9" style="167"/>
  </cols>
  <sheetData>
    <row r="2" spans="1:6">
      <c r="D2" s="168"/>
      <c r="F2" s="168" t="s">
        <v>1898</v>
      </c>
    </row>
    <row r="3" spans="1:6">
      <c r="A3" s="552" t="s">
        <v>1899</v>
      </c>
    </row>
    <row r="5" spans="1:6">
      <c r="B5" s="172" t="s">
        <v>497</v>
      </c>
      <c r="C5" s="172" t="s">
        <v>498</v>
      </c>
      <c r="D5" s="172" t="s">
        <v>499</v>
      </c>
      <c r="E5" s="172" t="s">
        <v>500</v>
      </c>
      <c r="F5" s="172" t="s">
        <v>501</v>
      </c>
    </row>
    <row r="6" spans="1:6" ht="20.100000000000001" customHeight="1">
      <c r="B6" s="179">
        <v>1</v>
      </c>
      <c r="C6" s="145" t="s">
        <v>1900</v>
      </c>
      <c r="D6" s="54" t="s">
        <v>1901</v>
      </c>
      <c r="E6" s="179">
        <v>3</v>
      </c>
      <c r="F6" s="622" t="s">
        <v>1902</v>
      </c>
    </row>
    <row r="7" spans="1:6" ht="20.100000000000001" customHeight="1">
      <c r="B7" s="179">
        <v>2</v>
      </c>
      <c r="C7" s="145" t="s">
        <v>1903</v>
      </c>
      <c r="D7" s="54" t="s">
        <v>1904</v>
      </c>
      <c r="E7" s="179">
        <v>5</v>
      </c>
      <c r="F7" s="622" t="s">
        <v>1902</v>
      </c>
    </row>
  </sheetData>
  <phoneticPr fontId="3"/>
  <pageMargins left="0.7" right="0.7" top="0.75" bottom="0.75" header="0.3" footer="0.3"/>
  <pageSetup paperSize="9" orientation="portrait"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2702-5DB8-4F1F-92EC-4D51660A794E}">
  <dimension ref="B2:Q38"/>
  <sheetViews>
    <sheetView zoomScale="85" zoomScaleNormal="85" workbookViewId="0">
      <pane xSplit="10" ySplit="9" topLeftCell="K10" activePane="bottomRight" state="frozen"/>
      <selection pane="topRight" activeCell="K1" sqref="K1"/>
      <selection pane="bottomLeft" activeCell="A9" sqref="A9"/>
      <selection pane="bottomRight" activeCell="B10" sqref="B10"/>
    </sheetView>
  </sheetViews>
  <sheetFormatPr defaultRowHeight="18.75"/>
  <cols>
    <col min="1" max="1" width="2.625" style="3" customWidth="1"/>
    <col min="2" max="2" width="18.125" style="9" customWidth="1"/>
    <col min="3" max="3" width="14.375" style="3" bestFit="1" customWidth="1"/>
    <col min="4" max="4" width="13.125" style="3" bestFit="1" customWidth="1"/>
    <col min="5" max="5" width="40.625" style="3" customWidth="1"/>
    <col min="6" max="6" width="6.25" style="9" customWidth="1"/>
    <col min="7" max="8" width="9.875" style="3" bestFit="1" customWidth="1"/>
    <col min="9" max="9" width="5.75" style="11" customWidth="1"/>
    <col min="10" max="10" width="45.125" style="3" bestFit="1" customWidth="1"/>
    <col min="11" max="11" width="26.125" style="3" bestFit="1" customWidth="1"/>
    <col min="12" max="12" width="11"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18.125" style="3"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5.75" style="3" customWidth="1"/>
    <col min="266" max="266" width="45.125" style="3" bestFit="1" customWidth="1"/>
    <col min="267" max="267" width="26.125" style="3" bestFit="1" customWidth="1"/>
    <col min="268" max="268" width="11"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18.125" style="3"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5.75" style="3" customWidth="1"/>
    <col min="522" max="522" width="45.125" style="3" bestFit="1" customWidth="1"/>
    <col min="523" max="523" width="26.125" style="3" bestFit="1" customWidth="1"/>
    <col min="524" max="524" width="11"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18.125" style="3"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5.75" style="3" customWidth="1"/>
    <col min="778" max="778" width="45.125" style="3" bestFit="1" customWidth="1"/>
    <col min="779" max="779" width="26.125" style="3" bestFit="1" customWidth="1"/>
    <col min="780" max="780" width="11"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18.125" style="3"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5.75" style="3" customWidth="1"/>
    <col min="1034" max="1034" width="45.125" style="3" bestFit="1" customWidth="1"/>
    <col min="1035" max="1035" width="26.125" style="3" bestFit="1"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8.125" style="3"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5.75" style="3" customWidth="1"/>
    <col min="1290" max="1290" width="45.125" style="3" bestFit="1" customWidth="1"/>
    <col min="1291" max="1291" width="26.125" style="3" bestFit="1"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8.125" style="3"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5.75" style="3" customWidth="1"/>
    <col min="1546" max="1546" width="45.125" style="3" bestFit="1" customWidth="1"/>
    <col min="1547" max="1547" width="26.125" style="3" bestFit="1"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8.125" style="3"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5.75" style="3" customWidth="1"/>
    <col min="1802" max="1802" width="45.125" style="3" bestFit="1" customWidth="1"/>
    <col min="1803" max="1803" width="26.125" style="3" bestFit="1"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8.125" style="3"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5.75" style="3" customWidth="1"/>
    <col min="2058" max="2058" width="45.125" style="3" bestFit="1" customWidth="1"/>
    <col min="2059" max="2059" width="26.125" style="3" bestFit="1"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8.125" style="3"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5.75" style="3" customWidth="1"/>
    <col min="2314" max="2314" width="45.125" style="3" bestFit="1" customWidth="1"/>
    <col min="2315" max="2315" width="26.125" style="3" bestFit="1"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8.125" style="3"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5.75" style="3" customWidth="1"/>
    <col min="2570" max="2570" width="45.125" style="3" bestFit="1" customWidth="1"/>
    <col min="2571" max="2571" width="26.125" style="3" bestFit="1"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8.125" style="3"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5.75" style="3" customWidth="1"/>
    <col min="2826" max="2826" width="45.125" style="3" bestFit="1" customWidth="1"/>
    <col min="2827" max="2827" width="26.125" style="3" bestFit="1"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8.125" style="3"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5.75" style="3" customWidth="1"/>
    <col min="3082" max="3082" width="45.125" style="3" bestFit="1" customWidth="1"/>
    <col min="3083" max="3083" width="26.125" style="3" bestFit="1"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8.125" style="3"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5.75" style="3" customWidth="1"/>
    <col min="3338" max="3338" width="45.125" style="3" bestFit="1" customWidth="1"/>
    <col min="3339" max="3339" width="26.125" style="3" bestFit="1"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8.125" style="3"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5.75" style="3" customWidth="1"/>
    <col min="3594" max="3594" width="45.125" style="3" bestFit="1" customWidth="1"/>
    <col min="3595" max="3595" width="26.125" style="3" bestFit="1"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8.125" style="3"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5.75" style="3" customWidth="1"/>
    <col min="3850" max="3850" width="45.125" style="3" bestFit="1" customWidth="1"/>
    <col min="3851" max="3851" width="26.125" style="3" bestFit="1"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8.125" style="3"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5.75" style="3" customWidth="1"/>
    <col min="4106" max="4106" width="45.125" style="3" bestFit="1" customWidth="1"/>
    <col min="4107" max="4107" width="26.125" style="3" bestFit="1"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8.125" style="3"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5.75" style="3" customWidth="1"/>
    <col min="4362" max="4362" width="45.125" style="3" bestFit="1" customWidth="1"/>
    <col min="4363" max="4363" width="26.125" style="3" bestFit="1"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8.125" style="3"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5.75" style="3" customWidth="1"/>
    <col min="4618" max="4618" width="45.125" style="3" bestFit="1" customWidth="1"/>
    <col min="4619" max="4619" width="26.125" style="3" bestFit="1"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8.125" style="3"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5.75" style="3" customWidth="1"/>
    <col min="4874" max="4874" width="45.125" style="3" bestFit="1" customWidth="1"/>
    <col min="4875" max="4875" width="26.125" style="3" bestFit="1"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8.125" style="3"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5.75" style="3" customWidth="1"/>
    <col min="5130" max="5130" width="45.125" style="3" bestFit="1" customWidth="1"/>
    <col min="5131" max="5131" width="26.125" style="3" bestFit="1"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8.125" style="3"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5.75" style="3" customWidth="1"/>
    <col min="5386" max="5386" width="45.125" style="3" bestFit="1" customWidth="1"/>
    <col min="5387" max="5387" width="26.125" style="3" bestFit="1"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8.125" style="3"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5.75" style="3" customWidth="1"/>
    <col min="5642" max="5642" width="45.125" style="3" bestFit="1" customWidth="1"/>
    <col min="5643" max="5643" width="26.125" style="3" bestFit="1"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8.125" style="3"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5.75" style="3" customWidth="1"/>
    <col min="5898" max="5898" width="45.125" style="3" bestFit="1" customWidth="1"/>
    <col min="5899" max="5899" width="26.125" style="3" bestFit="1"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8.125" style="3"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5.75" style="3" customWidth="1"/>
    <col min="6154" max="6154" width="45.125" style="3" bestFit="1" customWidth="1"/>
    <col min="6155" max="6155" width="26.125" style="3" bestFit="1"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8.125" style="3"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5.75" style="3" customWidth="1"/>
    <col min="6410" max="6410" width="45.125" style="3" bestFit="1" customWidth="1"/>
    <col min="6411" max="6411" width="26.125" style="3" bestFit="1"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8.125" style="3"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5.75" style="3" customWidth="1"/>
    <col min="6666" max="6666" width="45.125" style="3" bestFit="1" customWidth="1"/>
    <col min="6667" max="6667" width="26.125" style="3" bestFit="1"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8.125" style="3"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5.75" style="3" customWidth="1"/>
    <col min="6922" max="6922" width="45.125" style="3" bestFit="1" customWidth="1"/>
    <col min="6923" max="6923" width="26.125" style="3" bestFit="1"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8.125" style="3"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5.75" style="3" customWidth="1"/>
    <col min="7178" max="7178" width="45.125" style="3" bestFit="1" customWidth="1"/>
    <col min="7179" max="7179" width="26.125" style="3" bestFit="1"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8.125" style="3"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5.75" style="3" customWidth="1"/>
    <col min="7434" max="7434" width="45.125" style="3" bestFit="1" customWidth="1"/>
    <col min="7435" max="7435" width="26.125" style="3" bestFit="1"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8.125" style="3"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5.75" style="3" customWidth="1"/>
    <col min="7690" max="7690" width="45.125" style="3" bestFit="1" customWidth="1"/>
    <col min="7691" max="7691" width="26.125" style="3" bestFit="1"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8.125" style="3"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5.75" style="3" customWidth="1"/>
    <col min="7946" max="7946" width="45.125" style="3" bestFit="1" customWidth="1"/>
    <col min="7947" max="7947" width="26.125" style="3" bestFit="1"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8.125" style="3"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5.75" style="3" customWidth="1"/>
    <col min="8202" max="8202" width="45.125" style="3" bestFit="1" customWidth="1"/>
    <col min="8203" max="8203" width="26.125" style="3" bestFit="1"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8.125" style="3"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5.75" style="3" customWidth="1"/>
    <col min="8458" max="8458" width="45.125" style="3" bestFit="1" customWidth="1"/>
    <col min="8459" max="8459" width="26.125" style="3" bestFit="1"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8.125" style="3"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5.75" style="3" customWidth="1"/>
    <col min="8714" max="8714" width="45.125" style="3" bestFit="1" customWidth="1"/>
    <col min="8715" max="8715" width="26.125" style="3" bestFit="1"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8.125" style="3"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5.75" style="3" customWidth="1"/>
    <col min="8970" max="8970" width="45.125" style="3" bestFit="1" customWidth="1"/>
    <col min="8971" max="8971" width="26.125" style="3" bestFit="1"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8.125" style="3"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5.75" style="3" customWidth="1"/>
    <col min="9226" max="9226" width="45.125" style="3" bestFit="1" customWidth="1"/>
    <col min="9227" max="9227" width="26.125" style="3" bestFit="1"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8.125" style="3"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5.75" style="3" customWidth="1"/>
    <col min="9482" max="9482" width="45.125" style="3" bestFit="1" customWidth="1"/>
    <col min="9483" max="9483" width="26.125" style="3" bestFit="1"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8.125" style="3"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5.75" style="3" customWidth="1"/>
    <col min="9738" max="9738" width="45.125" style="3" bestFit="1" customWidth="1"/>
    <col min="9739" max="9739" width="26.125" style="3" bestFit="1"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8.125" style="3"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5.75" style="3" customWidth="1"/>
    <col min="9994" max="9994" width="45.125" style="3" bestFit="1" customWidth="1"/>
    <col min="9995" max="9995" width="26.125" style="3" bestFit="1"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8.125" style="3"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5.75" style="3" customWidth="1"/>
    <col min="10250" max="10250" width="45.125" style="3" bestFit="1" customWidth="1"/>
    <col min="10251" max="10251" width="26.125" style="3" bestFit="1"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8.125" style="3"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5.75" style="3" customWidth="1"/>
    <col min="10506" max="10506" width="45.125" style="3" bestFit="1" customWidth="1"/>
    <col min="10507" max="10507" width="26.125" style="3" bestFit="1"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8.125" style="3"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5.75" style="3" customWidth="1"/>
    <col min="10762" max="10762" width="45.125" style="3" bestFit="1" customWidth="1"/>
    <col min="10763" max="10763" width="26.125" style="3" bestFit="1"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8.125" style="3"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5.75" style="3" customWidth="1"/>
    <col min="11018" max="11018" width="45.125" style="3" bestFit="1" customWidth="1"/>
    <col min="11019" max="11019" width="26.125" style="3" bestFit="1"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8.125" style="3"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5.75" style="3" customWidth="1"/>
    <col min="11274" max="11274" width="45.125" style="3" bestFit="1" customWidth="1"/>
    <col min="11275" max="11275" width="26.125" style="3" bestFit="1"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8.125" style="3"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5.75" style="3" customWidth="1"/>
    <col min="11530" max="11530" width="45.125" style="3" bestFit="1" customWidth="1"/>
    <col min="11531" max="11531" width="26.125" style="3" bestFit="1"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8.125" style="3"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5.75" style="3" customWidth="1"/>
    <col min="11786" max="11786" width="45.125" style="3" bestFit="1" customWidth="1"/>
    <col min="11787" max="11787" width="26.125" style="3" bestFit="1"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8.125" style="3"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5.75" style="3" customWidth="1"/>
    <col min="12042" max="12042" width="45.125" style="3" bestFit="1" customWidth="1"/>
    <col min="12043" max="12043" width="26.125" style="3" bestFit="1"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8.125" style="3"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5.75" style="3" customWidth="1"/>
    <col min="12298" max="12298" width="45.125" style="3" bestFit="1" customWidth="1"/>
    <col min="12299" max="12299" width="26.125" style="3" bestFit="1"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8.125" style="3"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5.75" style="3" customWidth="1"/>
    <col min="12554" max="12554" width="45.125" style="3" bestFit="1" customWidth="1"/>
    <col min="12555" max="12555" width="26.125" style="3" bestFit="1"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8.125" style="3"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5.75" style="3" customWidth="1"/>
    <col min="12810" max="12810" width="45.125" style="3" bestFit="1" customWidth="1"/>
    <col min="12811" max="12811" width="26.125" style="3" bestFit="1"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8.125" style="3"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5.75" style="3" customWidth="1"/>
    <col min="13066" max="13066" width="45.125" style="3" bestFit="1" customWidth="1"/>
    <col min="13067" max="13067" width="26.125" style="3" bestFit="1"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8.125" style="3"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5.75" style="3" customWidth="1"/>
    <col min="13322" max="13322" width="45.125" style="3" bestFit="1" customWidth="1"/>
    <col min="13323" max="13323" width="26.125" style="3" bestFit="1"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8.125" style="3"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5.75" style="3" customWidth="1"/>
    <col min="13578" max="13578" width="45.125" style="3" bestFit="1" customWidth="1"/>
    <col min="13579" max="13579" width="26.125" style="3" bestFit="1"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8.125" style="3"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5.75" style="3" customWidth="1"/>
    <col min="13834" max="13834" width="45.125" style="3" bestFit="1" customWidth="1"/>
    <col min="13835" max="13835" width="26.125" style="3" bestFit="1"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8.125" style="3"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5.75" style="3" customWidth="1"/>
    <col min="14090" max="14090" width="45.125" style="3" bestFit="1" customWidth="1"/>
    <col min="14091" max="14091" width="26.125" style="3" bestFit="1"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8.125" style="3"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5.75" style="3" customWidth="1"/>
    <col min="14346" max="14346" width="45.125" style="3" bestFit="1" customWidth="1"/>
    <col min="14347" max="14347" width="26.125" style="3" bestFit="1"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8.125" style="3"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5.75" style="3" customWidth="1"/>
    <col min="14602" max="14602" width="45.125" style="3" bestFit="1" customWidth="1"/>
    <col min="14603" max="14603" width="26.125" style="3" bestFit="1"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8.125" style="3"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5.75" style="3" customWidth="1"/>
    <col min="14858" max="14858" width="45.125" style="3" bestFit="1" customWidth="1"/>
    <col min="14859" max="14859" width="26.125" style="3" bestFit="1"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8.125" style="3"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5.75" style="3" customWidth="1"/>
    <col min="15114" max="15114" width="45.125" style="3" bestFit="1" customWidth="1"/>
    <col min="15115" max="15115" width="26.125" style="3" bestFit="1"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8.125" style="3"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5.75" style="3" customWidth="1"/>
    <col min="15370" max="15370" width="45.125" style="3" bestFit="1" customWidth="1"/>
    <col min="15371" max="15371" width="26.125" style="3" bestFit="1"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8.125" style="3"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5.75" style="3" customWidth="1"/>
    <col min="15626" max="15626" width="45.125" style="3" bestFit="1" customWidth="1"/>
    <col min="15627" max="15627" width="26.125" style="3" bestFit="1"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8.125" style="3"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5.75" style="3" customWidth="1"/>
    <col min="15882" max="15882" width="45.125" style="3" bestFit="1" customWidth="1"/>
    <col min="15883" max="15883" width="26.125" style="3" bestFit="1"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8.125" style="3"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5.75" style="3" customWidth="1"/>
    <col min="16138" max="16138" width="45.125" style="3" bestFit="1" customWidth="1"/>
    <col min="16139" max="16139" width="26.125" style="3" bestFit="1"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643</v>
      </c>
      <c r="G2" s="4" t="s">
        <v>2</v>
      </c>
      <c r="H2" s="5"/>
      <c r="I2" s="6"/>
      <c r="J2" s="125">
        <f>SUM(H:H)</f>
        <v>34000</v>
      </c>
    </row>
    <row r="3" spans="2:17" ht="20.100000000000001" customHeight="1">
      <c r="B3" s="1" t="s">
        <v>3</v>
      </c>
      <c r="C3" s="1"/>
      <c r="D3" s="1"/>
      <c r="E3" s="14" t="s">
        <v>644</v>
      </c>
    </row>
    <row r="4" spans="2:17" ht="20.100000000000001" customHeight="1">
      <c r="B4" s="1" t="s">
        <v>5</v>
      </c>
      <c r="C4" s="1"/>
      <c r="D4" s="1"/>
      <c r="E4" s="14">
        <v>197582</v>
      </c>
      <c r="J4" s="127"/>
      <c r="K4" s="128"/>
    </row>
    <row r="5" spans="2:17" ht="20.100000000000001" customHeight="1">
      <c r="B5" s="1" t="s">
        <v>6</v>
      </c>
      <c r="C5" s="1"/>
      <c r="D5" s="1"/>
      <c r="E5" s="15">
        <v>44771</v>
      </c>
      <c r="G5" s="272"/>
      <c r="H5" s="272"/>
      <c r="I5" s="272"/>
      <c r="J5" s="272"/>
      <c r="K5" s="128"/>
    </row>
    <row r="6" spans="2:17" ht="20.100000000000001" customHeight="1">
      <c r="B6" s="1" t="s">
        <v>8</v>
      </c>
      <c r="C6" s="1"/>
      <c r="D6" s="1"/>
      <c r="E6" s="15">
        <v>44771</v>
      </c>
      <c r="G6" s="272"/>
      <c r="H6" s="272"/>
      <c r="I6" s="272"/>
      <c r="J6" s="272"/>
      <c r="K6" s="128"/>
    </row>
    <row r="7" spans="2:17" ht="20.100000000000001" customHeight="1">
      <c r="B7" s="129"/>
      <c r="C7" s="129"/>
      <c r="D7" s="129"/>
      <c r="E7" s="130"/>
      <c r="J7" s="127"/>
      <c r="K7" s="128"/>
      <c r="L7" s="131"/>
    </row>
    <row r="9" spans="2:17"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7" s="9" customFormat="1" ht="31.5" customHeight="1">
      <c r="B10" s="541" t="s">
        <v>2325</v>
      </c>
      <c r="C10" s="542" t="s">
        <v>645</v>
      </c>
      <c r="D10" s="542" t="s">
        <v>645</v>
      </c>
      <c r="E10" s="1677" t="s">
        <v>646</v>
      </c>
      <c r="F10" s="358">
        <v>4</v>
      </c>
      <c r="G10" s="1114">
        <v>8500</v>
      </c>
      <c r="H10" s="545">
        <f>F10*G10</f>
        <v>34000</v>
      </c>
      <c r="I10" s="1116"/>
      <c r="J10" s="325" t="s">
        <v>647</v>
      </c>
      <c r="K10" s="1678"/>
      <c r="L10" s="542"/>
      <c r="M10" s="351">
        <v>44740</v>
      </c>
      <c r="N10" s="542" t="s">
        <v>648</v>
      </c>
      <c r="O10" s="550">
        <v>44756</v>
      </c>
      <c r="P10" s="56"/>
      <c r="Q10" s="21"/>
    </row>
    <row r="11" spans="2:17" s="9" customFormat="1" ht="19.7" customHeight="1">
      <c r="B11" s="16"/>
      <c r="C11" s="16"/>
      <c r="D11" s="16"/>
      <c r="E11" s="275"/>
      <c r="F11" s="276"/>
      <c r="G11" s="277"/>
      <c r="H11" s="278"/>
      <c r="I11" s="279"/>
      <c r="J11" s="275"/>
      <c r="K11" s="54"/>
      <c r="L11" s="16"/>
      <c r="M11" s="19"/>
      <c r="N11" s="16"/>
      <c r="O11" s="56"/>
      <c r="P11" s="56"/>
      <c r="Q11" s="21"/>
    </row>
    <row r="12" spans="2:17" s="9" customFormat="1" ht="19.7" customHeight="1">
      <c r="B12" s="16"/>
      <c r="C12" s="16"/>
      <c r="D12" s="16"/>
      <c r="E12" s="54"/>
      <c r="F12" s="17"/>
      <c r="G12" s="280"/>
      <c r="H12" s="278"/>
      <c r="I12" s="281"/>
      <c r="J12" s="282"/>
      <c r="K12" s="54"/>
      <c r="L12" s="16"/>
      <c r="M12" s="19"/>
      <c r="N12" s="16"/>
      <c r="O12" s="56"/>
      <c r="P12" s="56"/>
      <c r="Q12" s="21"/>
    </row>
    <row r="13" spans="2:17" s="9" customFormat="1" ht="19.7" customHeight="1">
      <c r="B13" s="16"/>
      <c r="C13" s="16"/>
      <c r="D13" s="16"/>
      <c r="E13" s="3"/>
      <c r="F13" s="17"/>
      <c r="G13" s="280"/>
      <c r="H13" s="278"/>
      <c r="I13" s="283"/>
      <c r="J13" s="282"/>
      <c r="K13" s="54"/>
      <c r="L13" s="16"/>
      <c r="M13" s="19"/>
      <c r="N13" s="16"/>
      <c r="O13" s="56"/>
      <c r="P13" s="56"/>
      <c r="Q13" s="21"/>
    </row>
    <row r="14" spans="2:17" s="9" customFormat="1" ht="19.7" customHeight="1">
      <c r="B14" s="16"/>
      <c r="C14" s="16"/>
      <c r="D14" s="16"/>
      <c r="E14" s="284"/>
      <c r="F14" s="285"/>
      <c r="G14" s="278"/>
      <c r="H14" s="278"/>
      <c r="I14" s="279"/>
      <c r="J14" s="275"/>
      <c r="K14" s="54"/>
      <c r="L14" s="16"/>
      <c r="M14" s="19"/>
      <c r="N14" s="16"/>
      <c r="O14" s="56"/>
      <c r="P14" s="56"/>
      <c r="Q14" s="21"/>
    </row>
    <row r="15" spans="2:17" s="9" customFormat="1" ht="19.7" customHeight="1">
      <c r="B15" s="16"/>
      <c r="C15" s="16"/>
      <c r="D15" s="16"/>
      <c r="E15" s="146"/>
      <c r="F15" s="17"/>
      <c r="G15" s="278"/>
      <c r="H15" s="278"/>
      <c r="I15" s="286"/>
      <c r="J15" s="54"/>
      <c r="K15" s="146"/>
      <c r="L15" s="16"/>
      <c r="M15" s="19"/>
      <c r="N15" s="16"/>
      <c r="O15" s="56"/>
      <c r="P15" s="56"/>
      <c r="Q15" s="21"/>
    </row>
    <row r="16" spans="2:17" s="9" customFormat="1" ht="19.7" customHeight="1">
      <c r="B16" s="16"/>
      <c r="C16" s="16"/>
      <c r="D16" s="16"/>
      <c r="E16" s="146"/>
      <c r="F16" s="17"/>
      <c r="G16" s="278"/>
      <c r="H16" s="278"/>
      <c r="I16" s="286"/>
      <c r="J16" s="54"/>
      <c r="K16" s="146"/>
      <c r="L16" s="16"/>
      <c r="M16" s="19"/>
      <c r="N16" s="16"/>
      <c r="O16" s="56"/>
      <c r="P16" s="56"/>
      <c r="Q16" s="21"/>
    </row>
    <row r="17" spans="2:17" s="9" customFormat="1" ht="19.7" customHeight="1">
      <c r="B17" s="16"/>
      <c r="C17" s="16"/>
      <c r="D17" s="16"/>
      <c r="E17" s="146"/>
      <c r="F17" s="17"/>
      <c r="G17" s="278"/>
      <c r="H17" s="278"/>
      <c r="I17" s="286"/>
      <c r="J17" s="54"/>
      <c r="K17" s="54"/>
      <c r="L17" s="16"/>
      <c r="M17" s="19"/>
      <c r="N17" s="16"/>
      <c r="O17" s="56"/>
      <c r="P17" s="56"/>
      <c r="Q17" s="21"/>
    </row>
    <row r="18" spans="2:17" s="9" customFormat="1" ht="19.7" customHeight="1">
      <c r="B18" s="16"/>
      <c r="C18" s="16"/>
      <c r="D18" s="16"/>
      <c r="E18" s="3"/>
      <c r="F18" s="17"/>
      <c r="G18" s="278"/>
      <c r="H18" s="278"/>
      <c r="I18" s="286"/>
      <c r="J18" s="287"/>
      <c r="K18" s="54"/>
      <c r="L18" s="16"/>
      <c r="M18" s="19"/>
      <c r="N18" s="16"/>
      <c r="O18" s="56"/>
      <c r="P18" s="56"/>
      <c r="Q18" s="21"/>
    </row>
    <row r="19" spans="2:17" ht="19.7" customHeight="1">
      <c r="B19" s="16"/>
      <c r="C19" s="16"/>
      <c r="D19" s="16"/>
      <c r="E19" s="145"/>
      <c r="F19" s="17"/>
      <c r="G19" s="52"/>
      <c r="H19" s="278"/>
      <c r="I19" s="18"/>
      <c r="J19" s="54"/>
      <c r="K19" s="146"/>
      <c r="L19" s="16"/>
      <c r="M19" s="19"/>
      <c r="N19" s="16"/>
      <c r="O19" s="56"/>
      <c r="P19" s="56"/>
      <c r="Q19" s="21"/>
    </row>
    <row r="20" spans="2:17" ht="19.7" customHeight="1">
      <c r="B20" s="16"/>
      <c r="C20" s="16"/>
      <c r="D20" s="16"/>
      <c r="F20" s="17"/>
      <c r="G20" s="52"/>
      <c r="H20" s="278"/>
      <c r="I20" s="18"/>
      <c r="J20" s="54"/>
      <c r="K20" s="146"/>
      <c r="L20" s="16"/>
      <c r="M20" s="19"/>
      <c r="N20" s="16"/>
      <c r="O20" s="56"/>
      <c r="P20" s="56"/>
      <c r="Q20" s="21"/>
    </row>
    <row r="21" spans="2:17" s="120" customFormat="1" ht="19.7" customHeight="1">
      <c r="B21" s="73"/>
      <c r="C21" s="73"/>
      <c r="D21" s="73"/>
      <c r="E21" s="88"/>
      <c r="F21" s="93"/>
      <c r="G21" s="63"/>
      <c r="H21" s="156"/>
      <c r="I21" s="90"/>
      <c r="J21" s="91"/>
      <c r="K21" s="92"/>
      <c r="L21" s="73"/>
      <c r="M21" s="20"/>
      <c r="N21" s="73"/>
      <c r="O21" s="57"/>
      <c r="P21" s="57"/>
      <c r="Q21" s="74"/>
    </row>
    <row r="22" spans="2:17" ht="19.7" customHeight="1">
      <c r="B22" s="16"/>
      <c r="C22" s="16"/>
      <c r="D22" s="16"/>
      <c r="E22" s="145"/>
      <c r="F22" s="17"/>
      <c r="G22" s="52"/>
      <c r="H22" s="278"/>
      <c r="I22" s="18"/>
      <c r="J22" s="54"/>
      <c r="K22" s="146"/>
      <c r="L22" s="16"/>
      <c r="M22" s="19"/>
      <c r="N22" s="16"/>
      <c r="O22" s="56"/>
      <c r="P22" s="56"/>
      <c r="Q22" s="21"/>
    </row>
    <row r="23" spans="2:17" ht="19.7" customHeight="1">
      <c r="B23" s="16"/>
      <c r="C23" s="16"/>
      <c r="D23" s="16"/>
      <c r="E23" s="145"/>
      <c r="F23" s="17"/>
      <c r="G23" s="52"/>
      <c r="H23" s="278"/>
      <c r="I23" s="18"/>
      <c r="J23" s="54"/>
      <c r="K23" s="146"/>
      <c r="L23" s="16"/>
      <c r="M23" s="19"/>
      <c r="N23" s="16"/>
      <c r="O23" s="56"/>
      <c r="P23" s="56"/>
      <c r="Q23" s="21"/>
    </row>
    <row r="24" spans="2:17" s="120" customFormat="1" ht="19.7" customHeight="1">
      <c r="B24" s="73"/>
      <c r="C24" s="73"/>
      <c r="D24" s="73"/>
      <c r="E24" s="88"/>
      <c r="F24" s="93"/>
      <c r="G24" s="63"/>
      <c r="H24" s="156"/>
      <c r="I24" s="90"/>
      <c r="J24" s="91"/>
      <c r="K24" s="92"/>
      <c r="L24" s="73"/>
      <c r="M24" s="20"/>
      <c r="N24" s="73"/>
      <c r="O24" s="57"/>
      <c r="P24" s="57"/>
      <c r="Q24" s="74"/>
    </row>
    <row r="25" spans="2:17" ht="19.7" customHeight="1">
      <c r="B25" s="16"/>
      <c r="C25" s="16"/>
      <c r="D25" s="16"/>
      <c r="E25" s="145"/>
      <c r="F25" s="17"/>
      <c r="G25" s="52"/>
      <c r="H25" s="278"/>
      <c r="I25" s="18"/>
      <c r="J25" s="54"/>
      <c r="K25" s="146"/>
      <c r="L25" s="16"/>
      <c r="M25" s="19"/>
      <c r="N25" s="16"/>
      <c r="O25" s="56"/>
      <c r="P25" s="56"/>
      <c r="Q25" s="21"/>
    </row>
    <row r="26" spans="2:17" ht="19.7" customHeight="1">
      <c r="B26" s="16"/>
      <c r="C26" s="16"/>
      <c r="D26" s="16"/>
      <c r="E26" s="145"/>
      <c r="F26" s="17"/>
      <c r="G26" s="52"/>
      <c r="H26" s="278"/>
      <c r="I26" s="18"/>
      <c r="J26" s="54"/>
      <c r="K26" s="146"/>
      <c r="L26" s="16"/>
      <c r="M26" s="19"/>
      <c r="N26" s="16"/>
      <c r="O26" s="56"/>
      <c r="P26" s="56"/>
      <c r="Q26" s="21"/>
    </row>
    <row r="27" spans="2:17" ht="19.7" customHeight="1">
      <c r="B27" s="16"/>
      <c r="C27" s="16"/>
      <c r="D27" s="16"/>
      <c r="E27" s="145"/>
      <c r="F27" s="17"/>
      <c r="G27" s="52"/>
      <c r="H27" s="278"/>
      <c r="I27" s="18"/>
      <c r="J27" s="54"/>
      <c r="K27" s="146"/>
      <c r="L27" s="16"/>
      <c r="M27" s="19"/>
      <c r="N27" s="16"/>
      <c r="O27" s="56"/>
      <c r="P27" s="56"/>
      <c r="Q27" s="21"/>
    </row>
    <row r="28" spans="2:17" ht="19.7" customHeight="1">
      <c r="B28" s="16"/>
      <c r="C28" s="16"/>
      <c r="D28" s="16"/>
      <c r="E28" s="145"/>
      <c r="F28" s="17"/>
      <c r="G28" s="52"/>
      <c r="H28" s="278"/>
      <c r="I28" s="18"/>
      <c r="J28" s="54"/>
      <c r="K28" s="146"/>
      <c r="L28" s="16"/>
      <c r="M28" s="19"/>
      <c r="N28" s="16"/>
      <c r="O28" s="56"/>
      <c r="P28" s="56"/>
      <c r="Q28" s="21"/>
    </row>
    <row r="29" spans="2:17" ht="19.7" customHeight="1">
      <c r="B29" s="16"/>
      <c r="C29" s="16"/>
      <c r="D29" s="16"/>
      <c r="E29" s="145"/>
      <c r="F29" s="17"/>
      <c r="G29" s="52"/>
      <c r="H29" s="278"/>
      <c r="I29" s="18"/>
      <c r="J29" s="54"/>
      <c r="K29" s="146"/>
      <c r="L29" s="16"/>
      <c r="M29" s="19"/>
      <c r="N29" s="16"/>
      <c r="O29" s="56"/>
      <c r="P29" s="56"/>
      <c r="Q29" s="21"/>
    </row>
    <row r="30" spans="2:17" ht="19.7" customHeight="1">
      <c r="B30" s="16"/>
      <c r="C30" s="16"/>
      <c r="D30" s="16"/>
      <c r="E30" s="145"/>
      <c r="F30" s="17"/>
      <c r="G30" s="52"/>
      <c r="H30" s="278"/>
      <c r="I30" s="18"/>
      <c r="J30" s="54"/>
      <c r="K30" s="146"/>
      <c r="L30" s="16"/>
      <c r="M30" s="19"/>
      <c r="N30" s="16"/>
      <c r="O30" s="56"/>
      <c r="P30" s="56"/>
      <c r="Q30" s="21"/>
    </row>
    <row r="31" spans="2:17" ht="19.7" customHeight="1">
      <c r="B31" s="16"/>
      <c r="C31" s="16"/>
      <c r="D31" s="16"/>
      <c r="E31" s="145"/>
      <c r="F31" s="17"/>
      <c r="G31" s="52"/>
      <c r="H31" s="278"/>
      <c r="I31" s="18"/>
      <c r="J31" s="54"/>
      <c r="K31" s="146"/>
      <c r="L31" s="16"/>
      <c r="M31" s="19"/>
      <c r="N31" s="16"/>
      <c r="O31" s="56"/>
      <c r="P31" s="56"/>
      <c r="Q31" s="21"/>
    </row>
    <row r="32" spans="2:17" ht="19.7" customHeight="1">
      <c r="B32" s="16"/>
      <c r="C32" s="16"/>
      <c r="D32" s="16"/>
      <c r="E32" s="145"/>
      <c r="F32" s="17"/>
      <c r="G32" s="52"/>
      <c r="H32" s="278">
        <f t="shared" ref="H32:H38" si="0">F32*G32</f>
        <v>0</v>
      </c>
      <c r="I32" s="18"/>
      <c r="J32" s="54"/>
      <c r="K32" s="146"/>
      <c r="L32" s="16"/>
      <c r="M32" s="19"/>
      <c r="N32" s="16"/>
      <c r="O32" s="56"/>
      <c r="P32" s="56"/>
      <c r="Q32" s="21"/>
    </row>
    <row r="33" spans="2:17" ht="19.7" customHeight="1">
      <c r="B33" s="16"/>
      <c r="C33" s="16"/>
      <c r="D33" s="16"/>
      <c r="E33" s="145"/>
      <c r="F33" s="17"/>
      <c r="G33" s="52"/>
      <c r="H33" s="278">
        <f t="shared" si="0"/>
        <v>0</v>
      </c>
      <c r="I33" s="18"/>
      <c r="J33" s="54"/>
      <c r="K33" s="146"/>
      <c r="L33" s="16"/>
      <c r="M33" s="19"/>
      <c r="N33" s="16"/>
      <c r="O33" s="56"/>
      <c r="P33" s="56"/>
      <c r="Q33" s="21"/>
    </row>
    <row r="34" spans="2:17" ht="19.7" customHeight="1">
      <c r="B34" s="16"/>
      <c r="C34" s="16"/>
      <c r="D34" s="16"/>
      <c r="E34" s="145"/>
      <c r="F34" s="17"/>
      <c r="G34" s="52"/>
      <c r="H34" s="278">
        <f t="shared" si="0"/>
        <v>0</v>
      </c>
      <c r="I34" s="18"/>
      <c r="J34" s="54"/>
      <c r="K34" s="146"/>
      <c r="L34" s="16"/>
      <c r="M34" s="19"/>
      <c r="N34" s="16"/>
      <c r="O34" s="56"/>
      <c r="P34" s="56"/>
      <c r="Q34" s="21"/>
    </row>
    <row r="35" spans="2:17" ht="19.7" customHeight="1">
      <c r="B35" s="16"/>
      <c r="C35" s="16"/>
      <c r="D35" s="16"/>
      <c r="E35" s="145"/>
      <c r="F35" s="17"/>
      <c r="G35" s="52"/>
      <c r="H35" s="278">
        <f t="shared" si="0"/>
        <v>0</v>
      </c>
      <c r="I35" s="18"/>
      <c r="J35" s="54"/>
      <c r="K35" s="146"/>
      <c r="L35" s="16"/>
      <c r="M35" s="19"/>
      <c r="N35" s="16"/>
      <c r="O35" s="56"/>
      <c r="P35" s="56"/>
      <c r="Q35" s="21"/>
    </row>
    <row r="36" spans="2:17" ht="19.7" customHeight="1">
      <c r="B36" s="16"/>
      <c r="C36" s="16"/>
      <c r="D36" s="16"/>
      <c r="E36" s="145"/>
      <c r="F36" s="17"/>
      <c r="G36" s="52"/>
      <c r="H36" s="278">
        <f t="shared" si="0"/>
        <v>0</v>
      </c>
      <c r="I36" s="18"/>
      <c r="J36" s="54"/>
      <c r="K36" s="146"/>
      <c r="L36" s="16"/>
      <c r="M36" s="19"/>
      <c r="N36" s="16"/>
      <c r="O36" s="56"/>
      <c r="P36" s="56"/>
      <c r="Q36" s="21"/>
    </row>
    <row r="37" spans="2:17" ht="19.7" customHeight="1">
      <c r="B37" s="16"/>
      <c r="C37" s="16"/>
      <c r="D37" s="16"/>
      <c r="E37" s="145"/>
      <c r="F37" s="17"/>
      <c r="G37" s="52"/>
      <c r="H37" s="278">
        <f t="shared" si="0"/>
        <v>0</v>
      </c>
      <c r="I37" s="18"/>
      <c r="J37" s="54"/>
      <c r="K37" s="146"/>
      <c r="L37" s="16"/>
      <c r="M37" s="19"/>
      <c r="N37" s="16"/>
      <c r="O37" s="56"/>
      <c r="P37" s="56"/>
      <c r="Q37" s="21"/>
    </row>
    <row r="38" spans="2:17" ht="19.7" customHeight="1">
      <c r="B38" s="16"/>
      <c r="C38" s="16"/>
      <c r="D38" s="16"/>
      <c r="E38" s="145"/>
      <c r="F38" s="17"/>
      <c r="G38" s="52"/>
      <c r="H38" s="278">
        <f t="shared" si="0"/>
        <v>0</v>
      </c>
      <c r="I38" s="18"/>
      <c r="J38" s="54"/>
      <c r="K38" s="146"/>
      <c r="L38" s="16"/>
      <c r="M38" s="19"/>
      <c r="N38" s="16"/>
      <c r="O38" s="56"/>
      <c r="P38" s="56"/>
      <c r="Q38" s="21"/>
    </row>
  </sheetData>
  <autoFilter ref="B9:O9" xr:uid="{455EDC98-101A-4244-A93D-55518E9B739C}"/>
  <mergeCells count="6">
    <mergeCell ref="B2:D2"/>
    <mergeCell ref="G2:I2"/>
    <mergeCell ref="B3:D3"/>
    <mergeCell ref="B4:D4"/>
    <mergeCell ref="B5:D5"/>
    <mergeCell ref="B6:D6"/>
  </mergeCells>
  <phoneticPr fontId="3"/>
  <dataValidations count="1">
    <dataValidation imeMode="hiragana" allowBlank="1" showInputMessage="1" showErrorMessage="1" sqref="J11:J14 JF11:JF14 TB11:TB14 ACX11:ACX14 AMT11:AMT14 AWP11:AWP14 BGL11:BGL14 BQH11:BQH14 CAD11:CAD14 CJZ11:CJZ14 CTV11:CTV14 DDR11:DDR14 DNN11:DNN14 DXJ11:DXJ14 EHF11:EHF14 ERB11:ERB14 FAX11:FAX14 FKT11:FKT14 FUP11:FUP14 GEL11:GEL14 GOH11:GOH14 GYD11:GYD14 HHZ11:HHZ14 HRV11:HRV14 IBR11:IBR14 ILN11:ILN14 IVJ11:IVJ14 JFF11:JFF14 JPB11:JPB14 JYX11:JYX14 KIT11:KIT14 KSP11:KSP14 LCL11:LCL14 LMH11:LMH14 LWD11:LWD14 MFZ11:MFZ14 MPV11:MPV14 MZR11:MZR14 NJN11:NJN14 NTJ11:NTJ14 ODF11:ODF14 ONB11:ONB14 OWX11:OWX14 PGT11:PGT14 PQP11:PQP14 QAL11:QAL14 QKH11:QKH14 QUD11:QUD14 RDZ11:RDZ14 RNV11:RNV14 RXR11:RXR14 SHN11:SHN14 SRJ11:SRJ14 TBF11:TBF14 TLB11:TLB14 TUX11:TUX14 UET11:UET14 UOP11:UOP14 UYL11:UYL14 VIH11:VIH14 VSD11:VSD14 WBZ11:WBZ14 WLV11:WLV14 WVR11:WVR14 J65547:J65550 JF65547:JF65550 TB65547:TB65550 ACX65547:ACX65550 AMT65547:AMT65550 AWP65547:AWP65550 BGL65547:BGL65550 BQH65547:BQH65550 CAD65547:CAD65550 CJZ65547:CJZ65550 CTV65547:CTV65550 DDR65547:DDR65550 DNN65547:DNN65550 DXJ65547:DXJ65550 EHF65547:EHF65550 ERB65547:ERB65550 FAX65547:FAX65550 FKT65547:FKT65550 FUP65547:FUP65550 GEL65547:GEL65550 GOH65547:GOH65550 GYD65547:GYD65550 HHZ65547:HHZ65550 HRV65547:HRV65550 IBR65547:IBR65550 ILN65547:ILN65550 IVJ65547:IVJ65550 JFF65547:JFF65550 JPB65547:JPB65550 JYX65547:JYX65550 KIT65547:KIT65550 KSP65547:KSP65550 LCL65547:LCL65550 LMH65547:LMH65550 LWD65547:LWD65550 MFZ65547:MFZ65550 MPV65547:MPV65550 MZR65547:MZR65550 NJN65547:NJN65550 NTJ65547:NTJ65550 ODF65547:ODF65550 ONB65547:ONB65550 OWX65547:OWX65550 PGT65547:PGT65550 PQP65547:PQP65550 QAL65547:QAL65550 QKH65547:QKH65550 QUD65547:QUD65550 RDZ65547:RDZ65550 RNV65547:RNV65550 RXR65547:RXR65550 SHN65547:SHN65550 SRJ65547:SRJ65550 TBF65547:TBF65550 TLB65547:TLB65550 TUX65547:TUX65550 UET65547:UET65550 UOP65547:UOP65550 UYL65547:UYL65550 VIH65547:VIH65550 VSD65547:VSD65550 WBZ65547:WBZ65550 WLV65547:WLV65550 WVR65547:WVR65550 J131083:J131086 JF131083:JF131086 TB131083:TB131086 ACX131083:ACX131086 AMT131083:AMT131086 AWP131083:AWP131086 BGL131083:BGL131086 BQH131083:BQH131086 CAD131083:CAD131086 CJZ131083:CJZ131086 CTV131083:CTV131086 DDR131083:DDR131086 DNN131083:DNN131086 DXJ131083:DXJ131086 EHF131083:EHF131086 ERB131083:ERB131086 FAX131083:FAX131086 FKT131083:FKT131086 FUP131083:FUP131086 GEL131083:GEL131086 GOH131083:GOH131086 GYD131083:GYD131086 HHZ131083:HHZ131086 HRV131083:HRV131086 IBR131083:IBR131086 ILN131083:ILN131086 IVJ131083:IVJ131086 JFF131083:JFF131086 JPB131083:JPB131086 JYX131083:JYX131086 KIT131083:KIT131086 KSP131083:KSP131086 LCL131083:LCL131086 LMH131083:LMH131086 LWD131083:LWD131086 MFZ131083:MFZ131086 MPV131083:MPV131086 MZR131083:MZR131086 NJN131083:NJN131086 NTJ131083:NTJ131086 ODF131083:ODF131086 ONB131083:ONB131086 OWX131083:OWX131086 PGT131083:PGT131086 PQP131083:PQP131086 QAL131083:QAL131086 QKH131083:QKH131086 QUD131083:QUD131086 RDZ131083:RDZ131086 RNV131083:RNV131086 RXR131083:RXR131086 SHN131083:SHN131086 SRJ131083:SRJ131086 TBF131083:TBF131086 TLB131083:TLB131086 TUX131083:TUX131086 UET131083:UET131086 UOP131083:UOP131086 UYL131083:UYL131086 VIH131083:VIH131086 VSD131083:VSD131086 WBZ131083:WBZ131086 WLV131083:WLV131086 WVR131083:WVR131086 J196619:J196622 JF196619:JF196622 TB196619:TB196622 ACX196619:ACX196622 AMT196619:AMT196622 AWP196619:AWP196622 BGL196619:BGL196622 BQH196619:BQH196622 CAD196619:CAD196622 CJZ196619:CJZ196622 CTV196619:CTV196622 DDR196619:DDR196622 DNN196619:DNN196622 DXJ196619:DXJ196622 EHF196619:EHF196622 ERB196619:ERB196622 FAX196619:FAX196622 FKT196619:FKT196622 FUP196619:FUP196622 GEL196619:GEL196622 GOH196619:GOH196622 GYD196619:GYD196622 HHZ196619:HHZ196622 HRV196619:HRV196622 IBR196619:IBR196622 ILN196619:ILN196622 IVJ196619:IVJ196622 JFF196619:JFF196622 JPB196619:JPB196622 JYX196619:JYX196622 KIT196619:KIT196622 KSP196619:KSP196622 LCL196619:LCL196622 LMH196619:LMH196622 LWD196619:LWD196622 MFZ196619:MFZ196622 MPV196619:MPV196622 MZR196619:MZR196622 NJN196619:NJN196622 NTJ196619:NTJ196622 ODF196619:ODF196622 ONB196619:ONB196622 OWX196619:OWX196622 PGT196619:PGT196622 PQP196619:PQP196622 QAL196619:QAL196622 QKH196619:QKH196622 QUD196619:QUD196622 RDZ196619:RDZ196622 RNV196619:RNV196622 RXR196619:RXR196622 SHN196619:SHN196622 SRJ196619:SRJ196622 TBF196619:TBF196622 TLB196619:TLB196622 TUX196619:TUX196622 UET196619:UET196622 UOP196619:UOP196622 UYL196619:UYL196622 VIH196619:VIH196622 VSD196619:VSD196622 WBZ196619:WBZ196622 WLV196619:WLV196622 WVR196619:WVR196622 J262155:J262158 JF262155:JF262158 TB262155:TB262158 ACX262155:ACX262158 AMT262155:AMT262158 AWP262155:AWP262158 BGL262155:BGL262158 BQH262155:BQH262158 CAD262155:CAD262158 CJZ262155:CJZ262158 CTV262155:CTV262158 DDR262155:DDR262158 DNN262155:DNN262158 DXJ262155:DXJ262158 EHF262155:EHF262158 ERB262155:ERB262158 FAX262155:FAX262158 FKT262155:FKT262158 FUP262155:FUP262158 GEL262155:GEL262158 GOH262155:GOH262158 GYD262155:GYD262158 HHZ262155:HHZ262158 HRV262155:HRV262158 IBR262155:IBR262158 ILN262155:ILN262158 IVJ262155:IVJ262158 JFF262155:JFF262158 JPB262155:JPB262158 JYX262155:JYX262158 KIT262155:KIT262158 KSP262155:KSP262158 LCL262155:LCL262158 LMH262155:LMH262158 LWD262155:LWD262158 MFZ262155:MFZ262158 MPV262155:MPV262158 MZR262155:MZR262158 NJN262155:NJN262158 NTJ262155:NTJ262158 ODF262155:ODF262158 ONB262155:ONB262158 OWX262155:OWX262158 PGT262155:PGT262158 PQP262155:PQP262158 QAL262155:QAL262158 QKH262155:QKH262158 QUD262155:QUD262158 RDZ262155:RDZ262158 RNV262155:RNV262158 RXR262155:RXR262158 SHN262155:SHN262158 SRJ262155:SRJ262158 TBF262155:TBF262158 TLB262155:TLB262158 TUX262155:TUX262158 UET262155:UET262158 UOP262155:UOP262158 UYL262155:UYL262158 VIH262155:VIH262158 VSD262155:VSD262158 WBZ262155:WBZ262158 WLV262155:WLV262158 WVR262155:WVR262158 J327691:J327694 JF327691:JF327694 TB327691:TB327694 ACX327691:ACX327694 AMT327691:AMT327694 AWP327691:AWP327694 BGL327691:BGL327694 BQH327691:BQH327694 CAD327691:CAD327694 CJZ327691:CJZ327694 CTV327691:CTV327694 DDR327691:DDR327694 DNN327691:DNN327694 DXJ327691:DXJ327694 EHF327691:EHF327694 ERB327691:ERB327694 FAX327691:FAX327694 FKT327691:FKT327694 FUP327691:FUP327694 GEL327691:GEL327694 GOH327691:GOH327694 GYD327691:GYD327694 HHZ327691:HHZ327694 HRV327691:HRV327694 IBR327691:IBR327694 ILN327691:ILN327694 IVJ327691:IVJ327694 JFF327691:JFF327694 JPB327691:JPB327694 JYX327691:JYX327694 KIT327691:KIT327694 KSP327691:KSP327694 LCL327691:LCL327694 LMH327691:LMH327694 LWD327691:LWD327694 MFZ327691:MFZ327694 MPV327691:MPV327694 MZR327691:MZR327694 NJN327691:NJN327694 NTJ327691:NTJ327694 ODF327691:ODF327694 ONB327691:ONB327694 OWX327691:OWX327694 PGT327691:PGT327694 PQP327691:PQP327694 QAL327691:QAL327694 QKH327691:QKH327694 QUD327691:QUD327694 RDZ327691:RDZ327694 RNV327691:RNV327694 RXR327691:RXR327694 SHN327691:SHN327694 SRJ327691:SRJ327694 TBF327691:TBF327694 TLB327691:TLB327694 TUX327691:TUX327694 UET327691:UET327694 UOP327691:UOP327694 UYL327691:UYL327694 VIH327691:VIH327694 VSD327691:VSD327694 WBZ327691:WBZ327694 WLV327691:WLV327694 WVR327691:WVR327694 J393227:J393230 JF393227:JF393230 TB393227:TB393230 ACX393227:ACX393230 AMT393227:AMT393230 AWP393227:AWP393230 BGL393227:BGL393230 BQH393227:BQH393230 CAD393227:CAD393230 CJZ393227:CJZ393230 CTV393227:CTV393230 DDR393227:DDR393230 DNN393227:DNN393230 DXJ393227:DXJ393230 EHF393227:EHF393230 ERB393227:ERB393230 FAX393227:FAX393230 FKT393227:FKT393230 FUP393227:FUP393230 GEL393227:GEL393230 GOH393227:GOH393230 GYD393227:GYD393230 HHZ393227:HHZ393230 HRV393227:HRV393230 IBR393227:IBR393230 ILN393227:ILN393230 IVJ393227:IVJ393230 JFF393227:JFF393230 JPB393227:JPB393230 JYX393227:JYX393230 KIT393227:KIT393230 KSP393227:KSP393230 LCL393227:LCL393230 LMH393227:LMH393230 LWD393227:LWD393230 MFZ393227:MFZ393230 MPV393227:MPV393230 MZR393227:MZR393230 NJN393227:NJN393230 NTJ393227:NTJ393230 ODF393227:ODF393230 ONB393227:ONB393230 OWX393227:OWX393230 PGT393227:PGT393230 PQP393227:PQP393230 QAL393227:QAL393230 QKH393227:QKH393230 QUD393227:QUD393230 RDZ393227:RDZ393230 RNV393227:RNV393230 RXR393227:RXR393230 SHN393227:SHN393230 SRJ393227:SRJ393230 TBF393227:TBF393230 TLB393227:TLB393230 TUX393227:TUX393230 UET393227:UET393230 UOP393227:UOP393230 UYL393227:UYL393230 VIH393227:VIH393230 VSD393227:VSD393230 WBZ393227:WBZ393230 WLV393227:WLV393230 WVR393227:WVR393230 J458763:J458766 JF458763:JF458766 TB458763:TB458766 ACX458763:ACX458766 AMT458763:AMT458766 AWP458763:AWP458766 BGL458763:BGL458766 BQH458763:BQH458766 CAD458763:CAD458766 CJZ458763:CJZ458766 CTV458763:CTV458766 DDR458763:DDR458766 DNN458763:DNN458766 DXJ458763:DXJ458766 EHF458763:EHF458766 ERB458763:ERB458766 FAX458763:FAX458766 FKT458763:FKT458766 FUP458763:FUP458766 GEL458763:GEL458766 GOH458763:GOH458766 GYD458763:GYD458766 HHZ458763:HHZ458766 HRV458763:HRV458766 IBR458763:IBR458766 ILN458763:ILN458766 IVJ458763:IVJ458766 JFF458763:JFF458766 JPB458763:JPB458766 JYX458763:JYX458766 KIT458763:KIT458766 KSP458763:KSP458766 LCL458763:LCL458766 LMH458763:LMH458766 LWD458763:LWD458766 MFZ458763:MFZ458766 MPV458763:MPV458766 MZR458763:MZR458766 NJN458763:NJN458766 NTJ458763:NTJ458766 ODF458763:ODF458766 ONB458763:ONB458766 OWX458763:OWX458766 PGT458763:PGT458766 PQP458763:PQP458766 QAL458763:QAL458766 QKH458763:QKH458766 QUD458763:QUD458766 RDZ458763:RDZ458766 RNV458763:RNV458766 RXR458763:RXR458766 SHN458763:SHN458766 SRJ458763:SRJ458766 TBF458763:TBF458766 TLB458763:TLB458766 TUX458763:TUX458766 UET458763:UET458766 UOP458763:UOP458766 UYL458763:UYL458766 VIH458763:VIH458766 VSD458763:VSD458766 WBZ458763:WBZ458766 WLV458763:WLV458766 WVR458763:WVR458766 J524299:J524302 JF524299:JF524302 TB524299:TB524302 ACX524299:ACX524302 AMT524299:AMT524302 AWP524299:AWP524302 BGL524299:BGL524302 BQH524299:BQH524302 CAD524299:CAD524302 CJZ524299:CJZ524302 CTV524299:CTV524302 DDR524299:DDR524302 DNN524299:DNN524302 DXJ524299:DXJ524302 EHF524299:EHF524302 ERB524299:ERB524302 FAX524299:FAX524302 FKT524299:FKT524302 FUP524299:FUP524302 GEL524299:GEL524302 GOH524299:GOH524302 GYD524299:GYD524302 HHZ524299:HHZ524302 HRV524299:HRV524302 IBR524299:IBR524302 ILN524299:ILN524302 IVJ524299:IVJ524302 JFF524299:JFF524302 JPB524299:JPB524302 JYX524299:JYX524302 KIT524299:KIT524302 KSP524299:KSP524302 LCL524299:LCL524302 LMH524299:LMH524302 LWD524299:LWD524302 MFZ524299:MFZ524302 MPV524299:MPV524302 MZR524299:MZR524302 NJN524299:NJN524302 NTJ524299:NTJ524302 ODF524299:ODF524302 ONB524299:ONB524302 OWX524299:OWX524302 PGT524299:PGT524302 PQP524299:PQP524302 QAL524299:QAL524302 QKH524299:QKH524302 QUD524299:QUD524302 RDZ524299:RDZ524302 RNV524299:RNV524302 RXR524299:RXR524302 SHN524299:SHN524302 SRJ524299:SRJ524302 TBF524299:TBF524302 TLB524299:TLB524302 TUX524299:TUX524302 UET524299:UET524302 UOP524299:UOP524302 UYL524299:UYL524302 VIH524299:VIH524302 VSD524299:VSD524302 WBZ524299:WBZ524302 WLV524299:WLV524302 WVR524299:WVR524302 J589835:J589838 JF589835:JF589838 TB589835:TB589838 ACX589835:ACX589838 AMT589835:AMT589838 AWP589835:AWP589838 BGL589835:BGL589838 BQH589835:BQH589838 CAD589835:CAD589838 CJZ589835:CJZ589838 CTV589835:CTV589838 DDR589835:DDR589838 DNN589835:DNN589838 DXJ589835:DXJ589838 EHF589835:EHF589838 ERB589835:ERB589838 FAX589835:FAX589838 FKT589835:FKT589838 FUP589835:FUP589838 GEL589835:GEL589838 GOH589835:GOH589838 GYD589835:GYD589838 HHZ589835:HHZ589838 HRV589835:HRV589838 IBR589835:IBR589838 ILN589835:ILN589838 IVJ589835:IVJ589838 JFF589835:JFF589838 JPB589835:JPB589838 JYX589835:JYX589838 KIT589835:KIT589838 KSP589835:KSP589838 LCL589835:LCL589838 LMH589835:LMH589838 LWD589835:LWD589838 MFZ589835:MFZ589838 MPV589835:MPV589838 MZR589835:MZR589838 NJN589835:NJN589838 NTJ589835:NTJ589838 ODF589835:ODF589838 ONB589835:ONB589838 OWX589835:OWX589838 PGT589835:PGT589838 PQP589835:PQP589838 QAL589835:QAL589838 QKH589835:QKH589838 QUD589835:QUD589838 RDZ589835:RDZ589838 RNV589835:RNV589838 RXR589835:RXR589838 SHN589835:SHN589838 SRJ589835:SRJ589838 TBF589835:TBF589838 TLB589835:TLB589838 TUX589835:TUX589838 UET589835:UET589838 UOP589835:UOP589838 UYL589835:UYL589838 VIH589835:VIH589838 VSD589835:VSD589838 WBZ589835:WBZ589838 WLV589835:WLV589838 WVR589835:WVR589838 J655371:J655374 JF655371:JF655374 TB655371:TB655374 ACX655371:ACX655374 AMT655371:AMT655374 AWP655371:AWP655374 BGL655371:BGL655374 BQH655371:BQH655374 CAD655371:CAD655374 CJZ655371:CJZ655374 CTV655371:CTV655374 DDR655371:DDR655374 DNN655371:DNN655374 DXJ655371:DXJ655374 EHF655371:EHF655374 ERB655371:ERB655374 FAX655371:FAX655374 FKT655371:FKT655374 FUP655371:FUP655374 GEL655371:GEL655374 GOH655371:GOH655374 GYD655371:GYD655374 HHZ655371:HHZ655374 HRV655371:HRV655374 IBR655371:IBR655374 ILN655371:ILN655374 IVJ655371:IVJ655374 JFF655371:JFF655374 JPB655371:JPB655374 JYX655371:JYX655374 KIT655371:KIT655374 KSP655371:KSP655374 LCL655371:LCL655374 LMH655371:LMH655374 LWD655371:LWD655374 MFZ655371:MFZ655374 MPV655371:MPV655374 MZR655371:MZR655374 NJN655371:NJN655374 NTJ655371:NTJ655374 ODF655371:ODF655374 ONB655371:ONB655374 OWX655371:OWX655374 PGT655371:PGT655374 PQP655371:PQP655374 QAL655371:QAL655374 QKH655371:QKH655374 QUD655371:QUD655374 RDZ655371:RDZ655374 RNV655371:RNV655374 RXR655371:RXR655374 SHN655371:SHN655374 SRJ655371:SRJ655374 TBF655371:TBF655374 TLB655371:TLB655374 TUX655371:TUX655374 UET655371:UET655374 UOP655371:UOP655374 UYL655371:UYL655374 VIH655371:VIH655374 VSD655371:VSD655374 WBZ655371:WBZ655374 WLV655371:WLV655374 WVR655371:WVR655374 J720907:J720910 JF720907:JF720910 TB720907:TB720910 ACX720907:ACX720910 AMT720907:AMT720910 AWP720907:AWP720910 BGL720907:BGL720910 BQH720907:BQH720910 CAD720907:CAD720910 CJZ720907:CJZ720910 CTV720907:CTV720910 DDR720907:DDR720910 DNN720907:DNN720910 DXJ720907:DXJ720910 EHF720907:EHF720910 ERB720907:ERB720910 FAX720907:FAX720910 FKT720907:FKT720910 FUP720907:FUP720910 GEL720907:GEL720910 GOH720907:GOH720910 GYD720907:GYD720910 HHZ720907:HHZ720910 HRV720907:HRV720910 IBR720907:IBR720910 ILN720907:ILN720910 IVJ720907:IVJ720910 JFF720907:JFF720910 JPB720907:JPB720910 JYX720907:JYX720910 KIT720907:KIT720910 KSP720907:KSP720910 LCL720907:LCL720910 LMH720907:LMH720910 LWD720907:LWD720910 MFZ720907:MFZ720910 MPV720907:MPV720910 MZR720907:MZR720910 NJN720907:NJN720910 NTJ720907:NTJ720910 ODF720907:ODF720910 ONB720907:ONB720910 OWX720907:OWX720910 PGT720907:PGT720910 PQP720907:PQP720910 QAL720907:QAL720910 QKH720907:QKH720910 QUD720907:QUD720910 RDZ720907:RDZ720910 RNV720907:RNV720910 RXR720907:RXR720910 SHN720907:SHN720910 SRJ720907:SRJ720910 TBF720907:TBF720910 TLB720907:TLB720910 TUX720907:TUX720910 UET720907:UET720910 UOP720907:UOP720910 UYL720907:UYL720910 VIH720907:VIH720910 VSD720907:VSD720910 WBZ720907:WBZ720910 WLV720907:WLV720910 WVR720907:WVR720910 J786443:J786446 JF786443:JF786446 TB786443:TB786446 ACX786443:ACX786446 AMT786443:AMT786446 AWP786443:AWP786446 BGL786443:BGL786446 BQH786443:BQH786446 CAD786443:CAD786446 CJZ786443:CJZ786446 CTV786443:CTV786446 DDR786443:DDR786446 DNN786443:DNN786446 DXJ786443:DXJ786446 EHF786443:EHF786446 ERB786443:ERB786446 FAX786443:FAX786446 FKT786443:FKT786446 FUP786443:FUP786446 GEL786443:GEL786446 GOH786443:GOH786446 GYD786443:GYD786446 HHZ786443:HHZ786446 HRV786443:HRV786446 IBR786443:IBR786446 ILN786443:ILN786446 IVJ786443:IVJ786446 JFF786443:JFF786446 JPB786443:JPB786446 JYX786443:JYX786446 KIT786443:KIT786446 KSP786443:KSP786446 LCL786443:LCL786446 LMH786443:LMH786446 LWD786443:LWD786446 MFZ786443:MFZ786446 MPV786443:MPV786446 MZR786443:MZR786446 NJN786443:NJN786446 NTJ786443:NTJ786446 ODF786443:ODF786446 ONB786443:ONB786446 OWX786443:OWX786446 PGT786443:PGT786446 PQP786443:PQP786446 QAL786443:QAL786446 QKH786443:QKH786446 QUD786443:QUD786446 RDZ786443:RDZ786446 RNV786443:RNV786446 RXR786443:RXR786446 SHN786443:SHN786446 SRJ786443:SRJ786446 TBF786443:TBF786446 TLB786443:TLB786446 TUX786443:TUX786446 UET786443:UET786446 UOP786443:UOP786446 UYL786443:UYL786446 VIH786443:VIH786446 VSD786443:VSD786446 WBZ786443:WBZ786446 WLV786443:WLV786446 WVR786443:WVR786446 J851979:J851982 JF851979:JF851982 TB851979:TB851982 ACX851979:ACX851982 AMT851979:AMT851982 AWP851979:AWP851982 BGL851979:BGL851982 BQH851979:BQH851982 CAD851979:CAD851982 CJZ851979:CJZ851982 CTV851979:CTV851982 DDR851979:DDR851982 DNN851979:DNN851982 DXJ851979:DXJ851982 EHF851979:EHF851982 ERB851979:ERB851982 FAX851979:FAX851982 FKT851979:FKT851982 FUP851979:FUP851982 GEL851979:GEL851982 GOH851979:GOH851982 GYD851979:GYD851982 HHZ851979:HHZ851982 HRV851979:HRV851982 IBR851979:IBR851982 ILN851979:ILN851982 IVJ851979:IVJ851982 JFF851979:JFF851982 JPB851979:JPB851982 JYX851979:JYX851982 KIT851979:KIT851982 KSP851979:KSP851982 LCL851979:LCL851982 LMH851979:LMH851982 LWD851979:LWD851982 MFZ851979:MFZ851982 MPV851979:MPV851982 MZR851979:MZR851982 NJN851979:NJN851982 NTJ851979:NTJ851982 ODF851979:ODF851982 ONB851979:ONB851982 OWX851979:OWX851982 PGT851979:PGT851982 PQP851979:PQP851982 QAL851979:QAL851982 QKH851979:QKH851982 QUD851979:QUD851982 RDZ851979:RDZ851982 RNV851979:RNV851982 RXR851979:RXR851982 SHN851979:SHN851982 SRJ851979:SRJ851982 TBF851979:TBF851982 TLB851979:TLB851982 TUX851979:TUX851982 UET851979:UET851982 UOP851979:UOP851982 UYL851979:UYL851982 VIH851979:VIH851982 VSD851979:VSD851982 WBZ851979:WBZ851982 WLV851979:WLV851982 WVR851979:WVR851982 J917515:J917518 JF917515:JF917518 TB917515:TB917518 ACX917515:ACX917518 AMT917515:AMT917518 AWP917515:AWP917518 BGL917515:BGL917518 BQH917515:BQH917518 CAD917515:CAD917518 CJZ917515:CJZ917518 CTV917515:CTV917518 DDR917515:DDR917518 DNN917515:DNN917518 DXJ917515:DXJ917518 EHF917515:EHF917518 ERB917515:ERB917518 FAX917515:FAX917518 FKT917515:FKT917518 FUP917515:FUP917518 GEL917515:GEL917518 GOH917515:GOH917518 GYD917515:GYD917518 HHZ917515:HHZ917518 HRV917515:HRV917518 IBR917515:IBR917518 ILN917515:ILN917518 IVJ917515:IVJ917518 JFF917515:JFF917518 JPB917515:JPB917518 JYX917515:JYX917518 KIT917515:KIT917518 KSP917515:KSP917518 LCL917515:LCL917518 LMH917515:LMH917518 LWD917515:LWD917518 MFZ917515:MFZ917518 MPV917515:MPV917518 MZR917515:MZR917518 NJN917515:NJN917518 NTJ917515:NTJ917518 ODF917515:ODF917518 ONB917515:ONB917518 OWX917515:OWX917518 PGT917515:PGT917518 PQP917515:PQP917518 QAL917515:QAL917518 QKH917515:QKH917518 QUD917515:QUD917518 RDZ917515:RDZ917518 RNV917515:RNV917518 RXR917515:RXR917518 SHN917515:SHN917518 SRJ917515:SRJ917518 TBF917515:TBF917518 TLB917515:TLB917518 TUX917515:TUX917518 UET917515:UET917518 UOP917515:UOP917518 UYL917515:UYL917518 VIH917515:VIH917518 VSD917515:VSD917518 WBZ917515:WBZ917518 WLV917515:WLV917518 WVR917515:WVR917518 J983051:J983054 JF983051:JF983054 TB983051:TB983054 ACX983051:ACX983054 AMT983051:AMT983054 AWP983051:AWP983054 BGL983051:BGL983054 BQH983051:BQH983054 CAD983051:CAD983054 CJZ983051:CJZ983054 CTV983051:CTV983054 DDR983051:DDR983054 DNN983051:DNN983054 DXJ983051:DXJ983054 EHF983051:EHF983054 ERB983051:ERB983054 FAX983051:FAX983054 FKT983051:FKT983054 FUP983051:FUP983054 GEL983051:GEL983054 GOH983051:GOH983054 GYD983051:GYD983054 HHZ983051:HHZ983054 HRV983051:HRV983054 IBR983051:IBR983054 ILN983051:ILN983054 IVJ983051:IVJ983054 JFF983051:JFF983054 JPB983051:JPB983054 JYX983051:JYX983054 KIT983051:KIT983054 KSP983051:KSP983054 LCL983051:LCL983054 LMH983051:LMH983054 LWD983051:LWD983054 MFZ983051:MFZ983054 MPV983051:MPV983054 MZR983051:MZR983054 NJN983051:NJN983054 NTJ983051:NTJ983054 ODF983051:ODF983054 ONB983051:ONB983054 OWX983051:OWX983054 PGT983051:PGT983054 PQP983051:PQP983054 QAL983051:QAL983054 QKH983051:QKH983054 QUD983051:QUD983054 RDZ983051:RDZ983054 RNV983051:RNV983054 RXR983051:RXR983054 SHN983051:SHN983054 SRJ983051:SRJ983054 TBF983051:TBF983054 TLB983051:TLB983054 TUX983051:TUX983054 UET983051:UET983054 UOP983051:UOP983054 UYL983051:UYL983054 VIH983051:VIH983054 VSD983051:VSD983054 WBZ983051:WBZ983054 WLV983051:WLV983054 WVR983051:WVR983054" xr:uid="{FBE4AE9E-047E-47F6-A8DB-F401AA03FF40}"/>
  </dataValidations>
  <pageMargins left="0.2" right="0.2" top="0.36" bottom="0.41" header="0.3" footer="0.3"/>
  <pageSetup paperSize="9" scale="70" orientation="landscape"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B5D1B-CD9D-493D-B8D2-26121110A057}">
  <dimension ref="A2:S65"/>
  <sheetViews>
    <sheetView zoomScale="85" zoomScaleNormal="85" workbookViewId="0">
      <pane xSplit="12" ySplit="8" topLeftCell="O9" activePane="bottomRight" state="frozen"/>
      <selection pane="topRight" activeCell="K1" sqref="K1"/>
      <selection pane="bottomLeft" activeCell="A9" sqref="A9"/>
      <selection pane="bottomRight" activeCell="I20" sqref="I20"/>
    </sheetView>
  </sheetViews>
  <sheetFormatPr defaultRowHeight="18.75"/>
  <cols>
    <col min="1" max="1" width="12.125" style="3" customWidth="1"/>
    <col min="2" max="2" width="9" style="3"/>
    <col min="3" max="3" width="2.625" style="3" customWidth="1"/>
    <col min="4" max="4" width="5.75" style="9" customWidth="1"/>
    <col min="5" max="6" width="20.75" style="3" customWidth="1"/>
    <col min="7" max="7" width="34" style="3" customWidth="1"/>
    <col min="8" max="8" width="6.25" style="3" customWidth="1"/>
    <col min="9" max="10" width="9.875" style="3" bestFit="1" customWidth="1"/>
    <col min="11" max="11" width="5.75" style="11" customWidth="1"/>
    <col min="12" max="12" width="45.75" style="3" customWidth="1"/>
    <col min="13" max="13" width="30.75" style="3" customWidth="1"/>
    <col min="14" max="14" width="40.75" style="9" customWidth="1"/>
    <col min="15" max="15" width="13.75" style="10" customWidth="1"/>
    <col min="16" max="16" width="6.375" style="3" customWidth="1"/>
    <col min="17" max="17" width="13.25" style="11" customWidth="1"/>
    <col min="18" max="18" width="14.5" style="126" customWidth="1"/>
    <col min="19" max="19" width="15.625" style="13" customWidth="1"/>
    <col min="20" max="256" width="9" style="3"/>
    <col min="257" max="257" width="12.125" style="3" customWidth="1"/>
    <col min="258" max="258" width="9" style="3"/>
    <col min="259" max="259" width="2.625" style="3" customWidth="1"/>
    <col min="260" max="260" width="5.75" style="3" customWidth="1"/>
    <col min="261" max="262" width="20.75" style="3" customWidth="1"/>
    <col min="263" max="263" width="34" style="3" customWidth="1"/>
    <col min="264" max="264" width="6.25" style="3" customWidth="1"/>
    <col min="265" max="266" width="9.875" style="3" bestFit="1" customWidth="1"/>
    <col min="267" max="267" width="5.75" style="3" customWidth="1"/>
    <col min="268" max="268" width="45.75" style="3" customWidth="1"/>
    <col min="269" max="269" width="30.75" style="3" customWidth="1"/>
    <col min="270" max="270" width="40.75" style="3" customWidth="1"/>
    <col min="271" max="271" width="13.75" style="3" customWidth="1"/>
    <col min="272" max="272" width="6.375" style="3" customWidth="1"/>
    <col min="273" max="273" width="13.25" style="3" customWidth="1"/>
    <col min="274" max="274" width="14.5" style="3" customWidth="1"/>
    <col min="275" max="275" width="15.625" style="3" customWidth="1"/>
    <col min="276" max="512" width="9" style="3"/>
    <col min="513" max="513" width="12.125" style="3" customWidth="1"/>
    <col min="514" max="514" width="9" style="3"/>
    <col min="515" max="515" width="2.625" style="3" customWidth="1"/>
    <col min="516" max="516" width="5.75" style="3" customWidth="1"/>
    <col min="517" max="518" width="20.75" style="3" customWidth="1"/>
    <col min="519" max="519" width="34" style="3" customWidth="1"/>
    <col min="520" max="520" width="6.25" style="3" customWidth="1"/>
    <col min="521" max="522" width="9.875" style="3" bestFit="1" customWidth="1"/>
    <col min="523" max="523" width="5.75" style="3" customWidth="1"/>
    <col min="524" max="524" width="45.75" style="3" customWidth="1"/>
    <col min="525" max="525" width="30.75" style="3" customWidth="1"/>
    <col min="526" max="526" width="40.75" style="3" customWidth="1"/>
    <col min="527" max="527" width="13.75" style="3" customWidth="1"/>
    <col min="528" max="528" width="6.375" style="3" customWidth="1"/>
    <col min="529" max="529" width="13.25" style="3" customWidth="1"/>
    <col min="530" max="530" width="14.5" style="3" customWidth="1"/>
    <col min="531" max="531" width="15.625" style="3" customWidth="1"/>
    <col min="532" max="768" width="9" style="3"/>
    <col min="769" max="769" width="12.125" style="3" customWidth="1"/>
    <col min="770" max="770" width="9" style="3"/>
    <col min="771" max="771" width="2.625" style="3" customWidth="1"/>
    <col min="772" max="772" width="5.75" style="3" customWidth="1"/>
    <col min="773" max="774" width="20.75" style="3" customWidth="1"/>
    <col min="775" max="775" width="34" style="3" customWidth="1"/>
    <col min="776" max="776" width="6.25" style="3" customWidth="1"/>
    <col min="777" max="778" width="9.875" style="3" bestFit="1" customWidth="1"/>
    <col min="779" max="779" width="5.75" style="3" customWidth="1"/>
    <col min="780" max="780" width="45.75" style="3" customWidth="1"/>
    <col min="781" max="781" width="30.75" style="3" customWidth="1"/>
    <col min="782" max="782" width="40.75" style="3" customWidth="1"/>
    <col min="783" max="783" width="13.75" style="3" customWidth="1"/>
    <col min="784" max="784" width="6.375" style="3" customWidth="1"/>
    <col min="785" max="785" width="13.25" style="3" customWidth="1"/>
    <col min="786" max="786" width="14.5" style="3" customWidth="1"/>
    <col min="787" max="787" width="15.625" style="3" customWidth="1"/>
    <col min="788" max="1024" width="9" style="3"/>
    <col min="1025" max="1025" width="12.125" style="3" customWidth="1"/>
    <col min="1026" max="1026" width="9" style="3"/>
    <col min="1027" max="1027" width="2.625" style="3" customWidth="1"/>
    <col min="1028" max="1028" width="5.75" style="3" customWidth="1"/>
    <col min="1029" max="1030" width="20.75" style="3" customWidth="1"/>
    <col min="1031" max="1031" width="34" style="3" customWidth="1"/>
    <col min="1032" max="1032" width="6.25" style="3" customWidth="1"/>
    <col min="1033" max="1034" width="9.875" style="3" bestFit="1" customWidth="1"/>
    <col min="1035" max="1035" width="5.75" style="3" customWidth="1"/>
    <col min="1036" max="1036" width="45.75" style="3" customWidth="1"/>
    <col min="1037" max="1037" width="30.75" style="3" customWidth="1"/>
    <col min="1038" max="1038" width="40.75" style="3" customWidth="1"/>
    <col min="1039" max="1039" width="13.75" style="3" customWidth="1"/>
    <col min="1040" max="1040" width="6.375" style="3" customWidth="1"/>
    <col min="1041" max="1041" width="13.25" style="3" customWidth="1"/>
    <col min="1042" max="1042" width="14.5" style="3" customWidth="1"/>
    <col min="1043" max="1043" width="15.625" style="3" customWidth="1"/>
    <col min="1044" max="1280" width="9" style="3"/>
    <col min="1281" max="1281" width="12.125" style="3" customWidth="1"/>
    <col min="1282" max="1282" width="9" style="3"/>
    <col min="1283" max="1283" width="2.625" style="3" customWidth="1"/>
    <col min="1284" max="1284" width="5.75" style="3" customWidth="1"/>
    <col min="1285" max="1286" width="20.75" style="3" customWidth="1"/>
    <col min="1287" max="1287" width="34" style="3" customWidth="1"/>
    <col min="1288" max="1288" width="6.25" style="3" customWidth="1"/>
    <col min="1289" max="1290" width="9.875" style="3" bestFit="1" customWidth="1"/>
    <col min="1291" max="1291" width="5.75" style="3" customWidth="1"/>
    <col min="1292" max="1292" width="45.75" style="3" customWidth="1"/>
    <col min="1293" max="1293" width="30.75" style="3" customWidth="1"/>
    <col min="1294" max="1294" width="40.75" style="3" customWidth="1"/>
    <col min="1295" max="1295" width="13.75" style="3" customWidth="1"/>
    <col min="1296" max="1296" width="6.375" style="3" customWidth="1"/>
    <col min="1297" max="1297" width="13.25" style="3" customWidth="1"/>
    <col min="1298" max="1298" width="14.5" style="3" customWidth="1"/>
    <col min="1299" max="1299" width="15.625" style="3" customWidth="1"/>
    <col min="1300" max="1536" width="9" style="3"/>
    <col min="1537" max="1537" width="12.125" style="3" customWidth="1"/>
    <col min="1538" max="1538" width="9" style="3"/>
    <col min="1539" max="1539" width="2.625" style="3" customWidth="1"/>
    <col min="1540" max="1540" width="5.75" style="3" customWidth="1"/>
    <col min="1541" max="1542" width="20.75" style="3" customWidth="1"/>
    <col min="1543" max="1543" width="34" style="3" customWidth="1"/>
    <col min="1544" max="1544" width="6.25" style="3" customWidth="1"/>
    <col min="1545" max="1546" width="9.875" style="3" bestFit="1" customWidth="1"/>
    <col min="1547" max="1547" width="5.75" style="3" customWidth="1"/>
    <col min="1548" max="1548" width="45.75" style="3" customWidth="1"/>
    <col min="1549" max="1549" width="30.75" style="3" customWidth="1"/>
    <col min="1550" max="1550" width="40.75" style="3" customWidth="1"/>
    <col min="1551" max="1551" width="13.75" style="3" customWidth="1"/>
    <col min="1552" max="1552" width="6.375" style="3" customWidth="1"/>
    <col min="1553" max="1553" width="13.25" style="3" customWidth="1"/>
    <col min="1554" max="1554" width="14.5" style="3" customWidth="1"/>
    <col min="1555" max="1555" width="15.625" style="3" customWidth="1"/>
    <col min="1556" max="1792" width="9" style="3"/>
    <col min="1793" max="1793" width="12.125" style="3" customWidth="1"/>
    <col min="1794" max="1794" width="9" style="3"/>
    <col min="1795" max="1795" width="2.625" style="3" customWidth="1"/>
    <col min="1796" max="1796" width="5.75" style="3" customWidth="1"/>
    <col min="1797" max="1798" width="20.75" style="3" customWidth="1"/>
    <col min="1799" max="1799" width="34" style="3" customWidth="1"/>
    <col min="1800" max="1800" width="6.25" style="3" customWidth="1"/>
    <col min="1801" max="1802" width="9.875" style="3" bestFit="1" customWidth="1"/>
    <col min="1803" max="1803" width="5.75" style="3" customWidth="1"/>
    <col min="1804" max="1804" width="45.75" style="3" customWidth="1"/>
    <col min="1805" max="1805" width="30.75" style="3" customWidth="1"/>
    <col min="1806" max="1806" width="40.75" style="3" customWidth="1"/>
    <col min="1807" max="1807" width="13.75" style="3" customWidth="1"/>
    <col min="1808" max="1808" width="6.375" style="3" customWidth="1"/>
    <col min="1809" max="1809" width="13.25" style="3" customWidth="1"/>
    <col min="1810" max="1810" width="14.5" style="3" customWidth="1"/>
    <col min="1811" max="1811" width="15.625" style="3" customWidth="1"/>
    <col min="1812" max="2048" width="9" style="3"/>
    <col min="2049" max="2049" width="12.125" style="3" customWidth="1"/>
    <col min="2050" max="2050" width="9" style="3"/>
    <col min="2051" max="2051" width="2.625" style="3" customWidth="1"/>
    <col min="2052" max="2052" width="5.75" style="3" customWidth="1"/>
    <col min="2053" max="2054" width="20.75" style="3" customWidth="1"/>
    <col min="2055" max="2055" width="34" style="3" customWidth="1"/>
    <col min="2056" max="2056" width="6.25" style="3" customWidth="1"/>
    <col min="2057" max="2058" width="9.875" style="3" bestFit="1" customWidth="1"/>
    <col min="2059" max="2059" width="5.75" style="3" customWidth="1"/>
    <col min="2060" max="2060" width="45.75" style="3" customWidth="1"/>
    <col min="2061" max="2061" width="30.75" style="3" customWidth="1"/>
    <col min="2062" max="2062" width="40.75" style="3" customWidth="1"/>
    <col min="2063" max="2063" width="13.75" style="3" customWidth="1"/>
    <col min="2064" max="2064" width="6.375" style="3" customWidth="1"/>
    <col min="2065" max="2065" width="13.25" style="3" customWidth="1"/>
    <col min="2066" max="2066" width="14.5" style="3" customWidth="1"/>
    <col min="2067" max="2067" width="15.625" style="3" customWidth="1"/>
    <col min="2068" max="2304" width="9" style="3"/>
    <col min="2305" max="2305" width="12.125" style="3" customWidth="1"/>
    <col min="2306" max="2306" width="9" style="3"/>
    <col min="2307" max="2307" width="2.625" style="3" customWidth="1"/>
    <col min="2308" max="2308" width="5.75" style="3" customWidth="1"/>
    <col min="2309" max="2310" width="20.75" style="3" customWidth="1"/>
    <col min="2311" max="2311" width="34" style="3" customWidth="1"/>
    <col min="2312" max="2312" width="6.25" style="3" customWidth="1"/>
    <col min="2313" max="2314" width="9.875" style="3" bestFit="1" customWidth="1"/>
    <col min="2315" max="2315" width="5.75" style="3" customWidth="1"/>
    <col min="2316" max="2316" width="45.75" style="3" customWidth="1"/>
    <col min="2317" max="2317" width="30.75" style="3" customWidth="1"/>
    <col min="2318" max="2318" width="40.75" style="3" customWidth="1"/>
    <col min="2319" max="2319" width="13.75" style="3" customWidth="1"/>
    <col min="2320" max="2320" width="6.375" style="3" customWidth="1"/>
    <col min="2321" max="2321" width="13.25" style="3" customWidth="1"/>
    <col min="2322" max="2322" width="14.5" style="3" customWidth="1"/>
    <col min="2323" max="2323" width="15.625" style="3" customWidth="1"/>
    <col min="2324" max="2560" width="9" style="3"/>
    <col min="2561" max="2561" width="12.125" style="3" customWidth="1"/>
    <col min="2562" max="2562" width="9" style="3"/>
    <col min="2563" max="2563" width="2.625" style="3" customWidth="1"/>
    <col min="2564" max="2564" width="5.75" style="3" customWidth="1"/>
    <col min="2565" max="2566" width="20.75" style="3" customWidth="1"/>
    <col min="2567" max="2567" width="34" style="3" customWidth="1"/>
    <col min="2568" max="2568" width="6.25" style="3" customWidth="1"/>
    <col min="2569" max="2570" width="9.875" style="3" bestFit="1" customWidth="1"/>
    <col min="2571" max="2571" width="5.75" style="3" customWidth="1"/>
    <col min="2572" max="2572" width="45.75" style="3" customWidth="1"/>
    <col min="2573" max="2573" width="30.75" style="3" customWidth="1"/>
    <col min="2574" max="2574" width="40.75" style="3" customWidth="1"/>
    <col min="2575" max="2575" width="13.75" style="3" customWidth="1"/>
    <col min="2576" max="2576" width="6.375" style="3" customWidth="1"/>
    <col min="2577" max="2577" width="13.25" style="3" customWidth="1"/>
    <col min="2578" max="2578" width="14.5" style="3" customWidth="1"/>
    <col min="2579" max="2579" width="15.625" style="3" customWidth="1"/>
    <col min="2580" max="2816" width="9" style="3"/>
    <col min="2817" max="2817" width="12.125" style="3" customWidth="1"/>
    <col min="2818" max="2818" width="9" style="3"/>
    <col min="2819" max="2819" width="2.625" style="3" customWidth="1"/>
    <col min="2820" max="2820" width="5.75" style="3" customWidth="1"/>
    <col min="2821" max="2822" width="20.75" style="3" customWidth="1"/>
    <col min="2823" max="2823" width="34" style="3" customWidth="1"/>
    <col min="2824" max="2824" width="6.25" style="3" customWidth="1"/>
    <col min="2825" max="2826" width="9.875" style="3" bestFit="1" customWidth="1"/>
    <col min="2827" max="2827" width="5.75" style="3" customWidth="1"/>
    <col min="2828" max="2828" width="45.75" style="3" customWidth="1"/>
    <col min="2829" max="2829" width="30.75" style="3" customWidth="1"/>
    <col min="2830" max="2830" width="40.75" style="3" customWidth="1"/>
    <col min="2831" max="2831" width="13.75" style="3" customWidth="1"/>
    <col min="2832" max="2832" width="6.375" style="3" customWidth="1"/>
    <col min="2833" max="2833" width="13.25" style="3" customWidth="1"/>
    <col min="2834" max="2834" width="14.5" style="3" customWidth="1"/>
    <col min="2835" max="2835" width="15.625" style="3" customWidth="1"/>
    <col min="2836" max="3072" width="9" style="3"/>
    <col min="3073" max="3073" width="12.125" style="3" customWidth="1"/>
    <col min="3074" max="3074" width="9" style="3"/>
    <col min="3075" max="3075" width="2.625" style="3" customWidth="1"/>
    <col min="3076" max="3076" width="5.75" style="3" customWidth="1"/>
    <col min="3077" max="3078" width="20.75" style="3" customWidth="1"/>
    <col min="3079" max="3079" width="34" style="3" customWidth="1"/>
    <col min="3080" max="3080" width="6.25" style="3" customWidth="1"/>
    <col min="3081" max="3082" width="9.875" style="3" bestFit="1" customWidth="1"/>
    <col min="3083" max="3083" width="5.75" style="3" customWidth="1"/>
    <col min="3084" max="3084" width="45.75" style="3" customWidth="1"/>
    <col min="3085" max="3085" width="30.75" style="3" customWidth="1"/>
    <col min="3086" max="3086" width="40.75" style="3" customWidth="1"/>
    <col min="3087" max="3087" width="13.75" style="3" customWidth="1"/>
    <col min="3088" max="3088" width="6.375" style="3" customWidth="1"/>
    <col min="3089" max="3089" width="13.25" style="3" customWidth="1"/>
    <col min="3090" max="3090" width="14.5" style="3" customWidth="1"/>
    <col min="3091" max="3091" width="15.625" style="3" customWidth="1"/>
    <col min="3092" max="3328" width="9" style="3"/>
    <col min="3329" max="3329" width="12.125" style="3" customWidth="1"/>
    <col min="3330" max="3330" width="9" style="3"/>
    <col min="3331" max="3331" width="2.625" style="3" customWidth="1"/>
    <col min="3332" max="3332" width="5.75" style="3" customWidth="1"/>
    <col min="3333" max="3334" width="20.75" style="3" customWidth="1"/>
    <col min="3335" max="3335" width="34" style="3" customWidth="1"/>
    <col min="3336" max="3336" width="6.25" style="3" customWidth="1"/>
    <col min="3337" max="3338" width="9.875" style="3" bestFit="1" customWidth="1"/>
    <col min="3339" max="3339" width="5.75" style="3" customWidth="1"/>
    <col min="3340" max="3340" width="45.75" style="3" customWidth="1"/>
    <col min="3341" max="3341" width="30.75" style="3" customWidth="1"/>
    <col min="3342" max="3342" width="40.75" style="3" customWidth="1"/>
    <col min="3343" max="3343" width="13.75" style="3" customWidth="1"/>
    <col min="3344" max="3344" width="6.375" style="3" customWidth="1"/>
    <col min="3345" max="3345" width="13.25" style="3" customWidth="1"/>
    <col min="3346" max="3346" width="14.5" style="3" customWidth="1"/>
    <col min="3347" max="3347" width="15.625" style="3" customWidth="1"/>
    <col min="3348" max="3584" width="9" style="3"/>
    <col min="3585" max="3585" width="12.125" style="3" customWidth="1"/>
    <col min="3586" max="3586" width="9" style="3"/>
    <col min="3587" max="3587" width="2.625" style="3" customWidth="1"/>
    <col min="3588" max="3588" width="5.75" style="3" customWidth="1"/>
    <col min="3589" max="3590" width="20.75" style="3" customWidth="1"/>
    <col min="3591" max="3591" width="34" style="3" customWidth="1"/>
    <col min="3592" max="3592" width="6.25" style="3" customWidth="1"/>
    <col min="3593" max="3594" width="9.875" style="3" bestFit="1" customWidth="1"/>
    <col min="3595" max="3595" width="5.75" style="3" customWidth="1"/>
    <col min="3596" max="3596" width="45.75" style="3" customWidth="1"/>
    <col min="3597" max="3597" width="30.75" style="3" customWidth="1"/>
    <col min="3598" max="3598" width="40.75" style="3" customWidth="1"/>
    <col min="3599" max="3599" width="13.75" style="3" customWidth="1"/>
    <col min="3600" max="3600" width="6.375" style="3" customWidth="1"/>
    <col min="3601" max="3601" width="13.25" style="3" customWidth="1"/>
    <col min="3602" max="3602" width="14.5" style="3" customWidth="1"/>
    <col min="3603" max="3603" width="15.625" style="3" customWidth="1"/>
    <col min="3604" max="3840" width="9" style="3"/>
    <col min="3841" max="3841" width="12.125" style="3" customWidth="1"/>
    <col min="3842" max="3842" width="9" style="3"/>
    <col min="3843" max="3843" width="2.625" style="3" customWidth="1"/>
    <col min="3844" max="3844" width="5.75" style="3" customWidth="1"/>
    <col min="3845" max="3846" width="20.75" style="3" customWidth="1"/>
    <col min="3847" max="3847" width="34" style="3" customWidth="1"/>
    <col min="3848" max="3848" width="6.25" style="3" customWidth="1"/>
    <col min="3849" max="3850" width="9.875" style="3" bestFit="1" customWidth="1"/>
    <col min="3851" max="3851" width="5.75" style="3" customWidth="1"/>
    <col min="3852" max="3852" width="45.75" style="3" customWidth="1"/>
    <col min="3853" max="3853" width="30.75" style="3" customWidth="1"/>
    <col min="3854" max="3854" width="40.75" style="3" customWidth="1"/>
    <col min="3855" max="3855" width="13.75" style="3" customWidth="1"/>
    <col min="3856" max="3856" width="6.375" style="3" customWidth="1"/>
    <col min="3857" max="3857" width="13.25" style="3" customWidth="1"/>
    <col min="3858" max="3858" width="14.5" style="3" customWidth="1"/>
    <col min="3859" max="3859" width="15.625" style="3" customWidth="1"/>
    <col min="3860" max="4096" width="9" style="3"/>
    <col min="4097" max="4097" width="12.125" style="3" customWidth="1"/>
    <col min="4098" max="4098" width="9" style="3"/>
    <col min="4099" max="4099" width="2.625" style="3" customWidth="1"/>
    <col min="4100" max="4100" width="5.75" style="3" customWidth="1"/>
    <col min="4101" max="4102" width="20.75" style="3" customWidth="1"/>
    <col min="4103" max="4103" width="34" style="3" customWidth="1"/>
    <col min="4104" max="4104" width="6.25" style="3" customWidth="1"/>
    <col min="4105" max="4106" width="9.875" style="3" bestFit="1" customWidth="1"/>
    <col min="4107" max="4107" width="5.75" style="3" customWidth="1"/>
    <col min="4108" max="4108" width="45.75" style="3" customWidth="1"/>
    <col min="4109" max="4109" width="30.75" style="3" customWidth="1"/>
    <col min="4110" max="4110" width="40.75" style="3" customWidth="1"/>
    <col min="4111" max="4111" width="13.75" style="3" customWidth="1"/>
    <col min="4112" max="4112" width="6.375" style="3" customWidth="1"/>
    <col min="4113" max="4113" width="13.25" style="3" customWidth="1"/>
    <col min="4114" max="4114" width="14.5" style="3" customWidth="1"/>
    <col min="4115" max="4115" width="15.625" style="3" customWidth="1"/>
    <col min="4116" max="4352" width="9" style="3"/>
    <col min="4353" max="4353" width="12.125" style="3" customWidth="1"/>
    <col min="4354" max="4354" width="9" style="3"/>
    <col min="4355" max="4355" width="2.625" style="3" customWidth="1"/>
    <col min="4356" max="4356" width="5.75" style="3" customWidth="1"/>
    <col min="4357" max="4358" width="20.75" style="3" customWidth="1"/>
    <col min="4359" max="4359" width="34" style="3" customWidth="1"/>
    <col min="4360" max="4360" width="6.25" style="3" customWidth="1"/>
    <col min="4361" max="4362" width="9.875" style="3" bestFit="1" customWidth="1"/>
    <col min="4363" max="4363" width="5.75" style="3" customWidth="1"/>
    <col min="4364" max="4364" width="45.75" style="3" customWidth="1"/>
    <col min="4365" max="4365" width="30.75" style="3" customWidth="1"/>
    <col min="4366" max="4366" width="40.75" style="3" customWidth="1"/>
    <col min="4367" max="4367" width="13.75" style="3" customWidth="1"/>
    <col min="4368" max="4368" width="6.375" style="3" customWidth="1"/>
    <col min="4369" max="4369" width="13.25" style="3" customWidth="1"/>
    <col min="4370" max="4370" width="14.5" style="3" customWidth="1"/>
    <col min="4371" max="4371" width="15.625" style="3" customWidth="1"/>
    <col min="4372" max="4608" width="9" style="3"/>
    <col min="4609" max="4609" width="12.125" style="3" customWidth="1"/>
    <col min="4610" max="4610" width="9" style="3"/>
    <col min="4611" max="4611" width="2.625" style="3" customWidth="1"/>
    <col min="4612" max="4612" width="5.75" style="3" customWidth="1"/>
    <col min="4613" max="4614" width="20.75" style="3" customWidth="1"/>
    <col min="4615" max="4615" width="34" style="3" customWidth="1"/>
    <col min="4616" max="4616" width="6.25" style="3" customWidth="1"/>
    <col min="4617" max="4618" width="9.875" style="3" bestFit="1" customWidth="1"/>
    <col min="4619" max="4619" width="5.75" style="3" customWidth="1"/>
    <col min="4620" max="4620" width="45.75" style="3" customWidth="1"/>
    <col min="4621" max="4621" width="30.75" style="3" customWidth="1"/>
    <col min="4622" max="4622" width="40.75" style="3" customWidth="1"/>
    <col min="4623" max="4623" width="13.75" style="3" customWidth="1"/>
    <col min="4624" max="4624" width="6.375" style="3" customWidth="1"/>
    <col min="4625" max="4625" width="13.25" style="3" customWidth="1"/>
    <col min="4626" max="4626" width="14.5" style="3" customWidth="1"/>
    <col min="4627" max="4627" width="15.625" style="3" customWidth="1"/>
    <col min="4628" max="4864" width="9" style="3"/>
    <col min="4865" max="4865" width="12.125" style="3" customWidth="1"/>
    <col min="4866" max="4866" width="9" style="3"/>
    <col min="4867" max="4867" width="2.625" style="3" customWidth="1"/>
    <col min="4868" max="4868" width="5.75" style="3" customWidth="1"/>
    <col min="4869" max="4870" width="20.75" style="3" customWidth="1"/>
    <col min="4871" max="4871" width="34" style="3" customWidth="1"/>
    <col min="4872" max="4872" width="6.25" style="3" customWidth="1"/>
    <col min="4873" max="4874" width="9.875" style="3" bestFit="1" customWidth="1"/>
    <col min="4875" max="4875" width="5.75" style="3" customWidth="1"/>
    <col min="4876" max="4876" width="45.75" style="3" customWidth="1"/>
    <col min="4877" max="4877" width="30.75" style="3" customWidth="1"/>
    <col min="4878" max="4878" width="40.75" style="3" customWidth="1"/>
    <col min="4879" max="4879" width="13.75" style="3" customWidth="1"/>
    <col min="4880" max="4880" width="6.375" style="3" customWidth="1"/>
    <col min="4881" max="4881" width="13.25" style="3" customWidth="1"/>
    <col min="4882" max="4882" width="14.5" style="3" customWidth="1"/>
    <col min="4883" max="4883" width="15.625" style="3" customWidth="1"/>
    <col min="4884" max="5120" width="9" style="3"/>
    <col min="5121" max="5121" width="12.125" style="3" customWidth="1"/>
    <col min="5122" max="5122" width="9" style="3"/>
    <col min="5123" max="5123" width="2.625" style="3" customWidth="1"/>
    <col min="5124" max="5124" width="5.75" style="3" customWidth="1"/>
    <col min="5125" max="5126" width="20.75" style="3" customWidth="1"/>
    <col min="5127" max="5127" width="34" style="3" customWidth="1"/>
    <col min="5128" max="5128" width="6.25" style="3" customWidth="1"/>
    <col min="5129" max="5130" width="9.875" style="3" bestFit="1" customWidth="1"/>
    <col min="5131" max="5131" width="5.75" style="3" customWidth="1"/>
    <col min="5132" max="5132" width="45.75" style="3" customWidth="1"/>
    <col min="5133" max="5133" width="30.75" style="3" customWidth="1"/>
    <col min="5134" max="5134" width="40.75" style="3" customWidth="1"/>
    <col min="5135" max="5135" width="13.75" style="3" customWidth="1"/>
    <col min="5136" max="5136" width="6.375" style="3" customWidth="1"/>
    <col min="5137" max="5137" width="13.25" style="3" customWidth="1"/>
    <col min="5138" max="5138" width="14.5" style="3" customWidth="1"/>
    <col min="5139" max="5139" width="15.625" style="3" customWidth="1"/>
    <col min="5140" max="5376" width="9" style="3"/>
    <col min="5377" max="5377" width="12.125" style="3" customWidth="1"/>
    <col min="5378" max="5378" width="9" style="3"/>
    <col min="5379" max="5379" width="2.625" style="3" customWidth="1"/>
    <col min="5380" max="5380" width="5.75" style="3" customWidth="1"/>
    <col min="5381" max="5382" width="20.75" style="3" customWidth="1"/>
    <col min="5383" max="5383" width="34" style="3" customWidth="1"/>
    <col min="5384" max="5384" width="6.25" style="3" customWidth="1"/>
    <col min="5385" max="5386" width="9.875" style="3" bestFit="1" customWidth="1"/>
    <col min="5387" max="5387" width="5.75" style="3" customWidth="1"/>
    <col min="5388" max="5388" width="45.75" style="3" customWidth="1"/>
    <col min="5389" max="5389" width="30.75" style="3" customWidth="1"/>
    <col min="5390" max="5390" width="40.75" style="3" customWidth="1"/>
    <col min="5391" max="5391" width="13.75" style="3" customWidth="1"/>
    <col min="5392" max="5392" width="6.375" style="3" customWidth="1"/>
    <col min="5393" max="5393" width="13.25" style="3" customWidth="1"/>
    <col min="5394" max="5394" width="14.5" style="3" customWidth="1"/>
    <col min="5395" max="5395" width="15.625" style="3" customWidth="1"/>
    <col min="5396" max="5632" width="9" style="3"/>
    <col min="5633" max="5633" width="12.125" style="3" customWidth="1"/>
    <col min="5634" max="5634" width="9" style="3"/>
    <col min="5635" max="5635" width="2.625" style="3" customWidth="1"/>
    <col min="5636" max="5636" width="5.75" style="3" customWidth="1"/>
    <col min="5637" max="5638" width="20.75" style="3" customWidth="1"/>
    <col min="5639" max="5639" width="34" style="3" customWidth="1"/>
    <col min="5640" max="5640" width="6.25" style="3" customWidth="1"/>
    <col min="5641" max="5642" width="9.875" style="3" bestFit="1" customWidth="1"/>
    <col min="5643" max="5643" width="5.75" style="3" customWidth="1"/>
    <col min="5644" max="5644" width="45.75" style="3" customWidth="1"/>
    <col min="5645" max="5645" width="30.75" style="3" customWidth="1"/>
    <col min="5646" max="5646" width="40.75" style="3" customWidth="1"/>
    <col min="5647" max="5647" width="13.75" style="3" customWidth="1"/>
    <col min="5648" max="5648" width="6.375" style="3" customWidth="1"/>
    <col min="5649" max="5649" width="13.25" style="3" customWidth="1"/>
    <col min="5650" max="5650" width="14.5" style="3" customWidth="1"/>
    <col min="5651" max="5651" width="15.625" style="3" customWidth="1"/>
    <col min="5652" max="5888" width="9" style="3"/>
    <col min="5889" max="5889" width="12.125" style="3" customWidth="1"/>
    <col min="5890" max="5890" width="9" style="3"/>
    <col min="5891" max="5891" width="2.625" style="3" customWidth="1"/>
    <col min="5892" max="5892" width="5.75" style="3" customWidth="1"/>
    <col min="5893" max="5894" width="20.75" style="3" customWidth="1"/>
    <col min="5895" max="5895" width="34" style="3" customWidth="1"/>
    <col min="5896" max="5896" width="6.25" style="3" customWidth="1"/>
    <col min="5897" max="5898" width="9.875" style="3" bestFit="1" customWidth="1"/>
    <col min="5899" max="5899" width="5.75" style="3" customWidth="1"/>
    <col min="5900" max="5900" width="45.75" style="3" customWidth="1"/>
    <col min="5901" max="5901" width="30.75" style="3" customWidth="1"/>
    <col min="5902" max="5902" width="40.75" style="3" customWidth="1"/>
    <col min="5903" max="5903" width="13.75" style="3" customWidth="1"/>
    <col min="5904" max="5904" width="6.375" style="3" customWidth="1"/>
    <col min="5905" max="5905" width="13.25" style="3" customWidth="1"/>
    <col min="5906" max="5906" width="14.5" style="3" customWidth="1"/>
    <col min="5907" max="5907" width="15.625" style="3" customWidth="1"/>
    <col min="5908" max="6144" width="9" style="3"/>
    <col min="6145" max="6145" width="12.125" style="3" customWidth="1"/>
    <col min="6146" max="6146" width="9" style="3"/>
    <col min="6147" max="6147" width="2.625" style="3" customWidth="1"/>
    <col min="6148" max="6148" width="5.75" style="3" customWidth="1"/>
    <col min="6149" max="6150" width="20.75" style="3" customWidth="1"/>
    <col min="6151" max="6151" width="34" style="3" customWidth="1"/>
    <col min="6152" max="6152" width="6.25" style="3" customWidth="1"/>
    <col min="6153" max="6154" width="9.875" style="3" bestFit="1" customWidth="1"/>
    <col min="6155" max="6155" width="5.75" style="3" customWidth="1"/>
    <col min="6156" max="6156" width="45.75" style="3" customWidth="1"/>
    <col min="6157" max="6157" width="30.75" style="3" customWidth="1"/>
    <col min="6158" max="6158" width="40.75" style="3" customWidth="1"/>
    <col min="6159" max="6159" width="13.75" style="3" customWidth="1"/>
    <col min="6160" max="6160" width="6.375" style="3" customWidth="1"/>
    <col min="6161" max="6161" width="13.25" style="3" customWidth="1"/>
    <col min="6162" max="6162" width="14.5" style="3" customWidth="1"/>
    <col min="6163" max="6163" width="15.625" style="3" customWidth="1"/>
    <col min="6164" max="6400" width="9" style="3"/>
    <col min="6401" max="6401" width="12.125" style="3" customWidth="1"/>
    <col min="6402" max="6402" width="9" style="3"/>
    <col min="6403" max="6403" width="2.625" style="3" customWidth="1"/>
    <col min="6404" max="6404" width="5.75" style="3" customWidth="1"/>
    <col min="6405" max="6406" width="20.75" style="3" customWidth="1"/>
    <col min="6407" max="6407" width="34" style="3" customWidth="1"/>
    <col min="6408" max="6408" width="6.25" style="3" customWidth="1"/>
    <col min="6409" max="6410" width="9.875" style="3" bestFit="1" customWidth="1"/>
    <col min="6411" max="6411" width="5.75" style="3" customWidth="1"/>
    <col min="6412" max="6412" width="45.75" style="3" customWidth="1"/>
    <col min="6413" max="6413" width="30.75" style="3" customWidth="1"/>
    <col min="6414" max="6414" width="40.75" style="3" customWidth="1"/>
    <col min="6415" max="6415" width="13.75" style="3" customWidth="1"/>
    <col min="6416" max="6416" width="6.375" style="3" customWidth="1"/>
    <col min="6417" max="6417" width="13.25" style="3" customWidth="1"/>
    <col min="6418" max="6418" width="14.5" style="3" customWidth="1"/>
    <col min="6419" max="6419" width="15.625" style="3" customWidth="1"/>
    <col min="6420" max="6656" width="9" style="3"/>
    <col min="6657" max="6657" width="12.125" style="3" customWidth="1"/>
    <col min="6658" max="6658" width="9" style="3"/>
    <col min="6659" max="6659" width="2.625" style="3" customWidth="1"/>
    <col min="6660" max="6660" width="5.75" style="3" customWidth="1"/>
    <col min="6661" max="6662" width="20.75" style="3" customWidth="1"/>
    <col min="6663" max="6663" width="34" style="3" customWidth="1"/>
    <col min="6664" max="6664" width="6.25" style="3" customWidth="1"/>
    <col min="6665" max="6666" width="9.875" style="3" bestFit="1" customWidth="1"/>
    <col min="6667" max="6667" width="5.75" style="3" customWidth="1"/>
    <col min="6668" max="6668" width="45.75" style="3" customWidth="1"/>
    <col min="6669" max="6669" width="30.75" style="3" customWidth="1"/>
    <col min="6670" max="6670" width="40.75" style="3" customWidth="1"/>
    <col min="6671" max="6671" width="13.75" style="3" customWidth="1"/>
    <col min="6672" max="6672" width="6.375" style="3" customWidth="1"/>
    <col min="6673" max="6673" width="13.25" style="3" customWidth="1"/>
    <col min="6674" max="6674" width="14.5" style="3" customWidth="1"/>
    <col min="6675" max="6675" width="15.625" style="3" customWidth="1"/>
    <col min="6676" max="6912" width="9" style="3"/>
    <col min="6913" max="6913" width="12.125" style="3" customWidth="1"/>
    <col min="6914" max="6914" width="9" style="3"/>
    <col min="6915" max="6915" width="2.625" style="3" customWidth="1"/>
    <col min="6916" max="6916" width="5.75" style="3" customWidth="1"/>
    <col min="6917" max="6918" width="20.75" style="3" customWidth="1"/>
    <col min="6919" max="6919" width="34" style="3" customWidth="1"/>
    <col min="6920" max="6920" width="6.25" style="3" customWidth="1"/>
    <col min="6921" max="6922" width="9.875" style="3" bestFit="1" customWidth="1"/>
    <col min="6923" max="6923" width="5.75" style="3" customWidth="1"/>
    <col min="6924" max="6924" width="45.75" style="3" customWidth="1"/>
    <col min="6925" max="6925" width="30.75" style="3" customWidth="1"/>
    <col min="6926" max="6926" width="40.75" style="3" customWidth="1"/>
    <col min="6927" max="6927" width="13.75" style="3" customWidth="1"/>
    <col min="6928" max="6928" width="6.375" style="3" customWidth="1"/>
    <col min="6929" max="6929" width="13.25" style="3" customWidth="1"/>
    <col min="6930" max="6930" width="14.5" style="3" customWidth="1"/>
    <col min="6931" max="6931" width="15.625" style="3" customWidth="1"/>
    <col min="6932" max="7168" width="9" style="3"/>
    <col min="7169" max="7169" width="12.125" style="3" customWidth="1"/>
    <col min="7170" max="7170" width="9" style="3"/>
    <col min="7171" max="7171" width="2.625" style="3" customWidth="1"/>
    <col min="7172" max="7172" width="5.75" style="3" customWidth="1"/>
    <col min="7173" max="7174" width="20.75" style="3" customWidth="1"/>
    <col min="7175" max="7175" width="34" style="3" customWidth="1"/>
    <col min="7176" max="7176" width="6.25" style="3" customWidth="1"/>
    <col min="7177" max="7178" width="9.875" style="3" bestFit="1" customWidth="1"/>
    <col min="7179" max="7179" width="5.75" style="3" customWidth="1"/>
    <col min="7180" max="7180" width="45.75" style="3" customWidth="1"/>
    <col min="7181" max="7181" width="30.75" style="3" customWidth="1"/>
    <col min="7182" max="7182" width="40.75" style="3" customWidth="1"/>
    <col min="7183" max="7183" width="13.75" style="3" customWidth="1"/>
    <col min="7184" max="7184" width="6.375" style="3" customWidth="1"/>
    <col min="7185" max="7185" width="13.25" style="3" customWidth="1"/>
    <col min="7186" max="7186" width="14.5" style="3" customWidth="1"/>
    <col min="7187" max="7187" width="15.625" style="3" customWidth="1"/>
    <col min="7188" max="7424" width="9" style="3"/>
    <col min="7425" max="7425" width="12.125" style="3" customWidth="1"/>
    <col min="7426" max="7426" width="9" style="3"/>
    <col min="7427" max="7427" width="2.625" style="3" customWidth="1"/>
    <col min="7428" max="7428" width="5.75" style="3" customWidth="1"/>
    <col min="7429" max="7430" width="20.75" style="3" customWidth="1"/>
    <col min="7431" max="7431" width="34" style="3" customWidth="1"/>
    <col min="7432" max="7432" width="6.25" style="3" customWidth="1"/>
    <col min="7433" max="7434" width="9.875" style="3" bestFit="1" customWidth="1"/>
    <col min="7435" max="7435" width="5.75" style="3" customWidth="1"/>
    <col min="7436" max="7436" width="45.75" style="3" customWidth="1"/>
    <col min="7437" max="7437" width="30.75" style="3" customWidth="1"/>
    <col min="7438" max="7438" width="40.75" style="3" customWidth="1"/>
    <col min="7439" max="7439" width="13.75" style="3" customWidth="1"/>
    <col min="7440" max="7440" width="6.375" style="3" customWidth="1"/>
    <col min="7441" max="7441" width="13.25" style="3" customWidth="1"/>
    <col min="7442" max="7442" width="14.5" style="3" customWidth="1"/>
    <col min="7443" max="7443" width="15.625" style="3" customWidth="1"/>
    <col min="7444" max="7680" width="9" style="3"/>
    <col min="7681" max="7681" width="12.125" style="3" customWidth="1"/>
    <col min="7682" max="7682" width="9" style="3"/>
    <col min="7683" max="7683" width="2.625" style="3" customWidth="1"/>
    <col min="7684" max="7684" width="5.75" style="3" customWidth="1"/>
    <col min="7685" max="7686" width="20.75" style="3" customWidth="1"/>
    <col min="7687" max="7687" width="34" style="3" customWidth="1"/>
    <col min="7688" max="7688" width="6.25" style="3" customWidth="1"/>
    <col min="7689" max="7690" width="9.875" style="3" bestFit="1" customWidth="1"/>
    <col min="7691" max="7691" width="5.75" style="3" customWidth="1"/>
    <col min="7692" max="7692" width="45.75" style="3" customWidth="1"/>
    <col min="7693" max="7693" width="30.75" style="3" customWidth="1"/>
    <col min="7694" max="7694" width="40.75" style="3" customWidth="1"/>
    <col min="7695" max="7695" width="13.75" style="3" customWidth="1"/>
    <col min="7696" max="7696" width="6.375" style="3" customWidth="1"/>
    <col min="7697" max="7697" width="13.25" style="3" customWidth="1"/>
    <col min="7698" max="7698" width="14.5" style="3" customWidth="1"/>
    <col min="7699" max="7699" width="15.625" style="3" customWidth="1"/>
    <col min="7700" max="7936" width="9" style="3"/>
    <col min="7937" max="7937" width="12.125" style="3" customWidth="1"/>
    <col min="7938" max="7938" width="9" style="3"/>
    <col min="7939" max="7939" width="2.625" style="3" customWidth="1"/>
    <col min="7940" max="7940" width="5.75" style="3" customWidth="1"/>
    <col min="7941" max="7942" width="20.75" style="3" customWidth="1"/>
    <col min="7943" max="7943" width="34" style="3" customWidth="1"/>
    <col min="7944" max="7944" width="6.25" style="3" customWidth="1"/>
    <col min="7945" max="7946" width="9.875" style="3" bestFit="1" customWidth="1"/>
    <col min="7947" max="7947" width="5.75" style="3" customWidth="1"/>
    <col min="7948" max="7948" width="45.75" style="3" customWidth="1"/>
    <col min="7949" max="7949" width="30.75" style="3" customWidth="1"/>
    <col min="7950" max="7950" width="40.75" style="3" customWidth="1"/>
    <col min="7951" max="7951" width="13.75" style="3" customWidth="1"/>
    <col min="7952" max="7952" width="6.375" style="3" customWidth="1"/>
    <col min="7953" max="7953" width="13.25" style="3" customWidth="1"/>
    <col min="7954" max="7954" width="14.5" style="3" customWidth="1"/>
    <col min="7955" max="7955" width="15.625" style="3" customWidth="1"/>
    <col min="7956" max="8192" width="9" style="3"/>
    <col min="8193" max="8193" width="12.125" style="3" customWidth="1"/>
    <col min="8194" max="8194" width="9" style="3"/>
    <col min="8195" max="8195" width="2.625" style="3" customWidth="1"/>
    <col min="8196" max="8196" width="5.75" style="3" customWidth="1"/>
    <col min="8197" max="8198" width="20.75" style="3" customWidth="1"/>
    <col min="8199" max="8199" width="34" style="3" customWidth="1"/>
    <col min="8200" max="8200" width="6.25" style="3" customWidth="1"/>
    <col min="8201" max="8202" width="9.875" style="3" bestFit="1" customWidth="1"/>
    <col min="8203" max="8203" width="5.75" style="3" customWidth="1"/>
    <col min="8204" max="8204" width="45.75" style="3" customWidth="1"/>
    <col min="8205" max="8205" width="30.75" style="3" customWidth="1"/>
    <col min="8206" max="8206" width="40.75" style="3" customWidth="1"/>
    <col min="8207" max="8207" width="13.75" style="3" customWidth="1"/>
    <col min="8208" max="8208" width="6.375" style="3" customWidth="1"/>
    <col min="8209" max="8209" width="13.25" style="3" customWidth="1"/>
    <col min="8210" max="8210" width="14.5" style="3" customWidth="1"/>
    <col min="8211" max="8211" width="15.625" style="3" customWidth="1"/>
    <col min="8212" max="8448" width="9" style="3"/>
    <col min="8449" max="8449" width="12.125" style="3" customWidth="1"/>
    <col min="8450" max="8450" width="9" style="3"/>
    <col min="8451" max="8451" width="2.625" style="3" customWidth="1"/>
    <col min="8452" max="8452" width="5.75" style="3" customWidth="1"/>
    <col min="8453" max="8454" width="20.75" style="3" customWidth="1"/>
    <col min="8455" max="8455" width="34" style="3" customWidth="1"/>
    <col min="8456" max="8456" width="6.25" style="3" customWidth="1"/>
    <col min="8457" max="8458" width="9.875" style="3" bestFit="1" customWidth="1"/>
    <col min="8459" max="8459" width="5.75" style="3" customWidth="1"/>
    <col min="8460" max="8460" width="45.75" style="3" customWidth="1"/>
    <col min="8461" max="8461" width="30.75" style="3" customWidth="1"/>
    <col min="8462" max="8462" width="40.75" style="3" customWidth="1"/>
    <col min="8463" max="8463" width="13.75" style="3" customWidth="1"/>
    <col min="8464" max="8464" width="6.375" style="3" customWidth="1"/>
    <col min="8465" max="8465" width="13.25" style="3" customWidth="1"/>
    <col min="8466" max="8466" width="14.5" style="3" customWidth="1"/>
    <col min="8467" max="8467" width="15.625" style="3" customWidth="1"/>
    <col min="8468" max="8704" width="9" style="3"/>
    <col min="8705" max="8705" width="12.125" style="3" customWidth="1"/>
    <col min="8706" max="8706" width="9" style="3"/>
    <col min="8707" max="8707" width="2.625" style="3" customWidth="1"/>
    <col min="8708" max="8708" width="5.75" style="3" customWidth="1"/>
    <col min="8709" max="8710" width="20.75" style="3" customWidth="1"/>
    <col min="8711" max="8711" width="34" style="3" customWidth="1"/>
    <col min="8712" max="8712" width="6.25" style="3" customWidth="1"/>
    <col min="8713" max="8714" width="9.875" style="3" bestFit="1" customWidth="1"/>
    <col min="8715" max="8715" width="5.75" style="3" customWidth="1"/>
    <col min="8716" max="8716" width="45.75" style="3" customWidth="1"/>
    <col min="8717" max="8717" width="30.75" style="3" customWidth="1"/>
    <col min="8718" max="8718" width="40.75" style="3" customWidth="1"/>
    <col min="8719" max="8719" width="13.75" style="3" customWidth="1"/>
    <col min="8720" max="8720" width="6.375" style="3" customWidth="1"/>
    <col min="8721" max="8721" width="13.25" style="3" customWidth="1"/>
    <col min="8722" max="8722" width="14.5" style="3" customWidth="1"/>
    <col min="8723" max="8723" width="15.625" style="3" customWidth="1"/>
    <col min="8724" max="8960" width="9" style="3"/>
    <col min="8961" max="8961" width="12.125" style="3" customWidth="1"/>
    <col min="8962" max="8962" width="9" style="3"/>
    <col min="8963" max="8963" width="2.625" style="3" customWidth="1"/>
    <col min="8964" max="8964" width="5.75" style="3" customWidth="1"/>
    <col min="8965" max="8966" width="20.75" style="3" customWidth="1"/>
    <col min="8967" max="8967" width="34" style="3" customWidth="1"/>
    <col min="8968" max="8968" width="6.25" style="3" customWidth="1"/>
    <col min="8969" max="8970" width="9.875" style="3" bestFit="1" customWidth="1"/>
    <col min="8971" max="8971" width="5.75" style="3" customWidth="1"/>
    <col min="8972" max="8972" width="45.75" style="3" customWidth="1"/>
    <col min="8973" max="8973" width="30.75" style="3" customWidth="1"/>
    <col min="8974" max="8974" width="40.75" style="3" customWidth="1"/>
    <col min="8975" max="8975" width="13.75" style="3" customWidth="1"/>
    <col min="8976" max="8976" width="6.375" style="3" customWidth="1"/>
    <col min="8977" max="8977" width="13.25" style="3" customWidth="1"/>
    <col min="8978" max="8978" width="14.5" style="3" customWidth="1"/>
    <col min="8979" max="8979" width="15.625" style="3" customWidth="1"/>
    <col min="8980" max="9216" width="9" style="3"/>
    <col min="9217" max="9217" width="12.125" style="3" customWidth="1"/>
    <col min="9218" max="9218" width="9" style="3"/>
    <col min="9219" max="9219" width="2.625" style="3" customWidth="1"/>
    <col min="9220" max="9220" width="5.75" style="3" customWidth="1"/>
    <col min="9221" max="9222" width="20.75" style="3" customWidth="1"/>
    <col min="9223" max="9223" width="34" style="3" customWidth="1"/>
    <col min="9224" max="9224" width="6.25" style="3" customWidth="1"/>
    <col min="9225" max="9226" width="9.875" style="3" bestFit="1" customWidth="1"/>
    <col min="9227" max="9227" width="5.75" style="3" customWidth="1"/>
    <col min="9228" max="9228" width="45.75" style="3" customWidth="1"/>
    <col min="9229" max="9229" width="30.75" style="3" customWidth="1"/>
    <col min="9230" max="9230" width="40.75" style="3" customWidth="1"/>
    <col min="9231" max="9231" width="13.75" style="3" customWidth="1"/>
    <col min="9232" max="9232" width="6.375" style="3" customWidth="1"/>
    <col min="9233" max="9233" width="13.25" style="3" customWidth="1"/>
    <col min="9234" max="9234" width="14.5" style="3" customWidth="1"/>
    <col min="9235" max="9235" width="15.625" style="3" customWidth="1"/>
    <col min="9236" max="9472" width="9" style="3"/>
    <col min="9473" max="9473" width="12.125" style="3" customWidth="1"/>
    <col min="9474" max="9474" width="9" style="3"/>
    <col min="9475" max="9475" width="2.625" style="3" customWidth="1"/>
    <col min="9476" max="9476" width="5.75" style="3" customWidth="1"/>
    <col min="9477" max="9478" width="20.75" style="3" customWidth="1"/>
    <col min="9479" max="9479" width="34" style="3" customWidth="1"/>
    <col min="9480" max="9480" width="6.25" style="3" customWidth="1"/>
    <col min="9481" max="9482" width="9.875" style="3" bestFit="1" customWidth="1"/>
    <col min="9483" max="9483" width="5.75" style="3" customWidth="1"/>
    <col min="9484" max="9484" width="45.75" style="3" customWidth="1"/>
    <col min="9485" max="9485" width="30.75" style="3" customWidth="1"/>
    <col min="9486" max="9486" width="40.75" style="3" customWidth="1"/>
    <col min="9487" max="9487" width="13.75" style="3" customWidth="1"/>
    <col min="9488" max="9488" width="6.375" style="3" customWidth="1"/>
    <col min="9489" max="9489" width="13.25" style="3" customWidth="1"/>
    <col min="9490" max="9490" width="14.5" style="3" customWidth="1"/>
    <col min="9491" max="9491" width="15.625" style="3" customWidth="1"/>
    <col min="9492" max="9728" width="9" style="3"/>
    <col min="9729" max="9729" width="12.125" style="3" customWidth="1"/>
    <col min="9730" max="9730" width="9" style="3"/>
    <col min="9731" max="9731" width="2.625" style="3" customWidth="1"/>
    <col min="9732" max="9732" width="5.75" style="3" customWidth="1"/>
    <col min="9733" max="9734" width="20.75" style="3" customWidth="1"/>
    <col min="9735" max="9735" width="34" style="3" customWidth="1"/>
    <col min="9736" max="9736" width="6.25" style="3" customWidth="1"/>
    <col min="9737" max="9738" width="9.875" style="3" bestFit="1" customWidth="1"/>
    <col min="9739" max="9739" width="5.75" style="3" customWidth="1"/>
    <col min="9740" max="9740" width="45.75" style="3" customWidth="1"/>
    <col min="9741" max="9741" width="30.75" style="3" customWidth="1"/>
    <col min="9742" max="9742" width="40.75" style="3" customWidth="1"/>
    <col min="9743" max="9743" width="13.75" style="3" customWidth="1"/>
    <col min="9744" max="9744" width="6.375" style="3" customWidth="1"/>
    <col min="9745" max="9745" width="13.25" style="3" customWidth="1"/>
    <col min="9746" max="9746" width="14.5" style="3" customWidth="1"/>
    <col min="9747" max="9747" width="15.625" style="3" customWidth="1"/>
    <col min="9748" max="9984" width="9" style="3"/>
    <col min="9985" max="9985" width="12.125" style="3" customWidth="1"/>
    <col min="9986" max="9986" width="9" style="3"/>
    <col min="9987" max="9987" width="2.625" style="3" customWidth="1"/>
    <col min="9988" max="9988" width="5.75" style="3" customWidth="1"/>
    <col min="9989" max="9990" width="20.75" style="3" customWidth="1"/>
    <col min="9991" max="9991" width="34" style="3" customWidth="1"/>
    <col min="9992" max="9992" width="6.25" style="3" customWidth="1"/>
    <col min="9993" max="9994" width="9.875" style="3" bestFit="1" customWidth="1"/>
    <col min="9995" max="9995" width="5.75" style="3" customWidth="1"/>
    <col min="9996" max="9996" width="45.75" style="3" customWidth="1"/>
    <col min="9997" max="9997" width="30.75" style="3" customWidth="1"/>
    <col min="9998" max="9998" width="40.75" style="3" customWidth="1"/>
    <col min="9999" max="9999" width="13.75" style="3" customWidth="1"/>
    <col min="10000" max="10000" width="6.375" style="3" customWidth="1"/>
    <col min="10001" max="10001" width="13.25" style="3" customWidth="1"/>
    <col min="10002" max="10002" width="14.5" style="3" customWidth="1"/>
    <col min="10003" max="10003" width="15.625" style="3" customWidth="1"/>
    <col min="10004" max="10240" width="9" style="3"/>
    <col min="10241" max="10241" width="12.125" style="3" customWidth="1"/>
    <col min="10242" max="10242" width="9" style="3"/>
    <col min="10243" max="10243" width="2.625" style="3" customWidth="1"/>
    <col min="10244" max="10244" width="5.75" style="3" customWidth="1"/>
    <col min="10245" max="10246" width="20.75" style="3" customWidth="1"/>
    <col min="10247" max="10247" width="34" style="3" customWidth="1"/>
    <col min="10248" max="10248" width="6.25" style="3" customWidth="1"/>
    <col min="10249" max="10250" width="9.875" style="3" bestFit="1" customWidth="1"/>
    <col min="10251" max="10251" width="5.75" style="3" customWidth="1"/>
    <col min="10252" max="10252" width="45.75" style="3" customWidth="1"/>
    <col min="10253" max="10253" width="30.75" style="3" customWidth="1"/>
    <col min="10254" max="10254" width="40.75" style="3" customWidth="1"/>
    <col min="10255" max="10255" width="13.75" style="3" customWidth="1"/>
    <col min="10256" max="10256" width="6.375" style="3" customWidth="1"/>
    <col min="10257" max="10257" width="13.25" style="3" customWidth="1"/>
    <col min="10258" max="10258" width="14.5" style="3" customWidth="1"/>
    <col min="10259" max="10259" width="15.625" style="3" customWidth="1"/>
    <col min="10260" max="10496" width="9" style="3"/>
    <col min="10497" max="10497" width="12.125" style="3" customWidth="1"/>
    <col min="10498" max="10498" width="9" style="3"/>
    <col min="10499" max="10499" width="2.625" style="3" customWidth="1"/>
    <col min="10500" max="10500" width="5.75" style="3" customWidth="1"/>
    <col min="10501" max="10502" width="20.75" style="3" customWidth="1"/>
    <col min="10503" max="10503" width="34" style="3" customWidth="1"/>
    <col min="10504" max="10504" width="6.25" style="3" customWidth="1"/>
    <col min="10505" max="10506" width="9.875" style="3" bestFit="1" customWidth="1"/>
    <col min="10507" max="10507" width="5.75" style="3" customWidth="1"/>
    <col min="10508" max="10508" width="45.75" style="3" customWidth="1"/>
    <col min="10509" max="10509" width="30.75" style="3" customWidth="1"/>
    <col min="10510" max="10510" width="40.75" style="3" customWidth="1"/>
    <col min="10511" max="10511" width="13.75" style="3" customWidth="1"/>
    <col min="10512" max="10512" width="6.375" style="3" customWidth="1"/>
    <col min="10513" max="10513" width="13.25" style="3" customWidth="1"/>
    <col min="10514" max="10514" width="14.5" style="3" customWidth="1"/>
    <col min="10515" max="10515" width="15.625" style="3" customWidth="1"/>
    <col min="10516" max="10752" width="9" style="3"/>
    <col min="10753" max="10753" width="12.125" style="3" customWidth="1"/>
    <col min="10754" max="10754" width="9" style="3"/>
    <col min="10755" max="10755" width="2.625" style="3" customWidth="1"/>
    <col min="10756" max="10756" width="5.75" style="3" customWidth="1"/>
    <col min="10757" max="10758" width="20.75" style="3" customWidth="1"/>
    <col min="10759" max="10759" width="34" style="3" customWidth="1"/>
    <col min="10760" max="10760" width="6.25" style="3" customWidth="1"/>
    <col min="10761" max="10762" width="9.875" style="3" bestFit="1" customWidth="1"/>
    <col min="10763" max="10763" width="5.75" style="3" customWidth="1"/>
    <col min="10764" max="10764" width="45.75" style="3" customWidth="1"/>
    <col min="10765" max="10765" width="30.75" style="3" customWidth="1"/>
    <col min="10766" max="10766" width="40.75" style="3" customWidth="1"/>
    <col min="10767" max="10767" width="13.75" style="3" customWidth="1"/>
    <col min="10768" max="10768" width="6.375" style="3" customWidth="1"/>
    <col min="10769" max="10769" width="13.25" style="3" customWidth="1"/>
    <col min="10770" max="10770" width="14.5" style="3" customWidth="1"/>
    <col min="10771" max="10771" width="15.625" style="3" customWidth="1"/>
    <col min="10772" max="11008" width="9" style="3"/>
    <col min="11009" max="11009" width="12.125" style="3" customWidth="1"/>
    <col min="11010" max="11010" width="9" style="3"/>
    <col min="11011" max="11011" width="2.625" style="3" customWidth="1"/>
    <col min="11012" max="11012" width="5.75" style="3" customWidth="1"/>
    <col min="11013" max="11014" width="20.75" style="3" customWidth="1"/>
    <col min="11015" max="11015" width="34" style="3" customWidth="1"/>
    <col min="11016" max="11016" width="6.25" style="3" customWidth="1"/>
    <col min="11017" max="11018" width="9.875" style="3" bestFit="1" customWidth="1"/>
    <col min="11019" max="11019" width="5.75" style="3" customWidth="1"/>
    <col min="11020" max="11020" width="45.75" style="3" customWidth="1"/>
    <col min="11021" max="11021" width="30.75" style="3" customWidth="1"/>
    <col min="11022" max="11022" width="40.75" style="3" customWidth="1"/>
    <col min="11023" max="11023" width="13.75" style="3" customWidth="1"/>
    <col min="11024" max="11024" width="6.375" style="3" customWidth="1"/>
    <col min="11025" max="11025" width="13.25" style="3" customWidth="1"/>
    <col min="11026" max="11026" width="14.5" style="3" customWidth="1"/>
    <col min="11027" max="11027" width="15.625" style="3" customWidth="1"/>
    <col min="11028" max="11264" width="9" style="3"/>
    <col min="11265" max="11265" width="12.125" style="3" customWidth="1"/>
    <col min="11266" max="11266" width="9" style="3"/>
    <col min="11267" max="11267" width="2.625" style="3" customWidth="1"/>
    <col min="11268" max="11268" width="5.75" style="3" customWidth="1"/>
    <col min="11269" max="11270" width="20.75" style="3" customWidth="1"/>
    <col min="11271" max="11271" width="34" style="3" customWidth="1"/>
    <col min="11272" max="11272" width="6.25" style="3" customWidth="1"/>
    <col min="11273" max="11274" width="9.875" style="3" bestFit="1" customWidth="1"/>
    <col min="11275" max="11275" width="5.75" style="3" customWidth="1"/>
    <col min="11276" max="11276" width="45.75" style="3" customWidth="1"/>
    <col min="11277" max="11277" width="30.75" style="3" customWidth="1"/>
    <col min="11278" max="11278" width="40.75" style="3" customWidth="1"/>
    <col min="11279" max="11279" width="13.75" style="3" customWidth="1"/>
    <col min="11280" max="11280" width="6.375" style="3" customWidth="1"/>
    <col min="11281" max="11281" width="13.25" style="3" customWidth="1"/>
    <col min="11282" max="11282" width="14.5" style="3" customWidth="1"/>
    <col min="11283" max="11283" width="15.625" style="3" customWidth="1"/>
    <col min="11284" max="11520" width="9" style="3"/>
    <col min="11521" max="11521" width="12.125" style="3" customWidth="1"/>
    <col min="11522" max="11522" width="9" style="3"/>
    <col min="11523" max="11523" width="2.625" style="3" customWidth="1"/>
    <col min="11524" max="11524" width="5.75" style="3" customWidth="1"/>
    <col min="11525" max="11526" width="20.75" style="3" customWidth="1"/>
    <col min="11527" max="11527" width="34" style="3" customWidth="1"/>
    <col min="11528" max="11528" width="6.25" style="3" customWidth="1"/>
    <col min="11529" max="11530" width="9.875" style="3" bestFit="1" customWidth="1"/>
    <col min="11531" max="11531" width="5.75" style="3" customWidth="1"/>
    <col min="11532" max="11532" width="45.75" style="3" customWidth="1"/>
    <col min="11533" max="11533" width="30.75" style="3" customWidth="1"/>
    <col min="11534" max="11534" width="40.75" style="3" customWidth="1"/>
    <col min="11535" max="11535" width="13.75" style="3" customWidth="1"/>
    <col min="11536" max="11536" width="6.375" style="3" customWidth="1"/>
    <col min="11537" max="11537" width="13.25" style="3" customWidth="1"/>
    <col min="11538" max="11538" width="14.5" style="3" customWidth="1"/>
    <col min="11539" max="11539" width="15.625" style="3" customWidth="1"/>
    <col min="11540" max="11776" width="9" style="3"/>
    <col min="11777" max="11777" width="12.125" style="3" customWidth="1"/>
    <col min="11778" max="11778" width="9" style="3"/>
    <col min="11779" max="11779" width="2.625" style="3" customWidth="1"/>
    <col min="11780" max="11780" width="5.75" style="3" customWidth="1"/>
    <col min="11781" max="11782" width="20.75" style="3" customWidth="1"/>
    <col min="11783" max="11783" width="34" style="3" customWidth="1"/>
    <col min="11784" max="11784" width="6.25" style="3" customWidth="1"/>
    <col min="11785" max="11786" width="9.875" style="3" bestFit="1" customWidth="1"/>
    <col min="11787" max="11787" width="5.75" style="3" customWidth="1"/>
    <col min="11788" max="11788" width="45.75" style="3" customWidth="1"/>
    <col min="11789" max="11789" width="30.75" style="3" customWidth="1"/>
    <col min="11790" max="11790" width="40.75" style="3" customWidth="1"/>
    <col min="11791" max="11791" width="13.75" style="3" customWidth="1"/>
    <col min="11792" max="11792" width="6.375" style="3" customWidth="1"/>
    <col min="11793" max="11793" width="13.25" style="3" customWidth="1"/>
    <col min="11794" max="11794" width="14.5" style="3" customWidth="1"/>
    <col min="11795" max="11795" width="15.625" style="3" customWidth="1"/>
    <col min="11796" max="12032" width="9" style="3"/>
    <col min="12033" max="12033" width="12.125" style="3" customWidth="1"/>
    <col min="12034" max="12034" width="9" style="3"/>
    <col min="12035" max="12035" width="2.625" style="3" customWidth="1"/>
    <col min="12036" max="12036" width="5.75" style="3" customWidth="1"/>
    <col min="12037" max="12038" width="20.75" style="3" customWidth="1"/>
    <col min="12039" max="12039" width="34" style="3" customWidth="1"/>
    <col min="12040" max="12040" width="6.25" style="3" customWidth="1"/>
    <col min="12041" max="12042" width="9.875" style="3" bestFit="1" customWidth="1"/>
    <col min="12043" max="12043" width="5.75" style="3" customWidth="1"/>
    <col min="12044" max="12044" width="45.75" style="3" customWidth="1"/>
    <col min="12045" max="12045" width="30.75" style="3" customWidth="1"/>
    <col min="12046" max="12046" width="40.75" style="3" customWidth="1"/>
    <col min="12047" max="12047" width="13.75" style="3" customWidth="1"/>
    <col min="12048" max="12048" width="6.375" style="3" customWidth="1"/>
    <col min="12049" max="12049" width="13.25" style="3" customWidth="1"/>
    <col min="12050" max="12050" width="14.5" style="3" customWidth="1"/>
    <col min="12051" max="12051" width="15.625" style="3" customWidth="1"/>
    <col min="12052" max="12288" width="9" style="3"/>
    <col min="12289" max="12289" width="12.125" style="3" customWidth="1"/>
    <col min="12290" max="12290" width="9" style="3"/>
    <col min="12291" max="12291" width="2.625" style="3" customWidth="1"/>
    <col min="12292" max="12292" width="5.75" style="3" customWidth="1"/>
    <col min="12293" max="12294" width="20.75" style="3" customWidth="1"/>
    <col min="12295" max="12295" width="34" style="3" customWidth="1"/>
    <col min="12296" max="12296" width="6.25" style="3" customWidth="1"/>
    <col min="12297" max="12298" width="9.875" style="3" bestFit="1" customWidth="1"/>
    <col min="12299" max="12299" width="5.75" style="3" customWidth="1"/>
    <col min="12300" max="12300" width="45.75" style="3" customWidth="1"/>
    <col min="12301" max="12301" width="30.75" style="3" customWidth="1"/>
    <col min="12302" max="12302" width="40.75" style="3" customWidth="1"/>
    <col min="12303" max="12303" width="13.75" style="3" customWidth="1"/>
    <col min="12304" max="12304" width="6.375" style="3" customWidth="1"/>
    <col min="12305" max="12305" width="13.25" style="3" customWidth="1"/>
    <col min="12306" max="12306" width="14.5" style="3" customWidth="1"/>
    <col min="12307" max="12307" width="15.625" style="3" customWidth="1"/>
    <col min="12308" max="12544" width="9" style="3"/>
    <col min="12545" max="12545" width="12.125" style="3" customWidth="1"/>
    <col min="12546" max="12546" width="9" style="3"/>
    <col min="12547" max="12547" width="2.625" style="3" customWidth="1"/>
    <col min="12548" max="12548" width="5.75" style="3" customWidth="1"/>
    <col min="12549" max="12550" width="20.75" style="3" customWidth="1"/>
    <col min="12551" max="12551" width="34" style="3" customWidth="1"/>
    <col min="12552" max="12552" width="6.25" style="3" customWidth="1"/>
    <col min="12553" max="12554" width="9.875" style="3" bestFit="1" customWidth="1"/>
    <col min="12555" max="12555" width="5.75" style="3" customWidth="1"/>
    <col min="12556" max="12556" width="45.75" style="3" customWidth="1"/>
    <col min="12557" max="12557" width="30.75" style="3" customWidth="1"/>
    <col min="12558" max="12558" width="40.75" style="3" customWidth="1"/>
    <col min="12559" max="12559" width="13.75" style="3" customWidth="1"/>
    <col min="12560" max="12560" width="6.375" style="3" customWidth="1"/>
    <col min="12561" max="12561" width="13.25" style="3" customWidth="1"/>
    <col min="12562" max="12562" width="14.5" style="3" customWidth="1"/>
    <col min="12563" max="12563" width="15.625" style="3" customWidth="1"/>
    <col min="12564" max="12800" width="9" style="3"/>
    <col min="12801" max="12801" width="12.125" style="3" customWidth="1"/>
    <col min="12802" max="12802" width="9" style="3"/>
    <col min="12803" max="12803" width="2.625" style="3" customWidth="1"/>
    <col min="12804" max="12804" width="5.75" style="3" customWidth="1"/>
    <col min="12805" max="12806" width="20.75" style="3" customWidth="1"/>
    <col min="12807" max="12807" width="34" style="3" customWidth="1"/>
    <col min="12808" max="12808" width="6.25" style="3" customWidth="1"/>
    <col min="12809" max="12810" width="9.875" style="3" bestFit="1" customWidth="1"/>
    <col min="12811" max="12811" width="5.75" style="3" customWidth="1"/>
    <col min="12812" max="12812" width="45.75" style="3" customWidth="1"/>
    <col min="12813" max="12813" width="30.75" style="3" customWidth="1"/>
    <col min="12814" max="12814" width="40.75" style="3" customWidth="1"/>
    <col min="12815" max="12815" width="13.75" style="3" customWidth="1"/>
    <col min="12816" max="12816" width="6.375" style="3" customWidth="1"/>
    <col min="12817" max="12817" width="13.25" style="3" customWidth="1"/>
    <col min="12818" max="12818" width="14.5" style="3" customWidth="1"/>
    <col min="12819" max="12819" width="15.625" style="3" customWidth="1"/>
    <col min="12820" max="13056" width="9" style="3"/>
    <col min="13057" max="13057" width="12.125" style="3" customWidth="1"/>
    <col min="13058" max="13058" width="9" style="3"/>
    <col min="13059" max="13059" width="2.625" style="3" customWidth="1"/>
    <col min="13060" max="13060" width="5.75" style="3" customWidth="1"/>
    <col min="13061" max="13062" width="20.75" style="3" customWidth="1"/>
    <col min="13063" max="13063" width="34" style="3" customWidth="1"/>
    <col min="13064" max="13064" width="6.25" style="3" customWidth="1"/>
    <col min="13065" max="13066" width="9.875" style="3" bestFit="1" customWidth="1"/>
    <col min="13067" max="13067" width="5.75" style="3" customWidth="1"/>
    <col min="13068" max="13068" width="45.75" style="3" customWidth="1"/>
    <col min="13069" max="13069" width="30.75" style="3" customWidth="1"/>
    <col min="13070" max="13070" width="40.75" style="3" customWidth="1"/>
    <col min="13071" max="13071" width="13.75" style="3" customWidth="1"/>
    <col min="13072" max="13072" width="6.375" style="3" customWidth="1"/>
    <col min="13073" max="13073" width="13.25" style="3" customWidth="1"/>
    <col min="13074" max="13074" width="14.5" style="3" customWidth="1"/>
    <col min="13075" max="13075" width="15.625" style="3" customWidth="1"/>
    <col min="13076" max="13312" width="9" style="3"/>
    <col min="13313" max="13313" width="12.125" style="3" customWidth="1"/>
    <col min="13314" max="13314" width="9" style="3"/>
    <col min="13315" max="13315" width="2.625" style="3" customWidth="1"/>
    <col min="13316" max="13316" width="5.75" style="3" customWidth="1"/>
    <col min="13317" max="13318" width="20.75" style="3" customWidth="1"/>
    <col min="13319" max="13319" width="34" style="3" customWidth="1"/>
    <col min="13320" max="13320" width="6.25" style="3" customWidth="1"/>
    <col min="13321" max="13322" width="9.875" style="3" bestFit="1" customWidth="1"/>
    <col min="13323" max="13323" width="5.75" style="3" customWidth="1"/>
    <col min="13324" max="13324" width="45.75" style="3" customWidth="1"/>
    <col min="13325" max="13325" width="30.75" style="3" customWidth="1"/>
    <col min="13326" max="13326" width="40.75" style="3" customWidth="1"/>
    <col min="13327" max="13327" width="13.75" style="3" customWidth="1"/>
    <col min="13328" max="13328" width="6.375" style="3" customWidth="1"/>
    <col min="13329" max="13329" width="13.25" style="3" customWidth="1"/>
    <col min="13330" max="13330" width="14.5" style="3" customWidth="1"/>
    <col min="13331" max="13331" width="15.625" style="3" customWidth="1"/>
    <col min="13332" max="13568" width="9" style="3"/>
    <col min="13569" max="13569" width="12.125" style="3" customWidth="1"/>
    <col min="13570" max="13570" width="9" style="3"/>
    <col min="13571" max="13571" width="2.625" style="3" customWidth="1"/>
    <col min="13572" max="13572" width="5.75" style="3" customWidth="1"/>
    <col min="13573" max="13574" width="20.75" style="3" customWidth="1"/>
    <col min="13575" max="13575" width="34" style="3" customWidth="1"/>
    <col min="13576" max="13576" width="6.25" style="3" customWidth="1"/>
    <col min="13577" max="13578" width="9.875" style="3" bestFit="1" customWidth="1"/>
    <col min="13579" max="13579" width="5.75" style="3" customWidth="1"/>
    <col min="13580" max="13580" width="45.75" style="3" customWidth="1"/>
    <col min="13581" max="13581" width="30.75" style="3" customWidth="1"/>
    <col min="13582" max="13582" width="40.75" style="3" customWidth="1"/>
    <col min="13583" max="13583" width="13.75" style="3" customWidth="1"/>
    <col min="13584" max="13584" width="6.375" style="3" customWidth="1"/>
    <col min="13585" max="13585" width="13.25" style="3" customWidth="1"/>
    <col min="13586" max="13586" width="14.5" style="3" customWidth="1"/>
    <col min="13587" max="13587" width="15.625" style="3" customWidth="1"/>
    <col min="13588" max="13824" width="9" style="3"/>
    <col min="13825" max="13825" width="12.125" style="3" customWidth="1"/>
    <col min="13826" max="13826" width="9" style="3"/>
    <col min="13827" max="13827" width="2.625" style="3" customWidth="1"/>
    <col min="13828" max="13828" width="5.75" style="3" customWidth="1"/>
    <col min="13829" max="13830" width="20.75" style="3" customWidth="1"/>
    <col min="13831" max="13831" width="34" style="3" customWidth="1"/>
    <col min="13832" max="13832" width="6.25" style="3" customWidth="1"/>
    <col min="13833" max="13834" width="9.875" style="3" bestFit="1" customWidth="1"/>
    <col min="13835" max="13835" width="5.75" style="3" customWidth="1"/>
    <col min="13836" max="13836" width="45.75" style="3" customWidth="1"/>
    <col min="13837" max="13837" width="30.75" style="3" customWidth="1"/>
    <col min="13838" max="13838" width="40.75" style="3" customWidth="1"/>
    <col min="13839" max="13839" width="13.75" style="3" customWidth="1"/>
    <col min="13840" max="13840" width="6.375" style="3" customWidth="1"/>
    <col min="13841" max="13841" width="13.25" style="3" customWidth="1"/>
    <col min="13842" max="13842" width="14.5" style="3" customWidth="1"/>
    <col min="13843" max="13843" width="15.625" style="3" customWidth="1"/>
    <col min="13844" max="14080" width="9" style="3"/>
    <col min="14081" max="14081" width="12.125" style="3" customWidth="1"/>
    <col min="14082" max="14082" width="9" style="3"/>
    <col min="14083" max="14083" width="2.625" style="3" customWidth="1"/>
    <col min="14084" max="14084" width="5.75" style="3" customWidth="1"/>
    <col min="14085" max="14086" width="20.75" style="3" customWidth="1"/>
    <col min="14087" max="14087" width="34" style="3" customWidth="1"/>
    <col min="14088" max="14088" width="6.25" style="3" customWidth="1"/>
    <col min="14089" max="14090" width="9.875" style="3" bestFit="1" customWidth="1"/>
    <col min="14091" max="14091" width="5.75" style="3" customWidth="1"/>
    <col min="14092" max="14092" width="45.75" style="3" customWidth="1"/>
    <col min="14093" max="14093" width="30.75" style="3" customWidth="1"/>
    <col min="14094" max="14094" width="40.75" style="3" customWidth="1"/>
    <col min="14095" max="14095" width="13.75" style="3" customWidth="1"/>
    <col min="14096" max="14096" width="6.375" style="3" customWidth="1"/>
    <col min="14097" max="14097" width="13.25" style="3" customWidth="1"/>
    <col min="14098" max="14098" width="14.5" style="3" customWidth="1"/>
    <col min="14099" max="14099" width="15.625" style="3" customWidth="1"/>
    <col min="14100" max="14336" width="9" style="3"/>
    <col min="14337" max="14337" width="12.125" style="3" customWidth="1"/>
    <col min="14338" max="14338" width="9" style="3"/>
    <col min="14339" max="14339" width="2.625" style="3" customWidth="1"/>
    <col min="14340" max="14340" width="5.75" style="3" customWidth="1"/>
    <col min="14341" max="14342" width="20.75" style="3" customWidth="1"/>
    <col min="14343" max="14343" width="34" style="3" customWidth="1"/>
    <col min="14344" max="14344" width="6.25" style="3" customWidth="1"/>
    <col min="14345" max="14346" width="9.875" style="3" bestFit="1" customWidth="1"/>
    <col min="14347" max="14347" width="5.75" style="3" customWidth="1"/>
    <col min="14348" max="14348" width="45.75" style="3" customWidth="1"/>
    <col min="14349" max="14349" width="30.75" style="3" customWidth="1"/>
    <col min="14350" max="14350" width="40.75" style="3" customWidth="1"/>
    <col min="14351" max="14351" width="13.75" style="3" customWidth="1"/>
    <col min="14352" max="14352" width="6.375" style="3" customWidth="1"/>
    <col min="14353" max="14353" width="13.25" style="3" customWidth="1"/>
    <col min="14354" max="14354" width="14.5" style="3" customWidth="1"/>
    <col min="14355" max="14355" width="15.625" style="3" customWidth="1"/>
    <col min="14356" max="14592" width="9" style="3"/>
    <col min="14593" max="14593" width="12.125" style="3" customWidth="1"/>
    <col min="14594" max="14594" width="9" style="3"/>
    <col min="14595" max="14595" width="2.625" style="3" customWidth="1"/>
    <col min="14596" max="14596" width="5.75" style="3" customWidth="1"/>
    <col min="14597" max="14598" width="20.75" style="3" customWidth="1"/>
    <col min="14599" max="14599" width="34" style="3" customWidth="1"/>
    <col min="14600" max="14600" width="6.25" style="3" customWidth="1"/>
    <col min="14601" max="14602" width="9.875" style="3" bestFit="1" customWidth="1"/>
    <col min="14603" max="14603" width="5.75" style="3" customWidth="1"/>
    <col min="14604" max="14604" width="45.75" style="3" customWidth="1"/>
    <col min="14605" max="14605" width="30.75" style="3" customWidth="1"/>
    <col min="14606" max="14606" width="40.75" style="3" customWidth="1"/>
    <col min="14607" max="14607" width="13.75" style="3" customWidth="1"/>
    <col min="14608" max="14608" width="6.375" style="3" customWidth="1"/>
    <col min="14609" max="14609" width="13.25" style="3" customWidth="1"/>
    <col min="14610" max="14610" width="14.5" style="3" customWidth="1"/>
    <col min="14611" max="14611" width="15.625" style="3" customWidth="1"/>
    <col min="14612" max="14848" width="9" style="3"/>
    <col min="14849" max="14849" width="12.125" style="3" customWidth="1"/>
    <col min="14850" max="14850" width="9" style="3"/>
    <col min="14851" max="14851" width="2.625" style="3" customWidth="1"/>
    <col min="14852" max="14852" width="5.75" style="3" customWidth="1"/>
    <col min="14853" max="14854" width="20.75" style="3" customWidth="1"/>
    <col min="14855" max="14855" width="34" style="3" customWidth="1"/>
    <col min="14856" max="14856" width="6.25" style="3" customWidth="1"/>
    <col min="14857" max="14858" width="9.875" style="3" bestFit="1" customWidth="1"/>
    <col min="14859" max="14859" width="5.75" style="3" customWidth="1"/>
    <col min="14860" max="14860" width="45.75" style="3" customWidth="1"/>
    <col min="14861" max="14861" width="30.75" style="3" customWidth="1"/>
    <col min="14862" max="14862" width="40.75" style="3" customWidth="1"/>
    <col min="14863" max="14863" width="13.75" style="3" customWidth="1"/>
    <col min="14864" max="14864" width="6.375" style="3" customWidth="1"/>
    <col min="14865" max="14865" width="13.25" style="3" customWidth="1"/>
    <col min="14866" max="14866" width="14.5" style="3" customWidth="1"/>
    <col min="14867" max="14867" width="15.625" style="3" customWidth="1"/>
    <col min="14868" max="15104" width="9" style="3"/>
    <col min="15105" max="15105" width="12.125" style="3" customWidth="1"/>
    <col min="15106" max="15106" width="9" style="3"/>
    <col min="15107" max="15107" width="2.625" style="3" customWidth="1"/>
    <col min="15108" max="15108" width="5.75" style="3" customWidth="1"/>
    <col min="15109" max="15110" width="20.75" style="3" customWidth="1"/>
    <col min="15111" max="15111" width="34" style="3" customWidth="1"/>
    <col min="15112" max="15112" width="6.25" style="3" customWidth="1"/>
    <col min="15113" max="15114" width="9.875" style="3" bestFit="1" customWidth="1"/>
    <col min="15115" max="15115" width="5.75" style="3" customWidth="1"/>
    <col min="15116" max="15116" width="45.75" style="3" customWidth="1"/>
    <col min="15117" max="15117" width="30.75" style="3" customWidth="1"/>
    <col min="15118" max="15118" width="40.75" style="3" customWidth="1"/>
    <col min="15119" max="15119" width="13.75" style="3" customWidth="1"/>
    <col min="15120" max="15120" width="6.375" style="3" customWidth="1"/>
    <col min="15121" max="15121" width="13.25" style="3" customWidth="1"/>
    <col min="15122" max="15122" width="14.5" style="3" customWidth="1"/>
    <col min="15123" max="15123" width="15.625" style="3" customWidth="1"/>
    <col min="15124" max="15360" width="9" style="3"/>
    <col min="15361" max="15361" width="12.125" style="3" customWidth="1"/>
    <col min="15362" max="15362" width="9" style="3"/>
    <col min="15363" max="15363" width="2.625" style="3" customWidth="1"/>
    <col min="15364" max="15364" width="5.75" style="3" customWidth="1"/>
    <col min="15365" max="15366" width="20.75" style="3" customWidth="1"/>
    <col min="15367" max="15367" width="34" style="3" customWidth="1"/>
    <col min="15368" max="15368" width="6.25" style="3" customWidth="1"/>
    <col min="15369" max="15370" width="9.875" style="3" bestFit="1" customWidth="1"/>
    <col min="15371" max="15371" width="5.75" style="3" customWidth="1"/>
    <col min="15372" max="15372" width="45.75" style="3" customWidth="1"/>
    <col min="15373" max="15373" width="30.75" style="3" customWidth="1"/>
    <col min="15374" max="15374" width="40.75" style="3" customWidth="1"/>
    <col min="15375" max="15375" width="13.75" style="3" customWidth="1"/>
    <col min="15376" max="15376" width="6.375" style="3" customWidth="1"/>
    <col min="15377" max="15377" width="13.25" style="3" customWidth="1"/>
    <col min="15378" max="15378" width="14.5" style="3" customWidth="1"/>
    <col min="15379" max="15379" width="15.625" style="3" customWidth="1"/>
    <col min="15380" max="15616" width="9" style="3"/>
    <col min="15617" max="15617" width="12.125" style="3" customWidth="1"/>
    <col min="15618" max="15618" width="9" style="3"/>
    <col min="15619" max="15619" width="2.625" style="3" customWidth="1"/>
    <col min="15620" max="15620" width="5.75" style="3" customWidth="1"/>
    <col min="15621" max="15622" width="20.75" style="3" customWidth="1"/>
    <col min="15623" max="15623" width="34" style="3" customWidth="1"/>
    <col min="15624" max="15624" width="6.25" style="3" customWidth="1"/>
    <col min="15625" max="15626" width="9.875" style="3" bestFit="1" customWidth="1"/>
    <col min="15627" max="15627" width="5.75" style="3" customWidth="1"/>
    <col min="15628" max="15628" width="45.75" style="3" customWidth="1"/>
    <col min="15629" max="15629" width="30.75" style="3" customWidth="1"/>
    <col min="15630" max="15630" width="40.75" style="3" customWidth="1"/>
    <col min="15631" max="15631" width="13.75" style="3" customWidth="1"/>
    <col min="15632" max="15632" width="6.375" style="3" customWidth="1"/>
    <col min="15633" max="15633" width="13.25" style="3" customWidth="1"/>
    <col min="15634" max="15634" width="14.5" style="3" customWidth="1"/>
    <col min="15635" max="15635" width="15.625" style="3" customWidth="1"/>
    <col min="15636" max="15872" width="9" style="3"/>
    <col min="15873" max="15873" width="12.125" style="3" customWidth="1"/>
    <col min="15874" max="15874" width="9" style="3"/>
    <col min="15875" max="15875" width="2.625" style="3" customWidth="1"/>
    <col min="15876" max="15876" width="5.75" style="3" customWidth="1"/>
    <col min="15877" max="15878" width="20.75" style="3" customWidth="1"/>
    <col min="15879" max="15879" width="34" style="3" customWidth="1"/>
    <col min="15880" max="15880" width="6.25" style="3" customWidth="1"/>
    <col min="15881" max="15882" width="9.875" style="3" bestFit="1" customWidth="1"/>
    <col min="15883" max="15883" width="5.75" style="3" customWidth="1"/>
    <col min="15884" max="15884" width="45.75" style="3" customWidth="1"/>
    <col min="15885" max="15885" width="30.75" style="3" customWidth="1"/>
    <col min="15886" max="15886" width="40.75" style="3" customWidth="1"/>
    <col min="15887" max="15887" width="13.75" style="3" customWidth="1"/>
    <col min="15888" max="15888" width="6.375" style="3" customWidth="1"/>
    <col min="15889" max="15889" width="13.25" style="3" customWidth="1"/>
    <col min="15890" max="15890" width="14.5" style="3" customWidth="1"/>
    <col min="15891" max="15891" width="15.625" style="3" customWidth="1"/>
    <col min="15892" max="16128" width="9" style="3"/>
    <col min="16129" max="16129" width="12.125" style="3" customWidth="1"/>
    <col min="16130" max="16130" width="9" style="3"/>
    <col min="16131" max="16131" width="2.625" style="3" customWidth="1"/>
    <col min="16132" max="16132" width="5.75" style="3" customWidth="1"/>
    <col min="16133" max="16134" width="20.75" style="3" customWidth="1"/>
    <col min="16135" max="16135" width="34" style="3" customWidth="1"/>
    <col min="16136" max="16136" width="6.25" style="3" customWidth="1"/>
    <col min="16137" max="16138" width="9.875" style="3" bestFit="1" customWidth="1"/>
    <col min="16139" max="16139" width="5.75" style="3" customWidth="1"/>
    <col min="16140" max="16140" width="45.75" style="3" customWidth="1"/>
    <col min="16141" max="16141" width="30.75" style="3" customWidth="1"/>
    <col min="16142" max="16142" width="40.75" style="3" customWidth="1"/>
    <col min="16143" max="16143" width="13.75" style="3" customWidth="1"/>
    <col min="16144" max="16144" width="6.375" style="3" customWidth="1"/>
    <col min="16145" max="16145" width="13.25" style="3" customWidth="1"/>
    <col min="16146" max="16146" width="14.5" style="3" customWidth="1"/>
    <col min="16147" max="16147" width="15.625" style="3" customWidth="1"/>
    <col min="16148" max="16384" width="9" style="3"/>
  </cols>
  <sheetData>
    <row r="2" spans="1:19" ht="20.100000000000001" customHeight="1">
      <c r="D2" s="1" t="s">
        <v>0</v>
      </c>
      <c r="E2" s="1"/>
      <c r="F2" s="1"/>
      <c r="G2" s="2" t="s">
        <v>4749</v>
      </c>
      <c r="I2" s="4" t="s">
        <v>2</v>
      </c>
      <c r="J2" s="5"/>
      <c r="K2" s="6"/>
      <c r="L2" s="125">
        <f>SUM(J:J)</f>
        <v>30952</v>
      </c>
    </row>
    <row r="3" spans="1:19" ht="20.100000000000001" customHeight="1">
      <c r="D3" s="1" t="s">
        <v>3</v>
      </c>
      <c r="E3" s="1"/>
      <c r="F3" s="1"/>
      <c r="G3" s="14" t="s">
        <v>4722</v>
      </c>
    </row>
    <row r="4" spans="1:19" ht="20.100000000000001" customHeight="1">
      <c r="D4" s="1" t="s">
        <v>5</v>
      </c>
      <c r="E4" s="1"/>
      <c r="F4" s="1"/>
      <c r="G4" s="14">
        <v>197642</v>
      </c>
    </row>
    <row r="5" spans="1:19" ht="20.100000000000001" customHeight="1">
      <c r="D5" s="1" t="s">
        <v>6</v>
      </c>
      <c r="E5" s="1"/>
      <c r="F5" s="1"/>
      <c r="G5" s="15">
        <v>44756</v>
      </c>
      <c r="I5" s="551"/>
      <c r="J5" s="3" t="s">
        <v>4750</v>
      </c>
    </row>
    <row r="6" spans="1:19" ht="20.100000000000001" customHeight="1">
      <c r="D6" s="1" t="s">
        <v>8</v>
      </c>
      <c r="E6" s="1"/>
      <c r="F6" s="1"/>
      <c r="G6" s="15">
        <v>44757</v>
      </c>
    </row>
    <row r="7" spans="1:19">
      <c r="H7" s="17"/>
    </row>
    <row r="8" spans="1:19" s="9" customFormat="1" ht="19.899999999999999" customHeight="1">
      <c r="D8" s="16" t="s">
        <v>9</v>
      </c>
      <c r="E8" s="16" t="s">
        <v>10</v>
      </c>
      <c r="F8" s="16" t="s">
        <v>11</v>
      </c>
      <c r="G8" s="17" t="s">
        <v>12</v>
      </c>
      <c r="H8" s="17"/>
      <c r="I8" s="17" t="s">
        <v>14</v>
      </c>
      <c r="J8" s="18" t="s">
        <v>15</v>
      </c>
      <c r="K8" s="18" t="s">
        <v>16</v>
      </c>
      <c r="L8" s="17" t="s">
        <v>17</v>
      </c>
      <c r="M8" s="17" t="s">
        <v>18</v>
      </c>
      <c r="N8" s="17" t="s">
        <v>19</v>
      </c>
      <c r="O8" s="19" t="s">
        <v>20</v>
      </c>
      <c r="P8" s="16" t="s">
        <v>21</v>
      </c>
      <c r="Q8" s="17" t="s">
        <v>22</v>
      </c>
      <c r="R8" s="19" t="s">
        <v>23</v>
      </c>
      <c r="S8" s="21" t="s">
        <v>24</v>
      </c>
    </row>
    <row r="9" spans="1:19" s="9" customFormat="1" ht="19.899999999999999" customHeight="1">
      <c r="D9" s="16"/>
      <c r="E9" s="16"/>
      <c r="F9" s="16"/>
      <c r="G9" s="146"/>
      <c r="H9" s="1300"/>
      <c r="I9" s="293"/>
      <c r="J9" s="278">
        <f t="shared" ref="J9:J20" si="0">H9*I9</f>
        <v>0</v>
      </c>
      <c r="K9" s="18"/>
      <c r="L9" s="62"/>
      <c r="M9" s="62"/>
      <c r="N9" s="17"/>
      <c r="O9" s="204">
        <v>44746</v>
      </c>
      <c r="P9" s="59"/>
      <c r="Q9" s="64"/>
      <c r="R9" s="204">
        <v>44748</v>
      </c>
      <c r="S9" s="206"/>
    </row>
    <row r="10" spans="1:19" s="9" customFormat="1" ht="19.899999999999999" customHeight="1">
      <c r="A10" s="9" t="s">
        <v>1375</v>
      </c>
      <c r="D10" s="1622">
        <v>1</v>
      </c>
      <c r="E10" s="16" t="s">
        <v>178</v>
      </c>
      <c r="F10" s="16" t="s">
        <v>178</v>
      </c>
      <c r="G10" s="284" t="s">
        <v>2638</v>
      </c>
      <c r="H10" s="284">
        <v>1</v>
      </c>
      <c r="I10" s="278">
        <v>72</v>
      </c>
      <c r="J10" s="278">
        <f t="shared" si="0"/>
        <v>72</v>
      </c>
      <c r="K10" s="520"/>
      <c r="L10" s="284" t="s">
        <v>1896</v>
      </c>
      <c r="M10" s="62"/>
      <c r="N10" s="17" t="s">
        <v>4751</v>
      </c>
      <c r="O10" s="204">
        <v>44746</v>
      </c>
      <c r="P10" s="59"/>
      <c r="Q10" s="64"/>
      <c r="R10" s="204">
        <v>44748</v>
      </c>
      <c r="S10" s="206"/>
    </row>
    <row r="11" spans="1:19" s="9" customFormat="1" ht="19.899999999999999" customHeight="1">
      <c r="A11" s="9" t="s">
        <v>1375</v>
      </c>
      <c r="D11" s="1622">
        <f>+D10+1</f>
        <v>2</v>
      </c>
      <c r="E11" s="16" t="s">
        <v>178</v>
      </c>
      <c r="F11" s="16" t="s">
        <v>178</v>
      </c>
      <c r="G11" s="284" t="s">
        <v>3657</v>
      </c>
      <c r="H11" s="284">
        <v>1</v>
      </c>
      <c r="I11" s="842">
        <v>200</v>
      </c>
      <c r="J11" s="278">
        <f t="shared" si="0"/>
        <v>200</v>
      </c>
      <c r="K11" s="1186"/>
      <c r="L11" s="284" t="s">
        <v>4752</v>
      </c>
      <c r="M11" s="62"/>
      <c r="N11" s="17" t="s">
        <v>4751</v>
      </c>
      <c r="O11" s="204">
        <v>44746</v>
      </c>
      <c r="P11" s="59"/>
      <c r="Q11" s="64"/>
      <c r="R11" s="204">
        <v>44748</v>
      </c>
      <c r="S11" s="206"/>
    </row>
    <row r="12" spans="1:19" s="9" customFormat="1" ht="19.899999999999999" customHeight="1">
      <c r="A12" s="9" t="s">
        <v>1375</v>
      </c>
      <c r="D12" s="1622">
        <f>+D11+1</f>
        <v>3</v>
      </c>
      <c r="E12" s="16" t="s">
        <v>178</v>
      </c>
      <c r="F12" s="16" t="s">
        <v>178</v>
      </c>
      <c r="G12" s="284" t="s">
        <v>4753</v>
      </c>
      <c r="H12" s="284">
        <v>1</v>
      </c>
      <c r="I12" s="842">
        <v>190</v>
      </c>
      <c r="J12" s="278">
        <f t="shared" si="0"/>
        <v>190</v>
      </c>
      <c r="K12" s="1186"/>
      <c r="L12" s="284" t="s">
        <v>4754</v>
      </c>
      <c r="M12" s="62"/>
      <c r="N12" s="17" t="s">
        <v>4751</v>
      </c>
      <c r="O12" s="204">
        <v>44746</v>
      </c>
      <c r="P12" s="59"/>
      <c r="Q12" s="64"/>
      <c r="R12" s="204">
        <v>44748</v>
      </c>
      <c r="S12" s="206"/>
    </row>
    <row r="13" spans="1:19" s="9" customFormat="1" ht="19.899999999999999" customHeight="1">
      <c r="A13" s="9" t="s">
        <v>4755</v>
      </c>
      <c r="D13" s="1622">
        <f>+D12+1</f>
        <v>4</v>
      </c>
      <c r="E13" s="16" t="s">
        <v>4169</v>
      </c>
      <c r="F13" s="16" t="s">
        <v>407</v>
      </c>
      <c r="G13" s="284" t="s">
        <v>4756</v>
      </c>
      <c r="H13" s="284">
        <v>1</v>
      </c>
      <c r="I13" s="842">
        <v>1990</v>
      </c>
      <c r="J13" s="278">
        <f t="shared" si="0"/>
        <v>1990</v>
      </c>
      <c r="K13" s="1186"/>
      <c r="L13" s="284" t="s">
        <v>4757</v>
      </c>
      <c r="M13" s="1679" t="s">
        <v>4758</v>
      </c>
      <c r="N13" s="17"/>
      <c r="O13" s="204">
        <v>44746</v>
      </c>
      <c r="P13" s="59"/>
      <c r="Q13" s="64"/>
      <c r="R13" s="204">
        <v>44748</v>
      </c>
      <c r="S13" s="206"/>
    </row>
    <row r="14" spans="1:19" s="9" customFormat="1" ht="19.899999999999999" customHeight="1">
      <c r="D14" s="16"/>
      <c r="E14" s="16"/>
      <c r="F14" s="16"/>
      <c r="G14" s="284"/>
      <c r="H14" s="284"/>
      <c r="I14" s="842"/>
      <c r="J14" s="278"/>
      <c r="K14" s="1186"/>
      <c r="L14" s="284"/>
      <c r="M14" s="1679"/>
      <c r="N14" s="17"/>
      <c r="O14" s="204"/>
      <c r="P14" s="59"/>
      <c r="Q14" s="64"/>
      <c r="R14" s="204"/>
      <c r="S14" s="206"/>
    </row>
    <row r="15" spans="1:19" s="9" customFormat="1" ht="19.899999999999999" customHeight="1">
      <c r="D15" s="1622">
        <f>+D13+1</f>
        <v>5</v>
      </c>
      <c r="E15" s="385" t="s">
        <v>662</v>
      </c>
      <c r="F15" s="385" t="s">
        <v>4759</v>
      </c>
      <c r="G15" s="284" t="s">
        <v>1571</v>
      </c>
      <c r="H15" s="284">
        <v>1</v>
      </c>
      <c r="I15" s="842"/>
      <c r="J15" s="842">
        <f t="shared" si="0"/>
        <v>0</v>
      </c>
      <c r="K15" s="1186"/>
      <c r="L15" s="284" t="s">
        <v>4760</v>
      </c>
      <c r="M15" s="62"/>
      <c r="N15" s="17"/>
      <c r="O15" s="204" t="s">
        <v>4761</v>
      </c>
      <c r="P15" s="59"/>
      <c r="Q15" s="64"/>
      <c r="R15" s="204"/>
      <c r="S15" s="206"/>
    </row>
    <row r="16" spans="1:19" s="9" customFormat="1" ht="19.899999999999999" customHeight="1">
      <c r="D16" s="16"/>
      <c r="E16" s="16"/>
      <c r="F16" s="16"/>
      <c r="G16" s="146"/>
      <c r="H16" s="1300"/>
      <c r="I16" s="293"/>
      <c r="J16" s="278">
        <f t="shared" si="0"/>
        <v>0</v>
      </c>
      <c r="K16" s="18"/>
      <c r="L16" s="62"/>
      <c r="M16" s="62"/>
      <c r="N16" s="17"/>
      <c r="O16" s="204"/>
      <c r="P16" s="59"/>
      <c r="Q16" s="64"/>
      <c r="R16" s="204"/>
      <c r="S16" s="206"/>
    </row>
    <row r="17" spans="1:19" s="9" customFormat="1" ht="19.899999999999999" customHeight="1">
      <c r="A17" s="9" t="s">
        <v>4724</v>
      </c>
      <c r="D17" s="1622">
        <f>+D15+1</f>
        <v>6</v>
      </c>
      <c r="E17" s="16" t="s">
        <v>4762</v>
      </c>
      <c r="F17" s="16" t="s">
        <v>4762</v>
      </c>
      <c r="G17" s="146" t="s">
        <v>4763</v>
      </c>
      <c r="H17" s="1680">
        <v>1</v>
      </c>
      <c r="I17" s="1681">
        <v>16500</v>
      </c>
      <c r="J17" s="278">
        <f t="shared" si="0"/>
        <v>16500</v>
      </c>
      <c r="K17" s="18"/>
      <c r="L17" s="146" t="s">
        <v>4764</v>
      </c>
      <c r="M17" s="62" t="s">
        <v>4765</v>
      </c>
      <c r="N17" s="17" t="s">
        <v>4766</v>
      </c>
      <c r="O17" s="204">
        <v>44747</v>
      </c>
      <c r="P17" s="59"/>
      <c r="Q17" s="64"/>
      <c r="R17" s="204"/>
      <c r="S17" s="206">
        <v>44761</v>
      </c>
    </row>
    <row r="18" spans="1:19" s="9" customFormat="1" ht="19.899999999999999" customHeight="1">
      <c r="A18" s="9" t="s">
        <v>4724</v>
      </c>
      <c r="D18" s="1622">
        <f>+D17+1</f>
        <v>7</v>
      </c>
      <c r="E18" s="16" t="s">
        <v>4762</v>
      </c>
      <c r="F18" s="16" t="s">
        <v>4762</v>
      </c>
      <c r="G18" s="146" t="s">
        <v>4767</v>
      </c>
      <c r="H18" s="1680">
        <v>1</v>
      </c>
      <c r="I18" s="1681">
        <v>3000</v>
      </c>
      <c r="J18" s="278">
        <f t="shared" si="0"/>
        <v>3000</v>
      </c>
      <c r="K18" s="18"/>
      <c r="L18" s="146" t="s">
        <v>4768</v>
      </c>
      <c r="M18" s="62" t="s">
        <v>4765</v>
      </c>
      <c r="N18" s="17" t="s">
        <v>4751</v>
      </c>
      <c r="O18" s="204">
        <v>44747</v>
      </c>
      <c r="P18" s="59"/>
      <c r="Q18" s="64"/>
      <c r="R18" s="204"/>
      <c r="S18" s="206">
        <v>44761</v>
      </c>
    </row>
    <row r="19" spans="1:19" s="9" customFormat="1" ht="19.899999999999999" customHeight="1">
      <c r="A19" s="9" t="s">
        <v>4724</v>
      </c>
      <c r="D19" s="1622">
        <f>+D18+1</f>
        <v>8</v>
      </c>
      <c r="E19" s="16" t="s">
        <v>4762</v>
      </c>
      <c r="F19" s="16" t="s">
        <v>4762</v>
      </c>
      <c r="G19" s="146" t="s">
        <v>4769</v>
      </c>
      <c r="H19" s="1680">
        <v>1</v>
      </c>
      <c r="I19" s="1681">
        <v>9000</v>
      </c>
      <c r="J19" s="278">
        <f t="shared" si="0"/>
        <v>9000</v>
      </c>
      <c r="K19" s="18"/>
      <c r="L19" s="146" t="s">
        <v>4770</v>
      </c>
      <c r="M19" s="62" t="s">
        <v>4765</v>
      </c>
      <c r="N19" s="17" t="s">
        <v>4766</v>
      </c>
      <c r="O19" s="204">
        <v>44747</v>
      </c>
      <c r="P19" s="59"/>
      <c r="Q19" s="64"/>
      <c r="R19" s="204"/>
      <c r="S19" s="206">
        <v>44761</v>
      </c>
    </row>
    <row r="20" spans="1:19" s="9" customFormat="1" ht="19.899999999999999" customHeight="1">
      <c r="A20" s="9" t="s">
        <v>4724</v>
      </c>
      <c r="D20" s="1622">
        <f>+D19+1</f>
        <v>9</v>
      </c>
      <c r="E20" s="16" t="s">
        <v>4762</v>
      </c>
      <c r="F20" s="16" t="s">
        <v>4762</v>
      </c>
      <c r="G20" s="54" t="s">
        <v>4771</v>
      </c>
      <c r="H20" s="51">
        <v>1</v>
      </c>
      <c r="I20" s="1681"/>
      <c r="J20" s="278">
        <f t="shared" si="0"/>
        <v>0</v>
      </c>
      <c r="K20" s="18"/>
      <c r="L20" s="54" t="s">
        <v>4772</v>
      </c>
      <c r="M20" s="62" t="s">
        <v>4765</v>
      </c>
      <c r="N20" s="17" t="s">
        <v>4773</v>
      </c>
      <c r="O20" s="204" t="s">
        <v>4761</v>
      </c>
      <c r="P20" s="59"/>
      <c r="Q20" s="64"/>
      <c r="R20" s="204"/>
      <c r="S20" s="206"/>
    </row>
    <row r="21" spans="1:19" s="9" customFormat="1" ht="19.899999999999999" customHeight="1">
      <c r="D21" s="16"/>
      <c r="E21" s="16"/>
      <c r="F21" s="16"/>
      <c r="G21" s="145"/>
      <c r="H21" s="1300"/>
      <c r="I21" s="293"/>
      <c r="J21" s="278"/>
      <c r="K21" s="18"/>
      <c r="L21" s="62"/>
      <c r="M21" s="62"/>
      <c r="N21" s="17"/>
      <c r="O21" s="204"/>
      <c r="P21" s="59"/>
      <c r="Q21" s="64"/>
      <c r="R21" s="204"/>
      <c r="S21" s="206"/>
    </row>
    <row r="22" spans="1:19" s="9" customFormat="1" ht="19.899999999999999" customHeight="1">
      <c r="D22" s="16"/>
      <c r="E22" s="16"/>
      <c r="F22" s="16"/>
      <c r="G22" s="145"/>
      <c r="H22" s="1300"/>
      <c r="I22" s="293"/>
      <c r="J22" s="278"/>
      <c r="K22" s="18"/>
      <c r="L22" s="62"/>
      <c r="M22" s="62"/>
      <c r="N22" s="17"/>
      <c r="O22" s="204"/>
      <c r="P22" s="59"/>
      <c r="Q22" s="64"/>
      <c r="R22" s="204"/>
      <c r="S22" s="206"/>
    </row>
    <row r="23" spans="1:19" s="9" customFormat="1" ht="19.899999999999999" customHeight="1">
      <c r="D23" s="16"/>
      <c r="E23" s="16"/>
      <c r="F23" s="16"/>
      <c r="G23" s="145"/>
      <c r="H23" s="1300"/>
      <c r="I23" s="293"/>
      <c r="J23" s="278"/>
      <c r="K23" s="18"/>
      <c r="L23" s="62"/>
      <c r="M23" s="62"/>
      <c r="N23" s="17"/>
      <c r="O23" s="204"/>
      <c r="P23" s="59"/>
      <c r="Q23" s="64"/>
      <c r="R23" s="204"/>
      <c r="S23" s="206"/>
    </row>
    <row r="24" spans="1:19" s="9" customFormat="1" ht="19.899999999999999" customHeight="1">
      <c r="D24" s="16"/>
      <c r="E24" s="16"/>
      <c r="F24" s="16"/>
      <c r="G24" s="145"/>
      <c r="H24" s="1300"/>
      <c r="I24" s="293"/>
      <c r="J24" s="278"/>
      <c r="K24" s="18"/>
      <c r="L24" s="62"/>
      <c r="M24" s="62"/>
      <c r="N24" s="17"/>
      <c r="O24" s="204"/>
      <c r="P24" s="59"/>
      <c r="Q24" s="64"/>
      <c r="R24" s="204"/>
      <c r="S24" s="206"/>
    </row>
    <row r="25" spans="1:19" s="9" customFormat="1" ht="19.899999999999999" customHeight="1">
      <c r="D25" s="16"/>
      <c r="E25" s="16"/>
      <c r="F25" s="16"/>
      <c r="G25" s="145"/>
      <c r="H25" s="1300"/>
      <c r="I25" s="293"/>
      <c r="J25" s="278"/>
      <c r="K25" s="18"/>
      <c r="L25" s="62"/>
      <c r="M25" s="62"/>
      <c r="N25" s="17"/>
      <c r="O25" s="204"/>
      <c r="P25" s="59"/>
      <c r="Q25" s="64"/>
      <c r="R25" s="204"/>
      <c r="S25" s="206"/>
    </row>
    <row r="26" spans="1:19" s="9" customFormat="1" ht="19.899999999999999" customHeight="1">
      <c r="D26" s="16"/>
      <c r="E26" s="16"/>
      <c r="F26" s="16"/>
      <c r="G26" s="145"/>
      <c r="H26" s="1300"/>
      <c r="I26" s="293"/>
      <c r="J26" s="278"/>
      <c r="K26" s="18"/>
      <c r="L26" s="62"/>
      <c r="M26" s="62"/>
      <c r="N26" s="17"/>
      <c r="O26" s="204"/>
      <c r="P26" s="59"/>
      <c r="Q26" s="64"/>
      <c r="R26" s="204"/>
      <c r="S26" s="206"/>
    </row>
    <row r="33" spans="10:10">
      <c r="J33" s="200"/>
    </row>
    <row r="34" spans="10:10">
      <c r="J34" s="200"/>
    </row>
    <row r="35" spans="10:10">
      <c r="J35" s="200"/>
    </row>
    <row r="36" spans="10:10">
      <c r="J36" s="200"/>
    </row>
    <row r="37" spans="10:10">
      <c r="J37" s="200"/>
    </row>
    <row r="38" spans="10:10">
      <c r="J38" s="200"/>
    </row>
    <row r="39" spans="10:10">
      <c r="J39" s="200"/>
    </row>
    <row r="40" spans="10:10">
      <c r="J40" s="200"/>
    </row>
    <row r="41" spans="10:10">
      <c r="J41" s="200"/>
    </row>
    <row r="42" spans="10:10">
      <c r="J42" s="200"/>
    </row>
    <row r="43" spans="10:10">
      <c r="J43" s="200"/>
    </row>
    <row r="44" spans="10:10">
      <c r="J44" s="200"/>
    </row>
    <row r="45" spans="10:10">
      <c r="J45" s="200"/>
    </row>
    <row r="46" spans="10:10">
      <c r="J46" s="200"/>
    </row>
    <row r="47" spans="10:10">
      <c r="J47" s="200"/>
    </row>
    <row r="48" spans="10:10">
      <c r="J48" s="200"/>
    </row>
    <row r="49" spans="10:10">
      <c r="J49" s="200"/>
    </row>
    <row r="50" spans="10:10">
      <c r="J50" s="200"/>
    </row>
    <row r="51" spans="10:10">
      <c r="J51" s="200"/>
    </row>
    <row r="52" spans="10:10">
      <c r="J52" s="200"/>
    </row>
    <row r="53" spans="10:10">
      <c r="J53" s="200"/>
    </row>
    <row r="54" spans="10:10">
      <c r="J54" s="200"/>
    </row>
    <row r="55" spans="10:10">
      <c r="J55" s="200"/>
    </row>
    <row r="56" spans="10:10">
      <c r="J56" s="200"/>
    </row>
    <row r="57" spans="10:10">
      <c r="J57" s="200"/>
    </row>
    <row r="58" spans="10:10">
      <c r="J58" s="200"/>
    </row>
    <row r="59" spans="10:10">
      <c r="J59" s="200"/>
    </row>
    <row r="60" spans="10:10">
      <c r="J60" s="200"/>
    </row>
    <row r="61" spans="10:10">
      <c r="J61" s="200"/>
    </row>
    <row r="62" spans="10:10">
      <c r="J62" s="200"/>
    </row>
    <row r="63" spans="10:10">
      <c r="J63" s="200"/>
    </row>
    <row r="64" spans="10:10">
      <c r="J64" s="200"/>
    </row>
    <row r="65" spans="10:10">
      <c r="J65" s="200"/>
    </row>
  </sheetData>
  <autoFilter ref="D8:Q26" xr:uid="{699DA1E6-A088-4E6B-8A4A-BEC333EA1FD9}"/>
  <mergeCells count="6">
    <mergeCell ref="D2:F2"/>
    <mergeCell ref="I2:K2"/>
    <mergeCell ref="D3:F3"/>
    <mergeCell ref="D4:F4"/>
    <mergeCell ref="D5:F5"/>
    <mergeCell ref="D6:F6"/>
  </mergeCells>
  <phoneticPr fontId="3"/>
  <hyperlinks>
    <hyperlink ref="M13" r:id="rId1" xr:uid="{9DBE9A58-A7A6-4B4E-87D2-2E74DD75BA47}"/>
  </hyperlinks>
  <pageMargins left="0.2" right="0.2" top="0.36" bottom="0.41" header="0.3" footer="0.3"/>
  <pageSetup paperSize="9" scale="70" orientation="landscape" r:id="rId2"/>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7CB30-77B6-4F9B-BF92-55E4B42DBC13}">
  <dimension ref="B2:Q63"/>
  <sheetViews>
    <sheetView zoomScale="85" zoomScaleNormal="85" workbookViewId="0">
      <pane xSplit="10" ySplit="8" topLeftCell="N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75" style="9" customWidth="1"/>
    <col min="3" max="4" width="20.75" style="3" customWidth="1"/>
    <col min="5" max="5" width="90.75" style="3" customWidth="1"/>
    <col min="6" max="6" width="6.25" style="3" customWidth="1"/>
    <col min="7" max="8" width="9.875" style="3" bestFit="1" customWidth="1"/>
    <col min="9" max="9" width="5.75" style="11" customWidth="1"/>
    <col min="10" max="10" width="45.75" style="3" customWidth="1"/>
    <col min="11" max="11" width="30.75" style="3" customWidth="1"/>
    <col min="12" max="12" width="40.75" style="9" customWidth="1"/>
    <col min="13" max="13" width="13.75" style="10" customWidth="1"/>
    <col min="14" max="14" width="6.375" style="3" customWidth="1"/>
    <col min="15" max="15" width="13.25" style="11" customWidth="1"/>
    <col min="16" max="16" width="14.5" style="126" customWidth="1"/>
    <col min="17" max="17" width="15.625" style="13" customWidth="1"/>
    <col min="18" max="16384" width="9" style="3"/>
  </cols>
  <sheetData>
    <row r="2" spans="2:17" ht="20.100000000000001" customHeight="1">
      <c r="B2" s="1" t="s">
        <v>0</v>
      </c>
      <c r="C2" s="1"/>
      <c r="D2" s="1"/>
      <c r="E2" s="2" t="s">
        <v>4774</v>
      </c>
      <c r="G2" s="4" t="s">
        <v>2</v>
      </c>
      <c r="H2" s="5"/>
      <c r="I2" s="6"/>
      <c r="J2" s="125">
        <f>SUM(H:H)</f>
        <v>19909</v>
      </c>
    </row>
    <row r="3" spans="2:17" ht="20.100000000000001" customHeight="1">
      <c r="B3" s="1" t="s">
        <v>3</v>
      </c>
      <c r="C3" s="1"/>
      <c r="D3" s="1"/>
      <c r="E3" s="14" t="s">
        <v>4775</v>
      </c>
    </row>
    <row r="4" spans="2:17" ht="20.100000000000001" customHeight="1">
      <c r="B4" s="1" t="s">
        <v>5</v>
      </c>
      <c r="C4" s="1"/>
      <c r="D4" s="1"/>
      <c r="E4" s="14">
        <v>197682</v>
      </c>
    </row>
    <row r="5" spans="2:17" ht="20.100000000000001" customHeight="1">
      <c r="B5" s="1" t="s">
        <v>6</v>
      </c>
      <c r="C5" s="1"/>
      <c r="D5" s="1"/>
      <c r="E5" s="15">
        <v>44734</v>
      </c>
    </row>
    <row r="6" spans="2:17" ht="20.100000000000001" customHeight="1">
      <c r="B6" s="1" t="s">
        <v>8</v>
      </c>
      <c r="C6" s="1"/>
      <c r="D6" s="1"/>
      <c r="E6" s="15">
        <v>44749</v>
      </c>
    </row>
    <row r="7" spans="2:17">
      <c r="F7" s="17"/>
    </row>
    <row r="8" spans="2:17" s="9" customFormat="1" ht="19.899999999999999" customHeight="1">
      <c r="B8" s="16" t="s">
        <v>9</v>
      </c>
      <c r="C8" s="16" t="s">
        <v>10</v>
      </c>
      <c r="D8" s="16" t="s">
        <v>11</v>
      </c>
      <c r="E8" s="17" t="s">
        <v>12</v>
      </c>
      <c r="F8" s="17" t="s">
        <v>680</v>
      </c>
      <c r="G8" s="17" t="s">
        <v>14</v>
      </c>
      <c r="H8" s="18" t="s">
        <v>15</v>
      </c>
      <c r="I8" s="18" t="s">
        <v>16</v>
      </c>
      <c r="J8" s="17" t="s">
        <v>17</v>
      </c>
      <c r="K8" s="17" t="s">
        <v>18</v>
      </c>
      <c r="L8" s="17" t="s">
        <v>19</v>
      </c>
      <c r="M8" s="19" t="s">
        <v>20</v>
      </c>
      <c r="N8" s="16" t="s">
        <v>21</v>
      </c>
      <c r="O8" s="17" t="s">
        <v>22</v>
      </c>
      <c r="P8" s="19" t="s">
        <v>23</v>
      </c>
      <c r="Q8" s="21" t="s">
        <v>24</v>
      </c>
    </row>
    <row r="9" spans="2:17" s="9" customFormat="1" ht="19.899999999999999" customHeight="1">
      <c r="B9" s="16">
        <v>6</v>
      </c>
      <c r="C9" s="73" t="s">
        <v>100</v>
      </c>
      <c r="D9" s="73" t="s">
        <v>100</v>
      </c>
      <c r="E9" s="66" t="s">
        <v>122</v>
      </c>
      <c r="F9" s="87">
        <v>1</v>
      </c>
      <c r="G9" s="68">
        <v>4280</v>
      </c>
      <c r="H9" s="68">
        <f t="shared" ref="H9:H24" si="0">F9*G9</f>
        <v>4280</v>
      </c>
      <c r="I9" s="69"/>
      <c r="J9" s="70" t="s">
        <v>123</v>
      </c>
      <c r="K9" s="70"/>
      <c r="L9" s="72" t="s">
        <v>124</v>
      </c>
      <c r="M9" s="19">
        <v>44728</v>
      </c>
      <c r="N9" s="16"/>
      <c r="O9" s="17"/>
      <c r="P9" s="19">
        <v>44734</v>
      </c>
      <c r="Q9" s="21">
        <v>44734</v>
      </c>
    </row>
    <row r="10" spans="2:17" s="9" customFormat="1" ht="19.899999999999999" customHeight="1">
      <c r="B10" s="16">
        <v>6</v>
      </c>
      <c r="C10" s="73" t="s">
        <v>100</v>
      </c>
      <c r="D10" s="73" t="s">
        <v>100</v>
      </c>
      <c r="E10" s="146" t="s">
        <v>4776</v>
      </c>
      <c r="F10" s="87">
        <v>1</v>
      </c>
      <c r="G10" s="53">
        <v>1363</v>
      </c>
      <c r="H10" s="278">
        <f t="shared" si="0"/>
        <v>1363</v>
      </c>
      <c r="I10" s="18"/>
      <c r="J10" s="146" t="s">
        <v>367</v>
      </c>
      <c r="K10" s="146"/>
      <c r="L10" s="72" t="s">
        <v>372</v>
      </c>
      <c r="M10" s="19">
        <v>44728</v>
      </c>
      <c r="N10" s="16"/>
      <c r="O10" s="17"/>
      <c r="P10" s="19">
        <v>44734</v>
      </c>
      <c r="Q10" s="21">
        <v>44734</v>
      </c>
    </row>
    <row r="11" spans="2:17" s="9" customFormat="1" ht="19.899999999999999" customHeight="1">
      <c r="B11" s="16">
        <v>5</v>
      </c>
      <c r="C11" s="73" t="s">
        <v>100</v>
      </c>
      <c r="D11" s="73" t="s">
        <v>100</v>
      </c>
      <c r="E11" s="88" t="s">
        <v>138</v>
      </c>
      <c r="F11" s="89">
        <v>1</v>
      </c>
      <c r="G11" s="68">
        <v>1536</v>
      </c>
      <c r="H11" s="278">
        <f t="shared" si="0"/>
        <v>1536</v>
      </c>
      <c r="I11" s="90"/>
      <c r="J11" s="91" t="s">
        <v>139</v>
      </c>
      <c r="K11" s="92"/>
      <c r="L11" s="93" t="s">
        <v>140</v>
      </c>
      <c r="M11" s="19">
        <v>44728</v>
      </c>
      <c r="N11" s="16"/>
      <c r="O11" s="17"/>
      <c r="P11" s="19">
        <v>44734</v>
      </c>
      <c r="Q11" s="21">
        <v>44734</v>
      </c>
    </row>
    <row r="12" spans="2:17" s="9" customFormat="1" ht="19.899999999999999" customHeight="1">
      <c r="B12" s="16">
        <v>5</v>
      </c>
      <c r="C12" s="73" t="s">
        <v>100</v>
      </c>
      <c r="D12" s="73" t="s">
        <v>100</v>
      </c>
      <c r="E12" s="88" t="s">
        <v>141</v>
      </c>
      <c r="F12" s="89">
        <v>1</v>
      </c>
      <c r="G12" s="68">
        <v>1488</v>
      </c>
      <c r="H12" s="278">
        <f t="shared" si="0"/>
        <v>1488</v>
      </c>
      <c r="I12" s="90"/>
      <c r="J12" s="91" t="s">
        <v>142</v>
      </c>
      <c r="K12" s="92"/>
      <c r="L12" s="93" t="s">
        <v>140</v>
      </c>
      <c r="M12" s="19">
        <v>44728</v>
      </c>
      <c r="N12" s="16"/>
      <c r="O12" s="17"/>
      <c r="P12" s="19">
        <v>44734</v>
      </c>
      <c r="Q12" s="21">
        <v>44734</v>
      </c>
    </row>
    <row r="13" spans="2:17" s="9" customFormat="1" ht="19.899999999999999" customHeight="1">
      <c r="B13" s="16">
        <v>5</v>
      </c>
      <c r="C13" s="73" t="s">
        <v>100</v>
      </c>
      <c r="D13" s="73" t="s">
        <v>100</v>
      </c>
      <c r="E13" s="88" t="s">
        <v>143</v>
      </c>
      <c r="F13" s="89">
        <v>1</v>
      </c>
      <c r="G13" s="68">
        <v>1312</v>
      </c>
      <c r="H13" s="278">
        <f t="shared" si="0"/>
        <v>1312</v>
      </c>
      <c r="I13" s="90"/>
      <c r="J13" s="91" t="s">
        <v>144</v>
      </c>
      <c r="K13" s="92"/>
      <c r="L13" s="93" t="s">
        <v>140</v>
      </c>
      <c r="M13" s="19">
        <v>44728</v>
      </c>
      <c r="N13" s="16"/>
      <c r="O13" s="17"/>
      <c r="P13" s="19">
        <v>44734</v>
      </c>
      <c r="Q13" s="21">
        <v>44734</v>
      </c>
    </row>
    <row r="14" spans="2:17" s="9" customFormat="1" ht="19.899999999999999" customHeight="1">
      <c r="B14" s="16">
        <v>5</v>
      </c>
      <c r="C14" s="73" t="s">
        <v>100</v>
      </c>
      <c r="D14" s="73" t="s">
        <v>100</v>
      </c>
      <c r="E14" s="88" t="s">
        <v>145</v>
      </c>
      <c r="F14" s="89">
        <v>1</v>
      </c>
      <c r="G14" s="68">
        <v>750</v>
      </c>
      <c r="H14" s="278">
        <f t="shared" si="0"/>
        <v>750</v>
      </c>
      <c r="I14" s="90"/>
      <c r="J14" s="91" t="s">
        <v>146</v>
      </c>
      <c r="K14" s="92"/>
      <c r="L14" s="93" t="s">
        <v>140</v>
      </c>
      <c r="M14" s="19">
        <v>44728</v>
      </c>
      <c r="N14" s="16"/>
      <c r="O14" s="17"/>
      <c r="P14" s="19">
        <v>44732</v>
      </c>
      <c r="Q14" s="21">
        <v>44732</v>
      </c>
    </row>
    <row r="15" spans="2:17" s="9" customFormat="1" ht="19.899999999999999" customHeight="1">
      <c r="B15" s="16">
        <v>5</v>
      </c>
      <c r="C15" s="73" t="s">
        <v>100</v>
      </c>
      <c r="D15" s="73" t="s">
        <v>100</v>
      </c>
      <c r="E15" s="88" t="s">
        <v>147</v>
      </c>
      <c r="F15" s="89">
        <v>1</v>
      </c>
      <c r="G15" s="68">
        <v>930</v>
      </c>
      <c r="H15" s="278">
        <f t="shared" si="0"/>
        <v>930</v>
      </c>
      <c r="I15" s="90"/>
      <c r="J15" s="91" t="s">
        <v>148</v>
      </c>
      <c r="K15" s="92"/>
      <c r="L15" s="93" t="s">
        <v>140</v>
      </c>
      <c r="M15" s="19">
        <v>44728</v>
      </c>
      <c r="N15" s="16"/>
      <c r="O15" s="17"/>
      <c r="P15" s="19">
        <v>44734</v>
      </c>
      <c r="Q15" s="21">
        <v>44734</v>
      </c>
    </row>
    <row r="16" spans="2:17" s="9" customFormat="1" ht="19.899999999999999" customHeight="1">
      <c r="B16" s="16">
        <v>7</v>
      </c>
      <c r="C16" s="73" t="s">
        <v>100</v>
      </c>
      <c r="D16" s="73" t="s">
        <v>100</v>
      </c>
      <c r="E16" s="146" t="s">
        <v>2469</v>
      </c>
      <c r="F16" s="1300">
        <v>3</v>
      </c>
      <c r="G16" s="68">
        <v>370</v>
      </c>
      <c r="H16" s="278">
        <f t="shared" si="0"/>
        <v>1110</v>
      </c>
      <c r="I16" s="18"/>
      <c r="J16" s="146" t="s">
        <v>4777</v>
      </c>
      <c r="K16" s="146"/>
      <c r="L16" s="17" t="s">
        <v>4778</v>
      </c>
      <c r="M16" s="19">
        <v>44728</v>
      </c>
      <c r="N16" s="16"/>
      <c r="O16" s="17"/>
      <c r="P16" s="19">
        <v>44734</v>
      </c>
      <c r="Q16" s="21">
        <v>44734</v>
      </c>
    </row>
    <row r="17" spans="2:17" s="9" customFormat="1" ht="19.899999999999999" customHeight="1">
      <c r="B17" s="16">
        <v>7</v>
      </c>
      <c r="C17" s="73" t="s">
        <v>100</v>
      </c>
      <c r="D17" s="73" t="s">
        <v>100</v>
      </c>
      <c r="E17" s="146" t="s">
        <v>1866</v>
      </c>
      <c r="F17" s="1300">
        <v>3</v>
      </c>
      <c r="G17" s="52">
        <v>250</v>
      </c>
      <c r="H17" s="278">
        <f t="shared" si="0"/>
        <v>750</v>
      </c>
      <c r="I17" s="18"/>
      <c r="J17" s="146" t="s">
        <v>4779</v>
      </c>
      <c r="K17" s="146"/>
      <c r="L17" s="17" t="s">
        <v>4778</v>
      </c>
      <c r="M17" s="19">
        <v>44728</v>
      </c>
      <c r="N17" s="16"/>
      <c r="O17" s="17"/>
      <c r="P17" s="19">
        <v>44734</v>
      </c>
      <c r="Q17" s="21">
        <v>44734</v>
      </c>
    </row>
    <row r="18" spans="2:17" s="9" customFormat="1" ht="19.899999999999999" customHeight="1">
      <c r="B18" s="16">
        <v>7</v>
      </c>
      <c r="C18" s="73" t="s">
        <v>100</v>
      </c>
      <c r="D18" s="73" t="s">
        <v>100</v>
      </c>
      <c r="E18" s="146" t="s">
        <v>4780</v>
      </c>
      <c r="F18" s="1300">
        <v>1</v>
      </c>
      <c r="G18" s="52">
        <v>1870</v>
      </c>
      <c r="H18" s="278">
        <f t="shared" si="0"/>
        <v>1870</v>
      </c>
      <c r="I18" s="18"/>
      <c r="J18" s="146" t="s">
        <v>4781</v>
      </c>
      <c r="K18" s="146"/>
      <c r="L18" s="17" t="s">
        <v>4778</v>
      </c>
      <c r="M18" s="19">
        <v>44728</v>
      </c>
      <c r="N18" s="16"/>
      <c r="O18" s="17"/>
      <c r="P18" s="19">
        <v>44734</v>
      </c>
      <c r="Q18" s="21">
        <v>44734</v>
      </c>
    </row>
    <row r="19" spans="2:17" s="9" customFormat="1" ht="19.899999999999999" customHeight="1">
      <c r="B19" s="16">
        <v>7</v>
      </c>
      <c r="C19" s="73" t="s">
        <v>100</v>
      </c>
      <c r="D19" s="73" t="s">
        <v>100</v>
      </c>
      <c r="E19" s="146" t="s">
        <v>4782</v>
      </c>
      <c r="F19" s="1300">
        <v>1</v>
      </c>
      <c r="G19" s="52">
        <v>1350</v>
      </c>
      <c r="H19" s="520">
        <f t="shared" si="0"/>
        <v>1350</v>
      </c>
      <c r="I19" s="18"/>
      <c r="J19" s="146" t="s">
        <v>4783</v>
      </c>
      <c r="K19" s="146"/>
      <c r="L19" s="17" t="s">
        <v>4778</v>
      </c>
      <c r="M19" s="19">
        <v>44728</v>
      </c>
      <c r="N19" s="16"/>
      <c r="O19" s="17"/>
      <c r="P19" s="19">
        <v>44734</v>
      </c>
      <c r="Q19" s="21">
        <v>44734</v>
      </c>
    </row>
    <row r="20" spans="2:17" s="9" customFormat="1" ht="19.899999999999999" customHeight="1">
      <c r="B20" s="16">
        <v>7</v>
      </c>
      <c r="C20" s="73" t="s">
        <v>100</v>
      </c>
      <c r="D20" s="73" t="s">
        <v>100</v>
      </c>
      <c r="E20" s="146" t="s">
        <v>4784</v>
      </c>
      <c r="F20" s="1300">
        <v>1</v>
      </c>
      <c r="G20" s="52">
        <v>3170</v>
      </c>
      <c r="H20" s="520">
        <f t="shared" si="0"/>
        <v>3170</v>
      </c>
      <c r="I20" s="18"/>
      <c r="J20" s="146" t="s">
        <v>4785</v>
      </c>
      <c r="K20" s="146"/>
      <c r="L20" s="17" t="s">
        <v>121</v>
      </c>
      <c r="M20" s="19">
        <v>44728</v>
      </c>
      <c r="N20" s="16"/>
      <c r="O20" s="17"/>
      <c r="P20" s="19">
        <v>44734</v>
      </c>
      <c r="Q20" s="21">
        <v>44734</v>
      </c>
    </row>
    <row r="21" spans="2:17" s="9" customFormat="1" ht="19.899999999999999" customHeight="1">
      <c r="B21" s="16"/>
      <c r="C21" s="16"/>
      <c r="D21" s="16"/>
      <c r="E21" s="146"/>
      <c r="F21" s="1300"/>
      <c r="G21" s="520"/>
      <c r="H21" s="520">
        <f t="shared" si="0"/>
        <v>0</v>
      </c>
      <c r="I21" s="18"/>
      <c r="J21" s="146"/>
      <c r="K21" s="146"/>
      <c r="L21" s="17"/>
      <c r="M21" s="19"/>
      <c r="N21" s="16"/>
      <c r="O21" s="17"/>
      <c r="P21" s="19"/>
      <c r="Q21" s="21"/>
    </row>
    <row r="22" spans="2:17" s="9" customFormat="1" ht="19.899999999999999" customHeight="1">
      <c r="B22" s="16"/>
      <c r="C22" s="16"/>
      <c r="D22" s="16"/>
      <c r="E22" s="146"/>
      <c r="F22" s="1300"/>
      <c r="G22" s="520"/>
      <c r="H22" s="520">
        <f t="shared" si="0"/>
        <v>0</v>
      </c>
      <c r="I22" s="18"/>
      <c r="J22" s="146"/>
      <c r="K22" s="146"/>
      <c r="L22" s="17"/>
      <c r="M22" s="19"/>
      <c r="N22" s="16"/>
      <c r="O22" s="17"/>
      <c r="P22" s="19"/>
      <c r="Q22" s="21"/>
    </row>
    <row r="23" spans="2:17" s="9" customFormat="1" ht="19.899999999999999" customHeight="1">
      <c r="B23" s="16"/>
      <c r="C23" s="16"/>
      <c r="D23" s="16"/>
      <c r="E23" s="146"/>
      <c r="F23" s="1300"/>
      <c r="G23" s="520"/>
      <c r="H23" s="520">
        <f t="shared" si="0"/>
        <v>0</v>
      </c>
      <c r="I23" s="18"/>
      <c r="J23" s="146"/>
      <c r="K23" s="146"/>
      <c r="L23" s="17"/>
      <c r="M23" s="19"/>
      <c r="N23" s="16"/>
      <c r="O23" s="17"/>
      <c r="P23" s="19"/>
      <c r="Q23" s="21"/>
    </row>
    <row r="24" spans="2:17" s="9" customFormat="1" ht="19.899999999999999" customHeight="1">
      <c r="B24" s="16"/>
      <c r="C24" s="16"/>
      <c r="D24" s="16"/>
      <c r="E24" s="146"/>
      <c r="F24" s="1300"/>
      <c r="G24" s="520"/>
      <c r="H24" s="520">
        <f t="shared" si="0"/>
        <v>0</v>
      </c>
      <c r="I24" s="18"/>
      <c r="J24" s="146"/>
      <c r="K24" s="146"/>
      <c r="L24" s="17"/>
      <c r="M24" s="19"/>
      <c r="N24" s="16"/>
      <c r="O24" s="17"/>
      <c r="P24" s="19"/>
      <c r="Q24" s="21"/>
    </row>
    <row r="31" spans="2:17">
      <c r="H31" s="200"/>
    </row>
    <row r="32" spans="2:17">
      <c r="H32" s="200"/>
    </row>
    <row r="33" spans="8:8">
      <c r="H33" s="200"/>
    </row>
    <row r="34" spans="8:8">
      <c r="H34" s="200"/>
    </row>
    <row r="35" spans="8:8">
      <c r="H35" s="200"/>
    </row>
    <row r="36" spans="8:8">
      <c r="H36" s="200"/>
    </row>
    <row r="37" spans="8:8">
      <c r="H37" s="200"/>
    </row>
    <row r="38" spans="8:8">
      <c r="H38" s="200"/>
    </row>
    <row r="39" spans="8:8">
      <c r="H39" s="200"/>
    </row>
    <row r="40" spans="8:8">
      <c r="H40" s="200"/>
    </row>
    <row r="41" spans="8:8">
      <c r="H41" s="200"/>
    </row>
    <row r="42" spans="8:8">
      <c r="H42" s="200"/>
    </row>
    <row r="43" spans="8:8">
      <c r="H43" s="200"/>
    </row>
    <row r="44" spans="8:8">
      <c r="H44" s="200"/>
    </row>
    <row r="45" spans="8:8">
      <c r="H45" s="200"/>
    </row>
    <row r="46" spans="8:8">
      <c r="H46" s="200"/>
    </row>
    <row r="47" spans="8:8">
      <c r="H47" s="200"/>
    </row>
    <row r="48" spans="8:8">
      <c r="H48" s="200"/>
    </row>
    <row r="49" spans="8:8">
      <c r="H49" s="200"/>
    </row>
    <row r="50" spans="8:8">
      <c r="H50" s="200"/>
    </row>
    <row r="51" spans="8:8">
      <c r="H51" s="200"/>
    </row>
    <row r="52" spans="8:8">
      <c r="H52" s="200"/>
    </row>
    <row r="53" spans="8:8">
      <c r="H53" s="200"/>
    </row>
    <row r="54" spans="8:8">
      <c r="H54" s="200"/>
    </row>
    <row r="55" spans="8:8">
      <c r="H55" s="200"/>
    </row>
    <row r="56" spans="8:8">
      <c r="H56" s="200"/>
    </row>
    <row r="57" spans="8:8">
      <c r="H57" s="200"/>
    </row>
    <row r="58" spans="8:8">
      <c r="H58" s="200"/>
    </row>
    <row r="59" spans="8:8">
      <c r="H59" s="200"/>
    </row>
    <row r="60" spans="8:8">
      <c r="H60" s="200"/>
    </row>
    <row r="61" spans="8:8">
      <c r="H61" s="200"/>
    </row>
    <row r="62" spans="8:8">
      <c r="H62" s="200"/>
    </row>
    <row r="63" spans="8:8">
      <c r="H63" s="200"/>
    </row>
  </sheetData>
  <autoFilter ref="B8:O24"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40A5A-A038-4CFA-A1F7-252423E764BA}">
  <dimension ref="B2:Q55"/>
  <sheetViews>
    <sheetView zoomScale="70" zoomScaleNormal="70" workbookViewId="0">
      <pane xSplit="10" ySplit="8" topLeftCell="K9" activePane="bottomRight" state="frozen"/>
      <selection pane="topRight" activeCell="K1" sqref="K1"/>
      <selection pane="bottomLeft" activeCell="A9" sqref="A9"/>
      <selection pane="bottomRight"/>
    </sheetView>
  </sheetViews>
  <sheetFormatPr defaultRowHeight="18.75"/>
  <cols>
    <col min="1" max="1" width="4.375" style="3" customWidth="1"/>
    <col min="2" max="2" width="19" style="9" bestFit="1" customWidth="1"/>
    <col min="3" max="3" width="14" style="3" bestFit="1" customWidth="1"/>
    <col min="4" max="4" width="13.125" style="3" bestFit="1" customWidth="1"/>
    <col min="5" max="5" width="63.375" style="3" bestFit="1" customWidth="1"/>
    <col min="6" max="6" width="6.25" style="1604" customWidth="1"/>
    <col min="7" max="8" width="9.875" style="3" bestFit="1" customWidth="1"/>
    <col min="9" max="9" width="13.5" style="11" bestFit="1" customWidth="1"/>
    <col min="10" max="10" width="36.375" style="3" customWidth="1"/>
    <col min="11" max="11" width="30.375" style="3" customWidth="1"/>
    <col min="12" max="12" width="34.125" style="9" bestFit="1" customWidth="1"/>
    <col min="13" max="13" width="13.75" style="9" customWidth="1"/>
    <col min="14" max="14" width="11.375" style="3" bestFit="1" customWidth="1"/>
    <col min="15" max="15" width="13.25" style="11" customWidth="1"/>
    <col min="16" max="16" width="14.5" style="182" customWidth="1"/>
    <col min="17" max="17" width="15.625" style="13" customWidth="1"/>
    <col min="18" max="256" width="9" style="3"/>
    <col min="257" max="257" width="4.375" style="3" customWidth="1"/>
    <col min="258" max="258" width="19" style="3" bestFit="1" customWidth="1"/>
    <col min="259" max="259" width="14" style="3" bestFit="1" customWidth="1"/>
    <col min="260" max="260" width="13.125" style="3" bestFit="1" customWidth="1"/>
    <col min="261" max="261" width="63.375" style="3" bestFit="1" customWidth="1"/>
    <col min="262" max="262" width="6.25" style="3" customWidth="1"/>
    <col min="263" max="264" width="9.875" style="3" bestFit="1" customWidth="1"/>
    <col min="265" max="265" width="13.5" style="3" bestFit="1" customWidth="1"/>
    <col min="266" max="266" width="36.375" style="3" customWidth="1"/>
    <col min="267" max="267" width="30.375" style="3" customWidth="1"/>
    <col min="268" max="268" width="34.125" style="3" bestFit="1" customWidth="1"/>
    <col min="269" max="269" width="13.75" style="3" customWidth="1"/>
    <col min="270" max="270" width="11.375" style="3" bestFit="1" customWidth="1"/>
    <col min="271" max="271" width="13.25" style="3" customWidth="1"/>
    <col min="272" max="272" width="14.5" style="3" customWidth="1"/>
    <col min="273" max="273" width="15.625" style="3" customWidth="1"/>
    <col min="274" max="512" width="9" style="3"/>
    <col min="513" max="513" width="4.375" style="3" customWidth="1"/>
    <col min="514" max="514" width="19" style="3" bestFit="1" customWidth="1"/>
    <col min="515" max="515" width="14" style="3" bestFit="1" customWidth="1"/>
    <col min="516" max="516" width="13.125" style="3" bestFit="1" customWidth="1"/>
    <col min="517" max="517" width="63.375" style="3" bestFit="1" customWidth="1"/>
    <col min="518" max="518" width="6.25" style="3" customWidth="1"/>
    <col min="519" max="520" width="9.875" style="3" bestFit="1" customWidth="1"/>
    <col min="521" max="521" width="13.5" style="3" bestFit="1" customWidth="1"/>
    <col min="522" max="522" width="36.375" style="3" customWidth="1"/>
    <col min="523" max="523" width="30.375" style="3" customWidth="1"/>
    <col min="524" max="524" width="34.125" style="3" bestFit="1" customWidth="1"/>
    <col min="525" max="525" width="13.75" style="3" customWidth="1"/>
    <col min="526" max="526" width="11.375" style="3" bestFit="1" customWidth="1"/>
    <col min="527" max="527" width="13.25" style="3" customWidth="1"/>
    <col min="528" max="528" width="14.5" style="3" customWidth="1"/>
    <col min="529" max="529" width="15.625" style="3" customWidth="1"/>
    <col min="530" max="768" width="9" style="3"/>
    <col min="769" max="769" width="4.375" style="3" customWidth="1"/>
    <col min="770" max="770" width="19" style="3" bestFit="1" customWidth="1"/>
    <col min="771" max="771" width="14" style="3" bestFit="1" customWidth="1"/>
    <col min="772" max="772" width="13.125" style="3" bestFit="1" customWidth="1"/>
    <col min="773" max="773" width="63.375" style="3" bestFit="1" customWidth="1"/>
    <col min="774" max="774" width="6.25" style="3" customWidth="1"/>
    <col min="775" max="776" width="9.875" style="3" bestFit="1" customWidth="1"/>
    <col min="777" max="777" width="13.5" style="3" bestFit="1" customWidth="1"/>
    <col min="778" max="778" width="36.375" style="3" customWidth="1"/>
    <col min="779" max="779" width="30.375" style="3" customWidth="1"/>
    <col min="780" max="780" width="34.125" style="3" bestFit="1" customWidth="1"/>
    <col min="781" max="781" width="13.75" style="3" customWidth="1"/>
    <col min="782" max="782" width="11.375" style="3" bestFit="1" customWidth="1"/>
    <col min="783" max="783" width="13.25" style="3" customWidth="1"/>
    <col min="784" max="784" width="14.5" style="3" customWidth="1"/>
    <col min="785" max="785" width="15.625" style="3" customWidth="1"/>
    <col min="786" max="1024" width="9" style="3"/>
    <col min="1025" max="1025" width="4.375" style="3" customWidth="1"/>
    <col min="1026" max="1026" width="19" style="3" bestFit="1" customWidth="1"/>
    <col min="1027" max="1027" width="14" style="3" bestFit="1" customWidth="1"/>
    <col min="1028" max="1028" width="13.125" style="3" bestFit="1" customWidth="1"/>
    <col min="1029" max="1029" width="63.375" style="3" bestFit="1" customWidth="1"/>
    <col min="1030" max="1030" width="6.25" style="3" customWidth="1"/>
    <col min="1031" max="1032" width="9.875" style="3" bestFit="1" customWidth="1"/>
    <col min="1033" max="1033" width="13.5" style="3" bestFit="1" customWidth="1"/>
    <col min="1034" max="1034" width="36.375" style="3" customWidth="1"/>
    <col min="1035" max="1035" width="30.375" style="3" customWidth="1"/>
    <col min="1036" max="1036" width="34.125" style="3" bestFit="1" customWidth="1"/>
    <col min="1037" max="1037" width="13.75" style="3" customWidth="1"/>
    <col min="1038" max="1038" width="11.375" style="3" bestFit="1" customWidth="1"/>
    <col min="1039" max="1039" width="13.25" style="3" customWidth="1"/>
    <col min="1040" max="1040" width="14.5" style="3" customWidth="1"/>
    <col min="1041" max="1041" width="15.625" style="3" customWidth="1"/>
    <col min="1042" max="1280" width="9" style="3"/>
    <col min="1281" max="1281" width="4.375" style="3" customWidth="1"/>
    <col min="1282" max="1282" width="19" style="3" bestFit="1" customWidth="1"/>
    <col min="1283" max="1283" width="14" style="3" bestFit="1" customWidth="1"/>
    <col min="1284" max="1284" width="13.125" style="3" bestFit="1" customWidth="1"/>
    <col min="1285" max="1285" width="63.375" style="3" bestFit="1" customWidth="1"/>
    <col min="1286" max="1286" width="6.25" style="3" customWidth="1"/>
    <col min="1287" max="1288" width="9.875" style="3" bestFit="1" customWidth="1"/>
    <col min="1289" max="1289" width="13.5" style="3" bestFit="1" customWidth="1"/>
    <col min="1290" max="1290" width="36.375" style="3" customWidth="1"/>
    <col min="1291" max="1291" width="30.375" style="3" customWidth="1"/>
    <col min="1292" max="1292" width="34.125" style="3" bestFit="1" customWidth="1"/>
    <col min="1293" max="1293" width="13.75" style="3" customWidth="1"/>
    <col min="1294" max="1294" width="11.375" style="3" bestFit="1" customWidth="1"/>
    <col min="1295" max="1295" width="13.25" style="3" customWidth="1"/>
    <col min="1296" max="1296" width="14.5" style="3" customWidth="1"/>
    <col min="1297" max="1297" width="15.625" style="3" customWidth="1"/>
    <col min="1298" max="1536" width="9" style="3"/>
    <col min="1537" max="1537" width="4.375" style="3" customWidth="1"/>
    <col min="1538" max="1538" width="19" style="3" bestFit="1" customWidth="1"/>
    <col min="1539" max="1539" width="14" style="3" bestFit="1" customWidth="1"/>
    <col min="1540" max="1540" width="13.125" style="3" bestFit="1" customWidth="1"/>
    <col min="1541" max="1541" width="63.375" style="3" bestFit="1" customWidth="1"/>
    <col min="1542" max="1542" width="6.25" style="3" customWidth="1"/>
    <col min="1543" max="1544" width="9.875" style="3" bestFit="1" customWidth="1"/>
    <col min="1545" max="1545" width="13.5" style="3" bestFit="1" customWidth="1"/>
    <col min="1546" max="1546" width="36.375" style="3" customWidth="1"/>
    <col min="1547" max="1547" width="30.375" style="3" customWidth="1"/>
    <col min="1548" max="1548" width="34.125" style="3" bestFit="1" customWidth="1"/>
    <col min="1549" max="1549" width="13.75" style="3" customWidth="1"/>
    <col min="1550" max="1550" width="11.375" style="3" bestFit="1" customWidth="1"/>
    <col min="1551" max="1551" width="13.25" style="3" customWidth="1"/>
    <col min="1552" max="1552" width="14.5" style="3" customWidth="1"/>
    <col min="1553" max="1553" width="15.625" style="3" customWidth="1"/>
    <col min="1554" max="1792" width="9" style="3"/>
    <col min="1793" max="1793" width="4.375" style="3" customWidth="1"/>
    <col min="1794" max="1794" width="19" style="3" bestFit="1" customWidth="1"/>
    <col min="1795" max="1795" width="14" style="3" bestFit="1" customWidth="1"/>
    <col min="1796" max="1796" width="13.125" style="3" bestFit="1" customWidth="1"/>
    <col min="1797" max="1797" width="63.375" style="3" bestFit="1" customWidth="1"/>
    <col min="1798" max="1798" width="6.25" style="3" customWidth="1"/>
    <col min="1799" max="1800" width="9.875" style="3" bestFit="1" customWidth="1"/>
    <col min="1801" max="1801" width="13.5" style="3" bestFit="1" customWidth="1"/>
    <col min="1802" max="1802" width="36.375" style="3" customWidth="1"/>
    <col min="1803" max="1803" width="30.375" style="3" customWidth="1"/>
    <col min="1804" max="1804" width="34.125" style="3" bestFit="1" customWidth="1"/>
    <col min="1805" max="1805" width="13.75" style="3" customWidth="1"/>
    <col min="1806" max="1806" width="11.375" style="3" bestFit="1" customWidth="1"/>
    <col min="1807" max="1807" width="13.25" style="3" customWidth="1"/>
    <col min="1808" max="1808" width="14.5" style="3" customWidth="1"/>
    <col min="1809" max="1809" width="15.625" style="3" customWidth="1"/>
    <col min="1810" max="2048" width="9" style="3"/>
    <col min="2049" max="2049" width="4.375" style="3" customWidth="1"/>
    <col min="2050" max="2050" width="19" style="3" bestFit="1" customWidth="1"/>
    <col min="2051" max="2051" width="14" style="3" bestFit="1" customWidth="1"/>
    <col min="2052" max="2052" width="13.125" style="3" bestFit="1" customWidth="1"/>
    <col min="2053" max="2053" width="63.375" style="3" bestFit="1" customWidth="1"/>
    <col min="2054" max="2054" width="6.25" style="3" customWidth="1"/>
    <col min="2055" max="2056" width="9.875" style="3" bestFit="1" customWidth="1"/>
    <col min="2057" max="2057" width="13.5" style="3" bestFit="1" customWidth="1"/>
    <col min="2058" max="2058" width="36.375" style="3" customWidth="1"/>
    <col min="2059" max="2059" width="30.375" style="3" customWidth="1"/>
    <col min="2060" max="2060" width="34.125" style="3" bestFit="1" customWidth="1"/>
    <col min="2061" max="2061" width="13.75" style="3" customWidth="1"/>
    <col min="2062" max="2062" width="11.375" style="3" bestFit="1" customWidth="1"/>
    <col min="2063" max="2063" width="13.25" style="3" customWidth="1"/>
    <col min="2064" max="2064" width="14.5" style="3" customWidth="1"/>
    <col min="2065" max="2065" width="15.625" style="3" customWidth="1"/>
    <col min="2066" max="2304" width="9" style="3"/>
    <col min="2305" max="2305" width="4.375" style="3" customWidth="1"/>
    <col min="2306" max="2306" width="19" style="3" bestFit="1" customWidth="1"/>
    <col min="2307" max="2307" width="14" style="3" bestFit="1" customWidth="1"/>
    <col min="2308" max="2308" width="13.125" style="3" bestFit="1" customWidth="1"/>
    <col min="2309" max="2309" width="63.375" style="3" bestFit="1" customWidth="1"/>
    <col min="2310" max="2310" width="6.25" style="3" customWidth="1"/>
    <col min="2311" max="2312" width="9.875" style="3" bestFit="1" customWidth="1"/>
    <col min="2313" max="2313" width="13.5" style="3" bestFit="1" customWidth="1"/>
    <col min="2314" max="2314" width="36.375" style="3" customWidth="1"/>
    <col min="2315" max="2315" width="30.375" style="3" customWidth="1"/>
    <col min="2316" max="2316" width="34.125" style="3" bestFit="1" customWidth="1"/>
    <col min="2317" max="2317" width="13.75" style="3" customWidth="1"/>
    <col min="2318" max="2318" width="11.375" style="3" bestFit="1" customWidth="1"/>
    <col min="2319" max="2319" width="13.25" style="3" customWidth="1"/>
    <col min="2320" max="2320" width="14.5" style="3" customWidth="1"/>
    <col min="2321" max="2321" width="15.625" style="3" customWidth="1"/>
    <col min="2322" max="2560" width="9" style="3"/>
    <col min="2561" max="2561" width="4.375" style="3" customWidth="1"/>
    <col min="2562" max="2562" width="19" style="3" bestFit="1" customWidth="1"/>
    <col min="2563" max="2563" width="14" style="3" bestFit="1" customWidth="1"/>
    <col min="2564" max="2564" width="13.125" style="3" bestFit="1" customWidth="1"/>
    <col min="2565" max="2565" width="63.375" style="3" bestFit="1" customWidth="1"/>
    <col min="2566" max="2566" width="6.25" style="3" customWidth="1"/>
    <col min="2567" max="2568" width="9.875" style="3" bestFit="1" customWidth="1"/>
    <col min="2569" max="2569" width="13.5" style="3" bestFit="1" customWidth="1"/>
    <col min="2570" max="2570" width="36.375" style="3" customWidth="1"/>
    <col min="2571" max="2571" width="30.375" style="3" customWidth="1"/>
    <col min="2572" max="2572" width="34.125" style="3" bestFit="1" customWidth="1"/>
    <col min="2573" max="2573" width="13.75" style="3" customWidth="1"/>
    <col min="2574" max="2574" width="11.375" style="3" bestFit="1" customWidth="1"/>
    <col min="2575" max="2575" width="13.25" style="3" customWidth="1"/>
    <col min="2576" max="2576" width="14.5" style="3" customWidth="1"/>
    <col min="2577" max="2577" width="15.625" style="3" customWidth="1"/>
    <col min="2578" max="2816" width="9" style="3"/>
    <col min="2817" max="2817" width="4.375" style="3" customWidth="1"/>
    <col min="2818" max="2818" width="19" style="3" bestFit="1" customWidth="1"/>
    <col min="2819" max="2819" width="14" style="3" bestFit="1" customWidth="1"/>
    <col min="2820" max="2820" width="13.125" style="3" bestFit="1" customWidth="1"/>
    <col min="2821" max="2821" width="63.375" style="3" bestFit="1" customWidth="1"/>
    <col min="2822" max="2822" width="6.25" style="3" customWidth="1"/>
    <col min="2823" max="2824" width="9.875" style="3" bestFit="1" customWidth="1"/>
    <col min="2825" max="2825" width="13.5" style="3" bestFit="1" customWidth="1"/>
    <col min="2826" max="2826" width="36.375" style="3" customWidth="1"/>
    <col min="2827" max="2827" width="30.375" style="3" customWidth="1"/>
    <col min="2828" max="2828" width="34.125" style="3" bestFit="1" customWidth="1"/>
    <col min="2829" max="2829" width="13.75" style="3" customWidth="1"/>
    <col min="2830" max="2830" width="11.375" style="3" bestFit="1" customWidth="1"/>
    <col min="2831" max="2831" width="13.25" style="3" customWidth="1"/>
    <col min="2832" max="2832" width="14.5" style="3" customWidth="1"/>
    <col min="2833" max="2833" width="15.625" style="3" customWidth="1"/>
    <col min="2834" max="3072" width="9" style="3"/>
    <col min="3073" max="3073" width="4.375" style="3" customWidth="1"/>
    <col min="3074" max="3074" width="19" style="3" bestFit="1" customWidth="1"/>
    <col min="3075" max="3075" width="14" style="3" bestFit="1" customWidth="1"/>
    <col min="3076" max="3076" width="13.125" style="3" bestFit="1" customWidth="1"/>
    <col min="3077" max="3077" width="63.375" style="3" bestFit="1" customWidth="1"/>
    <col min="3078" max="3078" width="6.25" style="3" customWidth="1"/>
    <col min="3079" max="3080" width="9.875" style="3" bestFit="1" customWidth="1"/>
    <col min="3081" max="3081" width="13.5" style="3" bestFit="1" customWidth="1"/>
    <col min="3082" max="3082" width="36.375" style="3" customWidth="1"/>
    <col min="3083" max="3083" width="30.375" style="3" customWidth="1"/>
    <col min="3084" max="3084" width="34.125" style="3" bestFit="1" customWidth="1"/>
    <col min="3085" max="3085" width="13.75" style="3" customWidth="1"/>
    <col min="3086" max="3086" width="11.375" style="3" bestFit="1" customWidth="1"/>
    <col min="3087" max="3087" width="13.25" style="3" customWidth="1"/>
    <col min="3088" max="3088" width="14.5" style="3" customWidth="1"/>
    <col min="3089" max="3089" width="15.625" style="3" customWidth="1"/>
    <col min="3090" max="3328" width="9" style="3"/>
    <col min="3329" max="3329" width="4.375" style="3" customWidth="1"/>
    <col min="3330" max="3330" width="19" style="3" bestFit="1" customWidth="1"/>
    <col min="3331" max="3331" width="14" style="3" bestFit="1" customWidth="1"/>
    <col min="3332" max="3332" width="13.125" style="3" bestFit="1" customWidth="1"/>
    <col min="3333" max="3333" width="63.375" style="3" bestFit="1" customWidth="1"/>
    <col min="3334" max="3334" width="6.25" style="3" customWidth="1"/>
    <col min="3335" max="3336" width="9.875" style="3" bestFit="1" customWidth="1"/>
    <col min="3337" max="3337" width="13.5" style="3" bestFit="1" customWidth="1"/>
    <col min="3338" max="3338" width="36.375" style="3" customWidth="1"/>
    <col min="3339" max="3339" width="30.375" style="3" customWidth="1"/>
    <col min="3340" max="3340" width="34.125" style="3" bestFit="1" customWidth="1"/>
    <col min="3341" max="3341" width="13.75" style="3" customWidth="1"/>
    <col min="3342" max="3342" width="11.375" style="3" bestFit="1" customWidth="1"/>
    <col min="3343" max="3343" width="13.25" style="3" customWidth="1"/>
    <col min="3344" max="3344" width="14.5" style="3" customWidth="1"/>
    <col min="3345" max="3345" width="15.625" style="3" customWidth="1"/>
    <col min="3346" max="3584" width="9" style="3"/>
    <col min="3585" max="3585" width="4.375" style="3" customWidth="1"/>
    <col min="3586" max="3586" width="19" style="3" bestFit="1" customWidth="1"/>
    <col min="3587" max="3587" width="14" style="3" bestFit="1" customWidth="1"/>
    <col min="3588" max="3588" width="13.125" style="3" bestFit="1" customWidth="1"/>
    <col min="3589" max="3589" width="63.375" style="3" bestFit="1" customWidth="1"/>
    <col min="3590" max="3590" width="6.25" style="3" customWidth="1"/>
    <col min="3591" max="3592" width="9.875" style="3" bestFit="1" customWidth="1"/>
    <col min="3593" max="3593" width="13.5" style="3" bestFit="1" customWidth="1"/>
    <col min="3594" max="3594" width="36.375" style="3" customWidth="1"/>
    <col min="3595" max="3595" width="30.375" style="3" customWidth="1"/>
    <col min="3596" max="3596" width="34.125" style="3" bestFit="1" customWidth="1"/>
    <col min="3597" max="3597" width="13.75" style="3" customWidth="1"/>
    <col min="3598" max="3598" width="11.375" style="3" bestFit="1" customWidth="1"/>
    <col min="3599" max="3599" width="13.25" style="3" customWidth="1"/>
    <col min="3600" max="3600" width="14.5" style="3" customWidth="1"/>
    <col min="3601" max="3601" width="15.625" style="3" customWidth="1"/>
    <col min="3602" max="3840" width="9" style="3"/>
    <col min="3841" max="3841" width="4.375" style="3" customWidth="1"/>
    <col min="3842" max="3842" width="19" style="3" bestFit="1" customWidth="1"/>
    <col min="3843" max="3843" width="14" style="3" bestFit="1" customWidth="1"/>
    <col min="3844" max="3844" width="13.125" style="3" bestFit="1" customWidth="1"/>
    <col min="3845" max="3845" width="63.375" style="3" bestFit="1" customWidth="1"/>
    <col min="3846" max="3846" width="6.25" style="3" customWidth="1"/>
    <col min="3847" max="3848" width="9.875" style="3" bestFit="1" customWidth="1"/>
    <col min="3849" max="3849" width="13.5" style="3" bestFit="1" customWidth="1"/>
    <col min="3850" max="3850" width="36.375" style="3" customWidth="1"/>
    <col min="3851" max="3851" width="30.375" style="3" customWidth="1"/>
    <col min="3852" max="3852" width="34.125" style="3" bestFit="1" customWidth="1"/>
    <col min="3853" max="3853" width="13.75" style="3" customWidth="1"/>
    <col min="3854" max="3854" width="11.375" style="3" bestFit="1" customWidth="1"/>
    <col min="3855" max="3855" width="13.25" style="3" customWidth="1"/>
    <col min="3856" max="3856" width="14.5" style="3" customWidth="1"/>
    <col min="3857" max="3857" width="15.625" style="3" customWidth="1"/>
    <col min="3858" max="4096" width="9" style="3"/>
    <col min="4097" max="4097" width="4.375" style="3" customWidth="1"/>
    <col min="4098" max="4098" width="19" style="3" bestFit="1" customWidth="1"/>
    <col min="4099" max="4099" width="14" style="3" bestFit="1" customWidth="1"/>
    <col min="4100" max="4100" width="13.125" style="3" bestFit="1" customWidth="1"/>
    <col min="4101" max="4101" width="63.375" style="3" bestFit="1" customWidth="1"/>
    <col min="4102" max="4102" width="6.25" style="3" customWidth="1"/>
    <col min="4103" max="4104" width="9.875" style="3" bestFit="1" customWidth="1"/>
    <col min="4105" max="4105" width="13.5" style="3" bestFit="1" customWidth="1"/>
    <col min="4106" max="4106" width="36.375" style="3" customWidth="1"/>
    <col min="4107" max="4107" width="30.375" style="3" customWidth="1"/>
    <col min="4108" max="4108" width="34.125" style="3" bestFit="1" customWidth="1"/>
    <col min="4109" max="4109" width="13.75" style="3" customWidth="1"/>
    <col min="4110" max="4110" width="11.375" style="3" bestFit="1" customWidth="1"/>
    <col min="4111" max="4111" width="13.25" style="3" customWidth="1"/>
    <col min="4112" max="4112" width="14.5" style="3" customWidth="1"/>
    <col min="4113" max="4113" width="15.625" style="3" customWidth="1"/>
    <col min="4114" max="4352" width="9" style="3"/>
    <col min="4353" max="4353" width="4.375" style="3" customWidth="1"/>
    <col min="4354" max="4354" width="19" style="3" bestFit="1" customWidth="1"/>
    <col min="4355" max="4355" width="14" style="3" bestFit="1" customWidth="1"/>
    <col min="4356" max="4356" width="13.125" style="3" bestFit="1" customWidth="1"/>
    <col min="4357" max="4357" width="63.375" style="3" bestFit="1" customWidth="1"/>
    <col min="4358" max="4358" width="6.25" style="3" customWidth="1"/>
    <col min="4359" max="4360" width="9.875" style="3" bestFit="1" customWidth="1"/>
    <col min="4361" max="4361" width="13.5" style="3" bestFit="1" customWidth="1"/>
    <col min="4362" max="4362" width="36.375" style="3" customWidth="1"/>
    <col min="4363" max="4363" width="30.375" style="3" customWidth="1"/>
    <col min="4364" max="4364" width="34.125" style="3" bestFit="1" customWidth="1"/>
    <col min="4365" max="4365" width="13.75" style="3" customWidth="1"/>
    <col min="4366" max="4366" width="11.375" style="3" bestFit="1" customWidth="1"/>
    <col min="4367" max="4367" width="13.25" style="3" customWidth="1"/>
    <col min="4368" max="4368" width="14.5" style="3" customWidth="1"/>
    <col min="4369" max="4369" width="15.625" style="3" customWidth="1"/>
    <col min="4370" max="4608" width="9" style="3"/>
    <col min="4609" max="4609" width="4.375" style="3" customWidth="1"/>
    <col min="4610" max="4610" width="19" style="3" bestFit="1" customWidth="1"/>
    <col min="4611" max="4611" width="14" style="3" bestFit="1" customWidth="1"/>
    <col min="4612" max="4612" width="13.125" style="3" bestFit="1" customWidth="1"/>
    <col min="4613" max="4613" width="63.375" style="3" bestFit="1" customWidth="1"/>
    <col min="4614" max="4614" width="6.25" style="3" customWidth="1"/>
    <col min="4615" max="4616" width="9.875" style="3" bestFit="1" customWidth="1"/>
    <col min="4617" max="4617" width="13.5" style="3" bestFit="1" customWidth="1"/>
    <col min="4618" max="4618" width="36.375" style="3" customWidth="1"/>
    <col min="4619" max="4619" width="30.375" style="3" customWidth="1"/>
    <col min="4620" max="4620" width="34.125" style="3" bestFit="1" customWidth="1"/>
    <col min="4621" max="4621" width="13.75" style="3" customWidth="1"/>
    <col min="4622" max="4622" width="11.375" style="3" bestFit="1" customWidth="1"/>
    <col min="4623" max="4623" width="13.25" style="3" customWidth="1"/>
    <col min="4624" max="4624" width="14.5" style="3" customWidth="1"/>
    <col min="4625" max="4625" width="15.625" style="3" customWidth="1"/>
    <col min="4626" max="4864" width="9" style="3"/>
    <col min="4865" max="4865" width="4.375" style="3" customWidth="1"/>
    <col min="4866" max="4866" width="19" style="3" bestFit="1" customWidth="1"/>
    <col min="4867" max="4867" width="14" style="3" bestFit="1" customWidth="1"/>
    <col min="4868" max="4868" width="13.125" style="3" bestFit="1" customWidth="1"/>
    <col min="4869" max="4869" width="63.375" style="3" bestFit="1" customWidth="1"/>
    <col min="4870" max="4870" width="6.25" style="3" customWidth="1"/>
    <col min="4871" max="4872" width="9.875" style="3" bestFit="1" customWidth="1"/>
    <col min="4873" max="4873" width="13.5" style="3" bestFit="1" customWidth="1"/>
    <col min="4874" max="4874" width="36.375" style="3" customWidth="1"/>
    <col min="4875" max="4875" width="30.375" style="3" customWidth="1"/>
    <col min="4876" max="4876" width="34.125" style="3" bestFit="1" customWidth="1"/>
    <col min="4877" max="4877" width="13.75" style="3" customWidth="1"/>
    <col min="4878" max="4878" width="11.375" style="3" bestFit="1" customWidth="1"/>
    <col min="4879" max="4879" width="13.25" style="3" customWidth="1"/>
    <col min="4880" max="4880" width="14.5" style="3" customWidth="1"/>
    <col min="4881" max="4881" width="15.625" style="3" customWidth="1"/>
    <col min="4882" max="5120" width="9" style="3"/>
    <col min="5121" max="5121" width="4.375" style="3" customWidth="1"/>
    <col min="5122" max="5122" width="19" style="3" bestFit="1" customWidth="1"/>
    <col min="5123" max="5123" width="14" style="3" bestFit="1" customWidth="1"/>
    <col min="5124" max="5124" width="13.125" style="3" bestFit="1" customWidth="1"/>
    <col min="5125" max="5125" width="63.375" style="3" bestFit="1" customWidth="1"/>
    <col min="5126" max="5126" width="6.25" style="3" customWidth="1"/>
    <col min="5127" max="5128" width="9.875" style="3" bestFit="1" customWidth="1"/>
    <col min="5129" max="5129" width="13.5" style="3" bestFit="1" customWidth="1"/>
    <col min="5130" max="5130" width="36.375" style="3" customWidth="1"/>
    <col min="5131" max="5131" width="30.375" style="3" customWidth="1"/>
    <col min="5132" max="5132" width="34.125" style="3" bestFit="1" customWidth="1"/>
    <col min="5133" max="5133" width="13.75" style="3" customWidth="1"/>
    <col min="5134" max="5134" width="11.375" style="3" bestFit="1" customWidth="1"/>
    <col min="5135" max="5135" width="13.25" style="3" customWidth="1"/>
    <col min="5136" max="5136" width="14.5" style="3" customWidth="1"/>
    <col min="5137" max="5137" width="15.625" style="3" customWidth="1"/>
    <col min="5138" max="5376" width="9" style="3"/>
    <col min="5377" max="5377" width="4.375" style="3" customWidth="1"/>
    <col min="5378" max="5378" width="19" style="3" bestFit="1" customWidth="1"/>
    <col min="5379" max="5379" width="14" style="3" bestFit="1" customWidth="1"/>
    <col min="5380" max="5380" width="13.125" style="3" bestFit="1" customWidth="1"/>
    <col min="5381" max="5381" width="63.375" style="3" bestFit="1" customWidth="1"/>
    <col min="5382" max="5382" width="6.25" style="3" customWidth="1"/>
    <col min="5383" max="5384" width="9.875" style="3" bestFit="1" customWidth="1"/>
    <col min="5385" max="5385" width="13.5" style="3" bestFit="1" customWidth="1"/>
    <col min="5386" max="5386" width="36.375" style="3" customWidth="1"/>
    <col min="5387" max="5387" width="30.375" style="3" customWidth="1"/>
    <col min="5388" max="5388" width="34.125" style="3" bestFit="1" customWidth="1"/>
    <col min="5389" max="5389" width="13.75" style="3" customWidth="1"/>
    <col min="5390" max="5390" width="11.375" style="3" bestFit="1" customWidth="1"/>
    <col min="5391" max="5391" width="13.25" style="3" customWidth="1"/>
    <col min="5392" max="5392" width="14.5" style="3" customWidth="1"/>
    <col min="5393" max="5393" width="15.625" style="3" customWidth="1"/>
    <col min="5394" max="5632" width="9" style="3"/>
    <col min="5633" max="5633" width="4.375" style="3" customWidth="1"/>
    <col min="5634" max="5634" width="19" style="3" bestFit="1" customWidth="1"/>
    <col min="5635" max="5635" width="14" style="3" bestFit="1" customWidth="1"/>
    <col min="5636" max="5636" width="13.125" style="3" bestFit="1" customWidth="1"/>
    <col min="5637" max="5637" width="63.375" style="3" bestFit="1" customWidth="1"/>
    <col min="5638" max="5638" width="6.25" style="3" customWidth="1"/>
    <col min="5639" max="5640" width="9.875" style="3" bestFit="1" customWidth="1"/>
    <col min="5641" max="5641" width="13.5" style="3" bestFit="1" customWidth="1"/>
    <col min="5642" max="5642" width="36.375" style="3" customWidth="1"/>
    <col min="5643" max="5643" width="30.375" style="3" customWidth="1"/>
    <col min="5644" max="5644" width="34.125" style="3" bestFit="1" customWidth="1"/>
    <col min="5645" max="5645" width="13.75" style="3" customWidth="1"/>
    <col min="5646" max="5646" width="11.375" style="3" bestFit="1" customWidth="1"/>
    <col min="5647" max="5647" width="13.25" style="3" customWidth="1"/>
    <col min="5648" max="5648" width="14.5" style="3" customWidth="1"/>
    <col min="5649" max="5649" width="15.625" style="3" customWidth="1"/>
    <col min="5650" max="5888" width="9" style="3"/>
    <col min="5889" max="5889" width="4.375" style="3" customWidth="1"/>
    <col min="5890" max="5890" width="19" style="3" bestFit="1" customWidth="1"/>
    <col min="5891" max="5891" width="14" style="3" bestFit="1" customWidth="1"/>
    <col min="5892" max="5892" width="13.125" style="3" bestFit="1" customWidth="1"/>
    <col min="5893" max="5893" width="63.375" style="3" bestFit="1" customWidth="1"/>
    <col min="5894" max="5894" width="6.25" style="3" customWidth="1"/>
    <col min="5895" max="5896" width="9.875" style="3" bestFit="1" customWidth="1"/>
    <col min="5897" max="5897" width="13.5" style="3" bestFit="1" customWidth="1"/>
    <col min="5898" max="5898" width="36.375" style="3" customWidth="1"/>
    <col min="5899" max="5899" width="30.375" style="3" customWidth="1"/>
    <col min="5900" max="5900" width="34.125" style="3" bestFit="1" customWidth="1"/>
    <col min="5901" max="5901" width="13.75" style="3" customWidth="1"/>
    <col min="5902" max="5902" width="11.375" style="3" bestFit="1" customWidth="1"/>
    <col min="5903" max="5903" width="13.25" style="3" customWidth="1"/>
    <col min="5904" max="5904" width="14.5" style="3" customWidth="1"/>
    <col min="5905" max="5905" width="15.625" style="3" customWidth="1"/>
    <col min="5906" max="6144" width="9" style="3"/>
    <col min="6145" max="6145" width="4.375" style="3" customWidth="1"/>
    <col min="6146" max="6146" width="19" style="3" bestFit="1" customWidth="1"/>
    <col min="6147" max="6147" width="14" style="3" bestFit="1" customWidth="1"/>
    <col min="6148" max="6148" width="13.125" style="3" bestFit="1" customWidth="1"/>
    <col min="6149" max="6149" width="63.375" style="3" bestFit="1" customWidth="1"/>
    <col min="6150" max="6150" width="6.25" style="3" customWidth="1"/>
    <col min="6151" max="6152" width="9.875" style="3" bestFit="1" customWidth="1"/>
    <col min="6153" max="6153" width="13.5" style="3" bestFit="1" customWidth="1"/>
    <col min="6154" max="6154" width="36.375" style="3" customWidth="1"/>
    <col min="6155" max="6155" width="30.375" style="3" customWidth="1"/>
    <col min="6156" max="6156" width="34.125" style="3" bestFit="1" customWidth="1"/>
    <col min="6157" max="6157" width="13.75" style="3" customWidth="1"/>
    <col min="6158" max="6158" width="11.375" style="3" bestFit="1" customWidth="1"/>
    <col min="6159" max="6159" width="13.25" style="3" customWidth="1"/>
    <col min="6160" max="6160" width="14.5" style="3" customWidth="1"/>
    <col min="6161" max="6161" width="15.625" style="3" customWidth="1"/>
    <col min="6162" max="6400" width="9" style="3"/>
    <col min="6401" max="6401" width="4.375" style="3" customWidth="1"/>
    <col min="6402" max="6402" width="19" style="3" bestFit="1" customWidth="1"/>
    <col min="6403" max="6403" width="14" style="3" bestFit="1" customWidth="1"/>
    <col min="6404" max="6404" width="13.125" style="3" bestFit="1" customWidth="1"/>
    <col min="6405" max="6405" width="63.375" style="3" bestFit="1" customWidth="1"/>
    <col min="6406" max="6406" width="6.25" style="3" customWidth="1"/>
    <col min="6407" max="6408" width="9.875" style="3" bestFit="1" customWidth="1"/>
    <col min="6409" max="6409" width="13.5" style="3" bestFit="1" customWidth="1"/>
    <col min="6410" max="6410" width="36.375" style="3" customWidth="1"/>
    <col min="6411" max="6411" width="30.375" style="3" customWidth="1"/>
    <col min="6412" max="6412" width="34.125" style="3" bestFit="1" customWidth="1"/>
    <col min="6413" max="6413" width="13.75" style="3" customWidth="1"/>
    <col min="6414" max="6414" width="11.375" style="3" bestFit="1" customWidth="1"/>
    <col min="6415" max="6415" width="13.25" style="3" customWidth="1"/>
    <col min="6416" max="6416" width="14.5" style="3" customWidth="1"/>
    <col min="6417" max="6417" width="15.625" style="3" customWidth="1"/>
    <col min="6418" max="6656" width="9" style="3"/>
    <col min="6657" max="6657" width="4.375" style="3" customWidth="1"/>
    <col min="6658" max="6658" width="19" style="3" bestFit="1" customWidth="1"/>
    <col min="6659" max="6659" width="14" style="3" bestFit="1" customWidth="1"/>
    <col min="6660" max="6660" width="13.125" style="3" bestFit="1" customWidth="1"/>
    <col min="6661" max="6661" width="63.375" style="3" bestFit="1" customWidth="1"/>
    <col min="6662" max="6662" width="6.25" style="3" customWidth="1"/>
    <col min="6663" max="6664" width="9.875" style="3" bestFit="1" customWidth="1"/>
    <col min="6665" max="6665" width="13.5" style="3" bestFit="1" customWidth="1"/>
    <col min="6666" max="6666" width="36.375" style="3" customWidth="1"/>
    <col min="6667" max="6667" width="30.375" style="3" customWidth="1"/>
    <col min="6668" max="6668" width="34.125" style="3" bestFit="1" customWidth="1"/>
    <col min="6669" max="6669" width="13.75" style="3" customWidth="1"/>
    <col min="6670" max="6670" width="11.375" style="3" bestFit="1" customWidth="1"/>
    <col min="6671" max="6671" width="13.25" style="3" customWidth="1"/>
    <col min="6672" max="6672" width="14.5" style="3" customWidth="1"/>
    <col min="6673" max="6673" width="15.625" style="3" customWidth="1"/>
    <col min="6674" max="6912" width="9" style="3"/>
    <col min="6913" max="6913" width="4.375" style="3" customWidth="1"/>
    <col min="6914" max="6914" width="19" style="3" bestFit="1" customWidth="1"/>
    <col min="6915" max="6915" width="14" style="3" bestFit="1" customWidth="1"/>
    <col min="6916" max="6916" width="13.125" style="3" bestFit="1" customWidth="1"/>
    <col min="6917" max="6917" width="63.375" style="3" bestFit="1" customWidth="1"/>
    <col min="6918" max="6918" width="6.25" style="3" customWidth="1"/>
    <col min="6919" max="6920" width="9.875" style="3" bestFit="1" customWidth="1"/>
    <col min="6921" max="6921" width="13.5" style="3" bestFit="1" customWidth="1"/>
    <col min="6922" max="6922" width="36.375" style="3" customWidth="1"/>
    <col min="6923" max="6923" width="30.375" style="3" customWidth="1"/>
    <col min="6924" max="6924" width="34.125" style="3" bestFit="1" customWidth="1"/>
    <col min="6925" max="6925" width="13.75" style="3" customWidth="1"/>
    <col min="6926" max="6926" width="11.375" style="3" bestFit="1" customWidth="1"/>
    <col min="6927" max="6927" width="13.25" style="3" customWidth="1"/>
    <col min="6928" max="6928" width="14.5" style="3" customWidth="1"/>
    <col min="6929" max="6929" width="15.625" style="3" customWidth="1"/>
    <col min="6930" max="7168" width="9" style="3"/>
    <col min="7169" max="7169" width="4.375" style="3" customWidth="1"/>
    <col min="7170" max="7170" width="19" style="3" bestFit="1" customWidth="1"/>
    <col min="7171" max="7171" width="14" style="3" bestFit="1" customWidth="1"/>
    <col min="7172" max="7172" width="13.125" style="3" bestFit="1" customWidth="1"/>
    <col min="7173" max="7173" width="63.375" style="3" bestFit="1" customWidth="1"/>
    <col min="7174" max="7174" width="6.25" style="3" customWidth="1"/>
    <col min="7175" max="7176" width="9.875" style="3" bestFit="1" customWidth="1"/>
    <col min="7177" max="7177" width="13.5" style="3" bestFit="1" customWidth="1"/>
    <col min="7178" max="7178" width="36.375" style="3" customWidth="1"/>
    <col min="7179" max="7179" width="30.375" style="3" customWidth="1"/>
    <col min="7180" max="7180" width="34.125" style="3" bestFit="1" customWidth="1"/>
    <col min="7181" max="7181" width="13.75" style="3" customWidth="1"/>
    <col min="7182" max="7182" width="11.375" style="3" bestFit="1" customWidth="1"/>
    <col min="7183" max="7183" width="13.25" style="3" customWidth="1"/>
    <col min="7184" max="7184" width="14.5" style="3" customWidth="1"/>
    <col min="7185" max="7185" width="15.625" style="3" customWidth="1"/>
    <col min="7186" max="7424" width="9" style="3"/>
    <col min="7425" max="7425" width="4.375" style="3" customWidth="1"/>
    <col min="7426" max="7426" width="19" style="3" bestFit="1" customWidth="1"/>
    <col min="7427" max="7427" width="14" style="3" bestFit="1" customWidth="1"/>
    <col min="7428" max="7428" width="13.125" style="3" bestFit="1" customWidth="1"/>
    <col min="7429" max="7429" width="63.375" style="3" bestFit="1" customWidth="1"/>
    <col min="7430" max="7430" width="6.25" style="3" customWidth="1"/>
    <col min="7431" max="7432" width="9.875" style="3" bestFit="1" customWidth="1"/>
    <col min="7433" max="7433" width="13.5" style="3" bestFit="1" customWidth="1"/>
    <col min="7434" max="7434" width="36.375" style="3" customWidth="1"/>
    <col min="7435" max="7435" width="30.375" style="3" customWidth="1"/>
    <col min="7436" max="7436" width="34.125" style="3" bestFit="1" customWidth="1"/>
    <col min="7437" max="7437" width="13.75" style="3" customWidth="1"/>
    <col min="7438" max="7438" width="11.375" style="3" bestFit="1" customWidth="1"/>
    <col min="7439" max="7439" width="13.25" style="3" customWidth="1"/>
    <col min="7440" max="7440" width="14.5" style="3" customWidth="1"/>
    <col min="7441" max="7441" width="15.625" style="3" customWidth="1"/>
    <col min="7442" max="7680" width="9" style="3"/>
    <col min="7681" max="7681" width="4.375" style="3" customWidth="1"/>
    <col min="7682" max="7682" width="19" style="3" bestFit="1" customWidth="1"/>
    <col min="7683" max="7683" width="14" style="3" bestFit="1" customWidth="1"/>
    <col min="7684" max="7684" width="13.125" style="3" bestFit="1" customWidth="1"/>
    <col min="7685" max="7685" width="63.375" style="3" bestFit="1" customWidth="1"/>
    <col min="7686" max="7686" width="6.25" style="3" customWidth="1"/>
    <col min="7687" max="7688" width="9.875" style="3" bestFit="1" customWidth="1"/>
    <col min="7689" max="7689" width="13.5" style="3" bestFit="1" customWidth="1"/>
    <col min="7690" max="7690" width="36.375" style="3" customWidth="1"/>
    <col min="7691" max="7691" width="30.375" style="3" customWidth="1"/>
    <col min="7692" max="7692" width="34.125" style="3" bestFit="1" customWidth="1"/>
    <col min="7693" max="7693" width="13.75" style="3" customWidth="1"/>
    <col min="7694" max="7694" width="11.375" style="3" bestFit="1" customWidth="1"/>
    <col min="7695" max="7695" width="13.25" style="3" customWidth="1"/>
    <col min="7696" max="7696" width="14.5" style="3" customWidth="1"/>
    <col min="7697" max="7697" width="15.625" style="3" customWidth="1"/>
    <col min="7698" max="7936" width="9" style="3"/>
    <col min="7937" max="7937" width="4.375" style="3" customWidth="1"/>
    <col min="7938" max="7938" width="19" style="3" bestFit="1" customWidth="1"/>
    <col min="7939" max="7939" width="14" style="3" bestFit="1" customWidth="1"/>
    <col min="7940" max="7940" width="13.125" style="3" bestFit="1" customWidth="1"/>
    <col min="7941" max="7941" width="63.375" style="3" bestFit="1" customWidth="1"/>
    <col min="7942" max="7942" width="6.25" style="3" customWidth="1"/>
    <col min="7943" max="7944" width="9.875" style="3" bestFit="1" customWidth="1"/>
    <col min="7945" max="7945" width="13.5" style="3" bestFit="1" customWidth="1"/>
    <col min="7946" max="7946" width="36.375" style="3" customWidth="1"/>
    <col min="7947" max="7947" width="30.375" style="3" customWidth="1"/>
    <col min="7948" max="7948" width="34.125" style="3" bestFit="1" customWidth="1"/>
    <col min="7949" max="7949" width="13.75" style="3" customWidth="1"/>
    <col min="7950" max="7950" width="11.375" style="3" bestFit="1" customWidth="1"/>
    <col min="7951" max="7951" width="13.25" style="3" customWidth="1"/>
    <col min="7952" max="7952" width="14.5" style="3" customWidth="1"/>
    <col min="7953" max="7953" width="15.625" style="3" customWidth="1"/>
    <col min="7954" max="8192" width="9" style="3"/>
    <col min="8193" max="8193" width="4.375" style="3" customWidth="1"/>
    <col min="8194" max="8194" width="19" style="3" bestFit="1" customWidth="1"/>
    <col min="8195" max="8195" width="14" style="3" bestFit="1" customWidth="1"/>
    <col min="8196" max="8196" width="13.125" style="3" bestFit="1" customWidth="1"/>
    <col min="8197" max="8197" width="63.375" style="3" bestFit="1" customWidth="1"/>
    <col min="8198" max="8198" width="6.25" style="3" customWidth="1"/>
    <col min="8199" max="8200" width="9.875" style="3" bestFit="1" customWidth="1"/>
    <col min="8201" max="8201" width="13.5" style="3" bestFit="1" customWidth="1"/>
    <col min="8202" max="8202" width="36.375" style="3" customWidth="1"/>
    <col min="8203" max="8203" width="30.375" style="3" customWidth="1"/>
    <col min="8204" max="8204" width="34.125" style="3" bestFit="1" customWidth="1"/>
    <col min="8205" max="8205" width="13.75" style="3" customWidth="1"/>
    <col min="8206" max="8206" width="11.375" style="3" bestFit="1" customWidth="1"/>
    <col min="8207" max="8207" width="13.25" style="3" customWidth="1"/>
    <col min="8208" max="8208" width="14.5" style="3" customWidth="1"/>
    <col min="8209" max="8209" width="15.625" style="3" customWidth="1"/>
    <col min="8210" max="8448" width="9" style="3"/>
    <col min="8449" max="8449" width="4.375" style="3" customWidth="1"/>
    <col min="8450" max="8450" width="19" style="3" bestFit="1" customWidth="1"/>
    <col min="8451" max="8451" width="14" style="3" bestFit="1" customWidth="1"/>
    <col min="8452" max="8452" width="13.125" style="3" bestFit="1" customWidth="1"/>
    <col min="8453" max="8453" width="63.375" style="3" bestFit="1" customWidth="1"/>
    <col min="8454" max="8454" width="6.25" style="3" customWidth="1"/>
    <col min="8455" max="8456" width="9.875" style="3" bestFit="1" customWidth="1"/>
    <col min="8457" max="8457" width="13.5" style="3" bestFit="1" customWidth="1"/>
    <col min="8458" max="8458" width="36.375" style="3" customWidth="1"/>
    <col min="8459" max="8459" width="30.375" style="3" customWidth="1"/>
    <col min="8460" max="8460" width="34.125" style="3" bestFit="1" customWidth="1"/>
    <col min="8461" max="8461" width="13.75" style="3" customWidth="1"/>
    <col min="8462" max="8462" width="11.375" style="3" bestFit="1" customWidth="1"/>
    <col min="8463" max="8463" width="13.25" style="3" customWidth="1"/>
    <col min="8464" max="8464" width="14.5" style="3" customWidth="1"/>
    <col min="8465" max="8465" width="15.625" style="3" customWidth="1"/>
    <col min="8466" max="8704" width="9" style="3"/>
    <col min="8705" max="8705" width="4.375" style="3" customWidth="1"/>
    <col min="8706" max="8706" width="19" style="3" bestFit="1" customWidth="1"/>
    <col min="8707" max="8707" width="14" style="3" bestFit="1" customWidth="1"/>
    <col min="8708" max="8708" width="13.125" style="3" bestFit="1" customWidth="1"/>
    <col min="8709" max="8709" width="63.375" style="3" bestFit="1" customWidth="1"/>
    <col min="8710" max="8710" width="6.25" style="3" customWidth="1"/>
    <col min="8711" max="8712" width="9.875" style="3" bestFit="1" customWidth="1"/>
    <col min="8713" max="8713" width="13.5" style="3" bestFit="1" customWidth="1"/>
    <col min="8714" max="8714" width="36.375" style="3" customWidth="1"/>
    <col min="8715" max="8715" width="30.375" style="3" customWidth="1"/>
    <col min="8716" max="8716" width="34.125" style="3" bestFit="1" customWidth="1"/>
    <col min="8717" max="8717" width="13.75" style="3" customWidth="1"/>
    <col min="8718" max="8718" width="11.375" style="3" bestFit="1" customWidth="1"/>
    <col min="8719" max="8719" width="13.25" style="3" customWidth="1"/>
    <col min="8720" max="8720" width="14.5" style="3" customWidth="1"/>
    <col min="8721" max="8721" width="15.625" style="3" customWidth="1"/>
    <col min="8722" max="8960" width="9" style="3"/>
    <col min="8961" max="8961" width="4.375" style="3" customWidth="1"/>
    <col min="8962" max="8962" width="19" style="3" bestFit="1" customWidth="1"/>
    <col min="8963" max="8963" width="14" style="3" bestFit="1" customWidth="1"/>
    <col min="8964" max="8964" width="13.125" style="3" bestFit="1" customWidth="1"/>
    <col min="8965" max="8965" width="63.375" style="3" bestFit="1" customWidth="1"/>
    <col min="8966" max="8966" width="6.25" style="3" customWidth="1"/>
    <col min="8967" max="8968" width="9.875" style="3" bestFit="1" customWidth="1"/>
    <col min="8969" max="8969" width="13.5" style="3" bestFit="1" customWidth="1"/>
    <col min="8970" max="8970" width="36.375" style="3" customWidth="1"/>
    <col min="8971" max="8971" width="30.375" style="3" customWidth="1"/>
    <col min="8972" max="8972" width="34.125" style="3" bestFit="1" customWidth="1"/>
    <col min="8973" max="8973" width="13.75" style="3" customWidth="1"/>
    <col min="8974" max="8974" width="11.375" style="3" bestFit="1" customWidth="1"/>
    <col min="8975" max="8975" width="13.25" style="3" customWidth="1"/>
    <col min="8976" max="8976" width="14.5" style="3" customWidth="1"/>
    <col min="8977" max="8977" width="15.625" style="3" customWidth="1"/>
    <col min="8978" max="9216" width="9" style="3"/>
    <col min="9217" max="9217" width="4.375" style="3" customWidth="1"/>
    <col min="9218" max="9218" width="19" style="3" bestFit="1" customWidth="1"/>
    <col min="9219" max="9219" width="14" style="3" bestFit="1" customWidth="1"/>
    <col min="9220" max="9220" width="13.125" style="3" bestFit="1" customWidth="1"/>
    <col min="9221" max="9221" width="63.375" style="3" bestFit="1" customWidth="1"/>
    <col min="9222" max="9222" width="6.25" style="3" customWidth="1"/>
    <col min="9223" max="9224" width="9.875" style="3" bestFit="1" customWidth="1"/>
    <col min="9225" max="9225" width="13.5" style="3" bestFit="1" customWidth="1"/>
    <col min="9226" max="9226" width="36.375" style="3" customWidth="1"/>
    <col min="9227" max="9227" width="30.375" style="3" customWidth="1"/>
    <col min="9228" max="9228" width="34.125" style="3" bestFit="1" customWidth="1"/>
    <col min="9229" max="9229" width="13.75" style="3" customWidth="1"/>
    <col min="9230" max="9230" width="11.375" style="3" bestFit="1" customWidth="1"/>
    <col min="9231" max="9231" width="13.25" style="3" customWidth="1"/>
    <col min="9232" max="9232" width="14.5" style="3" customWidth="1"/>
    <col min="9233" max="9233" width="15.625" style="3" customWidth="1"/>
    <col min="9234" max="9472" width="9" style="3"/>
    <col min="9473" max="9473" width="4.375" style="3" customWidth="1"/>
    <col min="9474" max="9474" width="19" style="3" bestFit="1" customWidth="1"/>
    <col min="9475" max="9475" width="14" style="3" bestFit="1" customWidth="1"/>
    <col min="9476" max="9476" width="13.125" style="3" bestFit="1" customWidth="1"/>
    <col min="9477" max="9477" width="63.375" style="3" bestFit="1" customWidth="1"/>
    <col min="9478" max="9478" width="6.25" style="3" customWidth="1"/>
    <col min="9479" max="9480" width="9.875" style="3" bestFit="1" customWidth="1"/>
    <col min="9481" max="9481" width="13.5" style="3" bestFit="1" customWidth="1"/>
    <col min="9482" max="9482" width="36.375" style="3" customWidth="1"/>
    <col min="9483" max="9483" width="30.375" style="3" customWidth="1"/>
    <col min="9484" max="9484" width="34.125" style="3" bestFit="1" customWidth="1"/>
    <col min="9485" max="9485" width="13.75" style="3" customWidth="1"/>
    <col min="9486" max="9486" width="11.375" style="3" bestFit="1" customWidth="1"/>
    <col min="9487" max="9487" width="13.25" style="3" customWidth="1"/>
    <col min="9488" max="9488" width="14.5" style="3" customWidth="1"/>
    <col min="9489" max="9489" width="15.625" style="3" customWidth="1"/>
    <col min="9490" max="9728" width="9" style="3"/>
    <col min="9729" max="9729" width="4.375" style="3" customWidth="1"/>
    <col min="9730" max="9730" width="19" style="3" bestFit="1" customWidth="1"/>
    <col min="9731" max="9731" width="14" style="3" bestFit="1" customWidth="1"/>
    <col min="9732" max="9732" width="13.125" style="3" bestFit="1" customWidth="1"/>
    <col min="9733" max="9733" width="63.375" style="3" bestFit="1" customWidth="1"/>
    <col min="9734" max="9734" width="6.25" style="3" customWidth="1"/>
    <col min="9735" max="9736" width="9.875" style="3" bestFit="1" customWidth="1"/>
    <col min="9737" max="9737" width="13.5" style="3" bestFit="1" customWidth="1"/>
    <col min="9738" max="9738" width="36.375" style="3" customWidth="1"/>
    <col min="9739" max="9739" width="30.375" style="3" customWidth="1"/>
    <col min="9740" max="9740" width="34.125" style="3" bestFit="1" customWidth="1"/>
    <col min="9741" max="9741" width="13.75" style="3" customWidth="1"/>
    <col min="9742" max="9742" width="11.375" style="3" bestFit="1" customWidth="1"/>
    <col min="9743" max="9743" width="13.25" style="3" customWidth="1"/>
    <col min="9744" max="9744" width="14.5" style="3" customWidth="1"/>
    <col min="9745" max="9745" width="15.625" style="3" customWidth="1"/>
    <col min="9746" max="9984" width="9" style="3"/>
    <col min="9985" max="9985" width="4.375" style="3" customWidth="1"/>
    <col min="9986" max="9986" width="19" style="3" bestFit="1" customWidth="1"/>
    <col min="9987" max="9987" width="14" style="3" bestFit="1" customWidth="1"/>
    <col min="9988" max="9988" width="13.125" style="3" bestFit="1" customWidth="1"/>
    <col min="9989" max="9989" width="63.375" style="3" bestFit="1" customWidth="1"/>
    <col min="9990" max="9990" width="6.25" style="3" customWidth="1"/>
    <col min="9991" max="9992" width="9.875" style="3" bestFit="1" customWidth="1"/>
    <col min="9993" max="9993" width="13.5" style="3" bestFit="1" customWidth="1"/>
    <col min="9994" max="9994" width="36.375" style="3" customWidth="1"/>
    <col min="9995" max="9995" width="30.375" style="3" customWidth="1"/>
    <col min="9996" max="9996" width="34.125" style="3" bestFit="1" customWidth="1"/>
    <col min="9997" max="9997" width="13.75" style="3" customWidth="1"/>
    <col min="9998" max="9998" width="11.375" style="3" bestFit="1" customWidth="1"/>
    <col min="9999" max="9999" width="13.25" style="3" customWidth="1"/>
    <col min="10000" max="10000" width="14.5" style="3" customWidth="1"/>
    <col min="10001" max="10001" width="15.625" style="3" customWidth="1"/>
    <col min="10002" max="10240" width="9" style="3"/>
    <col min="10241" max="10241" width="4.375" style="3" customWidth="1"/>
    <col min="10242" max="10242" width="19" style="3" bestFit="1" customWidth="1"/>
    <col min="10243" max="10243" width="14" style="3" bestFit="1" customWidth="1"/>
    <col min="10244" max="10244" width="13.125" style="3" bestFit="1" customWidth="1"/>
    <col min="10245" max="10245" width="63.375" style="3" bestFit="1" customWidth="1"/>
    <col min="10246" max="10246" width="6.25" style="3" customWidth="1"/>
    <col min="10247" max="10248" width="9.875" style="3" bestFit="1" customWidth="1"/>
    <col min="10249" max="10249" width="13.5" style="3" bestFit="1" customWidth="1"/>
    <col min="10250" max="10250" width="36.375" style="3" customWidth="1"/>
    <col min="10251" max="10251" width="30.375" style="3" customWidth="1"/>
    <col min="10252" max="10252" width="34.125" style="3" bestFit="1" customWidth="1"/>
    <col min="10253" max="10253" width="13.75" style="3" customWidth="1"/>
    <col min="10254" max="10254" width="11.375" style="3" bestFit="1" customWidth="1"/>
    <col min="10255" max="10255" width="13.25" style="3" customWidth="1"/>
    <col min="10256" max="10256" width="14.5" style="3" customWidth="1"/>
    <col min="10257" max="10257" width="15.625" style="3" customWidth="1"/>
    <col min="10258" max="10496" width="9" style="3"/>
    <col min="10497" max="10497" width="4.375" style="3" customWidth="1"/>
    <col min="10498" max="10498" width="19" style="3" bestFit="1" customWidth="1"/>
    <col min="10499" max="10499" width="14" style="3" bestFit="1" customWidth="1"/>
    <col min="10500" max="10500" width="13.125" style="3" bestFit="1" customWidth="1"/>
    <col min="10501" max="10501" width="63.375" style="3" bestFit="1" customWidth="1"/>
    <col min="10502" max="10502" width="6.25" style="3" customWidth="1"/>
    <col min="10503" max="10504" width="9.875" style="3" bestFit="1" customWidth="1"/>
    <col min="10505" max="10505" width="13.5" style="3" bestFit="1" customWidth="1"/>
    <col min="10506" max="10506" width="36.375" style="3" customWidth="1"/>
    <col min="10507" max="10507" width="30.375" style="3" customWidth="1"/>
    <col min="10508" max="10508" width="34.125" style="3" bestFit="1" customWidth="1"/>
    <col min="10509" max="10509" width="13.75" style="3" customWidth="1"/>
    <col min="10510" max="10510" width="11.375" style="3" bestFit="1" customWidth="1"/>
    <col min="10511" max="10511" width="13.25" style="3" customWidth="1"/>
    <col min="10512" max="10512" width="14.5" style="3" customWidth="1"/>
    <col min="10513" max="10513" width="15.625" style="3" customWidth="1"/>
    <col min="10514" max="10752" width="9" style="3"/>
    <col min="10753" max="10753" width="4.375" style="3" customWidth="1"/>
    <col min="10754" max="10754" width="19" style="3" bestFit="1" customWidth="1"/>
    <col min="10755" max="10755" width="14" style="3" bestFit="1" customWidth="1"/>
    <col min="10756" max="10756" width="13.125" style="3" bestFit="1" customWidth="1"/>
    <col min="10757" max="10757" width="63.375" style="3" bestFit="1" customWidth="1"/>
    <col min="10758" max="10758" width="6.25" style="3" customWidth="1"/>
    <col min="10759" max="10760" width="9.875" style="3" bestFit="1" customWidth="1"/>
    <col min="10761" max="10761" width="13.5" style="3" bestFit="1" customWidth="1"/>
    <col min="10762" max="10762" width="36.375" style="3" customWidth="1"/>
    <col min="10763" max="10763" width="30.375" style="3" customWidth="1"/>
    <col min="10764" max="10764" width="34.125" style="3" bestFit="1" customWidth="1"/>
    <col min="10765" max="10765" width="13.75" style="3" customWidth="1"/>
    <col min="10766" max="10766" width="11.375" style="3" bestFit="1" customWidth="1"/>
    <col min="10767" max="10767" width="13.25" style="3" customWidth="1"/>
    <col min="10768" max="10768" width="14.5" style="3" customWidth="1"/>
    <col min="10769" max="10769" width="15.625" style="3" customWidth="1"/>
    <col min="10770" max="11008" width="9" style="3"/>
    <col min="11009" max="11009" width="4.375" style="3" customWidth="1"/>
    <col min="11010" max="11010" width="19" style="3" bestFit="1" customWidth="1"/>
    <col min="11011" max="11011" width="14" style="3" bestFit="1" customWidth="1"/>
    <col min="11012" max="11012" width="13.125" style="3" bestFit="1" customWidth="1"/>
    <col min="11013" max="11013" width="63.375" style="3" bestFit="1" customWidth="1"/>
    <col min="11014" max="11014" width="6.25" style="3" customWidth="1"/>
    <col min="11015" max="11016" width="9.875" style="3" bestFit="1" customWidth="1"/>
    <col min="11017" max="11017" width="13.5" style="3" bestFit="1" customWidth="1"/>
    <col min="11018" max="11018" width="36.375" style="3" customWidth="1"/>
    <col min="11019" max="11019" width="30.375" style="3" customWidth="1"/>
    <col min="11020" max="11020" width="34.125" style="3" bestFit="1" customWidth="1"/>
    <col min="11021" max="11021" width="13.75" style="3" customWidth="1"/>
    <col min="11022" max="11022" width="11.375" style="3" bestFit="1" customWidth="1"/>
    <col min="11023" max="11023" width="13.25" style="3" customWidth="1"/>
    <col min="11024" max="11024" width="14.5" style="3" customWidth="1"/>
    <col min="11025" max="11025" width="15.625" style="3" customWidth="1"/>
    <col min="11026" max="11264" width="9" style="3"/>
    <col min="11265" max="11265" width="4.375" style="3" customWidth="1"/>
    <col min="11266" max="11266" width="19" style="3" bestFit="1" customWidth="1"/>
    <col min="11267" max="11267" width="14" style="3" bestFit="1" customWidth="1"/>
    <col min="11268" max="11268" width="13.125" style="3" bestFit="1" customWidth="1"/>
    <col min="11269" max="11269" width="63.375" style="3" bestFit="1" customWidth="1"/>
    <col min="11270" max="11270" width="6.25" style="3" customWidth="1"/>
    <col min="11271" max="11272" width="9.875" style="3" bestFit="1" customWidth="1"/>
    <col min="11273" max="11273" width="13.5" style="3" bestFit="1" customWidth="1"/>
    <col min="11274" max="11274" width="36.375" style="3" customWidth="1"/>
    <col min="11275" max="11275" width="30.375" style="3" customWidth="1"/>
    <col min="11276" max="11276" width="34.125" style="3" bestFit="1" customWidth="1"/>
    <col min="11277" max="11277" width="13.75" style="3" customWidth="1"/>
    <col min="11278" max="11278" width="11.375" style="3" bestFit="1" customWidth="1"/>
    <col min="11279" max="11279" width="13.25" style="3" customWidth="1"/>
    <col min="11280" max="11280" width="14.5" style="3" customWidth="1"/>
    <col min="11281" max="11281" width="15.625" style="3" customWidth="1"/>
    <col min="11282" max="11520" width="9" style="3"/>
    <col min="11521" max="11521" width="4.375" style="3" customWidth="1"/>
    <col min="11522" max="11522" width="19" style="3" bestFit="1" customWidth="1"/>
    <col min="11523" max="11523" width="14" style="3" bestFit="1" customWidth="1"/>
    <col min="11524" max="11524" width="13.125" style="3" bestFit="1" customWidth="1"/>
    <col min="11525" max="11525" width="63.375" style="3" bestFit="1" customWidth="1"/>
    <col min="11526" max="11526" width="6.25" style="3" customWidth="1"/>
    <col min="11527" max="11528" width="9.875" style="3" bestFit="1" customWidth="1"/>
    <col min="11529" max="11529" width="13.5" style="3" bestFit="1" customWidth="1"/>
    <col min="11530" max="11530" width="36.375" style="3" customWidth="1"/>
    <col min="11531" max="11531" width="30.375" style="3" customWidth="1"/>
    <col min="11532" max="11532" width="34.125" style="3" bestFit="1" customWidth="1"/>
    <col min="11533" max="11533" width="13.75" style="3" customWidth="1"/>
    <col min="11534" max="11534" width="11.375" style="3" bestFit="1" customWidth="1"/>
    <col min="11535" max="11535" width="13.25" style="3" customWidth="1"/>
    <col min="11536" max="11536" width="14.5" style="3" customWidth="1"/>
    <col min="11537" max="11537" width="15.625" style="3" customWidth="1"/>
    <col min="11538" max="11776" width="9" style="3"/>
    <col min="11777" max="11777" width="4.375" style="3" customWidth="1"/>
    <col min="11778" max="11778" width="19" style="3" bestFit="1" customWidth="1"/>
    <col min="11779" max="11779" width="14" style="3" bestFit="1" customWidth="1"/>
    <col min="11780" max="11780" width="13.125" style="3" bestFit="1" customWidth="1"/>
    <col min="11781" max="11781" width="63.375" style="3" bestFit="1" customWidth="1"/>
    <col min="11782" max="11782" width="6.25" style="3" customWidth="1"/>
    <col min="11783" max="11784" width="9.875" style="3" bestFit="1" customWidth="1"/>
    <col min="11785" max="11785" width="13.5" style="3" bestFit="1" customWidth="1"/>
    <col min="11786" max="11786" width="36.375" style="3" customWidth="1"/>
    <col min="11787" max="11787" width="30.375" style="3" customWidth="1"/>
    <col min="11788" max="11788" width="34.125" style="3" bestFit="1" customWidth="1"/>
    <col min="11789" max="11789" width="13.75" style="3" customWidth="1"/>
    <col min="11790" max="11790" width="11.375" style="3" bestFit="1" customWidth="1"/>
    <col min="11791" max="11791" width="13.25" style="3" customWidth="1"/>
    <col min="11792" max="11792" width="14.5" style="3" customWidth="1"/>
    <col min="11793" max="11793" width="15.625" style="3" customWidth="1"/>
    <col min="11794" max="12032" width="9" style="3"/>
    <col min="12033" max="12033" width="4.375" style="3" customWidth="1"/>
    <col min="12034" max="12034" width="19" style="3" bestFit="1" customWidth="1"/>
    <col min="12035" max="12035" width="14" style="3" bestFit="1" customWidth="1"/>
    <col min="12036" max="12036" width="13.125" style="3" bestFit="1" customWidth="1"/>
    <col min="12037" max="12037" width="63.375" style="3" bestFit="1" customWidth="1"/>
    <col min="12038" max="12038" width="6.25" style="3" customWidth="1"/>
    <col min="12039" max="12040" width="9.875" style="3" bestFit="1" customWidth="1"/>
    <col min="12041" max="12041" width="13.5" style="3" bestFit="1" customWidth="1"/>
    <col min="12042" max="12042" width="36.375" style="3" customWidth="1"/>
    <col min="12043" max="12043" width="30.375" style="3" customWidth="1"/>
    <col min="12044" max="12044" width="34.125" style="3" bestFit="1" customWidth="1"/>
    <col min="12045" max="12045" width="13.75" style="3" customWidth="1"/>
    <col min="12046" max="12046" width="11.375" style="3" bestFit="1" customWidth="1"/>
    <col min="12047" max="12047" width="13.25" style="3" customWidth="1"/>
    <col min="12048" max="12048" width="14.5" style="3" customWidth="1"/>
    <col min="12049" max="12049" width="15.625" style="3" customWidth="1"/>
    <col min="12050" max="12288" width="9" style="3"/>
    <col min="12289" max="12289" width="4.375" style="3" customWidth="1"/>
    <col min="12290" max="12290" width="19" style="3" bestFit="1" customWidth="1"/>
    <col min="12291" max="12291" width="14" style="3" bestFit="1" customWidth="1"/>
    <col min="12292" max="12292" width="13.125" style="3" bestFit="1" customWidth="1"/>
    <col min="12293" max="12293" width="63.375" style="3" bestFit="1" customWidth="1"/>
    <col min="12294" max="12294" width="6.25" style="3" customWidth="1"/>
    <col min="12295" max="12296" width="9.875" style="3" bestFit="1" customWidth="1"/>
    <col min="12297" max="12297" width="13.5" style="3" bestFit="1" customWidth="1"/>
    <col min="12298" max="12298" width="36.375" style="3" customWidth="1"/>
    <col min="12299" max="12299" width="30.375" style="3" customWidth="1"/>
    <col min="12300" max="12300" width="34.125" style="3" bestFit="1" customWidth="1"/>
    <col min="12301" max="12301" width="13.75" style="3" customWidth="1"/>
    <col min="12302" max="12302" width="11.375" style="3" bestFit="1" customWidth="1"/>
    <col min="12303" max="12303" width="13.25" style="3" customWidth="1"/>
    <col min="12304" max="12304" width="14.5" style="3" customWidth="1"/>
    <col min="12305" max="12305" width="15.625" style="3" customWidth="1"/>
    <col min="12306" max="12544" width="9" style="3"/>
    <col min="12545" max="12545" width="4.375" style="3" customWidth="1"/>
    <col min="12546" max="12546" width="19" style="3" bestFit="1" customWidth="1"/>
    <col min="12547" max="12547" width="14" style="3" bestFit="1" customWidth="1"/>
    <col min="12548" max="12548" width="13.125" style="3" bestFit="1" customWidth="1"/>
    <col min="12549" max="12549" width="63.375" style="3" bestFit="1" customWidth="1"/>
    <col min="12550" max="12550" width="6.25" style="3" customWidth="1"/>
    <col min="12551" max="12552" width="9.875" style="3" bestFit="1" customWidth="1"/>
    <col min="12553" max="12553" width="13.5" style="3" bestFit="1" customWidth="1"/>
    <col min="12554" max="12554" width="36.375" style="3" customWidth="1"/>
    <col min="12555" max="12555" width="30.375" style="3" customWidth="1"/>
    <col min="12556" max="12556" width="34.125" style="3" bestFit="1" customWidth="1"/>
    <col min="12557" max="12557" width="13.75" style="3" customWidth="1"/>
    <col min="12558" max="12558" width="11.375" style="3" bestFit="1" customWidth="1"/>
    <col min="12559" max="12559" width="13.25" style="3" customWidth="1"/>
    <col min="12560" max="12560" width="14.5" style="3" customWidth="1"/>
    <col min="12561" max="12561" width="15.625" style="3" customWidth="1"/>
    <col min="12562" max="12800" width="9" style="3"/>
    <col min="12801" max="12801" width="4.375" style="3" customWidth="1"/>
    <col min="12802" max="12802" width="19" style="3" bestFit="1" customWidth="1"/>
    <col min="12803" max="12803" width="14" style="3" bestFit="1" customWidth="1"/>
    <col min="12804" max="12804" width="13.125" style="3" bestFit="1" customWidth="1"/>
    <col min="12805" max="12805" width="63.375" style="3" bestFit="1" customWidth="1"/>
    <col min="12806" max="12806" width="6.25" style="3" customWidth="1"/>
    <col min="12807" max="12808" width="9.875" style="3" bestFit="1" customWidth="1"/>
    <col min="12809" max="12809" width="13.5" style="3" bestFit="1" customWidth="1"/>
    <col min="12810" max="12810" width="36.375" style="3" customWidth="1"/>
    <col min="12811" max="12811" width="30.375" style="3" customWidth="1"/>
    <col min="12812" max="12812" width="34.125" style="3" bestFit="1" customWidth="1"/>
    <col min="12813" max="12813" width="13.75" style="3" customWidth="1"/>
    <col min="12814" max="12814" width="11.375" style="3" bestFit="1" customWidth="1"/>
    <col min="12815" max="12815" width="13.25" style="3" customWidth="1"/>
    <col min="12816" max="12816" width="14.5" style="3" customWidth="1"/>
    <col min="12817" max="12817" width="15.625" style="3" customWidth="1"/>
    <col min="12818" max="13056" width="9" style="3"/>
    <col min="13057" max="13057" width="4.375" style="3" customWidth="1"/>
    <col min="13058" max="13058" width="19" style="3" bestFit="1" customWidth="1"/>
    <col min="13059" max="13059" width="14" style="3" bestFit="1" customWidth="1"/>
    <col min="13060" max="13060" width="13.125" style="3" bestFit="1" customWidth="1"/>
    <col min="13061" max="13061" width="63.375" style="3" bestFit="1" customWidth="1"/>
    <col min="13062" max="13062" width="6.25" style="3" customWidth="1"/>
    <col min="13063" max="13064" width="9.875" style="3" bestFit="1" customWidth="1"/>
    <col min="13065" max="13065" width="13.5" style="3" bestFit="1" customWidth="1"/>
    <col min="13066" max="13066" width="36.375" style="3" customWidth="1"/>
    <col min="13067" max="13067" width="30.375" style="3" customWidth="1"/>
    <col min="13068" max="13068" width="34.125" style="3" bestFit="1" customWidth="1"/>
    <col min="13069" max="13069" width="13.75" style="3" customWidth="1"/>
    <col min="13070" max="13070" width="11.375" style="3" bestFit="1" customWidth="1"/>
    <col min="13071" max="13071" width="13.25" style="3" customWidth="1"/>
    <col min="13072" max="13072" width="14.5" style="3" customWidth="1"/>
    <col min="13073" max="13073" width="15.625" style="3" customWidth="1"/>
    <col min="13074" max="13312" width="9" style="3"/>
    <col min="13313" max="13313" width="4.375" style="3" customWidth="1"/>
    <col min="13314" max="13314" width="19" style="3" bestFit="1" customWidth="1"/>
    <col min="13315" max="13315" width="14" style="3" bestFit="1" customWidth="1"/>
    <col min="13316" max="13316" width="13.125" style="3" bestFit="1" customWidth="1"/>
    <col min="13317" max="13317" width="63.375" style="3" bestFit="1" customWidth="1"/>
    <col min="13318" max="13318" width="6.25" style="3" customWidth="1"/>
    <col min="13319" max="13320" width="9.875" style="3" bestFit="1" customWidth="1"/>
    <col min="13321" max="13321" width="13.5" style="3" bestFit="1" customWidth="1"/>
    <col min="13322" max="13322" width="36.375" style="3" customWidth="1"/>
    <col min="13323" max="13323" width="30.375" style="3" customWidth="1"/>
    <col min="13324" max="13324" width="34.125" style="3" bestFit="1" customWidth="1"/>
    <col min="13325" max="13325" width="13.75" style="3" customWidth="1"/>
    <col min="13326" max="13326" width="11.375" style="3" bestFit="1" customWidth="1"/>
    <col min="13327" max="13327" width="13.25" style="3" customWidth="1"/>
    <col min="13328" max="13328" width="14.5" style="3" customWidth="1"/>
    <col min="13329" max="13329" width="15.625" style="3" customWidth="1"/>
    <col min="13330" max="13568" width="9" style="3"/>
    <col min="13569" max="13569" width="4.375" style="3" customWidth="1"/>
    <col min="13570" max="13570" width="19" style="3" bestFit="1" customWidth="1"/>
    <col min="13571" max="13571" width="14" style="3" bestFit="1" customWidth="1"/>
    <col min="13572" max="13572" width="13.125" style="3" bestFit="1" customWidth="1"/>
    <col min="13573" max="13573" width="63.375" style="3" bestFit="1" customWidth="1"/>
    <col min="13574" max="13574" width="6.25" style="3" customWidth="1"/>
    <col min="13575" max="13576" width="9.875" style="3" bestFit="1" customWidth="1"/>
    <col min="13577" max="13577" width="13.5" style="3" bestFit="1" customWidth="1"/>
    <col min="13578" max="13578" width="36.375" style="3" customWidth="1"/>
    <col min="13579" max="13579" width="30.375" style="3" customWidth="1"/>
    <col min="13580" max="13580" width="34.125" style="3" bestFit="1" customWidth="1"/>
    <col min="13581" max="13581" width="13.75" style="3" customWidth="1"/>
    <col min="13582" max="13582" width="11.375" style="3" bestFit="1" customWidth="1"/>
    <col min="13583" max="13583" width="13.25" style="3" customWidth="1"/>
    <col min="13584" max="13584" width="14.5" style="3" customWidth="1"/>
    <col min="13585" max="13585" width="15.625" style="3" customWidth="1"/>
    <col min="13586" max="13824" width="9" style="3"/>
    <col min="13825" max="13825" width="4.375" style="3" customWidth="1"/>
    <col min="13826" max="13826" width="19" style="3" bestFit="1" customWidth="1"/>
    <col min="13827" max="13827" width="14" style="3" bestFit="1" customWidth="1"/>
    <col min="13828" max="13828" width="13.125" style="3" bestFit="1" customWidth="1"/>
    <col min="13829" max="13829" width="63.375" style="3" bestFit="1" customWidth="1"/>
    <col min="13830" max="13830" width="6.25" style="3" customWidth="1"/>
    <col min="13831" max="13832" width="9.875" style="3" bestFit="1" customWidth="1"/>
    <col min="13833" max="13833" width="13.5" style="3" bestFit="1" customWidth="1"/>
    <col min="13834" max="13834" width="36.375" style="3" customWidth="1"/>
    <col min="13835" max="13835" width="30.375" style="3" customWidth="1"/>
    <col min="13836" max="13836" width="34.125" style="3" bestFit="1" customWidth="1"/>
    <col min="13837" max="13837" width="13.75" style="3" customWidth="1"/>
    <col min="13838" max="13838" width="11.375" style="3" bestFit="1" customWidth="1"/>
    <col min="13839" max="13839" width="13.25" style="3" customWidth="1"/>
    <col min="13840" max="13840" width="14.5" style="3" customWidth="1"/>
    <col min="13841" max="13841" width="15.625" style="3" customWidth="1"/>
    <col min="13842" max="14080" width="9" style="3"/>
    <col min="14081" max="14081" width="4.375" style="3" customWidth="1"/>
    <col min="14082" max="14082" width="19" style="3" bestFit="1" customWidth="1"/>
    <col min="14083" max="14083" width="14" style="3" bestFit="1" customWidth="1"/>
    <col min="14084" max="14084" width="13.125" style="3" bestFit="1" customWidth="1"/>
    <col min="14085" max="14085" width="63.375" style="3" bestFit="1" customWidth="1"/>
    <col min="14086" max="14086" width="6.25" style="3" customWidth="1"/>
    <col min="14087" max="14088" width="9.875" style="3" bestFit="1" customWidth="1"/>
    <col min="14089" max="14089" width="13.5" style="3" bestFit="1" customWidth="1"/>
    <col min="14090" max="14090" width="36.375" style="3" customWidth="1"/>
    <col min="14091" max="14091" width="30.375" style="3" customWidth="1"/>
    <col min="14092" max="14092" width="34.125" style="3" bestFit="1" customWidth="1"/>
    <col min="14093" max="14093" width="13.75" style="3" customWidth="1"/>
    <col min="14094" max="14094" width="11.375" style="3" bestFit="1" customWidth="1"/>
    <col min="14095" max="14095" width="13.25" style="3" customWidth="1"/>
    <col min="14096" max="14096" width="14.5" style="3" customWidth="1"/>
    <col min="14097" max="14097" width="15.625" style="3" customWidth="1"/>
    <col min="14098" max="14336" width="9" style="3"/>
    <col min="14337" max="14337" width="4.375" style="3" customWidth="1"/>
    <col min="14338" max="14338" width="19" style="3" bestFit="1" customWidth="1"/>
    <col min="14339" max="14339" width="14" style="3" bestFit="1" customWidth="1"/>
    <col min="14340" max="14340" width="13.125" style="3" bestFit="1" customWidth="1"/>
    <col min="14341" max="14341" width="63.375" style="3" bestFit="1" customWidth="1"/>
    <col min="14342" max="14342" width="6.25" style="3" customWidth="1"/>
    <col min="14343" max="14344" width="9.875" style="3" bestFit="1" customWidth="1"/>
    <col min="14345" max="14345" width="13.5" style="3" bestFit="1" customWidth="1"/>
    <col min="14346" max="14346" width="36.375" style="3" customWidth="1"/>
    <col min="14347" max="14347" width="30.375" style="3" customWidth="1"/>
    <col min="14348" max="14348" width="34.125" style="3" bestFit="1" customWidth="1"/>
    <col min="14349" max="14349" width="13.75" style="3" customWidth="1"/>
    <col min="14350" max="14350" width="11.375" style="3" bestFit="1" customWidth="1"/>
    <col min="14351" max="14351" width="13.25" style="3" customWidth="1"/>
    <col min="14352" max="14352" width="14.5" style="3" customWidth="1"/>
    <col min="14353" max="14353" width="15.625" style="3" customWidth="1"/>
    <col min="14354" max="14592" width="9" style="3"/>
    <col min="14593" max="14593" width="4.375" style="3" customWidth="1"/>
    <col min="14594" max="14594" width="19" style="3" bestFit="1" customWidth="1"/>
    <col min="14595" max="14595" width="14" style="3" bestFit="1" customWidth="1"/>
    <col min="14596" max="14596" width="13.125" style="3" bestFit="1" customWidth="1"/>
    <col min="14597" max="14597" width="63.375" style="3" bestFit="1" customWidth="1"/>
    <col min="14598" max="14598" width="6.25" style="3" customWidth="1"/>
    <col min="14599" max="14600" width="9.875" style="3" bestFit="1" customWidth="1"/>
    <col min="14601" max="14601" width="13.5" style="3" bestFit="1" customWidth="1"/>
    <col min="14602" max="14602" width="36.375" style="3" customWidth="1"/>
    <col min="14603" max="14603" width="30.375" style="3" customWidth="1"/>
    <col min="14604" max="14604" width="34.125" style="3" bestFit="1" customWidth="1"/>
    <col min="14605" max="14605" width="13.75" style="3" customWidth="1"/>
    <col min="14606" max="14606" width="11.375" style="3" bestFit="1" customWidth="1"/>
    <col min="14607" max="14607" width="13.25" style="3" customWidth="1"/>
    <col min="14608" max="14608" width="14.5" style="3" customWidth="1"/>
    <col min="14609" max="14609" width="15.625" style="3" customWidth="1"/>
    <col min="14610" max="14848" width="9" style="3"/>
    <col min="14849" max="14849" width="4.375" style="3" customWidth="1"/>
    <col min="14850" max="14850" width="19" style="3" bestFit="1" customWidth="1"/>
    <col min="14851" max="14851" width="14" style="3" bestFit="1" customWidth="1"/>
    <col min="14852" max="14852" width="13.125" style="3" bestFit="1" customWidth="1"/>
    <col min="14853" max="14853" width="63.375" style="3" bestFit="1" customWidth="1"/>
    <col min="14854" max="14854" width="6.25" style="3" customWidth="1"/>
    <col min="14855" max="14856" width="9.875" style="3" bestFit="1" customWidth="1"/>
    <col min="14857" max="14857" width="13.5" style="3" bestFit="1" customWidth="1"/>
    <col min="14858" max="14858" width="36.375" style="3" customWidth="1"/>
    <col min="14859" max="14859" width="30.375" style="3" customWidth="1"/>
    <col min="14860" max="14860" width="34.125" style="3" bestFit="1" customWidth="1"/>
    <col min="14861" max="14861" width="13.75" style="3" customWidth="1"/>
    <col min="14862" max="14862" width="11.375" style="3" bestFit="1" customWidth="1"/>
    <col min="14863" max="14863" width="13.25" style="3" customWidth="1"/>
    <col min="14864" max="14864" width="14.5" style="3" customWidth="1"/>
    <col min="14865" max="14865" width="15.625" style="3" customWidth="1"/>
    <col min="14866" max="15104" width="9" style="3"/>
    <col min="15105" max="15105" width="4.375" style="3" customWidth="1"/>
    <col min="15106" max="15106" width="19" style="3" bestFit="1" customWidth="1"/>
    <col min="15107" max="15107" width="14" style="3" bestFit="1" customWidth="1"/>
    <col min="15108" max="15108" width="13.125" style="3" bestFit="1" customWidth="1"/>
    <col min="15109" max="15109" width="63.375" style="3" bestFit="1" customWidth="1"/>
    <col min="15110" max="15110" width="6.25" style="3" customWidth="1"/>
    <col min="15111" max="15112" width="9.875" style="3" bestFit="1" customWidth="1"/>
    <col min="15113" max="15113" width="13.5" style="3" bestFit="1" customWidth="1"/>
    <col min="15114" max="15114" width="36.375" style="3" customWidth="1"/>
    <col min="15115" max="15115" width="30.375" style="3" customWidth="1"/>
    <col min="15116" max="15116" width="34.125" style="3" bestFit="1" customWidth="1"/>
    <col min="15117" max="15117" width="13.75" style="3" customWidth="1"/>
    <col min="15118" max="15118" width="11.375" style="3" bestFit="1" customWidth="1"/>
    <col min="15119" max="15119" width="13.25" style="3" customWidth="1"/>
    <col min="15120" max="15120" width="14.5" style="3" customWidth="1"/>
    <col min="15121" max="15121" width="15.625" style="3" customWidth="1"/>
    <col min="15122" max="15360" width="9" style="3"/>
    <col min="15361" max="15361" width="4.375" style="3" customWidth="1"/>
    <col min="15362" max="15362" width="19" style="3" bestFit="1" customWidth="1"/>
    <col min="15363" max="15363" width="14" style="3" bestFit="1" customWidth="1"/>
    <col min="15364" max="15364" width="13.125" style="3" bestFit="1" customWidth="1"/>
    <col min="15365" max="15365" width="63.375" style="3" bestFit="1" customWidth="1"/>
    <col min="15366" max="15366" width="6.25" style="3" customWidth="1"/>
    <col min="15367" max="15368" width="9.875" style="3" bestFit="1" customWidth="1"/>
    <col min="15369" max="15369" width="13.5" style="3" bestFit="1" customWidth="1"/>
    <col min="15370" max="15370" width="36.375" style="3" customWidth="1"/>
    <col min="15371" max="15371" width="30.375" style="3" customWidth="1"/>
    <col min="15372" max="15372" width="34.125" style="3" bestFit="1" customWidth="1"/>
    <col min="15373" max="15373" width="13.75" style="3" customWidth="1"/>
    <col min="15374" max="15374" width="11.375" style="3" bestFit="1" customWidth="1"/>
    <col min="15375" max="15375" width="13.25" style="3" customWidth="1"/>
    <col min="15376" max="15376" width="14.5" style="3" customWidth="1"/>
    <col min="15377" max="15377" width="15.625" style="3" customWidth="1"/>
    <col min="15378" max="15616" width="9" style="3"/>
    <col min="15617" max="15617" width="4.375" style="3" customWidth="1"/>
    <col min="15618" max="15618" width="19" style="3" bestFit="1" customWidth="1"/>
    <col min="15619" max="15619" width="14" style="3" bestFit="1" customWidth="1"/>
    <col min="15620" max="15620" width="13.125" style="3" bestFit="1" customWidth="1"/>
    <col min="15621" max="15621" width="63.375" style="3" bestFit="1" customWidth="1"/>
    <col min="15622" max="15622" width="6.25" style="3" customWidth="1"/>
    <col min="15623" max="15624" width="9.875" style="3" bestFit="1" customWidth="1"/>
    <col min="15625" max="15625" width="13.5" style="3" bestFit="1" customWidth="1"/>
    <col min="15626" max="15626" width="36.375" style="3" customWidth="1"/>
    <col min="15627" max="15627" width="30.375" style="3" customWidth="1"/>
    <col min="15628" max="15628" width="34.125" style="3" bestFit="1" customWidth="1"/>
    <col min="15629" max="15629" width="13.75" style="3" customWidth="1"/>
    <col min="15630" max="15630" width="11.375" style="3" bestFit="1" customWidth="1"/>
    <col min="15631" max="15631" width="13.25" style="3" customWidth="1"/>
    <col min="15632" max="15632" width="14.5" style="3" customWidth="1"/>
    <col min="15633" max="15633" width="15.625" style="3" customWidth="1"/>
    <col min="15634" max="15872" width="9" style="3"/>
    <col min="15873" max="15873" width="4.375" style="3" customWidth="1"/>
    <col min="15874" max="15874" width="19" style="3" bestFit="1" customWidth="1"/>
    <col min="15875" max="15875" width="14" style="3" bestFit="1" customWidth="1"/>
    <col min="15876" max="15876" width="13.125" style="3" bestFit="1" customWidth="1"/>
    <col min="15877" max="15877" width="63.375" style="3" bestFit="1" customWidth="1"/>
    <col min="15878" max="15878" width="6.25" style="3" customWidth="1"/>
    <col min="15879" max="15880" width="9.875" style="3" bestFit="1" customWidth="1"/>
    <col min="15881" max="15881" width="13.5" style="3" bestFit="1" customWidth="1"/>
    <col min="15882" max="15882" width="36.375" style="3" customWidth="1"/>
    <col min="15883" max="15883" width="30.375" style="3" customWidth="1"/>
    <col min="15884" max="15884" width="34.125" style="3" bestFit="1" customWidth="1"/>
    <col min="15885" max="15885" width="13.75" style="3" customWidth="1"/>
    <col min="15886" max="15886" width="11.375" style="3" bestFit="1" customWidth="1"/>
    <col min="15887" max="15887" width="13.25" style="3" customWidth="1"/>
    <col min="15888" max="15888" width="14.5" style="3" customWidth="1"/>
    <col min="15889" max="15889" width="15.625" style="3" customWidth="1"/>
    <col min="15890" max="16128" width="9" style="3"/>
    <col min="16129" max="16129" width="4.375" style="3" customWidth="1"/>
    <col min="16130" max="16130" width="19" style="3" bestFit="1" customWidth="1"/>
    <col min="16131" max="16131" width="14" style="3" bestFit="1" customWidth="1"/>
    <col min="16132" max="16132" width="13.125" style="3" bestFit="1" customWidth="1"/>
    <col min="16133" max="16133" width="63.375" style="3" bestFit="1" customWidth="1"/>
    <col min="16134" max="16134" width="6.25" style="3" customWidth="1"/>
    <col min="16135" max="16136" width="9.875" style="3" bestFit="1" customWidth="1"/>
    <col min="16137" max="16137" width="13.5" style="3" bestFit="1" customWidth="1"/>
    <col min="16138" max="16138" width="36.375" style="3" customWidth="1"/>
    <col min="16139" max="16139" width="30.375" style="3" customWidth="1"/>
    <col min="16140" max="16140" width="34.125" style="3" bestFit="1" customWidth="1"/>
    <col min="16141" max="16141" width="13.75" style="3" customWidth="1"/>
    <col min="16142" max="16142" width="11.375" style="3" bestFit="1"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4786</v>
      </c>
      <c r="G2" s="4" t="s">
        <v>2</v>
      </c>
      <c r="H2" s="5"/>
      <c r="I2" s="6"/>
      <c r="J2" s="125">
        <f>SUM(H:H)</f>
        <v>154450.70000000001</v>
      </c>
    </row>
    <row r="3" spans="2:17" ht="20.100000000000001" customHeight="1">
      <c r="B3" s="1" t="s">
        <v>3</v>
      </c>
      <c r="C3" s="1"/>
      <c r="D3" s="1"/>
      <c r="E3" s="14" t="s">
        <v>4787</v>
      </c>
      <c r="K3" s="200"/>
    </row>
    <row r="4" spans="2:17" ht="20.100000000000001" customHeight="1">
      <c r="B4" s="1" t="s">
        <v>5</v>
      </c>
      <c r="C4" s="1"/>
      <c r="D4" s="1"/>
      <c r="E4" s="14">
        <v>197845</v>
      </c>
      <c r="J4" s="200"/>
    </row>
    <row r="5" spans="2:17" ht="20.100000000000001" customHeight="1">
      <c r="B5" s="1682" t="s">
        <v>6</v>
      </c>
      <c r="C5" s="1683"/>
      <c r="D5" s="1684"/>
      <c r="E5" s="15"/>
    </row>
    <row r="6" spans="2:17" ht="20.100000000000001" customHeight="1">
      <c r="B6" s="1682" t="s">
        <v>8</v>
      </c>
      <c r="C6" s="1683"/>
      <c r="D6" s="1684"/>
      <c r="E6" s="15">
        <v>44753</v>
      </c>
    </row>
    <row r="8" spans="2:17" s="9" customFormat="1" ht="19.7" customHeight="1">
      <c r="B8" s="16" t="s">
        <v>9</v>
      </c>
      <c r="C8" s="16" t="s">
        <v>10</v>
      </c>
      <c r="D8" s="16" t="s">
        <v>11</v>
      </c>
      <c r="E8" s="17" t="s">
        <v>12</v>
      </c>
      <c r="F8" s="51" t="s">
        <v>13</v>
      </c>
      <c r="G8" s="17" t="s">
        <v>14</v>
      </c>
      <c r="H8" s="18" t="s">
        <v>15</v>
      </c>
      <c r="I8" s="18" t="s">
        <v>16</v>
      </c>
      <c r="J8" s="17" t="s">
        <v>17</v>
      </c>
      <c r="K8" s="17" t="s">
        <v>18</v>
      </c>
      <c r="L8" s="17" t="s">
        <v>19</v>
      </c>
      <c r="M8" s="16" t="s">
        <v>20</v>
      </c>
      <c r="N8" s="16" t="s">
        <v>21</v>
      </c>
      <c r="O8" s="17" t="s">
        <v>22</v>
      </c>
      <c r="P8" s="184" t="s">
        <v>23</v>
      </c>
      <c r="Q8" s="21" t="s">
        <v>24</v>
      </c>
    </row>
    <row r="9" spans="2:17" s="9" customFormat="1" ht="19.7" customHeight="1">
      <c r="B9" s="16">
        <v>6</v>
      </c>
      <c r="C9" s="17" t="s">
        <v>492</v>
      </c>
      <c r="D9" s="17" t="s">
        <v>492</v>
      </c>
      <c r="E9" s="54" t="s">
        <v>4788</v>
      </c>
      <c r="F9" s="51">
        <v>1</v>
      </c>
      <c r="G9" s="54">
        <v>66</v>
      </c>
      <c r="H9" s="277">
        <f>F9*G9</f>
        <v>66</v>
      </c>
      <c r="I9" s="720"/>
      <c r="J9" s="54" t="s">
        <v>2835</v>
      </c>
      <c r="K9" s="1685" t="s">
        <v>4789</v>
      </c>
      <c r="L9" s="17"/>
      <c r="M9" s="19">
        <v>44739</v>
      </c>
      <c r="N9" s="16"/>
      <c r="O9" s="56"/>
      <c r="P9" s="56">
        <v>44743</v>
      </c>
      <c r="Q9" s="21">
        <v>44743</v>
      </c>
    </row>
    <row r="10" spans="2:17" s="9" customFormat="1" ht="19.7" customHeight="1">
      <c r="B10" s="16">
        <v>6</v>
      </c>
      <c r="C10" s="17" t="s">
        <v>492</v>
      </c>
      <c r="D10" s="17" t="s">
        <v>492</v>
      </c>
      <c r="E10" s="54" t="s">
        <v>4790</v>
      </c>
      <c r="F10" s="51">
        <v>1</v>
      </c>
      <c r="G10" s="54">
        <v>72</v>
      </c>
      <c r="H10" s="277">
        <f t="shared" ref="H10:H30" si="0">F10*G10</f>
        <v>72</v>
      </c>
      <c r="I10" s="18"/>
      <c r="J10" s="54" t="s">
        <v>2835</v>
      </c>
      <c r="K10" s="1685" t="s">
        <v>4789</v>
      </c>
      <c r="L10" s="17"/>
      <c r="M10" s="19">
        <v>44739</v>
      </c>
      <c r="N10" s="16"/>
      <c r="O10" s="56"/>
      <c r="P10" s="56">
        <v>44743</v>
      </c>
      <c r="Q10" s="21">
        <v>44743</v>
      </c>
    </row>
    <row r="11" spans="2:17" s="9" customFormat="1" ht="19.7" customHeight="1">
      <c r="B11" s="16">
        <v>6</v>
      </c>
      <c r="C11" s="17" t="s">
        <v>492</v>
      </c>
      <c r="D11" s="17" t="s">
        <v>492</v>
      </c>
      <c r="E11" s="54" t="s">
        <v>4791</v>
      </c>
      <c r="F11" s="51">
        <v>2</v>
      </c>
      <c r="G11" s="54">
        <v>270</v>
      </c>
      <c r="H11" s="277">
        <f t="shared" si="0"/>
        <v>540</v>
      </c>
      <c r="I11" s="286"/>
      <c r="J11" s="54" t="s">
        <v>620</v>
      </c>
      <c r="K11" s="1685" t="s">
        <v>4789</v>
      </c>
      <c r="L11" s="521"/>
      <c r="M11" s="19">
        <v>44739</v>
      </c>
      <c r="N11" s="16"/>
      <c r="O11" s="56"/>
      <c r="P11" s="56">
        <v>44743</v>
      </c>
      <c r="Q11" s="21">
        <v>44743</v>
      </c>
    </row>
    <row r="12" spans="2:17" s="9" customFormat="1" ht="19.7" customHeight="1">
      <c r="B12" s="16">
        <v>6</v>
      </c>
      <c r="C12" s="17" t="s">
        <v>492</v>
      </c>
      <c r="D12" s="17" t="s">
        <v>492</v>
      </c>
      <c r="E12" s="54" t="s">
        <v>4792</v>
      </c>
      <c r="F12" s="51">
        <v>1</v>
      </c>
      <c r="G12" s="54">
        <v>130</v>
      </c>
      <c r="H12" s="277">
        <f t="shared" si="0"/>
        <v>130</v>
      </c>
      <c r="I12" s="286"/>
      <c r="J12" s="54" t="s">
        <v>4793</v>
      </c>
      <c r="K12" s="1685" t="s">
        <v>4789</v>
      </c>
      <c r="L12" s="521"/>
      <c r="M12" s="19">
        <v>44739</v>
      </c>
      <c r="N12" s="16"/>
      <c r="O12" s="56"/>
      <c r="P12" s="56">
        <v>44743</v>
      </c>
      <c r="Q12" s="21">
        <v>44743</v>
      </c>
    </row>
    <row r="13" spans="2:17" s="9" customFormat="1" ht="19.7" customHeight="1">
      <c r="B13" s="16">
        <v>6</v>
      </c>
      <c r="C13" s="17" t="s">
        <v>492</v>
      </c>
      <c r="D13" s="17" t="s">
        <v>492</v>
      </c>
      <c r="E13" s="54" t="s">
        <v>4794</v>
      </c>
      <c r="F13" s="51">
        <v>1</v>
      </c>
      <c r="G13" s="54">
        <v>280</v>
      </c>
      <c r="H13" s="277">
        <f t="shared" si="0"/>
        <v>280</v>
      </c>
      <c r="I13" s="286"/>
      <c r="J13" s="54" t="s">
        <v>4795</v>
      </c>
      <c r="K13" s="1685" t="s">
        <v>4789</v>
      </c>
      <c r="L13" s="17"/>
      <c r="M13" s="19">
        <v>44739</v>
      </c>
      <c r="N13" s="16"/>
      <c r="O13" s="56"/>
      <c r="P13" s="56">
        <v>44743</v>
      </c>
      <c r="Q13" s="21">
        <v>44743</v>
      </c>
    </row>
    <row r="14" spans="2:17" s="75" customFormat="1" ht="19.7" customHeight="1">
      <c r="B14" s="16">
        <v>6</v>
      </c>
      <c r="C14" s="17" t="s">
        <v>492</v>
      </c>
      <c r="D14" s="17" t="s">
        <v>492</v>
      </c>
      <c r="E14" s="54" t="s">
        <v>4796</v>
      </c>
      <c r="F14" s="51">
        <v>1</v>
      </c>
      <c r="G14" s="54">
        <v>460</v>
      </c>
      <c r="H14" s="277">
        <f t="shared" si="0"/>
        <v>460</v>
      </c>
      <c r="I14" s="286"/>
      <c r="J14" s="54" t="s">
        <v>4797</v>
      </c>
      <c r="K14" s="1685" t="s">
        <v>4789</v>
      </c>
      <c r="L14" s="93"/>
      <c r="M14" s="19">
        <v>44739</v>
      </c>
      <c r="N14" s="16"/>
      <c r="O14" s="56"/>
      <c r="P14" s="56">
        <v>44743</v>
      </c>
      <c r="Q14" s="21">
        <v>44743</v>
      </c>
    </row>
    <row r="15" spans="2:17" s="75" customFormat="1" ht="19.7" customHeight="1">
      <c r="B15" s="16">
        <v>6</v>
      </c>
      <c r="C15" s="17" t="s">
        <v>492</v>
      </c>
      <c r="D15" s="17" t="s">
        <v>492</v>
      </c>
      <c r="E15" s="54" t="s">
        <v>4798</v>
      </c>
      <c r="F15" s="51">
        <v>3</v>
      </c>
      <c r="G15" s="54">
        <v>260</v>
      </c>
      <c r="H15" s="277">
        <f t="shared" si="0"/>
        <v>780</v>
      </c>
      <c r="I15" s="286"/>
      <c r="J15" s="54" t="s">
        <v>4797</v>
      </c>
      <c r="K15" s="1685" t="s">
        <v>4789</v>
      </c>
      <c r="L15" s="93"/>
      <c r="M15" s="19">
        <v>44739</v>
      </c>
      <c r="N15" s="16"/>
      <c r="O15" s="56"/>
      <c r="P15" s="56">
        <v>44743</v>
      </c>
      <c r="Q15" s="21">
        <v>44743</v>
      </c>
    </row>
    <row r="16" spans="2:17" s="9" customFormat="1" ht="19.7" customHeight="1">
      <c r="B16" s="16">
        <v>6</v>
      </c>
      <c r="C16" s="17" t="s">
        <v>492</v>
      </c>
      <c r="D16" s="17" t="s">
        <v>492</v>
      </c>
      <c r="E16" s="54" t="s">
        <v>4799</v>
      </c>
      <c r="F16" s="51">
        <v>2</v>
      </c>
      <c r="G16" s="54">
        <v>230</v>
      </c>
      <c r="H16" s="277">
        <f t="shared" si="0"/>
        <v>460</v>
      </c>
      <c r="I16" s="1686"/>
      <c r="J16" s="54" t="s">
        <v>620</v>
      </c>
      <c r="K16" s="1685" t="s">
        <v>4789</v>
      </c>
      <c r="L16" s="17"/>
      <c r="M16" s="19">
        <v>44739</v>
      </c>
      <c r="N16" s="16"/>
      <c r="O16" s="56"/>
      <c r="P16" s="56">
        <v>44743</v>
      </c>
      <c r="Q16" s="21">
        <v>44743</v>
      </c>
    </row>
    <row r="17" spans="2:17" s="9" customFormat="1" ht="19.7" customHeight="1">
      <c r="B17" s="16">
        <v>6</v>
      </c>
      <c r="C17" s="17" t="s">
        <v>492</v>
      </c>
      <c r="D17" s="17" t="s">
        <v>492</v>
      </c>
      <c r="E17" s="54" t="s">
        <v>617</v>
      </c>
      <c r="F17" s="51">
        <v>2</v>
      </c>
      <c r="G17" s="54">
        <v>990</v>
      </c>
      <c r="H17" s="277">
        <f t="shared" si="0"/>
        <v>1980</v>
      </c>
      <c r="I17" s="1686"/>
      <c r="J17" s="54" t="s">
        <v>618</v>
      </c>
      <c r="K17" s="1685" t="s">
        <v>4789</v>
      </c>
      <c r="L17" s="17"/>
      <c r="M17" s="19">
        <v>44739</v>
      </c>
      <c r="N17" s="16"/>
      <c r="O17" s="56"/>
      <c r="P17" s="56">
        <v>44743</v>
      </c>
      <c r="Q17" s="21">
        <v>44743</v>
      </c>
    </row>
    <row r="18" spans="2:17" s="9" customFormat="1" ht="19.7" customHeight="1">
      <c r="B18" s="16">
        <v>6</v>
      </c>
      <c r="C18" s="17" t="s">
        <v>492</v>
      </c>
      <c r="D18" s="17" t="s">
        <v>492</v>
      </c>
      <c r="E18" s="54" t="s">
        <v>4800</v>
      </c>
      <c r="F18" s="51">
        <v>1</v>
      </c>
      <c r="G18" s="54">
        <v>370</v>
      </c>
      <c r="H18" s="277">
        <f t="shared" si="0"/>
        <v>370</v>
      </c>
      <c r="I18" s="1686"/>
      <c r="J18" s="54" t="s">
        <v>4801</v>
      </c>
      <c r="K18" s="1685" t="s">
        <v>4789</v>
      </c>
      <c r="L18" s="17"/>
      <c r="M18" s="19">
        <v>44739</v>
      </c>
      <c r="N18" s="16"/>
      <c r="O18" s="56"/>
      <c r="P18" s="56">
        <v>44743</v>
      </c>
      <c r="Q18" s="21">
        <v>44743</v>
      </c>
    </row>
    <row r="19" spans="2:17" s="9" customFormat="1" ht="19.7" customHeight="1">
      <c r="B19" s="16">
        <v>6</v>
      </c>
      <c r="C19" s="17" t="s">
        <v>492</v>
      </c>
      <c r="D19" s="17" t="s">
        <v>492</v>
      </c>
      <c r="E19" s="54" t="s">
        <v>4802</v>
      </c>
      <c r="F19" s="51">
        <v>1</v>
      </c>
      <c r="G19" s="54">
        <v>990</v>
      </c>
      <c r="H19" s="277">
        <f t="shared" si="0"/>
        <v>990</v>
      </c>
      <c r="I19" s="1686"/>
      <c r="J19" s="54" t="s">
        <v>4803</v>
      </c>
      <c r="K19" s="1685" t="s">
        <v>4789</v>
      </c>
      <c r="L19" s="17"/>
      <c r="M19" s="19">
        <v>44739</v>
      </c>
      <c r="N19" s="16"/>
      <c r="O19" s="56"/>
      <c r="P19" s="56">
        <v>44743</v>
      </c>
      <c r="Q19" s="21">
        <v>44743</v>
      </c>
    </row>
    <row r="20" spans="2:17" s="9" customFormat="1" ht="19.7" customHeight="1">
      <c r="B20" s="16">
        <v>6</v>
      </c>
      <c r="C20" s="17" t="s">
        <v>492</v>
      </c>
      <c r="D20" s="17" t="s">
        <v>492</v>
      </c>
      <c r="E20" s="54" t="s">
        <v>4804</v>
      </c>
      <c r="F20" s="51">
        <v>1</v>
      </c>
      <c r="G20" s="54">
        <v>410</v>
      </c>
      <c r="H20" s="277">
        <f t="shared" si="0"/>
        <v>410</v>
      </c>
      <c r="I20" s="1686"/>
      <c r="J20" s="54" t="s">
        <v>4805</v>
      </c>
      <c r="K20" s="1685" t="s">
        <v>4789</v>
      </c>
      <c r="L20" s="17"/>
      <c r="M20" s="19">
        <v>44739</v>
      </c>
      <c r="N20" s="16"/>
      <c r="O20" s="56"/>
      <c r="P20" s="56">
        <v>44743</v>
      </c>
      <c r="Q20" s="21">
        <v>44743</v>
      </c>
    </row>
    <row r="21" spans="2:17" ht="19.7" customHeight="1">
      <c r="B21" s="16">
        <v>6</v>
      </c>
      <c r="C21" s="1325" t="s">
        <v>96</v>
      </c>
      <c r="D21" s="1194" t="s">
        <v>1361</v>
      </c>
      <c r="E21" s="178" t="s">
        <v>4806</v>
      </c>
      <c r="F21" s="1335">
        <v>1</v>
      </c>
      <c r="G21" s="637">
        <v>5000</v>
      </c>
      <c r="H21" s="277">
        <f t="shared" si="0"/>
        <v>5000</v>
      </c>
      <c r="I21" s="383"/>
      <c r="J21" s="173" t="s">
        <v>2629</v>
      </c>
      <c r="K21" s="1687" t="s">
        <v>1164</v>
      </c>
      <c r="L21" s="17"/>
      <c r="M21" s="19">
        <v>44740</v>
      </c>
      <c r="N21" s="16"/>
      <c r="O21" s="482"/>
      <c r="P21" s="56">
        <v>44767</v>
      </c>
      <c r="Q21" s="21">
        <v>44767</v>
      </c>
    </row>
    <row r="22" spans="2:17" ht="19.7" customHeight="1">
      <c r="B22" s="16">
        <v>6</v>
      </c>
      <c r="C22" s="16" t="s">
        <v>96</v>
      </c>
      <c r="D22" s="1194" t="s">
        <v>1361</v>
      </c>
      <c r="E22" s="146" t="s">
        <v>1073</v>
      </c>
      <c r="F22" s="1335">
        <v>2</v>
      </c>
      <c r="G22" s="637">
        <v>2290</v>
      </c>
      <c r="H22" s="277">
        <f t="shared" si="0"/>
        <v>4580</v>
      </c>
      <c r="I22" s="383"/>
      <c r="J22" s="173" t="s">
        <v>1074</v>
      </c>
      <c r="K22" s="1687" t="s">
        <v>1164</v>
      </c>
      <c r="L22" s="17"/>
      <c r="M22" s="19">
        <v>44740</v>
      </c>
      <c r="N22" s="16"/>
      <c r="O22" s="482"/>
      <c r="P22" s="56">
        <v>44767</v>
      </c>
      <c r="Q22" s="21">
        <v>44767</v>
      </c>
    </row>
    <row r="23" spans="2:17" ht="19.7" customHeight="1">
      <c r="B23" s="16">
        <v>6</v>
      </c>
      <c r="C23" s="1688" t="s">
        <v>4807</v>
      </c>
      <c r="D23" s="1688" t="s">
        <v>4807</v>
      </c>
      <c r="E23" s="617" t="s">
        <v>4808</v>
      </c>
      <c r="F23" s="1689">
        <v>1</v>
      </c>
      <c r="G23" s="637">
        <v>7</v>
      </c>
      <c r="H23" s="277">
        <f t="shared" si="0"/>
        <v>7</v>
      </c>
      <c r="I23" s="464"/>
      <c r="J23" s="617" t="s">
        <v>1896</v>
      </c>
      <c r="K23" s="1687" t="s">
        <v>1164</v>
      </c>
      <c r="L23" s="17"/>
      <c r="M23" s="19">
        <v>44740</v>
      </c>
      <c r="N23" s="16"/>
      <c r="O23" s="482"/>
      <c r="P23" s="56">
        <v>44767</v>
      </c>
      <c r="Q23" s="21">
        <v>44767</v>
      </c>
    </row>
    <row r="24" spans="2:17" ht="19.7" customHeight="1">
      <c r="B24" s="16">
        <v>6</v>
      </c>
      <c r="C24" s="1688" t="s">
        <v>4807</v>
      </c>
      <c r="D24" s="1688" t="s">
        <v>4807</v>
      </c>
      <c r="E24" s="617" t="s">
        <v>62</v>
      </c>
      <c r="F24" s="1689">
        <v>1</v>
      </c>
      <c r="G24" s="637">
        <v>1000</v>
      </c>
      <c r="H24" s="277">
        <f t="shared" si="0"/>
        <v>1000</v>
      </c>
      <c r="I24" s="18"/>
      <c r="J24" s="617" t="s">
        <v>62</v>
      </c>
      <c r="K24" s="1687" t="s">
        <v>1164</v>
      </c>
      <c r="L24" s="17"/>
      <c r="M24" s="19" t="s">
        <v>4761</v>
      </c>
      <c r="N24" s="16"/>
      <c r="O24" s="482"/>
      <c r="P24" s="1690"/>
      <c r="Q24" s="21"/>
    </row>
    <row r="25" spans="2:17" ht="19.7" customHeight="1">
      <c r="B25" s="16">
        <v>6</v>
      </c>
      <c r="C25" s="16" t="s">
        <v>652</v>
      </c>
      <c r="D25" s="16" t="s">
        <v>652</v>
      </c>
      <c r="E25" s="54" t="s">
        <v>1068</v>
      </c>
      <c r="F25" s="51">
        <v>1</v>
      </c>
      <c r="G25" s="278">
        <v>4200</v>
      </c>
      <c r="H25" s="277">
        <f t="shared" si="0"/>
        <v>4200</v>
      </c>
      <c r="I25" s="720"/>
      <c r="J25" s="510" t="s">
        <v>1069</v>
      </c>
      <c r="K25" s="1687" t="s">
        <v>1164</v>
      </c>
      <c r="L25" s="17"/>
      <c r="M25" s="19">
        <v>44740</v>
      </c>
      <c r="N25" s="16"/>
      <c r="O25" s="1691"/>
      <c r="P25" s="1692">
        <v>44764</v>
      </c>
      <c r="Q25" s="21"/>
    </row>
    <row r="26" spans="2:17" ht="19.7" customHeight="1">
      <c r="B26" s="16">
        <v>6</v>
      </c>
      <c r="C26" s="16" t="s">
        <v>652</v>
      </c>
      <c r="D26" s="16" t="s">
        <v>652</v>
      </c>
      <c r="E26" s="54" t="s">
        <v>4809</v>
      </c>
      <c r="F26" s="51">
        <v>1</v>
      </c>
      <c r="G26" s="278">
        <v>18500</v>
      </c>
      <c r="H26" s="277">
        <f t="shared" si="0"/>
        <v>18500</v>
      </c>
      <c r="I26" s="278"/>
      <c r="J26" s="726" t="s">
        <v>1067</v>
      </c>
      <c r="K26" s="1687" t="s">
        <v>1164</v>
      </c>
      <c r="L26" s="1302"/>
      <c r="M26" s="19">
        <v>44740</v>
      </c>
      <c r="N26" s="16"/>
      <c r="O26" s="1691"/>
      <c r="P26" s="1692">
        <v>44764</v>
      </c>
      <c r="Q26" s="21"/>
    </row>
    <row r="27" spans="2:17" ht="19.7" customHeight="1">
      <c r="B27" s="16">
        <v>6</v>
      </c>
      <c r="C27" s="16" t="s">
        <v>652</v>
      </c>
      <c r="D27" s="16" t="s">
        <v>652</v>
      </c>
      <c r="E27" s="146" t="s">
        <v>1058</v>
      </c>
      <c r="F27" s="1689">
        <v>1</v>
      </c>
      <c r="G27" s="637">
        <v>16100</v>
      </c>
      <c r="H27" s="277">
        <f t="shared" si="0"/>
        <v>16100</v>
      </c>
      <c r="I27" s="18"/>
      <c r="J27" s="510" t="s">
        <v>1059</v>
      </c>
      <c r="K27" s="1687" t="s">
        <v>1164</v>
      </c>
      <c r="L27" s="1302"/>
      <c r="M27" s="19">
        <v>44740</v>
      </c>
      <c r="N27" s="16"/>
      <c r="O27" s="1691"/>
      <c r="P27" s="1692">
        <v>44744</v>
      </c>
      <c r="Q27" s="21"/>
    </row>
    <row r="28" spans="2:17" ht="19.7" customHeight="1">
      <c r="B28" s="16">
        <v>6</v>
      </c>
      <c r="C28" s="16" t="s">
        <v>652</v>
      </c>
      <c r="D28" s="16" t="s">
        <v>652</v>
      </c>
      <c r="E28" s="146" t="s">
        <v>2485</v>
      </c>
      <c r="F28" s="1689">
        <v>1</v>
      </c>
      <c r="G28" s="637">
        <v>11500</v>
      </c>
      <c r="H28" s="277">
        <f t="shared" si="0"/>
        <v>11500</v>
      </c>
      <c r="I28" s="166"/>
      <c r="J28" s="510" t="s">
        <v>1061</v>
      </c>
      <c r="K28" s="1687" t="s">
        <v>1164</v>
      </c>
      <c r="L28" s="1302"/>
      <c r="M28" s="19">
        <v>44740</v>
      </c>
      <c r="N28" s="16"/>
      <c r="O28" s="1691"/>
      <c r="P28" s="1692">
        <v>44764</v>
      </c>
      <c r="Q28" s="21"/>
    </row>
    <row r="29" spans="2:17" ht="19.7" customHeight="1">
      <c r="B29" s="16">
        <v>6</v>
      </c>
      <c r="C29" s="16" t="s">
        <v>652</v>
      </c>
      <c r="D29" s="16" t="s">
        <v>652</v>
      </c>
      <c r="E29" s="146" t="s">
        <v>1062</v>
      </c>
      <c r="F29" s="1689">
        <v>1</v>
      </c>
      <c r="G29" s="637">
        <v>6800</v>
      </c>
      <c r="H29" s="277">
        <f t="shared" si="0"/>
        <v>6800</v>
      </c>
      <c r="I29" s="166"/>
      <c r="J29" s="510" t="s">
        <v>1063</v>
      </c>
      <c r="K29" s="1687" t="s">
        <v>1164</v>
      </c>
      <c r="L29" s="1302"/>
      <c r="M29" s="19">
        <v>44740</v>
      </c>
      <c r="N29" s="16"/>
      <c r="O29" s="1691"/>
      <c r="P29" s="1692">
        <v>44764</v>
      </c>
      <c r="Q29" s="21"/>
    </row>
    <row r="30" spans="2:17" ht="19.7" customHeight="1">
      <c r="B30" s="16">
        <v>6</v>
      </c>
      <c r="C30" s="16" t="s">
        <v>652</v>
      </c>
      <c r="D30" s="16" t="s">
        <v>652</v>
      </c>
      <c r="E30" s="146" t="s">
        <v>4810</v>
      </c>
      <c r="F30" s="1689">
        <v>1</v>
      </c>
      <c r="G30" s="637">
        <v>3000</v>
      </c>
      <c r="H30" s="277">
        <f t="shared" si="0"/>
        <v>3000</v>
      </c>
      <c r="I30" s="166"/>
      <c r="J30" s="510" t="s">
        <v>1065</v>
      </c>
      <c r="K30" s="1687" t="s">
        <v>1164</v>
      </c>
      <c r="L30" s="1302"/>
      <c r="M30" s="19">
        <v>44740</v>
      </c>
      <c r="N30" s="16"/>
      <c r="O30" s="1691"/>
      <c r="P30" s="1692">
        <v>44764</v>
      </c>
      <c r="Q30" s="21"/>
    </row>
    <row r="31" spans="2:17" s="9" customFormat="1" ht="19.5" customHeight="1">
      <c r="B31" s="16">
        <v>6</v>
      </c>
      <c r="C31" s="17" t="s">
        <v>492</v>
      </c>
      <c r="D31" s="17" t="s">
        <v>492</v>
      </c>
      <c r="E31" s="54" t="s">
        <v>4788</v>
      </c>
      <c r="F31" s="51">
        <v>1</v>
      </c>
      <c r="G31" s="54">
        <v>66</v>
      </c>
      <c r="H31" s="277">
        <f>F31*G31</f>
        <v>66</v>
      </c>
      <c r="I31" s="720"/>
      <c r="J31" s="54" t="s">
        <v>2835</v>
      </c>
      <c r="K31" s="1685" t="s">
        <v>4789</v>
      </c>
      <c r="L31" s="17"/>
      <c r="M31" s="19">
        <v>44747</v>
      </c>
      <c r="N31" s="16"/>
      <c r="O31" s="56"/>
      <c r="P31" s="56">
        <v>44753</v>
      </c>
      <c r="Q31" s="21">
        <v>44753</v>
      </c>
    </row>
    <row r="32" spans="2:17" s="9" customFormat="1" ht="19.7" customHeight="1">
      <c r="B32" s="16">
        <v>6</v>
      </c>
      <c r="C32" s="17" t="s">
        <v>492</v>
      </c>
      <c r="D32" s="17" t="s">
        <v>492</v>
      </c>
      <c r="E32" s="54" t="s">
        <v>4790</v>
      </c>
      <c r="F32" s="51">
        <v>1</v>
      </c>
      <c r="G32" s="54">
        <v>72</v>
      </c>
      <c r="H32" s="277">
        <f t="shared" ref="H32:H52" si="1">F32*G32</f>
        <v>72</v>
      </c>
      <c r="I32" s="18"/>
      <c r="J32" s="54" t="s">
        <v>2835</v>
      </c>
      <c r="K32" s="1685" t="s">
        <v>4789</v>
      </c>
      <c r="L32" s="17"/>
      <c r="M32" s="19">
        <v>44747</v>
      </c>
      <c r="N32" s="16"/>
      <c r="O32" s="56"/>
      <c r="P32" s="56">
        <v>44753</v>
      </c>
      <c r="Q32" s="21">
        <v>44753</v>
      </c>
    </row>
    <row r="33" spans="2:17" s="9" customFormat="1" ht="19.7" customHeight="1">
      <c r="B33" s="16">
        <v>6</v>
      </c>
      <c r="C33" s="17" t="s">
        <v>492</v>
      </c>
      <c r="D33" s="17" t="s">
        <v>492</v>
      </c>
      <c r="E33" s="54" t="s">
        <v>4791</v>
      </c>
      <c r="F33" s="51">
        <v>2</v>
      </c>
      <c r="G33" s="54">
        <v>270</v>
      </c>
      <c r="H33" s="277">
        <f t="shared" si="1"/>
        <v>540</v>
      </c>
      <c r="I33" s="286"/>
      <c r="J33" s="54" t="s">
        <v>620</v>
      </c>
      <c r="K33" s="1685" t="s">
        <v>4789</v>
      </c>
      <c r="L33" s="521"/>
      <c r="M33" s="19">
        <v>44747</v>
      </c>
      <c r="N33" s="16"/>
      <c r="O33" s="56"/>
      <c r="P33" s="56">
        <v>44753</v>
      </c>
      <c r="Q33" s="21">
        <v>44753</v>
      </c>
    </row>
    <row r="34" spans="2:17" s="9" customFormat="1" ht="19.7" customHeight="1">
      <c r="B34" s="16">
        <v>6</v>
      </c>
      <c r="C34" s="17" t="s">
        <v>492</v>
      </c>
      <c r="D34" s="17" t="s">
        <v>492</v>
      </c>
      <c r="E34" s="54" t="s">
        <v>4792</v>
      </c>
      <c r="F34" s="51">
        <v>1</v>
      </c>
      <c r="G34" s="54">
        <v>130</v>
      </c>
      <c r="H34" s="277">
        <f t="shared" si="1"/>
        <v>130</v>
      </c>
      <c r="I34" s="286"/>
      <c r="J34" s="54" t="s">
        <v>4793</v>
      </c>
      <c r="K34" s="1685" t="s">
        <v>4789</v>
      </c>
      <c r="L34" s="521"/>
      <c r="M34" s="19">
        <v>44747</v>
      </c>
      <c r="N34" s="16"/>
      <c r="O34" s="56"/>
      <c r="P34" s="56">
        <v>44753</v>
      </c>
      <c r="Q34" s="21">
        <v>44753</v>
      </c>
    </row>
    <row r="35" spans="2:17" s="9" customFormat="1" ht="19.7" customHeight="1">
      <c r="B35" s="16">
        <v>6</v>
      </c>
      <c r="C35" s="17" t="s">
        <v>492</v>
      </c>
      <c r="D35" s="17" t="s">
        <v>492</v>
      </c>
      <c r="E35" s="54" t="s">
        <v>4794</v>
      </c>
      <c r="F35" s="51">
        <v>1</v>
      </c>
      <c r="G35" s="54">
        <v>280</v>
      </c>
      <c r="H35" s="277">
        <f t="shared" si="1"/>
        <v>280</v>
      </c>
      <c r="I35" s="286"/>
      <c r="J35" s="54" t="s">
        <v>4795</v>
      </c>
      <c r="K35" s="1685" t="s">
        <v>4789</v>
      </c>
      <c r="L35" s="17"/>
      <c r="M35" s="19">
        <v>44747</v>
      </c>
      <c r="N35" s="16"/>
      <c r="O35" s="56"/>
      <c r="P35" s="56">
        <v>44753</v>
      </c>
      <c r="Q35" s="21">
        <v>44753</v>
      </c>
    </row>
    <row r="36" spans="2:17" s="9" customFormat="1" ht="19.7" customHeight="1">
      <c r="B36" s="16">
        <v>6</v>
      </c>
      <c r="C36" s="17" t="s">
        <v>492</v>
      </c>
      <c r="D36" s="17" t="s">
        <v>492</v>
      </c>
      <c r="E36" s="54" t="s">
        <v>4796</v>
      </c>
      <c r="F36" s="51">
        <v>1</v>
      </c>
      <c r="G36" s="54">
        <v>460</v>
      </c>
      <c r="H36" s="277">
        <f t="shared" si="1"/>
        <v>460</v>
      </c>
      <c r="I36" s="286"/>
      <c r="J36" s="54" t="s">
        <v>4797</v>
      </c>
      <c r="K36" s="1685" t="s">
        <v>4789</v>
      </c>
      <c r="L36" s="17"/>
      <c r="M36" s="19">
        <v>44747</v>
      </c>
      <c r="N36" s="16"/>
      <c r="O36" s="56"/>
      <c r="P36" s="56">
        <v>44753</v>
      </c>
      <c r="Q36" s="21">
        <v>44753</v>
      </c>
    </row>
    <row r="37" spans="2:17" s="9" customFormat="1" ht="19.7" customHeight="1">
      <c r="B37" s="16">
        <v>6</v>
      </c>
      <c r="C37" s="17" t="s">
        <v>492</v>
      </c>
      <c r="D37" s="17" t="s">
        <v>492</v>
      </c>
      <c r="E37" s="54" t="s">
        <v>4798</v>
      </c>
      <c r="F37" s="51">
        <v>3</v>
      </c>
      <c r="G37" s="54">
        <v>260</v>
      </c>
      <c r="H37" s="277">
        <f t="shared" si="1"/>
        <v>780</v>
      </c>
      <c r="I37" s="286"/>
      <c r="J37" s="54" t="s">
        <v>4797</v>
      </c>
      <c r="K37" s="1685" t="s">
        <v>4789</v>
      </c>
      <c r="L37" s="17"/>
      <c r="M37" s="19">
        <v>44747</v>
      </c>
      <c r="N37" s="16"/>
      <c r="O37" s="56"/>
      <c r="P37" s="56">
        <v>44753</v>
      </c>
      <c r="Q37" s="21">
        <v>44753</v>
      </c>
    </row>
    <row r="38" spans="2:17" s="9" customFormat="1" ht="19.7" customHeight="1">
      <c r="B38" s="16">
        <v>6</v>
      </c>
      <c r="C38" s="17" t="s">
        <v>492</v>
      </c>
      <c r="D38" s="17" t="s">
        <v>492</v>
      </c>
      <c r="E38" s="54" t="s">
        <v>4799</v>
      </c>
      <c r="F38" s="51">
        <v>2</v>
      </c>
      <c r="G38" s="54">
        <v>230</v>
      </c>
      <c r="H38" s="277">
        <f t="shared" si="1"/>
        <v>460</v>
      </c>
      <c r="I38" s="1686"/>
      <c r="J38" s="54" t="s">
        <v>620</v>
      </c>
      <c r="K38" s="1685" t="s">
        <v>4789</v>
      </c>
      <c r="L38" s="17"/>
      <c r="M38" s="19">
        <v>44747</v>
      </c>
      <c r="N38" s="16"/>
      <c r="O38" s="56"/>
      <c r="P38" s="56">
        <v>44753</v>
      </c>
      <c r="Q38" s="21">
        <v>44753</v>
      </c>
    </row>
    <row r="39" spans="2:17" s="9" customFormat="1" ht="19.7" customHeight="1">
      <c r="B39" s="16">
        <v>6</v>
      </c>
      <c r="C39" s="17" t="s">
        <v>492</v>
      </c>
      <c r="D39" s="17" t="s">
        <v>492</v>
      </c>
      <c r="E39" s="54" t="s">
        <v>617</v>
      </c>
      <c r="F39" s="51">
        <v>2</v>
      </c>
      <c r="G39" s="54">
        <v>990</v>
      </c>
      <c r="H39" s="277">
        <f t="shared" si="1"/>
        <v>1980</v>
      </c>
      <c r="I39" s="1686"/>
      <c r="J39" s="54" t="s">
        <v>618</v>
      </c>
      <c r="K39" s="1685" t="s">
        <v>4789</v>
      </c>
      <c r="L39" s="17"/>
      <c r="M39" s="19">
        <v>44747</v>
      </c>
      <c r="N39" s="16"/>
      <c r="O39" s="56"/>
      <c r="P39" s="56">
        <v>44753</v>
      </c>
      <c r="Q39" s="21">
        <v>44753</v>
      </c>
    </row>
    <row r="40" spans="2:17" s="9" customFormat="1" ht="19.7" customHeight="1">
      <c r="B40" s="16">
        <v>6</v>
      </c>
      <c r="C40" s="17" t="s">
        <v>492</v>
      </c>
      <c r="D40" s="17" t="s">
        <v>492</v>
      </c>
      <c r="E40" s="54" t="s">
        <v>4800</v>
      </c>
      <c r="F40" s="51">
        <v>1</v>
      </c>
      <c r="G40" s="54">
        <v>370</v>
      </c>
      <c r="H40" s="277">
        <f t="shared" si="1"/>
        <v>370</v>
      </c>
      <c r="I40" s="1686"/>
      <c r="J40" s="54" t="s">
        <v>4801</v>
      </c>
      <c r="K40" s="1685" t="s">
        <v>4789</v>
      </c>
      <c r="L40" s="17"/>
      <c r="M40" s="19">
        <v>44747</v>
      </c>
      <c r="N40" s="16"/>
      <c r="O40" s="56"/>
      <c r="P40" s="56">
        <v>44753</v>
      </c>
      <c r="Q40" s="21">
        <v>44753</v>
      </c>
    </row>
    <row r="41" spans="2:17" s="9" customFormat="1" ht="19.7" customHeight="1">
      <c r="B41" s="16">
        <v>6</v>
      </c>
      <c r="C41" s="17" t="s">
        <v>492</v>
      </c>
      <c r="D41" s="17" t="s">
        <v>492</v>
      </c>
      <c r="E41" s="54" t="s">
        <v>4802</v>
      </c>
      <c r="F41" s="51">
        <v>1</v>
      </c>
      <c r="G41" s="54">
        <v>990</v>
      </c>
      <c r="H41" s="277">
        <f t="shared" si="1"/>
        <v>990</v>
      </c>
      <c r="I41" s="1686"/>
      <c r="J41" s="54" t="s">
        <v>4803</v>
      </c>
      <c r="K41" s="1685" t="s">
        <v>4789</v>
      </c>
      <c r="L41" s="17"/>
      <c r="M41" s="19">
        <v>44747</v>
      </c>
      <c r="N41" s="16"/>
      <c r="O41" s="56"/>
      <c r="P41" s="56">
        <v>44753</v>
      </c>
      <c r="Q41" s="21">
        <v>44753</v>
      </c>
    </row>
    <row r="42" spans="2:17" s="9" customFormat="1" ht="19.7" customHeight="1">
      <c r="B42" s="16">
        <v>6</v>
      </c>
      <c r="C42" s="17" t="s">
        <v>492</v>
      </c>
      <c r="D42" s="17" t="s">
        <v>492</v>
      </c>
      <c r="E42" s="54" t="s">
        <v>4804</v>
      </c>
      <c r="F42" s="51">
        <v>1</v>
      </c>
      <c r="G42" s="54">
        <v>410</v>
      </c>
      <c r="H42" s="277">
        <f t="shared" si="1"/>
        <v>410</v>
      </c>
      <c r="I42" s="1686"/>
      <c r="J42" s="54" t="s">
        <v>4805</v>
      </c>
      <c r="K42" s="1685" t="s">
        <v>4789</v>
      </c>
      <c r="L42" s="17"/>
      <c r="M42" s="19">
        <v>44747</v>
      </c>
      <c r="N42" s="16"/>
      <c r="O42" s="56"/>
      <c r="P42" s="56">
        <v>44753</v>
      </c>
      <c r="Q42" s="21">
        <v>44753</v>
      </c>
    </row>
    <row r="43" spans="2:17" ht="19.7" customHeight="1">
      <c r="B43" s="16">
        <v>6</v>
      </c>
      <c r="C43" s="1325" t="s">
        <v>96</v>
      </c>
      <c r="D43" s="1194" t="s">
        <v>1361</v>
      </c>
      <c r="E43" s="178" t="s">
        <v>4806</v>
      </c>
      <c r="F43" s="1335">
        <v>1</v>
      </c>
      <c r="G43" s="637">
        <v>5000</v>
      </c>
      <c r="H43" s="277">
        <f t="shared" si="1"/>
        <v>5000</v>
      </c>
      <c r="I43" s="383"/>
      <c r="J43" s="173" t="s">
        <v>2629</v>
      </c>
      <c r="K43" s="1687" t="s">
        <v>1164</v>
      </c>
      <c r="L43" s="17"/>
      <c r="M43" s="19">
        <v>44747</v>
      </c>
      <c r="N43" s="16"/>
      <c r="O43" s="482"/>
      <c r="P43" s="56">
        <v>44767</v>
      </c>
      <c r="Q43" s="21">
        <v>44767</v>
      </c>
    </row>
    <row r="44" spans="2:17" ht="19.7" customHeight="1">
      <c r="B44" s="16">
        <v>6</v>
      </c>
      <c r="C44" s="16" t="s">
        <v>96</v>
      </c>
      <c r="D44" s="1194" t="s">
        <v>1361</v>
      </c>
      <c r="E44" s="146" t="s">
        <v>1073</v>
      </c>
      <c r="F44" s="1335">
        <v>2</v>
      </c>
      <c r="G44" s="637">
        <v>2290</v>
      </c>
      <c r="H44" s="277">
        <f t="shared" si="1"/>
        <v>4580</v>
      </c>
      <c r="I44" s="383"/>
      <c r="J44" s="173" t="s">
        <v>1074</v>
      </c>
      <c r="K44" s="1687" t="s">
        <v>1164</v>
      </c>
      <c r="L44" s="17"/>
      <c r="M44" s="19">
        <v>44747</v>
      </c>
      <c r="N44" s="16"/>
      <c r="O44" s="482"/>
      <c r="P44" s="56">
        <v>44767</v>
      </c>
      <c r="Q44" s="21">
        <v>44767</v>
      </c>
    </row>
    <row r="45" spans="2:17" ht="19.7" customHeight="1">
      <c r="B45" s="16">
        <v>6</v>
      </c>
      <c r="C45" s="1688" t="s">
        <v>4807</v>
      </c>
      <c r="D45" s="1688" t="s">
        <v>4807</v>
      </c>
      <c r="E45" s="617" t="s">
        <v>4808</v>
      </c>
      <c r="F45" s="1689">
        <v>1</v>
      </c>
      <c r="G45" s="637">
        <v>7.7</v>
      </c>
      <c r="H45" s="277">
        <f t="shared" si="1"/>
        <v>7.7</v>
      </c>
      <c r="I45" s="1693" t="s">
        <v>4811</v>
      </c>
      <c r="J45" s="617" t="s">
        <v>1896</v>
      </c>
      <c r="K45" s="1687" t="s">
        <v>1164</v>
      </c>
      <c r="L45" s="17"/>
      <c r="M45" s="19">
        <v>44747</v>
      </c>
      <c r="N45" s="16"/>
      <c r="O45" s="482"/>
      <c r="P45" s="56">
        <v>44767</v>
      </c>
      <c r="Q45" s="21">
        <v>44767</v>
      </c>
    </row>
    <row r="46" spans="2:17" ht="19.7" customHeight="1">
      <c r="B46" s="16">
        <v>6</v>
      </c>
      <c r="C46" s="1688" t="s">
        <v>4807</v>
      </c>
      <c r="D46" s="1688" t="s">
        <v>4807</v>
      </c>
      <c r="E46" s="617" t="s">
        <v>62</v>
      </c>
      <c r="F46" s="1689">
        <v>1</v>
      </c>
      <c r="G46" s="637">
        <v>1000</v>
      </c>
      <c r="H46" s="277">
        <f t="shared" si="1"/>
        <v>1000</v>
      </c>
      <c r="I46" s="18"/>
      <c r="J46" s="617" t="s">
        <v>62</v>
      </c>
      <c r="K46" s="1687" t="s">
        <v>1164</v>
      </c>
      <c r="L46" s="17"/>
      <c r="M46" s="19">
        <v>44747</v>
      </c>
      <c r="N46" s="16"/>
      <c r="O46" s="482"/>
      <c r="P46" s="1690"/>
      <c r="Q46" s="21"/>
    </row>
    <row r="47" spans="2:17" ht="19.7" customHeight="1">
      <c r="B47" s="16">
        <v>6</v>
      </c>
      <c r="C47" s="16" t="s">
        <v>652</v>
      </c>
      <c r="D47" s="16" t="s">
        <v>652</v>
      </c>
      <c r="E47" s="54" t="s">
        <v>1068</v>
      </c>
      <c r="F47" s="51">
        <v>1</v>
      </c>
      <c r="G47" s="278">
        <v>4200</v>
      </c>
      <c r="H47" s="277">
        <f t="shared" si="1"/>
        <v>4200</v>
      </c>
      <c r="I47" s="720"/>
      <c r="J47" s="510" t="s">
        <v>1069</v>
      </c>
      <c r="K47" s="1687" t="s">
        <v>1164</v>
      </c>
      <c r="L47" s="17"/>
      <c r="M47" s="19">
        <v>44747</v>
      </c>
      <c r="N47" s="16"/>
      <c r="O47" s="1691"/>
      <c r="P47" s="1692"/>
      <c r="Q47" s="21"/>
    </row>
    <row r="48" spans="2:17" ht="19.7" customHeight="1">
      <c r="B48" s="16">
        <v>6</v>
      </c>
      <c r="C48" s="16" t="s">
        <v>652</v>
      </c>
      <c r="D48" s="16" t="s">
        <v>652</v>
      </c>
      <c r="E48" s="54" t="s">
        <v>4809</v>
      </c>
      <c r="F48" s="51">
        <v>1</v>
      </c>
      <c r="G48" s="278">
        <v>18500</v>
      </c>
      <c r="H48" s="277">
        <f t="shared" si="1"/>
        <v>18500</v>
      </c>
      <c r="I48" s="278"/>
      <c r="J48" s="726" t="s">
        <v>1067</v>
      </c>
      <c r="K48" s="1687" t="s">
        <v>1164</v>
      </c>
      <c r="L48" s="1302"/>
      <c r="M48" s="19">
        <v>44747</v>
      </c>
      <c r="N48" s="16"/>
      <c r="O48" s="1691"/>
      <c r="P48" s="1692"/>
      <c r="Q48" s="21"/>
    </row>
    <row r="49" spans="2:17" ht="19.7" customHeight="1">
      <c r="B49" s="16">
        <v>6</v>
      </c>
      <c r="C49" s="16" t="s">
        <v>652</v>
      </c>
      <c r="D49" s="16" t="s">
        <v>652</v>
      </c>
      <c r="E49" s="146" t="s">
        <v>1058</v>
      </c>
      <c r="F49" s="1689">
        <v>1</v>
      </c>
      <c r="G49" s="637">
        <v>16100</v>
      </c>
      <c r="H49" s="277">
        <f t="shared" si="1"/>
        <v>16100</v>
      </c>
      <c r="I49" s="18"/>
      <c r="J49" s="510" t="s">
        <v>1059</v>
      </c>
      <c r="K49" s="1687" t="s">
        <v>1164</v>
      </c>
      <c r="L49" s="1302"/>
      <c r="M49" s="19">
        <v>44747</v>
      </c>
      <c r="N49" s="16"/>
      <c r="O49" s="1691"/>
      <c r="P49" s="1692"/>
      <c r="Q49" s="21"/>
    </row>
    <row r="50" spans="2:17" ht="19.7" customHeight="1">
      <c r="B50" s="16">
        <v>6</v>
      </c>
      <c r="C50" s="16" t="s">
        <v>652</v>
      </c>
      <c r="D50" s="16" t="s">
        <v>652</v>
      </c>
      <c r="E50" s="146" t="s">
        <v>2485</v>
      </c>
      <c r="F50" s="1689">
        <v>1</v>
      </c>
      <c r="G50" s="637">
        <v>11500</v>
      </c>
      <c r="H50" s="277">
        <f t="shared" si="1"/>
        <v>11500</v>
      </c>
      <c r="I50" s="166"/>
      <c r="J50" s="510" t="s">
        <v>1061</v>
      </c>
      <c r="K50" s="1687" t="s">
        <v>1164</v>
      </c>
      <c r="L50" s="1302"/>
      <c r="M50" s="19">
        <v>44747</v>
      </c>
      <c r="N50" s="16"/>
      <c r="O50" s="1691"/>
      <c r="P50" s="1692"/>
      <c r="Q50" s="21"/>
    </row>
    <row r="51" spans="2:17" ht="19.7" customHeight="1">
      <c r="B51" s="16">
        <v>6</v>
      </c>
      <c r="C51" s="16" t="s">
        <v>652</v>
      </c>
      <c r="D51" s="16" t="s">
        <v>652</v>
      </c>
      <c r="E51" s="146" t="s">
        <v>1062</v>
      </c>
      <c r="F51" s="1689">
        <v>1</v>
      </c>
      <c r="G51" s="637">
        <v>6800</v>
      </c>
      <c r="H51" s="277">
        <f t="shared" si="1"/>
        <v>6800</v>
      </c>
      <c r="I51" s="166"/>
      <c r="J51" s="510" t="s">
        <v>1063</v>
      </c>
      <c r="K51" s="1687" t="s">
        <v>1164</v>
      </c>
      <c r="L51" s="1302"/>
      <c r="M51" s="19">
        <v>44747</v>
      </c>
      <c r="N51" s="16"/>
      <c r="O51" s="1691"/>
      <c r="P51" s="1692"/>
      <c r="Q51" s="21"/>
    </row>
    <row r="52" spans="2:17" ht="19.7" customHeight="1">
      <c r="B52" s="16">
        <v>6</v>
      </c>
      <c r="C52" s="16" t="s">
        <v>652</v>
      </c>
      <c r="D52" s="16" t="s">
        <v>652</v>
      </c>
      <c r="E52" s="146" t="s">
        <v>4810</v>
      </c>
      <c r="F52" s="1689">
        <v>1</v>
      </c>
      <c r="G52" s="637">
        <v>3000</v>
      </c>
      <c r="H52" s="277">
        <f t="shared" si="1"/>
        <v>3000</v>
      </c>
      <c r="I52" s="166"/>
      <c r="J52" s="510" t="s">
        <v>1065</v>
      </c>
      <c r="K52" s="1687" t="s">
        <v>1164</v>
      </c>
      <c r="L52" s="1302"/>
      <c r="M52" s="19">
        <v>44747</v>
      </c>
      <c r="N52" s="16"/>
      <c r="O52" s="1691"/>
      <c r="P52" s="1692"/>
      <c r="Q52" s="21"/>
    </row>
    <row r="53" spans="2:17" ht="18" customHeight="1"/>
    <row r="54" spans="2:17" ht="18" customHeight="1"/>
    <row r="55" spans="2:17" ht="18" customHeight="1"/>
  </sheetData>
  <autoFilter ref="B8:O8" xr:uid="{A96F1500-75F2-41AB-9BAA-70810EBE2F8D}"/>
  <mergeCells count="6">
    <mergeCell ref="B2:D2"/>
    <mergeCell ref="G2:I2"/>
    <mergeCell ref="B3:D3"/>
    <mergeCell ref="B4:D4"/>
    <mergeCell ref="B5:D5"/>
    <mergeCell ref="B6:D6"/>
  </mergeCells>
  <phoneticPr fontId="3"/>
  <dataValidations count="1">
    <dataValidation imeMode="hiragana" allowBlank="1" showInputMessage="1" showErrorMessage="1" sqref="J9:J10 JF9:JF10 TB9:TB10 ACX9:ACX10 AMT9:AMT10 AWP9:AWP10 BGL9:BGL10 BQH9:BQH10 CAD9:CAD10 CJZ9:CJZ10 CTV9:CTV10 DDR9:DDR10 DNN9:DNN10 DXJ9:DXJ10 EHF9:EHF10 ERB9:ERB10 FAX9:FAX10 FKT9:FKT10 FUP9:FUP10 GEL9:GEL10 GOH9:GOH10 GYD9:GYD10 HHZ9:HHZ10 HRV9:HRV10 IBR9:IBR10 ILN9:ILN10 IVJ9:IVJ10 JFF9:JFF10 JPB9:JPB10 JYX9:JYX10 KIT9:KIT10 KSP9:KSP10 LCL9:LCL10 LMH9:LMH10 LWD9:LWD10 MFZ9:MFZ10 MPV9:MPV10 MZR9:MZR10 NJN9:NJN10 NTJ9:NTJ10 ODF9:ODF10 ONB9:ONB10 OWX9:OWX10 PGT9:PGT10 PQP9:PQP10 QAL9:QAL10 QKH9:QKH10 QUD9:QUD10 RDZ9:RDZ10 RNV9:RNV10 RXR9:RXR10 SHN9:SHN10 SRJ9:SRJ10 TBF9:TBF10 TLB9:TLB10 TUX9:TUX10 UET9:UET10 UOP9:UOP10 UYL9:UYL10 VIH9:VIH10 VSD9:VSD10 WBZ9:WBZ10 WLV9:WLV10 WVR9:WVR10 J65545:J65546 JF65545:JF65546 TB65545:TB65546 ACX65545:ACX65546 AMT65545:AMT65546 AWP65545:AWP65546 BGL65545:BGL65546 BQH65545:BQH65546 CAD65545:CAD65546 CJZ65545:CJZ65546 CTV65545:CTV65546 DDR65545:DDR65546 DNN65545:DNN65546 DXJ65545:DXJ65546 EHF65545:EHF65546 ERB65545:ERB65546 FAX65545:FAX65546 FKT65545:FKT65546 FUP65545:FUP65546 GEL65545:GEL65546 GOH65545:GOH65546 GYD65545:GYD65546 HHZ65545:HHZ65546 HRV65545:HRV65546 IBR65545:IBR65546 ILN65545:ILN65546 IVJ65545:IVJ65546 JFF65545:JFF65546 JPB65545:JPB65546 JYX65545:JYX65546 KIT65545:KIT65546 KSP65545:KSP65546 LCL65545:LCL65546 LMH65545:LMH65546 LWD65545:LWD65546 MFZ65545:MFZ65546 MPV65545:MPV65546 MZR65545:MZR65546 NJN65545:NJN65546 NTJ65545:NTJ65546 ODF65545:ODF65546 ONB65545:ONB65546 OWX65545:OWX65546 PGT65545:PGT65546 PQP65545:PQP65546 QAL65545:QAL65546 QKH65545:QKH65546 QUD65545:QUD65546 RDZ65545:RDZ65546 RNV65545:RNV65546 RXR65545:RXR65546 SHN65545:SHN65546 SRJ65545:SRJ65546 TBF65545:TBF65546 TLB65545:TLB65546 TUX65545:TUX65546 UET65545:UET65546 UOP65545:UOP65546 UYL65545:UYL65546 VIH65545:VIH65546 VSD65545:VSD65546 WBZ65545:WBZ65546 WLV65545:WLV65546 WVR65545:WVR65546 J131081:J131082 JF131081:JF131082 TB131081:TB131082 ACX131081:ACX131082 AMT131081:AMT131082 AWP131081:AWP131082 BGL131081:BGL131082 BQH131081:BQH131082 CAD131081:CAD131082 CJZ131081:CJZ131082 CTV131081:CTV131082 DDR131081:DDR131082 DNN131081:DNN131082 DXJ131081:DXJ131082 EHF131081:EHF131082 ERB131081:ERB131082 FAX131081:FAX131082 FKT131081:FKT131082 FUP131081:FUP131082 GEL131081:GEL131082 GOH131081:GOH131082 GYD131081:GYD131082 HHZ131081:HHZ131082 HRV131081:HRV131082 IBR131081:IBR131082 ILN131081:ILN131082 IVJ131081:IVJ131082 JFF131081:JFF131082 JPB131081:JPB131082 JYX131081:JYX131082 KIT131081:KIT131082 KSP131081:KSP131082 LCL131081:LCL131082 LMH131081:LMH131082 LWD131081:LWD131082 MFZ131081:MFZ131082 MPV131081:MPV131082 MZR131081:MZR131082 NJN131081:NJN131082 NTJ131081:NTJ131082 ODF131081:ODF131082 ONB131081:ONB131082 OWX131081:OWX131082 PGT131081:PGT131082 PQP131081:PQP131082 QAL131081:QAL131082 QKH131081:QKH131082 QUD131081:QUD131082 RDZ131081:RDZ131082 RNV131081:RNV131082 RXR131081:RXR131082 SHN131081:SHN131082 SRJ131081:SRJ131082 TBF131081:TBF131082 TLB131081:TLB131082 TUX131081:TUX131082 UET131081:UET131082 UOP131081:UOP131082 UYL131081:UYL131082 VIH131081:VIH131082 VSD131081:VSD131082 WBZ131081:WBZ131082 WLV131081:WLV131082 WVR131081:WVR131082 J196617:J196618 JF196617:JF196618 TB196617:TB196618 ACX196617:ACX196618 AMT196617:AMT196618 AWP196617:AWP196618 BGL196617:BGL196618 BQH196617:BQH196618 CAD196617:CAD196618 CJZ196617:CJZ196618 CTV196617:CTV196618 DDR196617:DDR196618 DNN196617:DNN196618 DXJ196617:DXJ196618 EHF196617:EHF196618 ERB196617:ERB196618 FAX196617:FAX196618 FKT196617:FKT196618 FUP196617:FUP196618 GEL196617:GEL196618 GOH196617:GOH196618 GYD196617:GYD196618 HHZ196617:HHZ196618 HRV196617:HRV196618 IBR196617:IBR196618 ILN196617:ILN196618 IVJ196617:IVJ196618 JFF196617:JFF196618 JPB196617:JPB196618 JYX196617:JYX196618 KIT196617:KIT196618 KSP196617:KSP196618 LCL196617:LCL196618 LMH196617:LMH196618 LWD196617:LWD196618 MFZ196617:MFZ196618 MPV196617:MPV196618 MZR196617:MZR196618 NJN196617:NJN196618 NTJ196617:NTJ196618 ODF196617:ODF196618 ONB196617:ONB196618 OWX196617:OWX196618 PGT196617:PGT196618 PQP196617:PQP196618 QAL196617:QAL196618 QKH196617:QKH196618 QUD196617:QUD196618 RDZ196617:RDZ196618 RNV196617:RNV196618 RXR196617:RXR196618 SHN196617:SHN196618 SRJ196617:SRJ196618 TBF196617:TBF196618 TLB196617:TLB196618 TUX196617:TUX196618 UET196617:UET196618 UOP196617:UOP196618 UYL196617:UYL196618 VIH196617:VIH196618 VSD196617:VSD196618 WBZ196617:WBZ196618 WLV196617:WLV196618 WVR196617:WVR196618 J262153:J262154 JF262153:JF262154 TB262153:TB262154 ACX262153:ACX262154 AMT262153:AMT262154 AWP262153:AWP262154 BGL262153:BGL262154 BQH262153:BQH262154 CAD262153:CAD262154 CJZ262153:CJZ262154 CTV262153:CTV262154 DDR262153:DDR262154 DNN262153:DNN262154 DXJ262153:DXJ262154 EHF262153:EHF262154 ERB262153:ERB262154 FAX262153:FAX262154 FKT262153:FKT262154 FUP262153:FUP262154 GEL262153:GEL262154 GOH262153:GOH262154 GYD262153:GYD262154 HHZ262153:HHZ262154 HRV262153:HRV262154 IBR262153:IBR262154 ILN262153:ILN262154 IVJ262153:IVJ262154 JFF262153:JFF262154 JPB262153:JPB262154 JYX262153:JYX262154 KIT262153:KIT262154 KSP262153:KSP262154 LCL262153:LCL262154 LMH262153:LMH262154 LWD262153:LWD262154 MFZ262153:MFZ262154 MPV262153:MPV262154 MZR262153:MZR262154 NJN262153:NJN262154 NTJ262153:NTJ262154 ODF262153:ODF262154 ONB262153:ONB262154 OWX262153:OWX262154 PGT262153:PGT262154 PQP262153:PQP262154 QAL262153:QAL262154 QKH262153:QKH262154 QUD262153:QUD262154 RDZ262153:RDZ262154 RNV262153:RNV262154 RXR262153:RXR262154 SHN262153:SHN262154 SRJ262153:SRJ262154 TBF262153:TBF262154 TLB262153:TLB262154 TUX262153:TUX262154 UET262153:UET262154 UOP262153:UOP262154 UYL262153:UYL262154 VIH262153:VIH262154 VSD262153:VSD262154 WBZ262153:WBZ262154 WLV262153:WLV262154 WVR262153:WVR262154 J327689:J327690 JF327689:JF327690 TB327689:TB327690 ACX327689:ACX327690 AMT327689:AMT327690 AWP327689:AWP327690 BGL327689:BGL327690 BQH327689:BQH327690 CAD327689:CAD327690 CJZ327689:CJZ327690 CTV327689:CTV327690 DDR327689:DDR327690 DNN327689:DNN327690 DXJ327689:DXJ327690 EHF327689:EHF327690 ERB327689:ERB327690 FAX327689:FAX327690 FKT327689:FKT327690 FUP327689:FUP327690 GEL327689:GEL327690 GOH327689:GOH327690 GYD327689:GYD327690 HHZ327689:HHZ327690 HRV327689:HRV327690 IBR327689:IBR327690 ILN327689:ILN327690 IVJ327689:IVJ327690 JFF327689:JFF327690 JPB327689:JPB327690 JYX327689:JYX327690 KIT327689:KIT327690 KSP327689:KSP327690 LCL327689:LCL327690 LMH327689:LMH327690 LWD327689:LWD327690 MFZ327689:MFZ327690 MPV327689:MPV327690 MZR327689:MZR327690 NJN327689:NJN327690 NTJ327689:NTJ327690 ODF327689:ODF327690 ONB327689:ONB327690 OWX327689:OWX327690 PGT327689:PGT327690 PQP327689:PQP327690 QAL327689:QAL327690 QKH327689:QKH327690 QUD327689:QUD327690 RDZ327689:RDZ327690 RNV327689:RNV327690 RXR327689:RXR327690 SHN327689:SHN327690 SRJ327689:SRJ327690 TBF327689:TBF327690 TLB327689:TLB327690 TUX327689:TUX327690 UET327689:UET327690 UOP327689:UOP327690 UYL327689:UYL327690 VIH327689:VIH327690 VSD327689:VSD327690 WBZ327689:WBZ327690 WLV327689:WLV327690 WVR327689:WVR327690 J393225:J393226 JF393225:JF393226 TB393225:TB393226 ACX393225:ACX393226 AMT393225:AMT393226 AWP393225:AWP393226 BGL393225:BGL393226 BQH393225:BQH393226 CAD393225:CAD393226 CJZ393225:CJZ393226 CTV393225:CTV393226 DDR393225:DDR393226 DNN393225:DNN393226 DXJ393225:DXJ393226 EHF393225:EHF393226 ERB393225:ERB393226 FAX393225:FAX393226 FKT393225:FKT393226 FUP393225:FUP393226 GEL393225:GEL393226 GOH393225:GOH393226 GYD393225:GYD393226 HHZ393225:HHZ393226 HRV393225:HRV393226 IBR393225:IBR393226 ILN393225:ILN393226 IVJ393225:IVJ393226 JFF393225:JFF393226 JPB393225:JPB393226 JYX393225:JYX393226 KIT393225:KIT393226 KSP393225:KSP393226 LCL393225:LCL393226 LMH393225:LMH393226 LWD393225:LWD393226 MFZ393225:MFZ393226 MPV393225:MPV393226 MZR393225:MZR393226 NJN393225:NJN393226 NTJ393225:NTJ393226 ODF393225:ODF393226 ONB393225:ONB393226 OWX393225:OWX393226 PGT393225:PGT393226 PQP393225:PQP393226 QAL393225:QAL393226 QKH393225:QKH393226 QUD393225:QUD393226 RDZ393225:RDZ393226 RNV393225:RNV393226 RXR393225:RXR393226 SHN393225:SHN393226 SRJ393225:SRJ393226 TBF393225:TBF393226 TLB393225:TLB393226 TUX393225:TUX393226 UET393225:UET393226 UOP393225:UOP393226 UYL393225:UYL393226 VIH393225:VIH393226 VSD393225:VSD393226 WBZ393225:WBZ393226 WLV393225:WLV393226 WVR393225:WVR393226 J458761:J458762 JF458761:JF458762 TB458761:TB458762 ACX458761:ACX458762 AMT458761:AMT458762 AWP458761:AWP458762 BGL458761:BGL458762 BQH458761:BQH458762 CAD458761:CAD458762 CJZ458761:CJZ458762 CTV458761:CTV458762 DDR458761:DDR458762 DNN458761:DNN458762 DXJ458761:DXJ458762 EHF458761:EHF458762 ERB458761:ERB458762 FAX458761:FAX458762 FKT458761:FKT458762 FUP458761:FUP458762 GEL458761:GEL458762 GOH458761:GOH458762 GYD458761:GYD458762 HHZ458761:HHZ458762 HRV458761:HRV458762 IBR458761:IBR458762 ILN458761:ILN458762 IVJ458761:IVJ458762 JFF458761:JFF458762 JPB458761:JPB458762 JYX458761:JYX458762 KIT458761:KIT458762 KSP458761:KSP458762 LCL458761:LCL458762 LMH458761:LMH458762 LWD458761:LWD458762 MFZ458761:MFZ458762 MPV458761:MPV458762 MZR458761:MZR458762 NJN458761:NJN458762 NTJ458761:NTJ458762 ODF458761:ODF458762 ONB458761:ONB458762 OWX458761:OWX458762 PGT458761:PGT458762 PQP458761:PQP458762 QAL458761:QAL458762 QKH458761:QKH458762 QUD458761:QUD458762 RDZ458761:RDZ458762 RNV458761:RNV458762 RXR458761:RXR458762 SHN458761:SHN458762 SRJ458761:SRJ458762 TBF458761:TBF458762 TLB458761:TLB458762 TUX458761:TUX458762 UET458761:UET458762 UOP458761:UOP458762 UYL458761:UYL458762 VIH458761:VIH458762 VSD458761:VSD458762 WBZ458761:WBZ458762 WLV458761:WLV458762 WVR458761:WVR458762 J524297:J524298 JF524297:JF524298 TB524297:TB524298 ACX524297:ACX524298 AMT524297:AMT524298 AWP524297:AWP524298 BGL524297:BGL524298 BQH524297:BQH524298 CAD524297:CAD524298 CJZ524297:CJZ524298 CTV524297:CTV524298 DDR524297:DDR524298 DNN524297:DNN524298 DXJ524297:DXJ524298 EHF524297:EHF524298 ERB524297:ERB524298 FAX524297:FAX524298 FKT524297:FKT524298 FUP524297:FUP524298 GEL524297:GEL524298 GOH524297:GOH524298 GYD524297:GYD524298 HHZ524297:HHZ524298 HRV524297:HRV524298 IBR524297:IBR524298 ILN524297:ILN524298 IVJ524297:IVJ524298 JFF524297:JFF524298 JPB524297:JPB524298 JYX524297:JYX524298 KIT524297:KIT524298 KSP524297:KSP524298 LCL524297:LCL524298 LMH524297:LMH524298 LWD524297:LWD524298 MFZ524297:MFZ524298 MPV524297:MPV524298 MZR524297:MZR524298 NJN524297:NJN524298 NTJ524297:NTJ524298 ODF524297:ODF524298 ONB524297:ONB524298 OWX524297:OWX524298 PGT524297:PGT524298 PQP524297:PQP524298 QAL524297:QAL524298 QKH524297:QKH524298 QUD524297:QUD524298 RDZ524297:RDZ524298 RNV524297:RNV524298 RXR524297:RXR524298 SHN524297:SHN524298 SRJ524297:SRJ524298 TBF524297:TBF524298 TLB524297:TLB524298 TUX524297:TUX524298 UET524297:UET524298 UOP524297:UOP524298 UYL524297:UYL524298 VIH524297:VIH524298 VSD524297:VSD524298 WBZ524297:WBZ524298 WLV524297:WLV524298 WVR524297:WVR524298 J589833:J589834 JF589833:JF589834 TB589833:TB589834 ACX589833:ACX589834 AMT589833:AMT589834 AWP589833:AWP589834 BGL589833:BGL589834 BQH589833:BQH589834 CAD589833:CAD589834 CJZ589833:CJZ589834 CTV589833:CTV589834 DDR589833:DDR589834 DNN589833:DNN589834 DXJ589833:DXJ589834 EHF589833:EHF589834 ERB589833:ERB589834 FAX589833:FAX589834 FKT589833:FKT589834 FUP589833:FUP589834 GEL589833:GEL589834 GOH589833:GOH589834 GYD589833:GYD589834 HHZ589833:HHZ589834 HRV589833:HRV589834 IBR589833:IBR589834 ILN589833:ILN589834 IVJ589833:IVJ589834 JFF589833:JFF589834 JPB589833:JPB589834 JYX589833:JYX589834 KIT589833:KIT589834 KSP589833:KSP589834 LCL589833:LCL589834 LMH589833:LMH589834 LWD589833:LWD589834 MFZ589833:MFZ589834 MPV589833:MPV589834 MZR589833:MZR589834 NJN589833:NJN589834 NTJ589833:NTJ589834 ODF589833:ODF589834 ONB589833:ONB589834 OWX589833:OWX589834 PGT589833:PGT589834 PQP589833:PQP589834 QAL589833:QAL589834 QKH589833:QKH589834 QUD589833:QUD589834 RDZ589833:RDZ589834 RNV589833:RNV589834 RXR589833:RXR589834 SHN589833:SHN589834 SRJ589833:SRJ589834 TBF589833:TBF589834 TLB589833:TLB589834 TUX589833:TUX589834 UET589833:UET589834 UOP589833:UOP589834 UYL589833:UYL589834 VIH589833:VIH589834 VSD589833:VSD589834 WBZ589833:WBZ589834 WLV589833:WLV589834 WVR589833:WVR589834 J655369:J655370 JF655369:JF655370 TB655369:TB655370 ACX655369:ACX655370 AMT655369:AMT655370 AWP655369:AWP655370 BGL655369:BGL655370 BQH655369:BQH655370 CAD655369:CAD655370 CJZ655369:CJZ655370 CTV655369:CTV655370 DDR655369:DDR655370 DNN655369:DNN655370 DXJ655369:DXJ655370 EHF655369:EHF655370 ERB655369:ERB655370 FAX655369:FAX655370 FKT655369:FKT655370 FUP655369:FUP655370 GEL655369:GEL655370 GOH655369:GOH655370 GYD655369:GYD655370 HHZ655369:HHZ655370 HRV655369:HRV655370 IBR655369:IBR655370 ILN655369:ILN655370 IVJ655369:IVJ655370 JFF655369:JFF655370 JPB655369:JPB655370 JYX655369:JYX655370 KIT655369:KIT655370 KSP655369:KSP655370 LCL655369:LCL655370 LMH655369:LMH655370 LWD655369:LWD655370 MFZ655369:MFZ655370 MPV655369:MPV655370 MZR655369:MZR655370 NJN655369:NJN655370 NTJ655369:NTJ655370 ODF655369:ODF655370 ONB655369:ONB655370 OWX655369:OWX655370 PGT655369:PGT655370 PQP655369:PQP655370 QAL655369:QAL655370 QKH655369:QKH655370 QUD655369:QUD655370 RDZ655369:RDZ655370 RNV655369:RNV655370 RXR655369:RXR655370 SHN655369:SHN655370 SRJ655369:SRJ655370 TBF655369:TBF655370 TLB655369:TLB655370 TUX655369:TUX655370 UET655369:UET655370 UOP655369:UOP655370 UYL655369:UYL655370 VIH655369:VIH655370 VSD655369:VSD655370 WBZ655369:WBZ655370 WLV655369:WLV655370 WVR655369:WVR655370 J720905:J720906 JF720905:JF720906 TB720905:TB720906 ACX720905:ACX720906 AMT720905:AMT720906 AWP720905:AWP720906 BGL720905:BGL720906 BQH720905:BQH720906 CAD720905:CAD720906 CJZ720905:CJZ720906 CTV720905:CTV720906 DDR720905:DDR720906 DNN720905:DNN720906 DXJ720905:DXJ720906 EHF720905:EHF720906 ERB720905:ERB720906 FAX720905:FAX720906 FKT720905:FKT720906 FUP720905:FUP720906 GEL720905:GEL720906 GOH720905:GOH720906 GYD720905:GYD720906 HHZ720905:HHZ720906 HRV720905:HRV720906 IBR720905:IBR720906 ILN720905:ILN720906 IVJ720905:IVJ720906 JFF720905:JFF720906 JPB720905:JPB720906 JYX720905:JYX720906 KIT720905:KIT720906 KSP720905:KSP720906 LCL720905:LCL720906 LMH720905:LMH720906 LWD720905:LWD720906 MFZ720905:MFZ720906 MPV720905:MPV720906 MZR720905:MZR720906 NJN720905:NJN720906 NTJ720905:NTJ720906 ODF720905:ODF720906 ONB720905:ONB720906 OWX720905:OWX720906 PGT720905:PGT720906 PQP720905:PQP720906 QAL720905:QAL720906 QKH720905:QKH720906 QUD720905:QUD720906 RDZ720905:RDZ720906 RNV720905:RNV720906 RXR720905:RXR720906 SHN720905:SHN720906 SRJ720905:SRJ720906 TBF720905:TBF720906 TLB720905:TLB720906 TUX720905:TUX720906 UET720905:UET720906 UOP720905:UOP720906 UYL720905:UYL720906 VIH720905:VIH720906 VSD720905:VSD720906 WBZ720905:WBZ720906 WLV720905:WLV720906 WVR720905:WVR720906 J786441:J786442 JF786441:JF786442 TB786441:TB786442 ACX786441:ACX786442 AMT786441:AMT786442 AWP786441:AWP786442 BGL786441:BGL786442 BQH786441:BQH786442 CAD786441:CAD786442 CJZ786441:CJZ786442 CTV786441:CTV786442 DDR786441:DDR786442 DNN786441:DNN786442 DXJ786441:DXJ786442 EHF786441:EHF786442 ERB786441:ERB786442 FAX786441:FAX786442 FKT786441:FKT786442 FUP786441:FUP786442 GEL786441:GEL786442 GOH786441:GOH786442 GYD786441:GYD786442 HHZ786441:HHZ786442 HRV786441:HRV786442 IBR786441:IBR786442 ILN786441:ILN786442 IVJ786441:IVJ786442 JFF786441:JFF786442 JPB786441:JPB786442 JYX786441:JYX786442 KIT786441:KIT786442 KSP786441:KSP786442 LCL786441:LCL786442 LMH786441:LMH786442 LWD786441:LWD786442 MFZ786441:MFZ786442 MPV786441:MPV786442 MZR786441:MZR786442 NJN786441:NJN786442 NTJ786441:NTJ786442 ODF786441:ODF786442 ONB786441:ONB786442 OWX786441:OWX786442 PGT786441:PGT786442 PQP786441:PQP786442 QAL786441:QAL786442 QKH786441:QKH786442 QUD786441:QUD786442 RDZ786441:RDZ786442 RNV786441:RNV786442 RXR786441:RXR786442 SHN786441:SHN786442 SRJ786441:SRJ786442 TBF786441:TBF786442 TLB786441:TLB786442 TUX786441:TUX786442 UET786441:UET786442 UOP786441:UOP786442 UYL786441:UYL786442 VIH786441:VIH786442 VSD786441:VSD786442 WBZ786441:WBZ786442 WLV786441:WLV786442 WVR786441:WVR786442 J851977:J851978 JF851977:JF851978 TB851977:TB851978 ACX851977:ACX851978 AMT851977:AMT851978 AWP851977:AWP851978 BGL851977:BGL851978 BQH851977:BQH851978 CAD851977:CAD851978 CJZ851977:CJZ851978 CTV851977:CTV851978 DDR851977:DDR851978 DNN851977:DNN851978 DXJ851977:DXJ851978 EHF851977:EHF851978 ERB851977:ERB851978 FAX851977:FAX851978 FKT851977:FKT851978 FUP851977:FUP851978 GEL851977:GEL851978 GOH851977:GOH851978 GYD851977:GYD851978 HHZ851977:HHZ851978 HRV851977:HRV851978 IBR851977:IBR851978 ILN851977:ILN851978 IVJ851977:IVJ851978 JFF851977:JFF851978 JPB851977:JPB851978 JYX851977:JYX851978 KIT851977:KIT851978 KSP851977:KSP851978 LCL851977:LCL851978 LMH851977:LMH851978 LWD851977:LWD851978 MFZ851977:MFZ851978 MPV851977:MPV851978 MZR851977:MZR851978 NJN851977:NJN851978 NTJ851977:NTJ851978 ODF851977:ODF851978 ONB851977:ONB851978 OWX851977:OWX851978 PGT851977:PGT851978 PQP851977:PQP851978 QAL851977:QAL851978 QKH851977:QKH851978 QUD851977:QUD851978 RDZ851977:RDZ851978 RNV851977:RNV851978 RXR851977:RXR851978 SHN851977:SHN851978 SRJ851977:SRJ851978 TBF851977:TBF851978 TLB851977:TLB851978 TUX851977:TUX851978 UET851977:UET851978 UOP851977:UOP851978 UYL851977:UYL851978 VIH851977:VIH851978 VSD851977:VSD851978 WBZ851977:WBZ851978 WLV851977:WLV851978 WVR851977:WVR851978 J917513:J917514 JF917513:JF917514 TB917513:TB917514 ACX917513:ACX917514 AMT917513:AMT917514 AWP917513:AWP917514 BGL917513:BGL917514 BQH917513:BQH917514 CAD917513:CAD917514 CJZ917513:CJZ917514 CTV917513:CTV917514 DDR917513:DDR917514 DNN917513:DNN917514 DXJ917513:DXJ917514 EHF917513:EHF917514 ERB917513:ERB917514 FAX917513:FAX917514 FKT917513:FKT917514 FUP917513:FUP917514 GEL917513:GEL917514 GOH917513:GOH917514 GYD917513:GYD917514 HHZ917513:HHZ917514 HRV917513:HRV917514 IBR917513:IBR917514 ILN917513:ILN917514 IVJ917513:IVJ917514 JFF917513:JFF917514 JPB917513:JPB917514 JYX917513:JYX917514 KIT917513:KIT917514 KSP917513:KSP917514 LCL917513:LCL917514 LMH917513:LMH917514 LWD917513:LWD917514 MFZ917513:MFZ917514 MPV917513:MPV917514 MZR917513:MZR917514 NJN917513:NJN917514 NTJ917513:NTJ917514 ODF917513:ODF917514 ONB917513:ONB917514 OWX917513:OWX917514 PGT917513:PGT917514 PQP917513:PQP917514 QAL917513:QAL917514 QKH917513:QKH917514 QUD917513:QUD917514 RDZ917513:RDZ917514 RNV917513:RNV917514 RXR917513:RXR917514 SHN917513:SHN917514 SRJ917513:SRJ917514 TBF917513:TBF917514 TLB917513:TLB917514 TUX917513:TUX917514 UET917513:UET917514 UOP917513:UOP917514 UYL917513:UYL917514 VIH917513:VIH917514 VSD917513:VSD917514 WBZ917513:WBZ917514 WLV917513:WLV917514 WVR917513:WVR917514 J983049:J983050 JF983049:JF983050 TB983049:TB983050 ACX983049:ACX983050 AMT983049:AMT983050 AWP983049:AWP983050 BGL983049:BGL983050 BQH983049:BQH983050 CAD983049:CAD983050 CJZ983049:CJZ983050 CTV983049:CTV983050 DDR983049:DDR983050 DNN983049:DNN983050 DXJ983049:DXJ983050 EHF983049:EHF983050 ERB983049:ERB983050 FAX983049:FAX983050 FKT983049:FKT983050 FUP983049:FUP983050 GEL983049:GEL983050 GOH983049:GOH983050 GYD983049:GYD983050 HHZ983049:HHZ983050 HRV983049:HRV983050 IBR983049:IBR983050 ILN983049:ILN983050 IVJ983049:IVJ983050 JFF983049:JFF983050 JPB983049:JPB983050 JYX983049:JYX983050 KIT983049:KIT983050 KSP983049:KSP983050 LCL983049:LCL983050 LMH983049:LMH983050 LWD983049:LWD983050 MFZ983049:MFZ983050 MPV983049:MPV983050 MZR983049:MZR983050 NJN983049:NJN983050 NTJ983049:NTJ983050 ODF983049:ODF983050 ONB983049:ONB983050 OWX983049:OWX983050 PGT983049:PGT983050 PQP983049:PQP983050 QAL983049:QAL983050 QKH983049:QKH983050 QUD983049:QUD983050 RDZ983049:RDZ983050 RNV983049:RNV983050 RXR983049:RXR983050 SHN983049:SHN983050 SRJ983049:SRJ983050 TBF983049:TBF983050 TLB983049:TLB983050 TUX983049:TUX983050 UET983049:UET983050 UOP983049:UOP983050 UYL983049:UYL983050 VIH983049:VIH983050 VSD983049:VSD983050 WBZ983049:WBZ983050 WLV983049:WLV983050 WVR983049:WVR983050 J24 JF24 TB24 ACX24 AMT24 AWP24 BGL24 BQH24 CAD24 CJZ24 CTV24 DDR24 DNN24 DXJ24 EHF24 ERB24 FAX24 FKT24 FUP24 GEL24 GOH24 GYD24 HHZ24 HRV24 IBR24 ILN24 IVJ24 JFF24 JPB24 JYX24 KIT24 KSP24 LCL24 LMH24 LWD24 MFZ24 MPV24 MZR24 NJN24 NTJ24 ODF24 ONB24 OWX24 PGT24 PQP24 QAL24 QKH24 QUD24 RDZ24 RNV24 RXR24 SHN24 SRJ24 TBF24 TLB24 TUX24 UET24 UOP24 UYL24 VIH24 VSD24 WBZ24 WLV24 WVR24 J65560 JF65560 TB65560 ACX65560 AMT65560 AWP65560 BGL65560 BQH65560 CAD65560 CJZ65560 CTV65560 DDR65560 DNN65560 DXJ65560 EHF65560 ERB65560 FAX65560 FKT65560 FUP65560 GEL65560 GOH65560 GYD65560 HHZ65560 HRV65560 IBR65560 ILN65560 IVJ65560 JFF65560 JPB65560 JYX65560 KIT65560 KSP65560 LCL65560 LMH65560 LWD65560 MFZ65560 MPV65560 MZR65560 NJN65560 NTJ65560 ODF65560 ONB65560 OWX65560 PGT65560 PQP65560 QAL65560 QKH65560 QUD65560 RDZ65560 RNV65560 RXR65560 SHN65560 SRJ65560 TBF65560 TLB65560 TUX65560 UET65560 UOP65560 UYL65560 VIH65560 VSD65560 WBZ65560 WLV65560 WVR65560 J131096 JF131096 TB131096 ACX131096 AMT131096 AWP131096 BGL131096 BQH131096 CAD131096 CJZ131096 CTV131096 DDR131096 DNN131096 DXJ131096 EHF131096 ERB131096 FAX131096 FKT131096 FUP131096 GEL131096 GOH131096 GYD131096 HHZ131096 HRV131096 IBR131096 ILN131096 IVJ131096 JFF131096 JPB131096 JYX131096 KIT131096 KSP131096 LCL131096 LMH131096 LWD131096 MFZ131096 MPV131096 MZR131096 NJN131096 NTJ131096 ODF131096 ONB131096 OWX131096 PGT131096 PQP131096 QAL131096 QKH131096 QUD131096 RDZ131096 RNV131096 RXR131096 SHN131096 SRJ131096 TBF131096 TLB131096 TUX131096 UET131096 UOP131096 UYL131096 VIH131096 VSD131096 WBZ131096 WLV131096 WVR131096 J196632 JF196632 TB196632 ACX196632 AMT196632 AWP196632 BGL196632 BQH196632 CAD196632 CJZ196632 CTV196632 DDR196632 DNN196632 DXJ196632 EHF196632 ERB196632 FAX196632 FKT196632 FUP196632 GEL196632 GOH196632 GYD196632 HHZ196632 HRV196632 IBR196632 ILN196632 IVJ196632 JFF196632 JPB196632 JYX196632 KIT196632 KSP196632 LCL196632 LMH196632 LWD196632 MFZ196632 MPV196632 MZR196632 NJN196632 NTJ196632 ODF196632 ONB196632 OWX196632 PGT196632 PQP196632 QAL196632 QKH196632 QUD196632 RDZ196632 RNV196632 RXR196632 SHN196632 SRJ196632 TBF196632 TLB196632 TUX196632 UET196632 UOP196632 UYL196632 VIH196632 VSD196632 WBZ196632 WLV196632 WVR196632 J262168 JF262168 TB262168 ACX262168 AMT262168 AWP262168 BGL262168 BQH262168 CAD262168 CJZ262168 CTV262168 DDR262168 DNN262168 DXJ262168 EHF262168 ERB262168 FAX262168 FKT262168 FUP262168 GEL262168 GOH262168 GYD262168 HHZ262168 HRV262168 IBR262168 ILN262168 IVJ262168 JFF262168 JPB262168 JYX262168 KIT262168 KSP262168 LCL262168 LMH262168 LWD262168 MFZ262168 MPV262168 MZR262168 NJN262168 NTJ262168 ODF262168 ONB262168 OWX262168 PGT262168 PQP262168 QAL262168 QKH262168 QUD262168 RDZ262168 RNV262168 RXR262168 SHN262168 SRJ262168 TBF262168 TLB262168 TUX262168 UET262168 UOP262168 UYL262168 VIH262168 VSD262168 WBZ262168 WLV262168 WVR262168 J327704 JF327704 TB327704 ACX327704 AMT327704 AWP327704 BGL327704 BQH327704 CAD327704 CJZ327704 CTV327704 DDR327704 DNN327704 DXJ327704 EHF327704 ERB327704 FAX327704 FKT327704 FUP327704 GEL327704 GOH327704 GYD327704 HHZ327704 HRV327704 IBR327704 ILN327704 IVJ327704 JFF327704 JPB327704 JYX327704 KIT327704 KSP327704 LCL327704 LMH327704 LWD327704 MFZ327704 MPV327704 MZR327704 NJN327704 NTJ327704 ODF327704 ONB327704 OWX327704 PGT327704 PQP327704 QAL327704 QKH327704 QUD327704 RDZ327704 RNV327704 RXR327704 SHN327704 SRJ327704 TBF327704 TLB327704 TUX327704 UET327704 UOP327704 UYL327704 VIH327704 VSD327704 WBZ327704 WLV327704 WVR327704 J393240 JF393240 TB393240 ACX393240 AMT393240 AWP393240 BGL393240 BQH393240 CAD393240 CJZ393240 CTV393240 DDR393240 DNN393240 DXJ393240 EHF393240 ERB393240 FAX393240 FKT393240 FUP393240 GEL393240 GOH393240 GYD393240 HHZ393240 HRV393240 IBR393240 ILN393240 IVJ393240 JFF393240 JPB393240 JYX393240 KIT393240 KSP393240 LCL393240 LMH393240 LWD393240 MFZ393240 MPV393240 MZR393240 NJN393240 NTJ393240 ODF393240 ONB393240 OWX393240 PGT393240 PQP393240 QAL393240 QKH393240 QUD393240 RDZ393240 RNV393240 RXR393240 SHN393240 SRJ393240 TBF393240 TLB393240 TUX393240 UET393240 UOP393240 UYL393240 VIH393240 VSD393240 WBZ393240 WLV393240 WVR393240 J458776 JF458776 TB458776 ACX458776 AMT458776 AWP458776 BGL458776 BQH458776 CAD458776 CJZ458776 CTV458776 DDR458776 DNN458776 DXJ458776 EHF458776 ERB458776 FAX458776 FKT458776 FUP458776 GEL458776 GOH458776 GYD458776 HHZ458776 HRV458776 IBR458776 ILN458776 IVJ458776 JFF458776 JPB458776 JYX458776 KIT458776 KSP458776 LCL458776 LMH458776 LWD458776 MFZ458776 MPV458776 MZR458776 NJN458776 NTJ458776 ODF458776 ONB458776 OWX458776 PGT458776 PQP458776 QAL458776 QKH458776 QUD458776 RDZ458776 RNV458776 RXR458776 SHN458776 SRJ458776 TBF458776 TLB458776 TUX458776 UET458776 UOP458776 UYL458776 VIH458776 VSD458776 WBZ458776 WLV458776 WVR458776 J524312 JF524312 TB524312 ACX524312 AMT524312 AWP524312 BGL524312 BQH524312 CAD524312 CJZ524312 CTV524312 DDR524312 DNN524312 DXJ524312 EHF524312 ERB524312 FAX524312 FKT524312 FUP524312 GEL524312 GOH524312 GYD524312 HHZ524312 HRV524312 IBR524312 ILN524312 IVJ524312 JFF524312 JPB524312 JYX524312 KIT524312 KSP524312 LCL524312 LMH524312 LWD524312 MFZ524312 MPV524312 MZR524312 NJN524312 NTJ524312 ODF524312 ONB524312 OWX524312 PGT524312 PQP524312 QAL524312 QKH524312 QUD524312 RDZ524312 RNV524312 RXR524312 SHN524312 SRJ524312 TBF524312 TLB524312 TUX524312 UET524312 UOP524312 UYL524312 VIH524312 VSD524312 WBZ524312 WLV524312 WVR524312 J589848 JF589848 TB589848 ACX589848 AMT589848 AWP589848 BGL589848 BQH589848 CAD589848 CJZ589848 CTV589848 DDR589848 DNN589848 DXJ589848 EHF589848 ERB589848 FAX589848 FKT589848 FUP589848 GEL589848 GOH589848 GYD589848 HHZ589848 HRV589848 IBR589848 ILN589848 IVJ589848 JFF589848 JPB589848 JYX589848 KIT589848 KSP589848 LCL589848 LMH589848 LWD589848 MFZ589848 MPV589848 MZR589848 NJN589848 NTJ589848 ODF589848 ONB589848 OWX589848 PGT589848 PQP589848 QAL589848 QKH589848 QUD589848 RDZ589848 RNV589848 RXR589848 SHN589848 SRJ589848 TBF589848 TLB589848 TUX589848 UET589848 UOP589848 UYL589848 VIH589848 VSD589848 WBZ589848 WLV589848 WVR589848 J655384 JF655384 TB655384 ACX655384 AMT655384 AWP655384 BGL655384 BQH655384 CAD655384 CJZ655384 CTV655384 DDR655384 DNN655384 DXJ655384 EHF655384 ERB655384 FAX655384 FKT655384 FUP655384 GEL655384 GOH655384 GYD655384 HHZ655384 HRV655384 IBR655384 ILN655384 IVJ655384 JFF655384 JPB655384 JYX655384 KIT655384 KSP655384 LCL655384 LMH655384 LWD655384 MFZ655384 MPV655384 MZR655384 NJN655384 NTJ655384 ODF655384 ONB655384 OWX655384 PGT655384 PQP655384 QAL655384 QKH655384 QUD655384 RDZ655384 RNV655384 RXR655384 SHN655384 SRJ655384 TBF655384 TLB655384 TUX655384 UET655384 UOP655384 UYL655384 VIH655384 VSD655384 WBZ655384 WLV655384 WVR655384 J720920 JF720920 TB720920 ACX720920 AMT720920 AWP720920 BGL720920 BQH720920 CAD720920 CJZ720920 CTV720920 DDR720920 DNN720920 DXJ720920 EHF720920 ERB720920 FAX720920 FKT720920 FUP720920 GEL720920 GOH720920 GYD720920 HHZ720920 HRV720920 IBR720920 ILN720920 IVJ720920 JFF720920 JPB720920 JYX720920 KIT720920 KSP720920 LCL720920 LMH720920 LWD720920 MFZ720920 MPV720920 MZR720920 NJN720920 NTJ720920 ODF720920 ONB720920 OWX720920 PGT720920 PQP720920 QAL720920 QKH720920 QUD720920 RDZ720920 RNV720920 RXR720920 SHN720920 SRJ720920 TBF720920 TLB720920 TUX720920 UET720920 UOP720920 UYL720920 VIH720920 VSD720920 WBZ720920 WLV720920 WVR720920 J786456 JF786456 TB786456 ACX786456 AMT786456 AWP786456 BGL786456 BQH786456 CAD786456 CJZ786456 CTV786456 DDR786456 DNN786456 DXJ786456 EHF786456 ERB786456 FAX786456 FKT786456 FUP786456 GEL786456 GOH786456 GYD786456 HHZ786456 HRV786456 IBR786456 ILN786456 IVJ786456 JFF786456 JPB786456 JYX786456 KIT786456 KSP786456 LCL786456 LMH786456 LWD786456 MFZ786456 MPV786456 MZR786456 NJN786456 NTJ786456 ODF786456 ONB786456 OWX786456 PGT786456 PQP786456 QAL786456 QKH786456 QUD786456 RDZ786456 RNV786456 RXR786456 SHN786456 SRJ786456 TBF786456 TLB786456 TUX786456 UET786456 UOP786456 UYL786456 VIH786456 VSD786456 WBZ786456 WLV786456 WVR786456 J851992 JF851992 TB851992 ACX851992 AMT851992 AWP851992 BGL851992 BQH851992 CAD851992 CJZ851992 CTV851992 DDR851992 DNN851992 DXJ851992 EHF851992 ERB851992 FAX851992 FKT851992 FUP851992 GEL851992 GOH851992 GYD851992 HHZ851992 HRV851992 IBR851992 ILN851992 IVJ851992 JFF851992 JPB851992 JYX851992 KIT851992 KSP851992 LCL851992 LMH851992 LWD851992 MFZ851992 MPV851992 MZR851992 NJN851992 NTJ851992 ODF851992 ONB851992 OWX851992 PGT851992 PQP851992 QAL851992 QKH851992 QUD851992 RDZ851992 RNV851992 RXR851992 SHN851992 SRJ851992 TBF851992 TLB851992 TUX851992 UET851992 UOP851992 UYL851992 VIH851992 VSD851992 WBZ851992 WLV851992 WVR851992 J917528 JF917528 TB917528 ACX917528 AMT917528 AWP917528 BGL917528 BQH917528 CAD917528 CJZ917528 CTV917528 DDR917528 DNN917528 DXJ917528 EHF917528 ERB917528 FAX917528 FKT917528 FUP917528 GEL917528 GOH917528 GYD917528 HHZ917528 HRV917528 IBR917528 ILN917528 IVJ917528 JFF917528 JPB917528 JYX917528 KIT917528 KSP917528 LCL917528 LMH917528 LWD917528 MFZ917528 MPV917528 MZR917528 NJN917528 NTJ917528 ODF917528 ONB917528 OWX917528 PGT917528 PQP917528 QAL917528 QKH917528 QUD917528 RDZ917528 RNV917528 RXR917528 SHN917528 SRJ917528 TBF917528 TLB917528 TUX917528 UET917528 UOP917528 UYL917528 VIH917528 VSD917528 WBZ917528 WLV917528 WVR917528 J983064 JF983064 TB983064 ACX983064 AMT983064 AWP983064 BGL983064 BQH983064 CAD983064 CJZ983064 CTV983064 DDR983064 DNN983064 DXJ983064 EHF983064 ERB983064 FAX983064 FKT983064 FUP983064 GEL983064 GOH983064 GYD983064 HHZ983064 HRV983064 IBR983064 ILN983064 IVJ983064 JFF983064 JPB983064 JYX983064 KIT983064 KSP983064 LCL983064 LMH983064 LWD983064 MFZ983064 MPV983064 MZR983064 NJN983064 NTJ983064 ODF983064 ONB983064 OWX983064 PGT983064 PQP983064 QAL983064 QKH983064 QUD983064 RDZ983064 RNV983064 RXR983064 SHN983064 SRJ983064 TBF983064 TLB983064 TUX983064 UET983064 UOP983064 UYL983064 VIH983064 VSD983064 WBZ983064 WLV983064 WVR983064 J12:J15 JF12:JF15 TB12:TB15 ACX12:ACX15 AMT12:AMT15 AWP12:AWP15 BGL12:BGL15 BQH12:BQH15 CAD12:CAD15 CJZ12:CJZ15 CTV12:CTV15 DDR12:DDR15 DNN12:DNN15 DXJ12:DXJ15 EHF12:EHF15 ERB12:ERB15 FAX12:FAX15 FKT12:FKT15 FUP12:FUP15 GEL12:GEL15 GOH12:GOH15 GYD12:GYD15 HHZ12:HHZ15 HRV12:HRV15 IBR12:IBR15 ILN12:ILN15 IVJ12:IVJ15 JFF12:JFF15 JPB12:JPB15 JYX12:JYX15 KIT12:KIT15 KSP12:KSP15 LCL12:LCL15 LMH12:LMH15 LWD12:LWD15 MFZ12:MFZ15 MPV12:MPV15 MZR12:MZR15 NJN12:NJN15 NTJ12:NTJ15 ODF12:ODF15 ONB12:ONB15 OWX12:OWX15 PGT12:PGT15 PQP12:PQP15 QAL12:QAL15 QKH12:QKH15 QUD12:QUD15 RDZ12:RDZ15 RNV12:RNV15 RXR12:RXR15 SHN12:SHN15 SRJ12:SRJ15 TBF12:TBF15 TLB12:TLB15 TUX12:TUX15 UET12:UET15 UOP12:UOP15 UYL12:UYL15 VIH12:VIH15 VSD12:VSD15 WBZ12:WBZ15 WLV12:WLV15 WVR12:WVR15 J65548:J65551 JF65548:JF65551 TB65548:TB65551 ACX65548:ACX65551 AMT65548:AMT65551 AWP65548:AWP65551 BGL65548:BGL65551 BQH65548:BQH65551 CAD65548:CAD65551 CJZ65548:CJZ65551 CTV65548:CTV65551 DDR65548:DDR65551 DNN65548:DNN65551 DXJ65548:DXJ65551 EHF65548:EHF65551 ERB65548:ERB65551 FAX65548:FAX65551 FKT65548:FKT65551 FUP65548:FUP65551 GEL65548:GEL65551 GOH65548:GOH65551 GYD65548:GYD65551 HHZ65548:HHZ65551 HRV65548:HRV65551 IBR65548:IBR65551 ILN65548:ILN65551 IVJ65548:IVJ65551 JFF65548:JFF65551 JPB65548:JPB65551 JYX65548:JYX65551 KIT65548:KIT65551 KSP65548:KSP65551 LCL65548:LCL65551 LMH65548:LMH65551 LWD65548:LWD65551 MFZ65548:MFZ65551 MPV65548:MPV65551 MZR65548:MZR65551 NJN65548:NJN65551 NTJ65548:NTJ65551 ODF65548:ODF65551 ONB65548:ONB65551 OWX65548:OWX65551 PGT65548:PGT65551 PQP65548:PQP65551 QAL65548:QAL65551 QKH65548:QKH65551 QUD65548:QUD65551 RDZ65548:RDZ65551 RNV65548:RNV65551 RXR65548:RXR65551 SHN65548:SHN65551 SRJ65548:SRJ65551 TBF65548:TBF65551 TLB65548:TLB65551 TUX65548:TUX65551 UET65548:UET65551 UOP65548:UOP65551 UYL65548:UYL65551 VIH65548:VIH65551 VSD65548:VSD65551 WBZ65548:WBZ65551 WLV65548:WLV65551 WVR65548:WVR65551 J131084:J131087 JF131084:JF131087 TB131084:TB131087 ACX131084:ACX131087 AMT131084:AMT131087 AWP131084:AWP131087 BGL131084:BGL131087 BQH131084:BQH131087 CAD131084:CAD131087 CJZ131084:CJZ131087 CTV131084:CTV131087 DDR131084:DDR131087 DNN131084:DNN131087 DXJ131084:DXJ131087 EHF131084:EHF131087 ERB131084:ERB131087 FAX131084:FAX131087 FKT131084:FKT131087 FUP131084:FUP131087 GEL131084:GEL131087 GOH131084:GOH131087 GYD131084:GYD131087 HHZ131084:HHZ131087 HRV131084:HRV131087 IBR131084:IBR131087 ILN131084:ILN131087 IVJ131084:IVJ131087 JFF131084:JFF131087 JPB131084:JPB131087 JYX131084:JYX131087 KIT131084:KIT131087 KSP131084:KSP131087 LCL131084:LCL131087 LMH131084:LMH131087 LWD131084:LWD131087 MFZ131084:MFZ131087 MPV131084:MPV131087 MZR131084:MZR131087 NJN131084:NJN131087 NTJ131084:NTJ131087 ODF131084:ODF131087 ONB131084:ONB131087 OWX131084:OWX131087 PGT131084:PGT131087 PQP131084:PQP131087 QAL131084:QAL131087 QKH131084:QKH131087 QUD131084:QUD131087 RDZ131084:RDZ131087 RNV131084:RNV131087 RXR131084:RXR131087 SHN131084:SHN131087 SRJ131084:SRJ131087 TBF131084:TBF131087 TLB131084:TLB131087 TUX131084:TUX131087 UET131084:UET131087 UOP131084:UOP131087 UYL131084:UYL131087 VIH131084:VIH131087 VSD131084:VSD131087 WBZ131084:WBZ131087 WLV131084:WLV131087 WVR131084:WVR131087 J196620:J196623 JF196620:JF196623 TB196620:TB196623 ACX196620:ACX196623 AMT196620:AMT196623 AWP196620:AWP196623 BGL196620:BGL196623 BQH196620:BQH196623 CAD196620:CAD196623 CJZ196620:CJZ196623 CTV196620:CTV196623 DDR196620:DDR196623 DNN196620:DNN196623 DXJ196620:DXJ196623 EHF196620:EHF196623 ERB196620:ERB196623 FAX196620:FAX196623 FKT196620:FKT196623 FUP196620:FUP196623 GEL196620:GEL196623 GOH196620:GOH196623 GYD196620:GYD196623 HHZ196620:HHZ196623 HRV196620:HRV196623 IBR196620:IBR196623 ILN196620:ILN196623 IVJ196620:IVJ196623 JFF196620:JFF196623 JPB196620:JPB196623 JYX196620:JYX196623 KIT196620:KIT196623 KSP196620:KSP196623 LCL196620:LCL196623 LMH196620:LMH196623 LWD196620:LWD196623 MFZ196620:MFZ196623 MPV196620:MPV196623 MZR196620:MZR196623 NJN196620:NJN196623 NTJ196620:NTJ196623 ODF196620:ODF196623 ONB196620:ONB196623 OWX196620:OWX196623 PGT196620:PGT196623 PQP196620:PQP196623 QAL196620:QAL196623 QKH196620:QKH196623 QUD196620:QUD196623 RDZ196620:RDZ196623 RNV196620:RNV196623 RXR196620:RXR196623 SHN196620:SHN196623 SRJ196620:SRJ196623 TBF196620:TBF196623 TLB196620:TLB196623 TUX196620:TUX196623 UET196620:UET196623 UOP196620:UOP196623 UYL196620:UYL196623 VIH196620:VIH196623 VSD196620:VSD196623 WBZ196620:WBZ196623 WLV196620:WLV196623 WVR196620:WVR196623 J262156:J262159 JF262156:JF262159 TB262156:TB262159 ACX262156:ACX262159 AMT262156:AMT262159 AWP262156:AWP262159 BGL262156:BGL262159 BQH262156:BQH262159 CAD262156:CAD262159 CJZ262156:CJZ262159 CTV262156:CTV262159 DDR262156:DDR262159 DNN262156:DNN262159 DXJ262156:DXJ262159 EHF262156:EHF262159 ERB262156:ERB262159 FAX262156:FAX262159 FKT262156:FKT262159 FUP262156:FUP262159 GEL262156:GEL262159 GOH262156:GOH262159 GYD262156:GYD262159 HHZ262156:HHZ262159 HRV262156:HRV262159 IBR262156:IBR262159 ILN262156:ILN262159 IVJ262156:IVJ262159 JFF262156:JFF262159 JPB262156:JPB262159 JYX262156:JYX262159 KIT262156:KIT262159 KSP262156:KSP262159 LCL262156:LCL262159 LMH262156:LMH262159 LWD262156:LWD262159 MFZ262156:MFZ262159 MPV262156:MPV262159 MZR262156:MZR262159 NJN262156:NJN262159 NTJ262156:NTJ262159 ODF262156:ODF262159 ONB262156:ONB262159 OWX262156:OWX262159 PGT262156:PGT262159 PQP262156:PQP262159 QAL262156:QAL262159 QKH262156:QKH262159 QUD262156:QUD262159 RDZ262156:RDZ262159 RNV262156:RNV262159 RXR262156:RXR262159 SHN262156:SHN262159 SRJ262156:SRJ262159 TBF262156:TBF262159 TLB262156:TLB262159 TUX262156:TUX262159 UET262156:UET262159 UOP262156:UOP262159 UYL262156:UYL262159 VIH262156:VIH262159 VSD262156:VSD262159 WBZ262156:WBZ262159 WLV262156:WLV262159 WVR262156:WVR262159 J327692:J327695 JF327692:JF327695 TB327692:TB327695 ACX327692:ACX327695 AMT327692:AMT327695 AWP327692:AWP327695 BGL327692:BGL327695 BQH327692:BQH327695 CAD327692:CAD327695 CJZ327692:CJZ327695 CTV327692:CTV327695 DDR327692:DDR327695 DNN327692:DNN327695 DXJ327692:DXJ327695 EHF327692:EHF327695 ERB327692:ERB327695 FAX327692:FAX327695 FKT327692:FKT327695 FUP327692:FUP327695 GEL327692:GEL327695 GOH327692:GOH327695 GYD327692:GYD327695 HHZ327692:HHZ327695 HRV327692:HRV327695 IBR327692:IBR327695 ILN327692:ILN327695 IVJ327692:IVJ327695 JFF327692:JFF327695 JPB327692:JPB327695 JYX327692:JYX327695 KIT327692:KIT327695 KSP327692:KSP327695 LCL327692:LCL327695 LMH327692:LMH327695 LWD327692:LWD327695 MFZ327692:MFZ327695 MPV327692:MPV327695 MZR327692:MZR327695 NJN327692:NJN327695 NTJ327692:NTJ327695 ODF327692:ODF327695 ONB327692:ONB327695 OWX327692:OWX327695 PGT327692:PGT327695 PQP327692:PQP327695 QAL327692:QAL327695 QKH327692:QKH327695 QUD327692:QUD327695 RDZ327692:RDZ327695 RNV327692:RNV327695 RXR327692:RXR327695 SHN327692:SHN327695 SRJ327692:SRJ327695 TBF327692:TBF327695 TLB327692:TLB327695 TUX327692:TUX327695 UET327692:UET327695 UOP327692:UOP327695 UYL327692:UYL327695 VIH327692:VIH327695 VSD327692:VSD327695 WBZ327692:WBZ327695 WLV327692:WLV327695 WVR327692:WVR327695 J393228:J393231 JF393228:JF393231 TB393228:TB393231 ACX393228:ACX393231 AMT393228:AMT393231 AWP393228:AWP393231 BGL393228:BGL393231 BQH393228:BQH393231 CAD393228:CAD393231 CJZ393228:CJZ393231 CTV393228:CTV393231 DDR393228:DDR393231 DNN393228:DNN393231 DXJ393228:DXJ393231 EHF393228:EHF393231 ERB393228:ERB393231 FAX393228:FAX393231 FKT393228:FKT393231 FUP393228:FUP393231 GEL393228:GEL393231 GOH393228:GOH393231 GYD393228:GYD393231 HHZ393228:HHZ393231 HRV393228:HRV393231 IBR393228:IBR393231 ILN393228:ILN393231 IVJ393228:IVJ393231 JFF393228:JFF393231 JPB393228:JPB393231 JYX393228:JYX393231 KIT393228:KIT393231 KSP393228:KSP393231 LCL393228:LCL393231 LMH393228:LMH393231 LWD393228:LWD393231 MFZ393228:MFZ393231 MPV393228:MPV393231 MZR393228:MZR393231 NJN393228:NJN393231 NTJ393228:NTJ393231 ODF393228:ODF393231 ONB393228:ONB393231 OWX393228:OWX393231 PGT393228:PGT393231 PQP393228:PQP393231 QAL393228:QAL393231 QKH393228:QKH393231 QUD393228:QUD393231 RDZ393228:RDZ393231 RNV393228:RNV393231 RXR393228:RXR393231 SHN393228:SHN393231 SRJ393228:SRJ393231 TBF393228:TBF393231 TLB393228:TLB393231 TUX393228:TUX393231 UET393228:UET393231 UOP393228:UOP393231 UYL393228:UYL393231 VIH393228:VIH393231 VSD393228:VSD393231 WBZ393228:WBZ393231 WLV393228:WLV393231 WVR393228:WVR393231 J458764:J458767 JF458764:JF458767 TB458764:TB458767 ACX458764:ACX458767 AMT458764:AMT458767 AWP458764:AWP458767 BGL458764:BGL458767 BQH458764:BQH458767 CAD458764:CAD458767 CJZ458764:CJZ458767 CTV458764:CTV458767 DDR458764:DDR458767 DNN458764:DNN458767 DXJ458764:DXJ458767 EHF458764:EHF458767 ERB458764:ERB458767 FAX458764:FAX458767 FKT458764:FKT458767 FUP458764:FUP458767 GEL458764:GEL458767 GOH458764:GOH458767 GYD458764:GYD458767 HHZ458764:HHZ458767 HRV458764:HRV458767 IBR458764:IBR458767 ILN458764:ILN458767 IVJ458764:IVJ458767 JFF458764:JFF458767 JPB458764:JPB458767 JYX458764:JYX458767 KIT458764:KIT458767 KSP458764:KSP458767 LCL458764:LCL458767 LMH458764:LMH458767 LWD458764:LWD458767 MFZ458764:MFZ458767 MPV458764:MPV458767 MZR458764:MZR458767 NJN458764:NJN458767 NTJ458764:NTJ458767 ODF458764:ODF458767 ONB458764:ONB458767 OWX458764:OWX458767 PGT458764:PGT458767 PQP458764:PQP458767 QAL458764:QAL458767 QKH458764:QKH458767 QUD458764:QUD458767 RDZ458764:RDZ458767 RNV458764:RNV458767 RXR458764:RXR458767 SHN458764:SHN458767 SRJ458764:SRJ458767 TBF458764:TBF458767 TLB458764:TLB458767 TUX458764:TUX458767 UET458764:UET458767 UOP458764:UOP458767 UYL458764:UYL458767 VIH458764:VIH458767 VSD458764:VSD458767 WBZ458764:WBZ458767 WLV458764:WLV458767 WVR458764:WVR458767 J524300:J524303 JF524300:JF524303 TB524300:TB524303 ACX524300:ACX524303 AMT524300:AMT524303 AWP524300:AWP524303 BGL524300:BGL524303 BQH524300:BQH524303 CAD524300:CAD524303 CJZ524300:CJZ524303 CTV524300:CTV524303 DDR524300:DDR524303 DNN524300:DNN524303 DXJ524300:DXJ524303 EHF524300:EHF524303 ERB524300:ERB524303 FAX524300:FAX524303 FKT524300:FKT524303 FUP524300:FUP524303 GEL524300:GEL524303 GOH524300:GOH524303 GYD524300:GYD524303 HHZ524300:HHZ524303 HRV524300:HRV524303 IBR524300:IBR524303 ILN524300:ILN524303 IVJ524300:IVJ524303 JFF524300:JFF524303 JPB524300:JPB524303 JYX524300:JYX524303 KIT524300:KIT524303 KSP524300:KSP524303 LCL524300:LCL524303 LMH524300:LMH524303 LWD524300:LWD524303 MFZ524300:MFZ524303 MPV524300:MPV524303 MZR524300:MZR524303 NJN524300:NJN524303 NTJ524300:NTJ524303 ODF524300:ODF524303 ONB524300:ONB524303 OWX524300:OWX524303 PGT524300:PGT524303 PQP524300:PQP524303 QAL524300:QAL524303 QKH524300:QKH524303 QUD524300:QUD524303 RDZ524300:RDZ524303 RNV524300:RNV524303 RXR524300:RXR524303 SHN524300:SHN524303 SRJ524300:SRJ524303 TBF524300:TBF524303 TLB524300:TLB524303 TUX524300:TUX524303 UET524300:UET524303 UOP524300:UOP524303 UYL524300:UYL524303 VIH524300:VIH524303 VSD524300:VSD524303 WBZ524300:WBZ524303 WLV524300:WLV524303 WVR524300:WVR524303 J589836:J589839 JF589836:JF589839 TB589836:TB589839 ACX589836:ACX589839 AMT589836:AMT589839 AWP589836:AWP589839 BGL589836:BGL589839 BQH589836:BQH589839 CAD589836:CAD589839 CJZ589836:CJZ589839 CTV589836:CTV589839 DDR589836:DDR589839 DNN589836:DNN589839 DXJ589836:DXJ589839 EHF589836:EHF589839 ERB589836:ERB589839 FAX589836:FAX589839 FKT589836:FKT589839 FUP589836:FUP589839 GEL589836:GEL589839 GOH589836:GOH589839 GYD589836:GYD589839 HHZ589836:HHZ589839 HRV589836:HRV589839 IBR589836:IBR589839 ILN589836:ILN589839 IVJ589836:IVJ589839 JFF589836:JFF589839 JPB589836:JPB589839 JYX589836:JYX589839 KIT589836:KIT589839 KSP589836:KSP589839 LCL589836:LCL589839 LMH589836:LMH589839 LWD589836:LWD589839 MFZ589836:MFZ589839 MPV589836:MPV589839 MZR589836:MZR589839 NJN589836:NJN589839 NTJ589836:NTJ589839 ODF589836:ODF589839 ONB589836:ONB589839 OWX589836:OWX589839 PGT589836:PGT589839 PQP589836:PQP589839 QAL589836:QAL589839 QKH589836:QKH589839 QUD589836:QUD589839 RDZ589836:RDZ589839 RNV589836:RNV589839 RXR589836:RXR589839 SHN589836:SHN589839 SRJ589836:SRJ589839 TBF589836:TBF589839 TLB589836:TLB589839 TUX589836:TUX589839 UET589836:UET589839 UOP589836:UOP589839 UYL589836:UYL589839 VIH589836:VIH589839 VSD589836:VSD589839 WBZ589836:WBZ589839 WLV589836:WLV589839 WVR589836:WVR589839 J655372:J655375 JF655372:JF655375 TB655372:TB655375 ACX655372:ACX655375 AMT655372:AMT655375 AWP655372:AWP655375 BGL655372:BGL655375 BQH655372:BQH655375 CAD655372:CAD655375 CJZ655372:CJZ655375 CTV655372:CTV655375 DDR655372:DDR655375 DNN655372:DNN655375 DXJ655372:DXJ655375 EHF655372:EHF655375 ERB655372:ERB655375 FAX655372:FAX655375 FKT655372:FKT655375 FUP655372:FUP655375 GEL655372:GEL655375 GOH655372:GOH655375 GYD655372:GYD655375 HHZ655372:HHZ655375 HRV655372:HRV655375 IBR655372:IBR655375 ILN655372:ILN655375 IVJ655372:IVJ655375 JFF655372:JFF655375 JPB655372:JPB655375 JYX655372:JYX655375 KIT655372:KIT655375 KSP655372:KSP655375 LCL655372:LCL655375 LMH655372:LMH655375 LWD655372:LWD655375 MFZ655372:MFZ655375 MPV655372:MPV655375 MZR655372:MZR655375 NJN655372:NJN655375 NTJ655372:NTJ655375 ODF655372:ODF655375 ONB655372:ONB655375 OWX655372:OWX655375 PGT655372:PGT655375 PQP655372:PQP655375 QAL655372:QAL655375 QKH655372:QKH655375 QUD655372:QUD655375 RDZ655372:RDZ655375 RNV655372:RNV655375 RXR655372:RXR655375 SHN655372:SHN655375 SRJ655372:SRJ655375 TBF655372:TBF655375 TLB655372:TLB655375 TUX655372:TUX655375 UET655372:UET655375 UOP655372:UOP655375 UYL655372:UYL655375 VIH655372:VIH655375 VSD655372:VSD655375 WBZ655372:WBZ655375 WLV655372:WLV655375 WVR655372:WVR655375 J720908:J720911 JF720908:JF720911 TB720908:TB720911 ACX720908:ACX720911 AMT720908:AMT720911 AWP720908:AWP720911 BGL720908:BGL720911 BQH720908:BQH720911 CAD720908:CAD720911 CJZ720908:CJZ720911 CTV720908:CTV720911 DDR720908:DDR720911 DNN720908:DNN720911 DXJ720908:DXJ720911 EHF720908:EHF720911 ERB720908:ERB720911 FAX720908:FAX720911 FKT720908:FKT720911 FUP720908:FUP720911 GEL720908:GEL720911 GOH720908:GOH720911 GYD720908:GYD720911 HHZ720908:HHZ720911 HRV720908:HRV720911 IBR720908:IBR720911 ILN720908:ILN720911 IVJ720908:IVJ720911 JFF720908:JFF720911 JPB720908:JPB720911 JYX720908:JYX720911 KIT720908:KIT720911 KSP720908:KSP720911 LCL720908:LCL720911 LMH720908:LMH720911 LWD720908:LWD720911 MFZ720908:MFZ720911 MPV720908:MPV720911 MZR720908:MZR720911 NJN720908:NJN720911 NTJ720908:NTJ720911 ODF720908:ODF720911 ONB720908:ONB720911 OWX720908:OWX720911 PGT720908:PGT720911 PQP720908:PQP720911 QAL720908:QAL720911 QKH720908:QKH720911 QUD720908:QUD720911 RDZ720908:RDZ720911 RNV720908:RNV720911 RXR720908:RXR720911 SHN720908:SHN720911 SRJ720908:SRJ720911 TBF720908:TBF720911 TLB720908:TLB720911 TUX720908:TUX720911 UET720908:UET720911 UOP720908:UOP720911 UYL720908:UYL720911 VIH720908:VIH720911 VSD720908:VSD720911 WBZ720908:WBZ720911 WLV720908:WLV720911 WVR720908:WVR720911 J786444:J786447 JF786444:JF786447 TB786444:TB786447 ACX786444:ACX786447 AMT786444:AMT786447 AWP786444:AWP786447 BGL786444:BGL786447 BQH786444:BQH786447 CAD786444:CAD786447 CJZ786444:CJZ786447 CTV786444:CTV786447 DDR786444:DDR786447 DNN786444:DNN786447 DXJ786444:DXJ786447 EHF786444:EHF786447 ERB786444:ERB786447 FAX786444:FAX786447 FKT786444:FKT786447 FUP786444:FUP786447 GEL786444:GEL786447 GOH786444:GOH786447 GYD786444:GYD786447 HHZ786444:HHZ786447 HRV786444:HRV786447 IBR786444:IBR786447 ILN786444:ILN786447 IVJ786444:IVJ786447 JFF786444:JFF786447 JPB786444:JPB786447 JYX786444:JYX786447 KIT786444:KIT786447 KSP786444:KSP786447 LCL786444:LCL786447 LMH786444:LMH786447 LWD786444:LWD786447 MFZ786444:MFZ786447 MPV786444:MPV786447 MZR786444:MZR786447 NJN786444:NJN786447 NTJ786444:NTJ786447 ODF786444:ODF786447 ONB786444:ONB786447 OWX786444:OWX786447 PGT786444:PGT786447 PQP786444:PQP786447 QAL786444:QAL786447 QKH786444:QKH786447 QUD786444:QUD786447 RDZ786444:RDZ786447 RNV786444:RNV786447 RXR786444:RXR786447 SHN786444:SHN786447 SRJ786444:SRJ786447 TBF786444:TBF786447 TLB786444:TLB786447 TUX786444:TUX786447 UET786444:UET786447 UOP786444:UOP786447 UYL786444:UYL786447 VIH786444:VIH786447 VSD786444:VSD786447 WBZ786444:WBZ786447 WLV786444:WLV786447 WVR786444:WVR786447 J851980:J851983 JF851980:JF851983 TB851980:TB851983 ACX851980:ACX851983 AMT851980:AMT851983 AWP851980:AWP851983 BGL851980:BGL851983 BQH851980:BQH851983 CAD851980:CAD851983 CJZ851980:CJZ851983 CTV851980:CTV851983 DDR851980:DDR851983 DNN851980:DNN851983 DXJ851980:DXJ851983 EHF851980:EHF851983 ERB851980:ERB851983 FAX851980:FAX851983 FKT851980:FKT851983 FUP851980:FUP851983 GEL851980:GEL851983 GOH851980:GOH851983 GYD851980:GYD851983 HHZ851980:HHZ851983 HRV851980:HRV851983 IBR851980:IBR851983 ILN851980:ILN851983 IVJ851980:IVJ851983 JFF851980:JFF851983 JPB851980:JPB851983 JYX851980:JYX851983 KIT851980:KIT851983 KSP851980:KSP851983 LCL851980:LCL851983 LMH851980:LMH851983 LWD851980:LWD851983 MFZ851980:MFZ851983 MPV851980:MPV851983 MZR851980:MZR851983 NJN851980:NJN851983 NTJ851980:NTJ851983 ODF851980:ODF851983 ONB851980:ONB851983 OWX851980:OWX851983 PGT851980:PGT851983 PQP851980:PQP851983 QAL851980:QAL851983 QKH851980:QKH851983 QUD851980:QUD851983 RDZ851980:RDZ851983 RNV851980:RNV851983 RXR851980:RXR851983 SHN851980:SHN851983 SRJ851980:SRJ851983 TBF851980:TBF851983 TLB851980:TLB851983 TUX851980:TUX851983 UET851980:UET851983 UOP851980:UOP851983 UYL851980:UYL851983 VIH851980:VIH851983 VSD851980:VSD851983 WBZ851980:WBZ851983 WLV851980:WLV851983 WVR851980:WVR851983 J917516:J917519 JF917516:JF917519 TB917516:TB917519 ACX917516:ACX917519 AMT917516:AMT917519 AWP917516:AWP917519 BGL917516:BGL917519 BQH917516:BQH917519 CAD917516:CAD917519 CJZ917516:CJZ917519 CTV917516:CTV917519 DDR917516:DDR917519 DNN917516:DNN917519 DXJ917516:DXJ917519 EHF917516:EHF917519 ERB917516:ERB917519 FAX917516:FAX917519 FKT917516:FKT917519 FUP917516:FUP917519 GEL917516:GEL917519 GOH917516:GOH917519 GYD917516:GYD917519 HHZ917516:HHZ917519 HRV917516:HRV917519 IBR917516:IBR917519 ILN917516:ILN917519 IVJ917516:IVJ917519 JFF917516:JFF917519 JPB917516:JPB917519 JYX917516:JYX917519 KIT917516:KIT917519 KSP917516:KSP917519 LCL917516:LCL917519 LMH917516:LMH917519 LWD917516:LWD917519 MFZ917516:MFZ917519 MPV917516:MPV917519 MZR917516:MZR917519 NJN917516:NJN917519 NTJ917516:NTJ917519 ODF917516:ODF917519 ONB917516:ONB917519 OWX917516:OWX917519 PGT917516:PGT917519 PQP917516:PQP917519 QAL917516:QAL917519 QKH917516:QKH917519 QUD917516:QUD917519 RDZ917516:RDZ917519 RNV917516:RNV917519 RXR917516:RXR917519 SHN917516:SHN917519 SRJ917516:SRJ917519 TBF917516:TBF917519 TLB917516:TLB917519 TUX917516:TUX917519 UET917516:UET917519 UOP917516:UOP917519 UYL917516:UYL917519 VIH917516:VIH917519 VSD917516:VSD917519 WBZ917516:WBZ917519 WLV917516:WLV917519 WVR917516:WVR917519 J983052:J983055 JF983052:JF983055 TB983052:TB983055 ACX983052:ACX983055 AMT983052:AMT983055 AWP983052:AWP983055 BGL983052:BGL983055 BQH983052:BQH983055 CAD983052:CAD983055 CJZ983052:CJZ983055 CTV983052:CTV983055 DDR983052:DDR983055 DNN983052:DNN983055 DXJ983052:DXJ983055 EHF983052:EHF983055 ERB983052:ERB983055 FAX983052:FAX983055 FKT983052:FKT983055 FUP983052:FUP983055 GEL983052:GEL983055 GOH983052:GOH983055 GYD983052:GYD983055 HHZ983052:HHZ983055 HRV983052:HRV983055 IBR983052:IBR983055 ILN983052:ILN983055 IVJ983052:IVJ983055 JFF983052:JFF983055 JPB983052:JPB983055 JYX983052:JYX983055 KIT983052:KIT983055 KSP983052:KSP983055 LCL983052:LCL983055 LMH983052:LMH983055 LWD983052:LWD983055 MFZ983052:MFZ983055 MPV983052:MPV983055 MZR983052:MZR983055 NJN983052:NJN983055 NTJ983052:NTJ983055 ODF983052:ODF983055 ONB983052:ONB983055 OWX983052:OWX983055 PGT983052:PGT983055 PQP983052:PQP983055 QAL983052:QAL983055 QKH983052:QKH983055 QUD983052:QUD983055 RDZ983052:RDZ983055 RNV983052:RNV983055 RXR983052:RXR983055 SHN983052:SHN983055 SRJ983052:SRJ983055 TBF983052:TBF983055 TLB983052:TLB983055 TUX983052:TUX983055 UET983052:UET983055 UOP983052:UOP983055 UYL983052:UYL983055 VIH983052:VIH983055 VSD983052:VSD983055 WBZ983052:WBZ983055 WLV983052:WLV983055 WVR983052:WVR983055 J31:J32 JF31:JF32 TB31:TB32 ACX31:ACX32 AMT31:AMT32 AWP31:AWP32 BGL31:BGL32 BQH31:BQH32 CAD31:CAD32 CJZ31:CJZ32 CTV31:CTV32 DDR31:DDR32 DNN31:DNN32 DXJ31:DXJ32 EHF31:EHF32 ERB31:ERB32 FAX31:FAX32 FKT31:FKT32 FUP31:FUP32 GEL31:GEL32 GOH31:GOH32 GYD31:GYD32 HHZ31:HHZ32 HRV31:HRV32 IBR31:IBR32 ILN31:ILN32 IVJ31:IVJ32 JFF31:JFF32 JPB31:JPB32 JYX31:JYX32 KIT31:KIT32 KSP31:KSP32 LCL31:LCL32 LMH31:LMH32 LWD31:LWD32 MFZ31:MFZ32 MPV31:MPV32 MZR31:MZR32 NJN31:NJN32 NTJ31:NTJ32 ODF31:ODF32 ONB31:ONB32 OWX31:OWX32 PGT31:PGT32 PQP31:PQP32 QAL31:QAL32 QKH31:QKH32 QUD31:QUD32 RDZ31:RDZ32 RNV31:RNV32 RXR31:RXR32 SHN31:SHN32 SRJ31:SRJ32 TBF31:TBF32 TLB31:TLB32 TUX31:TUX32 UET31:UET32 UOP31:UOP32 UYL31:UYL32 VIH31:VIH32 VSD31:VSD32 WBZ31:WBZ32 WLV31:WLV32 WVR31:WVR32 J65567:J65568 JF65567:JF65568 TB65567:TB65568 ACX65567:ACX65568 AMT65567:AMT65568 AWP65567:AWP65568 BGL65567:BGL65568 BQH65567:BQH65568 CAD65567:CAD65568 CJZ65567:CJZ65568 CTV65567:CTV65568 DDR65567:DDR65568 DNN65567:DNN65568 DXJ65567:DXJ65568 EHF65567:EHF65568 ERB65567:ERB65568 FAX65567:FAX65568 FKT65567:FKT65568 FUP65567:FUP65568 GEL65567:GEL65568 GOH65567:GOH65568 GYD65567:GYD65568 HHZ65567:HHZ65568 HRV65567:HRV65568 IBR65567:IBR65568 ILN65567:ILN65568 IVJ65567:IVJ65568 JFF65567:JFF65568 JPB65567:JPB65568 JYX65567:JYX65568 KIT65567:KIT65568 KSP65567:KSP65568 LCL65567:LCL65568 LMH65567:LMH65568 LWD65567:LWD65568 MFZ65567:MFZ65568 MPV65567:MPV65568 MZR65567:MZR65568 NJN65567:NJN65568 NTJ65567:NTJ65568 ODF65567:ODF65568 ONB65567:ONB65568 OWX65567:OWX65568 PGT65567:PGT65568 PQP65567:PQP65568 QAL65567:QAL65568 QKH65567:QKH65568 QUD65567:QUD65568 RDZ65567:RDZ65568 RNV65567:RNV65568 RXR65567:RXR65568 SHN65567:SHN65568 SRJ65567:SRJ65568 TBF65567:TBF65568 TLB65567:TLB65568 TUX65567:TUX65568 UET65567:UET65568 UOP65567:UOP65568 UYL65567:UYL65568 VIH65567:VIH65568 VSD65567:VSD65568 WBZ65567:WBZ65568 WLV65567:WLV65568 WVR65567:WVR65568 J131103:J131104 JF131103:JF131104 TB131103:TB131104 ACX131103:ACX131104 AMT131103:AMT131104 AWP131103:AWP131104 BGL131103:BGL131104 BQH131103:BQH131104 CAD131103:CAD131104 CJZ131103:CJZ131104 CTV131103:CTV131104 DDR131103:DDR131104 DNN131103:DNN131104 DXJ131103:DXJ131104 EHF131103:EHF131104 ERB131103:ERB131104 FAX131103:FAX131104 FKT131103:FKT131104 FUP131103:FUP131104 GEL131103:GEL131104 GOH131103:GOH131104 GYD131103:GYD131104 HHZ131103:HHZ131104 HRV131103:HRV131104 IBR131103:IBR131104 ILN131103:ILN131104 IVJ131103:IVJ131104 JFF131103:JFF131104 JPB131103:JPB131104 JYX131103:JYX131104 KIT131103:KIT131104 KSP131103:KSP131104 LCL131103:LCL131104 LMH131103:LMH131104 LWD131103:LWD131104 MFZ131103:MFZ131104 MPV131103:MPV131104 MZR131103:MZR131104 NJN131103:NJN131104 NTJ131103:NTJ131104 ODF131103:ODF131104 ONB131103:ONB131104 OWX131103:OWX131104 PGT131103:PGT131104 PQP131103:PQP131104 QAL131103:QAL131104 QKH131103:QKH131104 QUD131103:QUD131104 RDZ131103:RDZ131104 RNV131103:RNV131104 RXR131103:RXR131104 SHN131103:SHN131104 SRJ131103:SRJ131104 TBF131103:TBF131104 TLB131103:TLB131104 TUX131103:TUX131104 UET131103:UET131104 UOP131103:UOP131104 UYL131103:UYL131104 VIH131103:VIH131104 VSD131103:VSD131104 WBZ131103:WBZ131104 WLV131103:WLV131104 WVR131103:WVR131104 J196639:J196640 JF196639:JF196640 TB196639:TB196640 ACX196639:ACX196640 AMT196639:AMT196640 AWP196639:AWP196640 BGL196639:BGL196640 BQH196639:BQH196640 CAD196639:CAD196640 CJZ196639:CJZ196640 CTV196639:CTV196640 DDR196639:DDR196640 DNN196639:DNN196640 DXJ196639:DXJ196640 EHF196639:EHF196640 ERB196639:ERB196640 FAX196639:FAX196640 FKT196639:FKT196640 FUP196639:FUP196640 GEL196639:GEL196640 GOH196639:GOH196640 GYD196639:GYD196640 HHZ196639:HHZ196640 HRV196639:HRV196640 IBR196639:IBR196640 ILN196639:ILN196640 IVJ196639:IVJ196640 JFF196639:JFF196640 JPB196639:JPB196640 JYX196639:JYX196640 KIT196639:KIT196640 KSP196639:KSP196640 LCL196639:LCL196640 LMH196639:LMH196640 LWD196639:LWD196640 MFZ196639:MFZ196640 MPV196639:MPV196640 MZR196639:MZR196640 NJN196639:NJN196640 NTJ196639:NTJ196640 ODF196639:ODF196640 ONB196639:ONB196640 OWX196639:OWX196640 PGT196639:PGT196640 PQP196639:PQP196640 QAL196639:QAL196640 QKH196639:QKH196640 QUD196639:QUD196640 RDZ196639:RDZ196640 RNV196639:RNV196640 RXR196639:RXR196640 SHN196639:SHN196640 SRJ196639:SRJ196640 TBF196639:TBF196640 TLB196639:TLB196640 TUX196639:TUX196640 UET196639:UET196640 UOP196639:UOP196640 UYL196639:UYL196640 VIH196639:VIH196640 VSD196639:VSD196640 WBZ196639:WBZ196640 WLV196639:WLV196640 WVR196639:WVR196640 J262175:J262176 JF262175:JF262176 TB262175:TB262176 ACX262175:ACX262176 AMT262175:AMT262176 AWP262175:AWP262176 BGL262175:BGL262176 BQH262175:BQH262176 CAD262175:CAD262176 CJZ262175:CJZ262176 CTV262175:CTV262176 DDR262175:DDR262176 DNN262175:DNN262176 DXJ262175:DXJ262176 EHF262175:EHF262176 ERB262175:ERB262176 FAX262175:FAX262176 FKT262175:FKT262176 FUP262175:FUP262176 GEL262175:GEL262176 GOH262175:GOH262176 GYD262175:GYD262176 HHZ262175:HHZ262176 HRV262175:HRV262176 IBR262175:IBR262176 ILN262175:ILN262176 IVJ262175:IVJ262176 JFF262175:JFF262176 JPB262175:JPB262176 JYX262175:JYX262176 KIT262175:KIT262176 KSP262175:KSP262176 LCL262175:LCL262176 LMH262175:LMH262176 LWD262175:LWD262176 MFZ262175:MFZ262176 MPV262175:MPV262176 MZR262175:MZR262176 NJN262175:NJN262176 NTJ262175:NTJ262176 ODF262175:ODF262176 ONB262175:ONB262176 OWX262175:OWX262176 PGT262175:PGT262176 PQP262175:PQP262176 QAL262175:QAL262176 QKH262175:QKH262176 QUD262175:QUD262176 RDZ262175:RDZ262176 RNV262175:RNV262176 RXR262175:RXR262176 SHN262175:SHN262176 SRJ262175:SRJ262176 TBF262175:TBF262176 TLB262175:TLB262176 TUX262175:TUX262176 UET262175:UET262176 UOP262175:UOP262176 UYL262175:UYL262176 VIH262175:VIH262176 VSD262175:VSD262176 WBZ262175:WBZ262176 WLV262175:WLV262176 WVR262175:WVR262176 J327711:J327712 JF327711:JF327712 TB327711:TB327712 ACX327711:ACX327712 AMT327711:AMT327712 AWP327711:AWP327712 BGL327711:BGL327712 BQH327711:BQH327712 CAD327711:CAD327712 CJZ327711:CJZ327712 CTV327711:CTV327712 DDR327711:DDR327712 DNN327711:DNN327712 DXJ327711:DXJ327712 EHF327711:EHF327712 ERB327711:ERB327712 FAX327711:FAX327712 FKT327711:FKT327712 FUP327711:FUP327712 GEL327711:GEL327712 GOH327711:GOH327712 GYD327711:GYD327712 HHZ327711:HHZ327712 HRV327711:HRV327712 IBR327711:IBR327712 ILN327711:ILN327712 IVJ327711:IVJ327712 JFF327711:JFF327712 JPB327711:JPB327712 JYX327711:JYX327712 KIT327711:KIT327712 KSP327711:KSP327712 LCL327711:LCL327712 LMH327711:LMH327712 LWD327711:LWD327712 MFZ327711:MFZ327712 MPV327711:MPV327712 MZR327711:MZR327712 NJN327711:NJN327712 NTJ327711:NTJ327712 ODF327711:ODF327712 ONB327711:ONB327712 OWX327711:OWX327712 PGT327711:PGT327712 PQP327711:PQP327712 QAL327711:QAL327712 QKH327711:QKH327712 QUD327711:QUD327712 RDZ327711:RDZ327712 RNV327711:RNV327712 RXR327711:RXR327712 SHN327711:SHN327712 SRJ327711:SRJ327712 TBF327711:TBF327712 TLB327711:TLB327712 TUX327711:TUX327712 UET327711:UET327712 UOP327711:UOP327712 UYL327711:UYL327712 VIH327711:VIH327712 VSD327711:VSD327712 WBZ327711:WBZ327712 WLV327711:WLV327712 WVR327711:WVR327712 J393247:J393248 JF393247:JF393248 TB393247:TB393248 ACX393247:ACX393248 AMT393247:AMT393248 AWP393247:AWP393248 BGL393247:BGL393248 BQH393247:BQH393248 CAD393247:CAD393248 CJZ393247:CJZ393248 CTV393247:CTV393248 DDR393247:DDR393248 DNN393247:DNN393248 DXJ393247:DXJ393248 EHF393247:EHF393248 ERB393247:ERB393248 FAX393247:FAX393248 FKT393247:FKT393248 FUP393247:FUP393248 GEL393247:GEL393248 GOH393247:GOH393248 GYD393247:GYD393248 HHZ393247:HHZ393248 HRV393247:HRV393248 IBR393247:IBR393248 ILN393247:ILN393248 IVJ393247:IVJ393248 JFF393247:JFF393248 JPB393247:JPB393248 JYX393247:JYX393248 KIT393247:KIT393248 KSP393247:KSP393248 LCL393247:LCL393248 LMH393247:LMH393248 LWD393247:LWD393248 MFZ393247:MFZ393248 MPV393247:MPV393248 MZR393247:MZR393248 NJN393247:NJN393248 NTJ393247:NTJ393248 ODF393247:ODF393248 ONB393247:ONB393248 OWX393247:OWX393248 PGT393247:PGT393248 PQP393247:PQP393248 QAL393247:QAL393248 QKH393247:QKH393248 QUD393247:QUD393248 RDZ393247:RDZ393248 RNV393247:RNV393248 RXR393247:RXR393248 SHN393247:SHN393248 SRJ393247:SRJ393248 TBF393247:TBF393248 TLB393247:TLB393248 TUX393247:TUX393248 UET393247:UET393248 UOP393247:UOP393248 UYL393247:UYL393248 VIH393247:VIH393248 VSD393247:VSD393248 WBZ393247:WBZ393248 WLV393247:WLV393248 WVR393247:WVR393248 J458783:J458784 JF458783:JF458784 TB458783:TB458784 ACX458783:ACX458784 AMT458783:AMT458784 AWP458783:AWP458784 BGL458783:BGL458784 BQH458783:BQH458784 CAD458783:CAD458784 CJZ458783:CJZ458784 CTV458783:CTV458784 DDR458783:DDR458784 DNN458783:DNN458784 DXJ458783:DXJ458784 EHF458783:EHF458784 ERB458783:ERB458784 FAX458783:FAX458784 FKT458783:FKT458784 FUP458783:FUP458784 GEL458783:GEL458784 GOH458783:GOH458784 GYD458783:GYD458784 HHZ458783:HHZ458784 HRV458783:HRV458784 IBR458783:IBR458784 ILN458783:ILN458784 IVJ458783:IVJ458784 JFF458783:JFF458784 JPB458783:JPB458784 JYX458783:JYX458784 KIT458783:KIT458784 KSP458783:KSP458784 LCL458783:LCL458784 LMH458783:LMH458784 LWD458783:LWD458784 MFZ458783:MFZ458784 MPV458783:MPV458784 MZR458783:MZR458784 NJN458783:NJN458784 NTJ458783:NTJ458784 ODF458783:ODF458784 ONB458783:ONB458784 OWX458783:OWX458784 PGT458783:PGT458784 PQP458783:PQP458784 QAL458783:QAL458784 QKH458783:QKH458784 QUD458783:QUD458784 RDZ458783:RDZ458784 RNV458783:RNV458784 RXR458783:RXR458784 SHN458783:SHN458784 SRJ458783:SRJ458784 TBF458783:TBF458784 TLB458783:TLB458784 TUX458783:TUX458784 UET458783:UET458784 UOP458783:UOP458784 UYL458783:UYL458784 VIH458783:VIH458784 VSD458783:VSD458784 WBZ458783:WBZ458784 WLV458783:WLV458784 WVR458783:WVR458784 J524319:J524320 JF524319:JF524320 TB524319:TB524320 ACX524319:ACX524320 AMT524319:AMT524320 AWP524319:AWP524320 BGL524319:BGL524320 BQH524319:BQH524320 CAD524319:CAD524320 CJZ524319:CJZ524320 CTV524319:CTV524320 DDR524319:DDR524320 DNN524319:DNN524320 DXJ524319:DXJ524320 EHF524319:EHF524320 ERB524319:ERB524320 FAX524319:FAX524320 FKT524319:FKT524320 FUP524319:FUP524320 GEL524319:GEL524320 GOH524319:GOH524320 GYD524319:GYD524320 HHZ524319:HHZ524320 HRV524319:HRV524320 IBR524319:IBR524320 ILN524319:ILN524320 IVJ524319:IVJ524320 JFF524319:JFF524320 JPB524319:JPB524320 JYX524319:JYX524320 KIT524319:KIT524320 KSP524319:KSP524320 LCL524319:LCL524320 LMH524319:LMH524320 LWD524319:LWD524320 MFZ524319:MFZ524320 MPV524319:MPV524320 MZR524319:MZR524320 NJN524319:NJN524320 NTJ524319:NTJ524320 ODF524319:ODF524320 ONB524319:ONB524320 OWX524319:OWX524320 PGT524319:PGT524320 PQP524319:PQP524320 QAL524319:QAL524320 QKH524319:QKH524320 QUD524319:QUD524320 RDZ524319:RDZ524320 RNV524319:RNV524320 RXR524319:RXR524320 SHN524319:SHN524320 SRJ524319:SRJ524320 TBF524319:TBF524320 TLB524319:TLB524320 TUX524319:TUX524320 UET524319:UET524320 UOP524319:UOP524320 UYL524319:UYL524320 VIH524319:VIH524320 VSD524319:VSD524320 WBZ524319:WBZ524320 WLV524319:WLV524320 WVR524319:WVR524320 J589855:J589856 JF589855:JF589856 TB589855:TB589856 ACX589855:ACX589856 AMT589855:AMT589856 AWP589855:AWP589856 BGL589855:BGL589856 BQH589855:BQH589856 CAD589855:CAD589856 CJZ589855:CJZ589856 CTV589855:CTV589856 DDR589855:DDR589856 DNN589855:DNN589856 DXJ589855:DXJ589856 EHF589855:EHF589856 ERB589855:ERB589856 FAX589855:FAX589856 FKT589855:FKT589856 FUP589855:FUP589856 GEL589855:GEL589856 GOH589855:GOH589856 GYD589855:GYD589856 HHZ589855:HHZ589856 HRV589855:HRV589856 IBR589855:IBR589856 ILN589855:ILN589856 IVJ589855:IVJ589856 JFF589855:JFF589856 JPB589855:JPB589856 JYX589855:JYX589856 KIT589855:KIT589856 KSP589855:KSP589856 LCL589855:LCL589856 LMH589855:LMH589856 LWD589855:LWD589856 MFZ589855:MFZ589856 MPV589855:MPV589856 MZR589855:MZR589856 NJN589855:NJN589856 NTJ589855:NTJ589856 ODF589855:ODF589856 ONB589855:ONB589856 OWX589855:OWX589856 PGT589855:PGT589856 PQP589855:PQP589856 QAL589855:QAL589856 QKH589855:QKH589856 QUD589855:QUD589856 RDZ589855:RDZ589856 RNV589855:RNV589856 RXR589855:RXR589856 SHN589855:SHN589856 SRJ589855:SRJ589856 TBF589855:TBF589856 TLB589855:TLB589856 TUX589855:TUX589856 UET589855:UET589856 UOP589855:UOP589856 UYL589855:UYL589856 VIH589855:VIH589856 VSD589855:VSD589856 WBZ589855:WBZ589856 WLV589855:WLV589856 WVR589855:WVR589856 J655391:J655392 JF655391:JF655392 TB655391:TB655392 ACX655391:ACX655392 AMT655391:AMT655392 AWP655391:AWP655392 BGL655391:BGL655392 BQH655391:BQH655392 CAD655391:CAD655392 CJZ655391:CJZ655392 CTV655391:CTV655392 DDR655391:DDR655392 DNN655391:DNN655392 DXJ655391:DXJ655392 EHF655391:EHF655392 ERB655391:ERB655392 FAX655391:FAX655392 FKT655391:FKT655392 FUP655391:FUP655392 GEL655391:GEL655392 GOH655391:GOH655392 GYD655391:GYD655392 HHZ655391:HHZ655392 HRV655391:HRV655392 IBR655391:IBR655392 ILN655391:ILN655392 IVJ655391:IVJ655392 JFF655391:JFF655392 JPB655391:JPB655392 JYX655391:JYX655392 KIT655391:KIT655392 KSP655391:KSP655392 LCL655391:LCL655392 LMH655391:LMH655392 LWD655391:LWD655392 MFZ655391:MFZ655392 MPV655391:MPV655392 MZR655391:MZR655392 NJN655391:NJN655392 NTJ655391:NTJ655392 ODF655391:ODF655392 ONB655391:ONB655392 OWX655391:OWX655392 PGT655391:PGT655392 PQP655391:PQP655392 QAL655391:QAL655392 QKH655391:QKH655392 QUD655391:QUD655392 RDZ655391:RDZ655392 RNV655391:RNV655392 RXR655391:RXR655392 SHN655391:SHN655392 SRJ655391:SRJ655392 TBF655391:TBF655392 TLB655391:TLB655392 TUX655391:TUX655392 UET655391:UET655392 UOP655391:UOP655392 UYL655391:UYL655392 VIH655391:VIH655392 VSD655391:VSD655392 WBZ655391:WBZ655392 WLV655391:WLV655392 WVR655391:WVR655392 J720927:J720928 JF720927:JF720928 TB720927:TB720928 ACX720927:ACX720928 AMT720927:AMT720928 AWP720927:AWP720928 BGL720927:BGL720928 BQH720927:BQH720928 CAD720927:CAD720928 CJZ720927:CJZ720928 CTV720927:CTV720928 DDR720927:DDR720928 DNN720927:DNN720928 DXJ720927:DXJ720928 EHF720927:EHF720928 ERB720927:ERB720928 FAX720927:FAX720928 FKT720927:FKT720928 FUP720927:FUP720928 GEL720927:GEL720928 GOH720927:GOH720928 GYD720927:GYD720928 HHZ720927:HHZ720928 HRV720927:HRV720928 IBR720927:IBR720928 ILN720927:ILN720928 IVJ720927:IVJ720928 JFF720927:JFF720928 JPB720927:JPB720928 JYX720927:JYX720928 KIT720927:KIT720928 KSP720927:KSP720928 LCL720927:LCL720928 LMH720927:LMH720928 LWD720927:LWD720928 MFZ720927:MFZ720928 MPV720927:MPV720928 MZR720927:MZR720928 NJN720927:NJN720928 NTJ720927:NTJ720928 ODF720927:ODF720928 ONB720927:ONB720928 OWX720927:OWX720928 PGT720927:PGT720928 PQP720927:PQP720928 QAL720927:QAL720928 QKH720927:QKH720928 QUD720927:QUD720928 RDZ720927:RDZ720928 RNV720927:RNV720928 RXR720927:RXR720928 SHN720927:SHN720928 SRJ720927:SRJ720928 TBF720927:TBF720928 TLB720927:TLB720928 TUX720927:TUX720928 UET720927:UET720928 UOP720927:UOP720928 UYL720927:UYL720928 VIH720927:VIH720928 VSD720927:VSD720928 WBZ720927:WBZ720928 WLV720927:WLV720928 WVR720927:WVR720928 J786463:J786464 JF786463:JF786464 TB786463:TB786464 ACX786463:ACX786464 AMT786463:AMT786464 AWP786463:AWP786464 BGL786463:BGL786464 BQH786463:BQH786464 CAD786463:CAD786464 CJZ786463:CJZ786464 CTV786463:CTV786464 DDR786463:DDR786464 DNN786463:DNN786464 DXJ786463:DXJ786464 EHF786463:EHF786464 ERB786463:ERB786464 FAX786463:FAX786464 FKT786463:FKT786464 FUP786463:FUP786464 GEL786463:GEL786464 GOH786463:GOH786464 GYD786463:GYD786464 HHZ786463:HHZ786464 HRV786463:HRV786464 IBR786463:IBR786464 ILN786463:ILN786464 IVJ786463:IVJ786464 JFF786463:JFF786464 JPB786463:JPB786464 JYX786463:JYX786464 KIT786463:KIT786464 KSP786463:KSP786464 LCL786463:LCL786464 LMH786463:LMH786464 LWD786463:LWD786464 MFZ786463:MFZ786464 MPV786463:MPV786464 MZR786463:MZR786464 NJN786463:NJN786464 NTJ786463:NTJ786464 ODF786463:ODF786464 ONB786463:ONB786464 OWX786463:OWX786464 PGT786463:PGT786464 PQP786463:PQP786464 QAL786463:QAL786464 QKH786463:QKH786464 QUD786463:QUD786464 RDZ786463:RDZ786464 RNV786463:RNV786464 RXR786463:RXR786464 SHN786463:SHN786464 SRJ786463:SRJ786464 TBF786463:TBF786464 TLB786463:TLB786464 TUX786463:TUX786464 UET786463:UET786464 UOP786463:UOP786464 UYL786463:UYL786464 VIH786463:VIH786464 VSD786463:VSD786464 WBZ786463:WBZ786464 WLV786463:WLV786464 WVR786463:WVR786464 J851999:J852000 JF851999:JF852000 TB851999:TB852000 ACX851999:ACX852000 AMT851999:AMT852000 AWP851999:AWP852000 BGL851999:BGL852000 BQH851999:BQH852000 CAD851999:CAD852000 CJZ851999:CJZ852000 CTV851999:CTV852000 DDR851999:DDR852000 DNN851999:DNN852000 DXJ851999:DXJ852000 EHF851999:EHF852000 ERB851999:ERB852000 FAX851999:FAX852000 FKT851999:FKT852000 FUP851999:FUP852000 GEL851999:GEL852000 GOH851999:GOH852000 GYD851999:GYD852000 HHZ851999:HHZ852000 HRV851999:HRV852000 IBR851999:IBR852000 ILN851999:ILN852000 IVJ851999:IVJ852000 JFF851999:JFF852000 JPB851999:JPB852000 JYX851999:JYX852000 KIT851999:KIT852000 KSP851999:KSP852000 LCL851999:LCL852000 LMH851999:LMH852000 LWD851999:LWD852000 MFZ851999:MFZ852000 MPV851999:MPV852000 MZR851999:MZR852000 NJN851999:NJN852000 NTJ851999:NTJ852000 ODF851999:ODF852000 ONB851999:ONB852000 OWX851999:OWX852000 PGT851999:PGT852000 PQP851999:PQP852000 QAL851999:QAL852000 QKH851999:QKH852000 QUD851999:QUD852000 RDZ851999:RDZ852000 RNV851999:RNV852000 RXR851999:RXR852000 SHN851999:SHN852000 SRJ851999:SRJ852000 TBF851999:TBF852000 TLB851999:TLB852000 TUX851999:TUX852000 UET851999:UET852000 UOP851999:UOP852000 UYL851999:UYL852000 VIH851999:VIH852000 VSD851999:VSD852000 WBZ851999:WBZ852000 WLV851999:WLV852000 WVR851999:WVR852000 J917535:J917536 JF917535:JF917536 TB917535:TB917536 ACX917535:ACX917536 AMT917535:AMT917536 AWP917535:AWP917536 BGL917535:BGL917536 BQH917535:BQH917536 CAD917535:CAD917536 CJZ917535:CJZ917536 CTV917535:CTV917536 DDR917535:DDR917536 DNN917535:DNN917536 DXJ917535:DXJ917536 EHF917535:EHF917536 ERB917535:ERB917536 FAX917535:FAX917536 FKT917535:FKT917536 FUP917535:FUP917536 GEL917535:GEL917536 GOH917535:GOH917536 GYD917535:GYD917536 HHZ917535:HHZ917536 HRV917535:HRV917536 IBR917535:IBR917536 ILN917535:ILN917536 IVJ917535:IVJ917536 JFF917535:JFF917536 JPB917535:JPB917536 JYX917535:JYX917536 KIT917535:KIT917536 KSP917535:KSP917536 LCL917535:LCL917536 LMH917535:LMH917536 LWD917535:LWD917536 MFZ917535:MFZ917536 MPV917535:MPV917536 MZR917535:MZR917536 NJN917535:NJN917536 NTJ917535:NTJ917536 ODF917535:ODF917536 ONB917535:ONB917536 OWX917535:OWX917536 PGT917535:PGT917536 PQP917535:PQP917536 QAL917535:QAL917536 QKH917535:QKH917536 QUD917535:QUD917536 RDZ917535:RDZ917536 RNV917535:RNV917536 RXR917535:RXR917536 SHN917535:SHN917536 SRJ917535:SRJ917536 TBF917535:TBF917536 TLB917535:TLB917536 TUX917535:TUX917536 UET917535:UET917536 UOP917535:UOP917536 UYL917535:UYL917536 VIH917535:VIH917536 VSD917535:VSD917536 WBZ917535:WBZ917536 WLV917535:WLV917536 WVR917535:WVR917536 J983071:J983072 JF983071:JF983072 TB983071:TB983072 ACX983071:ACX983072 AMT983071:AMT983072 AWP983071:AWP983072 BGL983071:BGL983072 BQH983071:BQH983072 CAD983071:CAD983072 CJZ983071:CJZ983072 CTV983071:CTV983072 DDR983071:DDR983072 DNN983071:DNN983072 DXJ983071:DXJ983072 EHF983071:EHF983072 ERB983071:ERB983072 FAX983071:FAX983072 FKT983071:FKT983072 FUP983071:FUP983072 GEL983071:GEL983072 GOH983071:GOH983072 GYD983071:GYD983072 HHZ983071:HHZ983072 HRV983071:HRV983072 IBR983071:IBR983072 ILN983071:ILN983072 IVJ983071:IVJ983072 JFF983071:JFF983072 JPB983071:JPB983072 JYX983071:JYX983072 KIT983071:KIT983072 KSP983071:KSP983072 LCL983071:LCL983072 LMH983071:LMH983072 LWD983071:LWD983072 MFZ983071:MFZ983072 MPV983071:MPV983072 MZR983071:MZR983072 NJN983071:NJN983072 NTJ983071:NTJ983072 ODF983071:ODF983072 ONB983071:ONB983072 OWX983071:OWX983072 PGT983071:PGT983072 PQP983071:PQP983072 QAL983071:QAL983072 QKH983071:QKH983072 QUD983071:QUD983072 RDZ983071:RDZ983072 RNV983071:RNV983072 RXR983071:RXR983072 SHN983071:SHN983072 SRJ983071:SRJ983072 TBF983071:TBF983072 TLB983071:TLB983072 TUX983071:TUX983072 UET983071:UET983072 UOP983071:UOP983072 UYL983071:UYL983072 VIH983071:VIH983072 VSD983071:VSD983072 WBZ983071:WBZ983072 WLV983071:WLV983072 WVR983071:WVR983072 J46 JF46 TB46 ACX46 AMT46 AWP46 BGL46 BQH46 CAD46 CJZ46 CTV46 DDR46 DNN46 DXJ46 EHF46 ERB46 FAX46 FKT46 FUP46 GEL46 GOH46 GYD46 HHZ46 HRV46 IBR46 ILN46 IVJ46 JFF46 JPB46 JYX46 KIT46 KSP46 LCL46 LMH46 LWD46 MFZ46 MPV46 MZR46 NJN46 NTJ46 ODF46 ONB46 OWX46 PGT46 PQP46 QAL46 QKH46 QUD46 RDZ46 RNV46 RXR46 SHN46 SRJ46 TBF46 TLB46 TUX46 UET46 UOP46 UYL46 VIH46 VSD46 WBZ46 WLV46 WVR46 J65582 JF65582 TB65582 ACX65582 AMT65582 AWP65582 BGL65582 BQH65582 CAD65582 CJZ65582 CTV65582 DDR65582 DNN65582 DXJ65582 EHF65582 ERB65582 FAX65582 FKT65582 FUP65582 GEL65582 GOH65582 GYD65582 HHZ65582 HRV65582 IBR65582 ILN65582 IVJ65582 JFF65582 JPB65582 JYX65582 KIT65582 KSP65582 LCL65582 LMH65582 LWD65582 MFZ65582 MPV65582 MZR65582 NJN65582 NTJ65582 ODF65582 ONB65582 OWX65582 PGT65582 PQP65582 QAL65582 QKH65582 QUD65582 RDZ65582 RNV65582 RXR65582 SHN65582 SRJ65582 TBF65582 TLB65582 TUX65582 UET65582 UOP65582 UYL65582 VIH65582 VSD65582 WBZ65582 WLV65582 WVR65582 J131118 JF131118 TB131118 ACX131118 AMT131118 AWP131118 BGL131118 BQH131118 CAD131118 CJZ131118 CTV131118 DDR131118 DNN131118 DXJ131118 EHF131118 ERB131118 FAX131118 FKT131118 FUP131118 GEL131118 GOH131118 GYD131118 HHZ131118 HRV131118 IBR131118 ILN131118 IVJ131118 JFF131118 JPB131118 JYX131118 KIT131118 KSP131118 LCL131118 LMH131118 LWD131118 MFZ131118 MPV131118 MZR131118 NJN131118 NTJ131118 ODF131118 ONB131118 OWX131118 PGT131118 PQP131118 QAL131118 QKH131118 QUD131118 RDZ131118 RNV131118 RXR131118 SHN131118 SRJ131118 TBF131118 TLB131118 TUX131118 UET131118 UOP131118 UYL131118 VIH131118 VSD131118 WBZ131118 WLV131118 WVR131118 J196654 JF196654 TB196654 ACX196654 AMT196654 AWP196654 BGL196654 BQH196654 CAD196654 CJZ196654 CTV196654 DDR196654 DNN196654 DXJ196654 EHF196654 ERB196654 FAX196654 FKT196654 FUP196654 GEL196654 GOH196654 GYD196654 HHZ196654 HRV196654 IBR196654 ILN196654 IVJ196654 JFF196654 JPB196654 JYX196654 KIT196654 KSP196654 LCL196654 LMH196654 LWD196654 MFZ196654 MPV196654 MZR196654 NJN196654 NTJ196654 ODF196654 ONB196654 OWX196654 PGT196654 PQP196654 QAL196654 QKH196654 QUD196654 RDZ196654 RNV196654 RXR196654 SHN196654 SRJ196654 TBF196654 TLB196654 TUX196654 UET196654 UOP196654 UYL196654 VIH196654 VSD196654 WBZ196654 WLV196654 WVR196654 J262190 JF262190 TB262190 ACX262190 AMT262190 AWP262190 BGL262190 BQH262190 CAD262190 CJZ262190 CTV262190 DDR262190 DNN262190 DXJ262190 EHF262190 ERB262190 FAX262190 FKT262190 FUP262190 GEL262190 GOH262190 GYD262190 HHZ262190 HRV262190 IBR262190 ILN262190 IVJ262190 JFF262190 JPB262190 JYX262190 KIT262190 KSP262190 LCL262190 LMH262190 LWD262190 MFZ262190 MPV262190 MZR262190 NJN262190 NTJ262190 ODF262190 ONB262190 OWX262190 PGT262190 PQP262190 QAL262190 QKH262190 QUD262190 RDZ262190 RNV262190 RXR262190 SHN262190 SRJ262190 TBF262190 TLB262190 TUX262190 UET262190 UOP262190 UYL262190 VIH262190 VSD262190 WBZ262190 WLV262190 WVR262190 J327726 JF327726 TB327726 ACX327726 AMT327726 AWP327726 BGL327726 BQH327726 CAD327726 CJZ327726 CTV327726 DDR327726 DNN327726 DXJ327726 EHF327726 ERB327726 FAX327726 FKT327726 FUP327726 GEL327726 GOH327726 GYD327726 HHZ327726 HRV327726 IBR327726 ILN327726 IVJ327726 JFF327726 JPB327726 JYX327726 KIT327726 KSP327726 LCL327726 LMH327726 LWD327726 MFZ327726 MPV327726 MZR327726 NJN327726 NTJ327726 ODF327726 ONB327726 OWX327726 PGT327726 PQP327726 QAL327726 QKH327726 QUD327726 RDZ327726 RNV327726 RXR327726 SHN327726 SRJ327726 TBF327726 TLB327726 TUX327726 UET327726 UOP327726 UYL327726 VIH327726 VSD327726 WBZ327726 WLV327726 WVR327726 J393262 JF393262 TB393262 ACX393262 AMT393262 AWP393262 BGL393262 BQH393262 CAD393262 CJZ393262 CTV393262 DDR393262 DNN393262 DXJ393262 EHF393262 ERB393262 FAX393262 FKT393262 FUP393262 GEL393262 GOH393262 GYD393262 HHZ393262 HRV393262 IBR393262 ILN393262 IVJ393262 JFF393262 JPB393262 JYX393262 KIT393262 KSP393262 LCL393262 LMH393262 LWD393262 MFZ393262 MPV393262 MZR393262 NJN393262 NTJ393262 ODF393262 ONB393262 OWX393262 PGT393262 PQP393262 QAL393262 QKH393262 QUD393262 RDZ393262 RNV393262 RXR393262 SHN393262 SRJ393262 TBF393262 TLB393262 TUX393262 UET393262 UOP393262 UYL393262 VIH393262 VSD393262 WBZ393262 WLV393262 WVR393262 J458798 JF458798 TB458798 ACX458798 AMT458798 AWP458798 BGL458798 BQH458798 CAD458798 CJZ458798 CTV458798 DDR458798 DNN458798 DXJ458798 EHF458798 ERB458798 FAX458798 FKT458798 FUP458798 GEL458798 GOH458798 GYD458798 HHZ458798 HRV458798 IBR458798 ILN458798 IVJ458798 JFF458798 JPB458798 JYX458798 KIT458798 KSP458798 LCL458798 LMH458798 LWD458798 MFZ458798 MPV458798 MZR458798 NJN458798 NTJ458798 ODF458798 ONB458798 OWX458798 PGT458798 PQP458798 QAL458798 QKH458798 QUD458798 RDZ458798 RNV458798 RXR458798 SHN458798 SRJ458798 TBF458798 TLB458798 TUX458798 UET458798 UOP458798 UYL458798 VIH458798 VSD458798 WBZ458798 WLV458798 WVR458798 J524334 JF524334 TB524334 ACX524334 AMT524334 AWP524334 BGL524334 BQH524334 CAD524334 CJZ524334 CTV524334 DDR524334 DNN524334 DXJ524334 EHF524334 ERB524334 FAX524334 FKT524334 FUP524334 GEL524334 GOH524334 GYD524334 HHZ524334 HRV524334 IBR524334 ILN524334 IVJ524334 JFF524334 JPB524334 JYX524334 KIT524334 KSP524334 LCL524334 LMH524334 LWD524334 MFZ524334 MPV524334 MZR524334 NJN524334 NTJ524334 ODF524334 ONB524334 OWX524334 PGT524334 PQP524334 QAL524334 QKH524334 QUD524334 RDZ524334 RNV524334 RXR524334 SHN524334 SRJ524334 TBF524334 TLB524334 TUX524334 UET524334 UOP524334 UYL524334 VIH524334 VSD524334 WBZ524334 WLV524334 WVR524334 J589870 JF589870 TB589870 ACX589870 AMT589870 AWP589870 BGL589870 BQH589870 CAD589870 CJZ589870 CTV589870 DDR589870 DNN589870 DXJ589870 EHF589870 ERB589870 FAX589870 FKT589870 FUP589870 GEL589870 GOH589870 GYD589870 HHZ589870 HRV589870 IBR589870 ILN589870 IVJ589870 JFF589870 JPB589870 JYX589870 KIT589870 KSP589870 LCL589870 LMH589870 LWD589870 MFZ589870 MPV589870 MZR589870 NJN589870 NTJ589870 ODF589870 ONB589870 OWX589870 PGT589870 PQP589870 QAL589870 QKH589870 QUD589870 RDZ589870 RNV589870 RXR589870 SHN589870 SRJ589870 TBF589870 TLB589870 TUX589870 UET589870 UOP589870 UYL589870 VIH589870 VSD589870 WBZ589870 WLV589870 WVR589870 J655406 JF655406 TB655406 ACX655406 AMT655406 AWP655406 BGL655406 BQH655406 CAD655406 CJZ655406 CTV655406 DDR655406 DNN655406 DXJ655406 EHF655406 ERB655406 FAX655406 FKT655406 FUP655406 GEL655406 GOH655406 GYD655406 HHZ655406 HRV655406 IBR655406 ILN655406 IVJ655406 JFF655406 JPB655406 JYX655406 KIT655406 KSP655406 LCL655406 LMH655406 LWD655406 MFZ655406 MPV655406 MZR655406 NJN655406 NTJ655406 ODF655406 ONB655406 OWX655406 PGT655406 PQP655406 QAL655406 QKH655406 QUD655406 RDZ655406 RNV655406 RXR655406 SHN655406 SRJ655406 TBF655406 TLB655406 TUX655406 UET655406 UOP655406 UYL655406 VIH655406 VSD655406 WBZ655406 WLV655406 WVR655406 J720942 JF720942 TB720942 ACX720942 AMT720942 AWP720942 BGL720942 BQH720942 CAD720942 CJZ720942 CTV720942 DDR720942 DNN720942 DXJ720942 EHF720942 ERB720942 FAX720942 FKT720942 FUP720942 GEL720942 GOH720942 GYD720942 HHZ720942 HRV720942 IBR720942 ILN720942 IVJ720942 JFF720942 JPB720942 JYX720942 KIT720942 KSP720942 LCL720942 LMH720942 LWD720942 MFZ720942 MPV720942 MZR720942 NJN720942 NTJ720942 ODF720942 ONB720942 OWX720942 PGT720942 PQP720942 QAL720942 QKH720942 QUD720942 RDZ720942 RNV720942 RXR720942 SHN720942 SRJ720942 TBF720942 TLB720942 TUX720942 UET720942 UOP720942 UYL720942 VIH720942 VSD720942 WBZ720942 WLV720942 WVR720942 J786478 JF786478 TB786478 ACX786478 AMT786478 AWP786478 BGL786478 BQH786478 CAD786478 CJZ786478 CTV786478 DDR786478 DNN786478 DXJ786478 EHF786478 ERB786478 FAX786478 FKT786478 FUP786478 GEL786478 GOH786478 GYD786478 HHZ786478 HRV786478 IBR786478 ILN786478 IVJ786478 JFF786478 JPB786478 JYX786478 KIT786478 KSP786478 LCL786478 LMH786478 LWD786478 MFZ786478 MPV786478 MZR786478 NJN786478 NTJ786478 ODF786478 ONB786478 OWX786478 PGT786478 PQP786478 QAL786478 QKH786478 QUD786478 RDZ786478 RNV786478 RXR786478 SHN786478 SRJ786478 TBF786478 TLB786478 TUX786478 UET786478 UOP786478 UYL786478 VIH786478 VSD786478 WBZ786478 WLV786478 WVR786478 J852014 JF852014 TB852014 ACX852014 AMT852014 AWP852014 BGL852014 BQH852014 CAD852014 CJZ852014 CTV852014 DDR852014 DNN852014 DXJ852014 EHF852014 ERB852014 FAX852014 FKT852014 FUP852014 GEL852014 GOH852014 GYD852014 HHZ852014 HRV852014 IBR852014 ILN852014 IVJ852014 JFF852014 JPB852014 JYX852014 KIT852014 KSP852014 LCL852014 LMH852014 LWD852014 MFZ852014 MPV852014 MZR852014 NJN852014 NTJ852014 ODF852014 ONB852014 OWX852014 PGT852014 PQP852014 QAL852014 QKH852014 QUD852014 RDZ852014 RNV852014 RXR852014 SHN852014 SRJ852014 TBF852014 TLB852014 TUX852014 UET852014 UOP852014 UYL852014 VIH852014 VSD852014 WBZ852014 WLV852014 WVR852014 J917550 JF917550 TB917550 ACX917550 AMT917550 AWP917550 BGL917550 BQH917550 CAD917550 CJZ917550 CTV917550 DDR917550 DNN917550 DXJ917550 EHF917550 ERB917550 FAX917550 FKT917550 FUP917550 GEL917550 GOH917550 GYD917550 HHZ917550 HRV917550 IBR917550 ILN917550 IVJ917550 JFF917550 JPB917550 JYX917550 KIT917550 KSP917550 LCL917550 LMH917550 LWD917550 MFZ917550 MPV917550 MZR917550 NJN917550 NTJ917550 ODF917550 ONB917550 OWX917550 PGT917550 PQP917550 QAL917550 QKH917550 QUD917550 RDZ917550 RNV917550 RXR917550 SHN917550 SRJ917550 TBF917550 TLB917550 TUX917550 UET917550 UOP917550 UYL917550 VIH917550 VSD917550 WBZ917550 WLV917550 WVR917550 J983086 JF983086 TB983086 ACX983086 AMT983086 AWP983086 BGL983086 BQH983086 CAD983086 CJZ983086 CTV983086 DDR983086 DNN983086 DXJ983086 EHF983086 ERB983086 FAX983086 FKT983086 FUP983086 GEL983086 GOH983086 GYD983086 HHZ983086 HRV983086 IBR983086 ILN983086 IVJ983086 JFF983086 JPB983086 JYX983086 KIT983086 KSP983086 LCL983086 LMH983086 LWD983086 MFZ983086 MPV983086 MZR983086 NJN983086 NTJ983086 ODF983086 ONB983086 OWX983086 PGT983086 PQP983086 QAL983086 QKH983086 QUD983086 RDZ983086 RNV983086 RXR983086 SHN983086 SRJ983086 TBF983086 TLB983086 TUX983086 UET983086 UOP983086 UYL983086 VIH983086 VSD983086 WBZ983086 WLV983086 WVR983086 J34:J37 JF34:JF37 TB34:TB37 ACX34:ACX37 AMT34:AMT37 AWP34:AWP37 BGL34:BGL37 BQH34:BQH37 CAD34:CAD37 CJZ34:CJZ37 CTV34:CTV37 DDR34:DDR37 DNN34:DNN37 DXJ34:DXJ37 EHF34:EHF37 ERB34:ERB37 FAX34:FAX37 FKT34:FKT37 FUP34:FUP37 GEL34:GEL37 GOH34:GOH37 GYD34:GYD37 HHZ34:HHZ37 HRV34:HRV37 IBR34:IBR37 ILN34:ILN37 IVJ34:IVJ37 JFF34:JFF37 JPB34:JPB37 JYX34:JYX37 KIT34:KIT37 KSP34:KSP37 LCL34:LCL37 LMH34:LMH37 LWD34:LWD37 MFZ34:MFZ37 MPV34:MPV37 MZR34:MZR37 NJN34:NJN37 NTJ34:NTJ37 ODF34:ODF37 ONB34:ONB37 OWX34:OWX37 PGT34:PGT37 PQP34:PQP37 QAL34:QAL37 QKH34:QKH37 QUD34:QUD37 RDZ34:RDZ37 RNV34:RNV37 RXR34:RXR37 SHN34:SHN37 SRJ34:SRJ37 TBF34:TBF37 TLB34:TLB37 TUX34:TUX37 UET34:UET37 UOP34:UOP37 UYL34:UYL37 VIH34:VIH37 VSD34:VSD37 WBZ34:WBZ37 WLV34:WLV37 WVR34:WVR37 J65570:J65573 JF65570:JF65573 TB65570:TB65573 ACX65570:ACX65573 AMT65570:AMT65573 AWP65570:AWP65573 BGL65570:BGL65573 BQH65570:BQH65573 CAD65570:CAD65573 CJZ65570:CJZ65573 CTV65570:CTV65573 DDR65570:DDR65573 DNN65570:DNN65573 DXJ65570:DXJ65573 EHF65570:EHF65573 ERB65570:ERB65573 FAX65570:FAX65573 FKT65570:FKT65573 FUP65570:FUP65573 GEL65570:GEL65573 GOH65570:GOH65573 GYD65570:GYD65573 HHZ65570:HHZ65573 HRV65570:HRV65573 IBR65570:IBR65573 ILN65570:ILN65573 IVJ65570:IVJ65573 JFF65570:JFF65573 JPB65570:JPB65573 JYX65570:JYX65573 KIT65570:KIT65573 KSP65570:KSP65573 LCL65570:LCL65573 LMH65570:LMH65573 LWD65570:LWD65573 MFZ65570:MFZ65573 MPV65570:MPV65573 MZR65570:MZR65573 NJN65570:NJN65573 NTJ65570:NTJ65573 ODF65570:ODF65573 ONB65570:ONB65573 OWX65570:OWX65573 PGT65570:PGT65573 PQP65570:PQP65573 QAL65570:QAL65573 QKH65570:QKH65573 QUD65570:QUD65573 RDZ65570:RDZ65573 RNV65570:RNV65573 RXR65570:RXR65573 SHN65570:SHN65573 SRJ65570:SRJ65573 TBF65570:TBF65573 TLB65570:TLB65573 TUX65570:TUX65573 UET65570:UET65573 UOP65570:UOP65573 UYL65570:UYL65573 VIH65570:VIH65573 VSD65570:VSD65573 WBZ65570:WBZ65573 WLV65570:WLV65573 WVR65570:WVR65573 J131106:J131109 JF131106:JF131109 TB131106:TB131109 ACX131106:ACX131109 AMT131106:AMT131109 AWP131106:AWP131109 BGL131106:BGL131109 BQH131106:BQH131109 CAD131106:CAD131109 CJZ131106:CJZ131109 CTV131106:CTV131109 DDR131106:DDR131109 DNN131106:DNN131109 DXJ131106:DXJ131109 EHF131106:EHF131109 ERB131106:ERB131109 FAX131106:FAX131109 FKT131106:FKT131109 FUP131106:FUP131109 GEL131106:GEL131109 GOH131106:GOH131109 GYD131106:GYD131109 HHZ131106:HHZ131109 HRV131106:HRV131109 IBR131106:IBR131109 ILN131106:ILN131109 IVJ131106:IVJ131109 JFF131106:JFF131109 JPB131106:JPB131109 JYX131106:JYX131109 KIT131106:KIT131109 KSP131106:KSP131109 LCL131106:LCL131109 LMH131106:LMH131109 LWD131106:LWD131109 MFZ131106:MFZ131109 MPV131106:MPV131109 MZR131106:MZR131109 NJN131106:NJN131109 NTJ131106:NTJ131109 ODF131106:ODF131109 ONB131106:ONB131109 OWX131106:OWX131109 PGT131106:PGT131109 PQP131106:PQP131109 QAL131106:QAL131109 QKH131106:QKH131109 QUD131106:QUD131109 RDZ131106:RDZ131109 RNV131106:RNV131109 RXR131106:RXR131109 SHN131106:SHN131109 SRJ131106:SRJ131109 TBF131106:TBF131109 TLB131106:TLB131109 TUX131106:TUX131109 UET131106:UET131109 UOP131106:UOP131109 UYL131106:UYL131109 VIH131106:VIH131109 VSD131106:VSD131109 WBZ131106:WBZ131109 WLV131106:WLV131109 WVR131106:WVR131109 J196642:J196645 JF196642:JF196645 TB196642:TB196645 ACX196642:ACX196645 AMT196642:AMT196645 AWP196642:AWP196645 BGL196642:BGL196645 BQH196642:BQH196645 CAD196642:CAD196645 CJZ196642:CJZ196645 CTV196642:CTV196645 DDR196642:DDR196645 DNN196642:DNN196645 DXJ196642:DXJ196645 EHF196642:EHF196645 ERB196642:ERB196645 FAX196642:FAX196645 FKT196642:FKT196645 FUP196642:FUP196645 GEL196642:GEL196645 GOH196642:GOH196645 GYD196642:GYD196645 HHZ196642:HHZ196645 HRV196642:HRV196645 IBR196642:IBR196645 ILN196642:ILN196645 IVJ196642:IVJ196645 JFF196642:JFF196645 JPB196642:JPB196645 JYX196642:JYX196645 KIT196642:KIT196645 KSP196642:KSP196645 LCL196642:LCL196645 LMH196642:LMH196645 LWD196642:LWD196645 MFZ196642:MFZ196645 MPV196642:MPV196645 MZR196642:MZR196645 NJN196642:NJN196645 NTJ196642:NTJ196645 ODF196642:ODF196645 ONB196642:ONB196645 OWX196642:OWX196645 PGT196642:PGT196645 PQP196642:PQP196645 QAL196642:QAL196645 QKH196642:QKH196645 QUD196642:QUD196645 RDZ196642:RDZ196645 RNV196642:RNV196645 RXR196642:RXR196645 SHN196642:SHN196645 SRJ196642:SRJ196645 TBF196642:TBF196645 TLB196642:TLB196645 TUX196642:TUX196645 UET196642:UET196645 UOP196642:UOP196645 UYL196642:UYL196645 VIH196642:VIH196645 VSD196642:VSD196645 WBZ196642:WBZ196645 WLV196642:WLV196645 WVR196642:WVR196645 J262178:J262181 JF262178:JF262181 TB262178:TB262181 ACX262178:ACX262181 AMT262178:AMT262181 AWP262178:AWP262181 BGL262178:BGL262181 BQH262178:BQH262181 CAD262178:CAD262181 CJZ262178:CJZ262181 CTV262178:CTV262181 DDR262178:DDR262181 DNN262178:DNN262181 DXJ262178:DXJ262181 EHF262178:EHF262181 ERB262178:ERB262181 FAX262178:FAX262181 FKT262178:FKT262181 FUP262178:FUP262181 GEL262178:GEL262181 GOH262178:GOH262181 GYD262178:GYD262181 HHZ262178:HHZ262181 HRV262178:HRV262181 IBR262178:IBR262181 ILN262178:ILN262181 IVJ262178:IVJ262181 JFF262178:JFF262181 JPB262178:JPB262181 JYX262178:JYX262181 KIT262178:KIT262181 KSP262178:KSP262181 LCL262178:LCL262181 LMH262178:LMH262181 LWD262178:LWD262181 MFZ262178:MFZ262181 MPV262178:MPV262181 MZR262178:MZR262181 NJN262178:NJN262181 NTJ262178:NTJ262181 ODF262178:ODF262181 ONB262178:ONB262181 OWX262178:OWX262181 PGT262178:PGT262181 PQP262178:PQP262181 QAL262178:QAL262181 QKH262178:QKH262181 QUD262178:QUD262181 RDZ262178:RDZ262181 RNV262178:RNV262181 RXR262178:RXR262181 SHN262178:SHN262181 SRJ262178:SRJ262181 TBF262178:TBF262181 TLB262178:TLB262181 TUX262178:TUX262181 UET262178:UET262181 UOP262178:UOP262181 UYL262178:UYL262181 VIH262178:VIH262181 VSD262178:VSD262181 WBZ262178:WBZ262181 WLV262178:WLV262181 WVR262178:WVR262181 J327714:J327717 JF327714:JF327717 TB327714:TB327717 ACX327714:ACX327717 AMT327714:AMT327717 AWP327714:AWP327717 BGL327714:BGL327717 BQH327714:BQH327717 CAD327714:CAD327717 CJZ327714:CJZ327717 CTV327714:CTV327717 DDR327714:DDR327717 DNN327714:DNN327717 DXJ327714:DXJ327717 EHF327714:EHF327717 ERB327714:ERB327717 FAX327714:FAX327717 FKT327714:FKT327717 FUP327714:FUP327717 GEL327714:GEL327717 GOH327714:GOH327717 GYD327714:GYD327717 HHZ327714:HHZ327717 HRV327714:HRV327717 IBR327714:IBR327717 ILN327714:ILN327717 IVJ327714:IVJ327717 JFF327714:JFF327717 JPB327714:JPB327717 JYX327714:JYX327717 KIT327714:KIT327717 KSP327714:KSP327717 LCL327714:LCL327717 LMH327714:LMH327717 LWD327714:LWD327717 MFZ327714:MFZ327717 MPV327714:MPV327717 MZR327714:MZR327717 NJN327714:NJN327717 NTJ327714:NTJ327717 ODF327714:ODF327717 ONB327714:ONB327717 OWX327714:OWX327717 PGT327714:PGT327717 PQP327714:PQP327717 QAL327714:QAL327717 QKH327714:QKH327717 QUD327714:QUD327717 RDZ327714:RDZ327717 RNV327714:RNV327717 RXR327714:RXR327717 SHN327714:SHN327717 SRJ327714:SRJ327717 TBF327714:TBF327717 TLB327714:TLB327717 TUX327714:TUX327717 UET327714:UET327717 UOP327714:UOP327717 UYL327714:UYL327717 VIH327714:VIH327717 VSD327714:VSD327717 WBZ327714:WBZ327717 WLV327714:WLV327717 WVR327714:WVR327717 J393250:J393253 JF393250:JF393253 TB393250:TB393253 ACX393250:ACX393253 AMT393250:AMT393253 AWP393250:AWP393253 BGL393250:BGL393253 BQH393250:BQH393253 CAD393250:CAD393253 CJZ393250:CJZ393253 CTV393250:CTV393253 DDR393250:DDR393253 DNN393250:DNN393253 DXJ393250:DXJ393253 EHF393250:EHF393253 ERB393250:ERB393253 FAX393250:FAX393253 FKT393250:FKT393253 FUP393250:FUP393253 GEL393250:GEL393253 GOH393250:GOH393253 GYD393250:GYD393253 HHZ393250:HHZ393253 HRV393250:HRV393253 IBR393250:IBR393253 ILN393250:ILN393253 IVJ393250:IVJ393253 JFF393250:JFF393253 JPB393250:JPB393253 JYX393250:JYX393253 KIT393250:KIT393253 KSP393250:KSP393253 LCL393250:LCL393253 LMH393250:LMH393253 LWD393250:LWD393253 MFZ393250:MFZ393253 MPV393250:MPV393253 MZR393250:MZR393253 NJN393250:NJN393253 NTJ393250:NTJ393253 ODF393250:ODF393253 ONB393250:ONB393253 OWX393250:OWX393253 PGT393250:PGT393253 PQP393250:PQP393253 QAL393250:QAL393253 QKH393250:QKH393253 QUD393250:QUD393253 RDZ393250:RDZ393253 RNV393250:RNV393253 RXR393250:RXR393253 SHN393250:SHN393253 SRJ393250:SRJ393253 TBF393250:TBF393253 TLB393250:TLB393253 TUX393250:TUX393253 UET393250:UET393253 UOP393250:UOP393253 UYL393250:UYL393253 VIH393250:VIH393253 VSD393250:VSD393253 WBZ393250:WBZ393253 WLV393250:WLV393253 WVR393250:WVR393253 J458786:J458789 JF458786:JF458789 TB458786:TB458789 ACX458786:ACX458789 AMT458786:AMT458789 AWP458786:AWP458789 BGL458786:BGL458789 BQH458786:BQH458789 CAD458786:CAD458789 CJZ458786:CJZ458789 CTV458786:CTV458789 DDR458786:DDR458789 DNN458786:DNN458789 DXJ458786:DXJ458789 EHF458786:EHF458789 ERB458786:ERB458789 FAX458786:FAX458789 FKT458786:FKT458789 FUP458786:FUP458789 GEL458786:GEL458789 GOH458786:GOH458789 GYD458786:GYD458789 HHZ458786:HHZ458789 HRV458786:HRV458789 IBR458786:IBR458789 ILN458786:ILN458789 IVJ458786:IVJ458789 JFF458786:JFF458789 JPB458786:JPB458789 JYX458786:JYX458789 KIT458786:KIT458789 KSP458786:KSP458789 LCL458786:LCL458789 LMH458786:LMH458789 LWD458786:LWD458789 MFZ458786:MFZ458789 MPV458786:MPV458789 MZR458786:MZR458789 NJN458786:NJN458789 NTJ458786:NTJ458789 ODF458786:ODF458789 ONB458786:ONB458789 OWX458786:OWX458789 PGT458786:PGT458789 PQP458786:PQP458789 QAL458786:QAL458789 QKH458786:QKH458789 QUD458786:QUD458789 RDZ458786:RDZ458789 RNV458786:RNV458789 RXR458786:RXR458789 SHN458786:SHN458789 SRJ458786:SRJ458789 TBF458786:TBF458789 TLB458786:TLB458789 TUX458786:TUX458789 UET458786:UET458789 UOP458786:UOP458789 UYL458786:UYL458789 VIH458786:VIH458789 VSD458786:VSD458789 WBZ458786:WBZ458789 WLV458786:WLV458789 WVR458786:WVR458789 J524322:J524325 JF524322:JF524325 TB524322:TB524325 ACX524322:ACX524325 AMT524322:AMT524325 AWP524322:AWP524325 BGL524322:BGL524325 BQH524322:BQH524325 CAD524322:CAD524325 CJZ524322:CJZ524325 CTV524322:CTV524325 DDR524322:DDR524325 DNN524322:DNN524325 DXJ524322:DXJ524325 EHF524322:EHF524325 ERB524322:ERB524325 FAX524322:FAX524325 FKT524322:FKT524325 FUP524322:FUP524325 GEL524322:GEL524325 GOH524322:GOH524325 GYD524322:GYD524325 HHZ524322:HHZ524325 HRV524322:HRV524325 IBR524322:IBR524325 ILN524322:ILN524325 IVJ524322:IVJ524325 JFF524322:JFF524325 JPB524322:JPB524325 JYX524322:JYX524325 KIT524322:KIT524325 KSP524322:KSP524325 LCL524322:LCL524325 LMH524322:LMH524325 LWD524322:LWD524325 MFZ524322:MFZ524325 MPV524322:MPV524325 MZR524322:MZR524325 NJN524322:NJN524325 NTJ524322:NTJ524325 ODF524322:ODF524325 ONB524322:ONB524325 OWX524322:OWX524325 PGT524322:PGT524325 PQP524322:PQP524325 QAL524322:QAL524325 QKH524322:QKH524325 QUD524322:QUD524325 RDZ524322:RDZ524325 RNV524322:RNV524325 RXR524322:RXR524325 SHN524322:SHN524325 SRJ524322:SRJ524325 TBF524322:TBF524325 TLB524322:TLB524325 TUX524322:TUX524325 UET524322:UET524325 UOP524322:UOP524325 UYL524322:UYL524325 VIH524322:VIH524325 VSD524322:VSD524325 WBZ524322:WBZ524325 WLV524322:WLV524325 WVR524322:WVR524325 J589858:J589861 JF589858:JF589861 TB589858:TB589861 ACX589858:ACX589861 AMT589858:AMT589861 AWP589858:AWP589861 BGL589858:BGL589861 BQH589858:BQH589861 CAD589858:CAD589861 CJZ589858:CJZ589861 CTV589858:CTV589861 DDR589858:DDR589861 DNN589858:DNN589861 DXJ589858:DXJ589861 EHF589858:EHF589861 ERB589858:ERB589861 FAX589858:FAX589861 FKT589858:FKT589861 FUP589858:FUP589861 GEL589858:GEL589861 GOH589858:GOH589861 GYD589858:GYD589861 HHZ589858:HHZ589861 HRV589858:HRV589861 IBR589858:IBR589861 ILN589858:ILN589861 IVJ589858:IVJ589861 JFF589858:JFF589861 JPB589858:JPB589861 JYX589858:JYX589861 KIT589858:KIT589861 KSP589858:KSP589861 LCL589858:LCL589861 LMH589858:LMH589861 LWD589858:LWD589861 MFZ589858:MFZ589861 MPV589858:MPV589861 MZR589858:MZR589861 NJN589858:NJN589861 NTJ589858:NTJ589861 ODF589858:ODF589861 ONB589858:ONB589861 OWX589858:OWX589861 PGT589858:PGT589861 PQP589858:PQP589861 QAL589858:QAL589861 QKH589858:QKH589861 QUD589858:QUD589861 RDZ589858:RDZ589861 RNV589858:RNV589861 RXR589858:RXR589861 SHN589858:SHN589861 SRJ589858:SRJ589861 TBF589858:TBF589861 TLB589858:TLB589861 TUX589858:TUX589861 UET589858:UET589861 UOP589858:UOP589861 UYL589858:UYL589861 VIH589858:VIH589861 VSD589858:VSD589861 WBZ589858:WBZ589861 WLV589858:WLV589861 WVR589858:WVR589861 J655394:J655397 JF655394:JF655397 TB655394:TB655397 ACX655394:ACX655397 AMT655394:AMT655397 AWP655394:AWP655397 BGL655394:BGL655397 BQH655394:BQH655397 CAD655394:CAD655397 CJZ655394:CJZ655397 CTV655394:CTV655397 DDR655394:DDR655397 DNN655394:DNN655397 DXJ655394:DXJ655397 EHF655394:EHF655397 ERB655394:ERB655397 FAX655394:FAX655397 FKT655394:FKT655397 FUP655394:FUP655397 GEL655394:GEL655397 GOH655394:GOH655397 GYD655394:GYD655397 HHZ655394:HHZ655397 HRV655394:HRV655397 IBR655394:IBR655397 ILN655394:ILN655397 IVJ655394:IVJ655397 JFF655394:JFF655397 JPB655394:JPB655397 JYX655394:JYX655397 KIT655394:KIT655397 KSP655394:KSP655397 LCL655394:LCL655397 LMH655394:LMH655397 LWD655394:LWD655397 MFZ655394:MFZ655397 MPV655394:MPV655397 MZR655394:MZR655397 NJN655394:NJN655397 NTJ655394:NTJ655397 ODF655394:ODF655397 ONB655394:ONB655397 OWX655394:OWX655397 PGT655394:PGT655397 PQP655394:PQP655397 QAL655394:QAL655397 QKH655394:QKH655397 QUD655394:QUD655397 RDZ655394:RDZ655397 RNV655394:RNV655397 RXR655394:RXR655397 SHN655394:SHN655397 SRJ655394:SRJ655397 TBF655394:TBF655397 TLB655394:TLB655397 TUX655394:TUX655397 UET655394:UET655397 UOP655394:UOP655397 UYL655394:UYL655397 VIH655394:VIH655397 VSD655394:VSD655397 WBZ655394:WBZ655397 WLV655394:WLV655397 WVR655394:WVR655397 J720930:J720933 JF720930:JF720933 TB720930:TB720933 ACX720930:ACX720933 AMT720930:AMT720933 AWP720930:AWP720933 BGL720930:BGL720933 BQH720930:BQH720933 CAD720930:CAD720933 CJZ720930:CJZ720933 CTV720930:CTV720933 DDR720930:DDR720933 DNN720930:DNN720933 DXJ720930:DXJ720933 EHF720930:EHF720933 ERB720930:ERB720933 FAX720930:FAX720933 FKT720930:FKT720933 FUP720930:FUP720933 GEL720930:GEL720933 GOH720930:GOH720933 GYD720930:GYD720933 HHZ720930:HHZ720933 HRV720930:HRV720933 IBR720930:IBR720933 ILN720930:ILN720933 IVJ720930:IVJ720933 JFF720930:JFF720933 JPB720930:JPB720933 JYX720930:JYX720933 KIT720930:KIT720933 KSP720930:KSP720933 LCL720930:LCL720933 LMH720930:LMH720933 LWD720930:LWD720933 MFZ720930:MFZ720933 MPV720930:MPV720933 MZR720930:MZR720933 NJN720930:NJN720933 NTJ720930:NTJ720933 ODF720930:ODF720933 ONB720930:ONB720933 OWX720930:OWX720933 PGT720930:PGT720933 PQP720930:PQP720933 QAL720930:QAL720933 QKH720930:QKH720933 QUD720930:QUD720933 RDZ720930:RDZ720933 RNV720930:RNV720933 RXR720930:RXR720933 SHN720930:SHN720933 SRJ720930:SRJ720933 TBF720930:TBF720933 TLB720930:TLB720933 TUX720930:TUX720933 UET720930:UET720933 UOP720930:UOP720933 UYL720930:UYL720933 VIH720930:VIH720933 VSD720930:VSD720933 WBZ720930:WBZ720933 WLV720930:WLV720933 WVR720930:WVR720933 J786466:J786469 JF786466:JF786469 TB786466:TB786469 ACX786466:ACX786469 AMT786466:AMT786469 AWP786466:AWP786469 BGL786466:BGL786469 BQH786466:BQH786469 CAD786466:CAD786469 CJZ786466:CJZ786469 CTV786466:CTV786469 DDR786466:DDR786469 DNN786466:DNN786469 DXJ786466:DXJ786469 EHF786466:EHF786469 ERB786466:ERB786469 FAX786466:FAX786469 FKT786466:FKT786469 FUP786466:FUP786469 GEL786466:GEL786469 GOH786466:GOH786469 GYD786466:GYD786469 HHZ786466:HHZ786469 HRV786466:HRV786469 IBR786466:IBR786469 ILN786466:ILN786469 IVJ786466:IVJ786469 JFF786466:JFF786469 JPB786466:JPB786469 JYX786466:JYX786469 KIT786466:KIT786469 KSP786466:KSP786469 LCL786466:LCL786469 LMH786466:LMH786469 LWD786466:LWD786469 MFZ786466:MFZ786469 MPV786466:MPV786469 MZR786466:MZR786469 NJN786466:NJN786469 NTJ786466:NTJ786469 ODF786466:ODF786469 ONB786466:ONB786469 OWX786466:OWX786469 PGT786466:PGT786469 PQP786466:PQP786469 QAL786466:QAL786469 QKH786466:QKH786469 QUD786466:QUD786469 RDZ786466:RDZ786469 RNV786466:RNV786469 RXR786466:RXR786469 SHN786466:SHN786469 SRJ786466:SRJ786469 TBF786466:TBF786469 TLB786466:TLB786469 TUX786466:TUX786469 UET786466:UET786469 UOP786466:UOP786469 UYL786466:UYL786469 VIH786466:VIH786469 VSD786466:VSD786469 WBZ786466:WBZ786469 WLV786466:WLV786469 WVR786466:WVR786469 J852002:J852005 JF852002:JF852005 TB852002:TB852005 ACX852002:ACX852005 AMT852002:AMT852005 AWP852002:AWP852005 BGL852002:BGL852005 BQH852002:BQH852005 CAD852002:CAD852005 CJZ852002:CJZ852005 CTV852002:CTV852005 DDR852002:DDR852005 DNN852002:DNN852005 DXJ852002:DXJ852005 EHF852002:EHF852005 ERB852002:ERB852005 FAX852002:FAX852005 FKT852002:FKT852005 FUP852002:FUP852005 GEL852002:GEL852005 GOH852002:GOH852005 GYD852002:GYD852005 HHZ852002:HHZ852005 HRV852002:HRV852005 IBR852002:IBR852005 ILN852002:ILN852005 IVJ852002:IVJ852005 JFF852002:JFF852005 JPB852002:JPB852005 JYX852002:JYX852005 KIT852002:KIT852005 KSP852002:KSP852005 LCL852002:LCL852005 LMH852002:LMH852005 LWD852002:LWD852005 MFZ852002:MFZ852005 MPV852002:MPV852005 MZR852002:MZR852005 NJN852002:NJN852005 NTJ852002:NTJ852005 ODF852002:ODF852005 ONB852002:ONB852005 OWX852002:OWX852005 PGT852002:PGT852005 PQP852002:PQP852005 QAL852002:QAL852005 QKH852002:QKH852005 QUD852002:QUD852005 RDZ852002:RDZ852005 RNV852002:RNV852005 RXR852002:RXR852005 SHN852002:SHN852005 SRJ852002:SRJ852005 TBF852002:TBF852005 TLB852002:TLB852005 TUX852002:TUX852005 UET852002:UET852005 UOP852002:UOP852005 UYL852002:UYL852005 VIH852002:VIH852005 VSD852002:VSD852005 WBZ852002:WBZ852005 WLV852002:WLV852005 WVR852002:WVR852005 J917538:J917541 JF917538:JF917541 TB917538:TB917541 ACX917538:ACX917541 AMT917538:AMT917541 AWP917538:AWP917541 BGL917538:BGL917541 BQH917538:BQH917541 CAD917538:CAD917541 CJZ917538:CJZ917541 CTV917538:CTV917541 DDR917538:DDR917541 DNN917538:DNN917541 DXJ917538:DXJ917541 EHF917538:EHF917541 ERB917538:ERB917541 FAX917538:FAX917541 FKT917538:FKT917541 FUP917538:FUP917541 GEL917538:GEL917541 GOH917538:GOH917541 GYD917538:GYD917541 HHZ917538:HHZ917541 HRV917538:HRV917541 IBR917538:IBR917541 ILN917538:ILN917541 IVJ917538:IVJ917541 JFF917538:JFF917541 JPB917538:JPB917541 JYX917538:JYX917541 KIT917538:KIT917541 KSP917538:KSP917541 LCL917538:LCL917541 LMH917538:LMH917541 LWD917538:LWD917541 MFZ917538:MFZ917541 MPV917538:MPV917541 MZR917538:MZR917541 NJN917538:NJN917541 NTJ917538:NTJ917541 ODF917538:ODF917541 ONB917538:ONB917541 OWX917538:OWX917541 PGT917538:PGT917541 PQP917538:PQP917541 QAL917538:QAL917541 QKH917538:QKH917541 QUD917538:QUD917541 RDZ917538:RDZ917541 RNV917538:RNV917541 RXR917538:RXR917541 SHN917538:SHN917541 SRJ917538:SRJ917541 TBF917538:TBF917541 TLB917538:TLB917541 TUX917538:TUX917541 UET917538:UET917541 UOP917538:UOP917541 UYL917538:UYL917541 VIH917538:VIH917541 VSD917538:VSD917541 WBZ917538:WBZ917541 WLV917538:WLV917541 WVR917538:WVR917541 J983074:J983077 JF983074:JF983077 TB983074:TB983077 ACX983074:ACX983077 AMT983074:AMT983077 AWP983074:AWP983077 BGL983074:BGL983077 BQH983074:BQH983077 CAD983074:CAD983077 CJZ983074:CJZ983077 CTV983074:CTV983077 DDR983074:DDR983077 DNN983074:DNN983077 DXJ983074:DXJ983077 EHF983074:EHF983077 ERB983074:ERB983077 FAX983074:FAX983077 FKT983074:FKT983077 FUP983074:FUP983077 GEL983074:GEL983077 GOH983074:GOH983077 GYD983074:GYD983077 HHZ983074:HHZ983077 HRV983074:HRV983077 IBR983074:IBR983077 ILN983074:ILN983077 IVJ983074:IVJ983077 JFF983074:JFF983077 JPB983074:JPB983077 JYX983074:JYX983077 KIT983074:KIT983077 KSP983074:KSP983077 LCL983074:LCL983077 LMH983074:LMH983077 LWD983074:LWD983077 MFZ983074:MFZ983077 MPV983074:MPV983077 MZR983074:MZR983077 NJN983074:NJN983077 NTJ983074:NTJ983077 ODF983074:ODF983077 ONB983074:ONB983077 OWX983074:OWX983077 PGT983074:PGT983077 PQP983074:PQP983077 QAL983074:QAL983077 QKH983074:QKH983077 QUD983074:QUD983077 RDZ983074:RDZ983077 RNV983074:RNV983077 RXR983074:RXR983077 SHN983074:SHN983077 SRJ983074:SRJ983077 TBF983074:TBF983077 TLB983074:TLB983077 TUX983074:TUX983077 UET983074:UET983077 UOP983074:UOP983077 UYL983074:UYL983077 VIH983074:VIH983077 VSD983074:VSD983077 WBZ983074:WBZ983077 WLV983074:WLV983077 WVR983074:WVR983077" xr:uid="{3A50F5B4-4B51-4C12-8C17-5752449664E2}"/>
  </dataValidations>
  <pageMargins left="0.19685039370078741" right="0.19685039370078741" top="0.35433070866141736" bottom="0.39370078740157483" header="0.31496062992125984" footer="0.31496062992125984"/>
  <pageSetup paperSize="9" scale="75" orientation="landscape"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67BFD-AC40-4BC3-AE57-04FCB4DFF470}">
  <dimension ref="B2:Q39"/>
  <sheetViews>
    <sheetView zoomScale="85" zoomScaleNormal="85" workbookViewId="0">
      <pane xSplit="10" ySplit="8" topLeftCell="M12" activePane="bottomRight" state="frozen"/>
      <selection pane="topRight" activeCell="K1" sqref="K1"/>
      <selection pane="bottomLeft" activeCell="A9" sqref="A9"/>
      <selection pane="bottomRight" activeCell="E8" sqref="E8"/>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1239</v>
      </c>
      <c r="G2" s="4" t="s">
        <v>2</v>
      </c>
      <c r="H2" s="5"/>
      <c r="I2" s="6"/>
      <c r="J2" s="125">
        <f>SUM(H:H)</f>
        <v>106230</v>
      </c>
    </row>
    <row r="3" spans="2:17" ht="20.100000000000001" customHeight="1">
      <c r="B3" s="1" t="s">
        <v>3</v>
      </c>
      <c r="C3" s="1"/>
      <c r="D3" s="1"/>
      <c r="E3" s="14" t="s">
        <v>1056</v>
      </c>
    </row>
    <row r="4" spans="2:17" ht="20.100000000000001" customHeight="1">
      <c r="B4" s="1" t="s">
        <v>5</v>
      </c>
      <c r="C4" s="1"/>
      <c r="D4" s="1"/>
      <c r="E4" s="14">
        <v>197893</v>
      </c>
    </row>
    <row r="5" spans="2:17" ht="20.100000000000001" customHeight="1">
      <c r="B5" s="1" t="s">
        <v>6</v>
      </c>
      <c r="C5" s="1"/>
      <c r="D5" s="1"/>
      <c r="E5" s="15">
        <v>44750</v>
      </c>
    </row>
    <row r="6" spans="2:17" ht="20.100000000000001" customHeight="1">
      <c r="B6" s="1" t="s">
        <v>8</v>
      </c>
      <c r="C6" s="1"/>
      <c r="D6" s="1"/>
      <c r="E6" s="15">
        <v>44753</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52">
        <v>0</v>
      </c>
      <c r="H9" s="53">
        <f>F9*G9</f>
        <v>0</v>
      </c>
      <c r="I9" s="18"/>
      <c r="J9" s="146"/>
      <c r="K9" s="146"/>
      <c r="L9" s="17"/>
      <c r="M9" s="19"/>
      <c r="N9" s="16"/>
      <c r="O9" s="17"/>
      <c r="P9" s="19"/>
      <c r="Q9" s="21"/>
    </row>
    <row r="10" spans="2:17" s="9" customFormat="1" ht="19.7" customHeight="1">
      <c r="B10" s="16">
        <v>8</v>
      </c>
      <c r="C10" s="16" t="s">
        <v>96</v>
      </c>
      <c r="D10" s="16" t="s">
        <v>55</v>
      </c>
      <c r="E10" s="145" t="s">
        <v>1240</v>
      </c>
      <c r="F10" s="17">
        <v>1</v>
      </c>
      <c r="G10" s="52">
        <v>5050</v>
      </c>
      <c r="H10" s="53">
        <f>F10*G10</f>
        <v>5050</v>
      </c>
      <c r="I10" s="18"/>
      <c r="J10" s="54" t="s">
        <v>1241</v>
      </c>
      <c r="K10" s="17"/>
      <c r="L10" s="17"/>
      <c r="M10" s="19">
        <v>44736</v>
      </c>
      <c r="N10" s="16"/>
      <c r="O10" s="56">
        <v>44750</v>
      </c>
      <c r="P10" s="19"/>
      <c r="Q10" s="21">
        <v>44749</v>
      </c>
    </row>
    <row r="11" spans="2:17" s="9" customFormat="1" ht="19.7" customHeight="1">
      <c r="B11" s="381"/>
      <c r="C11" s="381"/>
      <c r="D11" s="381"/>
      <c r="E11" s="357"/>
      <c r="F11" s="292"/>
      <c r="G11" s="52">
        <v>0</v>
      </c>
      <c r="H11" s="53">
        <f>F11*G11</f>
        <v>0</v>
      </c>
      <c r="I11" s="18"/>
      <c r="J11" s="54"/>
      <c r="K11" s="17"/>
      <c r="L11" s="17"/>
      <c r="M11" s="19"/>
      <c r="N11" s="16"/>
      <c r="O11" s="17"/>
      <c r="P11" s="19"/>
      <c r="Q11" s="21"/>
    </row>
    <row r="12" spans="2:17" s="9" customFormat="1" ht="19.7" customHeight="1">
      <c r="B12" s="16">
        <v>8</v>
      </c>
      <c r="C12" s="16" t="s">
        <v>415</v>
      </c>
      <c r="D12" s="16" t="s">
        <v>415</v>
      </c>
      <c r="E12" s="145" t="s">
        <v>1242</v>
      </c>
      <c r="F12" s="17">
        <v>1</v>
      </c>
      <c r="G12" s="52">
        <v>7000</v>
      </c>
      <c r="H12" s="53">
        <f t="shared" ref="H12:H19" si="0">F12*G12</f>
        <v>7000</v>
      </c>
      <c r="I12" s="18"/>
      <c r="J12" s="54" t="s">
        <v>1243</v>
      </c>
      <c r="K12" s="146"/>
      <c r="L12" s="17"/>
      <c r="M12" s="19">
        <v>44736</v>
      </c>
      <c r="N12" s="16"/>
      <c r="O12" s="56">
        <v>44750</v>
      </c>
      <c r="P12" s="56">
        <v>44750</v>
      </c>
      <c r="Q12" s="21">
        <v>44750</v>
      </c>
    </row>
    <row r="13" spans="2:17" s="9" customFormat="1" ht="19.7" customHeight="1">
      <c r="B13" s="16">
        <v>8</v>
      </c>
      <c r="C13" s="16" t="s">
        <v>415</v>
      </c>
      <c r="D13" s="16" t="s">
        <v>415</v>
      </c>
      <c r="E13" s="145" t="s">
        <v>1244</v>
      </c>
      <c r="F13" s="17">
        <v>1</v>
      </c>
      <c r="G13" s="52">
        <v>2300</v>
      </c>
      <c r="H13" s="53">
        <f t="shared" si="0"/>
        <v>2300</v>
      </c>
      <c r="I13" s="18"/>
      <c r="J13" s="54" t="s">
        <v>1245</v>
      </c>
      <c r="K13" s="146"/>
      <c r="L13" s="17"/>
      <c r="M13" s="19">
        <v>44736</v>
      </c>
      <c r="N13" s="16"/>
      <c r="O13" s="56">
        <v>44750</v>
      </c>
      <c r="P13" s="56">
        <v>44750</v>
      </c>
      <c r="Q13" s="21">
        <v>44750</v>
      </c>
    </row>
    <row r="14" spans="2:17" s="9" customFormat="1" ht="19.7" customHeight="1">
      <c r="B14" s="16">
        <v>8</v>
      </c>
      <c r="C14" s="16" t="s">
        <v>415</v>
      </c>
      <c r="D14" s="16" t="s">
        <v>415</v>
      </c>
      <c r="E14" s="145" t="s">
        <v>1246</v>
      </c>
      <c r="F14" s="17">
        <v>1</v>
      </c>
      <c r="G14" s="52">
        <v>6300</v>
      </c>
      <c r="H14" s="53">
        <f t="shared" si="0"/>
        <v>6300</v>
      </c>
      <c r="I14" s="18"/>
      <c r="J14" s="54" t="s">
        <v>1247</v>
      </c>
      <c r="K14" s="146"/>
      <c r="L14" s="17"/>
      <c r="M14" s="19">
        <v>44736</v>
      </c>
      <c r="N14" s="16"/>
      <c r="O14" s="56">
        <v>44750</v>
      </c>
      <c r="P14" s="56">
        <v>44750</v>
      </c>
      <c r="Q14" s="21">
        <v>44750</v>
      </c>
    </row>
    <row r="15" spans="2:17" s="9" customFormat="1" ht="19.7" customHeight="1">
      <c r="B15" s="16">
        <v>8</v>
      </c>
      <c r="C15" s="16" t="s">
        <v>415</v>
      </c>
      <c r="D15" s="16" t="s">
        <v>415</v>
      </c>
      <c r="E15" s="145" t="s">
        <v>1248</v>
      </c>
      <c r="F15" s="17">
        <v>1</v>
      </c>
      <c r="G15" s="52">
        <v>9100</v>
      </c>
      <c r="H15" s="53">
        <f t="shared" si="0"/>
        <v>9100</v>
      </c>
      <c r="I15" s="18"/>
      <c r="J15" s="54" t="s">
        <v>422</v>
      </c>
      <c r="K15" s="146"/>
      <c r="L15" s="17"/>
      <c r="M15" s="19">
        <v>44736</v>
      </c>
      <c r="N15" s="16"/>
      <c r="O15" s="56">
        <v>44750</v>
      </c>
      <c r="P15" s="56">
        <v>44750</v>
      </c>
      <c r="Q15" s="21">
        <v>44750</v>
      </c>
    </row>
    <row r="16" spans="2:17" s="9" customFormat="1" ht="19.7" customHeight="1">
      <c r="B16" s="16">
        <v>8</v>
      </c>
      <c r="C16" s="16" t="s">
        <v>415</v>
      </c>
      <c r="D16" s="16" t="s">
        <v>415</v>
      </c>
      <c r="E16" s="145" t="s">
        <v>1249</v>
      </c>
      <c r="F16" s="17">
        <v>1</v>
      </c>
      <c r="G16" s="52">
        <v>8400</v>
      </c>
      <c r="H16" s="53">
        <f t="shared" si="0"/>
        <v>8400</v>
      </c>
      <c r="I16" s="18"/>
      <c r="J16" s="54" t="s">
        <v>1250</v>
      </c>
      <c r="K16" s="146"/>
      <c r="L16" s="17"/>
      <c r="M16" s="19">
        <v>44736</v>
      </c>
      <c r="N16" s="16"/>
      <c r="O16" s="56">
        <v>44750</v>
      </c>
      <c r="P16" s="56">
        <v>44750</v>
      </c>
      <c r="Q16" s="21">
        <v>44750</v>
      </c>
    </row>
    <row r="17" spans="2:17" s="9" customFormat="1" ht="19.7" customHeight="1">
      <c r="B17" s="16">
        <v>8</v>
      </c>
      <c r="C17" s="16" t="s">
        <v>415</v>
      </c>
      <c r="D17" s="16" t="s">
        <v>415</v>
      </c>
      <c r="E17" s="145" t="s">
        <v>1251</v>
      </c>
      <c r="F17" s="17">
        <v>1</v>
      </c>
      <c r="G17" s="52">
        <v>5600</v>
      </c>
      <c r="H17" s="53">
        <f t="shared" si="0"/>
        <v>5600</v>
      </c>
      <c r="I17" s="18"/>
      <c r="J17" s="54" t="s">
        <v>1252</v>
      </c>
      <c r="K17" s="146"/>
      <c r="L17" s="17"/>
      <c r="M17" s="19">
        <v>44736</v>
      </c>
      <c r="N17" s="16"/>
      <c r="O17" s="56">
        <v>44750</v>
      </c>
      <c r="P17" s="56">
        <v>44750</v>
      </c>
      <c r="Q17" s="21">
        <v>44750</v>
      </c>
    </row>
    <row r="18" spans="2:17" s="9" customFormat="1" ht="19.7" customHeight="1">
      <c r="B18" s="16">
        <v>8</v>
      </c>
      <c r="C18" s="16" t="s">
        <v>415</v>
      </c>
      <c r="D18" s="16" t="s">
        <v>415</v>
      </c>
      <c r="E18" s="145" t="s">
        <v>1253</v>
      </c>
      <c r="F18" s="17">
        <v>1</v>
      </c>
      <c r="G18" s="52">
        <v>2000</v>
      </c>
      <c r="H18" s="53">
        <f t="shared" si="0"/>
        <v>2000</v>
      </c>
      <c r="I18" s="18"/>
      <c r="J18" s="54" t="s">
        <v>1254</v>
      </c>
      <c r="K18" s="146"/>
      <c r="L18" s="17"/>
      <c r="M18" s="19">
        <v>44736</v>
      </c>
      <c r="N18" s="16"/>
      <c r="O18" s="56">
        <v>44750</v>
      </c>
      <c r="P18" s="56">
        <v>44750</v>
      </c>
      <c r="Q18" s="21">
        <v>44750</v>
      </c>
    </row>
    <row r="19" spans="2:17" s="9" customFormat="1" ht="19.7" customHeight="1">
      <c r="B19" s="16">
        <v>8</v>
      </c>
      <c r="C19" s="16" t="s">
        <v>415</v>
      </c>
      <c r="D19" s="16" t="s">
        <v>415</v>
      </c>
      <c r="E19" s="145" t="s">
        <v>1255</v>
      </c>
      <c r="F19" s="17">
        <v>1</v>
      </c>
      <c r="G19" s="52">
        <v>10800</v>
      </c>
      <c r="H19" s="53">
        <f t="shared" si="0"/>
        <v>10800</v>
      </c>
      <c r="I19" s="18"/>
      <c r="J19" s="54" t="s">
        <v>1256</v>
      </c>
      <c r="K19" s="146"/>
      <c r="L19" s="17"/>
      <c r="M19" s="19">
        <v>44736</v>
      </c>
      <c r="N19" s="16"/>
      <c r="O19" s="56">
        <v>44750</v>
      </c>
      <c r="P19" s="56">
        <v>44750</v>
      </c>
      <c r="Q19" s="21">
        <v>44750</v>
      </c>
    </row>
    <row r="20" spans="2:17" s="9" customFormat="1" ht="19.7" customHeight="1">
      <c r="B20" s="16"/>
      <c r="C20" s="16"/>
      <c r="D20" s="16"/>
      <c r="E20" s="145"/>
      <c r="F20" s="17"/>
      <c r="G20" s="52">
        <v>0</v>
      </c>
      <c r="H20" s="53">
        <f>F20*G20</f>
        <v>0</v>
      </c>
      <c r="I20" s="18"/>
      <c r="J20" s="54"/>
      <c r="K20" s="17"/>
      <c r="L20" s="17"/>
      <c r="M20" s="19"/>
      <c r="N20" s="16"/>
      <c r="O20" s="17"/>
      <c r="P20" s="19"/>
      <c r="Q20" s="21"/>
    </row>
    <row r="21" spans="2:17" s="9" customFormat="1" ht="19.7" customHeight="1">
      <c r="B21" s="16">
        <v>8</v>
      </c>
      <c r="C21" s="16" t="s">
        <v>178</v>
      </c>
      <c r="D21" s="16" t="s">
        <v>178</v>
      </c>
      <c r="E21" s="145" t="s">
        <v>1171</v>
      </c>
      <c r="F21" s="17">
        <v>2</v>
      </c>
      <c r="G21" s="52">
        <v>16800</v>
      </c>
      <c r="H21" s="53">
        <f t="shared" ref="H21:H39" si="1">F21*G21</f>
        <v>33600</v>
      </c>
      <c r="I21" s="18"/>
      <c r="J21" s="54" t="s">
        <v>1257</v>
      </c>
      <c r="K21" s="146" t="s">
        <v>4812</v>
      </c>
      <c r="L21" s="17"/>
      <c r="M21" s="19">
        <v>44736</v>
      </c>
      <c r="N21" s="16"/>
      <c r="O21" s="56"/>
      <c r="P21" s="19">
        <v>44747</v>
      </c>
      <c r="Q21" s="21">
        <v>44747</v>
      </c>
    </row>
    <row r="22" spans="2:17" s="9" customFormat="1" ht="19.7" customHeight="1">
      <c r="B22" s="16">
        <v>8</v>
      </c>
      <c r="C22" s="16" t="s">
        <v>178</v>
      </c>
      <c r="D22" s="16" t="s">
        <v>178</v>
      </c>
      <c r="E22" s="145" t="s">
        <v>1259</v>
      </c>
      <c r="F22" s="17">
        <v>1</v>
      </c>
      <c r="G22" s="52">
        <v>6360</v>
      </c>
      <c r="H22" s="53">
        <f t="shared" si="1"/>
        <v>6360</v>
      </c>
      <c r="I22" s="18"/>
      <c r="J22" s="54" t="s">
        <v>1260</v>
      </c>
      <c r="K22" s="146" t="s">
        <v>4812</v>
      </c>
      <c r="L22" s="17"/>
      <c r="M22" s="19">
        <v>44736</v>
      </c>
      <c r="N22" s="16"/>
      <c r="O22" s="56"/>
      <c r="P22" s="19">
        <v>44747</v>
      </c>
      <c r="Q22" s="21">
        <v>44747</v>
      </c>
    </row>
    <row r="23" spans="2:17" s="9" customFormat="1" ht="19.7" customHeight="1">
      <c r="B23" s="16">
        <v>8</v>
      </c>
      <c r="C23" s="16" t="s">
        <v>178</v>
      </c>
      <c r="D23" s="16" t="s">
        <v>178</v>
      </c>
      <c r="E23" s="145" t="s">
        <v>1261</v>
      </c>
      <c r="F23" s="17">
        <v>1</v>
      </c>
      <c r="G23" s="52">
        <v>1460</v>
      </c>
      <c r="H23" s="53">
        <f t="shared" si="1"/>
        <v>1460</v>
      </c>
      <c r="I23" s="18"/>
      <c r="J23" s="54" t="s">
        <v>1262</v>
      </c>
      <c r="K23" s="146" t="s">
        <v>4812</v>
      </c>
      <c r="L23" s="17"/>
      <c r="M23" s="19">
        <v>44736</v>
      </c>
      <c r="N23" s="16"/>
      <c r="O23" s="56"/>
      <c r="P23" s="19">
        <v>44747</v>
      </c>
      <c r="Q23" s="21">
        <v>44747</v>
      </c>
    </row>
    <row r="24" spans="2:17" s="9" customFormat="1" ht="19.7" customHeight="1">
      <c r="B24" s="16">
        <v>8</v>
      </c>
      <c r="C24" s="16" t="s">
        <v>178</v>
      </c>
      <c r="D24" s="16" t="s">
        <v>178</v>
      </c>
      <c r="E24" s="145" t="s">
        <v>1263</v>
      </c>
      <c r="F24" s="17">
        <v>1</v>
      </c>
      <c r="G24" s="52">
        <v>620</v>
      </c>
      <c r="H24" s="53">
        <f t="shared" si="1"/>
        <v>620</v>
      </c>
      <c r="I24" s="18"/>
      <c r="J24" s="54" t="s">
        <v>1264</v>
      </c>
      <c r="K24" s="146" t="s">
        <v>4812</v>
      </c>
      <c r="L24" s="17"/>
      <c r="M24" s="19">
        <v>44736</v>
      </c>
      <c r="N24" s="16"/>
      <c r="O24" s="56"/>
      <c r="P24" s="19">
        <v>44747</v>
      </c>
      <c r="Q24" s="21">
        <v>44747</v>
      </c>
    </row>
    <row r="25" spans="2:17" s="9" customFormat="1" ht="19.7" customHeight="1">
      <c r="B25" s="16">
        <v>8</v>
      </c>
      <c r="C25" s="16" t="s">
        <v>178</v>
      </c>
      <c r="D25" s="16" t="s">
        <v>178</v>
      </c>
      <c r="E25" s="145" t="s">
        <v>1265</v>
      </c>
      <c r="F25" s="17">
        <v>1</v>
      </c>
      <c r="G25" s="52">
        <v>1350</v>
      </c>
      <c r="H25" s="53">
        <f t="shared" si="1"/>
        <v>1350</v>
      </c>
      <c r="I25" s="18"/>
      <c r="J25" s="54" t="s">
        <v>1266</v>
      </c>
      <c r="K25" s="146" t="s">
        <v>4812</v>
      </c>
      <c r="L25" s="17"/>
      <c r="M25" s="19">
        <v>44736</v>
      </c>
      <c r="N25" s="16"/>
      <c r="O25" s="56"/>
      <c r="P25" s="19">
        <v>44747</v>
      </c>
      <c r="Q25" s="21">
        <v>44747</v>
      </c>
    </row>
    <row r="26" spans="2:17" s="9" customFormat="1" ht="19.7" customHeight="1">
      <c r="B26" s="16">
        <v>8</v>
      </c>
      <c r="C26" s="16" t="s">
        <v>178</v>
      </c>
      <c r="D26" s="16" t="s">
        <v>178</v>
      </c>
      <c r="E26" s="145" t="s">
        <v>1267</v>
      </c>
      <c r="F26" s="17">
        <v>2</v>
      </c>
      <c r="G26" s="52">
        <v>136</v>
      </c>
      <c r="H26" s="53">
        <f t="shared" si="1"/>
        <v>272</v>
      </c>
      <c r="I26" s="18"/>
      <c r="J26" s="54" t="s">
        <v>1268</v>
      </c>
      <c r="K26" s="146" t="s">
        <v>4812</v>
      </c>
      <c r="L26" s="17"/>
      <c r="M26" s="19">
        <v>44736</v>
      </c>
      <c r="N26" s="16"/>
      <c r="O26" s="56"/>
      <c r="P26" s="19">
        <v>44747</v>
      </c>
      <c r="Q26" s="21">
        <v>44747</v>
      </c>
    </row>
    <row r="27" spans="2:17" s="9" customFormat="1" ht="19.7" customHeight="1">
      <c r="B27" s="16">
        <v>8</v>
      </c>
      <c r="C27" s="16" t="s">
        <v>178</v>
      </c>
      <c r="D27" s="16" t="s">
        <v>178</v>
      </c>
      <c r="E27" s="145" t="s">
        <v>1269</v>
      </c>
      <c r="F27" s="17">
        <v>2</v>
      </c>
      <c r="G27" s="52">
        <v>190</v>
      </c>
      <c r="H27" s="53">
        <f t="shared" si="1"/>
        <v>380</v>
      </c>
      <c r="I27" s="18"/>
      <c r="J27" s="54" t="s">
        <v>1270</v>
      </c>
      <c r="K27" s="146" t="s">
        <v>4812</v>
      </c>
      <c r="L27" s="17"/>
      <c r="M27" s="19">
        <v>44736</v>
      </c>
      <c r="N27" s="16"/>
      <c r="O27" s="56"/>
      <c r="P27" s="19">
        <v>44747</v>
      </c>
      <c r="Q27" s="21">
        <v>44747</v>
      </c>
    </row>
    <row r="28" spans="2:17" s="9" customFormat="1" ht="19.7" customHeight="1">
      <c r="B28" s="16">
        <v>8</v>
      </c>
      <c r="C28" s="16" t="s">
        <v>178</v>
      </c>
      <c r="D28" s="16" t="s">
        <v>178</v>
      </c>
      <c r="E28" s="145" t="s">
        <v>1271</v>
      </c>
      <c r="F28" s="17">
        <v>4</v>
      </c>
      <c r="G28" s="52">
        <v>190</v>
      </c>
      <c r="H28" s="53">
        <f t="shared" si="1"/>
        <v>760</v>
      </c>
      <c r="I28" s="18"/>
      <c r="J28" s="54" t="s">
        <v>1270</v>
      </c>
      <c r="K28" s="146" t="s">
        <v>4812</v>
      </c>
      <c r="L28" s="17"/>
      <c r="M28" s="19">
        <v>44736</v>
      </c>
      <c r="N28" s="16"/>
      <c r="O28" s="56"/>
      <c r="P28" s="19">
        <v>44747</v>
      </c>
      <c r="Q28" s="21">
        <v>44747</v>
      </c>
    </row>
    <row r="29" spans="2:17" s="9" customFormat="1" ht="19.7" customHeight="1">
      <c r="B29" s="16">
        <v>8</v>
      </c>
      <c r="C29" s="16" t="s">
        <v>1272</v>
      </c>
      <c r="D29" s="16" t="s">
        <v>178</v>
      </c>
      <c r="E29" s="145" t="s">
        <v>1273</v>
      </c>
      <c r="F29" s="17">
        <v>2</v>
      </c>
      <c r="G29" s="52">
        <v>184</v>
      </c>
      <c r="H29" s="53">
        <f t="shared" si="1"/>
        <v>368</v>
      </c>
      <c r="I29" s="18"/>
      <c r="J29" s="54" t="s">
        <v>1274</v>
      </c>
      <c r="K29" s="146" t="s">
        <v>4812</v>
      </c>
      <c r="L29" s="17"/>
      <c r="M29" s="19">
        <v>44736</v>
      </c>
      <c r="N29" s="16"/>
      <c r="O29" s="56"/>
      <c r="P29" s="19">
        <v>44747</v>
      </c>
      <c r="Q29" s="21">
        <v>44747</v>
      </c>
    </row>
    <row r="30" spans="2:17" s="9" customFormat="1" ht="19.7" customHeight="1">
      <c r="B30" s="16">
        <v>8</v>
      </c>
      <c r="C30" s="16" t="s">
        <v>178</v>
      </c>
      <c r="D30" s="16" t="s">
        <v>178</v>
      </c>
      <c r="E30" s="379" t="s">
        <v>1275</v>
      </c>
      <c r="F30" s="17">
        <v>1</v>
      </c>
      <c r="G30" s="52">
        <v>540</v>
      </c>
      <c r="H30" s="53">
        <f t="shared" si="1"/>
        <v>540</v>
      </c>
      <c r="I30" s="18"/>
      <c r="J30" s="54" t="s">
        <v>243</v>
      </c>
      <c r="K30" s="146" t="s">
        <v>4812</v>
      </c>
      <c r="L30" s="17"/>
      <c r="M30" s="19">
        <v>44736</v>
      </c>
      <c r="N30" s="16"/>
      <c r="O30" s="56"/>
      <c r="P30" s="19">
        <v>44747</v>
      </c>
      <c r="Q30" s="21">
        <v>44747</v>
      </c>
    </row>
    <row r="31" spans="2:17" s="9" customFormat="1" ht="19.7" customHeight="1">
      <c r="B31" s="16">
        <v>8</v>
      </c>
      <c r="C31" s="16" t="s">
        <v>178</v>
      </c>
      <c r="D31" s="16" t="s">
        <v>178</v>
      </c>
      <c r="E31" s="145" t="s">
        <v>1276</v>
      </c>
      <c r="F31" s="17">
        <v>1</v>
      </c>
      <c r="G31" s="52">
        <v>1970</v>
      </c>
      <c r="H31" s="53">
        <f t="shared" si="1"/>
        <v>1970</v>
      </c>
      <c r="I31" s="18"/>
      <c r="J31" s="54" t="s">
        <v>1277</v>
      </c>
      <c r="K31" s="146" t="s">
        <v>4812</v>
      </c>
      <c r="L31" s="17"/>
      <c r="M31" s="19">
        <v>44736</v>
      </c>
      <c r="N31" s="16"/>
      <c r="O31" s="17"/>
      <c r="P31" s="19">
        <v>44747</v>
      </c>
      <c r="Q31" s="21">
        <v>44747</v>
      </c>
    </row>
    <row r="32" spans="2:17" s="9" customFormat="1" ht="19.7" customHeight="1">
      <c r="B32" s="16">
        <v>8</v>
      </c>
      <c r="C32" s="16" t="s">
        <v>178</v>
      </c>
      <c r="D32" s="16" t="s">
        <v>178</v>
      </c>
      <c r="E32" s="145" t="s">
        <v>1278</v>
      </c>
      <c r="F32" s="17">
        <v>1</v>
      </c>
      <c r="G32" s="52">
        <v>850</v>
      </c>
      <c r="H32" s="53">
        <f t="shared" si="1"/>
        <v>850</v>
      </c>
      <c r="I32" s="18"/>
      <c r="J32" s="54" t="s">
        <v>146</v>
      </c>
      <c r="K32" s="146" t="s">
        <v>4812</v>
      </c>
      <c r="L32" s="17"/>
      <c r="M32" s="19">
        <v>44736</v>
      </c>
      <c r="N32" s="16"/>
      <c r="O32" s="17"/>
      <c r="P32" s="19">
        <v>44747</v>
      </c>
      <c r="Q32" s="21">
        <v>44747</v>
      </c>
    </row>
    <row r="33" spans="2:17" s="9" customFormat="1" ht="19.7" customHeight="1">
      <c r="B33" s="16">
        <v>8</v>
      </c>
      <c r="C33" s="16" t="s">
        <v>178</v>
      </c>
      <c r="D33" s="16" t="s">
        <v>178</v>
      </c>
      <c r="E33" s="145" t="s">
        <v>1279</v>
      </c>
      <c r="F33" s="17">
        <v>1</v>
      </c>
      <c r="G33" s="52">
        <v>160</v>
      </c>
      <c r="H33" s="53">
        <f t="shared" si="1"/>
        <v>160</v>
      </c>
      <c r="I33" s="18"/>
      <c r="J33" s="54" t="s">
        <v>1280</v>
      </c>
      <c r="K33" s="146" t="s">
        <v>4812</v>
      </c>
      <c r="L33" s="17"/>
      <c r="M33" s="19">
        <v>44736</v>
      </c>
      <c r="N33" s="16"/>
      <c r="O33" s="56"/>
      <c r="P33" s="19">
        <v>44747</v>
      </c>
      <c r="Q33" s="21">
        <v>44747</v>
      </c>
    </row>
    <row r="34" spans="2:17" s="9" customFormat="1" ht="19.7" customHeight="1">
      <c r="B34" s="16">
        <v>8</v>
      </c>
      <c r="C34" s="16" t="s">
        <v>178</v>
      </c>
      <c r="D34" s="16" t="s">
        <v>178</v>
      </c>
      <c r="E34" s="145" t="s">
        <v>1094</v>
      </c>
      <c r="F34" s="17">
        <v>1</v>
      </c>
      <c r="G34" s="52">
        <v>990</v>
      </c>
      <c r="H34" s="53">
        <f t="shared" si="1"/>
        <v>990</v>
      </c>
      <c r="I34" s="18"/>
      <c r="J34" s="54" t="s">
        <v>1095</v>
      </c>
      <c r="K34" s="146" t="s">
        <v>4812</v>
      </c>
      <c r="L34" s="17"/>
      <c r="M34" s="19">
        <v>44736</v>
      </c>
      <c r="N34" s="16"/>
      <c r="O34" s="56"/>
      <c r="P34" s="19">
        <v>44747</v>
      </c>
      <c r="Q34" s="21">
        <v>44747</v>
      </c>
    </row>
    <row r="35" spans="2:17" s="9" customFormat="1" ht="19.7" customHeight="1">
      <c r="B35" s="16"/>
      <c r="C35" s="16"/>
      <c r="D35" s="16"/>
      <c r="E35" s="145"/>
      <c r="F35" s="17"/>
      <c r="G35" s="52">
        <v>0</v>
      </c>
      <c r="H35" s="53">
        <f t="shared" si="1"/>
        <v>0</v>
      </c>
      <c r="I35" s="18"/>
      <c r="J35" s="54"/>
      <c r="K35" s="17"/>
      <c r="L35" s="17"/>
      <c r="M35" s="19"/>
      <c r="N35" s="16"/>
      <c r="O35" s="17"/>
      <c r="P35" s="19"/>
      <c r="Q35" s="21"/>
    </row>
    <row r="36" spans="2:17" s="9" customFormat="1" ht="19.7" customHeight="1">
      <c r="B36" s="16"/>
      <c r="C36" s="16"/>
      <c r="D36" s="16"/>
      <c r="E36" s="145"/>
      <c r="F36" s="17"/>
      <c r="G36" s="52">
        <v>0</v>
      </c>
      <c r="H36" s="53">
        <f t="shared" si="1"/>
        <v>0</v>
      </c>
      <c r="I36" s="18"/>
      <c r="J36" s="54"/>
      <c r="K36" s="17"/>
      <c r="L36" s="17"/>
      <c r="M36" s="19"/>
      <c r="N36" s="16"/>
      <c r="O36" s="17"/>
      <c r="P36" s="19"/>
      <c r="Q36" s="21"/>
    </row>
    <row r="37" spans="2:17" s="9" customFormat="1" ht="19.7" customHeight="1">
      <c r="B37" s="16"/>
      <c r="C37" s="16"/>
      <c r="D37" s="16"/>
      <c r="E37" s="145"/>
      <c r="F37" s="17"/>
      <c r="G37" s="52">
        <v>0</v>
      </c>
      <c r="H37" s="53">
        <f t="shared" si="1"/>
        <v>0</v>
      </c>
      <c r="I37" s="18"/>
      <c r="J37" s="54"/>
      <c r="K37" s="17"/>
      <c r="L37" s="17"/>
      <c r="M37" s="19"/>
      <c r="N37" s="16"/>
      <c r="O37" s="17"/>
      <c r="P37" s="19"/>
      <c r="Q37" s="21"/>
    </row>
    <row r="38" spans="2:17" s="9" customFormat="1" ht="19.7" customHeight="1">
      <c r="B38" s="16"/>
      <c r="C38" s="16"/>
      <c r="D38" s="16"/>
      <c r="E38" s="145"/>
      <c r="F38" s="17"/>
      <c r="G38" s="52">
        <v>0</v>
      </c>
      <c r="H38" s="53">
        <f t="shared" si="1"/>
        <v>0</v>
      </c>
      <c r="I38" s="18"/>
      <c r="J38" s="54"/>
      <c r="K38" s="17"/>
      <c r="L38" s="17"/>
      <c r="M38" s="19"/>
      <c r="N38" s="16"/>
      <c r="O38" s="17"/>
      <c r="P38" s="19"/>
      <c r="Q38" s="21"/>
    </row>
    <row r="39" spans="2:17" s="9" customFormat="1" ht="19.7" customHeight="1">
      <c r="B39" s="16"/>
      <c r="C39" s="16"/>
      <c r="D39" s="16"/>
      <c r="E39" s="145"/>
      <c r="F39" s="17"/>
      <c r="G39" s="52">
        <v>0</v>
      </c>
      <c r="H39" s="53">
        <f t="shared" si="1"/>
        <v>0</v>
      </c>
      <c r="I39" s="18"/>
      <c r="J39" s="54"/>
      <c r="K39" s="17"/>
      <c r="L39" s="17"/>
      <c r="M39" s="19"/>
      <c r="N39" s="16"/>
      <c r="O39" s="17"/>
      <c r="P39" s="19"/>
      <c r="Q39" s="21"/>
    </row>
  </sheetData>
  <autoFilter ref="B8:O39" xr:uid="{FEB6B5BC-D9AF-463A-8D66-7C90E8A963A7}"/>
  <mergeCells count="6">
    <mergeCell ref="B2:D2"/>
    <mergeCell ref="G2:I2"/>
    <mergeCell ref="B3:D3"/>
    <mergeCell ref="B4:D4"/>
    <mergeCell ref="B5:D5"/>
    <mergeCell ref="B6:D6"/>
  </mergeCells>
  <phoneticPr fontId="3"/>
  <pageMargins left="0.19685039370078741" right="0.19685039370078741" top="0.35433070866141736" bottom="0.39370078740157483" header="0.31496062992125984" footer="0.31496062992125984"/>
  <pageSetup paperSize="8" scale="70" orientation="landscape"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E2BB2-2DEF-455C-BEE9-58D53D6E0C18}">
  <dimension ref="B2:Q20"/>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4813</v>
      </c>
      <c r="G2" s="4" t="s">
        <v>2</v>
      </c>
      <c r="H2" s="5"/>
      <c r="I2" s="6"/>
      <c r="J2" s="125">
        <f>SUM(H:H)</f>
        <v>6016</v>
      </c>
    </row>
    <row r="3" spans="2:17" ht="20.100000000000001" customHeight="1">
      <c r="B3" s="1" t="s">
        <v>3</v>
      </c>
      <c r="C3" s="1"/>
      <c r="D3" s="1"/>
      <c r="E3" s="14" t="s">
        <v>4814</v>
      </c>
    </row>
    <row r="4" spans="2:17" ht="20.100000000000001" customHeight="1">
      <c r="B4" s="1" t="s">
        <v>5</v>
      </c>
      <c r="C4" s="1"/>
      <c r="D4" s="1"/>
      <c r="E4" s="14">
        <v>198027</v>
      </c>
    </row>
    <row r="5" spans="2:17" ht="20.100000000000001" customHeight="1">
      <c r="B5" s="1" t="s">
        <v>6</v>
      </c>
      <c r="C5" s="1"/>
      <c r="D5" s="1"/>
      <c r="E5" s="15">
        <v>44747</v>
      </c>
    </row>
    <row r="6" spans="2:17" ht="20.100000000000001" customHeight="1">
      <c r="B6" s="1" t="s">
        <v>8</v>
      </c>
      <c r="C6" s="1"/>
      <c r="D6" s="1"/>
      <c r="E6" s="15">
        <v>44756</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52">
        <v>0</v>
      </c>
      <c r="H9" s="52">
        <f>F9*G9</f>
        <v>0</v>
      </c>
      <c r="I9" s="18"/>
      <c r="J9" s="146"/>
      <c r="K9" s="146"/>
      <c r="L9" s="17"/>
      <c r="M9" s="19"/>
      <c r="N9" s="16"/>
      <c r="O9" s="17"/>
      <c r="P9" s="19"/>
      <c r="Q9" s="21"/>
    </row>
    <row r="10" spans="2:17" s="9" customFormat="1" ht="19.7" customHeight="1">
      <c r="B10" s="16">
        <v>8</v>
      </c>
      <c r="C10" s="16" t="s">
        <v>100</v>
      </c>
      <c r="D10" s="16" t="s">
        <v>100</v>
      </c>
      <c r="E10" s="202" t="s">
        <v>138</v>
      </c>
      <c r="F10" s="64">
        <v>1</v>
      </c>
      <c r="G10" s="203">
        <v>1536</v>
      </c>
      <c r="H10" s="203">
        <v>1536</v>
      </c>
      <c r="I10" s="61"/>
      <c r="J10" s="50" t="s">
        <v>139</v>
      </c>
      <c r="K10" s="146" t="s">
        <v>4815</v>
      </c>
      <c r="L10" s="17"/>
      <c r="M10" s="19">
        <v>44740</v>
      </c>
      <c r="N10" s="16"/>
      <c r="O10" s="17"/>
      <c r="P10" s="19">
        <v>44747</v>
      </c>
      <c r="Q10" s="21">
        <v>44747</v>
      </c>
    </row>
    <row r="11" spans="2:17" s="9" customFormat="1" ht="19.7" customHeight="1">
      <c r="B11" s="16">
        <v>8</v>
      </c>
      <c r="C11" s="16" t="s">
        <v>100</v>
      </c>
      <c r="D11" s="16" t="s">
        <v>100</v>
      </c>
      <c r="E11" s="202" t="s">
        <v>141</v>
      </c>
      <c r="F11" s="64">
        <v>1</v>
      </c>
      <c r="G11" s="203">
        <v>1488</v>
      </c>
      <c r="H11" s="203">
        <v>1488</v>
      </c>
      <c r="I11" s="61"/>
      <c r="J11" s="50" t="s">
        <v>142</v>
      </c>
      <c r="K11" s="146" t="s">
        <v>4815</v>
      </c>
      <c r="L11" s="17"/>
      <c r="M11" s="19">
        <v>44740</v>
      </c>
      <c r="N11" s="16"/>
      <c r="O11" s="17"/>
      <c r="P11" s="19">
        <v>44747</v>
      </c>
      <c r="Q11" s="21">
        <v>44747</v>
      </c>
    </row>
    <row r="12" spans="2:17" s="9" customFormat="1" ht="19.7" customHeight="1">
      <c r="B12" s="16">
        <v>8</v>
      </c>
      <c r="C12" s="16" t="s">
        <v>100</v>
      </c>
      <c r="D12" s="16" t="s">
        <v>100</v>
      </c>
      <c r="E12" s="202" t="s">
        <v>143</v>
      </c>
      <c r="F12" s="64">
        <v>1</v>
      </c>
      <c r="G12" s="203">
        <v>1312</v>
      </c>
      <c r="H12" s="203">
        <v>1312</v>
      </c>
      <c r="I12" s="61"/>
      <c r="J12" s="50" t="s">
        <v>144</v>
      </c>
      <c r="K12" s="146" t="s">
        <v>4815</v>
      </c>
      <c r="L12" s="17"/>
      <c r="M12" s="19">
        <v>44740</v>
      </c>
      <c r="N12" s="16"/>
      <c r="O12" s="17"/>
      <c r="P12" s="19">
        <v>44747</v>
      </c>
      <c r="Q12" s="21">
        <v>44747</v>
      </c>
    </row>
    <row r="13" spans="2:17" s="9" customFormat="1" ht="19.7" customHeight="1">
      <c r="B13" s="16">
        <v>8</v>
      </c>
      <c r="C13" s="16" t="s">
        <v>100</v>
      </c>
      <c r="D13" s="16" t="s">
        <v>100</v>
      </c>
      <c r="E13" s="145" t="s">
        <v>147</v>
      </c>
      <c r="F13" s="17">
        <v>1</v>
      </c>
      <c r="G13" s="52">
        <v>930</v>
      </c>
      <c r="H13" s="52">
        <v>930</v>
      </c>
      <c r="I13" s="18"/>
      <c r="J13" s="54" t="s">
        <v>4816</v>
      </c>
      <c r="K13" s="146" t="s">
        <v>4815</v>
      </c>
      <c r="L13" s="17"/>
      <c r="M13" s="19">
        <v>44740</v>
      </c>
      <c r="N13" s="16"/>
      <c r="O13" s="17"/>
      <c r="P13" s="19">
        <v>44747</v>
      </c>
      <c r="Q13" s="21">
        <v>44747</v>
      </c>
    </row>
    <row r="14" spans="2:17" s="9" customFormat="1" ht="19.7" customHeight="1">
      <c r="B14" s="16">
        <v>8</v>
      </c>
      <c r="C14" s="16" t="s">
        <v>100</v>
      </c>
      <c r="D14" s="16" t="s">
        <v>100</v>
      </c>
      <c r="E14" s="145" t="s">
        <v>145</v>
      </c>
      <c r="F14" s="17">
        <v>1</v>
      </c>
      <c r="G14" s="52">
        <v>750</v>
      </c>
      <c r="H14" s="52">
        <v>750</v>
      </c>
      <c r="I14" s="18"/>
      <c r="J14" s="54" t="s">
        <v>4817</v>
      </c>
      <c r="K14" s="146" t="s">
        <v>4815</v>
      </c>
      <c r="L14" s="17"/>
      <c r="M14" s="19">
        <v>44740</v>
      </c>
      <c r="N14" s="16"/>
      <c r="O14" s="17"/>
      <c r="P14" s="19">
        <v>44747</v>
      </c>
      <c r="Q14" s="21">
        <v>44747</v>
      </c>
    </row>
    <row r="15" spans="2:17" s="9" customFormat="1" ht="19.7" customHeight="1">
      <c r="B15" s="16"/>
      <c r="C15" s="16"/>
      <c r="D15" s="16"/>
      <c r="E15" s="145"/>
      <c r="F15" s="17"/>
      <c r="G15" s="52">
        <v>0</v>
      </c>
      <c r="H15" s="52">
        <f>F15*G15</f>
        <v>0</v>
      </c>
      <c r="I15" s="18"/>
      <c r="J15" s="54"/>
      <c r="K15" s="17"/>
      <c r="L15" s="17"/>
      <c r="M15" s="19"/>
      <c r="N15" s="16"/>
      <c r="O15" s="17"/>
      <c r="P15" s="19"/>
      <c r="Q15" s="21"/>
    </row>
    <row r="16" spans="2:17" s="9" customFormat="1" ht="19.7" customHeight="1">
      <c r="B16" s="16"/>
      <c r="C16" s="16"/>
      <c r="D16" s="16"/>
      <c r="E16" s="145"/>
      <c r="F16" s="17"/>
      <c r="G16" s="52">
        <v>0</v>
      </c>
      <c r="H16" s="52">
        <f>F16*G16</f>
        <v>0</v>
      </c>
      <c r="I16" s="18"/>
      <c r="J16" s="54"/>
      <c r="K16" s="17"/>
      <c r="L16" s="17"/>
      <c r="M16" s="19"/>
      <c r="N16" s="16"/>
      <c r="O16" s="17"/>
      <c r="P16" s="19"/>
      <c r="Q16" s="21"/>
    </row>
    <row r="17" spans="2:17" s="9" customFormat="1" ht="19.7" customHeight="1">
      <c r="B17" s="16"/>
      <c r="C17" s="16"/>
      <c r="D17" s="16"/>
      <c r="E17" s="145"/>
      <c r="F17" s="17"/>
      <c r="G17" s="52">
        <v>0</v>
      </c>
      <c r="H17" s="52">
        <f>F17*G17</f>
        <v>0</v>
      </c>
      <c r="I17" s="18"/>
      <c r="J17" s="54"/>
      <c r="K17" s="17"/>
      <c r="L17" s="17"/>
      <c r="M17" s="19"/>
      <c r="N17" s="16"/>
      <c r="O17" s="17"/>
      <c r="P17" s="19"/>
      <c r="Q17" s="21"/>
    </row>
    <row r="18" spans="2:17" s="9" customFormat="1" ht="19.7" customHeight="1">
      <c r="B18" s="16"/>
      <c r="C18" s="16"/>
      <c r="D18" s="16"/>
      <c r="E18" s="145"/>
      <c r="F18" s="17"/>
      <c r="G18" s="52">
        <v>0</v>
      </c>
      <c r="H18" s="52">
        <f>F18*G18</f>
        <v>0</v>
      </c>
      <c r="I18" s="18"/>
      <c r="J18" s="54"/>
      <c r="K18" s="17"/>
      <c r="L18" s="17"/>
      <c r="M18" s="19"/>
      <c r="N18" s="16"/>
      <c r="O18" s="17"/>
      <c r="P18" s="19"/>
      <c r="Q18" s="21"/>
    </row>
    <row r="19" spans="2:17" s="9" customFormat="1" ht="19.7" customHeight="1">
      <c r="B19" s="16"/>
      <c r="C19" s="16"/>
      <c r="D19" s="16"/>
      <c r="E19" s="145"/>
      <c r="F19" s="17"/>
      <c r="G19" s="52">
        <v>0</v>
      </c>
      <c r="H19" s="52">
        <f>F19*G19</f>
        <v>0</v>
      </c>
      <c r="I19" s="18"/>
      <c r="J19" s="54"/>
      <c r="K19" s="17"/>
      <c r="L19" s="17"/>
      <c r="M19" s="19"/>
      <c r="N19" s="16"/>
      <c r="O19" s="17"/>
      <c r="P19" s="19"/>
      <c r="Q19" s="21"/>
    </row>
    <row r="20" spans="2:17">
      <c r="G20" s="11"/>
      <c r="H20" s="11"/>
    </row>
  </sheetData>
  <autoFilter ref="B8:O19" xr:uid="{A36F15E1-5ECE-4502-9514-D357E07F6F7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88A79-217C-4CFC-88F4-C496D169A412}">
  <dimension ref="B2:Q21"/>
  <sheetViews>
    <sheetView zoomScale="85" zoomScaleNormal="85" workbookViewId="0">
      <pane xSplit="10" ySplit="8" topLeftCell="M9" activePane="bottomRight" state="frozen"/>
      <selection pane="topRight" activeCell="K1" sqref="K1"/>
      <selection pane="bottomLeft" activeCell="A9" sqref="A9"/>
      <selection pane="bottomRight" activeCell="Q14" sqref="Q14"/>
    </sheetView>
  </sheetViews>
  <sheetFormatPr defaultRowHeight="18.75"/>
  <cols>
    <col min="1" max="1" width="2.625" style="3" customWidth="1"/>
    <col min="2" max="2" width="16.875" style="9" bestFit="1" customWidth="1"/>
    <col min="3" max="3" width="21.75" style="3" bestFit="1" customWidth="1"/>
    <col min="4" max="4" width="12.625" style="3" customWidth="1"/>
    <col min="5" max="5" width="35.625" style="3" customWidth="1"/>
    <col min="6" max="6" width="6.25" style="3" customWidth="1"/>
    <col min="7" max="7" width="9.875" style="830" bestFit="1" customWidth="1"/>
    <col min="8" max="8" width="9.875" style="200" bestFit="1" customWidth="1"/>
    <col min="9" max="9" width="13.5" style="11" bestFit="1" customWidth="1"/>
    <col min="10" max="10" width="30.625" style="3" customWidth="1"/>
    <col min="11" max="11" width="11.375" style="3" customWidth="1"/>
    <col min="12" max="12" width="6.625" style="9" customWidth="1"/>
    <col min="13" max="13" width="22.75" style="9" bestFit="1" customWidth="1"/>
    <col min="14" max="14" width="10" style="3" bestFit="1" customWidth="1"/>
    <col min="15" max="15" width="13.25" style="11" customWidth="1"/>
    <col min="16" max="16" width="14.5" style="182" customWidth="1"/>
    <col min="17" max="17" width="15.625" style="182" customWidth="1"/>
    <col min="18" max="256" width="9" style="3"/>
    <col min="257" max="257" width="2.625" style="3" customWidth="1"/>
    <col min="258" max="258" width="16.875" style="3" bestFit="1" customWidth="1"/>
    <col min="259" max="259" width="21.75" style="3" bestFit="1" customWidth="1"/>
    <col min="260" max="260" width="12.625" style="3" customWidth="1"/>
    <col min="261" max="261" width="35.625" style="3" customWidth="1"/>
    <col min="262" max="262" width="6.25" style="3" customWidth="1"/>
    <col min="263" max="264" width="9.875" style="3" bestFit="1" customWidth="1"/>
    <col min="265" max="265" width="13.5" style="3" bestFit="1" customWidth="1"/>
    <col min="266" max="266" width="30.625" style="3" customWidth="1"/>
    <col min="267" max="267" width="11.375" style="3" customWidth="1"/>
    <col min="268" max="268" width="6.625" style="3" customWidth="1"/>
    <col min="269" max="269" width="22.75" style="3" bestFit="1" customWidth="1"/>
    <col min="270" max="270" width="10" style="3" bestFit="1" customWidth="1"/>
    <col min="271" max="271" width="13.25" style="3" customWidth="1"/>
    <col min="272" max="272" width="14.5" style="3" customWidth="1"/>
    <col min="273" max="273" width="15.625" style="3" customWidth="1"/>
    <col min="274" max="512" width="9" style="3"/>
    <col min="513" max="513" width="2.625" style="3" customWidth="1"/>
    <col min="514" max="514" width="16.875" style="3" bestFit="1" customWidth="1"/>
    <col min="515" max="515" width="21.75" style="3" bestFit="1" customWidth="1"/>
    <col min="516" max="516" width="12.625" style="3" customWidth="1"/>
    <col min="517" max="517" width="35.625" style="3" customWidth="1"/>
    <col min="518" max="518" width="6.25" style="3" customWidth="1"/>
    <col min="519" max="520" width="9.875" style="3" bestFit="1" customWidth="1"/>
    <col min="521" max="521" width="13.5" style="3" bestFit="1" customWidth="1"/>
    <col min="522" max="522" width="30.625" style="3" customWidth="1"/>
    <col min="523" max="523" width="11.375" style="3" customWidth="1"/>
    <col min="524" max="524" width="6.625" style="3" customWidth="1"/>
    <col min="525" max="525" width="22.75" style="3" bestFit="1" customWidth="1"/>
    <col min="526" max="526" width="10" style="3" bestFit="1" customWidth="1"/>
    <col min="527" max="527" width="13.25" style="3" customWidth="1"/>
    <col min="528" max="528" width="14.5" style="3" customWidth="1"/>
    <col min="529" max="529" width="15.625" style="3" customWidth="1"/>
    <col min="530" max="768" width="9" style="3"/>
    <col min="769" max="769" width="2.625" style="3" customWidth="1"/>
    <col min="770" max="770" width="16.875" style="3" bestFit="1" customWidth="1"/>
    <col min="771" max="771" width="21.75" style="3" bestFit="1" customWidth="1"/>
    <col min="772" max="772" width="12.625" style="3" customWidth="1"/>
    <col min="773" max="773" width="35.625" style="3" customWidth="1"/>
    <col min="774" max="774" width="6.25" style="3" customWidth="1"/>
    <col min="775" max="776" width="9.875" style="3" bestFit="1" customWidth="1"/>
    <col min="777" max="777" width="13.5" style="3" bestFit="1" customWidth="1"/>
    <col min="778" max="778" width="30.625" style="3" customWidth="1"/>
    <col min="779" max="779" width="11.375" style="3" customWidth="1"/>
    <col min="780" max="780" width="6.625" style="3" customWidth="1"/>
    <col min="781" max="781" width="22.75" style="3" bestFit="1" customWidth="1"/>
    <col min="782" max="782" width="10" style="3" bestFit="1" customWidth="1"/>
    <col min="783" max="783" width="13.25" style="3" customWidth="1"/>
    <col min="784" max="784" width="14.5" style="3" customWidth="1"/>
    <col min="785" max="785" width="15.625" style="3" customWidth="1"/>
    <col min="786" max="1024" width="9" style="3"/>
    <col min="1025" max="1025" width="2.625" style="3" customWidth="1"/>
    <col min="1026" max="1026" width="16.875" style="3" bestFit="1" customWidth="1"/>
    <col min="1027" max="1027" width="21.75" style="3" bestFit="1" customWidth="1"/>
    <col min="1028" max="1028" width="12.625" style="3" customWidth="1"/>
    <col min="1029" max="1029" width="35.625" style="3" customWidth="1"/>
    <col min="1030" max="1030" width="6.25" style="3" customWidth="1"/>
    <col min="1031" max="1032" width="9.875" style="3" bestFit="1" customWidth="1"/>
    <col min="1033" max="1033" width="13.5" style="3" bestFit="1" customWidth="1"/>
    <col min="1034" max="1034" width="30.625" style="3" customWidth="1"/>
    <col min="1035" max="1035" width="11.375" style="3" customWidth="1"/>
    <col min="1036" max="1036" width="6.625" style="3" customWidth="1"/>
    <col min="1037" max="1037" width="22.75" style="3" bestFit="1" customWidth="1"/>
    <col min="1038" max="1038" width="10" style="3" bestFit="1" customWidth="1"/>
    <col min="1039" max="1039" width="13.25" style="3" customWidth="1"/>
    <col min="1040" max="1040" width="14.5" style="3" customWidth="1"/>
    <col min="1041" max="1041" width="15.625" style="3" customWidth="1"/>
    <col min="1042" max="1280" width="9" style="3"/>
    <col min="1281" max="1281" width="2.625" style="3" customWidth="1"/>
    <col min="1282" max="1282" width="16.875" style="3" bestFit="1" customWidth="1"/>
    <col min="1283" max="1283" width="21.75" style="3" bestFit="1" customWidth="1"/>
    <col min="1284" max="1284" width="12.625" style="3" customWidth="1"/>
    <col min="1285" max="1285" width="35.625" style="3" customWidth="1"/>
    <col min="1286" max="1286" width="6.25" style="3" customWidth="1"/>
    <col min="1287" max="1288" width="9.875" style="3" bestFit="1" customWidth="1"/>
    <col min="1289" max="1289" width="13.5" style="3" bestFit="1" customWidth="1"/>
    <col min="1290" max="1290" width="30.625" style="3" customWidth="1"/>
    <col min="1291" max="1291" width="11.375" style="3" customWidth="1"/>
    <col min="1292" max="1292" width="6.625" style="3" customWidth="1"/>
    <col min="1293" max="1293" width="22.75" style="3" bestFit="1" customWidth="1"/>
    <col min="1294" max="1294" width="10" style="3" bestFit="1" customWidth="1"/>
    <col min="1295" max="1295" width="13.25" style="3" customWidth="1"/>
    <col min="1296" max="1296" width="14.5" style="3" customWidth="1"/>
    <col min="1297" max="1297" width="15.625" style="3" customWidth="1"/>
    <col min="1298" max="1536" width="9" style="3"/>
    <col min="1537" max="1537" width="2.625" style="3" customWidth="1"/>
    <col min="1538" max="1538" width="16.875" style="3" bestFit="1" customWidth="1"/>
    <col min="1539" max="1539" width="21.75" style="3" bestFit="1" customWidth="1"/>
    <col min="1540" max="1540" width="12.625" style="3" customWidth="1"/>
    <col min="1541" max="1541" width="35.625" style="3" customWidth="1"/>
    <col min="1542" max="1542" width="6.25" style="3" customWidth="1"/>
    <col min="1543" max="1544" width="9.875" style="3" bestFit="1" customWidth="1"/>
    <col min="1545" max="1545" width="13.5" style="3" bestFit="1" customWidth="1"/>
    <col min="1546" max="1546" width="30.625" style="3" customWidth="1"/>
    <col min="1547" max="1547" width="11.375" style="3" customWidth="1"/>
    <col min="1548" max="1548" width="6.625" style="3" customWidth="1"/>
    <col min="1549" max="1549" width="22.75" style="3" bestFit="1" customWidth="1"/>
    <col min="1550" max="1550" width="10" style="3" bestFit="1" customWidth="1"/>
    <col min="1551" max="1551" width="13.25" style="3" customWidth="1"/>
    <col min="1552" max="1552" width="14.5" style="3" customWidth="1"/>
    <col min="1553" max="1553" width="15.625" style="3" customWidth="1"/>
    <col min="1554" max="1792" width="9" style="3"/>
    <col min="1793" max="1793" width="2.625" style="3" customWidth="1"/>
    <col min="1794" max="1794" width="16.875" style="3" bestFit="1" customWidth="1"/>
    <col min="1795" max="1795" width="21.75" style="3" bestFit="1" customWidth="1"/>
    <col min="1796" max="1796" width="12.625" style="3" customWidth="1"/>
    <col min="1797" max="1797" width="35.625" style="3" customWidth="1"/>
    <col min="1798" max="1798" width="6.25" style="3" customWidth="1"/>
    <col min="1799" max="1800" width="9.875" style="3" bestFit="1" customWidth="1"/>
    <col min="1801" max="1801" width="13.5" style="3" bestFit="1" customWidth="1"/>
    <col min="1802" max="1802" width="30.625" style="3" customWidth="1"/>
    <col min="1803" max="1803" width="11.375" style="3" customWidth="1"/>
    <col min="1804" max="1804" width="6.625" style="3" customWidth="1"/>
    <col min="1805" max="1805" width="22.75" style="3" bestFit="1" customWidth="1"/>
    <col min="1806" max="1806" width="10" style="3" bestFit="1" customWidth="1"/>
    <col min="1807" max="1807" width="13.25" style="3" customWidth="1"/>
    <col min="1808" max="1808" width="14.5" style="3" customWidth="1"/>
    <col min="1809" max="1809" width="15.625" style="3" customWidth="1"/>
    <col min="1810" max="2048" width="9" style="3"/>
    <col min="2049" max="2049" width="2.625" style="3" customWidth="1"/>
    <col min="2050" max="2050" width="16.875" style="3" bestFit="1" customWidth="1"/>
    <col min="2051" max="2051" width="21.75" style="3" bestFit="1" customWidth="1"/>
    <col min="2052" max="2052" width="12.625" style="3" customWidth="1"/>
    <col min="2053" max="2053" width="35.625" style="3" customWidth="1"/>
    <col min="2054" max="2054" width="6.25" style="3" customWidth="1"/>
    <col min="2055" max="2056" width="9.875" style="3" bestFit="1" customWidth="1"/>
    <col min="2057" max="2057" width="13.5" style="3" bestFit="1" customWidth="1"/>
    <col min="2058" max="2058" width="30.625" style="3" customWidth="1"/>
    <col min="2059" max="2059" width="11.375" style="3" customWidth="1"/>
    <col min="2060" max="2060" width="6.625" style="3" customWidth="1"/>
    <col min="2061" max="2061" width="22.75" style="3" bestFit="1" customWidth="1"/>
    <col min="2062" max="2062" width="10" style="3" bestFit="1" customWidth="1"/>
    <col min="2063" max="2063" width="13.25" style="3" customWidth="1"/>
    <col min="2064" max="2064" width="14.5" style="3" customWidth="1"/>
    <col min="2065" max="2065" width="15.625" style="3" customWidth="1"/>
    <col min="2066" max="2304" width="9" style="3"/>
    <col min="2305" max="2305" width="2.625" style="3" customWidth="1"/>
    <col min="2306" max="2306" width="16.875" style="3" bestFit="1" customWidth="1"/>
    <col min="2307" max="2307" width="21.75" style="3" bestFit="1" customWidth="1"/>
    <col min="2308" max="2308" width="12.625" style="3" customWidth="1"/>
    <col min="2309" max="2309" width="35.625" style="3" customWidth="1"/>
    <col min="2310" max="2310" width="6.25" style="3" customWidth="1"/>
    <col min="2311" max="2312" width="9.875" style="3" bestFit="1" customWidth="1"/>
    <col min="2313" max="2313" width="13.5" style="3" bestFit="1" customWidth="1"/>
    <col min="2314" max="2314" width="30.625" style="3" customWidth="1"/>
    <col min="2315" max="2315" width="11.375" style="3" customWidth="1"/>
    <col min="2316" max="2316" width="6.625" style="3" customWidth="1"/>
    <col min="2317" max="2317" width="22.75" style="3" bestFit="1" customWidth="1"/>
    <col min="2318" max="2318" width="10" style="3" bestFit="1" customWidth="1"/>
    <col min="2319" max="2319" width="13.25" style="3" customWidth="1"/>
    <col min="2320" max="2320" width="14.5" style="3" customWidth="1"/>
    <col min="2321" max="2321" width="15.625" style="3" customWidth="1"/>
    <col min="2322" max="2560" width="9" style="3"/>
    <col min="2561" max="2561" width="2.625" style="3" customWidth="1"/>
    <col min="2562" max="2562" width="16.875" style="3" bestFit="1" customWidth="1"/>
    <col min="2563" max="2563" width="21.75" style="3" bestFit="1" customWidth="1"/>
    <col min="2564" max="2564" width="12.625" style="3" customWidth="1"/>
    <col min="2565" max="2565" width="35.625" style="3" customWidth="1"/>
    <col min="2566" max="2566" width="6.25" style="3" customWidth="1"/>
    <col min="2567" max="2568" width="9.875" style="3" bestFit="1" customWidth="1"/>
    <col min="2569" max="2569" width="13.5" style="3" bestFit="1" customWidth="1"/>
    <col min="2570" max="2570" width="30.625" style="3" customWidth="1"/>
    <col min="2571" max="2571" width="11.375" style="3" customWidth="1"/>
    <col min="2572" max="2572" width="6.625" style="3" customWidth="1"/>
    <col min="2573" max="2573" width="22.75" style="3" bestFit="1" customWidth="1"/>
    <col min="2574" max="2574" width="10" style="3" bestFit="1" customWidth="1"/>
    <col min="2575" max="2575" width="13.25" style="3" customWidth="1"/>
    <col min="2576" max="2576" width="14.5" style="3" customWidth="1"/>
    <col min="2577" max="2577" width="15.625" style="3" customWidth="1"/>
    <col min="2578" max="2816" width="9" style="3"/>
    <col min="2817" max="2817" width="2.625" style="3" customWidth="1"/>
    <col min="2818" max="2818" width="16.875" style="3" bestFit="1" customWidth="1"/>
    <col min="2819" max="2819" width="21.75" style="3" bestFit="1" customWidth="1"/>
    <col min="2820" max="2820" width="12.625" style="3" customWidth="1"/>
    <col min="2821" max="2821" width="35.625" style="3" customWidth="1"/>
    <col min="2822" max="2822" width="6.25" style="3" customWidth="1"/>
    <col min="2823" max="2824" width="9.875" style="3" bestFit="1" customWidth="1"/>
    <col min="2825" max="2825" width="13.5" style="3" bestFit="1" customWidth="1"/>
    <col min="2826" max="2826" width="30.625" style="3" customWidth="1"/>
    <col min="2827" max="2827" width="11.375" style="3" customWidth="1"/>
    <col min="2828" max="2828" width="6.625" style="3" customWidth="1"/>
    <col min="2829" max="2829" width="22.75" style="3" bestFit="1" customWidth="1"/>
    <col min="2830" max="2830" width="10" style="3" bestFit="1" customWidth="1"/>
    <col min="2831" max="2831" width="13.25" style="3" customWidth="1"/>
    <col min="2832" max="2832" width="14.5" style="3" customWidth="1"/>
    <col min="2833" max="2833" width="15.625" style="3" customWidth="1"/>
    <col min="2834" max="3072" width="9" style="3"/>
    <col min="3073" max="3073" width="2.625" style="3" customWidth="1"/>
    <col min="3074" max="3074" width="16.875" style="3" bestFit="1" customWidth="1"/>
    <col min="3075" max="3075" width="21.75" style="3" bestFit="1" customWidth="1"/>
    <col min="3076" max="3076" width="12.625" style="3" customWidth="1"/>
    <col min="3077" max="3077" width="35.625" style="3" customWidth="1"/>
    <col min="3078" max="3078" width="6.25" style="3" customWidth="1"/>
    <col min="3079" max="3080" width="9.875" style="3" bestFit="1" customWidth="1"/>
    <col min="3081" max="3081" width="13.5" style="3" bestFit="1" customWidth="1"/>
    <col min="3082" max="3082" width="30.625" style="3" customWidth="1"/>
    <col min="3083" max="3083" width="11.375" style="3" customWidth="1"/>
    <col min="3084" max="3084" width="6.625" style="3" customWidth="1"/>
    <col min="3085" max="3085" width="22.75" style="3" bestFit="1" customWidth="1"/>
    <col min="3086" max="3086" width="10" style="3" bestFit="1" customWidth="1"/>
    <col min="3087" max="3087" width="13.25" style="3" customWidth="1"/>
    <col min="3088" max="3088" width="14.5" style="3" customWidth="1"/>
    <col min="3089" max="3089" width="15.625" style="3" customWidth="1"/>
    <col min="3090" max="3328" width="9" style="3"/>
    <col min="3329" max="3329" width="2.625" style="3" customWidth="1"/>
    <col min="3330" max="3330" width="16.875" style="3" bestFit="1" customWidth="1"/>
    <col min="3331" max="3331" width="21.75" style="3" bestFit="1" customWidth="1"/>
    <col min="3332" max="3332" width="12.625" style="3" customWidth="1"/>
    <col min="3333" max="3333" width="35.625" style="3" customWidth="1"/>
    <col min="3334" max="3334" width="6.25" style="3" customWidth="1"/>
    <col min="3335" max="3336" width="9.875" style="3" bestFit="1" customWidth="1"/>
    <col min="3337" max="3337" width="13.5" style="3" bestFit="1" customWidth="1"/>
    <col min="3338" max="3338" width="30.625" style="3" customWidth="1"/>
    <col min="3339" max="3339" width="11.375" style="3" customWidth="1"/>
    <col min="3340" max="3340" width="6.625" style="3" customWidth="1"/>
    <col min="3341" max="3341" width="22.75" style="3" bestFit="1" customWidth="1"/>
    <col min="3342" max="3342" width="10" style="3" bestFit="1" customWidth="1"/>
    <col min="3343" max="3343" width="13.25" style="3" customWidth="1"/>
    <col min="3344" max="3344" width="14.5" style="3" customWidth="1"/>
    <col min="3345" max="3345" width="15.625" style="3" customWidth="1"/>
    <col min="3346" max="3584" width="9" style="3"/>
    <col min="3585" max="3585" width="2.625" style="3" customWidth="1"/>
    <col min="3586" max="3586" width="16.875" style="3" bestFit="1" customWidth="1"/>
    <col min="3587" max="3587" width="21.75" style="3" bestFit="1" customWidth="1"/>
    <col min="3588" max="3588" width="12.625" style="3" customWidth="1"/>
    <col min="3589" max="3589" width="35.625" style="3" customWidth="1"/>
    <col min="3590" max="3590" width="6.25" style="3" customWidth="1"/>
    <col min="3591" max="3592" width="9.875" style="3" bestFit="1" customWidth="1"/>
    <col min="3593" max="3593" width="13.5" style="3" bestFit="1" customWidth="1"/>
    <col min="3594" max="3594" width="30.625" style="3" customWidth="1"/>
    <col min="3595" max="3595" width="11.375" style="3" customWidth="1"/>
    <col min="3596" max="3596" width="6.625" style="3" customWidth="1"/>
    <col min="3597" max="3597" width="22.75" style="3" bestFit="1" customWidth="1"/>
    <col min="3598" max="3598" width="10" style="3" bestFit="1" customWidth="1"/>
    <col min="3599" max="3599" width="13.25" style="3" customWidth="1"/>
    <col min="3600" max="3600" width="14.5" style="3" customWidth="1"/>
    <col min="3601" max="3601" width="15.625" style="3" customWidth="1"/>
    <col min="3602" max="3840" width="9" style="3"/>
    <col min="3841" max="3841" width="2.625" style="3" customWidth="1"/>
    <col min="3842" max="3842" width="16.875" style="3" bestFit="1" customWidth="1"/>
    <col min="3843" max="3843" width="21.75" style="3" bestFit="1" customWidth="1"/>
    <col min="3844" max="3844" width="12.625" style="3" customWidth="1"/>
    <col min="3845" max="3845" width="35.625" style="3" customWidth="1"/>
    <col min="3846" max="3846" width="6.25" style="3" customWidth="1"/>
    <col min="3847" max="3848" width="9.875" style="3" bestFit="1" customWidth="1"/>
    <col min="3849" max="3849" width="13.5" style="3" bestFit="1" customWidth="1"/>
    <col min="3850" max="3850" width="30.625" style="3" customWidth="1"/>
    <col min="3851" max="3851" width="11.375" style="3" customWidth="1"/>
    <col min="3852" max="3852" width="6.625" style="3" customWidth="1"/>
    <col min="3853" max="3853" width="22.75" style="3" bestFit="1" customWidth="1"/>
    <col min="3854" max="3854" width="10" style="3" bestFit="1" customWidth="1"/>
    <col min="3855" max="3855" width="13.25" style="3" customWidth="1"/>
    <col min="3856" max="3856" width="14.5" style="3" customWidth="1"/>
    <col min="3857" max="3857" width="15.625" style="3" customWidth="1"/>
    <col min="3858" max="4096" width="9" style="3"/>
    <col min="4097" max="4097" width="2.625" style="3" customWidth="1"/>
    <col min="4098" max="4098" width="16.875" style="3" bestFit="1" customWidth="1"/>
    <col min="4099" max="4099" width="21.75" style="3" bestFit="1" customWidth="1"/>
    <col min="4100" max="4100" width="12.625" style="3" customWidth="1"/>
    <col min="4101" max="4101" width="35.625" style="3" customWidth="1"/>
    <col min="4102" max="4102" width="6.25" style="3" customWidth="1"/>
    <col min="4103" max="4104" width="9.875" style="3" bestFit="1" customWidth="1"/>
    <col min="4105" max="4105" width="13.5" style="3" bestFit="1" customWidth="1"/>
    <col min="4106" max="4106" width="30.625" style="3" customWidth="1"/>
    <col min="4107" max="4107" width="11.375" style="3" customWidth="1"/>
    <col min="4108" max="4108" width="6.625" style="3" customWidth="1"/>
    <col min="4109" max="4109" width="22.75" style="3" bestFit="1" customWidth="1"/>
    <col min="4110" max="4110" width="10" style="3" bestFit="1" customWidth="1"/>
    <col min="4111" max="4111" width="13.25" style="3" customWidth="1"/>
    <col min="4112" max="4112" width="14.5" style="3" customWidth="1"/>
    <col min="4113" max="4113" width="15.625" style="3" customWidth="1"/>
    <col min="4114" max="4352" width="9" style="3"/>
    <col min="4353" max="4353" width="2.625" style="3" customWidth="1"/>
    <col min="4354" max="4354" width="16.875" style="3" bestFit="1" customWidth="1"/>
    <col min="4355" max="4355" width="21.75" style="3" bestFit="1" customWidth="1"/>
    <col min="4356" max="4356" width="12.625" style="3" customWidth="1"/>
    <col min="4357" max="4357" width="35.625" style="3" customWidth="1"/>
    <col min="4358" max="4358" width="6.25" style="3" customWidth="1"/>
    <col min="4359" max="4360" width="9.875" style="3" bestFit="1" customWidth="1"/>
    <col min="4361" max="4361" width="13.5" style="3" bestFit="1" customWidth="1"/>
    <col min="4362" max="4362" width="30.625" style="3" customWidth="1"/>
    <col min="4363" max="4363" width="11.375" style="3" customWidth="1"/>
    <col min="4364" max="4364" width="6.625" style="3" customWidth="1"/>
    <col min="4365" max="4365" width="22.75" style="3" bestFit="1" customWidth="1"/>
    <col min="4366" max="4366" width="10" style="3" bestFit="1" customWidth="1"/>
    <col min="4367" max="4367" width="13.25" style="3" customWidth="1"/>
    <col min="4368" max="4368" width="14.5" style="3" customWidth="1"/>
    <col min="4369" max="4369" width="15.625" style="3" customWidth="1"/>
    <col min="4370" max="4608" width="9" style="3"/>
    <col min="4609" max="4609" width="2.625" style="3" customWidth="1"/>
    <col min="4610" max="4610" width="16.875" style="3" bestFit="1" customWidth="1"/>
    <col min="4611" max="4611" width="21.75" style="3" bestFit="1" customWidth="1"/>
    <col min="4612" max="4612" width="12.625" style="3" customWidth="1"/>
    <col min="4613" max="4613" width="35.625" style="3" customWidth="1"/>
    <col min="4614" max="4614" width="6.25" style="3" customWidth="1"/>
    <col min="4615" max="4616" width="9.875" style="3" bestFit="1" customWidth="1"/>
    <col min="4617" max="4617" width="13.5" style="3" bestFit="1" customWidth="1"/>
    <col min="4618" max="4618" width="30.625" style="3" customWidth="1"/>
    <col min="4619" max="4619" width="11.375" style="3" customWidth="1"/>
    <col min="4620" max="4620" width="6.625" style="3" customWidth="1"/>
    <col min="4621" max="4621" width="22.75" style="3" bestFit="1" customWidth="1"/>
    <col min="4622" max="4622" width="10" style="3" bestFit="1" customWidth="1"/>
    <col min="4623" max="4623" width="13.25" style="3" customWidth="1"/>
    <col min="4624" max="4624" width="14.5" style="3" customWidth="1"/>
    <col min="4625" max="4625" width="15.625" style="3" customWidth="1"/>
    <col min="4626" max="4864" width="9" style="3"/>
    <col min="4865" max="4865" width="2.625" style="3" customWidth="1"/>
    <col min="4866" max="4866" width="16.875" style="3" bestFit="1" customWidth="1"/>
    <col min="4867" max="4867" width="21.75" style="3" bestFit="1" customWidth="1"/>
    <col min="4868" max="4868" width="12.625" style="3" customWidth="1"/>
    <col min="4869" max="4869" width="35.625" style="3" customWidth="1"/>
    <col min="4870" max="4870" width="6.25" style="3" customWidth="1"/>
    <col min="4871" max="4872" width="9.875" style="3" bestFit="1" customWidth="1"/>
    <col min="4873" max="4873" width="13.5" style="3" bestFit="1" customWidth="1"/>
    <col min="4874" max="4874" width="30.625" style="3" customWidth="1"/>
    <col min="4875" max="4875" width="11.375" style="3" customWidth="1"/>
    <col min="4876" max="4876" width="6.625" style="3" customWidth="1"/>
    <col min="4877" max="4877" width="22.75" style="3" bestFit="1" customWidth="1"/>
    <col min="4878" max="4878" width="10" style="3" bestFit="1" customWidth="1"/>
    <col min="4879" max="4879" width="13.25" style="3" customWidth="1"/>
    <col min="4880" max="4880" width="14.5" style="3" customWidth="1"/>
    <col min="4881" max="4881" width="15.625" style="3" customWidth="1"/>
    <col min="4882" max="5120" width="9" style="3"/>
    <col min="5121" max="5121" width="2.625" style="3" customWidth="1"/>
    <col min="5122" max="5122" width="16.875" style="3" bestFit="1" customWidth="1"/>
    <col min="5123" max="5123" width="21.75" style="3" bestFit="1" customWidth="1"/>
    <col min="5124" max="5124" width="12.625" style="3" customWidth="1"/>
    <col min="5125" max="5125" width="35.625" style="3" customWidth="1"/>
    <col min="5126" max="5126" width="6.25" style="3" customWidth="1"/>
    <col min="5127" max="5128" width="9.875" style="3" bestFit="1" customWidth="1"/>
    <col min="5129" max="5129" width="13.5" style="3" bestFit="1" customWidth="1"/>
    <col min="5130" max="5130" width="30.625" style="3" customWidth="1"/>
    <col min="5131" max="5131" width="11.375" style="3" customWidth="1"/>
    <col min="5132" max="5132" width="6.625" style="3" customWidth="1"/>
    <col min="5133" max="5133" width="22.75" style="3" bestFit="1" customWidth="1"/>
    <col min="5134" max="5134" width="10" style="3" bestFit="1" customWidth="1"/>
    <col min="5135" max="5135" width="13.25" style="3" customWidth="1"/>
    <col min="5136" max="5136" width="14.5" style="3" customWidth="1"/>
    <col min="5137" max="5137" width="15.625" style="3" customWidth="1"/>
    <col min="5138" max="5376" width="9" style="3"/>
    <col min="5377" max="5377" width="2.625" style="3" customWidth="1"/>
    <col min="5378" max="5378" width="16.875" style="3" bestFit="1" customWidth="1"/>
    <col min="5379" max="5379" width="21.75" style="3" bestFit="1" customWidth="1"/>
    <col min="5380" max="5380" width="12.625" style="3" customWidth="1"/>
    <col min="5381" max="5381" width="35.625" style="3" customWidth="1"/>
    <col min="5382" max="5382" width="6.25" style="3" customWidth="1"/>
    <col min="5383" max="5384" width="9.875" style="3" bestFit="1" customWidth="1"/>
    <col min="5385" max="5385" width="13.5" style="3" bestFit="1" customWidth="1"/>
    <col min="5386" max="5386" width="30.625" style="3" customWidth="1"/>
    <col min="5387" max="5387" width="11.375" style="3" customWidth="1"/>
    <col min="5388" max="5388" width="6.625" style="3" customWidth="1"/>
    <col min="5389" max="5389" width="22.75" style="3" bestFit="1" customWidth="1"/>
    <col min="5390" max="5390" width="10" style="3" bestFit="1" customWidth="1"/>
    <col min="5391" max="5391" width="13.25" style="3" customWidth="1"/>
    <col min="5392" max="5392" width="14.5" style="3" customWidth="1"/>
    <col min="5393" max="5393" width="15.625" style="3" customWidth="1"/>
    <col min="5394" max="5632" width="9" style="3"/>
    <col min="5633" max="5633" width="2.625" style="3" customWidth="1"/>
    <col min="5634" max="5634" width="16.875" style="3" bestFit="1" customWidth="1"/>
    <col min="5635" max="5635" width="21.75" style="3" bestFit="1" customWidth="1"/>
    <col min="5636" max="5636" width="12.625" style="3" customWidth="1"/>
    <col min="5637" max="5637" width="35.625" style="3" customWidth="1"/>
    <col min="5638" max="5638" width="6.25" style="3" customWidth="1"/>
    <col min="5639" max="5640" width="9.875" style="3" bestFit="1" customWidth="1"/>
    <col min="5641" max="5641" width="13.5" style="3" bestFit="1" customWidth="1"/>
    <col min="5642" max="5642" width="30.625" style="3" customWidth="1"/>
    <col min="5643" max="5643" width="11.375" style="3" customWidth="1"/>
    <col min="5644" max="5644" width="6.625" style="3" customWidth="1"/>
    <col min="5645" max="5645" width="22.75" style="3" bestFit="1" customWidth="1"/>
    <col min="5646" max="5646" width="10" style="3" bestFit="1" customWidth="1"/>
    <col min="5647" max="5647" width="13.25" style="3" customWidth="1"/>
    <col min="5648" max="5648" width="14.5" style="3" customWidth="1"/>
    <col min="5649" max="5649" width="15.625" style="3" customWidth="1"/>
    <col min="5650" max="5888" width="9" style="3"/>
    <col min="5889" max="5889" width="2.625" style="3" customWidth="1"/>
    <col min="5890" max="5890" width="16.875" style="3" bestFit="1" customWidth="1"/>
    <col min="5891" max="5891" width="21.75" style="3" bestFit="1" customWidth="1"/>
    <col min="5892" max="5892" width="12.625" style="3" customWidth="1"/>
    <col min="5893" max="5893" width="35.625" style="3" customWidth="1"/>
    <col min="5894" max="5894" width="6.25" style="3" customWidth="1"/>
    <col min="5895" max="5896" width="9.875" style="3" bestFit="1" customWidth="1"/>
    <col min="5897" max="5897" width="13.5" style="3" bestFit="1" customWidth="1"/>
    <col min="5898" max="5898" width="30.625" style="3" customWidth="1"/>
    <col min="5899" max="5899" width="11.375" style="3" customWidth="1"/>
    <col min="5900" max="5900" width="6.625" style="3" customWidth="1"/>
    <col min="5901" max="5901" width="22.75" style="3" bestFit="1" customWidth="1"/>
    <col min="5902" max="5902" width="10" style="3" bestFit="1" customWidth="1"/>
    <col min="5903" max="5903" width="13.25" style="3" customWidth="1"/>
    <col min="5904" max="5904" width="14.5" style="3" customWidth="1"/>
    <col min="5905" max="5905" width="15.625" style="3" customWidth="1"/>
    <col min="5906" max="6144" width="9" style="3"/>
    <col min="6145" max="6145" width="2.625" style="3" customWidth="1"/>
    <col min="6146" max="6146" width="16.875" style="3" bestFit="1" customWidth="1"/>
    <col min="6147" max="6147" width="21.75" style="3" bestFit="1" customWidth="1"/>
    <col min="6148" max="6148" width="12.625" style="3" customWidth="1"/>
    <col min="6149" max="6149" width="35.625" style="3" customWidth="1"/>
    <col min="6150" max="6150" width="6.25" style="3" customWidth="1"/>
    <col min="6151" max="6152" width="9.875" style="3" bestFit="1" customWidth="1"/>
    <col min="6153" max="6153" width="13.5" style="3" bestFit="1" customWidth="1"/>
    <col min="6154" max="6154" width="30.625" style="3" customWidth="1"/>
    <col min="6155" max="6155" width="11.375" style="3" customWidth="1"/>
    <col min="6156" max="6156" width="6.625" style="3" customWidth="1"/>
    <col min="6157" max="6157" width="22.75" style="3" bestFit="1" customWidth="1"/>
    <col min="6158" max="6158" width="10" style="3" bestFit="1" customWidth="1"/>
    <col min="6159" max="6159" width="13.25" style="3" customWidth="1"/>
    <col min="6160" max="6160" width="14.5" style="3" customWidth="1"/>
    <col min="6161" max="6161" width="15.625" style="3" customWidth="1"/>
    <col min="6162" max="6400" width="9" style="3"/>
    <col min="6401" max="6401" width="2.625" style="3" customWidth="1"/>
    <col min="6402" max="6402" width="16.875" style="3" bestFit="1" customWidth="1"/>
    <col min="6403" max="6403" width="21.75" style="3" bestFit="1" customWidth="1"/>
    <col min="6404" max="6404" width="12.625" style="3" customWidth="1"/>
    <col min="6405" max="6405" width="35.625" style="3" customWidth="1"/>
    <col min="6406" max="6406" width="6.25" style="3" customWidth="1"/>
    <col min="6407" max="6408" width="9.875" style="3" bestFit="1" customWidth="1"/>
    <col min="6409" max="6409" width="13.5" style="3" bestFit="1" customWidth="1"/>
    <col min="6410" max="6410" width="30.625" style="3" customWidth="1"/>
    <col min="6411" max="6411" width="11.375" style="3" customWidth="1"/>
    <col min="6412" max="6412" width="6.625" style="3" customWidth="1"/>
    <col min="6413" max="6413" width="22.75" style="3" bestFit="1" customWidth="1"/>
    <col min="6414" max="6414" width="10" style="3" bestFit="1" customWidth="1"/>
    <col min="6415" max="6415" width="13.25" style="3" customWidth="1"/>
    <col min="6416" max="6416" width="14.5" style="3" customWidth="1"/>
    <col min="6417" max="6417" width="15.625" style="3" customWidth="1"/>
    <col min="6418" max="6656" width="9" style="3"/>
    <col min="6657" max="6657" width="2.625" style="3" customWidth="1"/>
    <col min="6658" max="6658" width="16.875" style="3" bestFit="1" customWidth="1"/>
    <col min="6659" max="6659" width="21.75" style="3" bestFit="1" customWidth="1"/>
    <col min="6660" max="6660" width="12.625" style="3" customWidth="1"/>
    <col min="6661" max="6661" width="35.625" style="3" customWidth="1"/>
    <col min="6662" max="6662" width="6.25" style="3" customWidth="1"/>
    <col min="6663" max="6664" width="9.875" style="3" bestFit="1" customWidth="1"/>
    <col min="6665" max="6665" width="13.5" style="3" bestFit="1" customWidth="1"/>
    <col min="6666" max="6666" width="30.625" style="3" customWidth="1"/>
    <col min="6667" max="6667" width="11.375" style="3" customWidth="1"/>
    <col min="6668" max="6668" width="6.625" style="3" customWidth="1"/>
    <col min="6669" max="6669" width="22.75" style="3" bestFit="1" customWidth="1"/>
    <col min="6670" max="6670" width="10" style="3" bestFit="1" customWidth="1"/>
    <col min="6671" max="6671" width="13.25" style="3" customWidth="1"/>
    <col min="6672" max="6672" width="14.5" style="3" customWidth="1"/>
    <col min="6673" max="6673" width="15.625" style="3" customWidth="1"/>
    <col min="6674" max="6912" width="9" style="3"/>
    <col min="6913" max="6913" width="2.625" style="3" customWidth="1"/>
    <col min="6914" max="6914" width="16.875" style="3" bestFit="1" customWidth="1"/>
    <col min="6915" max="6915" width="21.75" style="3" bestFit="1" customWidth="1"/>
    <col min="6916" max="6916" width="12.625" style="3" customWidth="1"/>
    <col min="6917" max="6917" width="35.625" style="3" customWidth="1"/>
    <col min="6918" max="6918" width="6.25" style="3" customWidth="1"/>
    <col min="6919" max="6920" width="9.875" style="3" bestFit="1" customWidth="1"/>
    <col min="6921" max="6921" width="13.5" style="3" bestFit="1" customWidth="1"/>
    <col min="6922" max="6922" width="30.625" style="3" customWidth="1"/>
    <col min="6923" max="6923" width="11.375" style="3" customWidth="1"/>
    <col min="6924" max="6924" width="6.625" style="3" customWidth="1"/>
    <col min="6925" max="6925" width="22.75" style="3" bestFit="1" customWidth="1"/>
    <col min="6926" max="6926" width="10" style="3" bestFit="1" customWidth="1"/>
    <col min="6927" max="6927" width="13.25" style="3" customWidth="1"/>
    <col min="6928" max="6928" width="14.5" style="3" customWidth="1"/>
    <col min="6929" max="6929" width="15.625" style="3" customWidth="1"/>
    <col min="6930" max="7168" width="9" style="3"/>
    <col min="7169" max="7169" width="2.625" style="3" customWidth="1"/>
    <col min="7170" max="7170" width="16.875" style="3" bestFit="1" customWidth="1"/>
    <col min="7171" max="7171" width="21.75" style="3" bestFit="1" customWidth="1"/>
    <col min="7172" max="7172" width="12.625" style="3" customWidth="1"/>
    <col min="7173" max="7173" width="35.625" style="3" customWidth="1"/>
    <col min="7174" max="7174" width="6.25" style="3" customWidth="1"/>
    <col min="7175" max="7176" width="9.875" style="3" bestFit="1" customWidth="1"/>
    <col min="7177" max="7177" width="13.5" style="3" bestFit="1" customWidth="1"/>
    <col min="7178" max="7178" width="30.625" style="3" customWidth="1"/>
    <col min="7179" max="7179" width="11.375" style="3" customWidth="1"/>
    <col min="7180" max="7180" width="6.625" style="3" customWidth="1"/>
    <col min="7181" max="7181" width="22.75" style="3" bestFit="1" customWidth="1"/>
    <col min="7182" max="7182" width="10" style="3" bestFit="1" customWidth="1"/>
    <col min="7183" max="7183" width="13.25" style="3" customWidth="1"/>
    <col min="7184" max="7184" width="14.5" style="3" customWidth="1"/>
    <col min="7185" max="7185" width="15.625" style="3" customWidth="1"/>
    <col min="7186" max="7424" width="9" style="3"/>
    <col min="7425" max="7425" width="2.625" style="3" customWidth="1"/>
    <col min="7426" max="7426" width="16.875" style="3" bestFit="1" customWidth="1"/>
    <col min="7427" max="7427" width="21.75" style="3" bestFit="1" customWidth="1"/>
    <col min="7428" max="7428" width="12.625" style="3" customWidth="1"/>
    <col min="7429" max="7429" width="35.625" style="3" customWidth="1"/>
    <col min="7430" max="7430" width="6.25" style="3" customWidth="1"/>
    <col min="7431" max="7432" width="9.875" style="3" bestFit="1" customWidth="1"/>
    <col min="7433" max="7433" width="13.5" style="3" bestFit="1" customWidth="1"/>
    <col min="7434" max="7434" width="30.625" style="3" customWidth="1"/>
    <col min="7435" max="7435" width="11.375" style="3" customWidth="1"/>
    <col min="7436" max="7436" width="6.625" style="3" customWidth="1"/>
    <col min="7437" max="7437" width="22.75" style="3" bestFit="1" customWidth="1"/>
    <col min="7438" max="7438" width="10" style="3" bestFit="1" customWidth="1"/>
    <col min="7439" max="7439" width="13.25" style="3" customWidth="1"/>
    <col min="7440" max="7440" width="14.5" style="3" customWidth="1"/>
    <col min="7441" max="7441" width="15.625" style="3" customWidth="1"/>
    <col min="7442" max="7680" width="9" style="3"/>
    <col min="7681" max="7681" width="2.625" style="3" customWidth="1"/>
    <col min="7682" max="7682" width="16.875" style="3" bestFit="1" customWidth="1"/>
    <col min="7683" max="7683" width="21.75" style="3" bestFit="1" customWidth="1"/>
    <col min="7684" max="7684" width="12.625" style="3" customWidth="1"/>
    <col min="7685" max="7685" width="35.625" style="3" customWidth="1"/>
    <col min="7686" max="7686" width="6.25" style="3" customWidth="1"/>
    <col min="7687" max="7688" width="9.875" style="3" bestFit="1" customWidth="1"/>
    <col min="7689" max="7689" width="13.5" style="3" bestFit="1" customWidth="1"/>
    <col min="7690" max="7690" width="30.625" style="3" customWidth="1"/>
    <col min="7691" max="7691" width="11.375" style="3" customWidth="1"/>
    <col min="7692" max="7692" width="6.625" style="3" customWidth="1"/>
    <col min="7693" max="7693" width="22.75" style="3" bestFit="1" customWidth="1"/>
    <col min="7694" max="7694" width="10" style="3" bestFit="1" customWidth="1"/>
    <col min="7695" max="7695" width="13.25" style="3" customWidth="1"/>
    <col min="7696" max="7696" width="14.5" style="3" customWidth="1"/>
    <col min="7697" max="7697" width="15.625" style="3" customWidth="1"/>
    <col min="7698" max="7936" width="9" style="3"/>
    <col min="7937" max="7937" width="2.625" style="3" customWidth="1"/>
    <col min="7938" max="7938" width="16.875" style="3" bestFit="1" customWidth="1"/>
    <col min="7939" max="7939" width="21.75" style="3" bestFit="1" customWidth="1"/>
    <col min="7940" max="7940" width="12.625" style="3" customWidth="1"/>
    <col min="7941" max="7941" width="35.625" style="3" customWidth="1"/>
    <col min="7942" max="7942" width="6.25" style="3" customWidth="1"/>
    <col min="7943" max="7944" width="9.875" style="3" bestFit="1" customWidth="1"/>
    <col min="7945" max="7945" width="13.5" style="3" bestFit="1" customWidth="1"/>
    <col min="7946" max="7946" width="30.625" style="3" customWidth="1"/>
    <col min="7947" max="7947" width="11.375" style="3" customWidth="1"/>
    <col min="7948" max="7948" width="6.625" style="3" customWidth="1"/>
    <col min="7949" max="7949" width="22.75" style="3" bestFit="1" customWidth="1"/>
    <col min="7950" max="7950" width="10" style="3" bestFit="1" customWidth="1"/>
    <col min="7951" max="7951" width="13.25" style="3" customWidth="1"/>
    <col min="7952" max="7952" width="14.5" style="3" customWidth="1"/>
    <col min="7953" max="7953" width="15.625" style="3" customWidth="1"/>
    <col min="7954" max="8192" width="9" style="3"/>
    <col min="8193" max="8193" width="2.625" style="3" customWidth="1"/>
    <col min="8194" max="8194" width="16.875" style="3" bestFit="1" customWidth="1"/>
    <col min="8195" max="8195" width="21.75" style="3" bestFit="1" customWidth="1"/>
    <col min="8196" max="8196" width="12.625" style="3" customWidth="1"/>
    <col min="8197" max="8197" width="35.625" style="3" customWidth="1"/>
    <col min="8198" max="8198" width="6.25" style="3" customWidth="1"/>
    <col min="8199" max="8200" width="9.875" style="3" bestFit="1" customWidth="1"/>
    <col min="8201" max="8201" width="13.5" style="3" bestFit="1" customWidth="1"/>
    <col min="8202" max="8202" width="30.625" style="3" customWidth="1"/>
    <col min="8203" max="8203" width="11.375" style="3" customWidth="1"/>
    <col min="8204" max="8204" width="6.625" style="3" customWidth="1"/>
    <col min="8205" max="8205" width="22.75" style="3" bestFit="1" customWidth="1"/>
    <col min="8206" max="8206" width="10" style="3" bestFit="1" customWidth="1"/>
    <col min="8207" max="8207" width="13.25" style="3" customWidth="1"/>
    <col min="8208" max="8208" width="14.5" style="3" customWidth="1"/>
    <col min="8209" max="8209" width="15.625" style="3" customWidth="1"/>
    <col min="8210" max="8448" width="9" style="3"/>
    <col min="8449" max="8449" width="2.625" style="3" customWidth="1"/>
    <col min="8450" max="8450" width="16.875" style="3" bestFit="1" customWidth="1"/>
    <col min="8451" max="8451" width="21.75" style="3" bestFit="1" customWidth="1"/>
    <col min="8452" max="8452" width="12.625" style="3" customWidth="1"/>
    <col min="8453" max="8453" width="35.625" style="3" customWidth="1"/>
    <col min="8454" max="8454" width="6.25" style="3" customWidth="1"/>
    <col min="8455" max="8456" width="9.875" style="3" bestFit="1" customWidth="1"/>
    <col min="8457" max="8457" width="13.5" style="3" bestFit="1" customWidth="1"/>
    <col min="8458" max="8458" width="30.625" style="3" customWidth="1"/>
    <col min="8459" max="8459" width="11.375" style="3" customWidth="1"/>
    <col min="8460" max="8460" width="6.625" style="3" customWidth="1"/>
    <col min="8461" max="8461" width="22.75" style="3" bestFit="1" customWidth="1"/>
    <col min="8462" max="8462" width="10" style="3" bestFit="1" customWidth="1"/>
    <col min="8463" max="8463" width="13.25" style="3" customWidth="1"/>
    <col min="8464" max="8464" width="14.5" style="3" customWidth="1"/>
    <col min="8465" max="8465" width="15.625" style="3" customWidth="1"/>
    <col min="8466" max="8704" width="9" style="3"/>
    <col min="8705" max="8705" width="2.625" style="3" customWidth="1"/>
    <col min="8706" max="8706" width="16.875" style="3" bestFit="1" customWidth="1"/>
    <col min="8707" max="8707" width="21.75" style="3" bestFit="1" customWidth="1"/>
    <col min="8708" max="8708" width="12.625" style="3" customWidth="1"/>
    <col min="8709" max="8709" width="35.625" style="3" customWidth="1"/>
    <col min="8710" max="8710" width="6.25" style="3" customWidth="1"/>
    <col min="8711" max="8712" width="9.875" style="3" bestFit="1" customWidth="1"/>
    <col min="8713" max="8713" width="13.5" style="3" bestFit="1" customWidth="1"/>
    <col min="8714" max="8714" width="30.625" style="3" customWidth="1"/>
    <col min="8715" max="8715" width="11.375" style="3" customWidth="1"/>
    <col min="8716" max="8716" width="6.625" style="3" customWidth="1"/>
    <col min="8717" max="8717" width="22.75" style="3" bestFit="1" customWidth="1"/>
    <col min="8718" max="8718" width="10" style="3" bestFit="1" customWidth="1"/>
    <col min="8719" max="8719" width="13.25" style="3" customWidth="1"/>
    <col min="8720" max="8720" width="14.5" style="3" customWidth="1"/>
    <col min="8721" max="8721" width="15.625" style="3" customWidth="1"/>
    <col min="8722" max="8960" width="9" style="3"/>
    <col min="8961" max="8961" width="2.625" style="3" customWidth="1"/>
    <col min="8962" max="8962" width="16.875" style="3" bestFit="1" customWidth="1"/>
    <col min="8963" max="8963" width="21.75" style="3" bestFit="1" customWidth="1"/>
    <col min="8964" max="8964" width="12.625" style="3" customWidth="1"/>
    <col min="8965" max="8965" width="35.625" style="3" customWidth="1"/>
    <col min="8966" max="8966" width="6.25" style="3" customWidth="1"/>
    <col min="8967" max="8968" width="9.875" style="3" bestFit="1" customWidth="1"/>
    <col min="8969" max="8969" width="13.5" style="3" bestFit="1" customWidth="1"/>
    <col min="8970" max="8970" width="30.625" style="3" customWidth="1"/>
    <col min="8971" max="8971" width="11.375" style="3" customWidth="1"/>
    <col min="8972" max="8972" width="6.625" style="3" customWidth="1"/>
    <col min="8973" max="8973" width="22.75" style="3" bestFit="1" customWidth="1"/>
    <col min="8974" max="8974" width="10" style="3" bestFit="1" customWidth="1"/>
    <col min="8975" max="8975" width="13.25" style="3" customWidth="1"/>
    <col min="8976" max="8976" width="14.5" style="3" customWidth="1"/>
    <col min="8977" max="8977" width="15.625" style="3" customWidth="1"/>
    <col min="8978" max="9216" width="9" style="3"/>
    <col min="9217" max="9217" width="2.625" style="3" customWidth="1"/>
    <col min="9218" max="9218" width="16.875" style="3" bestFit="1" customWidth="1"/>
    <col min="9219" max="9219" width="21.75" style="3" bestFit="1" customWidth="1"/>
    <col min="9220" max="9220" width="12.625" style="3" customWidth="1"/>
    <col min="9221" max="9221" width="35.625" style="3" customWidth="1"/>
    <col min="9222" max="9222" width="6.25" style="3" customWidth="1"/>
    <col min="9223" max="9224" width="9.875" style="3" bestFit="1" customWidth="1"/>
    <col min="9225" max="9225" width="13.5" style="3" bestFit="1" customWidth="1"/>
    <col min="9226" max="9226" width="30.625" style="3" customWidth="1"/>
    <col min="9227" max="9227" width="11.375" style="3" customWidth="1"/>
    <col min="9228" max="9228" width="6.625" style="3" customWidth="1"/>
    <col min="9229" max="9229" width="22.75" style="3" bestFit="1" customWidth="1"/>
    <col min="9230" max="9230" width="10" style="3" bestFit="1" customWidth="1"/>
    <col min="9231" max="9231" width="13.25" style="3" customWidth="1"/>
    <col min="9232" max="9232" width="14.5" style="3" customWidth="1"/>
    <col min="9233" max="9233" width="15.625" style="3" customWidth="1"/>
    <col min="9234" max="9472" width="9" style="3"/>
    <col min="9473" max="9473" width="2.625" style="3" customWidth="1"/>
    <col min="9474" max="9474" width="16.875" style="3" bestFit="1" customWidth="1"/>
    <col min="9475" max="9475" width="21.75" style="3" bestFit="1" customWidth="1"/>
    <col min="9476" max="9476" width="12.625" style="3" customWidth="1"/>
    <col min="9477" max="9477" width="35.625" style="3" customWidth="1"/>
    <col min="9478" max="9478" width="6.25" style="3" customWidth="1"/>
    <col min="9479" max="9480" width="9.875" style="3" bestFit="1" customWidth="1"/>
    <col min="9481" max="9481" width="13.5" style="3" bestFit="1" customWidth="1"/>
    <col min="9482" max="9482" width="30.625" style="3" customWidth="1"/>
    <col min="9483" max="9483" width="11.375" style="3" customWidth="1"/>
    <col min="9484" max="9484" width="6.625" style="3" customWidth="1"/>
    <col min="9485" max="9485" width="22.75" style="3" bestFit="1" customWidth="1"/>
    <col min="9486" max="9486" width="10" style="3" bestFit="1" customWidth="1"/>
    <col min="9487" max="9487" width="13.25" style="3" customWidth="1"/>
    <col min="9488" max="9488" width="14.5" style="3" customWidth="1"/>
    <col min="9489" max="9489" width="15.625" style="3" customWidth="1"/>
    <col min="9490" max="9728" width="9" style="3"/>
    <col min="9729" max="9729" width="2.625" style="3" customWidth="1"/>
    <col min="9730" max="9730" width="16.875" style="3" bestFit="1" customWidth="1"/>
    <col min="9731" max="9731" width="21.75" style="3" bestFit="1" customWidth="1"/>
    <col min="9732" max="9732" width="12.625" style="3" customWidth="1"/>
    <col min="9733" max="9733" width="35.625" style="3" customWidth="1"/>
    <col min="9734" max="9734" width="6.25" style="3" customWidth="1"/>
    <col min="9735" max="9736" width="9.875" style="3" bestFit="1" customWidth="1"/>
    <col min="9737" max="9737" width="13.5" style="3" bestFit="1" customWidth="1"/>
    <col min="9738" max="9738" width="30.625" style="3" customWidth="1"/>
    <col min="9739" max="9739" width="11.375" style="3" customWidth="1"/>
    <col min="9740" max="9740" width="6.625" style="3" customWidth="1"/>
    <col min="9741" max="9741" width="22.75" style="3" bestFit="1" customWidth="1"/>
    <col min="9742" max="9742" width="10" style="3" bestFit="1" customWidth="1"/>
    <col min="9743" max="9743" width="13.25" style="3" customWidth="1"/>
    <col min="9744" max="9744" width="14.5" style="3" customWidth="1"/>
    <col min="9745" max="9745" width="15.625" style="3" customWidth="1"/>
    <col min="9746" max="9984" width="9" style="3"/>
    <col min="9985" max="9985" width="2.625" style="3" customWidth="1"/>
    <col min="9986" max="9986" width="16.875" style="3" bestFit="1" customWidth="1"/>
    <col min="9987" max="9987" width="21.75" style="3" bestFit="1" customWidth="1"/>
    <col min="9988" max="9988" width="12.625" style="3" customWidth="1"/>
    <col min="9989" max="9989" width="35.625" style="3" customWidth="1"/>
    <col min="9990" max="9990" width="6.25" style="3" customWidth="1"/>
    <col min="9991" max="9992" width="9.875" style="3" bestFit="1" customWidth="1"/>
    <col min="9993" max="9993" width="13.5" style="3" bestFit="1" customWidth="1"/>
    <col min="9994" max="9994" width="30.625" style="3" customWidth="1"/>
    <col min="9995" max="9995" width="11.375" style="3" customWidth="1"/>
    <col min="9996" max="9996" width="6.625" style="3" customWidth="1"/>
    <col min="9997" max="9997" width="22.75" style="3" bestFit="1" customWidth="1"/>
    <col min="9998" max="9998" width="10" style="3" bestFit="1"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6.875" style="3" bestFit="1" customWidth="1"/>
    <col min="10243" max="10243" width="21.75" style="3" bestFit="1" customWidth="1"/>
    <col min="10244" max="10244" width="12.625" style="3" customWidth="1"/>
    <col min="10245" max="10245" width="35.625" style="3" customWidth="1"/>
    <col min="10246" max="10246" width="6.25" style="3" customWidth="1"/>
    <col min="10247" max="10248" width="9.875" style="3" bestFit="1" customWidth="1"/>
    <col min="10249" max="10249" width="13.5" style="3" bestFit="1" customWidth="1"/>
    <col min="10250" max="10250" width="30.625" style="3" customWidth="1"/>
    <col min="10251" max="10251" width="11.375" style="3" customWidth="1"/>
    <col min="10252" max="10252" width="6.625" style="3" customWidth="1"/>
    <col min="10253" max="10253" width="22.75" style="3" bestFit="1" customWidth="1"/>
    <col min="10254" max="10254" width="10" style="3" bestFit="1"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6.875" style="3" bestFit="1" customWidth="1"/>
    <col min="10499" max="10499" width="21.75" style="3" bestFit="1" customWidth="1"/>
    <col min="10500" max="10500" width="12.625" style="3" customWidth="1"/>
    <col min="10501" max="10501" width="35.625" style="3" customWidth="1"/>
    <col min="10502" max="10502" width="6.25" style="3" customWidth="1"/>
    <col min="10503" max="10504" width="9.875" style="3" bestFit="1" customWidth="1"/>
    <col min="10505" max="10505" width="13.5" style="3" bestFit="1" customWidth="1"/>
    <col min="10506" max="10506" width="30.625" style="3" customWidth="1"/>
    <col min="10507" max="10507" width="11.375" style="3" customWidth="1"/>
    <col min="10508" max="10508" width="6.625" style="3" customWidth="1"/>
    <col min="10509" max="10509" width="22.75" style="3" bestFit="1" customWidth="1"/>
    <col min="10510" max="10510" width="10" style="3" bestFit="1"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6.875" style="3" bestFit="1" customWidth="1"/>
    <col min="10755" max="10755" width="21.75" style="3" bestFit="1" customWidth="1"/>
    <col min="10756" max="10756" width="12.625" style="3" customWidth="1"/>
    <col min="10757" max="10757" width="35.625" style="3" customWidth="1"/>
    <col min="10758" max="10758" width="6.25" style="3" customWidth="1"/>
    <col min="10759" max="10760" width="9.875" style="3" bestFit="1" customWidth="1"/>
    <col min="10761" max="10761" width="13.5" style="3" bestFit="1" customWidth="1"/>
    <col min="10762" max="10762" width="30.625" style="3" customWidth="1"/>
    <col min="10763" max="10763" width="11.375" style="3" customWidth="1"/>
    <col min="10764" max="10764" width="6.625" style="3" customWidth="1"/>
    <col min="10765" max="10765" width="22.75" style="3" bestFit="1" customWidth="1"/>
    <col min="10766" max="10766" width="10" style="3" bestFit="1"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6.875" style="3" bestFit="1" customWidth="1"/>
    <col min="11011" max="11011" width="21.75" style="3" bestFit="1" customWidth="1"/>
    <col min="11012" max="11012" width="12.625" style="3" customWidth="1"/>
    <col min="11013" max="11013" width="35.625" style="3" customWidth="1"/>
    <col min="11014" max="11014" width="6.25" style="3" customWidth="1"/>
    <col min="11015" max="11016" width="9.875" style="3" bestFit="1" customWidth="1"/>
    <col min="11017" max="11017" width="13.5" style="3" bestFit="1" customWidth="1"/>
    <col min="11018" max="11018" width="30.625" style="3" customWidth="1"/>
    <col min="11019" max="11019" width="11.375" style="3" customWidth="1"/>
    <col min="11020" max="11020" width="6.625" style="3" customWidth="1"/>
    <col min="11021" max="11021" width="22.75" style="3" bestFit="1" customWidth="1"/>
    <col min="11022" max="11022" width="10" style="3" bestFit="1"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6.875" style="3" bestFit="1" customWidth="1"/>
    <col min="11267" max="11267" width="21.75" style="3" bestFit="1" customWidth="1"/>
    <col min="11268" max="11268" width="12.625" style="3" customWidth="1"/>
    <col min="11269" max="11269" width="35.625" style="3" customWidth="1"/>
    <col min="11270" max="11270" width="6.25" style="3" customWidth="1"/>
    <col min="11271" max="11272" width="9.875" style="3" bestFit="1" customWidth="1"/>
    <col min="11273" max="11273" width="13.5" style="3" bestFit="1" customWidth="1"/>
    <col min="11274" max="11274" width="30.625" style="3" customWidth="1"/>
    <col min="11275" max="11275" width="11.375" style="3" customWidth="1"/>
    <col min="11276" max="11276" width="6.625" style="3" customWidth="1"/>
    <col min="11277" max="11277" width="22.75" style="3" bestFit="1" customWidth="1"/>
    <col min="11278" max="11278" width="10" style="3" bestFit="1"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6.875" style="3" bestFit="1" customWidth="1"/>
    <col min="11523" max="11523" width="21.75" style="3" bestFit="1" customWidth="1"/>
    <col min="11524" max="11524" width="12.625" style="3" customWidth="1"/>
    <col min="11525" max="11525" width="35.625" style="3" customWidth="1"/>
    <col min="11526" max="11526" width="6.25" style="3" customWidth="1"/>
    <col min="11527" max="11528" width="9.875" style="3" bestFit="1" customWidth="1"/>
    <col min="11529" max="11529" width="13.5" style="3" bestFit="1" customWidth="1"/>
    <col min="11530" max="11530" width="30.625" style="3" customWidth="1"/>
    <col min="11531" max="11531" width="11.375" style="3" customWidth="1"/>
    <col min="11532" max="11532" width="6.625" style="3" customWidth="1"/>
    <col min="11533" max="11533" width="22.75" style="3" bestFit="1" customWidth="1"/>
    <col min="11534" max="11534" width="10" style="3" bestFit="1"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6.875" style="3" bestFit="1" customWidth="1"/>
    <col min="11779" max="11779" width="21.75" style="3" bestFit="1" customWidth="1"/>
    <col min="11780" max="11780" width="12.625" style="3" customWidth="1"/>
    <col min="11781" max="11781" width="35.625" style="3" customWidth="1"/>
    <col min="11782" max="11782" width="6.25" style="3" customWidth="1"/>
    <col min="11783" max="11784" width="9.875" style="3" bestFit="1" customWidth="1"/>
    <col min="11785" max="11785" width="13.5" style="3" bestFit="1" customWidth="1"/>
    <col min="11786" max="11786" width="30.625" style="3" customWidth="1"/>
    <col min="11787" max="11787" width="11.375" style="3" customWidth="1"/>
    <col min="11788" max="11788" width="6.625" style="3" customWidth="1"/>
    <col min="11789" max="11789" width="22.75" style="3" bestFit="1" customWidth="1"/>
    <col min="11790" max="11790" width="10" style="3" bestFit="1"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6.875" style="3" bestFit="1" customWidth="1"/>
    <col min="12035" max="12035" width="21.75" style="3" bestFit="1" customWidth="1"/>
    <col min="12036" max="12036" width="12.625" style="3" customWidth="1"/>
    <col min="12037" max="12037" width="35.625" style="3" customWidth="1"/>
    <col min="12038" max="12038" width="6.25" style="3" customWidth="1"/>
    <col min="12039" max="12040" width="9.875" style="3" bestFit="1" customWidth="1"/>
    <col min="12041" max="12041" width="13.5" style="3" bestFit="1" customWidth="1"/>
    <col min="12042" max="12042" width="30.625" style="3" customWidth="1"/>
    <col min="12043" max="12043" width="11.375" style="3" customWidth="1"/>
    <col min="12044" max="12044" width="6.625" style="3" customWidth="1"/>
    <col min="12045" max="12045" width="22.75" style="3" bestFit="1" customWidth="1"/>
    <col min="12046" max="12046" width="10" style="3" bestFit="1"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6.875" style="3" bestFit="1" customWidth="1"/>
    <col min="12291" max="12291" width="21.75" style="3" bestFit="1" customWidth="1"/>
    <col min="12292" max="12292" width="12.625" style="3" customWidth="1"/>
    <col min="12293" max="12293" width="35.625" style="3" customWidth="1"/>
    <col min="12294" max="12294" width="6.25" style="3" customWidth="1"/>
    <col min="12295" max="12296" width="9.875" style="3" bestFit="1" customWidth="1"/>
    <col min="12297" max="12297" width="13.5" style="3" bestFit="1" customWidth="1"/>
    <col min="12298" max="12298" width="30.625" style="3" customWidth="1"/>
    <col min="12299" max="12299" width="11.375" style="3" customWidth="1"/>
    <col min="12300" max="12300" width="6.625" style="3" customWidth="1"/>
    <col min="12301" max="12301" width="22.75" style="3" bestFit="1" customWidth="1"/>
    <col min="12302" max="12302" width="10" style="3" bestFit="1"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6.875" style="3" bestFit="1" customWidth="1"/>
    <col min="12547" max="12547" width="21.75" style="3" bestFit="1" customWidth="1"/>
    <col min="12548" max="12548" width="12.625" style="3" customWidth="1"/>
    <col min="12549" max="12549" width="35.625" style="3" customWidth="1"/>
    <col min="12550" max="12550" width="6.25" style="3" customWidth="1"/>
    <col min="12551" max="12552" width="9.875" style="3" bestFit="1" customWidth="1"/>
    <col min="12553" max="12553" width="13.5" style="3" bestFit="1" customWidth="1"/>
    <col min="12554" max="12554" width="30.625" style="3" customWidth="1"/>
    <col min="12555" max="12555" width="11.375" style="3" customWidth="1"/>
    <col min="12556" max="12556" width="6.625" style="3" customWidth="1"/>
    <col min="12557" max="12557" width="22.75" style="3" bestFit="1" customWidth="1"/>
    <col min="12558" max="12558" width="10" style="3" bestFit="1"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6.875" style="3" bestFit="1" customWidth="1"/>
    <col min="12803" max="12803" width="21.75" style="3" bestFit="1" customWidth="1"/>
    <col min="12804" max="12804" width="12.625" style="3" customWidth="1"/>
    <col min="12805" max="12805" width="35.625" style="3" customWidth="1"/>
    <col min="12806" max="12806" width="6.25" style="3" customWidth="1"/>
    <col min="12807" max="12808" width="9.875" style="3" bestFit="1" customWidth="1"/>
    <col min="12809" max="12809" width="13.5" style="3" bestFit="1" customWidth="1"/>
    <col min="12810" max="12810" width="30.625" style="3" customWidth="1"/>
    <col min="12811" max="12811" width="11.375" style="3" customWidth="1"/>
    <col min="12812" max="12812" width="6.625" style="3" customWidth="1"/>
    <col min="12813" max="12813" width="22.75" style="3" bestFit="1" customWidth="1"/>
    <col min="12814" max="12814" width="10" style="3" bestFit="1"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6.875" style="3" bestFit="1" customWidth="1"/>
    <col min="13059" max="13059" width="21.75" style="3" bestFit="1" customWidth="1"/>
    <col min="13060" max="13060" width="12.625" style="3" customWidth="1"/>
    <col min="13061" max="13061" width="35.625" style="3" customWidth="1"/>
    <col min="13062" max="13062" width="6.25" style="3" customWidth="1"/>
    <col min="13063" max="13064" width="9.875" style="3" bestFit="1" customWidth="1"/>
    <col min="13065" max="13065" width="13.5" style="3" bestFit="1" customWidth="1"/>
    <col min="13066" max="13066" width="30.625" style="3" customWidth="1"/>
    <col min="13067" max="13067" width="11.375" style="3" customWidth="1"/>
    <col min="13068" max="13068" width="6.625" style="3" customWidth="1"/>
    <col min="13069" max="13069" width="22.75" style="3" bestFit="1" customWidth="1"/>
    <col min="13070" max="13070" width="10" style="3" bestFit="1"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6.875" style="3" bestFit="1" customWidth="1"/>
    <col min="13315" max="13315" width="21.75" style="3" bestFit="1" customWidth="1"/>
    <col min="13316" max="13316" width="12.625" style="3" customWidth="1"/>
    <col min="13317" max="13317" width="35.625" style="3" customWidth="1"/>
    <col min="13318" max="13318" width="6.25" style="3" customWidth="1"/>
    <col min="13319" max="13320" width="9.875" style="3" bestFit="1" customWidth="1"/>
    <col min="13321" max="13321" width="13.5" style="3" bestFit="1" customWidth="1"/>
    <col min="13322" max="13322" width="30.625" style="3" customWidth="1"/>
    <col min="13323" max="13323" width="11.375" style="3" customWidth="1"/>
    <col min="13324" max="13324" width="6.625" style="3" customWidth="1"/>
    <col min="13325" max="13325" width="22.75" style="3" bestFit="1" customWidth="1"/>
    <col min="13326" max="13326" width="10" style="3" bestFit="1"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6.875" style="3" bestFit="1" customWidth="1"/>
    <col min="13571" max="13571" width="21.75" style="3" bestFit="1" customWidth="1"/>
    <col min="13572" max="13572" width="12.625" style="3" customWidth="1"/>
    <col min="13573" max="13573" width="35.625" style="3" customWidth="1"/>
    <col min="13574" max="13574" width="6.25" style="3" customWidth="1"/>
    <col min="13575" max="13576" width="9.875" style="3" bestFit="1" customWidth="1"/>
    <col min="13577" max="13577" width="13.5" style="3" bestFit="1" customWidth="1"/>
    <col min="13578" max="13578" width="30.625" style="3" customWidth="1"/>
    <col min="13579" max="13579" width="11.375" style="3" customWidth="1"/>
    <col min="13580" max="13580" width="6.625" style="3" customWidth="1"/>
    <col min="13581" max="13581" width="22.75" style="3" bestFit="1" customWidth="1"/>
    <col min="13582" max="13582" width="10" style="3" bestFit="1"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6.875" style="3" bestFit="1" customWidth="1"/>
    <col min="13827" max="13827" width="21.75" style="3" bestFit="1" customWidth="1"/>
    <col min="13828" max="13828" width="12.625" style="3" customWidth="1"/>
    <col min="13829" max="13829" width="35.625" style="3" customWidth="1"/>
    <col min="13830" max="13830" width="6.25" style="3" customWidth="1"/>
    <col min="13831" max="13832" width="9.875" style="3" bestFit="1" customWidth="1"/>
    <col min="13833" max="13833" width="13.5" style="3" bestFit="1" customWidth="1"/>
    <col min="13834" max="13834" width="30.625" style="3" customWidth="1"/>
    <col min="13835" max="13835" width="11.375" style="3" customWidth="1"/>
    <col min="13836" max="13836" width="6.625" style="3" customWidth="1"/>
    <col min="13837" max="13837" width="22.75" style="3" bestFit="1" customWidth="1"/>
    <col min="13838" max="13838" width="10" style="3" bestFit="1"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6.875" style="3" bestFit="1" customWidth="1"/>
    <col min="14083" max="14083" width="21.75" style="3" bestFit="1" customWidth="1"/>
    <col min="14084" max="14084" width="12.625" style="3" customWidth="1"/>
    <col min="14085" max="14085" width="35.625" style="3" customWidth="1"/>
    <col min="14086" max="14086" width="6.25" style="3" customWidth="1"/>
    <col min="14087" max="14088" width="9.875" style="3" bestFit="1" customWidth="1"/>
    <col min="14089" max="14089" width="13.5" style="3" bestFit="1" customWidth="1"/>
    <col min="14090" max="14090" width="30.625" style="3" customWidth="1"/>
    <col min="14091" max="14091" width="11.375" style="3" customWidth="1"/>
    <col min="14092" max="14092" width="6.625" style="3" customWidth="1"/>
    <col min="14093" max="14093" width="22.75" style="3" bestFit="1" customWidth="1"/>
    <col min="14094" max="14094" width="10" style="3" bestFit="1"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6.875" style="3" bestFit="1" customWidth="1"/>
    <col min="14339" max="14339" width="21.75" style="3" bestFit="1" customWidth="1"/>
    <col min="14340" max="14340" width="12.625" style="3" customWidth="1"/>
    <col min="14341" max="14341" width="35.625" style="3" customWidth="1"/>
    <col min="14342" max="14342" width="6.25" style="3" customWidth="1"/>
    <col min="14343" max="14344" width="9.875" style="3" bestFit="1" customWidth="1"/>
    <col min="14345" max="14345" width="13.5" style="3" bestFit="1" customWidth="1"/>
    <col min="14346" max="14346" width="30.625" style="3" customWidth="1"/>
    <col min="14347" max="14347" width="11.375" style="3" customWidth="1"/>
    <col min="14348" max="14348" width="6.625" style="3" customWidth="1"/>
    <col min="14349" max="14349" width="22.75" style="3" bestFit="1" customWidth="1"/>
    <col min="14350" max="14350" width="10" style="3" bestFit="1"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6.875" style="3" bestFit="1" customWidth="1"/>
    <col min="14595" max="14595" width="21.75" style="3" bestFit="1" customWidth="1"/>
    <col min="14596" max="14596" width="12.625" style="3" customWidth="1"/>
    <col min="14597" max="14597" width="35.625" style="3" customWidth="1"/>
    <col min="14598" max="14598" width="6.25" style="3" customWidth="1"/>
    <col min="14599" max="14600" width="9.875" style="3" bestFit="1" customWidth="1"/>
    <col min="14601" max="14601" width="13.5" style="3" bestFit="1" customWidth="1"/>
    <col min="14602" max="14602" width="30.625" style="3" customWidth="1"/>
    <col min="14603" max="14603" width="11.375" style="3" customWidth="1"/>
    <col min="14604" max="14604" width="6.625" style="3" customWidth="1"/>
    <col min="14605" max="14605" width="22.75" style="3" bestFit="1" customWidth="1"/>
    <col min="14606" max="14606" width="10" style="3" bestFit="1"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6.875" style="3" bestFit="1" customWidth="1"/>
    <col min="14851" max="14851" width="21.75" style="3" bestFit="1" customWidth="1"/>
    <col min="14852" max="14852" width="12.625" style="3" customWidth="1"/>
    <col min="14853" max="14853" width="35.625" style="3" customWidth="1"/>
    <col min="14854" max="14854" width="6.25" style="3" customWidth="1"/>
    <col min="14855" max="14856" width="9.875" style="3" bestFit="1" customWidth="1"/>
    <col min="14857" max="14857" width="13.5" style="3" bestFit="1" customWidth="1"/>
    <col min="14858" max="14858" width="30.625" style="3" customWidth="1"/>
    <col min="14859" max="14859" width="11.375" style="3" customWidth="1"/>
    <col min="14860" max="14860" width="6.625" style="3" customWidth="1"/>
    <col min="14861" max="14861" width="22.75" style="3" bestFit="1" customWidth="1"/>
    <col min="14862" max="14862" width="10" style="3" bestFit="1"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6.875" style="3" bestFit="1" customWidth="1"/>
    <col min="15107" max="15107" width="21.75" style="3" bestFit="1" customWidth="1"/>
    <col min="15108" max="15108" width="12.625" style="3" customWidth="1"/>
    <col min="15109" max="15109" width="35.625" style="3" customWidth="1"/>
    <col min="15110" max="15110" width="6.25" style="3" customWidth="1"/>
    <col min="15111" max="15112" width="9.875" style="3" bestFit="1" customWidth="1"/>
    <col min="15113" max="15113" width="13.5" style="3" bestFit="1" customWidth="1"/>
    <col min="15114" max="15114" width="30.625" style="3" customWidth="1"/>
    <col min="15115" max="15115" width="11.375" style="3" customWidth="1"/>
    <col min="15116" max="15116" width="6.625" style="3" customWidth="1"/>
    <col min="15117" max="15117" width="22.75" style="3" bestFit="1" customWidth="1"/>
    <col min="15118" max="15118" width="10" style="3" bestFit="1"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6.875" style="3" bestFit="1" customWidth="1"/>
    <col min="15363" max="15363" width="21.75" style="3" bestFit="1" customWidth="1"/>
    <col min="15364" max="15364" width="12.625" style="3" customWidth="1"/>
    <col min="15365" max="15365" width="35.625" style="3" customWidth="1"/>
    <col min="15366" max="15366" width="6.25" style="3" customWidth="1"/>
    <col min="15367" max="15368" width="9.875" style="3" bestFit="1" customWidth="1"/>
    <col min="15369" max="15369" width="13.5" style="3" bestFit="1" customWidth="1"/>
    <col min="15370" max="15370" width="30.625" style="3" customWidth="1"/>
    <col min="15371" max="15371" width="11.375" style="3" customWidth="1"/>
    <col min="15372" max="15372" width="6.625" style="3" customWidth="1"/>
    <col min="15373" max="15373" width="22.75" style="3" bestFit="1" customWidth="1"/>
    <col min="15374" max="15374" width="10" style="3" bestFit="1"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6.875" style="3" bestFit="1" customWidth="1"/>
    <col min="15619" max="15619" width="21.75" style="3" bestFit="1" customWidth="1"/>
    <col min="15620" max="15620" width="12.625" style="3" customWidth="1"/>
    <col min="15621" max="15621" width="35.625" style="3" customWidth="1"/>
    <col min="15622" max="15622" width="6.25" style="3" customWidth="1"/>
    <col min="15623" max="15624" width="9.875" style="3" bestFit="1" customWidth="1"/>
    <col min="15625" max="15625" width="13.5" style="3" bestFit="1" customWidth="1"/>
    <col min="15626" max="15626" width="30.625" style="3" customWidth="1"/>
    <col min="15627" max="15627" width="11.375" style="3" customWidth="1"/>
    <col min="15628" max="15628" width="6.625" style="3" customWidth="1"/>
    <col min="15629" max="15629" width="22.75" style="3" bestFit="1" customWidth="1"/>
    <col min="15630" max="15630" width="10" style="3" bestFit="1"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6.875" style="3" bestFit="1" customWidth="1"/>
    <col min="15875" max="15875" width="21.75" style="3" bestFit="1" customWidth="1"/>
    <col min="15876" max="15876" width="12.625" style="3" customWidth="1"/>
    <col min="15877" max="15877" width="35.625" style="3" customWidth="1"/>
    <col min="15878" max="15878" width="6.25" style="3" customWidth="1"/>
    <col min="15879" max="15880" width="9.875" style="3" bestFit="1" customWidth="1"/>
    <col min="15881" max="15881" width="13.5" style="3" bestFit="1" customWidth="1"/>
    <col min="15882" max="15882" width="30.625" style="3" customWidth="1"/>
    <col min="15883" max="15883" width="11.375" style="3" customWidth="1"/>
    <col min="15884" max="15884" width="6.625" style="3" customWidth="1"/>
    <col min="15885" max="15885" width="22.75" style="3" bestFit="1" customWidth="1"/>
    <col min="15886" max="15886" width="10" style="3" bestFit="1"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6.875" style="3" bestFit="1" customWidth="1"/>
    <col min="16131" max="16131" width="21.75" style="3" bestFit="1" customWidth="1"/>
    <col min="16132" max="16132" width="12.625" style="3" customWidth="1"/>
    <col min="16133" max="16133" width="35.625" style="3" customWidth="1"/>
    <col min="16134" max="16134" width="6.25" style="3" customWidth="1"/>
    <col min="16135" max="16136" width="9.875" style="3" bestFit="1" customWidth="1"/>
    <col min="16137" max="16137" width="13.5" style="3" bestFit="1" customWidth="1"/>
    <col min="16138" max="16138" width="30.625" style="3" customWidth="1"/>
    <col min="16139" max="16139" width="11.375" style="3" customWidth="1"/>
    <col min="16140" max="16140" width="6.625" style="3" customWidth="1"/>
    <col min="16141" max="16141" width="22.75" style="3" bestFit="1" customWidth="1"/>
    <col min="16142" max="16142" width="10" style="3" bestFit="1"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4818</v>
      </c>
      <c r="G2" s="4" t="s">
        <v>2</v>
      </c>
      <c r="H2" s="5"/>
      <c r="I2" s="6"/>
      <c r="J2" s="125">
        <f>SUM(H:H)</f>
        <v>12988</v>
      </c>
    </row>
    <row r="3" spans="2:17" ht="20.100000000000001" customHeight="1">
      <c r="B3" s="1" t="s">
        <v>3</v>
      </c>
      <c r="C3" s="1"/>
      <c r="D3" s="1"/>
      <c r="E3" s="14" t="s">
        <v>1543</v>
      </c>
    </row>
    <row r="4" spans="2:17" ht="20.100000000000001" customHeight="1">
      <c r="B4" s="1" t="s">
        <v>5</v>
      </c>
      <c r="C4" s="1"/>
      <c r="D4" s="1"/>
      <c r="E4" s="14">
        <v>198086</v>
      </c>
    </row>
    <row r="5" spans="2:17" ht="20.100000000000001" customHeight="1">
      <c r="B5" s="1" t="s">
        <v>6</v>
      </c>
      <c r="C5" s="1"/>
      <c r="D5" s="1"/>
      <c r="E5" s="15"/>
    </row>
    <row r="6" spans="2:17" ht="20.100000000000001" customHeight="1">
      <c r="B6" s="1" t="s">
        <v>8</v>
      </c>
      <c r="C6" s="1"/>
      <c r="D6" s="1"/>
      <c r="E6" s="15">
        <v>44755</v>
      </c>
    </row>
    <row r="8" spans="2:17" s="9" customFormat="1" ht="19.5" customHeight="1">
      <c r="B8" s="16" t="s">
        <v>9</v>
      </c>
      <c r="C8" s="16" t="s">
        <v>10</v>
      </c>
      <c r="D8" s="16" t="s">
        <v>11</v>
      </c>
      <c r="E8" s="17" t="s">
        <v>12</v>
      </c>
      <c r="F8" s="17" t="s">
        <v>13</v>
      </c>
      <c r="G8" s="383" t="s">
        <v>14</v>
      </c>
      <c r="H8" s="384" t="s">
        <v>15</v>
      </c>
      <c r="I8" s="18" t="s">
        <v>16</v>
      </c>
      <c r="J8" s="17" t="s">
        <v>17</v>
      </c>
      <c r="K8" s="17" t="s">
        <v>18</v>
      </c>
      <c r="L8" s="17" t="s">
        <v>19</v>
      </c>
      <c r="M8" s="16" t="s">
        <v>20</v>
      </c>
      <c r="N8" s="16" t="s">
        <v>21</v>
      </c>
      <c r="O8" s="17" t="s">
        <v>22</v>
      </c>
      <c r="P8" s="184" t="s">
        <v>23</v>
      </c>
      <c r="Q8" s="184" t="s">
        <v>24</v>
      </c>
    </row>
    <row r="9" spans="2:17" s="9" customFormat="1" ht="19.5" customHeight="1">
      <c r="B9" s="16"/>
      <c r="C9" s="17" t="s">
        <v>492</v>
      </c>
      <c r="D9" s="17" t="s">
        <v>492</v>
      </c>
      <c r="E9" s="54" t="s">
        <v>489</v>
      </c>
      <c r="F9" s="54">
        <v>1</v>
      </c>
      <c r="G9" s="278">
        <v>168</v>
      </c>
      <c r="H9" s="278">
        <f t="shared" ref="H9:H14" si="0">F9*G9</f>
        <v>168</v>
      </c>
      <c r="I9" s="18"/>
      <c r="J9" s="54" t="s">
        <v>490</v>
      </c>
      <c r="K9" s="17"/>
      <c r="L9" s="17"/>
      <c r="M9" s="19" t="s">
        <v>4789</v>
      </c>
      <c r="N9" s="16"/>
      <c r="O9" s="17"/>
      <c r="P9" s="184"/>
      <c r="Q9" s="21">
        <v>44746</v>
      </c>
    </row>
    <row r="10" spans="2:17" s="9" customFormat="1" ht="19.5" customHeight="1">
      <c r="B10" s="16"/>
      <c r="C10" s="17" t="s">
        <v>492</v>
      </c>
      <c r="D10" s="17" t="s">
        <v>492</v>
      </c>
      <c r="E10" s="54" t="s">
        <v>4819</v>
      </c>
      <c r="F10" s="54">
        <v>1</v>
      </c>
      <c r="G10" s="278">
        <v>348</v>
      </c>
      <c r="H10" s="278">
        <f t="shared" si="0"/>
        <v>348</v>
      </c>
      <c r="I10" s="18"/>
      <c r="J10" s="54" t="s">
        <v>4820</v>
      </c>
      <c r="K10" s="17"/>
      <c r="L10" s="17"/>
      <c r="M10" s="19" t="s">
        <v>4789</v>
      </c>
      <c r="N10" s="16"/>
      <c r="O10" s="56"/>
      <c r="P10" s="19"/>
      <c r="Q10" s="21">
        <v>44746</v>
      </c>
    </row>
    <row r="11" spans="2:17" s="9" customFormat="1" ht="19.5" customHeight="1">
      <c r="B11" s="16"/>
      <c r="C11" s="17" t="s">
        <v>492</v>
      </c>
      <c r="D11" s="17" t="s">
        <v>492</v>
      </c>
      <c r="E11" s="54" t="s">
        <v>4821</v>
      </c>
      <c r="F11" s="54">
        <v>1</v>
      </c>
      <c r="G11" s="278">
        <v>2280</v>
      </c>
      <c r="H11" s="278">
        <f t="shared" si="0"/>
        <v>2280</v>
      </c>
      <c r="I11" s="18"/>
      <c r="J11" s="54" t="s">
        <v>2443</v>
      </c>
      <c r="K11" s="17"/>
      <c r="L11" s="17"/>
      <c r="M11" s="19" t="s">
        <v>4789</v>
      </c>
      <c r="N11" s="16"/>
      <c r="O11" s="56"/>
      <c r="P11" s="19"/>
      <c r="Q11" s="21">
        <v>44746</v>
      </c>
    </row>
    <row r="12" spans="2:17" s="9" customFormat="1" ht="19.5" customHeight="1">
      <c r="B12" s="16"/>
      <c r="C12" s="17" t="s">
        <v>492</v>
      </c>
      <c r="D12" s="17" t="s">
        <v>492</v>
      </c>
      <c r="E12" s="54" t="s">
        <v>4822</v>
      </c>
      <c r="F12" s="54">
        <v>1</v>
      </c>
      <c r="G12" s="278">
        <v>3989</v>
      </c>
      <c r="H12" s="278">
        <f t="shared" si="0"/>
        <v>3989</v>
      </c>
      <c r="I12" s="18"/>
      <c r="J12" s="54" t="s">
        <v>4823</v>
      </c>
      <c r="K12" s="17"/>
      <c r="L12" s="17"/>
      <c r="M12" s="19" t="s">
        <v>4789</v>
      </c>
      <c r="N12" s="16"/>
      <c r="O12" s="56"/>
      <c r="P12" s="19"/>
      <c r="Q12" s="21">
        <v>44746</v>
      </c>
    </row>
    <row r="13" spans="2:17" s="9" customFormat="1" ht="19.5" customHeight="1">
      <c r="B13" s="16"/>
      <c r="C13" s="17" t="s">
        <v>492</v>
      </c>
      <c r="D13" s="17" t="s">
        <v>492</v>
      </c>
      <c r="E13" s="54" t="s">
        <v>4824</v>
      </c>
      <c r="F13" s="54">
        <v>1</v>
      </c>
      <c r="G13" s="278">
        <v>1039</v>
      </c>
      <c r="H13" s="278">
        <f t="shared" si="0"/>
        <v>1039</v>
      </c>
      <c r="I13" s="18"/>
      <c r="J13" s="54" t="s">
        <v>4825</v>
      </c>
      <c r="K13" s="17"/>
      <c r="L13" s="17"/>
      <c r="M13" s="19" t="s">
        <v>4789</v>
      </c>
      <c r="N13" s="16"/>
      <c r="O13" s="56"/>
      <c r="P13" s="19"/>
      <c r="Q13" s="21">
        <v>44746</v>
      </c>
    </row>
    <row r="14" spans="2:17" s="9" customFormat="1" ht="19.5" customHeight="1">
      <c r="B14" s="16"/>
      <c r="C14" s="17" t="s">
        <v>492</v>
      </c>
      <c r="D14" s="17" t="s">
        <v>492</v>
      </c>
      <c r="E14" s="54" t="s">
        <v>4826</v>
      </c>
      <c r="F14" s="54">
        <v>1</v>
      </c>
      <c r="G14" s="278">
        <v>164</v>
      </c>
      <c r="H14" s="278">
        <f t="shared" si="0"/>
        <v>164</v>
      </c>
      <c r="I14" s="18"/>
      <c r="J14" s="54" t="s">
        <v>4827</v>
      </c>
      <c r="K14" s="17"/>
      <c r="L14" s="17"/>
      <c r="M14" s="19" t="s">
        <v>4789</v>
      </c>
      <c r="N14" s="16"/>
      <c r="O14" s="56"/>
      <c r="P14" s="19"/>
      <c r="Q14" s="21">
        <v>44746</v>
      </c>
    </row>
    <row r="15" spans="2:17" s="9" customFormat="1" ht="19.5" customHeight="1">
      <c r="B15" s="16"/>
      <c r="C15" s="16" t="s">
        <v>662</v>
      </c>
      <c r="D15" s="16" t="s">
        <v>662</v>
      </c>
      <c r="E15" s="146" t="s">
        <v>664</v>
      </c>
      <c r="F15" s="54">
        <v>1</v>
      </c>
      <c r="G15" s="637">
        <v>5000</v>
      </c>
      <c r="H15" s="278">
        <f>F15*G15</f>
        <v>5000</v>
      </c>
      <c r="I15" s="540"/>
      <c r="J15" s="146" t="s">
        <v>664</v>
      </c>
      <c r="K15" s="165"/>
      <c r="L15" s="17"/>
      <c r="M15" s="19"/>
      <c r="N15" s="16"/>
      <c r="O15" s="17"/>
      <c r="P15" s="19"/>
      <c r="Q15" s="21"/>
    </row>
    <row r="16" spans="2:17">
      <c r="Q16" s="13"/>
    </row>
    <row r="17" spans="13:17">
      <c r="Q17" s="13"/>
    </row>
    <row r="18" spans="13:17">
      <c r="Q18" s="13"/>
    </row>
    <row r="19" spans="13:17">
      <c r="M19" s="199"/>
      <c r="Q19" s="13"/>
    </row>
    <row r="20" spans="13:17">
      <c r="Q20" s="13"/>
    </row>
    <row r="21" spans="13:17">
      <c r="M21" s="199"/>
      <c r="Q21" s="13"/>
    </row>
  </sheetData>
  <autoFilter ref="B8:O15" xr:uid="{FE54358F-1B0A-4DEA-9D8D-16745409E04D}"/>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30622-ABDE-4C5B-9A22-AD372EE083E1}">
  <dimension ref="B2:Q64"/>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4828</v>
      </c>
      <c r="G2" s="4" t="s">
        <v>2</v>
      </c>
      <c r="H2" s="5"/>
      <c r="I2" s="6"/>
      <c r="J2" s="125">
        <f>SUM(H:H)</f>
        <v>824227</v>
      </c>
    </row>
    <row r="3" spans="2:17" ht="20.100000000000001" customHeight="1">
      <c r="B3" s="1" t="s">
        <v>3</v>
      </c>
      <c r="C3" s="1"/>
      <c r="D3" s="1"/>
      <c r="E3" s="14" t="s">
        <v>686</v>
      </c>
    </row>
    <row r="4" spans="2:17" ht="20.100000000000001" customHeight="1">
      <c r="B4" s="1" t="s">
        <v>5</v>
      </c>
      <c r="C4" s="1"/>
      <c r="D4" s="1"/>
      <c r="E4" s="14">
        <v>194854</v>
      </c>
    </row>
    <row r="5" spans="2:17" ht="20.100000000000001" customHeight="1">
      <c r="B5" s="1" t="s">
        <v>6</v>
      </c>
      <c r="C5" s="1"/>
      <c r="D5" s="1"/>
      <c r="E5" s="15">
        <v>44691</v>
      </c>
    </row>
    <row r="6" spans="2:17" ht="20.100000000000001" customHeight="1">
      <c r="B6" s="1" t="s">
        <v>8</v>
      </c>
      <c r="C6" s="1"/>
      <c r="D6" s="1"/>
      <c r="E6" s="15">
        <v>44802</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52">
        <v>0</v>
      </c>
      <c r="H9" s="52">
        <f>F9*G9</f>
        <v>0</v>
      </c>
      <c r="I9" s="18"/>
      <c r="J9" s="146"/>
      <c r="K9" s="146"/>
      <c r="L9" s="17"/>
      <c r="M9" s="19"/>
      <c r="N9" s="16"/>
      <c r="O9" s="17"/>
      <c r="P9" s="19"/>
      <c r="Q9" s="21"/>
    </row>
    <row r="10" spans="2:17" s="9" customFormat="1" ht="19.7" customHeight="1">
      <c r="B10" s="16">
        <v>1</v>
      </c>
      <c r="C10" s="16" t="s">
        <v>35</v>
      </c>
      <c r="D10" s="16" t="s">
        <v>35</v>
      </c>
      <c r="E10" s="50" t="s">
        <v>4829</v>
      </c>
      <c r="F10" s="17">
        <v>1</v>
      </c>
      <c r="G10" s="52">
        <v>688000</v>
      </c>
      <c r="H10" s="52">
        <f>F10*G10</f>
        <v>688000</v>
      </c>
      <c r="I10" s="18"/>
      <c r="J10" s="54" t="s">
        <v>4830</v>
      </c>
      <c r="K10" s="292" t="s">
        <v>4831</v>
      </c>
      <c r="L10" s="17"/>
      <c r="M10" s="19">
        <v>44621</v>
      </c>
      <c r="N10" s="16"/>
      <c r="O10" s="56">
        <v>44691</v>
      </c>
      <c r="P10" s="19"/>
      <c r="Q10" s="21">
        <v>44720</v>
      </c>
    </row>
    <row r="11" spans="2:17" s="9" customFormat="1" ht="19.7" customHeight="1">
      <c r="B11" s="16">
        <v>1</v>
      </c>
      <c r="C11" s="16" t="s">
        <v>35</v>
      </c>
      <c r="D11" s="16" t="s">
        <v>35</v>
      </c>
      <c r="E11" s="58" t="s">
        <v>39</v>
      </c>
      <c r="F11" s="17">
        <v>1</v>
      </c>
      <c r="G11" s="52">
        <v>12000</v>
      </c>
      <c r="H11" s="52">
        <f>F11*G11</f>
        <v>12000</v>
      </c>
      <c r="I11" s="18"/>
      <c r="J11" s="54"/>
      <c r="K11" s="17"/>
      <c r="L11" s="17"/>
      <c r="M11" s="19">
        <v>44621</v>
      </c>
      <c r="N11" s="16"/>
      <c r="O11" s="56">
        <v>44691</v>
      </c>
      <c r="P11" s="19"/>
      <c r="Q11" s="21"/>
    </row>
    <row r="12" spans="2:17" s="9" customFormat="1" ht="19.7" customHeight="1">
      <c r="B12" s="16"/>
      <c r="C12" s="16"/>
      <c r="D12" s="16"/>
      <c r="E12" s="145"/>
      <c r="F12" s="17"/>
      <c r="G12" s="52">
        <v>0</v>
      </c>
      <c r="H12" s="52">
        <f>F12*G12</f>
        <v>0</v>
      </c>
      <c r="I12" s="18"/>
      <c r="J12" s="54"/>
      <c r="K12" s="17"/>
      <c r="L12" s="17"/>
      <c r="M12" s="19"/>
      <c r="N12" s="16"/>
      <c r="O12" s="17"/>
      <c r="P12" s="19"/>
      <c r="Q12" s="21"/>
    </row>
    <row r="13" spans="2:17" s="9" customFormat="1" ht="19.7" customHeight="1">
      <c r="B13" s="16">
        <v>7</v>
      </c>
      <c r="C13" s="16" t="s">
        <v>96</v>
      </c>
      <c r="D13" s="16" t="s">
        <v>55</v>
      </c>
      <c r="E13" s="145" t="s">
        <v>4832</v>
      </c>
      <c r="F13" s="17">
        <v>1</v>
      </c>
      <c r="G13" s="52">
        <v>2140</v>
      </c>
      <c r="H13" s="52">
        <f>F13*G13</f>
        <v>2140</v>
      </c>
      <c r="I13" s="18"/>
      <c r="J13" s="54" t="s">
        <v>4833</v>
      </c>
      <c r="K13" s="146" t="s">
        <v>4834</v>
      </c>
      <c r="L13" s="17"/>
      <c r="M13" s="19">
        <v>44621</v>
      </c>
      <c r="N13" s="16"/>
      <c r="O13" s="56">
        <v>44691</v>
      </c>
      <c r="P13" s="56">
        <v>44691</v>
      </c>
      <c r="Q13" s="21">
        <v>44690</v>
      </c>
    </row>
    <row r="14" spans="2:17" s="9" customFormat="1" ht="19.7" customHeight="1">
      <c r="B14" s="16">
        <v>7</v>
      </c>
      <c r="C14" s="16" t="s">
        <v>96</v>
      </c>
      <c r="D14" s="16" t="s">
        <v>55</v>
      </c>
      <c r="E14" s="145" t="s">
        <v>4835</v>
      </c>
      <c r="F14" s="17">
        <v>1</v>
      </c>
      <c r="G14" s="52">
        <v>4080</v>
      </c>
      <c r="H14" s="52">
        <f t="shared" ref="H14:H21" si="0">F14*G14</f>
        <v>4080</v>
      </c>
      <c r="I14" s="18"/>
      <c r="J14" s="54" t="s">
        <v>1241</v>
      </c>
      <c r="K14" s="146" t="s">
        <v>4834</v>
      </c>
      <c r="L14" s="17"/>
      <c r="M14" s="19">
        <v>44621</v>
      </c>
      <c r="N14" s="16"/>
      <c r="O14" s="56">
        <v>44691</v>
      </c>
      <c r="P14" s="56">
        <v>44691</v>
      </c>
      <c r="Q14" s="21">
        <v>44690</v>
      </c>
    </row>
    <row r="15" spans="2:17" s="9" customFormat="1" ht="19.7" customHeight="1">
      <c r="B15" s="16">
        <v>7</v>
      </c>
      <c r="C15" s="16" t="s">
        <v>96</v>
      </c>
      <c r="D15" s="16" t="s">
        <v>55</v>
      </c>
      <c r="E15" s="145" t="s">
        <v>4836</v>
      </c>
      <c r="F15" s="17">
        <v>1</v>
      </c>
      <c r="G15" s="52">
        <v>140</v>
      </c>
      <c r="H15" s="52">
        <f t="shared" si="0"/>
        <v>140</v>
      </c>
      <c r="I15" s="18"/>
      <c r="J15" s="54" t="s">
        <v>4837</v>
      </c>
      <c r="K15" s="146" t="s">
        <v>4834</v>
      </c>
      <c r="L15" s="17"/>
      <c r="M15" s="19">
        <v>44621</v>
      </c>
      <c r="N15" s="16"/>
      <c r="O15" s="56">
        <v>44691</v>
      </c>
      <c r="P15" s="56">
        <v>44691</v>
      </c>
      <c r="Q15" s="21">
        <v>44690</v>
      </c>
    </row>
    <row r="16" spans="2:17" s="9" customFormat="1" ht="19.7" customHeight="1">
      <c r="B16" s="16">
        <v>7</v>
      </c>
      <c r="C16" s="16" t="s">
        <v>96</v>
      </c>
      <c r="D16" s="16" t="s">
        <v>55</v>
      </c>
      <c r="E16" s="145" t="s">
        <v>657</v>
      </c>
      <c r="F16" s="17">
        <v>1</v>
      </c>
      <c r="G16" s="52">
        <v>140</v>
      </c>
      <c r="H16" s="52">
        <f t="shared" si="0"/>
        <v>140</v>
      </c>
      <c r="I16" s="18"/>
      <c r="J16" s="54" t="s">
        <v>4837</v>
      </c>
      <c r="K16" s="146" t="s">
        <v>4834</v>
      </c>
      <c r="L16" s="17"/>
      <c r="M16" s="19">
        <v>44621</v>
      </c>
      <c r="N16" s="16"/>
      <c r="O16" s="56">
        <v>44691</v>
      </c>
      <c r="P16" s="56">
        <v>44691</v>
      </c>
      <c r="Q16" s="21">
        <v>44690</v>
      </c>
    </row>
    <row r="17" spans="2:17" s="9" customFormat="1" ht="19.7" customHeight="1">
      <c r="B17" s="16">
        <v>7</v>
      </c>
      <c r="C17" s="16" t="s">
        <v>96</v>
      </c>
      <c r="D17" s="16" t="s">
        <v>55</v>
      </c>
      <c r="E17" s="145" t="s">
        <v>994</v>
      </c>
      <c r="F17" s="17">
        <v>1</v>
      </c>
      <c r="G17" s="52">
        <v>140</v>
      </c>
      <c r="H17" s="52">
        <f t="shared" si="0"/>
        <v>140</v>
      </c>
      <c r="I17" s="18"/>
      <c r="J17" s="54" t="s">
        <v>4837</v>
      </c>
      <c r="K17" s="146" t="s">
        <v>4834</v>
      </c>
      <c r="L17" s="17"/>
      <c r="M17" s="19">
        <v>44621</v>
      </c>
      <c r="N17" s="16"/>
      <c r="O17" s="56">
        <v>44691</v>
      </c>
      <c r="P17" s="56">
        <v>44691</v>
      </c>
      <c r="Q17" s="21">
        <v>44690</v>
      </c>
    </row>
    <row r="18" spans="2:17" s="9" customFormat="1" ht="19.7" customHeight="1">
      <c r="B18" s="16">
        <v>7</v>
      </c>
      <c r="C18" s="16" t="s">
        <v>96</v>
      </c>
      <c r="D18" s="16" t="s">
        <v>55</v>
      </c>
      <c r="E18" s="145" t="s">
        <v>4838</v>
      </c>
      <c r="F18" s="17">
        <v>1</v>
      </c>
      <c r="G18" s="52">
        <v>170</v>
      </c>
      <c r="H18" s="52">
        <f t="shared" si="0"/>
        <v>170</v>
      </c>
      <c r="I18" s="18"/>
      <c r="J18" s="54" t="s">
        <v>4837</v>
      </c>
      <c r="K18" s="146" t="s">
        <v>4834</v>
      </c>
      <c r="L18" s="17"/>
      <c r="M18" s="19">
        <v>44621</v>
      </c>
      <c r="N18" s="16"/>
      <c r="O18" s="56">
        <v>44691</v>
      </c>
      <c r="P18" s="56">
        <v>44691</v>
      </c>
      <c r="Q18" s="21">
        <v>44690</v>
      </c>
    </row>
    <row r="19" spans="2:17" s="9" customFormat="1" ht="19.7" customHeight="1">
      <c r="B19" s="16">
        <v>7</v>
      </c>
      <c r="C19" s="16" t="s">
        <v>96</v>
      </c>
      <c r="D19" s="16" t="s">
        <v>55</v>
      </c>
      <c r="E19" s="145" t="s">
        <v>2709</v>
      </c>
      <c r="F19" s="17">
        <v>2</v>
      </c>
      <c r="G19" s="52">
        <v>230</v>
      </c>
      <c r="H19" s="52">
        <f>F19*G19</f>
        <v>460</v>
      </c>
      <c r="I19" s="18"/>
      <c r="J19" s="54" t="s">
        <v>4837</v>
      </c>
      <c r="K19" s="146"/>
      <c r="L19" s="17"/>
      <c r="M19" s="19">
        <v>44621</v>
      </c>
      <c r="N19" s="16"/>
      <c r="O19" s="56">
        <v>44691</v>
      </c>
      <c r="P19" s="56">
        <v>44691</v>
      </c>
      <c r="Q19" s="21">
        <v>44690</v>
      </c>
    </row>
    <row r="20" spans="2:17" s="9" customFormat="1" ht="19.7" customHeight="1">
      <c r="B20" s="16">
        <v>7</v>
      </c>
      <c r="C20" s="16" t="s">
        <v>96</v>
      </c>
      <c r="D20" s="16" t="s">
        <v>55</v>
      </c>
      <c r="E20" s="145" t="s">
        <v>995</v>
      </c>
      <c r="F20" s="358">
        <v>0</v>
      </c>
      <c r="G20" s="52">
        <v>290</v>
      </c>
      <c r="H20" s="52">
        <f>F20*G20</f>
        <v>0</v>
      </c>
      <c r="I20" s="18"/>
      <c r="J20" s="54" t="s">
        <v>4837</v>
      </c>
      <c r="K20" s="1409" t="s">
        <v>4524</v>
      </c>
      <c r="L20" s="17"/>
      <c r="M20" s="19"/>
      <c r="N20" s="16"/>
      <c r="O20" s="56"/>
      <c r="P20" s="56"/>
      <c r="Q20" s="21"/>
    </row>
    <row r="21" spans="2:17" s="9" customFormat="1" ht="19.7" customHeight="1">
      <c r="B21" s="16"/>
      <c r="C21" s="16"/>
      <c r="D21" s="16"/>
      <c r="E21" s="145"/>
      <c r="F21" s="93"/>
      <c r="G21" s="52">
        <v>0</v>
      </c>
      <c r="H21" s="52">
        <f t="shared" si="0"/>
        <v>0</v>
      </c>
      <c r="I21" s="18"/>
      <c r="J21" s="54"/>
      <c r="K21" s="92"/>
      <c r="L21" s="17"/>
      <c r="M21" s="19"/>
      <c r="N21" s="16"/>
      <c r="O21" s="17"/>
      <c r="P21" s="19"/>
      <c r="Q21" s="21"/>
    </row>
    <row r="22" spans="2:17" s="1412" customFormat="1" ht="19.7" customHeight="1">
      <c r="B22" s="542"/>
      <c r="C22" s="542"/>
      <c r="D22" s="542"/>
      <c r="E22" s="543"/>
      <c r="F22" s="358"/>
      <c r="G22" s="1114">
        <v>0</v>
      </c>
      <c r="H22" s="1114">
        <f>F22*G22</f>
        <v>0</v>
      </c>
      <c r="I22" s="1116"/>
      <c r="J22" s="325"/>
      <c r="K22" s="358"/>
      <c r="L22" s="358"/>
      <c r="M22" s="351"/>
      <c r="N22" s="542"/>
      <c r="O22" s="358"/>
      <c r="P22" s="351"/>
      <c r="Q22" s="380"/>
    </row>
    <row r="23" spans="2:17" s="9" customFormat="1" ht="19.7" customHeight="1">
      <c r="B23" s="16">
        <v>6</v>
      </c>
      <c r="C23" s="16" t="s">
        <v>178</v>
      </c>
      <c r="D23" s="16" t="s">
        <v>178</v>
      </c>
      <c r="E23" s="145" t="s">
        <v>4839</v>
      </c>
      <c r="F23" s="1106">
        <v>1</v>
      </c>
      <c r="G23" s="52">
        <v>1140</v>
      </c>
      <c r="H23" s="52">
        <f>F23*G23</f>
        <v>1140</v>
      </c>
      <c r="I23" s="18"/>
      <c r="J23" s="62" t="s">
        <v>4840</v>
      </c>
      <c r="K23" s="146" t="s">
        <v>4841</v>
      </c>
      <c r="L23" s="17"/>
      <c r="M23" s="19">
        <v>44622</v>
      </c>
      <c r="N23" s="16"/>
      <c r="O23" s="17"/>
      <c r="P23" s="19">
        <v>44635</v>
      </c>
      <c r="Q23" s="21">
        <v>44635</v>
      </c>
    </row>
    <row r="24" spans="2:17" s="9" customFormat="1" ht="19.7" customHeight="1">
      <c r="B24" s="16">
        <v>6</v>
      </c>
      <c r="C24" s="16" t="s">
        <v>178</v>
      </c>
      <c r="D24" s="16" t="s">
        <v>178</v>
      </c>
      <c r="E24" s="145" t="s">
        <v>4842</v>
      </c>
      <c r="F24" s="1106">
        <v>1</v>
      </c>
      <c r="G24" s="52">
        <v>534</v>
      </c>
      <c r="H24" s="52">
        <f>F24*G24</f>
        <v>534</v>
      </c>
      <c r="I24" s="18"/>
      <c r="J24" s="62" t="s">
        <v>4843</v>
      </c>
      <c r="K24" s="146" t="s">
        <v>4841</v>
      </c>
      <c r="L24" s="17"/>
      <c r="M24" s="19">
        <v>44622</v>
      </c>
      <c r="N24" s="16"/>
      <c r="O24" s="17"/>
      <c r="P24" s="19">
        <v>44635</v>
      </c>
      <c r="Q24" s="21">
        <v>44635</v>
      </c>
    </row>
    <row r="25" spans="2:17" s="205" customFormat="1" ht="19.7" customHeight="1">
      <c r="B25" s="16">
        <v>7</v>
      </c>
      <c r="C25" s="16" t="s">
        <v>178</v>
      </c>
      <c r="D25" s="16" t="s">
        <v>178</v>
      </c>
      <c r="E25" s="145" t="s">
        <v>4844</v>
      </c>
      <c r="F25" s="64">
        <v>1</v>
      </c>
      <c r="G25" s="203">
        <v>2490</v>
      </c>
      <c r="H25" s="203">
        <f>F25*G25</f>
        <v>2490</v>
      </c>
      <c r="I25" s="61"/>
      <c r="J25" s="50" t="s">
        <v>4845</v>
      </c>
      <c r="K25" s="146" t="s">
        <v>4841</v>
      </c>
      <c r="L25" s="64"/>
      <c r="M25" s="19">
        <v>44622</v>
      </c>
      <c r="N25" s="59"/>
      <c r="O25" s="359"/>
      <c r="P25" s="19">
        <v>44635</v>
      </c>
      <c r="Q25" s="21">
        <v>44635</v>
      </c>
    </row>
    <row r="26" spans="2:17" s="205" customFormat="1" ht="19.7" customHeight="1">
      <c r="B26" s="16">
        <v>7</v>
      </c>
      <c r="C26" s="16" t="s">
        <v>178</v>
      </c>
      <c r="D26" s="16" t="s">
        <v>178</v>
      </c>
      <c r="E26" s="145" t="s">
        <v>1028</v>
      </c>
      <c r="F26" s="64">
        <v>1</v>
      </c>
      <c r="G26" s="203">
        <v>2830</v>
      </c>
      <c r="H26" s="203">
        <f t="shared" ref="H26:H59" si="1">F26*G26</f>
        <v>2830</v>
      </c>
      <c r="I26" s="61"/>
      <c r="J26" s="50" t="s">
        <v>4846</v>
      </c>
      <c r="K26" s="146" t="s">
        <v>4841</v>
      </c>
      <c r="L26" s="64"/>
      <c r="M26" s="19">
        <v>44622</v>
      </c>
      <c r="N26" s="59"/>
      <c r="O26" s="359"/>
      <c r="P26" s="19">
        <v>44635</v>
      </c>
      <c r="Q26" s="21">
        <v>44635</v>
      </c>
    </row>
    <row r="27" spans="2:17" s="205" customFormat="1" ht="19.7" customHeight="1">
      <c r="B27" s="16">
        <v>7</v>
      </c>
      <c r="C27" s="16" t="s">
        <v>113</v>
      </c>
      <c r="D27" s="16" t="s">
        <v>178</v>
      </c>
      <c r="E27" s="145" t="s">
        <v>4847</v>
      </c>
      <c r="F27" s="358">
        <v>0</v>
      </c>
      <c r="G27" s="203">
        <v>18</v>
      </c>
      <c r="H27" s="203">
        <f t="shared" si="1"/>
        <v>0</v>
      </c>
      <c r="I27" s="61"/>
      <c r="J27" s="50" t="s">
        <v>4848</v>
      </c>
      <c r="K27" s="1409" t="s">
        <v>4524</v>
      </c>
      <c r="L27" s="64"/>
      <c r="M27" s="204"/>
      <c r="N27" s="59"/>
      <c r="O27" s="359"/>
      <c r="P27" s="204"/>
      <c r="Q27" s="206"/>
    </row>
    <row r="28" spans="2:17" s="9" customFormat="1" ht="19.7" customHeight="1">
      <c r="B28" s="381"/>
      <c r="C28" s="381"/>
      <c r="D28" s="381"/>
      <c r="E28" s="357"/>
      <c r="F28" s="17"/>
      <c r="G28" s="52">
        <v>0</v>
      </c>
      <c r="H28" s="52">
        <f t="shared" si="1"/>
        <v>0</v>
      </c>
      <c r="I28" s="18"/>
      <c r="J28" s="54"/>
      <c r="K28" s="17"/>
      <c r="L28" s="17"/>
      <c r="M28" s="19"/>
      <c r="N28" s="16"/>
      <c r="O28" s="17"/>
      <c r="P28" s="19"/>
      <c r="Q28" s="21"/>
    </row>
    <row r="29" spans="2:17" s="205" customFormat="1" ht="19.7" customHeight="1">
      <c r="B29" s="16">
        <v>10</v>
      </c>
      <c r="C29" s="16" t="s">
        <v>1019</v>
      </c>
      <c r="D29" s="16" t="s">
        <v>178</v>
      </c>
      <c r="E29" s="145" t="s">
        <v>4849</v>
      </c>
      <c r="F29" s="64">
        <v>1</v>
      </c>
      <c r="G29" s="203">
        <v>3824</v>
      </c>
      <c r="H29" s="203">
        <f t="shared" si="1"/>
        <v>3824</v>
      </c>
      <c r="I29" s="61"/>
      <c r="J29" s="50" t="s">
        <v>108</v>
      </c>
      <c r="K29" s="146" t="s">
        <v>4841</v>
      </c>
      <c r="L29" s="64"/>
      <c r="M29" s="19">
        <v>44622</v>
      </c>
      <c r="N29" s="59"/>
      <c r="O29" s="359"/>
      <c r="P29" s="19">
        <v>44635</v>
      </c>
      <c r="Q29" s="21">
        <v>44635</v>
      </c>
    </row>
    <row r="30" spans="2:17" s="205" customFormat="1" ht="19.7" customHeight="1">
      <c r="B30" s="16">
        <v>10</v>
      </c>
      <c r="C30" s="16" t="s">
        <v>178</v>
      </c>
      <c r="D30" s="16" t="s">
        <v>178</v>
      </c>
      <c r="E30" s="145" t="s">
        <v>4850</v>
      </c>
      <c r="F30" s="64">
        <v>1</v>
      </c>
      <c r="G30" s="203">
        <v>1910</v>
      </c>
      <c r="H30" s="203">
        <f t="shared" si="1"/>
        <v>1910</v>
      </c>
      <c r="I30" s="61"/>
      <c r="J30" s="50" t="s">
        <v>4851</v>
      </c>
      <c r="K30" s="146" t="s">
        <v>4841</v>
      </c>
      <c r="L30" s="64"/>
      <c r="M30" s="19">
        <v>44622</v>
      </c>
      <c r="N30" s="59"/>
      <c r="O30" s="359"/>
      <c r="P30" s="19">
        <v>44635</v>
      </c>
      <c r="Q30" s="21">
        <v>44635</v>
      </c>
    </row>
    <row r="31" spans="2:17" s="205" customFormat="1" ht="19.7" customHeight="1">
      <c r="B31" s="16">
        <v>10</v>
      </c>
      <c r="C31" s="16" t="s">
        <v>178</v>
      </c>
      <c r="D31" s="16" t="s">
        <v>178</v>
      </c>
      <c r="E31" s="145" t="s">
        <v>4852</v>
      </c>
      <c r="F31" s="64">
        <v>1</v>
      </c>
      <c r="G31" s="203">
        <v>1790</v>
      </c>
      <c r="H31" s="203">
        <f t="shared" si="1"/>
        <v>1790</v>
      </c>
      <c r="I31" s="61"/>
      <c r="J31" s="50" t="s">
        <v>4853</v>
      </c>
      <c r="K31" s="146" t="s">
        <v>4841</v>
      </c>
      <c r="L31" s="64"/>
      <c r="M31" s="19">
        <v>44622</v>
      </c>
      <c r="N31" s="59"/>
      <c r="O31" s="359"/>
      <c r="P31" s="19">
        <v>44635</v>
      </c>
      <c r="Q31" s="21">
        <v>44635</v>
      </c>
    </row>
    <row r="32" spans="2:17" s="205" customFormat="1" ht="19.7" customHeight="1">
      <c r="B32" s="16">
        <v>10</v>
      </c>
      <c r="C32" s="16" t="s">
        <v>178</v>
      </c>
      <c r="D32" s="16" t="s">
        <v>178</v>
      </c>
      <c r="E32" s="145" t="s">
        <v>4854</v>
      </c>
      <c r="F32" s="64">
        <v>1</v>
      </c>
      <c r="G32" s="203">
        <v>2390</v>
      </c>
      <c r="H32" s="203">
        <f t="shared" si="1"/>
        <v>2390</v>
      </c>
      <c r="I32" s="61"/>
      <c r="J32" s="50" t="s">
        <v>4855</v>
      </c>
      <c r="K32" s="146" t="s">
        <v>4841</v>
      </c>
      <c r="L32" s="64"/>
      <c r="M32" s="19">
        <v>44622</v>
      </c>
      <c r="N32" s="59"/>
      <c r="O32" s="359"/>
      <c r="P32" s="19">
        <v>44635</v>
      </c>
      <c r="Q32" s="21">
        <v>44635</v>
      </c>
    </row>
    <row r="33" spans="2:17" s="205" customFormat="1" ht="19.7" customHeight="1">
      <c r="B33" s="16">
        <v>10</v>
      </c>
      <c r="C33" s="16" t="s">
        <v>1040</v>
      </c>
      <c r="D33" s="16" t="s">
        <v>178</v>
      </c>
      <c r="E33" s="145" t="s">
        <v>4856</v>
      </c>
      <c r="F33" s="64">
        <v>2</v>
      </c>
      <c r="G33" s="203">
        <v>98</v>
      </c>
      <c r="H33" s="203">
        <f t="shared" si="1"/>
        <v>196</v>
      </c>
      <c r="I33" s="61"/>
      <c r="J33" s="50" t="s">
        <v>4857</v>
      </c>
      <c r="K33" s="146" t="s">
        <v>4841</v>
      </c>
      <c r="L33" s="64"/>
      <c r="M33" s="19">
        <v>44622</v>
      </c>
      <c r="N33" s="59"/>
      <c r="O33" s="359"/>
      <c r="P33" s="19">
        <v>44635</v>
      </c>
      <c r="Q33" s="21">
        <v>44635</v>
      </c>
    </row>
    <row r="34" spans="2:17" s="205" customFormat="1" ht="19.7" customHeight="1">
      <c r="B34" s="16">
        <v>10</v>
      </c>
      <c r="C34" s="16" t="s">
        <v>178</v>
      </c>
      <c r="D34" s="16" t="s">
        <v>178</v>
      </c>
      <c r="E34" s="145" t="s">
        <v>4858</v>
      </c>
      <c r="F34" s="64">
        <v>2</v>
      </c>
      <c r="G34" s="203">
        <v>40</v>
      </c>
      <c r="H34" s="203">
        <f t="shared" si="1"/>
        <v>80</v>
      </c>
      <c r="I34" s="61"/>
      <c r="J34" s="50" t="s">
        <v>4859</v>
      </c>
      <c r="K34" s="146" t="s">
        <v>4841</v>
      </c>
      <c r="L34" s="64"/>
      <c r="M34" s="19">
        <v>44622</v>
      </c>
      <c r="N34" s="59"/>
      <c r="O34" s="359"/>
      <c r="P34" s="19">
        <v>44635</v>
      </c>
      <c r="Q34" s="21">
        <v>44635</v>
      </c>
    </row>
    <row r="35" spans="2:17" s="205" customFormat="1" ht="19.7" customHeight="1">
      <c r="B35" s="16">
        <v>10</v>
      </c>
      <c r="C35" s="16" t="s">
        <v>178</v>
      </c>
      <c r="D35" s="16" t="s">
        <v>178</v>
      </c>
      <c r="E35" s="145" t="s">
        <v>1341</v>
      </c>
      <c r="F35" s="64">
        <v>1</v>
      </c>
      <c r="G35" s="203">
        <v>71</v>
      </c>
      <c r="H35" s="203">
        <f t="shared" si="1"/>
        <v>71</v>
      </c>
      <c r="I35" s="61"/>
      <c r="J35" s="50" t="s">
        <v>1468</v>
      </c>
      <c r="K35" s="146" t="s">
        <v>4841</v>
      </c>
      <c r="L35" s="64"/>
      <c r="M35" s="19">
        <v>44622</v>
      </c>
      <c r="N35" s="59"/>
      <c r="O35" s="359"/>
      <c r="P35" s="19">
        <v>44635</v>
      </c>
      <c r="Q35" s="21">
        <v>44635</v>
      </c>
    </row>
    <row r="36" spans="2:17" s="205" customFormat="1" ht="19.7" customHeight="1">
      <c r="B36" s="16">
        <v>10</v>
      </c>
      <c r="C36" s="16" t="s">
        <v>178</v>
      </c>
      <c r="D36" s="16" t="s">
        <v>178</v>
      </c>
      <c r="E36" s="145" t="s">
        <v>4860</v>
      </c>
      <c r="F36" s="64">
        <v>1</v>
      </c>
      <c r="G36" s="203">
        <v>30</v>
      </c>
      <c r="H36" s="203">
        <f t="shared" si="1"/>
        <v>30</v>
      </c>
      <c r="I36" s="61"/>
      <c r="J36" s="50" t="s">
        <v>168</v>
      </c>
      <c r="K36" s="146" t="s">
        <v>4841</v>
      </c>
      <c r="L36" s="64"/>
      <c r="M36" s="19">
        <v>44622</v>
      </c>
      <c r="N36" s="59"/>
      <c r="O36" s="359"/>
      <c r="P36" s="19">
        <v>44635</v>
      </c>
      <c r="Q36" s="21">
        <v>44635</v>
      </c>
    </row>
    <row r="37" spans="2:17" s="205" customFormat="1" ht="19.7" customHeight="1">
      <c r="B37" s="16">
        <v>10</v>
      </c>
      <c r="C37" s="16" t="s">
        <v>178</v>
      </c>
      <c r="D37" s="16" t="s">
        <v>178</v>
      </c>
      <c r="E37" s="145" t="s">
        <v>4861</v>
      </c>
      <c r="F37" s="64">
        <v>1</v>
      </c>
      <c r="G37" s="203">
        <v>290</v>
      </c>
      <c r="H37" s="203">
        <f t="shared" si="1"/>
        <v>290</v>
      </c>
      <c r="I37" s="61"/>
      <c r="J37" s="50" t="s">
        <v>3364</v>
      </c>
      <c r="K37" s="146" t="s">
        <v>4841</v>
      </c>
      <c r="L37" s="64"/>
      <c r="M37" s="19">
        <v>44622</v>
      </c>
      <c r="N37" s="59"/>
      <c r="O37" s="359"/>
      <c r="P37" s="19">
        <v>44635</v>
      </c>
      <c r="Q37" s="21">
        <v>44635</v>
      </c>
    </row>
    <row r="38" spans="2:17" s="205" customFormat="1" ht="19.7" customHeight="1">
      <c r="B38" s="16">
        <v>10</v>
      </c>
      <c r="C38" s="16" t="s">
        <v>113</v>
      </c>
      <c r="D38" s="16" t="s">
        <v>178</v>
      </c>
      <c r="E38" s="145" t="s">
        <v>4862</v>
      </c>
      <c r="F38" s="64">
        <v>12</v>
      </c>
      <c r="G38" s="203">
        <v>60</v>
      </c>
      <c r="H38" s="203">
        <f t="shared" si="1"/>
        <v>720</v>
      </c>
      <c r="I38" s="61"/>
      <c r="J38" s="50" t="s">
        <v>4863</v>
      </c>
      <c r="K38" s="146" t="s">
        <v>4841</v>
      </c>
      <c r="L38" s="64"/>
      <c r="M38" s="19">
        <v>44622</v>
      </c>
      <c r="N38" s="59"/>
      <c r="O38" s="359"/>
      <c r="P38" s="19">
        <v>44635</v>
      </c>
      <c r="Q38" s="21">
        <v>44635</v>
      </c>
    </row>
    <row r="39" spans="2:17" s="205" customFormat="1" ht="19.7" customHeight="1">
      <c r="B39" s="16">
        <v>10</v>
      </c>
      <c r="C39" s="16" t="s">
        <v>178</v>
      </c>
      <c r="D39" s="16" t="s">
        <v>178</v>
      </c>
      <c r="E39" s="145" t="s">
        <v>4864</v>
      </c>
      <c r="F39" s="64">
        <v>1</v>
      </c>
      <c r="G39" s="203">
        <v>2120</v>
      </c>
      <c r="H39" s="203">
        <f t="shared" si="1"/>
        <v>2120</v>
      </c>
      <c r="I39" s="61"/>
      <c r="J39" s="50" t="s">
        <v>4865</v>
      </c>
      <c r="K39" s="146" t="s">
        <v>4841</v>
      </c>
      <c r="L39" s="64"/>
      <c r="M39" s="19">
        <v>44622</v>
      </c>
      <c r="N39" s="59"/>
      <c r="O39" s="359"/>
      <c r="P39" s="19">
        <v>44635</v>
      </c>
      <c r="Q39" s="21">
        <v>44635</v>
      </c>
    </row>
    <row r="40" spans="2:17" s="205" customFormat="1" ht="19.7" customHeight="1">
      <c r="B40" s="16">
        <v>10</v>
      </c>
      <c r="C40" s="16" t="s">
        <v>178</v>
      </c>
      <c r="D40" s="16" t="s">
        <v>178</v>
      </c>
      <c r="E40" s="145" t="s">
        <v>4866</v>
      </c>
      <c r="F40" s="64">
        <v>1</v>
      </c>
      <c r="G40" s="203">
        <v>5419</v>
      </c>
      <c r="H40" s="203">
        <f t="shared" si="1"/>
        <v>5419</v>
      </c>
      <c r="I40" s="61"/>
      <c r="J40" s="50" t="s">
        <v>4867</v>
      </c>
      <c r="K40" s="146" t="s">
        <v>4841</v>
      </c>
      <c r="L40" s="64"/>
      <c r="M40" s="19">
        <v>44622</v>
      </c>
      <c r="N40" s="59"/>
      <c r="O40" s="359"/>
      <c r="P40" s="19">
        <v>44635</v>
      </c>
      <c r="Q40" s="21">
        <v>44635</v>
      </c>
    </row>
    <row r="41" spans="2:17" s="9" customFormat="1" ht="19.7" customHeight="1">
      <c r="B41" s="16">
        <v>10</v>
      </c>
      <c r="C41" s="16" t="s">
        <v>2039</v>
      </c>
      <c r="D41" s="16"/>
      <c r="E41" s="145" t="s">
        <v>3010</v>
      </c>
      <c r="F41" s="207">
        <v>0</v>
      </c>
      <c r="G41" s="52">
        <v>0</v>
      </c>
      <c r="H41" s="52">
        <f t="shared" si="1"/>
        <v>0</v>
      </c>
      <c r="I41" s="18"/>
      <c r="J41" s="54" t="s">
        <v>4868</v>
      </c>
      <c r="K41" s="1409" t="s">
        <v>4524</v>
      </c>
      <c r="L41" s="17"/>
      <c r="M41" s="19"/>
      <c r="N41" s="16"/>
      <c r="O41" s="17"/>
      <c r="P41" s="19"/>
      <c r="Q41" s="21"/>
    </row>
    <row r="42" spans="2:17" s="205" customFormat="1" ht="19.7" customHeight="1">
      <c r="B42" s="16">
        <v>10</v>
      </c>
      <c r="C42" s="16" t="s">
        <v>178</v>
      </c>
      <c r="D42" s="16" t="s">
        <v>178</v>
      </c>
      <c r="E42" s="145" t="s">
        <v>4869</v>
      </c>
      <c r="F42" s="64">
        <v>1</v>
      </c>
      <c r="G42" s="203">
        <v>3030</v>
      </c>
      <c r="H42" s="203">
        <f t="shared" si="1"/>
        <v>3030</v>
      </c>
      <c r="I42" s="61"/>
      <c r="J42" s="50" t="s">
        <v>4870</v>
      </c>
      <c r="K42" s="146" t="s">
        <v>4841</v>
      </c>
      <c r="L42" s="64"/>
      <c r="M42" s="19">
        <v>44622</v>
      </c>
      <c r="N42" s="59"/>
      <c r="O42" s="359"/>
      <c r="P42" s="19">
        <v>44635</v>
      </c>
      <c r="Q42" s="21">
        <v>44635</v>
      </c>
    </row>
    <row r="43" spans="2:17" s="205" customFormat="1" ht="19.7" customHeight="1">
      <c r="B43" s="16">
        <v>10</v>
      </c>
      <c r="C43" s="16" t="s">
        <v>178</v>
      </c>
      <c r="D43" s="16" t="s">
        <v>178</v>
      </c>
      <c r="E43" s="145" t="s">
        <v>4871</v>
      </c>
      <c r="F43" s="64">
        <v>1</v>
      </c>
      <c r="G43" s="203">
        <v>240</v>
      </c>
      <c r="H43" s="203">
        <f t="shared" si="1"/>
        <v>240</v>
      </c>
      <c r="I43" s="61"/>
      <c r="J43" s="50" t="s">
        <v>253</v>
      </c>
      <c r="K43" s="146" t="s">
        <v>4841</v>
      </c>
      <c r="L43" s="64"/>
      <c r="M43" s="19">
        <v>44622</v>
      </c>
      <c r="N43" s="59"/>
      <c r="O43" s="359"/>
      <c r="P43" s="19">
        <v>44635</v>
      </c>
      <c r="Q43" s="21">
        <v>44635</v>
      </c>
    </row>
    <row r="44" spans="2:17" s="205" customFormat="1" ht="19.7" customHeight="1">
      <c r="B44" s="16">
        <v>10</v>
      </c>
      <c r="C44" s="16" t="s">
        <v>178</v>
      </c>
      <c r="D44" s="16" t="s">
        <v>178</v>
      </c>
      <c r="E44" s="145" t="s">
        <v>4872</v>
      </c>
      <c r="F44" s="64">
        <v>1</v>
      </c>
      <c r="G44" s="203">
        <v>5951</v>
      </c>
      <c r="H44" s="203">
        <f t="shared" si="1"/>
        <v>5951</v>
      </c>
      <c r="I44" s="61"/>
      <c r="J44" s="50" t="s">
        <v>4873</v>
      </c>
      <c r="K44" s="146" t="s">
        <v>4841</v>
      </c>
      <c r="L44" s="64"/>
      <c r="M44" s="19">
        <v>44622</v>
      </c>
      <c r="N44" s="59"/>
      <c r="O44" s="359"/>
      <c r="P44" s="19">
        <v>44635</v>
      </c>
      <c r="Q44" s="21">
        <v>44635</v>
      </c>
    </row>
    <row r="45" spans="2:17" s="205" customFormat="1" ht="19.7" customHeight="1">
      <c r="B45" s="16">
        <v>10</v>
      </c>
      <c r="C45" s="16" t="s">
        <v>178</v>
      </c>
      <c r="D45" s="16" t="s">
        <v>178</v>
      </c>
      <c r="E45" s="145" t="s">
        <v>4874</v>
      </c>
      <c r="F45" s="64">
        <v>1</v>
      </c>
      <c r="G45" s="203">
        <v>4176</v>
      </c>
      <c r="H45" s="203">
        <f t="shared" si="1"/>
        <v>4176</v>
      </c>
      <c r="I45" s="61"/>
      <c r="J45" s="50" t="s">
        <v>4875</v>
      </c>
      <c r="K45" s="146" t="s">
        <v>4841</v>
      </c>
      <c r="L45" s="64"/>
      <c r="M45" s="19">
        <v>44622</v>
      </c>
      <c r="N45" s="59"/>
      <c r="O45" s="359"/>
      <c r="P45" s="19">
        <v>44635</v>
      </c>
      <c r="Q45" s="21">
        <v>44635</v>
      </c>
    </row>
    <row r="46" spans="2:17" s="9" customFormat="1" ht="19.7" customHeight="1">
      <c r="B46" s="381"/>
      <c r="C46" s="381"/>
      <c r="D46" s="381"/>
      <c r="E46" s="357"/>
      <c r="F46" s="17"/>
      <c r="G46" s="52">
        <v>0</v>
      </c>
      <c r="H46" s="52">
        <f t="shared" si="1"/>
        <v>0</v>
      </c>
      <c r="I46" s="18"/>
      <c r="J46" s="54"/>
      <c r="K46" s="17"/>
      <c r="L46" s="17"/>
      <c r="M46" s="19"/>
      <c r="N46" s="16"/>
      <c r="O46" s="17"/>
      <c r="P46" s="19"/>
      <c r="Q46" s="21"/>
    </row>
    <row r="47" spans="2:17" s="205" customFormat="1" ht="19.7" customHeight="1">
      <c r="B47" s="16">
        <v>11</v>
      </c>
      <c r="C47" s="16" t="s">
        <v>1040</v>
      </c>
      <c r="D47" s="16" t="s">
        <v>178</v>
      </c>
      <c r="E47" s="145" t="s">
        <v>4876</v>
      </c>
      <c r="F47" s="64">
        <v>12</v>
      </c>
      <c r="G47" s="203">
        <v>147</v>
      </c>
      <c r="H47" s="203">
        <f t="shared" si="1"/>
        <v>1764</v>
      </c>
      <c r="I47" s="61"/>
      <c r="J47" s="50" t="s">
        <v>4857</v>
      </c>
      <c r="K47" s="146" t="s">
        <v>4841</v>
      </c>
      <c r="L47" s="64"/>
      <c r="M47" s="19">
        <v>44622</v>
      </c>
      <c r="N47" s="59"/>
      <c r="O47" s="359"/>
      <c r="P47" s="19">
        <v>44635</v>
      </c>
      <c r="Q47" s="21">
        <v>44635</v>
      </c>
    </row>
    <row r="48" spans="2:17" s="205" customFormat="1" ht="19.7" customHeight="1">
      <c r="B48" s="16">
        <v>11</v>
      </c>
      <c r="C48" s="16" t="s">
        <v>113</v>
      </c>
      <c r="D48" s="16" t="s">
        <v>178</v>
      </c>
      <c r="E48" s="145" t="s">
        <v>4877</v>
      </c>
      <c r="F48" s="207">
        <v>0</v>
      </c>
      <c r="G48" s="203">
        <v>44</v>
      </c>
      <c r="H48" s="203">
        <f t="shared" si="1"/>
        <v>0</v>
      </c>
      <c r="I48" s="61"/>
      <c r="J48" s="50" t="s">
        <v>4878</v>
      </c>
      <c r="K48" s="1409" t="s">
        <v>4524</v>
      </c>
      <c r="L48" s="64"/>
      <c r="M48" s="204"/>
      <c r="N48" s="59"/>
      <c r="O48" s="359"/>
      <c r="P48" s="204"/>
      <c r="Q48" s="206"/>
    </row>
    <row r="49" spans="2:17" s="205" customFormat="1" ht="19.7" customHeight="1">
      <c r="B49" s="16">
        <v>11</v>
      </c>
      <c r="C49" s="16" t="s">
        <v>178</v>
      </c>
      <c r="D49" s="16" t="s">
        <v>178</v>
      </c>
      <c r="E49" s="145" t="s">
        <v>4879</v>
      </c>
      <c r="F49" s="64">
        <v>4</v>
      </c>
      <c r="G49" s="203">
        <v>138</v>
      </c>
      <c r="H49" s="203">
        <f t="shared" si="1"/>
        <v>552</v>
      </c>
      <c r="I49" s="61"/>
      <c r="J49" s="50" t="s">
        <v>4880</v>
      </c>
      <c r="K49" s="146" t="s">
        <v>4841</v>
      </c>
      <c r="L49" s="64"/>
      <c r="M49" s="19">
        <v>44622</v>
      </c>
      <c r="N49" s="59"/>
      <c r="O49" s="359"/>
      <c r="P49" s="19">
        <v>44635</v>
      </c>
      <c r="Q49" s="21">
        <v>44635</v>
      </c>
    </row>
    <row r="50" spans="2:17" s="205" customFormat="1" ht="19.7" customHeight="1">
      <c r="B50" s="16">
        <v>11</v>
      </c>
      <c r="C50" s="16" t="s">
        <v>178</v>
      </c>
      <c r="D50" s="16" t="s">
        <v>178</v>
      </c>
      <c r="E50" s="145" t="s">
        <v>4881</v>
      </c>
      <c r="F50" s="64">
        <v>1</v>
      </c>
      <c r="G50" s="203">
        <v>11234</v>
      </c>
      <c r="H50" s="203">
        <f t="shared" si="1"/>
        <v>11234</v>
      </c>
      <c r="I50" s="61"/>
      <c r="J50" s="50" t="s">
        <v>4882</v>
      </c>
      <c r="K50" s="146" t="s">
        <v>4841</v>
      </c>
      <c r="L50" s="64"/>
      <c r="M50" s="19">
        <v>44622</v>
      </c>
      <c r="N50" s="59"/>
      <c r="O50" s="359"/>
      <c r="P50" s="19">
        <v>44635</v>
      </c>
      <c r="Q50" s="21">
        <v>44635</v>
      </c>
    </row>
    <row r="51" spans="2:17" s="205" customFormat="1" ht="19.7" customHeight="1">
      <c r="B51" s="16">
        <v>11</v>
      </c>
      <c r="C51" s="16" t="s">
        <v>178</v>
      </c>
      <c r="D51" s="16" t="s">
        <v>178</v>
      </c>
      <c r="E51" s="145" t="s">
        <v>4883</v>
      </c>
      <c r="F51" s="64">
        <v>2</v>
      </c>
      <c r="G51" s="203">
        <v>4501</v>
      </c>
      <c r="H51" s="203">
        <f t="shared" si="1"/>
        <v>9002</v>
      </c>
      <c r="I51" s="61"/>
      <c r="J51" s="50" t="s">
        <v>4884</v>
      </c>
      <c r="K51" s="146" t="s">
        <v>4841</v>
      </c>
      <c r="L51" s="64"/>
      <c r="M51" s="19">
        <v>44622</v>
      </c>
      <c r="N51" s="59"/>
      <c r="O51" s="359"/>
      <c r="P51" s="19">
        <v>44635</v>
      </c>
      <c r="Q51" s="21">
        <v>44635</v>
      </c>
    </row>
    <row r="52" spans="2:17" s="205" customFormat="1" ht="19.7" customHeight="1">
      <c r="B52" s="16">
        <v>11</v>
      </c>
      <c r="C52" s="16" t="s">
        <v>178</v>
      </c>
      <c r="D52" s="16" t="s">
        <v>178</v>
      </c>
      <c r="E52" s="145" t="s">
        <v>4885</v>
      </c>
      <c r="F52" s="64">
        <v>2</v>
      </c>
      <c r="G52" s="203">
        <v>6959</v>
      </c>
      <c r="H52" s="203">
        <f t="shared" si="1"/>
        <v>13918</v>
      </c>
      <c r="I52" s="61"/>
      <c r="J52" s="50" t="s">
        <v>4886</v>
      </c>
      <c r="K52" s="146" t="s">
        <v>4841</v>
      </c>
      <c r="L52" s="64"/>
      <c r="M52" s="19">
        <v>44622</v>
      </c>
      <c r="N52" s="59"/>
      <c r="O52" s="359"/>
      <c r="P52" s="19">
        <v>44635</v>
      </c>
      <c r="Q52" s="21">
        <v>44635</v>
      </c>
    </row>
    <row r="53" spans="2:17" s="205" customFormat="1" ht="19.7" customHeight="1">
      <c r="B53" s="16">
        <v>11</v>
      </c>
      <c r="C53" s="16" t="s">
        <v>178</v>
      </c>
      <c r="D53" s="16" t="s">
        <v>178</v>
      </c>
      <c r="E53" s="145" t="s">
        <v>4887</v>
      </c>
      <c r="F53" s="64">
        <v>4</v>
      </c>
      <c r="G53" s="203">
        <v>2868</v>
      </c>
      <c r="H53" s="203">
        <f t="shared" si="1"/>
        <v>11472</v>
      </c>
      <c r="I53" s="61"/>
      <c r="J53" s="50" t="s">
        <v>4888</v>
      </c>
      <c r="K53" s="146" t="s">
        <v>4841</v>
      </c>
      <c r="L53" s="64"/>
      <c r="M53" s="19">
        <v>44622</v>
      </c>
      <c r="N53" s="59"/>
      <c r="O53" s="359"/>
      <c r="P53" s="19">
        <v>44635</v>
      </c>
      <c r="Q53" s="21">
        <v>44635</v>
      </c>
    </row>
    <row r="54" spans="2:17" s="205" customFormat="1" ht="19.7" customHeight="1">
      <c r="B54" s="16">
        <v>11</v>
      </c>
      <c r="C54" s="16" t="s">
        <v>178</v>
      </c>
      <c r="D54" s="16" t="s">
        <v>178</v>
      </c>
      <c r="E54" s="145" t="s">
        <v>4889</v>
      </c>
      <c r="F54" s="64">
        <v>4</v>
      </c>
      <c r="G54" s="203">
        <v>3427</v>
      </c>
      <c r="H54" s="203">
        <f t="shared" si="1"/>
        <v>13708</v>
      </c>
      <c r="I54" s="61"/>
      <c r="J54" s="50" t="s">
        <v>4890</v>
      </c>
      <c r="K54" s="146" t="s">
        <v>4841</v>
      </c>
      <c r="L54" s="64"/>
      <c r="M54" s="19">
        <v>44622</v>
      </c>
      <c r="N54" s="59"/>
      <c r="O54" s="359"/>
      <c r="P54" s="19">
        <v>44635</v>
      </c>
      <c r="Q54" s="21">
        <v>44635</v>
      </c>
    </row>
    <row r="55" spans="2:17" s="205" customFormat="1" ht="19.7" customHeight="1">
      <c r="B55" s="16">
        <v>11</v>
      </c>
      <c r="C55" s="16" t="s">
        <v>178</v>
      </c>
      <c r="D55" s="16" t="s">
        <v>178</v>
      </c>
      <c r="E55" s="145" t="s">
        <v>4891</v>
      </c>
      <c r="F55" s="64">
        <v>4</v>
      </c>
      <c r="G55" s="203">
        <v>3519</v>
      </c>
      <c r="H55" s="203">
        <f t="shared" si="1"/>
        <v>14076</v>
      </c>
      <c r="I55" s="61"/>
      <c r="J55" s="50" t="s">
        <v>4892</v>
      </c>
      <c r="K55" s="146" t="s">
        <v>4841</v>
      </c>
      <c r="L55" s="64"/>
      <c r="M55" s="19">
        <v>44622</v>
      </c>
      <c r="N55" s="59"/>
      <c r="O55" s="359"/>
      <c r="P55" s="19">
        <v>44635</v>
      </c>
      <c r="Q55" s="21">
        <v>44635</v>
      </c>
    </row>
    <row r="56" spans="2:17" s="9" customFormat="1" ht="19.7" customHeight="1">
      <c r="B56" s="16"/>
      <c r="C56" s="16"/>
      <c r="D56" s="16"/>
      <c r="E56" s="145"/>
      <c r="F56" s="17"/>
      <c r="G56" s="52">
        <v>0</v>
      </c>
      <c r="H56" s="52">
        <f t="shared" si="1"/>
        <v>0</v>
      </c>
      <c r="I56" s="18"/>
      <c r="J56" s="54"/>
      <c r="K56" s="17"/>
      <c r="L56" s="17"/>
      <c r="M56" s="19"/>
      <c r="N56" s="16"/>
      <c r="O56" s="17"/>
      <c r="P56" s="19"/>
      <c r="Q56" s="21"/>
    </row>
    <row r="57" spans="2:17" s="1632" customFormat="1" ht="19.7" customHeight="1">
      <c r="B57" s="1622"/>
      <c r="C57" s="1622"/>
      <c r="D57" s="1622"/>
      <c r="E57" s="1654"/>
      <c r="F57" s="1629"/>
      <c r="G57" s="1626">
        <v>0</v>
      </c>
      <c r="H57" s="1626">
        <f t="shared" si="1"/>
        <v>0</v>
      </c>
      <c r="I57" s="1627"/>
      <c r="J57" s="1628"/>
      <c r="K57" s="1629"/>
      <c r="L57" s="1629"/>
      <c r="M57" s="1630"/>
      <c r="N57" s="1622"/>
      <c r="O57" s="1629"/>
      <c r="P57" s="1630"/>
      <c r="Q57" s="1631"/>
    </row>
    <row r="58" spans="2:17" s="9" customFormat="1" ht="19.7" customHeight="1">
      <c r="B58" s="16">
        <v>11</v>
      </c>
      <c r="C58" s="16" t="s">
        <v>178</v>
      </c>
      <c r="D58" s="16" t="s">
        <v>178</v>
      </c>
      <c r="E58" s="145" t="s">
        <v>4893</v>
      </c>
      <c r="F58" s="17">
        <v>4</v>
      </c>
      <c r="G58" s="52">
        <v>500</v>
      </c>
      <c r="H58" s="52">
        <f t="shared" si="1"/>
        <v>2000</v>
      </c>
      <c r="I58" s="18"/>
      <c r="J58" s="54" t="s">
        <v>4894</v>
      </c>
      <c r="K58" s="146" t="s">
        <v>4895</v>
      </c>
      <c r="L58" s="17"/>
      <c r="M58" s="19">
        <v>44708</v>
      </c>
      <c r="N58" s="16"/>
      <c r="O58" s="17"/>
      <c r="P58" s="19">
        <v>44712</v>
      </c>
      <c r="Q58" s="21">
        <v>44712</v>
      </c>
    </row>
    <row r="59" spans="2:17" s="9" customFormat="1" ht="19.7" customHeight="1">
      <c r="B59" s="16"/>
      <c r="C59" s="16"/>
      <c r="D59" s="16"/>
      <c r="E59" s="145"/>
      <c r="F59" s="17"/>
      <c r="G59" s="52">
        <v>0</v>
      </c>
      <c r="H59" s="52">
        <f t="shared" si="1"/>
        <v>0</v>
      </c>
      <c r="I59" s="18"/>
      <c r="J59" s="54"/>
      <c r="K59" s="17"/>
      <c r="L59" s="17"/>
      <c r="M59" s="19"/>
      <c r="N59" s="16"/>
      <c r="O59" s="17"/>
      <c r="P59" s="19"/>
      <c r="Q59" s="21"/>
    </row>
    <row r="60" spans="2:17" s="9" customFormat="1" ht="19.7" customHeight="1">
      <c r="B60" s="16"/>
      <c r="C60" s="16"/>
      <c r="D60" s="16"/>
      <c r="E60" s="145"/>
      <c r="F60" s="17"/>
      <c r="G60" s="52">
        <v>0</v>
      </c>
      <c r="H60" s="52">
        <f>F60*G60</f>
        <v>0</v>
      </c>
      <c r="I60" s="18"/>
      <c r="J60" s="54"/>
      <c r="K60" s="17"/>
      <c r="L60" s="17"/>
      <c r="M60" s="19"/>
      <c r="N60" s="16"/>
      <c r="O60" s="17"/>
      <c r="P60" s="19"/>
      <c r="Q60" s="21"/>
    </row>
    <row r="61" spans="2:17" s="9" customFormat="1" ht="19.7" customHeight="1">
      <c r="B61" s="16"/>
      <c r="C61" s="16"/>
      <c r="D61" s="16"/>
      <c r="E61" s="145"/>
      <c r="F61" s="17"/>
      <c r="G61" s="52">
        <v>0</v>
      </c>
      <c r="H61" s="52">
        <f>F61*G61</f>
        <v>0</v>
      </c>
      <c r="I61" s="18"/>
      <c r="J61" s="54"/>
      <c r="K61" s="17"/>
      <c r="L61" s="17"/>
      <c r="M61" s="19"/>
      <c r="N61" s="16"/>
      <c r="O61" s="17"/>
      <c r="P61" s="19"/>
      <c r="Q61" s="21"/>
    </row>
    <row r="62" spans="2:17" s="9" customFormat="1" ht="19.7" customHeight="1">
      <c r="B62" s="16"/>
      <c r="C62" s="16"/>
      <c r="D62" s="16"/>
      <c r="E62" s="145"/>
      <c r="F62" s="17"/>
      <c r="G62" s="52">
        <v>0</v>
      </c>
      <c r="H62" s="52">
        <f>F62*G62</f>
        <v>0</v>
      </c>
      <c r="I62" s="18"/>
      <c r="J62" s="54"/>
      <c r="K62" s="17"/>
      <c r="L62" s="17"/>
      <c r="M62" s="19"/>
      <c r="N62" s="16"/>
      <c r="O62" s="17"/>
      <c r="P62" s="19"/>
      <c r="Q62" s="21"/>
    </row>
    <row r="63" spans="2:17" s="9" customFormat="1" ht="19.7" customHeight="1">
      <c r="B63" s="16"/>
      <c r="C63" s="16"/>
      <c r="D63" s="16"/>
      <c r="E63" s="145"/>
      <c r="F63" s="17"/>
      <c r="G63" s="52">
        <v>0</v>
      </c>
      <c r="H63" s="52">
        <f>F63*G63</f>
        <v>0</v>
      </c>
      <c r="I63" s="18"/>
      <c r="J63" s="54"/>
      <c r="K63" s="17"/>
      <c r="L63" s="17"/>
      <c r="M63" s="19"/>
      <c r="N63" s="16"/>
      <c r="O63" s="17"/>
      <c r="P63" s="19"/>
      <c r="Q63" s="21"/>
    </row>
    <row r="64" spans="2:17" s="9" customFormat="1" ht="19.7" customHeight="1">
      <c r="B64" s="16"/>
      <c r="C64" s="16"/>
      <c r="D64" s="16"/>
      <c r="E64" s="145"/>
      <c r="F64" s="17"/>
      <c r="G64" s="52">
        <v>0</v>
      </c>
      <c r="H64" s="52">
        <f>F64*G64</f>
        <v>0</v>
      </c>
      <c r="I64" s="18"/>
      <c r="J64" s="54"/>
      <c r="K64" s="17"/>
      <c r="L64" s="17"/>
      <c r="M64" s="19"/>
      <c r="N64" s="16"/>
      <c r="O64" s="17"/>
      <c r="P64" s="19"/>
      <c r="Q64" s="21"/>
    </row>
  </sheetData>
  <autoFilter ref="B8:O64" xr:uid="{5492EAFF-D81E-4393-8994-E570FEFE46B2}"/>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808BA-2FFC-49DB-906B-4DFEAEB9ACC5}">
  <dimension ref="A2:B6"/>
  <sheetViews>
    <sheetView view="pageBreakPreview" zoomScale="60" zoomScaleNormal="100" workbookViewId="0">
      <selection activeCell="F19" sqref="F19"/>
    </sheetView>
  </sheetViews>
  <sheetFormatPr defaultColWidth="8.875" defaultRowHeight="18.75"/>
  <cols>
    <col min="1" max="1" width="12.125" style="3" bestFit="1" customWidth="1"/>
    <col min="2" max="2" width="36.375" style="3" bestFit="1" customWidth="1"/>
    <col min="3" max="256" width="8.875" style="3"/>
    <col min="257" max="257" width="12.125" style="3" bestFit="1" customWidth="1"/>
    <col min="258" max="258" width="36.375" style="3" bestFit="1" customWidth="1"/>
    <col min="259" max="512" width="8.875" style="3"/>
    <col min="513" max="513" width="12.125" style="3" bestFit="1" customWidth="1"/>
    <col min="514" max="514" width="36.375" style="3" bestFit="1" customWidth="1"/>
    <col min="515" max="768" width="8.875" style="3"/>
    <col min="769" max="769" width="12.125" style="3" bestFit="1" customWidth="1"/>
    <col min="770" max="770" width="36.375" style="3" bestFit="1" customWidth="1"/>
    <col min="771" max="1024" width="8.875" style="3"/>
    <col min="1025" max="1025" width="12.125" style="3" bestFit="1" customWidth="1"/>
    <col min="1026" max="1026" width="36.375" style="3" bestFit="1" customWidth="1"/>
    <col min="1027" max="1280" width="8.875" style="3"/>
    <col min="1281" max="1281" width="12.125" style="3" bestFit="1" customWidth="1"/>
    <col min="1282" max="1282" width="36.375" style="3" bestFit="1" customWidth="1"/>
    <col min="1283" max="1536" width="8.875" style="3"/>
    <col min="1537" max="1537" width="12.125" style="3" bestFit="1" customWidth="1"/>
    <col min="1538" max="1538" width="36.375" style="3" bestFit="1" customWidth="1"/>
    <col min="1539" max="1792" width="8.875" style="3"/>
    <col min="1793" max="1793" width="12.125" style="3" bestFit="1" customWidth="1"/>
    <col min="1794" max="1794" width="36.375" style="3" bestFit="1" customWidth="1"/>
    <col min="1795" max="2048" width="8.875" style="3"/>
    <col min="2049" max="2049" width="12.125" style="3" bestFit="1" customWidth="1"/>
    <col min="2050" max="2050" width="36.375" style="3" bestFit="1" customWidth="1"/>
    <col min="2051" max="2304" width="8.875" style="3"/>
    <col min="2305" max="2305" width="12.125" style="3" bestFit="1" customWidth="1"/>
    <col min="2306" max="2306" width="36.375" style="3" bestFit="1" customWidth="1"/>
    <col min="2307" max="2560" width="8.875" style="3"/>
    <col min="2561" max="2561" width="12.125" style="3" bestFit="1" customWidth="1"/>
    <col min="2562" max="2562" width="36.375" style="3" bestFit="1" customWidth="1"/>
    <col min="2563" max="2816" width="8.875" style="3"/>
    <col min="2817" max="2817" width="12.125" style="3" bestFit="1" customWidth="1"/>
    <col min="2818" max="2818" width="36.375" style="3" bestFit="1" customWidth="1"/>
    <col min="2819" max="3072" width="8.875" style="3"/>
    <col min="3073" max="3073" width="12.125" style="3" bestFit="1" customWidth="1"/>
    <col min="3074" max="3074" width="36.375" style="3" bestFit="1" customWidth="1"/>
    <col min="3075" max="3328" width="8.875" style="3"/>
    <col min="3329" max="3329" width="12.125" style="3" bestFit="1" customWidth="1"/>
    <col min="3330" max="3330" width="36.375" style="3" bestFit="1" customWidth="1"/>
    <col min="3331" max="3584" width="8.875" style="3"/>
    <col min="3585" max="3585" width="12.125" style="3" bestFit="1" customWidth="1"/>
    <col min="3586" max="3586" width="36.375" style="3" bestFit="1" customWidth="1"/>
    <col min="3587" max="3840" width="8.875" style="3"/>
    <col min="3841" max="3841" width="12.125" style="3" bestFit="1" customWidth="1"/>
    <col min="3842" max="3842" width="36.375" style="3" bestFit="1" customWidth="1"/>
    <col min="3843" max="4096" width="8.875" style="3"/>
    <col min="4097" max="4097" width="12.125" style="3" bestFit="1" customWidth="1"/>
    <col min="4098" max="4098" width="36.375" style="3" bestFit="1" customWidth="1"/>
    <col min="4099" max="4352" width="8.875" style="3"/>
    <col min="4353" max="4353" width="12.125" style="3" bestFit="1" customWidth="1"/>
    <col min="4354" max="4354" width="36.375" style="3" bestFit="1" customWidth="1"/>
    <col min="4355" max="4608" width="8.875" style="3"/>
    <col min="4609" max="4609" width="12.125" style="3" bestFit="1" customWidth="1"/>
    <col min="4610" max="4610" width="36.375" style="3" bestFit="1" customWidth="1"/>
    <col min="4611" max="4864" width="8.875" style="3"/>
    <col min="4865" max="4865" width="12.125" style="3" bestFit="1" customWidth="1"/>
    <col min="4866" max="4866" width="36.375" style="3" bestFit="1" customWidth="1"/>
    <col min="4867" max="5120" width="8.875" style="3"/>
    <col min="5121" max="5121" width="12.125" style="3" bestFit="1" customWidth="1"/>
    <col min="5122" max="5122" width="36.375" style="3" bestFit="1" customWidth="1"/>
    <col min="5123" max="5376" width="8.875" style="3"/>
    <col min="5377" max="5377" width="12.125" style="3" bestFit="1" customWidth="1"/>
    <col min="5378" max="5378" width="36.375" style="3" bestFit="1" customWidth="1"/>
    <col min="5379" max="5632" width="8.875" style="3"/>
    <col min="5633" max="5633" width="12.125" style="3" bestFit="1" customWidth="1"/>
    <col min="5634" max="5634" width="36.375" style="3" bestFit="1" customWidth="1"/>
    <col min="5635" max="5888" width="8.875" style="3"/>
    <col min="5889" max="5889" width="12.125" style="3" bestFit="1" customWidth="1"/>
    <col min="5890" max="5890" width="36.375" style="3" bestFit="1" customWidth="1"/>
    <col min="5891" max="6144" width="8.875" style="3"/>
    <col min="6145" max="6145" width="12.125" style="3" bestFit="1" customWidth="1"/>
    <col min="6146" max="6146" width="36.375" style="3" bestFit="1" customWidth="1"/>
    <col min="6147" max="6400" width="8.875" style="3"/>
    <col min="6401" max="6401" width="12.125" style="3" bestFit="1" customWidth="1"/>
    <col min="6402" max="6402" width="36.375" style="3" bestFit="1" customWidth="1"/>
    <col min="6403" max="6656" width="8.875" style="3"/>
    <col min="6657" max="6657" width="12.125" style="3" bestFit="1" customWidth="1"/>
    <col min="6658" max="6658" width="36.375" style="3" bestFit="1" customWidth="1"/>
    <col min="6659" max="6912" width="8.875" style="3"/>
    <col min="6913" max="6913" width="12.125" style="3" bestFit="1" customWidth="1"/>
    <col min="6914" max="6914" width="36.375" style="3" bestFit="1" customWidth="1"/>
    <col min="6915" max="7168" width="8.875" style="3"/>
    <col min="7169" max="7169" width="12.125" style="3" bestFit="1" customWidth="1"/>
    <col min="7170" max="7170" width="36.375" style="3" bestFit="1" customWidth="1"/>
    <col min="7171" max="7424" width="8.875" style="3"/>
    <col min="7425" max="7425" width="12.125" style="3" bestFit="1" customWidth="1"/>
    <col min="7426" max="7426" width="36.375" style="3" bestFit="1" customWidth="1"/>
    <col min="7427" max="7680" width="8.875" style="3"/>
    <col min="7681" max="7681" width="12.125" style="3" bestFit="1" customWidth="1"/>
    <col min="7682" max="7682" width="36.375" style="3" bestFit="1" customWidth="1"/>
    <col min="7683" max="7936" width="8.875" style="3"/>
    <col min="7937" max="7937" width="12.125" style="3" bestFit="1" customWidth="1"/>
    <col min="7938" max="7938" width="36.375" style="3" bestFit="1" customWidth="1"/>
    <col min="7939" max="8192" width="8.875" style="3"/>
    <col min="8193" max="8193" width="12.125" style="3" bestFit="1" customWidth="1"/>
    <col min="8194" max="8194" width="36.375" style="3" bestFit="1" customWidth="1"/>
    <col min="8195" max="8448" width="8.875" style="3"/>
    <col min="8449" max="8449" width="12.125" style="3" bestFit="1" customWidth="1"/>
    <col min="8450" max="8450" width="36.375" style="3" bestFit="1" customWidth="1"/>
    <col min="8451" max="8704" width="8.875" style="3"/>
    <col min="8705" max="8705" width="12.125" style="3" bestFit="1" customWidth="1"/>
    <col min="8706" max="8706" width="36.375" style="3" bestFit="1" customWidth="1"/>
    <col min="8707" max="8960" width="8.875" style="3"/>
    <col min="8961" max="8961" width="12.125" style="3" bestFit="1" customWidth="1"/>
    <col min="8962" max="8962" width="36.375" style="3" bestFit="1" customWidth="1"/>
    <col min="8963" max="9216" width="8.875" style="3"/>
    <col min="9217" max="9217" width="12.125" style="3" bestFit="1" customWidth="1"/>
    <col min="9218" max="9218" width="36.375" style="3" bestFit="1" customWidth="1"/>
    <col min="9219" max="9472" width="8.875" style="3"/>
    <col min="9473" max="9473" width="12.125" style="3" bestFit="1" customWidth="1"/>
    <col min="9474" max="9474" width="36.375" style="3" bestFit="1" customWidth="1"/>
    <col min="9475" max="9728" width="8.875" style="3"/>
    <col min="9729" max="9729" width="12.125" style="3" bestFit="1" customWidth="1"/>
    <col min="9730" max="9730" width="36.375" style="3" bestFit="1" customWidth="1"/>
    <col min="9731" max="9984" width="8.875" style="3"/>
    <col min="9985" max="9985" width="12.125" style="3" bestFit="1" customWidth="1"/>
    <col min="9986" max="9986" width="36.375" style="3" bestFit="1" customWidth="1"/>
    <col min="9987" max="10240" width="8.875" style="3"/>
    <col min="10241" max="10241" width="12.125" style="3" bestFit="1" customWidth="1"/>
    <col min="10242" max="10242" width="36.375" style="3" bestFit="1" customWidth="1"/>
    <col min="10243" max="10496" width="8.875" style="3"/>
    <col min="10497" max="10497" width="12.125" style="3" bestFit="1" customWidth="1"/>
    <col min="10498" max="10498" width="36.375" style="3" bestFit="1" customWidth="1"/>
    <col min="10499" max="10752" width="8.875" style="3"/>
    <col min="10753" max="10753" width="12.125" style="3" bestFit="1" customWidth="1"/>
    <col min="10754" max="10754" width="36.375" style="3" bestFit="1" customWidth="1"/>
    <col min="10755" max="11008" width="8.875" style="3"/>
    <col min="11009" max="11009" width="12.125" style="3" bestFit="1" customWidth="1"/>
    <col min="11010" max="11010" width="36.375" style="3" bestFit="1" customWidth="1"/>
    <col min="11011" max="11264" width="8.875" style="3"/>
    <col min="11265" max="11265" width="12.125" style="3" bestFit="1" customWidth="1"/>
    <col min="11266" max="11266" width="36.375" style="3" bestFit="1" customWidth="1"/>
    <col min="11267" max="11520" width="8.875" style="3"/>
    <col min="11521" max="11521" width="12.125" style="3" bestFit="1" customWidth="1"/>
    <col min="11522" max="11522" width="36.375" style="3" bestFit="1" customWidth="1"/>
    <col min="11523" max="11776" width="8.875" style="3"/>
    <col min="11777" max="11777" width="12.125" style="3" bestFit="1" customWidth="1"/>
    <col min="11778" max="11778" width="36.375" style="3" bestFit="1" customWidth="1"/>
    <col min="11779" max="12032" width="8.875" style="3"/>
    <col min="12033" max="12033" width="12.125" style="3" bestFit="1" customWidth="1"/>
    <col min="12034" max="12034" width="36.375" style="3" bestFit="1" customWidth="1"/>
    <col min="12035" max="12288" width="8.875" style="3"/>
    <col min="12289" max="12289" width="12.125" style="3" bestFit="1" customWidth="1"/>
    <col min="12290" max="12290" width="36.375" style="3" bestFit="1" customWidth="1"/>
    <col min="12291" max="12544" width="8.875" style="3"/>
    <col min="12545" max="12545" width="12.125" style="3" bestFit="1" customWidth="1"/>
    <col min="12546" max="12546" width="36.375" style="3" bestFit="1" customWidth="1"/>
    <col min="12547" max="12800" width="8.875" style="3"/>
    <col min="12801" max="12801" width="12.125" style="3" bestFit="1" customWidth="1"/>
    <col min="12802" max="12802" width="36.375" style="3" bestFit="1" customWidth="1"/>
    <col min="12803" max="13056" width="8.875" style="3"/>
    <col min="13057" max="13057" width="12.125" style="3" bestFit="1" customWidth="1"/>
    <col min="13058" max="13058" width="36.375" style="3" bestFit="1" customWidth="1"/>
    <col min="13059" max="13312" width="8.875" style="3"/>
    <col min="13313" max="13313" width="12.125" style="3" bestFit="1" customWidth="1"/>
    <col min="13314" max="13314" width="36.375" style="3" bestFit="1" customWidth="1"/>
    <col min="13315" max="13568" width="8.875" style="3"/>
    <col min="13569" max="13569" width="12.125" style="3" bestFit="1" customWidth="1"/>
    <col min="13570" max="13570" width="36.375" style="3" bestFit="1" customWidth="1"/>
    <col min="13571" max="13824" width="8.875" style="3"/>
    <col min="13825" max="13825" width="12.125" style="3" bestFit="1" customWidth="1"/>
    <col min="13826" max="13826" width="36.375" style="3" bestFit="1" customWidth="1"/>
    <col min="13827" max="14080" width="8.875" style="3"/>
    <col min="14081" max="14081" width="12.125" style="3" bestFit="1" customWidth="1"/>
    <col min="14082" max="14082" width="36.375" style="3" bestFit="1" customWidth="1"/>
    <col min="14083" max="14336" width="8.875" style="3"/>
    <col min="14337" max="14337" width="12.125" style="3" bestFit="1" customWidth="1"/>
    <col min="14338" max="14338" width="36.375" style="3" bestFit="1" customWidth="1"/>
    <col min="14339" max="14592" width="8.875" style="3"/>
    <col min="14593" max="14593" width="12.125" style="3" bestFit="1" customWidth="1"/>
    <col min="14594" max="14594" width="36.375" style="3" bestFit="1" customWidth="1"/>
    <col min="14595" max="14848" width="8.875" style="3"/>
    <col min="14849" max="14849" width="12.125" style="3" bestFit="1" customWidth="1"/>
    <col min="14850" max="14850" width="36.375" style="3" bestFit="1" customWidth="1"/>
    <col min="14851" max="15104" width="8.875" style="3"/>
    <col min="15105" max="15105" width="12.125" style="3" bestFit="1" customWidth="1"/>
    <col min="15106" max="15106" width="36.375" style="3" bestFit="1" customWidth="1"/>
    <col min="15107" max="15360" width="8.875" style="3"/>
    <col min="15361" max="15361" width="12.125" style="3" bestFit="1" customWidth="1"/>
    <col min="15362" max="15362" width="36.375" style="3" bestFit="1" customWidth="1"/>
    <col min="15363" max="15616" width="8.875" style="3"/>
    <col min="15617" max="15617" width="12.125" style="3" bestFit="1" customWidth="1"/>
    <col min="15618" max="15618" width="36.375" style="3" bestFit="1" customWidth="1"/>
    <col min="15619" max="15872" width="8.875" style="3"/>
    <col min="15873" max="15873" width="12.125" style="3" bestFit="1" customWidth="1"/>
    <col min="15874" max="15874" width="36.375" style="3" bestFit="1" customWidth="1"/>
    <col min="15875" max="16128" width="8.875" style="3"/>
    <col min="16129" max="16129" width="12.125" style="3" bestFit="1" customWidth="1"/>
    <col min="16130" max="16130" width="36.375" style="3" bestFit="1" customWidth="1"/>
    <col min="16131" max="16384" width="8.875" style="3"/>
  </cols>
  <sheetData>
    <row r="2" spans="1:2">
      <c r="A2" s="121" t="s">
        <v>0</v>
      </c>
      <c r="B2" s="2" t="s">
        <v>4828</v>
      </c>
    </row>
    <row r="3" spans="1:2">
      <c r="A3" s="121" t="s">
        <v>3</v>
      </c>
      <c r="B3" s="14" t="s">
        <v>686</v>
      </c>
    </row>
    <row r="4" spans="1:2">
      <c r="A4" s="121" t="s">
        <v>5</v>
      </c>
      <c r="B4" s="14">
        <v>194854</v>
      </c>
    </row>
    <row r="5" spans="1:2">
      <c r="A5" s="121" t="s">
        <v>6</v>
      </c>
      <c r="B5" s="15"/>
    </row>
    <row r="6" spans="1:2">
      <c r="A6" s="121" t="s">
        <v>8</v>
      </c>
      <c r="B6" s="15"/>
    </row>
  </sheetData>
  <phoneticPr fontId="3"/>
  <pageMargins left="0.7" right="0.7" top="0.75" bottom="0.75" header="0.3" footer="0.3"/>
  <pageSetup paperSize="9" scale="276" orientation="landscape"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328B8-7500-49DD-BC21-2291DC00A3A8}">
  <sheetPr>
    <pageSetUpPr fitToPage="1"/>
  </sheetPr>
  <dimension ref="B2:R76"/>
  <sheetViews>
    <sheetView zoomScale="70" zoomScaleNormal="70" workbookViewId="0">
      <pane xSplit="10" ySplit="8" topLeftCell="M9" activePane="bottomRight" state="frozen"/>
      <selection pane="topRight" activeCell="K1" sqref="K1"/>
      <selection pane="bottomLeft" activeCell="A9" sqref="A9"/>
      <selection pane="bottomRight" activeCell="Q17" sqref="Q17"/>
    </sheetView>
  </sheetViews>
  <sheetFormatPr defaultRowHeight="12"/>
  <cols>
    <col min="1" max="1" width="2.625" style="1698" customWidth="1"/>
    <col min="2" max="2" width="30.625" style="1696" customWidth="1"/>
    <col min="3" max="4" width="14.625" style="1698" bestFit="1" customWidth="1"/>
    <col min="5" max="5" width="66" style="1696" customWidth="1"/>
    <col min="6" max="6" width="7.125" style="1694" customWidth="1"/>
    <col min="7" max="8" width="10.375" style="1701" bestFit="1" customWidth="1"/>
    <col min="9" max="9" width="13.625" style="1697" bestFit="1" customWidth="1"/>
    <col min="10" max="10" width="54" style="1696" customWidth="1"/>
    <col min="11" max="11" width="42.125" style="1696" customWidth="1"/>
    <col min="12" max="12" width="13.5" style="1696" bestFit="1" customWidth="1"/>
    <col min="13" max="13" width="13.75" style="1697" customWidth="1"/>
    <col min="14" max="14" width="13.75" style="1698" customWidth="1"/>
    <col min="15" max="15" width="13.25" style="1697" customWidth="1"/>
    <col min="16" max="16" width="19.5" style="1699" customWidth="1"/>
    <col min="17" max="17" width="17.375" style="1700" customWidth="1"/>
    <col min="18" max="18" width="16.625" style="1698" customWidth="1"/>
    <col min="19" max="256" width="9" style="1698"/>
    <col min="257" max="257" width="2.625" style="1698" customWidth="1"/>
    <col min="258" max="258" width="30.625" style="1698" customWidth="1"/>
    <col min="259" max="260" width="14.625" style="1698" bestFit="1" customWidth="1"/>
    <col min="261" max="261" width="66" style="1698" customWidth="1"/>
    <col min="262" max="262" width="7.125" style="1698" customWidth="1"/>
    <col min="263" max="264" width="10.375" style="1698" bestFit="1" customWidth="1"/>
    <col min="265" max="265" width="13.625" style="1698" bestFit="1" customWidth="1"/>
    <col min="266" max="266" width="54" style="1698" customWidth="1"/>
    <col min="267" max="267" width="42.125" style="1698" customWidth="1"/>
    <col min="268" max="268" width="13.5" style="1698" bestFit="1" customWidth="1"/>
    <col min="269" max="270" width="13.75" style="1698" customWidth="1"/>
    <col min="271" max="271" width="13.25" style="1698" customWidth="1"/>
    <col min="272" max="272" width="19.5" style="1698" customWidth="1"/>
    <col min="273" max="273" width="17.375" style="1698" customWidth="1"/>
    <col min="274" max="274" width="16.625" style="1698" customWidth="1"/>
    <col min="275" max="512" width="9" style="1698"/>
    <col min="513" max="513" width="2.625" style="1698" customWidth="1"/>
    <col min="514" max="514" width="30.625" style="1698" customWidth="1"/>
    <col min="515" max="516" width="14.625" style="1698" bestFit="1" customWidth="1"/>
    <col min="517" max="517" width="66" style="1698" customWidth="1"/>
    <col min="518" max="518" width="7.125" style="1698" customWidth="1"/>
    <col min="519" max="520" width="10.375" style="1698" bestFit="1" customWidth="1"/>
    <col min="521" max="521" width="13.625" style="1698" bestFit="1" customWidth="1"/>
    <col min="522" max="522" width="54" style="1698" customWidth="1"/>
    <col min="523" max="523" width="42.125" style="1698" customWidth="1"/>
    <col min="524" max="524" width="13.5" style="1698" bestFit="1" customWidth="1"/>
    <col min="525" max="526" width="13.75" style="1698" customWidth="1"/>
    <col min="527" max="527" width="13.25" style="1698" customWidth="1"/>
    <col min="528" max="528" width="19.5" style="1698" customWidth="1"/>
    <col min="529" max="529" width="17.375" style="1698" customWidth="1"/>
    <col min="530" max="530" width="16.625" style="1698" customWidth="1"/>
    <col min="531" max="768" width="9" style="1698"/>
    <col min="769" max="769" width="2.625" style="1698" customWidth="1"/>
    <col min="770" max="770" width="30.625" style="1698" customWidth="1"/>
    <col min="771" max="772" width="14.625" style="1698" bestFit="1" customWidth="1"/>
    <col min="773" max="773" width="66" style="1698" customWidth="1"/>
    <col min="774" max="774" width="7.125" style="1698" customWidth="1"/>
    <col min="775" max="776" width="10.375" style="1698" bestFit="1" customWidth="1"/>
    <col min="777" max="777" width="13.625" style="1698" bestFit="1" customWidth="1"/>
    <col min="778" max="778" width="54" style="1698" customWidth="1"/>
    <col min="779" max="779" width="42.125" style="1698" customWidth="1"/>
    <col min="780" max="780" width="13.5" style="1698" bestFit="1" customWidth="1"/>
    <col min="781" max="782" width="13.75" style="1698" customWidth="1"/>
    <col min="783" max="783" width="13.25" style="1698" customWidth="1"/>
    <col min="784" max="784" width="19.5" style="1698" customWidth="1"/>
    <col min="785" max="785" width="17.375" style="1698" customWidth="1"/>
    <col min="786" max="786" width="16.625" style="1698" customWidth="1"/>
    <col min="787" max="1024" width="9" style="1698"/>
    <col min="1025" max="1025" width="2.625" style="1698" customWidth="1"/>
    <col min="1026" max="1026" width="30.625" style="1698" customWidth="1"/>
    <col min="1027" max="1028" width="14.625" style="1698" bestFit="1" customWidth="1"/>
    <col min="1029" max="1029" width="66" style="1698" customWidth="1"/>
    <col min="1030" max="1030" width="7.125" style="1698" customWidth="1"/>
    <col min="1031" max="1032" width="10.375" style="1698" bestFit="1" customWidth="1"/>
    <col min="1033" max="1033" width="13.625" style="1698" bestFit="1" customWidth="1"/>
    <col min="1034" max="1034" width="54" style="1698" customWidth="1"/>
    <col min="1035" max="1035" width="42.125" style="1698" customWidth="1"/>
    <col min="1036" max="1036" width="13.5" style="1698" bestFit="1" customWidth="1"/>
    <col min="1037" max="1038" width="13.75" style="1698" customWidth="1"/>
    <col min="1039" max="1039" width="13.25" style="1698" customWidth="1"/>
    <col min="1040" max="1040" width="19.5" style="1698" customWidth="1"/>
    <col min="1041" max="1041" width="17.375" style="1698" customWidth="1"/>
    <col min="1042" max="1042" width="16.625" style="1698" customWidth="1"/>
    <col min="1043" max="1280" width="9" style="1698"/>
    <col min="1281" max="1281" width="2.625" style="1698" customWidth="1"/>
    <col min="1282" max="1282" width="30.625" style="1698" customWidth="1"/>
    <col min="1283" max="1284" width="14.625" style="1698" bestFit="1" customWidth="1"/>
    <col min="1285" max="1285" width="66" style="1698" customWidth="1"/>
    <col min="1286" max="1286" width="7.125" style="1698" customWidth="1"/>
    <col min="1287" max="1288" width="10.375" style="1698" bestFit="1" customWidth="1"/>
    <col min="1289" max="1289" width="13.625" style="1698" bestFit="1" customWidth="1"/>
    <col min="1290" max="1290" width="54" style="1698" customWidth="1"/>
    <col min="1291" max="1291" width="42.125" style="1698" customWidth="1"/>
    <col min="1292" max="1292" width="13.5" style="1698" bestFit="1" customWidth="1"/>
    <col min="1293" max="1294" width="13.75" style="1698" customWidth="1"/>
    <col min="1295" max="1295" width="13.25" style="1698" customWidth="1"/>
    <col min="1296" max="1296" width="19.5" style="1698" customWidth="1"/>
    <col min="1297" max="1297" width="17.375" style="1698" customWidth="1"/>
    <col min="1298" max="1298" width="16.625" style="1698" customWidth="1"/>
    <col min="1299" max="1536" width="9" style="1698"/>
    <col min="1537" max="1537" width="2.625" style="1698" customWidth="1"/>
    <col min="1538" max="1538" width="30.625" style="1698" customWidth="1"/>
    <col min="1539" max="1540" width="14.625" style="1698" bestFit="1" customWidth="1"/>
    <col min="1541" max="1541" width="66" style="1698" customWidth="1"/>
    <col min="1542" max="1542" width="7.125" style="1698" customWidth="1"/>
    <col min="1543" max="1544" width="10.375" style="1698" bestFit="1" customWidth="1"/>
    <col min="1545" max="1545" width="13.625" style="1698" bestFit="1" customWidth="1"/>
    <col min="1546" max="1546" width="54" style="1698" customWidth="1"/>
    <col min="1547" max="1547" width="42.125" style="1698" customWidth="1"/>
    <col min="1548" max="1548" width="13.5" style="1698" bestFit="1" customWidth="1"/>
    <col min="1549" max="1550" width="13.75" style="1698" customWidth="1"/>
    <col min="1551" max="1551" width="13.25" style="1698" customWidth="1"/>
    <col min="1552" max="1552" width="19.5" style="1698" customWidth="1"/>
    <col min="1553" max="1553" width="17.375" style="1698" customWidth="1"/>
    <col min="1554" max="1554" width="16.625" style="1698" customWidth="1"/>
    <col min="1555" max="1792" width="9" style="1698"/>
    <col min="1793" max="1793" width="2.625" style="1698" customWidth="1"/>
    <col min="1794" max="1794" width="30.625" style="1698" customWidth="1"/>
    <col min="1795" max="1796" width="14.625" style="1698" bestFit="1" customWidth="1"/>
    <col min="1797" max="1797" width="66" style="1698" customWidth="1"/>
    <col min="1798" max="1798" width="7.125" style="1698" customWidth="1"/>
    <col min="1799" max="1800" width="10.375" style="1698" bestFit="1" customWidth="1"/>
    <col min="1801" max="1801" width="13.625" style="1698" bestFit="1" customWidth="1"/>
    <col min="1802" max="1802" width="54" style="1698" customWidth="1"/>
    <col min="1803" max="1803" width="42.125" style="1698" customWidth="1"/>
    <col min="1804" max="1804" width="13.5" style="1698" bestFit="1" customWidth="1"/>
    <col min="1805" max="1806" width="13.75" style="1698" customWidth="1"/>
    <col min="1807" max="1807" width="13.25" style="1698" customWidth="1"/>
    <col min="1808" max="1808" width="19.5" style="1698" customWidth="1"/>
    <col min="1809" max="1809" width="17.375" style="1698" customWidth="1"/>
    <col min="1810" max="1810" width="16.625" style="1698" customWidth="1"/>
    <col min="1811" max="2048" width="9" style="1698"/>
    <col min="2049" max="2049" width="2.625" style="1698" customWidth="1"/>
    <col min="2050" max="2050" width="30.625" style="1698" customWidth="1"/>
    <col min="2051" max="2052" width="14.625" style="1698" bestFit="1" customWidth="1"/>
    <col min="2053" max="2053" width="66" style="1698" customWidth="1"/>
    <col min="2054" max="2054" width="7.125" style="1698" customWidth="1"/>
    <col min="2055" max="2056" width="10.375" style="1698" bestFit="1" customWidth="1"/>
    <col min="2057" max="2057" width="13.625" style="1698" bestFit="1" customWidth="1"/>
    <col min="2058" max="2058" width="54" style="1698" customWidth="1"/>
    <col min="2059" max="2059" width="42.125" style="1698" customWidth="1"/>
    <col min="2060" max="2060" width="13.5" style="1698" bestFit="1" customWidth="1"/>
    <col min="2061" max="2062" width="13.75" style="1698" customWidth="1"/>
    <col min="2063" max="2063" width="13.25" style="1698" customWidth="1"/>
    <col min="2064" max="2064" width="19.5" style="1698" customWidth="1"/>
    <col min="2065" max="2065" width="17.375" style="1698" customWidth="1"/>
    <col min="2066" max="2066" width="16.625" style="1698" customWidth="1"/>
    <col min="2067" max="2304" width="9" style="1698"/>
    <col min="2305" max="2305" width="2.625" style="1698" customWidth="1"/>
    <col min="2306" max="2306" width="30.625" style="1698" customWidth="1"/>
    <col min="2307" max="2308" width="14.625" style="1698" bestFit="1" customWidth="1"/>
    <col min="2309" max="2309" width="66" style="1698" customWidth="1"/>
    <col min="2310" max="2310" width="7.125" style="1698" customWidth="1"/>
    <col min="2311" max="2312" width="10.375" style="1698" bestFit="1" customWidth="1"/>
    <col min="2313" max="2313" width="13.625" style="1698" bestFit="1" customWidth="1"/>
    <col min="2314" max="2314" width="54" style="1698" customWidth="1"/>
    <col min="2315" max="2315" width="42.125" style="1698" customWidth="1"/>
    <col min="2316" max="2316" width="13.5" style="1698" bestFit="1" customWidth="1"/>
    <col min="2317" max="2318" width="13.75" style="1698" customWidth="1"/>
    <col min="2319" max="2319" width="13.25" style="1698" customWidth="1"/>
    <col min="2320" max="2320" width="19.5" style="1698" customWidth="1"/>
    <col min="2321" max="2321" width="17.375" style="1698" customWidth="1"/>
    <col min="2322" max="2322" width="16.625" style="1698" customWidth="1"/>
    <col min="2323" max="2560" width="9" style="1698"/>
    <col min="2561" max="2561" width="2.625" style="1698" customWidth="1"/>
    <col min="2562" max="2562" width="30.625" style="1698" customWidth="1"/>
    <col min="2563" max="2564" width="14.625" style="1698" bestFit="1" customWidth="1"/>
    <col min="2565" max="2565" width="66" style="1698" customWidth="1"/>
    <col min="2566" max="2566" width="7.125" style="1698" customWidth="1"/>
    <col min="2567" max="2568" width="10.375" style="1698" bestFit="1" customWidth="1"/>
    <col min="2569" max="2569" width="13.625" style="1698" bestFit="1" customWidth="1"/>
    <col min="2570" max="2570" width="54" style="1698" customWidth="1"/>
    <col min="2571" max="2571" width="42.125" style="1698" customWidth="1"/>
    <col min="2572" max="2572" width="13.5" style="1698" bestFit="1" customWidth="1"/>
    <col min="2573" max="2574" width="13.75" style="1698" customWidth="1"/>
    <col min="2575" max="2575" width="13.25" style="1698" customWidth="1"/>
    <col min="2576" max="2576" width="19.5" style="1698" customWidth="1"/>
    <col min="2577" max="2577" width="17.375" style="1698" customWidth="1"/>
    <col min="2578" max="2578" width="16.625" style="1698" customWidth="1"/>
    <col min="2579" max="2816" width="9" style="1698"/>
    <col min="2817" max="2817" width="2.625" style="1698" customWidth="1"/>
    <col min="2818" max="2818" width="30.625" style="1698" customWidth="1"/>
    <col min="2819" max="2820" width="14.625" style="1698" bestFit="1" customWidth="1"/>
    <col min="2821" max="2821" width="66" style="1698" customWidth="1"/>
    <col min="2822" max="2822" width="7.125" style="1698" customWidth="1"/>
    <col min="2823" max="2824" width="10.375" style="1698" bestFit="1" customWidth="1"/>
    <col min="2825" max="2825" width="13.625" style="1698" bestFit="1" customWidth="1"/>
    <col min="2826" max="2826" width="54" style="1698" customWidth="1"/>
    <col min="2827" max="2827" width="42.125" style="1698" customWidth="1"/>
    <col min="2828" max="2828" width="13.5" style="1698" bestFit="1" customWidth="1"/>
    <col min="2829" max="2830" width="13.75" style="1698" customWidth="1"/>
    <col min="2831" max="2831" width="13.25" style="1698" customWidth="1"/>
    <col min="2832" max="2832" width="19.5" style="1698" customWidth="1"/>
    <col min="2833" max="2833" width="17.375" style="1698" customWidth="1"/>
    <col min="2834" max="2834" width="16.625" style="1698" customWidth="1"/>
    <col min="2835" max="3072" width="9" style="1698"/>
    <col min="3073" max="3073" width="2.625" style="1698" customWidth="1"/>
    <col min="3074" max="3074" width="30.625" style="1698" customWidth="1"/>
    <col min="3075" max="3076" width="14.625" style="1698" bestFit="1" customWidth="1"/>
    <col min="3077" max="3077" width="66" style="1698" customWidth="1"/>
    <col min="3078" max="3078" width="7.125" style="1698" customWidth="1"/>
    <col min="3079" max="3080" width="10.375" style="1698" bestFit="1" customWidth="1"/>
    <col min="3081" max="3081" width="13.625" style="1698" bestFit="1" customWidth="1"/>
    <col min="3082" max="3082" width="54" style="1698" customWidth="1"/>
    <col min="3083" max="3083" width="42.125" style="1698" customWidth="1"/>
    <col min="3084" max="3084" width="13.5" style="1698" bestFit="1" customWidth="1"/>
    <col min="3085" max="3086" width="13.75" style="1698" customWidth="1"/>
    <col min="3087" max="3087" width="13.25" style="1698" customWidth="1"/>
    <col min="3088" max="3088" width="19.5" style="1698" customWidth="1"/>
    <col min="3089" max="3089" width="17.375" style="1698" customWidth="1"/>
    <col min="3090" max="3090" width="16.625" style="1698" customWidth="1"/>
    <col min="3091" max="3328" width="9" style="1698"/>
    <col min="3329" max="3329" width="2.625" style="1698" customWidth="1"/>
    <col min="3330" max="3330" width="30.625" style="1698" customWidth="1"/>
    <col min="3331" max="3332" width="14.625" style="1698" bestFit="1" customWidth="1"/>
    <col min="3333" max="3333" width="66" style="1698" customWidth="1"/>
    <col min="3334" max="3334" width="7.125" style="1698" customWidth="1"/>
    <col min="3335" max="3336" width="10.375" style="1698" bestFit="1" customWidth="1"/>
    <col min="3337" max="3337" width="13.625" style="1698" bestFit="1" customWidth="1"/>
    <col min="3338" max="3338" width="54" style="1698" customWidth="1"/>
    <col min="3339" max="3339" width="42.125" style="1698" customWidth="1"/>
    <col min="3340" max="3340" width="13.5" style="1698" bestFit="1" customWidth="1"/>
    <col min="3341" max="3342" width="13.75" style="1698" customWidth="1"/>
    <col min="3343" max="3343" width="13.25" style="1698" customWidth="1"/>
    <col min="3344" max="3344" width="19.5" style="1698" customWidth="1"/>
    <col min="3345" max="3345" width="17.375" style="1698" customWidth="1"/>
    <col min="3346" max="3346" width="16.625" style="1698" customWidth="1"/>
    <col min="3347" max="3584" width="9" style="1698"/>
    <col min="3585" max="3585" width="2.625" style="1698" customWidth="1"/>
    <col min="3586" max="3586" width="30.625" style="1698" customWidth="1"/>
    <col min="3587" max="3588" width="14.625" style="1698" bestFit="1" customWidth="1"/>
    <col min="3589" max="3589" width="66" style="1698" customWidth="1"/>
    <col min="3590" max="3590" width="7.125" style="1698" customWidth="1"/>
    <col min="3591" max="3592" width="10.375" style="1698" bestFit="1" customWidth="1"/>
    <col min="3593" max="3593" width="13.625" style="1698" bestFit="1" customWidth="1"/>
    <col min="3594" max="3594" width="54" style="1698" customWidth="1"/>
    <col min="3595" max="3595" width="42.125" style="1698" customWidth="1"/>
    <col min="3596" max="3596" width="13.5" style="1698" bestFit="1" customWidth="1"/>
    <col min="3597" max="3598" width="13.75" style="1698" customWidth="1"/>
    <col min="3599" max="3599" width="13.25" style="1698" customWidth="1"/>
    <col min="3600" max="3600" width="19.5" style="1698" customWidth="1"/>
    <col min="3601" max="3601" width="17.375" style="1698" customWidth="1"/>
    <col min="3602" max="3602" width="16.625" style="1698" customWidth="1"/>
    <col min="3603" max="3840" width="9" style="1698"/>
    <col min="3841" max="3841" width="2.625" style="1698" customWidth="1"/>
    <col min="3842" max="3842" width="30.625" style="1698" customWidth="1"/>
    <col min="3843" max="3844" width="14.625" style="1698" bestFit="1" customWidth="1"/>
    <col min="3845" max="3845" width="66" style="1698" customWidth="1"/>
    <col min="3846" max="3846" width="7.125" style="1698" customWidth="1"/>
    <col min="3847" max="3848" width="10.375" style="1698" bestFit="1" customWidth="1"/>
    <col min="3849" max="3849" width="13.625" style="1698" bestFit="1" customWidth="1"/>
    <col min="3850" max="3850" width="54" style="1698" customWidth="1"/>
    <col min="3851" max="3851" width="42.125" style="1698" customWidth="1"/>
    <col min="3852" max="3852" width="13.5" style="1698" bestFit="1" customWidth="1"/>
    <col min="3853" max="3854" width="13.75" style="1698" customWidth="1"/>
    <col min="3855" max="3855" width="13.25" style="1698" customWidth="1"/>
    <col min="3856" max="3856" width="19.5" style="1698" customWidth="1"/>
    <col min="3857" max="3857" width="17.375" style="1698" customWidth="1"/>
    <col min="3858" max="3858" width="16.625" style="1698" customWidth="1"/>
    <col min="3859" max="4096" width="9" style="1698"/>
    <col min="4097" max="4097" width="2.625" style="1698" customWidth="1"/>
    <col min="4098" max="4098" width="30.625" style="1698" customWidth="1"/>
    <col min="4099" max="4100" width="14.625" style="1698" bestFit="1" customWidth="1"/>
    <col min="4101" max="4101" width="66" style="1698" customWidth="1"/>
    <col min="4102" max="4102" width="7.125" style="1698" customWidth="1"/>
    <col min="4103" max="4104" width="10.375" style="1698" bestFit="1" customWidth="1"/>
    <col min="4105" max="4105" width="13.625" style="1698" bestFit="1" customWidth="1"/>
    <col min="4106" max="4106" width="54" style="1698" customWidth="1"/>
    <col min="4107" max="4107" width="42.125" style="1698" customWidth="1"/>
    <col min="4108" max="4108" width="13.5" style="1698" bestFit="1" customWidth="1"/>
    <col min="4109" max="4110" width="13.75" style="1698" customWidth="1"/>
    <col min="4111" max="4111" width="13.25" style="1698" customWidth="1"/>
    <col min="4112" max="4112" width="19.5" style="1698" customWidth="1"/>
    <col min="4113" max="4113" width="17.375" style="1698" customWidth="1"/>
    <col min="4114" max="4114" width="16.625" style="1698" customWidth="1"/>
    <col min="4115" max="4352" width="9" style="1698"/>
    <col min="4353" max="4353" width="2.625" style="1698" customWidth="1"/>
    <col min="4354" max="4354" width="30.625" style="1698" customWidth="1"/>
    <col min="4355" max="4356" width="14.625" style="1698" bestFit="1" customWidth="1"/>
    <col min="4357" max="4357" width="66" style="1698" customWidth="1"/>
    <col min="4358" max="4358" width="7.125" style="1698" customWidth="1"/>
    <col min="4359" max="4360" width="10.375" style="1698" bestFit="1" customWidth="1"/>
    <col min="4361" max="4361" width="13.625" style="1698" bestFit="1" customWidth="1"/>
    <col min="4362" max="4362" width="54" style="1698" customWidth="1"/>
    <col min="4363" max="4363" width="42.125" style="1698" customWidth="1"/>
    <col min="4364" max="4364" width="13.5" style="1698" bestFit="1" customWidth="1"/>
    <col min="4365" max="4366" width="13.75" style="1698" customWidth="1"/>
    <col min="4367" max="4367" width="13.25" style="1698" customWidth="1"/>
    <col min="4368" max="4368" width="19.5" style="1698" customWidth="1"/>
    <col min="4369" max="4369" width="17.375" style="1698" customWidth="1"/>
    <col min="4370" max="4370" width="16.625" style="1698" customWidth="1"/>
    <col min="4371" max="4608" width="9" style="1698"/>
    <col min="4609" max="4609" width="2.625" style="1698" customWidth="1"/>
    <col min="4610" max="4610" width="30.625" style="1698" customWidth="1"/>
    <col min="4611" max="4612" width="14.625" style="1698" bestFit="1" customWidth="1"/>
    <col min="4613" max="4613" width="66" style="1698" customWidth="1"/>
    <col min="4614" max="4614" width="7.125" style="1698" customWidth="1"/>
    <col min="4615" max="4616" width="10.375" style="1698" bestFit="1" customWidth="1"/>
    <col min="4617" max="4617" width="13.625" style="1698" bestFit="1" customWidth="1"/>
    <col min="4618" max="4618" width="54" style="1698" customWidth="1"/>
    <col min="4619" max="4619" width="42.125" style="1698" customWidth="1"/>
    <col min="4620" max="4620" width="13.5" style="1698" bestFit="1" customWidth="1"/>
    <col min="4621" max="4622" width="13.75" style="1698" customWidth="1"/>
    <col min="4623" max="4623" width="13.25" style="1698" customWidth="1"/>
    <col min="4624" max="4624" width="19.5" style="1698" customWidth="1"/>
    <col min="4625" max="4625" width="17.375" style="1698" customWidth="1"/>
    <col min="4626" max="4626" width="16.625" style="1698" customWidth="1"/>
    <col min="4627" max="4864" width="9" style="1698"/>
    <col min="4865" max="4865" width="2.625" style="1698" customWidth="1"/>
    <col min="4866" max="4866" width="30.625" style="1698" customWidth="1"/>
    <col min="4867" max="4868" width="14.625" style="1698" bestFit="1" customWidth="1"/>
    <col min="4869" max="4869" width="66" style="1698" customWidth="1"/>
    <col min="4870" max="4870" width="7.125" style="1698" customWidth="1"/>
    <col min="4871" max="4872" width="10.375" style="1698" bestFit="1" customWidth="1"/>
    <col min="4873" max="4873" width="13.625" style="1698" bestFit="1" customWidth="1"/>
    <col min="4874" max="4874" width="54" style="1698" customWidth="1"/>
    <col min="4875" max="4875" width="42.125" style="1698" customWidth="1"/>
    <col min="4876" max="4876" width="13.5" style="1698" bestFit="1" customWidth="1"/>
    <col min="4877" max="4878" width="13.75" style="1698" customWidth="1"/>
    <col min="4879" max="4879" width="13.25" style="1698" customWidth="1"/>
    <col min="4880" max="4880" width="19.5" style="1698" customWidth="1"/>
    <col min="4881" max="4881" width="17.375" style="1698" customWidth="1"/>
    <col min="4882" max="4882" width="16.625" style="1698" customWidth="1"/>
    <col min="4883" max="5120" width="9" style="1698"/>
    <col min="5121" max="5121" width="2.625" style="1698" customWidth="1"/>
    <col min="5122" max="5122" width="30.625" style="1698" customWidth="1"/>
    <col min="5123" max="5124" width="14.625" style="1698" bestFit="1" customWidth="1"/>
    <col min="5125" max="5125" width="66" style="1698" customWidth="1"/>
    <col min="5126" max="5126" width="7.125" style="1698" customWidth="1"/>
    <col min="5127" max="5128" width="10.375" style="1698" bestFit="1" customWidth="1"/>
    <col min="5129" max="5129" width="13.625" style="1698" bestFit="1" customWidth="1"/>
    <col min="5130" max="5130" width="54" style="1698" customWidth="1"/>
    <col min="5131" max="5131" width="42.125" style="1698" customWidth="1"/>
    <col min="5132" max="5132" width="13.5" style="1698" bestFit="1" customWidth="1"/>
    <col min="5133" max="5134" width="13.75" style="1698" customWidth="1"/>
    <col min="5135" max="5135" width="13.25" style="1698" customWidth="1"/>
    <col min="5136" max="5136" width="19.5" style="1698" customWidth="1"/>
    <col min="5137" max="5137" width="17.375" style="1698" customWidth="1"/>
    <col min="5138" max="5138" width="16.625" style="1698" customWidth="1"/>
    <col min="5139" max="5376" width="9" style="1698"/>
    <col min="5377" max="5377" width="2.625" style="1698" customWidth="1"/>
    <col min="5378" max="5378" width="30.625" style="1698" customWidth="1"/>
    <col min="5379" max="5380" width="14.625" style="1698" bestFit="1" customWidth="1"/>
    <col min="5381" max="5381" width="66" style="1698" customWidth="1"/>
    <col min="5382" max="5382" width="7.125" style="1698" customWidth="1"/>
    <col min="5383" max="5384" width="10.375" style="1698" bestFit="1" customWidth="1"/>
    <col min="5385" max="5385" width="13.625" style="1698" bestFit="1" customWidth="1"/>
    <col min="5386" max="5386" width="54" style="1698" customWidth="1"/>
    <col min="5387" max="5387" width="42.125" style="1698" customWidth="1"/>
    <col min="5388" max="5388" width="13.5" style="1698" bestFit="1" customWidth="1"/>
    <col min="5389" max="5390" width="13.75" style="1698" customWidth="1"/>
    <col min="5391" max="5391" width="13.25" style="1698" customWidth="1"/>
    <col min="5392" max="5392" width="19.5" style="1698" customWidth="1"/>
    <col min="5393" max="5393" width="17.375" style="1698" customWidth="1"/>
    <col min="5394" max="5394" width="16.625" style="1698" customWidth="1"/>
    <col min="5395" max="5632" width="9" style="1698"/>
    <col min="5633" max="5633" width="2.625" style="1698" customWidth="1"/>
    <col min="5634" max="5634" width="30.625" style="1698" customWidth="1"/>
    <col min="5635" max="5636" width="14.625" style="1698" bestFit="1" customWidth="1"/>
    <col min="5637" max="5637" width="66" style="1698" customWidth="1"/>
    <col min="5638" max="5638" width="7.125" style="1698" customWidth="1"/>
    <col min="5639" max="5640" width="10.375" style="1698" bestFit="1" customWidth="1"/>
    <col min="5641" max="5641" width="13.625" style="1698" bestFit="1" customWidth="1"/>
    <col min="5642" max="5642" width="54" style="1698" customWidth="1"/>
    <col min="5643" max="5643" width="42.125" style="1698" customWidth="1"/>
    <col min="5644" max="5644" width="13.5" style="1698" bestFit="1" customWidth="1"/>
    <col min="5645" max="5646" width="13.75" style="1698" customWidth="1"/>
    <col min="5647" max="5647" width="13.25" style="1698" customWidth="1"/>
    <col min="5648" max="5648" width="19.5" style="1698" customWidth="1"/>
    <col min="5649" max="5649" width="17.375" style="1698" customWidth="1"/>
    <col min="5650" max="5650" width="16.625" style="1698" customWidth="1"/>
    <col min="5651" max="5888" width="9" style="1698"/>
    <col min="5889" max="5889" width="2.625" style="1698" customWidth="1"/>
    <col min="5890" max="5890" width="30.625" style="1698" customWidth="1"/>
    <col min="5891" max="5892" width="14.625" style="1698" bestFit="1" customWidth="1"/>
    <col min="5893" max="5893" width="66" style="1698" customWidth="1"/>
    <col min="5894" max="5894" width="7.125" style="1698" customWidth="1"/>
    <col min="5895" max="5896" width="10.375" style="1698" bestFit="1" customWidth="1"/>
    <col min="5897" max="5897" width="13.625" style="1698" bestFit="1" customWidth="1"/>
    <col min="5898" max="5898" width="54" style="1698" customWidth="1"/>
    <col min="5899" max="5899" width="42.125" style="1698" customWidth="1"/>
    <col min="5900" max="5900" width="13.5" style="1698" bestFit="1" customWidth="1"/>
    <col min="5901" max="5902" width="13.75" style="1698" customWidth="1"/>
    <col min="5903" max="5903" width="13.25" style="1698" customWidth="1"/>
    <col min="5904" max="5904" width="19.5" style="1698" customWidth="1"/>
    <col min="5905" max="5905" width="17.375" style="1698" customWidth="1"/>
    <col min="5906" max="5906" width="16.625" style="1698" customWidth="1"/>
    <col min="5907" max="6144" width="9" style="1698"/>
    <col min="6145" max="6145" width="2.625" style="1698" customWidth="1"/>
    <col min="6146" max="6146" width="30.625" style="1698" customWidth="1"/>
    <col min="6147" max="6148" width="14.625" style="1698" bestFit="1" customWidth="1"/>
    <col min="6149" max="6149" width="66" style="1698" customWidth="1"/>
    <col min="6150" max="6150" width="7.125" style="1698" customWidth="1"/>
    <col min="6151" max="6152" width="10.375" style="1698" bestFit="1" customWidth="1"/>
    <col min="6153" max="6153" width="13.625" style="1698" bestFit="1" customWidth="1"/>
    <col min="6154" max="6154" width="54" style="1698" customWidth="1"/>
    <col min="6155" max="6155" width="42.125" style="1698" customWidth="1"/>
    <col min="6156" max="6156" width="13.5" style="1698" bestFit="1" customWidth="1"/>
    <col min="6157" max="6158" width="13.75" style="1698" customWidth="1"/>
    <col min="6159" max="6159" width="13.25" style="1698" customWidth="1"/>
    <col min="6160" max="6160" width="19.5" style="1698" customWidth="1"/>
    <col min="6161" max="6161" width="17.375" style="1698" customWidth="1"/>
    <col min="6162" max="6162" width="16.625" style="1698" customWidth="1"/>
    <col min="6163" max="6400" width="9" style="1698"/>
    <col min="6401" max="6401" width="2.625" style="1698" customWidth="1"/>
    <col min="6402" max="6402" width="30.625" style="1698" customWidth="1"/>
    <col min="6403" max="6404" width="14.625" style="1698" bestFit="1" customWidth="1"/>
    <col min="6405" max="6405" width="66" style="1698" customWidth="1"/>
    <col min="6406" max="6406" width="7.125" style="1698" customWidth="1"/>
    <col min="6407" max="6408" width="10.375" style="1698" bestFit="1" customWidth="1"/>
    <col min="6409" max="6409" width="13.625" style="1698" bestFit="1" customWidth="1"/>
    <col min="6410" max="6410" width="54" style="1698" customWidth="1"/>
    <col min="6411" max="6411" width="42.125" style="1698" customWidth="1"/>
    <col min="6412" max="6412" width="13.5" style="1698" bestFit="1" customWidth="1"/>
    <col min="6413" max="6414" width="13.75" style="1698" customWidth="1"/>
    <col min="6415" max="6415" width="13.25" style="1698" customWidth="1"/>
    <col min="6416" max="6416" width="19.5" style="1698" customWidth="1"/>
    <col min="6417" max="6417" width="17.375" style="1698" customWidth="1"/>
    <col min="6418" max="6418" width="16.625" style="1698" customWidth="1"/>
    <col min="6419" max="6656" width="9" style="1698"/>
    <col min="6657" max="6657" width="2.625" style="1698" customWidth="1"/>
    <col min="6658" max="6658" width="30.625" style="1698" customWidth="1"/>
    <col min="6659" max="6660" width="14.625" style="1698" bestFit="1" customWidth="1"/>
    <col min="6661" max="6661" width="66" style="1698" customWidth="1"/>
    <col min="6662" max="6662" width="7.125" style="1698" customWidth="1"/>
    <col min="6663" max="6664" width="10.375" style="1698" bestFit="1" customWidth="1"/>
    <col min="6665" max="6665" width="13.625" style="1698" bestFit="1" customWidth="1"/>
    <col min="6666" max="6666" width="54" style="1698" customWidth="1"/>
    <col min="6667" max="6667" width="42.125" style="1698" customWidth="1"/>
    <col min="6668" max="6668" width="13.5" style="1698" bestFit="1" customWidth="1"/>
    <col min="6669" max="6670" width="13.75" style="1698" customWidth="1"/>
    <col min="6671" max="6671" width="13.25" style="1698" customWidth="1"/>
    <col min="6672" max="6672" width="19.5" style="1698" customWidth="1"/>
    <col min="6673" max="6673" width="17.375" style="1698" customWidth="1"/>
    <col min="6674" max="6674" width="16.625" style="1698" customWidth="1"/>
    <col min="6675" max="6912" width="9" style="1698"/>
    <col min="6913" max="6913" width="2.625" style="1698" customWidth="1"/>
    <col min="6914" max="6914" width="30.625" style="1698" customWidth="1"/>
    <col min="6915" max="6916" width="14.625" style="1698" bestFit="1" customWidth="1"/>
    <col min="6917" max="6917" width="66" style="1698" customWidth="1"/>
    <col min="6918" max="6918" width="7.125" style="1698" customWidth="1"/>
    <col min="6919" max="6920" width="10.375" style="1698" bestFit="1" customWidth="1"/>
    <col min="6921" max="6921" width="13.625" style="1698" bestFit="1" customWidth="1"/>
    <col min="6922" max="6922" width="54" style="1698" customWidth="1"/>
    <col min="6923" max="6923" width="42.125" style="1698" customWidth="1"/>
    <col min="6924" max="6924" width="13.5" style="1698" bestFit="1" customWidth="1"/>
    <col min="6925" max="6926" width="13.75" style="1698" customWidth="1"/>
    <col min="6927" max="6927" width="13.25" style="1698" customWidth="1"/>
    <col min="6928" max="6928" width="19.5" style="1698" customWidth="1"/>
    <col min="6929" max="6929" width="17.375" style="1698" customWidth="1"/>
    <col min="6930" max="6930" width="16.625" style="1698" customWidth="1"/>
    <col min="6931" max="7168" width="9" style="1698"/>
    <col min="7169" max="7169" width="2.625" style="1698" customWidth="1"/>
    <col min="7170" max="7170" width="30.625" style="1698" customWidth="1"/>
    <col min="7171" max="7172" width="14.625" style="1698" bestFit="1" customWidth="1"/>
    <col min="7173" max="7173" width="66" style="1698" customWidth="1"/>
    <col min="7174" max="7174" width="7.125" style="1698" customWidth="1"/>
    <col min="7175" max="7176" width="10.375" style="1698" bestFit="1" customWidth="1"/>
    <col min="7177" max="7177" width="13.625" style="1698" bestFit="1" customWidth="1"/>
    <col min="7178" max="7178" width="54" style="1698" customWidth="1"/>
    <col min="7179" max="7179" width="42.125" style="1698" customWidth="1"/>
    <col min="7180" max="7180" width="13.5" style="1698" bestFit="1" customWidth="1"/>
    <col min="7181" max="7182" width="13.75" style="1698" customWidth="1"/>
    <col min="7183" max="7183" width="13.25" style="1698" customWidth="1"/>
    <col min="7184" max="7184" width="19.5" style="1698" customWidth="1"/>
    <col min="7185" max="7185" width="17.375" style="1698" customWidth="1"/>
    <col min="7186" max="7186" width="16.625" style="1698" customWidth="1"/>
    <col min="7187" max="7424" width="9" style="1698"/>
    <col min="7425" max="7425" width="2.625" style="1698" customWidth="1"/>
    <col min="7426" max="7426" width="30.625" style="1698" customWidth="1"/>
    <col min="7427" max="7428" width="14.625" style="1698" bestFit="1" customWidth="1"/>
    <col min="7429" max="7429" width="66" style="1698" customWidth="1"/>
    <col min="7430" max="7430" width="7.125" style="1698" customWidth="1"/>
    <col min="7431" max="7432" width="10.375" style="1698" bestFit="1" customWidth="1"/>
    <col min="7433" max="7433" width="13.625" style="1698" bestFit="1" customWidth="1"/>
    <col min="7434" max="7434" width="54" style="1698" customWidth="1"/>
    <col min="7435" max="7435" width="42.125" style="1698" customWidth="1"/>
    <col min="7436" max="7436" width="13.5" style="1698" bestFit="1" customWidth="1"/>
    <col min="7437" max="7438" width="13.75" style="1698" customWidth="1"/>
    <col min="7439" max="7439" width="13.25" style="1698" customWidth="1"/>
    <col min="7440" max="7440" width="19.5" style="1698" customWidth="1"/>
    <col min="7441" max="7441" width="17.375" style="1698" customWidth="1"/>
    <col min="7442" max="7442" width="16.625" style="1698" customWidth="1"/>
    <col min="7443" max="7680" width="9" style="1698"/>
    <col min="7681" max="7681" width="2.625" style="1698" customWidth="1"/>
    <col min="7682" max="7682" width="30.625" style="1698" customWidth="1"/>
    <col min="7683" max="7684" width="14.625" style="1698" bestFit="1" customWidth="1"/>
    <col min="7685" max="7685" width="66" style="1698" customWidth="1"/>
    <col min="7686" max="7686" width="7.125" style="1698" customWidth="1"/>
    <col min="7687" max="7688" width="10.375" style="1698" bestFit="1" customWidth="1"/>
    <col min="7689" max="7689" width="13.625" style="1698" bestFit="1" customWidth="1"/>
    <col min="7690" max="7690" width="54" style="1698" customWidth="1"/>
    <col min="7691" max="7691" width="42.125" style="1698" customWidth="1"/>
    <col min="7692" max="7692" width="13.5" style="1698" bestFit="1" customWidth="1"/>
    <col min="7693" max="7694" width="13.75" style="1698" customWidth="1"/>
    <col min="7695" max="7695" width="13.25" style="1698" customWidth="1"/>
    <col min="7696" max="7696" width="19.5" style="1698" customWidth="1"/>
    <col min="7697" max="7697" width="17.375" style="1698" customWidth="1"/>
    <col min="7698" max="7698" width="16.625" style="1698" customWidth="1"/>
    <col min="7699" max="7936" width="9" style="1698"/>
    <col min="7937" max="7937" width="2.625" style="1698" customWidth="1"/>
    <col min="7938" max="7938" width="30.625" style="1698" customWidth="1"/>
    <col min="7939" max="7940" width="14.625" style="1698" bestFit="1" customWidth="1"/>
    <col min="7941" max="7941" width="66" style="1698" customWidth="1"/>
    <col min="7942" max="7942" width="7.125" style="1698" customWidth="1"/>
    <col min="7943" max="7944" width="10.375" style="1698" bestFit="1" customWidth="1"/>
    <col min="7945" max="7945" width="13.625" style="1698" bestFit="1" customWidth="1"/>
    <col min="7946" max="7946" width="54" style="1698" customWidth="1"/>
    <col min="7947" max="7947" width="42.125" style="1698" customWidth="1"/>
    <col min="7948" max="7948" width="13.5" style="1698" bestFit="1" customWidth="1"/>
    <col min="7949" max="7950" width="13.75" style="1698" customWidth="1"/>
    <col min="7951" max="7951" width="13.25" style="1698" customWidth="1"/>
    <col min="7952" max="7952" width="19.5" style="1698" customWidth="1"/>
    <col min="7953" max="7953" width="17.375" style="1698" customWidth="1"/>
    <col min="7954" max="7954" width="16.625" style="1698" customWidth="1"/>
    <col min="7955" max="8192" width="9" style="1698"/>
    <col min="8193" max="8193" width="2.625" style="1698" customWidth="1"/>
    <col min="8194" max="8194" width="30.625" style="1698" customWidth="1"/>
    <col min="8195" max="8196" width="14.625" style="1698" bestFit="1" customWidth="1"/>
    <col min="8197" max="8197" width="66" style="1698" customWidth="1"/>
    <col min="8198" max="8198" width="7.125" style="1698" customWidth="1"/>
    <col min="8199" max="8200" width="10.375" style="1698" bestFit="1" customWidth="1"/>
    <col min="8201" max="8201" width="13.625" style="1698" bestFit="1" customWidth="1"/>
    <col min="8202" max="8202" width="54" style="1698" customWidth="1"/>
    <col min="8203" max="8203" width="42.125" style="1698" customWidth="1"/>
    <col min="8204" max="8204" width="13.5" style="1698" bestFit="1" customWidth="1"/>
    <col min="8205" max="8206" width="13.75" style="1698" customWidth="1"/>
    <col min="8207" max="8207" width="13.25" style="1698" customWidth="1"/>
    <col min="8208" max="8208" width="19.5" style="1698" customWidth="1"/>
    <col min="8209" max="8209" width="17.375" style="1698" customWidth="1"/>
    <col min="8210" max="8210" width="16.625" style="1698" customWidth="1"/>
    <col min="8211" max="8448" width="9" style="1698"/>
    <col min="8449" max="8449" width="2.625" style="1698" customWidth="1"/>
    <col min="8450" max="8450" width="30.625" style="1698" customWidth="1"/>
    <col min="8451" max="8452" width="14.625" style="1698" bestFit="1" customWidth="1"/>
    <col min="8453" max="8453" width="66" style="1698" customWidth="1"/>
    <col min="8454" max="8454" width="7.125" style="1698" customWidth="1"/>
    <col min="8455" max="8456" width="10.375" style="1698" bestFit="1" customWidth="1"/>
    <col min="8457" max="8457" width="13.625" style="1698" bestFit="1" customWidth="1"/>
    <col min="8458" max="8458" width="54" style="1698" customWidth="1"/>
    <col min="8459" max="8459" width="42.125" style="1698" customWidth="1"/>
    <col min="8460" max="8460" width="13.5" style="1698" bestFit="1" customWidth="1"/>
    <col min="8461" max="8462" width="13.75" style="1698" customWidth="1"/>
    <col min="8463" max="8463" width="13.25" style="1698" customWidth="1"/>
    <col min="8464" max="8464" width="19.5" style="1698" customWidth="1"/>
    <col min="8465" max="8465" width="17.375" style="1698" customWidth="1"/>
    <col min="8466" max="8466" width="16.625" style="1698" customWidth="1"/>
    <col min="8467" max="8704" width="9" style="1698"/>
    <col min="8705" max="8705" width="2.625" style="1698" customWidth="1"/>
    <col min="8706" max="8706" width="30.625" style="1698" customWidth="1"/>
    <col min="8707" max="8708" width="14.625" style="1698" bestFit="1" customWidth="1"/>
    <col min="8709" max="8709" width="66" style="1698" customWidth="1"/>
    <col min="8710" max="8710" width="7.125" style="1698" customWidth="1"/>
    <col min="8711" max="8712" width="10.375" style="1698" bestFit="1" customWidth="1"/>
    <col min="8713" max="8713" width="13.625" style="1698" bestFit="1" customWidth="1"/>
    <col min="8714" max="8714" width="54" style="1698" customWidth="1"/>
    <col min="8715" max="8715" width="42.125" style="1698" customWidth="1"/>
    <col min="8716" max="8716" width="13.5" style="1698" bestFit="1" customWidth="1"/>
    <col min="8717" max="8718" width="13.75" style="1698" customWidth="1"/>
    <col min="8719" max="8719" width="13.25" style="1698" customWidth="1"/>
    <col min="8720" max="8720" width="19.5" style="1698" customWidth="1"/>
    <col min="8721" max="8721" width="17.375" style="1698" customWidth="1"/>
    <col min="8722" max="8722" width="16.625" style="1698" customWidth="1"/>
    <col min="8723" max="8960" width="9" style="1698"/>
    <col min="8961" max="8961" width="2.625" style="1698" customWidth="1"/>
    <col min="8962" max="8962" width="30.625" style="1698" customWidth="1"/>
    <col min="8963" max="8964" width="14.625" style="1698" bestFit="1" customWidth="1"/>
    <col min="8965" max="8965" width="66" style="1698" customWidth="1"/>
    <col min="8966" max="8966" width="7.125" style="1698" customWidth="1"/>
    <col min="8967" max="8968" width="10.375" style="1698" bestFit="1" customWidth="1"/>
    <col min="8969" max="8969" width="13.625" style="1698" bestFit="1" customWidth="1"/>
    <col min="8970" max="8970" width="54" style="1698" customWidth="1"/>
    <col min="8971" max="8971" width="42.125" style="1698" customWidth="1"/>
    <col min="8972" max="8972" width="13.5" style="1698" bestFit="1" customWidth="1"/>
    <col min="8973" max="8974" width="13.75" style="1698" customWidth="1"/>
    <col min="8975" max="8975" width="13.25" style="1698" customWidth="1"/>
    <col min="8976" max="8976" width="19.5" style="1698" customWidth="1"/>
    <col min="8977" max="8977" width="17.375" style="1698" customWidth="1"/>
    <col min="8978" max="8978" width="16.625" style="1698" customWidth="1"/>
    <col min="8979" max="9216" width="9" style="1698"/>
    <col min="9217" max="9217" width="2.625" style="1698" customWidth="1"/>
    <col min="9218" max="9218" width="30.625" style="1698" customWidth="1"/>
    <col min="9219" max="9220" width="14.625" style="1698" bestFit="1" customWidth="1"/>
    <col min="9221" max="9221" width="66" style="1698" customWidth="1"/>
    <col min="9222" max="9222" width="7.125" style="1698" customWidth="1"/>
    <col min="9223" max="9224" width="10.375" style="1698" bestFit="1" customWidth="1"/>
    <col min="9225" max="9225" width="13.625" style="1698" bestFit="1" customWidth="1"/>
    <col min="9226" max="9226" width="54" style="1698" customWidth="1"/>
    <col min="9227" max="9227" width="42.125" style="1698" customWidth="1"/>
    <col min="9228" max="9228" width="13.5" style="1698" bestFit="1" customWidth="1"/>
    <col min="9229" max="9230" width="13.75" style="1698" customWidth="1"/>
    <col min="9231" max="9231" width="13.25" style="1698" customWidth="1"/>
    <col min="9232" max="9232" width="19.5" style="1698" customWidth="1"/>
    <col min="9233" max="9233" width="17.375" style="1698" customWidth="1"/>
    <col min="9234" max="9234" width="16.625" style="1698" customWidth="1"/>
    <col min="9235" max="9472" width="9" style="1698"/>
    <col min="9473" max="9473" width="2.625" style="1698" customWidth="1"/>
    <col min="9474" max="9474" width="30.625" style="1698" customWidth="1"/>
    <col min="9475" max="9476" width="14.625" style="1698" bestFit="1" customWidth="1"/>
    <col min="9477" max="9477" width="66" style="1698" customWidth="1"/>
    <col min="9478" max="9478" width="7.125" style="1698" customWidth="1"/>
    <col min="9479" max="9480" width="10.375" style="1698" bestFit="1" customWidth="1"/>
    <col min="9481" max="9481" width="13.625" style="1698" bestFit="1" customWidth="1"/>
    <col min="9482" max="9482" width="54" style="1698" customWidth="1"/>
    <col min="9483" max="9483" width="42.125" style="1698" customWidth="1"/>
    <col min="9484" max="9484" width="13.5" style="1698" bestFit="1" customWidth="1"/>
    <col min="9485" max="9486" width="13.75" style="1698" customWidth="1"/>
    <col min="9487" max="9487" width="13.25" style="1698" customWidth="1"/>
    <col min="9488" max="9488" width="19.5" style="1698" customWidth="1"/>
    <col min="9489" max="9489" width="17.375" style="1698" customWidth="1"/>
    <col min="9490" max="9490" width="16.625" style="1698" customWidth="1"/>
    <col min="9491" max="9728" width="9" style="1698"/>
    <col min="9729" max="9729" width="2.625" style="1698" customWidth="1"/>
    <col min="9730" max="9730" width="30.625" style="1698" customWidth="1"/>
    <col min="9731" max="9732" width="14.625" style="1698" bestFit="1" customWidth="1"/>
    <col min="9733" max="9733" width="66" style="1698" customWidth="1"/>
    <col min="9734" max="9734" width="7.125" style="1698" customWidth="1"/>
    <col min="9735" max="9736" width="10.375" style="1698" bestFit="1" customWidth="1"/>
    <col min="9737" max="9737" width="13.625" style="1698" bestFit="1" customWidth="1"/>
    <col min="9738" max="9738" width="54" style="1698" customWidth="1"/>
    <col min="9739" max="9739" width="42.125" style="1698" customWidth="1"/>
    <col min="9740" max="9740" width="13.5" style="1698" bestFit="1" customWidth="1"/>
    <col min="9741" max="9742" width="13.75" style="1698" customWidth="1"/>
    <col min="9743" max="9743" width="13.25" style="1698" customWidth="1"/>
    <col min="9744" max="9744" width="19.5" style="1698" customWidth="1"/>
    <col min="9745" max="9745" width="17.375" style="1698" customWidth="1"/>
    <col min="9746" max="9746" width="16.625" style="1698" customWidth="1"/>
    <col min="9747" max="9984" width="9" style="1698"/>
    <col min="9985" max="9985" width="2.625" style="1698" customWidth="1"/>
    <col min="9986" max="9986" width="30.625" style="1698" customWidth="1"/>
    <col min="9987" max="9988" width="14.625" style="1698" bestFit="1" customWidth="1"/>
    <col min="9989" max="9989" width="66" style="1698" customWidth="1"/>
    <col min="9990" max="9990" width="7.125" style="1698" customWidth="1"/>
    <col min="9991" max="9992" width="10.375" style="1698" bestFit="1" customWidth="1"/>
    <col min="9993" max="9993" width="13.625" style="1698" bestFit="1" customWidth="1"/>
    <col min="9994" max="9994" width="54" style="1698" customWidth="1"/>
    <col min="9995" max="9995" width="42.125" style="1698" customWidth="1"/>
    <col min="9996" max="9996" width="13.5" style="1698" bestFit="1" customWidth="1"/>
    <col min="9997" max="9998" width="13.75" style="1698" customWidth="1"/>
    <col min="9999" max="9999" width="13.25" style="1698" customWidth="1"/>
    <col min="10000" max="10000" width="19.5" style="1698" customWidth="1"/>
    <col min="10001" max="10001" width="17.375" style="1698" customWidth="1"/>
    <col min="10002" max="10002" width="16.625" style="1698" customWidth="1"/>
    <col min="10003" max="10240" width="9" style="1698"/>
    <col min="10241" max="10241" width="2.625" style="1698" customWidth="1"/>
    <col min="10242" max="10242" width="30.625" style="1698" customWidth="1"/>
    <col min="10243" max="10244" width="14.625" style="1698" bestFit="1" customWidth="1"/>
    <col min="10245" max="10245" width="66" style="1698" customWidth="1"/>
    <col min="10246" max="10246" width="7.125" style="1698" customWidth="1"/>
    <col min="10247" max="10248" width="10.375" style="1698" bestFit="1" customWidth="1"/>
    <col min="10249" max="10249" width="13.625" style="1698" bestFit="1" customWidth="1"/>
    <col min="10250" max="10250" width="54" style="1698" customWidth="1"/>
    <col min="10251" max="10251" width="42.125" style="1698" customWidth="1"/>
    <col min="10252" max="10252" width="13.5" style="1698" bestFit="1" customWidth="1"/>
    <col min="10253" max="10254" width="13.75" style="1698" customWidth="1"/>
    <col min="10255" max="10255" width="13.25" style="1698" customWidth="1"/>
    <col min="10256" max="10256" width="19.5" style="1698" customWidth="1"/>
    <col min="10257" max="10257" width="17.375" style="1698" customWidth="1"/>
    <col min="10258" max="10258" width="16.625" style="1698" customWidth="1"/>
    <col min="10259" max="10496" width="9" style="1698"/>
    <col min="10497" max="10497" width="2.625" style="1698" customWidth="1"/>
    <col min="10498" max="10498" width="30.625" style="1698" customWidth="1"/>
    <col min="10499" max="10500" width="14.625" style="1698" bestFit="1" customWidth="1"/>
    <col min="10501" max="10501" width="66" style="1698" customWidth="1"/>
    <col min="10502" max="10502" width="7.125" style="1698" customWidth="1"/>
    <col min="10503" max="10504" width="10.375" style="1698" bestFit="1" customWidth="1"/>
    <col min="10505" max="10505" width="13.625" style="1698" bestFit="1" customWidth="1"/>
    <col min="10506" max="10506" width="54" style="1698" customWidth="1"/>
    <col min="10507" max="10507" width="42.125" style="1698" customWidth="1"/>
    <col min="10508" max="10508" width="13.5" style="1698" bestFit="1" customWidth="1"/>
    <col min="10509" max="10510" width="13.75" style="1698" customWidth="1"/>
    <col min="10511" max="10511" width="13.25" style="1698" customWidth="1"/>
    <col min="10512" max="10512" width="19.5" style="1698" customWidth="1"/>
    <col min="10513" max="10513" width="17.375" style="1698" customWidth="1"/>
    <col min="10514" max="10514" width="16.625" style="1698" customWidth="1"/>
    <col min="10515" max="10752" width="9" style="1698"/>
    <col min="10753" max="10753" width="2.625" style="1698" customWidth="1"/>
    <col min="10754" max="10754" width="30.625" style="1698" customWidth="1"/>
    <col min="10755" max="10756" width="14.625" style="1698" bestFit="1" customWidth="1"/>
    <col min="10757" max="10757" width="66" style="1698" customWidth="1"/>
    <col min="10758" max="10758" width="7.125" style="1698" customWidth="1"/>
    <col min="10759" max="10760" width="10.375" style="1698" bestFit="1" customWidth="1"/>
    <col min="10761" max="10761" width="13.625" style="1698" bestFit="1" customWidth="1"/>
    <col min="10762" max="10762" width="54" style="1698" customWidth="1"/>
    <col min="10763" max="10763" width="42.125" style="1698" customWidth="1"/>
    <col min="10764" max="10764" width="13.5" style="1698" bestFit="1" customWidth="1"/>
    <col min="10765" max="10766" width="13.75" style="1698" customWidth="1"/>
    <col min="10767" max="10767" width="13.25" style="1698" customWidth="1"/>
    <col min="10768" max="10768" width="19.5" style="1698" customWidth="1"/>
    <col min="10769" max="10769" width="17.375" style="1698" customWidth="1"/>
    <col min="10770" max="10770" width="16.625" style="1698" customWidth="1"/>
    <col min="10771" max="11008" width="9" style="1698"/>
    <col min="11009" max="11009" width="2.625" style="1698" customWidth="1"/>
    <col min="11010" max="11010" width="30.625" style="1698" customWidth="1"/>
    <col min="11011" max="11012" width="14.625" style="1698" bestFit="1" customWidth="1"/>
    <col min="11013" max="11013" width="66" style="1698" customWidth="1"/>
    <col min="11014" max="11014" width="7.125" style="1698" customWidth="1"/>
    <col min="11015" max="11016" width="10.375" style="1698" bestFit="1" customWidth="1"/>
    <col min="11017" max="11017" width="13.625" style="1698" bestFit="1" customWidth="1"/>
    <col min="11018" max="11018" width="54" style="1698" customWidth="1"/>
    <col min="11019" max="11019" width="42.125" style="1698" customWidth="1"/>
    <col min="11020" max="11020" width="13.5" style="1698" bestFit="1" customWidth="1"/>
    <col min="11021" max="11022" width="13.75" style="1698" customWidth="1"/>
    <col min="11023" max="11023" width="13.25" style="1698" customWidth="1"/>
    <col min="11024" max="11024" width="19.5" style="1698" customWidth="1"/>
    <col min="11025" max="11025" width="17.375" style="1698" customWidth="1"/>
    <col min="11026" max="11026" width="16.625" style="1698" customWidth="1"/>
    <col min="11027" max="11264" width="9" style="1698"/>
    <col min="11265" max="11265" width="2.625" style="1698" customWidth="1"/>
    <col min="11266" max="11266" width="30.625" style="1698" customWidth="1"/>
    <col min="11267" max="11268" width="14.625" style="1698" bestFit="1" customWidth="1"/>
    <col min="11269" max="11269" width="66" style="1698" customWidth="1"/>
    <col min="11270" max="11270" width="7.125" style="1698" customWidth="1"/>
    <col min="11271" max="11272" width="10.375" style="1698" bestFit="1" customWidth="1"/>
    <col min="11273" max="11273" width="13.625" style="1698" bestFit="1" customWidth="1"/>
    <col min="11274" max="11274" width="54" style="1698" customWidth="1"/>
    <col min="11275" max="11275" width="42.125" style="1698" customWidth="1"/>
    <col min="11276" max="11276" width="13.5" style="1698" bestFit="1" customWidth="1"/>
    <col min="11277" max="11278" width="13.75" style="1698" customWidth="1"/>
    <col min="11279" max="11279" width="13.25" style="1698" customWidth="1"/>
    <col min="11280" max="11280" width="19.5" style="1698" customWidth="1"/>
    <col min="11281" max="11281" width="17.375" style="1698" customWidth="1"/>
    <col min="11282" max="11282" width="16.625" style="1698" customWidth="1"/>
    <col min="11283" max="11520" width="9" style="1698"/>
    <col min="11521" max="11521" width="2.625" style="1698" customWidth="1"/>
    <col min="11522" max="11522" width="30.625" style="1698" customWidth="1"/>
    <col min="11523" max="11524" width="14.625" style="1698" bestFit="1" customWidth="1"/>
    <col min="11525" max="11525" width="66" style="1698" customWidth="1"/>
    <col min="11526" max="11526" width="7.125" style="1698" customWidth="1"/>
    <col min="11527" max="11528" width="10.375" style="1698" bestFit="1" customWidth="1"/>
    <col min="11529" max="11529" width="13.625" style="1698" bestFit="1" customWidth="1"/>
    <col min="11530" max="11530" width="54" style="1698" customWidth="1"/>
    <col min="11531" max="11531" width="42.125" style="1698" customWidth="1"/>
    <col min="11532" max="11532" width="13.5" style="1698" bestFit="1" customWidth="1"/>
    <col min="11533" max="11534" width="13.75" style="1698" customWidth="1"/>
    <col min="11535" max="11535" width="13.25" style="1698" customWidth="1"/>
    <col min="11536" max="11536" width="19.5" style="1698" customWidth="1"/>
    <col min="11537" max="11537" width="17.375" style="1698" customWidth="1"/>
    <col min="11538" max="11538" width="16.625" style="1698" customWidth="1"/>
    <col min="11539" max="11776" width="9" style="1698"/>
    <col min="11777" max="11777" width="2.625" style="1698" customWidth="1"/>
    <col min="11778" max="11778" width="30.625" style="1698" customWidth="1"/>
    <col min="11779" max="11780" width="14.625" style="1698" bestFit="1" customWidth="1"/>
    <col min="11781" max="11781" width="66" style="1698" customWidth="1"/>
    <col min="11782" max="11782" width="7.125" style="1698" customWidth="1"/>
    <col min="11783" max="11784" width="10.375" style="1698" bestFit="1" customWidth="1"/>
    <col min="11785" max="11785" width="13.625" style="1698" bestFit="1" customWidth="1"/>
    <col min="11786" max="11786" width="54" style="1698" customWidth="1"/>
    <col min="11787" max="11787" width="42.125" style="1698" customWidth="1"/>
    <col min="11788" max="11788" width="13.5" style="1698" bestFit="1" customWidth="1"/>
    <col min="11789" max="11790" width="13.75" style="1698" customWidth="1"/>
    <col min="11791" max="11791" width="13.25" style="1698" customWidth="1"/>
    <col min="11792" max="11792" width="19.5" style="1698" customWidth="1"/>
    <col min="11793" max="11793" width="17.375" style="1698" customWidth="1"/>
    <col min="11794" max="11794" width="16.625" style="1698" customWidth="1"/>
    <col min="11795" max="12032" width="9" style="1698"/>
    <col min="12033" max="12033" width="2.625" style="1698" customWidth="1"/>
    <col min="12034" max="12034" width="30.625" style="1698" customWidth="1"/>
    <col min="12035" max="12036" width="14.625" style="1698" bestFit="1" customWidth="1"/>
    <col min="12037" max="12037" width="66" style="1698" customWidth="1"/>
    <col min="12038" max="12038" width="7.125" style="1698" customWidth="1"/>
    <col min="12039" max="12040" width="10.375" style="1698" bestFit="1" customWidth="1"/>
    <col min="12041" max="12041" width="13.625" style="1698" bestFit="1" customWidth="1"/>
    <col min="12042" max="12042" width="54" style="1698" customWidth="1"/>
    <col min="12043" max="12043" width="42.125" style="1698" customWidth="1"/>
    <col min="12044" max="12044" width="13.5" style="1698" bestFit="1" customWidth="1"/>
    <col min="12045" max="12046" width="13.75" style="1698" customWidth="1"/>
    <col min="12047" max="12047" width="13.25" style="1698" customWidth="1"/>
    <col min="12048" max="12048" width="19.5" style="1698" customWidth="1"/>
    <col min="12049" max="12049" width="17.375" style="1698" customWidth="1"/>
    <col min="12050" max="12050" width="16.625" style="1698" customWidth="1"/>
    <col min="12051" max="12288" width="9" style="1698"/>
    <col min="12289" max="12289" width="2.625" style="1698" customWidth="1"/>
    <col min="12290" max="12290" width="30.625" style="1698" customWidth="1"/>
    <col min="12291" max="12292" width="14.625" style="1698" bestFit="1" customWidth="1"/>
    <col min="12293" max="12293" width="66" style="1698" customWidth="1"/>
    <col min="12294" max="12294" width="7.125" style="1698" customWidth="1"/>
    <col min="12295" max="12296" width="10.375" style="1698" bestFit="1" customWidth="1"/>
    <col min="12297" max="12297" width="13.625" style="1698" bestFit="1" customWidth="1"/>
    <col min="12298" max="12298" width="54" style="1698" customWidth="1"/>
    <col min="12299" max="12299" width="42.125" style="1698" customWidth="1"/>
    <col min="12300" max="12300" width="13.5" style="1698" bestFit="1" customWidth="1"/>
    <col min="12301" max="12302" width="13.75" style="1698" customWidth="1"/>
    <col min="12303" max="12303" width="13.25" style="1698" customWidth="1"/>
    <col min="12304" max="12304" width="19.5" style="1698" customWidth="1"/>
    <col min="12305" max="12305" width="17.375" style="1698" customWidth="1"/>
    <col min="12306" max="12306" width="16.625" style="1698" customWidth="1"/>
    <col min="12307" max="12544" width="9" style="1698"/>
    <col min="12545" max="12545" width="2.625" style="1698" customWidth="1"/>
    <col min="12546" max="12546" width="30.625" style="1698" customWidth="1"/>
    <col min="12547" max="12548" width="14.625" style="1698" bestFit="1" customWidth="1"/>
    <col min="12549" max="12549" width="66" style="1698" customWidth="1"/>
    <col min="12550" max="12550" width="7.125" style="1698" customWidth="1"/>
    <col min="12551" max="12552" width="10.375" style="1698" bestFit="1" customWidth="1"/>
    <col min="12553" max="12553" width="13.625" style="1698" bestFit="1" customWidth="1"/>
    <col min="12554" max="12554" width="54" style="1698" customWidth="1"/>
    <col min="12555" max="12555" width="42.125" style="1698" customWidth="1"/>
    <col min="12556" max="12556" width="13.5" style="1698" bestFit="1" customWidth="1"/>
    <col min="12557" max="12558" width="13.75" style="1698" customWidth="1"/>
    <col min="12559" max="12559" width="13.25" style="1698" customWidth="1"/>
    <col min="12560" max="12560" width="19.5" style="1698" customWidth="1"/>
    <col min="12561" max="12561" width="17.375" style="1698" customWidth="1"/>
    <col min="12562" max="12562" width="16.625" style="1698" customWidth="1"/>
    <col min="12563" max="12800" width="9" style="1698"/>
    <col min="12801" max="12801" width="2.625" style="1698" customWidth="1"/>
    <col min="12802" max="12802" width="30.625" style="1698" customWidth="1"/>
    <col min="12803" max="12804" width="14.625" style="1698" bestFit="1" customWidth="1"/>
    <col min="12805" max="12805" width="66" style="1698" customWidth="1"/>
    <col min="12806" max="12806" width="7.125" style="1698" customWidth="1"/>
    <col min="12807" max="12808" width="10.375" style="1698" bestFit="1" customWidth="1"/>
    <col min="12809" max="12809" width="13.625" style="1698" bestFit="1" customWidth="1"/>
    <col min="12810" max="12810" width="54" style="1698" customWidth="1"/>
    <col min="12811" max="12811" width="42.125" style="1698" customWidth="1"/>
    <col min="12812" max="12812" width="13.5" style="1698" bestFit="1" customWidth="1"/>
    <col min="12813" max="12814" width="13.75" style="1698" customWidth="1"/>
    <col min="12815" max="12815" width="13.25" style="1698" customWidth="1"/>
    <col min="12816" max="12816" width="19.5" style="1698" customWidth="1"/>
    <col min="12817" max="12817" width="17.375" style="1698" customWidth="1"/>
    <col min="12818" max="12818" width="16.625" style="1698" customWidth="1"/>
    <col min="12819" max="13056" width="9" style="1698"/>
    <col min="13057" max="13057" width="2.625" style="1698" customWidth="1"/>
    <col min="13058" max="13058" width="30.625" style="1698" customWidth="1"/>
    <col min="13059" max="13060" width="14.625" style="1698" bestFit="1" customWidth="1"/>
    <col min="13061" max="13061" width="66" style="1698" customWidth="1"/>
    <col min="13062" max="13062" width="7.125" style="1698" customWidth="1"/>
    <col min="13063" max="13064" width="10.375" style="1698" bestFit="1" customWidth="1"/>
    <col min="13065" max="13065" width="13.625" style="1698" bestFit="1" customWidth="1"/>
    <col min="13066" max="13066" width="54" style="1698" customWidth="1"/>
    <col min="13067" max="13067" width="42.125" style="1698" customWidth="1"/>
    <col min="13068" max="13068" width="13.5" style="1698" bestFit="1" customWidth="1"/>
    <col min="13069" max="13070" width="13.75" style="1698" customWidth="1"/>
    <col min="13071" max="13071" width="13.25" style="1698" customWidth="1"/>
    <col min="13072" max="13072" width="19.5" style="1698" customWidth="1"/>
    <col min="13073" max="13073" width="17.375" style="1698" customWidth="1"/>
    <col min="13074" max="13074" width="16.625" style="1698" customWidth="1"/>
    <col min="13075" max="13312" width="9" style="1698"/>
    <col min="13313" max="13313" width="2.625" style="1698" customWidth="1"/>
    <col min="13314" max="13314" width="30.625" style="1698" customWidth="1"/>
    <col min="13315" max="13316" width="14.625" style="1698" bestFit="1" customWidth="1"/>
    <col min="13317" max="13317" width="66" style="1698" customWidth="1"/>
    <col min="13318" max="13318" width="7.125" style="1698" customWidth="1"/>
    <col min="13319" max="13320" width="10.375" style="1698" bestFit="1" customWidth="1"/>
    <col min="13321" max="13321" width="13.625" style="1698" bestFit="1" customWidth="1"/>
    <col min="13322" max="13322" width="54" style="1698" customWidth="1"/>
    <col min="13323" max="13323" width="42.125" style="1698" customWidth="1"/>
    <col min="13324" max="13324" width="13.5" style="1698" bestFit="1" customWidth="1"/>
    <col min="13325" max="13326" width="13.75" style="1698" customWidth="1"/>
    <col min="13327" max="13327" width="13.25" style="1698" customWidth="1"/>
    <col min="13328" max="13328" width="19.5" style="1698" customWidth="1"/>
    <col min="13329" max="13329" width="17.375" style="1698" customWidth="1"/>
    <col min="13330" max="13330" width="16.625" style="1698" customWidth="1"/>
    <col min="13331" max="13568" width="9" style="1698"/>
    <col min="13569" max="13569" width="2.625" style="1698" customWidth="1"/>
    <col min="13570" max="13570" width="30.625" style="1698" customWidth="1"/>
    <col min="13571" max="13572" width="14.625" style="1698" bestFit="1" customWidth="1"/>
    <col min="13573" max="13573" width="66" style="1698" customWidth="1"/>
    <col min="13574" max="13574" width="7.125" style="1698" customWidth="1"/>
    <col min="13575" max="13576" width="10.375" style="1698" bestFit="1" customWidth="1"/>
    <col min="13577" max="13577" width="13.625" style="1698" bestFit="1" customWidth="1"/>
    <col min="13578" max="13578" width="54" style="1698" customWidth="1"/>
    <col min="13579" max="13579" width="42.125" style="1698" customWidth="1"/>
    <col min="13580" max="13580" width="13.5" style="1698" bestFit="1" customWidth="1"/>
    <col min="13581" max="13582" width="13.75" style="1698" customWidth="1"/>
    <col min="13583" max="13583" width="13.25" style="1698" customWidth="1"/>
    <col min="13584" max="13584" width="19.5" style="1698" customWidth="1"/>
    <col min="13585" max="13585" width="17.375" style="1698" customWidth="1"/>
    <col min="13586" max="13586" width="16.625" style="1698" customWidth="1"/>
    <col min="13587" max="13824" width="9" style="1698"/>
    <col min="13825" max="13825" width="2.625" style="1698" customWidth="1"/>
    <col min="13826" max="13826" width="30.625" style="1698" customWidth="1"/>
    <col min="13827" max="13828" width="14.625" style="1698" bestFit="1" customWidth="1"/>
    <col min="13829" max="13829" width="66" style="1698" customWidth="1"/>
    <col min="13830" max="13830" width="7.125" style="1698" customWidth="1"/>
    <col min="13831" max="13832" width="10.375" style="1698" bestFit="1" customWidth="1"/>
    <col min="13833" max="13833" width="13.625" style="1698" bestFit="1" customWidth="1"/>
    <col min="13834" max="13834" width="54" style="1698" customWidth="1"/>
    <col min="13835" max="13835" width="42.125" style="1698" customWidth="1"/>
    <col min="13836" max="13836" width="13.5" style="1698" bestFit="1" customWidth="1"/>
    <col min="13837" max="13838" width="13.75" style="1698" customWidth="1"/>
    <col min="13839" max="13839" width="13.25" style="1698" customWidth="1"/>
    <col min="13840" max="13840" width="19.5" style="1698" customWidth="1"/>
    <col min="13841" max="13841" width="17.375" style="1698" customWidth="1"/>
    <col min="13842" max="13842" width="16.625" style="1698" customWidth="1"/>
    <col min="13843" max="14080" width="9" style="1698"/>
    <col min="14081" max="14081" width="2.625" style="1698" customWidth="1"/>
    <col min="14082" max="14082" width="30.625" style="1698" customWidth="1"/>
    <col min="14083" max="14084" width="14.625" style="1698" bestFit="1" customWidth="1"/>
    <col min="14085" max="14085" width="66" style="1698" customWidth="1"/>
    <col min="14086" max="14086" width="7.125" style="1698" customWidth="1"/>
    <col min="14087" max="14088" width="10.375" style="1698" bestFit="1" customWidth="1"/>
    <col min="14089" max="14089" width="13.625" style="1698" bestFit="1" customWidth="1"/>
    <col min="14090" max="14090" width="54" style="1698" customWidth="1"/>
    <col min="14091" max="14091" width="42.125" style="1698" customWidth="1"/>
    <col min="14092" max="14092" width="13.5" style="1698" bestFit="1" customWidth="1"/>
    <col min="14093" max="14094" width="13.75" style="1698" customWidth="1"/>
    <col min="14095" max="14095" width="13.25" style="1698" customWidth="1"/>
    <col min="14096" max="14096" width="19.5" style="1698" customWidth="1"/>
    <col min="14097" max="14097" width="17.375" style="1698" customWidth="1"/>
    <col min="14098" max="14098" width="16.625" style="1698" customWidth="1"/>
    <col min="14099" max="14336" width="9" style="1698"/>
    <col min="14337" max="14337" width="2.625" style="1698" customWidth="1"/>
    <col min="14338" max="14338" width="30.625" style="1698" customWidth="1"/>
    <col min="14339" max="14340" width="14.625" style="1698" bestFit="1" customWidth="1"/>
    <col min="14341" max="14341" width="66" style="1698" customWidth="1"/>
    <col min="14342" max="14342" width="7.125" style="1698" customWidth="1"/>
    <col min="14343" max="14344" width="10.375" style="1698" bestFit="1" customWidth="1"/>
    <col min="14345" max="14345" width="13.625" style="1698" bestFit="1" customWidth="1"/>
    <col min="14346" max="14346" width="54" style="1698" customWidth="1"/>
    <col min="14347" max="14347" width="42.125" style="1698" customWidth="1"/>
    <col min="14348" max="14348" width="13.5" style="1698" bestFit="1" customWidth="1"/>
    <col min="14349" max="14350" width="13.75" style="1698" customWidth="1"/>
    <col min="14351" max="14351" width="13.25" style="1698" customWidth="1"/>
    <col min="14352" max="14352" width="19.5" style="1698" customWidth="1"/>
    <col min="14353" max="14353" width="17.375" style="1698" customWidth="1"/>
    <col min="14354" max="14354" width="16.625" style="1698" customWidth="1"/>
    <col min="14355" max="14592" width="9" style="1698"/>
    <col min="14593" max="14593" width="2.625" style="1698" customWidth="1"/>
    <col min="14594" max="14594" width="30.625" style="1698" customWidth="1"/>
    <col min="14595" max="14596" width="14.625" style="1698" bestFit="1" customWidth="1"/>
    <col min="14597" max="14597" width="66" style="1698" customWidth="1"/>
    <col min="14598" max="14598" width="7.125" style="1698" customWidth="1"/>
    <col min="14599" max="14600" width="10.375" style="1698" bestFit="1" customWidth="1"/>
    <col min="14601" max="14601" width="13.625" style="1698" bestFit="1" customWidth="1"/>
    <col min="14602" max="14602" width="54" style="1698" customWidth="1"/>
    <col min="14603" max="14603" width="42.125" style="1698" customWidth="1"/>
    <col min="14604" max="14604" width="13.5" style="1698" bestFit="1" customWidth="1"/>
    <col min="14605" max="14606" width="13.75" style="1698" customWidth="1"/>
    <col min="14607" max="14607" width="13.25" style="1698" customWidth="1"/>
    <col min="14608" max="14608" width="19.5" style="1698" customWidth="1"/>
    <col min="14609" max="14609" width="17.375" style="1698" customWidth="1"/>
    <col min="14610" max="14610" width="16.625" style="1698" customWidth="1"/>
    <col min="14611" max="14848" width="9" style="1698"/>
    <col min="14849" max="14849" width="2.625" style="1698" customWidth="1"/>
    <col min="14850" max="14850" width="30.625" style="1698" customWidth="1"/>
    <col min="14851" max="14852" width="14.625" style="1698" bestFit="1" customWidth="1"/>
    <col min="14853" max="14853" width="66" style="1698" customWidth="1"/>
    <col min="14854" max="14854" width="7.125" style="1698" customWidth="1"/>
    <col min="14855" max="14856" width="10.375" style="1698" bestFit="1" customWidth="1"/>
    <col min="14857" max="14857" width="13.625" style="1698" bestFit="1" customWidth="1"/>
    <col min="14858" max="14858" width="54" style="1698" customWidth="1"/>
    <col min="14859" max="14859" width="42.125" style="1698" customWidth="1"/>
    <col min="14860" max="14860" width="13.5" style="1698" bestFit="1" customWidth="1"/>
    <col min="14861" max="14862" width="13.75" style="1698" customWidth="1"/>
    <col min="14863" max="14863" width="13.25" style="1698" customWidth="1"/>
    <col min="14864" max="14864" width="19.5" style="1698" customWidth="1"/>
    <col min="14865" max="14865" width="17.375" style="1698" customWidth="1"/>
    <col min="14866" max="14866" width="16.625" style="1698" customWidth="1"/>
    <col min="14867" max="15104" width="9" style="1698"/>
    <col min="15105" max="15105" width="2.625" style="1698" customWidth="1"/>
    <col min="15106" max="15106" width="30.625" style="1698" customWidth="1"/>
    <col min="15107" max="15108" width="14.625" style="1698" bestFit="1" customWidth="1"/>
    <col min="15109" max="15109" width="66" style="1698" customWidth="1"/>
    <col min="15110" max="15110" width="7.125" style="1698" customWidth="1"/>
    <col min="15111" max="15112" width="10.375" style="1698" bestFit="1" customWidth="1"/>
    <col min="15113" max="15113" width="13.625" style="1698" bestFit="1" customWidth="1"/>
    <col min="15114" max="15114" width="54" style="1698" customWidth="1"/>
    <col min="15115" max="15115" width="42.125" style="1698" customWidth="1"/>
    <col min="15116" max="15116" width="13.5" style="1698" bestFit="1" customWidth="1"/>
    <col min="15117" max="15118" width="13.75" style="1698" customWidth="1"/>
    <col min="15119" max="15119" width="13.25" style="1698" customWidth="1"/>
    <col min="15120" max="15120" width="19.5" style="1698" customWidth="1"/>
    <col min="15121" max="15121" width="17.375" style="1698" customWidth="1"/>
    <col min="15122" max="15122" width="16.625" style="1698" customWidth="1"/>
    <col min="15123" max="15360" width="9" style="1698"/>
    <col min="15361" max="15361" width="2.625" style="1698" customWidth="1"/>
    <col min="15362" max="15362" width="30.625" style="1698" customWidth="1"/>
    <col min="15363" max="15364" width="14.625" style="1698" bestFit="1" customWidth="1"/>
    <col min="15365" max="15365" width="66" style="1698" customWidth="1"/>
    <col min="15366" max="15366" width="7.125" style="1698" customWidth="1"/>
    <col min="15367" max="15368" width="10.375" style="1698" bestFit="1" customWidth="1"/>
    <col min="15369" max="15369" width="13.625" style="1698" bestFit="1" customWidth="1"/>
    <col min="15370" max="15370" width="54" style="1698" customWidth="1"/>
    <col min="15371" max="15371" width="42.125" style="1698" customWidth="1"/>
    <col min="15372" max="15372" width="13.5" style="1698" bestFit="1" customWidth="1"/>
    <col min="15373" max="15374" width="13.75" style="1698" customWidth="1"/>
    <col min="15375" max="15375" width="13.25" style="1698" customWidth="1"/>
    <col min="15376" max="15376" width="19.5" style="1698" customWidth="1"/>
    <col min="15377" max="15377" width="17.375" style="1698" customWidth="1"/>
    <col min="15378" max="15378" width="16.625" style="1698" customWidth="1"/>
    <col min="15379" max="15616" width="9" style="1698"/>
    <col min="15617" max="15617" width="2.625" style="1698" customWidth="1"/>
    <col min="15618" max="15618" width="30.625" style="1698" customWidth="1"/>
    <col min="15619" max="15620" width="14.625" style="1698" bestFit="1" customWidth="1"/>
    <col min="15621" max="15621" width="66" style="1698" customWidth="1"/>
    <col min="15622" max="15622" width="7.125" style="1698" customWidth="1"/>
    <col min="15623" max="15624" width="10.375" style="1698" bestFit="1" customWidth="1"/>
    <col min="15625" max="15625" width="13.625" style="1698" bestFit="1" customWidth="1"/>
    <col min="15626" max="15626" width="54" style="1698" customWidth="1"/>
    <col min="15627" max="15627" width="42.125" style="1698" customWidth="1"/>
    <col min="15628" max="15628" width="13.5" style="1698" bestFit="1" customWidth="1"/>
    <col min="15629" max="15630" width="13.75" style="1698" customWidth="1"/>
    <col min="15631" max="15631" width="13.25" style="1698" customWidth="1"/>
    <col min="15632" max="15632" width="19.5" style="1698" customWidth="1"/>
    <col min="15633" max="15633" width="17.375" style="1698" customWidth="1"/>
    <col min="15634" max="15634" width="16.625" style="1698" customWidth="1"/>
    <col min="15635" max="15872" width="9" style="1698"/>
    <col min="15873" max="15873" width="2.625" style="1698" customWidth="1"/>
    <col min="15874" max="15874" width="30.625" style="1698" customWidth="1"/>
    <col min="15875" max="15876" width="14.625" style="1698" bestFit="1" customWidth="1"/>
    <col min="15877" max="15877" width="66" style="1698" customWidth="1"/>
    <col min="15878" max="15878" width="7.125" style="1698" customWidth="1"/>
    <col min="15879" max="15880" width="10.375" style="1698" bestFit="1" customWidth="1"/>
    <col min="15881" max="15881" width="13.625" style="1698" bestFit="1" customWidth="1"/>
    <col min="15882" max="15882" width="54" style="1698" customWidth="1"/>
    <col min="15883" max="15883" width="42.125" style="1698" customWidth="1"/>
    <col min="15884" max="15884" width="13.5" style="1698" bestFit="1" customWidth="1"/>
    <col min="15885" max="15886" width="13.75" style="1698" customWidth="1"/>
    <col min="15887" max="15887" width="13.25" style="1698" customWidth="1"/>
    <col min="15888" max="15888" width="19.5" style="1698" customWidth="1"/>
    <col min="15889" max="15889" width="17.375" style="1698" customWidth="1"/>
    <col min="15890" max="15890" width="16.625" style="1698" customWidth="1"/>
    <col min="15891" max="16128" width="9" style="1698"/>
    <col min="16129" max="16129" width="2.625" style="1698" customWidth="1"/>
    <col min="16130" max="16130" width="30.625" style="1698" customWidth="1"/>
    <col min="16131" max="16132" width="14.625" style="1698" bestFit="1" customWidth="1"/>
    <col min="16133" max="16133" width="66" style="1698" customWidth="1"/>
    <col min="16134" max="16134" width="7.125" style="1698" customWidth="1"/>
    <col min="16135" max="16136" width="10.375" style="1698" bestFit="1" customWidth="1"/>
    <col min="16137" max="16137" width="13.625" style="1698" bestFit="1" customWidth="1"/>
    <col min="16138" max="16138" width="54" style="1698" customWidth="1"/>
    <col min="16139" max="16139" width="42.125" style="1698" customWidth="1"/>
    <col min="16140" max="16140" width="13.5" style="1698" bestFit="1" customWidth="1"/>
    <col min="16141" max="16142" width="13.75" style="1698" customWidth="1"/>
    <col min="16143" max="16143" width="13.25" style="1698" customWidth="1"/>
    <col min="16144" max="16144" width="19.5" style="1698" customWidth="1"/>
    <col min="16145" max="16145" width="17.375" style="1698" customWidth="1"/>
    <col min="16146" max="16146" width="16.625" style="1698" customWidth="1"/>
    <col min="16147" max="16384" width="9" style="1698"/>
  </cols>
  <sheetData>
    <row r="2" spans="2:18" ht="20.100000000000001" customHeight="1">
      <c r="B2" s="447" t="s">
        <v>0</v>
      </c>
      <c r="C2" s="447"/>
      <c r="D2" s="447"/>
      <c r="E2" s="448" t="s">
        <v>4896</v>
      </c>
      <c r="G2" s="450" t="s">
        <v>2</v>
      </c>
      <c r="H2" s="451"/>
      <c r="I2" s="452"/>
      <c r="J2" s="1695">
        <f>SUM(H9:H9)</f>
        <v>49400</v>
      </c>
    </row>
    <row r="3" spans="2:18" ht="20.100000000000001" customHeight="1">
      <c r="B3" s="447" t="s">
        <v>3</v>
      </c>
      <c r="C3" s="447"/>
      <c r="D3" s="447"/>
      <c r="E3" s="448" t="s">
        <v>4897</v>
      </c>
    </row>
    <row r="4" spans="2:18" ht="20.100000000000001" customHeight="1">
      <c r="B4" s="447" t="s">
        <v>5</v>
      </c>
      <c r="C4" s="447"/>
      <c r="D4" s="447"/>
      <c r="E4" s="448">
        <v>196298</v>
      </c>
      <c r="G4" s="1696"/>
      <c r="H4" s="1696"/>
      <c r="I4" s="1696"/>
      <c r="J4" s="1698"/>
      <c r="L4" s="1702"/>
      <c r="M4" s="1703"/>
      <c r="O4" s="1698"/>
      <c r="P4" s="1696"/>
    </row>
    <row r="5" spans="2:18" ht="20.100000000000001" customHeight="1">
      <c r="B5" s="447" t="s">
        <v>6</v>
      </c>
      <c r="C5" s="447"/>
      <c r="D5" s="447"/>
      <c r="E5" s="457"/>
      <c r="G5" s="1696"/>
      <c r="H5" s="1696"/>
      <c r="I5" s="1696"/>
      <c r="J5" s="3"/>
      <c r="L5" s="1702"/>
      <c r="M5" s="1703"/>
      <c r="O5" s="1698"/>
      <c r="P5" s="1696"/>
    </row>
    <row r="6" spans="2:18" ht="20.100000000000001" customHeight="1">
      <c r="B6" s="447" t="s">
        <v>8</v>
      </c>
      <c r="C6" s="447"/>
      <c r="D6" s="447"/>
      <c r="E6" s="457">
        <v>44803</v>
      </c>
    </row>
    <row r="8" spans="2:18" s="1696" customFormat="1" ht="19.5" customHeight="1">
      <c r="B8" s="1704" t="s">
        <v>9</v>
      </c>
      <c r="C8" s="1705" t="s">
        <v>10</v>
      </c>
      <c r="D8" s="1705" t="s">
        <v>11</v>
      </c>
      <c r="E8" s="1706" t="s">
        <v>12</v>
      </c>
      <c r="F8" s="1707" t="s">
        <v>13</v>
      </c>
      <c r="G8" s="1708" t="s">
        <v>14</v>
      </c>
      <c r="H8" s="1709" t="s">
        <v>15</v>
      </c>
      <c r="I8" s="1710" t="s">
        <v>16</v>
      </c>
      <c r="J8" s="1711" t="s">
        <v>17</v>
      </c>
      <c r="K8" s="1711" t="s">
        <v>18</v>
      </c>
      <c r="L8" s="1711" t="s">
        <v>19</v>
      </c>
      <c r="M8" s="1704" t="s">
        <v>20</v>
      </c>
      <c r="N8" s="1704" t="s">
        <v>21</v>
      </c>
      <c r="O8" s="1711" t="s">
        <v>22</v>
      </c>
      <c r="P8" s="1712" t="s">
        <v>23</v>
      </c>
      <c r="Q8" s="1713" t="s">
        <v>24</v>
      </c>
    </row>
    <row r="9" spans="2:18" ht="19.5" customHeight="1">
      <c r="B9" s="1714">
        <v>1</v>
      </c>
      <c r="C9" s="466" t="s">
        <v>1112</v>
      </c>
      <c r="D9" s="466" t="s">
        <v>1112</v>
      </c>
      <c r="E9" s="1715" t="s">
        <v>4898</v>
      </c>
      <c r="F9" s="1716">
        <v>1</v>
      </c>
      <c r="G9" s="1717">
        <v>49400</v>
      </c>
      <c r="H9" s="295">
        <f>F9*G9</f>
        <v>49400</v>
      </c>
      <c r="I9" s="1715"/>
      <c r="J9" s="1715" t="s">
        <v>1164</v>
      </c>
      <c r="K9" s="466"/>
      <c r="L9" s="1714"/>
      <c r="M9" s="1718">
        <v>44672</v>
      </c>
      <c r="N9" s="1719"/>
      <c r="O9" s="1720"/>
      <c r="P9" s="1721"/>
      <c r="Q9" s="1722">
        <v>44761</v>
      </c>
      <c r="R9" s="1723"/>
    </row>
    <row r="10" spans="2:18" ht="19.5" customHeight="1">
      <c r="B10" s="1714">
        <v>5</v>
      </c>
      <c r="C10" s="466" t="s">
        <v>492</v>
      </c>
      <c r="D10" s="466" t="s">
        <v>492</v>
      </c>
      <c r="E10" s="54" t="s">
        <v>4899</v>
      </c>
      <c r="F10" s="54">
        <v>1</v>
      </c>
      <c r="G10" s="54">
        <v>3030</v>
      </c>
      <c r="H10" s="295">
        <f t="shared" ref="H10:H21" si="0">F10*G10</f>
        <v>3030</v>
      </c>
      <c r="I10" s="1715"/>
      <c r="J10" s="54" t="s">
        <v>4900</v>
      </c>
      <c r="K10" s="466" t="s">
        <v>4789</v>
      </c>
      <c r="L10" s="1714"/>
      <c r="M10" s="1718">
        <v>44734</v>
      </c>
      <c r="N10" s="1719"/>
      <c r="O10" s="1720"/>
      <c r="P10" s="1721">
        <v>44744</v>
      </c>
      <c r="Q10" s="1722">
        <v>44746</v>
      </c>
      <c r="R10" s="1719"/>
    </row>
    <row r="11" spans="2:18" ht="19.5" customHeight="1">
      <c r="B11" s="1714">
        <v>5</v>
      </c>
      <c r="C11" s="466" t="s">
        <v>492</v>
      </c>
      <c r="D11" s="466" t="s">
        <v>492</v>
      </c>
      <c r="E11" s="54" t="s">
        <v>4901</v>
      </c>
      <c r="F11" s="54">
        <v>1</v>
      </c>
      <c r="G11" s="54">
        <v>70</v>
      </c>
      <c r="H11" s="295">
        <f t="shared" si="0"/>
        <v>70</v>
      </c>
      <c r="I11" s="1714"/>
      <c r="J11" s="54" t="s">
        <v>2815</v>
      </c>
      <c r="K11" s="466" t="s">
        <v>4789</v>
      </c>
      <c r="L11" s="1720"/>
      <c r="M11" s="1718">
        <v>44734</v>
      </c>
      <c r="N11" s="1720"/>
      <c r="O11" s="1724"/>
      <c r="P11" s="1721">
        <v>44744</v>
      </c>
      <c r="Q11" s="1722">
        <v>44746</v>
      </c>
      <c r="R11" s="1719"/>
    </row>
    <row r="12" spans="2:18" ht="19.5" customHeight="1">
      <c r="B12" s="1714">
        <v>5</v>
      </c>
      <c r="C12" s="466" t="s">
        <v>492</v>
      </c>
      <c r="D12" s="466" t="s">
        <v>492</v>
      </c>
      <c r="E12" s="54" t="s">
        <v>4902</v>
      </c>
      <c r="F12" s="54">
        <v>1</v>
      </c>
      <c r="G12" s="54">
        <v>240</v>
      </c>
      <c r="H12" s="295">
        <f t="shared" si="0"/>
        <v>240</v>
      </c>
      <c r="I12" s="1714"/>
      <c r="J12" s="54" t="s">
        <v>470</v>
      </c>
      <c r="K12" s="466" t="s">
        <v>4789</v>
      </c>
      <c r="L12" s="1720"/>
      <c r="M12" s="1718">
        <v>44734</v>
      </c>
      <c r="N12" s="1720"/>
      <c r="O12" s="1724"/>
      <c r="P12" s="1721">
        <v>44744</v>
      </c>
      <c r="Q12" s="1722">
        <v>44746</v>
      </c>
      <c r="R12" s="1719"/>
    </row>
    <row r="13" spans="2:18" ht="19.5" customHeight="1">
      <c r="B13" s="1714">
        <v>5</v>
      </c>
      <c r="C13" s="466" t="s">
        <v>492</v>
      </c>
      <c r="D13" s="466" t="s">
        <v>492</v>
      </c>
      <c r="E13" s="1715" t="s">
        <v>4903</v>
      </c>
      <c r="F13" s="1716">
        <v>1</v>
      </c>
      <c r="G13" s="1717">
        <v>8147</v>
      </c>
      <c r="H13" s="295">
        <f t="shared" si="0"/>
        <v>8147</v>
      </c>
      <c r="I13" s="1715"/>
      <c r="J13" s="54" t="s">
        <v>4904</v>
      </c>
      <c r="K13" s="466" t="s">
        <v>4789</v>
      </c>
      <c r="L13" s="1714"/>
      <c r="M13" s="1718">
        <v>44734</v>
      </c>
      <c r="N13" s="1719"/>
      <c r="O13" s="1720"/>
      <c r="P13" s="1721">
        <v>44744</v>
      </c>
      <c r="Q13" s="1722">
        <v>44746</v>
      </c>
      <c r="R13" s="1719"/>
    </row>
    <row r="14" spans="2:18" ht="19.5" customHeight="1">
      <c r="B14" s="1714">
        <v>5</v>
      </c>
      <c r="C14" s="466" t="s">
        <v>492</v>
      </c>
      <c r="D14" s="466" t="s">
        <v>492</v>
      </c>
      <c r="E14" s="1715" t="s">
        <v>4905</v>
      </c>
      <c r="F14" s="1716">
        <v>1</v>
      </c>
      <c r="G14" s="1717">
        <v>5460</v>
      </c>
      <c r="H14" s="295">
        <f t="shared" si="0"/>
        <v>5460</v>
      </c>
      <c r="I14" s="1715"/>
      <c r="J14" s="54" t="s">
        <v>4906</v>
      </c>
      <c r="K14" s="466" t="s">
        <v>4789</v>
      </c>
      <c r="L14" s="1714"/>
      <c r="M14" s="1718">
        <v>44734</v>
      </c>
      <c r="N14" s="1719"/>
      <c r="O14" s="1720"/>
      <c r="P14" s="1721">
        <v>44744</v>
      </c>
      <c r="Q14" s="1722">
        <v>44746</v>
      </c>
      <c r="R14" s="1719"/>
    </row>
    <row r="15" spans="2:18" ht="19.5" customHeight="1">
      <c r="B15" s="1714">
        <v>5</v>
      </c>
      <c r="C15" s="466" t="s">
        <v>492</v>
      </c>
      <c r="D15" s="466" t="s">
        <v>492</v>
      </c>
      <c r="E15" s="1715" t="s">
        <v>4907</v>
      </c>
      <c r="F15" s="1716">
        <v>1</v>
      </c>
      <c r="G15" s="1717">
        <v>4219</v>
      </c>
      <c r="H15" s="295">
        <f t="shared" si="0"/>
        <v>4219</v>
      </c>
      <c r="I15" s="1715"/>
      <c r="J15" s="54" t="s">
        <v>4908</v>
      </c>
      <c r="K15" s="466" t="s">
        <v>4789</v>
      </c>
      <c r="L15" s="1714"/>
      <c r="M15" s="1718">
        <v>44734</v>
      </c>
      <c r="N15" s="1719"/>
      <c r="O15" s="1720"/>
      <c r="P15" s="1721">
        <v>44744</v>
      </c>
      <c r="Q15" s="1722">
        <v>44746</v>
      </c>
      <c r="R15" s="1719"/>
    </row>
    <row r="16" spans="2:18" s="1734" customFormat="1" ht="19.5" customHeight="1">
      <c r="B16" s="1725">
        <v>5</v>
      </c>
      <c r="C16" s="1001" t="s">
        <v>492</v>
      </c>
      <c r="D16" s="1001" t="s">
        <v>492</v>
      </c>
      <c r="E16" s="1726" t="s">
        <v>4909</v>
      </c>
      <c r="F16" s="1727">
        <v>1</v>
      </c>
      <c r="G16" s="1728">
        <v>4226</v>
      </c>
      <c r="H16" s="133">
        <f>F16*G16</f>
        <v>4226</v>
      </c>
      <c r="I16" s="1726"/>
      <c r="J16" s="91" t="s">
        <v>4910</v>
      </c>
      <c r="K16" s="1001" t="s">
        <v>4789</v>
      </c>
      <c r="L16" s="1725"/>
      <c r="M16" s="1729">
        <v>44753</v>
      </c>
      <c r="N16" s="1730"/>
      <c r="O16" s="1731"/>
      <c r="P16" s="1732">
        <v>44764</v>
      </c>
      <c r="Q16" s="1733">
        <v>44767</v>
      </c>
      <c r="R16" s="1730"/>
    </row>
    <row r="17" spans="2:18" ht="19.5" customHeight="1">
      <c r="B17" s="1714">
        <v>5</v>
      </c>
      <c r="C17" s="466" t="s">
        <v>652</v>
      </c>
      <c r="D17" s="466" t="s">
        <v>652</v>
      </c>
      <c r="E17" s="54" t="s">
        <v>4911</v>
      </c>
      <c r="F17" s="1716">
        <v>1</v>
      </c>
      <c r="G17" s="1717">
        <v>10000</v>
      </c>
      <c r="H17" s="295">
        <f t="shared" si="0"/>
        <v>10000</v>
      </c>
      <c r="I17" s="1715"/>
      <c r="J17" s="54" t="s">
        <v>4912</v>
      </c>
      <c r="K17" s="385" t="s">
        <v>1164</v>
      </c>
      <c r="L17" s="1714"/>
      <c r="M17" s="1718">
        <v>44734</v>
      </c>
      <c r="N17" s="1719"/>
      <c r="O17" s="1720"/>
      <c r="P17" s="1721">
        <v>44748</v>
      </c>
      <c r="Q17" s="1722">
        <v>44748</v>
      </c>
      <c r="R17" s="1719"/>
    </row>
    <row r="18" spans="2:18" s="9" customFormat="1" ht="19.7" customHeight="1">
      <c r="B18" s="16">
        <v>2</v>
      </c>
      <c r="C18" s="17" t="s">
        <v>1114</v>
      </c>
      <c r="D18" s="17" t="s">
        <v>1114</v>
      </c>
      <c r="E18" s="54" t="s">
        <v>1182</v>
      </c>
      <c r="F18" s="54">
        <v>1</v>
      </c>
      <c r="G18" s="520">
        <v>0</v>
      </c>
      <c r="H18" s="159">
        <f t="shared" si="0"/>
        <v>0</v>
      </c>
      <c r="I18" s="17"/>
      <c r="J18" s="54"/>
      <c r="K18" s="17"/>
      <c r="L18" s="16"/>
      <c r="M18" s="19"/>
      <c r="N18" s="16"/>
      <c r="O18" s="56"/>
      <c r="P18" s="56"/>
      <c r="Q18" s="21"/>
      <c r="R18" s="17"/>
    </row>
    <row r="19" spans="2:18" s="9" customFormat="1" ht="19.7" customHeight="1">
      <c r="B19" s="16">
        <v>2</v>
      </c>
      <c r="C19" s="17" t="s">
        <v>1114</v>
      </c>
      <c r="D19" s="17" t="s">
        <v>1114</v>
      </c>
      <c r="E19" s="54" t="s">
        <v>527</v>
      </c>
      <c r="F19" s="54">
        <v>1</v>
      </c>
      <c r="G19" s="520">
        <v>0</v>
      </c>
      <c r="H19" s="159">
        <f t="shared" si="0"/>
        <v>0</v>
      </c>
      <c r="I19" s="17"/>
      <c r="J19" s="54"/>
      <c r="K19" s="17"/>
      <c r="L19" s="16"/>
      <c r="M19" s="19"/>
      <c r="N19" s="16"/>
      <c r="O19" s="56"/>
      <c r="P19" s="56"/>
      <c r="Q19" s="21"/>
      <c r="R19" s="17"/>
    </row>
    <row r="20" spans="2:18" ht="19.5" customHeight="1">
      <c r="B20" s="1714">
        <v>6</v>
      </c>
      <c r="C20" s="466" t="s">
        <v>662</v>
      </c>
      <c r="D20" s="466" t="s">
        <v>662</v>
      </c>
      <c r="E20" s="54" t="s">
        <v>1410</v>
      </c>
      <c r="F20" s="1716">
        <v>10</v>
      </c>
      <c r="G20" s="54">
        <v>5000</v>
      </c>
      <c r="H20" s="1720">
        <f t="shared" si="0"/>
        <v>50000</v>
      </c>
      <c r="I20" s="1714"/>
      <c r="J20" s="54"/>
      <c r="K20" s="1714"/>
      <c r="L20" s="1720"/>
      <c r="M20" s="1718"/>
      <c r="N20" s="1720"/>
      <c r="O20" s="1724"/>
      <c r="P20" s="1722"/>
      <c r="Q20" s="1719"/>
      <c r="R20" s="1719"/>
    </row>
    <row r="21" spans="2:18" ht="19.5" customHeight="1">
      <c r="B21" s="1714">
        <v>6</v>
      </c>
      <c r="C21" s="466" t="s">
        <v>662</v>
      </c>
      <c r="D21" s="466" t="s">
        <v>662</v>
      </c>
      <c r="E21" s="54" t="s">
        <v>664</v>
      </c>
      <c r="F21" s="1716">
        <v>10</v>
      </c>
      <c r="G21" s="54">
        <v>5000</v>
      </c>
      <c r="H21" s="1720">
        <f t="shared" si="0"/>
        <v>50000</v>
      </c>
      <c r="I21" s="1714"/>
      <c r="J21" s="54"/>
      <c r="K21" s="1714"/>
      <c r="L21" s="1720"/>
      <c r="M21" s="1718"/>
      <c r="N21" s="1720"/>
      <c r="O21" s="1724"/>
      <c r="P21" s="1722"/>
      <c r="Q21" s="1719"/>
      <c r="R21" s="1719"/>
    </row>
    <row r="22" spans="2:18" ht="19.5" customHeight="1"/>
    <row r="23" spans="2:18" ht="19.5" customHeight="1"/>
    <row r="24" spans="2:18" ht="19.5" customHeight="1"/>
    <row r="25" spans="2:18" ht="19.5" customHeight="1"/>
    <row r="26" spans="2:18" ht="19.5" customHeight="1"/>
    <row r="27" spans="2:18" ht="19.5" customHeight="1"/>
    <row r="28" spans="2:18" ht="19.5" customHeight="1"/>
    <row r="29" spans="2:18" ht="19.5" customHeight="1"/>
    <row r="30" spans="2:18" ht="19.5" customHeight="1"/>
    <row r="31" spans="2:18" ht="19.5" customHeight="1"/>
    <row r="32" spans="2:18"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sheetData>
  <autoFilter ref="B8:R9" xr:uid="{BE1AAFD9-4D8A-4456-ADB9-771333E3CB4F}"/>
  <mergeCells count="6">
    <mergeCell ref="B2:D2"/>
    <mergeCell ref="G2:I2"/>
    <mergeCell ref="B3:D3"/>
    <mergeCell ref="B4:D4"/>
    <mergeCell ref="B5:D5"/>
    <mergeCell ref="B6:D6"/>
  </mergeCells>
  <phoneticPr fontId="3"/>
  <pageMargins left="0.25" right="0.25" top="0.75" bottom="0.75" header="0.3" footer="0.3"/>
  <pageSetup paperSize="8" scale="22" orientation="landscape"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F0286-AFB4-4122-A66B-B69E0A582486}">
  <sheetPr>
    <tabColor rgb="FF00B050"/>
  </sheetPr>
  <dimension ref="A2:T48"/>
  <sheetViews>
    <sheetView zoomScale="85" zoomScaleNormal="85" workbookViewId="0">
      <pane xSplit="13" ySplit="8" topLeftCell="O9" activePane="bottomRight" state="frozen"/>
      <selection pane="topRight" activeCell="K1" sqref="K1"/>
      <selection pane="bottomLeft" activeCell="A9" sqref="A9"/>
      <selection pane="bottomRight" activeCell="T14" sqref="T14:T15"/>
    </sheetView>
  </sheetViews>
  <sheetFormatPr defaultRowHeight="18.75"/>
  <cols>
    <col min="1" max="1" width="9" style="3"/>
    <col min="2" max="2" width="11.625" style="3" customWidth="1"/>
    <col min="3" max="3" width="9" style="3"/>
    <col min="4" max="4" width="2.625" style="3" customWidth="1"/>
    <col min="5" max="5" width="5.125" style="9" customWidth="1"/>
    <col min="6" max="6" width="12.375" style="3" customWidth="1"/>
    <col min="7" max="7" width="12.625" style="3" customWidth="1"/>
    <col min="8" max="8" width="40.5" style="3" customWidth="1"/>
    <col min="9" max="9" width="8.75" style="3" customWidth="1"/>
    <col min="10" max="11" width="9.875" style="3" bestFit="1" customWidth="1"/>
    <col min="12" max="12" width="5.75" style="11" customWidth="1"/>
    <col min="13" max="13" width="44.75" style="3" customWidth="1"/>
    <col min="14" max="14" width="45.5" style="3" customWidth="1"/>
    <col min="15" max="15" width="6.625" style="9" customWidth="1"/>
    <col min="16" max="16" width="13.75" style="9" customWidth="1"/>
    <col min="17" max="17" width="6.375" style="3" customWidth="1"/>
    <col min="18" max="18" width="21.75" style="11" customWidth="1"/>
    <col min="19" max="19" width="17" style="182" customWidth="1"/>
    <col min="20" max="20" width="15.625" style="182" customWidth="1"/>
    <col min="21" max="257" width="9" style="3"/>
    <col min="258" max="258" width="11.625" style="3" customWidth="1"/>
    <col min="259" max="259" width="9" style="3"/>
    <col min="260" max="260" width="2.625" style="3" customWidth="1"/>
    <col min="261" max="261" width="5.125" style="3" customWidth="1"/>
    <col min="262" max="262" width="12.375" style="3" customWidth="1"/>
    <col min="263" max="263" width="12.625" style="3" customWidth="1"/>
    <col min="264" max="264" width="40.5" style="3" customWidth="1"/>
    <col min="265" max="265" width="8.75" style="3" customWidth="1"/>
    <col min="266" max="267" width="9.875" style="3" bestFit="1" customWidth="1"/>
    <col min="268" max="268" width="5.75" style="3" customWidth="1"/>
    <col min="269" max="269" width="44.75" style="3" customWidth="1"/>
    <col min="270" max="270" width="45.5" style="3" customWidth="1"/>
    <col min="271" max="271" width="6.625" style="3" customWidth="1"/>
    <col min="272" max="272" width="13.75" style="3" customWidth="1"/>
    <col min="273" max="273" width="6.375" style="3" customWidth="1"/>
    <col min="274" max="274" width="21.75" style="3" customWidth="1"/>
    <col min="275" max="275" width="17" style="3" customWidth="1"/>
    <col min="276" max="276" width="15.625" style="3" customWidth="1"/>
    <col min="277" max="513" width="9" style="3"/>
    <col min="514" max="514" width="11.625" style="3" customWidth="1"/>
    <col min="515" max="515" width="9" style="3"/>
    <col min="516" max="516" width="2.625" style="3" customWidth="1"/>
    <col min="517" max="517" width="5.125" style="3" customWidth="1"/>
    <col min="518" max="518" width="12.375" style="3" customWidth="1"/>
    <col min="519" max="519" width="12.625" style="3" customWidth="1"/>
    <col min="520" max="520" width="40.5" style="3" customWidth="1"/>
    <col min="521" max="521" width="8.75" style="3" customWidth="1"/>
    <col min="522" max="523" width="9.875" style="3" bestFit="1" customWidth="1"/>
    <col min="524" max="524" width="5.75" style="3" customWidth="1"/>
    <col min="525" max="525" width="44.75" style="3" customWidth="1"/>
    <col min="526" max="526" width="45.5" style="3" customWidth="1"/>
    <col min="527" max="527" width="6.625" style="3" customWidth="1"/>
    <col min="528" max="528" width="13.75" style="3" customWidth="1"/>
    <col min="529" max="529" width="6.375" style="3" customWidth="1"/>
    <col min="530" max="530" width="21.75" style="3" customWidth="1"/>
    <col min="531" max="531" width="17" style="3" customWidth="1"/>
    <col min="532" max="532" width="15.625" style="3" customWidth="1"/>
    <col min="533" max="769" width="9" style="3"/>
    <col min="770" max="770" width="11.625" style="3" customWidth="1"/>
    <col min="771" max="771" width="9" style="3"/>
    <col min="772" max="772" width="2.625" style="3" customWidth="1"/>
    <col min="773" max="773" width="5.125" style="3" customWidth="1"/>
    <col min="774" max="774" width="12.375" style="3" customWidth="1"/>
    <col min="775" max="775" width="12.625" style="3" customWidth="1"/>
    <col min="776" max="776" width="40.5" style="3" customWidth="1"/>
    <col min="777" max="777" width="8.75" style="3" customWidth="1"/>
    <col min="778" max="779" width="9.875" style="3" bestFit="1" customWidth="1"/>
    <col min="780" max="780" width="5.75" style="3" customWidth="1"/>
    <col min="781" max="781" width="44.75" style="3" customWidth="1"/>
    <col min="782" max="782" width="45.5" style="3" customWidth="1"/>
    <col min="783" max="783" width="6.625" style="3" customWidth="1"/>
    <col min="784" max="784" width="13.75" style="3" customWidth="1"/>
    <col min="785" max="785" width="6.375" style="3" customWidth="1"/>
    <col min="786" max="786" width="21.75" style="3" customWidth="1"/>
    <col min="787" max="787" width="17" style="3" customWidth="1"/>
    <col min="788" max="788" width="15.625" style="3" customWidth="1"/>
    <col min="789" max="1025" width="9" style="3"/>
    <col min="1026" max="1026" width="11.625" style="3" customWidth="1"/>
    <col min="1027" max="1027" width="9" style="3"/>
    <col min="1028" max="1028" width="2.625" style="3" customWidth="1"/>
    <col min="1029" max="1029" width="5.125" style="3" customWidth="1"/>
    <col min="1030" max="1030" width="12.375" style="3" customWidth="1"/>
    <col min="1031" max="1031" width="12.625" style="3" customWidth="1"/>
    <col min="1032" max="1032" width="40.5" style="3" customWidth="1"/>
    <col min="1033" max="1033" width="8.75" style="3" customWidth="1"/>
    <col min="1034" max="1035" width="9.875" style="3" bestFit="1" customWidth="1"/>
    <col min="1036" max="1036" width="5.75" style="3" customWidth="1"/>
    <col min="1037" max="1037" width="44.75" style="3" customWidth="1"/>
    <col min="1038" max="1038" width="45.5" style="3" customWidth="1"/>
    <col min="1039" max="1039" width="6.625" style="3" customWidth="1"/>
    <col min="1040" max="1040" width="13.75" style="3" customWidth="1"/>
    <col min="1041" max="1041" width="6.375" style="3" customWidth="1"/>
    <col min="1042" max="1042" width="21.75" style="3" customWidth="1"/>
    <col min="1043" max="1043" width="17" style="3" customWidth="1"/>
    <col min="1044" max="1044" width="15.625" style="3" customWidth="1"/>
    <col min="1045" max="1281" width="9" style="3"/>
    <col min="1282" max="1282" width="11.625" style="3" customWidth="1"/>
    <col min="1283" max="1283" width="9" style="3"/>
    <col min="1284" max="1284" width="2.625" style="3" customWidth="1"/>
    <col min="1285" max="1285" width="5.125" style="3" customWidth="1"/>
    <col min="1286" max="1286" width="12.375" style="3" customWidth="1"/>
    <col min="1287" max="1287" width="12.625" style="3" customWidth="1"/>
    <col min="1288" max="1288" width="40.5" style="3" customWidth="1"/>
    <col min="1289" max="1289" width="8.75" style="3" customWidth="1"/>
    <col min="1290" max="1291" width="9.875" style="3" bestFit="1" customWidth="1"/>
    <col min="1292" max="1292" width="5.75" style="3" customWidth="1"/>
    <col min="1293" max="1293" width="44.75" style="3" customWidth="1"/>
    <col min="1294" max="1294" width="45.5" style="3" customWidth="1"/>
    <col min="1295" max="1295" width="6.625" style="3" customWidth="1"/>
    <col min="1296" max="1296" width="13.75" style="3" customWidth="1"/>
    <col min="1297" max="1297" width="6.375" style="3" customWidth="1"/>
    <col min="1298" max="1298" width="21.75" style="3" customWidth="1"/>
    <col min="1299" max="1299" width="17" style="3" customWidth="1"/>
    <col min="1300" max="1300" width="15.625" style="3" customWidth="1"/>
    <col min="1301" max="1537" width="9" style="3"/>
    <col min="1538" max="1538" width="11.625" style="3" customWidth="1"/>
    <col min="1539" max="1539" width="9" style="3"/>
    <col min="1540" max="1540" width="2.625" style="3" customWidth="1"/>
    <col min="1541" max="1541" width="5.125" style="3" customWidth="1"/>
    <col min="1542" max="1542" width="12.375" style="3" customWidth="1"/>
    <col min="1543" max="1543" width="12.625" style="3" customWidth="1"/>
    <col min="1544" max="1544" width="40.5" style="3" customWidth="1"/>
    <col min="1545" max="1545" width="8.75" style="3" customWidth="1"/>
    <col min="1546" max="1547" width="9.875" style="3" bestFit="1" customWidth="1"/>
    <col min="1548" max="1548" width="5.75" style="3" customWidth="1"/>
    <col min="1549" max="1549" width="44.75" style="3" customWidth="1"/>
    <col min="1550" max="1550" width="45.5" style="3" customWidth="1"/>
    <col min="1551" max="1551" width="6.625" style="3" customWidth="1"/>
    <col min="1552" max="1552" width="13.75" style="3" customWidth="1"/>
    <col min="1553" max="1553" width="6.375" style="3" customWidth="1"/>
    <col min="1554" max="1554" width="21.75" style="3" customWidth="1"/>
    <col min="1555" max="1555" width="17" style="3" customWidth="1"/>
    <col min="1556" max="1556" width="15.625" style="3" customWidth="1"/>
    <col min="1557" max="1793" width="9" style="3"/>
    <col min="1794" max="1794" width="11.625" style="3" customWidth="1"/>
    <col min="1795" max="1795" width="9" style="3"/>
    <col min="1796" max="1796" width="2.625" style="3" customWidth="1"/>
    <col min="1797" max="1797" width="5.125" style="3" customWidth="1"/>
    <col min="1798" max="1798" width="12.375" style="3" customWidth="1"/>
    <col min="1799" max="1799" width="12.625" style="3" customWidth="1"/>
    <col min="1800" max="1800" width="40.5" style="3" customWidth="1"/>
    <col min="1801" max="1801" width="8.75" style="3" customWidth="1"/>
    <col min="1802" max="1803" width="9.875" style="3" bestFit="1" customWidth="1"/>
    <col min="1804" max="1804" width="5.75" style="3" customWidth="1"/>
    <col min="1805" max="1805" width="44.75" style="3" customWidth="1"/>
    <col min="1806" max="1806" width="45.5" style="3" customWidth="1"/>
    <col min="1807" max="1807" width="6.625" style="3" customWidth="1"/>
    <col min="1808" max="1808" width="13.75" style="3" customWidth="1"/>
    <col min="1809" max="1809" width="6.375" style="3" customWidth="1"/>
    <col min="1810" max="1810" width="21.75" style="3" customWidth="1"/>
    <col min="1811" max="1811" width="17" style="3" customWidth="1"/>
    <col min="1812" max="1812" width="15.625" style="3" customWidth="1"/>
    <col min="1813" max="2049" width="9" style="3"/>
    <col min="2050" max="2050" width="11.625" style="3" customWidth="1"/>
    <col min="2051" max="2051" width="9" style="3"/>
    <col min="2052" max="2052" width="2.625" style="3" customWidth="1"/>
    <col min="2053" max="2053" width="5.125" style="3" customWidth="1"/>
    <col min="2054" max="2054" width="12.375" style="3" customWidth="1"/>
    <col min="2055" max="2055" width="12.625" style="3" customWidth="1"/>
    <col min="2056" max="2056" width="40.5" style="3" customWidth="1"/>
    <col min="2057" max="2057" width="8.75" style="3" customWidth="1"/>
    <col min="2058" max="2059" width="9.875" style="3" bestFit="1" customWidth="1"/>
    <col min="2060" max="2060" width="5.75" style="3" customWidth="1"/>
    <col min="2061" max="2061" width="44.75" style="3" customWidth="1"/>
    <col min="2062" max="2062" width="45.5" style="3" customWidth="1"/>
    <col min="2063" max="2063" width="6.625" style="3" customWidth="1"/>
    <col min="2064" max="2064" width="13.75" style="3" customWidth="1"/>
    <col min="2065" max="2065" width="6.375" style="3" customWidth="1"/>
    <col min="2066" max="2066" width="21.75" style="3" customWidth="1"/>
    <col min="2067" max="2067" width="17" style="3" customWidth="1"/>
    <col min="2068" max="2068" width="15.625" style="3" customWidth="1"/>
    <col min="2069" max="2305" width="9" style="3"/>
    <col min="2306" max="2306" width="11.625" style="3" customWidth="1"/>
    <col min="2307" max="2307" width="9" style="3"/>
    <col min="2308" max="2308" width="2.625" style="3" customWidth="1"/>
    <col min="2309" max="2309" width="5.125" style="3" customWidth="1"/>
    <col min="2310" max="2310" width="12.375" style="3" customWidth="1"/>
    <col min="2311" max="2311" width="12.625" style="3" customWidth="1"/>
    <col min="2312" max="2312" width="40.5" style="3" customWidth="1"/>
    <col min="2313" max="2313" width="8.75" style="3" customWidth="1"/>
    <col min="2314" max="2315" width="9.875" style="3" bestFit="1" customWidth="1"/>
    <col min="2316" max="2316" width="5.75" style="3" customWidth="1"/>
    <col min="2317" max="2317" width="44.75" style="3" customWidth="1"/>
    <col min="2318" max="2318" width="45.5" style="3" customWidth="1"/>
    <col min="2319" max="2319" width="6.625" style="3" customWidth="1"/>
    <col min="2320" max="2320" width="13.75" style="3" customWidth="1"/>
    <col min="2321" max="2321" width="6.375" style="3" customWidth="1"/>
    <col min="2322" max="2322" width="21.75" style="3" customWidth="1"/>
    <col min="2323" max="2323" width="17" style="3" customWidth="1"/>
    <col min="2324" max="2324" width="15.625" style="3" customWidth="1"/>
    <col min="2325" max="2561" width="9" style="3"/>
    <col min="2562" max="2562" width="11.625" style="3" customWidth="1"/>
    <col min="2563" max="2563" width="9" style="3"/>
    <col min="2564" max="2564" width="2.625" style="3" customWidth="1"/>
    <col min="2565" max="2565" width="5.125" style="3" customWidth="1"/>
    <col min="2566" max="2566" width="12.375" style="3" customWidth="1"/>
    <col min="2567" max="2567" width="12.625" style="3" customWidth="1"/>
    <col min="2568" max="2568" width="40.5" style="3" customWidth="1"/>
    <col min="2569" max="2569" width="8.75" style="3" customWidth="1"/>
    <col min="2570" max="2571" width="9.875" style="3" bestFit="1" customWidth="1"/>
    <col min="2572" max="2572" width="5.75" style="3" customWidth="1"/>
    <col min="2573" max="2573" width="44.75" style="3" customWidth="1"/>
    <col min="2574" max="2574" width="45.5" style="3" customWidth="1"/>
    <col min="2575" max="2575" width="6.625" style="3" customWidth="1"/>
    <col min="2576" max="2576" width="13.75" style="3" customWidth="1"/>
    <col min="2577" max="2577" width="6.375" style="3" customWidth="1"/>
    <col min="2578" max="2578" width="21.75" style="3" customWidth="1"/>
    <col min="2579" max="2579" width="17" style="3" customWidth="1"/>
    <col min="2580" max="2580" width="15.625" style="3" customWidth="1"/>
    <col min="2581" max="2817" width="9" style="3"/>
    <col min="2818" max="2818" width="11.625" style="3" customWidth="1"/>
    <col min="2819" max="2819" width="9" style="3"/>
    <col min="2820" max="2820" width="2.625" style="3" customWidth="1"/>
    <col min="2821" max="2821" width="5.125" style="3" customWidth="1"/>
    <col min="2822" max="2822" width="12.375" style="3" customWidth="1"/>
    <col min="2823" max="2823" width="12.625" style="3" customWidth="1"/>
    <col min="2824" max="2824" width="40.5" style="3" customWidth="1"/>
    <col min="2825" max="2825" width="8.75" style="3" customWidth="1"/>
    <col min="2826" max="2827" width="9.875" style="3" bestFit="1" customWidth="1"/>
    <col min="2828" max="2828" width="5.75" style="3" customWidth="1"/>
    <col min="2829" max="2829" width="44.75" style="3" customWidth="1"/>
    <col min="2830" max="2830" width="45.5" style="3" customWidth="1"/>
    <col min="2831" max="2831" width="6.625" style="3" customWidth="1"/>
    <col min="2832" max="2832" width="13.75" style="3" customWidth="1"/>
    <col min="2833" max="2833" width="6.375" style="3" customWidth="1"/>
    <col min="2834" max="2834" width="21.75" style="3" customWidth="1"/>
    <col min="2835" max="2835" width="17" style="3" customWidth="1"/>
    <col min="2836" max="2836" width="15.625" style="3" customWidth="1"/>
    <col min="2837" max="3073" width="9" style="3"/>
    <col min="3074" max="3074" width="11.625" style="3" customWidth="1"/>
    <col min="3075" max="3075" width="9" style="3"/>
    <col min="3076" max="3076" width="2.625" style="3" customWidth="1"/>
    <col min="3077" max="3077" width="5.125" style="3" customWidth="1"/>
    <col min="3078" max="3078" width="12.375" style="3" customWidth="1"/>
    <col min="3079" max="3079" width="12.625" style="3" customWidth="1"/>
    <col min="3080" max="3080" width="40.5" style="3" customWidth="1"/>
    <col min="3081" max="3081" width="8.75" style="3" customWidth="1"/>
    <col min="3082" max="3083" width="9.875" style="3" bestFit="1" customWidth="1"/>
    <col min="3084" max="3084" width="5.75" style="3" customWidth="1"/>
    <col min="3085" max="3085" width="44.75" style="3" customWidth="1"/>
    <col min="3086" max="3086" width="45.5" style="3" customWidth="1"/>
    <col min="3087" max="3087" width="6.625" style="3" customWidth="1"/>
    <col min="3088" max="3088" width="13.75" style="3" customWidth="1"/>
    <col min="3089" max="3089" width="6.375" style="3" customWidth="1"/>
    <col min="3090" max="3090" width="21.75" style="3" customWidth="1"/>
    <col min="3091" max="3091" width="17" style="3" customWidth="1"/>
    <col min="3092" max="3092" width="15.625" style="3" customWidth="1"/>
    <col min="3093" max="3329" width="9" style="3"/>
    <col min="3330" max="3330" width="11.625" style="3" customWidth="1"/>
    <col min="3331" max="3331" width="9" style="3"/>
    <col min="3332" max="3332" width="2.625" style="3" customWidth="1"/>
    <col min="3333" max="3333" width="5.125" style="3" customWidth="1"/>
    <col min="3334" max="3334" width="12.375" style="3" customWidth="1"/>
    <col min="3335" max="3335" width="12.625" style="3" customWidth="1"/>
    <col min="3336" max="3336" width="40.5" style="3" customWidth="1"/>
    <col min="3337" max="3337" width="8.75" style="3" customWidth="1"/>
    <col min="3338" max="3339" width="9.875" style="3" bestFit="1" customWidth="1"/>
    <col min="3340" max="3340" width="5.75" style="3" customWidth="1"/>
    <col min="3341" max="3341" width="44.75" style="3" customWidth="1"/>
    <col min="3342" max="3342" width="45.5" style="3" customWidth="1"/>
    <col min="3343" max="3343" width="6.625" style="3" customWidth="1"/>
    <col min="3344" max="3344" width="13.75" style="3" customWidth="1"/>
    <col min="3345" max="3345" width="6.375" style="3" customWidth="1"/>
    <col min="3346" max="3346" width="21.75" style="3" customWidth="1"/>
    <col min="3347" max="3347" width="17" style="3" customWidth="1"/>
    <col min="3348" max="3348" width="15.625" style="3" customWidth="1"/>
    <col min="3349" max="3585" width="9" style="3"/>
    <col min="3586" max="3586" width="11.625" style="3" customWidth="1"/>
    <col min="3587" max="3587" width="9" style="3"/>
    <col min="3588" max="3588" width="2.625" style="3" customWidth="1"/>
    <col min="3589" max="3589" width="5.125" style="3" customWidth="1"/>
    <col min="3590" max="3590" width="12.375" style="3" customWidth="1"/>
    <col min="3591" max="3591" width="12.625" style="3" customWidth="1"/>
    <col min="3592" max="3592" width="40.5" style="3" customWidth="1"/>
    <col min="3593" max="3593" width="8.75" style="3" customWidth="1"/>
    <col min="3594" max="3595" width="9.875" style="3" bestFit="1" customWidth="1"/>
    <col min="3596" max="3596" width="5.75" style="3" customWidth="1"/>
    <col min="3597" max="3597" width="44.75" style="3" customWidth="1"/>
    <col min="3598" max="3598" width="45.5" style="3" customWidth="1"/>
    <col min="3599" max="3599" width="6.625" style="3" customWidth="1"/>
    <col min="3600" max="3600" width="13.75" style="3" customWidth="1"/>
    <col min="3601" max="3601" width="6.375" style="3" customWidth="1"/>
    <col min="3602" max="3602" width="21.75" style="3" customWidth="1"/>
    <col min="3603" max="3603" width="17" style="3" customWidth="1"/>
    <col min="3604" max="3604" width="15.625" style="3" customWidth="1"/>
    <col min="3605" max="3841" width="9" style="3"/>
    <col min="3842" max="3842" width="11.625" style="3" customWidth="1"/>
    <col min="3843" max="3843" width="9" style="3"/>
    <col min="3844" max="3844" width="2.625" style="3" customWidth="1"/>
    <col min="3845" max="3845" width="5.125" style="3" customWidth="1"/>
    <col min="3846" max="3846" width="12.375" style="3" customWidth="1"/>
    <col min="3847" max="3847" width="12.625" style="3" customWidth="1"/>
    <col min="3848" max="3848" width="40.5" style="3" customWidth="1"/>
    <col min="3849" max="3849" width="8.75" style="3" customWidth="1"/>
    <col min="3850" max="3851" width="9.875" style="3" bestFit="1" customWidth="1"/>
    <col min="3852" max="3852" width="5.75" style="3" customWidth="1"/>
    <col min="3853" max="3853" width="44.75" style="3" customWidth="1"/>
    <col min="3854" max="3854" width="45.5" style="3" customWidth="1"/>
    <col min="3855" max="3855" width="6.625" style="3" customWidth="1"/>
    <col min="3856" max="3856" width="13.75" style="3" customWidth="1"/>
    <col min="3857" max="3857" width="6.375" style="3" customWidth="1"/>
    <col min="3858" max="3858" width="21.75" style="3" customWidth="1"/>
    <col min="3859" max="3859" width="17" style="3" customWidth="1"/>
    <col min="3860" max="3860" width="15.625" style="3" customWidth="1"/>
    <col min="3861" max="4097" width="9" style="3"/>
    <col min="4098" max="4098" width="11.625" style="3" customWidth="1"/>
    <col min="4099" max="4099" width="9" style="3"/>
    <col min="4100" max="4100" width="2.625" style="3" customWidth="1"/>
    <col min="4101" max="4101" width="5.125" style="3" customWidth="1"/>
    <col min="4102" max="4102" width="12.375" style="3" customWidth="1"/>
    <col min="4103" max="4103" width="12.625" style="3" customWidth="1"/>
    <col min="4104" max="4104" width="40.5" style="3" customWidth="1"/>
    <col min="4105" max="4105" width="8.75" style="3" customWidth="1"/>
    <col min="4106" max="4107" width="9.875" style="3" bestFit="1" customWidth="1"/>
    <col min="4108" max="4108" width="5.75" style="3" customWidth="1"/>
    <col min="4109" max="4109" width="44.75" style="3" customWidth="1"/>
    <col min="4110" max="4110" width="45.5" style="3" customWidth="1"/>
    <col min="4111" max="4111" width="6.625" style="3" customWidth="1"/>
    <col min="4112" max="4112" width="13.75" style="3" customWidth="1"/>
    <col min="4113" max="4113" width="6.375" style="3" customWidth="1"/>
    <col min="4114" max="4114" width="21.75" style="3" customWidth="1"/>
    <col min="4115" max="4115" width="17" style="3" customWidth="1"/>
    <col min="4116" max="4116" width="15.625" style="3" customWidth="1"/>
    <col min="4117" max="4353" width="9" style="3"/>
    <col min="4354" max="4354" width="11.625" style="3" customWidth="1"/>
    <col min="4355" max="4355" width="9" style="3"/>
    <col min="4356" max="4356" width="2.625" style="3" customWidth="1"/>
    <col min="4357" max="4357" width="5.125" style="3" customWidth="1"/>
    <col min="4358" max="4358" width="12.375" style="3" customWidth="1"/>
    <col min="4359" max="4359" width="12.625" style="3" customWidth="1"/>
    <col min="4360" max="4360" width="40.5" style="3" customWidth="1"/>
    <col min="4361" max="4361" width="8.75" style="3" customWidth="1"/>
    <col min="4362" max="4363" width="9.875" style="3" bestFit="1" customWidth="1"/>
    <col min="4364" max="4364" width="5.75" style="3" customWidth="1"/>
    <col min="4365" max="4365" width="44.75" style="3" customWidth="1"/>
    <col min="4366" max="4366" width="45.5" style="3" customWidth="1"/>
    <col min="4367" max="4367" width="6.625" style="3" customWidth="1"/>
    <col min="4368" max="4368" width="13.75" style="3" customWidth="1"/>
    <col min="4369" max="4369" width="6.375" style="3" customWidth="1"/>
    <col min="4370" max="4370" width="21.75" style="3" customWidth="1"/>
    <col min="4371" max="4371" width="17" style="3" customWidth="1"/>
    <col min="4372" max="4372" width="15.625" style="3" customWidth="1"/>
    <col min="4373" max="4609" width="9" style="3"/>
    <col min="4610" max="4610" width="11.625" style="3" customWidth="1"/>
    <col min="4611" max="4611" width="9" style="3"/>
    <col min="4612" max="4612" width="2.625" style="3" customWidth="1"/>
    <col min="4613" max="4613" width="5.125" style="3" customWidth="1"/>
    <col min="4614" max="4614" width="12.375" style="3" customWidth="1"/>
    <col min="4615" max="4615" width="12.625" style="3" customWidth="1"/>
    <col min="4616" max="4616" width="40.5" style="3" customWidth="1"/>
    <col min="4617" max="4617" width="8.75" style="3" customWidth="1"/>
    <col min="4618" max="4619" width="9.875" style="3" bestFit="1" customWidth="1"/>
    <col min="4620" max="4620" width="5.75" style="3" customWidth="1"/>
    <col min="4621" max="4621" width="44.75" style="3" customWidth="1"/>
    <col min="4622" max="4622" width="45.5" style="3" customWidth="1"/>
    <col min="4623" max="4623" width="6.625" style="3" customWidth="1"/>
    <col min="4624" max="4624" width="13.75" style="3" customWidth="1"/>
    <col min="4625" max="4625" width="6.375" style="3" customWidth="1"/>
    <col min="4626" max="4626" width="21.75" style="3" customWidth="1"/>
    <col min="4627" max="4627" width="17" style="3" customWidth="1"/>
    <col min="4628" max="4628" width="15.625" style="3" customWidth="1"/>
    <col min="4629" max="4865" width="9" style="3"/>
    <col min="4866" max="4866" width="11.625" style="3" customWidth="1"/>
    <col min="4867" max="4867" width="9" style="3"/>
    <col min="4868" max="4868" width="2.625" style="3" customWidth="1"/>
    <col min="4869" max="4869" width="5.125" style="3" customWidth="1"/>
    <col min="4870" max="4870" width="12.375" style="3" customWidth="1"/>
    <col min="4871" max="4871" width="12.625" style="3" customWidth="1"/>
    <col min="4872" max="4872" width="40.5" style="3" customWidth="1"/>
    <col min="4873" max="4873" width="8.75" style="3" customWidth="1"/>
    <col min="4874" max="4875" width="9.875" style="3" bestFit="1" customWidth="1"/>
    <col min="4876" max="4876" width="5.75" style="3" customWidth="1"/>
    <col min="4877" max="4877" width="44.75" style="3" customWidth="1"/>
    <col min="4878" max="4878" width="45.5" style="3" customWidth="1"/>
    <col min="4879" max="4879" width="6.625" style="3" customWidth="1"/>
    <col min="4880" max="4880" width="13.75" style="3" customWidth="1"/>
    <col min="4881" max="4881" width="6.375" style="3" customWidth="1"/>
    <col min="4882" max="4882" width="21.75" style="3" customWidth="1"/>
    <col min="4883" max="4883" width="17" style="3" customWidth="1"/>
    <col min="4884" max="4884" width="15.625" style="3" customWidth="1"/>
    <col min="4885" max="5121" width="9" style="3"/>
    <col min="5122" max="5122" width="11.625" style="3" customWidth="1"/>
    <col min="5123" max="5123" width="9" style="3"/>
    <col min="5124" max="5124" width="2.625" style="3" customWidth="1"/>
    <col min="5125" max="5125" width="5.125" style="3" customWidth="1"/>
    <col min="5126" max="5126" width="12.375" style="3" customWidth="1"/>
    <col min="5127" max="5127" width="12.625" style="3" customWidth="1"/>
    <col min="5128" max="5128" width="40.5" style="3" customWidth="1"/>
    <col min="5129" max="5129" width="8.75" style="3" customWidth="1"/>
    <col min="5130" max="5131" width="9.875" style="3" bestFit="1" customWidth="1"/>
    <col min="5132" max="5132" width="5.75" style="3" customWidth="1"/>
    <col min="5133" max="5133" width="44.75" style="3" customWidth="1"/>
    <col min="5134" max="5134" width="45.5" style="3" customWidth="1"/>
    <col min="5135" max="5135" width="6.625" style="3" customWidth="1"/>
    <col min="5136" max="5136" width="13.75" style="3" customWidth="1"/>
    <col min="5137" max="5137" width="6.375" style="3" customWidth="1"/>
    <col min="5138" max="5138" width="21.75" style="3" customWidth="1"/>
    <col min="5139" max="5139" width="17" style="3" customWidth="1"/>
    <col min="5140" max="5140" width="15.625" style="3" customWidth="1"/>
    <col min="5141" max="5377" width="9" style="3"/>
    <col min="5378" max="5378" width="11.625" style="3" customWidth="1"/>
    <col min="5379" max="5379" width="9" style="3"/>
    <col min="5380" max="5380" width="2.625" style="3" customWidth="1"/>
    <col min="5381" max="5381" width="5.125" style="3" customWidth="1"/>
    <col min="5382" max="5382" width="12.375" style="3" customWidth="1"/>
    <col min="5383" max="5383" width="12.625" style="3" customWidth="1"/>
    <col min="5384" max="5384" width="40.5" style="3" customWidth="1"/>
    <col min="5385" max="5385" width="8.75" style="3" customWidth="1"/>
    <col min="5386" max="5387" width="9.875" style="3" bestFit="1" customWidth="1"/>
    <col min="5388" max="5388" width="5.75" style="3" customWidth="1"/>
    <col min="5389" max="5389" width="44.75" style="3" customWidth="1"/>
    <col min="5390" max="5390" width="45.5" style="3" customWidth="1"/>
    <col min="5391" max="5391" width="6.625" style="3" customWidth="1"/>
    <col min="5392" max="5392" width="13.75" style="3" customWidth="1"/>
    <col min="5393" max="5393" width="6.375" style="3" customWidth="1"/>
    <col min="5394" max="5394" width="21.75" style="3" customWidth="1"/>
    <col min="5395" max="5395" width="17" style="3" customWidth="1"/>
    <col min="5396" max="5396" width="15.625" style="3" customWidth="1"/>
    <col min="5397" max="5633" width="9" style="3"/>
    <col min="5634" max="5634" width="11.625" style="3" customWidth="1"/>
    <col min="5635" max="5635" width="9" style="3"/>
    <col min="5636" max="5636" width="2.625" style="3" customWidth="1"/>
    <col min="5637" max="5637" width="5.125" style="3" customWidth="1"/>
    <col min="5638" max="5638" width="12.375" style="3" customWidth="1"/>
    <col min="5639" max="5639" width="12.625" style="3" customWidth="1"/>
    <col min="5640" max="5640" width="40.5" style="3" customWidth="1"/>
    <col min="5641" max="5641" width="8.75" style="3" customWidth="1"/>
    <col min="5642" max="5643" width="9.875" style="3" bestFit="1" customWidth="1"/>
    <col min="5644" max="5644" width="5.75" style="3" customWidth="1"/>
    <col min="5645" max="5645" width="44.75" style="3" customWidth="1"/>
    <col min="5646" max="5646" width="45.5" style="3" customWidth="1"/>
    <col min="5647" max="5647" width="6.625" style="3" customWidth="1"/>
    <col min="5648" max="5648" width="13.75" style="3" customWidth="1"/>
    <col min="5649" max="5649" width="6.375" style="3" customWidth="1"/>
    <col min="5650" max="5650" width="21.75" style="3" customWidth="1"/>
    <col min="5651" max="5651" width="17" style="3" customWidth="1"/>
    <col min="5652" max="5652" width="15.625" style="3" customWidth="1"/>
    <col min="5653" max="5889" width="9" style="3"/>
    <col min="5890" max="5890" width="11.625" style="3" customWidth="1"/>
    <col min="5891" max="5891" width="9" style="3"/>
    <col min="5892" max="5892" width="2.625" style="3" customWidth="1"/>
    <col min="5893" max="5893" width="5.125" style="3" customWidth="1"/>
    <col min="5894" max="5894" width="12.375" style="3" customWidth="1"/>
    <col min="5895" max="5895" width="12.625" style="3" customWidth="1"/>
    <col min="5896" max="5896" width="40.5" style="3" customWidth="1"/>
    <col min="5897" max="5897" width="8.75" style="3" customWidth="1"/>
    <col min="5898" max="5899" width="9.875" style="3" bestFit="1" customWidth="1"/>
    <col min="5900" max="5900" width="5.75" style="3" customWidth="1"/>
    <col min="5901" max="5901" width="44.75" style="3" customWidth="1"/>
    <col min="5902" max="5902" width="45.5" style="3" customWidth="1"/>
    <col min="5903" max="5903" width="6.625" style="3" customWidth="1"/>
    <col min="5904" max="5904" width="13.75" style="3" customWidth="1"/>
    <col min="5905" max="5905" width="6.375" style="3" customWidth="1"/>
    <col min="5906" max="5906" width="21.75" style="3" customWidth="1"/>
    <col min="5907" max="5907" width="17" style="3" customWidth="1"/>
    <col min="5908" max="5908" width="15.625" style="3" customWidth="1"/>
    <col min="5909" max="6145" width="9" style="3"/>
    <col min="6146" max="6146" width="11.625" style="3" customWidth="1"/>
    <col min="6147" max="6147" width="9" style="3"/>
    <col min="6148" max="6148" width="2.625" style="3" customWidth="1"/>
    <col min="6149" max="6149" width="5.125" style="3" customWidth="1"/>
    <col min="6150" max="6150" width="12.375" style="3" customWidth="1"/>
    <col min="6151" max="6151" width="12.625" style="3" customWidth="1"/>
    <col min="6152" max="6152" width="40.5" style="3" customWidth="1"/>
    <col min="6153" max="6153" width="8.75" style="3" customWidth="1"/>
    <col min="6154" max="6155" width="9.875" style="3" bestFit="1" customWidth="1"/>
    <col min="6156" max="6156" width="5.75" style="3" customWidth="1"/>
    <col min="6157" max="6157" width="44.75" style="3" customWidth="1"/>
    <col min="6158" max="6158" width="45.5" style="3" customWidth="1"/>
    <col min="6159" max="6159" width="6.625" style="3" customWidth="1"/>
    <col min="6160" max="6160" width="13.75" style="3" customWidth="1"/>
    <col min="6161" max="6161" width="6.375" style="3" customWidth="1"/>
    <col min="6162" max="6162" width="21.75" style="3" customWidth="1"/>
    <col min="6163" max="6163" width="17" style="3" customWidth="1"/>
    <col min="6164" max="6164" width="15.625" style="3" customWidth="1"/>
    <col min="6165" max="6401" width="9" style="3"/>
    <col min="6402" max="6402" width="11.625" style="3" customWidth="1"/>
    <col min="6403" max="6403" width="9" style="3"/>
    <col min="6404" max="6404" width="2.625" style="3" customWidth="1"/>
    <col min="6405" max="6405" width="5.125" style="3" customWidth="1"/>
    <col min="6406" max="6406" width="12.375" style="3" customWidth="1"/>
    <col min="6407" max="6407" width="12.625" style="3" customWidth="1"/>
    <col min="6408" max="6408" width="40.5" style="3" customWidth="1"/>
    <col min="6409" max="6409" width="8.75" style="3" customWidth="1"/>
    <col min="6410" max="6411" width="9.875" style="3" bestFit="1" customWidth="1"/>
    <col min="6412" max="6412" width="5.75" style="3" customWidth="1"/>
    <col min="6413" max="6413" width="44.75" style="3" customWidth="1"/>
    <col min="6414" max="6414" width="45.5" style="3" customWidth="1"/>
    <col min="6415" max="6415" width="6.625" style="3" customWidth="1"/>
    <col min="6416" max="6416" width="13.75" style="3" customWidth="1"/>
    <col min="6417" max="6417" width="6.375" style="3" customWidth="1"/>
    <col min="6418" max="6418" width="21.75" style="3" customWidth="1"/>
    <col min="6419" max="6419" width="17" style="3" customWidth="1"/>
    <col min="6420" max="6420" width="15.625" style="3" customWidth="1"/>
    <col min="6421" max="6657" width="9" style="3"/>
    <col min="6658" max="6658" width="11.625" style="3" customWidth="1"/>
    <col min="6659" max="6659" width="9" style="3"/>
    <col min="6660" max="6660" width="2.625" style="3" customWidth="1"/>
    <col min="6661" max="6661" width="5.125" style="3" customWidth="1"/>
    <col min="6662" max="6662" width="12.375" style="3" customWidth="1"/>
    <col min="6663" max="6663" width="12.625" style="3" customWidth="1"/>
    <col min="6664" max="6664" width="40.5" style="3" customWidth="1"/>
    <col min="6665" max="6665" width="8.75" style="3" customWidth="1"/>
    <col min="6666" max="6667" width="9.875" style="3" bestFit="1" customWidth="1"/>
    <col min="6668" max="6668" width="5.75" style="3" customWidth="1"/>
    <col min="6669" max="6669" width="44.75" style="3" customWidth="1"/>
    <col min="6670" max="6670" width="45.5" style="3" customWidth="1"/>
    <col min="6671" max="6671" width="6.625" style="3" customWidth="1"/>
    <col min="6672" max="6672" width="13.75" style="3" customWidth="1"/>
    <col min="6673" max="6673" width="6.375" style="3" customWidth="1"/>
    <col min="6674" max="6674" width="21.75" style="3" customWidth="1"/>
    <col min="6675" max="6675" width="17" style="3" customWidth="1"/>
    <col min="6676" max="6676" width="15.625" style="3" customWidth="1"/>
    <col min="6677" max="6913" width="9" style="3"/>
    <col min="6914" max="6914" width="11.625" style="3" customWidth="1"/>
    <col min="6915" max="6915" width="9" style="3"/>
    <col min="6916" max="6916" width="2.625" style="3" customWidth="1"/>
    <col min="6917" max="6917" width="5.125" style="3" customWidth="1"/>
    <col min="6918" max="6918" width="12.375" style="3" customWidth="1"/>
    <col min="6919" max="6919" width="12.625" style="3" customWidth="1"/>
    <col min="6920" max="6920" width="40.5" style="3" customWidth="1"/>
    <col min="6921" max="6921" width="8.75" style="3" customWidth="1"/>
    <col min="6922" max="6923" width="9.875" style="3" bestFit="1" customWidth="1"/>
    <col min="6924" max="6924" width="5.75" style="3" customWidth="1"/>
    <col min="6925" max="6925" width="44.75" style="3" customWidth="1"/>
    <col min="6926" max="6926" width="45.5" style="3" customWidth="1"/>
    <col min="6927" max="6927" width="6.625" style="3" customWidth="1"/>
    <col min="6928" max="6928" width="13.75" style="3" customWidth="1"/>
    <col min="6929" max="6929" width="6.375" style="3" customWidth="1"/>
    <col min="6930" max="6930" width="21.75" style="3" customWidth="1"/>
    <col min="6931" max="6931" width="17" style="3" customWidth="1"/>
    <col min="6932" max="6932" width="15.625" style="3" customWidth="1"/>
    <col min="6933" max="7169" width="9" style="3"/>
    <col min="7170" max="7170" width="11.625" style="3" customWidth="1"/>
    <col min="7171" max="7171" width="9" style="3"/>
    <col min="7172" max="7172" width="2.625" style="3" customWidth="1"/>
    <col min="7173" max="7173" width="5.125" style="3" customWidth="1"/>
    <col min="7174" max="7174" width="12.375" style="3" customWidth="1"/>
    <col min="7175" max="7175" width="12.625" style="3" customWidth="1"/>
    <col min="7176" max="7176" width="40.5" style="3" customWidth="1"/>
    <col min="7177" max="7177" width="8.75" style="3" customWidth="1"/>
    <col min="7178" max="7179" width="9.875" style="3" bestFit="1" customWidth="1"/>
    <col min="7180" max="7180" width="5.75" style="3" customWidth="1"/>
    <col min="7181" max="7181" width="44.75" style="3" customWidth="1"/>
    <col min="7182" max="7182" width="45.5" style="3" customWidth="1"/>
    <col min="7183" max="7183" width="6.625" style="3" customWidth="1"/>
    <col min="7184" max="7184" width="13.75" style="3" customWidth="1"/>
    <col min="7185" max="7185" width="6.375" style="3" customWidth="1"/>
    <col min="7186" max="7186" width="21.75" style="3" customWidth="1"/>
    <col min="7187" max="7187" width="17" style="3" customWidth="1"/>
    <col min="7188" max="7188" width="15.625" style="3" customWidth="1"/>
    <col min="7189" max="7425" width="9" style="3"/>
    <col min="7426" max="7426" width="11.625" style="3" customWidth="1"/>
    <col min="7427" max="7427" width="9" style="3"/>
    <col min="7428" max="7428" width="2.625" style="3" customWidth="1"/>
    <col min="7429" max="7429" width="5.125" style="3" customWidth="1"/>
    <col min="7430" max="7430" width="12.375" style="3" customWidth="1"/>
    <col min="7431" max="7431" width="12.625" style="3" customWidth="1"/>
    <col min="7432" max="7432" width="40.5" style="3" customWidth="1"/>
    <col min="7433" max="7433" width="8.75" style="3" customWidth="1"/>
    <col min="7434" max="7435" width="9.875" style="3" bestFit="1" customWidth="1"/>
    <col min="7436" max="7436" width="5.75" style="3" customWidth="1"/>
    <col min="7437" max="7437" width="44.75" style="3" customWidth="1"/>
    <col min="7438" max="7438" width="45.5" style="3" customWidth="1"/>
    <col min="7439" max="7439" width="6.625" style="3" customWidth="1"/>
    <col min="7440" max="7440" width="13.75" style="3" customWidth="1"/>
    <col min="7441" max="7441" width="6.375" style="3" customWidth="1"/>
    <col min="7442" max="7442" width="21.75" style="3" customWidth="1"/>
    <col min="7443" max="7443" width="17" style="3" customWidth="1"/>
    <col min="7444" max="7444" width="15.625" style="3" customWidth="1"/>
    <col min="7445" max="7681" width="9" style="3"/>
    <col min="7682" max="7682" width="11.625" style="3" customWidth="1"/>
    <col min="7683" max="7683" width="9" style="3"/>
    <col min="7684" max="7684" width="2.625" style="3" customWidth="1"/>
    <col min="7685" max="7685" width="5.125" style="3" customWidth="1"/>
    <col min="7686" max="7686" width="12.375" style="3" customWidth="1"/>
    <col min="7687" max="7687" width="12.625" style="3" customWidth="1"/>
    <col min="7688" max="7688" width="40.5" style="3" customWidth="1"/>
    <col min="7689" max="7689" width="8.75" style="3" customWidth="1"/>
    <col min="7690" max="7691" width="9.875" style="3" bestFit="1" customWidth="1"/>
    <col min="7692" max="7692" width="5.75" style="3" customWidth="1"/>
    <col min="7693" max="7693" width="44.75" style="3" customWidth="1"/>
    <col min="7694" max="7694" width="45.5" style="3" customWidth="1"/>
    <col min="7695" max="7695" width="6.625" style="3" customWidth="1"/>
    <col min="7696" max="7696" width="13.75" style="3" customWidth="1"/>
    <col min="7697" max="7697" width="6.375" style="3" customWidth="1"/>
    <col min="7698" max="7698" width="21.75" style="3" customWidth="1"/>
    <col min="7699" max="7699" width="17" style="3" customWidth="1"/>
    <col min="7700" max="7700" width="15.625" style="3" customWidth="1"/>
    <col min="7701" max="7937" width="9" style="3"/>
    <col min="7938" max="7938" width="11.625" style="3" customWidth="1"/>
    <col min="7939" max="7939" width="9" style="3"/>
    <col min="7940" max="7940" width="2.625" style="3" customWidth="1"/>
    <col min="7941" max="7941" width="5.125" style="3" customWidth="1"/>
    <col min="7942" max="7942" width="12.375" style="3" customWidth="1"/>
    <col min="7943" max="7943" width="12.625" style="3" customWidth="1"/>
    <col min="7944" max="7944" width="40.5" style="3" customWidth="1"/>
    <col min="7945" max="7945" width="8.75" style="3" customWidth="1"/>
    <col min="7946" max="7947" width="9.875" style="3" bestFit="1" customWidth="1"/>
    <col min="7948" max="7948" width="5.75" style="3" customWidth="1"/>
    <col min="7949" max="7949" width="44.75" style="3" customWidth="1"/>
    <col min="7950" max="7950" width="45.5" style="3" customWidth="1"/>
    <col min="7951" max="7951" width="6.625" style="3" customWidth="1"/>
    <col min="7952" max="7952" width="13.75" style="3" customWidth="1"/>
    <col min="7953" max="7953" width="6.375" style="3" customWidth="1"/>
    <col min="7954" max="7954" width="21.75" style="3" customWidth="1"/>
    <col min="7955" max="7955" width="17" style="3" customWidth="1"/>
    <col min="7956" max="7956" width="15.625" style="3" customWidth="1"/>
    <col min="7957" max="8193" width="9" style="3"/>
    <col min="8194" max="8194" width="11.625" style="3" customWidth="1"/>
    <col min="8195" max="8195" width="9" style="3"/>
    <col min="8196" max="8196" width="2.625" style="3" customWidth="1"/>
    <col min="8197" max="8197" width="5.125" style="3" customWidth="1"/>
    <col min="8198" max="8198" width="12.375" style="3" customWidth="1"/>
    <col min="8199" max="8199" width="12.625" style="3" customWidth="1"/>
    <col min="8200" max="8200" width="40.5" style="3" customWidth="1"/>
    <col min="8201" max="8201" width="8.75" style="3" customWidth="1"/>
    <col min="8202" max="8203" width="9.875" style="3" bestFit="1" customWidth="1"/>
    <col min="8204" max="8204" width="5.75" style="3" customWidth="1"/>
    <col min="8205" max="8205" width="44.75" style="3" customWidth="1"/>
    <col min="8206" max="8206" width="45.5" style="3" customWidth="1"/>
    <col min="8207" max="8207" width="6.625" style="3" customWidth="1"/>
    <col min="8208" max="8208" width="13.75" style="3" customWidth="1"/>
    <col min="8209" max="8209" width="6.375" style="3" customWidth="1"/>
    <col min="8210" max="8210" width="21.75" style="3" customWidth="1"/>
    <col min="8211" max="8211" width="17" style="3" customWidth="1"/>
    <col min="8212" max="8212" width="15.625" style="3" customWidth="1"/>
    <col min="8213" max="8449" width="9" style="3"/>
    <col min="8450" max="8450" width="11.625" style="3" customWidth="1"/>
    <col min="8451" max="8451" width="9" style="3"/>
    <col min="8452" max="8452" width="2.625" style="3" customWidth="1"/>
    <col min="8453" max="8453" width="5.125" style="3" customWidth="1"/>
    <col min="8454" max="8454" width="12.375" style="3" customWidth="1"/>
    <col min="8455" max="8455" width="12.625" style="3" customWidth="1"/>
    <col min="8456" max="8456" width="40.5" style="3" customWidth="1"/>
    <col min="8457" max="8457" width="8.75" style="3" customWidth="1"/>
    <col min="8458" max="8459" width="9.875" style="3" bestFit="1" customWidth="1"/>
    <col min="8460" max="8460" width="5.75" style="3" customWidth="1"/>
    <col min="8461" max="8461" width="44.75" style="3" customWidth="1"/>
    <col min="8462" max="8462" width="45.5" style="3" customWidth="1"/>
    <col min="8463" max="8463" width="6.625" style="3" customWidth="1"/>
    <col min="8464" max="8464" width="13.75" style="3" customWidth="1"/>
    <col min="8465" max="8465" width="6.375" style="3" customWidth="1"/>
    <col min="8466" max="8466" width="21.75" style="3" customWidth="1"/>
    <col min="8467" max="8467" width="17" style="3" customWidth="1"/>
    <col min="8468" max="8468" width="15.625" style="3" customWidth="1"/>
    <col min="8469" max="8705" width="9" style="3"/>
    <col min="8706" max="8706" width="11.625" style="3" customWidth="1"/>
    <col min="8707" max="8707" width="9" style="3"/>
    <col min="8708" max="8708" width="2.625" style="3" customWidth="1"/>
    <col min="8709" max="8709" width="5.125" style="3" customWidth="1"/>
    <col min="8710" max="8710" width="12.375" style="3" customWidth="1"/>
    <col min="8711" max="8711" width="12.625" style="3" customWidth="1"/>
    <col min="8712" max="8712" width="40.5" style="3" customWidth="1"/>
    <col min="8713" max="8713" width="8.75" style="3" customWidth="1"/>
    <col min="8714" max="8715" width="9.875" style="3" bestFit="1" customWidth="1"/>
    <col min="8716" max="8716" width="5.75" style="3" customWidth="1"/>
    <col min="8717" max="8717" width="44.75" style="3" customWidth="1"/>
    <col min="8718" max="8718" width="45.5" style="3" customWidth="1"/>
    <col min="8719" max="8719" width="6.625" style="3" customWidth="1"/>
    <col min="8720" max="8720" width="13.75" style="3" customWidth="1"/>
    <col min="8721" max="8721" width="6.375" style="3" customWidth="1"/>
    <col min="8722" max="8722" width="21.75" style="3" customWidth="1"/>
    <col min="8723" max="8723" width="17" style="3" customWidth="1"/>
    <col min="8724" max="8724" width="15.625" style="3" customWidth="1"/>
    <col min="8725" max="8961" width="9" style="3"/>
    <col min="8962" max="8962" width="11.625" style="3" customWidth="1"/>
    <col min="8963" max="8963" width="9" style="3"/>
    <col min="8964" max="8964" width="2.625" style="3" customWidth="1"/>
    <col min="8965" max="8965" width="5.125" style="3" customWidth="1"/>
    <col min="8966" max="8966" width="12.375" style="3" customWidth="1"/>
    <col min="8967" max="8967" width="12.625" style="3" customWidth="1"/>
    <col min="8968" max="8968" width="40.5" style="3" customWidth="1"/>
    <col min="8969" max="8969" width="8.75" style="3" customWidth="1"/>
    <col min="8970" max="8971" width="9.875" style="3" bestFit="1" customWidth="1"/>
    <col min="8972" max="8972" width="5.75" style="3" customWidth="1"/>
    <col min="8973" max="8973" width="44.75" style="3" customWidth="1"/>
    <col min="8974" max="8974" width="45.5" style="3" customWidth="1"/>
    <col min="8975" max="8975" width="6.625" style="3" customWidth="1"/>
    <col min="8976" max="8976" width="13.75" style="3" customWidth="1"/>
    <col min="8977" max="8977" width="6.375" style="3" customWidth="1"/>
    <col min="8978" max="8978" width="21.75" style="3" customWidth="1"/>
    <col min="8979" max="8979" width="17" style="3" customWidth="1"/>
    <col min="8980" max="8980" width="15.625" style="3" customWidth="1"/>
    <col min="8981" max="9217" width="9" style="3"/>
    <col min="9218" max="9218" width="11.625" style="3" customWidth="1"/>
    <col min="9219" max="9219" width="9" style="3"/>
    <col min="9220" max="9220" width="2.625" style="3" customWidth="1"/>
    <col min="9221" max="9221" width="5.125" style="3" customWidth="1"/>
    <col min="9222" max="9222" width="12.375" style="3" customWidth="1"/>
    <col min="9223" max="9223" width="12.625" style="3" customWidth="1"/>
    <col min="9224" max="9224" width="40.5" style="3" customWidth="1"/>
    <col min="9225" max="9225" width="8.75" style="3" customWidth="1"/>
    <col min="9226" max="9227" width="9.875" style="3" bestFit="1" customWidth="1"/>
    <col min="9228" max="9228" width="5.75" style="3" customWidth="1"/>
    <col min="9229" max="9229" width="44.75" style="3" customWidth="1"/>
    <col min="9230" max="9230" width="45.5" style="3" customWidth="1"/>
    <col min="9231" max="9231" width="6.625" style="3" customWidth="1"/>
    <col min="9232" max="9232" width="13.75" style="3" customWidth="1"/>
    <col min="9233" max="9233" width="6.375" style="3" customWidth="1"/>
    <col min="9234" max="9234" width="21.75" style="3" customWidth="1"/>
    <col min="9235" max="9235" width="17" style="3" customWidth="1"/>
    <col min="9236" max="9236" width="15.625" style="3" customWidth="1"/>
    <col min="9237" max="9473" width="9" style="3"/>
    <col min="9474" max="9474" width="11.625" style="3" customWidth="1"/>
    <col min="9475" max="9475" width="9" style="3"/>
    <col min="9476" max="9476" width="2.625" style="3" customWidth="1"/>
    <col min="9477" max="9477" width="5.125" style="3" customWidth="1"/>
    <col min="9478" max="9478" width="12.375" style="3" customWidth="1"/>
    <col min="9479" max="9479" width="12.625" style="3" customWidth="1"/>
    <col min="9480" max="9480" width="40.5" style="3" customWidth="1"/>
    <col min="9481" max="9481" width="8.75" style="3" customWidth="1"/>
    <col min="9482" max="9483" width="9.875" style="3" bestFit="1" customWidth="1"/>
    <col min="9484" max="9484" width="5.75" style="3" customWidth="1"/>
    <col min="9485" max="9485" width="44.75" style="3" customWidth="1"/>
    <col min="9486" max="9486" width="45.5" style="3" customWidth="1"/>
    <col min="9487" max="9487" width="6.625" style="3" customWidth="1"/>
    <col min="9488" max="9488" width="13.75" style="3" customWidth="1"/>
    <col min="9489" max="9489" width="6.375" style="3" customWidth="1"/>
    <col min="9490" max="9490" width="21.75" style="3" customWidth="1"/>
    <col min="9491" max="9491" width="17" style="3" customWidth="1"/>
    <col min="9492" max="9492" width="15.625" style="3" customWidth="1"/>
    <col min="9493" max="9729" width="9" style="3"/>
    <col min="9730" max="9730" width="11.625" style="3" customWidth="1"/>
    <col min="9731" max="9731" width="9" style="3"/>
    <col min="9732" max="9732" width="2.625" style="3" customWidth="1"/>
    <col min="9733" max="9733" width="5.125" style="3" customWidth="1"/>
    <col min="9734" max="9734" width="12.375" style="3" customWidth="1"/>
    <col min="9735" max="9735" width="12.625" style="3" customWidth="1"/>
    <col min="9736" max="9736" width="40.5" style="3" customWidth="1"/>
    <col min="9737" max="9737" width="8.75" style="3" customWidth="1"/>
    <col min="9738" max="9739" width="9.875" style="3" bestFit="1" customWidth="1"/>
    <col min="9740" max="9740" width="5.75" style="3" customWidth="1"/>
    <col min="9741" max="9741" width="44.75" style="3" customWidth="1"/>
    <col min="9742" max="9742" width="45.5" style="3" customWidth="1"/>
    <col min="9743" max="9743" width="6.625" style="3" customWidth="1"/>
    <col min="9744" max="9744" width="13.75" style="3" customWidth="1"/>
    <col min="9745" max="9745" width="6.375" style="3" customWidth="1"/>
    <col min="9746" max="9746" width="21.75" style="3" customWidth="1"/>
    <col min="9747" max="9747" width="17" style="3" customWidth="1"/>
    <col min="9748" max="9748" width="15.625" style="3" customWidth="1"/>
    <col min="9749" max="9985" width="9" style="3"/>
    <col min="9986" max="9986" width="11.625" style="3" customWidth="1"/>
    <col min="9987" max="9987" width="9" style="3"/>
    <col min="9988" max="9988" width="2.625" style="3" customWidth="1"/>
    <col min="9989" max="9989" width="5.125" style="3" customWidth="1"/>
    <col min="9990" max="9990" width="12.375" style="3" customWidth="1"/>
    <col min="9991" max="9991" width="12.625" style="3" customWidth="1"/>
    <col min="9992" max="9992" width="40.5" style="3" customWidth="1"/>
    <col min="9993" max="9993" width="8.75" style="3" customWidth="1"/>
    <col min="9994" max="9995" width="9.875" style="3" bestFit="1" customWidth="1"/>
    <col min="9996" max="9996" width="5.75" style="3" customWidth="1"/>
    <col min="9997" max="9997" width="44.75" style="3" customWidth="1"/>
    <col min="9998" max="9998" width="45.5" style="3" customWidth="1"/>
    <col min="9999" max="9999" width="6.625" style="3" customWidth="1"/>
    <col min="10000" max="10000" width="13.75" style="3" customWidth="1"/>
    <col min="10001" max="10001" width="6.375" style="3" customWidth="1"/>
    <col min="10002" max="10002" width="21.75" style="3" customWidth="1"/>
    <col min="10003" max="10003" width="17" style="3" customWidth="1"/>
    <col min="10004" max="10004" width="15.625" style="3" customWidth="1"/>
    <col min="10005" max="10241" width="9" style="3"/>
    <col min="10242" max="10242" width="11.625" style="3" customWidth="1"/>
    <col min="10243" max="10243" width="9" style="3"/>
    <col min="10244" max="10244" width="2.625" style="3" customWidth="1"/>
    <col min="10245" max="10245" width="5.125" style="3" customWidth="1"/>
    <col min="10246" max="10246" width="12.375" style="3" customWidth="1"/>
    <col min="10247" max="10247" width="12.625" style="3" customWidth="1"/>
    <col min="10248" max="10248" width="40.5" style="3" customWidth="1"/>
    <col min="10249" max="10249" width="8.75" style="3" customWidth="1"/>
    <col min="10250" max="10251" width="9.875" style="3" bestFit="1" customWidth="1"/>
    <col min="10252" max="10252" width="5.75" style="3" customWidth="1"/>
    <col min="10253" max="10253" width="44.75" style="3" customWidth="1"/>
    <col min="10254" max="10254" width="45.5" style="3" customWidth="1"/>
    <col min="10255" max="10255" width="6.625" style="3" customWidth="1"/>
    <col min="10256" max="10256" width="13.75" style="3" customWidth="1"/>
    <col min="10257" max="10257" width="6.375" style="3" customWidth="1"/>
    <col min="10258" max="10258" width="21.75" style="3" customWidth="1"/>
    <col min="10259" max="10259" width="17" style="3" customWidth="1"/>
    <col min="10260" max="10260" width="15.625" style="3" customWidth="1"/>
    <col min="10261" max="10497" width="9" style="3"/>
    <col min="10498" max="10498" width="11.625" style="3" customWidth="1"/>
    <col min="10499" max="10499" width="9" style="3"/>
    <col min="10500" max="10500" width="2.625" style="3" customWidth="1"/>
    <col min="10501" max="10501" width="5.125" style="3" customWidth="1"/>
    <col min="10502" max="10502" width="12.375" style="3" customWidth="1"/>
    <col min="10503" max="10503" width="12.625" style="3" customWidth="1"/>
    <col min="10504" max="10504" width="40.5" style="3" customWidth="1"/>
    <col min="10505" max="10505" width="8.75" style="3" customWidth="1"/>
    <col min="10506" max="10507" width="9.875" style="3" bestFit="1" customWidth="1"/>
    <col min="10508" max="10508" width="5.75" style="3" customWidth="1"/>
    <col min="10509" max="10509" width="44.75" style="3" customWidth="1"/>
    <col min="10510" max="10510" width="45.5" style="3" customWidth="1"/>
    <col min="10511" max="10511" width="6.625" style="3" customWidth="1"/>
    <col min="10512" max="10512" width="13.75" style="3" customWidth="1"/>
    <col min="10513" max="10513" width="6.375" style="3" customWidth="1"/>
    <col min="10514" max="10514" width="21.75" style="3" customWidth="1"/>
    <col min="10515" max="10515" width="17" style="3" customWidth="1"/>
    <col min="10516" max="10516" width="15.625" style="3" customWidth="1"/>
    <col min="10517" max="10753" width="9" style="3"/>
    <col min="10754" max="10754" width="11.625" style="3" customWidth="1"/>
    <col min="10755" max="10755" width="9" style="3"/>
    <col min="10756" max="10756" width="2.625" style="3" customWidth="1"/>
    <col min="10757" max="10757" width="5.125" style="3" customWidth="1"/>
    <col min="10758" max="10758" width="12.375" style="3" customWidth="1"/>
    <col min="10759" max="10759" width="12.625" style="3" customWidth="1"/>
    <col min="10760" max="10760" width="40.5" style="3" customWidth="1"/>
    <col min="10761" max="10761" width="8.75" style="3" customWidth="1"/>
    <col min="10762" max="10763" width="9.875" style="3" bestFit="1" customWidth="1"/>
    <col min="10764" max="10764" width="5.75" style="3" customWidth="1"/>
    <col min="10765" max="10765" width="44.75" style="3" customWidth="1"/>
    <col min="10766" max="10766" width="45.5" style="3" customWidth="1"/>
    <col min="10767" max="10767" width="6.625" style="3" customWidth="1"/>
    <col min="10768" max="10768" width="13.75" style="3" customWidth="1"/>
    <col min="10769" max="10769" width="6.375" style="3" customWidth="1"/>
    <col min="10770" max="10770" width="21.75" style="3" customWidth="1"/>
    <col min="10771" max="10771" width="17" style="3" customWidth="1"/>
    <col min="10772" max="10772" width="15.625" style="3" customWidth="1"/>
    <col min="10773" max="11009" width="9" style="3"/>
    <col min="11010" max="11010" width="11.625" style="3" customWidth="1"/>
    <col min="11011" max="11011" width="9" style="3"/>
    <col min="11012" max="11012" width="2.625" style="3" customWidth="1"/>
    <col min="11013" max="11013" width="5.125" style="3" customWidth="1"/>
    <col min="11014" max="11014" width="12.375" style="3" customWidth="1"/>
    <col min="11015" max="11015" width="12.625" style="3" customWidth="1"/>
    <col min="11016" max="11016" width="40.5" style="3" customWidth="1"/>
    <col min="11017" max="11017" width="8.75" style="3" customWidth="1"/>
    <col min="11018" max="11019" width="9.875" style="3" bestFit="1" customWidth="1"/>
    <col min="11020" max="11020" width="5.75" style="3" customWidth="1"/>
    <col min="11021" max="11021" width="44.75" style="3" customWidth="1"/>
    <col min="11022" max="11022" width="45.5" style="3" customWidth="1"/>
    <col min="11023" max="11023" width="6.625" style="3" customWidth="1"/>
    <col min="11024" max="11024" width="13.75" style="3" customWidth="1"/>
    <col min="11025" max="11025" width="6.375" style="3" customWidth="1"/>
    <col min="11026" max="11026" width="21.75" style="3" customWidth="1"/>
    <col min="11027" max="11027" width="17" style="3" customWidth="1"/>
    <col min="11028" max="11028" width="15.625" style="3" customWidth="1"/>
    <col min="11029" max="11265" width="9" style="3"/>
    <col min="11266" max="11266" width="11.625" style="3" customWidth="1"/>
    <col min="11267" max="11267" width="9" style="3"/>
    <col min="11268" max="11268" width="2.625" style="3" customWidth="1"/>
    <col min="11269" max="11269" width="5.125" style="3" customWidth="1"/>
    <col min="11270" max="11270" width="12.375" style="3" customWidth="1"/>
    <col min="11271" max="11271" width="12.625" style="3" customWidth="1"/>
    <col min="11272" max="11272" width="40.5" style="3" customWidth="1"/>
    <col min="11273" max="11273" width="8.75" style="3" customWidth="1"/>
    <col min="11274" max="11275" width="9.875" style="3" bestFit="1" customWidth="1"/>
    <col min="11276" max="11276" width="5.75" style="3" customWidth="1"/>
    <col min="11277" max="11277" width="44.75" style="3" customWidth="1"/>
    <col min="11278" max="11278" width="45.5" style="3" customWidth="1"/>
    <col min="11279" max="11279" width="6.625" style="3" customWidth="1"/>
    <col min="11280" max="11280" width="13.75" style="3" customWidth="1"/>
    <col min="11281" max="11281" width="6.375" style="3" customWidth="1"/>
    <col min="11282" max="11282" width="21.75" style="3" customWidth="1"/>
    <col min="11283" max="11283" width="17" style="3" customWidth="1"/>
    <col min="11284" max="11284" width="15.625" style="3" customWidth="1"/>
    <col min="11285" max="11521" width="9" style="3"/>
    <col min="11522" max="11522" width="11.625" style="3" customWidth="1"/>
    <col min="11523" max="11523" width="9" style="3"/>
    <col min="11524" max="11524" width="2.625" style="3" customWidth="1"/>
    <col min="11525" max="11525" width="5.125" style="3" customWidth="1"/>
    <col min="11526" max="11526" width="12.375" style="3" customWidth="1"/>
    <col min="11527" max="11527" width="12.625" style="3" customWidth="1"/>
    <col min="11528" max="11528" width="40.5" style="3" customWidth="1"/>
    <col min="11529" max="11529" width="8.75" style="3" customWidth="1"/>
    <col min="11530" max="11531" width="9.875" style="3" bestFit="1" customWidth="1"/>
    <col min="11532" max="11532" width="5.75" style="3" customWidth="1"/>
    <col min="11533" max="11533" width="44.75" style="3" customWidth="1"/>
    <col min="11534" max="11534" width="45.5" style="3" customWidth="1"/>
    <col min="11535" max="11535" width="6.625" style="3" customWidth="1"/>
    <col min="11536" max="11536" width="13.75" style="3" customWidth="1"/>
    <col min="11537" max="11537" width="6.375" style="3" customWidth="1"/>
    <col min="11538" max="11538" width="21.75" style="3" customWidth="1"/>
    <col min="11539" max="11539" width="17" style="3" customWidth="1"/>
    <col min="11540" max="11540" width="15.625" style="3" customWidth="1"/>
    <col min="11541" max="11777" width="9" style="3"/>
    <col min="11778" max="11778" width="11.625" style="3" customWidth="1"/>
    <col min="11779" max="11779" width="9" style="3"/>
    <col min="11780" max="11780" width="2.625" style="3" customWidth="1"/>
    <col min="11781" max="11781" width="5.125" style="3" customWidth="1"/>
    <col min="11782" max="11782" width="12.375" style="3" customWidth="1"/>
    <col min="11783" max="11783" width="12.625" style="3" customWidth="1"/>
    <col min="11784" max="11784" width="40.5" style="3" customWidth="1"/>
    <col min="11785" max="11785" width="8.75" style="3" customWidth="1"/>
    <col min="11786" max="11787" width="9.875" style="3" bestFit="1" customWidth="1"/>
    <col min="11788" max="11788" width="5.75" style="3" customWidth="1"/>
    <col min="11789" max="11789" width="44.75" style="3" customWidth="1"/>
    <col min="11790" max="11790" width="45.5" style="3" customWidth="1"/>
    <col min="11791" max="11791" width="6.625" style="3" customWidth="1"/>
    <col min="11792" max="11792" width="13.75" style="3" customWidth="1"/>
    <col min="11793" max="11793" width="6.375" style="3" customWidth="1"/>
    <col min="11794" max="11794" width="21.75" style="3" customWidth="1"/>
    <col min="11795" max="11795" width="17" style="3" customWidth="1"/>
    <col min="11796" max="11796" width="15.625" style="3" customWidth="1"/>
    <col min="11797" max="12033" width="9" style="3"/>
    <col min="12034" max="12034" width="11.625" style="3" customWidth="1"/>
    <col min="12035" max="12035" width="9" style="3"/>
    <col min="12036" max="12036" width="2.625" style="3" customWidth="1"/>
    <col min="12037" max="12037" width="5.125" style="3" customWidth="1"/>
    <col min="12038" max="12038" width="12.375" style="3" customWidth="1"/>
    <col min="12039" max="12039" width="12.625" style="3" customWidth="1"/>
    <col min="12040" max="12040" width="40.5" style="3" customWidth="1"/>
    <col min="12041" max="12041" width="8.75" style="3" customWidth="1"/>
    <col min="12042" max="12043" width="9.875" style="3" bestFit="1" customWidth="1"/>
    <col min="12044" max="12044" width="5.75" style="3" customWidth="1"/>
    <col min="12045" max="12045" width="44.75" style="3" customWidth="1"/>
    <col min="12046" max="12046" width="45.5" style="3" customWidth="1"/>
    <col min="12047" max="12047" width="6.625" style="3" customWidth="1"/>
    <col min="12048" max="12048" width="13.75" style="3" customWidth="1"/>
    <col min="12049" max="12049" width="6.375" style="3" customWidth="1"/>
    <col min="12050" max="12050" width="21.75" style="3" customWidth="1"/>
    <col min="12051" max="12051" width="17" style="3" customWidth="1"/>
    <col min="12052" max="12052" width="15.625" style="3" customWidth="1"/>
    <col min="12053" max="12289" width="9" style="3"/>
    <col min="12290" max="12290" width="11.625" style="3" customWidth="1"/>
    <col min="12291" max="12291" width="9" style="3"/>
    <col min="12292" max="12292" width="2.625" style="3" customWidth="1"/>
    <col min="12293" max="12293" width="5.125" style="3" customWidth="1"/>
    <col min="12294" max="12294" width="12.375" style="3" customWidth="1"/>
    <col min="12295" max="12295" width="12.625" style="3" customWidth="1"/>
    <col min="12296" max="12296" width="40.5" style="3" customWidth="1"/>
    <col min="12297" max="12297" width="8.75" style="3" customWidth="1"/>
    <col min="12298" max="12299" width="9.875" style="3" bestFit="1" customWidth="1"/>
    <col min="12300" max="12300" width="5.75" style="3" customWidth="1"/>
    <col min="12301" max="12301" width="44.75" style="3" customWidth="1"/>
    <col min="12302" max="12302" width="45.5" style="3" customWidth="1"/>
    <col min="12303" max="12303" width="6.625" style="3" customWidth="1"/>
    <col min="12304" max="12304" width="13.75" style="3" customWidth="1"/>
    <col min="12305" max="12305" width="6.375" style="3" customWidth="1"/>
    <col min="12306" max="12306" width="21.75" style="3" customWidth="1"/>
    <col min="12307" max="12307" width="17" style="3" customWidth="1"/>
    <col min="12308" max="12308" width="15.625" style="3" customWidth="1"/>
    <col min="12309" max="12545" width="9" style="3"/>
    <col min="12546" max="12546" width="11.625" style="3" customWidth="1"/>
    <col min="12547" max="12547" width="9" style="3"/>
    <col min="12548" max="12548" width="2.625" style="3" customWidth="1"/>
    <col min="12549" max="12549" width="5.125" style="3" customWidth="1"/>
    <col min="12550" max="12550" width="12.375" style="3" customWidth="1"/>
    <col min="12551" max="12551" width="12.625" style="3" customWidth="1"/>
    <col min="12552" max="12552" width="40.5" style="3" customWidth="1"/>
    <col min="12553" max="12553" width="8.75" style="3" customWidth="1"/>
    <col min="12554" max="12555" width="9.875" style="3" bestFit="1" customWidth="1"/>
    <col min="12556" max="12556" width="5.75" style="3" customWidth="1"/>
    <col min="12557" max="12557" width="44.75" style="3" customWidth="1"/>
    <col min="12558" max="12558" width="45.5" style="3" customWidth="1"/>
    <col min="12559" max="12559" width="6.625" style="3" customWidth="1"/>
    <col min="12560" max="12560" width="13.75" style="3" customWidth="1"/>
    <col min="12561" max="12561" width="6.375" style="3" customWidth="1"/>
    <col min="12562" max="12562" width="21.75" style="3" customWidth="1"/>
    <col min="12563" max="12563" width="17" style="3" customWidth="1"/>
    <col min="12564" max="12564" width="15.625" style="3" customWidth="1"/>
    <col min="12565" max="12801" width="9" style="3"/>
    <col min="12802" max="12802" width="11.625" style="3" customWidth="1"/>
    <col min="12803" max="12803" width="9" style="3"/>
    <col min="12804" max="12804" width="2.625" style="3" customWidth="1"/>
    <col min="12805" max="12805" width="5.125" style="3" customWidth="1"/>
    <col min="12806" max="12806" width="12.375" style="3" customWidth="1"/>
    <col min="12807" max="12807" width="12.625" style="3" customWidth="1"/>
    <col min="12808" max="12808" width="40.5" style="3" customWidth="1"/>
    <col min="12809" max="12809" width="8.75" style="3" customWidth="1"/>
    <col min="12810" max="12811" width="9.875" style="3" bestFit="1" customWidth="1"/>
    <col min="12812" max="12812" width="5.75" style="3" customWidth="1"/>
    <col min="12813" max="12813" width="44.75" style="3" customWidth="1"/>
    <col min="12814" max="12814" width="45.5" style="3" customWidth="1"/>
    <col min="12815" max="12815" width="6.625" style="3" customWidth="1"/>
    <col min="12816" max="12816" width="13.75" style="3" customWidth="1"/>
    <col min="12817" max="12817" width="6.375" style="3" customWidth="1"/>
    <col min="12818" max="12818" width="21.75" style="3" customWidth="1"/>
    <col min="12819" max="12819" width="17" style="3" customWidth="1"/>
    <col min="12820" max="12820" width="15.625" style="3" customWidth="1"/>
    <col min="12821" max="13057" width="9" style="3"/>
    <col min="13058" max="13058" width="11.625" style="3" customWidth="1"/>
    <col min="13059" max="13059" width="9" style="3"/>
    <col min="13060" max="13060" width="2.625" style="3" customWidth="1"/>
    <col min="13061" max="13061" width="5.125" style="3" customWidth="1"/>
    <col min="13062" max="13062" width="12.375" style="3" customWidth="1"/>
    <col min="13063" max="13063" width="12.625" style="3" customWidth="1"/>
    <col min="13064" max="13064" width="40.5" style="3" customWidth="1"/>
    <col min="13065" max="13065" width="8.75" style="3" customWidth="1"/>
    <col min="13066" max="13067" width="9.875" style="3" bestFit="1" customWidth="1"/>
    <col min="13068" max="13068" width="5.75" style="3" customWidth="1"/>
    <col min="13069" max="13069" width="44.75" style="3" customWidth="1"/>
    <col min="13070" max="13070" width="45.5" style="3" customWidth="1"/>
    <col min="13071" max="13071" width="6.625" style="3" customWidth="1"/>
    <col min="13072" max="13072" width="13.75" style="3" customWidth="1"/>
    <col min="13073" max="13073" width="6.375" style="3" customWidth="1"/>
    <col min="13074" max="13074" width="21.75" style="3" customWidth="1"/>
    <col min="13075" max="13075" width="17" style="3" customWidth="1"/>
    <col min="13076" max="13076" width="15.625" style="3" customWidth="1"/>
    <col min="13077" max="13313" width="9" style="3"/>
    <col min="13314" max="13314" width="11.625" style="3" customWidth="1"/>
    <col min="13315" max="13315" width="9" style="3"/>
    <col min="13316" max="13316" width="2.625" style="3" customWidth="1"/>
    <col min="13317" max="13317" width="5.125" style="3" customWidth="1"/>
    <col min="13318" max="13318" width="12.375" style="3" customWidth="1"/>
    <col min="13319" max="13319" width="12.625" style="3" customWidth="1"/>
    <col min="13320" max="13320" width="40.5" style="3" customWidth="1"/>
    <col min="13321" max="13321" width="8.75" style="3" customWidth="1"/>
    <col min="13322" max="13323" width="9.875" style="3" bestFit="1" customWidth="1"/>
    <col min="13324" max="13324" width="5.75" style="3" customWidth="1"/>
    <col min="13325" max="13325" width="44.75" style="3" customWidth="1"/>
    <col min="13326" max="13326" width="45.5" style="3" customWidth="1"/>
    <col min="13327" max="13327" width="6.625" style="3" customWidth="1"/>
    <col min="13328" max="13328" width="13.75" style="3" customWidth="1"/>
    <col min="13329" max="13329" width="6.375" style="3" customWidth="1"/>
    <col min="13330" max="13330" width="21.75" style="3" customWidth="1"/>
    <col min="13331" max="13331" width="17" style="3" customWidth="1"/>
    <col min="13332" max="13332" width="15.625" style="3" customWidth="1"/>
    <col min="13333" max="13569" width="9" style="3"/>
    <col min="13570" max="13570" width="11.625" style="3" customWidth="1"/>
    <col min="13571" max="13571" width="9" style="3"/>
    <col min="13572" max="13572" width="2.625" style="3" customWidth="1"/>
    <col min="13573" max="13573" width="5.125" style="3" customWidth="1"/>
    <col min="13574" max="13574" width="12.375" style="3" customWidth="1"/>
    <col min="13575" max="13575" width="12.625" style="3" customWidth="1"/>
    <col min="13576" max="13576" width="40.5" style="3" customWidth="1"/>
    <col min="13577" max="13577" width="8.75" style="3" customWidth="1"/>
    <col min="13578" max="13579" width="9.875" style="3" bestFit="1" customWidth="1"/>
    <col min="13580" max="13580" width="5.75" style="3" customWidth="1"/>
    <col min="13581" max="13581" width="44.75" style="3" customWidth="1"/>
    <col min="13582" max="13582" width="45.5" style="3" customWidth="1"/>
    <col min="13583" max="13583" width="6.625" style="3" customWidth="1"/>
    <col min="13584" max="13584" width="13.75" style="3" customWidth="1"/>
    <col min="13585" max="13585" width="6.375" style="3" customWidth="1"/>
    <col min="13586" max="13586" width="21.75" style="3" customWidth="1"/>
    <col min="13587" max="13587" width="17" style="3" customWidth="1"/>
    <col min="13588" max="13588" width="15.625" style="3" customWidth="1"/>
    <col min="13589" max="13825" width="9" style="3"/>
    <col min="13826" max="13826" width="11.625" style="3" customWidth="1"/>
    <col min="13827" max="13827" width="9" style="3"/>
    <col min="13828" max="13828" width="2.625" style="3" customWidth="1"/>
    <col min="13829" max="13829" width="5.125" style="3" customWidth="1"/>
    <col min="13830" max="13830" width="12.375" style="3" customWidth="1"/>
    <col min="13831" max="13831" width="12.625" style="3" customWidth="1"/>
    <col min="13832" max="13832" width="40.5" style="3" customWidth="1"/>
    <col min="13833" max="13833" width="8.75" style="3" customWidth="1"/>
    <col min="13834" max="13835" width="9.875" style="3" bestFit="1" customWidth="1"/>
    <col min="13836" max="13836" width="5.75" style="3" customWidth="1"/>
    <col min="13837" max="13837" width="44.75" style="3" customWidth="1"/>
    <col min="13838" max="13838" width="45.5" style="3" customWidth="1"/>
    <col min="13839" max="13839" width="6.625" style="3" customWidth="1"/>
    <col min="13840" max="13840" width="13.75" style="3" customWidth="1"/>
    <col min="13841" max="13841" width="6.375" style="3" customWidth="1"/>
    <col min="13842" max="13842" width="21.75" style="3" customWidth="1"/>
    <col min="13843" max="13843" width="17" style="3" customWidth="1"/>
    <col min="13844" max="13844" width="15.625" style="3" customWidth="1"/>
    <col min="13845" max="14081" width="9" style="3"/>
    <col min="14082" max="14082" width="11.625" style="3" customWidth="1"/>
    <col min="14083" max="14083" width="9" style="3"/>
    <col min="14084" max="14084" width="2.625" style="3" customWidth="1"/>
    <col min="14085" max="14085" width="5.125" style="3" customWidth="1"/>
    <col min="14086" max="14086" width="12.375" style="3" customWidth="1"/>
    <col min="14087" max="14087" width="12.625" style="3" customWidth="1"/>
    <col min="14088" max="14088" width="40.5" style="3" customWidth="1"/>
    <col min="14089" max="14089" width="8.75" style="3" customWidth="1"/>
    <col min="14090" max="14091" width="9.875" style="3" bestFit="1" customWidth="1"/>
    <col min="14092" max="14092" width="5.75" style="3" customWidth="1"/>
    <col min="14093" max="14093" width="44.75" style="3" customWidth="1"/>
    <col min="14094" max="14094" width="45.5" style="3" customWidth="1"/>
    <col min="14095" max="14095" width="6.625" style="3" customWidth="1"/>
    <col min="14096" max="14096" width="13.75" style="3" customWidth="1"/>
    <col min="14097" max="14097" width="6.375" style="3" customWidth="1"/>
    <col min="14098" max="14098" width="21.75" style="3" customWidth="1"/>
    <col min="14099" max="14099" width="17" style="3" customWidth="1"/>
    <col min="14100" max="14100" width="15.625" style="3" customWidth="1"/>
    <col min="14101" max="14337" width="9" style="3"/>
    <col min="14338" max="14338" width="11.625" style="3" customWidth="1"/>
    <col min="14339" max="14339" width="9" style="3"/>
    <col min="14340" max="14340" width="2.625" style="3" customWidth="1"/>
    <col min="14341" max="14341" width="5.125" style="3" customWidth="1"/>
    <col min="14342" max="14342" width="12.375" style="3" customWidth="1"/>
    <col min="14343" max="14343" width="12.625" style="3" customWidth="1"/>
    <col min="14344" max="14344" width="40.5" style="3" customWidth="1"/>
    <col min="14345" max="14345" width="8.75" style="3" customWidth="1"/>
    <col min="14346" max="14347" width="9.875" style="3" bestFit="1" customWidth="1"/>
    <col min="14348" max="14348" width="5.75" style="3" customWidth="1"/>
    <col min="14349" max="14349" width="44.75" style="3" customWidth="1"/>
    <col min="14350" max="14350" width="45.5" style="3" customWidth="1"/>
    <col min="14351" max="14351" width="6.625" style="3" customWidth="1"/>
    <col min="14352" max="14352" width="13.75" style="3" customWidth="1"/>
    <col min="14353" max="14353" width="6.375" style="3" customWidth="1"/>
    <col min="14354" max="14354" width="21.75" style="3" customWidth="1"/>
    <col min="14355" max="14355" width="17" style="3" customWidth="1"/>
    <col min="14356" max="14356" width="15.625" style="3" customWidth="1"/>
    <col min="14357" max="14593" width="9" style="3"/>
    <col min="14594" max="14594" width="11.625" style="3" customWidth="1"/>
    <col min="14595" max="14595" width="9" style="3"/>
    <col min="14596" max="14596" width="2.625" style="3" customWidth="1"/>
    <col min="14597" max="14597" width="5.125" style="3" customWidth="1"/>
    <col min="14598" max="14598" width="12.375" style="3" customWidth="1"/>
    <col min="14599" max="14599" width="12.625" style="3" customWidth="1"/>
    <col min="14600" max="14600" width="40.5" style="3" customWidth="1"/>
    <col min="14601" max="14601" width="8.75" style="3" customWidth="1"/>
    <col min="14602" max="14603" width="9.875" style="3" bestFit="1" customWidth="1"/>
    <col min="14604" max="14604" width="5.75" style="3" customWidth="1"/>
    <col min="14605" max="14605" width="44.75" style="3" customWidth="1"/>
    <col min="14606" max="14606" width="45.5" style="3" customWidth="1"/>
    <col min="14607" max="14607" width="6.625" style="3" customWidth="1"/>
    <col min="14608" max="14608" width="13.75" style="3" customWidth="1"/>
    <col min="14609" max="14609" width="6.375" style="3" customWidth="1"/>
    <col min="14610" max="14610" width="21.75" style="3" customWidth="1"/>
    <col min="14611" max="14611" width="17" style="3" customWidth="1"/>
    <col min="14612" max="14612" width="15.625" style="3" customWidth="1"/>
    <col min="14613" max="14849" width="9" style="3"/>
    <col min="14850" max="14850" width="11.625" style="3" customWidth="1"/>
    <col min="14851" max="14851" width="9" style="3"/>
    <col min="14852" max="14852" width="2.625" style="3" customWidth="1"/>
    <col min="14853" max="14853" width="5.125" style="3" customWidth="1"/>
    <col min="14854" max="14854" width="12.375" style="3" customWidth="1"/>
    <col min="14855" max="14855" width="12.625" style="3" customWidth="1"/>
    <col min="14856" max="14856" width="40.5" style="3" customWidth="1"/>
    <col min="14857" max="14857" width="8.75" style="3" customWidth="1"/>
    <col min="14858" max="14859" width="9.875" style="3" bestFit="1" customWidth="1"/>
    <col min="14860" max="14860" width="5.75" style="3" customWidth="1"/>
    <col min="14861" max="14861" width="44.75" style="3" customWidth="1"/>
    <col min="14862" max="14862" width="45.5" style="3" customWidth="1"/>
    <col min="14863" max="14863" width="6.625" style="3" customWidth="1"/>
    <col min="14864" max="14864" width="13.75" style="3" customWidth="1"/>
    <col min="14865" max="14865" width="6.375" style="3" customWidth="1"/>
    <col min="14866" max="14866" width="21.75" style="3" customWidth="1"/>
    <col min="14867" max="14867" width="17" style="3" customWidth="1"/>
    <col min="14868" max="14868" width="15.625" style="3" customWidth="1"/>
    <col min="14869" max="15105" width="9" style="3"/>
    <col min="15106" max="15106" width="11.625" style="3" customWidth="1"/>
    <col min="15107" max="15107" width="9" style="3"/>
    <col min="15108" max="15108" width="2.625" style="3" customWidth="1"/>
    <col min="15109" max="15109" width="5.125" style="3" customWidth="1"/>
    <col min="15110" max="15110" width="12.375" style="3" customWidth="1"/>
    <col min="15111" max="15111" width="12.625" style="3" customWidth="1"/>
    <col min="15112" max="15112" width="40.5" style="3" customWidth="1"/>
    <col min="15113" max="15113" width="8.75" style="3" customWidth="1"/>
    <col min="15114" max="15115" width="9.875" style="3" bestFit="1" customWidth="1"/>
    <col min="15116" max="15116" width="5.75" style="3" customWidth="1"/>
    <col min="15117" max="15117" width="44.75" style="3" customWidth="1"/>
    <col min="15118" max="15118" width="45.5" style="3" customWidth="1"/>
    <col min="15119" max="15119" width="6.625" style="3" customWidth="1"/>
    <col min="15120" max="15120" width="13.75" style="3" customWidth="1"/>
    <col min="15121" max="15121" width="6.375" style="3" customWidth="1"/>
    <col min="15122" max="15122" width="21.75" style="3" customWidth="1"/>
    <col min="15123" max="15123" width="17" style="3" customWidth="1"/>
    <col min="15124" max="15124" width="15.625" style="3" customWidth="1"/>
    <col min="15125" max="15361" width="9" style="3"/>
    <col min="15362" max="15362" width="11.625" style="3" customWidth="1"/>
    <col min="15363" max="15363" width="9" style="3"/>
    <col min="15364" max="15364" width="2.625" style="3" customWidth="1"/>
    <col min="15365" max="15365" width="5.125" style="3" customWidth="1"/>
    <col min="15366" max="15366" width="12.375" style="3" customWidth="1"/>
    <col min="15367" max="15367" width="12.625" style="3" customWidth="1"/>
    <col min="15368" max="15368" width="40.5" style="3" customWidth="1"/>
    <col min="15369" max="15369" width="8.75" style="3" customWidth="1"/>
    <col min="15370" max="15371" width="9.875" style="3" bestFit="1" customWidth="1"/>
    <col min="15372" max="15372" width="5.75" style="3" customWidth="1"/>
    <col min="15373" max="15373" width="44.75" style="3" customWidth="1"/>
    <col min="15374" max="15374" width="45.5" style="3" customWidth="1"/>
    <col min="15375" max="15375" width="6.625" style="3" customWidth="1"/>
    <col min="15376" max="15376" width="13.75" style="3" customWidth="1"/>
    <col min="15377" max="15377" width="6.375" style="3" customWidth="1"/>
    <col min="15378" max="15378" width="21.75" style="3" customWidth="1"/>
    <col min="15379" max="15379" width="17" style="3" customWidth="1"/>
    <col min="15380" max="15380" width="15.625" style="3" customWidth="1"/>
    <col min="15381" max="15617" width="9" style="3"/>
    <col min="15618" max="15618" width="11.625" style="3" customWidth="1"/>
    <col min="15619" max="15619" width="9" style="3"/>
    <col min="15620" max="15620" width="2.625" style="3" customWidth="1"/>
    <col min="15621" max="15621" width="5.125" style="3" customWidth="1"/>
    <col min="15622" max="15622" width="12.375" style="3" customWidth="1"/>
    <col min="15623" max="15623" width="12.625" style="3" customWidth="1"/>
    <col min="15624" max="15624" width="40.5" style="3" customWidth="1"/>
    <col min="15625" max="15625" width="8.75" style="3" customWidth="1"/>
    <col min="15626" max="15627" width="9.875" style="3" bestFit="1" customWidth="1"/>
    <col min="15628" max="15628" width="5.75" style="3" customWidth="1"/>
    <col min="15629" max="15629" width="44.75" style="3" customWidth="1"/>
    <col min="15630" max="15630" width="45.5" style="3" customWidth="1"/>
    <col min="15631" max="15631" width="6.625" style="3" customWidth="1"/>
    <col min="15632" max="15632" width="13.75" style="3" customWidth="1"/>
    <col min="15633" max="15633" width="6.375" style="3" customWidth="1"/>
    <col min="15634" max="15634" width="21.75" style="3" customWidth="1"/>
    <col min="15635" max="15635" width="17" style="3" customWidth="1"/>
    <col min="15636" max="15636" width="15.625" style="3" customWidth="1"/>
    <col min="15637" max="15873" width="9" style="3"/>
    <col min="15874" max="15874" width="11.625" style="3" customWidth="1"/>
    <col min="15875" max="15875" width="9" style="3"/>
    <col min="15876" max="15876" width="2.625" style="3" customWidth="1"/>
    <col min="15877" max="15877" width="5.125" style="3" customWidth="1"/>
    <col min="15878" max="15878" width="12.375" style="3" customWidth="1"/>
    <col min="15879" max="15879" width="12.625" style="3" customWidth="1"/>
    <col min="15880" max="15880" width="40.5" style="3" customWidth="1"/>
    <col min="15881" max="15881" width="8.75" style="3" customWidth="1"/>
    <col min="15882" max="15883" width="9.875" style="3" bestFit="1" customWidth="1"/>
    <col min="15884" max="15884" width="5.75" style="3" customWidth="1"/>
    <col min="15885" max="15885" width="44.75" style="3" customWidth="1"/>
    <col min="15886" max="15886" width="45.5" style="3" customWidth="1"/>
    <col min="15887" max="15887" width="6.625" style="3" customWidth="1"/>
    <col min="15888" max="15888" width="13.75" style="3" customWidth="1"/>
    <col min="15889" max="15889" width="6.375" style="3" customWidth="1"/>
    <col min="15890" max="15890" width="21.75" style="3" customWidth="1"/>
    <col min="15891" max="15891" width="17" style="3" customWidth="1"/>
    <col min="15892" max="15892" width="15.625" style="3" customWidth="1"/>
    <col min="15893" max="16129" width="9" style="3"/>
    <col min="16130" max="16130" width="11.625" style="3" customWidth="1"/>
    <col min="16131" max="16131" width="9" style="3"/>
    <col min="16132" max="16132" width="2.625" style="3" customWidth="1"/>
    <col min="16133" max="16133" width="5.125" style="3" customWidth="1"/>
    <col min="16134" max="16134" width="12.375" style="3" customWidth="1"/>
    <col min="16135" max="16135" width="12.625" style="3" customWidth="1"/>
    <col min="16136" max="16136" width="40.5" style="3" customWidth="1"/>
    <col min="16137" max="16137" width="8.75" style="3" customWidth="1"/>
    <col min="16138" max="16139" width="9.875" style="3" bestFit="1" customWidth="1"/>
    <col min="16140" max="16140" width="5.75" style="3" customWidth="1"/>
    <col min="16141" max="16141" width="44.75" style="3" customWidth="1"/>
    <col min="16142" max="16142" width="45.5" style="3" customWidth="1"/>
    <col min="16143" max="16143" width="6.625" style="3" customWidth="1"/>
    <col min="16144" max="16144" width="13.75" style="3" customWidth="1"/>
    <col min="16145" max="16145" width="6.375" style="3" customWidth="1"/>
    <col min="16146" max="16146" width="21.75" style="3" customWidth="1"/>
    <col min="16147" max="16147" width="17" style="3" customWidth="1"/>
    <col min="16148" max="16148" width="15.625" style="3" customWidth="1"/>
    <col min="16149" max="16384" width="9" style="3"/>
  </cols>
  <sheetData>
    <row r="2" spans="1:20" ht="20.100000000000001" customHeight="1">
      <c r="E2" s="1" t="s">
        <v>0</v>
      </c>
      <c r="F2" s="1"/>
      <c r="G2" s="1"/>
      <c r="H2" s="14" t="s">
        <v>4721</v>
      </c>
      <c r="J2" s="4" t="s">
        <v>2</v>
      </c>
      <c r="K2" s="5"/>
      <c r="L2" s="6"/>
      <c r="M2" s="125">
        <f>SUM(K:K)</f>
        <v>21978</v>
      </c>
    </row>
    <row r="3" spans="1:20" ht="20.100000000000001" customHeight="1">
      <c r="E3" s="1" t="s">
        <v>3</v>
      </c>
      <c r="F3" s="1"/>
      <c r="G3" s="1"/>
      <c r="H3" s="14" t="s">
        <v>4722</v>
      </c>
    </row>
    <row r="4" spans="1:20" ht="20.100000000000001" customHeight="1">
      <c r="E4" s="1" t="s">
        <v>5</v>
      </c>
      <c r="F4" s="1"/>
      <c r="G4" s="1"/>
      <c r="H4" s="14" t="s">
        <v>4913</v>
      </c>
      <c r="M4" s="3">
        <v>381901</v>
      </c>
    </row>
    <row r="5" spans="1:20" ht="20.100000000000001" customHeight="1">
      <c r="E5" s="1" t="s">
        <v>6</v>
      </c>
      <c r="F5" s="1"/>
      <c r="G5" s="1"/>
      <c r="H5" s="15">
        <v>44727</v>
      </c>
      <c r="K5" s="1378"/>
      <c r="M5" s="1379" t="s">
        <v>3564</v>
      </c>
    </row>
    <row r="6" spans="1:20" ht="20.100000000000001" customHeight="1">
      <c r="E6" s="1" t="s">
        <v>8</v>
      </c>
      <c r="F6" s="1"/>
      <c r="G6" s="1"/>
      <c r="H6" s="15">
        <v>44728</v>
      </c>
      <c r="M6" s="1044"/>
    </row>
    <row r="8" spans="1:20" s="9" customFormat="1" ht="19.5" customHeight="1">
      <c r="A8" s="17" t="s">
        <v>2626</v>
      </c>
      <c r="B8" s="1380" t="s">
        <v>3565</v>
      </c>
      <c r="C8" s="1380" t="s">
        <v>3566</v>
      </c>
      <c r="D8" s="17"/>
      <c r="E8" s="16" t="s">
        <v>9</v>
      </c>
      <c r="F8" s="16" t="s">
        <v>10</v>
      </c>
      <c r="G8" s="16" t="s">
        <v>11</v>
      </c>
      <c r="H8" s="17" t="s">
        <v>12</v>
      </c>
      <c r="I8" s="17" t="s">
        <v>13</v>
      </c>
      <c r="J8" s="17" t="s">
        <v>14</v>
      </c>
      <c r="K8" s="18" t="s">
        <v>15</v>
      </c>
      <c r="L8" s="18" t="s">
        <v>16</v>
      </c>
      <c r="M8" s="17" t="s">
        <v>17</v>
      </c>
      <c r="N8" s="17" t="s">
        <v>18</v>
      </c>
      <c r="O8" s="17" t="s">
        <v>19</v>
      </c>
      <c r="P8" s="19" t="s">
        <v>20</v>
      </c>
      <c r="Q8" s="16" t="s">
        <v>21</v>
      </c>
      <c r="R8" s="17" t="s">
        <v>22</v>
      </c>
      <c r="S8" s="19" t="s">
        <v>23</v>
      </c>
      <c r="T8" s="184" t="s">
        <v>24</v>
      </c>
    </row>
    <row r="9" spans="1:20" s="9" customFormat="1" ht="19.5" customHeight="1">
      <c r="E9" s="16"/>
      <c r="F9" s="16"/>
      <c r="G9" s="16"/>
      <c r="H9" s="471"/>
      <c r="I9" s="383"/>
      <c r="J9" s="278"/>
      <c r="K9" s="278"/>
      <c r="L9" s="464"/>
      <c r="M9" s="510"/>
      <c r="N9" s="17"/>
      <c r="O9" s="17"/>
      <c r="P9" s="19"/>
      <c r="Q9" s="16"/>
      <c r="R9" s="17"/>
      <c r="S9" s="19"/>
      <c r="T9" s="184"/>
    </row>
    <row r="10" spans="1:20" s="9" customFormat="1" ht="19.5" customHeight="1">
      <c r="E10" s="16"/>
      <c r="F10" s="16"/>
      <c r="G10" s="16"/>
      <c r="H10" s="471"/>
      <c r="I10" s="383"/>
      <c r="J10" s="278"/>
      <c r="K10" s="278"/>
      <c r="L10" s="464"/>
      <c r="M10" s="510"/>
      <c r="N10" s="17"/>
      <c r="O10" s="17"/>
      <c r="P10" s="19"/>
      <c r="Q10" s="16"/>
      <c r="R10" s="17"/>
      <c r="S10" s="19"/>
      <c r="T10" s="184"/>
    </row>
    <row r="11" spans="1:20" ht="18" customHeight="1">
      <c r="E11" s="1139" t="s">
        <v>2927</v>
      </c>
      <c r="F11" s="1140"/>
      <c r="G11" s="1140"/>
      <c r="H11" s="1141"/>
      <c r="I11" s="618"/>
      <c r="J11" s="617"/>
      <c r="K11" s="278"/>
      <c r="L11" s="464"/>
      <c r="M11" s="173"/>
      <c r="N11" s="471"/>
      <c r="O11" s="165"/>
      <c r="P11" s="19"/>
      <c r="Q11" s="184"/>
      <c r="R11" s="472"/>
      <c r="S11" s="19"/>
      <c r="T11" s="21"/>
    </row>
    <row r="12" spans="1:20" ht="18" customHeight="1">
      <c r="A12" s="17" t="s">
        <v>4724</v>
      </c>
      <c r="B12" s="54">
        <f>+I12*C12</f>
        <v>0.22</v>
      </c>
      <c r="C12" s="54">
        <v>0.22</v>
      </c>
      <c r="D12" s="629"/>
      <c r="E12" s="1221">
        <v>1</v>
      </c>
      <c r="F12" s="1219" t="s">
        <v>4725</v>
      </c>
      <c r="G12" s="1219" t="s">
        <v>4725</v>
      </c>
      <c r="H12" s="1385" t="s">
        <v>4726</v>
      </c>
      <c r="I12" s="1212">
        <v>1</v>
      </c>
      <c r="J12" s="617">
        <v>21000</v>
      </c>
      <c r="K12" s="278">
        <f>I12*J12</f>
        <v>21000</v>
      </c>
      <c r="L12" s="464"/>
      <c r="M12" s="173" t="s">
        <v>4727</v>
      </c>
      <c r="N12" s="173" t="s">
        <v>4728</v>
      </c>
      <c r="O12" s="165"/>
      <c r="P12" s="19">
        <v>44707</v>
      </c>
      <c r="Q12" s="184"/>
      <c r="R12" s="19"/>
      <c r="S12" s="19"/>
      <c r="T12" s="21"/>
    </row>
    <row r="13" spans="1:20" ht="18" customHeight="1">
      <c r="A13" s="17" t="s">
        <v>3283</v>
      </c>
      <c r="B13" s="54">
        <f t="shared" ref="B13:B19" si="0">+I13*C13</f>
        <v>0.01</v>
      </c>
      <c r="C13" s="54">
        <v>5.0000000000000001E-3</v>
      </c>
      <c r="D13" s="629"/>
      <c r="E13" s="1221">
        <f>+E12+1</f>
        <v>2</v>
      </c>
      <c r="F13" s="17" t="s">
        <v>178</v>
      </c>
      <c r="G13" s="17" t="s">
        <v>178</v>
      </c>
      <c r="H13" s="617" t="s">
        <v>4729</v>
      </c>
      <c r="I13" s="1221">
        <v>2</v>
      </c>
      <c r="J13" s="1381">
        <v>78</v>
      </c>
      <c r="K13" s="797">
        <f t="shared" ref="K13:K19" si="1">I13*J13</f>
        <v>156</v>
      </c>
      <c r="L13" s="18"/>
      <c r="M13" s="617" t="s">
        <v>2034</v>
      </c>
      <c r="N13" s="471" t="s">
        <v>4730</v>
      </c>
      <c r="O13" s="165"/>
      <c r="P13" s="19">
        <v>44707</v>
      </c>
      <c r="Q13" s="184"/>
      <c r="R13" s="19"/>
      <c r="S13" s="19">
        <v>44722</v>
      </c>
      <c r="T13" s="21">
        <v>44722</v>
      </c>
    </row>
    <row r="14" spans="1:20" ht="18" customHeight="1">
      <c r="A14" s="54" t="s">
        <v>1375</v>
      </c>
      <c r="B14" s="54">
        <f t="shared" si="0"/>
        <v>5.0000000000000001E-3</v>
      </c>
      <c r="C14" s="54">
        <v>2.5000000000000001E-3</v>
      </c>
      <c r="D14" s="629"/>
      <c r="E14" s="1221">
        <f t="shared" ref="E14:E19" si="2">+E13+1</f>
        <v>3</v>
      </c>
      <c r="F14" s="17" t="s">
        <v>178</v>
      </c>
      <c r="G14" s="17" t="s">
        <v>178</v>
      </c>
      <c r="H14" s="1360" t="s">
        <v>3865</v>
      </c>
      <c r="I14" s="1221">
        <v>2</v>
      </c>
      <c r="J14" s="1381">
        <v>319</v>
      </c>
      <c r="K14" s="797">
        <f t="shared" si="1"/>
        <v>638</v>
      </c>
      <c r="L14" s="18"/>
      <c r="M14" s="1360" t="s">
        <v>4731</v>
      </c>
      <c r="N14" s="471" t="s">
        <v>4732</v>
      </c>
      <c r="O14" s="165"/>
      <c r="P14" s="19">
        <v>44707</v>
      </c>
      <c r="Q14" s="184"/>
      <c r="R14" s="19"/>
      <c r="S14" s="19">
        <v>44722</v>
      </c>
      <c r="T14" s="21">
        <v>44722</v>
      </c>
    </row>
    <row r="15" spans="1:20" ht="18" customHeight="1">
      <c r="A15" s="54" t="s">
        <v>1375</v>
      </c>
      <c r="B15" s="54">
        <f>+I15*C15</f>
        <v>2E-3</v>
      </c>
      <c r="C15" s="54">
        <v>1E-3</v>
      </c>
      <c r="D15" s="629"/>
      <c r="E15" s="1221">
        <f>+E14+1</f>
        <v>4</v>
      </c>
      <c r="F15" s="17" t="s">
        <v>178</v>
      </c>
      <c r="G15" s="17" t="s">
        <v>178</v>
      </c>
      <c r="H15" s="1360" t="s">
        <v>3588</v>
      </c>
      <c r="I15" s="1221">
        <v>2</v>
      </c>
      <c r="J15" s="1381">
        <v>92</v>
      </c>
      <c r="K15" s="797">
        <f t="shared" si="1"/>
        <v>184</v>
      </c>
      <c r="L15" s="18"/>
      <c r="M15" s="1360" t="s">
        <v>3179</v>
      </c>
      <c r="N15" s="471"/>
      <c r="O15" s="165"/>
      <c r="P15" s="19">
        <v>44707</v>
      </c>
      <c r="Q15" s="184"/>
      <c r="R15" s="19"/>
      <c r="S15" s="19">
        <v>44722</v>
      </c>
      <c r="T15" s="21">
        <v>44722</v>
      </c>
    </row>
    <row r="16" spans="1:20" ht="18" customHeight="1">
      <c r="A16" s="54" t="s">
        <v>1375</v>
      </c>
      <c r="B16" s="54">
        <f t="shared" si="0"/>
        <v>0</v>
      </c>
      <c r="C16" s="54">
        <v>2E-3</v>
      </c>
      <c r="D16" s="629"/>
      <c r="E16" s="1221">
        <f>+E14+1</f>
        <v>4</v>
      </c>
      <c r="F16" s="877" t="s">
        <v>178</v>
      </c>
      <c r="G16" s="877" t="s">
        <v>178</v>
      </c>
      <c r="H16" s="1270" t="s">
        <v>2952</v>
      </c>
      <c r="I16" s="906"/>
      <c r="J16" s="881">
        <v>75</v>
      </c>
      <c r="K16" s="881">
        <f>I16*J16</f>
        <v>0</v>
      </c>
      <c r="L16" s="881"/>
      <c r="M16" s="410" t="s">
        <v>4914</v>
      </c>
      <c r="N16" s="471" t="s">
        <v>4734</v>
      </c>
      <c r="O16" s="165"/>
      <c r="P16" s="19"/>
      <c r="Q16" s="184"/>
      <c r="R16" s="19"/>
      <c r="S16" s="19"/>
      <c r="T16" s="21"/>
    </row>
    <row r="17" spans="1:20" ht="18" customHeight="1">
      <c r="A17" s="54" t="s">
        <v>1375</v>
      </c>
      <c r="B17" s="54">
        <f t="shared" si="0"/>
        <v>0</v>
      </c>
      <c r="C17" s="54">
        <v>2E-3</v>
      </c>
      <c r="D17" s="629"/>
      <c r="E17" s="1221">
        <f t="shared" si="2"/>
        <v>5</v>
      </c>
      <c r="F17" s="877" t="s">
        <v>178</v>
      </c>
      <c r="G17" s="877" t="s">
        <v>178</v>
      </c>
      <c r="H17" s="1270" t="s">
        <v>2952</v>
      </c>
      <c r="I17" s="906"/>
      <c r="J17" s="881">
        <v>75</v>
      </c>
      <c r="K17" s="881">
        <f>I17*J17</f>
        <v>0</v>
      </c>
      <c r="L17" s="881"/>
      <c r="M17" s="410" t="s">
        <v>4915</v>
      </c>
      <c r="N17" s="471" t="s">
        <v>4736</v>
      </c>
      <c r="O17" s="165"/>
      <c r="P17" s="19"/>
      <c r="Q17" s="184"/>
      <c r="R17" s="19"/>
      <c r="S17" s="19"/>
      <c r="T17" s="21"/>
    </row>
    <row r="18" spans="1:20" ht="18" customHeight="1">
      <c r="A18" s="54" t="s">
        <v>1375</v>
      </c>
      <c r="B18" s="54">
        <f t="shared" si="0"/>
        <v>0</v>
      </c>
      <c r="C18" s="54">
        <v>2E-3</v>
      </c>
      <c r="D18" s="629"/>
      <c r="E18" s="1221">
        <f t="shared" si="2"/>
        <v>6</v>
      </c>
      <c r="F18" s="877" t="s">
        <v>178</v>
      </c>
      <c r="G18" s="877" t="s">
        <v>178</v>
      </c>
      <c r="H18" s="1270" t="s">
        <v>3516</v>
      </c>
      <c r="I18" s="906"/>
      <c r="J18" s="881">
        <v>25</v>
      </c>
      <c r="K18" s="881">
        <f t="shared" si="1"/>
        <v>0</v>
      </c>
      <c r="L18" s="881"/>
      <c r="M18" s="410" t="s">
        <v>4916</v>
      </c>
      <c r="N18" s="471" t="s">
        <v>4738</v>
      </c>
      <c r="O18" s="165"/>
      <c r="P18" s="19"/>
      <c r="Q18" s="184"/>
      <c r="R18" s="19"/>
      <c r="S18" s="19"/>
      <c r="T18" s="21"/>
    </row>
    <row r="19" spans="1:20" ht="18" customHeight="1">
      <c r="A19" s="54" t="s">
        <v>1375</v>
      </c>
      <c r="B19" s="54">
        <f t="shared" si="0"/>
        <v>0</v>
      </c>
      <c r="C19" s="54">
        <v>2E-3</v>
      </c>
      <c r="D19" s="629"/>
      <c r="E19" s="1221">
        <f t="shared" si="2"/>
        <v>7</v>
      </c>
      <c r="F19" s="877" t="s">
        <v>178</v>
      </c>
      <c r="G19" s="877" t="s">
        <v>178</v>
      </c>
      <c r="H19" s="1270" t="s">
        <v>3792</v>
      </c>
      <c r="I19" s="906"/>
      <c r="J19" s="881">
        <v>10</v>
      </c>
      <c r="K19" s="881">
        <f t="shared" si="1"/>
        <v>0</v>
      </c>
      <c r="L19" s="881"/>
      <c r="M19" s="410" t="s">
        <v>3793</v>
      </c>
      <c r="N19" s="1671" t="s">
        <v>4740</v>
      </c>
      <c r="O19" s="165"/>
      <c r="P19" s="19"/>
      <c r="Q19" s="184"/>
      <c r="R19" s="19"/>
      <c r="S19" s="19"/>
      <c r="T19" s="21"/>
    </row>
    <row r="20" spans="1:20" ht="18" customHeight="1">
      <c r="E20" s="1221"/>
      <c r="F20" s="16"/>
      <c r="G20" s="16"/>
      <c r="H20" s="284"/>
      <c r="I20" s="383"/>
      <c r="J20" s="278"/>
      <c r="K20" s="278"/>
      <c r="L20" s="720"/>
      <c r="M20" s="146"/>
      <c r="N20" s="471"/>
      <c r="O20" s="165"/>
      <c r="P20" s="19"/>
      <c r="Q20" s="184"/>
      <c r="R20" s="19"/>
      <c r="S20" s="19"/>
      <c r="T20" s="21"/>
    </row>
    <row r="21" spans="1:20" ht="18" customHeight="1">
      <c r="C21" s="9">
        <f>SUM(B12:B21)</f>
        <v>0.23700000000000002</v>
      </c>
      <c r="E21" s="1221"/>
      <c r="F21" s="16"/>
      <c r="G21" s="278"/>
      <c r="H21" s="1196">
        <f>SUM(K12:K19)</f>
        <v>21978</v>
      </c>
      <c r="I21" s="383"/>
      <c r="J21" s="54"/>
      <c r="K21" s="54"/>
      <c r="L21" s="720"/>
      <c r="M21" s="146"/>
      <c r="N21" s="471"/>
      <c r="O21" s="165"/>
      <c r="P21" s="19"/>
      <c r="Q21" s="184"/>
      <c r="R21" s="472"/>
      <c r="S21" s="19"/>
      <c r="T21" s="21"/>
    </row>
    <row r="22" spans="1:20" s="9" customFormat="1" ht="19.5" customHeight="1">
      <c r="E22" s="16"/>
      <c r="F22" s="16"/>
      <c r="G22" s="16"/>
      <c r="H22" s="471"/>
      <c r="I22" s="383"/>
      <c r="J22" s="278"/>
      <c r="K22" s="278"/>
      <c r="L22" s="464"/>
      <c r="M22" s="510"/>
      <c r="N22" s="17"/>
      <c r="O22" s="17"/>
      <c r="P22" s="19"/>
      <c r="Q22" s="16"/>
      <c r="R22" s="17"/>
      <c r="S22" s="19"/>
      <c r="T22" s="184"/>
    </row>
    <row r="23" spans="1:20" ht="18" customHeight="1">
      <c r="E23" s="1221"/>
      <c r="F23" s="617"/>
      <c r="G23" s="617"/>
      <c r="H23" s="617"/>
      <c r="I23" s="618"/>
      <c r="J23" s="617"/>
      <c r="K23" s="278"/>
      <c r="L23" s="464"/>
      <c r="M23" s="173"/>
      <c r="N23" s="471"/>
      <c r="O23" s="165"/>
      <c r="P23" s="19"/>
      <c r="Q23" s="184"/>
      <c r="R23" s="472"/>
      <c r="S23" s="19"/>
      <c r="T23" s="21"/>
    </row>
    <row r="24" spans="1:20" ht="18" customHeight="1" thickBot="1">
      <c r="E24" s="1221"/>
      <c r="F24" s="617"/>
      <c r="G24" s="617"/>
      <c r="H24" s="617"/>
      <c r="I24" s="618"/>
      <c r="J24" s="617"/>
      <c r="K24" s="278"/>
      <c r="L24" s="464"/>
      <c r="M24" s="173"/>
      <c r="N24" s="471"/>
      <c r="O24" s="165"/>
      <c r="P24" s="19"/>
      <c r="Q24" s="184"/>
      <c r="R24" s="472"/>
      <c r="S24" s="19"/>
      <c r="T24" s="21"/>
    </row>
    <row r="25" spans="1:20" ht="18" customHeight="1" thickBot="1">
      <c r="A25" s="1391" t="s">
        <v>3591</v>
      </c>
      <c r="B25" s="1392">
        <f>SUM(B10:B24)</f>
        <v>0.23700000000000002</v>
      </c>
      <c r="C25" s="1393" t="s">
        <v>3592</v>
      </c>
      <c r="E25" s="1221"/>
      <c r="F25" s="617"/>
      <c r="G25" s="617"/>
      <c r="H25" s="617"/>
      <c r="I25" s="618"/>
      <c r="J25" s="617"/>
      <c r="K25" s="278"/>
      <c r="L25" s="464"/>
      <c r="M25" s="173"/>
      <c r="N25" s="471"/>
      <c r="O25" s="165"/>
      <c r="P25" s="19"/>
      <c r="Q25" s="184"/>
      <c r="R25" s="472"/>
      <c r="S25" s="19"/>
      <c r="T25" s="21"/>
    </row>
    <row r="26" spans="1:20" ht="18" customHeight="1">
      <c r="E26" s="1221"/>
      <c r="F26" s="617"/>
      <c r="G26" s="617"/>
      <c r="H26" s="617"/>
      <c r="I26" s="618"/>
      <c r="J26" s="617"/>
      <c r="K26" s="278"/>
      <c r="L26" s="464"/>
      <c r="M26" s="173"/>
      <c r="N26" s="471"/>
      <c r="O26" s="165"/>
      <c r="P26" s="19"/>
      <c r="Q26" s="184"/>
      <c r="R26" s="472"/>
      <c r="S26" s="19"/>
      <c r="T26" s="21"/>
    </row>
    <row r="27" spans="1:20" ht="18" customHeight="1">
      <c r="E27" s="1221"/>
      <c r="F27" s="617"/>
      <c r="G27" s="617"/>
      <c r="H27" s="617"/>
      <c r="I27" s="618"/>
      <c r="J27" s="617"/>
      <c r="K27" s="278"/>
      <c r="L27" s="464"/>
      <c r="M27" s="173"/>
      <c r="N27" s="471"/>
      <c r="O27" s="165"/>
      <c r="P27" s="19"/>
      <c r="Q27" s="184"/>
      <c r="R27" s="472"/>
      <c r="S27" s="19"/>
      <c r="T27" s="21"/>
    </row>
    <row r="28" spans="1:20" ht="18" customHeight="1">
      <c r="E28" s="1221"/>
      <c r="F28" s="617"/>
      <c r="G28" s="617"/>
      <c r="H28" s="617" t="s">
        <v>3593</v>
      </c>
      <c r="I28" s="618"/>
      <c r="J28" s="617">
        <v>80000</v>
      </c>
      <c r="K28" s="278">
        <f>I28*J28</f>
        <v>0</v>
      </c>
      <c r="L28" s="464"/>
      <c r="M28" s="173"/>
      <c r="N28" s="471"/>
      <c r="O28" s="165"/>
      <c r="P28" s="19"/>
      <c r="Q28" s="184"/>
      <c r="R28" s="472"/>
      <c r="S28" s="19"/>
      <c r="T28" s="21"/>
    </row>
    <row r="29" spans="1:20" ht="18" customHeight="1">
      <c r="E29" s="17"/>
      <c r="F29" s="16"/>
      <c r="G29" s="16"/>
      <c r="H29" s="471" t="s">
        <v>3594</v>
      </c>
      <c r="I29" s="383"/>
      <c r="J29" s="278">
        <v>50000</v>
      </c>
      <c r="K29" s="278">
        <f>I29*J29</f>
        <v>0</v>
      </c>
      <c r="L29" s="464"/>
      <c r="M29" s="1394"/>
      <c r="N29" s="471"/>
      <c r="O29" s="165"/>
      <c r="P29" s="19"/>
      <c r="Q29" s="184"/>
      <c r="R29" s="472"/>
      <c r="S29" s="19"/>
      <c r="T29" s="21"/>
    </row>
    <row r="30" spans="1:20" ht="18" customHeight="1">
      <c r="E30" s="17"/>
      <c r="F30" s="17"/>
      <c r="G30" s="17"/>
      <c r="H30" s="471" t="s">
        <v>3595</v>
      </c>
      <c r="I30" s="383"/>
      <c r="J30" s="278">
        <v>5000</v>
      </c>
      <c r="K30" s="278">
        <f>I30*J30</f>
        <v>0</v>
      </c>
      <c r="L30" s="464"/>
      <c r="M30" s="1394"/>
      <c r="N30" s="471"/>
      <c r="O30" s="165"/>
      <c r="P30" s="19"/>
      <c r="Q30" s="184"/>
      <c r="R30" s="472"/>
      <c r="S30" s="19"/>
      <c r="T30" s="21"/>
    </row>
    <row r="31" spans="1:20" ht="18" customHeight="1">
      <c r="E31" s="17"/>
      <c r="F31" s="17"/>
      <c r="G31" s="17"/>
      <c r="H31" s="471" t="s">
        <v>3597</v>
      </c>
      <c r="I31" s="278"/>
      <c r="J31" s="278"/>
      <c r="K31" s="278">
        <f>I31*J31</f>
        <v>0</v>
      </c>
      <c r="L31" s="464"/>
      <c r="M31" s="165"/>
      <c r="N31" s="471"/>
      <c r="O31" s="165"/>
      <c r="P31" s="19"/>
      <c r="Q31" s="184"/>
      <c r="R31" s="472"/>
      <c r="S31" s="19"/>
      <c r="T31" s="21"/>
    </row>
    <row r="32" spans="1:20" ht="18" customHeight="1">
      <c r="E32" s="17"/>
      <c r="F32" s="17"/>
      <c r="G32" s="17"/>
      <c r="H32" s="471"/>
      <c r="I32" s="278"/>
      <c r="J32" s="278"/>
      <c r="K32" s="278"/>
      <c r="L32" s="464"/>
      <c r="M32" s="165"/>
      <c r="N32" s="471"/>
      <c r="O32" s="165"/>
      <c r="P32" s="19"/>
      <c r="Q32" s="184"/>
      <c r="R32" s="472"/>
      <c r="S32" s="19"/>
      <c r="T32" s="21"/>
    </row>
    <row r="33" spans="5:20" ht="18" customHeight="1">
      <c r="E33" s="17"/>
      <c r="F33" s="17"/>
      <c r="G33" s="17"/>
      <c r="H33" s="471"/>
      <c r="I33" s="278"/>
      <c r="J33" s="278"/>
      <c r="K33" s="278"/>
      <c r="L33" s="464"/>
      <c r="M33" s="165"/>
      <c r="N33" s="471"/>
      <c r="O33" s="165"/>
      <c r="P33" s="19"/>
      <c r="Q33" s="184"/>
      <c r="R33" s="472"/>
      <c r="S33" s="19"/>
      <c r="T33" s="21"/>
    </row>
    <row r="34" spans="5:20" ht="18" customHeight="1">
      <c r="E34" s="17"/>
      <c r="F34" s="17"/>
      <c r="G34" s="17"/>
      <c r="H34" s="471"/>
      <c r="I34" s="278"/>
      <c r="J34" s="278"/>
      <c r="K34" s="278"/>
      <c r="L34" s="464"/>
      <c r="M34" s="165"/>
      <c r="N34" s="471"/>
      <c r="O34" s="165"/>
      <c r="P34" s="19"/>
      <c r="Q34" s="184"/>
      <c r="R34" s="472"/>
      <c r="S34" s="19"/>
      <c r="T34" s="21"/>
    </row>
    <row r="35" spans="5:20" ht="18" customHeight="1">
      <c r="E35" s="17"/>
      <c r="F35" s="17"/>
      <c r="G35" s="17"/>
      <c r="H35" s="471"/>
      <c r="I35" s="278"/>
      <c r="J35" s="278"/>
      <c r="K35" s="278"/>
      <c r="L35" s="464"/>
      <c r="M35" s="165"/>
      <c r="N35" s="471"/>
      <c r="O35" s="165"/>
      <c r="P35" s="19"/>
      <c r="Q35" s="184"/>
      <c r="R35" s="472"/>
      <c r="S35" s="19"/>
      <c r="T35" s="21"/>
    </row>
    <row r="36" spans="5:20" ht="18" customHeight="1">
      <c r="E36" s="17"/>
      <c r="F36" s="17"/>
      <c r="G36" s="17"/>
      <c r="H36" s="471"/>
      <c r="I36" s="278"/>
      <c r="J36" s="278"/>
      <c r="K36" s="278"/>
      <c r="L36" s="464"/>
      <c r="M36" s="165"/>
      <c r="N36" s="471"/>
      <c r="O36" s="165"/>
      <c r="P36" s="19"/>
      <c r="Q36" s="184"/>
      <c r="R36" s="472"/>
      <c r="S36" s="19"/>
      <c r="T36" s="21"/>
    </row>
    <row r="37" spans="5:20" ht="18" customHeight="1">
      <c r="E37" s="17"/>
      <c r="F37" s="17"/>
      <c r="G37" s="17"/>
      <c r="H37" s="471"/>
      <c r="I37" s="278"/>
      <c r="J37" s="278"/>
      <c r="K37" s="278"/>
      <c r="L37" s="464"/>
      <c r="M37" s="165"/>
      <c r="N37" s="471"/>
      <c r="O37" s="165"/>
      <c r="P37" s="19"/>
      <c r="Q37" s="184"/>
      <c r="R37" s="472"/>
      <c r="S37" s="19"/>
      <c r="T37" s="21"/>
    </row>
    <row r="38" spans="5:20" ht="18" customHeight="1">
      <c r="E38" s="17"/>
      <c r="F38" s="17"/>
      <c r="G38" s="17"/>
      <c r="H38" s="471"/>
      <c r="I38" s="278"/>
      <c r="J38" s="278"/>
      <c r="K38" s="278"/>
      <c r="L38" s="464"/>
      <c r="M38" s="165"/>
      <c r="N38" s="471"/>
      <c r="O38" s="165"/>
      <c r="P38" s="19"/>
      <c r="Q38" s="184"/>
      <c r="R38" s="472"/>
      <c r="S38" s="19"/>
      <c r="T38" s="21"/>
    </row>
    <row r="39" spans="5:20" ht="18" customHeight="1">
      <c r="E39" s="17"/>
      <c r="F39" s="17"/>
      <c r="G39" s="17"/>
      <c r="H39" s="471"/>
      <c r="I39" s="278"/>
      <c r="J39" s="278"/>
      <c r="K39" s="278"/>
      <c r="L39" s="464"/>
      <c r="M39" s="165"/>
      <c r="N39" s="471"/>
      <c r="O39" s="165"/>
      <c r="P39" s="19"/>
      <c r="Q39" s="184"/>
      <c r="R39" s="472"/>
      <c r="S39" s="19"/>
      <c r="T39" s="21"/>
    </row>
    <row r="40" spans="5:20" ht="18" customHeight="1">
      <c r="E40" s="17"/>
      <c r="F40" s="17"/>
      <c r="G40" s="17"/>
      <c r="H40" s="471"/>
      <c r="I40" s="278"/>
      <c r="J40" s="278"/>
      <c r="K40" s="278"/>
      <c r="L40" s="464"/>
      <c r="M40" s="165"/>
      <c r="N40" s="471"/>
      <c r="O40" s="165"/>
      <c r="P40" s="19"/>
      <c r="Q40" s="184"/>
      <c r="R40" s="472"/>
      <c r="S40" s="19"/>
      <c r="T40" s="21"/>
    </row>
    <row r="41" spans="5:20" ht="18" customHeight="1">
      <c r="E41" s="17"/>
      <c r="F41" s="16"/>
      <c r="G41" s="16"/>
      <c r="H41" s="471"/>
      <c r="I41" s="54"/>
      <c r="J41" s="278"/>
      <c r="K41" s="278"/>
      <c r="L41" s="278"/>
      <c r="M41" s="54"/>
      <c r="N41" s="54"/>
      <c r="O41" s="17"/>
      <c r="P41" s="19"/>
      <c r="Q41" s="54"/>
      <c r="R41" s="295"/>
      <c r="S41" s="19"/>
      <c r="T41" s="21"/>
    </row>
    <row r="42" spans="5:20" ht="18" customHeight="1">
      <c r="E42" s="17"/>
      <c r="F42" s="54"/>
      <c r="G42" s="54"/>
      <c r="H42" s="54"/>
      <c r="I42" s="54"/>
      <c r="J42" s="54"/>
      <c r="K42" s="54"/>
      <c r="L42" s="295"/>
      <c r="M42" s="54"/>
      <c r="N42" s="54"/>
      <c r="O42" s="17"/>
      <c r="P42" s="19"/>
      <c r="Q42" s="54"/>
      <c r="R42" s="295"/>
      <c r="S42" s="19"/>
      <c r="T42" s="1395"/>
    </row>
    <row r="43" spans="5:20" ht="18" customHeight="1">
      <c r="E43" s="17"/>
      <c r="F43" s="54"/>
      <c r="G43" s="54"/>
      <c r="H43" s="54"/>
      <c r="I43" s="54"/>
      <c r="J43" s="54"/>
      <c r="K43" s="54"/>
      <c r="L43" s="295"/>
      <c r="M43" s="54"/>
      <c r="N43" s="54"/>
      <c r="O43" s="17"/>
      <c r="P43" s="17"/>
      <c r="Q43" s="54"/>
      <c r="R43" s="295"/>
      <c r="S43" s="1395"/>
      <c r="T43" s="1395"/>
    </row>
    <row r="44" spans="5:20" ht="18" customHeight="1"/>
    <row r="45" spans="5:20" ht="18" customHeight="1"/>
    <row r="46" spans="5:20" ht="18" customHeight="1"/>
    <row r="47" spans="5:20" ht="18" customHeight="1"/>
    <row r="48" spans="5:20" ht="18" customHeight="1"/>
  </sheetData>
  <autoFilter ref="E8:R8" xr:uid="{C93EF599-A98D-428A-A651-5FF3681B266D}"/>
  <mergeCells count="7">
    <mergeCell ref="E11:H11"/>
    <mergeCell ref="E2:G2"/>
    <mergeCell ref="J2:L2"/>
    <mergeCell ref="E3:G3"/>
    <mergeCell ref="E4:G4"/>
    <mergeCell ref="E5:G5"/>
    <mergeCell ref="E6:G6"/>
  </mergeCells>
  <phoneticPr fontId="3"/>
  <dataValidations count="1">
    <dataValidation imeMode="hiragana" allowBlank="1" showInputMessage="1" showErrorMessage="1" sqref="M13:M21 JI13:JI21 TE13:TE21 ADA13:ADA21 AMW13:AMW21 AWS13:AWS21 BGO13:BGO21 BQK13:BQK21 CAG13:CAG21 CKC13:CKC21 CTY13:CTY21 DDU13:DDU21 DNQ13:DNQ21 DXM13:DXM21 EHI13:EHI21 ERE13:ERE21 FBA13:FBA21 FKW13:FKW21 FUS13:FUS21 GEO13:GEO21 GOK13:GOK21 GYG13:GYG21 HIC13:HIC21 HRY13:HRY21 IBU13:IBU21 ILQ13:ILQ21 IVM13:IVM21 JFI13:JFI21 JPE13:JPE21 JZA13:JZA21 KIW13:KIW21 KSS13:KSS21 LCO13:LCO21 LMK13:LMK21 LWG13:LWG21 MGC13:MGC21 MPY13:MPY21 MZU13:MZU21 NJQ13:NJQ21 NTM13:NTM21 ODI13:ODI21 ONE13:ONE21 OXA13:OXA21 PGW13:PGW21 PQS13:PQS21 QAO13:QAO21 QKK13:QKK21 QUG13:QUG21 REC13:REC21 RNY13:RNY21 RXU13:RXU21 SHQ13:SHQ21 SRM13:SRM21 TBI13:TBI21 TLE13:TLE21 TVA13:TVA21 UEW13:UEW21 UOS13:UOS21 UYO13:UYO21 VIK13:VIK21 VSG13:VSG21 WCC13:WCC21 WLY13:WLY21 WVU13:WVU21 M65549:M65557 JI65549:JI65557 TE65549:TE65557 ADA65549:ADA65557 AMW65549:AMW65557 AWS65549:AWS65557 BGO65549:BGO65557 BQK65549:BQK65557 CAG65549:CAG65557 CKC65549:CKC65557 CTY65549:CTY65557 DDU65549:DDU65557 DNQ65549:DNQ65557 DXM65549:DXM65557 EHI65549:EHI65557 ERE65549:ERE65557 FBA65549:FBA65557 FKW65549:FKW65557 FUS65549:FUS65557 GEO65549:GEO65557 GOK65549:GOK65557 GYG65549:GYG65557 HIC65549:HIC65557 HRY65549:HRY65557 IBU65549:IBU65557 ILQ65549:ILQ65557 IVM65549:IVM65557 JFI65549:JFI65557 JPE65549:JPE65557 JZA65549:JZA65557 KIW65549:KIW65557 KSS65549:KSS65557 LCO65549:LCO65557 LMK65549:LMK65557 LWG65549:LWG65557 MGC65549:MGC65557 MPY65549:MPY65557 MZU65549:MZU65557 NJQ65549:NJQ65557 NTM65549:NTM65557 ODI65549:ODI65557 ONE65549:ONE65557 OXA65549:OXA65557 PGW65549:PGW65557 PQS65549:PQS65557 QAO65549:QAO65557 QKK65549:QKK65557 QUG65549:QUG65557 REC65549:REC65557 RNY65549:RNY65557 RXU65549:RXU65557 SHQ65549:SHQ65557 SRM65549:SRM65557 TBI65549:TBI65557 TLE65549:TLE65557 TVA65549:TVA65557 UEW65549:UEW65557 UOS65549:UOS65557 UYO65549:UYO65557 VIK65549:VIK65557 VSG65549:VSG65557 WCC65549:WCC65557 WLY65549:WLY65557 WVU65549:WVU65557 M131085:M131093 JI131085:JI131093 TE131085:TE131093 ADA131085:ADA131093 AMW131085:AMW131093 AWS131085:AWS131093 BGO131085:BGO131093 BQK131085:BQK131093 CAG131085:CAG131093 CKC131085:CKC131093 CTY131085:CTY131093 DDU131085:DDU131093 DNQ131085:DNQ131093 DXM131085:DXM131093 EHI131085:EHI131093 ERE131085:ERE131093 FBA131085:FBA131093 FKW131085:FKW131093 FUS131085:FUS131093 GEO131085:GEO131093 GOK131085:GOK131093 GYG131085:GYG131093 HIC131085:HIC131093 HRY131085:HRY131093 IBU131085:IBU131093 ILQ131085:ILQ131093 IVM131085:IVM131093 JFI131085:JFI131093 JPE131085:JPE131093 JZA131085:JZA131093 KIW131085:KIW131093 KSS131085:KSS131093 LCO131085:LCO131093 LMK131085:LMK131093 LWG131085:LWG131093 MGC131085:MGC131093 MPY131085:MPY131093 MZU131085:MZU131093 NJQ131085:NJQ131093 NTM131085:NTM131093 ODI131085:ODI131093 ONE131085:ONE131093 OXA131085:OXA131093 PGW131085:PGW131093 PQS131085:PQS131093 QAO131085:QAO131093 QKK131085:QKK131093 QUG131085:QUG131093 REC131085:REC131093 RNY131085:RNY131093 RXU131085:RXU131093 SHQ131085:SHQ131093 SRM131085:SRM131093 TBI131085:TBI131093 TLE131085:TLE131093 TVA131085:TVA131093 UEW131085:UEW131093 UOS131085:UOS131093 UYO131085:UYO131093 VIK131085:VIK131093 VSG131085:VSG131093 WCC131085:WCC131093 WLY131085:WLY131093 WVU131085:WVU131093 M196621:M196629 JI196621:JI196629 TE196621:TE196629 ADA196621:ADA196629 AMW196621:AMW196629 AWS196621:AWS196629 BGO196621:BGO196629 BQK196621:BQK196629 CAG196621:CAG196629 CKC196621:CKC196629 CTY196621:CTY196629 DDU196621:DDU196629 DNQ196621:DNQ196629 DXM196621:DXM196629 EHI196621:EHI196629 ERE196621:ERE196629 FBA196621:FBA196629 FKW196621:FKW196629 FUS196621:FUS196629 GEO196621:GEO196629 GOK196621:GOK196629 GYG196621:GYG196629 HIC196621:HIC196629 HRY196621:HRY196629 IBU196621:IBU196629 ILQ196621:ILQ196629 IVM196621:IVM196629 JFI196621:JFI196629 JPE196621:JPE196629 JZA196621:JZA196629 KIW196621:KIW196629 KSS196621:KSS196629 LCO196621:LCO196629 LMK196621:LMK196629 LWG196621:LWG196629 MGC196621:MGC196629 MPY196621:MPY196629 MZU196621:MZU196629 NJQ196621:NJQ196629 NTM196621:NTM196629 ODI196621:ODI196629 ONE196621:ONE196629 OXA196621:OXA196629 PGW196621:PGW196629 PQS196621:PQS196629 QAO196621:QAO196629 QKK196621:QKK196629 QUG196621:QUG196629 REC196621:REC196629 RNY196621:RNY196629 RXU196621:RXU196629 SHQ196621:SHQ196629 SRM196621:SRM196629 TBI196621:TBI196629 TLE196621:TLE196629 TVA196621:TVA196629 UEW196621:UEW196629 UOS196621:UOS196629 UYO196621:UYO196629 VIK196621:VIK196629 VSG196621:VSG196629 WCC196621:WCC196629 WLY196621:WLY196629 WVU196621:WVU196629 M262157:M262165 JI262157:JI262165 TE262157:TE262165 ADA262157:ADA262165 AMW262157:AMW262165 AWS262157:AWS262165 BGO262157:BGO262165 BQK262157:BQK262165 CAG262157:CAG262165 CKC262157:CKC262165 CTY262157:CTY262165 DDU262157:DDU262165 DNQ262157:DNQ262165 DXM262157:DXM262165 EHI262157:EHI262165 ERE262157:ERE262165 FBA262157:FBA262165 FKW262157:FKW262165 FUS262157:FUS262165 GEO262157:GEO262165 GOK262157:GOK262165 GYG262157:GYG262165 HIC262157:HIC262165 HRY262157:HRY262165 IBU262157:IBU262165 ILQ262157:ILQ262165 IVM262157:IVM262165 JFI262157:JFI262165 JPE262157:JPE262165 JZA262157:JZA262165 KIW262157:KIW262165 KSS262157:KSS262165 LCO262157:LCO262165 LMK262157:LMK262165 LWG262157:LWG262165 MGC262157:MGC262165 MPY262157:MPY262165 MZU262157:MZU262165 NJQ262157:NJQ262165 NTM262157:NTM262165 ODI262157:ODI262165 ONE262157:ONE262165 OXA262157:OXA262165 PGW262157:PGW262165 PQS262157:PQS262165 QAO262157:QAO262165 QKK262157:QKK262165 QUG262157:QUG262165 REC262157:REC262165 RNY262157:RNY262165 RXU262157:RXU262165 SHQ262157:SHQ262165 SRM262157:SRM262165 TBI262157:TBI262165 TLE262157:TLE262165 TVA262157:TVA262165 UEW262157:UEW262165 UOS262157:UOS262165 UYO262157:UYO262165 VIK262157:VIK262165 VSG262157:VSG262165 WCC262157:WCC262165 WLY262157:WLY262165 WVU262157:WVU262165 M327693:M327701 JI327693:JI327701 TE327693:TE327701 ADA327693:ADA327701 AMW327693:AMW327701 AWS327693:AWS327701 BGO327693:BGO327701 BQK327693:BQK327701 CAG327693:CAG327701 CKC327693:CKC327701 CTY327693:CTY327701 DDU327693:DDU327701 DNQ327693:DNQ327701 DXM327693:DXM327701 EHI327693:EHI327701 ERE327693:ERE327701 FBA327693:FBA327701 FKW327693:FKW327701 FUS327693:FUS327701 GEO327693:GEO327701 GOK327693:GOK327701 GYG327693:GYG327701 HIC327693:HIC327701 HRY327693:HRY327701 IBU327693:IBU327701 ILQ327693:ILQ327701 IVM327693:IVM327701 JFI327693:JFI327701 JPE327693:JPE327701 JZA327693:JZA327701 KIW327693:KIW327701 KSS327693:KSS327701 LCO327693:LCO327701 LMK327693:LMK327701 LWG327693:LWG327701 MGC327693:MGC327701 MPY327693:MPY327701 MZU327693:MZU327701 NJQ327693:NJQ327701 NTM327693:NTM327701 ODI327693:ODI327701 ONE327693:ONE327701 OXA327693:OXA327701 PGW327693:PGW327701 PQS327693:PQS327701 QAO327693:QAO327701 QKK327693:QKK327701 QUG327693:QUG327701 REC327693:REC327701 RNY327693:RNY327701 RXU327693:RXU327701 SHQ327693:SHQ327701 SRM327693:SRM327701 TBI327693:TBI327701 TLE327693:TLE327701 TVA327693:TVA327701 UEW327693:UEW327701 UOS327693:UOS327701 UYO327693:UYO327701 VIK327693:VIK327701 VSG327693:VSG327701 WCC327693:WCC327701 WLY327693:WLY327701 WVU327693:WVU327701 M393229:M393237 JI393229:JI393237 TE393229:TE393237 ADA393229:ADA393237 AMW393229:AMW393237 AWS393229:AWS393237 BGO393229:BGO393237 BQK393229:BQK393237 CAG393229:CAG393237 CKC393229:CKC393237 CTY393229:CTY393237 DDU393229:DDU393237 DNQ393229:DNQ393237 DXM393229:DXM393237 EHI393229:EHI393237 ERE393229:ERE393237 FBA393229:FBA393237 FKW393229:FKW393237 FUS393229:FUS393237 GEO393229:GEO393237 GOK393229:GOK393237 GYG393229:GYG393237 HIC393229:HIC393237 HRY393229:HRY393237 IBU393229:IBU393237 ILQ393229:ILQ393237 IVM393229:IVM393237 JFI393229:JFI393237 JPE393229:JPE393237 JZA393229:JZA393237 KIW393229:KIW393237 KSS393229:KSS393237 LCO393229:LCO393237 LMK393229:LMK393237 LWG393229:LWG393237 MGC393229:MGC393237 MPY393229:MPY393237 MZU393229:MZU393237 NJQ393229:NJQ393237 NTM393229:NTM393237 ODI393229:ODI393237 ONE393229:ONE393237 OXA393229:OXA393237 PGW393229:PGW393237 PQS393229:PQS393237 QAO393229:QAO393237 QKK393229:QKK393237 QUG393229:QUG393237 REC393229:REC393237 RNY393229:RNY393237 RXU393229:RXU393237 SHQ393229:SHQ393237 SRM393229:SRM393237 TBI393229:TBI393237 TLE393229:TLE393237 TVA393229:TVA393237 UEW393229:UEW393237 UOS393229:UOS393237 UYO393229:UYO393237 VIK393229:VIK393237 VSG393229:VSG393237 WCC393229:WCC393237 WLY393229:WLY393237 WVU393229:WVU393237 M458765:M458773 JI458765:JI458773 TE458765:TE458773 ADA458765:ADA458773 AMW458765:AMW458773 AWS458765:AWS458773 BGO458765:BGO458773 BQK458765:BQK458773 CAG458765:CAG458773 CKC458765:CKC458773 CTY458765:CTY458773 DDU458765:DDU458773 DNQ458765:DNQ458773 DXM458765:DXM458773 EHI458765:EHI458773 ERE458765:ERE458773 FBA458765:FBA458773 FKW458765:FKW458773 FUS458765:FUS458773 GEO458765:GEO458773 GOK458765:GOK458773 GYG458765:GYG458773 HIC458765:HIC458773 HRY458765:HRY458773 IBU458765:IBU458773 ILQ458765:ILQ458773 IVM458765:IVM458773 JFI458765:JFI458773 JPE458765:JPE458773 JZA458765:JZA458773 KIW458765:KIW458773 KSS458765:KSS458773 LCO458765:LCO458773 LMK458765:LMK458773 LWG458765:LWG458773 MGC458765:MGC458773 MPY458765:MPY458773 MZU458765:MZU458773 NJQ458765:NJQ458773 NTM458765:NTM458773 ODI458765:ODI458773 ONE458765:ONE458773 OXA458765:OXA458773 PGW458765:PGW458773 PQS458765:PQS458773 QAO458765:QAO458773 QKK458765:QKK458773 QUG458765:QUG458773 REC458765:REC458773 RNY458765:RNY458773 RXU458765:RXU458773 SHQ458765:SHQ458773 SRM458765:SRM458773 TBI458765:TBI458773 TLE458765:TLE458773 TVA458765:TVA458773 UEW458765:UEW458773 UOS458765:UOS458773 UYO458765:UYO458773 VIK458765:VIK458773 VSG458765:VSG458773 WCC458765:WCC458773 WLY458765:WLY458773 WVU458765:WVU458773 M524301:M524309 JI524301:JI524309 TE524301:TE524309 ADA524301:ADA524309 AMW524301:AMW524309 AWS524301:AWS524309 BGO524301:BGO524309 BQK524301:BQK524309 CAG524301:CAG524309 CKC524301:CKC524309 CTY524301:CTY524309 DDU524301:DDU524309 DNQ524301:DNQ524309 DXM524301:DXM524309 EHI524301:EHI524309 ERE524301:ERE524309 FBA524301:FBA524309 FKW524301:FKW524309 FUS524301:FUS524309 GEO524301:GEO524309 GOK524301:GOK524309 GYG524301:GYG524309 HIC524301:HIC524309 HRY524301:HRY524309 IBU524301:IBU524309 ILQ524301:ILQ524309 IVM524301:IVM524309 JFI524301:JFI524309 JPE524301:JPE524309 JZA524301:JZA524309 KIW524301:KIW524309 KSS524301:KSS524309 LCO524301:LCO524309 LMK524301:LMK524309 LWG524301:LWG524309 MGC524301:MGC524309 MPY524301:MPY524309 MZU524301:MZU524309 NJQ524301:NJQ524309 NTM524301:NTM524309 ODI524301:ODI524309 ONE524301:ONE524309 OXA524301:OXA524309 PGW524301:PGW524309 PQS524301:PQS524309 QAO524301:QAO524309 QKK524301:QKK524309 QUG524301:QUG524309 REC524301:REC524309 RNY524301:RNY524309 RXU524301:RXU524309 SHQ524301:SHQ524309 SRM524301:SRM524309 TBI524301:TBI524309 TLE524301:TLE524309 TVA524301:TVA524309 UEW524301:UEW524309 UOS524301:UOS524309 UYO524301:UYO524309 VIK524301:VIK524309 VSG524301:VSG524309 WCC524301:WCC524309 WLY524301:WLY524309 WVU524301:WVU524309 M589837:M589845 JI589837:JI589845 TE589837:TE589845 ADA589837:ADA589845 AMW589837:AMW589845 AWS589837:AWS589845 BGO589837:BGO589845 BQK589837:BQK589845 CAG589837:CAG589845 CKC589837:CKC589845 CTY589837:CTY589845 DDU589837:DDU589845 DNQ589837:DNQ589845 DXM589837:DXM589845 EHI589837:EHI589845 ERE589837:ERE589845 FBA589837:FBA589845 FKW589837:FKW589845 FUS589837:FUS589845 GEO589837:GEO589845 GOK589837:GOK589845 GYG589837:GYG589845 HIC589837:HIC589845 HRY589837:HRY589845 IBU589837:IBU589845 ILQ589837:ILQ589845 IVM589837:IVM589845 JFI589837:JFI589845 JPE589837:JPE589845 JZA589837:JZA589845 KIW589837:KIW589845 KSS589837:KSS589845 LCO589837:LCO589845 LMK589837:LMK589845 LWG589837:LWG589845 MGC589837:MGC589845 MPY589837:MPY589845 MZU589837:MZU589845 NJQ589837:NJQ589845 NTM589837:NTM589845 ODI589837:ODI589845 ONE589837:ONE589845 OXA589837:OXA589845 PGW589837:PGW589845 PQS589837:PQS589845 QAO589837:QAO589845 QKK589837:QKK589845 QUG589837:QUG589845 REC589837:REC589845 RNY589837:RNY589845 RXU589837:RXU589845 SHQ589837:SHQ589845 SRM589837:SRM589845 TBI589837:TBI589845 TLE589837:TLE589845 TVA589837:TVA589845 UEW589837:UEW589845 UOS589837:UOS589845 UYO589837:UYO589845 VIK589837:VIK589845 VSG589837:VSG589845 WCC589837:WCC589845 WLY589837:WLY589845 WVU589837:WVU589845 M655373:M655381 JI655373:JI655381 TE655373:TE655381 ADA655373:ADA655381 AMW655373:AMW655381 AWS655373:AWS655381 BGO655373:BGO655381 BQK655373:BQK655381 CAG655373:CAG655381 CKC655373:CKC655381 CTY655373:CTY655381 DDU655373:DDU655381 DNQ655373:DNQ655381 DXM655373:DXM655381 EHI655373:EHI655381 ERE655373:ERE655381 FBA655373:FBA655381 FKW655373:FKW655381 FUS655373:FUS655381 GEO655373:GEO655381 GOK655373:GOK655381 GYG655373:GYG655381 HIC655373:HIC655381 HRY655373:HRY655381 IBU655373:IBU655381 ILQ655373:ILQ655381 IVM655373:IVM655381 JFI655373:JFI655381 JPE655373:JPE655381 JZA655373:JZA655381 KIW655373:KIW655381 KSS655373:KSS655381 LCO655373:LCO655381 LMK655373:LMK655381 LWG655373:LWG655381 MGC655373:MGC655381 MPY655373:MPY655381 MZU655373:MZU655381 NJQ655373:NJQ655381 NTM655373:NTM655381 ODI655373:ODI655381 ONE655373:ONE655381 OXA655373:OXA655381 PGW655373:PGW655381 PQS655373:PQS655381 QAO655373:QAO655381 QKK655373:QKK655381 QUG655373:QUG655381 REC655373:REC655381 RNY655373:RNY655381 RXU655373:RXU655381 SHQ655373:SHQ655381 SRM655373:SRM655381 TBI655373:TBI655381 TLE655373:TLE655381 TVA655373:TVA655381 UEW655373:UEW655381 UOS655373:UOS655381 UYO655373:UYO655381 VIK655373:VIK655381 VSG655373:VSG655381 WCC655373:WCC655381 WLY655373:WLY655381 WVU655373:WVU655381 M720909:M720917 JI720909:JI720917 TE720909:TE720917 ADA720909:ADA720917 AMW720909:AMW720917 AWS720909:AWS720917 BGO720909:BGO720917 BQK720909:BQK720917 CAG720909:CAG720917 CKC720909:CKC720917 CTY720909:CTY720917 DDU720909:DDU720917 DNQ720909:DNQ720917 DXM720909:DXM720917 EHI720909:EHI720917 ERE720909:ERE720917 FBA720909:FBA720917 FKW720909:FKW720917 FUS720909:FUS720917 GEO720909:GEO720917 GOK720909:GOK720917 GYG720909:GYG720917 HIC720909:HIC720917 HRY720909:HRY720917 IBU720909:IBU720917 ILQ720909:ILQ720917 IVM720909:IVM720917 JFI720909:JFI720917 JPE720909:JPE720917 JZA720909:JZA720917 KIW720909:KIW720917 KSS720909:KSS720917 LCO720909:LCO720917 LMK720909:LMK720917 LWG720909:LWG720917 MGC720909:MGC720917 MPY720909:MPY720917 MZU720909:MZU720917 NJQ720909:NJQ720917 NTM720909:NTM720917 ODI720909:ODI720917 ONE720909:ONE720917 OXA720909:OXA720917 PGW720909:PGW720917 PQS720909:PQS720917 QAO720909:QAO720917 QKK720909:QKK720917 QUG720909:QUG720917 REC720909:REC720917 RNY720909:RNY720917 RXU720909:RXU720917 SHQ720909:SHQ720917 SRM720909:SRM720917 TBI720909:TBI720917 TLE720909:TLE720917 TVA720909:TVA720917 UEW720909:UEW720917 UOS720909:UOS720917 UYO720909:UYO720917 VIK720909:VIK720917 VSG720909:VSG720917 WCC720909:WCC720917 WLY720909:WLY720917 WVU720909:WVU720917 M786445:M786453 JI786445:JI786453 TE786445:TE786453 ADA786445:ADA786453 AMW786445:AMW786453 AWS786445:AWS786453 BGO786445:BGO786453 BQK786445:BQK786453 CAG786445:CAG786453 CKC786445:CKC786453 CTY786445:CTY786453 DDU786445:DDU786453 DNQ786445:DNQ786453 DXM786445:DXM786453 EHI786445:EHI786453 ERE786445:ERE786453 FBA786445:FBA786453 FKW786445:FKW786453 FUS786445:FUS786453 GEO786445:GEO786453 GOK786445:GOK786453 GYG786445:GYG786453 HIC786445:HIC786453 HRY786445:HRY786453 IBU786445:IBU786453 ILQ786445:ILQ786453 IVM786445:IVM786453 JFI786445:JFI786453 JPE786445:JPE786453 JZA786445:JZA786453 KIW786445:KIW786453 KSS786445:KSS786453 LCO786445:LCO786453 LMK786445:LMK786453 LWG786445:LWG786453 MGC786445:MGC786453 MPY786445:MPY786453 MZU786445:MZU786453 NJQ786445:NJQ786453 NTM786445:NTM786453 ODI786445:ODI786453 ONE786445:ONE786453 OXA786445:OXA786453 PGW786445:PGW786453 PQS786445:PQS786453 QAO786445:QAO786453 QKK786445:QKK786453 QUG786445:QUG786453 REC786445:REC786453 RNY786445:RNY786453 RXU786445:RXU786453 SHQ786445:SHQ786453 SRM786445:SRM786453 TBI786445:TBI786453 TLE786445:TLE786453 TVA786445:TVA786453 UEW786445:UEW786453 UOS786445:UOS786453 UYO786445:UYO786453 VIK786445:VIK786453 VSG786445:VSG786453 WCC786445:WCC786453 WLY786445:WLY786453 WVU786445:WVU786453 M851981:M851989 JI851981:JI851989 TE851981:TE851989 ADA851981:ADA851989 AMW851981:AMW851989 AWS851981:AWS851989 BGO851981:BGO851989 BQK851981:BQK851989 CAG851981:CAG851989 CKC851981:CKC851989 CTY851981:CTY851989 DDU851981:DDU851989 DNQ851981:DNQ851989 DXM851981:DXM851989 EHI851981:EHI851989 ERE851981:ERE851989 FBA851981:FBA851989 FKW851981:FKW851989 FUS851981:FUS851989 GEO851981:GEO851989 GOK851981:GOK851989 GYG851981:GYG851989 HIC851981:HIC851989 HRY851981:HRY851989 IBU851981:IBU851989 ILQ851981:ILQ851989 IVM851981:IVM851989 JFI851981:JFI851989 JPE851981:JPE851989 JZA851981:JZA851989 KIW851981:KIW851989 KSS851981:KSS851989 LCO851981:LCO851989 LMK851981:LMK851989 LWG851981:LWG851989 MGC851981:MGC851989 MPY851981:MPY851989 MZU851981:MZU851989 NJQ851981:NJQ851989 NTM851981:NTM851989 ODI851981:ODI851989 ONE851981:ONE851989 OXA851981:OXA851989 PGW851981:PGW851989 PQS851981:PQS851989 QAO851981:QAO851989 QKK851981:QKK851989 QUG851981:QUG851989 REC851981:REC851989 RNY851981:RNY851989 RXU851981:RXU851989 SHQ851981:SHQ851989 SRM851981:SRM851989 TBI851981:TBI851989 TLE851981:TLE851989 TVA851981:TVA851989 UEW851981:UEW851989 UOS851981:UOS851989 UYO851981:UYO851989 VIK851981:VIK851989 VSG851981:VSG851989 WCC851981:WCC851989 WLY851981:WLY851989 WVU851981:WVU851989 M917517:M917525 JI917517:JI917525 TE917517:TE917525 ADA917517:ADA917525 AMW917517:AMW917525 AWS917517:AWS917525 BGO917517:BGO917525 BQK917517:BQK917525 CAG917517:CAG917525 CKC917517:CKC917525 CTY917517:CTY917525 DDU917517:DDU917525 DNQ917517:DNQ917525 DXM917517:DXM917525 EHI917517:EHI917525 ERE917517:ERE917525 FBA917517:FBA917525 FKW917517:FKW917525 FUS917517:FUS917525 GEO917517:GEO917525 GOK917517:GOK917525 GYG917517:GYG917525 HIC917517:HIC917525 HRY917517:HRY917525 IBU917517:IBU917525 ILQ917517:ILQ917525 IVM917517:IVM917525 JFI917517:JFI917525 JPE917517:JPE917525 JZA917517:JZA917525 KIW917517:KIW917525 KSS917517:KSS917525 LCO917517:LCO917525 LMK917517:LMK917525 LWG917517:LWG917525 MGC917517:MGC917525 MPY917517:MPY917525 MZU917517:MZU917525 NJQ917517:NJQ917525 NTM917517:NTM917525 ODI917517:ODI917525 ONE917517:ONE917525 OXA917517:OXA917525 PGW917517:PGW917525 PQS917517:PQS917525 QAO917517:QAO917525 QKK917517:QKK917525 QUG917517:QUG917525 REC917517:REC917525 RNY917517:RNY917525 RXU917517:RXU917525 SHQ917517:SHQ917525 SRM917517:SRM917525 TBI917517:TBI917525 TLE917517:TLE917525 TVA917517:TVA917525 UEW917517:UEW917525 UOS917517:UOS917525 UYO917517:UYO917525 VIK917517:VIK917525 VSG917517:VSG917525 WCC917517:WCC917525 WLY917517:WLY917525 WVU917517:WVU917525 M983053:M983061 JI983053:JI983061 TE983053:TE983061 ADA983053:ADA983061 AMW983053:AMW983061 AWS983053:AWS983061 BGO983053:BGO983061 BQK983053:BQK983061 CAG983053:CAG983061 CKC983053:CKC983061 CTY983053:CTY983061 DDU983053:DDU983061 DNQ983053:DNQ983061 DXM983053:DXM983061 EHI983053:EHI983061 ERE983053:ERE983061 FBA983053:FBA983061 FKW983053:FKW983061 FUS983053:FUS983061 GEO983053:GEO983061 GOK983053:GOK983061 GYG983053:GYG983061 HIC983053:HIC983061 HRY983053:HRY983061 IBU983053:IBU983061 ILQ983053:ILQ983061 IVM983053:IVM983061 JFI983053:JFI983061 JPE983053:JPE983061 JZA983053:JZA983061 KIW983053:KIW983061 KSS983053:KSS983061 LCO983053:LCO983061 LMK983053:LMK983061 LWG983053:LWG983061 MGC983053:MGC983061 MPY983053:MPY983061 MZU983053:MZU983061 NJQ983053:NJQ983061 NTM983053:NTM983061 ODI983053:ODI983061 ONE983053:ONE983061 OXA983053:OXA983061 PGW983053:PGW983061 PQS983053:PQS983061 QAO983053:QAO983061 QKK983053:QKK983061 QUG983053:QUG983061 REC983053:REC983061 RNY983053:RNY983061 RXU983053:RXU983061 SHQ983053:SHQ983061 SRM983053:SRM983061 TBI983053:TBI983061 TLE983053:TLE983061 TVA983053:TVA983061 UEW983053:UEW983061 UOS983053:UOS983061 UYO983053:UYO983061 VIK983053:VIK983061 VSG983053:VSG983061 WCC983053:WCC983061 WLY983053:WLY983061 WVU983053:WVU983061" xr:uid="{9AE2315C-2F35-4BAD-984D-265687C66786}"/>
  </dataValidations>
  <pageMargins left="0.2" right="0.2" top="0.75" bottom="0.75" header="0.3" footer="0.3"/>
  <pageSetup paperSize="9" orientation="landscape"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5E407-A942-4AC4-8ECD-D134219CC96F}">
  <dimension ref="B2:Q25"/>
  <sheetViews>
    <sheetView zoomScale="85" zoomScaleNormal="85" workbookViewId="0">
      <pane xSplit="10" ySplit="8" topLeftCell="K9" activePane="bottomRight" state="frozen"/>
      <selection pane="topRight" activeCell="K1" sqref="K1"/>
      <selection pane="bottomLeft" activeCell="A9" sqref="A9"/>
      <selection pane="bottomRight" activeCell="E8" sqref="E8"/>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39.7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39.7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39.7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39.7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39.7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39.7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39.7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39.7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39.7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39.7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39.7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39.7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39.7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39.7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39.7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39.7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39.7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39.7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39.7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39.7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39.7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39.7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39.7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39.7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39.7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39.7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39.7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39.7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39.7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39.7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39.7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39.7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39.7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39.7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39.7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39.7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39.7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39.7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39.7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39.7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39.7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39.7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39.7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39.7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39.7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39.7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39.7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39.7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39.7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39.7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39.7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39.7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39.7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39.7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39.7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39.7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39.7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39.7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39.7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39.7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39.7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39.7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39.7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39.7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4917</v>
      </c>
      <c r="G2" s="4" t="s">
        <v>2</v>
      </c>
      <c r="H2" s="5"/>
      <c r="I2" s="6"/>
      <c r="J2" s="125">
        <f>SUM(H:H)</f>
        <v>70190</v>
      </c>
    </row>
    <row r="3" spans="2:17" ht="20.100000000000001" customHeight="1">
      <c r="B3" s="1" t="s">
        <v>3</v>
      </c>
      <c r="C3" s="1"/>
      <c r="D3" s="1"/>
      <c r="E3" s="14" t="s">
        <v>686</v>
      </c>
    </row>
    <row r="4" spans="2:17" ht="20.100000000000001" customHeight="1">
      <c r="B4" s="1" t="s">
        <v>5</v>
      </c>
      <c r="C4" s="1"/>
      <c r="D4" s="1"/>
      <c r="E4" s="14">
        <v>198769</v>
      </c>
    </row>
    <row r="5" spans="2:17" ht="20.100000000000001" customHeight="1">
      <c r="B5" s="1" t="s">
        <v>6</v>
      </c>
      <c r="C5" s="1"/>
      <c r="D5" s="1"/>
      <c r="E5" s="15">
        <v>44781</v>
      </c>
    </row>
    <row r="6" spans="2:17" ht="20.100000000000001" customHeight="1">
      <c r="B6" s="1" t="s">
        <v>8</v>
      </c>
      <c r="C6" s="1"/>
      <c r="D6" s="1"/>
      <c r="E6" s="15">
        <v>44791</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24" si="0">F9*G9</f>
        <v>0</v>
      </c>
      <c r="I9" s="18"/>
      <c r="J9" s="146"/>
      <c r="K9" s="146"/>
      <c r="L9" s="17"/>
      <c r="M9" s="19"/>
      <c r="N9" s="16"/>
      <c r="O9" s="17"/>
      <c r="P9" s="19"/>
      <c r="Q9" s="21"/>
    </row>
    <row r="10" spans="2:17" s="9" customFormat="1" ht="19.7" customHeight="1">
      <c r="B10" s="16">
        <v>12</v>
      </c>
      <c r="C10" s="16" t="s">
        <v>25</v>
      </c>
      <c r="D10" s="16" t="s">
        <v>25</v>
      </c>
      <c r="E10" s="146" t="s">
        <v>4918</v>
      </c>
      <c r="F10" s="17">
        <v>1</v>
      </c>
      <c r="G10" s="290">
        <v>40000</v>
      </c>
      <c r="H10" s="291">
        <f t="shared" si="0"/>
        <v>40000</v>
      </c>
      <c r="I10" s="18"/>
      <c r="J10" s="146" t="s">
        <v>4919</v>
      </c>
      <c r="K10" s="146" t="s">
        <v>4920</v>
      </c>
      <c r="L10" s="17"/>
      <c r="M10" s="19">
        <v>44767</v>
      </c>
      <c r="N10" s="16"/>
      <c r="O10" s="56">
        <v>44783</v>
      </c>
      <c r="P10" s="19"/>
      <c r="Q10" s="21"/>
    </row>
    <row r="11" spans="2:17" s="9" customFormat="1" ht="19.7" customHeight="1">
      <c r="B11" s="16">
        <v>12</v>
      </c>
      <c r="C11" s="59" t="s">
        <v>25</v>
      </c>
      <c r="D11" s="59" t="s">
        <v>25</v>
      </c>
      <c r="E11" s="62" t="s">
        <v>62</v>
      </c>
      <c r="F11" s="1106">
        <v>1</v>
      </c>
      <c r="G11" s="293">
        <v>1300</v>
      </c>
      <c r="H11" s="293">
        <f t="shared" si="0"/>
        <v>1300</v>
      </c>
      <c r="I11" s="61"/>
      <c r="J11" s="50"/>
      <c r="K11" s="146" t="s">
        <v>4920</v>
      </c>
      <c r="L11" s="17"/>
      <c r="M11" s="19"/>
      <c r="N11" s="16"/>
      <c r="O11" s="17"/>
      <c r="P11" s="19"/>
      <c r="Q11" s="21"/>
    </row>
    <row r="12" spans="2:17" s="9" customFormat="1" ht="19.7" customHeight="1">
      <c r="B12" s="16"/>
      <c r="C12" s="16"/>
      <c r="D12" s="16"/>
      <c r="E12" s="145"/>
      <c r="F12" s="17"/>
      <c r="G12" s="290">
        <v>0</v>
      </c>
      <c r="H12" s="290">
        <f t="shared" si="0"/>
        <v>0</v>
      </c>
      <c r="I12" s="18"/>
      <c r="J12" s="54"/>
      <c r="K12" s="17"/>
      <c r="L12" s="17"/>
      <c r="M12" s="19"/>
      <c r="N12" s="16"/>
      <c r="O12" s="17"/>
      <c r="P12" s="19"/>
      <c r="Q12" s="21"/>
    </row>
    <row r="13" spans="2:17" s="1412" customFormat="1" ht="19.7" customHeight="1">
      <c r="B13" s="542"/>
      <c r="C13" s="542"/>
      <c r="D13" s="542"/>
      <c r="E13" s="543"/>
      <c r="F13" s="358"/>
      <c r="G13" s="1114">
        <v>0</v>
      </c>
      <c r="H13" s="1114">
        <f t="shared" si="0"/>
        <v>0</v>
      </c>
      <c r="I13" s="1116"/>
      <c r="J13" s="325"/>
      <c r="K13" s="358"/>
      <c r="L13" s="358"/>
      <c r="M13" s="351"/>
      <c r="N13" s="542"/>
      <c r="O13" s="358"/>
      <c r="P13" s="351"/>
      <c r="Q13" s="380"/>
    </row>
    <row r="14" spans="2:17" s="9" customFormat="1" ht="19.7" customHeight="1">
      <c r="B14" s="16">
        <v>3</v>
      </c>
      <c r="C14" s="73" t="s">
        <v>100</v>
      </c>
      <c r="D14" s="73" t="s">
        <v>100</v>
      </c>
      <c r="E14" s="91" t="s">
        <v>2617</v>
      </c>
      <c r="F14" s="1735">
        <v>1</v>
      </c>
      <c r="G14" s="52">
        <v>3430</v>
      </c>
      <c r="H14" s="52">
        <f t="shared" si="0"/>
        <v>3430</v>
      </c>
      <c r="I14" s="18"/>
      <c r="J14" s="92" t="s">
        <v>129</v>
      </c>
      <c r="K14" s="146" t="s">
        <v>4921</v>
      </c>
      <c r="L14" s="17"/>
      <c r="M14" s="19">
        <v>44767</v>
      </c>
      <c r="N14" s="16"/>
      <c r="O14" s="17"/>
      <c r="P14" s="19">
        <v>44778</v>
      </c>
      <c r="Q14" s="21">
        <v>44778</v>
      </c>
    </row>
    <row r="15" spans="2:17" s="9" customFormat="1" ht="19.7" customHeight="1">
      <c r="B15" s="16">
        <v>3</v>
      </c>
      <c r="C15" s="73" t="s">
        <v>100</v>
      </c>
      <c r="D15" s="73" t="s">
        <v>100</v>
      </c>
      <c r="E15" s="91" t="s">
        <v>2618</v>
      </c>
      <c r="F15" s="1735">
        <v>1</v>
      </c>
      <c r="G15" s="52">
        <v>6098</v>
      </c>
      <c r="H15" s="52">
        <f t="shared" si="0"/>
        <v>6098</v>
      </c>
      <c r="I15" s="18"/>
      <c r="J15" s="92" t="s">
        <v>2619</v>
      </c>
      <c r="K15" s="146" t="s">
        <v>4921</v>
      </c>
      <c r="L15" s="17"/>
      <c r="M15" s="19">
        <v>44767</v>
      </c>
      <c r="N15" s="16"/>
      <c r="O15" s="17"/>
      <c r="P15" s="19">
        <v>44778</v>
      </c>
      <c r="Q15" s="21">
        <v>44778</v>
      </c>
    </row>
    <row r="16" spans="2:17" s="9" customFormat="1" ht="19.7" customHeight="1">
      <c r="B16" s="16">
        <v>3</v>
      </c>
      <c r="C16" s="73" t="s">
        <v>100</v>
      </c>
      <c r="D16" s="73" t="s">
        <v>100</v>
      </c>
      <c r="E16" s="91" t="s">
        <v>2620</v>
      </c>
      <c r="F16" s="1735">
        <v>2</v>
      </c>
      <c r="G16" s="52">
        <v>1320</v>
      </c>
      <c r="H16" s="52">
        <f t="shared" si="0"/>
        <v>2640</v>
      </c>
      <c r="I16" s="18"/>
      <c r="J16" s="92" t="s">
        <v>705</v>
      </c>
      <c r="K16" s="146" t="s">
        <v>4921</v>
      </c>
      <c r="L16" s="17"/>
      <c r="M16" s="19">
        <v>44767</v>
      </c>
      <c r="N16" s="16"/>
      <c r="O16" s="17"/>
      <c r="P16" s="19">
        <v>44778</v>
      </c>
      <c r="Q16" s="21">
        <v>44778</v>
      </c>
    </row>
    <row r="17" spans="2:17" s="9" customFormat="1" ht="19.7" customHeight="1">
      <c r="B17" s="16">
        <v>3</v>
      </c>
      <c r="C17" s="73" t="s">
        <v>100</v>
      </c>
      <c r="D17" s="73" t="s">
        <v>100</v>
      </c>
      <c r="E17" s="522" t="s">
        <v>4922</v>
      </c>
      <c r="F17" s="1025">
        <v>2</v>
      </c>
      <c r="G17" s="1026">
        <v>4807</v>
      </c>
      <c r="H17" s="52">
        <f t="shared" si="0"/>
        <v>9614</v>
      </c>
      <c r="I17" s="18"/>
      <c r="J17" s="311" t="s">
        <v>4923</v>
      </c>
      <c r="K17" s="146" t="s">
        <v>4921</v>
      </c>
      <c r="L17" s="17"/>
      <c r="M17" s="19">
        <v>44767</v>
      </c>
      <c r="N17" s="16"/>
      <c r="O17" s="17"/>
      <c r="P17" s="19">
        <v>44778</v>
      </c>
      <c r="Q17" s="21">
        <v>44778</v>
      </c>
    </row>
    <row r="18" spans="2:17" s="9" customFormat="1" ht="19.7" customHeight="1">
      <c r="B18" s="16">
        <v>3</v>
      </c>
      <c r="C18" s="73" t="s">
        <v>100</v>
      </c>
      <c r="D18" s="73" t="s">
        <v>100</v>
      </c>
      <c r="E18" s="145" t="s">
        <v>4924</v>
      </c>
      <c r="F18" s="832">
        <v>2</v>
      </c>
      <c r="G18" s="52">
        <v>3554</v>
      </c>
      <c r="H18" s="52">
        <f>F18*G18</f>
        <v>7108</v>
      </c>
      <c r="I18" s="18"/>
      <c r="J18" s="311" t="s">
        <v>4925</v>
      </c>
      <c r="K18" s="146" t="s">
        <v>4921</v>
      </c>
      <c r="L18" s="17"/>
      <c r="M18" s="19">
        <v>44767</v>
      </c>
      <c r="N18" s="16"/>
      <c r="O18" s="17"/>
      <c r="P18" s="19">
        <v>44778</v>
      </c>
      <c r="Q18" s="21">
        <v>44778</v>
      </c>
    </row>
    <row r="19" spans="2:17" s="9" customFormat="1" ht="19.7" customHeight="1">
      <c r="B19" s="16"/>
      <c r="C19" s="16"/>
      <c r="D19" s="16"/>
      <c r="E19" s="145"/>
      <c r="F19" s="17"/>
      <c r="G19" s="52">
        <v>0</v>
      </c>
      <c r="H19" s="52">
        <f t="shared" si="0"/>
        <v>0</v>
      </c>
      <c r="I19" s="18"/>
      <c r="J19" s="54"/>
      <c r="K19" s="17"/>
      <c r="L19" s="17"/>
      <c r="M19" s="19"/>
      <c r="N19" s="16"/>
      <c r="O19" s="17"/>
      <c r="P19" s="19"/>
      <c r="Q19" s="21"/>
    </row>
    <row r="20" spans="2:17" s="9" customFormat="1" ht="19.7" customHeight="1">
      <c r="B20" s="16"/>
      <c r="C20" s="16"/>
      <c r="D20" s="16"/>
      <c r="E20" s="145"/>
      <c r="F20" s="17"/>
      <c r="G20" s="52">
        <v>0</v>
      </c>
      <c r="H20" s="52">
        <f t="shared" si="0"/>
        <v>0</v>
      </c>
      <c r="I20" s="18"/>
      <c r="J20" s="54"/>
      <c r="K20" s="17"/>
      <c r="L20" s="17"/>
      <c r="M20" s="19"/>
      <c r="N20" s="16"/>
      <c r="O20" s="17"/>
      <c r="P20" s="19"/>
      <c r="Q20" s="21"/>
    </row>
    <row r="21" spans="2:17" s="9" customFormat="1" ht="19.7" customHeight="1">
      <c r="B21" s="16"/>
      <c r="C21" s="16"/>
      <c r="D21" s="16"/>
      <c r="E21" s="145"/>
      <c r="F21" s="17"/>
      <c r="G21" s="52">
        <v>0</v>
      </c>
      <c r="H21" s="52">
        <f t="shared" si="0"/>
        <v>0</v>
      </c>
      <c r="I21" s="18"/>
      <c r="J21" s="54"/>
      <c r="K21" s="17"/>
      <c r="L21" s="17"/>
      <c r="M21" s="19"/>
      <c r="N21" s="16"/>
      <c r="O21" s="17"/>
      <c r="P21" s="19"/>
      <c r="Q21" s="21"/>
    </row>
    <row r="22" spans="2:17" s="9" customFormat="1" ht="19.7" customHeight="1">
      <c r="B22" s="16"/>
      <c r="C22" s="16"/>
      <c r="D22" s="16"/>
      <c r="E22" s="145"/>
      <c r="F22" s="17"/>
      <c r="G22" s="52">
        <v>0</v>
      </c>
      <c r="H22" s="52">
        <f t="shared" si="0"/>
        <v>0</v>
      </c>
      <c r="I22" s="18"/>
      <c r="J22" s="54"/>
      <c r="K22" s="17"/>
      <c r="L22" s="17"/>
      <c r="M22" s="19"/>
      <c r="N22" s="16"/>
      <c r="O22" s="17"/>
      <c r="P22" s="19"/>
      <c r="Q22" s="21"/>
    </row>
    <row r="23" spans="2:17" s="9" customFormat="1" ht="19.7" customHeight="1">
      <c r="B23" s="16"/>
      <c r="C23" s="16"/>
      <c r="D23" s="16"/>
      <c r="E23" s="145"/>
      <c r="F23" s="17"/>
      <c r="G23" s="52">
        <v>0</v>
      </c>
      <c r="H23" s="52">
        <f t="shared" si="0"/>
        <v>0</v>
      </c>
      <c r="I23" s="18"/>
      <c r="J23" s="54"/>
      <c r="K23" s="17"/>
      <c r="L23" s="17"/>
      <c r="M23" s="19"/>
      <c r="N23" s="16"/>
      <c r="O23" s="17"/>
      <c r="P23" s="19"/>
      <c r="Q23" s="21"/>
    </row>
    <row r="24" spans="2:17" s="9" customFormat="1" ht="19.7" customHeight="1">
      <c r="B24" s="16"/>
      <c r="C24" s="16"/>
      <c r="D24" s="16"/>
      <c r="E24" s="145"/>
      <c r="F24" s="17"/>
      <c r="G24" s="52">
        <v>0</v>
      </c>
      <c r="H24" s="52">
        <f t="shared" si="0"/>
        <v>0</v>
      </c>
      <c r="I24" s="18"/>
      <c r="J24" s="54"/>
      <c r="K24" s="17"/>
      <c r="L24" s="17"/>
      <c r="M24" s="19"/>
      <c r="N24" s="16"/>
      <c r="O24" s="17"/>
      <c r="P24" s="19"/>
      <c r="Q24" s="21"/>
    </row>
    <row r="25" spans="2:17">
      <c r="G25" s="11"/>
      <c r="H25" s="11"/>
    </row>
  </sheetData>
  <autoFilter ref="B8:O24" xr:uid="{15CBA850-E350-4755-852C-FE8762C1A46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244EF-60A4-4003-9E97-212BA7B7178C}">
  <dimension ref="B2:Q45"/>
  <sheetViews>
    <sheetView zoomScale="85" zoomScaleNormal="85" workbookViewId="0">
      <pane xSplit="10" ySplit="8" topLeftCell="K30" activePane="bottomRight" state="frozen"/>
      <selection pane="topRight" activeCell="K1" sqref="K1"/>
      <selection pane="bottomLeft" activeCell="A9" sqref="A9"/>
      <selection pane="bottomRight" activeCell="Q39" sqref="Q39"/>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25.2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25.2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25.2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25.2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25.2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25.2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25.2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25.2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25.2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25.2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25.2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25.2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25.2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25.2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25.2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25.2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25.2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25.2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25.2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25.2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25.2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25.2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25.2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25.2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25.2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25.2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25.2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25.2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25.2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25.2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25.2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25.2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25.2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25.2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25.2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25.2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25.2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25.2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25.2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25.2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25.2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25.2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25.2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25.2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25.2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25.2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25.2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25.2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25.2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25.2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25.2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25.2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25.2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25.2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25.2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25.2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25.2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25.2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25.2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25.2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25.2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25.2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25.2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25.2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4926</v>
      </c>
      <c r="G2" s="4" t="s">
        <v>2</v>
      </c>
      <c r="H2" s="5"/>
      <c r="I2" s="6"/>
      <c r="J2" s="125">
        <f>SUM(H:H)</f>
        <v>111611</v>
      </c>
    </row>
    <row r="3" spans="2:17" ht="20.100000000000001" customHeight="1">
      <c r="B3" s="1" t="s">
        <v>3</v>
      </c>
      <c r="C3" s="1"/>
      <c r="D3" s="1"/>
      <c r="E3" s="14" t="s">
        <v>4927</v>
      </c>
    </row>
    <row r="4" spans="2:17" ht="20.100000000000001" customHeight="1">
      <c r="B4" s="1" t="s">
        <v>5</v>
      </c>
      <c r="C4" s="1"/>
      <c r="D4" s="1"/>
      <c r="E4" s="14">
        <v>198987</v>
      </c>
    </row>
    <row r="5" spans="2:17" ht="20.100000000000001" customHeight="1">
      <c r="B5" s="1" t="s">
        <v>6</v>
      </c>
      <c r="C5" s="1"/>
      <c r="D5" s="1"/>
      <c r="E5" s="15">
        <v>44797</v>
      </c>
    </row>
    <row r="6" spans="2:17" ht="20.100000000000001" customHeight="1">
      <c r="B6" s="1" t="s">
        <v>8</v>
      </c>
      <c r="C6" s="1"/>
      <c r="D6" s="1"/>
      <c r="E6" s="15">
        <v>44802</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44" si="0">F9*G9</f>
        <v>0</v>
      </c>
      <c r="I9" s="18"/>
      <c r="J9" s="146"/>
      <c r="K9" s="146"/>
      <c r="L9" s="17"/>
      <c r="M9" s="19"/>
      <c r="N9" s="16"/>
      <c r="O9" s="17"/>
      <c r="P9" s="19"/>
      <c r="Q9" s="21"/>
    </row>
    <row r="10" spans="2:17" s="9" customFormat="1" ht="19.7" customHeight="1">
      <c r="B10" s="59">
        <v>10</v>
      </c>
      <c r="C10" s="59" t="s">
        <v>1019</v>
      </c>
      <c r="D10" s="59" t="s">
        <v>69</v>
      </c>
      <c r="E10" s="202" t="s">
        <v>4928</v>
      </c>
      <c r="F10" s="1113">
        <v>0</v>
      </c>
      <c r="G10" s="290">
        <v>0</v>
      </c>
      <c r="H10" s="290">
        <f t="shared" si="0"/>
        <v>0</v>
      </c>
      <c r="I10" s="18"/>
      <c r="J10" s="54" t="s">
        <v>4929</v>
      </c>
      <c r="K10" s="292" t="s">
        <v>4930</v>
      </c>
      <c r="L10" s="17"/>
      <c r="M10" s="19"/>
      <c r="N10" s="16"/>
      <c r="O10" s="17"/>
      <c r="P10" s="19"/>
      <c r="Q10" s="21"/>
    </row>
    <row r="11" spans="2:17" s="9" customFormat="1" ht="19.7" customHeight="1">
      <c r="B11" s="59">
        <v>10</v>
      </c>
      <c r="C11" s="59" t="s">
        <v>1019</v>
      </c>
      <c r="D11" s="59" t="s">
        <v>69</v>
      </c>
      <c r="E11" s="50" t="s">
        <v>4931</v>
      </c>
      <c r="F11" s="1113">
        <v>0</v>
      </c>
      <c r="G11" s="290">
        <v>0</v>
      </c>
      <c r="H11" s="290">
        <f t="shared" si="0"/>
        <v>0</v>
      </c>
      <c r="I11" s="18"/>
      <c r="J11" s="54" t="s">
        <v>4932</v>
      </c>
      <c r="K11" s="1113" t="s">
        <v>4933</v>
      </c>
      <c r="L11" s="17"/>
      <c r="M11" s="19"/>
      <c r="N11" s="16"/>
      <c r="O11" s="17"/>
      <c r="P11" s="19"/>
      <c r="Q11" s="21"/>
    </row>
    <row r="12" spans="2:17" s="9" customFormat="1" ht="19.7" customHeight="1">
      <c r="B12" s="59">
        <v>10</v>
      </c>
      <c r="C12" s="59" t="s">
        <v>1019</v>
      </c>
      <c r="D12" s="59" t="s">
        <v>69</v>
      </c>
      <c r="E12" s="50" t="s">
        <v>62</v>
      </c>
      <c r="F12" s="1113">
        <v>0</v>
      </c>
      <c r="G12" s="290">
        <v>0</v>
      </c>
      <c r="H12" s="290">
        <f t="shared" si="0"/>
        <v>0</v>
      </c>
      <c r="I12" s="18"/>
      <c r="J12" s="54"/>
      <c r="K12" s="17"/>
      <c r="L12" s="17"/>
      <c r="M12" s="19"/>
      <c r="N12" s="16"/>
      <c r="O12" s="17"/>
      <c r="P12" s="19"/>
      <c r="Q12" s="21"/>
    </row>
    <row r="13" spans="2:17" s="9" customFormat="1" ht="19.7" customHeight="1">
      <c r="B13" s="16"/>
      <c r="C13" s="16"/>
      <c r="D13" s="16"/>
      <c r="E13" s="54"/>
      <c r="F13" s="17"/>
      <c r="G13" s="290">
        <v>0</v>
      </c>
      <c r="H13" s="290">
        <f t="shared" si="0"/>
        <v>0</v>
      </c>
      <c r="I13" s="18"/>
      <c r="J13" s="54"/>
      <c r="K13" s="17"/>
      <c r="L13" s="17"/>
      <c r="M13" s="19"/>
      <c r="N13" s="16"/>
      <c r="O13" s="17"/>
      <c r="P13" s="19"/>
      <c r="Q13" s="21"/>
    </row>
    <row r="14" spans="2:17" s="9" customFormat="1" ht="19.7" customHeight="1">
      <c r="B14" s="16">
        <v>8</v>
      </c>
      <c r="C14" s="16" t="s">
        <v>178</v>
      </c>
      <c r="D14" s="16" t="s">
        <v>178</v>
      </c>
      <c r="E14" s="146" t="s">
        <v>520</v>
      </c>
      <c r="F14" s="17">
        <v>1</v>
      </c>
      <c r="G14" s="290">
        <v>418</v>
      </c>
      <c r="H14" s="290">
        <f t="shared" si="0"/>
        <v>418</v>
      </c>
      <c r="I14" s="18"/>
      <c r="J14" s="146" t="s">
        <v>4934</v>
      </c>
      <c r="K14" s="146" t="s">
        <v>4935</v>
      </c>
      <c r="L14" s="17"/>
      <c r="M14" s="19">
        <v>44776</v>
      </c>
      <c r="N14" s="16"/>
      <c r="O14" s="17"/>
      <c r="P14" s="19">
        <v>44777</v>
      </c>
      <c r="Q14" s="21">
        <v>44777</v>
      </c>
    </row>
    <row r="15" spans="2:17" s="9" customFormat="1" ht="19.7" customHeight="1">
      <c r="B15" s="16">
        <v>8</v>
      </c>
      <c r="C15" s="16" t="s">
        <v>4936</v>
      </c>
      <c r="D15" s="16" t="s">
        <v>178</v>
      </c>
      <c r="E15" s="145" t="s">
        <v>4937</v>
      </c>
      <c r="F15" s="17">
        <v>1</v>
      </c>
      <c r="G15" s="290">
        <v>510</v>
      </c>
      <c r="H15" s="290">
        <f t="shared" si="0"/>
        <v>510</v>
      </c>
      <c r="I15" s="18"/>
      <c r="J15" s="146" t="s">
        <v>4938</v>
      </c>
      <c r="K15" s="146" t="s">
        <v>4935</v>
      </c>
      <c r="L15" s="17"/>
      <c r="M15" s="19">
        <v>44776</v>
      </c>
      <c r="N15" s="16"/>
      <c r="O15" s="17"/>
      <c r="P15" s="19">
        <v>44777</v>
      </c>
      <c r="Q15" s="21">
        <v>44777</v>
      </c>
    </row>
    <row r="16" spans="2:17" s="9" customFormat="1" ht="19.7" customHeight="1">
      <c r="B16" s="16">
        <v>8</v>
      </c>
      <c r="C16" s="16" t="s">
        <v>178</v>
      </c>
      <c r="D16" s="16" t="s">
        <v>178</v>
      </c>
      <c r="E16" s="145" t="s">
        <v>4939</v>
      </c>
      <c r="F16" s="17">
        <v>5</v>
      </c>
      <c r="G16" s="290">
        <v>182</v>
      </c>
      <c r="H16" s="290">
        <f t="shared" si="0"/>
        <v>910</v>
      </c>
      <c r="I16" s="18"/>
      <c r="J16" s="146" t="s">
        <v>4940</v>
      </c>
      <c r="K16" s="146" t="s">
        <v>4935</v>
      </c>
      <c r="L16" s="17"/>
      <c r="M16" s="19">
        <v>44776</v>
      </c>
      <c r="N16" s="16"/>
      <c r="O16" s="17"/>
      <c r="P16" s="19">
        <v>44777</v>
      </c>
      <c r="Q16" s="21">
        <v>44777</v>
      </c>
    </row>
    <row r="17" spans="2:17" s="9" customFormat="1" ht="19.7" customHeight="1">
      <c r="B17" s="16">
        <v>8</v>
      </c>
      <c r="C17" s="16" t="s">
        <v>4936</v>
      </c>
      <c r="D17" s="16" t="s">
        <v>178</v>
      </c>
      <c r="E17" s="146" t="s">
        <v>4941</v>
      </c>
      <c r="F17" s="17">
        <v>3</v>
      </c>
      <c r="G17" s="290">
        <v>438</v>
      </c>
      <c r="H17" s="290">
        <f t="shared" si="0"/>
        <v>1314</v>
      </c>
      <c r="I17" s="18"/>
      <c r="J17" s="146" t="s">
        <v>4942</v>
      </c>
      <c r="K17" s="146" t="s">
        <v>4935</v>
      </c>
      <c r="L17" s="17"/>
      <c r="M17" s="19">
        <v>44776</v>
      </c>
      <c r="N17" s="16"/>
      <c r="O17" s="17"/>
      <c r="P17" s="19">
        <v>44777</v>
      </c>
      <c r="Q17" s="21">
        <v>44777</v>
      </c>
    </row>
    <row r="18" spans="2:17" s="9" customFormat="1" ht="19.7" customHeight="1">
      <c r="B18" s="16"/>
      <c r="C18" s="16"/>
      <c r="D18" s="16"/>
      <c r="E18" s="62"/>
      <c r="F18" s="64"/>
      <c r="G18" s="290">
        <v>0</v>
      </c>
      <c r="H18" s="290">
        <f t="shared" si="0"/>
        <v>0</v>
      </c>
      <c r="I18" s="61"/>
      <c r="J18" s="50"/>
      <c r="K18" s="17"/>
      <c r="L18" s="17"/>
      <c r="M18" s="19"/>
      <c r="N18" s="16"/>
      <c r="O18" s="17"/>
      <c r="P18" s="19"/>
      <c r="Q18" s="21"/>
    </row>
    <row r="19" spans="2:17" s="9" customFormat="1" ht="19.7" customHeight="1">
      <c r="B19" s="16">
        <v>10</v>
      </c>
      <c r="C19" s="466" t="s">
        <v>178</v>
      </c>
      <c r="D19" s="466" t="s">
        <v>178</v>
      </c>
      <c r="E19" s="145" t="s">
        <v>553</v>
      </c>
      <c r="F19" s="17">
        <v>2</v>
      </c>
      <c r="G19" s="52">
        <v>147</v>
      </c>
      <c r="H19" s="52">
        <f t="shared" si="0"/>
        <v>294</v>
      </c>
      <c r="I19" s="18"/>
      <c r="J19" s="54" t="s">
        <v>2742</v>
      </c>
      <c r="K19" s="146" t="s">
        <v>4935</v>
      </c>
      <c r="L19" s="17"/>
      <c r="M19" s="19">
        <v>44777</v>
      </c>
      <c r="N19" s="16"/>
      <c r="O19" s="17"/>
      <c r="P19" s="19">
        <v>44798</v>
      </c>
      <c r="Q19" s="21">
        <v>44798</v>
      </c>
    </row>
    <row r="20" spans="2:17" s="9" customFormat="1" ht="19.7" customHeight="1">
      <c r="B20" s="16">
        <v>10</v>
      </c>
      <c r="C20" s="466" t="s">
        <v>178</v>
      </c>
      <c r="D20" s="466" t="s">
        <v>178</v>
      </c>
      <c r="E20" s="145" t="s">
        <v>4943</v>
      </c>
      <c r="F20" s="17">
        <v>1</v>
      </c>
      <c r="G20" s="52">
        <v>33000</v>
      </c>
      <c r="H20" s="52">
        <f t="shared" si="0"/>
        <v>33000</v>
      </c>
      <c r="I20" s="18"/>
      <c r="J20" s="54" t="s">
        <v>4944</v>
      </c>
      <c r="K20" s="146" t="s">
        <v>4935</v>
      </c>
      <c r="L20" s="17"/>
      <c r="M20" s="19">
        <v>44777</v>
      </c>
      <c r="N20" s="16"/>
      <c r="O20" s="17"/>
      <c r="P20" s="19">
        <v>44798</v>
      </c>
      <c r="Q20" s="21">
        <v>44798</v>
      </c>
    </row>
    <row r="21" spans="2:17" s="9" customFormat="1" ht="19.7" customHeight="1">
      <c r="B21" s="16">
        <v>10</v>
      </c>
      <c r="C21" s="466" t="s">
        <v>178</v>
      </c>
      <c r="D21" s="466" t="s">
        <v>178</v>
      </c>
      <c r="E21" s="145" t="s">
        <v>4945</v>
      </c>
      <c r="F21" s="17">
        <v>6</v>
      </c>
      <c r="G21" s="52">
        <v>360</v>
      </c>
      <c r="H21" s="52">
        <f>F21*G21</f>
        <v>2160</v>
      </c>
      <c r="I21" s="18"/>
      <c r="J21" s="54" t="s">
        <v>4946</v>
      </c>
      <c r="K21" s="146" t="s">
        <v>4935</v>
      </c>
      <c r="L21" s="17"/>
      <c r="M21" s="19">
        <v>44777</v>
      </c>
      <c r="N21" s="16"/>
      <c r="O21" s="17"/>
      <c r="P21" s="19">
        <v>44798</v>
      </c>
      <c r="Q21" s="21">
        <v>44798</v>
      </c>
    </row>
    <row r="22" spans="2:17" s="9" customFormat="1" ht="19.7" customHeight="1">
      <c r="B22" s="16">
        <v>10</v>
      </c>
      <c r="C22" s="466" t="s">
        <v>178</v>
      </c>
      <c r="D22" s="466" t="s">
        <v>178</v>
      </c>
      <c r="E22" s="522" t="s">
        <v>4947</v>
      </c>
      <c r="F22" s="17">
        <v>6</v>
      </c>
      <c r="G22" s="1026">
        <v>675</v>
      </c>
      <c r="H22" s="1027">
        <f>F22*G22</f>
        <v>4050</v>
      </c>
      <c r="I22" s="310"/>
      <c r="J22" s="311" t="s">
        <v>4562</v>
      </c>
      <c r="K22" s="146" t="s">
        <v>4935</v>
      </c>
      <c r="L22" s="17"/>
      <c r="M22" s="19">
        <v>44777</v>
      </c>
      <c r="N22" s="16"/>
      <c r="O22" s="17"/>
      <c r="P22" s="19">
        <v>44798</v>
      </c>
      <c r="Q22" s="21">
        <v>44798</v>
      </c>
    </row>
    <row r="23" spans="2:17" s="9" customFormat="1" ht="19.7" customHeight="1">
      <c r="B23" s="16">
        <v>10</v>
      </c>
      <c r="C23" s="466" t="s">
        <v>178</v>
      </c>
      <c r="D23" s="466" t="s">
        <v>178</v>
      </c>
      <c r="E23" s="311" t="s">
        <v>4948</v>
      </c>
      <c r="F23" s="465">
        <v>1</v>
      </c>
      <c r="G23" s="52">
        <v>5795</v>
      </c>
      <c r="H23" s="53">
        <f t="shared" si="0"/>
        <v>5795</v>
      </c>
      <c r="I23" s="18"/>
      <c r="J23" s="311" t="s">
        <v>4949</v>
      </c>
      <c r="K23" s="146" t="s">
        <v>4935</v>
      </c>
      <c r="L23" s="17"/>
      <c r="M23" s="19">
        <v>44777</v>
      </c>
      <c r="N23" s="16"/>
      <c r="O23" s="17"/>
      <c r="P23" s="19">
        <v>44798</v>
      </c>
      <c r="Q23" s="21">
        <v>44798</v>
      </c>
    </row>
    <row r="24" spans="2:17" s="9" customFormat="1" ht="19.7" customHeight="1">
      <c r="B24" s="16">
        <v>10</v>
      </c>
      <c r="C24" s="466" t="s">
        <v>178</v>
      </c>
      <c r="D24" s="466" t="s">
        <v>178</v>
      </c>
      <c r="E24" s="311" t="s">
        <v>4950</v>
      </c>
      <c r="F24" s="465">
        <v>1</v>
      </c>
      <c r="G24" s="52">
        <v>2780</v>
      </c>
      <c r="H24" s="53">
        <f t="shared" si="0"/>
        <v>2780</v>
      </c>
      <c r="I24" s="18"/>
      <c r="J24" s="311" t="s">
        <v>4951</v>
      </c>
      <c r="K24" s="146" t="s">
        <v>4935</v>
      </c>
      <c r="L24" s="17"/>
      <c r="M24" s="19">
        <v>44777</v>
      </c>
      <c r="N24" s="16"/>
      <c r="O24" s="17"/>
      <c r="P24" s="19">
        <v>44798</v>
      </c>
      <c r="Q24" s="21">
        <v>44798</v>
      </c>
    </row>
    <row r="25" spans="2:17" s="9" customFormat="1" ht="19.7" customHeight="1">
      <c r="B25" s="16">
        <v>10</v>
      </c>
      <c r="C25" s="466" t="s">
        <v>178</v>
      </c>
      <c r="D25" s="466" t="s">
        <v>178</v>
      </c>
      <c r="E25" s="311" t="s">
        <v>4952</v>
      </c>
      <c r="F25" s="465">
        <v>1</v>
      </c>
      <c r="G25" s="52">
        <v>4922</v>
      </c>
      <c r="H25" s="53">
        <f t="shared" si="0"/>
        <v>4922</v>
      </c>
      <c r="I25" s="18"/>
      <c r="J25" s="311" t="s">
        <v>4953</v>
      </c>
      <c r="K25" s="146" t="s">
        <v>4935</v>
      </c>
      <c r="L25" s="17"/>
      <c r="M25" s="19">
        <v>44777</v>
      </c>
      <c r="N25" s="16"/>
      <c r="O25" s="17"/>
      <c r="P25" s="19">
        <v>44798</v>
      </c>
      <c r="Q25" s="21">
        <v>44798</v>
      </c>
    </row>
    <row r="26" spans="2:17" s="9" customFormat="1" ht="19.7" customHeight="1">
      <c r="B26" s="16">
        <v>10</v>
      </c>
      <c r="C26" s="466" t="s">
        <v>178</v>
      </c>
      <c r="D26" s="466" t="s">
        <v>178</v>
      </c>
      <c r="E26" s="311" t="s">
        <v>4954</v>
      </c>
      <c r="F26" s="465">
        <v>3</v>
      </c>
      <c r="G26" s="52">
        <v>3684</v>
      </c>
      <c r="H26" s="53">
        <f t="shared" si="0"/>
        <v>11052</v>
      </c>
      <c r="I26" s="18"/>
      <c r="J26" s="311" t="s">
        <v>4955</v>
      </c>
      <c r="K26" s="146" t="s">
        <v>4935</v>
      </c>
      <c r="L26" s="17"/>
      <c r="M26" s="19">
        <v>44777</v>
      </c>
      <c r="N26" s="16"/>
      <c r="O26" s="17"/>
      <c r="P26" s="19">
        <v>44798</v>
      </c>
      <c r="Q26" s="21">
        <v>44798</v>
      </c>
    </row>
    <row r="27" spans="2:17" s="9" customFormat="1" ht="19.7" customHeight="1">
      <c r="B27" s="16">
        <v>12</v>
      </c>
      <c r="C27" s="466" t="s">
        <v>178</v>
      </c>
      <c r="D27" s="466" t="s">
        <v>178</v>
      </c>
      <c r="E27" s="145" t="s">
        <v>4956</v>
      </c>
      <c r="F27" s="17">
        <v>1</v>
      </c>
      <c r="G27" s="52">
        <v>426</v>
      </c>
      <c r="H27" s="52">
        <f t="shared" si="0"/>
        <v>426</v>
      </c>
      <c r="I27" s="18"/>
      <c r="J27" s="54" t="s">
        <v>2703</v>
      </c>
      <c r="K27" s="146" t="s">
        <v>4935</v>
      </c>
      <c r="L27" s="17"/>
      <c r="M27" s="19">
        <v>44777</v>
      </c>
      <c r="N27" s="16"/>
      <c r="O27" s="17"/>
      <c r="P27" s="19">
        <v>44798</v>
      </c>
      <c r="Q27" s="21">
        <v>44798</v>
      </c>
    </row>
    <row r="28" spans="2:17" s="9" customFormat="1" ht="19.7" customHeight="1">
      <c r="B28" s="16">
        <v>8</v>
      </c>
      <c r="C28" s="466" t="s">
        <v>178</v>
      </c>
      <c r="D28" s="466" t="s">
        <v>178</v>
      </c>
      <c r="E28" s="145" t="s">
        <v>1090</v>
      </c>
      <c r="F28" s="17">
        <v>1</v>
      </c>
      <c r="G28" s="52">
        <v>310</v>
      </c>
      <c r="H28" s="52">
        <f t="shared" si="0"/>
        <v>310</v>
      </c>
      <c r="I28" s="18"/>
      <c r="J28" s="54" t="s">
        <v>4957</v>
      </c>
      <c r="K28" s="146" t="s">
        <v>4935</v>
      </c>
      <c r="L28" s="17"/>
      <c r="M28" s="19">
        <v>44777</v>
      </c>
      <c r="N28" s="16"/>
      <c r="O28" s="17"/>
      <c r="P28" s="19">
        <v>44798</v>
      </c>
      <c r="Q28" s="21">
        <v>44798</v>
      </c>
    </row>
    <row r="29" spans="2:17" s="9" customFormat="1" ht="19.7" customHeight="1">
      <c r="B29" s="16"/>
      <c r="C29" s="466"/>
      <c r="D29" s="466"/>
      <c r="E29" s="145"/>
      <c r="F29" s="17"/>
      <c r="G29" s="52">
        <v>0</v>
      </c>
      <c r="H29" s="52">
        <f t="shared" si="0"/>
        <v>0</v>
      </c>
      <c r="I29" s="18"/>
      <c r="J29" s="54"/>
      <c r="K29" s="17"/>
      <c r="L29" s="17"/>
      <c r="M29" s="19"/>
      <c r="N29" s="16"/>
      <c r="O29" s="17"/>
      <c r="P29" s="19"/>
      <c r="Q29" s="21"/>
    </row>
    <row r="30" spans="2:17" s="9" customFormat="1" ht="19.7" customHeight="1">
      <c r="B30" s="16">
        <v>9</v>
      </c>
      <c r="C30" s="466" t="s">
        <v>687</v>
      </c>
      <c r="D30" s="466" t="s">
        <v>687</v>
      </c>
      <c r="E30" s="311" t="s">
        <v>4958</v>
      </c>
      <c r="F30" s="465">
        <v>1</v>
      </c>
      <c r="G30" s="52">
        <v>32000</v>
      </c>
      <c r="H30" s="53">
        <f t="shared" si="0"/>
        <v>32000</v>
      </c>
      <c r="I30" s="18"/>
      <c r="J30" s="311"/>
      <c r="K30" s="17" t="s">
        <v>4959</v>
      </c>
      <c r="L30" s="17"/>
      <c r="M30" s="19">
        <v>44781</v>
      </c>
      <c r="N30" s="16"/>
      <c r="O30" s="56">
        <v>44799</v>
      </c>
      <c r="P30" s="19">
        <v>44799</v>
      </c>
      <c r="Q30" s="21">
        <v>44798</v>
      </c>
    </row>
    <row r="31" spans="2:17" s="9" customFormat="1" ht="19.7" customHeight="1">
      <c r="B31" s="381"/>
      <c r="C31" s="1022"/>
      <c r="D31" s="1022"/>
      <c r="E31" s="357"/>
      <c r="F31" s="292"/>
      <c r="G31" s="52">
        <v>0</v>
      </c>
      <c r="H31" s="52">
        <f t="shared" si="0"/>
        <v>0</v>
      </c>
      <c r="I31" s="18"/>
      <c r="J31" s="54"/>
      <c r="K31" s="17"/>
      <c r="L31" s="17"/>
      <c r="M31" s="19"/>
      <c r="N31" s="16"/>
      <c r="O31" s="17"/>
      <c r="P31" s="19"/>
      <c r="Q31" s="21"/>
    </row>
    <row r="32" spans="2:17" s="9" customFormat="1" ht="19.7" customHeight="1">
      <c r="B32" s="16">
        <v>10</v>
      </c>
      <c r="C32" s="466" t="s">
        <v>178</v>
      </c>
      <c r="D32" s="466" t="s">
        <v>178</v>
      </c>
      <c r="E32" s="54" t="s">
        <v>4960</v>
      </c>
      <c r="F32" s="17">
        <v>1</v>
      </c>
      <c r="G32" s="52">
        <v>3340</v>
      </c>
      <c r="H32" s="52">
        <f t="shared" si="0"/>
        <v>3340</v>
      </c>
      <c r="I32" s="18"/>
      <c r="J32" s="54" t="s">
        <v>4961</v>
      </c>
      <c r="K32" s="146" t="s">
        <v>4935</v>
      </c>
      <c r="L32" s="17"/>
      <c r="M32" s="19">
        <v>44778</v>
      </c>
      <c r="N32" s="16"/>
      <c r="O32" s="17"/>
      <c r="P32" s="19">
        <v>44798</v>
      </c>
      <c r="Q32" s="21">
        <v>44798</v>
      </c>
    </row>
    <row r="33" spans="2:17" s="9" customFormat="1" ht="19.7" customHeight="1">
      <c r="B33" s="16">
        <v>10</v>
      </c>
      <c r="C33" s="466" t="s">
        <v>178</v>
      </c>
      <c r="D33" s="466" t="s">
        <v>178</v>
      </c>
      <c r="E33" s="54" t="s">
        <v>4962</v>
      </c>
      <c r="F33" s="17">
        <v>1</v>
      </c>
      <c r="G33" s="52">
        <v>2130</v>
      </c>
      <c r="H33" s="52">
        <f t="shared" si="0"/>
        <v>2130</v>
      </c>
      <c r="I33" s="18"/>
      <c r="J33" s="54" t="s">
        <v>4963</v>
      </c>
      <c r="K33" s="146" t="s">
        <v>4935</v>
      </c>
      <c r="L33" s="17"/>
      <c r="M33" s="19">
        <v>44778</v>
      </c>
      <c r="N33" s="16"/>
      <c r="O33" s="17"/>
      <c r="P33" s="19">
        <v>44798</v>
      </c>
      <c r="Q33" s="21">
        <v>44798</v>
      </c>
    </row>
    <row r="34" spans="2:17" s="9" customFormat="1" ht="19.7" customHeight="1">
      <c r="B34" s="16"/>
      <c r="C34" s="466"/>
      <c r="D34" s="466"/>
      <c r="E34" s="145"/>
      <c r="F34" s="17"/>
      <c r="G34" s="52">
        <v>0</v>
      </c>
      <c r="H34" s="52">
        <f t="shared" si="0"/>
        <v>0</v>
      </c>
      <c r="I34" s="18"/>
      <c r="J34" s="54"/>
      <c r="K34" s="17"/>
      <c r="L34" s="17"/>
      <c r="M34" s="19"/>
      <c r="N34" s="16"/>
      <c r="O34" s="17"/>
      <c r="P34" s="19"/>
      <c r="Q34" s="21"/>
    </row>
    <row r="35" spans="2:17" s="9" customFormat="1" ht="19.7" customHeight="1">
      <c r="B35" s="16">
        <v>10</v>
      </c>
      <c r="C35" s="466" t="s">
        <v>178</v>
      </c>
      <c r="D35" s="466" t="s">
        <v>178</v>
      </c>
      <c r="E35" s="145" t="s">
        <v>4964</v>
      </c>
      <c r="F35" s="17">
        <v>1</v>
      </c>
      <c r="G35" s="52">
        <v>5080</v>
      </c>
      <c r="H35" s="52">
        <f>F35*G35</f>
        <v>5080</v>
      </c>
      <c r="I35" s="18"/>
      <c r="J35" s="54" t="s">
        <v>4929</v>
      </c>
      <c r="K35" s="146" t="s">
        <v>4935</v>
      </c>
      <c r="L35" s="17"/>
      <c r="M35" s="19">
        <v>44778</v>
      </c>
      <c r="N35" s="16"/>
      <c r="O35" s="17"/>
      <c r="P35" s="19">
        <v>44798</v>
      </c>
      <c r="Q35" s="21">
        <v>44798</v>
      </c>
    </row>
    <row r="36" spans="2:17" s="9" customFormat="1" ht="19.7" customHeight="1">
      <c r="B36" s="16"/>
      <c r="C36" s="385"/>
      <c r="D36" s="385"/>
      <c r="E36" s="202"/>
      <c r="F36" s="1106"/>
      <c r="G36" s="52">
        <v>0</v>
      </c>
      <c r="H36" s="514">
        <f t="shared" si="0"/>
        <v>0</v>
      </c>
      <c r="I36" s="997"/>
      <c r="J36" s="62"/>
      <c r="K36" s="17"/>
      <c r="L36" s="17"/>
      <c r="M36" s="19"/>
      <c r="N36" s="16"/>
      <c r="O36" s="17"/>
      <c r="P36" s="19"/>
      <c r="Q36" s="21"/>
    </row>
    <row r="37" spans="2:17" s="1412" customFormat="1" ht="19.7" customHeight="1">
      <c r="B37" s="542"/>
      <c r="C37" s="542"/>
      <c r="D37" s="542"/>
      <c r="E37" s="543"/>
      <c r="F37" s="358"/>
      <c r="G37" s="1115">
        <v>0</v>
      </c>
      <c r="H37" s="1115">
        <f t="shared" si="0"/>
        <v>0</v>
      </c>
      <c r="I37" s="1116"/>
      <c r="J37" s="325"/>
      <c r="K37" s="358"/>
      <c r="L37" s="358"/>
      <c r="M37" s="351"/>
      <c r="N37" s="542"/>
      <c r="O37" s="358"/>
      <c r="P37" s="351"/>
      <c r="Q37" s="380"/>
    </row>
    <row r="38" spans="2:17" s="9" customFormat="1" ht="19.7" customHeight="1">
      <c r="B38" s="381">
        <v>9</v>
      </c>
      <c r="C38" s="1022" t="s">
        <v>178</v>
      </c>
      <c r="D38" s="1022" t="s">
        <v>178</v>
      </c>
      <c r="E38" s="357" t="s">
        <v>2500</v>
      </c>
      <c r="F38" s="292">
        <v>4</v>
      </c>
      <c r="G38" s="290">
        <v>280</v>
      </c>
      <c r="H38" s="290">
        <f t="shared" si="0"/>
        <v>1120</v>
      </c>
      <c r="I38" s="18"/>
      <c r="J38" s="54" t="s">
        <v>4965</v>
      </c>
      <c r="K38" s="146" t="s">
        <v>4966</v>
      </c>
      <c r="L38" s="17"/>
      <c r="M38" s="19">
        <v>44831</v>
      </c>
      <c r="N38" s="16"/>
      <c r="O38" s="17"/>
      <c r="P38" s="19">
        <v>44832</v>
      </c>
      <c r="Q38" s="21">
        <v>44832</v>
      </c>
    </row>
    <row r="39" spans="2:17" s="9" customFormat="1" ht="19.7" customHeight="1">
      <c r="B39" s="16"/>
      <c r="C39" s="16"/>
      <c r="D39" s="16"/>
      <c r="E39" s="145"/>
      <c r="F39" s="17"/>
      <c r="G39" s="290">
        <v>0</v>
      </c>
      <c r="H39" s="290">
        <f t="shared" si="0"/>
        <v>0</v>
      </c>
      <c r="I39" s="18"/>
      <c r="J39" s="54"/>
      <c r="K39" s="17"/>
      <c r="L39" s="17"/>
      <c r="M39" s="19"/>
      <c r="N39" s="16"/>
      <c r="O39" s="17"/>
      <c r="P39" s="19"/>
      <c r="Q39" s="21"/>
    </row>
    <row r="40" spans="2:17" s="9" customFormat="1" ht="19.7" customHeight="1">
      <c r="B40" s="16"/>
      <c r="C40" s="16"/>
      <c r="D40" s="16"/>
      <c r="E40" s="145"/>
      <c r="F40" s="17"/>
      <c r="G40" s="290">
        <v>0</v>
      </c>
      <c r="H40" s="290">
        <f t="shared" si="0"/>
        <v>0</v>
      </c>
      <c r="I40" s="18"/>
      <c r="J40" s="54"/>
      <c r="K40" s="17"/>
      <c r="L40" s="17"/>
      <c r="M40" s="19"/>
      <c r="N40" s="16"/>
      <c r="O40" s="17"/>
      <c r="P40" s="19"/>
      <c r="Q40" s="21"/>
    </row>
    <row r="41" spans="2:17" s="9" customFormat="1" ht="19.7" customHeight="1">
      <c r="B41" s="16"/>
      <c r="C41" s="16"/>
      <c r="D41" s="16"/>
      <c r="E41" s="145"/>
      <c r="F41" s="17"/>
      <c r="G41" s="290">
        <v>0</v>
      </c>
      <c r="H41" s="290">
        <f t="shared" si="0"/>
        <v>0</v>
      </c>
      <c r="I41" s="18"/>
      <c r="J41" s="54"/>
      <c r="K41" s="17"/>
      <c r="L41" s="17"/>
      <c r="M41" s="19"/>
      <c r="N41" s="16"/>
      <c r="O41" s="17"/>
      <c r="P41" s="19"/>
      <c r="Q41" s="21"/>
    </row>
    <row r="42" spans="2:17" s="9" customFormat="1" ht="19.7" customHeight="1">
      <c r="B42" s="16"/>
      <c r="C42" s="16"/>
      <c r="D42" s="16"/>
      <c r="E42" s="145"/>
      <c r="F42" s="17"/>
      <c r="G42" s="290">
        <v>0</v>
      </c>
      <c r="H42" s="290">
        <f t="shared" si="0"/>
        <v>0</v>
      </c>
      <c r="I42" s="18"/>
      <c r="J42" s="54"/>
      <c r="K42" s="17"/>
      <c r="L42" s="17"/>
      <c r="M42" s="19"/>
      <c r="N42" s="16"/>
      <c r="O42" s="17"/>
      <c r="P42" s="19"/>
      <c r="Q42" s="21"/>
    </row>
    <row r="43" spans="2:17" s="9" customFormat="1" ht="19.7" customHeight="1">
      <c r="B43" s="16"/>
      <c r="C43" s="16"/>
      <c r="D43" s="16"/>
      <c r="E43" s="145"/>
      <c r="F43" s="17"/>
      <c r="G43" s="290">
        <v>0</v>
      </c>
      <c r="H43" s="290">
        <f t="shared" si="0"/>
        <v>0</v>
      </c>
      <c r="I43" s="18"/>
      <c r="J43" s="54"/>
      <c r="K43" s="17"/>
      <c r="L43" s="17"/>
      <c r="M43" s="19"/>
      <c r="N43" s="16"/>
      <c r="O43" s="17"/>
      <c r="P43" s="19"/>
      <c r="Q43" s="21"/>
    </row>
    <row r="44" spans="2:17" s="9" customFormat="1" ht="19.7" customHeight="1">
      <c r="B44" s="16"/>
      <c r="C44" s="16"/>
      <c r="D44" s="16"/>
      <c r="E44" s="145"/>
      <c r="F44" s="17"/>
      <c r="G44" s="290">
        <v>0</v>
      </c>
      <c r="H44" s="290">
        <f t="shared" si="0"/>
        <v>0</v>
      </c>
      <c r="I44" s="18"/>
      <c r="J44" s="54"/>
      <c r="K44" s="17"/>
      <c r="L44" s="17"/>
      <c r="M44" s="19"/>
      <c r="N44" s="16"/>
      <c r="O44" s="17"/>
      <c r="P44" s="19"/>
      <c r="Q44" s="21"/>
    </row>
    <row r="45" spans="2:17">
      <c r="G45" s="11"/>
      <c r="H45" s="11"/>
    </row>
  </sheetData>
  <autoFilter ref="B8:O44" xr:uid="{C75769CA-917C-43B2-8337-D24666C5173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63475-86A4-4FFF-BC57-171461954747}">
  <dimension ref="B2:Q177"/>
  <sheetViews>
    <sheetView zoomScale="85" zoomScaleNormal="85" workbookViewId="0">
      <pane xSplit="10" ySplit="8" topLeftCell="K153" activePane="bottomRight" state="frozen"/>
      <selection pane="topRight" activeCell="K1" sqref="K1"/>
      <selection pane="bottomLeft" activeCell="A9" sqref="A9"/>
      <selection pane="bottomRight" activeCell="E8" sqref="E8"/>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7.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7.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7.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7.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7.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7.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7.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7.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7.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7.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7.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7.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7.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7.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7.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7.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7.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7.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7.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7.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7.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7.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7.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7.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7.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7.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7.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7.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7.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7.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7.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7.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7.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7.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7.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7.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7.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7.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7.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7.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7.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7.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7.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7.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7.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7.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7.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7.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7.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7.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7.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7.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7.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7.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7.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7.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7.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7.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7.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7.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7.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7.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7.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7.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4967</v>
      </c>
      <c r="G2" s="4" t="s">
        <v>2</v>
      </c>
      <c r="H2" s="5"/>
      <c r="I2" s="6"/>
      <c r="J2" s="125">
        <f>SUM(H:H)</f>
        <v>1557035</v>
      </c>
    </row>
    <row r="3" spans="2:17" ht="20.100000000000001" customHeight="1">
      <c r="B3" s="1" t="s">
        <v>3</v>
      </c>
      <c r="C3" s="1"/>
      <c r="D3" s="1"/>
      <c r="E3" s="14" t="s">
        <v>686</v>
      </c>
    </row>
    <row r="4" spans="2:17" ht="20.100000000000001" customHeight="1">
      <c r="B4" s="1" t="s">
        <v>5</v>
      </c>
      <c r="C4" s="1"/>
      <c r="D4" s="1"/>
      <c r="E4" s="14">
        <v>195594</v>
      </c>
    </row>
    <row r="5" spans="2:17" ht="20.100000000000001" customHeight="1">
      <c r="B5" s="1" t="s">
        <v>6</v>
      </c>
      <c r="C5" s="1"/>
      <c r="D5" s="1"/>
      <c r="E5" s="15">
        <v>44743</v>
      </c>
    </row>
    <row r="6" spans="2:17" ht="20.100000000000001" customHeight="1">
      <c r="B6" s="1" t="s">
        <v>8</v>
      </c>
      <c r="C6" s="1"/>
      <c r="D6" s="1"/>
      <c r="E6" s="15">
        <v>44810</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14" si="0">F9*G9</f>
        <v>0</v>
      </c>
      <c r="I9" s="18"/>
      <c r="J9" s="146"/>
      <c r="K9" s="146"/>
      <c r="L9" s="17"/>
      <c r="M9" s="19"/>
      <c r="N9" s="16"/>
      <c r="O9" s="17"/>
      <c r="P9" s="19"/>
      <c r="Q9" s="21"/>
    </row>
    <row r="10" spans="2:17" s="9" customFormat="1" ht="19.7" customHeight="1">
      <c r="B10" s="16">
        <v>1</v>
      </c>
      <c r="C10" s="16" t="s">
        <v>35</v>
      </c>
      <c r="D10" s="16" t="s">
        <v>35</v>
      </c>
      <c r="E10" s="50" t="s">
        <v>4968</v>
      </c>
      <c r="F10" s="17">
        <v>1</v>
      </c>
      <c r="G10" s="52">
        <v>775000</v>
      </c>
      <c r="H10" s="291">
        <f t="shared" si="0"/>
        <v>775000</v>
      </c>
      <c r="I10" s="18"/>
      <c r="J10" s="54" t="s">
        <v>4969</v>
      </c>
      <c r="K10" s="17" t="s">
        <v>4970</v>
      </c>
      <c r="L10" s="17"/>
      <c r="M10" s="19">
        <v>44648</v>
      </c>
      <c r="N10" s="16"/>
      <c r="O10" s="56">
        <v>44747</v>
      </c>
      <c r="P10" s="19"/>
      <c r="Q10" s="21">
        <v>44804</v>
      </c>
    </row>
    <row r="11" spans="2:17" s="9" customFormat="1" ht="19.7" customHeight="1">
      <c r="B11" s="16">
        <v>1</v>
      </c>
      <c r="C11" s="16" t="s">
        <v>35</v>
      </c>
      <c r="D11" s="16" t="s">
        <v>35</v>
      </c>
      <c r="E11" s="54" t="s">
        <v>4971</v>
      </c>
      <c r="F11" s="17">
        <v>1</v>
      </c>
      <c r="G11" s="52">
        <v>20000</v>
      </c>
      <c r="H11" s="293">
        <f t="shared" si="0"/>
        <v>20000</v>
      </c>
      <c r="I11" s="61"/>
      <c r="J11" s="62"/>
      <c r="K11" s="17"/>
      <c r="L11" s="17"/>
      <c r="M11" s="19">
        <v>44648</v>
      </c>
      <c r="N11" s="16"/>
      <c r="O11" s="56">
        <v>44747</v>
      </c>
      <c r="P11" s="19"/>
      <c r="Q11" s="21">
        <v>44804</v>
      </c>
    </row>
    <row r="12" spans="2:17" s="9" customFormat="1" ht="19.7" customHeight="1">
      <c r="B12" s="16">
        <v>1</v>
      </c>
      <c r="C12" s="16" t="s">
        <v>35</v>
      </c>
      <c r="D12" s="16" t="s">
        <v>35</v>
      </c>
      <c r="E12" s="54" t="s">
        <v>4972</v>
      </c>
      <c r="F12" s="17">
        <v>1</v>
      </c>
      <c r="G12" s="52">
        <v>14000</v>
      </c>
      <c r="H12" s="290">
        <f>F12*G12</f>
        <v>14000</v>
      </c>
      <c r="I12" s="18"/>
      <c r="J12" s="146"/>
      <c r="K12" s="146"/>
      <c r="L12" s="17"/>
      <c r="M12" s="19">
        <v>44648</v>
      </c>
      <c r="N12" s="16"/>
      <c r="O12" s="56">
        <v>44747</v>
      </c>
      <c r="P12" s="19"/>
      <c r="Q12" s="21">
        <v>44804</v>
      </c>
    </row>
    <row r="13" spans="2:17" s="9" customFormat="1" ht="19.7" customHeight="1">
      <c r="B13" s="16">
        <v>3</v>
      </c>
      <c r="C13" s="16" t="s">
        <v>25</v>
      </c>
      <c r="D13" s="16" t="s">
        <v>25</v>
      </c>
      <c r="E13" s="54" t="s">
        <v>4973</v>
      </c>
      <c r="F13" s="17">
        <v>1</v>
      </c>
      <c r="G13" s="52">
        <v>31500</v>
      </c>
      <c r="H13" s="52">
        <f t="shared" si="0"/>
        <v>31500</v>
      </c>
      <c r="I13" s="61"/>
      <c r="J13" s="54" t="s">
        <v>4974</v>
      </c>
      <c r="K13" s="17"/>
      <c r="L13" s="17"/>
      <c r="M13" s="19">
        <v>44648</v>
      </c>
      <c r="N13" s="16"/>
      <c r="O13" s="56">
        <v>44747</v>
      </c>
      <c r="P13" s="19"/>
      <c r="Q13" s="21">
        <v>44804</v>
      </c>
    </row>
    <row r="14" spans="2:17" s="9" customFormat="1" ht="19.7" customHeight="1">
      <c r="B14" s="16">
        <v>4</v>
      </c>
      <c r="C14" s="59" t="s">
        <v>25</v>
      </c>
      <c r="D14" s="59" t="s">
        <v>25</v>
      </c>
      <c r="E14" s="70" t="s">
        <v>4975</v>
      </c>
      <c r="F14" s="17">
        <v>1</v>
      </c>
      <c r="G14" s="1736">
        <v>30000</v>
      </c>
      <c r="H14" s="203">
        <f t="shared" si="0"/>
        <v>30000</v>
      </c>
      <c r="I14" s="18"/>
      <c r="J14" s="54" t="s">
        <v>4976</v>
      </c>
      <c r="K14" s="17"/>
      <c r="L14" s="17"/>
      <c r="M14" s="19">
        <v>44648</v>
      </c>
      <c r="N14" s="16"/>
      <c r="O14" s="56">
        <v>44747</v>
      </c>
      <c r="P14" s="19"/>
      <c r="Q14" s="21">
        <v>44804</v>
      </c>
    </row>
    <row r="15" spans="2:17" s="9" customFormat="1" ht="19.7" customHeight="1">
      <c r="B15" s="16">
        <v>1</v>
      </c>
      <c r="C15" s="16" t="s">
        <v>35</v>
      </c>
      <c r="D15" s="16" t="s">
        <v>35</v>
      </c>
      <c r="E15" s="58" t="s">
        <v>39</v>
      </c>
      <c r="F15" s="17">
        <v>1</v>
      </c>
      <c r="G15" s="52">
        <v>12000</v>
      </c>
      <c r="H15" s="293">
        <f>F15*G15</f>
        <v>12000</v>
      </c>
      <c r="I15" s="61"/>
      <c r="J15" s="50"/>
      <c r="K15" s="17"/>
      <c r="L15" s="17"/>
      <c r="M15" s="19">
        <v>44648</v>
      </c>
      <c r="N15" s="16"/>
      <c r="O15" s="56">
        <v>44747</v>
      </c>
      <c r="P15" s="19"/>
      <c r="Q15" s="21">
        <v>44804</v>
      </c>
    </row>
    <row r="16" spans="2:17" s="9" customFormat="1" ht="19.7" customHeight="1">
      <c r="B16" s="16"/>
      <c r="C16" s="16"/>
      <c r="D16" s="16"/>
      <c r="E16" s="50"/>
      <c r="F16" s="17"/>
      <c r="G16" s="290">
        <v>0</v>
      </c>
      <c r="H16" s="52">
        <f t="shared" ref="H16:H33" si="1">F16*G16</f>
        <v>0</v>
      </c>
      <c r="I16" s="18"/>
      <c r="J16" s="54"/>
      <c r="K16" s="17"/>
      <c r="L16" s="17"/>
      <c r="M16" s="19"/>
      <c r="N16" s="16"/>
      <c r="O16" s="17"/>
      <c r="P16" s="19"/>
      <c r="Q16" s="21"/>
    </row>
    <row r="17" spans="2:17" s="9" customFormat="1" ht="19.7" customHeight="1">
      <c r="B17" s="16">
        <v>10</v>
      </c>
      <c r="C17" s="59" t="s">
        <v>4977</v>
      </c>
      <c r="D17" s="59" t="s">
        <v>4978</v>
      </c>
      <c r="E17" s="202" t="s">
        <v>4979</v>
      </c>
      <c r="F17" s="64">
        <v>1</v>
      </c>
      <c r="G17" s="203">
        <v>27200</v>
      </c>
      <c r="H17" s="134">
        <f t="shared" si="1"/>
        <v>27200</v>
      </c>
      <c r="I17" s="61"/>
      <c r="J17" s="50" t="s">
        <v>4980</v>
      </c>
      <c r="K17" s="17" t="s">
        <v>4981</v>
      </c>
      <c r="L17" s="17"/>
      <c r="M17" s="19">
        <v>44645</v>
      </c>
      <c r="N17" s="16"/>
      <c r="O17" s="56">
        <v>44747</v>
      </c>
      <c r="P17" s="19" t="s">
        <v>4982</v>
      </c>
      <c r="Q17" s="21">
        <v>44770</v>
      </c>
    </row>
    <row r="18" spans="2:17" s="9" customFormat="1" ht="19.7" customHeight="1">
      <c r="B18" s="16">
        <v>10</v>
      </c>
      <c r="C18" s="59" t="s">
        <v>4977</v>
      </c>
      <c r="D18" s="59" t="s">
        <v>4978</v>
      </c>
      <c r="E18" s="202" t="s">
        <v>4983</v>
      </c>
      <c r="F18" s="64">
        <v>1</v>
      </c>
      <c r="G18" s="203">
        <v>7120</v>
      </c>
      <c r="H18" s="134">
        <f t="shared" si="1"/>
        <v>7120</v>
      </c>
      <c r="I18" s="61"/>
      <c r="J18" s="50" t="s">
        <v>4984</v>
      </c>
      <c r="K18" s="17" t="s">
        <v>4981</v>
      </c>
      <c r="L18" s="17"/>
      <c r="M18" s="19">
        <v>44645</v>
      </c>
      <c r="N18" s="16"/>
      <c r="O18" s="56">
        <v>44747</v>
      </c>
      <c r="P18" s="19" t="s">
        <v>4985</v>
      </c>
      <c r="Q18" s="21">
        <v>44747</v>
      </c>
    </row>
    <row r="19" spans="2:17" s="9" customFormat="1" ht="19.7" customHeight="1">
      <c r="B19" s="16">
        <v>10</v>
      </c>
      <c r="C19" s="59" t="s">
        <v>4977</v>
      </c>
      <c r="D19" s="59" t="s">
        <v>4978</v>
      </c>
      <c r="E19" s="202" t="s">
        <v>4986</v>
      </c>
      <c r="F19" s="64">
        <v>1</v>
      </c>
      <c r="G19" s="203">
        <v>41360</v>
      </c>
      <c r="H19" s="134">
        <f t="shared" si="1"/>
        <v>41360</v>
      </c>
      <c r="I19" s="61"/>
      <c r="J19" s="50" t="s">
        <v>4987</v>
      </c>
      <c r="K19" s="17" t="s">
        <v>4981</v>
      </c>
      <c r="L19" s="17"/>
      <c r="M19" s="19">
        <v>44645</v>
      </c>
      <c r="N19" s="16"/>
      <c r="O19" s="56">
        <v>44747</v>
      </c>
      <c r="P19" s="19" t="s">
        <v>4985</v>
      </c>
      <c r="Q19" s="21">
        <v>44747</v>
      </c>
    </row>
    <row r="20" spans="2:17" s="9" customFormat="1" ht="19.7" customHeight="1">
      <c r="B20" s="16"/>
      <c r="C20" s="16"/>
      <c r="D20" s="16"/>
      <c r="E20" s="50"/>
      <c r="F20" s="64"/>
      <c r="G20" s="290">
        <v>0</v>
      </c>
      <c r="H20" s="52">
        <f t="shared" si="1"/>
        <v>0</v>
      </c>
      <c r="I20" s="18"/>
      <c r="J20" s="54"/>
      <c r="K20" s="17"/>
      <c r="L20" s="17"/>
      <c r="M20" s="19"/>
      <c r="N20" s="16"/>
      <c r="O20" s="17"/>
      <c r="P20" s="19"/>
      <c r="Q20" s="21"/>
    </row>
    <row r="21" spans="2:17" s="1412" customFormat="1" ht="19.7" customHeight="1">
      <c r="B21" s="542"/>
      <c r="C21" s="542"/>
      <c r="D21" s="542"/>
      <c r="E21" s="1737"/>
      <c r="F21" s="358"/>
      <c r="G21" s="1115">
        <v>0</v>
      </c>
      <c r="H21" s="1114">
        <f t="shared" si="1"/>
        <v>0</v>
      </c>
      <c r="I21" s="1116"/>
      <c r="J21" s="325"/>
      <c r="K21" s="358"/>
      <c r="L21" s="358"/>
      <c r="M21" s="351"/>
      <c r="N21" s="542"/>
      <c r="O21" s="358"/>
      <c r="P21" s="351"/>
      <c r="Q21" s="380"/>
    </row>
    <row r="22" spans="2:17" s="9" customFormat="1" ht="19.7" customHeight="1">
      <c r="B22" s="16">
        <v>9</v>
      </c>
      <c r="C22" s="16" t="s">
        <v>737</v>
      </c>
      <c r="D22" s="16" t="s">
        <v>69</v>
      </c>
      <c r="E22" s="145" t="s">
        <v>4988</v>
      </c>
      <c r="F22" s="17">
        <v>1</v>
      </c>
      <c r="G22" s="290">
        <v>1720</v>
      </c>
      <c r="H22" s="52">
        <f t="shared" si="1"/>
        <v>1720</v>
      </c>
      <c r="I22" s="18"/>
      <c r="J22" s="54" t="s">
        <v>4989</v>
      </c>
      <c r="K22" s="17"/>
      <c r="L22" s="17"/>
      <c r="M22" s="19">
        <v>44648</v>
      </c>
      <c r="N22" s="16"/>
      <c r="O22" s="56">
        <v>44747</v>
      </c>
      <c r="P22" s="19">
        <v>44747</v>
      </c>
      <c r="Q22" s="21">
        <v>44747</v>
      </c>
    </row>
    <row r="23" spans="2:17" s="9" customFormat="1" ht="19.7" customHeight="1">
      <c r="B23" s="16">
        <v>9</v>
      </c>
      <c r="C23" s="16" t="s">
        <v>87</v>
      </c>
      <c r="D23" s="16" t="s">
        <v>55</v>
      </c>
      <c r="E23" s="145" t="s">
        <v>4990</v>
      </c>
      <c r="F23" s="358">
        <v>0</v>
      </c>
      <c r="G23" s="52">
        <v>11500</v>
      </c>
      <c r="H23" s="53">
        <f t="shared" si="1"/>
        <v>0</v>
      </c>
      <c r="I23" s="18"/>
      <c r="J23" s="54" t="s">
        <v>4991</v>
      </c>
      <c r="K23" s="358" t="s">
        <v>4992</v>
      </c>
      <c r="L23" s="292" t="s">
        <v>4993</v>
      </c>
      <c r="M23" s="19">
        <v>44648</v>
      </c>
      <c r="N23" s="16"/>
      <c r="O23" s="56">
        <v>44747</v>
      </c>
      <c r="P23" s="308" t="s">
        <v>1460</v>
      </c>
      <c r="Q23" s="21"/>
    </row>
    <row r="24" spans="2:17" s="9" customFormat="1" ht="19.7" customHeight="1">
      <c r="B24" s="16">
        <v>9</v>
      </c>
      <c r="C24" s="16" t="s">
        <v>747</v>
      </c>
      <c r="D24" s="16" t="s">
        <v>55</v>
      </c>
      <c r="E24" s="145" t="s">
        <v>4994</v>
      </c>
      <c r="F24" s="358">
        <v>0</v>
      </c>
      <c r="G24" s="52">
        <v>3090</v>
      </c>
      <c r="H24" s="53">
        <f t="shared" si="1"/>
        <v>0</v>
      </c>
      <c r="I24" s="18"/>
      <c r="J24" s="54" t="s">
        <v>4995</v>
      </c>
      <c r="K24" s="358" t="s">
        <v>4992</v>
      </c>
      <c r="L24" s="292" t="s">
        <v>4993</v>
      </c>
      <c r="M24" s="19">
        <v>44648</v>
      </c>
      <c r="N24" s="16"/>
      <c r="O24" s="56">
        <v>44747</v>
      </c>
      <c r="P24" s="308" t="s">
        <v>1460</v>
      </c>
      <c r="Q24" s="21"/>
    </row>
    <row r="25" spans="2:17" s="9" customFormat="1" ht="19.7" customHeight="1">
      <c r="B25" s="16">
        <v>9</v>
      </c>
      <c r="C25" s="16" t="s">
        <v>747</v>
      </c>
      <c r="D25" s="16" t="s">
        <v>55</v>
      </c>
      <c r="E25" s="145" t="s">
        <v>4996</v>
      </c>
      <c r="F25" s="17">
        <v>1</v>
      </c>
      <c r="G25" s="52">
        <v>3970</v>
      </c>
      <c r="H25" s="53">
        <f t="shared" si="1"/>
        <v>3970</v>
      </c>
      <c r="I25" s="18"/>
      <c r="J25" s="54" t="s">
        <v>4995</v>
      </c>
      <c r="K25" s="17"/>
      <c r="L25" s="17"/>
      <c r="M25" s="19">
        <v>44648</v>
      </c>
      <c r="N25" s="16"/>
      <c r="O25" s="56">
        <v>44747</v>
      </c>
      <c r="P25" s="19">
        <v>44747</v>
      </c>
      <c r="Q25" s="21">
        <v>44746</v>
      </c>
    </row>
    <row r="26" spans="2:17" s="9" customFormat="1" ht="19.7" customHeight="1">
      <c r="B26" s="16">
        <v>9</v>
      </c>
      <c r="C26" s="16" t="s">
        <v>87</v>
      </c>
      <c r="D26" s="16" t="s">
        <v>55</v>
      </c>
      <c r="E26" s="145" t="s">
        <v>4997</v>
      </c>
      <c r="F26" s="358">
        <v>0</v>
      </c>
      <c r="G26" s="52">
        <v>60</v>
      </c>
      <c r="H26" s="53">
        <f t="shared" si="1"/>
        <v>0</v>
      </c>
      <c r="I26" s="18"/>
      <c r="J26" s="1075" t="s">
        <v>4998</v>
      </c>
      <c r="K26" s="358" t="s">
        <v>4992</v>
      </c>
      <c r="L26" s="292" t="s">
        <v>4993</v>
      </c>
      <c r="M26" s="19">
        <v>44648</v>
      </c>
      <c r="N26" s="16"/>
      <c r="O26" s="56">
        <v>44747</v>
      </c>
      <c r="P26" s="308" t="s">
        <v>1460</v>
      </c>
      <c r="Q26" s="21"/>
    </row>
    <row r="27" spans="2:17" s="9" customFormat="1" ht="19.7" customHeight="1">
      <c r="B27" s="16">
        <v>9</v>
      </c>
      <c r="C27" s="16" t="s">
        <v>87</v>
      </c>
      <c r="D27" s="16" t="s">
        <v>55</v>
      </c>
      <c r="E27" s="145" t="s">
        <v>4999</v>
      </c>
      <c r="F27" s="17">
        <v>4</v>
      </c>
      <c r="G27" s="52">
        <v>30</v>
      </c>
      <c r="H27" s="53">
        <f>F27*G27</f>
        <v>120</v>
      </c>
      <c r="I27" s="18"/>
      <c r="J27" s="54" t="s">
        <v>5000</v>
      </c>
      <c r="K27" s="358" t="s">
        <v>4992</v>
      </c>
      <c r="L27" s="17"/>
      <c r="M27" s="19">
        <v>44648</v>
      </c>
      <c r="N27" s="16"/>
      <c r="O27" s="56">
        <v>44747</v>
      </c>
      <c r="P27" s="19">
        <v>44747</v>
      </c>
      <c r="Q27" s="21">
        <v>44746</v>
      </c>
    </row>
    <row r="28" spans="2:17" s="9" customFormat="1" ht="19.7" customHeight="1">
      <c r="B28" s="16">
        <v>9</v>
      </c>
      <c r="C28" s="16" t="s">
        <v>87</v>
      </c>
      <c r="D28" s="16" t="s">
        <v>55</v>
      </c>
      <c r="E28" s="145" t="s">
        <v>5001</v>
      </c>
      <c r="F28" s="358">
        <v>0</v>
      </c>
      <c r="G28" s="52">
        <v>90</v>
      </c>
      <c r="H28" s="53">
        <f t="shared" si="1"/>
        <v>0</v>
      </c>
      <c r="I28" s="18"/>
      <c r="J28" s="54" t="s">
        <v>5002</v>
      </c>
      <c r="K28" s="358" t="s">
        <v>4992</v>
      </c>
      <c r="L28" s="292" t="s">
        <v>4993</v>
      </c>
      <c r="M28" s="19">
        <v>44648</v>
      </c>
      <c r="N28" s="16"/>
      <c r="O28" s="56">
        <v>44747</v>
      </c>
      <c r="P28" s="308" t="s">
        <v>1460</v>
      </c>
      <c r="Q28" s="21"/>
    </row>
    <row r="29" spans="2:17" s="9" customFormat="1" ht="19.7" customHeight="1">
      <c r="B29" s="16">
        <v>9</v>
      </c>
      <c r="C29" s="16" t="s">
        <v>87</v>
      </c>
      <c r="D29" s="16" t="s">
        <v>55</v>
      </c>
      <c r="E29" s="145" t="s">
        <v>2705</v>
      </c>
      <c r="F29" s="17">
        <v>4</v>
      </c>
      <c r="G29" s="52">
        <v>35</v>
      </c>
      <c r="H29" s="53">
        <f t="shared" si="1"/>
        <v>140</v>
      </c>
      <c r="I29" s="18"/>
      <c r="J29" s="54" t="s">
        <v>5003</v>
      </c>
      <c r="K29" s="17"/>
      <c r="L29" s="17"/>
      <c r="M29" s="19">
        <v>44648</v>
      </c>
      <c r="N29" s="16"/>
      <c r="O29" s="56">
        <v>44747</v>
      </c>
      <c r="P29" s="19">
        <v>44747</v>
      </c>
      <c r="Q29" s="21">
        <v>44746</v>
      </c>
    </row>
    <row r="30" spans="2:17" s="9" customFormat="1" ht="19.7" customHeight="1">
      <c r="B30" s="16"/>
      <c r="C30" s="16"/>
      <c r="D30" s="16"/>
      <c r="E30" s="54"/>
      <c r="F30" s="17"/>
      <c r="G30" s="290">
        <v>0</v>
      </c>
      <c r="H30" s="52">
        <f t="shared" si="1"/>
        <v>0</v>
      </c>
      <c r="I30" s="18"/>
      <c r="J30" s="54"/>
      <c r="K30" s="17"/>
      <c r="L30" s="17"/>
      <c r="M30" s="19"/>
      <c r="N30" s="16"/>
      <c r="O30" s="17"/>
      <c r="P30" s="19"/>
      <c r="Q30" s="21"/>
    </row>
    <row r="31" spans="2:17" s="9" customFormat="1" ht="19.7" customHeight="1">
      <c r="B31" s="16">
        <v>9</v>
      </c>
      <c r="C31" s="16" t="s">
        <v>178</v>
      </c>
      <c r="D31" s="16" t="s">
        <v>178</v>
      </c>
      <c r="E31" s="58" t="s">
        <v>5004</v>
      </c>
      <c r="F31" s="17">
        <v>1</v>
      </c>
      <c r="G31" s="290">
        <v>18500</v>
      </c>
      <c r="H31" s="52">
        <f t="shared" si="1"/>
        <v>18500</v>
      </c>
      <c r="I31" s="18"/>
      <c r="J31" s="54" t="s">
        <v>5005</v>
      </c>
      <c r="K31" s="146" t="s">
        <v>5006</v>
      </c>
      <c r="L31" s="17"/>
      <c r="M31" s="19">
        <v>44645</v>
      </c>
      <c r="N31" s="16"/>
      <c r="O31" s="17"/>
      <c r="P31" s="19">
        <v>44656</v>
      </c>
      <c r="Q31" s="21">
        <v>44656</v>
      </c>
    </row>
    <row r="32" spans="2:17" s="9" customFormat="1" ht="19.7" customHeight="1">
      <c r="B32" s="16">
        <v>9</v>
      </c>
      <c r="C32" s="16" t="s">
        <v>178</v>
      </c>
      <c r="D32" s="16" t="s">
        <v>178</v>
      </c>
      <c r="E32" s="58" t="s">
        <v>5007</v>
      </c>
      <c r="F32" s="17">
        <v>1</v>
      </c>
      <c r="G32" s="290">
        <v>3880</v>
      </c>
      <c r="H32" s="52">
        <f t="shared" si="1"/>
        <v>3880</v>
      </c>
      <c r="I32" s="18"/>
      <c r="J32" s="54" t="s">
        <v>5008</v>
      </c>
      <c r="K32" s="146" t="s">
        <v>5006</v>
      </c>
      <c r="L32" s="17"/>
      <c r="M32" s="19">
        <v>44645</v>
      </c>
      <c r="N32" s="16"/>
      <c r="O32" s="17"/>
      <c r="P32" s="19">
        <v>44656</v>
      </c>
      <c r="Q32" s="21">
        <v>44656</v>
      </c>
    </row>
    <row r="33" spans="2:17" s="9" customFormat="1" ht="19.7" customHeight="1">
      <c r="B33" s="16"/>
      <c r="C33" s="16"/>
      <c r="D33" s="16"/>
      <c r="E33" s="58"/>
      <c r="F33" s="17"/>
      <c r="G33" s="290">
        <v>0</v>
      </c>
      <c r="H33" s="52">
        <f t="shared" si="1"/>
        <v>0</v>
      </c>
      <c r="I33" s="18"/>
      <c r="J33" s="54"/>
      <c r="K33" s="17"/>
      <c r="L33" s="17"/>
      <c r="M33" s="19"/>
      <c r="N33" s="16"/>
      <c r="O33" s="17"/>
      <c r="P33" s="19"/>
      <c r="Q33" s="21"/>
    </row>
    <row r="34" spans="2:17" s="1632" customFormat="1" ht="19.7" customHeight="1">
      <c r="B34" s="1622"/>
      <c r="C34" s="1622"/>
      <c r="D34" s="1622"/>
      <c r="E34" s="1738"/>
      <c r="F34" s="1629"/>
      <c r="G34" s="1739">
        <v>0</v>
      </c>
      <c r="H34" s="1626">
        <f>F34*G34</f>
        <v>0</v>
      </c>
      <c r="I34" s="1627"/>
      <c r="J34" s="1628"/>
      <c r="K34" s="1629"/>
      <c r="L34" s="1629"/>
      <c r="M34" s="1630"/>
      <c r="N34" s="1622"/>
      <c r="O34" s="1629"/>
      <c r="P34" s="1630"/>
      <c r="Q34" s="1631"/>
    </row>
    <row r="35" spans="2:17" s="9" customFormat="1" ht="19.7" customHeight="1">
      <c r="B35" s="16">
        <v>12</v>
      </c>
      <c r="C35" s="16" t="s">
        <v>4515</v>
      </c>
      <c r="D35" s="16" t="s">
        <v>80</v>
      </c>
      <c r="E35" s="54" t="s">
        <v>215</v>
      </c>
      <c r="F35" s="17">
        <v>2</v>
      </c>
      <c r="G35" s="290">
        <v>440</v>
      </c>
      <c r="H35" s="52">
        <f t="shared" ref="H35:H63" si="2">F35*G35</f>
        <v>880</v>
      </c>
      <c r="I35" s="18"/>
      <c r="J35" s="54" t="s">
        <v>5009</v>
      </c>
      <c r="K35" s="17"/>
      <c r="L35" s="17"/>
      <c r="M35" s="19">
        <v>44714</v>
      </c>
      <c r="N35" s="16"/>
      <c r="O35" s="56">
        <v>44726</v>
      </c>
      <c r="P35" s="19">
        <v>44727</v>
      </c>
      <c r="Q35" s="21">
        <v>44725</v>
      </c>
    </row>
    <row r="36" spans="2:17" s="9" customFormat="1" ht="19.7" customHeight="1">
      <c r="B36" s="16"/>
      <c r="C36" s="16"/>
      <c r="D36" s="16"/>
      <c r="E36" s="145"/>
      <c r="F36" s="17"/>
      <c r="G36" s="290">
        <v>0</v>
      </c>
      <c r="H36" s="52">
        <f>F36*G36</f>
        <v>0</v>
      </c>
      <c r="I36" s="18"/>
      <c r="J36" s="54"/>
      <c r="K36" s="17"/>
      <c r="L36" s="17"/>
      <c r="M36" s="19"/>
      <c r="N36" s="16"/>
      <c r="O36" s="17"/>
      <c r="P36" s="19"/>
      <c r="Q36" s="21"/>
    </row>
    <row r="37" spans="2:17" s="9" customFormat="1" ht="19.7" customHeight="1">
      <c r="B37" s="16">
        <v>12</v>
      </c>
      <c r="C37" s="16" t="s">
        <v>4527</v>
      </c>
      <c r="D37" s="16" t="s">
        <v>4527</v>
      </c>
      <c r="E37" s="145" t="s">
        <v>5010</v>
      </c>
      <c r="F37" s="17">
        <v>1</v>
      </c>
      <c r="G37" s="290">
        <v>126000</v>
      </c>
      <c r="H37" s="52">
        <f t="shared" si="2"/>
        <v>126000</v>
      </c>
      <c r="I37" s="18"/>
      <c r="J37" s="54" t="s">
        <v>4529</v>
      </c>
      <c r="K37" s="146" t="s">
        <v>5011</v>
      </c>
      <c r="L37" s="17"/>
      <c r="M37" s="19">
        <v>44714</v>
      </c>
      <c r="N37" s="16"/>
      <c r="O37" s="56">
        <v>44726</v>
      </c>
      <c r="P37" s="19">
        <v>44725</v>
      </c>
      <c r="Q37" s="21">
        <v>44725</v>
      </c>
    </row>
    <row r="38" spans="2:17" s="9" customFormat="1" ht="19.7" customHeight="1">
      <c r="B38" s="16">
        <v>12</v>
      </c>
      <c r="C38" s="16" t="s">
        <v>4527</v>
      </c>
      <c r="D38" s="16" t="s">
        <v>4527</v>
      </c>
      <c r="E38" s="145" t="s">
        <v>4531</v>
      </c>
      <c r="F38" s="17">
        <v>1</v>
      </c>
      <c r="G38" s="290">
        <v>4800</v>
      </c>
      <c r="H38" s="52">
        <f t="shared" si="2"/>
        <v>4800</v>
      </c>
      <c r="I38" s="18"/>
      <c r="J38" s="54" t="s">
        <v>5012</v>
      </c>
      <c r="K38" s="146" t="s">
        <v>5011</v>
      </c>
      <c r="L38" s="17"/>
      <c r="M38" s="19">
        <v>44714</v>
      </c>
      <c r="N38" s="16"/>
      <c r="O38" s="56">
        <v>44726</v>
      </c>
      <c r="P38" s="19">
        <v>44725</v>
      </c>
      <c r="Q38" s="21">
        <v>44725</v>
      </c>
    </row>
    <row r="39" spans="2:17" s="9" customFormat="1" ht="19.7" customHeight="1">
      <c r="B39" s="16">
        <v>12</v>
      </c>
      <c r="C39" s="16" t="s">
        <v>4527</v>
      </c>
      <c r="D39" s="16" t="s">
        <v>4527</v>
      </c>
      <c r="E39" s="145" t="s">
        <v>5013</v>
      </c>
      <c r="F39" s="17">
        <v>1</v>
      </c>
      <c r="G39" s="290">
        <v>4500</v>
      </c>
      <c r="H39" s="52">
        <f t="shared" si="2"/>
        <v>4500</v>
      </c>
      <c r="I39" s="18"/>
      <c r="J39" s="54" t="s">
        <v>5014</v>
      </c>
      <c r="K39" s="146" t="s">
        <v>5011</v>
      </c>
      <c r="L39" s="17"/>
      <c r="M39" s="19">
        <v>44714</v>
      </c>
      <c r="N39" s="16"/>
      <c r="O39" s="56">
        <v>44726</v>
      </c>
      <c r="P39" s="19">
        <v>44725</v>
      </c>
      <c r="Q39" s="21">
        <v>44725</v>
      </c>
    </row>
    <row r="40" spans="2:17" s="9" customFormat="1" ht="19.7" customHeight="1">
      <c r="B40" s="16">
        <v>12</v>
      </c>
      <c r="C40" s="16" t="s">
        <v>4527</v>
      </c>
      <c r="D40" s="16" t="s">
        <v>4527</v>
      </c>
      <c r="E40" s="145" t="s">
        <v>5015</v>
      </c>
      <c r="F40" s="17">
        <v>1</v>
      </c>
      <c r="G40" s="290">
        <v>1700</v>
      </c>
      <c r="H40" s="52">
        <f t="shared" si="2"/>
        <v>1700</v>
      </c>
      <c r="I40" s="18"/>
      <c r="J40" s="54" t="s">
        <v>5016</v>
      </c>
      <c r="K40" s="146" t="s">
        <v>5011</v>
      </c>
      <c r="L40" s="17"/>
      <c r="M40" s="19">
        <v>44714</v>
      </c>
      <c r="N40" s="16"/>
      <c r="O40" s="56">
        <v>44726</v>
      </c>
      <c r="P40" s="19">
        <v>44725</v>
      </c>
      <c r="Q40" s="21">
        <v>44725</v>
      </c>
    </row>
    <row r="41" spans="2:17" s="9" customFormat="1" ht="19.7" customHeight="1">
      <c r="B41" s="16">
        <v>12</v>
      </c>
      <c r="C41" s="16" t="s">
        <v>4527</v>
      </c>
      <c r="D41" s="16" t="s">
        <v>4527</v>
      </c>
      <c r="E41" s="145" t="s">
        <v>5017</v>
      </c>
      <c r="F41" s="17">
        <v>1</v>
      </c>
      <c r="G41" s="290">
        <v>-67000</v>
      </c>
      <c r="H41" s="52">
        <f>F41*G41</f>
        <v>-67000</v>
      </c>
      <c r="I41" s="18"/>
      <c r="J41" s="54" t="s">
        <v>5016</v>
      </c>
      <c r="K41" s="146" t="s">
        <v>5011</v>
      </c>
      <c r="L41" s="17"/>
      <c r="M41" s="19">
        <v>44714</v>
      </c>
      <c r="N41" s="16"/>
      <c r="O41" s="56">
        <v>44726</v>
      </c>
      <c r="P41" s="19"/>
      <c r="Q41" s="21"/>
    </row>
    <row r="42" spans="2:17" s="9" customFormat="1" ht="19.7" customHeight="1">
      <c r="B42" s="16"/>
      <c r="C42" s="16"/>
      <c r="D42" s="16"/>
      <c r="E42" s="145"/>
      <c r="F42" s="17"/>
      <c r="G42" s="290">
        <v>0</v>
      </c>
      <c r="H42" s="52">
        <f t="shared" si="2"/>
        <v>0</v>
      </c>
      <c r="I42" s="18"/>
      <c r="J42" s="54"/>
      <c r="K42" s="17"/>
      <c r="L42" s="17"/>
      <c r="M42" s="19"/>
      <c r="N42" s="16"/>
      <c r="O42" s="17"/>
      <c r="P42" s="19"/>
      <c r="Q42" s="21"/>
    </row>
    <row r="43" spans="2:17" s="9" customFormat="1" ht="19.7" customHeight="1">
      <c r="B43" s="16">
        <v>9</v>
      </c>
      <c r="C43" s="16" t="s">
        <v>2399</v>
      </c>
      <c r="D43" s="16" t="s">
        <v>2399</v>
      </c>
      <c r="E43" s="145" t="s">
        <v>5018</v>
      </c>
      <c r="F43" s="17">
        <v>1</v>
      </c>
      <c r="G43" s="290">
        <v>6005</v>
      </c>
      <c r="H43" s="52">
        <f t="shared" si="2"/>
        <v>6005</v>
      </c>
      <c r="I43" s="18"/>
      <c r="J43" s="54" t="s">
        <v>1004</v>
      </c>
      <c r="K43" s="146" t="s">
        <v>5006</v>
      </c>
      <c r="L43" s="17"/>
      <c r="M43" s="19">
        <v>44714</v>
      </c>
      <c r="N43" s="16"/>
      <c r="O43" s="17"/>
      <c r="P43" s="19">
        <v>44726</v>
      </c>
      <c r="Q43" s="21">
        <v>44726</v>
      </c>
    </row>
    <row r="44" spans="2:17" s="9" customFormat="1" ht="19.7" customHeight="1">
      <c r="B44" s="16">
        <v>9</v>
      </c>
      <c r="C44" s="16" t="s">
        <v>2399</v>
      </c>
      <c r="D44" s="16" t="s">
        <v>2399</v>
      </c>
      <c r="E44" s="54" t="s">
        <v>5019</v>
      </c>
      <c r="F44" s="17">
        <v>1</v>
      </c>
      <c r="G44" s="290">
        <v>2319</v>
      </c>
      <c r="H44" s="52">
        <f t="shared" si="2"/>
        <v>2319</v>
      </c>
      <c r="I44" s="18"/>
      <c r="J44" s="54" t="s">
        <v>1004</v>
      </c>
      <c r="K44" s="146" t="s">
        <v>5006</v>
      </c>
      <c r="L44" s="17"/>
      <c r="M44" s="19">
        <v>44714</v>
      </c>
      <c r="N44" s="16"/>
      <c r="O44" s="17"/>
      <c r="P44" s="19">
        <v>44726</v>
      </c>
      <c r="Q44" s="21">
        <v>44726</v>
      </c>
    </row>
    <row r="45" spans="2:17" s="9" customFormat="1" ht="19.7" customHeight="1">
      <c r="B45" s="16">
        <v>9</v>
      </c>
      <c r="C45" s="16" t="s">
        <v>2399</v>
      </c>
      <c r="D45" s="16" t="s">
        <v>2399</v>
      </c>
      <c r="E45" s="54" t="s">
        <v>1007</v>
      </c>
      <c r="F45" s="17">
        <v>1</v>
      </c>
      <c r="G45" s="290">
        <v>861</v>
      </c>
      <c r="H45" s="52">
        <f t="shared" si="2"/>
        <v>861</v>
      </c>
      <c r="I45" s="18"/>
      <c r="J45" s="54" t="s">
        <v>1008</v>
      </c>
      <c r="K45" s="146" t="s">
        <v>5006</v>
      </c>
      <c r="L45" s="17"/>
      <c r="M45" s="19">
        <v>44714</v>
      </c>
      <c r="N45" s="16"/>
      <c r="O45" s="17"/>
      <c r="P45" s="19">
        <v>44726</v>
      </c>
      <c r="Q45" s="21">
        <v>44726</v>
      </c>
    </row>
    <row r="46" spans="2:17" s="9" customFormat="1" ht="19.7" customHeight="1">
      <c r="B46" s="16">
        <v>9</v>
      </c>
      <c r="C46" s="16" t="s">
        <v>2713</v>
      </c>
      <c r="D46" s="16" t="s">
        <v>2399</v>
      </c>
      <c r="E46" s="54" t="s">
        <v>2765</v>
      </c>
      <c r="F46" s="17">
        <v>1</v>
      </c>
      <c r="G46" s="290">
        <v>1040</v>
      </c>
      <c r="H46" s="52">
        <f t="shared" si="2"/>
        <v>1040</v>
      </c>
      <c r="I46" s="18"/>
      <c r="J46" s="54" t="s">
        <v>1010</v>
      </c>
      <c r="K46" s="146" t="s">
        <v>5006</v>
      </c>
      <c r="L46" s="17"/>
      <c r="M46" s="19">
        <v>44714</v>
      </c>
      <c r="N46" s="16"/>
      <c r="O46" s="17"/>
      <c r="P46" s="19">
        <v>44726</v>
      </c>
      <c r="Q46" s="21">
        <v>44726</v>
      </c>
    </row>
    <row r="47" spans="2:17" s="9" customFormat="1" ht="19.7" customHeight="1">
      <c r="B47" s="16">
        <v>9</v>
      </c>
      <c r="C47" s="16" t="s">
        <v>2399</v>
      </c>
      <c r="D47" s="16" t="s">
        <v>2399</v>
      </c>
      <c r="E47" s="58" t="s">
        <v>5020</v>
      </c>
      <c r="F47" s="1113">
        <v>0</v>
      </c>
      <c r="G47" s="290">
        <v>0</v>
      </c>
      <c r="H47" s="52">
        <f t="shared" si="2"/>
        <v>0</v>
      </c>
      <c r="I47" s="18"/>
      <c r="J47" s="54" t="s">
        <v>5021</v>
      </c>
      <c r="K47" s="358" t="s">
        <v>996</v>
      </c>
      <c r="L47" s="17"/>
      <c r="M47" s="19"/>
      <c r="N47" s="16"/>
      <c r="O47" s="17"/>
      <c r="P47" s="19"/>
      <c r="Q47" s="21"/>
    </row>
    <row r="48" spans="2:17" s="9" customFormat="1" ht="19.7" customHeight="1">
      <c r="B48" s="16">
        <v>9</v>
      </c>
      <c r="C48" s="16" t="s">
        <v>2399</v>
      </c>
      <c r="D48" s="16" t="s">
        <v>2399</v>
      </c>
      <c r="E48" s="58" t="s">
        <v>5022</v>
      </c>
      <c r="F48" s="17">
        <v>1</v>
      </c>
      <c r="G48" s="290">
        <v>376</v>
      </c>
      <c r="H48" s="52">
        <f t="shared" si="2"/>
        <v>376</v>
      </c>
      <c r="I48" s="18"/>
      <c r="J48" s="54" t="s">
        <v>5023</v>
      </c>
      <c r="K48" s="146" t="s">
        <v>5006</v>
      </c>
      <c r="L48" s="17"/>
      <c r="M48" s="19">
        <v>44714</v>
      </c>
      <c r="N48" s="16"/>
      <c r="O48" s="17"/>
      <c r="P48" s="19">
        <v>44726</v>
      </c>
      <c r="Q48" s="21">
        <v>44726</v>
      </c>
    </row>
    <row r="49" spans="2:17" s="9" customFormat="1" ht="19.7" customHeight="1">
      <c r="B49" s="16">
        <v>9</v>
      </c>
      <c r="C49" s="16" t="s">
        <v>2399</v>
      </c>
      <c r="D49" s="16" t="s">
        <v>2399</v>
      </c>
      <c r="E49" s="145" t="s">
        <v>4550</v>
      </c>
      <c r="F49" s="17">
        <v>2</v>
      </c>
      <c r="G49" s="290">
        <v>280</v>
      </c>
      <c r="H49" s="52">
        <f t="shared" si="2"/>
        <v>560</v>
      </c>
      <c r="I49" s="18"/>
      <c r="J49" s="54" t="s">
        <v>4551</v>
      </c>
      <c r="K49" s="146" t="s">
        <v>5006</v>
      </c>
      <c r="L49" s="17"/>
      <c r="M49" s="19">
        <v>44714</v>
      </c>
      <c r="N49" s="16"/>
      <c r="O49" s="17"/>
      <c r="P49" s="19">
        <v>44726</v>
      </c>
      <c r="Q49" s="21">
        <v>44726</v>
      </c>
    </row>
    <row r="50" spans="2:17" s="9" customFormat="1" ht="19.7" customHeight="1">
      <c r="B50" s="16">
        <v>9</v>
      </c>
      <c r="C50" s="16" t="s">
        <v>2393</v>
      </c>
      <c r="D50" s="16" t="s">
        <v>2399</v>
      </c>
      <c r="E50" s="54" t="s">
        <v>5024</v>
      </c>
      <c r="F50" s="17">
        <v>1</v>
      </c>
      <c r="G50" s="290">
        <v>1167</v>
      </c>
      <c r="H50" s="52">
        <f t="shared" si="2"/>
        <v>1167</v>
      </c>
      <c r="I50" s="18"/>
      <c r="J50" s="54" t="s">
        <v>5025</v>
      </c>
      <c r="K50" s="146" t="s">
        <v>5006</v>
      </c>
      <c r="L50" s="17"/>
      <c r="M50" s="19">
        <v>44714</v>
      </c>
      <c r="N50" s="16"/>
      <c r="O50" s="17"/>
      <c r="P50" s="19">
        <v>44726</v>
      </c>
      <c r="Q50" s="21">
        <v>44726</v>
      </c>
    </row>
    <row r="51" spans="2:17" s="9" customFormat="1" ht="19.7" customHeight="1">
      <c r="B51" s="16">
        <v>10</v>
      </c>
      <c r="C51" s="16" t="s">
        <v>2735</v>
      </c>
      <c r="D51" s="16" t="s">
        <v>2399</v>
      </c>
      <c r="E51" s="58" t="s">
        <v>4849</v>
      </c>
      <c r="F51" s="17">
        <v>1</v>
      </c>
      <c r="G51" s="290">
        <v>3824</v>
      </c>
      <c r="H51" s="52">
        <f t="shared" si="2"/>
        <v>3824</v>
      </c>
      <c r="I51" s="18"/>
      <c r="J51" s="54" t="s">
        <v>1021</v>
      </c>
      <c r="K51" s="146" t="s">
        <v>5006</v>
      </c>
      <c r="L51" s="17"/>
      <c r="M51" s="19">
        <v>44714</v>
      </c>
      <c r="N51" s="16"/>
      <c r="O51" s="17"/>
      <c r="P51" s="19">
        <v>44726</v>
      </c>
      <c r="Q51" s="21">
        <v>44726</v>
      </c>
    </row>
    <row r="52" spans="2:17" s="9" customFormat="1" ht="19.7" customHeight="1">
      <c r="B52" s="16">
        <v>11</v>
      </c>
      <c r="C52" s="16" t="s">
        <v>2399</v>
      </c>
      <c r="D52" s="16" t="s">
        <v>2399</v>
      </c>
      <c r="E52" s="58" t="s">
        <v>5026</v>
      </c>
      <c r="F52" s="17">
        <v>1</v>
      </c>
      <c r="G52" s="290">
        <v>5600</v>
      </c>
      <c r="H52" s="52">
        <f t="shared" si="2"/>
        <v>5600</v>
      </c>
      <c r="I52" s="18"/>
      <c r="J52" s="54" t="s">
        <v>5027</v>
      </c>
      <c r="K52" s="146" t="s">
        <v>5006</v>
      </c>
      <c r="L52" s="17"/>
      <c r="M52" s="19">
        <v>44714</v>
      </c>
      <c r="N52" s="16"/>
      <c r="O52" s="17"/>
      <c r="P52" s="19">
        <v>44726</v>
      </c>
      <c r="Q52" s="21">
        <v>44726</v>
      </c>
    </row>
    <row r="53" spans="2:17" s="9" customFormat="1" ht="19.7" customHeight="1">
      <c r="B53" s="16">
        <v>11</v>
      </c>
      <c r="C53" s="16" t="s">
        <v>113</v>
      </c>
      <c r="D53" s="16" t="s">
        <v>2399</v>
      </c>
      <c r="E53" s="54" t="s">
        <v>5028</v>
      </c>
      <c r="F53" s="17">
        <v>20</v>
      </c>
      <c r="G53" s="290">
        <v>19</v>
      </c>
      <c r="H53" s="52">
        <f t="shared" si="2"/>
        <v>380</v>
      </c>
      <c r="I53" s="18"/>
      <c r="J53" s="54" t="s">
        <v>5029</v>
      </c>
      <c r="K53" s="146" t="s">
        <v>5006</v>
      </c>
      <c r="L53" s="17"/>
      <c r="M53" s="19">
        <v>44714</v>
      </c>
      <c r="N53" s="16"/>
      <c r="O53" s="17"/>
      <c r="P53" s="19">
        <v>44726</v>
      </c>
      <c r="Q53" s="21">
        <v>44726</v>
      </c>
    </row>
    <row r="54" spans="2:17" s="9" customFormat="1" ht="19.7" customHeight="1">
      <c r="B54" s="59">
        <v>11</v>
      </c>
      <c r="C54" s="59" t="s">
        <v>3979</v>
      </c>
      <c r="D54" s="59" t="s">
        <v>1291</v>
      </c>
      <c r="E54" s="202" t="s">
        <v>3010</v>
      </c>
      <c r="F54" s="1113">
        <v>0</v>
      </c>
      <c r="G54" s="290">
        <v>1480</v>
      </c>
      <c r="H54" s="52">
        <f t="shared" si="2"/>
        <v>0</v>
      </c>
      <c r="I54" s="18"/>
      <c r="J54" s="54" t="s">
        <v>5030</v>
      </c>
      <c r="K54" s="358" t="s">
        <v>996</v>
      </c>
      <c r="L54" s="17"/>
      <c r="M54" s="19"/>
      <c r="N54" s="16"/>
      <c r="O54" s="17"/>
      <c r="P54" s="19"/>
      <c r="Q54" s="21"/>
    </row>
    <row r="55" spans="2:17" s="9" customFormat="1" ht="19.7" customHeight="1">
      <c r="B55" s="16">
        <v>11</v>
      </c>
      <c r="C55" s="16" t="s">
        <v>5031</v>
      </c>
      <c r="D55" s="16" t="s">
        <v>2399</v>
      </c>
      <c r="E55" s="54" t="s">
        <v>4856</v>
      </c>
      <c r="F55" s="17">
        <v>2</v>
      </c>
      <c r="G55" s="290">
        <v>98</v>
      </c>
      <c r="H55" s="52">
        <f t="shared" si="2"/>
        <v>196</v>
      </c>
      <c r="I55" s="18"/>
      <c r="J55" s="54" t="s">
        <v>5032</v>
      </c>
      <c r="K55" s="146" t="s">
        <v>5006</v>
      </c>
      <c r="L55" s="17"/>
      <c r="M55" s="19">
        <v>44714</v>
      </c>
      <c r="N55" s="16"/>
      <c r="O55" s="17"/>
      <c r="P55" s="19">
        <v>44726</v>
      </c>
      <c r="Q55" s="21">
        <v>44726</v>
      </c>
    </row>
    <row r="56" spans="2:17" s="9" customFormat="1" ht="19.7" customHeight="1">
      <c r="B56" s="16">
        <v>11</v>
      </c>
      <c r="C56" s="16" t="s">
        <v>2399</v>
      </c>
      <c r="D56" s="16" t="s">
        <v>2399</v>
      </c>
      <c r="E56" s="54" t="s">
        <v>4858</v>
      </c>
      <c r="F56" s="17">
        <v>2</v>
      </c>
      <c r="G56" s="290">
        <v>40</v>
      </c>
      <c r="H56" s="52">
        <f t="shared" si="2"/>
        <v>80</v>
      </c>
      <c r="I56" s="18"/>
      <c r="J56" s="54" t="s">
        <v>5033</v>
      </c>
      <c r="K56" s="146" t="s">
        <v>5006</v>
      </c>
      <c r="L56" s="17"/>
      <c r="M56" s="19">
        <v>44714</v>
      </c>
      <c r="N56" s="16"/>
      <c r="O56" s="17"/>
      <c r="P56" s="19">
        <v>44726</v>
      </c>
      <c r="Q56" s="21">
        <v>44726</v>
      </c>
    </row>
    <row r="57" spans="2:17" s="9" customFormat="1" ht="19.7" customHeight="1">
      <c r="B57" s="16">
        <v>11</v>
      </c>
      <c r="C57" s="16" t="s">
        <v>2399</v>
      </c>
      <c r="D57" s="16" t="s">
        <v>2399</v>
      </c>
      <c r="E57" s="54" t="s">
        <v>1341</v>
      </c>
      <c r="F57" s="17">
        <v>1</v>
      </c>
      <c r="G57" s="290">
        <v>71</v>
      </c>
      <c r="H57" s="52">
        <f t="shared" si="2"/>
        <v>71</v>
      </c>
      <c r="I57" s="18"/>
      <c r="J57" s="54" t="s">
        <v>5034</v>
      </c>
      <c r="K57" s="146" t="s">
        <v>5006</v>
      </c>
      <c r="L57" s="17"/>
      <c r="M57" s="19">
        <v>44714</v>
      </c>
      <c r="N57" s="16"/>
      <c r="O57" s="17"/>
      <c r="P57" s="19">
        <v>44726</v>
      </c>
      <c r="Q57" s="21">
        <v>44726</v>
      </c>
    </row>
    <row r="58" spans="2:17" s="9" customFormat="1" ht="19.7" customHeight="1">
      <c r="B58" s="16">
        <v>11</v>
      </c>
      <c r="C58" s="16" t="s">
        <v>2399</v>
      </c>
      <c r="D58" s="16" t="s">
        <v>2399</v>
      </c>
      <c r="E58" s="58" t="s">
        <v>4860</v>
      </c>
      <c r="F58" s="17">
        <v>1</v>
      </c>
      <c r="G58" s="290">
        <v>30</v>
      </c>
      <c r="H58" s="52">
        <f t="shared" si="2"/>
        <v>30</v>
      </c>
      <c r="I58" s="18"/>
      <c r="J58" s="54" t="s">
        <v>1344</v>
      </c>
      <c r="K58" s="146" t="s">
        <v>5006</v>
      </c>
      <c r="L58" s="17"/>
      <c r="M58" s="19">
        <v>44714</v>
      </c>
      <c r="N58" s="16"/>
      <c r="O58" s="17"/>
      <c r="P58" s="19">
        <v>44726</v>
      </c>
      <c r="Q58" s="21">
        <v>44726</v>
      </c>
    </row>
    <row r="59" spans="2:17" s="9" customFormat="1" ht="19.7" customHeight="1">
      <c r="B59" s="16">
        <v>11</v>
      </c>
      <c r="C59" s="16" t="s">
        <v>2399</v>
      </c>
      <c r="D59" s="16" t="s">
        <v>2399</v>
      </c>
      <c r="E59" s="145" t="s">
        <v>1915</v>
      </c>
      <c r="F59" s="17">
        <v>1</v>
      </c>
      <c r="G59" s="290">
        <v>750</v>
      </c>
      <c r="H59" s="52">
        <f t="shared" si="2"/>
        <v>750</v>
      </c>
      <c r="I59" s="18"/>
      <c r="J59" s="54" t="s">
        <v>5035</v>
      </c>
      <c r="K59" s="146" t="s">
        <v>5006</v>
      </c>
      <c r="L59" s="17"/>
      <c r="M59" s="19">
        <v>44714</v>
      </c>
      <c r="N59" s="16"/>
      <c r="O59" s="17"/>
      <c r="P59" s="19">
        <v>44726</v>
      </c>
      <c r="Q59" s="21">
        <v>44726</v>
      </c>
    </row>
    <row r="60" spans="2:17" s="9" customFormat="1" ht="19.7" customHeight="1">
      <c r="B60" s="16">
        <v>11</v>
      </c>
      <c r="C60" s="16" t="s">
        <v>2399</v>
      </c>
      <c r="D60" s="16" t="s">
        <v>2399</v>
      </c>
      <c r="E60" s="54" t="s">
        <v>1914</v>
      </c>
      <c r="F60" s="17">
        <v>1</v>
      </c>
      <c r="G60" s="290">
        <v>930</v>
      </c>
      <c r="H60" s="52">
        <f t="shared" si="2"/>
        <v>930</v>
      </c>
      <c r="I60" s="18"/>
      <c r="J60" s="54" t="s">
        <v>1512</v>
      </c>
      <c r="K60" s="146" t="s">
        <v>5006</v>
      </c>
      <c r="L60" s="17"/>
      <c r="M60" s="19">
        <v>44714</v>
      </c>
      <c r="N60" s="16"/>
      <c r="O60" s="17"/>
      <c r="P60" s="19">
        <v>44726</v>
      </c>
      <c r="Q60" s="21">
        <v>44726</v>
      </c>
    </row>
    <row r="61" spans="2:17" s="9" customFormat="1" ht="19.7" customHeight="1">
      <c r="B61" s="16">
        <v>11</v>
      </c>
      <c r="C61" s="16" t="s">
        <v>2399</v>
      </c>
      <c r="D61" s="16" t="s">
        <v>2399</v>
      </c>
      <c r="E61" s="145" t="s">
        <v>138</v>
      </c>
      <c r="F61" s="17">
        <v>1</v>
      </c>
      <c r="G61" s="203">
        <v>1536</v>
      </c>
      <c r="H61" s="52">
        <f t="shared" si="2"/>
        <v>1536</v>
      </c>
      <c r="I61" s="18"/>
      <c r="J61" s="54" t="s">
        <v>5036</v>
      </c>
      <c r="K61" s="146" t="s">
        <v>5006</v>
      </c>
      <c r="L61" s="17"/>
      <c r="M61" s="19">
        <v>44714</v>
      </c>
      <c r="N61" s="16"/>
      <c r="O61" s="17"/>
      <c r="P61" s="19">
        <v>44726</v>
      </c>
      <c r="Q61" s="21">
        <v>44726</v>
      </c>
    </row>
    <row r="62" spans="2:17" s="9" customFormat="1" ht="19.7" customHeight="1">
      <c r="B62" s="16">
        <v>11</v>
      </c>
      <c r="C62" s="16" t="s">
        <v>2399</v>
      </c>
      <c r="D62" s="16" t="s">
        <v>2399</v>
      </c>
      <c r="E62" s="145" t="s">
        <v>141</v>
      </c>
      <c r="F62" s="17">
        <v>1</v>
      </c>
      <c r="G62" s="203">
        <v>1488</v>
      </c>
      <c r="H62" s="52">
        <f t="shared" si="2"/>
        <v>1488</v>
      </c>
      <c r="I62" s="18"/>
      <c r="J62" s="54" t="s">
        <v>1911</v>
      </c>
      <c r="K62" s="146" t="s">
        <v>5006</v>
      </c>
      <c r="L62" s="17"/>
      <c r="M62" s="19">
        <v>44714</v>
      </c>
      <c r="N62" s="16"/>
      <c r="O62" s="17"/>
      <c r="P62" s="19">
        <v>44726</v>
      </c>
      <c r="Q62" s="21">
        <v>44726</v>
      </c>
    </row>
    <row r="63" spans="2:17" s="9" customFormat="1" ht="19.7" customHeight="1">
      <c r="B63" s="16">
        <v>11</v>
      </c>
      <c r="C63" s="16" t="s">
        <v>2399</v>
      </c>
      <c r="D63" s="16" t="s">
        <v>2399</v>
      </c>
      <c r="E63" s="145" t="s">
        <v>143</v>
      </c>
      <c r="F63" s="17">
        <v>1</v>
      </c>
      <c r="G63" s="203">
        <v>1312</v>
      </c>
      <c r="H63" s="52">
        <f t="shared" si="2"/>
        <v>1312</v>
      </c>
      <c r="I63" s="18"/>
      <c r="J63" s="54" t="s">
        <v>1913</v>
      </c>
      <c r="K63" s="146" t="s">
        <v>5006</v>
      </c>
      <c r="L63" s="17"/>
      <c r="M63" s="19">
        <v>44714</v>
      </c>
      <c r="N63" s="16"/>
      <c r="O63" s="17"/>
      <c r="P63" s="19">
        <v>44726</v>
      </c>
      <c r="Q63" s="21">
        <v>44726</v>
      </c>
    </row>
    <row r="64" spans="2:17" s="9" customFormat="1" ht="19.7" customHeight="1">
      <c r="B64" s="16">
        <v>10</v>
      </c>
      <c r="C64" s="16" t="s">
        <v>2399</v>
      </c>
      <c r="D64" s="16" t="s">
        <v>2399</v>
      </c>
      <c r="E64" s="54" t="s">
        <v>5037</v>
      </c>
      <c r="F64" s="17">
        <v>1</v>
      </c>
      <c r="G64" s="290">
        <v>1230</v>
      </c>
      <c r="H64" s="52">
        <f>F64*G64</f>
        <v>1230</v>
      </c>
      <c r="I64" s="18"/>
      <c r="J64" s="54" t="s">
        <v>5038</v>
      </c>
      <c r="K64" s="146" t="s">
        <v>5006</v>
      </c>
      <c r="L64" s="17"/>
      <c r="M64" s="19">
        <v>44714</v>
      </c>
      <c r="N64" s="16"/>
      <c r="O64" s="17"/>
      <c r="P64" s="19">
        <v>44726</v>
      </c>
      <c r="Q64" s="21">
        <v>44726</v>
      </c>
    </row>
    <row r="65" spans="2:17" s="9" customFormat="1" ht="19.7" customHeight="1">
      <c r="B65" s="16">
        <v>10</v>
      </c>
      <c r="C65" s="16" t="s">
        <v>2399</v>
      </c>
      <c r="D65" s="16" t="s">
        <v>2399</v>
      </c>
      <c r="E65" s="54" t="s">
        <v>5039</v>
      </c>
      <c r="F65" s="17">
        <v>1</v>
      </c>
      <c r="G65" s="290">
        <v>1860</v>
      </c>
      <c r="H65" s="52">
        <f>F65*G65</f>
        <v>1860</v>
      </c>
      <c r="I65" s="18"/>
      <c r="J65" s="54" t="s">
        <v>5040</v>
      </c>
      <c r="K65" s="146" t="s">
        <v>5006</v>
      </c>
      <c r="L65" s="17"/>
      <c r="M65" s="19">
        <v>44714</v>
      </c>
      <c r="N65" s="16"/>
      <c r="O65" s="17"/>
      <c r="P65" s="19">
        <v>44726</v>
      </c>
      <c r="Q65" s="21">
        <v>44726</v>
      </c>
    </row>
    <row r="66" spans="2:17" s="9" customFormat="1" ht="19.7" customHeight="1">
      <c r="B66" s="16">
        <v>10</v>
      </c>
      <c r="C66" s="16" t="s">
        <v>5031</v>
      </c>
      <c r="D66" s="16" t="s">
        <v>2399</v>
      </c>
      <c r="E66" s="58" t="s">
        <v>553</v>
      </c>
      <c r="F66" s="17">
        <v>2</v>
      </c>
      <c r="G66" s="290">
        <v>147</v>
      </c>
      <c r="H66" s="52">
        <f>F66*G66</f>
        <v>294</v>
      </c>
      <c r="I66" s="18"/>
      <c r="J66" s="54" t="s">
        <v>2742</v>
      </c>
      <c r="K66" s="146" t="s">
        <v>5006</v>
      </c>
      <c r="L66" s="17"/>
      <c r="M66" s="19">
        <v>44714</v>
      </c>
      <c r="N66" s="16"/>
      <c r="O66" s="17"/>
      <c r="P66" s="19">
        <v>44726</v>
      </c>
      <c r="Q66" s="21">
        <v>44726</v>
      </c>
    </row>
    <row r="67" spans="2:17" s="9" customFormat="1" ht="19.7" customHeight="1">
      <c r="B67" s="16">
        <v>10</v>
      </c>
      <c r="C67" s="16" t="s">
        <v>2399</v>
      </c>
      <c r="D67" s="16" t="s">
        <v>2399</v>
      </c>
      <c r="E67" s="58" t="s">
        <v>5041</v>
      </c>
      <c r="F67" s="17">
        <v>1</v>
      </c>
      <c r="G67" s="290">
        <v>35</v>
      </c>
      <c r="H67" s="52">
        <f>F67*G67</f>
        <v>35</v>
      </c>
      <c r="I67" s="18"/>
      <c r="J67" s="54" t="s">
        <v>1344</v>
      </c>
      <c r="K67" s="146" t="s">
        <v>5006</v>
      </c>
      <c r="L67" s="17"/>
      <c r="M67" s="19">
        <v>44714</v>
      </c>
      <c r="N67" s="16"/>
      <c r="O67" s="17"/>
      <c r="P67" s="19">
        <v>44726</v>
      </c>
      <c r="Q67" s="21">
        <v>44726</v>
      </c>
    </row>
    <row r="68" spans="2:17" s="9" customFormat="1" ht="19.7" customHeight="1">
      <c r="B68" s="16">
        <v>10</v>
      </c>
      <c r="C68" s="16" t="s">
        <v>2399</v>
      </c>
      <c r="D68" s="16" t="s">
        <v>2399</v>
      </c>
      <c r="E68" s="145" t="s">
        <v>5042</v>
      </c>
      <c r="F68" s="17">
        <v>1</v>
      </c>
      <c r="G68" s="290">
        <v>240</v>
      </c>
      <c r="H68" s="52">
        <f>F68*G68</f>
        <v>240</v>
      </c>
      <c r="I68" s="18"/>
      <c r="J68" s="54" t="s">
        <v>4631</v>
      </c>
      <c r="K68" s="146" t="s">
        <v>5006</v>
      </c>
      <c r="L68" s="17"/>
      <c r="M68" s="19">
        <v>44714</v>
      </c>
      <c r="N68" s="16"/>
      <c r="O68" s="17"/>
      <c r="P68" s="19">
        <v>44726</v>
      </c>
      <c r="Q68" s="21">
        <v>44726</v>
      </c>
    </row>
    <row r="69" spans="2:17" s="9" customFormat="1" ht="19.7" customHeight="1">
      <c r="B69" s="16">
        <v>11</v>
      </c>
      <c r="C69" s="16" t="s">
        <v>2399</v>
      </c>
      <c r="D69" s="16" t="s">
        <v>2399</v>
      </c>
      <c r="E69" s="54" t="s">
        <v>5043</v>
      </c>
      <c r="F69" s="17">
        <v>2</v>
      </c>
      <c r="G69" s="290">
        <v>410</v>
      </c>
      <c r="H69" s="52">
        <f t="shared" ref="H69:H115" si="3">F69*G69</f>
        <v>820</v>
      </c>
      <c r="I69" s="18"/>
      <c r="J69" s="54" t="s">
        <v>5044</v>
      </c>
      <c r="K69" s="146" t="s">
        <v>5006</v>
      </c>
      <c r="L69" s="17"/>
      <c r="M69" s="19">
        <v>44714</v>
      </c>
      <c r="N69" s="16"/>
      <c r="O69" s="17"/>
      <c r="P69" s="19">
        <v>44726</v>
      </c>
      <c r="Q69" s="21">
        <v>44726</v>
      </c>
    </row>
    <row r="70" spans="2:17" s="9" customFormat="1" ht="19.7" customHeight="1">
      <c r="B70" s="16">
        <v>11</v>
      </c>
      <c r="C70" s="16" t="s">
        <v>2399</v>
      </c>
      <c r="D70" s="16" t="s">
        <v>2399</v>
      </c>
      <c r="E70" s="145" t="s">
        <v>5045</v>
      </c>
      <c r="F70" s="17">
        <v>4</v>
      </c>
      <c r="G70" s="290">
        <v>32</v>
      </c>
      <c r="H70" s="52">
        <f t="shared" si="3"/>
        <v>128</v>
      </c>
      <c r="I70" s="18"/>
      <c r="J70" s="54" t="s">
        <v>5046</v>
      </c>
      <c r="K70" s="146" t="s">
        <v>5006</v>
      </c>
      <c r="L70" s="17"/>
      <c r="M70" s="19">
        <v>44714</v>
      </c>
      <c r="N70" s="16"/>
      <c r="O70" s="17"/>
      <c r="P70" s="19">
        <v>44726</v>
      </c>
      <c r="Q70" s="21">
        <v>44726</v>
      </c>
    </row>
    <row r="71" spans="2:17" s="9" customFormat="1" ht="19.7" customHeight="1">
      <c r="B71" s="16">
        <v>11</v>
      </c>
      <c r="C71" s="16" t="s">
        <v>2399</v>
      </c>
      <c r="D71" s="16" t="s">
        <v>2399</v>
      </c>
      <c r="E71" s="58" t="s">
        <v>5047</v>
      </c>
      <c r="F71" s="17">
        <v>4</v>
      </c>
      <c r="G71" s="290">
        <v>130</v>
      </c>
      <c r="H71" s="52">
        <f t="shared" si="3"/>
        <v>520</v>
      </c>
      <c r="I71" s="18"/>
      <c r="J71" s="54" t="s">
        <v>5048</v>
      </c>
      <c r="K71" s="146" t="s">
        <v>5006</v>
      </c>
      <c r="L71" s="17"/>
      <c r="M71" s="19">
        <v>44714</v>
      </c>
      <c r="N71" s="16"/>
      <c r="O71" s="17"/>
      <c r="P71" s="19">
        <v>44726</v>
      </c>
      <c r="Q71" s="21">
        <v>44726</v>
      </c>
    </row>
    <row r="72" spans="2:17" s="9" customFormat="1" ht="19.7" customHeight="1">
      <c r="B72" s="16">
        <v>11</v>
      </c>
      <c r="C72" s="16" t="s">
        <v>2399</v>
      </c>
      <c r="D72" s="16" t="s">
        <v>2399</v>
      </c>
      <c r="E72" s="58" t="s">
        <v>5049</v>
      </c>
      <c r="F72" s="17">
        <v>4</v>
      </c>
      <c r="G72" s="290">
        <v>84</v>
      </c>
      <c r="H72" s="52">
        <f t="shared" si="3"/>
        <v>336</v>
      </c>
      <c r="I72" s="18"/>
      <c r="J72" s="54" t="s">
        <v>1342</v>
      </c>
      <c r="K72" s="146" t="s">
        <v>5006</v>
      </c>
      <c r="L72" s="17"/>
      <c r="M72" s="19">
        <v>44714</v>
      </c>
      <c r="N72" s="16"/>
      <c r="O72" s="17"/>
      <c r="P72" s="19">
        <v>44726</v>
      </c>
      <c r="Q72" s="21">
        <v>44726</v>
      </c>
    </row>
    <row r="73" spans="2:17" s="9" customFormat="1" ht="19.7" customHeight="1">
      <c r="B73" s="16">
        <v>11</v>
      </c>
      <c r="C73" s="16" t="s">
        <v>5031</v>
      </c>
      <c r="D73" s="16" t="s">
        <v>2399</v>
      </c>
      <c r="E73" s="145" t="s">
        <v>553</v>
      </c>
      <c r="F73" s="17">
        <v>10</v>
      </c>
      <c r="G73" s="290">
        <v>147</v>
      </c>
      <c r="H73" s="52">
        <f t="shared" si="3"/>
        <v>1470</v>
      </c>
      <c r="I73" s="18"/>
      <c r="J73" s="54" t="s">
        <v>2742</v>
      </c>
      <c r="K73" s="146" t="s">
        <v>5006</v>
      </c>
      <c r="L73" s="17"/>
      <c r="M73" s="19">
        <v>44714</v>
      </c>
      <c r="N73" s="16"/>
      <c r="O73" s="17"/>
      <c r="P73" s="19">
        <v>44726</v>
      </c>
      <c r="Q73" s="21">
        <v>44726</v>
      </c>
    </row>
    <row r="74" spans="2:17" s="9" customFormat="1" ht="19.7" customHeight="1">
      <c r="B74" s="16">
        <v>11</v>
      </c>
      <c r="C74" s="16" t="s">
        <v>2399</v>
      </c>
      <c r="D74" s="16" t="s">
        <v>2399</v>
      </c>
      <c r="E74" s="54" t="s">
        <v>5050</v>
      </c>
      <c r="F74" s="17">
        <v>12</v>
      </c>
      <c r="G74" s="290">
        <v>36</v>
      </c>
      <c r="H74" s="52">
        <f t="shared" si="3"/>
        <v>432</v>
      </c>
      <c r="I74" s="18"/>
      <c r="J74" s="54" t="s">
        <v>4620</v>
      </c>
      <c r="K74" s="146" t="s">
        <v>5006</v>
      </c>
      <c r="L74" s="17"/>
      <c r="M74" s="19">
        <v>44714</v>
      </c>
      <c r="N74" s="16"/>
      <c r="O74" s="17"/>
      <c r="P74" s="19">
        <v>44726</v>
      </c>
      <c r="Q74" s="21">
        <v>44726</v>
      </c>
    </row>
    <row r="75" spans="2:17" s="9" customFormat="1" ht="19.7" customHeight="1">
      <c r="B75" s="16">
        <v>11</v>
      </c>
      <c r="C75" s="16" t="s">
        <v>2399</v>
      </c>
      <c r="D75" s="16" t="s">
        <v>2399</v>
      </c>
      <c r="E75" s="54" t="s">
        <v>5051</v>
      </c>
      <c r="F75" s="17">
        <v>4</v>
      </c>
      <c r="G75" s="290">
        <v>35</v>
      </c>
      <c r="H75" s="52">
        <f t="shared" si="3"/>
        <v>140</v>
      </c>
      <c r="I75" s="18"/>
      <c r="J75" s="54" t="s">
        <v>1344</v>
      </c>
      <c r="K75" s="146" t="s">
        <v>5006</v>
      </c>
      <c r="L75" s="17"/>
      <c r="M75" s="19">
        <v>44714</v>
      </c>
      <c r="N75" s="16"/>
      <c r="O75" s="17"/>
      <c r="P75" s="19">
        <v>44726</v>
      </c>
      <c r="Q75" s="21">
        <v>44726</v>
      </c>
    </row>
    <row r="76" spans="2:17" s="9" customFormat="1" ht="19.7" customHeight="1">
      <c r="B76" s="16">
        <v>11</v>
      </c>
      <c r="C76" s="16" t="s">
        <v>2399</v>
      </c>
      <c r="D76" s="16" t="s">
        <v>2399</v>
      </c>
      <c r="E76" s="54" t="s">
        <v>5052</v>
      </c>
      <c r="F76" s="17">
        <v>4</v>
      </c>
      <c r="G76" s="290">
        <v>200</v>
      </c>
      <c r="H76" s="52">
        <f t="shared" si="3"/>
        <v>800</v>
      </c>
      <c r="I76" s="18"/>
      <c r="J76" s="54" t="s">
        <v>4631</v>
      </c>
      <c r="K76" s="146" t="s">
        <v>5006</v>
      </c>
      <c r="L76" s="17"/>
      <c r="M76" s="19">
        <v>44714</v>
      </c>
      <c r="N76" s="16"/>
      <c r="O76" s="17"/>
      <c r="P76" s="19">
        <v>44726</v>
      </c>
      <c r="Q76" s="21">
        <v>44726</v>
      </c>
    </row>
    <row r="77" spans="2:17" s="9" customFormat="1" ht="19.7" customHeight="1">
      <c r="B77" s="16">
        <v>11</v>
      </c>
      <c r="C77" s="16" t="s">
        <v>2399</v>
      </c>
      <c r="D77" s="16" t="s">
        <v>2399</v>
      </c>
      <c r="E77" s="54" t="s">
        <v>5053</v>
      </c>
      <c r="F77" s="17">
        <v>4</v>
      </c>
      <c r="G77" s="290">
        <v>100</v>
      </c>
      <c r="H77" s="52">
        <f t="shared" si="3"/>
        <v>400</v>
      </c>
      <c r="I77" s="18"/>
      <c r="J77" s="54" t="s">
        <v>5054</v>
      </c>
      <c r="K77" s="146" t="s">
        <v>5006</v>
      </c>
      <c r="L77" s="17"/>
      <c r="M77" s="19">
        <v>44714</v>
      </c>
      <c r="N77" s="16"/>
      <c r="O77" s="17"/>
      <c r="P77" s="19">
        <v>44726</v>
      </c>
      <c r="Q77" s="21">
        <v>44726</v>
      </c>
    </row>
    <row r="78" spans="2:17" s="9" customFormat="1" ht="19.7" customHeight="1">
      <c r="B78" s="16">
        <v>11</v>
      </c>
      <c r="C78" s="16" t="s">
        <v>5055</v>
      </c>
      <c r="D78" s="16" t="s">
        <v>2399</v>
      </c>
      <c r="E78" s="145" t="s">
        <v>5056</v>
      </c>
      <c r="F78" s="17">
        <v>4</v>
      </c>
      <c r="G78" s="290">
        <v>798</v>
      </c>
      <c r="H78" s="52">
        <f t="shared" si="3"/>
        <v>3192</v>
      </c>
      <c r="I78" s="18"/>
      <c r="J78" s="54" t="s">
        <v>5057</v>
      </c>
      <c r="K78" s="146" t="s">
        <v>5006</v>
      </c>
      <c r="L78" s="17"/>
      <c r="M78" s="19">
        <v>44714</v>
      </c>
      <c r="N78" s="16"/>
      <c r="O78" s="17"/>
      <c r="P78" s="19">
        <v>44726</v>
      </c>
      <c r="Q78" s="21">
        <v>44726</v>
      </c>
    </row>
    <row r="79" spans="2:17" s="9" customFormat="1" ht="19.7" customHeight="1">
      <c r="B79" s="16">
        <v>11</v>
      </c>
      <c r="C79" s="16" t="s">
        <v>2399</v>
      </c>
      <c r="D79" s="16" t="s">
        <v>2399</v>
      </c>
      <c r="E79" s="54" t="s">
        <v>5058</v>
      </c>
      <c r="F79" s="17">
        <v>1</v>
      </c>
      <c r="G79" s="290">
        <v>820</v>
      </c>
      <c r="H79" s="52">
        <f t="shared" si="3"/>
        <v>820</v>
      </c>
      <c r="I79" s="18"/>
      <c r="J79" s="54" t="s">
        <v>5059</v>
      </c>
      <c r="K79" s="146" t="s">
        <v>5006</v>
      </c>
      <c r="L79" s="17"/>
      <c r="M79" s="19">
        <v>44714</v>
      </c>
      <c r="N79" s="16"/>
      <c r="O79" s="17"/>
      <c r="P79" s="19">
        <v>44726</v>
      </c>
      <c r="Q79" s="21">
        <v>44726</v>
      </c>
    </row>
    <row r="80" spans="2:17" s="9" customFormat="1" ht="19.7" customHeight="1">
      <c r="B80" s="16">
        <v>11</v>
      </c>
      <c r="C80" s="16" t="s">
        <v>1290</v>
      </c>
      <c r="D80" s="16" t="s">
        <v>2399</v>
      </c>
      <c r="E80" s="54" t="s">
        <v>5060</v>
      </c>
      <c r="F80" s="17">
        <v>50</v>
      </c>
      <c r="G80" s="290">
        <v>18</v>
      </c>
      <c r="H80" s="52">
        <f t="shared" si="3"/>
        <v>900</v>
      </c>
      <c r="I80" s="18"/>
      <c r="J80" s="54" t="s">
        <v>4620</v>
      </c>
      <c r="K80" s="146" t="s">
        <v>5006</v>
      </c>
      <c r="L80" s="17"/>
      <c r="M80" s="19">
        <v>44714</v>
      </c>
      <c r="N80" s="16"/>
      <c r="O80" s="17"/>
      <c r="P80" s="19">
        <v>44726</v>
      </c>
      <c r="Q80" s="21">
        <v>44726</v>
      </c>
    </row>
    <row r="81" spans="2:17" s="9" customFormat="1" ht="19.7" customHeight="1">
      <c r="B81" s="16">
        <v>12</v>
      </c>
      <c r="C81" s="16" t="s">
        <v>2399</v>
      </c>
      <c r="D81" s="16" t="s">
        <v>2399</v>
      </c>
      <c r="E81" s="54" t="s">
        <v>5061</v>
      </c>
      <c r="F81" s="17">
        <v>4</v>
      </c>
      <c r="G81" s="290">
        <v>780</v>
      </c>
      <c r="H81" s="52">
        <f t="shared" si="3"/>
        <v>3120</v>
      </c>
      <c r="I81" s="18"/>
      <c r="J81" s="54" t="s">
        <v>5062</v>
      </c>
      <c r="K81" s="146" t="s">
        <v>5006</v>
      </c>
      <c r="L81" s="17"/>
      <c r="M81" s="19">
        <v>44714</v>
      </c>
      <c r="N81" s="16"/>
      <c r="O81" s="17"/>
      <c r="P81" s="19">
        <v>44726</v>
      </c>
      <c r="Q81" s="21">
        <v>44726</v>
      </c>
    </row>
    <row r="82" spans="2:17" s="9" customFormat="1" ht="19.7" customHeight="1">
      <c r="B82" s="16">
        <v>12</v>
      </c>
      <c r="C82" s="16" t="s">
        <v>2399</v>
      </c>
      <c r="D82" s="16" t="s">
        <v>2399</v>
      </c>
      <c r="E82" s="54" t="s">
        <v>5063</v>
      </c>
      <c r="F82" s="17">
        <v>4</v>
      </c>
      <c r="G82" s="290">
        <v>690</v>
      </c>
      <c r="H82" s="52">
        <f t="shared" si="3"/>
        <v>2760</v>
      </c>
      <c r="I82" s="18"/>
      <c r="J82" s="54" t="s">
        <v>5062</v>
      </c>
      <c r="K82" s="146" t="s">
        <v>5006</v>
      </c>
      <c r="L82" s="17"/>
      <c r="M82" s="19">
        <v>44714</v>
      </c>
      <c r="N82" s="16"/>
      <c r="O82" s="17"/>
      <c r="P82" s="19">
        <v>44726</v>
      </c>
      <c r="Q82" s="21">
        <v>44726</v>
      </c>
    </row>
    <row r="83" spans="2:17" s="9" customFormat="1" ht="19.7" customHeight="1">
      <c r="B83" s="16">
        <v>12</v>
      </c>
      <c r="C83" s="16" t="s">
        <v>2399</v>
      </c>
      <c r="D83" s="16" t="s">
        <v>2399</v>
      </c>
      <c r="E83" s="54" t="s">
        <v>4258</v>
      </c>
      <c r="F83" s="17">
        <v>5</v>
      </c>
      <c r="G83" s="290">
        <v>660</v>
      </c>
      <c r="H83" s="52">
        <f t="shared" si="3"/>
        <v>3300</v>
      </c>
      <c r="I83" s="18"/>
      <c r="J83" s="54" t="s">
        <v>5062</v>
      </c>
      <c r="K83" s="146" t="s">
        <v>5006</v>
      </c>
      <c r="L83" s="17"/>
      <c r="M83" s="19">
        <v>44714</v>
      </c>
      <c r="N83" s="16"/>
      <c r="O83" s="17"/>
      <c r="P83" s="19">
        <v>44726</v>
      </c>
      <c r="Q83" s="21">
        <v>44726</v>
      </c>
    </row>
    <row r="84" spans="2:17" s="9" customFormat="1" ht="19.7" customHeight="1">
      <c r="B84" s="16">
        <v>12</v>
      </c>
      <c r="C84" s="16" t="s">
        <v>2399</v>
      </c>
      <c r="D84" s="16" t="s">
        <v>2399</v>
      </c>
      <c r="E84" s="58" t="s">
        <v>5064</v>
      </c>
      <c r="F84" s="17">
        <v>2</v>
      </c>
      <c r="G84" s="290">
        <v>730</v>
      </c>
      <c r="H84" s="52">
        <f t="shared" si="3"/>
        <v>1460</v>
      </c>
      <c r="I84" s="18"/>
      <c r="J84" s="54" t="s">
        <v>5062</v>
      </c>
      <c r="K84" s="146" t="s">
        <v>5006</v>
      </c>
      <c r="L84" s="17"/>
      <c r="M84" s="19">
        <v>44714</v>
      </c>
      <c r="N84" s="16"/>
      <c r="O84" s="17"/>
      <c r="P84" s="19">
        <v>44726</v>
      </c>
      <c r="Q84" s="21">
        <v>44726</v>
      </c>
    </row>
    <row r="85" spans="2:17" s="9" customFormat="1" ht="19.7" customHeight="1">
      <c r="B85" s="16">
        <v>12</v>
      </c>
      <c r="C85" s="16" t="s">
        <v>2399</v>
      </c>
      <c r="D85" s="16" t="s">
        <v>2399</v>
      </c>
      <c r="E85" s="58" t="s">
        <v>5065</v>
      </c>
      <c r="F85" s="17">
        <v>1</v>
      </c>
      <c r="G85" s="290">
        <v>330</v>
      </c>
      <c r="H85" s="52">
        <f t="shared" si="3"/>
        <v>330</v>
      </c>
      <c r="I85" s="18"/>
      <c r="J85" s="54" t="s">
        <v>5062</v>
      </c>
      <c r="K85" s="146" t="s">
        <v>5006</v>
      </c>
      <c r="L85" s="17"/>
      <c r="M85" s="19">
        <v>44714</v>
      </c>
      <c r="N85" s="16"/>
      <c r="O85" s="17"/>
      <c r="P85" s="19">
        <v>44726</v>
      </c>
      <c r="Q85" s="21">
        <v>44726</v>
      </c>
    </row>
    <row r="86" spans="2:17" s="9" customFormat="1" ht="19.7" customHeight="1">
      <c r="B86" s="16">
        <v>12</v>
      </c>
      <c r="C86" s="16" t="s">
        <v>2399</v>
      </c>
      <c r="D86" s="16" t="s">
        <v>2399</v>
      </c>
      <c r="E86" s="54" t="s">
        <v>5066</v>
      </c>
      <c r="F86" s="17">
        <v>4</v>
      </c>
      <c r="G86" s="290">
        <v>330</v>
      </c>
      <c r="H86" s="52">
        <f>F86*G86</f>
        <v>1320</v>
      </c>
      <c r="I86" s="18"/>
      <c r="J86" s="54" t="s">
        <v>5062</v>
      </c>
      <c r="K86" s="146" t="s">
        <v>5006</v>
      </c>
      <c r="L86" s="17"/>
      <c r="M86" s="19">
        <v>44714</v>
      </c>
      <c r="N86" s="16"/>
      <c r="O86" s="17"/>
      <c r="P86" s="19">
        <v>44726</v>
      </c>
      <c r="Q86" s="21">
        <v>44726</v>
      </c>
    </row>
    <row r="87" spans="2:17" s="9" customFormat="1" ht="19.7" customHeight="1">
      <c r="B87" s="16">
        <v>12</v>
      </c>
      <c r="C87" s="16" t="s">
        <v>2399</v>
      </c>
      <c r="D87" s="16" t="s">
        <v>2399</v>
      </c>
      <c r="E87" s="54" t="s">
        <v>5067</v>
      </c>
      <c r="F87" s="17">
        <v>4</v>
      </c>
      <c r="G87" s="290">
        <v>270</v>
      </c>
      <c r="H87" s="52">
        <f>F87*G87</f>
        <v>1080</v>
      </c>
      <c r="I87" s="18"/>
      <c r="J87" s="54" t="s">
        <v>5062</v>
      </c>
      <c r="K87" s="146" t="s">
        <v>5006</v>
      </c>
      <c r="L87" s="17"/>
      <c r="M87" s="19">
        <v>44714</v>
      </c>
      <c r="N87" s="16"/>
      <c r="O87" s="17"/>
      <c r="P87" s="19">
        <v>44726</v>
      </c>
      <c r="Q87" s="21">
        <v>44726</v>
      </c>
    </row>
    <row r="88" spans="2:17" s="9" customFormat="1" ht="19.7" customHeight="1">
      <c r="B88" s="16">
        <v>12</v>
      </c>
      <c r="C88" s="16" t="s">
        <v>2399</v>
      </c>
      <c r="D88" s="16" t="s">
        <v>2399</v>
      </c>
      <c r="E88" s="54" t="s">
        <v>5068</v>
      </c>
      <c r="F88" s="17">
        <v>2</v>
      </c>
      <c r="G88" s="290">
        <v>1020</v>
      </c>
      <c r="H88" s="52">
        <f>F88*G88</f>
        <v>2040</v>
      </c>
      <c r="I88" s="18"/>
      <c r="J88" s="54" t="s">
        <v>5062</v>
      </c>
      <c r="K88" s="146" t="s">
        <v>5006</v>
      </c>
      <c r="L88" s="17"/>
      <c r="M88" s="19">
        <v>44714</v>
      </c>
      <c r="N88" s="16"/>
      <c r="O88" s="17"/>
      <c r="P88" s="19">
        <v>44726</v>
      </c>
      <c r="Q88" s="21">
        <v>44726</v>
      </c>
    </row>
    <row r="89" spans="2:17" s="9" customFormat="1" ht="19.7" customHeight="1">
      <c r="B89" s="16">
        <v>12</v>
      </c>
      <c r="C89" s="16" t="s">
        <v>2399</v>
      </c>
      <c r="D89" s="16" t="s">
        <v>2399</v>
      </c>
      <c r="E89" s="54" t="s">
        <v>5069</v>
      </c>
      <c r="F89" s="17">
        <v>2</v>
      </c>
      <c r="G89" s="290">
        <v>960</v>
      </c>
      <c r="H89" s="52">
        <f>F89*G89</f>
        <v>1920</v>
      </c>
      <c r="I89" s="18"/>
      <c r="J89" s="54" t="s">
        <v>5062</v>
      </c>
      <c r="K89" s="146" t="s">
        <v>5006</v>
      </c>
      <c r="L89" s="17"/>
      <c r="M89" s="19">
        <v>44714</v>
      </c>
      <c r="N89" s="16"/>
      <c r="O89" s="17"/>
      <c r="P89" s="19">
        <v>44726</v>
      </c>
      <c r="Q89" s="21">
        <v>44726</v>
      </c>
    </row>
    <row r="90" spans="2:17" s="9" customFormat="1" ht="19.7" customHeight="1">
      <c r="B90" s="16">
        <v>12</v>
      </c>
      <c r="C90" s="16" t="s">
        <v>2399</v>
      </c>
      <c r="D90" s="16" t="s">
        <v>2399</v>
      </c>
      <c r="E90" s="145" t="s">
        <v>5070</v>
      </c>
      <c r="F90" s="17">
        <v>2</v>
      </c>
      <c r="G90" s="290">
        <v>13590</v>
      </c>
      <c r="H90" s="52">
        <f t="shared" si="3"/>
        <v>27180</v>
      </c>
      <c r="I90" s="18"/>
      <c r="J90" s="54" t="s">
        <v>5071</v>
      </c>
      <c r="K90" s="146" t="s">
        <v>5006</v>
      </c>
      <c r="L90" s="17"/>
      <c r="M90" s="19">
        <v>44714</v>
      </c>
      <c r="N90" s="16"/>
      <c r="O90" s="17"/>
      <c r="P90" s="19">
        <v>44726</v>
      </c>
      <c r="Q90" s="21">
        <v>44726</v>
      </c>
    </row>
    <row r="91" spans="2:17" s="9" customFormat="1" ht="19.7" customHeight="1">
      <c r="B91" s="16">
        <v>12</v>
      </c>
      <c r="C91" s="16" t="s">
        <v>2399</v>
      </c>
      <c r="D91" s="16" t="s">
        <v>2399</v>
      </c>
      <c r="E91" s="145" t="s">
        <v>5072</v>
      </c>
      <c r="F91" s="17">
        <v>3</v>
      </c>
      <c r="G91" s="290">
        <v>14850</v>
      </c>
      <c r="H91" s="52">
        <f t="shared" si="3"/>
        <v>44550</v>
      </c>
      <c r="I91" s="18"/>
      <c r="J91" s="54" t="s">
        <v>5071</v>
      </c>
      <c r="K91" s="146" t="s">
        <v>5006</v>
      </c>
      <c r="L91" s="17"/>
      <c r="M91" s="19">
        <v>44714</v>
      </c>
      <c r="N91" s="16"/>
      <c r="O91" s="17"/>
      <c r="P91" s="19">
        <v>44726</v>
      </c>
      <c r="Q91" s="21">
        <v>44726</v>
      </c>
    </row>
    <row r="92" spans="2:17" s="9" customFormat="1" ht="19.7" customHeight="1">
      <c r="B92" s="16">
        <v>12</v>
      </c>
      <c r="C92" s="16" t="s">
        <v>2399</v>
      </c>
      <c r="D92" s="16" t="s">
        <v>2399</v>
      </c>
      <c r="E92" s="145" t="s">
        <v>5073</v>
      </c>
      <c r="F92" s="17">
        <v>1</v>
      </c>
      <c r="G92" s="290">
        <v>12280</v>
      </c>
      <c r="H92" s="52">
        <f t="shared" si="3"/>
        <v>12280</v>
      </c>
      <c r="I92" s="18"/>
      <c r="J92" s="54" t="s">
        <v>5071</v>
      </c>
      <c r="K92" s="146" t="s">
        <v>5006</v>
      </c>
      <c r="L92" s="17"/>
      <c r="M92" s="19">
        <v>44714</v>
      </c>
      <c r="N92" s="16"/>
      <c r="O92" s="17"/>
      <c r="P92" s="19">
        <v>44726</v>
      </c>
      <c r="Q92" s="21">
        <v>44726</v>
      </c>
    </row>
    <row r="93" spans="2:17" s="9" customFormat="1" ht="19.7" customHeight="1">
      <c r="B93" s="16">
        <v>12</v>
      </c>
      <c r="C93" s="16" t="s">
        <v>2399</v>
      </c>
      <c r="D93" s="16" t="s">
        <v>2399</v>
      </c>
      <c r="E93" s="54" t="s">
        <v>5074</v>
      </c>
      <c r="F93" s="17">
        <v>2</v>
      </c>
      <c r="G93" s="290">
        <v>7160</v>
      </c>
      <c r="H93" s="52">
        <f t="shared" si="3"/>
        <v>14320</v>
      </c>
      <c r="I93" s="18"/>
      <c r="J93" s="54" t="s">
        <v>5071</v>
      </c>
      <c r="K93" s="146" t="s">
        <v>5006</v>
      </c>
      <c r="L93" s="17"/>
      <c r="M93" s="19">
        <v>44714</v>
      </c>
      <c r="N93" s="16"/>
      <c r="O93" s="17"/>
      <c r="P93" s="19">
        <v>44726</v>
      </c>
      <c r="Q93" s="21">
        <v>44726</v>
      </c>
    </row>
    <row r="94" spans="2:17" s="9" customFormat="1" ht="19.7" customHeight="1">
      <c r="B94" s="16">
        <v>12</v>
      </c>
      <c r="C94" s="16" t="s">
        <v>2399</v>
      </c>
      <c r="D94" s="16" t="s">
        <v>2399</v>
      </c>
      <c r="E94" s="54" t="s">
        <v>5075</v>
      </c>
      <c r="F94" s="17">
        <v>1</v>
      </c>
      <c r="G94" s="290">
        <v>23570</v>
      </c>
      <c r="H94" s="52">
        <f t="shared" si="3"/>
        <v>23570</v>
      </c>
      <c r="I94" s="18"/>
      <c r="J94" s="54" t="s">
        <v>5071</v>
      </c>
      <c r="K94" s="146" t="s">
        <v>5006</v>
      </c>
      <c r="L94" s="17"/>
      <c r="M94" s="19">
        <v>44714</v>
      </c>
      <c r="N94" s="16"/>
      <c r="O94" s="17"/>
      <c r="P94" s="19">
        <v>44726</v>
      </c>
      <c r="Q94" s="21">
        <v>44726</v>
      </c>
    </row>
    <row r="95" spans="2:17" s="9" customFormat="1" ht="19.7" customHeight="1">
      <c r="B95" s="16">
        <v>12</v>
      </c>
      <c r="C95" s="16" t="s">
        <v>2399</v>
      </c>
      <c r="D95" s="16" t="s">
        <v>2399</v>
      </c>
      <c r="E95" s="58" t="s">
        <v>4590</v>
      </c>
      <c r="F95" s="17">
        <v>50</v>
      </c>
      <c r="G95" s="290">
        <v>88</v>
      </c>
      <c r="H95" s="52">
        <f t="shared" si="3"/>
        <v>4400</v>
      </c>
      <c r="I95" s="18"/>
      <c r="J95" s="54" t="s">
        <v>4591</v>
      </c>
      <c r="K95" s="146" t="s">
        <v>5006</v>
      </c>
      <c r="L95" s="17"/>
      <c r="M95" s="19">
        <v>44714</v>
      </c>
      <c r="N95" s="16"/>
      <c r="O95" s="17"/>
      <c r="P95" s="19">
        <v>44726</v>
      </c>
      <c r="Q95" s="21">
        <v>44726</v>
      </c>
    </row>
    <row r="96" spans="2:17" s="9" customFormat="1" ht="19.7" customHeight="1">
      <c r="B96" s="16">
        <v>12</v>
      </c>
      <c r="C96" s="16" t="s">
        <v>2399</v>
      </c>
      <c r="D96" s="16" t="s">
        <v>2399</v>
      </c>
      <c r="E96" s="145" t="s">
        <v>210</v>
      </c>
      <c r="F96" s="17">
        <v>14</v>
      </c>
      <c r="G96" s="290">
        <v>93</v>
      </c>
      <c r="H96" s="52">
        <f t="shared" si="3"/>
        <v>1302</v>
      </c>
      <c r="I96" s="18"/>
      <c r="J96" s="54" t="s">
        <v>4596</v>
      </c>
      <c r="K96" s="146" t="s">
        <v>5006</v>
      </c>
      <c r="L96" s="17"/>
      <c r="M96" s="19">
        <v>44714</v>
      </c>
      <c r="N96" s="16"/>
      <c r="O96" s="17"/>
      <c r="P96" s="19">
        <v>44726</v>
      </c>
      <c r="Q96" s="21">
        <v>44726</v>
      </c>
    </row>
    <row r="97" spans="2:17" s="9" customFormat="1" ht="19.7" customHeight="1">
      <c r="B97" s="16">
        <v>12</v>
      </c>
      <c r="C97" s="16" t="s">
        <v>2399</v>
      </c>
      <c r="D97" s="16" t="s">
        <v>2399</v>
      </c>
      <c r="E97" s="145" t="s">
        <v>210</v>
      </c>
      <c r="F97" s="17">
        <v>2</v>
      </c>
      <c r="G97" s="1115">
        <v>0</v>
      </c>
      <c r="H97" s="52">
        <f>F97*G97</f>
        <v>0</v>
      </c>
      <c r="I97" s="18"/>
      <c r="J97" s="54" t="s">
        <v>4596</v>
      </c>
      <c r="K97" s="358" t="s">
        <v>996</v>
      </c>
      <c r="L97" s="17"/>
      <c r="M97" s="19"/>
      <c r="N97" s="16"/>
      <c r="O97" s="17"/>
      <c r="P97" s="19"/>
      <c r="Q97" s="21"/>
    </row>
    <row r="98" spans="2:17" s="9" customFormat="1" ht="19.7" customHeight="1">
      <c r="B98" s="16">
        <v>12</v>
      </c>
      <c r="C98" s="16" t="s">
        <v>2399</v>
      </c>
      <c r="D98" s="16" t="s">
        <v>2399</v>
      </c>
      <c r="E98" s="54" t="s">
        <v>3188</v>
      </c>
      <c r="F98" s="17">
        <v>6</v>
      </c>
      <c r="G98" s="290">
        <v>646</v>
      </c>
      <c r="H98" s="52">
        <f t="shared" si="3"/>
        <v>3876</v>
      </c>
      <c r="I98" s="18"/>
      <c r="J98" s="54" t="s">
        <v>4593</v>
      </c>
      <c r="K98" s="146" t="s">
        <v>5006</v>
      </c>
      <c r="L98" s="17"/>
      <c r="M98" s="19">
        <v>44714</v>
      </c>
      <c r="N98" s="16"/>
      <c r="O98" s="17"/>
      <c r="P98" s="19">
        <v>44726</v>
      </c>
      <c r="Q98" s="21">
        <v>44726</v>
      </c>
    </row>
    <row r="99" spans="2:17" s="9" customFormat="1" ht="19.7" customHeight="1">
      <c r="B99" s="16">
        <v>12</v>
      </c>
      <c r="C99" s="16" t="s">
        <v>2399</v>
      </c>
      <c r="D99" s="16" t="s">
        <v>2399</v>
      </c>
      <c r="E99" s="54" t="s">
        <v>4594</v>
      </c>
      <c r="F99" s="17">
        <v>4</v>
      </c>
      <c r="G99" s="290">
        <v>183</v>
      </c>
      <c r="H99" s="52">
        <f t="shared" si="3"/>
        <v>732</v>
      </c>
      <c r="I99" s="18"/>
      <c r="J99" s="54" t="s">
        <v>4595</v>
      </c>
      <c r="K99" s="146" t="s">
        <v>5006</v>
      </c>
      <c r="L99" s="17"/>
      <c r="M99" s="19">
        <v>44714</v>
      </c>
      <c r="N99" s="16"/>
      <c r="O99" s="17"/>
      <c r="P99" s="19">
        <v>44726</v>
      </c>
      <c r="Q99" s="21">
        <v>44726</v>
      </c>
    </row>
    <row r="100" spans="2:17" s="9" customFormat="1" ht="19.7" customHeight="1">
      <c r="B100" s="16">
        <v>12</v>
      </c>
      <c r="C100" s="16" t="s">
        <v>2399</v>
      </c>
      <c r="D100" s="16" t="s">
        <v>2399</v>
      </c>
      <c r="E100" s="54" t="s">
        <v>4584</v>
      </c>
      <c r="F100" s="17">
        <v>20</v>
      </c>
      <c r="G100" s="290">
        <v>95</v>
      </c>
      <c r="H100" s="52">
        <f t="shared" si="3"/>
        <v>1900</v>
      </c>
      <c r="I100" s="18"/>
      <c r="J100" s="54" t="s">
        <v>4585</v>
      </c>
      <c r="K100" s="146" t="s">
        <v>5006</v>
      </c>
      <c r="L100" s="17"/>
      <c r="M100" s="19">
        <v>44714</v>
      </c>
      <c r="N100" s="16"/>
      <c r="O100" s="17"/>
      <c r="P100" s="19">
        <v>44726</v>
      </c>
      <c r="Q100" s="21">
        <v>44726</v>
      </c>
    </row>
    <row r="101" spans="2:17" s="9" customFormat="1" ht="19.7" customHeight="1">
      <c r="B101" s="16">
        <v>12</v>
      </c>
      <c r="C101" s="16" t="s">
        <v>2399</v>
      </c>
      <c r="D101" s="16" t="s">
        <v>2399</v>
      </c>
      <c r="E101" s="54" t="s">
        <v>5076</v>
      </c>
      <c r="F101" s="17">
        <v>1</v>
      </c>
      <c r="G101" s="290">
        <v>2300</v>
      </c>
      <c r="H101" s="52">
        <f t="shared" si="3"/>
        <v>2300</v>
      </c>
      <c r="I101" s="18"/>
      <c r="J101" s="54" t="s">
        <v>2405</v>
      </c>
      <c r="K101" s="146" t="s">
        <v>5006</v>
      </c>
      <c r="L101" s="17"/>
      <c r="M101" s="19">
        <v>44714</v>
      </c>
      <c r="N101" s="16"/>
      <c r="O101" s="17"/>
      <c r="P101" s="19">
        <v>44726</v>
      </c>
      <c r="Q101" s="21">
        <v>44726</v>
      </c>
    </row>
    <row r="102" spans="2:17" s="9" customFormat="1" ht="19.7" customHeight="1">
      <c r="B102" s="16">
        <v>12</v>
      </c>
      <c r="C102" s="16" t="s">
        <v>2399</v>
      </c>
      <c r="D102" s="16" t="s">
        <v>2399</v>
      </c>
      <c r="E102" s="145" t="s">
        <v>1806</v>
      </c>
      <c r="F102" s="17">
        <v>1</v>
      </c>
      <c r="G102" s="290">
        <v>7150</v>
      </c>
      <c r="H102" s="52">
        <f t="shared" si="3"/>
        <v>7150</v>
      </c>
      <c r="I102" s="18"/>
      <c r="J102" s="54" t="s">
        <v>5077</v>
      </c>
      <c r="K102" s="146" t="s">
        <v>5006</v>
      </c>
      <c r="L102" s="17"/>
      <c r="M102" s="19">
        <v>44714</v>
      </c>
      <c r="N102" s="16"/>
      <c r="O102" s="17"/>
      <c r="P102" s="19">
        <v>44726</v>
      </c>
      <c r="Q102" s="21">
        <v>44726</v>
      </c>
    </row>
    <row r="103" spans="2:17" s="9" customFormat="1" ht="19.7" customHeight="1">
      <c r="B103" s="16">
        <v>12</v>
      </c>
      <c r="C103" s="16" t="s">
        <v>2399</v>
      </c>
      <c r="D103" s="16" t="s">
        <v>2399</v>
      </c>
      <c r="E103" s="54" t="s">
        <v>5078</v>
      </c>
      <c r="F103" s="17">
        <v>4</v>
      </c>
      <c r="G103" s="290">
        <v>55</v>
      </c>
      <c r="H103" s="52">
        <f t="shared" si="3"/>
        <v>220</v>
      </c>
      <c r="I103" s="18"/>
      <c r="J103" s="54" t="s">
        <v>5079</v>
      </c>
      <c r="K103" s="146" t="s">
        <v>5006</v>
      </c>
      <c r="L103" s="17"/>
      <c r="M103" s="19">
        <v>44714</v>
      </c>
      <c r="N103" s="16"/>
      <c r="O103" s="17"/>
      <c r="P103" s="19">
        <v>44726</v>
      </c>
      <c r="Q103" s="21">
        <v>44726</v>
      </c>
    </row>
    <row r="104" spans="2:17" s="9" customFormat="1" ht="19.7" customHeight="1">
      <c r="B104" s="16">
        <v>12</v>
      </c>
      <c r="C104" s="16" t="s">
        <v>2399</v>
      </c>
      <c r="D104" s="16" t="s">
        <v>2399</v>
      </c>
      <c r="E104" s="54" t="s">
        <v>5080</v>
      </c>
      <c r="F104" s="17">
        <v>25</v>
      </c>
      <c r="G104" s="290">
        <v>14</v>
      </c>
      <c r="H104" s="52">
        <f t="shared" si="3"/>
        <v>350</v>
      </c>
      <c r="I104" s="18"/>
      <c r="J104" s="54" t="s">
        <v>5081</v>
      </c>
      <c r="K104" s="146" t="s">
        <v>5006</v>
      </c>
      <c r="L104" s="17"/>
      <c r="M104" s="19">
        <v>44714</v>
      </c>
      <c r="N104" s="16"/>
      <c r="O104" s="17"/>
      <c r="P104" s="19">
        <v>44726</v>
      </c>
      <c r="Q104" s="21">
        <v>44726</v>
      </c>
    </row>
    <row r="105" spans="2:17" s="9" customFormat="1" ht="19.7" customHeight="1">
      <c r="B105" s="16">
        <v>12</v>
      </c>
      <c r="C105" s="16" t="s">
        <v>2399</v>
      </c>
      <c r="D105" s="16" t="s">
        <v>2399</v>
      </c>
      <c r="E105" s="54" t="s">
        <v>5082</v>
      </c>
      <c r="F105" s="17">
        <v>4</v>
      </c>
      <c r="G105" s="290">
        <v>90</v>
      </c>
      <c r="H105" s="52">
        <f t="shared" si="3"/>
        <v>360</v>
      </c>
      <c r="I105" s="18"/>
      <c r="J105" s="54" t="s">
        <v>5083</v>
      </c>
      <c r="K105" s="146" t="s">
        <v>5006</v>
      </c>
      <c r="L105" s="17"/>
      <c r="M105" s="19">
        <v>44714</v>
      </c>
      <c r="N105" s="16"/>
      <c r="O105" s="17"/>
      <c r="P105" s="19">
        <v>44726</v>
      </c>
      <c r="Q105" s="21">
        <v>44726</v>
      </c>
    </row>
    <row r="106" spans="2:17" s="9" customFormat="1" ht="19.7" customHeight="1">
      <c r="B106" s="16">
        <v>12</v>
      </c>
      <c r="C106" s="16" t="s">
        <v>2399</v>
      </c>
      <c r="D106" s="16" t="s">
        <v>2399</v>
      </c>
      <c r="E106" s="54" t="s">
        <v>4623</v>
      </c>
      <c r="F106" s="17">
        <v>2</v>
      </c>
      <c r="G106" s="290">
        <v>720</v>
      </c>
      <c r="H106" s="52">
        <f t="shared" si="3"/>
        <v>1440</v>
      </c>
      <c r="I106" s="18"/>
      <c r="J106" s="54" t="s">
        <v>4624</v>
      </c>
      <c r="K106" s="146" t="s">
        <v>5006</v>
      </c>
      <c r="L106" s="17"/>
      <c r="M106" s="19">
        <v>44714</v>
      </c>
      <c r="N106" s="16"/>
      <c r="O106" s="17"/>
      <c r="P106" s="19">
        <v>44726</v>
      </c>
      <c r="Q106" s="21">
        <v>44726</v>
      </c>
    </row>
    <row r="107" spans="2:17" s="9" customFormat="1" ht="19.7" customHeight="1">
      <c r="B107" s="16">
        <v>12</v>
      </c>
      <c r="C107" s="16" t="s">
        <v>2399</v>
      </c>
      <c r="D107" s="16" t="s">
        <v>2399</v>
      </c>
      <c r="E107" s="54" t="s">
        <v>5084</v>
      </c>
      <c r="F107" s="17">
        <v>1</v>
      </c>
      <c r="G107" s="290">
        <v>1650</v>
      </c>
      <c r="H107" s="52">
        <f t="shared" si="3"/>
        <v>1650</v>
      </c>
      <c r="I107" s="18"/>
      <c r="J107" s="54" t="s">
        <v>4612</v>
      </c>
      <c r="K107" s="146" t="s">
        <v>5006</v>
      </c>
      <c r="L107" s="17"/>
      <c r="M107" s="19">
        <v>44714</v>
      </c>
      <c r="N107" s="16"/>
      <c r="O107" s="17"/>
      <c r="P107" s="19">
        <v>44726</v>
      </c>
      <c r="Q107" s="21">
        <v>44726</v>
      </c>
    </row>
    <row r="108" spans="2:17" s="9" customFormat="1" ht="19.7" customHeight="1">
      <c r="B108" s="16">
        <v>12</v>
      </c>
      <c r="C108" s="16" t="s">
        <v>2399</v>
      </c>
      <c r="D108" s="16" t="s">
        <v>2399</v>
      </c>
      <c r="E108" s="54" t="s">
        <v>4625</v>
      </c>
      <c r="F108" s="17">
        <v>2</v>
      </c>
      <c r="G108" s="290">
        <v>610</v>
      </c>
      <c r="H108" s="52">
        <f t="shared" si="3"/>
        <v>1220</v>
      </c>
      <c r="I108" s="18"/>
      <c r="J108" s="54" t="s">
        <v>4626</v>
      </c>
      <c r="K108" s="146" t="s">
        <v>5006</v>
      </c>
      <c r="L108" s="17"/>
      <c r="M108" s="19">
        <v>44714</v>
      </c>
      <c r="N108" s="16"/>
      <c r="O108" s="17"/>
      <c r="P108" s="19">
        <v>44726</v>
      </c>
      <c r="Q108" s="21">
        <v>44726</v>
      </c>
    </row>
    <row r="109" spans="2:17" s="9" customFormat="1" ht="19.7" customHeight="1">
      <c r="B109" s="16">
        <v>12</v>
      </c>
      <c r="C109" s="16" t="s">
        <v>2399</v>
      </c>
      <c r="D109" s="16" t="s">
        <v>2399</v>
      </c>
      <c r="E109" s="58" t="s">
        <v>4627</v>
      </c>
      <c r="F109" s="17">
        <v>4</v>
      </c>
      <c r="G109" s="290">
        <v>610</v>
      </c>
      <c r="H109" s="52">
        <f t="shared" si="3"/>
        <v>2440</v>
      </c>
      <c r="I109" s="18"/>
      <c r="J109" s="54" t="s">
        <v>4626</v>
      </c>
      <c r="K109" s="146" t="s">
        <v>5006</v>
      </c>
      <c r="L109" s="17"/>
      <c r="M109" s="19">
        <v>44714</v>
      </c>
      <c r="N109" s="16"/>
      <c r="O109" s="17"/>
      <c r="P109" s="19">
        <v>44726</v>
      </c>
      <c r="Q109" s="21">
        <v>44726</v>
      </c>
    </row>
    <row r="110" spans="2:17" s="9" customFormat="1" ht="19.7" customHeight="1">
      <c r="B110" s="16">
        <v>12</v>
      </c>
      <c r="C110" s="16" t="s">
        <v>2399</v>
      </c>
      <c r="D110" s="16" t="s">
        <v>2399</v>
      </c>
      <c r="E110" s="58" t="s">
        <v>219</v>
      </c>
      <c r="F110" s="17">
        <v>3</v>
      </c>
      <c r="G110" s="290">
        <v>1745</v>
      </c>
      <c r="H110" s="52">
        <f t="shared" si="3"/>
        <v>5235</v>
      </c>
      <c r="I110" s="18"/>
      <c r="J110" s="54" t="s">
        <v>4628</v>
      </c>
      <c r="K110" s="146" t="s">
        <v>5006</v>
      </c>
      <c r="L110" s="17"/>
      <c r="M110" s="19">
        <v>44714</v>
      </c>
      <c r="N110" s="16"/>
      <c r="O110" s="17"/>
      <c r="P110" s="19">
        <v>44726</v>
      </c>
      <c r="Q110" s="21">
        <v>44726</v>
      </c>
    </row>
    <row r="111" spans="2:17" s="9" customFormat="1" ht="19.7" customHeight="1">
      <c r="B111" s="16">
        <v>12</v>
      </c>
      <c r="C111" s="16" t="s">
        <v>2399</v>
      </c>
      <c r="D111" s="16" t="s">
        <v>2399</v>
      </c>
      <c r="E111" s="145" t="s">
        <v>221</v>
      </c>
      <c r="F111" s="17">
        <v>1</v>
      </c>
      <c r="G111" s="290">
        <v>810</v>
      </c>
      <c r="H111" s="52">
        <f t="shared" si="3"/>
        <v>810</v>
      </c>
      <c r="I111" s="18"/>
      <c r="J111" s="54" t="s">
        <v>4629</v>
      </c>
      <c r="K111" s="146" t="s">
        <v>5006</v>
      </c>
      <c r="L111" s="17"/>
      <c r="M111" s="19">
        <v>44714</v>
      </c>
      <c r="N111" s="16"/>
      <c r="O111" s="17"/>
      <c r="P111" s="19">
        <v>44726</v>
      </c>
      <c r="Q111" s="21">
        <v>44726</v>
      </c>
    </row>
    <row r="112" spans="2:17" s="9" customFormat="1" ht="19.7" customHeight="1">
      <c r="B112" s="16">
        <v>12</v>
      </c>
      <c r="C112" s="16" t="s">
        <v>2399</v>
      </c>
      <c r="D112" s="16" t="s">
        <v>2399</v>
      </c>
      <c r="E112" s="145" t="s">
        <v>4597</v>
      </c>
      <c r="F112" s="17">
        <v>150</v>
      </c>
      <c r="G112" s="52">
        <v>72</v>
      </c>
      <c r="H112" s="52">
        <f t="shared" si="3"/>
        <v>10800</v>
      </c>
      <c r="I112" s="18"/>
      <c r="J112" s="54" t="s">
        <v>4598</v>
      </c>
      <c r="K112" s="146" t="s">
        <v>5006</v>
      </c>
      <c r="L112" s="17"/>
      <c r="M112" s="19">
        <v>44714</v>
      </c>
      <c r="N112" s="16"/>
      <c r="O112" s="17"/>
      <c r="P112" s="19">
        <v>44726</v>
      </c>
      <c r="Q112" s="21">
        <v>44726</v>
      </c>
    </row>
    <row r="113" spans="2:17" s="9" customFormat="1" ht="19.7" customHeight="1">
      <c r="B113" s="16">
        <v>12</v>
      </c>
      <c r="C113" s="16" t="s">
        <v>2399</v>
      </c>
      <c r="D113" s="16" t="s">
        <v>2399</v>
      </c>
      <c r="E113" s="145" t="s">
        <v>3192</v>
      </c>
      <c r="F113" s="17">
        <v>20</v>
      </c>
      <c r="G113" s="52">
        <v>49</v>
      </c>
      <c r="H113" s="52">
        <f t="shared" si="3"/>
        <v>980</v>
      </c>
      <c r="I113" s="18"/>
      <c r="J113" s="54" t="s">
        <v>4600</v>
      </c>
      <c r="K113" s="146" t="s">
        <v>5006</v>
      </c>
      <c r="L113" s="17"/>
      <c r="M113" s="19">
        <v>44714</v>
      </c>
      <c r="N113" s="16"/>
      <c r="O113" s="17"/>
      <c r="P113" s="19">
        <v>44726</v>
      </c>
      <c r="Q113" s="21">
        <v>44726</v>
      </c>
    </row>
    <row r="114" spans="2:17" s="9" customFormat="1" ht="19.7" customHeight="1">
      <c r="B114" s="16">
        <v>12</v>
      </c>
      <c r="C114" s="16" t="s">
        <v>2399</v>
      </c>
      <c r="D114" s="16" t="s">
        <v>2399</v>
      </c>
      <c r="E114" s="145" t="s">
        <v>3259</v>
      </c>
      <c r="F114" s="17">
        <v>20</v>
      </c>
      <c r="G114" s="52">
        <v>49</v>
      </c>
      <c r="H114" s="52">
        <f t="shared" si="3"/>
        <v>980</v>
      </c>
      <c r="I114" s="18"/>
      <c r="J114" s="54" t="s">
        <v>4600</v>
      </c>
      <c r="K114" s="146" t="s">
        <v>5006</v>
      </c>
      <c r="L114" s="17"/>
      <c r="M114" s="19">
        <v>44714</v>
      </c>
      <c r="N114" s="16"/>
      <c r="O114" s="17"/>
      <c r="P114" s="19">
        <v>44726</v>
      </c>
      <c r="Q114" s="21">
        <v>44726</v>
      </c>
    </row>
    <row r="115" spans="2:17" s="9" customFormat="1" ht="19.7" customHeight="1">
      <c r="B115" s="16">
        <v>12</v>
      </c>
      <c r="C115" s="16" t="s">
        <v>2399</v>
      </c>
      <c r="D115" s="16" t="s">
        <v>2399</v>
      </c>
      <c r="E115" s="54" t="s">
        <v>4546</v>
      </c>
      <c r="F115" s="17">
        <v>2</v>
      </c>
      <c r="G115" s="290">
        <v>150</v>
      </c>
      <c r="H115" s="52">
        <f t="shared" si="3"/>
        <v>300</v>
      </c>
      <c r="I115" s="18"/>
      <c r="J115" s="54" t="s">
        <v>4547</v>
      </c>
      <c r="K115" s="146" t="s">
        <v>5006</v>
      </c>
      <c r="L115" s="17"/>
      <c r="M115" s="19">
        <v>44714</v>
      </c>
      <c r="N115" s="16"/>
      <c r="O115" s="17"/>
      <c r="P115" s="19">
        <v>44726</v>
      </c>
      <c r="Q115" s="21">
        <v>44726</v>
      </c>
    </row>
    <row r="116" spans="2:17" s="9" customFormat="1" ht="19.7" customHeight="1">
      <c r="B116" s="16"/>
      <c r="C116" s="16"/>
      <c r="D116" s="16"/>
      <c r="E116" s="145"/>
      <c r="F116" s="17"/>
      <c r="G116" s="290">
        <v>0</v>
      </c>
      <c r="H116" s="52">
        <f>F116*G116</f>
        <v>0</v>
      </c>
      <c r="I116" s="18"/>
      <c r="J116" s="54"/>
      <c r="K116" s="17"/>
      <c r="L116" s="17"/>
      <c r="M116" s="19"/>
      <c r="N116" s="16"/>
      <c r="O116" s="17"/>
      <c r="P116" s="19"/>
      <c r="Q116" s="21"/>
    </row>
    <row r="117" spans="2:17" s="1655" customFormat="1" ht="19.7" customHeight="1">
      <c r="B117" s="1656"/>
      <c r="C117" s="1656"/>
      <c r="D117" s="1656"/>
      <c r="E117" s="1660"/>
      <c r="F117" s="638"/>
      <c r="G117" s="1740">
        <v>0</v>
      </c>
      <c r="H117" s="1658">
        <f t="shared" ref="H117:H177" si="4">F117*G117</f>
        <v>0</v>
      </c>
      <c r="I117" s="1659"/>
      <c r="J117" s="1660"/>
      <c r="K117" s="638"/>
      <c r="L117" s="638"/>
      <c r="M117" s="1661"/>
      <c r="N117" s="1656"/>
      <c r="O117" s="638"/>
      <c r="P117" s="1661"/>
      <c r="Q117" s="1662"/>
    </row>
    <row r="118" spans="2:17" s="9" customFormat="1" ht="19.7" customHeight="1">
      <c r="B118" s="16">
        <v>11</v>
      </c>
      <c r="C118" s="16" t="s">
        <v>2399</v>
      </c>
      <c r="D118" s="16" t="s">
        <v>2399</v>
      </c>
      <c r="E118" s="54" t="s">
        <v>5085</v>
      </c>
      <c r="F118" s="17">
        <v>16</v>
      </c>
      <c r="G118" s="290">
        <v>1197</v>
      </c>
      <c r="H118" s="52">
        <f>F118*G118</f>
        <v>19152</v>
      </c>
      <c r="I118" s="18"/>
      <c r="J118" s="54" t="s">
        <v>4562</v>
      </c>
      <c r="K118" s="146" t="s">
        <v>5006</v>
      </c>
      <c r="L118" s="17"/>
      <c r="M118" s="19">
        <v>44718</v>
      </c>
      <c r="N118" s="16"/>
      <c r="O118" s="17"/>
      <c r="P118" s="19">
        <v>44729</v>
      </c>
      <c r="Q118" s="21">
        <v>44729</v>
      </c>
    </row>
    <row r="119" spans="2:17" s="9" customFormat="1" ht="19.7" customHeight="1">
      <c r="B119" s="16">
        <v>11</v>
      </c>
      <c r="C119" s="16" t="s">
        <v>2399</v>
      </c>
      <c r="D119" s="16" t="s">
        <v>2399</v>
      </c>
      <c r="E119" s="58" t="s">
        <v>5086</v>
      </c>
      <c r="F119" s="17">
        <v>1</v>
      </c>
      <c r="G119" s="290">
        <v>27073</v>
      </c>
      <c r="H119" s="52">
        <f t="shared" si="4"/>
        <v>27073</v>
      </c>
      <c r="I119" s="18"/>
      <c r="J119" s="54" t="s">
        <v>5087</v>
      </c>
      <c r="K119" s="146" t="s">
        <v>5006</v>
      </c>
      <c r="L119" s="17"/>
      <c r="M119" s="19">
        <v>44718</v>
      </c>
      <c r="N119" s="16"/>
      <c r="O119" s="17"/>
      <c r="P119" s="19">
        <v>44729</v>
      </c>
      <c r="Q119" s="21">
        <v>44729</v>
      </c>
    </row>
    <row r="120" spans="2:17" s="9" customFormat="1" ht="19.7" customHeight="1">
      <c r="B120" s="16">
        <v>11</v>
      </c>
      <c r="C120" s="16" t="s">
        <v>2399</v>
      </c>
      <c r="D120" s="16" t="s">
        <v>2399</v>
      </c>
      <c r="E120" s="145" t="s">
        <v>5088</v>
      </c>
      <c r="F120" s="17">
        <v>2</v>
      </c>
      <c r="G120" s="290">
        <v>5127</v>
      </c>
      <c r="H120" s="52">
        <f t="shared" si="4"/>
        <v>10254</v>
      </c>
      <c r="I120" s="18"/>
      <c r="J120" s="54" t="s">
        <v>5089</v>
      </c>
      <c r="K120" s="146" t="s">
        <v>5006</v>
      </c>
      <c r="L120" s="17"/>
      <c r="M120" s="19">
        <v>44718</v>
      </c>
      <c r="N120" s="16"/>
      <c r="O120" s="17"/>
      <c r="P120" s="19">
        <v>44729</v>
      </c>
      <c r="Q120" s="21">
        <v>44729</v>
      </c>
    </row>
    <row r="121" spans="2:17" s="9" customFormat="1" ht="19.7" customHeight="1">
      <c r="B121" s="16">
        <v>11</v>
      </c>
      <c r="C121" s="16" t="s">
        <v>2399</v>
      </c>
      <c r="D121" s="16" t="s">
        <v>2399</v>
      </c>
      <c r="E121" s="54" t="s">
        <v>5090</v>
      </c>
      <c r="F121" s="17">
        <v>6</v>
      </c>
      <c r="G121" s="290">
        <v>6897</v>
      </c>
      <c r="H121" s="52">
        <f t="shared" si="4"/>
        <v>41382</v>
      </c>
      <c r="I121" s="18"/>
      <c r="J121" s="54" t="s">
        <v>5091</v>
      </c>
      <c r="K121" s="146" t="s">
        <v>5006</v>
      </c>
      <c r="L121" s="17"/>
      <c r="M121" s="19">
        <v>44718</v>
      </c>
      <c r="N121" s="16"/>
      <c r="O121" s="17"/>
      <c r="P121" s="19">
        <v>44729</v>
      </c>
      <c r="Q121" s="21">
        <v>44729</v>
      </c>
    </row>
    <row r="122" spans="2:17" s="9" customFormat="1" ht="19.7" customHeight="1">
      <c r="B122" s="16">
        <v>11</v>
      </c>
      <c r="C122" s="16" t="s">
        <v>2399</v>
      </c>
      <c r="D122" s="16" t="s">
        <v>2399</v>
      </c>
      <c r="E122" s="54" t="s">
        <v>5092</v>
      </c>
      <c r="F122" s="17">
        <v>6</v>
      </c>
      <c r="G122" s="290">
        <v>1500</v>
      </c>
      <c r="H122" s="52">
        <f t="shared" si="4"/>
        <v>9000</v>
      </c>
      <c r="I122" s="18"/>
      <c r="J122" s="54" t="s">
        <v>5093</v>
      </c>
      <c r="K122" s="146" t="s">
        <v>5006</v>
      </c>
      <c r="L122" s="17"/>
      <c r="M122" s="19">
        <v>44718</v>
      </c>
      <c r="N122" s="16"/>
      <c r="O122" s="17"/>
      <c r="P122" s="19">
        <v>44729</v>
      </c>
      <c r="Q122" s="21">
        <v>44729</v>
      </c>
    </row>
    <row r="123" spans="2:17" s="9" customFormat="1" ht="19.7" customHeight="1">
      <c r="B123" s="16">
        <v>11</v>
      </c>
      <c r="C123" s="16" t="s">
        <v>2399</v>
      </c>
      <c r="D123" s="16" t="s">
        <v>2399</v>
      </c>
      <c r="E123" s="54" t="s">
        <v>5094</v>
      </c>
      <c r="F123" s="17">
        <v>4</v>
      </c>
      <c r="G123" s="290">
        <v>1440</v>
      </c>
      <c r="H123" s="52">
        <f t="shared" si="4"/>
        <v>5760</v>
      </c>
      <c r="I123" s="18"/>
      <c r="J123" s="54" t="s">
        <v>5095</v>
      </c>
      <c r="K123" s="146" t="s">
        <v>5006</v>
      </c>
      <c r="L123" s="17"/>
      <c r="M123" s="19">
        <v>44718</v>
      </c>
      <c r="N123" s="16"/>
      <c r="O123" s="17"/>
      <c r="P123" s="19">
        <v>44729</v>
      </c>
      <c r="Q123" s="21">
        <v>44729</v>
      </c>
    </row>
    <row r="124" spans="2:17" s="9" customFormat="1" ht="19.7" customHeight="1">
      <c r="B124" s="16">
        <v>11</v>
      </c>
      <c r="C124" s="16" t="s">
        <v>2399</v>
      </c>
      <c r="D124" s="16" t="s">
        <v>2399</v>
      </c>
      <c r="E124" s="58" t="s">
        <v>5096</v>
      </c>
      <c r="F124" s="17">
        <v>4</v>
      </c>
      <c r="G124" s="290">
        <v>4286</v>
      </c>
      <c r="H124" s="52">
        <f t="shared" si="4"/>
        <v>17144</v>
      </c>
      <c r="I124" s="18"/>
      <c r="J124" s="54" t="s">
        <v>5097</v>
      </c>
      <c r="K124" s="146" t="s">
        <v>5006</v>
      </c>
      <c r="L124" s="17"/>
      <c r="M124" s="19">
        <v>44718</v>
      </c>
      <c r="N124" s="16"/>
      <c r="O124" s="17"/>
      <c r="P124" s="19">
        <v>44729</v>
      </c>
      <c r="Q124" s="21">
        <v>44729</v>
      </c>
    </row>
    <row r="125" spans="2:17" s="9" customFormat="1" ht="19.7" customHeight="1">
      <c r="B125" s="16">
        <v>11</v>
      </c>
      <c r="C125" s="16" t="s">
        <v>2399</v>
      </c>
      <c r="D125" s="16" t="s">
        <v>2399</v>
      </c>
      <c r="E125" s="58" t="s">
        <v>5098</v>
      </c>
      <c r="F125" s="17">
        <v>4</v>
      </c>
      <c r="G125" s="290">
        <v>5744</v>
      </c>
      <c r="H125" s="52">
        <f t="shared" si="4"/>
        <v>22976</v>
      </c>
      <c r="I125" s="18"/>
      <c r="J125" s="54" t="s">
        <v>5099</v>
      </c>
      <c r="K125" s="146" t="s">
        <v>5006</v>
      </c>
      <c r="L125" s="17"/>
      <c r="M125" s="19">
        <v>44718</v>
      </c>
      <c r="N125" s="16"/>
      <c r="O125" s="17"/>
      <c r="P125" s="19">
        <v>44729</v>
      </c>
      <c r="Q125" s="21">
        <v>44729</v>
      </c>
    </row>
    <row r="126" spans="2:17" s="9" customFormat="1" ht="19.7" customHeight="1">
      <c r="B126" s="16">
        <v>11</v>
      </c>
      <c r="C126" s="16" t="s">
        <v>2399</v>
      </c>
      <c r="D126" s="16" t="s">
        <v>2399</v>
      </c>
      <c r="E126" s="58" t="s">
        <v>5100</v>
      </c>
      <c r="F126" s="17">
        <v>4</v>
      </c>
      <c r="G126" s="290">
        <v>3347</v>
      </c>
      <c r="H126" s="52">
        <f t="shared" si="4"/>
        <v>13388</v>
      </c>
      <c r="I126" s="18"/>
      <c r="J126" s="54" t="s">
        <v>5101</v>
      </c>
      <c r="K126" s="146" t="s">
        <v>5006</v>
      </c>
      <c r="L126" s="17"/>
      <c r="M126" s="19">
        <v>44718</v>
      </c>
      <c r="N126" s="16"/>
      <c r="O126" s="17"/>
      <c r="P126" s="19">
        <v>44729</v>
      </c>
      <c r="Q126" s="21">
        <v>44729</v>
      </c>
    </row>
    <row r="127" spans="2:17" s="9" customFormat="1" ht="19.7" customHeight="1">
      <c r="B127" s="16">
        <v>10</v>
      </c>
      <c r="C127" s="16" t="s">
        <v>2399</v>
      </c>
      <c r="D127" s="16" t="s">
        <v>2399</v>
      </c>
      <c r="E127" s="54" t="s">
        <v>5102</v>
      </c>
      <c r="F127" s="17">
        <v>1</v>
      </c>
      <c r="G127" s="290">
        <v>7995</v>
      </c>
      <c r="H127" s="52">
        <f t="shared" si="4"/>
        <v>7995</v>
      </c>
      <c r="I127" s="18"/>
      <c r="J127" s="54" t="s">
        <v>5103</v>
      </c>
      <c r="K127" s="146" t="s">
        <v>5006</v>
      </c>
      <c r="L127" s="17"/>
      <c r="M127" s="19">
        <v>44718</v>
      </c>
      <c r="N127" s="16"/>
      <c r="O127" s="17"/>
      <c r="P127" s="19">
        <v>44729</v>
      </c>
      <c r="Q127" s="21">
        <v>44729</v>
      </c>
    </row>
    <row r="128" spans="2:17" s="9" customFormat="1" ht="19.7" customHeight="1">
      <c r="B128" s="16">
        <v>10</v>
      </c>
      <c r="C128" s="16" t="s">
        <v>2399</v>
      </c>
      <c r="D128" s="16" t="s">
        <v>2399</v>
      </c>
      <c r="E128" s="54" t="s">
        <v>5104</v>
      </c>
      <c r="F128" s="17">
        <v>1</v>
      </c>
      <c r="G128" s="290">
        <v>9550</v>
      </c>
      <c r="H128" s="52">
        <f t="shared" si="4"/>
        <v>9550</v>
      </c>
      <c r="I128" s="18"/>
      <c r="J128" s="54" t="s">
        <v>5105</v>
      </c>
      <c r="K128" s="146" t="s">
        <v>5006</v>
      </c>
      <c r="L128" s="17"/>
      <c r="M128" s="19">
        <v>44718</v>
      </c>
      <c r="N128" s="16"/>
      <c r="O128" s="17"/>
      <c r="P128" s="19">
        <v>44729</v>
      </c>
      <c r="Q128" s="21">
        <v>44729</v>
      </c>
    </row>
    <row r="129" spans="2:17" s="9" customFormat="1" ht="19.7" customHeight="1">
      <c r="B129" s="16">
        <v>10</v>
      </c>
      <c r="C129" s="16" t="s">
        <v>2399</v>
      </c>
      <c r="D129" s="16" t="s">
        <v>2399</v>
      </c>
      <c r="E129" s="58" t="s">
        <v>5106</v>
      </c>
      <c r="F129" s="17">
        <v>1</v>
      </c>
      <c r="G129" s="290">
        <v>4197</v>
      </c>
      <c r="H129" s="52">
        <f t="shared" si="4"/>
        <v>4197</v>
      </c>
      <c r="I129" s="18"/>
      <c r="J129" s="54" t="s">
        <v>5107</v>
      </c>
      <c r="K129" s="146" t="s">
        <v>5006</v>
      </c>
      <c r="L129" s="17"/>
      <c r="M129" s="19">
        <v>44718</v>
      </c>
      <c r="N129" s="16"/>
      <c r="O129" s="17"/>
      <c r="P129" s="19">
        <v>44729</v>
      </c>
      <c r="Q129" s="21">
        <v>44729</v>
      </c>
    </row>
    <row r="130" spans="2:17" s="9" customFormat="1" ht="19.7" customHeight="1">
      <c r="B130" s="16">
        <v>10</v>
      </c>
      <c r="C130" s="16" t="s">
        <v>2399</v>
      </c>
      <c r="D130" s="16" t="s">
        <v>2399</v>
      </c>
      <c r="E130" s="54" t="s">
        <v>5108</v>
      </c>
      <c r="F130" s="17">
        <v>1</v>
      </c>
      <c r="G130" s="290">
        <v>4612</v>
      </c>
      <c r="H130" s="52">
        <f t="shared" si="4"/>
        <v>4612</v>
      </c>
      <c r="I130" s="18"/>
      <c r="J130" s="54" t="s">
        <v>5109</v>
      </c>
      <c r="K130" s="146" t="s">
        <v>5006</v>
      </c>
      <c r="L130" s="17"/>
      <c r="M130" s="19">
        <v>44718</v>
      </c>
      <c r="N130" s="16"/>
      <c r="O130" s="17"/>
      <c r="P130" s="19">
        <v>44729</v>
      </c>
      <c r="Q130" s="21">
        <v>44729</v>
      </c>
    </row>
    <row r="131" spans="2:17" s="9" customFormat="1" ht="19.7" customHeight="1">
      <c r="B131" s="16">
        <v>10</v>
      </c>
      <c r="C131" s="16" t="s">
        <v>2399</v>
      </c>
      <c r="D131" s="16" t="s">
        <v>2399</v>
      </c>
      <c r="E131" s="54" t="s">
        <v>5110</v>
      </c>
      <c r="F131" s="17">
        <v>1</v>
      </c>
      <c r="G131" s="290">
        <v>4066</v>
      </c>
      <c r="H131" s="52">
        <f t="shared" si="4"/>
        <v>4066</v>
      </c>
      <c r="I131" s="18"/>
      <c r="J131" s="54" t="s">
        <v>5111</v>
      </c>
      <c r="K131" s="146" t="s">
        <v>5006</v>
      </c>
      <c r="L131" s="17"/>
      <c r="M131" s="19">
        <v>44718</v>
      </c>
      <c r="N131" s="16"/>
      <c r="O131" s="17"/>
      <c r="P131" s="19">
        <v>44729</v>
      </c>
      <c r="Q131" s="21">
        <v>44729</v>
      </c>
    </row>
    <row r="132" spans="2:17" s="9" customFormat="1" ht="19.7" customHeight="1">
      <c r="B132" s="16">
        <v>9</v>
      </c>
      <c r="C132" s="16" t="s">
        <v>2399</v>
      </c>
      <c r="D132" s="16" t="s">
        <v>2399</v>
      </c>
      <c r="E132" s="54" t="s">
        <v>5112</v>
      </c>
      <c r="F132" s="17">
        <v>1</v>
      </c>
      <c r="G132" s="290">
        <v>8420</v>
      </c>
      <c r="H132" s="52">
        <f t="shared" si="4"/>
        <v>8420</v>
      </c>
      <c r="I132" s="18"/>
      <c r="J132" s="54" t="s">
        <v>5113</v>
      </c>
      <c r="K132" s="146" t="s">
        <v>5006</v>
      </c>
      <c r="L132" s="17"/>
      <c r="M132" s="19">
        <v>44718</v>
      </c>
      <c r="N132" s="16"/>
      <c r="O132" s="17"/>
      <c r="P132" s="19">
        <v>44729</v>
      </c>
      <c r="Q132" s="21">
        <v>44729</v>
      </c>
    </row>
    <row r="133" spans="2:17" s="9" customFormat="1" ht="19.7" customHeight="1">
      <c r="B133" s="16">
        <v>9</v>
      </c>
      <c r="C133" s="16" t="s">
        <v>2399</v>
      </c>
      <c r="D133" s="16" t="s">
        <v>2399</v>
      </c>
      <c r="E133" s="54" t="s">
        <v>5114</v>
      </c>
      <c r="F133" s="17">
        <v>1</v>
      </c>
      <c r="G133" s="290">
        <v>3360</v>
      </c>
      <c r="H133" s="52">
        <f t="shared" si="4"/>
        <v>3360</v>
      </c>
      <c r="I133" s="18"/>
      <c r="J133" s="54" t="s">
        <v>5115</v>
      </c>
      <c r="K133" s="146" t="s">
        <v>5006</v>
      </c>
      <c r="L133" s="17"/>
      <c r="M133" s="19">
        <v>44718</v>
      </c>
      <c r="N133" s="16"/>
      <c r="O133" s="17"/>
      <c r="P133" s="19">
        <v>44729</v>
      </c>
      <c r="Q133" s="21">
        <v>44729</v>
      </c>
    </row>
    <row r="134" spans="2:17" s="9" customFormat="1" ht="19.7" customHeight="1">
      <c r="B134" s="16">
        <v>10</v>
      </c>
      <c r="C134" s="16" t="s">
        <v>2399</v>
      </c>
      <c r="D134" s="16" t="s">
        <v>2399</v>
      </c>
      <c r="E134" s="145" t="s">
        <v>5116</v>
      </c>
      <c r="F134" s="17">
        <v>1</v>
      </c>
      <c r="G134" s="290">
        <v>1960</v>
      </c>
      <c r="H134" s="52">
        <f t="shared" si="4"/>
        <v>1960</v>
      </c>
      <c r="I134" s="18"/>
      <c r="J134" s="54" t="s">
        <v>5117</v>
      </c>
      <c r="K134" s="146" t="s">
        <v>5006</v>
      </c>
      <c r="L134" s="17"/>
      <c r="M134" s="19">
        <v>44718</v>
      </c>
      <c r="N134" s="16"/>
      <c r="O134" s="17"/>
      <c r="P134" s="19">
        <v>44729</v>
      </c>
      <c r="Q134" s="21">
        <v>44729</v>
      </c>
    </row>
    <row r="135" spans="2:17" s="9" customFormat="1" ht="19.7" customHeight="1">
      <c r="B135" s="16">
        <v>10</v>
      </c>
      <c r="C135" s="16" t="s">
        <v>2399</v>
      </c>
      <c r="D135" s="16" t="s">
        <v>2399</v>
      </c>
      <c r="E135" s="54" t="s">
        <v>5118</v>
      </c>
      <c r="F135" s="17">
        <v>1</v>
      </c>
      <c r="G135" s="290">
        <v>2950</v>
      </c>
      <c r="H135" s="52">
        <f t="shared" si="4"/>
        <v>2950</v>
      </c>
      <c r="I135" s="18"/>
      <c r="J135" s="54" t="s">
        <v>5119</v>
      </c>
      <c r="K135" s="146" t="s">
        <v>5006</v>
      </c>
      <c r="L135" s="17"/>
      <c r="M135" s="19">
        <v>44718</v>
      </c>
      <c r="N135" s="16"/>
      <c r="O135" s="17"/>
      <c r="P135" s="19">
        <v>44729</v>
      </c>
      <c r="Q135" s="21">
        <v>44729</v>
      </c>
    </row>
    <row r="136" spans="2:17" s="9" customFormat="1" ht="19.7" customHeight="1">
      <c r="B136" s="16">
        <v>11</v>
      </c>
      <c r="C136" s="16" t="s">
        <v>2399</v>
      </c>
      <c r="D136" s="16" t="s">
        <v>2399</v>
      </c>
      <c r="E136" s="58" t="s">
        <v>5120</v>
      </c>
      <c r="F136" s="17">
        <v>1</v>
      </c>
      <c r="G136" s="290">
        <v>2880</v>
      </c>
      <c r="H136" s="52">
        <f t="shared" si="4"/>
        <v>2880</v>
      </c>
      <c r="I136" s="18"/>
      <c r="J136" s="54" t="s">
        <v>5121</v>
      </c>
      <c r="K136" s="146" t="s">
        <v>5006</v>
      </c>
      <c r="L136" s="17"/>
      <c r="M136" s="19">
        <v>44718</v>
      </c>
      <c r="N136" s="16"/>
      <c r="O136" s="17"/>
      <c r="P136" s="19">
        <v>44729</v>
      </c>
      <c r="Q136" s="21">
        <v>44729</v>
      </c>
    </row>
    <row r="137" spans="2:17" s="9" customFormat="1" ht="19.7" customHeight="1">
      <c r="B137" s="16">
        <v>11</v>
      </c>
      <c r="C137" s="16" t="s">
        <v>2399</v>
      </c>
      <c r="D137" s="16" t="s">
        <v>2399</v>
      </c>
      <c r="E137" s="145" t="s">
        <v>5122</v>
      </c>
      <c r="F137" s="17">
        <v>1</v>
      </c>
      <c r="G137" s="290">
        <v>2680</v>
      </c>
      <c r="H137" s="52">
        <f t="shared" si="4"/>
        <v>2680</v>
      </c>
      <c r="I137" s="18"/>
      <c r="J137" s="54" t="s">
        <v>5123</v>
      </c>
      <c r="K137" s="146" t="s">
        <v>5006</v>
      </c>
      <c r="L137" s="17"/>
      <c r="M137" s="19">
        <v>44718</v>
      </c>
      <c r="N137" s="16"/>
      <c r="O137" s="17"/>
      <c r="P137" s="19">
        <v>44729</v>
      </c>
      <c r="Q137" s="21">
        <v>44729</v>
      </c>
    </row>
    <row r="138" spans="2:17" s="9" customFormat="1" ht="19.7" customHeight="1">
      <c r="B138" s="16">
        <v>11</v>
      </c>
      <c r="C138" s="16" t="s">
        <v>2399</v>
      </c>
      <c r="D138" s="16" t="s">
        <v>2399</v>
      </c>
      <c r="E138" s="54" t="s">
        <v>5124</v>
      </c>
      <c r="F138" s="17">
        <v>1</v>
      </c>
      <c r="G138" s="290">
        <v>5813</v>
      </c>
      <c r="H138" s="52">
        <f t="shared" si="4"/>
        <v>5813</v>
      </c>
      <c r="I138" s="18"/>
      <c r="J138" s="54" t="s">
        <v>5125</v>
      </c>
      <c r="K138" s="146" t="s">
        <v>5006</v>
      </c>
      <c r="L138" s="17"/>
      <c r="M138" s="19">
        <v>44718</v>
      </c>
      <c r="N138" s="16"/>
      <c r="O138" s="17"/>
      <c r="P138" s="19">
        <v>44729</v>
      </c>
      <c r="Q138" s="21">
        <v>44729</v>
      </c>
    </row>
    <row r="139" spans="2:17" s="9" customFormat="1" ht="19.7" customHeight="1">
      <c r="B139" s="16">
        <v>12</v>
      </c>
      <c r="C139" s="16" t="s">
        <v>2399</v>
      </c>
      <c r="D139" s="16" t="s">
        <v>2399</v>
      </c>
      <c r="E139" s="145" t="s">
        <v>5126</v>
      </c>
      <c r="F139" s="17">
        <v>1</v>
      </c>
      <c r="G139" s="290">
        <v>4490</v>
      </c>
      <c r="H139" s="52">
        <f t="shared" si="4"/>
        <v>4490</v>
      </c>
      <c r="I139" s="18"/>
      <c r="J139" s="54" t="s">
        <v>5127</v>
      </c>
      <c r="K139" s="146" t="s">
        <v>5006</v>
      </c>
      <c r="L139" s="17"/>
      <c r="M139" s="19">
        <v>44718</v>
      </c>
      <c r="N139" s="16"/>
      <c r="O139" s="17"/>
      <c r="P139" s="19">
        <v>44729</v>
      </c>
      <c r="Q139" s="21">
        <v>44729</v>
      </c>
    </row>
    <row r="140" spans="2:17" s="9" customFormat="1" ht="19.7" customHeight="1">
      <c r="B140" s="16">
        <v>12</v>
      </c>
      <c r="C140" s="16" t="s">
        <v>2399</v>
      </c>
      <c r="D140" s="16" t="s">
        <v>2399</v>
      </c>
      <c r="E140" s="145" t="s">
        <v>5128</v>
      </c>
      <c r="F140" s="17">
        <v>2</v>
      </c>
      <c r="G140" s="290">
        <v>1710</v>
      </c>
      <c r="H140" s="52">
        <f t="shared" si="4"/>
        <v>3420</v>
      </c>
      <c r="I140" s="18"/>
      <c r="J140" s="54" t="s">
        <v>5129</v>
      </c>
      <c r="K140" s="146" t="s">
        <v>5006</v>
      </c>
      <c r="L140" s="17"/>
      <c r="M140" s="19">
        <v>44718</v>
      </c>
      <c r="N140" s="16"/>
      <c r="O140" s="17"/>
      <c r="P140" s="19">
        <v>44729</v>
      </c>
      <c r="Q140" s="21">
        <v>44729</v>
      </c>
    </row>
    <row r="141" spans="2:17" s="9" customFormat="1" ht="19.7" customHeight="1">
      <c r="B141" s="16"/>
      <c r="C141" s="16"/>
      <c r="D141" s="16"/>
      <c r="E141" s="54"/>
      <c r="F141" s="17"/>
      <c r="G141" s="290">
        <v>0</v>
      </c>
      <c r="H141" s="52">
        <f t="shared" si="4"/>
        <v>0</v>
      </c>
      <c r="I141" s="18"/>
      <c r="J141" s="54"/>
      <c r="K141" s="17"/>
      <c r="L141" s="17"/>
      <c r="M141" s="19"/>
      <c r="N141" s="16"/>
      <c r="O141" s="17"/>
      <c r="P141" s="19"/>
      <c r="Q141" s="21"/>
    </row>
    <row r="142" spans="2:17" s="9" customFormat="1" ht="19.7" customHeight="1">
      <c r="B142" s="16"/>
      <c r="C142" s="16"/>
      <c r="D142" s="16"/>
      <c r="E142" s="54"/>
      <c r="F142" s="17"/>
      <c r="G142" s="290">
        <v>0</v>
      </c>
      <c r="H142" s="52">
        <f t="shared" si="4"/>
        <v>0</v>
      </c>
      <c r="I142" s="18"/>
      <c r="J142" s="54"/>
      <c r="K142" s="17"/>
      <c r="L142" s="17"/>
      <c r="M142" s="19"/>
      <c r="N142" s="16"/>
      <c r="O142" s="17"/>
      <c r="P142" s="19"/>
      <c r="Q142" s="21"/>
    </row>
    <row r="143" spans="2:17" s="9" customFormat="1" ht="19.7" customHeight="1">
      <c r="B143" s="16">
        <v>9</v>
      </c>
      <c r="C143" s="16" t="s">
        <v>79</v>
      </c>
      <c r="D143" s="16"/>
      <c r="E143" s="58" t="s">
        <v>81</v>
      </c>
      <c r="F143" s="1113">
        <v>0</v>
      </c>
      <c r="G143" s="290">
        <v>0</v>
      </c>
      <c r="H143" s="52">
        <f t="shared" si="4"/>
        <v>0</v>
      </c>
      <c r="I143" s="18"/>
      <c r="J143" s="54" t="s">
        <v>5130</v>
      </c>
      <c r="K143" s="358" t="s">
        <v>996</v>
      </c>
      <c r="L143" s="17"/>
      <c r="M143" s="19"/>
      <c r="N143" s="16"/>
      <c r="O143" s="17"/>
      <c r="P143" s="19"/>
      <c r="Q143" s="21"/>
    </row>
    <row r="144" spans="2:17" s="9" customFormat="1" ht="19.7" customHeight="1">
      <c r="B144" s="16">
        <v>9</v>
      </c>
      <c r="C144" s="16" t="s">
        <v>79</v>
      </c>
      <c r="D144" s="16"/>
      <c r="E144" s="58" t="s">
        <v>85</v>
      </c>
      <c r="F144" s="1113">
        <v>0</v>
      </c>
      <c r="G144" s="290">
        <v>0</v>
      </c>
      <c r="H144" s="52">
        <f t="shared" si="4"/>
        <v>0</v>
      </c>
      <c r="I144" s="18"/>
      <c r="J144" s="54" t="s">
        <v>5131</v>
      </c>
      <c r="K144" s="358" t="s">
        <v>996</v>
      </c>
      <c r="L144" s="17"/>
      <c r="M144" s="19"/>
      <c r="N144" s="16"/>
      <c r="O144" s="17"/>
      <c r="P144" s="19"/>
      <c r="Q144" s="21"/>
    </row>
    <row r="145" spans="2:17" s="9" customFormat="1" ht="19.7" customHeight="1">
      <c r="B145" s="381">
        <v>9</v>
      </c>
      <c r="C145" s="381" t="s">
        <v>2399</v>
      </c>
      <c r="D145" s="381" t="s">
        <v>2399</v>
      </c>
      <c r="E145" s="324" t="s">
        <v>5132</v>
      </c>
      <c r="F145" s="292">
        <v>1</v>
      </c>
      <c r="G145" s="290">
        <v>713</v>
      </c>
      <c r="H145" s="52">
        <f t="shared" si="4"/>
        <v>713</v>
      </c>
      <c r="I145" s="18"/>
      <c r="J145" s="54" t="s">
        <v>4843</v>
      </c>
      <c r="K145" s="146" t="s">
        <v>5006</v>
      </c>
      <c r="L145" s="17"/>
      <c r="M145" s="19">
        <v>44719</v>
      </c>
      <c r="N145" s="16"/>
      <c r="O145" s="17"/>
      <c r="P145" s="19">
        <v>44729</v>
      </c>
      <c r="Q145" s="21">
        <v>44729</v>
      </c>
    </row>
    <row r="146" spans="2:17" s="9" customFormat="1" ht="19.7" customHeight="1">
      <c r="B146" s="381">
        <v>9</v>
      </c>
      <c r="C146" s="381" t="s">
        <v>5133</v>
      </c>
      <c r="D146" s="381" t="s">
        <v>2399</v>
      </c>
      <c r="E146" s="324" t="s">
        <v>5134</v>
      </c>
      <c r="F146" s="292">
        <v>2</v>
      </c>
      <c r="G146" s="290">
        <v>250</v>
      </c>
      <c r="H146" s="52">
        <f t="shared" si="4"/>
        <v>500</v>
      </c>
      <c r="I146" s="18"/>
      <c r="J146" s="54" t="s">
        <v>5135</v>
      </c>
      <c r="K146" s="146" t="s">
        <v>5006</v>
      </c>
      <c r="L146" s="17"/>
      <c r="M146" s="19">
        <v>44719</v>
      </c>
      <c r="N146" s="16"/>
      <c r="O146" s="17"/>
      <c r="P146" s="19">
        <v>44729</v>
      </c>
      <c r="Q146" s="21">
        <v>44729</v>
      </c>
    </row>
    <row r="147" spans="2:17" s="9" customFormat="1" ht="19.7" customHeight="1">
      <c r="B147" s="381">
        <v>9</v>
      </c>
      <c r="C147" s="381" t="s">
        <v>5133</v>
      </c>
      <c r="D147" s="381" t="s">
        <v>2399</v>
      </c>
      <c r="E147" s="324" t="s">
        <v>5136</v>
      </c>
      <c r="F147" s="292">
        <v>2</v>
      </c>
      <c r="G147" s="290">
        <v>269</v>
      </c>
      <c r="H147" s="52">
        <f t="shared" si="4"/>
        <v>538</v>
      </c>
      <c r="I147" s="18"/>
      <c r="J147" s="54" t="s">
        <v>5137</v>
      </c>
      <c r="K147" s="146" t="s">
        <v>5006</v>
      </c>
      <c r="L147" s="17"/>
      <c r="M147" s="19">
        <v>44719</v>
      </c>
      <c r="N147" s="16"/>
      <c r="O147" s="17"/>
      <c r="P147" s="19">
        <v>44729</v>
      </c>
      <c r="Q147" s="21">
        <v>44729</v>
      </c>
    </row>
    <row r="148" spans="2:17" s="9" customFormat="1" ht="19.7" customHeight="1">
      <c r="B148" s="381">
        <v>12</v>
      </c>
      <c r="C148" s="381" t="s">
        <v>96</v>
      </c>
      <c r="D148" s="381" t="s">
        <v>2399</v>
      </c>
      <c r="E148" s="357" t="s">
        <v>2709</v>
      </c>
      <c r="F148" s="292">
        <v>5</v>
      </c>
      <c r="G148" s="290">
        <v>378</v>
      </c>
      <c r="H148" s="52">
        <f t="shared" si="4"/>
        <v>1890</v>
      </c>
      <c r="I148" s="18"/>
      <c r="J148" s="54" t="s">
        <v>4957</v>
      </c>
      <c r="K148" s="146" t="s">
        <v>5006</v>
      </c>
      <c r="L148" s="17"/>
      <c r="M148" s="19">
        <v>44719</v>
      </c>
      <c r="N148" s="16"/>
      <c r="O148" s="17"/>
      <c r="P148" s="19">
        <v>44729</v>
      </c>
      <c r="Q148" s="21">
        <v>44729</v>
      </c>
    </row>
    <row r="149" spans="2:17" s="9" customFormat="1" ht="19.7" customHeight="1">
      <c r="B149" s="16"/>
      <c r="C149" s="16"/>
      <c r="D149" s="16"/>
      <c r="E149" s="50"/>
      <c r="F149" s="17"/>
      <c r="G149" s="290">
        <v>0</v>
      </c>
      <c r="H149" s="52">
        <f t="shared" si="4"/>
        <v>0</v>
      </c>
      <c r="I149" s="18"/>
      <c r="J149" s="54"/>
      <c r="K149" s="17"/>
      <c r="L149" s="17"/>
      <c r="M149" s="19"/>
      <c r="N149" s="16"/>
      <c r="O149" s="17"/>
      <c r="P149" s="19"/>
      <c r="Q149" s="21"/>
    </row>
    <row r="150" spans="2:17" s="1749" customFormat="1" ht="19.7" customHeight="1">
      <c r="B150" s="1741"/>
      <c r="C150" s="1741"/>
      <c r="D150" s="1741"/>
      <c r="E150" s="1742"/>
      <c r="F150" s="1743"/>
      <c r="G150" s="1744">
        <v>0</v>
      </c>
      <c r="H150" s="1745">
        <f t="shared" si="4"/>
        <v>0</v>
      </c>
      <c r="I150" s="1746"/>
      <c r="J150" s="1742"/>
      <c r="K150" s="1743"/>
      <c r="L150" s="1743"/>
      <c r="M150" s="1747"/>
      <c r="N150" s="1741"/>
      <c r="O150" s="1743"/>
      <c r="P150" s="1747"/>
      <c r="Q150" s="1748"/>
    </row>
    <row r="151" spans="2:17" s="9" customFormat="1" ht="19.7" customHeight="1">
      <c r="B151" s="16">
        <v>9</v>
      </c>
      <c r="C151" s="16" t="s">
        <v>2399</v>
      </c>
      <c r="D151" s="16" t="s">
        <v>2399</v>
      </c>
      <c r="E151" s="54" t="s">
        <v>5138</v>
      </c>
      <c r="F151" s="17">
        <v>1</v>
      </c>
      <c r="G151" s="290">
        <v>886</v>
      </c>
      <c r="H151" s="52">
        <f t="shared" si="4"/>
        <v>886</v>
      </c>
      <c r="I151" s="18"/>
      <c r="J151" s="54" t="s">
        <v>5139</v>
      </c>
      <c r="K151" s="146" t="s">
        <v>5006</v>
      </c>
      <c r="L151" s="17"/>
      <c r="M151" s="19">
        <v>44721</v>
      </c>
      <c r="N151" s="16"/>
      <c r="O151" s="17"/>
      <c r="P151" s="19">
        <v>44729</v>
      </c>
      <c r="Q151" s="21">
        <v>44729</v>
      </c>
    </row>
    <row r="152" spans="2:17" s="9" customFormat="1" ht="19.7" customHeight="1">
      <c r="B152" s="16">
        <v>9</v>
      </c>
      <c r="C152" s="16" t="s">
        <v>2399</v>
      </c>
      <c r="D152" s="16" t="s">
        <v>2399</v>
      </c>
      <c r="E152" s="58" t="s">
        <v>5140</v>
      </c>
      <c r="F152" s="17">
        <v>1</v>
      </c>
      <c r="G152" s="290">
        <v>948</v>
      </c>
      <c r="H152" s="52">
        <f t="shared" si="4"/>
        <v>948</v>
      </c>
      <c r="I152" s="18"/>
      <c r="J152" s="54" t="s">
        <v>5141</v>
      </c>
      <c r="K152" s="146" t="s">
        <v>5006</v>
      </c>
      <c r="L152" s="17"/>
      <c r="M152" s="19">
        <v>44721</v>
      </c>
      <c r="N152" s="16"/>
      <c r="O152" s="17"/>
      <c r="P152" s="19">
        <v>44729</v>
      </c>
      <c r="Q152" s="21">
        <v>44729</v>
      </c>
    </row>
    <row r="153" spans="2:17" s="9" customFormat="1" ht="19.7" customHeight="1">
      <c r="B153" s="16"/>
      <c r="C153" s="16"/>
      <c r="D153" s="16"/>
      <c r="E153" s="54"/>
      <c r="F153" s="17"/>
      <c r="G153" s="290">
        <v>0</v>
      </c>
      <c r="H153" s="52">
        <f t="shared" si="4"/>
        <v>0</v>
      </c>
      <c r="I153" s="18"/>
      <c r="J153" s="54"/>
      <c r="K153" s="17"/>
      <c r="L153" s="17"/>
      <c r="M153" s="19"/>
      <c r="N153" s="16"/>
      <c r="O153" s="17"/>
      <c r="P153" s="19"/>
      <c r="Q153" s="21"/>
    </row>
    <row r="154" spans="2:17" s="9" customFormat="1" ht="19.7" customHeight="1">
      <c r="B154" s="16">
        <v>9</v>
      </c>
      <c r="C154" s="16" t="s">
        <v>5142</v>
      </c>
      <c r="D154" s="16" t="s">
        <v>178</v>
      </c>
      <c r="E154" s="145" t="s">
        <v>5143</v>
      </c>
      <c r="F154" s="17">
        <v>1</v>
      </c>
      <c r="G154" s="52">
        <v>22680</v>
      </c>
      <c r="H154" s="53">
        <f t="shared" si="4"/>
        <v>22680</v>
      </c>
      <c r="I154" s="18"/>
      <c r="J154" s="54" t="s">
        <v>4991</v>
      </c>
      <c r="K154" s="146" t="s">
        <v>5144</v>
      </c>
      <c r="L154" s="17"/>
      <c r="M154" s="19">
        <v>44763</v>
      </c>
      <c r="N154" s="16"/>
      <c r="O154" s="56"/>
      <c r="P154" s="308">
        <v>44764</v>
      </c>
      <c r="Q154" s="21">
        <v>44764</v>
      </c>
    </row>
    <row r="155" spans="2:17" s="9" customFormat="1" ht="19.7" customHeight="1">
      <c r="B155" s="16"/>
      <c r="C155" s="16"/>
      <c r="D155" s="16"/>
      <c r="E155" s="54"/>
      <c r="F155" s="17"/>
      <c r="G155" s="290">
        <v>0</v>
      </c>
      <c r="H155" s="52">
        <f t="shared" si="4"/>
        <v>0</v>
      </c>
      <c r="I155" s="18"/>
      <c r="J155" s="54"/>
      <c r="K155" s="17"/>
      <c r="L155" s="17"/>
      <c r="M155" s="19"/>
      <c r="N155" s="16"/>
      <c r="O155" s="17"/>
      <c r="P155" s="19"/>
      <c r="Q155" s="21"/>
    </row>
    <row r="156" spans="2:17" s="9" customFormat="1" ht="19.7" customHeight="1">
      <c r="B156" s="16">
        <v>9</v>
      </c>
      <c r="C156" s="16" t="s">
        <v>5145</v>
      </c>
      <c r="D156" s="16" t="s">
        <v>178</v>
      </c>
      <c r="E156" s="145" t="s">
        <v>5146</v>
      </c>
      <c r="F156" s="17">
        <v>20</v>
      </c>
      <c r="G156" s="52">
        <v>108</v>
      </c>
      <c r="H156" s="53">
        <f t="shared" si="4"/>
        <v>2160</v>
      </c>
      <c r="I156" s="18"/>
      <c r="J156" s="1075" t="s">
        <v>5147</v>
      </c>
      <c r="K156" s="17"/>
      <c r="L156" s="17"/>
      <c r="M156" s="19">
        <v>44763</v>
      </c>
      <c r="N156" s="16"/>
      <c r="O156" s="56"/>
      <c r="P156" s="19">
        <v>44767</v>
      </c>
      <c r="Q156" s="21">
        <v>44767</v>
      </c>
    </row>
    <row r="157" spans="2:17" s="9" customFormat="1" ht="19.7" customHeight="1">
      <c r="B157" s="16">
        <v>9</v>
      </c>
      <c r="C157" s="16" t="s">
        <v>5145</v>
      </c>
      <c r="D157" s="16" t="s">
        <v>178</v>
      </c>
      <c r="E157" s="145" t="s">
        <v>5148</v>
      </c>
      <c r="F157" s="17">
        <v>4</v>
      </c>
      <c r="G157" s="52">
        <v>42</v>
      </c>
      <c r="H157" s="53">
        <f>F157*G157</f>
        <v>168</v>
      </c>
      <c r="I157" s="18"/>
      <c r="J157" s="54" t="s">
        <v>5149</v>
      </c>
      <c r="K157" s="17"/>
      <c r="L157" s="17"/>
      <c r="M157" s="19">
        <v>44763</v>
      </c>
      <c r="N157" s="16"/>
      <c r="O157" s="56"/>
      <c r="P157" s="19">
        <v>44767</v>
      </c>
      <c r="Q157" s="21">
        <v>44767</v>
      </c>
    </row>
    <row r="158" spans="2:17" s="9" customFormat="1" ht="19.7" customHeight="1">
      <c r="B158" s="16">
        <v>9</v>
      </c>
      <c r="C158" s="16" t="s">
        <v>5145</v>
      </c>
      <c r="D158" s="16" t="s">
        <v>178</v>
      </c>
      <c r="E158" s="145" t="s">
        <v>5150</v>
      </c>
      <c r="F158" s="17">
        <v>4</v>
      </c>
      <c r="G158" s="52">
        <v>150</v>
      </c>
      <c r="H158" s="53">
        <f t="shared" si="4"/>
        <v>600</v>
      </c>
      <c r="I158" s="18"/>
      <c r="J158" s="54" t="s">
        <v>5151</v>
      </c>
      <c r="K158" s="17"/>
      <c r="L158" s="17"/>
      <c r="M158" s="19">
        <v>44763</v>
      </c>
      <c r="N158" s="16"/>
      <c r="O158" s="56"/>
      <c r="P158" s="19">
        <v>44767</v>
      </c>
      <c r="Q158" s="21">
        <v>44767</v>
      </c>
    </row>
    <row r="159" spans="2:17" s="9" customFormat="1" ht="19.7" customHeight="1">
      <c r="B159" s="16"/>
      <c r="C159" s="16"/>
      <c r="D159" s="16"/>
      <c r="E159" s="54"/>
      <c r="F159" s="17"/>
      <c r="G159" s="290">
        <v>0</v>
      </c>
      <c r="H159" s="52">
        <f>F159*G159</f>
        <v>0</v>
      </c>
      <c r="I159" s="18"/>
      <c r="J159" s="54"/>
      <c r="K159" s="17"/>
      <c r="L159" s="17"/>
      <c r="M159" s="19"/>
      <c r="N159" s="16"/>
      <c r="O159" s="17"/>
      <c r="P159" s="19"/>
      <c r="Q159" s="21"/>
    </row>
    <row r="160" spans="2:17" s="1653" customFormat="1" ht="19.7" customHeight="1">
      <c r="B160" s="1651"/>
      <c r="C160" s="1651"/>
      <c r="D160" s="1651"/>
      <c r="E160" s="1750"/>
      <c r="F160" s="1646"/>
      <c r="G160" s="1751">
        <v>0</v>
      </c>
      <c r="H160" s="1647">
        <f>F160*G160</f>
        <v>0</v>
      </c>
      <c r="I160" s="1648"/>
      <c r="J160" s="1649"/>
      <c r="K160" s="1646"/>
      <c r="L160" s="1646"/>
      <c r="M160" s="1650"/>
      <c r="N160" s="1651"/>
      <c r="O160" s="1646"/>
      <c r="P160" s="1650"/>
      <c r="Q160" s="1652"/>
    </row>
    <row r="161" spans="2:17" s="9" customFormat="1" ht="19.7" customHeight="1">
      <c r="B161" s="16">
        <v>9</v>
      </c>
      <c r="C161" s="16" t="s">
        <v>747</v>
      </c>
      <c r="D161" s="16" t="s">
        <v>5152</v>
      </c>
      <c r="E161" s="145" t="s">
        <v>5153</v>
      </c>
      <c r="F161" s="17">
        <v>25</v>
      </c>
      <c r="G161" s="52">
        <v>95</v>
      </c>
      <c r="H161" s="53">
        <f t="shared" si="4"/>
        <v>2375</v>
      </c>
      <c r="I161" s="18"/>
      <c r="J161" s="1075" t="s">
        <v>5154</v>
      </c>
      <c r="K161" s="17" t="s">
        <v>5155</v>
      </c>
      <c r="L161" s="17"/>
      <c r="M161" s="19">
        <v>44764</v>
      </c>
      <c r="N161" s="16"/>
      <c r="O161" s="56">
        <v>44770</v>
      </c>
      <c r="P161" s="19">
        <v>44770</v>
      </c>
      <c r="Q161" s="21">
        <v>44770</v>
      </c>
    </row>
    <row r="162" spans="2:17" s="9" customFormat="1" ht="19.7" customHeight="1">
      <c r="B162" s="16">
        <v>9</v>
      </c>
      <c r="C162" s="16" t="s">
        <v>747</v>
      </c>
      <c r="D162" s="16" t="s">
        <v>5152</v>
      </c>
      <c r="E162" s="54" t="s">
        <v>5156</v>
      </c>
      <c r="F162" s="17">
        <v>1</v>
      </c>
      <c r="G162" s="290">
        <v>35</v>
      </c>
      <c r="H162" s="52">
        <f t="shared" si="4"/>
        <v>35</v>
      </c>
      <c r="I162" s="18"/>
      <c r="J162" s="54" t="s">
        <v>5157</v>
      </c>
      <c r="K162" s="17" t="s">
        <v>5155</v>
      </c>
      <c r="L162" s="17"/>
      <c r="M162" s="19">
        <v>44764</v>
      </c>
      <c r="N162" s="16"/>
      <c r="O162" s="56">
        <v>44770</v>
      </c>
      <c r="P162" s="19">
        <v>44770</v>
      </c>
      <c r="Q162" s="21">
        <v>44770</v>
      </c>
    </row>
    <row r="163" spans="2:17" s="9" customFormat="1" ht="19.7" customHeight="1">
      <c r="B163" s="16">
        <v>9</v>
      </c>
      <c r="C163" s="16" t="s">
        <v>747</v>
      </c>
      <c r="D163" s="16" t="s">
        <v>5152</v>
      </c>
      <c r="E163" s="54" t="s">
        <v>5158</v>
      </c>
      <c r="F163" s="17">
        <v>1</v>
      </c>
      <c r="G163" s="52">
        <v>35</v>
      </c>
      <c r="H163" s="53">
        <f t="shared" si="4"/>
        <v>35</v>
      </c>
      <c r="I163" s="18"/>
      <c r="J163" s="54" t="s">
        <v>5159</v>
      </c>
      <c r="K163" s="17" t="s">
        <v>5155</v>
      </c>
      <c r="L163" s="17"/>
      <c r="M163" s="19">
        <v>44764</v>
      </c>
      <c r="N163" s="16"/>
      <c r="O163" s="56">
        <v>44770</v>
      </c>
      <c r="P163" s="19">
        <v>44770</v>
      </c>
      <c r="Q163" s="21">
        <v>44770</v>
      </c>
    </row>
    <row r="164" spans="2:17" s="9" customFormat="1" ht="19.7" customHeight="1">
      <c r="B164" s="16"/>
      <c r="C164" s="16"/>
      <c r="D164" s="16"/>
      <c r="E164" s="54"/>
      <c r="F164" s="17"/>
      <c r="G164" s="290">
        <v>0</v>
      </c>
      <c r="H164" s="52">
        <f t="shared" si="4"/>
        <v>0</v>
      </c>
      <c r="I164" s="18"/>
      <c r="J164" s="54"/>
      <c r="K164" s="17"/>
      <c r="L164" s="17"/>
      <c r="M164" s="19"/>
      <c r="N164" s="16"/>
      <c r="O164" s="17"/>
      <c r="P164" s="19"/>
      <c r="Q164" s="21"/>
    </row>
    <row r="165" spans="2:17" s="1761" customFormat="1" ht="19.7" customHeight="1">
      <c r="B165" s="1752"/>
      <c r="C165" s="1752"/>
      <c r="D165" s="1752"/>
      <c r="E165" s="1753"/>
      <c r="F165" s="1754"/>
      <c r="G165" s="1755">
        <v>0</v>
      </c>
      <c r="H165" s="1756">
        <f>F165*G165</f>
        <v>0</v>
      </c>
      <c r="I165" s="1757"/>
      <c r="J165" s="1758"/>
      <c r="K165" s="1754"/>
      <c r="L165" s="1754"/>
      <c r="M165" s="1759"/>
      <c r="N165" s="1752"/>
      <c r="O165" s="1754"/>
      <c r="P165" s="1759"/>
      <c r="Q165" s="1760"/>
    </row>
    <row r="166" spans="2:17" s="9" customFormat="1" ht="19.7" customHeight="1">
      <c r="B166" s="16">
        <v>9</v>
      </c>
      <c r="C166" s="16" t="s">
        <v>2399</v>
      </c>
      <c r="D166" s="16" t="s">
        <v>2399</v>
      </c>
      <c r="E166" s="54" t="s">
        <v>5160</v>
      </c>
      <c r="F166" s="17">
        <v>3</v>
      </c>
      <c r="G166" s="290">
        <v>550</v>
      </c>
      <c r="H166" s="52">
        <f>F166*G166</f>
        <v>1650</v>
      </c>
      <c r="I166" s="18"/>
      <c r="J166" s="54" t="s">
        <v>1010</v>
      </c>
      <c r="K166" s="146" t="s">
        <v>5006</v>
      </c>
      <c r="L166" s="17"/>
      <c r="M166" s="19">
        <v>44770</v>
      </c>
      <c r="N166" s="16"/>
      <c r="O166" s="17"/>
      <c r="P166" s="19">
        <v>44774</v>
      </c>
      <c r="Q166" s="21">
        <v>44774</v>
      </c>
    </row>
    <row r="167" spans="2:17" s="9" customFormat="1" ht="19.7" customHeight="1">
      <c r="B167" s="16"/>
      <c r="C167" s="16"/>
      <c r="D167" s="16"/>
      <c r="E167" s="54"/>
      <c r="F167" s="17"/>
      <c r="G167" s="290">
        <v>0</v>
      </c>
      <c r="H167" s="52">
        <f>F167*G167</f>
        <v>0</v>
      </c>
      <c r="I167" s="18"/>
      <c r="J167" s="54"/>
      <c r="K167" s="17"/>
      <c r="L167" s="17"/>
      <c r="M167" s="19"/>
      <c r="N167" s="16"/>
      <c r="O167" s="17"/>
      <c r="P167" s="19"/>
      <c r="Q167" s="21"/>
    </row>
    <row r="168" spans="2:17" s="1771" customFormat="1" ht="19.7" customHeight="1">
      <c r="B168" s="1762"/>
      <c r="C168" s="1762"/>
      <c r="D168" s="1762"/>
      <c r="E168" s="1763"/>
      <c r="F168" s="1764"/>
      <c r="G168" s="1765">
        <v>0</v>
      </c>
      <c r="H168" s="1766">
        <f>F168*G168</f>
        <v>0</v>
      </c>
      <c r="I168" s="1767"/>
      <c r="J168" s="1768"/>
      <c r="K168" s="1764"/>
      <c r="L168" s="1764"/>
      <c r="M168" s="1769"/>
      <c r="N168" s="1762"/>
      <c r="O168" s="1764"/>
      <c r="P168" s="1769"/>
      <c r="Q168" s="1770"/>
    </row>
    <row r="169" spans="2:17" s="205" customFormat="1" ht="19.7" customHeight="1">
      <c r="B169" s="59">
        <v>9</v>
      </c>
      <c r="C169" s="59" t="s">
        <v>1626</v>
      </c>
      <c r="D169" s="59" t="s">
        <v>1626</v>
      </c>
      <c r="E169" s="202" t="s">
        <v>5161</v>
      </c>
      <c r="F169" s="64">
        <v>4</v>
      </c>
      <c r="G169" s="293">
        <v>230</v>
      </c>
      <c r="H169" s="203">
        <v>920</v>
      </c>
      <c r="I169" s="61"/>
      <c r="J169" s="50" t="s">
        <v>5162</v>
      </c>
      <c r="K169" s="62" t="s">
        <v>5006</v>
      </c>
      <c r="L169" s="64"/>
      <c r="M169" s="204">
        <v>44804</v>
      </c>
      <c r="N169" s="59"/>
      <c r="O169" s="64"/>
      <c r="P169" s="204">
        <v>44805</v>
      </c>
      <c r="Q169" s="206">
        <v>44805</v>
      </c>
    </row>
    <row r="170" spans="2:17" s="205" customFormat="1" ht="19.7" customHeight="1">
      <c r="B170" s="59">
        <v>9</v>
      </c>
      <c r="C170" s="59" t="s">
        <v>1626</v>
      </c>
      <c r="D170" s="59" t="s">
        <v>1626</v>
      </c>
      <c r="E170" s="202" t="s">
        <v>5163</v>
      </c>
      <c r="F170" s="64">
        <v>4</v>
      </c>
      <c r="G170" s="293">
        <v>250</v>
      </c>
      <c r="H170" s="203">
        <v>1000</v>
      </c>
      <c r="I170" s="61"/>
      <c r="J170" s="50" t="s">
        <v>5162</v>
      </c>
      <c r="K170" s="62" t="s">
        <v>5006</v>
      </c>
      <c r="L170" s="64"/>
      <c r="M170" s="204">
        <v>44804</v>
      </c>
      <c r="N170" s="59"/>
      <c r="O170" s="64"/>
      <c r="P170" s="204">
        <v>44805</v>
      </c>
      <c r="Q170" s="206">
        <v>44805</v>
      </c>
    </row>
    <row r="171" spans="2:17" s="205" customFormat="1" ht="19.7" customHeight="1">
      <c r="B171" s="59">
        <v>9</v>
      </c>
      <c r="C171" s="59" t="s">
        <v>1626</v>
      </c>
      <c r="D171" s="59" t="s">
        <v>1626</v>
      </c>
      <c r="E171" s="50" t="s">
        <v>333</v>
      </c>
      <c r="F171" s="64">
        <v>4</v>
      </c>
      <c r="G171" s="293">
        <v>52</v>
      </c>
      <c r="H171" s="203">
        <v>208</v>
      </c>
      <c r="I171" s="61"/>
      <c r="J171" s="50" t="s">
        <v>4600</v>
      </c>
      <c r="K171" s="62" t="s">
        <v>5006</v>
      </c>
      <c r="L171" s="64"/>
      <c r="M171" s="204">
        <v>44804</v>
      </c>
      <c r="N171" s="59"/>
      <c r="O171" s="64"/>
      <c r="P171" s="204">
        <v>44805</v>
      </c>
      <c r="Q171" s="206">
        <v>44805</v>
      </c>
    </row>
    <row r="172" spans="2:17" s="9" customFormat="1" ht="19.7" customHeight="1">
      <c r="B172" s="16"/>
      <c r="C172" s="16"/>
      <c r="D172" s="16"/>
      <c r="E172" s="58"/>
      <c r="F172" s="17"/>
      <c r="G172" s="290">
        <v>0</v>
      </c>
      <c r="H172" s="52">
        <f>F172*G172</f>
        <v>0</v>
      </c>
      <c r="I172" s="18"/>
      <c r="J172" s="54"/>
      <c r="K172" s="17"/>
      <c r="L172" s="17"/>
      <c r="M172" s="19"/>
      <c r="N172" s="16"/>
      <c r="O172" s="17"/>
      <c r="P172" s="19"/>
      <c r="Q172" s="21"/>
    </row>
    <row r="173" spans="2:17" s="9" customFormat="1" ht="19.7" customHeight="1">
      <c r="B173" s="16"/>
      <c r="C173" s="16"/>
      <c r="D173" s="16"/>
      <c r="E173" s="54"/>
      <c r="F173" s="17"/>
      <c r="G173" s="290">
        <v>0</v>
      </c>
      <c r="H173" s="52">
        <f>F173*G173</f>
        <v>0</v>
      </c>
      <c r="I173" s="18"/>
      <c r="J173" s="54"/>
      <c r="K173" s="17"/>
      <c r="L173" s="17"/>
      <c r="M173" s="19"/>
      <c r="N173" s="16"/>
      <c r="O173" s="17"/>
      <c r="P173" s="19"/>
      <c r="Q173" s="21"/>
    </row>
    <row r="174" spans="2:17" s="9" customFormat="1" ht="19.7" customHeight="1">
      <c r="B174" s="16"/>
      <c r="C174" s="16"/>
      <c r="D174" s="16"/>
      <c r="E174" s="58"/>
      <c r="F174" s="17"/>
      <c r="G174" s="290">
        <v>0</v>
      </c>
      <c r="H174" s="52">
        <f t="shared" si="4"/>
        <v>0</v>
      </c>
      <c r="I174" s="18"/>
      <c r="J174" s="54"/>
      <c r="K174" s="17"/>
      <c r="L174" s="17"/>
      <c r="M174" s="19"/>
      <c r="N174" s="16"/>
      <c r="O174" s="17"/>
      <c r="P174" s="19"/>
      <c r="Q174" s="21"/>
    </row>
    <row r="175" spans="2:17" s="9" customFormat="1" ht="19.7" customHeight="1">
      <c r="B175" s="16"/>
      <c r="C175" s="16"/>
      <c r="D175" s="16"/>
      <c r="E175" s="54"/>
      <c r="F175" s="17"/>
      <c r="G175" s="290">
        <v>0</v>
      </c>
      <c r="H175" s="52">
        <f>F175*G175</f>
        <v>0</v>
      </c>
      <c r="I175" s="18"/>
      <c r="J175" s="54"/>
      <c r="K175" s="17"/>
      <c r="L175" s="17"/>
      <c r="M175" s="19"/>
      <c r="N175" s="16"/>
      <c r="O175" s="17"/>
      <c r="P175" s="19"/>
      <c r="Q175" s="21"/>
    </row>
    <row r="176" spans="2:17" s="9" customFormat="1" ht="19.7" customHeight="1">
      <c r="B176" s="16"/>
      <c r="C176" s="16"/>
      <c r="D176" s="16"/>
      <c r="E176" s="58"/>
      <c r="F176" s="17"/>
      <c r="G176" s="290">
        <v>0</v>
      </c>
      <c r="H176" s="52">
        <f>F176*G176</f>
        <v>0</v>
      </c>
      <c r="I176" s="18"/>
      <c r="J176" s="54"/>
      <c r="K176" s="17"/>
      <c r="L176" s="17"/>
      <c r="M176" s="19"/>
      <c r="N176" s="16"/>
      <c r="O176" s="17"/>
      <c r="P176" s="19"/>
      <c r="Q176" s="21"/>
    </row>
    <row r="177" spans="2:17" s="9" customFormat="1" ht="19.7" customHeight="1">
      <c r="B177" s="16"/>
      <c r="C177" s="16"/>
      <c r="D177" s="16"/>
      <c r="E177" s="58"/>
      <c r="F177" s="17"/>
      <c r="G177" s="290">
        <v>0</v>
      </c>
      <c r="H177" s="52">
        <f t="shared" si="4"/>
        <v>0</v>
      </c>
      <c r="I177" s="18"/>
      <c r="J177" s="54"/>
      <c r="K177" s="17"/>
      <c r="L177" s="17"/>
      <c r="M177" s="19"/>
      <c r="N177" s="16"/>
      <c r="O177" s="17"/>
      <c r="P177" s="19"/>
      <c r="Q177" s="21"/>
    </row>
  </sheetData>
  <autoFilter ref="B8:O177" xr:uid="{537BCA35-A9E4-4A34-90E6-4538C275999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DF145-2794-4313-839C-7D373A5E3B33}">
  <dimension ref="A1:B9"/>
  <sheetViews>
    <sheetView view="pageBreakPreview" zoomScale="60" zoomScaleNormal="100" workbookViewId="0">
      <selection activeCell="B4" sqref="B4"/>
    </sheetView>
  </sheetViews>
  <sheetFormatPr defaultRowHeight="18.75"/>
  <cols>
    <col min="1" max="1" width="12.125" style="3" bestFit="1" customWidth="1"/>
    <col min="2" max="2" width="36.375" style="3" bestFit="1" customWidth="1"/>
    <col min="3" max="256" width="9" style="3"/>
    <col min="257" max="257" width="12.125" style="3" bestFit="1" customWidth="1"/>
    <col min="258" max="258" width="36.375" style="3" bestFit="1" customWidth="1"/>
    <col min="259" max="512" width="9" style="3"/>
    <col min="513" max="513" width="12.125" style="3" bestFit="1" customWidth="1"/>
    <col min="514" max="514" width="36.375" style="3" bestFit="1" customWidth="1"/>
    <col min="515" max="768" width="9" style="3"/>
    <col min="769" max="769" width="12.125" style="3" bestFit="1" customWidth="1"/>
    <col min="770" max="770" width="36.375" style="3" bestFit="1" customWidth="1"/>
    <col min="771" max="1024" width="9" style="3"/>
    <col min="1025" max="1025" width="12.125" style="3" bestFit="1" customWidth="1"/>
    <col min="1026" max="1026" width="36.375" style="3" bestFit="1" customWidth="1"/>
    <col min="1027" max="1280" width="9" style="3"/>
    <col min="1281" max="1281" width="12.125" style="3" bestFit="1" customWidth="1"/>
    <col min="1282" max="1282" width="36.375" style="3" bestFit="1" customWidth="1"/>
    <col min="1283" max="1536" width="9" style="3"/>
    <col min="1537" max="1537" width="12.125" style="3" bestFit="1" customWidth="1"/>
    <col min="1538" max="1538" width="36.375" style="3" bestFit="1" customWidth="1"/>
    <col min="1539" max="1792" width="9" style="3"/>
    <col min="1793" max="1793" width="12.125" style="3" bestFit="1" customWidth="1"/>
    <col min="1794" max="1794" width="36.375" style="3" bestFit="1" customWidth="1"/>
    <col min="1795" max="2048" width="9" style="3"/>
    <col min="2049" max="2049" width="12.125" style="3" bestFit="1" customWidth="1"/>
    <col min="2050" max="2050" width="36.375" style="3" bestFit="1" customWidth="1"/>
    <col min="2051" max="2304" width="9" style="3"/>
    <col min="2305" max="2305" width="12.125" style="3" bestFit="1" customWidth="1"/>
    <col min="2306" max="2306" width="36.375" style="3" bestFit="1" customWidth="1"/>
    <col min="2307" max="2560" width="9" style="3"/>
    <col min="2561" max="2561" width="12.125" style="3" bestFit="1" customWidth="1"/>
    <col min="2562" max="2562" width="36.375" style="3" bestFit="1" customWidth="1"/>
    <col min="2563" max="2816" width="9" style="3"/>
    <col min="2817" max="2817" width="12.125" style="3" bestFit="1" customWidth="1"/>
    <col min="2818" max="2818" width="36.375" style="3" bestFit="1" customWidth="1"/>
    <col min="2819" max="3072" width="9" style="3"/>
    <col min="3073" max="3073" width="12.125" style="3" bestFit="1" customWidth="1"/>
    <col min="3074" max="3074" width="36.375" style="3" bestFit="1" customWidth="1"/>
    <col min="3075" max="3328" width="9" style="3"/>
    <col min="3329" max="3329" width="12.125" style="3" bestFit="1" customWidth="1"/>
    <col min="3330" max="3330" width="36.375" style="3" bestFit="1" customWidth="1"/>
    <col min="3331" max="3584" width="9" style="3"/>
    <col min="3585" max="3585" width="12.125" style="3" bestFit="1" customWidth="1"/>
    <col min="3586" max="3586" width="36.375" style="3" bestFit="1" customWidth="1"/>
    <col min="3587" max="3840" width="9" style="3"/>
    <col min="3841" max="3841" width="12.125" style="3" bestFit="1" customWidth="1"/>
    <col min="3842" max="3842" width="36.375" style="3" bestFit="1" customWidth="1"/>
    <col min="3843" max="4096" width="9" style="3"/>
    <col min="4097" max="4097" width="12.125" style="3" bestFit="1" customWidth="1"/>
    <col min="4098" max="4098" width="36.375" style="3" bestFit="1" customWidth="1"/>
    <col min="4099" max="4352" width="9" style="3"/>
    <col min="4353" max="4353" width="12.125" style="3" bestFit="1" customWidth="1"/>
    <col min="4354" max="4354" width="36.375" style="3" bestFit="1" customWidth="1"/>
    <col min="4355" max="4608" width="9" style="3"/>
    <col min="4609" max="4609" width="12.125" style="3" bestFit="1" customWidth="1"/>
    <col min="4610" max="4610" width="36.375" style="3" bestFit="1" customWidth="1"/>
    <col min="4611" max="4864" width="9" style="3"/>
    <col min="4865" max="4865" width="12.125" style="3" bestFit="1" customWidth="1"/>
    <col min="4866" max="4866" width="36.375" style="3" bestFit="1" customWidth="1"/>
    <col min="4867" max="5120" width="9" style="3"/>
    <col min="5121" max="5121" width="12.125" style="3" bestFit="1" customWidth="1"/>
    <col min="5122" max="5122" width="36.375" style="3" bestFit="1" customWidth="1"/>
    <col min="5123" max="5376" width="9" style="3"/>
    <col min="5377" max="5377" width="12.125" style="3" bestFit="1" customWidth="1"/>
    <col min="5378" max="5378" width="36.375" style="3" bestFit="1" customWidth="1"/>
    <col min="5379" max="5632" width="9" style="3"/>
    <col min="5633" max="5633" width="12.125" style="3" bestFit="1" customWidth="1"/>
    <col min="5634" max="5634" width="36.375" style="3" bestFit="1" customWidth="1"/>
    <col min="5635" max="5888" width="9" style="3"/>
    <col min="5889" max="5889" width="12.125" style="3" bestFit="1" customWidth="1"/>
    <col min="5890" max="5890" width="36.375" style="3" bestFit="1" customWidth="1"/>
    <col min="5891" max="6144" width="9" style="3"/>
    <col min="6145" max="6145" width="12.125" style="3" bestFit="1" customWidth="1"/>
    <col min="6146" max="6146" width="36.375" style="3" bestFit="1" customWidth="1"/>
    <col min="6147" max="6400" width="9" style="3"/>
    <col min="6401" max="6401" width="12.125" style="3" bestFit="1" customWidth="1"/>
    <col min="6402" max="6402" width="36.375" style="3" bestFit="1" customWidth="1"/>
    <col min="6403" max="6656" width="9" style="3"/>
    <col min="6657" max="6657" width="12.125" style="3" bestFit="1" customWidth="1"/>
    <col min="6658" max="6658" width="36.375" style="3" bestFit="1" customWidth="1"/>
    <col min="6659" max="6912" width="9" style="3"/>
    <col min="6913" max="6913" width="12.125" style="3" bestFit="1" customWidth="1"/>
    <col min="6914" max="6914" width="36.375" style="3" bestFit="1" customWidth="1"/>
    <col min="6915" max="7168" width="9" style="3"/>
    <col min="7169" max="7169" width="12.125" style="3" bestFit="1" customWidth="1"/>
    <col min="7170" max="7170" width="36.375" style="3" bestFit="1" customWidth="1"/>
    <col min="7171" max="7424" width="9" style="3"/>
    <col min="7425" max="7425" width="12.125" style="3" bestFit="1" customWidth="1"/>
    <col min="7426" max="7426" width="36.375" style="3" bestFit="1" customWidth="1"/>
    <col min="7427" max="7680" width="9" style="3"/>
    <col min="7681" max="7681" width="12.125" style="3" bestFit="1" customWidth="1"/>
    <col min="7682" max="7682" width="36.375" style="3" bestFit="1" customWidth="1"/>
    <col min="7683" max="7936" width="9" style="3"/>
    <col min="7937" max="7937" width="12.125" style="3" bestFit="1" customWidth="1"/>
    <col min="7938" max="7938" width="36.375" style="3" bestFit="1" customWidth="1"/>
    <col min="7939" max="8192" width="9" style="3"/>
    <col min="8193" max="8193" width="12.125" style="3" bestFit="1" customWidth="1"/>
    <col min="8194" max="8194" width="36.375" style="3" bestFit="1" customWidth="1"/>
    <col min="8195" max="8448" width="9" style="3"/>
    <col min="8449" max="8449" width="12.125" style="3" bestFit="1" customWidth="1"/>
    <col min="8450" max="8450" width="36.375" style="3" bestFit="1" customWidth="1"/>
    <col min="8451" max="8704" width="9" style="3"/>
    <col min="8705" max="8705" width="12.125" style="3" bestFit="1" customWidth="1"/>
    <col min="8706" max="8706" width="36.375" style="3" bestFit="1" customWidth="1"/>
    <col min="8707" max="8960" width="9" style="3"/>
    <col min="8961" max="8961" width="12.125" style="3" bestFit="1" customWidth="1"/>
    <col min="8962" max="8962" width="36.375" style="3" bestFit="1" customWidth="1"/>
    <col min="8963" max="9216" width="9" style="3"/>
    <col min="9217" max="9217" width="12.125" style="3" bestFit="1" customWidth="1"/>
    <col min="9218" max="9218" width="36.375" style="3" bestFit="1" customWidth="1"/>
    <col min="9219" max="9472" width="9" style="3"/>
    <col min="9473" max="9473" width="12.125" style="3" bestFit="1" customWidth="1"/>
    <col min="9474" max="9474" width="36.375" style="3" bestFit="1" customWidth="1"/>
    <col min="9475" max="9728" width="9" style="3"/>
    <col min="9729" max="9729" width="12.125" style="3" bestFit="1" customWidth="1"/>
    <col min="9730" max="9730" width="36.375" style="3" bestFit="1" customWidth="1"/>
    <col min="9731" max="9984" width="9" style="3"/>
    <col min="9985" max="9985" width="12.125" style="3" bestFit="1" customWidth="1"/>
    <col min="9986" max="9986" width="36.375" style="3" bestFit="1" customWidth="1"/>
    <col min="9987" max="10240" width="9" style="3"/>
    <col min="10241" max="10241" width="12.125" style="3" bestFit="1" customWidth="1"/>
    <col min="10242" max="10242" width="36.375" style="3" bestFit="1" customWidth="1"/>
    <col min="10243" max="10496" width="9" style="3"/>
    <col min="10497" max="10497" width="12.125" style="3" bestFit="1" customWidth="1"/>
    <col min="10498" max="10498" width="36.375" style="3" bestFit="1" customWidth="1"/>
    <col min="10499" max="10752" width="9" style="3"/>
    <col min="10753" max="10753" width="12.125" style="3" bestFit="1" customWidth="1"/>
    <col min="10754" max="10754" width="36.375" style="3" bestFit="1" customWidth="1"/>
    <col min="10755" max="11008" width="9" style="3"/>
    <col min="11009" max="11009" width="12.125" style="3" bestFit="1" customWidth="1"/>
    <col min="11010" max="11010" width="36.375" style="3" bestFit="1" customWidth="1"/>
    <col min="11011" max="11264" width="9" style="3"/>
    <col min="11265" max="11265" width="12.125" style="3" bestFit="1" customWidth="1"/>
    <col min="11266" max="11266" width="36.375" style="3" bestFit="1" customWidth="1"/>
    <col min="11267" max="11520" width="9" style="3"/>
    <col min="11521" max="11521" width="12.125" style="3" bestFit="1" customWidth="1"/>
    <col min="11522" max="11522" width="36.375" style="3" bestFit="1" customWidth="1"/>
    <col min="11523" max="11776" width="9" style="3"/>
    <col min="11777" max="11777" width="12.125" style="3" bestFit="1" customWidth="1"/>
    <col min="11778" max="11778" width="36.375" style="3" bestFit="1" customWidth="1"/>
    <col min="11779" max="12032" width="9" style="3"/>
    <col min="12033" max="12033" width="12.125" style="3" bestFit="1" customWidth="1"/>
    <col min="12034" max="12034" width="36.375" style="3" bestFit="1" customWidth="1"/>
    <col min="12035" max="12288" width="9" style="3"/>
    <col min="12289" max="12289" width="12.125" style="3" bestFit="1" customWidth="1"/>
    <col min="12290" max="12290" width="36.375" style="3" bestFit="1" customWidth="1"/>
    <col min="12291" max="12544" width="9" style="3"/>
    <col min="12545" max="12545" width="12.125" style="3" bestFit="1" customWidth="1"/>
    <col min="12546" max="12546" width="36.375" style="3" bestFit="1" customWidth="1"/>
    <col min="12547" max="12800" width="9" style="3"/>
    <col min="12801" max="12801" width="12.125" style="3" bestFit="1" customWidth="1"/>
    <col min="12802" max="12802" width="36.375" style="3" bestFit="1" customWidth="1"/>
    <col min="12803" max="13056" width="9" style="3"/>
    <col min="13057" max="13057" width="12.125" style="3" bestFit="1" customWidth="1"/>
    <col min="13058" max="13058" width="36.375" style="3" bestFit="1" customWidth="1"/>
    <col min="13059" max="13312" width="9" style="3"/>
    <col min="13313" max="13313" width="12.125" style="3" bestFit="1" customWidth="1"/>
    <col min="13314" max="13314" width="36.375" style="3" bestFit="1" customWidth="1"/>
    <col min="13315" max="13568" width="9" style="3"/>
    <col min="13569" max="13569" width="12.125" style="3" bestFit="1" customWidth="1"/>
    <col min="13570" max="13570" width="36.375" style="3" bestFit="1" customWidth="1"/>
    <col min="13571" max="13824" width="9" style="3"/>
    <col min="13825" max="13825" width="12.125" style="3" bestFit="1" customWidth="1"/>
    <col min="13826" max="13826" width="36.375" style="3" bestFit="1" customWidth="1"/>
    <col min="13827" max="14080" width="9" style="3"/>
    <col min="14081" max="14081" width="12.125" style="3" bestFit="1" customWidth="1"/>
    <col min="14082" max="14082" width="36.375" style="3" bestFit="1" customWidth="1"/>
    <col min="14083" max="14336" width="9" style="3"/>
    <col min="14337" max="14337" width="12.125" style="3" bestFit="1" customWidth="1"/>
    <col min="14338" max="14338" width="36.375" style="3" bestFit="1" customWidth="1"/>
    <col min="14339" max="14592" width="9" style="3"/>
    <col min="14593" max="14593" width="12.125" style="3" bestFit="1" customWidth="1"/>
    <col min="14594" max="14594" width="36.375" style="3" bestFit="1" customWidth="1"/>
    <col min="14595" max="14848" width="9" style="3"/>
    <col min="14849" max="14849" width="12.125" style="3" bestFit="1" customWidth="1"/>
    <col min="14850" max="14850" width="36.375" style="3" bestFit="1" customWidth="1"/>
    <col min="14851" max="15104" width="9" style="3"/>
    <col min="15105" max="15105" width="12.125" style="3" bestFit="1" customWidth="1"/>
    <col min="15106" max="15106" width="36.375" style="3" bestFit="1" customWidth="1"/>
    <col min="15107" max="15360" width="9" style="3"/>
    <col min="15361" max="15361" width="12.125" style="3" bestFit="1" customWidth="1"/>
    <col min="15362" max="15362" width="36.375" style="3" bestFit="1" customWidth="1"/>
    <col min="15363" max="15616" width="9" style="3"/>
    <col min="15617" max="15617" width="12.125" style="3" bestFit="1" customWidth="1"/>
    <col min="15618" max="15618" width="36.375" style="3" bestFit="1" customWidth="1"/>
    <col min="15619" max="15872" width="9" style="3"/>
    <col min="15873" max="15873" width="12.125" style="3" bestFit="1" customWidth="1"/>
    <col min="15874" max="15874" width="36.375" style="3" bestFit="1" customWidth="1"/>
    <col min="15875" max="16128" width="9" style="3"/>
    <col min="16129" max="16129" width="12.125" style="3" bestFit="1" customWidth="1"/>
    <col min="16130" max="16130" width="36.375" style="3" bestFit="1" customWidth="1"/>
    <col min="16131" max="16384" width="9" style="3"/>
  </cols>
  <sheetData>
    <row r="1" spans="1:2" ht="42" customHeight="1">
      <c r="A1" s="121" t="s">
        <v>0</v>
      </c>
      <c r="B1" s="1772" t="s">
        <v>5164</v>
      </c>
    </row>
    <row r="2" spans="1:2">
      <c r="A2" s="121" t="s">
        <v>3</v>
      </c>
      <c r="B2" s="14" t="s">
        <v>686</v>
      </c>
    </row>
    <row r="3" spans="1:2">
      <c r="A3" s="121" t="s">
        <v>5</v>
      </c>
      <c r="B3" s="14">
        <v>195594</v>
      </c>
    </row>
    <row r="4" spans="1:2">
      <c r="A4" s="121" t="s">
        <v>6</v>
      </c>
      <c r="B4" s="15">
        <v>44743</v>
      </c>
    </row>
    <row r="5" spans="1:2">
      <c r="A5" s="121" t="s">
        <v>8</v>
      </c>
      <c r="B5" s="15"/>
    </row>
    <row r="9" spans="1:2">
      <c r="B9" s="1773"/>
    </row>
  </sheetData>
  <phoneticPr fontId="3"/>
  <printOptions horizontalCentered="1" verticalCentered="1"/>
  <pageMargins left="0.70866141732283472" right="0.70866141732283472" top="0.74803149606299213" bottom="0.74803149606299213" header="0.31496062992125984" footer="0.31496062992125984"/>
  <pageSetup paperSize="9" scale="275" orientation="landscape"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7C816-2771-4676-8574-2D00170DA7AA}">
  <dimension ref="B2:Q320"/>
  <sheetViews>
    <sheetView topLeftCell="F184" zoomScale="85" zoomScaleNormal="85" workbookViewId="0">
      <selection activeCell="Q224" sqref="Q224"/>
    </sheetView>
  </sheetViews>
  <sheetFormatPr defaultRowHeight="18.75"/>
  <cols>
    <col min="1" max="1" width="2.625" style="3" customWidth="1"/>
    <col min="2" max="2" width="15" style="9" bestFit="1" customWidth="1"/>
    <col min="3" max="3" width="18" style="3" bestFit="1" customWidth="1"/>
    <col min="4" max="4" width="13.125" style="9" bestFit="1" customWidth="1"/>
    <col min="5" max="5" width="53.125" style="3" bestFit="1" customWidth="1"/>
    <col min="6" max="6" width="6.25" style="1604" customWidth="1"/>
    <col min="7" max="8" width="9.875" style="382" bestFit="1" customWidth="1"/>
    <col min="9" max="9" width="13.625" style="11" bestFit="1" customWidth="1"/>
    <col min="10" max="10" width="54.25" style="3" bestFit="1" customWidth="1"/>
    <col min="11" max="11" width="37.25" style="9" bestFit="1" customWidth="1"/>
    <col min="12" max="12" width="27.125" style="9" customWidth="1"/>
    <col min="13" max="13" width="13.75" style="10" customWidth="1"/>
    <col min="14" max="14" width="6.375" style="3" customWidth="1"/>
    <col min="15" max="15" width="16.625" style="9" customWidth="1"/>
    <col min="16" max="16" width="18.625" style="10" customWidth="1"/>
    <col min="17" max="17" width="15.625" style="288" customWidth="1"/>
    <col min="18" max="256" width="9" style="3"/>
    <col min="257" max="257" width="2.625" style="3" customWidth="1"/>
    <col min="258" max="258" width="15" style="3" bestFit="1" customWidth="1"/>
    <col min="259" max="259" width="18" style="3" bestFit="1" customWidth="1"/>
    <col min="260" max="260" width="13.125" style="3" bestFit="1" customWidth="1"/>
    <col min="261" max="261" width="53.125" style="3" bestFit="1" customWidth="1"/>
    <col min="262" max="262" width="6.25" style="3" customWidth="1"/>
    <col min="263" max="264" width="9.875" style="3" bestFit="1" customWidth="1"/>
    <col min="265" max="265" width="13.625" style="3" bestFit="1" customWidth="1"/>
    <col min="266" max="266" width="54.25" style="3" bestFit="1" customWidth="1"/>
    <col min="267" max="267" width="37.25" style="3" bestFit="1" customWidth="1"/>
    <col min="268" max="268" width="27.125" style="3" customWidth="1"/>
    <col min="269" max="269" width="13.75" style="3" customWidth="1"/>
    <col min="270" max="270" width="6.375" style="3" customWidth="1"/>
    <col min="271" max="271" width="16.625" style="3" customWidth="1"/>
    <col min="272" max="272" width="18.625" style="3" customWidth="1"/>
    <col min="273" max="273" width="15.625" style="3" customWidth="1"/>
    <col min="274" max="512" width="9" style="3"/>
    <col min="513" max="513" width="2.625" style="3" customWidth="1"/>
    <col min="514" max="514" width="15" style="3" bestFit="1" customWidth="1"/>
    <col min="515" max="515" width="18" style="3" bestFit="1" customWidth="1"/>
    <col min="516" max="516" width="13.125" style="3" bestFit="1" customWidth="1"/>
    <col min="517" max="517" width="53.125" style="3" bestFit="1" customWidth="1"/>
    <col min="518" max="518" width="6.25" style="3" customWidth="1"/>
    <col min="519" max="520" width="9.875" style="3" bestFit="1" customWidth="1"/>
    <col min="521" max="521" width="13.625" style="3" bestFit="1" customWidth="1"/>
    <col min="522" max="522" width="54.25" style="3" bestFit="1" customWidth="1"/>
    <col min="523" max="523" width="37.25" style="3" bestFit="1" customWidth="1"/>
    <col min="524" max="524" width="27.125" style="3" customWidth="1"/>
    <col min="525" max="525" width="13.75" style="3" customWidth="1"/>
    <col min="526" max="526" width="6.375" style="3" customWidth="1"/>
    <col min="527" max="527" width="16.625" style="3" customWidth="1"/>
    <col min="528" max="528" width="18.625" style="3" customWidth="1"/>
    <col min="529" max="529" width="15.625" style="3" customWidth="1"/>
    <col min="530" max="768" width="9" style="3"/>
    <col min="769" max="769" width="2.625" style="3" customWidth="1"/>
    <col min="770" max="770" width="15" style="3" bestFit="1" customWidth="1"/>
    <col min="771" max="771" width="18" style="3" bestFit="1" customWidth="1"/>
    <col min="772" max="772" width="13.125" style="3" bestFit="1" customWidth="1"/>
    <col min="773" max="773" width="53.125" style="3" bestFit="1" customWidth="1"/>
    <col min="774" max="774" width="6.25" style="3" customWidth="1"/>
    <col min="775" max="776" width="9.875" style="3" bestFit="1" customWidth="1"/>
    <col min="777" max="777" width="13.625" style="3" bestFit="1" customWidth="1"/>
    <col min="778" max="778" width="54.25" style="3" bestFit="1" customWidth="1"/>
    <col min="779" max="779" width="37.25" style="3" bestFit="1" customWidth="1"/>
    <col min="780" max="780" width="27.125" style="3" customWidth="1"/>
    <col min="781" max="781" width="13.75" style="3" customWidth="1"/>
    <col min="782" max="782" width="6.375" style="3" customWidth="1"/>
    <col min="783" max="783" width="16.625" style="3" customWidth="1"/>
    <col min="784" max="784" width="18.625" style="3" customWidth="1"/>
    <col min="785" max="785" width="15.625" style="3" customWidth="1"/>
    <col min="786" max="1024" width="9" style="3"/>
    <col min="1025" max="1025" width="2.625" style="3" customWidth="1"/>
    <col min="1026" max="1026" width="15" style="3" bestFit="1" customWidth="1"/>
    <col min="1027" max="1027" width="18" style="3" bestFit="1" customWidth="1"/>
    <col min="1028" max="1028" width="13.125" style="3" bestFit="1" customWidth="1"/>
    <col min="1029" max="1029" width="53.125" style="3" bestFit="1" customWidth="1"/>
    <col min="1030" max="1030" width="6.25" style="3" customWidth="1"/>
    <col min="1031" max="1032" width="9.875" style="3" bestFit="1" customWidth="1"/>
    <col min="1033" max="1033" width="13.625" style="3" bestFit="1" customWidth="1"/>
    <col min="1034" max="1034" width="54.25" style="3" bestFit="1" customWidth="1"/>
    <col min="1035" max="1035" width="37.25" style="3" bestFit="1" customWidth="1"/>
    <col min="1036" max="1036" width="27.125" style="3" customWidth="1"/>
    <col min="1037" max="1037" width="13.75" style="3" customWidth="1"/>
    <col min="1038" max="1038" width="6.375" style="3" customWidth="1"/>
    <col min="1039" max="1039" width="16.625" style="3" customWidth="1"/>
    <col min="1040" max="1040" width="18.625" style="3" customWidth="1"/>
    <col min="1041" max="1041" width="15.625" style="3" customWidth="1"/>
    <col min="1042" max="1280" width="9" style="3"/>
    <col min="1281" max="1281" width="2.625" style="3" customWidth="1"/>
    <col min="1282" max="1282" width="15" style="3" bestFit="1" customWidth="1"/>
    <col min="1283" max="1283" width="18" style="3" bestFit="1" customWidth="1"/>
    <col min="1284" max="1284" width="13.125" style="3" bestFit="1" customWidth="1"/>
    <col min="1285" max="1285" width="53.125" style="3" bestFit="1" customWidth="1"/>
    <col min="1286" max="1286" width="6.25" style="3" customWidth="1"/>
    <col min="1287" max="1288" width="9.875" style="3" bestFit="1" customWidth="1"/>
    <col min="1289" max="1289" width="13.625" style="3" bestFit="1" customWidth="1"/>
    <col min="1290" max="1290" width="54.25" style="3" bestFit="1" customWidth="1"/>
    <col min="1291" max="1291" width="37.25" style="3" bestFit="1" customWidth="1"/>
    <col min="1292" max="1292" width="27.125" style="3" customWidth="1"/>
    <col min="1293" max="1293" width="13.75" style="3" customWidth="1"/>
    <col min="1294" max="1294" width="6.375" style="3" customWidth="1"/>
    <col min="1295" max="1295" width="16.625" style="3" customWidth="1"/>
    <col min="1296" max="1296" width="18.625" style="3" customWidth="1"/>
    <col min="1297" max="1297" width="15.625" style="3" customWidth="1"/>
    <col min="1298" max="1536" width="9" style="3"/>
    <col min="1537" max="1537" width="2.625" style="3" customWidth="1"/>
    <col min="1538" max="1538" width="15" style="3" bestFit="1" customWidth="1"/>
    <col min="1539" max="1539" width="18" style="3" bestFit="1" customWidth="1"/>
    <col min="1540" max="1540" width="13.125" style="3" bestFit="1" customWidth="1"/>
    <col min="1541" max="1541" width="53.125" style="3" bestFit="1" customWidth="1"/>
    <col min="1542" max="1542" width="6.25" style="3" customWidth="1"/>
    <col min="1543" max="1544" width="9.875" style="3" bestFit="1" customWidth="1"/>
    <col min="1545" max="1545" width="13.625" style="3" bestFit="1" customWidth="1"/>
    <col min="1546" max="1546" width="54.25" style="3" bestFit="1" customWidth="1"/>
    <col min="1547" max="1547" width="37.25" style="3" bestFit="1" customWidth="1"/>
    <col min="1548" max="1548" width="27.125" style="3" customWidth="1"/>
    <col min="1549" max="1549" width="13.75" style="3" customWidth="1"/>
    <col min="1550" max="1550" width="6.375" style="3" customWidth="1"/>
    <col min="1551" max="1551" width="16.625" style="3" customWidth="1"/>
    <col min="1552" max="1552" width="18.625" style="3" customWidth="1"/>
    <col min="1553" max="1553" width="15.625" style="3" customWidth="1"/>
    <col min="1554" max="1792" width="9" style="3"/>
    <col min="1793" max="1793" width="2.625" style="3" customWidth="1"/>
    <col min="1794" max="1794" width="15" style="3" bestFit="1" customWidth="1"/>
    <col min="1795" max="1795" width="18" style="3" bestFit="1" customWidth="1"/>
    <col min="1796" max="1796" width="13.125" style="3" bestFit="1" customWidth="1"/>
    <col min="1797" max="1797" width="53.125" style="3" bestFit="1" customWidth="1"/>
    <col min="1798" max="1798" width="6.25" style="3" customWidth="1"/>
    <col min="1799" max="1800" width="9.875" style="3" bestFit="1" customWidth="1"/>
    <col min="1801" max="1801" width="13.625" style="3" bestFit="1" customWidth="1"/>
    <col min="1802" max="1802" width="54.25" style="3" bestFit="1" customWidth="1"/>
    <col min="1803" max="1803" width="37.25" style="3" bestFit="1" customWidth="1"/>
    <col min="1804" max="1804" width="27.125" style="3" customWidth="1"/>
    <col min="1805" max="1805" width="13.75" style="3" customWidth="1"/>
    <col min="1806" max="1806" width="6.375" style="3" customWidth="1"/>
    <col min="1807" max="1807" width="16.625" style="3" customWidth="1"/>
    <col min="1808" max="1808" width="18.625" style="3" customWidth="1"/>
    <col min="1809" max="1809" width="15.625" style="3" customWidth="1"/>
    <col min="1810" max="2048" width="9" style="3"/>
    <col min="2049" max="2049" width="2.625" style="3" customWidth="1"/>
    <col min="2050" max="2050" width="15" style="3" bestFit="1" customWidth="1"/>
    <col min="2051" max="2051" width="18" style="3" bestFit="1" customWidth="1"/>
    <col min="2052" max="2052" width="13.125" style="3" bestFit="1" customWidth="1"/>
    <col min="2053" max="2053" width="53.125" style="3" bestFit="1" customWidth="1"/>
    <col min="2054" max="2054" width="6.25" style="3" customWidth="1"/>
    <col min="2055" max="2056" width="9.875" style="3" bestFit="1" customWidth="1"/>
    <col min="2057" max="2057" width="13.625" style="3" bestFit="1" customWidth="1"/>
    <col min="2058" max="2058" width="54.25" style="3" bestFit="1" customWidth="1"/>
    <col min="2059" max="2059" width="37.25" style="3" bestFit="1" customWidth="1"/>
    <col min="2060" max="2060" width="27.125" style="3" customWidth="1"/>
    <col min="2061" max="2061" width="13.75" style="3" customWidth="1"/>
    <col min="2062" max="2062" width="6.375" style="3" customWidth="1"/>
    <col min="2063" max="2063" width="16.625" style="3" customWidth="1"/>
    <col min="2064" max="2064" width="18.625" style="3" customWidth="1"/>
    <col min="2065" max="2065" width="15.625" style="3" customWidth="1"/>
    <col min="2066" max="2304" width="9" style="3"/>
    <col min="2305" max="2305" width="2.625" style="3" customWidth="1"/>
    <col min="2306" max="2306" width="15" style="3" bestFit="1" customWidth="1"/>
    <col min="2307" max="2307" width="18" style="3" bestFit="1" customWidth="1"/>
    <col min="2308" max="2308" width="13.125" style="3" bestFit="1" customWidth="1"/>
    <col min="2309" max="2309" width="53.125" style="3" bestFit="1" customWidth="1"/>
    <col min="2310" max="2310" width="6.25" style="3" customWidth="1"/>
    <col min="2311" max="2312" width="9.875" style="3" bestFit="1" customWidth="1"/>
    <col min="2313" max="2313" width="13.625" style="3" bestFit="1" customWidth="1"/>
    <col min="2314" max="2314" width="54.25" style="3" bestFit="1" customWidth="1"/>
    <col min="2315" max="2315" width="37.25" style="3" bestFit="1" customWidth="1"/>
    <col min="2316" max="2316" width="27.125" style="3" customWidth="1"/>
    <col min="2317" max="2317" width="13.75" style="3" customWidth="1"/>
    <col min="2318" max="2318" width="6.375" style="3" customWidth="1"/>
    <col min="2319" max="2319" width="16.625" style="3" customWidth="1"/>
    <col min="2320" max="2320" width="18.625" style="3" customWidth="1"/>
    <col min="2321" max="2321" width="15.625" style="3" customWidth="1"/>
    <col min="2322" max="2560" width="9" style="3"/>
    <col min="2561" max="2561" width="2.625" style="3" customWidth="1"/>
    <col min="2562" max="2562" width="15" style="3" bestFit="1" customWidth="1"/>
    <col min="2563" max="2563" width="18" style="3" bestFit="1" customWidth="1"/>
    <col min="2564" max="2564" width="13.125" style="3" bestFit="1" customWidth="1"/>
    <col min="2565" max="2565" width="53.125" style="3" bestFit="1" customWidth="1"/>
    <col min="2566" max="2566" width="6.25" style="3" customWidth="1"/>
    <col min="2567" max="2568" width="9.875" style="3" bestFit="1" customWidth="1"/>
    <col min="2569" max="2569" width="13.625" style="3" bestFit="1" customWidth="1"/>
    <col min="2570" max="2570" width="54.25" style="3" bestFit="1" customWidth="1"/>
    <col min="2571" max="2571" width="37.25" style="3" bestFit="1" customWidth="1"/>
    <col min="2572" max="2572" width="27.125" style="3" customWidth="1"/>
    <col min="2573" max="2573" width="13.75" style="3" customWidth="1"/>
    <col min="2574" max="2574" width="6.375" style="3" customWidth="1"/>
    <col min="2575" max="2575" width="16.625" style="3" customWidth="1"/>
    <col min="2576" max="2576" width="18.625" style="3" customWidth="1"/>
    <col min="2577" max="2577" width="15.625" style="3" customWidth="1"/>
    <col min="2578" max="2816" width="9" style="3"/>
    <col min="2817" max="2817" width="2.625" style="3" customWidth="1"/>
    <col min="2818" max="2818" width="15" style="3" bestFit="1" customWidth="1"/>
    <col min="2819" max="2819" width="18" style="3" bestFit="1" customWidth="1"/>
    <col min="2820" max="2820" width="13.125" style="3" bestFit="1" customWidth="1"/>
    <col min="2821" max="2821" width="53.125" style="3" bestFit="1" customWidth="1"/>
    <col min="2822" max="2822" width="6.25" style="3" customWidth="1"/>
    <col min="2823" max="2824" width="9.875" style="3" bestFit="1" customWidth="1"/>
    <col min="2825" max="2825" width="13.625" style="3" bestFit="1" customWidth="1"/>
    <col min="2826" max="2826" width="54.25" style="3" bestFit="1" customWidth="1"/>
    <col min="2827" max="2827" width="37.25" style="3" bestFit="1" customWidth="1"/>
    <col min="2828" max="2828" width="27.125" style="3" customWidth="1"/>
    <col min="2829" max="2829" width="13.75" style="3" customWidth="1"/>
    <col min="2830" max="2830" width="6.375" style="3" customWidth="1"/>
    <col min="2831" max="2831" width="16.625" style="3" customWidth="1"/>
    <col min="2832" max="2832" width="18.625" style="3" customWidth="1"/>
    <col min="2833" max="2833" width="15.625" style="3" customWidth="1"/>
    <col min="2834" max="3072" width="9" style="3"/>
    <col min="3073" max="3073" width="2.625" style="3" customWidth="1"/>
    <col min="3074" max="3074" width="15" style="3" bestFit="1" customWidth="1"/>
    <col min="3075" max="3075" width="18" style="3" bestFit="1" customWidth="1"/>
    <col min="3076" max="3076" width="13.125" style="3" bestFit="1" customWidth="1"/>
    <col min="3077" max="3077" width="53.125" style="3" bestFit="1" customWidth="1"/>
    <col min="3078" max="3078" width="6.25" style="3" customWidth="1"/>
    <col min="3079" max="3080" width="9.875" style="3" bestFit="1" customWidth="1"/>
    <col min="3081" max="3081" width="13.625" style="3" bestFit="1" customWidth="1"/>
    <col min="3082" max="3082" width="54.25" style="3" bestFit="1" customWidth="1"/>
    <col min="3083" max="3083" width="37.25" style="3" bestFit="1" customWidth="1"/>
    <col min="3084" max="3084" width="27.125" style="3" customWidth="1"/>
    <col min="3085" max="3085" width="13.75" style="3" customWidth="1"/>
    <col min="3086" max="3086" width="6.375" style="3" customWidth="1"/>
    <col min="3087" max="3087" width="16.625" style="3" customWidth="1"/>
    <col min="3088" max="3088" width="18.625" style="3" customWidth="1"/>
    <col min="3089" max="3089" width="15.625" style="3" customWidth="1"/>
    <col min="3090" max="3328" width="9" style="3"/>
    <col min="3329" max="3329" width="2.625" style="3" customWidth="1"/>
    <col min="3330" max="3330" width="15" style="3" bestFit="1" customWidth="1"/>
    <col min="3331" max="3331" width="18" style="3" bestFit="1" customWidth="1"/>
    <col min="3332" max="3332" width="13.125" style="3" bestFit="1" customWidth="1"/>
    <col min="3333" max="3333" width="53.125" style="3" bestFit="1" customWidth="1"/>
    <col min="3334" max="3334" width="6.25" style="3" customWidth="1"/>
    <col min="3335" max="3336" width="9.875" style="3" bestFit="1" customWidth="1"/>
    <col min="3337" max="3337" width="13.625" style="3" bestFit="1" customWidth="1"/>
    <col min="3338" max="3338" width="54.25" style="3" bestFit="1" customWidth="1"/>
    <col min="3339" max="3339" width="37.25" style="3" bestFit="1" customWidth="1"/>
    <col min="3340" max="3340" width="27.125" style="3" customWidth="1"/>
    <col min="3341" max="3341" width="13.75" style="3" customWidth="1"/>
    <col min="3342" max="3342" width="6.375" style="3" customWidth="1"/>
    <col min="3343" max="3343" width="16.625" style="3" customWidth="1"/>
    <col min="3344" max="3344" width="18.625" style="3" customWidth="1"/>
    <col min="3345" max="3345" width="15.625" style="3" customWidth="1"/>
    <col min="3346" max="3584" width="9" style="3"/>
    <col min="3585" max="3585" width="2.625" style="3" customWidth="1"/>
    <col min="3586" max="3586" width="15" style="3" bestFit="1" customWidth="1"/>
    <col min="3587" max="3587" width="18" style="3" bestFit="1" customWidth="1"/>
    <col min="3588" max="3588" width="13.125" style="3" bestFit="1" customWidth="1"/>
    <col min="3589" max="3589" width="53.125" style="3" bestFit="1" customWidth="1"/>
    <col min="3590" max="3590" width="6.25" style="3" customWidth="1"/>
    <col min="3591" max="3592" width="9.875" style="3" bestFit="1" customWidth="1"/>
    <col min="3593" max="3593" width="13.625" style="3" bestFit="1" customWidth="1"/>
    <col min="3594" max="3594" width="54.25" style="3" bestFit="1" customWidth="1"/>
    <col min="3595" max="3595" width="37.25" style="3" bestFit="1" customWidth="1"/>
    <col min="3596" max="3596" width="27.125" style="3" customWidth="1"/>
    <col min="3597" max="3597" width="13.75" style="3" customWidth="1"/>
    <col min="3598" max="3598" width="6.375" style="3" customWidth="1"/>
    <col min="3599" max="3599" width="16.625" style="3" customWidth="1"/>
    <col min="3600" max="3600" width="18.625" style="3" customWidth="1"/>
    <col min="3601" max="3601" width="15.625" style="3" customWidth="1"/>
    <col min="3602" max="3840" width="9" style="3"/>
    <col min="3841" max="3841" width="2.625" style="3" customWidth="1"/>
    <col min="3842" max="3842" width="15" style="3" bestFit="1" customWidth="1"/>
    <col min="3843" max="3843" width="18" style="3" bestFit="1" customWidth="1"/>
    <col min="3844" max="3844" width="13.125" style="3" bestFit="1" customWidth="1"/>
    <col min="3845" max="3845" width="53.125" style="3" bestFit="1" customWidth="1"/>
    <col min="3846" max="3846" width="6.25" style="3" customWidth="1"/>
    <col min="3847" max="3848" width="9.875" style="3" bestFit="1" customWidth="1"/>
    <col min="3849" max="3849" width="13.625" style="3" bestFit="1" customWidth="1"/>
    <col min="3850" max="3850" width="54.25" style="3" bestFit="1" customWidth="1"/>
    <col min="3851" max="3851" width="37.25" style="3" bestFit="1" customWidth="1"/>
    <col min="3852" max="3852" width="27.125" style="3" customWidth="1"/>
    <col min="3853" max="3853" width="13.75" style="3" customWidth="1"/>
    <col min="3854" max="3854" width="6.375" style="3" customWidth="1"/>
    <col min="3855" max="3855" width="16.625" style="3" customWidth="1"/>
    <col min="3856" max="3856" width="18.625" style="3" customWidth="1"/>
    <col min="3857" max="3857" width="15.625" style="3" customWidth="1"/>
    <col min="3858" max="4096" width="9" style="3"/>
    <col min="4097" max="4097" width="2.625" style="3" customWidth="1"/>
    <col min="4098" max="4098" width="15" style="3" bestFit="1" customWidth="1"/>
    <col min="4099" max="4099" width="18" style="3" bestFit="1" customWidth="1"/>
    <col min="4100" max="4100" width="13.125" style="3" bestFit="1" customWidth="1"/>
    <col min="4101" max="4101" width="53.125" style="3" bestFit="1" customWidth="1"/>
    <col min="4102" max="4102" width="6.25" style="3" customWidth="1"/>
    <col min="4103" max="4104" width="9.875" style="3" bestFit="1" customWidth="1"/>
    <col min="4105" max="4105" width="13.625" style="3" bestFit="1" customWidth="1"/>
    <col min="4106" max="4106" width="54.25" style="3" bestFit="1" customWidth="1"/>
    <col min="4107" max="4107" width="37.25" style="3" bestFit="1" customWidth="1"/>
    <col min="4108" max="4108" width="27.125" style="3" customWidth="1"/>
    <col min="4109" max="4109" width="13.75" style="3" customWidth="1"/>
    <col min="4110" max="4110" width="6.375" style="3" customWidth="1"/>
    <col min="4111" max="4111" width="16.625" style="3" customWidth="1"/>
    <col min="4112" max="4112" width="18.625" style="3" customWidth="1"/>
    <col min="4113" max="4113" width="15.625" style="3" customWidth="1"/>
    <col min="4114" max="4352" width="9" style="3"/>
    <col min="4353" max="4353" width="2.625" style="3" customWidth="1"/>
    <col min="4354" max="4354" width="15" style="3" bestFit="1" customWidth="1"/>
    <col min="4355" max="4355" width="18" style="3" bestFit="1" customWidth="1"/>
    <col min="4356" max="4356" width="13.125" style="3" bestFit="1" customWidth="1"/>
    <col min="4357" max="4357" width="53.125" style="3" bestFit="1" customWidth="1"/>
    <col min="4358" max="4358" width="6.25" style="3" customWidth="1"/>
    <col min="4359" max="4360" width="9.875" style="3" bestFit="1" customWidth="1"/>
    <col min="4361" max="4361" width="13.625" style="3" bestFit="1" customWidth="1"/>
    <col min="4362" max="4362" width="54.25" style="3" bestFit="1" customWidth="1"/>
    <col min="4363" max="4363" width="37.25" style="3" bestFit="1" customWidth="1"/>
    <col min="4364" max="4364" width="27.125" style="3" customWidth="1"/>
    <col min="4365" max="4365" width="13.75" style="3" customWidth="1"/>
    <col min="4366" max="4366" width="6.375" style="3" customWidth="1"/>
    <col min="4367" max="4367" width="16.625" style="3" customWidth="1"/>
    <col min="4368" max="4368" width="18.625" style="3" customWidth="1"/>
    <col min="4369" max="4369" width="15.625" style="3" customWidth="1"/>
    <col min="4370" max="4608" width="9" style="3"/>
    <col min="4609" max="4609" width="2.625" style="3" customWidth="1"/>
    <col min="4610" max="4610" width="15" style="3" bestFit="1" customWidth="1"/>
    <col min="4611" max="4611" width="18" style="3" bestFit="1" customWidth="1"/>
    <col min="4612" max="4612" width="13.125" style="3" bestFit="1" customWidth="1"/>
    <col min="4613" max="4613" width="53.125" style="3" bestFit="1" customWidth="1"/>
    <col min="4614" max="4614" width="6.25" style="3" customWidth="1"/>
    <col min="4615" max="4616" width="9.875" style="3" bestFit="1" customWidth="1"/>
    <col min="4617" max="4617" width="13.625" style="3" bestFit="1" customWidth="1"/>
    <col min="4618" max="4618" width="54.25" style="3" bestFit="1" customWidth="1"/>
    <col min="4619" max="4619" width="37.25" style="3" bestFit="1" customWidth="1"/>
    <col min="4620" max="4620" width="27.125" style="3" customWidth="1"/>
    <col min="4621" max="4621" width="13.75" style="3" customWidth="1"/>
    <col min="4622" max="4622" width="6.375" style="3" customWidth="1"/>
    <col min="4623" max="4623" width="16.625" style="3" customWidth="1"/>
    <col min="4624" max="4624" width="18.625" style="3" customWidth="1"/>
    <col min="4625" max="4625" width="15.625" style="3" customWidth="1"/>
    <col min="4626" max="4864" width="9" style="3"/>
    <col min="4865" max="4865" width="2.625" style="3" customWidth="1"/>
    <col min="4866" max="4866" width="15" style="3" bestFit="1" customWidth="1"/>
    <col min="4867" max="4867" width="18" style="3" bestFit="1" customWidth="1"/>
    <col min="4868" max="4868" width="13.125" style="3" bestFit="1" customWidth="1"/>
    <col min="4869" max="4869" width="53.125" style="3" bestFit="1" customWidth="1"/>
    <col min="4870" max="4870" width="6.25" style="3" customWidth="1"/>
    <col min="4871" max="4872" width="9.875" style="3" bestFit="1" customWidth="1"/>
    <col min="4873" max="4873" width="13.625" style="3" bestFit="1" customWidth="1"/>
    <col min="4874" max="4874" width="54.25" style="3" bestFit="1" customWidth="1"/>
    <col min="4875" max="4875" width="37.25" style="3" bestFit="1" customWidth="1"/>
    <col min="4876" max="4876" width="27.125" style="3" customWidth="1"/>
    <col min="4877" max="4877" width="13.75" style="3" customWidth="1"/>
    <col min="4878" max="4878" width="6.375" style="3" customWidth="1"/>
    <col min="4879" max="4879" width="16.625" style="3" customWidth="1"/>
    <col min="4880" max="4880" width="18.625" style="3" customWidth="1"/>
    <col min="4881" max="4881" width="15.625" style="3" customWidth="1"/>
    <col min="4882" max="5120" width="9" style="3"/>
    <col min="5121" max="5121" width="2.625" style="3" customWidth="1"/>
    <col min="5122" max="5122" width="15" style="3" bestFit="1" customWidth="1"/>
    <col min="5123" max="5123" width="18" style="3" bestFit="1" customWidth="1"/>
    <col min="5124" max="5124" width="13.125" style="3" bestFit="1" customWidth="1"/>
    <col min="5125" max="5125" width="53.125" style="3" bestFit="1" customWidth="1"/>
    <col min="5126" max="5126" width="6.25" style="3" customWidth="1"/>
    <col min="5127" max="5128" width="9.875" style="3" bestFit="1" customWidth="1"/>
    <col min="5129" max="5129" width="13.625" style="3" bestFit="1" customWidth="1"/>
    <col min="5130" max="5130" width="54.25" style="3" bestFit="1" customWidth="1"/>
    <col min="5131" max="5131" width="37.25" style="3" bestFit="1" customWidth="1"/>
    <col min="5132" max="5132" width="27.125" style="3" customWidth="1"/>
    <col min="5133" max="5133" width="13.75" style="3" customWidth="1"/>
    <col min="5134" max="5134" width="6.375" style="3" customWidth="1"/>
    <col min="5135" max="5135" width="16.625" style="3" customWidth="1"/>
    <col min="5136" max="5136" width="18.625" style="3" customWidth="1"/>
    <col min="5137" max="5137" width="15.625" style="3" customWidth="1"/>
    <col min="5138" max="5376" width="9" style="3"/>
    <col min="5377" max="5377" width="2.625" style="3" customWidth="1"/>
    <col min="5378" max="5378" width="15" style="3" bestFit="1" customWidth="1"/>
    <col min="5379" max="5379" width="18" style="3" bestFit="1" customWidth="1"/>
    <col min="5380" max="5380" width="13.125" style="3" bestFit="1" customWidth="1"/>
    <col min="5381" max="5381" width="53.125" style="3" bestFit="1" customWidth="1"/>
    <col min="5382" max="5382" width="6.25" style="3" customWidth="1"/>
    <col min="5383" max="5384" width="9.875" style="3" bestFit="1" customWidth="1"/>
    <col min="5385" max="5385" width="13.625" style="3" bestFit="1" customWidth="1"/>
    <col min="5386" max="5386" width="54.25" style="3" bestFit="1" customWidth="1"/>
    <col min="5387" max="5387" width="37.25" style="3" bestFit="1" customWidth="1"/>
    <col min="5388" max="5388" width="27.125" style="3" customWidth="1"/>
    <col min="5389" max="5389" width="13.75" style="3" customWidth="1"/>
    <col min="5390" max="5390" width="6.375" style="3" customWidth="1"/>
    <col min="5391" max="5391" width="16.625" style="3" customWidth="1"/>
    <col min="5392" max="5392" width="18.625" style="3" customWidth="1"/>
    <col min="5393" max="5393" width="15.625" style="3" customWidth="1"/>
    <col min="5394" max="5632" width="9" style="3"/>
    <col min="5633" max="5633" width="2.625" style="3" customWidth="1"/>
    <col min="5634" max="5634" width="15" style="3" bestFit="1" customWidth="1"/>
    <col min="5635" max="5635" width="18" style="3" bestFit="1" customWidth="1"/>
    <col min="5636" max="5636" width="13.125" style="3" bestFit="1" customWidth="1"/>
    <col min="5637" max="5637" width="53.125" style="3" bestFit="1" customWidth="1"/>
    <col min="5638" max="5638" width="6.25" style="3" customWidth="1"/>
    <col min="5639" max="5640" width="9.875" style="3" bestFit="1" customWidth="1"/>
    <col min="5641" max="5641" width="13.625" style="3" bestFit="1" customWidth="1"/>
    <col min="5642" max="5642" width="54.25" style="3" bestFit="1" customWidth="1"/>
    <col min="5643" max="5643" width="37.25" style="3" bestFit="1" customWidth="1"/>
    <col min="5644" max="5644" width="27.125" style="3" customWidth="1"/>
    <col min="5645" max="5645" width="13.75" style="3" customWidth="1"/>
    <col min="5646" max="5646" width="6.375" style="3" customWidth="1"/>
    <col min="5647" max="5647" width="16.625" style="3" customWidth="1"/>
    <col min="5648" max="5648" width="18.625" style="3" customWidth="1"/>
    <col min="5649" max="5649" width="15.625" style="3" customWidth="1"/>
    <col min="5650" max="5888" width="9" style="3"/>
    <col min="5889" max="5889" width="2.625" style="3" customWidth="1"/>
    <col min="5890" max="5890" width="15" style="3" bestFit="1" customWidth="1"/>
    <col min="5891" max="5891" width="18" style="3" bestFit="1" customWidth="1"/>
    <col min="5892" max="5892" width="13.125" style="3" bestFit="1" customWidth="1"/>
    <col min="5893" max="5893" width="53.125" style="3" bestFit="1" customWidth="1"/>
    <col min="5894" max="5894" width="6.25" style="3" customWidth="1"/>
    <col min="5895" max="5896" width="9.875" style="3" bestFit="1" customWidth="1"/>
    <col min="5897" max="5897" width="13.625" style="3" bestFit="1" customWidth="1"/>
    <col min="5898" max="5898" width="54.25" style="3" bestFit="1" customWidth="1"/>
    <col min="5899" max="5899" width="37.25" style="3" bestFit="1" customWidth="1"/>
    <col min="5900" max="5900" width="27.125" style="3" customWidth="1"/>
    <col min="5901" max="5901" width="13.75" style="3" customWidth="1"/>
    <col min="5902" max="5902" width="6.375" style="3" customWidth="1"/>
    <col min="5903" max="5903" width="16.625" style="3" customWidth="1"/>
    <col min="5904" max="5904" width="18.625" style="3" customWidth="1"/>
    <col min="5905" max="5905" width="15.625" style="3" customWidth="1"/>
    <col min="5906" max="6144" width="9" style="3"/>
    <col min="6145" max="6145" width="2.625" style="3" customWidth="1"/>
    <col min="6146" max="6146" width="15" style="3" bestFit="1" customWidth="1"/>
    <col min="6147" max="6147" width="18" style="3" bestFit="1" customWidth="1"/>
    <col min="6148" max="6148" width="13.125" style="3" bestFit="1" customWidth="1"/>
    <col min="6149" max="6149" width="53.125" style="3" bestFit="1" customWidth="1"/>
    <col min="6150" max="6150" width="6.25" style="3" customWidth="1"/>
    <col min="6151" max="6152" width="9.875" style="3" bestFit="1" customWidth="1"/>
    <col min="6153" max="6153" width="13.625" style="3" bestFit="1" customWidth="1"/>
    <col min="6154" max="6154" width="54.25" style="3" bestFit="1" customWidth="1"/>
    <col min="6155" max="6155" width="37.25" style="3" bestFit="1" customWidth="1"/>
    <col min="6156" max="6156" width="27.125" style="3" customWidth="1"/>
    <col min="6157" max="6157" width="13.75" style="3" customWidth="1"/>
    <col min="6158" max="6158" width="6.375" style="3" customWidth="1"/>
    <col min="6159" max="6159" width="16.625" style="3" customWidth="1"/>
    <col min="6160" max="6160" width="18.625" style="3" customWidth="1"/>
    <col min="6161" max="6161" width="15.625" style="3" customWidth="1"/>
    <col min="6162" max="6400" width="9" style="3"/>
    <col min="6401" max="6401" width="2.625" style="3" customWidth="1"/>
    <col min="6402" max="6402" width="15" style="3" bestFit="1" customWidth="1"/>
    <col min="6403" max="6403" width="18" style="3" bestFit="1" customWidth="1"/>
    <col min="6404" max="6404" width="13.125" style="3" bestFit="1" customWidth="1"/>
    <col min="6405" max="6405" width="53.125" style="3" bestFit="1" customWidth="1"/>
    <col min="6406" max="6406" width="6.25" style="3" customWidth="1"/>
    <col min="6407" max="6408" width="9.875" style="3" bestFit="1" customWidth="1"/>
    <col min="6409" max="6409" width="13.625" style="3" bestFit="1" customWidth="1"/>
    <col min="6410" max="6410" width="54.25" style="3" bestFit="1" customWidth="1"/>
    <col min="6411" max="6411" width="37.25" style="3" bestFit="1" customWidth="1"/>
    <col min="6412" max="6412" width="27.125" style="3" customWidth="1"/>
    <col min="6413" max="6413" width="13.75" style="3" customWidth="1"/>
    <col min="6414" max="6414" width="6.375" style="3" customWidth="1"/>
    <col min="6415" max="6415" width="16.625" style="3" customWidth="1"/>
    <col min="6416" max="6416" width="18.625" style="3" customWidth="1"/>
    <col min="6417" max="6417" width="15.625" style="3" customWidth="1"/>
    <col min="6418" max="6656" width="9" style="3"/>
    <col min="6657" max="6657" width="2.625" style="3" customWidth="1"/>
    <col min="6658" max="6658" width="15" style="3" bestFit="1" customWidth="1"/>
    <col min="6659" max="6659" width="18" style="3" bestFit="1" customWidth="1"/>
    <col min="6660" max="6660" width="13.125" style="3" bestFit="1" customWidth="1"/>
    <col min="6661" max="6661" width="53.125" style="3" bestFit="1" customWidth="1"/>
    <col min="6662" max="6662" width="6.25" style="3" customWidth="1"/>
    <col min="6663" max="6664" width="9.875" style="3" bestFit="1" customWidth="1"/>
    <col min="6665" max="6665" width="13.625" style="3" bestFit="1" customWidth="1"/>
    <col min="6666" max="6666" width="54.25" style="3" bestFit="1" customWidth="1"/>
    <col min="6667" max="6667" width="37.25" style="3" bestFit="1" customWidth="1"/>
    <col min="6668" max="6668" width="27.125" style="3" customWidth="1"/>
    <col min="6669" max="6669" width="13.75" style="3" customWidth="1"/>
    <col min="6670" max="6670" width="6.375" style="3" customWidth="1"/>
    <col min="6671" max="6671" width="16.625" style="3" customWidth="1"/>
    <col min="6672" max="6672" width="18.625" style="3" customWidth="1"/>
    <col min="6673" max="6673" width="15.625" style="3" customWidth="1"/>
    <col min="6674" max="6912" width="9" style="3"/>
    <col min="6913" max="6913" width="2.625" style="3" customWidth="1"/>
    <col min="6914" max="6914" width="15" style="3" bestFit="1" customWidth="1"/>
    <col min="6915" max="6915" width="18" style="3" bestFit="1" customWidth="1"/>
    <col min="6916" max="6916" width="13.125" style="3" bestFit="1" customWidth="1"/>
    <col min="6917" max="6917" width="53.125" style="3" bestFit="1" customWidth="1"/>
    <col min="6918" max="6918" width="6.25" style="3" customWidth="1"/>
    <col min="6919" max="6920" width="9.875" style="3" bestFit="1" customWidth="1"/>
    <col min="6921" max="6921" width="13.625" style="3" bestFit="1" customWidth="1"/>
    <col min="6922" max="6922" width="54.25" style="3" bestFit="1" customWidth="1"/>
    <col min="6923" max="6923" width="37.25" style="3" bestFit="1" customWidth="1"/>
    <col min="6924" max="6924" width="27.125" style="3" customWidth="1"/>
    <col min="6925" max="6925" width="13.75" style="3" customWidth="1"/>
    <col min="6926" max="6926" width="6.375" style="3" customWidth="1"/>
    <col min="6927" max="6927" width="16.625" style="3" customWidth="1"/>
    <col min="6928" max="6928" width="18.625" style="3" customWidth="1"/>
    <col min="6929" max="6929" width="15.625" style="3" customWidth="1"/>
    <col min="6930" max="7168" width="9" style="3"/>
    <col min="7169" max="7169" width="2.625" style="3" customWidth="1"/>
    <col min="7170" max="7170" width="15" style="3" bestFit="1" customWidth="1"/>
    <col min="7171" max="7171" width="18" style="3" bestFit="1" customWidth="1"/>
    <col min="7172" max="7172" width="13.125" style="3" bestFit="1" customWidth="1"/>
    <col min="7173" max="7173" width="53.125" style="3" bestFit="1" customWidth="1"/>
    <col min="7174" max="7174" width="6.25" style="3" customWidth="1"/>
    <col min="7175" max="7176" width="9.875" style="3" bestFit="1" customWidth="1"/>
    <col min="7177" max="7177" width="13.625" style="3" bestFit="1" customWidth="1"/>
    <col min="7178" max="7178" width="54.25" style="3" bestFit="1" customWidth="1"/>
    <col min="7179" max="7179" width="37.25" style="3" bestFit="1" customWidth="1"/>
    <col min="7180" max="7180" width="27.125" style="3" customWidth="1"/>
    <col min="7181" max="7181" width="13.75" style="3" customWidth="1"/>
    <col min="7182" max="7182" width="6.375" style="3" customWidth="1"/>
    <col min="7183" max="7183" width="16.625" style="3" customWidth="1"/>
    <col min="7184" max="7184" width="18.625" style="3" customWidth="1"/>
    <col min="7185" max="7185" width="15.625" style="3" customWidth="1"/>
    <col min="7186" max="7424" width="9" style="3"/>
    <col min="7425" max="7425" width="2.625" style="3" customWidth="1"/>
    <col min="7426" max="7426" width="15" style="3" bestFit="1" customWidth="1"/>
    <col min="7427" max="7427" width="18" style="3" bestFit="1" customWidth="1"/>
    <col min="7428" max="7428" width="13.125" style="3" bestFit="1" customWidth="1"/>
    <col min="7429" max="7429" width="53.125" style="3" bestFit="1" customWidth="1"/>
    <col min="7430" max="7430" width="6.25" style="3" customWidth="1"/>
    <col min="7431" max="7432" width="9.875" style="3" bestFit="1" customWidth="1"/>
    <col min="7433" max="7433" width="13.625" style="3" bestFit="1" customWidth="1"/>
    <col min="7434" max="7434" width="54.25" style="3" bestFit="1" customWidth="1"/>
    <col min="7435" max="7435" width="37.25" style="3" bestFit="1" customWidth="1"/>
    <col min="7436" max="7436" width="27.125" style="3" customWidth="1"/>
    <col min="7437" max="7437" width="13.75" style="3" customWidth="1"/>
    <col min="7438" max="7438" width="6.375" style="3" customWidth="1"/>
    <col min="7439" max="7439" width="16.625" style="3" customWidth="1"/>
    <col min="7440" max="7440" width="18.625" style="3" customWidth="1"/>
    <col min="7441" max="7441" width="15.625" style="3" customWidth="1"/>
    <col min="7442" max="7680" width="9" style="3"/>
    <col min="7681" max="7681" width="2.625" style="3" customWidth="1"/>
    <col min="7682" max="7682" width="15" style="3" bestFit="1" customWidth="1"/>
    <col min="7683" max="7683" width="18" style="3" bestFit="1" customWidth="1"/>
    <col min="7684" max="7684" width="13.125" style="3" bestFit="1" customWidth="1"/>
    <col min="7685" max="7685" width="53.125" style="3" bestFit="1" customWidth="1"/>
    <col min="7686" max="7686" width="6.25" style="3" customWidth="1"/>
    <col min="7687" max="7688" width="9.875" style="3" bestFit="1" customWidth="1"/>
    <col min="7689" max="7689" width="13.625" style="3" bestFit="1" customWidth="1"/>
    <col min="7690" max="7690" width="54.25" style="3" bestFit="1" customWidth="1"/>
    <col min="7691" max="7691" width="37.25" style="3" bestFit="1" customWidth="1"/>
    <col min="7692" max="7692" width="27.125" style="3" customWidth="1"/>
    <col min="7693" max="7693" width="13.75" style="3" customWidth="1"/>
    <col min="7694" max="7694" width="6.375" style="3" customWidth="1"/>
    <col min="7695" max="7695" width="16.625" style="3" customWidth="1"/>
    <col min="7696" max="7696" width="18.625" style="3" customWidth="1"/>
    <col min="7697" max="7697" width="15.625" style="3" customWidth="1"/>
    <col min="7698" max="7936" width="9" style="3"/>
    <col min="7937" max="7937" width="2.625" style="3" customWidth="1"/>
    <col min="7938" max="7938" width="15" style="3" bestFit="1" customWidth="1"/>
    <col min="7939" max="7939" width="18" style="3" bestFit="1" customWidth="1"/>
    <col min="7940" max="7940" width="13.125" style="3" bestFit="1" customWidth="1"/>
    <col min="7941" max="7941" width="53.125" style="3" bestFit="1" customWidth="1"/>
    <col min="7942" max="7942" width="6.25" style="3" customWidth="1"/>
    <col min="7943" max="7944" width="9.875" style="3" bestFit="1" customWidth="1"/>
    <col min="7945" max="7945" width="13.625" style="3" bestFit="1" customWidth="1"/>
    <col min="7946" max="7946" width="54.25" style="3" bestFit="1" customWidth="1"/>
    <col min="7947" max="7947" width="37.25" style="3" bestFit="1" customWidth="1"/>
    <col min="7948" max="7948" width="27.125" style="3" customWidth="1"/>
    <col min="7949" max="7949" width="13.75" style="3" customWidth="1"/>
    <col min="7950" max="7950" width="6.375" style="3" customWidth="1"/>
    <col min="7951" max="7951" width="16.625" style="3" customWidth="1"/>
    <col min="7952" max="7952" width="18.625" style="3" customWidth="1"/>
    <col min="7953" max="7953" width="15.625" style="3" customWidth="1"/>
    <col min="7954" max="8192" width="9" style="3"/>
    <col min="8193" max="8193" width="2.625" style="3" customWidth="1"/>
    <col min="8194" max="8194" width="15" style="3" bestFit="1" customWidth="1"/>
    <col min="8195" max="8195" width="18" style="3" bestFit="1" customWidth="1"/>
    <col min="8196" max="8196" width="13.125" style="3" bestFit="1" customWidth="1"/>
    <col min="8197" max="8197" width="53.125" style="3" bestFit="1" customWidth="1"/>
    <col min="8198" max="8198" width="6.25" style="3" customWidth="1"/>
    <col min="8199" max="8200" width="9.875" style="3" bestFit="1" customWidth="1"/>
    <col min="8201" max="8201" width="13.625" style="3" bestFit="1" customWidth="1"/>
    <col min="8202" max="8202" width="54.25" style="3" bestFit="1" customWidth="1"/>
    <col min="8203" max="8203" width="37.25" style="3" bestFit="1" customWidth="1"/>
    <col min="8204" max="8204" width="27.125" style="3" customWidth="1"/>
    <col min="8205" max="8205" width="13.75" style="3" customWidth="1"/>
    <col min="8206" max="8206" width="6.375" style="3" customWidth="1"/>
    <col min="8207" max="8207" width="16.625" style="3" customWidth="1"/>
    <col min="8208" max="8208" width="18.625" style="3" customWidth="1"/>
    <col min="8209" max="8209" width="15.625" style="3" customWidth="1"/>
    <col min="8210" max="8448" width="9" style="3"/>
    <col min="8449" max="8449" width="2.625" style="3" customWidth="1"/>
    <col min="8450" max="8450" width="15" style="3" bestFit="1" customWidth="1"/>
    <col min="8451" max="8451" width="18" style="3" bestFit="1" customWidth="1"/>
    <col min="8452" max="8452" width="13.125" style="3" bestFit="1" customWidth="1"/>
    <col min="8453" max="8453" width="53.125" style="3" bestFit="1" customWidth="1"/>
    <col min="8454" max="8454" width="6.25" style="3" customWidth="1"/>
    <col min="8455" max="8456" width="9.875" style="3" bestFit="1" customWidth="1"/>
    <col min="8457" max="8457" width="13.625" style="3" bestFit="1" customWidth="1"/>
    <col min="8458" max="8458" width="54.25" style="3" bestFit="1" customWidth="1"/>
    <col min="8459" max="8459" width="37.25" style="3" bestFit="1" customWidth="1"/>
    <col min="8460" max="8460" width="27.125" style="3" customWidth="1"/>
    <col min="8461" max="8461" width="13.75" style="3" customWidth="1"/>
    <col min="8462" max="8462" width="6.375" style="3" customWidth="1"/>
    <col min="8463" max="8463" width="16.625" style="3" customWidth="1"/>
    <col min="8464" max="8464" width="18.625" style="3" customWidth="1"/>
    <col min="8465" max="8465" width="15.625" style="3" customWidth="1"/>
    <col min="8466" max="8704" width="9" style="3"/>
    <col min="8705" max="8705" width="2.625" style="3" customWidth="1"/>
    <col min="8706" max="8706" width="15" style="3" bestFit="1" customWidth="1"/>
    <col min="8707" max="8707" width="18" style="3" bestFit="1" customWidth="1"/>
    <col min="8708" max="8708" width="13.125" style="3" bestFit="1" customWidth="1"/>
    <col min="8709" max="8709" width="53.125" style="3" bestFit="1" customWidth="1"/>
    <col min="8710" max="8710" width="6.25" style="3" customWidth="1"/>
    <col min="8711" max="8712" width="9.875" style="3" bestFit="1" customWidth="1"/>
    <col min="8713" max="8713" width="13.625" style="3" bestFit="1" customWidth="1"/>
    <col min="8714" max="8714" width="54.25" style="3" bestFit="1" customWidth="1"/>
    <col min="8715" max="8715" width="37.25" style="3" bestFit="1" customWidth="1"/>
    <col min="8716" max="8716" width="27.125" style="3" customWidth="1"/>
    <col min="8717" max="8717" width="13.75" style="3" customWidth="1"/>
    <col min="8718" max="8718" width="6.375" style="3" customWidth="1"/>
    <col min="8719" max="8719" width="16.625" style="3" customWidth="1"/>
    <col min="8720" max="8720" width="18.625" style="3" customWidth="1"/>
    <col min="8721" max="8721" width="15.625" style="3" customWidth="1"/>
    <col min="8722" max="8960" width="9" style="3"/>
    <col min="8961" max="8961" width="2.625" style="3" customWidth="1"/>
    <col min="8962" max="8962" width="15" style="3" bestFit="1" customWidth="1"/>
    <col min="8963" max="8963" width="18" style="3" bestFit="1" customWidth="1"/>
    <col min="8964" max="8964" width="13.125" style="3" bestFit="1" customWidth="1"/>
    <col min="8965" max="8965" width="53.125" style="3" bestFit="1" customWidth="1"/>
    <col min="8966" max="8966" width="6.25" style="3" customWidth="1"/>
    <col min="8967" max="8968" width="9.875" style="3" bestFit="1" customWidth="1"/>
    <col min="8969" max="8969" width="13.625" style="3" bestFit="1" customWidth="1"/>
    <col min="8970" max="8970" width="54.25" style="3" bestFit="1" customWidth="1"/>
    <col min="8971" max="8971" width="37.25" style="3" bestFit="1" customWidth="1"/>
    <col min="8972" max="8972" width="27.125" style="3" customWidth="1"/>
    <col min="8973" max="8973" width="13.75" style="3" customWidth="1"/>
    <col min="8974" max="8974" width="6.375" style="3" customWidth="1"/>
    <col min="8975" max="8975" width="16.625" style="3" customWidth="1"/>
    <col min="8976" max="8976" width="18.625" style="3" customWidth="1"/>
    <col min="8977" max="8977" width="15.625" style="3" customWidth="1"/>
    <col min="8978" max="9216" width="9" style="3"/>
    <col min="9217" max="9217" width="2.625" style="3" customWidth="1"/>
    <col min="9218" max="9218" width="15" style="3" bestFit="1" customWidth="1"/>
    <col min="9219" max="9219" width="18" style="3" bestFit="1" customWidth="1"/>
    <col min="9220" max="9220" width="13.125" style="3" bestFit="1" customWidth="1"/>
    <col min="9221" max="9221" width="53.125" style="3" bestFit="1" customWidth="1"/>
    <col min="9222" max="9222" width="6.25" style="3" customWidth="1"/>
    <col min="9223" max="9224" width="9.875" style="3" bestFit="1" customWidth="1"/>
    <col min="9225" max="9225" width="13.625" style="3" bestFit="1" customWidth="1"/>
    <col min="9226" max="9226" width="54.25" style="3" bestFit="1" customWidth="1"/>
    <col min="9227" max="9227" width="37.25" style="3" bestFit="1" customWidth="1"/>
    <col min="9228" max="9228" width="27.125" style="3" customWidth="1"/>
    <col min="9229" max="9229" width="13.75" style="3" customWidth="1"/>
    <col min="9230" max="9230" width="6.375" style="3" customWidth="1"/>
    <col min="9231" max="9231" width="16.625" style="3" customWidth="1"/>
    <col min="9232" max="9232" width="18.625" style="3" customWidth="1"/>
    <col min="9233" max="9233" width="15.625" style="3" customWidth="1"/>
    <col min="9234" max="9472" width="9" style="3"/>
    <col min="9473" max="9473" width="2.625" style="3" customWidth="1"/>
    <col min="9474" max="9474" width="15" style="3" bestFit="1" customWidth="1"/>
    <col min="9475" max="9475" width="18" style="3" bestFit="1" customWidth="1"/>
    <col min="9476" max="9476" width="13.125" style="3" bestFit="1" customWidth="1"/>
    <col min="9477" max="9477" width="53.125" style="3" bestFit="1" customWidth="1"/>
    <col min="9478" max="9478" width="6.25" style="3" customWidth="1"/>
    <col min="9479" max="9480" width="9.875" style="3" bestFit="1" customWidth="1"/>
    <col min="9481" max="9481" width="13.625" style="3" bestFit="1" customWidth="1"/>
    <col min="9482" max="9482" width="54.25" style="3" bestFit="1" customWidth="1"/>
    <col min="9483" max="9483" width="37.25" style="3" bestFit="1" customWidth="1"/>
    <col min="9484" max="9484" width="27.125" style="3" customWidth="1"/>
    <col min="9485" max="9485" width="13.75" style="3" customWidth="1"/>
    <col min="9486" max="9486" width="6.375" style="3" customWidth="1"/>
    <col min="9487" max="9487" width="16.625" style="3" customWidth="1"/>
    <col min="9488" max="9488" width="18.625" style="3" customWidth="1"/>
    <col min="9489" max="9489" width="15.625" style="3" customWidth="1"/>
    <col min="9490" max="9728" width="9" style="3"/>
    <col min="9729" max="9729" width="2.625" style="3" customWidth="1"/>
    <col min="9730" max="9730" width="15" style="3" bestFit="1" customWidth="1"/>
    <col min="9731" max="9731" width="18" style="3" bestFit="1" customWidth="1"/>
    <col min="9732" max="9732" width="13.125" style="3" bestFit="1" customWidth="1"/>
    <col min="9733" max="9733" width="53.125" style="3" bestFit="1" customWidth="1"/>
    <col min="9734" max="9734" width="6.25" style="3" customWidth="1"/>
    <col min="9735" max="9736" width="9.875" style="3" bestFit="1" customWidth="1"/>
    <col min="9737" max="9737" width="13.625" style="3" bestFit="1" customWidth="1"/>
    <col min="9738" max="9738" width="54.25" style="3" bestFit="1" customWidth="1"/>
    <col min="9739" max="9739" width="37.25" style="3" bestFit="1" customWidth="1"/>
    <col min="9740" max="9740" width="27.125" style="3" customWidth="1"/>
    <col min="9741" max="9741" width="13.75" style="3" customWidth="1"/>
    <col min="9742" max="9742" width="6.375" style="3" customWidth="1"/>
    <col min="9743" max="9743" width="16.625" style="3" customWidth="1"/>
    <col min="9744" max="9744" width="18.625" style="3" customWidth="1"/>
    <col min="9745" max="9745" width="15.625" style="3" customWidth="1"/>
    <col min="9746" max="9984" width="9" style="3"/>
    <col min="9985" max="9985" width="2.625" style="3" customWidth="1"/>
    <col min="9986" max="9986" width="15" style="3" bestFit="1" customWidth="1"/>
    <col min="9987" max="9987" width="18" style="3" bestFit="1" customWidth="1"/>
    <col min="9988" max="9988" width="13.125" style="3" bestFit="1" customWidth="1"/>
    <col min="9989" max="9989" width="53.125" style="3" bestFit="1" customWidth="1"/>
    <col min="9990" max="9990" width="6.25" style="3" customWidth="1"/>
    <col min="9991" max="9992" width="9.875" style="3" bestFit="1" customWidth="1"/>
    <col min="9993" max="9993" width="13.625" style="3" bestFit="1" customWidth="1"/>
    <col min="9994" max="9994" width="54.25" style="3" bestFit="1" customWidth="1"/>
    <col min="9995" max="9995" width="37.25" style="3" bestFit="1" customWidth="1"/>
    <col min="9996" max="9996" width="27.125" style="3" customWidth="1"/>
    <col min="9997" max="9997" width="13.75" style="3" customWidth="1"/>
    <col min="9998" max="9998" width="6.375" style="3" customWidth="1"/>
    <col min="9999" max="9999" width="16.625" style="3" customWidth="1"/>
    <col min="10000" max="10000" width="18.625" style="3" customWidth="1"/>
    <col min="10001" max="10001" width="15.625" style="3" customWidth="1"/>
    <col min="10002" max="10240" width="9" style="3"/>
    <col min="10241" max="10241" width="2.625" style="3" customWidth="1"/>
    <col min="10242" max="10242" width="15" style="3" bestFit="1" customWidth="1"/>
    <col min="10243" max="10243" width="18" style="3" bestFit="1" customWidth="1"/>
    <col min="10244" max="10244" width="13.125" style="3" bestFit="1" customWidth="1"/>
    <col min="10245" max="10245" width="53.125" style="3" bestFit="1" customWidth="1"/>
    <col min="10246" max="10246" width="6.25" style="3" customWidth="1"/>
    <col min="10247" max="10248" width="9.875" style="3" bestFit="1" customWidth="1"/>
    <col min="10249" max="10249" width="13.625" style="3" bestFit="1" customWidth="1"/>
    <col min="10250" max="10250" width="54.25" style="3" bestFit="1" customWidth="1"/>
    <col min="10251" max="10251" width="37.25" style="3" bestFit="1" customWidth="1"/>
    <col min="10252" max="10252" width="27.125" style="3" customWidth="1"/>
    <col min="10253" max="10253" width="13.75" style="3" customWidth="1"/>
    <col min="10254" max="10254" width="6.375" style="3" customWidth="1"/>
    <col min="10255" max="10255" width="16.625" style="3" customWidth="1"/>
    <col min="10256" max="10256" width="18.625" style="3" customWidth="1"/>
    <col min="10257" max="10257" width="15.625" style="3" customWidth="1"/>
    <col min="10258" max="10496" width="9" style="3"/>
    <col min="10497" max="10497" width="2.625" style="3" customWidth="1"/>
    <col min="10498" max="10498" width="15" style="3" bestFit="1" customWidth="1"/>
    <col min="10499" max="10499" width="18" style="3" bestFit="1" customWidth="1"/>
    <col min="10500" max="10500" width="13.125" style="3" bestFit="1" customWidth="1"/>
    <col min="10501" max="10501" width="53.125" style="3" bestFit="1" customWidth="1"/>
    <col min="10502" max="10502" width="6.25" style="3" customWidth="1"/>
    <col min="10503" max="10504" width="9.875" style="3" bestFit="1" customWidth="1"/>
    <col min="10505" max="10505" width="13.625" style="3" bestFit="1" customWidth="1"/>
    <col min="10506" max="10506" width="54.25" style="3" bestFit="1" customWidth="1"/>
    <col min="10507" max="10507" width="37.25" style="3" bestFit="1" customWidth="1"/>
    <col min="10508" max="10508" width="27.125" style="3" customWidth="1"/>
    <col min="10509" max="10509" width="13.75" style="3" customWidth="1"/>
    <col min="10510" max="10510" width="6.375" style="3" customWidth="1"/>
    <col min="10511" max="10511" width="16.625" style="3" customWidth="1"/>
    <col min="10512" max="10512" width="18.625" style="3" customWidth="1"/>
    <col min="10513" max="10513" width="15.625" style="3" customWidth="1"/>
    <col min="10514" max="10752" width="9" style="3"/>
    <col min="10753" max="10753" width="2.625" style="3" customWidth="1"/>
    <col min="10754" max="10754" width="15" style="3" bestFit="1" customWidth="1"/>
    <col min="10755" max="10755" width="18" style="3" bestFit="1" customWidth="1"/>
    <col min="10756" max="10756" width="13.125" style="3" bestFit="1" customWidth="1"/>
    <col min="10757" max="10757" width="53.125" style="3" bestFit="1" customWidth="1"/>
    <col min="10758" max="10758" width="6.25" style="3" customWidth="1"/>
    <col min="10759" max="10760" width="9.875" style="3" bestFit="1" customWidth="1"/>
    <col min="10761" max="10761" width="13.625" style="3" bestFit="1" customWidth="1"/>
    <col min="10762" max="10762" width="54.25" style="3" bestFit="1" customWidth="1"/>
    <col min="10763" max="10763" width="37.25" style="3" bestFit="1" customWidth="1"/>
    <col min="10764" max="10764" width="27.125" style="3" customWidth="1"/>
    <col min="10765" max="10765" width="13.75" style="3" customWidth="1"/>
    <col min="10766" max="10766" width="6.375" style="3" customWidth="1"/>
    <col min="10767" max="10767" width="16.625" style="3" customWidth="1"/>
    <col min="10768" max="10768" width="18.625" style="3" customWidth="1"/>
    <col min="10769" max="10769" width="15.625" style="3" customWidth="1"/>
    <col min="10770" max="11008" width="9" style="3"/>
    <col min="11009" max="11009" width="2.625" style="3" customWidth="1"/>
    <col min="11010" max="11010" width="15" style="3" bestFit="1" customWidth="1"/>
    <col min="11011" max="11011" width="18" style="3" bestFit="1" customWidth="1"/>
    <col min="11012" max="11012" width="13.125" style="3" bestFit="1" customWidth="1"/>
    <col min="11013" max="11013" width="53.125" style="3" bestFit="1" customWidth="1"/>
    <col min="11014" max="11014" width="6.25" style="3" customWidth="1"/>
    <col min="11015" max="11016" width="9.875" style="3" bestFit="1" customWidth="1"/>
    <col min="11017" max="11017" width="13.625" style="3" bestFit="1" customWidth="1"/>
    <col min="11018" max="11018" width="54.25" style="3" bestFit="1" customWidth="1"/>
    <col min="11019" max="11019" width="37.25" style="3" bestFit="1" customWidth="1"/>
    <col min="11020" max="11020" width="27.125" style="3" customWidth="1"/>
    <col min="11021" max="11021" width="13.75" style="3" customWidth="1"/>
    <col min="11022" max="11022" width="6.375" style="3" customWidth="1"/>
    <col min="11023" max="11023" width="16.625" style="3" customWidth="1"/>
    <col min="11024" max="11024" width="18.625" style="3" customWidth="1"/>
    <col min="11025" max="11025" width="15.625" style="3" customWidth="1"/>
    <col min="11026" max="11264" width="9" style="3"/>
    <col min="11265" max="11265" width="2.625" style="3" customWidth="1"/>
    <col min="11266" max="11266" width="15" style="3" bestFit="1" customWidth="1"/>
    <col min="11267" max="11267" width="18" style="3" bestFit="1" customWidth="1"/>
    <col min="11268" max="11268" width="13.125" style="3" bestFit="1" customWidth="1"/>
    <col min="11269" max="11269" width="53.125" style="3" bestFit="1" customWidth="1"/>
    <col min="11270" max="11270" width="6.25" style="3" customWidth="1"/>
    <col min="11271" max="11272" width="9.875" style="3" bestFit="1" customWidth="1"/>
    <col min="11273" max="11273" width="13.625" style="3" bestFit="1" customWidth="1"/>
    <col min="11274" max="11274" width="54.25" style="3" bestFit="1" customWidth="1"/>
    <col min="11275" max="11275" width="37.25" style="3" bestFit="1" customWidth="1"/>
    <col min="11276" max="11276" width="27.125" style="3" customWidth="1"/>
    <col min="11277" max="11277" width="13.75" style="3" customWidth="1"/>
    <col min="11278" max="11278" width="6.375" style="3" customWidth="1"/>
    <col min="11279" max="11279" width="16.625" style="3" customWidth="1"/>
    <col min="11280" max="11280" width="18.625" style="3" customWidth="1"/>
    <col min="11281" max="11281" width="15.625" style="3" customWidth="1"/>
    <col min="11282" max="11520" width="9" style="3"/>
    <col min="11521" max="11521" width="2.625" style="3" customWidth="1"/>
    <col min="11522" max="11522" width="15" style="3" bestFit="1" customWidth="1"/>
    <col min="11523" max="11523" width="18" style="3" bestFit="1" customWidth="1"/>
    <col min="11524" max="11524" width="13.125" style="3" bestFit="1" customWidth="1"/>
    <col min="11525" max="11525" width="53.125" style="3" bestFit="1" customWidth="1"/>
    <col min="11526" max="11526" width="6.25" style="3" customWidth="1"/>
    <col min="11527" max="11528" width="9.875" style="3" bestFit="1" customWidth="1"/>
    <col min="11529" max="11529" width="13.625" style="3" bestFit="1" customWidth="1"/>
    <col min="11530" max="11530" width="54.25" style="3" bestFit="1" customWidth="1"/>
    <col min="11531" max="11531" width="37.25" style="3" bestFit="1" customWidth="1"/>
    <col min="11532" max="11532" width="27.125" style="3" customWidth="1"/>
    <col min="11533" max="11533" width="13.75" style="3" customWidth="1"/>
    <col min="11534" max="11534" width="6.375" style="3" customWidth="1"/>
    <col min="11535" max="11535" width="16.625" style="3" customWidth="1"/>
    <col min="11536" max="11536" width="18.625" style="3" customWidth="1"/>
    <col min="11537" max="11537" width="15.625" style="3" customWidth="1"/>
    <col min="11538" max="11776" width="9" style="3"/>
    <col min="11777" max="11777" width="2.625" style="3" customWidth="1"/>
    <col min="11778" max="11778" width="15" style="3" bestFit="1" customWidth="1"/>
    <col min="11779" max="11779" width="18" style="3" bestFit="1" customWidth="1"/>
    <col min="11780" max="11780" width="13.125" style="3" bestFit="1" customWidth="1"/>
    <col min="11781" max="11781" width="53.125" style="3" bestFit="1" customWidth="1"/>
    <col min="11782" max="11782" width="6.25" style="3" customWidth="1"/>
    <col min="11783" max="11784" width="9.875" style="3" bestFit="1" customWidth="1"/>
    <col min="11785" max="11785" width="13.625" style="3" bestFit="1" customWidth="1"/>
    <col min="11786" max="11786" width="54.25" style="3" bestFit="1" customWidth="1"/>
    <col min="11787" max="11787" width="37.25" style="3" bestFit="1" customWidth="1"/>
    <col min="11788" max="11788" width="27.125" style="3" customWidth="1"/>
    <col min="11789" max="11789" width="13.75" style="3" customWidth="1"/>
    <col min="11790" max="11790" width="6.375" style="3" customWidth="1"/>
    <col min="11791" max="11791" width="16.625" style="3" customWidth="1"/>
    <col min="11792" max="11792" width="18.625" style="3" customWidth="1"/>
    <col min="11793" max="11793" width="15.625" style="3" customWidth="1"/>
    <col min="11794" max="12032" width="9" style="3"/>
    <col min="12033" max="12033" width="2.625" style="3" customWidth="1"/>
    <col min="12034" max="12034" width="15" style="3" bestFit="1" customWidth="1"/>
    <col min="12035" max="12035" width="18" style="3" bestFit="1" customWidth="1"/>
    <col min="12036" max="12036" width="13.125" style="3" bestFit="1" customWidth="1"/>
    <col min="12037" max="12037" width="53.125" style="3" bestFit="1" customWidth="1"/>
    <col min="12038" max="12038" width="6.25" style="3" customWidth="1"/>
    <col min="12039" max="12040" width="9.875" style="3" bestFit="1" customWidth="1"/>
    <col min="12041" max="12041" width="13.625" style="3" bestFit="1" customWidth="1"/>
    <col min="12042" max="12042" width="54.25" style="3" bestFit="1" customWidth="1"/>
    <col min="12043" max="12043" width="37.25" style="3" bestFit="1" customWidth="1"/>
    <col min="12044" max="12044" width="27.125" style="3" customWidth="1"/>
    <col min="12045" max="12045" width="13.75" style="3" customWidth="1"/>
    <col min="12046" max="12046" width="6.375" style="3" customWidth="1"/>
    <col min="12047" max="12047" width="16.625" style="3" customWidth="1"/>
    <col min="12048" max="12048" width="18.625" style="3" customWidth="1"/>
    <col min="12049" max="12049" width="15.625" style="3" customWidth="1"/>
    <col min="12050" max="12288" width="9" style="3"/>
    <col min="12289" max="12289" width="2.625" style="3" customWidth="1"/>
    <col min="12290" max="12290" width="15" style="3" bestFit="1" customWidth="1"/>
    <col min="12291" max="12291" width="18" style="3" bestFit="1" customWidth="1"/>
    <col min="12292" max="12292" width="13.125" style="3" bestFit="1" customWidth="1"/>
    <col min="12293" max="12293" width="53.125" style="3" bestFit="1" customWidth="1"/>
    <col min="12294" max="12294" width="6.25" style="3" customWidth="1"/>
    <col min="12295" max="12296" width="9.875" style="3" bestFit="1" customWidth="1"/>
    <col min="12297" max="12297" width="13.625" style="3" bestFit="1" customWidth="1"/>
    <col min="12298" max="12298" width="54.25" style="3" bestFit="1" customWidth="1"/>
    <col min="12299" max="12299" width="37.25" style="3" bestFit="1" customWidth="1"/>
    <col min="12300" max="12300" width="27.125" style="3" customWidth="1"/>
    <col min="12301" max="12301" width="13.75" style="3" customWidth="1"/>
    <col min="12302" max="12302" width="6.375" style="3" customWidth="1"/>
    <col min="12303" max="12303" width="16.625" style="3" customWidth="1"/>
    <col min="12304" max="12304" width="18.625" style="3" customWidth="1"/>
    <col min="12305" max="12305" width="15.625" style="3" customWidth="1"/>
    <col min="12306" max="12544" width="9" style="3"/>
    <col min="12545" max="12545" width="2.625" style="3" customWidth="1"/>
    <col min="12546" max="12546" width="15" style="3" bestFit="1" customWidth="1"/>
    <col min="12547" max="12547" width="18" style="3" bestFit="1" customWidth="1"/>
    <col min="12548" max="12548" width="13.125" style="3" bestFit="1" customWidth="1"/>
    <col min="12549" max="12549" width="53.125" style="3" bestFit="1" customWidth="1"/>
    <col min="12550" max="12550" width="6.25" style="3" customWidth="1"/>
    <col min="12551" max="12552" width="9.875" style="3" bestFit="1" customWidth="1"/>
    <col min="12553" max="12553" width="13.625" style="3" bestFit="1" customWidth="1"/>
    <col min="12554" max="12554" width="54.25" style="3" bestFit="1" customWidth="1"/>
    <col min="12555" max="12555" width="37.25" style="3" bestFit="1" customWidth="1"/>
    <col min="12556" max="12556" width="27.125" style="3" customWidth="1"/>
    <col min="12557" max="12557" width="13.75" style="3" customWidth="1"/>
    <col min="12558" max="12558" width="6.375" style="3" customWidth="1"/>
    <col min="12559" max="12559" width="16.625" style="3" customWidth="1"/>
    <col min="12560" max="12560" width="18.625" style="3" customWidth="1"/>
    <col min="12561" max="12561" width="15.625" style="3" customWidth="1"/>
    <col min="12562" max="12800" width="9" style="3"/>
    <col min="12801" max="12801" width="2.625" style="3" customWidth="1"/>
    <col min="12802" max="12802" width="15" style="3" bestFit="1" customWidth="1"/>
    <col min="12803" max="12803" width="18" style="3" bestFit="1" customWidth="1"/>
    <col min="12804" max="12804" width="13.125" style="3" bestFit="1" customWidth="1"/>
    <col min="12805" max="12805" width="53.125" style="3" bestFit="1" customWidth="1"/>
    <col min="12806" max="12806" width="6.25" style="3" customWidth="1"/>
    <col min="12807" max="12808" width="9.875" style="3" bestFit="1" customWidth="1"/>
    <col min="12809" max="12809" width="13.625" style="3" bestFit="1" customWidth="1"/>
    <col min="12810" max="12810" width="54.25" style="3" bestFit="1" customWidth="1"/>
    <col min="12811" max="12811" width="37.25" style="3" bestFit="1" customWidth="1"/>
    <col min="12812" max="12812" width="27.125" style="3" customWidth="1"/>
    <col min="12813" max="12813" width="13.75" style="3" customWidth="1"/>
    <col min="12814" max="12814" width="6.375" style="3" customWidth="1"/>
    <col min="12815" max="12815" width="16.625" style="3" customWidth="1"/>
    <col min="12816" max="12816" width="18.625" style="3" customWidth="1"/>
    <col min="12817" max="12817" width="15.625" style="3" customWidth="1"/>
    <col min="12818" max="13056" width="9" style="3"/>
    <col min="13057" max="13057" width="2.625" style="3" customWidth="1"/>
    <col min="13058" max="13058" width="15" style="3" bestFit="1" customWidth="1"/>
    <col min="13059" max="13059" width="18" style="3" bestFit="1" customWidth="1"/>
    <col min="13060" max="13060" width="13.125" style="3" bestFit="1" customWidth="1"/>
    <col min="13061" max="13061" width="53.125" style="3" bestFit="1" customWidth="1"/>
    <col min="13062" max="13062" width="6.25" style="3" customWidth="1"/>
    <col min="13063" max="13064" width="9.875" style="3" bestFit="1" customWidth="1"/>
    <col min="13065" max="13065" width="13.625" style="3" bestFit="1" customWidth="1"/>
    <col min="13066" max="13066" width="54.25" style="3" bestFit="1" customWidth="1"/>
    <col min="13067" max="13067" width="37.25" style="3" bestFit="1" customWidth="1"/>
    <col min="13068" max="13068" width="27.125" style="3" customWidth="1"/>
    <col min="13069" max="13069" width="13.75" style="3" customWidth="1"/>
    <col min="13070" max="13070" width="6.375" style="3" customWidth="1"/>
    <col min="13071" max="13071" width="16.625" style="3" customWidth="1"/>
    <col min="13072" max="13072" width="18.625" style="3" customWidth="1"/>
    <col min="13073" max="13073" width="15.625" style="3" customWidth="1"/>
    <col min="13074" max="13312" width="9" style="3"/>
    <col min="13313" max="13313" width="2.625" style="3" customWidth="1"/>
    <col min="13314" max="13314" width="15" style="3" bestFit="1" customWidth="1"/>
    <col min="13315" max="13315" width="18" style="3" bestFit="1" customWidth="1"/>
    <col min="13316" max="13316" width="13.125" style="3" bestFit="1" customWidth="1"/>
    <col min="13317" max="13317" width="53.125" style="3" bestFit="1" customWidth="1"/>
    <col min="13318" max="13318" width="6.25" style="3" customWidth="1"/>
    <col min="13319" max="13320" width="9.875" style="3" bestFit="1" customWidth="1"/>
    <col min="13321" max="13321" width="13.625" style="3" bestFit="1" customWidth="1"/>
    <col min="13322" max="13322" width="54.25" style="3" bestFit="1" customWidth="1"/>
    <col min="13323" max="13323" width="37.25" style="3" bestFit="1" customWidth="1"/>
    <col min="13324" max="13324" width="27.125" style="3" customWidth="1"/>
    <col min="13325" max="13325" width="13.75" style="3" customWidth="1"/>
    <col min="13326" max="13326" width="6.375" style="3" customWidth="1"/>
    <col min="13327" max="13327" width="16.625" style="3" customWidth="1"/>
    <col min="13328" max="13328" width="18.625" style="3" customWidth="1"/>
    <col min="13329" max="13329" width="15.625" style="3" customWidth="1"/>
    <col min="13330" max="13568" width="9" style="3"/>
    <col min="13569" max="13569" width="2.625" style="3" customWidth="1"/>
    <col min="13570" max="13570" width="15" style="3" bestFit="1" customWidth="1"/>
    <col min="13571" max="13571" width="18" style="3" bestFit="1" customWidth="1"/>
    <col min="13572" max="13572" width="13.125" style="3" bestFit="1" customWidth="1"/>
    <col min="13573" max="13573" width="53.125" style="3" bestFit="1" customWidth="1"/>
    <col min="13574" max="13574" width="6.25" style="3" customWidth="1"/>
    <col min="13575" max="13576" width="9.875" style="3" bestFit="1" customWidth="1"/>
    <col min="13577" max="13577" width="13.625" style="3" bestFit="1" customWidth="1"/>
    <col min="13578" max="13578" width="54.25" style="3" bestFit="1" customWidth="1"/>
    <col min="13579" max="13579" width="37.25" style="3" bestFit="1" customWidth="1"/>
    <col min="13580" max="13580" width="27.125" style="3" customWidth="1"/>
    <col min="13581" max="13581" width="13.75" style="3" customWidth="1"/>
    <col min="13582" max="13582" width="6.375" style="3" customWidth="1"/>
    <col min="13583" max="13583" width="16.625" style="3" customWidth="1"/>
    <col min="13584" max="13584" width="18.625" style="3" customWidth="1"/>
    <col min="13585" max="13585" width="15.625" style="3" customWidth="1"/>
    <col min="13586" max="13824" width="9" style="3"/>
    <col min="13825" max="13825" width="2.625" style="3" customWidth="1"/>
    <col min="13826" max="13826" width="15" style="3" bestFit="1" customWidth="1"/>
    <col min="13827" max="13827" width="18" style="3" bestFit="1" customWidth="1"/>
    <col min="13828" max="13828" width="13.125" style="3" bestFit="1" customWidth="1"/>
    <col min="13829" max="13829" width="53.125" style="3" bestFit="1" customWidth="1"/>
    <col min="13830" max="13830" width="6.25" style="3" customWidth="1"/>
    <col min="13831" max="13832" width="9.875" style="3" bestFit="1" customWidth="1"/>
    <col min="13833" max="13833" width="13.625" style="3" bestFit="1" customWidth="1"/>
    <col min="13834" max="13834" width="54.25" style="3" bestFit="1" customWidth="1"/>
    <col min="13835" max="13835" width="37.25" style="3" bestFit="1" customWidth="1"/>
    <col min="13836" max="13836" width="27.125" style="3" customWidth="1"/>
    <col min="13837" max="13837" width="13.75" style="3" customWidth="1"/>
    <col min="13838" max="13838" width="6.375" style="3" customWidth="1"/>
    <col min="13839" max="13839" width="16.625" style="3" customWidth="1"/>
    <col min="13840" max="13840" width="18.625" style="3" customWidth="1"/>
    <col min="13841" max="13841" width="15.625" style="3" customWidth="1"/>
    <col min="13842" max="14080" width="9" style="3"/>
    <col min="14081" max="14081" width="2.625" style="3" customWidth="1"/>
    <col min="14082" max="14082" width="15" style="3" bestFit="1" customWidth="1"/>
    <col min="14083" max="14083" width="18" style="3" bestFit="1" customWidth="1"/>
    <col min="14084" max="14084" width="13.125" style="3" bestFit="1" customWidth="1"/>
    <col min="14085" max="14085" width="53.125" style="3" bestFit="1" customWidth="1"/>
    <col min="14086" max="14086" width="6.25" style="3" customWidth="1"/>
    <col min="14087" max="14088" width="9.875" style="3" bestFit="1" customWidth="1"/>
    <col min="14089" max="14089" width="13.625" style="3" bestFit="1" customWidth="1"/>
    <col min="14090" max="14090" width="54.25" style="3" bestFit="1" customWidth="1"/>
    <col min="14091" max="14091" width="37.25" style="3" bestFit="1" customWidth="1"/>
    <col min="14092" max="14092" width="27.125" style="3" customWidth="1"/>
    <col min="14093" max="14093" width="13.75" style="3" customWidth="1"/>
    <col min="14094" max="14094" width="6.375" style="3" customWidth="1"/>
    <col min="14095" max="14095" width="16.625" style="3" customWidth="1"/>
    <col min="14096" max="14096" width="18.625" style="3" customWidth="1"/>
    <col min="14097" max="14097" width="15.625" style="3" customWidth="1"/>
    <col min="14098" max="14336" width="9" style="3"/>
    <col min="14337" max="14337" width="2.625" style="3" customWidth="1"/>
    <col min="14338" max="14338" width="15" style="3" bestFit="1" customWidth="1"/>
    <col min="14339" max="14339" width="18" style="3" bestFit="1" customWidth="1"/>
    <col min="14340" max="14340" width="13.125" style="3" bestFit="1" customWidth="1"/>
    <col min="14341" max="14341" width="53.125" style="3" bestFit="1" customWidth="1"/>
    <col min="14342" max="14342" width="6.25" style="3" customWidth="1"/>
    <col min="14343" max="14344" width="9.875" style="3" bestFit="1" customWidth="1"/>
    <col min="14345" max="14345" width="13.625" style="3" bestFit="1" customWidth="1"/>
    <col min="14346" max="14346" width="54.25" style="3" bestFit="1" customWidth="1"/>
    <col min="14347" max="14347" width="37.25" style="3" bestFit="1" customWidth="1"/>
    <col min="14348" max="14348" width="27.125" style="3" customWidth="1"/>
    <col min="14349" max="14349" width="13.75" style="3" customWidth="1"/>
    <col min="14350" max="14350" width="6.375" style="3" customWidth="1"/>
    <col min="14351" max="14351" width="16.625" style="3" customWidth="1"/>
    <col min="14352" max="14352" width="18.625" style="3" customWidth="1"/>
    <col min="14353" max="14353" width="15.625" style="3" customWidth="1"/>
    <col min="14354" max="14592" width="9" style="3"/>
    <col min="14593" max="14593" width="2.625" style="3" customWidth="1"/>
    <col min="14594" max="14594" width="15" style="3" bestFit="1" customWidth="1"/>
    <col min="14595" max="14595" width="18" style="3" bestFit="1" customWidth="1"/>
    <col min="14596" max="14596" width="13.125" style="3" bestFit="1" customWidth="1"/>
    <col min="14597" max="14597" width="53.125" style="3" bestFit="1" customWidth="1"/>
    <col min="14598" max="14598" width="6.25" style="3" customWidth="1"/>
    <col min="14599" max="14600" width="9.875" style="3" bestFit="1" customWidth="1"/>
    <col min="14601" max="14601" width="13.625" style="3" bestFit="1" customWidth="1"/>
    <col min="14602" max="14602" width="54.25" style="3" bestFit="1" customWidth="1"/>
    <col min="14603" max="14603" width="37.25" style="3" bestFit="1" customWidth="1"/>
    <col min="14604" max="14604" width="27.125" style="3" customWidth="1"/>
    <col min="14605" max="14605" width="13.75" style="3" customWidth="1"/>
    <col min="14606" max="14606" width="6.375" style="3" customWidth="1"/>
    <col min="14607" max="14607" width="16.625" style="3" customWidth="1"/>
    <col min="14608" max="14608" width="18.625" style="3" customWidth="1"/>
    <col min="14609" max="14609" width="15.625" style="3" customWidth="1"/>
    <col min="14610" max="14848" width="9" style="3"/>
    <col min="14849" max="14849" width="2.625" style="3" customWidth="1"/>
    <col min="14850" max="14850" width="15" style="3" bestFit="1" customWidth="1"/>
    <col min="14851" max="14851" width="18" style="3" bestFit="1" customWidth="1"/>
    <col min="14852" max="14852" width="13.125" style="3" bestFit="1" customWidth="1"/>
    <col min="14853" max="14853" width="53.125" style="3" bestFit="1" customWidth="1"/>
    <col min="14854" max="14854" width="6.25" style="3" customWidth="1"/>
    <col min="14855" max="14856" width="9.875" style="3" bestFit="1" customWidth="1"/>
    <col min="14857" max="14857" width="13.625" style="3" bestFit="1" customWidth="1"/>
    <col min="14858" max="14858" width="54.25" style="3" bestFit="1" customWidth="1"/>
    <col min="14859" max="14859" width="37.25" style="3" bestFit="1" customWidth="1"/>
    <col min="14860" max="14860" width="27.125" style="3" customWidth="1"/>
    <col min="14861" max="14861" width="13.75" style="3" customWidth="1"/>
    <col min="14862" max="14862" width="6.375" style="3" customWidth="1"/>
    <col min="14863" max="14863" width="16.625" style="3" customWidth="1"/>
    <col min="14864" max="14864" width="18.625" style="3" customWidth="1"/>
    <col min="14865" max="14865" width="15.625" style="3" customWidth="1"/>
    <col min="14866" max="15104" width="9" style="3"/>
    <col min="15105" max="15105" width="2.625" style="3" customWidth="1"/>
    <col min="15106" max="15106" width="15" style="3" bestFit="1" customWidth="1"/>
    <col min="15107" max="15107" width="18" style="3" bestFit="1" customWidth="1"/>
    <col min="15108" max="15108" width="13.125" style="3" bestFit="1" customWidth="1"/>
    <col min="15109" max="15109" width="53.125" style="3" bestFit="1" customWidth="1"/>
    <col min="15110" max="15110" width="6.25" style="3" customWidth="1"/>
    <col min="15111" max="15112" width="9.875" style="3" bestFit="1" customWidth="1"/>
    <col min="15113" max="15113" width="13.625" style="3" bestFit="1" customWidth="1"/>
    <col min="15114" max="15114" width="54.25" style="3" bestFit="1" customWidth="1"/>
    <col min="15115" max="15115" width="37.25" style="3" bestFit="1" customWidth="1"/>
    <col min="15116" max="15116" width="27.125" style="3" customWidth="1"/>
    <col min="15117" max="15117" width="13.75" style="3" customWidth="1"/>
    <col min="15118" max="15118" width="6.375" style="3" customWidth="1"/>
    <col min="15119" max="15119" width="16.625" style="3" customWidth="1"/>
    <col min="15120" max="15120" width="18.625" style="3" customWidth="1"/>
    <col min="15121" max="15121" width="15.625" style="3" customWidth="1"/>
    <col min="15122" max="15360" width="9" style="3"/>
    <col min="15361" max="15361" width="2.625" style="3" customWidth="1"/>
    <col min="15362" max="15362" width="15" style="3" bestFit="1" customWidth="1"/>
    <col min="15363" max="15363" width="18" style="3" bestFit="1" customWidth="1"/>
    <col min="15364" max="15364" width="13.125" style="3" bestFit="1" customWidth="1"/>
    <col min="15365" max="15365" width="53.125" style="3" bestFit="1" customWidth="1"/>
    <col min="15366" max="15366" width="6.25" style="3" customWidth="1"/>
    <col min="15367" max="15368" width="9.875" style="3" bestFit="1" customWidth="1"/>
    <col min="15369" max="15369" width="13.625" style="3" bestFit="1" customWidth="1"/>
    <col min="15370" max="15370" width="54.25" style="3" bestFit="1" customWidth="1"/>
    <col min="15371" max="15371" width="37.25" style="3" bestFit="1" customWidth="1"/>
    <col min="15372" max="15372" width="27.125" style="3" customWidth="1"/>
    <col min="15373" max="15373" width="13.75" style="3" customWidth="1"/>
    <col min="15374" max="15374" width="6.375" style="3" customWidth="1"/>
    <col min="15375" max="15375" width="16.625" style="3" customWidth="1"/>
    <col min="15376" max="15376" width="18.625" style="3" customWidth="1"/>
    <col min="15377" max="15377" width="15.625" style="3" customWidth="1"/>
    <col min="15378" max="15616" width="9" style="3"/>
    <col min="15617" max="15617" width="2.625" style="3" customWidth="1"/>
    <col min="15618" max="15618" width="15" style="3" bestFit="1" customWidth="1"/>
    <col min="15619" max="15619" width="18" style="3" bestFit="1" customWidth="1"/>
    <col min="15620" max="15620" width="13.125" style="3" bestFit="1" customWidth="1"/>
    <col min="15621" max="15621" width="53.125" style="3" bestFit="1" customWidth="1"/>
    <col min="15622" max="15622" width="6.25" style="3" customWidth="1"/>
    <col min="15623" max="15624" width="9.875" style="3" bestFit="1" customWidth="1"/>
    <col min="15625" max="15625" width="13.625" style="3" bestFit="1" customWidth="1"/>
    <col min="15626" max="15626" width="54.25" style="3" bestFit="1" customWidth="1"/>
    <col min="15627" max="15627" width="37.25" style="3" bestFit="1" customWidth="1"/>
    <col min="15628" max="15628" width="27.125" style="3" customWidth="1"/>
    <col min="15629" max="15629" width="13.75" style="3" customWidth="1"/>
    <col min="15630" max="15630" width="6.375" style="3" customWidth="1"/>
    <col min="15631" max="15631" width="16.625" style="3" customWidth="1"/>
    <col min="15632" max="15632" width="18.625" style="3" customWidth="1"/>
    <col min="15633" max="15633" width="15.625" style="3" customWidth="1"/>
    <col min="15634" max="15872" width="9" style="3"/>
    <col min="15873" max="15873" width="2.625" style="3" customWidth="1"/>
    <col min="15874" max="15874" width="15" style="3" bestFit="1" customWidth="1"/>
    <col min="15875" max="15875" width="18" style="3" bestFit="1" customWidth="1"/>
    <col min="15876" max="15876" width="13.125" style="3" bestFit="1" customWidth="1"/>
    <col min="15877" max="15877" width="53.125" style="3" bestFit="1" customWidth="1"/>
    <col min="15878" max="15878" width="6.25" style="3" customWidth="1"/>
    <col min="15879" max="15880" width="9.875" style="3" bestFit="1" customWidth="1"/>
    <col min="15881" max="15881" width="13.625" style="3" bestFit="1" customWidth="1"/>
    <col min="15882" max="15882" width="54.25" style="3" bestFit="1" customWidth="1"/>
    <col min="15883" max="15883" width="37.25" style="3" bestFit="1" customWidth="1"/>
    <col min="15884" max="15884" width="27.125" style="3" customWidth="1"/>
    <col min="15885" max="15885" width="13.75" style="3" customWidth="1"/>
    <col min="15886" max="15886" width="6.375" style="3" customWidth="1"/>
    <col min="15887" max="15887" width="16.625" style="3" customWidth="1"/>
    <col min="15888" max="15888" width="18.625" style="3" customWidth="1"/>
    <col min="15889" max="15889" width="15.625" style="3" customWidth="1"/>
    <col min="15890" max="16128" width="9" style="3"/>
    <col min="16129" max="16129" width="2.625" style="3" customWidth="1"/>
    <col min="16130" max="16130" width="15" style="3" bestFit="1" customWidth="1"/>
    <col min="16131" max="16131" width="18" style="3" bestFit="1" customWidth="1"/>
    <col min="16132" max="16132" width="13.125" style="3" bestFit="1" customWidth="1"/>
    <col min="16133" max="16133" width="53.125" style="3" bestFit="1" customWidth="1"/>
    <col min="16134" max="16134" width="6.25" style="3" customWidth="1"/>
    <col min="16135" max="16136" width="9.875" style="3" bestFit="1" customWidth="1"/>
    <col min="16137" max="16137" width="13.625" style="3" bestFit="1" customWidth="1"/>
    <col min="16138" max="16138" width="54.25" style="3" bestFit="1" customWidth="1"/>
    <col min="16139" max="16139" width="37.25" style="3" bestFit="1" customWidth="1"/>
    <col min="16140" max="16140" width="27.125" style="3" customWidth="1"/>
    <col min="16141" max="16141" width="13.75" style="3" customWidth="1"/>
    <col min="16142" max="16142" width="6.375" style="3" customWidth="1"/>
    <col min="16143" max="16143" width="16.625" style="3" customWidth="1"/>
    <col min="16144" max="16144" width="18.625" style="3" customWidth="1"/>
    <col min="16145" max="16145" width="15.625" style="3" customWidth="1"/>
    <col min="16146" max="16384" width="9" style="3"/>
  </cols>
  <sheetData>
    <row r="2" spans="2:17" ht="20.100000000000001" customHeight="1">
      <c r="B2" s="1" t="s">
        <v>0</v>
      </c>
      <c r="C2" s="1"/>
      <c r="D2" s="1"/>
      <c r="E2" s="312" t="s">
        <v>5165</v>
      </c>
      <c r="G2" s="4" t="s">
        <v>2</v>
      </c>
      <c r="H2" s="5"/>
      <c r="I2" s="6"/>
      <c r="J2" s="125">
        <f>SUM(H:H)</f>
        <v>7243280</v>
      </c>
    </row>
    <row r="3" spans="2:17" ht="20.100000000000001" customHeight="1">
      <c r="B3" s="1" t="s">
        <v>3</v>
      </c>
      <c r="C3" s="1"/>
      <c r="D3" s="1"/>
      <c r="E3" s="313" t="s">
        <v>5166</v>
      </c>
    </row>
    <row r="4" spans="2:17" ht="20.100000000000001" customHeight="1">
      <c r="B4" s="1" t="s">
        <v>5</v>
      </c>
      <c r="C4" s="1"/>
      <c r="D4" s="1"/>
      <c r="E4" s="313">
        <v>195595</v>
      </c>
      <c r="J4" s="127"/>
      <c r="K4" s="314"/>
    </row>
    <row r="5" spans="2:17" ht="20.100000000000001" customHeight="1">
      <c r="B5" s="1" t="s">
        <v>6</v>
      </c>
      <c r="C5" s="1"/>
      <c r="D5" s="1"/>
      <c r="E5" s="315"/>
      <c r="J5" s="127"/>
      <c r="K5" s="314"/>
    </row>
    <row r="6" spans="2:17" ht="20.100000000000001" customHeight="1">
      <c r="B6" s="1" t="s">
        <v>8</v>
      </c>
      <c r="C6" s="1"/>
      <c r="D6" s="1"/>
      <c r="E6" s="315">
        <v>44831</v>
      </c>
      <c r="J6" s="127"/>
      <c r="K6" s="314"/>
    </row>
    <row r="7" spans="2:17" ht="19.5" customHeight="1">
      <c r="B7" s="129"/>
      <c r="C7" s="129"/>
      <c r="D7" s="129"/>
      <c r="E7" s="316"/>
      <c r="J7" s="127"/>
      <c r="K7" s="314"/>
      <c r="L7" s="131"/>
    </row>
    <row r="8" spans="2:17" ht="20.25" customHeight="1"/>
    <row r="9" spans="2:17" s="9" customFormat="1" ht="19.5" customHeight="1">
      <c r="B9" s="16"/>
      <c r="C9" s="16" t="s">
        <v>10</v>
      </c>
      <c r="D9" s="16" t="s">
        <v>11</v>
      </c>
      <c r="E9" s="17" t="s">
        <v>12</v>
      </c>
      <c r="F9" s="51" t="s">
        <v>13</v>
      </c>
      <c r="G9" s="383" t="s">
        <v>14</v>
      </c>
      <c r="H9" s="383" t="s">
        <v>15</v>
      </c>
      <c r="I9" s="17" t="s">
        <v>16</v>
      </c>
      <c r="J9" s="17" t="s">
        <v>17</v>
      </c>
      <c r="K9" s="17" t="s">
        <v>18</v>
      </c>
      <c r="L9" s="17" t="s">
        <v>19</v>
      </c>
      <c r="M9" s="19" t="s">
        <v>20</v>
      </c>
      <c r="N9" s="16" t="s">
        <v>21</v>
      </c>
      <c r="O9" s="17" t="s">
        <v>22</v>
      </c>
      <c r="P9" s="19" t="s">
        <v>23</v>
      </c>
      <c r="Q9" s="21" t="s">
        <v>24</v>
      </c>
    </row>
    <row r="10" spans="2:17" s="9" customFormat="1" ht="19.5" customHeight="1">
      <c r="B10" s="16">
        <v>1</v>
      </c>
      <c r="C10" s="16" t="s">
        <v>662</v>
      </c>
      <c r="D10" s="16" t="s">
        <v>662</v>
      </c>
      <c r="E10" s="146" t="s">
        <v>5167</v>
      </c>
      <c r="F10" s="51">
        <v>1</v>
      </c>
      <c r="G10" s="520">
        <v>504560</v>
      </c>
      <c r="H10" s="520">
        <f t="shared" ref="H10:H22" si="0">F10*G10</f>
        <v>504560</v>
      </c>
      <c r="I10" s="18"/>
      <c r="J10" s="17"/>
      <c r="K10" s="17"/>
      <c r="L10" s="17"/>
      <c r="M10" s="19">
        <v>44645</v>
      </c>
      <c r="N10" s="16"/>
      <c r="O10" s="17"/>
      <c r="P10" s="19"/>
      <c r="Q10" s="21"/>
    </row>
    <row r="11" spans="2:17" s="9" customFormat="1" ht="19.5" customHeight="1">
      <c r="B11" s="16">
        <v>2</v>
      </c>
      <c r="C11" s="16" t="s">
        <v>662</v>
      </c>
      <c r="D11" s="16" t="s">
        <v>662</v>
      </c>
      <c r="E11" s="146" t="s">
        <v>5168</v>
      </c>
      <c r="F11" s="51">
        <v>1</v>
      </c>
      <c r="G11" s="520">
        <v>418800</v>
      </c>
      <c r="H11" s="520">
        <f t="shared" si="0"/>
        <v>418800</v>
      </c>
      <c r="I11" s="18"/>
      <c r="J11" s="17"/>
      <c r="K11" s="17"/>
      <c r="L11" s="17"/>
      <c r="M11" s="19">
        <v>44645</v>
      </c>
      <c r="N11" s="16"/>
      <c r="O11" s="17"/>
      <c r="P11" s="19"/>
      <c r="Q11" s="21"/>
    </row>
    <row r="12" spans="2:17" s="9" customFormat="1" ht="19.5" customHeight="1">
      <c r="B12" s="16">
        <v>20</v>
      </c>
      <c r="C12" s="16" t="s">
        <v>662</v>
      </c>
      <c r="D12" s="16" t="s">
        <v>662</v>
      </c>
      <c r="E12" s="146" t="s">
        <v>5169</v>
      </c>
      <c r="F12" s="51">
        <v>1</v>
      </c>
      <c r="G12" s="520"/>
      <c r="H12" s="520">
        <f t="shared" si="0"/>
        <v>0</v>
      </c>
      <c r="I12" s="18"/>
      <c r="J12" s="17"/>
      <c r="K12" s="17"/>
      <c r="L12" s="17"/>
      <c r="M12" s="19"/>
      <c r="N12" s="16"/>
      <c r="O12" s="17"/>
      <c r="P12" s="19"/>
      <c r="Q12" s="21"/>
    </row>
    <row r="13" spans="2:17" s="9" customFormat="1" ht="19.5" customHeight="1">
      <c r="B13" s="16">
        <v>12</v>
      </c>
      <c r="C13" s="16" t="s">
        <v>662</v>
      </c>
      <c r="D13" s="16" t="s">
        <v>662</v>
      </c>
      <c r="E13" s="146" t="s">
        <v>5170</v>
      </c>
      <c r="F13" s="51">
        <v>1</v>
      </c>
      <c r="G13" s="520">
        <v>14490</v>
      </c>
      <c r="H13" s="520">
        <f t="shared" si="0"/>
        <v>14490</v>
      </c>
      <c r="I13" s="18"/>
      <c r="J13" s="17"/>
      <c r="K13" s="17"/>
      <c r="L13" s="17"/>
      <c r="M13" s="19"/>
      <c r="N13" s="16"/>
      <c r="O13" s="17"/>
      <c r="P13" s="19"/>
      <c r="Q13" s="21"/>
    </row>
    <row r="14" spans="2:17" s="9" customFormat="1" ht="19.5" customHeight="1">
      <c r="B14" s="16">
        <v>3</v>
      </c>
      <c r="C14" s="16" t="s">
        <v>1112</v>
      </c>
      <c r="D14" s="16" t="s">
        <v>1112</v>
      </c>
      <c r="E14" s="146" t="s">
        <v>5171</v>
      </c>
      <c r="F14" s="51">
        <v>1</v>
      </c>
      <c r="G14" s="520">
        <v>765000</v>
      </c>
      <c r="H14" s="520">
        <f t="shared" si="0"/>
        <v>765000</v>
      </c>
      <c r="I14" s="18"/>
      <c r="J14" s="55" t="s">
        <v>5172</v>
      </c>
      <c r="K14" s="17"/>
      <c r="L14" s="17"/>
      <c r="M14" s="19">
        <v>44655</v>
      </c>
      <c r="N14" s="16"/>
      <c r="O14" s="56">
        <v>44736</v>
      </c>
      <c r="P14" s="19">
        <v>44725</v>
      </c>
      <c r="Q14" s="21">
        <v>44725</v>
      </c>
    </row>
    <row r="15" spans="2:17" s="9" customFormat="1" ht="19.5" customHeight="1">
      <c r="B15" s="16">
        <v>4</v>
      </c>
      <c r="C15" s="16" t="s">
        <v>1112</v>
      </c>
      <c r="D15" s="16" t="s">
        <v>1112</v>
      </c>
      <c r="E15" s="146" t="s">
        <v>5173</v>
      </c>
      <c r="F15" s="51">
        <v>1</v>
      </c>
      <c r="G15" s="520">
        <v>7000</v>
      </c>
      <c r="H15" s="520">
        <f t="shared" si="0"/>
        <v>7000</v>
      </c>
      <c r="I15" s="18"/>
      <c r="J15" s="292"/>
      <c r="K15" s="17"/>
      <c r="L15" s="17"/>
      <c r="M15" s="19">
        <v>44655</v>
      </c>
      <c r="N15" s="16"/>
      <c r="O15" s="56">
        <v>44736</v>
      </c>
      <c r="P15" s="19">
        <v>44725</v>
      </c>
      <c r="Q15" s="21">
        <v>44725</v>
      </c>
    </row>
    <row r="16" spans="2:17" s="9" customFormat="1" ht="19.5" customHeight="1">
      <c r="B16" s="16">
        <v>5</v>
      </c>
      <c r="C16" s="16" t="s">
        <v>1112</v>
      </c>
      <c r="D16" s="16" t="s">
        <v>1112</v>
      </c>
      <c r="E16" s="146" t="s">
        <v>5174</v>
      </c>
      <c r="F16" s="51">
        <v>1</v>
      </c>
      <c r="G16" s="520">
        <v>46000</v>
      </c>
      <c r="H16" s="520">
        <f t="shared" si="0"/>
        <v>46000</v>
      </c>
      <c r="I16" s="18"/>
      <c r="J16" s="292"/>
      <c r="K16" s="17"/>
      <c r="L16" s="17"/>
      <c r="M16" s="19">
        <v>44655</v>
      </c>
      <c r="N16" s="16"/>
      <c r="O16" s="56">
        <v>44736</v>
      </c>
      <c r="P16" s="19">
        <v>44725</v>
      </c>
      <c r="Q16" s="21">
        <v>44725</v>
      </c>
    </row>
    <row r="17" spans="2:17" s="9" customFormat="1" ht="19.5" customHeight="1">
      <c r="B17" s="16"/>
      <c r="C17" s="16" t="s">
        <v>1112</v>
      </c>
      <c r="D17" s="16" t="s">
        <v>1112</v>
      </c>
      <c r="E17" s="146" t="s">
        <v>5175</v>
      </c>
      <c r="F17" s="51">
        <v>1</v>
      </c>
      <c r="G17" s="520">
        <v>30000</v>
      </c>
      <c r="H17" s="520">
        <f t="shared" si="0"/>
        <v>30000</v>
      </c>
      <c r="I17" s="18"/>
      <c r="J17" s="292"/>
      <c r="K17" s="17"/>
      <c r="L17" s="17"/>
      <c r="M17" s="19">
        <v>44655</v>
      </c>
      <c r="N17" s="16"/>
      <c r="O17" s="56">
        <v>44736</v>
      </c>
      <c r="P17" s="19">
        <v>44725</v>
      </c>
      <c r="Q17" s="21">
        <v>44725</v>
      </c>
    </row>
    <row r="18" spans="2:17" s="9" customFormat="1" ht="19.5" customHeight="1">
      <c r="B18" s="16"/>
      <c r="C18" s="16" t="s">
        <v>1112</v>
      </c>
      <c r="D18" s="16" t="s">
        <v>1112</v>
      </c>
      <c r="E18" s="146" t="s">
        <v>5176</v>
      </c>
      <c r="F18" s="51">
        <v>1</v>
      </c>
      <c r="G18" s="520">
        <v>42000</v>
      </c>
      <c r="H18" s="520">
        <f t="shared" si="0"/>
        <v>42000</v>
      </c>
      <c r="I18" s="18"/>
      <c r="J18" s="292"/>
      <c r="K18" s="17"/>
      <c r="L18" s="17"/>
      <c r="M18" s="19">
        <v>44655</v>
      </c>
      <c r="N18" s="16"/>
      <c r="O18" s="56">
        <v>44736</v>
      </c>
      <c r="P18" s="19">
        <v>44725</v>
      </c>
      <c r="Q18" s="21">
        <v>44725</v>
      </c>
    </row>
    <row r="19" spans="2:17" s="9" customFormat="1" ht="19.5" customHeight="1">
      <c r="B19" s="16"/>
      <c r="C19" s="16" t="s">
        <v>1112</v>
      </c>
      <c r="D19" s="16" t="s">
        <v>1112</v>
      </c>
      <c r="E19" s="146" t="s">
        <v>5177</v>
      </c>
      <c r="F19" s="51">
        <v>1</v>
      </c>
      <c r="G19" s="520">
        <v>9100</v>
      </c>
      <c r="H19" s="520">
        <f t="shared" si="0"/>
        <v>9100</v>
      </c>
      <c r="I19" s="18"/>
      <c r="J19" s="292"/>
      <c r="K19" s="17"/>
      <c r="L19" s="17"/>
      <c r="M19" s="19">
        <v>44655</v>
      </c>
      <c r="N19" s="16"/>
      <c r="O19" s="56">
        <v>44736</v>
      </c>
      <c r="P19" s="19">
        <v>44725</v>
      </c>
      <c r="Q19" s="21">
        <v>44725</v>
      </c>
    </row>
    <row r="20" spans="2:17" s="9" customFormat="1" ht="19.5" customHeight="1">
      <c r="B20" s="16"/>
      <c r="C20" s="16" t="s">
        <v>1112</v>
      </c>
      <c r="D20" s="16" t="s">
        <v>1112</v>
      </c>
      <c r="E20" s="146" t="s">
        <v>5178</v>
      </c>
      <c r="F20" s="51">
        <v>1</v>
      </c>
      <c r="G20" s="520">
        <v>9100</v>
      </c>
      <c r="H20" s="520">
        <f t="shared" si="0"/>
        <v>9100</v>
      </c>
      <c r="I20" s="18"/>
      <c r="J20" s="292"/>
      <c r="K20" s="17"/>
      <c r="L20" s="17"/>
      <c r="M20" s="19">
        <v>44655</v>
      </c>
      <c r="N20" s="16"/>
      <c r="O20" s="56">
        <v>44736</v>
      </c>
      <c r="P20" s="19">
        <v>44725</v>
      </c>
      <c r="Q20" s="21">
        <v>44725</v>
      </c>
    </row>
    <row r="21" spans="2:17" s="9" customFormat="1" ht="19.5" customHeight="1">
      <c r="B21" s="16"/>
      <c r="C21" s="16" t="s">
        <v>1112</v>
      </c>
      <c r="D21" s="16" t="s">
        <v>1112</v>
      </c>
      <c r="E21" s="146" t="s">
        <v>2339</v>
      </c>
      <c r="F21" s="51">
        <v>1</v>
      </c>
      <c r="G21" s="520">
        <v>16500</v>
      </c>
      <c r="H21" s="520">
        <f t="shared" si="0"/>
        <v>16500</v>
      </c>
      <c r="I21" s="18"/>
      <c r="J21" s="292"/>
      <c r="K21" s="17"/>
      <c r="L21" s="17"/>
      <c r="M21" s="19">
        <v>44655</v>
      </c>
      <c r="N21" s="16"/>
      <c r="O21" s="56">
        <v>44736</v>
      </c>
      <c r="P21" s="19">
        <v>44725</v>
      </c>
      <c r="Q21" s="21">
        <v>44725</v>
      </c>
    </row>
    <row r="22" spans="2:17" s="9" customFormat="1" ht="19.5" customHeight="1">
      <c r="B22" s="16"/>
      <c r="C22" s="16" t="s">
        <v>1112</v>
      </c>
      <c r="D22" s="16" t="s">
        <v>1112</v>
      </c>
      <c r="E22" s="146" t="s">
        <v>1519</v>
      </c>
      <c r="F22" s="51">
        <v>1</v>
      </c>
      <c r="G22" s="520">
        <v>5000</v>
      </c>
      <c r="H22" s="520">
        <f t="shared" si="0"/>
        <v>5000</v>
      </c>
      <c r="I22" s="18"/>
      <c r="J22" s="292"/>
      <c r="K22" s="17"/>
      <c r="L22" s="17"/>
      <c r="M22" s="19">
        <v>44655</v>
      </c>
      <c r="N22" s="16"/>
      <c r="O22" s="56">
        <v>44736</v>
      </c>
      <c r="P22" s="19">
        <v>44725</v>
      </c>
      <c r="Q22" s="21"/>
    </row>
    <row r="23" spans="2:17" ht="15" customHeight="1">
      <c r="B23" s="17"/>
      <c r="C23" s="17" t="s">
        <v>492</v>
      </c>
      <c r="D23" s="17" t="s">
        <v>492</v>
      </c>
      <c r="E23" s="54" t="s">
        <v>5179</v>
      </c>
      <c r="F23" s="51">
        <v>1</v>
      </c>
      <c r="G23" s="278">
        <v>2290</v>
      </c>
      <c r="H23" s="278">
        <v>2290</v>
      </c>
      <c r="I23" s="295"/>
      <c r="J23" s="54" t="s">
        <v>5180</v>
      </c>
      <c r="K23" s="17" t="s">
        <v>2432</v>
      </c>
      <c r="L23" s="17"/>
      <c r="M23" s="19"/>
      <c r="N23" s="54"/>
      <c r="O23" s="17"/>
      <c r="P23" s="19"/>
      <c r="Q23" s="21">
        <v>44658</v>
      </c>
    </row>
    <row r="24" spans="2:17" ht="15" customHeight="1">
      <c r="B24" s="17"/>
      <c r="C24" s="17" t="s">
        <v>492</v>
      </c>
      <c r="D24" s="17" t="s">
        <v>492</v>
      </c>
      <c r="E24" s="54" t="s">
        <v>5181</v>
      </c>
      <c r="F24" s="51">
        <v>1</v>
      </c>
      <c r="G24" s="278">
        <v>1360</v>
      </c>
      <c r="H24" s="278">
        <v>1360</v>
      </c>
      <c r="I24" s="295"/>
      <c r="J24" s="54" t="s">
        <v>5182</v>
      </c>
      <c r="K24" s="17" t="s">
        <v>2432</v>
      </c>
      <c r="L24" s="17"/>
      <c r="M24" s="19"/>
      <c r="N24" s="54"/>
      <c r="O24" s="17"/>
      <c r="P24" s="19"/>
      <c r="Q24" s="21">
        <v>44658</v>
      </c>
    </row>
    <row r="25" spans="2:17" ht="15" customHeight="1">
      <c r="B25" s="17"/>
      <c r="C25" s="17" t="s">
        <v>492</v>
      </c>
      <c r="D25" s="17" t="s">
        <v>492</v>
      </c>
      <c r="E25" s="54" t="s">
        <v>5183</v>
      </c>
      <c r="F25" s="51">
        <v>2</v>
      </c>
      <c r="G25" s="278">
        <v>8550</v>
      </c>
      <c r="H25" s="278">
        <v>17100</v>
      </c>
      <c r="I25" s="295"/>
      <c r="J25" s="54" t="s">
        <v>5184</v>
      </c>
      <c r="K25" s="17" t="s">
        <v>2432</v>
      </c>
      <c r="L25" s="17"/>
      <c r="M25" s="19"/>
      <c r="N25" s="54"/>
      <c r="O25" s="17"/>
      <c r="P25" s="19"/>
      <c r="Q25" s="21">
        <v>44658</v>
      </c>
    </row>
    <row r="26" spans="2:17" ht="15" customHeight="1">
      <c r="B26" s="17"/>
      <c r="C26" s="17" t="s">
        <v>492</v>
      </c>
      <c r="D26" s="17" t="s">
        <v>492</v>
      </c>
      <c r="E26" s="54" t="s">
        <v>5185</v>
      </c>
      <c r="F26" s="51">
        <v>1</v>
      </c>
      <c r="G26" s="278">
        <v>2100</v>
      </c>
      <c r="H26" s="278">
        <v>2100</v>
      </c>
      <c r="I26" s="295"/>
      <c r="J26" s="54" t="s">
        <v>5186</v>
      </c>
      <c r="K26" s="17" t="s">
        <v>2432</v>
      </c>
      <c r="L26" s="17"/>
      <c r="M26" s="19"/>
      <c r="N26" s="54"/>
      <c r="O26" s="17"/>
      <c r="P26" s="19"/>
      <c r="Q26" s="21">
        <v>44658</v>
      </c>
    </row>
    <row r="27" spans="2:17" ht="15" customHeight="1">
      <c r="B27" s="17"/>
      <c r="C27" s="17" t="s">
        <v>492</v>
      </c>
      <c r="D27" s="17" t="s">
        <v>492</v>
      </c>
      <c r="E27" s="54" t="s">
        <v>5187</v>
      </c>
      <c r="F27" s="51">
        <v>25</v>
      </c>
      <c r="G27" s="278">
        <v>189</v>
      </c>
      <c r="H27" s="278">
        <v>4725</v>
      </c>
      <c r="I27" s="295"/>
      <c r="J27" s="54" t="s">
        <v>5188</v>
      </c>
      <c r="K27" s="17" t="s">
        <v>2432</v>
      </c>
      <c r="L27" s="17"/>
      <c r="M27" s="19"/>
      <c r="N27" s="54"/>
      <c r="O27" s="17"/>
      <c r="P27" s="19"/>
      <c r="Q27" s="21">
        <v>44658</v>
      </c>
    </row>
    <row r="28" spans="2:17" ht="15" customHeight="1">
      <c r="B28" s="17"/>
      <c r="C28" s="17" t="s">
        <v>492</v>
      </c>
      <c r="D28" s="17" t="s">
        <v>492</v>
      </c>
      <c r="E28" s="54" t="s">
        <v>5189</v>
      </c>
      <c r="F28" s="51">
        <v>8</v>
      </c>
      <c r="G28" s="278">
        <v>83</v>
      </c>
      <c r="H28" s="278">
        <v>664</v>
      </c>
      <c r="I28" s="295"/>
      <c r="J28" s="54" t="s">
        <v>5190</v>
      </c>
      <c r="K28" s="17" t="s">
        <v>2432</v>
      </c>
      <c r="L28" s="17"/>
      <c r="M28" s="19"/>
      <c r="N28" s="54"/>
      <c r="O28" s="17"/>
      <c r="P28" s="19"/>
      <c r="Q28" s="21">
        <v>44658</v>
      </c>
    </row>
    <row r="29" spans="2:17" ht="15" customHeight="1">
      <c r="B29" s="17"/>
      <c r="C29" s="17" t="s">
        <v>492</v>
      </c>
      <c r="D29" s="17" t="s">
        <v>492</v>
      </c>
      <c r="E29" s="54" t="s">
        <v>5191</v>
      </c>
      <c r="F29" s="51">
        <v>4</v>
      </c>
      <c r="G29" s="278">
        <v>93</v>
      </c>
      <c r="H29" s="278">
        <v>372</v>
      </c>
      <c r="I29" s="295"/>
      <c r="J29" s="54" t="s">
        <v>5190</v>
      </c>
      <c r="K29" s="17" t="s">
        <v>2432</v>
      </c>
      <c r="L29" s="17"/>
      <c r="M29" s="19"/>
      <c r="N29" s="54"/>
      <c r="O29" s="17"/>
      <c r="P29" s="19"/>
      <c r="Q29" s="21">
        <v>44658</v>
      </c>
    </row>
    <row r="30" spans="2:17" ht="15" customHeight="1">
      <c r="B30" s="17"/>
      <c r="C30" s="17" t="s">
        <v>492</v>
      </c>
      <c r="D30" s="17" t="s">
        <v>492</v>
      </c>
      <c r="E30" s="54" t="s">
        <v>1695</v>
      </c>
      <c r="F30" s="51">
        <v>1</v>
      </c>
      <c r="G30" s="278">
        <v>900</v>
      </c>
      <c r="H30" s="278">
        <v>900</v>
      </c>
      <c r="I30" s="295"/>
      <c r="J30" s="54" t="s">
        <v>1696</v>
      </c>
      <c r="K30" s="17" t="s">
        <v>2432</v>
      </c>
      <c r="L30" s="17"/>
      <c r="M30" s="19"/>
      <c r="N30" s="54"/>
      <c r="O30" s="56"/>
      <c r="P30" s="19"/>
      <c r="Q30" s="21">
        <v>44658</v>
      </c>
    </row>
    <row r="31" spans="2:17" ht="15" customHeight="1">
      <c r="B31" s="17"/>
      <c r="C31" s="17" t="s">
        <v>492</v>
      </c>
      <c r="D31" s="17" t="s">
        <v>492</v>
      </c>
      <c r="E31" s="54" t="s">
        <v>5192</v>
      </c>
      <c r="F31" s="51">
        <v>2</v>
      </c>
      <c r="G31" s="278">
        <v>360</v>
      </c>
      <c r="H31" s="278">
        <v>720</v>
      </c>
      <c r="I31" s="295"/>
      <c r="J31" s="54" t="s">
        <v>5193</v>
      </c>
      <c r="K31" s="17" t="s">
        <v>2432</v>
      </c>
      <c r="L31" s="17"/>
      <c r="M31" s="19"/>
      <c r="N31" s="54"/>
      <c r="O31" s="17"/>
      <c r="P31" s="19"/>
      <c r="Q31" s="21">
        <v>44658</v>
      </c>
    </row>
    <row r="32" spans="2:17" ht="15" customHeight="1">
      <c r="B32" s="17"/>
      <c r="C32" s="17" t="s">
        <v>492</v>
      </c>
      <c r="D32" s="17" t="s">
        <v>492</v>
      </c>
      <c r="E32" s="54" t="s">
        <v>5194</v>
      </c>
      <c r="F32" s="51">
        <v>4</v>
      </c>
      <c r="G32" s="278">
        <v>6165</v>
      </c>
      <c r="H32" s="278">
        <v>24660</v>
      </c>
      <c r="I32" s="295"/>
      <c r="J32" s="54" t="s">
        <v>836</v>
      </c>
      <c r="K32" s="17" t="s">
        <v>2432</v>
      </c>
      <c r="L32" s="17"/>
      <c r="M32" s="19"/>
      <c r="N32" s="54"/>
      <c r="O32" s="17"/>
      <c r="P32" s="19"/>
      <c r="Q32" s="21">
        <v>44658</v>
      </c>
    </row>
    <row r="33" spans="2:17" ht="15" customHeight="1">
      <c r="B33" s="17"/>
      <c r="C33" s="17" t="s">
        <v>492</v>
      </c>
      <c r="D33" s="17" t="s">
        <v>492</v>
      </c>
      <c r="E33" s="54" t="s">
        <v>5195</v>
      </c>
      <c r="F33" s="51">
        <v>8</v>
      </c>
      <c r="G33" s="278">
        <v>429</v>
      </c>
      <c r="H33" s="278">
        <v>3432</v>
      </c>
      <c r="I33" s="295"/>
      <c r="J33" s="54" t="s">
        <v>838</v>
      </c>
      <c r="K33" s="17" t="s">
        <v>2432</v>
      </c>
      <c r="L33" s="17"/>
      <c r="M33" s="19"/>
      <c r="N33" s="54"/>
      <c r="O33" s="17"/>
      <c r="P33" s="19"/>
      <c r="Q33" s="21">
        <v>44658</v>
      </c>
    </row>
    <row r="34" spans="2:17" ht="15" customHeight="1">
      <c r="B34" s="17"/>
      <c r="C34" s="17" t="s">
        <v>492</v>
      </c>
      <c r="D34" s="17" t="s">
        <v>492</v>
      </c>
      <c r="E34" s="54" t="s">
        <v>5196</v>
      </c>
      <c r="F34" s="51">
        <v>69</v>
      </c>
      <c r="G34" s="278">
        <v>570</v>
      </c>
      <c r="H34" s="278">
        <v>39330</v>
      </c>
      <c r="I34" s="295"/>
      <c r="J34" s="54" t="s">
        <v>838</v>
      </c>
      <c r="K34" s="17" t="s">
        <v>2432</v>
      </c>
      <c r="L34" s="17"/>
      <c r="M34" s="19"/>
      <c r="N34" s="54"/>
      <c r="O34" s="17"/>
      <c r="P34" s="19"/>
      <c r="Q34" s="21">
        <v>44658</v>
      </c>
    </row>
    <row r="35" spans="2:17" ht="15" customHeight="1">
      <c r="B35" s="17"/>
      <c r="C35" s="17" t="s">
        <v>492</v>
      </c>
      <c r="D35" s="17" t="s">
        <v>492</v>
      </c>
      <c r="E35" s="54" t="s">
        <v>5197</v>
      </c>
      <c r="F35" s="51">
        <v>80</v>
      </c>
      <c r="G35" s="278">
        <v>225</v>
      </c>
      <c r="H35" s="278">
        <v>18000</v>
      </c>
      <c r="I35" s="54"/>
      <c r="J35" s="54" t="s">
        <v>838</v>
      </c>
      <c r="K35" s="17" t="s">
        <v>2432</v>
      </c>
      <c r="L35" s="17"/>
      <c r="M35" s="19"/>
      <c r="N35" s="54"/>
      <c r="O35" s="17"/>
      <c r="P35" s="19"/>
      <c r="Q35" s="21">
        <v>44658</v>
      </c>
    </row>
    <row r="36" spans="2:17" ht="15" customHeight="1">
      <c r="B36" s="17"/>
      <c r="C36" s="17" t="s">
        <v>492</v>
      </c>
      <c r="D36" s="17" t="s">
        <v>492</v>
      </c>
      <c r="E36" s="54" t="s">
        <v>5198</v>
      </c>
      <c r="F36" s="51">
        <v>8</v>
      </c>
      <c r="G36" s="278">
        <v>217</v>
      </c>
      <c r="H36" s="278">
        <v>1736</v>
      </c>
      <c r="I36" s="54"/>
      <c r="J36" s="54" t="s">
        <v>838</v>
      </c>
      <c r="K36" s="17" t="s">
        <v>2432</v>
      </c>
      <c r="L36" s="17"/>
      <c r="M36" s="19"/>
      <c r="N36" s="54"/>
      <c r="O36" s="17"/>
      <c r="P36" s="19"/>
      <c r="Q36" s="21">
        <v>44658</v>
      </c>
    </row>
    <row r="37" spans="2:17" ht="15" customHeight="1">
      <c r="B37" s="17"/>
      <c r="C37" s="17" t="s">
        <v>492</v>
      </c>
      <c r="D37" s="17" t="s">
        <v>492</v>
      </c>
      <c r="E37" s="54" t="s">
        <v>5199</v>
      </c>
      <c r="F37" s="51">
        <v>2</v>
      </c>
      <c r="G37" s="278">
        <v>112</v>
      </c>
      <c r="H37" s="278">
        <v>224</v>
      </c>
      <c r="I37" s="295"/>
      <c r="J37" s="54" t="s">
        <v>5200</v>
      </c>
      <c r="K37" s="17" t="s">
        <v>2432</v>
      </c>
      <c r="L37" s="295"/>
      <c r="M37" s="19"/>
      <c r="N37" s="54"/>
      <c r="O37" s="17"/>
      <c r="P37" s="19"/>
      <c r="Q37" s="21">
        <v>44658</v>
      </c>
    </row>
    <row r="38" spans="2:17" ht="15" customHeight="1">
      <c r="B38" s="17"/>
      <c r="C38" s="17" t="s">
        <v>492</v>
      </c>
      <c r="D38" s="17" t="s">
        <v>492</v>
      </c>
      <c r="E38" s="54" t="s">
        <v>5201</v>
      </c>
      <c r="F38" s="51">
        <v>18</v>
      </c>
      <c r="G38" s="278">
        <v>612</v>
      </c>
      <c r="H38" s="278">
        <v>11016</v>
      </c>
      <c r="I38" s="54"/>
      <c r="J38" s="54" t="s">
        <v>838</v>
      </c>
      <c r="K38" s="17" t="s">
        <v>2432</v>
      </c>
      <c r="L38" s="17"/>
      <c r="M38" s="19"/>
      <c r="N38" s="54"/>
      <c r="O38" s="17"/>
      <c r="P38" s="19"/>
      <c r="Q38" s="21">
        <v>44658</v>
      </c>
    </row>
    <row r="39" spans="2:17" ht="15" customHeight="1">
      <c r="B39" s="17"/>
      <c r="C39" s="17" t="s">
        <v>492</v>
      </c>
      <c r="D39" s="17" t="s">
        <v>492</v>
      </c>
      <c r="E39" s="54" t="s">
        <v>5202</v>
      </c>
      <c r="F39" s="51">
        <v>1</v>
      </c>
      <c r="G39" s="278">
        <v>1690</v>
      </c>
      <c r="H39" s="278">
        <v>1690</v>
      </c>
      <c r="I39" s="54"/>
      <c r="J39" s="54" t="s">
        <v>5203</v>
      </c>
      <c r="K39" s="17" t="s">
        <v>2432</v>
      </c>
      <c r="L39" s="17"/>
      <c r="M39" s="19"/>
      <c r="N39" s="54"/>
      <c r="O39" s="17"/>
      <c r="P39" s="19"/>
      <c r="Q39" s="21">
        <v>44658</v>
      </c>
    </row>
    <row r="40" spans="2:17" ht="15" customHeight="1">
      <c r="B40" s="17"/>
      <c r="C40" s="17" t="s">
        <v>492</v>
      </c>
      <c r="D40" s="17" t="s">
        <v>492</v>
      </c>
      <c r="E40" s="54" t="s">
        <v>5204</v>
      </c>
      <c r="F40" s="51">
        <v>35</v>
      </c>
      <c r="G40" s="278">
        <v>93</v>
      </c>
      <c r="H40" s="278">
        <v>3255</v>
      </c>
      <c r="I40" s="54"/>
      <c r="J40" s="54" t="s">
        <v>843</v>
      </c>
      <c r="K40" s="17" t="s">
        <v>2432</v>
      </c>
      <c r="L40" s="17"/>
      <c r="M40" s="19"/>
      <c r="N40" s="54"/>
      <c r="O40" s="17"/>
      <c r="P40" s="19"/>
      <c r="Q40" s="21">
        <v>44658</v>
      </c>
    </row>
    <row r="41" spans="2:17" ht="15" customHeight="1">
      <c r="B41" s="17"/>
      <c r="C41" s="17" t="s">
        <v>492</v>
      </c>
      <c r="D41" s="17" t="s">
        <v>492</v>
      </c>
      <c r="E41" s="54" t="s">
        <v>5205</v>
      </c>
      <c r="F41" s="51">
        <v>20</v>
      </c>
      <c r="G41" s="278">
        <v>105</v>
      </c>
      <c r="H41" s="278">
        <v>2100</v>
      </c>
      <c r="I41" s="54"/>
      <c r="J41" s="54" t="s">
        <v>844</v>
      </c>
      <c r="K41" s="17" t="s">
        <v>2432</v>
      </c>
      <c r="L41" s="17"/>
      <c r="M41" s="19"/>
      <c r="N41" s="54"/>
      <c r="O41" s="17"/>
      <c r="P41" s="19"/>
      <c r="Q41" s="21">
        <v>44658</v>
      </c>
    </row>
    <row r="42" spans="2:17" ht="15" customHeight="1">
      <c r="B42" s="17"/>
      <c r="C42" s="17" t="s">
        <v>492</v>
      </c>
      <c r="D42" s="17" t="s">
        <v>492</v>
      </c>
      <c r="E42" s="54" t="s">
        <v>5206</v>
      </c>
      <c r="F42" s="51">
        <v>4</v>
      </c>
      <c r="G42" s="278">
        <v>620</v>
      </c>
      <c r="H42" s="278">
        <v>2480</v>
      </c>
      <c r="I42" s="54"/>
      <c r="J42" s="54" t="s">
        <v>5207</v>
      </c>
      <c r="K42" s="17" t="s">
        <v>2432</v>
      </c>
      <c r="L42" s="17"/>
      <c r="M42" s="19"/>
      <c r="N42" s="54"/>
      <c r="O42" s="17"/>
      <c r="P42" s="19"/>
      <c r="Q42" s="21">
        <v>44658</v>
      </c>
    </row>
    <row r="43" spans="2:17" ht="15" customHeight="1">
      <c r="B43" s="17"/>
      <c r="C43" s="17" t="s">
        <v>492</v>
      </c>
      <c r="D43" s="17" t="s">
        <v>492</v>
      </c>
      <c r="E43" s="54" t="s">
        <v>5208</v>
      </c>
      <c r="F43" s="51">
        <v>2</v>
      </c>
      <c r="G43" s="278">
        <v>1050</v>
      </c>
      <c r="H43" s="278">
        <v>2100</v>
      </c>
      <c r="I43" s="54"/>
      <c r="J43" s="54" t="s">
        <v>860</v>
      </c>
      <c r="K43" s="17" t="s">
        <v>2432</v>
      </c>
      <c r="L43" s="17"/>
      <c r="M43" s="19"/>
      <c r="N43" s="54"/>
      <c r="O43" s="17"/>
      <c r="P43" s="19"/>
      <c r="Q43" s="21">
        <v>44658</v>
      </c>
    </row>
    <row r="44" spans="2:17" ht="15" customHeight="1">
      <c r="B44" s="17"/>
      <c r="C44" s="17" t="s">
        <v>492</v>
      </c>
      <c r="D44" s="17" t="s">
        <v>492</v>
      </c>
      <c r="E44" s="54" t="s">
        <v>5209</v>
      </c>
      <c r="F44" s="51">
        <v>2</v>
      </c>
      <c r="G44" s="278">
        <v>2560</v>
      </c>
      <c r="H44" s="278">
        <v>5120</v>
      </c>
      <c r="I44" s="54"/>
      <c r="J44" s="54" t="s">
        <v>860</v>
      </c>
      <c r="K44" s="17" t="s">
        <v>2432</v>
      </c>
      <c r="L44" s="17"/>
      <c r="M44" s="19"/>
      <c r="N44" s="54"/>
      <c r="O44" s="17"/>
      <c r="P44" s="19"/>
      <c r="Q44" s="21">
        <v>44658</v>
      </c>
    </row>
    <row r="45" spans="2:17" ht="15" customHeight="1">
      <c r="B45" s="17"/>
      <c r="C45" s="17" t="s">
        <v>492</v>
      </c>
      <c r="D45" s="17" t="s">
        <v>492</v>
      </c>
      <c r="E45" s="54" t="s">
        <v>5210</v>
      </c>
      <c r="F45" s="51">
        <v>9</v>
      </c>
      <c r="G45" s="278">
        <v>950</v>
      </c>
      <c r="H45" s="278">
        <v>8550</v>
      </c>
      <c r="I45" s="54"/>
      <c r="J45" s="54" t="s">
        <v>5211</v>
      </c>
      <c r="K45" s="17" t="s">
        <v>2432</v>
      </c>
      <c r="L45" s="295"/>
      <c r="M45" s="19"/>
      <c r="N45" s="54"/>
      <c r="O45" s="17"/>
      <c r="P45" s="19"/>
      <c r="Q45" s="21">
        <v>44658</v>
      </c>
    </row>
    <row r="46" spans="2:17" ht="15" customHeight="1">
      <c r="B46" s="17"/>
      <c r="C46" s="17" t="s">
        <v>492</v>
      </c>
      <c r="D46" s="17" t="s">
        <v>492</v>
      </c>
      <c r="E46" s="54" t="s">
        <v>5212</v>
      </c>
      <c r="F46" s="51">
        <v>4</v>
      </c>
      <c r="G46" s="278">
        <v>1130</v>
      </c>
      <c r="H46" s="278">
        <v>4520</v>
      </c>
      <c r="I46" s="54"/>
      <c r="J46" s="54" t="s">
        <v>5211</v>
      </c>
      <c r="K46" s="17" t="s">
        <v>2432</v>
      </c>
      <c r="L46" s="17"/>
      <c r="M46" s="19"/>
      <c r="N46" s="54"/>
      <c r="O46" s="17"/>
      <c r="P46" s="19"/>
      <c r="Q46" s="21">
        <v>44658</v>
      </c>
    </row>
    <row r="47" spans="2:17" ht="15" customHeight="1">
      <c r="B47" s="17"/>
      <c r="C47" s="17" t="s">
        <v>492</v>
      </c>
      <c r="D47" s="17" t="s">
        <v>492</v>
      </c>
      <c r="E47" s="54" t="s">
        <v>5213</v>
      </c>
      <c r="F47" s="51">
        <v>1</v>
      </c>
      <c r="G47" s="278">
        <v>829</v>
      </c>
      <c r="H47" s="278">
        <v>829</v>
      </c>
      <c r="I47" s="54"/>
      <c r="J47" s="54" t="s">
        <v>5214</v>
      </c>
      <c r="K47" s="17" t="s">
        <v>2432</v>
      </c>
      <c r="L47" s="17"/>
      <c r="M47" s="19"/>
      <c r="N47" s="54"/>
      <c r="O47" s="17"/>
      <c r="P47" s="19"/>
      <c r="Q47" s="21">
        <v>44658</v>
      </c>
    </row>
    <row r="48" spans="2:17" ht="15" customHeight="1">
      <c r="B48" s="17"/>
      <c r="C48" s="17" t="s">
        <v>492</v>
      </c>
      <c r="D48" s="17" t="s">
        <v>492</v>
      </c>
      <c r="E48" s="54" t="s">
        <v>5215</v>
      </c>
      <c r="F48" s="51">
        <v>1</v>
      </c>
      <c r="G48" s="278">
        <v>310</v>
      </c>
      <c r="H48" s="278">
        <v>310</v>
      </c>
      <c r="I48" s="295"/>
      <c r="J48" s="54" t="s">
        <v>5216</v>
      </c>
      <c r="K48" s="17" t="s">
        <v>2432</v>
      </c>
      <c r="L48" s="17"/>
      <c r="M48" s="19"/>
      <c r="N48" s="54"/>
      <c r="O48" s="17"/>
      <c r="P48" s="19"/>
      <c r="Q48" s="21">
        <v>44658</v>
      </c>
    </row>
    <row r="49" spans="2:17" ht="15" customHeight="1">
      <c r="B49" s="17"/>
      <c r="C49" s="17" t="s">
        <v>492</v>
      </c>
      <c r="D49" s="17" t="s">
        <v>492</v>
      </c>
      <c r="E49" s="54" t="s">
        <v>5217</v>
      </c>
      <c r="F49" s="51">
        <v>4</v>
      </c>
      <c r="G49" s="278">
        <v>340</v>
      </c>
      <c r="H49" s="278">
        <v>1360</v>
      </c>
      <c r="I49" s="54"/>
      <c r="J49" s="54" t="s">
        <v>5218</v>
      </c>
      <c r="K49" s="17" t="s">
        <v>2432</v>
      </c>
      <c r="L49" s="17"/>
      <c r="M49" s="19"/>
      <c r="N49" s="54"/>
      <c r="O49" s="17"/>
      <c r="P49" s="19"/>
      <c r="Q49" s="21">
        <v>44658</v>
      </c>
    </row>
    <row r="50" spans="2:17" ht="15" customHeight="1">
      <c r="B50" s="17"/>
      <c r="C50" s="17" t="s">
        <v>492</v>
      </c>
      <c r="D50" s="17" t="s">
        <v>492</v>
      </c>
      <c r="E50" s="54" t="s">
        <v>5219</v>
      </c>
      <c r="F50" s="51">
        <v>1</v>
      </c>
      <c r="G50" s="278">
        <v>32274</v>
      </c>
      <c r="H50" s="278">
        <v>32274</v>
      </c>
      <c r="I50" s="54"/>
      <c r="J50" s="54" t="s">
        <v>5220</v>
      </c>
      <c r="K50" s="17" t="s">
        <v>2432</v>
      </c>
      <c r="L50" s="17"/>
      <c r="M50" s="19"/>
      <c r="N50" s="54"/>
      <c r="O50" s="17"/>
      <c r="P50" s="19"/>
      <c r="Q50" s="21">
        <v>44658</v>
      </c>
    </row>
    <row r="51" spans="2:17" ht="15" customHeight="1">
      <c r="B51" s="17"/>
      <c r="C51" s="17" t="s">
        <v>492</v>
      </c>
      <c r="D51" s="17" t="s">
        <v>492</v>
      </c>
      <c r="E51" s="54" t="s">
        <v>5221</v>
      </c>
      <c r="F51" s="51">
        <v>1</v>
      </c>
      <c r="G51" s="278">
        <v>210</v>
      </c>
      <c r="H51" s="278">
        <v>210</v>
      </c>
      <c r="I51" s="295"/>
      <c r="J51" s="54" t="s">
        <v>5222</v>
      </c>
      <c r="K51" s="17" t="s">
        <v>2432</v>
      </c>
      <c r="L51" s="295"/>
      <c r="M51" s="19"/>
      <c r="N51" s="54"/>
      <c r="O51" s="17"/>
      <c r="P51" s="19"/>
      <c r="Q51" s="21">
        <v>44658</v>
      </c>
    </row>
    <row r="52" spans="2:17" ht="15" customHeight="1">
      <c r="B52" s="17"/>
      <c r="C52" s="17" t="s">
        <v>492</v>
      </c>
      <c r="D52" s="17" t="s">
        <v>492</v>
      </c>
      <c r="E52" s="54" t="s">
        <v>632</v>
      </c>
      <c r="F52" s="51">
        <v>1</v>
      </c>
      <c r="G52" s="278">
        <v>120</v>
      </c>
      <c r="H52" s="278">
        <v>120</v>
      </c>
      <c r="I52" s="295"/>
      <c r="J52" s="54" t="s">
        <v>633</v>
      </c>
      <c r="K52" s="17" t="s">
        <v>2432</v>
      </c>
      <c r="L52" s="295"/>
      <c r="M52" s="19"/>
      <c r="N52" s="54"/>
      <c r="O52" s="17"/>
      <c r="P52" s="19"/>
      <c r="Q52" s="21">
        <v>44658</v>
      </c>
    </row>
    <row r="53" spans="2:17" ht="15" customHeight="1">
      <c r="B53" s="17"/>
      <c r="C53" s="17" t="s">
        <v>492</v>
      </c>
      <c r="D53" s="17" t="s">
        <v>492</v>
      </c>
      <c r="E53" s="54" t="s">
        <v>881</v>
      </c>
      <c r="F53" s="51">
        <v>1</v>
      </c>
      <c r="G53" s="278">
        <v>170</v>
      </c>
      <c r="H53" s="278">
        <v>170</v>
      </c>
      <c r="I53" s="295"/>
      <c r="J53" s="54" t="s">
        <v>882</v>
      </c>
      <c r="K53" s="17" t="s">
        <v>2432</v>
      </c>
      <c r="L53" s="17"/>
      <c r="M53" s="19"/>
      <c r="N53" s="54"/>
      <c r="O53" s="17"/>
      <c r="P53" s="19"/>
      <c r="Q53" s="21">
        <v>44658</v>
      </c>
    </row>
    <row r="54" spans="2:17" ht="15" customHeight="1">
      <c r="B54" s="17"/>
      <c r="C54" s="17" t="s">
        <v>492</v>
      </c>
      <c r="D54" s="17" t="s">
        <v>492</v>
      </c>
      <c r="E54" s="54" t="s">
        <v>5223</v>
      </c>
      <c r="F54" s="51">
        <v>1</v>
      </c>
      <c r="G54" s="278">
        <v>190</v>
      </c>
      <c r="H54" s="278">
        <v>190</v>
      </c>
      <c r="I54" s="295"/>
      <c r="J54" s="54" t="s">
        <v>882</v>
      </c>
      <c r="K54" s="17" t="s">
        <v>2432</v>
      </c>
      <c r="L54" s="17"/>
      <c r="M54" s="19"/>
      <c r="N54" s="54"/>
      <c r="O54" s="17"/>
      <c r="P54" s="19"/>
      <c r="Q54" s="21">
        <v>44658</v>
      </c>
    </row>
    <row r="55" spans="2:17" ht="15" customHeight="1">
      <c r="B55" s="17"/>
      <c r="C55" s="17" t="s">
        <v>492</v>
      </c>
      <c r="D55" s="17" t="s">
        <v>492</v>
      </c>
      <c r="E55" s="54" t="s">
        <v>883</v>
      </c>
      <c r="F55" s="51">
        <v>1</v>
      </c>
      <c r="G55" s="278">
        <v>180</v>
      </c>
      <c r="H55" s="278">
        <v>180</v>
      </c>
      <c r="I55" s="295"/>
      <c r="J55" s="54" t="s">
        <v>882</v>
      </c>
      <c r="K55" s="17" t="s">
        <v>2432</v>
      </c>
      <c r="L55" s="17"/>
      <c r="M55" s="19"/>
      <c r="N55" s="54"/>
      <c r="O55" s="56"/>
      <c r="P55" s="19"/>
      <c r="Q55" s="21">
        <v>44658</v>
      </c>
    </row>
    <row r="56" spans="2:17" ht="15" customHeight="1">
      <c r="B56" s="17"/>
      <c r="C56" s="17" t="s">
        <v>492</v>
      </c>
      <c r="D56" s="17" t="s">
        <v>492</v>
      </c>
      <c r="E56" s="54" t="s">
        <v>2856</v>
      </c>
      <c r="F56" s="51">
        <v>1</v>
      </c>
      <c r="G56" s="278">
        <v>190</v>
      </c>
      <c r="H56" s="278">
        <v>190</v>
      </c>
      <c r="I56" s="295"/>
      <c r="J56" s="54" t="s">
        <v>882</v>
      </c>
      <c r="K56" s="17" t="s">
        <v>2432</v>
      </c>
      <c r="L56" s="17"/>
      <c r="M56" s="19"/>
      <c r="N56" s="54"/>
      <c r="O56" s="56"/>
      <c r="P56" s="19"/>
      <c r="Q56" s="21">
        <v>44658</v>
      </c>
    </row>
    <row r="57" spans="2:17" ht="15" customHeight="1">
      <c r="B57" s="17"/>
      <c r="C57" s="17" t="s">
        <v>492</v>
      </c>
      <c r="D57" s="17" t="s">
        <v>492</v>
      </c>
      <c r="E57" s="54" t="s">
        <v>1235</v>
      </c>
      <c r="F57" s="51">
        <v>1</v>
      </c>
      <c r="G57" s="278">
        <v>250</v>
      </c>
      <c r="H57" s="278">
        <v>250</v>
      </c>
      <c r="I57" s="295"/>
      <c r="J57" s="54" t="s">
        <v>1236</v>
      </c>
      <c r="K57" s="17" t="s">
        <v>2432</v>
      </c>
      <c r="L57" s="17"/>
      <c r="M57" s="19"/>
      <c r="N57" s="54"/>
      <c r="O57" s="17"/>
      <c r="P57" s="19"/>
      <c r="Q57" s="21">
        <v>44658</v>
      </c>
    </row>
    <row r="58" spans="2:17" ht="15" customHeight="1">
      <c r="B58" s="17"/>
      <c r="C58" s="17" t="s">
        <v>492</v>
      </c>
      <c r="D58" s="17" t="s">
        <v>492</v>
      </c>
      <c r="E58" s="54" t="s">
        <v>5224</v>
      </c>
      <c r="F58" s="51">
        <v>5</v>
      </c>
      <c r="G58" s="278">
        <v>1390</v>
      </c>
      <c r="H58" s="278">
        <v>6950</v>
      </c>
      <c r="I58" s="295"/>
      <c r="J58" s="54" t="s">
        <v>5225</v>
      </c>
      <c r="K58" s="17" t="s">
        <v>2432</v>
      </c>
      <c r="L58" s="17"/>
      <c r="M58" s="19"/>
      <c r="N58" s="54"/>
      <c r="O58" s="17"/>
      <c r="P58" s="19"/>
      <c r="Q58" s="21">
        <v>44658</v>
      </c>
    </row>
    <row r="59" spans="2:17" ht="15" customHeight="1">
      <c r="B59" s="17"/>
      <c r="C59" s="17" t="s">
        <v>492</v>
      </c>
      <c r="D59" s="17" t="s">
        <v>492</v>
      </c>
      <c r="E59" s="54" t="s">
        <v>5226</v>
      </c>
      <c r="F59" s="51">
        <v>1</v>
      </c>
      <c r="G59" s="278">
        <v>1410</v>
      </c>
      <c r="H59" s="278">
        <v>1410</v>
      </c>
      <c r="I59" s="295"/>
      <c r="J59" s="54" t="s">
        <v>5225</v>
      </c>
      <c r="K59" s="17" t="s">
        <v>2432</v>
      </c>
      <c r="L59" s="17"/>
      <c r="M59" s="19"/>
      <c r="N59" s="54"/>
      <c r="O59" s="17"/>
      <c r="P59" s="19"/>
      <c r="Q59" s="21">
        <v>44658</v>
      </c>
    </row>
    <row r="60" spans="2:17" ht="15" customHeight="1">
      <c r="B60" s="17"/>
      <c r="C60" s="17" t="s">
        <v>492</v>
      </c>
      <c r="D60" s="17" t="s">
        <v>492</v>
      </c>
      <c r="E60" s="54" t="s">
        <v>5227</v>
      </c>
      <c r="F60" s="51">
        <v>2</v>
      </c>
      <c r="G60" s="278">
        <v>1510</v>
      </c>
      <c r="H60" s="278">
        <v>3020</v>
      </c>
      <c r="I60" s="295"/>
      <c r="J60" s="54" t="s">
        <v>5225</v>
      </c>
      <c r="K60" s="17" t="s">
        <v>2432</v>
      </c>
      <c r="L60" s="17"/>
      <c r="M60" s="19"/>
      <c r="N60" s="54"/>
      <c r="O60" s="17"/>
      <c r="P60" s="19"/>
      <c r="Q60" s="21">
        <v>44658</v>
      </c>
    </row>
    <row r="61" spans="2:17">
      <c r="B61" s="17"/>
      <c r="C61" s="17" t="s">
        <v>492</v>
      </c>
      <c r="D61" s="17" t="s">
        <v>492</v>
      </c>
      <c r="E61" s="54" t="s">
        <v>5228</v>
      </c>
      <c r="F61" s="51">
        <v>1</v>
      </c>
      <c r="G61" s="278">
        <v>390</v>
      </c>
      <c r="H61" s="278">
        <v>390</v>
      </c>
      <c r="I61" s="295"/>
      <c r="J61" s="54" t="s">
        <v>5225</v>
      </c>
      <c r="K61" s="17" t="s">
        <v>2432</v>
      </c>
      <c r="L61" s="17"/>
      <c r="M61" s="19"/>
      <c r="N61" s="54"/>
      <c r="O61" s="17"/>
      <c r="P61" s="19"/>
      <c r="Q61" s="21">
        <v>44658</v>
      </c>
    </row>
    <row r="62" spans="2:17">
      <c r="B62" s="17"/>
      <c r="C62" s="17" t="s">
        <v>492</v>
      </c>
      <c r="D62" s="17" t="s">
        <v>492</v>
      </c>
      <c r="E62" s="54" t="s">
        <v>5229</v>
      </c>
      <c r="F62" s="51">
        <v>1</v>
      </c>
      <c r="G62" s="278">
        <v>390</v>
      </c>
      <c r="H62" s="278">
        <v>390</v>
      </c>
      <c r="I62" s="295"/>
      <c r="J62" s="54" t="s">
        <v>5225</v>
      </c>
      <c r="K62" s="17" t="s">
        <v>2432</v>
      </c>
      <c r="L62" s="17"/>
      <c r="M62" s="19"/>
      <c r="N62" s="54"/>
      <c r="O62" s="17"/>
      <c r="P62" s="19"/>
      <c r="Q62" s="21">
        <v>44658</v>
      </c>
    </row>
    <row r="63" spans="2:17">
      <c r="B63" s="17"/>
      <c r="C63" s="17" t="s">
        <v>492</v>
      </c>
      <c r="D63" s="17" t="s">
        <v>492</v>
      </c>
      <c r="E63" s="54" t="s">
        <v>5230</v>
      </c>
      <c r="F63" s="51">
        <v>1</v>
      </c>
      <c r="G63" s="278">
        <v>390</v>
      </c>
      <c r="H63" s="278">
        <v>390</v>
      </c>
      <c r="I63" s="295"/>
      <c r="J63" s="54" t="s">
        <v>5225</v>
      </c>
      <c r="K63" s="17" t="s">
        <v>2432</v>
      </c>
      <c r="L63" s="17"/>
      <c r="M63" s="19"/>
      <c r="N63" s="54"/>
      <c r="O63" s="17"/>
      <c r="P63" s="19"/>
      <c r="Q63" s="21">
        <v>44658</v>
      </c>
    </row>
    <row r="64" spans="2:17">
      <c r="B64" s="17"/>
      <c r="C64" s="17" t="s">
        <v>492</v>
      </c>
      <c r="D64" s="17" t="s">
        <v>492</v>
      </c>
      <c r="E64" s="54" t="s">
        <v>5231</v>
      </c>
      <c r="F64" s="51">
        <v>1</v>
      </c>
      <c r="G64" s="278">
        <v>430</v>
      </c>
      <c r="H64" s="278">
        <v>430</v>
      </c>
      <c r="I64" s="295"/>
      <c r="J64" s="54" t="s">
        <v>5225</v>
      </c>
      <c r="K64" s="17" t="s">
        <v>2432</v>
      </c>
      <c r="L64" s="17"/>
      <c r="M64" s="19"/>
      <c r="N64" s="54"/>
      <c r="O64" s="17"/>
      <c r="P64" s="19"/>
      <c r="Q64" s="21">
        <v>44658</v>
      </c>
    </row>
    <row r="65" spans="2:17">
      <c r="B65" s="17"/>
      <c r="C65" s="17" t="s">
        <v>492</v>
      </c>
      <c r="D65" s="17" t="s">
        <v>492</v>
      </c>
      <c r="E65" s="54" t="s">
        <v>5232</v>
      </c>
      <c r="F65" s="51">
        <v>4</v>
      </c>
      <c r="G65" s="278">
        <v>460</v>
      </c>
      <c r="H65" s="278">
        <v>1840</v>
      </c>
      <c r="I65" s="295"/>
      <c r="J65" s="54" t="s">
        <v>5225</v>
      </c>
      <c r="K65" s="17" t="s">
        <v>2432</v>
      </c>
      <c r="L65" s="17"/>
      <c r="M65" s="19"/>
      <c r="N65" s="54"/>
      <c r="O65" s="17"/>
      <c r="P65" s="19"/>
      <c r="Q65" s="21">
        <v>44658</v>
      </c>
    </row>
    <row r="66" spans="2:17">
      <c r="B66" s="17"/>
      <c r="C66" s="17" t="s">
        <v>492</v>
      </c>
      <c r="D66" s="17" t="s">
        <v>492</v>
      </c>
      <c r="E66" s="54" t="s">
        <v>5233</v>
      </c>
      <c r="F66" s="51">
        <v>2</v>
      </c>
      <c r="G66" s="278">
        <v>490</v>
      </c>
      <c r="H66" s="278">
        <v>980</v>
      </c>
      <c r="I66" s="295"/>
      <c r="J66" s="54" t="s">
        <v>5225</v>
      </c>
      <c r="K66" s="17" t="s">
        <v>2432</v>
      </c>
      <c r="L66" s="17"/>
      <c r="M66" s="19"/>
      <c r="N66" s="54"/>
      <c r="O66" s="17"/>
      <c r="P66" s="19"/>
      <c r="Q66" s="21">
        <v>44658</v>
      </c>
    </row>
    <row r="67" spans="2:17">
      <c r="B67" s="17"/>
      <c r="C67" s="17" t="s">
        <v>492</v>
      </c>
      <c r="D67" s="17" t="s">
        <v>492</v>
      </c>
      <c r="E67" s="54" t="s">
        <v>5234</v>
      </c>
      <c r="F67" s="51">
        <v>2</v>
      </c>
      <c r="G67" s="278">
        <v>520</v>
      </c>
      <c r="H67" s="278">
        <v>1040</v>
      </c>
      <c r="I67" s="295"/>
      <c r="J67" s="54" t="s">
        <v>5225</v>
      </c>
      <c r="K67" s="17" t="s">
        <v>2432</v>
      </c>
      <c r="L67" s="17"/>
      <c r="M67" s="19"/>
      <c r="N67" s="54"/>
      <c r="O67" s="17"/>
      <c r="P67" s="19"/>
      <c r="Q67" s="21">
        <v>44658</v>
      </c>
    </row>
    <row r="68" spans="2:17">
      <c r="B68" s="17"/>
      <c r="C68" s="17" t="s">
        <v>492</v>
      </c>
      <c r="D68" s="17" t="s">
        <v>492</v>
      </c>
      <c r="E68" s="54" t="s">
        <v>5235</v>
      </c>
      <c r="F68" s="51">
        <v>1</v>
      </c>
      <c r="G68" s="278">
        <v>540</v>
      </c>
      <c r="H68" s="278">
        <v>540</v>
      </c>
      <c r="I68" s="295"/>
      <c r="J68" s="54" t="s">
        <v>5225</v>
      </c>
      <c r="K68" s="17" t="s">
        <v>2432</v>
      </c>
      <c r="L68" s="17"/>
      <c r="M68" s="19"/>
      <c r="N68" s="54"/>
      <c r="O68" s="17"/>
      <c r="P68" s="19"/>
      <c r="Q68" s="21">
        <v>44658</v>
      </c>
    </row>
    <row r="69" spans="2:17">
      <c r="B69" s="17"/>
      <c r="C69" s="17" t="s">
        <v>492</v>
      </c>
      <c r="D69" s="17" t="s">
        <v>492</v>
      </c>
      <c r="E69" s="54" t="s">
        <v>5236</v>
      </c>
      <c r="F69" s="51">
        <v>2</v>
      </c>
      <c r="G69" s="278">
        <v>590</v>
      </c>
      <c r="H69" s="278">
        <v>1180</v>
      </c>
      <c r="I69" s="295"/>
      <c r="J69" s="54" t="s">
        <v>5225</v>
      </c>
      <c r="K69" s="17" t="s">
        <v>2432</v>
      </c>
      <c r="L69" s="17"/>
      <c r="M69" s="19"/>
      <c r="N69" s="54"/>
      <c r="O69" s="17"/>
      <c r="P69" s="19"/>
      <c r="Q69" s="21">
        <v>44658</v>
      </c>
    </row>
    <row r="70" spans="2:17">
      <c r="B70" s="17"/>
      <c r="C70" s="17" t="s">
        <v>492</v>
      </c>
      <c r="D70" s="17" t="s">
        <v>492</v>
      </c>
      <c r="E70" s="54" t="s">
        <v>5237</v>
      </c>
      <c r="F70" s="51">
        <v>1</v>
      </c>
      <c r="G70" s="278">
        <v>610</v>
      </c>
      <c r="H70" s="278">
        <v>610</v>
      </c>
      <c r="I70" s="295"/>
      <c r="J70" s="54" t="s">
        <v>5225</v>
      </c>
      <c r="K70" s="17" t="s">
        <v>2432</v>
      </c>
      <c r="L70" s="17"/>
      <c r="M70" s="19"/>
      <c r="N70" s="54"/>
      <c r="O70" s="17"/>
      <c r="P70" s="19"/>
      <c r="Q70" s="21">
        <v>44658</v>
      </c>
    </row>
    <row r="71" spans="2:17">
      <c r="B71" s="17"/>
      <c r="C71" s="17" t="s">
        <v>492</v>
      </c>
      <c r="D71" s="17" t="s">
        <v>492</v>
      </c>
      <c r="E71" s="54" t="s">
        <v>5238</v>
      </c>
      <c r="F71" s="51">
        <v>1</v>
      </c>
      <c r="G71" s="278">
        <v>640</v>
      </c>
      <c r="H71" s="278">
        <v>640</v>
      </c>
      <c r="I71" s="295"/>
      <c r="J71" s="54" t="s">
        <v>5225</v>
      </c>
      <c r="K71" s="17" t="s">
        <v>2432</v>
      </c>
      <c r="L71" s="17"/>
      <c r="M71" s="19"/>
      <c r="N71" s="54"/>
      <c r="O71" s="17"/>
      <c r="P71" s="19"/>
      <c r="Q71" s="21">
        <v>44658</v>
      </c>
    </row>
    <row r="72" spans="2:17">
      <c r="B72" s="17"/>
      <c r="C72" s="17" t="s">
        <v>492</v>
      </c>
      <c r="D72" s="17" t="s">
        <v>492</v>
      </c>
      <c r="E72" s="54" t="s">
        <v>5239</v>
      </c>
      <c r="F72" s="51">
        <v>4</v>
      </c>
      <c r="G72" s="278">
        <v>670</v>
      </c>
      <c r="H72" s="278">
        <v>2680</v>
      </c>
      <c r="I72" s="295"/>
      <c r="J72" s="54" t="s">
        <v>5225</v>
      </c>
      <c r="K72" s="17" t="s">
        <v>2432</v>
      </c>
      <c r="L72" s="17"/>
      <c r="M72" s="19"/>
      <c r="N72" s="54"/>
      <c r="O72" s="17"/>
      <c r="P72" s="19"/>
      <c r="Q72" s="21">
        <v>44658</v>
      </c>
    </row>
    <row r="73" spans="2:17">
      <c r="B73" s="17"/>
      <c r="C73" s="17" t="s">
        <v>492</v>
      </c>
      <c r="D73" s="17" t="s">
        <v>492</v>
      </c>
      <c r="E73" s="54" t="s">
        <v>5240</v>
      </c>
      <c r="F73" s="51">
        <v>4</v>
      </c>
      <c r="G73" s="278">
        <v>850</v>
      </c>
      <c r="H73" s="278">
        <v>3400</v>
      </c>
      <c r="I73" s="295"/>
      <c r="J73" s="54" t="s">
        <v>5225</v>
      </c>
      <c r="K73" s="17" t="s">
        <v>2432</v>
      </c>
      <c r="L73" s="17"/>
      <c r="M73" s="19"/>
      <c r="N73" s="54"/>
      <c r="O73" s="17"/>
      <c r="P73" s="19"/>
      <c r="Q73" s="21">
        <v>44658</v>
      </c>
    </row>
    <row r="74" spans="2:17">
      <c r="B74" s="17"/>
      <c r="C74" s="17" t="s">
        <v>492</v>
      </c>
      <c r="D74" s="17" t="s">
        <v>492</v>
      </c>
      <c r="E74" s="54" t="s">
        <v>5241</v>
      </c>
      <c r="F74" s="51">
        <v>2</v>
      </c>
      <c r="G74" s="278">
        <v>910</v>
      </c>
      <c r="H74" s="278">
        <v>1820</v>
      </c>
      <c r="I74" s="295"/>
      <c r="J74" s="54" t="s">
        <v>5225</v>
      </c>
      <c r="K74" s="17" t="s">
        <v>2432</v>
      </c>
      <c r="L74" s="17"/>
      <c r="M74" s="19"/>
      <c r="N74" s="54"/>
      <c r="O74" s="17"/>
      <c r="P74" s="19"/>
      <c r="Q74" s="21">
        <v>44658</v>
      </c>
    </row>
    <row r="75" spans="2:17">
      <c r="B75" s="17"/>
      <c r="C75" s="17" t="s">
        <v>492</v>
      </c>
      <c r="D75" s="17" t="s">
        <v>492</v>
      </c>
      <c r="E75" s="54" t="s">
        <v>5242</v>
      </c>
      <c r="F75" s="51">
        <v>3</v>
      </c>
      <c r="G75" s="278">
        <v>1140</v>
      </c>
      <c r="H75" s="278">
        <v>3420</v>
      </c>
      <c r="I75" s="295"/>
      <c r="J75" s="54" t="s">
        <v>5225</v>
      </c>
      <c r="K75" s="17" t="s">
        <v>2432</v>
      </c>
      <c r="L75" s="17"/>
      <c r="M75" s="19"/>
      <c r="N75" s="54"/>
      <c r="O75" s="17"/>
      <c r="P75" s="19"/>
      <c r="Q75" s="21">
        <v>44658</v>
      </c>
    </row>
    <row r="76" spans="2:17">
      <c r="B76" s="17"/>
      <c r="C76" s="17" t="s">
        <v>492</v>
      </c>
      <c r="D76" s="17" t="s">
        <v>492</v>
      </c>
      <c r="E76" s="54" t="s">
        <v>5243</v>
      </c>
      <c r="F76" s="51">
        <v>4</v>
      </c>
      <c r="G76" s="278">
        <v>1210</v>
      </c>
      <c r="H76" s="278">
        <v>4840</v>
      </c>
      <c r="I76" s="295"/>
      <c r="J76" s="54" t="s">
        <v>5225</v>
      </c>
      <c r="K76" s="17" t="s">
        <v>2432</v>
      </c>
      <c r="L76" s="17"/>
      <c r="M76" s="19"/>
      <c r="N76" s="54"/>
      <c r="O76" s="17"/>
      <c r="P76" s="19"/>
      <c r="Q76" s="21">
        <v>44658</v>
      </c>
    </row>
    <row r="77" spans="2:17">
      <c r="B77" s="17"/>
      <c r="C77" s="17" t="s">
        <v>492</v>
      </c>
      <c r="D77" s="17" t="s">
        <v>492</v>
      </c>
      <c r="E77" s="54" t="s">
        <v>5244</v>
      </c>
      <c r="F77" s="51">
        <v>3</v>
      </c>
      <c r="G77" s="278">
        <v>1060</v>
      </c>
      <c r="H77" s="278">
        <v>3180</v>
      </c>
      <c r="I77" s="295"/>
      <c r="J77" s="54" t="s">
        <v>5225</v>
      </c>
      <c r="K77" s="17" t="s">
        <v>2432</v>
      </c>
      <c r="L77" s="17"/>
      <c r="M77" s="19"/>
      <c r="N77" s="54"/>
      <c r="O77" s="17"/>
      <c r="P77" s="19"/>
      <c r="Q77" s="21">
        <v>44658</v>
      </c>
    </row>
    <row r="78" spans="2:17">
      <c r="B78" s="17"/>
      <c r="C78" s="17" t="s">
        <v>492</v>
      </c>
      <c r="D78" s="17" t="s">
        <v>492</v>
      </c>
      <c r="E78" s="54" t="s">
        <v>5245</v>
      </c>
      <c r="F78" s="51">
        <v>6</v>
      </c>
      <c r="G78" s="278">
        <v>4330</v>
      </c>
      <c r="H78" s="278">
        <v>25980</v>
      </c>
      <c r="I78" s="295"/>
      <c r="J78" s="54" t="s">
        <v>5246</v>
      </c>
      <c r="K78" s="17" t="s">
        <v>2432</v>
      </c>
      <c r="L78" s="17"/>
      <c r="M78" s="19"/>
      <c r="N78" s="54"/>
      <c r="O78" s="17"/>
      <c r="P78" s="19"/>
      <c r="Q78" s="21">
        <v>44658</v>
      </c>
    </row>
    <row r="79" spans="2:17">
      <c r="B79" s="17"/>
      <c r="C79" s="17" t="s">
        <v>492</v>
      </c>
      <c r="D79" s="17" t="s">
        <v>492</v>
      </c>
      <c r="E79" s="54" t="s">
        <v>5247</v>
      </c>
      <c r="F79" s="51">
        <v>4</v>
      </c>
      <c r="G79" s="278">
        <v>1230</v>
      </c>
      <c r="H79" s="278">
        <v>4920</v>
      </c>
      <c r="I79" s="295"/>
      <c r="J79" s="54" t="s">
        <v>5246</v>
      </c>
      <c r="K79" s="17" t="s">
        <v>2432</v>
      </c>
      <c r="L79" s="17"/>
      <c r="M79" s="19"/>
      <c r="N79" s="54"/>
      <c r="O79" s="17"/>
      <c r="P79" s="19"/>
      <c r="Q79" s="21">
        <v>44658</v>
      </c>
    </row>
    <row r="80" spans="2:17">
      <c r="B80" s="17"/>
      <c r="C80" s="17" t="s">
        <v>492</v>
      </c>
      <c r="D80" s="17" t="s">
        <v>492</v>
      </c>
      <c r="E80" s="54" t="s">
        <v>5248</v>
      </c>
      <c r="F80" s="51">
        <v>3</v>
      </c>
      <c r="G80" s="278">
        <v>1730</v>
      </c>
      <c r="H80" s="278">
        <v>5190</v>
      </c>
      <c r="I80" s="295"/>
      <c r="J80" s="54" t="s">
        <v>5246</v>
      </c>
      <c r="K80" s="17" t="s">
        <v>2432</v>
      </c>
      <c r="L80" s="17"/>
      <c r="M80" s="19"/>
      <c r="N80" s="54"/>
      <c r="O80" s="17"/>
      <c r="P80" s="19"/>
      <c r="Q80" s="21">
        <v>44658</v>
      </c>
    </row>
    <row r="81" spans="2:17">
      <c r="B81" s="17"/>
      <c r="C81" s="17" t="s">
        <v>492</v>
      </c>
      <c r="D81" s="17" t="s">
        <v>492</v>
      </c>
      <c r="E81" s="54" t="s">
        <v>5249</v>
      </c>
      <c r="F81" s="51">
        <v>4</v>
      </c>
      <c r="G81" s="278">
        <v>1850</v>
      </c>
      <c r="H81" s="278">
        <v>7400</v>
      </c>
      <c r="I81" s="295"/>
      <c r="J81" s="54" t="s">
        <v>5246</v>
      </c>
      <c r="K81" s="17" t="s">
        <v>2432</v>
      </c>
      <c r="L81" s="17"/>
      <c r="M81" s="19"/>
      <c r="N81" s="54"/>
      <c r="O81" s="17"/>
      <c r="P81" s="19"/>
      <c r="Q81" s="21">
        <v>44658</v>
      </c>
    </row>
    <row r="82" spans="2:17">
      <c r="B82" s="17"/>
      <c r="C82" s="17" t="s">
        <v>492</v>
      </c>
      <c r="D82" s="17" t="s">
        <v>492</v>
      </c>
      <c r="E82" s="54" t="s">
        <v>5250</v>
      </c>
      <c r="F82" s="51">
        <v>4</v>
      </c>
      <c r="G82" s="278">
        <v>3790</v>
      </c>
      <c r="H82" s="278">
        <v>15160</v>
      </c>
      <c r="I82" s="295"/>
      <c r="J82" s="54" t="s">
        <v>5246</v>
      </c>
      <c r="K82" s="17" t="s">
        <v>2432</v>
      </c>
      <c r="L82" s="17"/>
      <c r="M82" s="19"/>
      <c r="N82" s="54"/>
      <c r="O82" s="17"/>
      <c r="P82" s="19"/>
      <c r="Q82" s="21">
        <v>44658</v>
      </c>
    </row>
    <row r="83" spans="2:17">
      <c r="B83" s="17"/>
      <c r="C83" s="17" t="s">
        <v>492</v>
      </c>
      <c r="D83" s="17" t="s">
        <v>492</v>
      </c>
      <c r="E83" s="54" t="s">
        <v>5251</v>
      </c>
      <c r="F83" s="51">
        <v>4</v>
      </c>
      <c r="G83" s="278">
        <v>970</v>
      </c>
      <c r="H83" s="278">
        <v>3880</v>
      </c>
      <c r="I83" s="295"/>
      <c r="J83" s="54" t="s">
        <v>5252</v>
      </c>
      <c r="K83" s="17" t="s">
        <v>2432</v>
      </c>
      <c r="L83" s="17"/>
      <c r="M83" s="19"/>
      <c r="N83" s="54"/>
      <c r="O83" s="17"/>
      <c r="P83" s="19"/>
      <c r="Q83" s="21">
        <v>44658</v>
      </c>
    </row>
    <row r="84" spans="2:17">
      <c r="B84" s="17"/>
      <c r="C84" s="17" t="s">
        <v>492</v>
      </c>
      <c r="D84" s="17" t="s">
        <v>492</v>
      </c>
      <c r="E84" s="54" t="s">
        <v>5253</v>
      </c>
      <c r="F84" s="51">
        <v>12</v>
      </c>
      <c r="G84" s="278">
        <v>2166</v>
      </c>
      <c r="H84" s="278">
        <v>25992</v>
      </c>
      <c r="I84" s="295"/>
      <c r="J84" s="54" t="s">
        <v>5254</v>
      </c>
      <c r="K84" s="17" t="s">
        <v>2432</v>
      </c>
      <c r="L84" s="17"/>
      <c r="M84" s="19"/>
      <c r="N84" s="54"/>
      <c r="O84" s="17"/>
      <c r="P84" s="19"/>
      <c r="Q84" s="21">
        <v>44658</v>
      </c>
    </row>
    <row r="85" spans="2:17">
      <c r="B85" s="17"/>
      <c r="C85" s="17" t="s">
        <v>492</v>
      </c>
      <c r="D85" s="17" t="s">
        <v>492</v>
      </c>
      <c r="E85" s="54" t="s">
        <v>5255</v>
      </c>
      <c r="F85" s="51">
        <v>1</v>
      </c>
      <c r="G85" s="278">
        <v>1710</v>
      </c>
      <c r="H85" s="278">
        <v>1710</v>
      </c>
      <c r="I85" s="295"/>
      <c r="J85" s="54" t="s">
        <v>5256</v>
      </c>
      <c r="K85" s="17" t="s">
        <v>2432</v>
      </c>
      <c r="L85" s="17"/>
      <c r="M85" s="19"/>
      <c r="N85" s="54"/>
      <c r="O85" s="17"/>
      <c r="P85" s="19"/>
      <c r="Q85" s="21">
        <v>44658</v>
      </c>
    </row>
    <row r="86" spans="2:17">
      <c r="B86" s="17"/>
      <c r="C86" s="17" t="s">
        <v>492</v>
      </c>
      <c r="D86" s="17" t="s">
        <v>492</v>
      </c>
      <c r="E86" s="54" t="s">
        <v>5257</v>
      </c>
      <c r="F86" s="51">
        <v>4</v>
      </c>
      <c r="G86" s="278">
        <v>650</v>
      </c>
      <c r="H86" s="278">
        <v>2600</v>
      </c>
      <c r="I86" s="295"/>
      <c r="J86" s="54" t="s">
        <v>5258</v>
      </c>
      <c r="K86" s="17" t="s">
        <v>2432</v>
      </c>
      <c r="L86" s="17"/>
      <c r="M86" s="19"/>
      <c r="N86" s="54"/>
      <c r="O86" s="17"/>
      <c r="P86" s="19"/>
      <c r="Q86" s="21">
        <v>44658</v>
      </c>
    </row>
    <row r="87" spans="2:17">
      <c r="B87" s="17"/>
      <c r="C87" s="17" t="s">
        <v>492</v>
      </c>
      <c r="D87" s="17" t="s">
        <v>492</v>
      </c>
      <c r="E87" s="54" t="s">
        <v>5259</v>
      </c>
      <c r="F87" s="51">
        <v>6</v>
      </c>
      <c r="G87" s="278">
        <v>1293</v>
      </c>
      <c r="H87" s="278">
        <v>7758</v>
      </c>
      <c r="I87" s="295"/>
      <c r="J87" s="54" t="s">
        <v>1666</v>
      </c>
      <c r="K87" s="17" t="s">
        <v>2432</v>
      </c>
      <c r="L87" s="17"/>
      <c r="M87" s="19"/>
      <c r="N87" s="54"/>
      <c r="O87" s="17"/>
      <c r="P87" s="19"/>
      <c r="Q87" s="21">
        <v>44658</v>
      </c>
    </row>
    <row r="88" spans="2:17">
      <c r="B88" s="17"/>
      <c r="C88" s="17" t="s">
        <v>492</v>
      </c>
      <c r="D88" s="17" t="s">
        <v>492</v>
      </c>
      <c r="E88" s="54" t="s">
        <v>5260</v>
      </c>
      <c r="F88" s="51">
        <v>2</v>
      </c>
      <c r="G88" s="278">
        <v>1120</v>
      </c>
      <c r="H88" s="278">
        <v>2240</v>
      </c>
      <c r="I88" s="295"/>
      <c r="J88" s="54" t="s">
        <v>1666</v>
      </c>
      <c r="K88" s="17" t="s">
        <v>2432</v>
      </c>
      <c r="L88" s="17"/>
      <c r="M88" s="19"/>
      <c r="N88" s="54"/>
      <c r="O88" s="17"/>
      <c r="P88" s="19"/>
      <c r="Q88" s="21">
        <v>44658</v>
      </c>
    </row>
    <row r="89" spans="2:17">
      <c r="B89" s="17"/>
      <c r="C89" s="17" t="s">
        <v>492</v>
      </c>
      <c r="D89" s="17" t="s">
        <v>492</v>
      </c>
      <c r="E89" s="54" t="s">
        <v>5261</v>
      </c>
      <c r="F89" s="51">
        <v>2</v>
      </c>
      <c r="G89" s="278">
        <v>1290</v>
      </c>
      <c r="H89" s="278">
        <v>2580</v>
      </c>
      <c r="I89" s="295"/>
      <c r="J89" s="54" t="s">
        <v>5262</v>
      </c>
      <c r="K89" s="17" t="s">
        <v>2432</v>
      </c>
      <c r="L89" s="17"/>
      <c r="M89" s="19"/>
      <c r="N89" s="54"/>
      <c r="O89" s="17"/>
      <c r="P89" s="19"/>
      <c r="Q89" s="21">
        <v>44658</v>
      </c>
    </row>
    <row r="90" spans="2:17">
      <c r="B90" s="17"/>
      <c r="C90" s="17" t="s">
        <v>492</v>
      </c>
      <c r="D90" s="17" t="s">
        <v>492</v>
      </c>
      <c r="E90" s="54" t="s">
        <v>5263</v>
      </c>
      <c r="F90" s="51">
        <v>30</v>
      </c>
      <c r="G90" s="278">
        <v>71</v>
      </c>
      <c r="H90" s="278">
        <v>2130</v>
      </c>
      <c r="I90" s="295"/>
      <c r="J90" s="54" t="s">
        <v>929</v>
      </c>
      <c r="K90" s="17" t="s">
        <v>2432</v>
      </c>
      <c r="L90" s="17"/>
      <c r="M90" s="19"/>
      <c r="N90" s="54"/>
      <c r="O90" s="17"/>
      <c r="P90" s="19"/>
      <c r="Q90" s="21">
        <v>44658</v>
      </c>
    </row>
    <row r="91" spans="2:17">
      <c r="B91" s="17"/>
      <c r="C91" s="17" t="s">
        <v>492</v>
      </c>
      <c r="D91" s="17" t="s">
        <v>492</v>
      </c>
      <c r="E91" s="54" t="s">
        <v>5264</v>
      </c>
      <c r="F91" s="51">
        <v>20</v>
      </c>
      <c r="G91" s="278">
        <v>71</v>
      </c>
      <c r="H91" s="278">
        <v>1420</v>
      </c>
      <c r="I91" s="295"/>
      <c r="J91" s="54" t="s">
        <v>929</v>
      </c>
      <c r="K91" s="17" t="s">
        <v>2432</v>
      </c>
      <c r="L91" s="17"/>
      <c r="M91" s="19"/>
      <c r="N91" s="54"/>
      <c r="O91" s="17"/>
      <c r="P91" s="19"/>
      <c r="Q91" s="21">
        <v>44658</v>
      </c>
    </row>
    <row r="92" spans="2:17">
      <c r="B92" s="17"/>
      <c r="C92" s="17" t="s">
        <v>492</v>
      </c>
      <c r="D92" s="17" t="s">
        <v>492</v>
      </c>
      <c r="E92" s="54" t="s">
        <v>5265</v>
      </c>
      <c r="F92" s="51">
        <v>35</v>
      </c>
      <c r="G92" s="278">
        <v>71</v>
      </c>
      <c r="H92" s="278">
        <v>2485</v>
      </c>
      <c r="I92" s="295"/>
      <c r="J92" s="54" t="s">
        <v>929</v>
      </c>
      <c r="K92" s="17" t="s">
        <v>2432</v>
      </c>
      <c r="L92" s="17"/>
      <c r="M92" s="19"/>
      <c r="N92" s="54"/>
      <c r="O92" s="17"/>
      <c r="P92" s="19"/>
      <c r="Q92" s="21">
        <v>44658</v>
      </c>
    </row>
    <row r="93" spans="2:17">
      <c r="B93" s="17"/>
      <c r="C93" s="17" t="s">
        <v>492</v>
      </c>
      <c r="D93" s="17" t="s">
        <v>492</v>
      </c>
      <c r="E93" s="54" t="s">
        <v>5266</v>
      </c>
      <c r="F93" s="51">
        <v>1</v>
      </c>
      <c r="G93" s="278">
        <v>1510</v>
      </c>
      <c r="H93" s="278">
        <v>1510</v>
      </c>
      <c r="I93" s="295"/>
      <c r="J93" s="54" t="s">
        <v>5267</v>
      </c>
      <c r="K93" s="17" t="s">
        <v>2432</v>
      </c>
      <c r="L93" s="17"/>
      <c r="M93" s="19"/>
      <c r="N93" s="54"/>
      <c r="O93" s="17"/>
      <c r="P93" s="19"/>
      <c r="Q93" s="21">
        <v>44658</v>
      </c>
    </row>
    <row r="94" spans="2:17">
      <c r="B94" s="17"/>
      <c r="C94" s="17" t="s">
        <v>492</v>
      </c>
      <c r="D94" s="17" t="s">
        <v>492</v>
      </c>
      <c r="E94" s="54" t="s">
        <v>5268</v>
      </c>
      <c r="F94" s="51">
        <v>4</v>
      </c>
      <c r="G94" s="278">
        <v>490</v>
      </c>
      <c r="H94" s="278">
        <v>1960</v>
      </c>
      <c r="I94" s="295"/>
      <c r="J94" s="54" t="s">
        <v>5269</v>
      </c>
      <c r="K94" s="17" t="s">
        <v>2432</v>
      </c>
      <c r="L94" s="17"/>
      <c r="M94" s="19"/>
      <c r="N94" s="54"/>
      <c r="O94" s="17"/>
      <c r="P94" s="19"/>
      <c r="Q94" s="21">
        <v>44658</v>
      </c>
    </row>
    <row r="95" spans="2:17">
      <c r="B95" s="17"/>
      <c r="C95" s="17" t="s">
        <v>492</v>
      </c>
      <c r="D95" s="17" t="s">
        <v>492</v>
      </c>
      <c r="E95" s="54" t="s">
        <v>5270</v>
      </c>
      <c r="F95" s="51">
        <v>1</v>
      </c>
      <c r="G95" s="278">
        <v>800</v>
      </c>
      <c r="H95" s="278">
        <v>800</v>
      </c>
      <c r="I95" s="295"/>
      <c r="J95" s="54" t="s">
        <v>5271</v>
      </c>
      <c r="K95" s="17" t="s">
        <v>2432</v>
      </c>
      <c r="L95" s="17"/>
      <c r="M95" s="19"/>
      <c r="N95" s="54"/>
      <c r="O95" s="17"/>
      <c r="P95" s="19"/>
      <c r="Q95" s="21">
        <v>44658</v>
      </c>
    </row>
    <row r="96" spans="2:17">
      <c r="B96" s="17"/>
      <c r="C96" s="17" t="s">
        <v>492</v>
      </c>
      <c r="D96" s="17" t="s">
        <v>492</v>
      </c>
      <c r="E96" s="54" t="s">
        <v>5272</v>
      </c>
      <c r="F96" s="51">
        <v>4</v>
      </c>
      <c r="G96" s="278">
        <v>550</v>
      </c>
      <c r="H96" s="278">
        <v>2200</v>
      </c>
      <c r="I96" s="295"/>
      <c r="J96" s="54" t="s">
        <v>931</v>
      </c>
      <c r="K96" s="17" t="s">
        <v>2432</v>
      </c>
      <c r="L96" s="17"/>
      <c r="M96" s="19"/>
      <c r="N96" s="54"/>
      <c r="O96" s="17"/>
      <c r="P96" s="19"/>
      <c r="Q96" s="21">
        <v>44658</v>
      </c>
    </row>
    <row r="97" spans="2:17">
      <c r="B97" s="17"/>
      <c r="C97" s="17" t="s">
        <v>492</v>
      </c>
      <c r="D97" s="17" t="s">
        <v>492</v>
      </c>
      <c r="E97" s="54" t="s">
        <v>5273</v>
      </c>
      <c r="F97" s="51">
        <v>4</v>
      </c>
      <c r="G97" s="278">
        <v>1589</v>
      </c>
      <c r="H97" s="278">
        <v>6356</v>
      </c>
      <c r="I97" s="295"/>
      <c r="J97" s="54" t="s">
        <v>5274</v>
      </c>
      <c r="K97" s="17" t="s">
        <v>2432</v>
      </c>
      <c r="L97" s="17"/>
      <c r="M97" s="19"/>
      <c r="N97" s="54"/>
      <c r="O97" s="17"/>
      <c r="P97" s="19"/>
      <c r="Q97" s="21">
        <v>44658</v>
      </c>
    </row>
    <row r="98" spans="2:17">
      <c r="B98" s="17"/>
      <c r="C98" s="17" t="s">
        <v>492</v>
      </c>
      <c r="D98" s="17" t="s">
        <v>492</v>
      </c>
      <c r="E98" s="54" t="s">
        <v>5273</v>
      </c>
      <c r="F98" s="51">
        <v>4</v>
      </c>
      <c r="G98" s="278">
        <v>1589</v>
      </c>
      <c r="H98" s="278">
        <v>6356</v>
      </c>
      <c r="I98" s="295"/>
      <c r="J98" s="54" t="s">
        <v>5274</v>
      </c>
      <c r="K98" s="17" t="s">
        <v>2432</v>
      </c>
      <c r="L98" s="17"/>
      <c r="M98" s="19"/>
      <c r="N98" s="54"/>
      <c r="O98" s="17"/>
      <c r="P98" s="19"/>
      <c r="Q98" s="21">
        <v>44658</v>
      </c>
    </row>
    <row r="99" spans="2:17">
      <c r="B99" s="17"/>
      <c r="C99" s="17" t="s">
        <v>492</v>
      </c>
      <c r="D99" s="17" t="s">
        <v>492</v>
      </c>
      <c r="E99" s="54" t="s">
        <v>5275</v>
      </c>
      <c r="F99" s="51">
        <v>1</v>
      </c>
      <c r="G99" s="278">
        <v>244</v>
      </c>
      <c r="H99" s="278">
        <v>244</v>
      </c>
      <c r="I99" s="295"/>
      <c r="J99" s="54" t="s">
        <v>636</v>
      </c>
      <c r="K99" s="17" t="s">
        <v>2432</v>
      </c>
      <c r="L99" s="17"/>
      <c r="M99" s="19"/>
      <c r="N99" s="54"/>
      <c r="O99" s="17"/>
      <c r="P99" s="19"/>
      <c r="Q99" s="21">
        <v>44658</v>
      </c>
    </row>
    <row r="100" spans="2:17">
      <c r="B100" s="17"/>
      <c r="C100" s="17" t="s">
        <v>492</v>
      </c>
      <c r="D100" s="17" t="s">
        <v>492</v>
      </c>
      <c r="E100" s="54" t="s">
        <v>932</v>
      </c>
      <c r="F100" s="51">
        <v>2</v>
      </c>
      <c r="G100" s="278">
        <v>65</v>
      </c>
      <c r="H100" s="278">
        <v>130</v>
      </c>
      <c r="I100" s="295"/>
      <c r="J100" s="54" t="s">
        <v>933</v>
      </c>
      <c r="K100" s="17" t="s">
        <v>2432</v>
      </c>
      <c r="L100" s="17"/>
      <c r="M100" s="19"/>
      <c r="N100" s="54"/>
      <c r="O100" s="17"/>
      <c r="P100" s="19"/>
      <c r="Q100" s="21">
        <v>44658</v>
      </c>
    </row>
    <row r="101" spans="2:17">
      <c r="B101" s="17"/>
      <c r="C101" s="17" t="s">
        <v>492</v>
      </c>
      <c r="D101" s="17" t="s">
        <v>492</v>
      </c>
      <c r="E101" s="54" t="s">
        <v>5276</v>
      </c>
      <c r="F101" s="51">
        <v>4</v>
      </c>
      <c r="G101" s="278">
        <v>2020</v>
      </c>
      <c r="H101" s="278">
        <v>8080</v>
      </c>
      <c r="I101" s="295"/>
      <c r="J101" s="54" t="s">
        <v>5277</v>
      </c>
      <c r="K101" s="17" t="s">
        <v>2432</v>
      </c>
      <c r="L101" s="17"/>
      <c r="M101" s="19"/>
      <c r="N101" s="54"/>
      <c r="O101" s="17"/>
      <c r="P101" s="19"/>
      <c r="Q101" s="21">
        <v>44658</v>
      </c>
    </row>
    <row r="102" spans="2:17">
      <c r="B102" s="17"/>
      <c r="C102" s="17" t="s">
        <v>492</v>
      </c>
      <c r="D102" s="17" t="s">
        <v>492</v>
      </c>
      <c r="E102" s="54" t="s">
        <v>5278</v>
      </c>
      <c r="F102" s="51">
        <v>12</v>
      </c>
      <c r="G102" s="278">
        <v>4530</v>
      </c>
      <c r="H102" s="278">
        <v>54360</v>
      </c>
      <c r="I102" s="295"/>
      <c r="J102" s="54" t="s">
        <v>5279</v>
      </c>
      <c r="K102" s="17" t="s">
        <v>2432</v>
      </c>
      <c r="L102" s="17"/>
      <c r="M102" s="19"/>
      <c r="N102" s="54"/>
      <c r="O102" s="17"/>
      <c r="P102" s="19"/>
      <c r="Q102" s="21">
        <v>44658</v>
      </c>
    </row>
    <row r="103" spans="2:17">
      <c r="B103" s="17"/>
      <c r="C103" s="17" t="s">
        <v>492</v>
      </c>
      <c r="D103" s="17" t="s">
        <v>492</v>
      </c>
      <c r="E103" s="54" t="s">
        <v>5280</v>
      </c>
      <c r="F103" s="51">
        <v>1</v>
      </c>
      <c r="G103" s="278">
        <v>1357</v>
      </c>
      <c r="H103" s="278">
        <v>1357</v>
      </c>
      <c r="I103" s="295"/>
      <c r="J103" s="54" t="s">
        <v>5281</v>
      </c>
      <c r="K103" s="17" t="s">
        <v>2432</v>
      </c>
      <c r="L103" s="17"/>
      <c r="M103" s="19"/>
      <c r="N103" s="54"/>
      <c r="O103" s="17"/>
      <c r="P103" s="19"/>
      <c r="Q103" s="21">
        <v>44658</v>
      </c>
    </row>
    <row r="104" spans="2:17">
      <c r="B104" s="17"/>
      <c r="C104" s="17" t="s">
        <v>492</v>
      </c>
      <c r="D104" s="17" t="s">
        <v>492</v>
      </c>
      <c r="E104" s="54" t="s">
        <v>5282</v>
      </c>
      <c r="F104" s="51">
        <v>2</v>
      </c>
      <c r="G104" s="278">
        <v>396</v>
      </c>
      <c r="H104" s="278">
        <v>792</v>
      </c>
      <c r="I104" s="295"/>
      <c r="J104" s="54" t="s">
        <v>5283</v>
      </c>
      <c r="K104" s="17" t="s">
        <v>2432</v>
      </c>
      <c r="L104" s="17"/>
      <c r="M104" s="19"/>
      <c r="N104" s="54"/>
      <c r="O104" s="17"/>
      <c r="P104" s="19"/>
      <c r="Q104" s="21">
        <v>44658</v>
      </c>
    </row>
    <row r="105" spans="2:17">
      <c r="B105" s="17"/>
      <c r="C105" s="17" t="s">
        <v>492</v>
      </c>
      <c r="D105" s="17" t="s">
        <v>492</v>
      </c>
      <c r="E105" s="54" t="s">
        <v>5284</v>
      </c>
      <c r="F105" s="51">
        <v>5</v>
      </c>
      <c r="G105" s="278">
        <v>190</v>
      </c>
      <c r="H105" s="278">
        <v>950</v>
      </c>
      <c r="I105" s="295"/>
      <c r="J105" s="54" t="s">
        <v>5285</v>
      </c>
      <c r="K105" s="17" t="s">
        <v>2432</v>
      </c>
      <c r="L105" s="17"/>
      <c r="M105" s="19"/>
      <c r="N105" s="54"/>
      <c r="O105" s="17"/>
      <c r="P105" s="19"/>
      <c r="Q105" s="21">
        <v>44658</v>
      </c>
    </row>
    <row r="106" spans="2:17">
      <c r="B106" s="17"/>
      <c r="C106" s="17" t="s">
        <v>492</v>
      </c>
      <c r="D106" s="17" t="s">
        <v>492</v>
      </c>
      <c r="E106" s="54" t="s">
        <v>5286</v>
      </c>
      <c r="F106" s="51">
        <v>5</v>
      </c>
      <c r="G106" s="278">
        <v>200</v>
      </c>
      <c r="H106" s="278">
        <v>1000</v>
      </c>
      <c r="I106" s="295"/>
      <c r="J106" s="54" t="s">
        <v>5285</v>
      </c>
      <c r="K106" s="17" t="s">
        <v>2432</v>
      </c>
      <c r="L106" s="17"/>
      <c r="M106" s="19"/>
      <c r="N106" s="54"/>
      <c r="O106" s="17"/>
      <c r="P106" s="19"/>
      <c r="Q106" s="21">
        <v>44658</v>
      </c>
    </row>
    <row r="107" spans="2:17" ht="15" customHeight="1">
      <c r="B107" s="17"/>
      <c r="C107" s="17" t="s">
        <v>492</v>
      </c>
      <c r="D107" s="17" t="s">
        <v>492</v>
      </c>
      <c r="E107" s="54" t="s">
        <v>5287</v>
      </c>
      <c r="F107" s="51">
        <v>1</v>
      </c>
      <c r="G107" s="278">
        <v>4192</v>
      </c>
      <c r="H107" s="278">
        <v>4192</v>
      </c>
      <c r="I107" s="295"/>
      <c r="J107" s="54" t="s">
        <v>5288</v>
      </c>
      <c r="K107" s="17" t="s">
        <v>2432</v>
      </c>
      <c r="L107" s="17"/>
      <c r="M107" s="19"/>
      <c r="N107" s="54"/>
      <c r="O107" s="17"/>
      <c r="P107" s="19"/>
      <c r="Q107" s="21">
        <v>44658</v>
      </c>
    </row>
    <row r="108" spans="2:17" ht="15" customHeight="1">
      <c r="B108" s="17"/>
      <c r="C108" s="17" t="s">
        <v>79</v>
      </c>
      <c r="D108" s="17" t="s">
        <v>5289</v>
      </c>
      <c r="E108" s="54" t="s">
        <v>5290</v>
      </c>
      <c r="F108" s="51">
        <v>1</v>
      </c>
      <c r="G108" s="520">
        <v>930</v>
      </c>
      <c r="H108" s="520">
        <f>F108*G108</f>
        <v>930</v>
      </c>
      <c r="I108" s="295"/>
      <c r="J108" s="54"/>
      <c r="K108" s="17"/>
      <c r="L108" s="482" t="s">
        <v>5291</v>
      </c>
      <c r="M108" s="19">
        <v>44648</v>
      </c>
      <c r="N108" s="54"/>
      <c r="O108" s="56"/>
      <c r="P108" s="56">
        <v>44657</v>
      </c>
      <c r="Q108" s="21">
        <v>44656</v>
      </c>
    </row>
    <row r="109" spans="2:17" ht="15" customHeight="1">
      <c r="B109" s="17"/>
      <c r="C109" s="17" t="s">
        <v>79</v>
      </c>
      <c r="D109" s="17" t="s">
        <v>5289</v>
      </c>
      <c r="E109" s="54" t="s">
        <v>5292</v>
      </c>
      <c r="F109" s="51">
        <v>2</v>
      </c>
      <c r="G109" s="520">
        <v>2160</v>
      </c>
      <c r="H109" s="520">
        <f>F109*G109</f>
        <v>4320</v>
      </c>
      <c r="I109" s="295"/>
      <c r="J109" s="54"/>
      <c r="K109" s="17"/>
      <c r="L109" s="17"/>
      <c r="M109" s="19">
        <v>44648</v>
      </c>
      <c r="N109" s="54"/>
      <c r="O109" s="56"/>
      <c r="P109" s="56">
        <v>44657</v>
      </c>
      <c r="Q109" s="21">
        <v>44656</v>
      </c>
    </row>
    <row r="110" spans="2:17" ht="15" customHeight="1">
      <c r="B110" s="17"/>
      <c r="C110" s="17" t="s">
        <v>79</v>
      </c>
      <c r="D110" s="17" t="s">
        <v>5289</v>
      </c>
      <c r="E110" s="54" t="s">
        <v>5293</v>
      </c>
      <c r="F110" s="51">
        <v>1</v>
      </c>
      <c r="G110" s="520">
        <v>1190</v>
      </c>
      <c r="H110" s="520">
        <f>F110*G110</f>
        <v>1190</v>
      </c>
      <c r="I110" s="295"/>
      <c r="J110" s="54"/>
      <c r="K110" s="17"/>
      <c r="L110" s="17"/>
      <c r="M110" s="19">
        <v>44648</v>
      </c>
      <c r="N110" s="54"/>
      <c r="O110" s="56"/>
      <c r="P110" s="56">
        <v>44657</v>
      </c>
      <c r="Q110" s="21">
        <v>44656</v>
      </c>
    </row>
    <row r="111" spans="2:17" ht="15" customHeight="1">
      <c r="B111" s="17"/>
      <c r="C111" s="17" t="s">
        <v>79</v>
      </c>
      <c r="D111" s="17" t="s">
        <v>5289</v>
      </c>
      <c r="E111" s="54" t="s">
        <v>5294</v>
      </c>
      <c r="F111" s="51">
        <v>1</v>
      </c>
      <c r="G111" s="520">
        <v>5740</v>
      </c>
      <c r="H111" s="520">
        <f>F111*G111</f>
        <v>5740</v>
      </c>
      <c r="I111" s="295"/>
      <c r="J111" s="54"/>
      <c r="K111" s="17"/>
      <c r="L111" s="17"/>
      <c r="M111" s="19">
        <v>44648</v>
      </c>
      <c r="N111" s="54"/>
      <c r="O111" s="56"/>
      <c r="P111" s="56">
        <v>44657</v>
      </c>
      <c r="Q111" s="21">
        <v>44656</v>
      </c>
    </row>
    <row r="112" spans="2:17">
      <c r="B112" s="17"/>
      <c r="C112" s="17" t="s">
        <v>449</v>
      </c>
      <c r="D112" s="17" t="s">
        <v>80</v>
      </c>
      <c r="E112" s="54" t="s">
        <v>5295</v>
      </c>
      <c r="F112" s="51">
        <v>1</v>
      </c>
      <c r="G112" s="520">
        <v>7070</v>
      </c>
      <c r="H112" s="520">
        <f>F112*G112</f>
        <v>7070</v>
      </c>
      <c r="I112" s="295"/>
      <c r="J112" s="54"/>
      <c r="K112" s="17"/>
      <c r="L112" s="17" t="s">
        <v>5296</v>
      </c>
      <c r="M112" s="19">
        <v>44648</v>
      </c>
      <c r="N112" s="54"/>
      <c r="O112" s="56"/>
      <c r="P112" s="56">
        <v>44663</v>
      </c>
      <c r="Q112" s="21">
        <v>44659</v>
      </c>
    </row>
    <row r="113" spans="2:17">
      <c r="B113" s="17"/>
      <c r="C113" s="17" t="s">
        <v>2087</v>
      </c>
      <c r="D113" s="17" t="s">
        <v>80</v>
      </c>
      <c r="E113" s="54" t="s">
        <v>5297</v>
      </c>
      <c r="F113" s="51">
        <v>1</v>
      </c>
      <c r="G113" s="520">
        <v>4080</v>
      </c>
      <c r="H113" s="520">
        <f t="shared" ref="H113:H178" si="1">F113*G113</f>
        <v>4080</v>
      </c>
      <c r="I113" s="295"/>
      <c r="J113" s="54"/>
      <c r="K113" s="17"/>
      <c r="L113" s="17"/>
      <c r="M113" s="19">
        <v>44648</v>
      </c>
      <c r="N113" s="54"/>
      <c r="O113" s="56"/>
      <c r="P113" s="56">
        <v>44663</v>
      </c>
      <c r="Q113" s="21">
        <v>44659</v>
      </c>
    </row>
    <row r="114" spans="2:17">
      <c r="B114" s="17"/>
      <c r="C114" s="17" t="s">
        <v>2087</v>
      </c>
      <c r="D114" s="17" t="s">
        <v>80</v>
      </c>
      <c r="E114" s="54" t="s">
        <v>5298</v>
      </c>
      <c r="F114" s="51">
        <v>4</v>
      </c>
      <c r="G114" s="520">
        <v>800</v>
      </c>
      <c r="H114" s="520">
        <f t="shared" si="1"/>
        <v>3200</v>
      </c>
      <c r="I114" s="295"/>
      <c r="J114" s="54"/>
      <c r="K114" s="17"/>
      <c r="L114" s="17"/>
      <c r="M114" s="19">
        <v>44648</v>
      </c>
      <c r="N114" s="54"/>
      <c r="O114" s="56"/>
      <c r="P114" s="56">
        <v>44663</v>
      </c>
      <c r="Q114" s="21">
        <v>44659</v>
      </c>
    </row>
    <row r="115" spans="2:17">
      <c r="B115" s="17"/>
      <c r="C115" s="17" t="s">
        <v>2087</v>
      </c>
      <c r="D115" s="17" t="s">
        <v>80</v>
      </c>
      <c r="E115" s="54" t="s">
        <v>5299</v>
      </c>
      <c r="F115" s="51">
        <v>1</v>
      </c>
      <c r="G115" s="520">
        <v>3720</v>
      </c>
      <c r="H115" s="520">
        <f t="shared" si="1"/>
        <v>3720</v>
      </c>
      <c r="I115" s="295"/>
      <c r="J115" s="54"/>
      <c r="K115" s="17"/>
      <c r="L115" s="17"/>
      <c r="M115" s="19">
        <v>44648</v>
      </c>
      <c r="N115" s="54"/>
      <c r="O115" s="56"/>
      <c r="P115" s="56">
        <v>44663</v>
      </c>
      <c r="Q115" s="21">
        <v>44659</v>
      </c>
    </row>
    <row r="116" spans="2:17">
      <c r="B116" s="17"/>
      <c r="C116" s="17" t="s">
        <v>2087</v>
      </c>
      <c r="D116" s="17" t="s">
        <v>80</v>
      </c>
      <c r="E116" s="54" t="s">
        <v>5300</v>
      </c>
      <c r="F116" s="51">
        <v>1</v>
      </c>
      <c r="G116" s="520">
        <v>2140</v>
      </c>
      <c r="H116" s="520">
        <f t="shared" si="1"/>
        <v>2140</v>
      </c>
      <c r="I116" s="295"/>
      <c r="J116" s="54"/>
      <c r="K116" s="17"/>
      <c r="L116" s="17"/>
      <c r="M116" s="19">
        <v>44648</v>
      </c>
      <c r="N116" s="54"/>
      <c r="O116" s="56"/>
      <c r="P116" s="56">
        <v>44663</v>
      </c>
      <c r="Q116" s="21">
        <v>44659</v>
      </c>
    </row>
    <row r="117" spans="2:17">
      <c r="B117" s="17"/>
      <c r="C117" s="17" t="s">
        <v>2087</v>
      </c>
      <c r="D117" s="17" t="s">
        <v>80</v>
      </c>
      <c r="E117" s="54" t="s">
        <v>5301</v>
      </c>
      <c r="F117" s="51">
        <v>1</v>
      </c>
      <c r="G117" s="520">
        <v>20020</v>
      </c>
      <c r="H117" s="520">
        <f t="shared" si="1"/>
        <v>20020</v>
      </c>
      <c r="I117" s="295"/>
      <c r="J117" s="54"/>
      <c r="K117" s="17"/>
      <c r="L117" s="17"/>
      <c r="M117" s="19">
        <v>44648</v>
      </c>
      <c r="N117" s="54"/>
      <c r="O117" s="56"/>
      <c r="P117" s="56">
        <v>44663</v>
      </c>
      <c r="Q117" s="21">
        <v>44659</v>
      </c>
    </row>
    <row r="118" spans="2:17">
      <c r="B118" s="17"/>
      <c r="C118" s="17" t="s">
        <v>2087</v>
      </c>
      <c r="D118" s="17" t="s">
        <v>80</v>
      </c>
      <c r="E118" s="54" t="s">
        <v>5302</v>
      </c>
      <c r="F118" s="51">
        <v>1</v>
      </c>
      <c r="G118" s="520">
        <v>4270</v>
      </c>
      <c r="H118" s="520">
        <f t="shared" si="1"/>
        <v>4270</v>
      </c>
      <c r="I118" s="295"/>
      <c r="J118" s="54"/>
      <c r="K118" s="17"/>
      <c r="L118" s="17"/>
      <c r="M118" s="19">
        <v>44648</v>
      </c>
      <c r="N118" s="54"/>
      <c r="O118" s="56"/>
      <c r="P118" s="482">
        <v>44669</v>
      </c>
      <c r="Q118" s="21">
        <v>44659</v>
      </c>
    </row>
    <row r="119" spans="2:17">
      <c r="B119" s="17"/>
      <c r="C119" s="17" t="s">
        <v>2087</v>
      </c>
      <c r="D119" s="17" t="s">
        <v>80</v>
      </c>
      <c r="E119" s="54" t="s">
        <v>5303</v>
      </c>
      <c r="F119" s="51">
        <v>1</v>
      </c>
      <c r="G119" s="520">
        <v>23400</v>
      </c>
      <c r="H119" s="520">
        <f t="shared" si="1"/>
        <v>23400</v>
      </c>
      <c r="I119" s="295"/>
      <c r="J119" s="54"/>
      <c r="K119" s="17"/>
      <c r="L119" s="17"/>
      <c r="M119" s="19">
        <v>44648</v>
      </c>
      <c r="N119" s="54"/>
      <c r="O119" s="56"/>
      <c r="P119" s="56">
        <v>44663</v>
      </c>
      <c r="Q119" s="21">
        <v>44659</v>
      </c>
    </row>
    <row r="120" spans="2:17">
      <c r="B120" s="17"/>
      <c r="C120" s="17" t="s">
        <v>2087</v>
      </c>
      <c r="D120" s="17" t="s">
        <v>80</v>
      </c>
      <c r="E120" s="54" t="s">
        <v>5304</v>
      </c>
      <c r="F120" s="51">
        <v>1</v>
      </c>
      <c r="G120" s="520">
        <v>260</v>
      </c>
      <c r="H120" s="520">
        <f t="shared" si="1"/>
        <v>260</v>
      </c>
      <c r="I120" s="295"/>
      <c r="J120" s="54"/>
      <c r="K120" s="17"/>
      <c r="L120" s="17"/>
      <c r="M120" s="19">
        <v>44648</v>
      </c>
      <c r="N120" s="54"/>
      <c r="O120" s="56"/>
      <c r="P120" s="482">
        <v>44669</v>
      </c>
      <c r="Q120" s="21">
        <v>44659</v>
      </c>
    </row>
    <row r="121" spans="2:17">
      <c r="B121" s="17"/>
      <c r="C121" s="17" t="s">
        <v>2087</v>
      </c>
      <c r="D121" s="17" t="s">
        <v>80</v>
      </c>
      <c r="E121" s="54" t="s">
        <v>5305</v>
      </c>
      <c r="F121" s="51">
        <v>2</v>
      </c>
      <c r="G121" s="520">
        <v>6400</v>
      </c>
      <c r="H121" s="520">
        <f t="shared" si="1"/>
        <v>12800</v>
      </c>
      <c r="I121" s="295"/>
      <c r="J121" s="54"/>
      <c r="K121" s="17"/>
      <c r="L121" s="17"/>
      <c r="M121" s="19">
        <v>44648</v>
      </c>
      <c r="N121" s="54"/>
      <c r="O121" s="56"/>
      <c r="P121" s="482">
        <v>44669</v>
      </c>
      <c r="Q121" s="21">
        <v>44659</v>
      </c>
    </row>
    <row r="122" spans="2:17">
      <c r="B122" s="17"/>
      <c r="C122" s="17" t="s">
        <v>2087</v>
      </c>
      <c r="D122" s="17" t="s">
        <v>80</v>
      </c>
      <c r="E122" s="54" t="s">
        <v>5306</v>
      </c>
      <c r="F122" s="51">
        <v>1</v>
      </c>
      <c r="G122" s="520">
        <v>4870</v>
      </c>
      <c r="H122" s="520">
        <f t="shared" si="1"/>
        <v>4870</v>
      </c>
      <c r="I122" s="295"/>
      <c r="J122" s="54"/>
      <c r="K122" s="17"/>
      <c r="L122" s="17"/>
      <c r="M122" s="19">
        <v>44648</v>
      </c>
      <c r="N122" s="54"/>
      <c r="O122" s="56"/>
      <c r="P122" s="56">
        <v>44663</v>
      </c>
      <c r="Q122" s="21">
        <v>44659</v>
      </c>
    </row>
    <row r="123" spans="2:17">
      <c r="B123" s="17"/>
      <c r="C123" s="17" t="s">
        <v>2087</v>
      </c>
      <c r="D123" s="17" t="s">
        <v>80</v>
      </c>
      <c r="E123" s="54" t="s">
        <v>5307</v>
      </c>
      <c r="F123" s="51">
        <v>1</v>
      </c>
      <c r="G123" s="520">
        <v>2660</v>
      </c>
      <c r="H123" s="520">
        <f t="shared" si="1"/>
        <v>2660</v>
      </c>
      <c r="I123" s="295"/>
      <c r="J123" s="54"/>
      <c r="K123" s="17"/>
      <c r="L123" s="17"/>
      <c r="M123" s="19">
        <v>44648</v>
      </c>
      <c r="N123" s="54"/>
      <c r="O123" s="56"/>
      <c r="P123" s="56">
        <v>44663</v>
      </c>
      <c r="Q123" s="21">
        <v>44659</v>
      </c>
    </row>
    <row r="124" spans="2:17">
      <c r="B124" s="17"/>
      <c r="C124" s="17" t="s">
        <v>2087</v>
      </c>
      <c r="D124" s="17" t="s">
        <v>80</v>
      </c>
      <c r="E124" s="54" t="s">
        <v>5308</v>
      </c>
      <c r="F124" s="51">
        <v>1</v>
      </c>
      <c r="G124" s="520">
        <v>420</v>
      </c>
      <c r="H124" s="520">
        <f t="shared" si="1"/>
        <v>420</v>
      </c>
      <c r="I124" s="295"/>
      <c r="J124" s="54"/>
      <c r="K124" s="17"/>
      <c r="L124" s="17"/>
      <c r="M124" s="19">
        <v>44648</v>
      </c>
      <c r="N124" s="54"/>
      <c r="O124" s="56"/>
      <c r="P124" s="56">
        <v>44663</v>
      </c>
      <c r="Q124" s="21">
        <v>44659</v>
      </c>
    </row>
    <row r="125" spans="2:17">
      <c r="B125" s="17"/>
      <c r="C125" s="17" t="s">
        <v>267</v>
      </c>
      <c r="D125" s="17" t="s">
        <v>80</v>
      </c>
      <c r="E125" s="54" t="s">
        <v>5309</v>
      </c>
      <c r="F125" s="51">
        <v>1</v>
      </c>
      <c r="G125" s="520">
        <v>10540</v>
      </c>
      <c r="H125" s="520">
        <f t="shared" si="1"/>
        <v>10540</v>
      </c>
      <c r="I125" s="295"/>
      <c r="J125" s="54"/>
      <c r="K125" s="17"/>
      <c r="L125" s="17"/>
      <c r="M125" s="19">
        <v>44648</v>
      </c>
      <c r="N125" s="54"/>
      <c r="O125" s="56"/>
      <c r="P125" s="56">
        <v>44663</v>
      </c>
      <c r="Q125" s="21">
        <v>44659</v>
      </c>
    </row>
    <row r="126" spans="2:17" s="75" customFormat="1" ht="15" customHeight="1">
      <c r="B126" s="73"/>
      <c r="C126" s="17" t="s">
        <v>652</v>
      </c>
      <c r="D126" s="17" t="s">
        <v>652</v>
      </c>
      <c r="E126" s="54" t="s">
        <v>5310</v>
      </c>
      <c r="F126" s="51">
        <v>1</v>
      </c>
      <c r="G126" s="520"/>
      <c r="H126" s="520"/>
      <c r="I126" s="90"/>
      <c r="J126" s="54" t="s">
        <v>5311</v>
      </c>
      <c r="K126" s="17"/>
      <c r="L126" s="93"/>
      <c r="M126" s="20"/>
      <c r="N126" s="73"/>
      <c r="O126" s="57"/>
      <c r="P126" s="57"/>
      <c r="Q126" s="74"/>
    </row>
    <row r="127" spans="2:17" ht="15" customHeight="1">
      <c r="B127" s="17"/>
      <c r="C127" s="17" t="s">
        <v>652</v>
      </c>
      <c r="D127" s="17" t="s">
        <v>652</v>
      </c>
      <c r="E127" s="54" t="s">
        <v>5312</v>
      </c>
      <c r="F127" s="51">
        <v>1</v>
      </c>
      <c r="G127" s="520"/>
      <c r="H127" s="520"/>
      <c r="I127" s="295"/>
      <c r="J127" s="54" t="s">
        <v>5313</v>
      </c>
      <c r="K127" s="17"/>
      <c r="L127" s="17"/>
      <c r="M127" s="19"/>
      <c r="N127" s="54"/>
      <c r="O127" s="17"/>
      <c r="P127" s="19"/>
      <c r="Q127" s="21"/>
    </row>
    <row r="128" spans="2:17" ht="15" customHeight="1">
      <c r="B128" s="17"/>
      <c r="C128" s="17" t="s">
        <v>652</v>
      </c>
      <c r="D128" s="17" t="s">
        <v>652</v>
      </c>
      <c r="E128" s="54" t="s">
        <v>5314</v>
      </c>
      <c r="F128" s="51"/>
      <c r="G128" s="520"/>
      <c r="H128" s="520"/>
      <c r="I128" s="295"/>
      <c r="J128" s="54"/>
      <c r="K128" s="17"/>
      <c r="L128" s="17"/>
      <c r="M128" s="19"/>
      <c r="N128" s="54"/>
      <c r="O128" s="17"/>
      <c r="P128" s="19"/>
      <c r="Q128" s="21"/>
    </row>
    <row r="129" spans="2:17" ht="15" customHeight="1">
      <c r="B129" s="17"/>
      <c r="C129" s="17" t="s">
        <v>652</v>
      </c>
      <c r="D129" s="17" t="s">
        <v>652</v>
      </c>
      <c r="E129" s="54" t="s">
        <v>5315</v>
      </c>
      <c r="F129" s="51"/>
      <c r="G129" s="520"/>
      <c r="H129" s="520"/>
      <c r="I129" s="295"/>
      <c r="J129" s="54"/>
      <c r="K129" s="17"/>
      <c r="L129" s="17"/>
      <c r="M129" s="19"/>
      <c r="N129" s="54"/>
      <c r="O129" s="17"/>
      <c r="P129" s="19"/>
      <c r="Q129" s="21"/>
    </row>
    <row r="130" spans="2:17" s="120" customFormat="1" ht="15" customHeight="1">
      <c r="B130" s="93"/>
      <c r="C130" s="93" t="s">
        <v>492</v>
      </c>
      <c r="D130" s="93" t="s">
        <v>492</v>
      </c>
      <c r="E130" s="91" t="s">
        <v>5316</v>
      </c>
      <c r="F130" s="89">
        <v>1</v>
      </c>
      <c r="G130" s="156">
        <v>6089</v>
      </c>
      <c r="H130" s="317">
        <f t="shared" si="1"/>
        <v>6089</v>
      </c>
      <c r="I130" s="133"/>
      <c r="J130" s="91" t="s">
        <v>5317</v>
      </c>
      <c r="K130" s="93" t="s">
        <v>5318</v>
      </c>
      <c r="L130" s="93"/>
      <c r="M130" s="20">
        <v>44699</v>
      </c>
      <c r="N130" s="91"/>
      <c r="O130" s="93"/>
      <c r="P130" s="20">
        <v>44711</v>
      </c>
      <c r="Q130" s="74">
        <v>44711</v>
      </c>
    </row>
    <row r="131" spans="2:17" s="120" customFormat="1" ht="15" customHeight="1">
      <c r="B131" s="93"/>
      <c r="C131" s="93" t="s">
        <v>492</v>
      </c>
      <c r="D131" s="93" t="s">
        <v>492</v>
      </c>
      <c r="E131" s="91" t="s">
        <v>5319</v>
      </c>
      <c r="F131" s="89">
        <v>1</v>
      </c>
      <c r="G131" s="156">
        <v>4521</v>
      </c>
      <c r="H131" s="317">
        <f t="shared" si="1"/>
        <v>4521</v>
      </c>
      <c r="I131" s="133"/>
      <c r="J131" s="91" t="s">
        <v>5320</v>
      </c>
      <c r="K131" s="93" t="s">
        <v>5318</v>
      </c>
      <c r="L131" s="93"/>
      <c r="M131" s="20">
        <v>44699</v>
      </c>
      <c r="N131" s="91"/>
      <c r="O131" s="57"/>
      <c r="P131" s="113">
        <v>44711</v>
      </c>
      <c r="Q131" s="74">
        <v>44711</v>
      </c>
    </row>
    <row r="132" spans="2:17" s="120" customFormat="1" ht="15" customHeight="1">
      <c r="B132" s="93"/>
      <c r="C132" s="93" t="s">
        <v>492</v>
      </c>
      <c r="D132" s="93" t="s">
        <v>492</v>
      </c>
      <c r="E132" s="91" t="s">
        <v>5321</v>
      </c>
      <c r="F132" s="89">
        <v>1</v>
      </c>
      <c r="G132" s="156">
        <v>2980</v>
      </c>
      <c r="H132" s="317">
        <f t="shared" si="1"/>
        <v>2980</v>
      </c>
      <c r="I132" s="133"/>
      <c r="J132" s="91" t="s">
        <v>5322</v>
      </c>
      <c r="K132" s="93" t="s">
        <v>5318</v>
      </c>
      <c r="L132" s="93"/>
      <c r="M132" s="20">
        <v>44699</v>
      </c>
      <c r="N132" s="91"/>
      <c r="O132" s="57"/>
      <c r="P132" s="20">
        <v>44704</v>
      </c>
      <c r="Q132" s="74">
        <v>44704</v>
      </c>
    </row>
    <row r="133" spans="2:17" s="120" customFormat="1" ht="15" customHeight="1">
      <c r="B133" s="93"/>
      <c r="C133" s="93" t="s">
        <v>492</v>
      </c>
      <c r="D133" s="93" t="s">
        <v>492</v>
      </c>
      <c r="E133" s="91" t="s">
        <v>5323</v>
      </c>
      <c r="F133" s="89">
        <v>1</v>
      </c>
      <c r="G133" s="156">
        <v>1850</v>
      </c>
      <c r="H133" s="317">
        <f t="shared" si="1"/>
        <v>1850</v>
      </c>
      <c r="I133" s="133"/>
      <c r="J133" s="91" t="s">
        <v>5324</v>
      </c>
      <c r="K133" s="93" t="s">
        <v>5318</v>
      </c>
      <c r="L133" s="93"/>
      <c r="M133" s="20">
        <v>44699</v>
      </c>
      <c r="N133" s="91"/>
      <c r="O133" s="57"/>
      <c r="P133" s="20">
        <v>44704</v>
      </c>
      <c r="Q133" s="74">
        <v>44704</v>
      </c>
    </row>
    <row r="134" spans="2:17" s="120" customFormat="1" ht="15" customHeight="1">
      <c r="B134" s="93"/>
      <c r="C134" s="93" t="s">
        <v>492</v>
      </c>
      <c r="D134" s="93" t="s">
        <v>492</v>
      </c>
      <c r="E134" s="91" t="s">
        <v>5325</v>
      </c>
      <c r="F134" s="89">
        <v>2</v>
      </c>
      <c r="G134" s="156">
        <v>1950</v>
      </c>
      <c r="H134" s="317">
        <f t="shared" si="1"/>
        <v>3900</v>
      </c>
      <c r="I134" s="133"/>
      <c r="J134" s="91" t="s">
        <v>5326</v>
      </c>
      <c r="K134" s="93" t="s">
        <v>5318</v>
      </c>
      <c r="L134" s="93"/>
      <c r="M134" s="20">
        <v>44699</v>
      </c>
      <c r="N134" s="91"/>
      <c r="O134" s="57"/>
      <c r="P134" s="20">
        <v>44704</v>
      </c>
      <c r="Q134" s="74">
        <v>44704</v>
      </c>
    </row>
    <row r="135" spans="2:17" s="120" customFormat="1" ht="15" customHeight="1">
      <c r="B135" s="93"/>
      <c r="C135" s="93" t="s">
        <v>492</v>
      </c>
      <c r="D135" s="93" t="s">
        <v>492</v>
      </c>
      <c r="E135" s="91" t="s">
        <v>5327</v>
      </c>
      <c r="F135" s="89">
        <v>1</v>
      </c>
      <c r="G135" s="156">
        <v>2230</v>
      </c>
      <c r="H135" s="317">
        <f t="shared" si="1"/>
        <v>2230</v>
      </c>
      <c r="I135" s="133"/>
      <c r="J135" s="91" t="s">
        <v>5328</v>
      </c>
      <c r="K135" s="93" t="s">
        <v>5318</v>
      </c>
      <c r="L135" s="93"/>
      <c r="M135" s="20">
        <v>44699</v>
      </c>
      <c r="N135" s="91"/>
      <c r="O135" s="57"/>
      <c r="P135" s="20">
        <v>44704</v>
      </c>
      <c r="Q135" s="74">
        <v>44704</v>
      </c>
    </row>
    <row r="136" spans="2:17" s="120" customFormat="1" ht="15" customHeight="1">
      <c r="B136" s="93"/>
      <c r="C136" s="93" t="s">
        <v>492</v>
      </c>
      <c r="D136" s="93" t="s">
        <v>492</v>
      </c>
      <c r="E136" s="91" t="s">
        <v>5329</v>
      </c>
      <c r="F136" s="89">
        <v>1</v>
      </c>
      <c r="G136" s="156">
        <v>2480</v>
      </c>
      <c r="H136" s="317">
        <f t="shared" si="1"/>
        <v>2480</v>
      </c>
      <c r="I136" s="133"/>
      <c r="J136" s="91" t="s">
        <v>5330</v>
      </c>
      <c r="K136" s="93" t="s">
        <v>5318</v>
      </c>
      <c r="L136" s="93"/>
      <c r="M136" s="20">
        <v>44699</v>
      </c>
      <c r="N136" s="91"/>
      <c r="O136" s="57"/>
      <c r="P136" s="20">
        <v>44704</v>
      </c>
      <c r="Q136" s="74">
        <v>44704</v>
      </c>
    </row>
    <row r="137" spans="2:17" s="120" customFormat="1" ht="15" customHeight="1">
      <c r="B137" s="93"/>
      <c r="C137" s="93" t="s">
        <v>492</v>
      </c>
      <c r="D137" s="93" t="s">
        <v>492</v>
      </c>
      <c r="E137" s="91" t="s">
        <v>5331</v>
      </c>
      <c r="F137" s="89">
        <v>2</v>
      </c>
      <c r="G137" s="156">
        <v>4283</v>
      </c>
      <c r="H137" s="317">
        <f t="shared" si="1"/>
        <v>8566</v>
      </c>
      <c r="I137" s="133"/>
      <c r="J137" s="91" t="s">
        <v>5332</v>
      </c>
      <c r="K137" s="93" t="s">
        <v>5318</v>
      </c>
      <c r="L137" s="1774"/>
      <c r="M137" s="20">
        <v>44699</v>
      </c>
      <c r="N137" s="91"/>
      <c r="O137" s="57"/>
      <c r="P137" s="20">
        <v>44711</v>
      </c>
      <c r="Q137" s="74"/>
    </row>
    <row r="138" spans="2:17" s="120" customFormat="1" ht="15" customHeight="1">
      <c r="B138" s="93"/>
      <c r="C138" s="93" t="s">
        <v>652</v>
      </c>
      <c r="D138" s="93" t="s">
        <v>652</v>
      </c>
      <c r="E138" s="91" t="s">
        <v>5333</v>
      </c>
      <c r="F138" s="89">
        <v>1</v>
      </c>
      <c r="G138" s="317"/>
      <c r="H138" s="317"/>
      <c r="I138" s="133"/>
      <c r="J138" s="91" t="s">
        <v>5333</v>
      </c>
      <c r="K138" s="93"/>
      <c r="L138" s="93"/>
      <c r="M138" s="20"/>
      <c r="N138" s="91"/>
      <c r="O138" s="57"/>
      <c r="P138" s="20"/>
      <c r="Q138" s="74"/>
    </row>
    <row r="139" spans="2:17" s="120" customFormat="1" ht="14.25" customHeight="1">
      <c r="B139" s="93"/>
      <c r="C139" s="93" t="s">
        <v>652</v>
      </c>
      <c r="D139" s="93" t="s">
        <v>652</v>
      </c>
      <c r="E139" s="91" t="s">
        <v>5334</v>
      </c>
      <c r="F139" s="89">
        <v>1</v>
      </c>
      <c r="G139" s="317"/>
      <c r="H139" s="317"/>
      <c r="I139" s="133"/>
      <c r="J139" s="91" t="s">
        <v>5334</v>
      </c>
      <c r="K139" s="93"/>
      <c r="L139" s="93"/>
      <c r="M139" s="20"/>
      <c r="N139" s="91"/>
      <c r="O139" s="57"/>
      <c r="P139" s="20"/>
      <c r="Q139" s="74"/>
    </row>
    <row r="140" spans="2:17" s="120" customFormat="1" ht="15" customHeight="1">
      <c r="B140" s="93"/>
      <c r="C140" s="93" t="s">
        <v>652</v>
      </c>
      <c r="D140" s="93" t="s">
        <v>652</v>
      </c>
      <c r="E140" s="91" t="s">
        <v>5335</v>
      </c>
      <c r="F140" s="89">
        <v>1</v>
      </c>
      <c r="G140" s="317"/>
      <c r="H140" s="317"/>
      <c r="I140" s="133"/>
      <c r="J140" s="91" t="s">
        <v>5335</v>
      </c>
      <c r="K140" s="93"/>
      <c r="L140" s="93"/>
      <c r="M140" s="20"/>
      <c r="N140" s="91"/>
      <c r="O140" s="57"/>
      <c r="P140" s="20"/>
      <c r="Q140" s="74"/>
    </row>
    <row r="141" spans="2:17" s="120" customFormat="1" ht="14.25" customHeight="1">
      <c r="B141" s="93"/>
      <c r="C141" s="93" t="s">
        <v>652</v>
      </c>
      <c r="D141" s="93" t="s">
        <v>652</v>
      </c>
      <c r="E141" s="91" t="s">
        <v>5336</v>
      </c>
      <c r="F141" s="89">
        <v>1</v>
      </c>
      <c r="G141" s="317"/>
      <c r="H141" s="317"/>
      <c r="I141" s="133"/>
      <c r="J141" s="91" t="s">
        <v>5336</v>
      </c>
      <c r="K141" s="93"/>
      <c r="L141" s="93"/>
      <c r="M141" s="20"/>
      <c r="N141" s="91"/>
      <c r="O141" s="57"/>
      <c r="P141" s="20"/>
      <c r="Q141" s="74"/>
    </row>
    <row r="142" spans="2:17" s="120" customFormat="1" ht="15" customHeight="1">
      <c r="B142" s="93"/>
      <c r="C142" s="93" t="s">
        <v>492</v>
      </c>
      <c r="D142" s="93" t="s">
        <v>492</v>
      </c>
      <c r="E142" s="91" t="s">
        <v>5337</v>
      </c>
      <c r="F142" s="89">
        <v>1</v>
      </c>
      <c r="G142" s="156">
        <v>2810</v>
      </c>
      <c r="H142" s="317">
        <f t="shared" si="1"/>
        <v>2810</v>
      </c>
      <c r="I142" s="133"/>
      <c r="J142" s="91" t="s">
        <v>5338</v>
      </c>
      <c r="K142" s="93" t="s">
        <v>5318</v>
      </c>
      <c r="L142" s="93"/>
      <c r="M142" s="20">
        <v>44699</v>
      </c>
      <c r="N142" s="91"/>
      <c r="O142" s="57"/>
      <c r="P142" s="20">
        <v>44704</v>
      </c>
      <c r="Q142" s="74">
        <v>44704</v>
      </c>
    </row>
    <row r="143" spans="2:17" s="120" customFormat="1" ht="15" customHeight="1">
      <c r="B143" s="93"/>
      <c r="C143" s="93" t="s">
        <v>492</v>
      </c>
      <c r="D143" s="93" t="s">
        <v>492</v>
      </c>
      <c r="E143" s="91" t="s">
        <v>5339</v>
      </c>
      <c r="F143" s="89">
        <v>1</v>
      </c>
      <c r="G143" s="156">
        <v>2480</v>
      </c>
      <c r="H143" s="317">
        <f t="shared" si="1"/>
        <v>2480</v>
      </c>
      <c r="I143" s="133"/>
      <c r="J143" s="91" t="s">
        <v>5340</v>
      </c>
      <c r="K143" s="93" t="s">
        <v>5318</v>
      </c>
      <c r="L143" s="93"/>
      <c r="M143" s="20">
        <v>44699</v>
      </c>
      <c r="N143" s="91"/>
      <c r="O143" s="57"/>
      <c r="P143" s="20">
        <v>44704</v>
      </c>
      <c r="Q143" s="74">
        <v>44704</v>
      </c>
    </row>
    <row r="144" spans="2:17" s="120" customFormat="1" ht="15" customHeight="1">
      <c r="B144" s="93"/>
      <c r="C144" s="93" t="s">
        <v>492</v>
      </c>
      <c r="D144" s="93" t="s">
        <v>492</v>
      </c>
      <c r="E144" s="91" t="s">
        <v>5341</v>
      </c>
      <c r="F144" s="89">
        <v>1</v>
      </c>
      <c r="G144" s="156">
        <v>8260</v>
      </c>
      <c r="H144" s="317">
        <f t="shared" si="1"/>
        <v>8260</v>
      </c>
      <c r="I144" s="133"/>
      <c r="J144" s="91" t="s">
        <v>5342</v>
      </c>
      <c r="K144" s="93" t="s">
        <v>5318</v>
      </c>
      <c r="L144" s="93"/>
      <c r="M144" s="20">
        <v>44699</v>
      </c>
      <c r="N144" s="91"/>
      <c r="O144" s="93"/>
      <c r="P144" s="20">
        <v>44704</v>
      </c>
      <c r="Q144" s="74">
        <v>44704</v>
      </c>
    </row>
    <row r="145" spans="2:17" s="120" customFormat="1" ht="15" customHeight="1">
      <c r="B145" s="93"/>
      <c r="C145" s="93" t="s">
        <v>492</v>
      </c>
      <c r="D145" s="93" t="s">
        <v>492</v>
      </c>
      <c r="E145" s="91" t="s">
        <v>5343</v>
      </c>
      <c r="F145" s="89">
        <v>1</v>
      </c>
      <c r="G145" s="156">
        <v>2020</v>
      </c>
      <c r="H145" s="317">
        <f t="shared" si="1"/>
        <v>2020</v>
      </c>
      <c r="I145" s="133"/>
      <c r="J145" s="91" t="s">
        <v>5344</v>
      </c>
      <c r="K145" s="93" t="s">
        <v>5318</v>
      </c>
      <c r="L145" s="93"/>
      <c r="M145" s="20">
        <v>44699</v>
      </c>
      <c r="N145" s="91"/>
      <c r="O145" s="93"/>
      <c r="P145" s="20">
        <v>44704</v>
      </c>
      <c r="Q145" s="74">
        <v>44704</v>
      </c>
    </row>
    <row r="146" spans="2:17" s="120" customFormat="1" ht="15" customHeight="1">
      <c r="B146" s="93"/>
      <c r="C146" s="93" t="s">
        <v>492</v>
      </c>
      <c r="D146" s="93" t="s">
        <v>492</v>
      </c>
      <c r="E146" s="91" t="s">
        <v>5345</v>
      </c>
      <c r="F146" s="89">
        <v>1</v>
      </c>
      <c r="G146" s="156">
        <v>2380</v>
      </c>
      <c r="H146" s="317">
        <f t="shared" si="1"/>
        <v>2380</v>
      </c>
      <c r="I146" s="133"/>
      <c r="J146" s="91" t="s">
        <v>5346</v>
      </c>
      <c r="K146" s="93" t="s">
        <v>5318</v>
      </c>
      <c r="L146" s="93"/>
      <c r="M146" s="20">
        <v>44699</v>
      </c>
      <c r="N146" s="91"/>
      <c r="O146" s="57"/>
      <c r="P146" s="20">
        <v>44704</v>
      </c>
      <c r="Q146" s="74">
        <v>44704</v>
      </c>
    </row>
    <row r="147" spans="2:17" s="120" customFormat="1" ht="15" customHeight="1">
      <c r="B147" s="93"/>
      <c r="C147" s="93" t="s">
        <v>492</v>
      </c>
      <c r="D147" s="93" t="s">
        <v>492</v>
      </c>
      <c r="E147" s="91" t="s">
        <v>5347</v>
      </c>
      <c r="F147" s="89">
        <v>1</v>
      </c>
      <c r="G147" s="156">
        <v>4430</v>
      </c>
      <c r="H147" s="317">
        <f t="shared" si="1"/>
        <v>4430</v>
      </c>
      <c r="I147" s="133"/>
      <c r="J147" s="91" t="s">
        <v>5348</v>
      </c>
      <c r="K147" s="93" t="s">
        <v>5318</v>
      </c>
      <c r="L147" s="93"/>
      <c r="M147" s="20">
        <v>44699</v>
      </c>
      <c r="N147" s="91"/>
      <c r="O147" s="57"/>
      <c r="P147" s="20">
        <v>44704</v>
      </c>
      <c r="Q147" s="74">
        <v>44704</v>
      </c>
    </row>
    <row r="148" spans="2:17" s="120" customFormat="1" ht="15" customHeight="1">
      <c r="B148" s="93"/>
      <c r="C148" s="93" t="s">
        <v>492</v>
      </c>
      <c r="D148" s="93" t="s">
        <v>492</v>
      </c>
      <c r="E148" s="91" t="s">
        <v>5349</v>
      </c>
      <c r="F148" s="89">
        <v>2</v>
      </c>
      <c r="G148" s="156">
        <v>1710</v>
      </c>
      <c r="H148" s="317">
        <f t="shared" si="1"/>
        <v>3420</v>
      </c>
      <c r="I148" s="133"/>
      <c r="J148" s="91" t="s">
        <v>5350</v>
      </c>
      <c r="K148" s="93" t="s">
        <v>5318</v>
      </c>
      <c r="L148" s="93"/>
      <c r="M148" s="20">
        <v>44699</v>
      </c>
      <c r="N148" s="91"/>
      <c r="O148" s="57"/>
      <c r="P148" s="20">
        <v>44704</v>
      </c>
      <c r="Q148" s="74">
        <v>44704</v>
      </c>
    </row>
    <row r="149" spans="2:17" s="120" customFormat="1" ht="15" customHeight="1">
      <c r="B149" s="93"/>
      <c r="C149" s="93" t="s">
        <v>492</v>
      </c>
      <c r="D149" s="93" t="s">
        <v>492</v>
      </c>
      <c r="E149" s="91" t="s">
        <v>5351</v>
      </c>
      <c r="F149" s="89">
        <v>2</v>
      </c>
      <c r="G149" s="156">
        <v>1680</v>
      </c>
      <c r="H149" s="317">
        <f t="shared" si="1"/>
        <v>3360</v>
      </c>
      <c r="I149" s="133"/>
      <c r="J149" s="91" t="s">
        <v>5352</v>
      </c>
      <c r="K149" s="93" t="s">
        <v>5318</v>
      </c>
      <c r="L149" s="93"/>
      <c r="M149" s="20">
        <v>44699</v>
      </c>
      <c r="N149" s="91"/>
      <c r="O149" s="57"/>
      <c r="P149" s="20">
        <v>44704</v>
      </c>
      <c r="Q149" s="74">
        <v>44704</v>
      </c>
    </row>
    <row r="150" spans="2:17" s="120" customFormat="1" ht="15" customHeight="1">
      <c r="B150" s="93"/>
      <c r="C150" s="93" t="s">
        <v>492</v>
      </c>
      <c r="D150" s="93" t="s">
        <v>492</v>
      </c>
      <c r="E150" s="91" t="s">
        <v>5353</v>
      </c>
      <c r="F150" s="89">
        <v>1</v>
      </c>
      <c r="G150" s="156">
        <v>11270</v>
      </c>
      <c r="H150" s="317">
        <f t="shared" si="1"/>
        <v>11270</v>
      </c>
      <c r="I150" s="133"/>
      <c r="J150" s="91" t="s">
        <v>5354</v>
      </c>
      <c r="K150" s="93" t="s">
        <v>5318</v>
      </c>
      <c r="L150" s="93"/>
      <c r="M150" s="20">
        <v>44699</v>
      </c>
      <c r="N150" s="91"/>
      <c r="O150" s="57"/>
      <c r="P150" s="20">
        <v>44704</v>
      </c>
      <c r="Q150" s="74">
        <v>44704</v>
      </c>
    </row>
    <row r="151" spans="2:17" s="120" customFormat="1" ht="15" customHeight="1">
      <c r="B151" s="93"/>
      <c r="C151" s="93" t="s">
        <v>492</v>
      </c>
      <c r="D151" s="93" t="s">
        <v>492</v>
      </c>
      <c r="E151" s="91" t="s">
        <v>5355</v>
      </c>
      <c r="F151" s="89">
        <v>2</v>
      </c>
      <c r="G151" s="156">
        <v>3520</v>
      </c>
      <c r="H151" s="317">
        <f t="shared" si="1"/>
        <v>7040</v>
      </c>
      <c r="I151" s="133"/>
      <c r="J151" s="91" t="s">
        <v>5356</v>
      </c>
      <c r="K151" s="93" t="s">
        <v>5318</v>
      </c>
      <c r="L151" s="93"/>
      <c r="M151" s="20">
        <v>44699</v>
      </c>
      <c r="N151" s="91"/>
      <c r="O151" s="57"/>
      <c r="P151" s="20">
        <v>44704</v>
      </c>
      <c r="Q151" s="74">
        <v>44704</v>
      </c>
    </row>
    <row r="152" spans="2:17" s="120" customFormat="1" ht="15" customHeight="1">
      <c r="B152" s="93"/>
      <c r="C152" s="93" t="s">
        <v>492</v>
      </c>
      <c r="D152" s="93" t="s">
        <v>492</v>
      </c>
      <c r="E152" s="91" t="s">
        <v>5357</v>
      </c>
      <c r="F152" s="89">
        <v>2</v>
      </c>
      <c r="G152" s="156">
        <v>3330</v>
      </c>
      <c r="H152" s="317">
        <f t="shared" si="1"/>
        <v>6660</v>
      </c>
      <c r="I152" s="133"/>
      <c r="J152" s="91" t="s">
        <v>5358</v>
      </c>
      <c r="K152" s="93" t="s">
        <v>5318</v>
      </c>
      <c r="L152" s="93"/>
      <c r="M152" s="20">
        <v>44699</v>
      </c>
      <c r="N152" s="91"/>
      <c r="O152" s="57"/>
      <c r="P152" s="20">
        <v>44704</v>
      </c>
      <c r="Q152" s="74">
        <v>44704</v>
      </c>
    </row>
    <row r="153" spans="2:17" s="120" customFormat="1" ht="15" customHeight="1">
      <c r="B153" s="93"/>
      <c r="C153" s="93" t="s">
        <v>492</v>
      </c>
      <c r="D153" s="93" t="s">
        <v>492</v>
      </c>
      <c r="E153" s="91" t="s">
        <v>5359</v>
      </c>
      <c r="F153" s="89">
        <v>1</v>
      </c>
      <c r="G153" s="156">
        <v>3390</v>
      </c>
      <c r="H153" s="317">
        <f t="shared" si="1"/>
        <v>3390</v>
      </c>
      <c r="I153" s="133"/>
      <c r="J153" s="91" t="s">
        <v>5360</v>
      </c>
      <c r="K153" s="93" t="s">
        <v>5318</v>
      </c>
      <c r="L153" s="93"/>
      <c r="M153" s="20">
        <v>44699</v>
      </c>
      <c r="N153" s="91"/>
      <c r="O153" s="57"/>
      <c r="P153" s="20">
        <v>44704</v>
      </c>
      <c r="Q153" s="74">
        <v>44704</v>
      </c>
    </row>
    <row r="154" spans="2:17" s="120" customFormat="1" ht="15" customHeight="1">
      <c r="B154" s="93"/>
      <c r="C154" s="93" t="s">
        <v>492</v>
      </c>
      <c r="D154" s="93" t="s">
        <v>492</v>
      </c>
      <c r="E154" s="91" t="s">
        <v>5361</v>
      </c>
      <c r="F154" s="89">
        <v>2</v>
      </c>
      <c r="G154" s="156">
        <v>2910</v>
      </c>
      <c r="H154" s="317">
        <f t="shared" si="1"/>
        <v>5820</v>
      </c>
      <c r="I154" s="133"/>
      <c r="J154" s="91" t="s">
        <v>5362</v>
      </c>
      <c r="K154" s="93" t="s">
        <v>5318</v>
      </c>
      <c r="L154" s="93"/>
      <c r="M154" s="20">
        <v>44699</v>
      </c>
      <c r="N154" s="91"/>
      <c r="O154" s="57"/>
      <c r="P154" s="20">
        <v>44704</v>
      </c>
      <c r="Q154" s="74">
        <v>44704</v>
      </c>
    </row>
    <row r="155" spans="2:17" s="120" customFormat="1" ht="15" customHeight="1">
      <c r="B155" s="93"/>
      <c r="C155" s="93" t="s">
        <v>492</v>
      </c>
      <c r="D155" s="93" t="s">
        <v>492</v>
      </c>
      <c r="E155" s="91" t="s">
        <v>5363</v>
      </c>
      <c r="F155" s="89">
        <v>1</v>
      </c>
      <c r="G155" s="156">
        <v>3400</v>
      </c>
      <c r="H155" s="317">
        <f t="shared" si="1"/>
        <v>3400</v>
      </c>
      <c r="I155" s="133"/>
      <c r="J155" s="91" t="s">
        <v>5364</v>
      </c>
      <c r="K155" s="93" t="s">
        <v>5318</v>
      </c>
      <c r="L155" s="93"/>
      <c r="M155" s="20">
        <v>44699</v>
      </c>
      <c r="N155" s="91"/>
      <c r="O155" s="57"/>
      <c r="P155" s="20">
        <v>44704</v>
      </c>
      <c r="Q155" s="74">
        <v>44704</v>
      </c>
    </row>
    <row r="156" spans="2:17" s="120" customFormat="1" ht="15" customHeight="1">
      <c r="B156" s="93"/>
      <c r="C156" s="93" t="s">
        <v>492</v>
      </c>
      <c r="D156" s="93" t="s">
        <v>492</v>
      </c>
      <c r="E156" s="91" t="s">
        <v>5365</v>
      </c>
      <c r="F156" s="89">
        <v>2</v>
      </c>
      <c r="G156" s="156">
        <v>3180</v>
      </c>
      <c r="H156" s="317">
        <f t="shared" si="1"/>
        <v>6360</v>
      </c>
      <c r="I156" s="133"/>
      <c r="J156" s="91" t="s">
        <v>5366</v>
      </c>
      <c r="K156" s="93" t="s">
        <v>5318</v>
      </c>
      <c r="L156" s="93"/>
      <c r="M156" s="20">
        <v>44699</v>
      </c>
      <c r="N156" s="91"/>
      <c r="O156" s="57"/>
      <c r="P156" s="20">
        <v>44704</v>
      </c>
      <c r="Q156" s="74">
        <v>44704</v>
      </c>
    </row>
    <row r="157" spans="2:17" s="120" customFormat="1" ht="15" customHeight="1">
      <c r="B157" s="93"/>
      <c r="C157" s="93" t="s">
        <v>652</v>
      </c>
      <c r="D157" s="93" t="s">
        <v>652</v>
      </c>
      <c r="E157" s="91" t="s">
        <v>5367</v>
      </c>
      <c r="F157" s="89">
        <v>1</v>
      </c>
      <c r="G157" s="317"/>
      <c r="H157" s="317"/>
      <c r="I157" s="133"/>
      <c r="J157" s="91" t="s">
        <v>5367</v>
      </c>
      <c r="K157" s="93"/>
      <c r="L157" s="93"/>
      <c r="M157" s="20"/>
      <c r="N157" s="91"/>
      <c r="O157" s="57"/>
      <c r="P157" s="20"/>
      <c r="Q157" s="74"/>
    </row>
    <row r="158" spans="2:17" s="120" customFormat="1" ht="15" customHeight="1">
      <c r="B158" s="93"/>
      <c r="C158" s="93" t="s">
        <v>492</v>
      </c>
      <c r="D158" s="93" t="s">
        <v>492</v>
      </c>
      <c r="E158" s="91" t="s">
        <v>5368</v>
      </c>
      <c r="F158" s="89">
        <v>1</v>
      </c>
      <c r="G158" s="156">
        <v>2140</v>
      </c>
      <c r="H158" s="317">
        <f t="shared" si="1"/>
        <v>2140</v>
      </c>
      <c r="I158" s="68"/>
      <c r="J158" s="91" t="s">
        <v>5369</v>
      </c>
      <c r="K158" s="93" t="s">
        <v>5318</v>
      </c>
      <c r="L158" s="93"/>
      <c r="M158" s="20">
        <v>44699</v>
      </c>
      <c r="N158" s="91"/>
      <c r="O158" s="57"/>
      <c r="P158" s="20">
        <v>44704</v>
      </c>
      <c r="Q158" s="74">
        <v>44704</v>
      </c>
    </row>
    <row r="159" spans="2:17" s="120" customFormat="1" ht="15" customHeight="1">
      <c r="B159" s="93"/>
      <c r="C159" s="93" t="s">
        <v>492</v>
      </c>
      <c r="D159" s="93" t="s">
        <v>492</v>
      </c>
      <c r="E159" s="91" t="s">
        <v>5370</v>
      </c>
      <c r="F159" s="89">
        <v>1</v>
      </c>
      <c r="G159" s="156">
        <v>13685</v>
      </c>
      <c r="H159" s="317">
        <f t="shared" si="1"/>
        <v>13685</v>
      </c>
      <c r="I159" s="68"/>
      <c r="J159" s="91" t="s">
        <v>5371</v>
      </c>
      <c r="K159" s="93" t="s">
        <v>5318</v>
      </c>
      <c r="L159" s="93"/>
      <c r="M159" s="20">
        <v>44699</v>
      </c>
      <c r="N159" s="91"/>
      <c r="O159" s="57"/>
      <c r="P159" s="20">
        <v>44711</v>
      </c>
      <c r="Q159" s="74">
        <v>44711</v>
      </c>
    </row>
    <row r="160" spans="2:17" s="120" customFormat="1" ht="15" customHeight="1">
      <c r="B160" s="93"/>
      <c r="C160" s="93" t="s">
        <v>492</v>
      </c>
      <c r="D160" s="93" t="s">
        <v>492</v>
      </c>
      <c r="E160" s="91" t="s">
        <v>5372</v>
      </c>
      <c r="F160" s="89">
        <v>1</v>
      </c>
      <c r="G160" s="156">
        <v>14165</v>
      </c>
      <c r="H160" s="317">
        <f t="shared" si="1"/>
        <v>14165</v>
      </c>
      <c r="I160" s="68"/>
      <c r="J160" s="91" t="s">
        <v>5373</v>
      </c>
      <c r="K160" s="93" t="s">
        <v>5318</v>
      </c>
      <c r="L160" s="93"/>
      <c r="M160" s="20">
        <v>44699</v>
      </c>
      <c r="N160" s="91"/>
      <c r="O160" s="57"/>
      <c r="P160" s="20">
        <v>44711</v>
      </c>
      <c r="Q160" s="74">
        <v>44711</v>
      </c>
    </row>
    <row r="161" spans="2:17" s="120" customFormat="1" ht="15" customHeight="1">
      <c r="B161" s="93"/>
      <c r="C161" s="93" t="s">
        <v>492</v>
      </c>
      <c r="D161" s="93" t="s">
        <v>492</v>
      </c>
      <c r="E161" s="91" t="s">
        <v>5374</v>
      </c>
      <c r="F161" s="89">
        <v>1</v>
      </c>
      <c r="G161" s="156">
        <v>15140</v>
      </c>
      <c r="H161" s="317">
        <f t="shared" si="1"/>
        <v>15140</v>
      </c>
      <c r="I161" s="68"/>
      <c r="J161" s="91" t="s">
        <v>5375</v>
      </c>
      <c r="K161" s="93" t="s">
        <v>5318</v>
      </c>
      <c r="L161" s="93"/>
      <c r="M161" s="20">
        <v>44699</v>
      </c>
      <c r="N161" s="91"/>
      <c r="O161" s="57"/>
      <c r="P161" s="20">
        <v>44711</v>
      </c>
      <c r="Q161" s="74">
        <v>44711</v>
      </c>
    </row>
    <row r="162" spans="2:17" s="120" customFormat="1" ht="15" customHeight="1">
      <c r="B162" s="93"/>
      <c r="C162" s="93" t="s">
        <v>492</v>
      </c>
      <c r="D162" s="93" t="s">
        <v>492</v>
      </c>
      <c r="E162" s="91" t="s">
        <v>5376</v>
      </c>
      <c r="F162" s="89">
        <v>1</v>
      </c>
      <c r="G162" s="156">
        <v>15324</v>
      </c>
      <c r="H162" s="317">
        <f t="shared" si="1"/>
        <v>15324</v>
      </c>
      <c r="I162" s="133"/>
      <c r="J162" s="91" t="s">
        <v>5377</v>
      </c>
      <c r="K162" s="93" t="s">
        <v>5318</v>
      </c>
      <c r="L162" s="93"/>
      <c r="M162" s="20">
        <v>44699</v>
      </c>
      <c r="N162" s="91"/>
      <c r="O162" s="57"/>
      <c r="P162" s="20">
        <v>44711</v>
      </c>
      <c r="Q162" s="74">
        <v>44711</v>
      </c>
    </row>
    <row r="163" spans="2:17" s="120" customFormat="1" ht="15" customHeight="1">
      <c r="B163" s="93"/>
      <c r="C163" s="93" t="s">
        <v>492</v>
      </c>
      <c r="D163" s="93" t="s">
        <v>492</v>
      </c>
      <c r="E163" s="91" t="s">
        <v>5378</v>
      </c>
      <c r="F163" s="89">
        <v>1</v>
      </c>
      <c r="G163" s="156">
        <v>14176</v>
      </c>
      <c r="H163" s="317">
        <f t="shared" si="1"/>
        <v>14176</v>
      </c>
      <c r="I163" s="133"/>
      <c r="J163" s="91" t="s">
        <v>5379</v>
      </c>
      <c r="K163" s="93" t="s">
        <v>5318</v>
      </c>
      <c r="L163" s="340"/>
      <c r="M163" s="20">
        <v>44699</v>
      </c>
      <c r="N163" s="91"/>
      <c r="O163" s="57"/>
      <c r="P163" s="20">
        <v>44711</v>
      </c>
      <c r="Q163" s="74">
        <v>44711</v>
      </c>
    </row>
    <row r="164" spans="2:17" s="120" customFormat="1" ht="15" customHeight="1">
      <c r="B164" s="93"/>
      <c r="C164" s="93" t="s">
        <v>492</v>
      </c>
      <c r="D164" s="93" t="s">
        <v>492</v>
      </c>
      <c r="E164" s="91" t="s">
        <v>5380</v>
      </c>
      <c r="F164" s="89">
        <v>2</v>
      </c>
      <c r="G164" s="156">
        <v>2440</v>
      </c>
      <c r="H164" s="317">
        <f t="shared" si="1"/>
        <v>4880</v>
      </c>
      <c r="I164" s="133"/>
      <c r="J164" s="91" t="s">
        <v>5381</v>
      </c>
      <c r="K164" s="93" t="s">
        <v>5318</v>
      </c>
      <c r="L164" s="93"/>
      <c r="M164" s="20">
        <v>44699</v>
      </c>
      <c r="N164" s="91"/>
      <c r="O164" s="57"/>
      <c r="P164" s="20">
        <v>44704</v>
      </c>
      <c r="Q164" s="74">
        <v>44704</v>
      </c>
    </row>
    <row r="165" spans="2:17" s="120" customFormat="1" ht="15" customHeight="1">
      <c r="B165" s="93"/>
      <c r="C165" s="93" t="s">
        <v>492</v>
      </c>
      <c r="D165" s="93" t="s">
        <v>492</v>
      </c>
      <c r="E165" s="91" t="s">
        <v>5382</v>
      </c>
      <c r="F165" s="89">
        <v>2</v>
      </c>
      <c r="G165" s="156">
        <v>2390</v>
      </c>
      <c r="H165" s="317">
        <f t="shared" si="1"/>
        <v>4780</v>
      </c>
      <c r="I165" s="133"/>
      <c r="J165" s="91" t="s">
        <v>5383</v>
      </c>
      <c r="K165" s="93" t="s">
        <v>5318</v>
      </c>
      <c r="L165" s="93"/>
      <c r="M165" s="20">
        <v>44699</v>
      </c>
      <c r="N165" s="91"/>
      <c r="O165" s="57"/>
      <c r="P165" s="20">
        <v>44704</v>
      </c>
      <c r="Q165" s="74">
        <v>44704</v>
      </c>
    </row>
    <row r="166" spans="2:17" s="120" customFormat="1" ht="15" customHeight="1">
      <c r="B166" s="93"/>
      <c r="C166" s="93" t="s">
        <v>492</v>
      </c>
      <c r="D166" s="93" t="s">
        <v>492</v>
      </c>
      <c r="E166" s="91" t="s">
        <v>5384</v>
      </c>
      <c r="F166" s="89">
        <v>1</v>
      </c>
      <c r="G166" s="156">
        <v>2610</v>
      </c>
      <c r="H166" s="317">
        <f t="shared" si="1"/>
        <v>2610</v>
      </c>
      <c r="I166" s="133"/>
      <c r="J166" s="91" t="s">
        <v>5385</v>
      </c>
      <c r="K166" s="93" t="s">
        <v>5318</v>
      </c>
      <c r="L166" s="93"/>
      <c r="M166" s="20">
        <v>44699</v>
      </c>
      <c r="N166" s="91"/>
      <c r="O166" s="57"/>
      <c r="P166" s="20">
        <v>44704</v>
      </c>
      <c r="Q166" s="74">
        <v>44704</v>
      </c>
    </row>
    <row r="167" spans="2:17" s="120" customFormat="1" ht="15" customHeight="1">
      <c r="B167" s="93"/>
      <c r="C167" s="93" t="s">
        <v>492</v>
      </c>
      <c r="D167" s="93" t="s">
        <v>492</v>
      </c>
      <c r="E167" s="91" t="s">
        <v>5386</v>
      </c>
      <c r="F167" s="89">
        <v>2</v>
      </c>
      <c r="G167" s="156">
        <v>1500</v>
      </c>
      <c r="H167" s="317">
        <f t="shared" si="1"/>
        <v>3000</v>
      </c>
      <c r="I167" s="133"/>
      <c r="J167" s="91" t="s">
        <v>5387</v>
      </c>
      <c r="K167" s="93" t="s">
        <v>5318</v>
      </c>
      <c r="L167" s="93"/>
      <c r="M167" s="20">
        <v>44699</v>
      </c>
      <c r="N167" s="91"/>
      <c r="O167" s="57"/>
      <c r="P167" s="20">
        <v>44704</v>
      </c>
      <c r="Q167" s="74">
        <v>44704</v>
      </c>
    </row>
    <row r="168" spans="2:17" s="120" customFormat="1" ht="15" customHeight="1">
      <c r="B168" s="93"/>
      <c r="C168" s="93" t="s">
        <v>652</v>
      </c>
      <c r="D168" s="93" t="s">
        <v>652</v>
      </c>
      <c r="E168" s="91" t="s">
        <v>5388</v>
      </c>
      <c r="F168" s="89">
        <v>1</v>
      </c>
      <c r="G168" s="317"/>
      <c r="H168" s="317"/>
      <c r="I168" s="133"/>
      <c r="J168" s="91" t="s">
        <v>5388</v>
      </c>
      <c r="K168" s="93"/>
      <c r="L168" s="93"/>
      <c r="M168" s="20"/>
      <c r="N168" s="91"/>
      <c r="O168" s="57"/>
      <c r="P168" s="20"/>
      <c r="Q168" s="74"/>
    </row>
    <row r="169" spans="2:17" s="120" customFormat="1" ht="15" customHeight="1">
      <c r="B169" s="93"/>
      <c r="C169" s="93" t="s">
        <v>492</v>
      </c>
      <c r="D169" s="93" t="s">
        <v>492</v>
      </c>
      <c r="E169" s="91" t="s">
        <v>5389</v>
      </c>
      <c r="F169" s="89">
        <v>1</v>
      </c>
      <c r="G169" s="156">
        <v>4376</v>
      </c>
      <c r="H169" s="317">
        <f t="shared" si="1"/>
        <v>4376</v>
      </c>
      <c r="I169" s="133"/>
      <c r="J169" s="91" t="s">
        <v>5390</v>
      </c>
      <c r="K169" s="93" t="s">
        <v>5318</v>
      </c>
      <c r="L169" s="93"/>
      <c r="M169" s="20">
        <v>44699</v>
      </c>
      <c r="N169" s="91"/>
      <c r="O169" s="57"/>
      <c r="P169" s="20">
        <v>44711</v>
      </c>
      <c r="Q169" s="74">
        <v>44711</v>
      </c>
    </row>
    <row r="170" spans="2:17" s="120" customFormat="1" ht="15" customHeight="1">
      <c r="B170" s="93"/>
      <c r="C170" s="93" t="s">
        <v>492</v>
      </c>
      <c r="D170" s="93" t="s">
        <v>492</v>
      </c>
      <c r="E170" s="91" t="s">
        <v>5391</v>
      </c>
      <c r="F170" s="89">
        <v>1</v>
      </c>
      <c r="G170" s="156">
        <v>15991</v>
      </c>
      <c r="H170" s="317">
        <f t="shared" si="1"/>
        <v>15991</v>
      </c>
      <c r="I170" s="133"/>
      <c r="J170" s="91" t="s">
        <v>5392</v>
      </c>
      <c r="K170" s="93" t="s">
        <v>5318</v>
      </c>
      <c r="L170" s="93"/>
      <c r="M170" s="20">
        <v>44699</v>
      </c>
      <c r="N170" s="91"/>
      <c r="O170" s="57"/>
      <c r="P170" s="20">
        <v>44711</v>
      </c>
      <c r="Q170" s="74">
        <v>44711</v>
      </c>
    </row>
    <row r="171" spans="2:17" s="120" customFormat="1" ht="15" customHeight="1">
      <c r="B171" s="93"/>
      <c r="C171" s="93" t="s">
        <v>492</v>
      </c>
      <c r="D171" s="93" t="s">
        <v>492</v>
      </c>
      <c r="E171" s="91" t="s">
        <v>5393</v>
      </c>
      <c r="F171" s="89">
        <v>1</v>
      </c>
      <c r="G171" s="156">
        <v>15991</v>
      </c>
      <c r="H171" s="317">
        <f t="shared" si="1"/>
        <v>15991</v>
      </c>
      <c r="I171" s="133"/>
      <c r="J171" s="91" t="s">
        <v>5394</v>
      </c>
      <c r="K171" s="93" t="s">
        <v>5318</v>
      </c>
      <c r="L171" s="93"/>
      <c r="M171" s="20">
        <v>44699</v>
      </c>
      <c r="N171" s="91"/>
      <c r="O171" s="57"/>
      <c r="P171" s="20">
        <v>44711</v>
      </c>
      <c r="Q171" s="74">
        <v>44711</v>
      </c>
    </row>
    <row r="172" spans="2:17" s="120" customFormat="1" ht="15" customHeight="1">
      <c r="B172" s="93"/>
      <c r="C172" s="93" t="s">
        <v>492</v>
      </c>
      <c r="D172" s="93" t="s">
        <v>492</v>
      </c>
      <c r="E172" s="91" t="s">
        <v>5395</v>
      </c>
      <c r="F172" s="89">
        <v>1</v>
      </c>
      <c r="G172" s="156">
        <v>2510</v>
      </c>
      <c r="H172" s="317">
        <f t="shared" si="1"/>
        <v>2510</v>
      </c>
      <c r="I172" s="133"/>
      <c r="J172" s="91" t="s">
        <v>5396</v>
      </c>
      <c r="K172" s="93" t="s">
        <v>5318</v>
      </c>
      <c r="L172" s="93"/>
      <c r="M172" s="20">
        <v>44699</v>
      </c>
      <c r="N172" s="91"/>
      <c r="O172" s="57"/>
      <c r="P172" s="20">
        <v>44704</v>
      </c>
      <c r="Q172" s="74">
        <v>44704</v>
      </c>
    </row>
    <row r="173" spans="2:17" s="120" customFormat="1" ht="15" customHeight="1">
      <c r="B173" s="93"/>
      <c r="C173" s="93" t="s">
        <v>492</v>
      </c>
      <c r="D173" s="93" t="s">
        <v>492</v>
      </c>
      <c r="E173" s="91" t="s">
        <v>5397</v>
      </c>
      <c r="F173" s="89">
        <v>1</v>
      </c>
      <c r="G173" s="156">
        <v>20097</v>
      </c>
      <c r="H173" s="317">
        <f t="shared" si="1"/>
        <v>20097</v>
      </c>
      <c r="I173" s="133"/>
      <c r="J173" s="91" t="s">
        <v>5398</v>
      </c>
      <c r="K173" s="93" t="s">
        <v>5318</v>
      </c>
      <c r="L173" s="1312"/>
      <c r="M173" s="20">
        <v>44699</v>
      </c>
      <c r="N173" s="91"/>
      <c r="O173" s="57"/>
      <c r="P173" s="20">
        <v>44711</v>
      </c>
      <c r="Q173" s="74">
        <v>44711</v>
      </c>
    </row>
    <row r="174" spans="2:17" s="120" customFormat="1" ht="15" customHeight="1">
      <c r="B174" s="93"/>
      <c r="C174" s="93" t="s">
        <v>492</v>
      </c>
      <c r="D174" s="93" t="s">
        <v>492</v>
      </c>
      <c r="E174" s="91" t="s">
        <v>5399</v>
      </c>
      <c r="F174" s="89">
        <v>1</v>
      </c>
      <c r="G174" s="156">
        <v>24081</v>
      </c>
      <c r="H174" s="317">
        <f t="shared" si="1"/>
        <v>24081</v>
      </c>
      <c r="I174" s="133"/>
      <c r="J174" s="91" t="s">
        <v>5400</v>
      </c>
      <c r="K174" s="93" t="s">
        <v>5318</v>
      </c>
      <c r="L174" s="93"/>
      <c r="M174" s="20">
        <v>44699</v>
      </c>
      <c r="N174" s="91"/>
      <c r="O174" s="57"/>
      <c r="P174" s="20">
        <v>44711</v>
      </c>
      <c r="Q174" s="74">
        <v>44711</v>
      </c>
    </row>
    <row r="175" spans="2:17" s="120" customFormat="1" ht="15" customHeight="1">
      <c r="B175" s="93"/>
      <c r="C175" s="93" t="s">
        <v>492</v>
      </c>
      <c r="D175" s="93" t="s">
        <v>492</v>
      </c>
      <c r="E175" s="91" t="s">
        <v>5401</v>
      </c>
      <c r="F175" s="89">
        <v>1</v>
      </c>
      <c r="G175" s="156">
        <v>6843</v>
      </c>
      <c r="H175" s="317">
        <f t="shared" si="1"/>
        <v>6843</v>
      </c>
      <c r="I175" s="133"/>
      <c r="J175" s="91" t="s">
        <v>5402</v>
      </c>
      <c r="K175" s="93" t="s">
        <v>5318</v>
      </c>
      <c r="L175" s="93"/>
      <c r="M175" s="20">
        <v>44699</v>
      </c>
      <c r="N175" s="91"/>
      <c r="O175" s="57"/>
      <c r="P175" s="20">
        <v>44711</v>
      </c>
      <c r="Q175" s="74">
        <v>44711</v>
      </c>
    </row>
    <row r="176" spans="2:17" s="120" customFormat="1" ht="15" customHeight="1">
      <c r="B176" s="93"/>
      <c r="C176" s="93" t="s">
        <v>492</v>
      </c>
      <c r="D176" s="93" t="s">
        <v>492</v>
      </c>
      <c r="E176" s="91" t="s">
        <v>5403</v>
      </c>
      <c r="F176" s="89">
        <v>1</v>
      </c>
      <c r="G176" s="156">
        <v>2850</v>
      </c>
      <c r="H176" s="317">
        <f t="shared" si="1"/>
        <v>2850</v>
      </c>
      <c r="I176" s="133"/>
      <c r="J176" s="91" t="s">
        <v>5404</v>
      </c>
      <c r="K176" s="93" t="s">
        <v>5318</v>
      </c>
      <c r="L176" s="93"/>
      <c r="M176" s="20">
        <v>44699</v>
      </c>
      <c r="N176" s="91"/>
      <c r="O176" s="57"/>
      <c r="P176" s="20">
        <v>44704</v>
      </c>
      <c r="Q176" s="74">
        <v>44704</v>
      </c>
    </row>
    <row r="177" spans="2:17" s="120" customFormat="1" ht="15" customHeight="1">
      <c r="B177" s="93"/>
      <c r="C177" s="93" t="s">
        <v>492</v>
      </c>
      <c r="D177" s="93" t="s">
        <v>492</v>
      </c>
      <c r="E177" s="91" t="s">
        <v>5405</v>
      </c>
      <c r="F177" s="89">
        <v>2</v>
      </c>
      <c r="G177" s="156">
        <v>1490</v>
      </c>
      <c r="H177" s="317">
        <f t="shared" si="1"/>
        <v>2980</v>
      </c>
      <c r="I177" s="133"/>
      <c r="J177" s="91" t="s">
        <v>5406</v>
      </c>
      <c r="K177" s="93" t="s">
        <v>5318</v>
      </c>
      <c r="L177" s="93"/>
      <c r="M177" s="20">
        <v>44699</v>
      </c>
      <c r="N177" s="91"/>
      <c r="O177" s="57"/>
      <c r="P177" s="20">
        <v>44704</v>
      </c>
      <c r="Q177" s="74">
        <v>44704</v>
      </c>
    </row>
    <row r="178" spans="2:17" s="120" customFormat="1" ht="15" customHeight="1">
      <c r="B178" s="93"/>
      <c r="C178" s="93" t="s">
        <v>492</v>
      </c>
      <c r="D178" s="93" t="s">
        <v>492</v>
      </c>
      <c r="E178" s="91" t="s">
        <v>5407</v>
      </c>
      <c r="F178" s="89">
        <v>2</v>
      </c>
      <c r="G178" s="156">
        <v>1500</v>
      </c>
      <c r="H178" s="317">
        <f t="shared" si="1"/>
        <v>3000</v>
      </c>
      <c r="I178" s="133"/>
      <c r="J178" s="91" t="s">
        <v>5408</v>
      </c>
      <c r="K178" s="93" t="s">
        <v>5318</v>
      </c>
      <c r="L178" s="93"/>
      <c r="M178" s="20">
        <v>44699</v>
      </c>
      <c r="N178" s="91"/>
      <c r="O178" s="93"/>
      <c r="P178" s="20">
        <v>44704</v>
      </c>
      <c r="Q178" s="74">
        <v>44704</v>
      </c>
    </row>
    <row r="179" spans="2:17" s="120" customFormat="1" ht="15" customHeight="1">
      <c r="B179" s="93"/>
      <c r="C179" s="93" t="s">
        <v>492</v>
      </c>
      <c r="D179" s="93" t="s">
        <v>492</v>
      </c>
      <c r="E179" s="91" t="s">
        <v>5409</v>
      </c>
      <c r="F179" s="89">
        <v>1</v>
      </c>
      <c r="G179" s="156">
        <v>5248</v>
      </c>
      <c r="H179" s="317">
        <f>F179*G179</f>
        <v>5248</v>
      </c>
      <c r="I179" s="133"/>
      <c r="J179" s="91" t="s">
        <v>5410</v>
      </c>
      <c r="K179" s="93" t="s">
        <v>5318</v>
      </c>
      <c r="L179" s="93"/>
      <c r="M179" s="20">
        <v>44699</v>
      </c>
      <c r="N179" s="91"/>
      <c r="O179" s="57"/>
      <c r="P179" s="20">
        <v>44711</v>
      </c>
      <c r="Q179" s="74">
        <v>44711</v>
      </c>
    </row>
    <row r="180" spans="2:17">
      <c r="B180" s="17"/>
      <c r="C180" s="17" t="s">
        <v>5411</v>
      </c>
      <c r="D180" s="17" t="s">
        <v>5411</v>
      </c>
      <c r="E180" s="54" t="s">
        <v>5412</v>
      </c>
      <c r="F180" s="51">
        <v>1</v>
      </c>
      <c r="G180" s="520"/>
      <c r="H180" s="520">
        <f t="shared" ref="H180:H197" si="2">F180*G180</f>
        <v>0</v>
      </c>
      <c r="I180" s="295"/>
      <c r="J180" s="54"/>
      <c r="K180" s="17"/>
      <c r="L180" s="17"/>
      <c r="M180" s="19"/>
      <c r="N180" s="54"/>
      <c r="O180" s="17"/>
      <c r="P180" s="19"/>
      <c r="Q180" s="21"/>
    </row>
    <row r="181" spans="2:17">
      <c r="B181" s="17"/>
      <c r="C181" s="17" t="s">
        <v>5411</v>
      </c>
      <c r="D181" s="17" t="s">
        <v>5411</v>
      </c>
      <c r="E181" s="54" t="s">
        <v>5413</v>
      </c>
      <c r="F181" s="51">
        <v>1</v>
      </c>
      <c r="G181" s="520"/>
      <c r="H181" s="520">
        <f t="shared" si="2"/>
        <v>0</v>
      </c>
      <c r="I181" s="295"/>
      <c r="J181" s="54"/>
      <c r="K181" s="17"/>
      <c r="L181" s="17"/>
      <c r="M181" s="19"/>
      <c r="N181" s="54"/>
      <c r="O181" s="17"/>
      <c r="P181" s="19"/>
      <c r="Q181" s="21"/>
    </row>
    <row r="182" spans="2:17" s="9" customFormat="1" ht="15" customHeight="1">
      <c r="B182" s="17"/>
      <c r="C182" s="17" t="s">
        <v>808</v>
      </c>
      <c r="D182" s="17" t="s">
        <v>4268</v>
      </c>
      <c r="E182" s="54" t="s">
        <v>5414</v>
      </c>
      <c r="F182" s="51">
        <v>2</v>
      </c>
      <c r="G182" s="520">
        <v>16000</v>
      </c>
      <c r="H182" s="520">
        <f t="shared" si="2"/>
        <v>32000</v>
      </c>
      <c r="I182" s="295"/>
      <c r="J182" s="54"/>
      <c r="K182" s="17" t="s">
        <v>2774</v>
      </c>
      <c r="L182" s="17"/>
      <c r="M182" s="19">
        <v>44655</v>
      </c>
      <c r="N182" s="16"/>
      <c r="O182" s="347"/>
      <c r="P182" s="19">
        <v>44656</v>
      </c>
      <c r="Q182" s="19">
        <v>44656</v>
      </c>
    </row>
    <row r="183" spans="2:17" s="9" customFormat="1" ht="15" customHeight="1">
      <c r="B183" s="17"/>
      <c r="C183" s="17" t="s">
        <v>4268</v>
      </c>
      <c r="D183" s="17" t="s">
        <v>4268</v>
      </c>
      <c r="E183" s="54" t="s">
        <v>5415</v>
      </c>
      <c r="F183" s="51">
        <v>2</v>
      </c>
      <c r="G183" s="520">
        <v>8800</v>
      </c>
      <c r="H183" s="520">
        <f t="shared" si="2"/>
        <v>17600</v>
      </c>
      <c r="I183" s="295"/>
      <c r="J183" s="54"/>
      <c r="K183" s="17" t="s">
        <v>2774</v>
      </c>
      <c r="L183" s="17"/>
      <c r="M183" s="19">
        <v>44655</v>
      </c>
      <c r="N183" s="16"/>
      <c r="O183" s="347"/>
      <c r="P183" s="19">
        <v>44656</v>
      </c>
      <c r="Q183" s="19">
        <v>44656</v>
      </c>
    </row>
    <row r="184" spans="2:17" s="9" customFormat="1" ht="15" customHeight="1">
      <c r="B184" s="17"/>
      <c r="C184" s="17" t="s">
        <v>4268</v>
      </c>
      <c r="D184" s="17" t="s">
        <v>4268</v>
      </c>
      <c r="E184" s="54" t="s">
        <v>5416</v>
      </c>
      <c r="F184" s="51">
        <v>1</v>
      </c>
      <c r="G184" s="520">
        <v>10000</v>
      </c>
      <c r="H184" s="520">
        <f t="shared" si="2"/>
        <v>10000</v>
      </c>
      <c r="I184" s="295"/>
      <c r="J184" s="54"/>
      <c r="K184" s="17" t="s">
        <v>2774</v>
      </c>
      <c r="L184" s="17"/>
      <c r="M184" s="19">
        <v>44655</v>
      </c>
      <c r="N184" s="16"/>
      <c r="O184" s="347"/>
      <c r="P184" s="19">
        <v>44656</v>
      </c>
      <c r="Q184" s="19">
        <v>44656</v>
      </c>
    </row>
    <row r="185" spans="2:17" s="9" customFormat="1" ht="15" customHeight="1">
      <c r="B185" s="17"/>
      <c r="C185" s="17" t="s">
        <v>4268</v>
      </c>
      <c r="D185" s="17" t="s">
        <v>4268</v>
      </c>
      <c r="E185" s="54" t="s">
        <v>5417</v>
      </c>
      <c r="F185" s="51">
        <v>1</v>
      </c>
      <c r="G185" s="520">
        <v>24500</v>
      </c>
      <c r="H185" s="520">
        <f t="shared" si="2"/>
        <v>24500</v>
      </c>
      <c r="I185" s="17"/>
      <c r="J185" s="54"/>
      <c r="K185" s="17" t="s">
        <v>2774</v>
      </c>
      <c r="L185" s="17"/>
      <c r="M185" s="19">
        <v>44655</v>
      </c>
      <c r="N185" s="16"/>
      <c r="O185" s="347"/>
      <c r="P185" s="19">
        <v>44656</v>
      </c>
      <c r="Q185" s="19">
        <v>44656</v>
      </c>
    </row>
    <row r="186" spans="2:17" s="9" customFormat="1" ht="15" customHeight="1">
      <c r="B186" s="17"/>
      <c r="C186" s="17" t="s">
        <v>4268</v>
      </c>
      <c r="D186" s="17" t="s">
        <v>4268</v>
      </c>
      <c r="E186" s="54" t="s">
        <v>5418</v>
      </c>
      <c r="F186" s="51">
        <v>1</v>
      </c>
      <c r="G186" s="520">
        <v>300</v>
      </c>
      <c r="H186" s="520">
        <f t="shared" si="2"/>
        <v>300</v>
      </c>
      <c r="I186" s="17"/>
      <c r="J186" s="54"/>
      <c r="K186" s="17" t="s">
        <v>2774</v>
      </c>
      <c r="L186" s="17"/>
      <c r="M186" s="19">
        <v>44655</v>
      </c>
      <c r="N186" s="16"/>
      <c r="O186" s="347"/>
      <c r="P186" s="19">
        <v>44656</v>
      </c>
      <c r="Q186" s="19">
        <v>44656</v>
      </c>
    </row>
    <row r="187" spans="2:17" s="9" customFormat="1" ht="15" customHeight="1">
      <c r="B187" s="17"/>
      <c r="C187" s="17" t="s">
        <v>5419</v>
      </c>
      <c r="D187" s="17" t="s">
        <v>5419</v>
      </c>
      <c r="E187" s="54" t="s">
        <v>5420</v>
      </c>
      <c r="F187" s="51">
        <v>1</v>
      </c>
      <c r="G187" s="520">
        <v>126000</v>
      </c>
      <c r="H187" s="520">
        <f t="shared" si="2"/>
        <v>126000</v>
      </c>
      <c r="I187" s="278"/>
      <c r="J187" s="54"/>
      <c r="K187" s="17" t="s">
        <v>2774</v>
      </c>
      <c r="L187" s="16"/>
      <c r="M187" s="19">
        <v>44655</v>
      </c>
      <c r="N187" s="16"/>
      <c r="O187" s="56"/>
      <c r="P187" s="56">
        <v>44656</v>
      </c>
      <c r="Q187" s="19">
        <v>44656</v>
      </c>
    </row>
    <row r="188" spans="2:17" ht="15" customHeight="1">
      <c r="B188" s="17"/>
      <c r="C188" s="17" t="s">
        <v>5419</v>
      </c>
      <c r="D188" s="17" t="s">
        <v>5419</v>
      </c>
      <c r="E188" s="54" t="s">
        <v>4531</v>
      </c>
      <c r="F188" s="51">
        <v>1</v>
      </c>
      <c r="G188" s="520">
        <v>4800</v>
      </c>
      <c r="H188" s="520">
        <f>F188*G188</f>
        <v>4800</v>
      </c>
      <c r="I188" s="278"/>
      <c r="J188" s="54"/>
      <c r="K188" s="17" t="s">
        <v>2774</v>
      </c>
      <c r="L188" s="17"/>
      <c r="M188" s="19">
        <v>44655</v>
      </c>
      <c r="N188" s="54"/>
      <c r="O188" s="17"/>
      <c r="P188" s="19">
        <v>44656</v>
      </c>
      <c r="Q188" s="19">
        <v>44656</v>
      </c>
    </row>
    <row r="189" spans="2:17" ht="15" customHeight="1">
      <c r="B189" s="17"/>
      <c r="C189" s="17" t="s">
        <v>5419</v>
      </c>
      <c r="D189" s="17" t="s">
        <v>5419</v>
      </c>
      <c r="E189" s="3" t="s">
        <v>5421</v>
      </c>
      <c r="F189" s="51">
        <v>1</v>
      </c>
      <c r="G189" s="520">
        <v>5000</v>
      </c>
      <c r="H189" s="520">
        <f t="shared" si="2"/>
        <v>5000</v>
      </c>
      <c r="I189" s="278"/>
      <c r="J189" s="54"/>
      <c r="K189" s="17" t="s">
        <v>2774</v>
      </c>
      <c r="L189" s="17"/>
      <c r="M189" s="19">
        <v>44655</v>
      </c>
      <c r="N189" s="54"/>
      <c r="O189" s="17"/>
      <c r="P189" s="19">
        <v>44656</v>
      </c>
      <c r="Q189" s="19">
        <v>44656</v>
      </c>
    </row>
    <row r="190" spans="2:17" ht="15" customHeight="1">
      <c r="B190" s="17"/>
      <c r="C190" s="17" t="s">
        <v>5419</v>
      </c>
      <c r="D190" s="17" t="s">
        <v>5419</v>
      </c>
      <c r="E190" s="54" t="s">
        <v>5422</v>
      </c>
      <c r="F190" s="51">
        <v>2</v>
      </c>
      <c r="G190" s="520">
        <v>3300</v>
      </c>
      <c r="H190" s="520">
        <f>F190*G190</f>
        <v>6600</v>
      </c>
      <c r="I190" s="278"/>
      <c r="J190" s="54"/>
      <c r="K190" s="17" t="s">
        <v>2774</v>
      </c>
      <c r="L190" s="17"/>
      <c r="M190" s="19">
        <v>44655</v>
      </c>
      <c r="N190" s="54"/>
      <c r="O190" s="17"/>
      <c r="P190" s="19">
        <v>44656</v>
      </c>
      <c r="Q190" s="19">
        <v>44656</v>
      </c>
    </row>
    <row r="191" spans="2:17" ht="15" customHeight="1">
      <c r="B191" s="17"/>
      <c r="C191" s="17" t="s">
        <v>5419</v>
      </c>
      <c r="D191" s="17" t="s">
        <v>5419</v>
      </c>
      <c r="E191" s="54" t="s">
        <v>3057</v>
      </c>
      <c r="F191" s="51">
        <v>1</v>
      </c>
      <c r="G191" s="1215">
        <v>-71200</v>
      </c>
      <c r="H191" s="1215">
        <f>F191*G191</f>
        <v>-71200</v>
      </c>
      <c r="I191" s="290"/>
      <c r="J191" s="54"/>
      <c r="K191" s="17" t="s">
        <v>2774</v>
      </c>
      <c r="L191" s="17"/>
      <c r="M191" s="19">
        <v>44655</v>
      </c>
      <c r="N191" s="54"/>
      <c r="O191" s="17"/>
      <c r="P191" s="19">
        <v>44656</v>
      </c>
      <c r="Q191" s="19">
        <v>44656</v>
      </c>
    </row>
    <row r="192" spans="2:17" ht="15" customHeight="1">
      <c r="B192" s="17"/>
      <c r="C192" s="17" t="s">
        <v>5419</v>
      </c>
      <c r="D192" s="17" t="s">
        <v>5419</v>
      </c>
      <c r="E192" s="54" t="s">
        <v>5423</v>
      </c>
      <c r="F192" s="51">
        <v>1</v>
      </c>
      <c r="G192" s="520">
        <v>98000</v>
      </c>
      <c r="H192" s="520">
        <f t="shared" si="2"/>
        <v>98000</v>
      </c>
      <c r="I192" s="53"/>
      <c r="J192" s="54"/>
      <c r="K192" s="17" t="s">
        <v>2774</v>
      </c>
      <c r="L192" s="17"/>
      <c r="M192" s="19">
        <v>44655</v>
      </c>
      <c r="N192" s="54"/>
      <c r="O192" s="17"/>
      <c r="P192" s="19">
        <v>44656</v>
      </c>
      <c r="Q192" s="19">
        <v>44656</v>
      </c>
    </row>
    <row r="193" spans="2:17" ht="15" customHeight="1">
      <c r="B193" s="17"/>
      <c r="C193" s="17" t="s">
        <v>5419</v>
      </c>
      <c r="D193" s="17" t="s">
        <v>5419</v>
      </c>
      <c r="E193" s="54" t="s">
        <v>5424</v>
      </c>
      <c r="F193" s="51">
        <v>1</v>
      </c>
      <c r="G193" s="520">
        <v>0</v>
      </c>
      <c r="H193" s="520">
        <f t="shared" si="2"/>
        <v>0</v>
      </c>
      <c r="I193" s="53"/>
      <c r="J193" s="54"/>
      <c r="K193" s="17" t="s">
        <v>2774</v>
      </c>
      <c r="L193" s="17"/>
      <c r="M193" s="19">
        <v>44655</v>
      </c>
      <c r="N193" s="54"/>
      <c r="O193" s="17"/>
      <c r="P193" s="19">
        <v>44656</v>
      </c>
      <c r="Q193" s="19">
        <v>44656</v>
      </c>
    </row>
    <row r="194" spans="2:17" ht="15" customHeight="1">
      <c r="B194" s="17"/>
      <c r="C194" s="17" t="s">
        <v>5419</v>
      </c>
      <c r="D194" s="17" t="s">
        <v>5419</v>
      </c>
      <c r="E194" s="54" t="s">
        <v>5425</v>
      </c>
      <c r="F194" s="51">
        <v>1</v>
      </c>
      <c r="G194" s="520">
        <v>8800</v>
      </c>
      <c r="H194" s="520">
        <f t="shared" si="2"/>
        <v>8800</v>
      </c>
      <c r="I194" s="295"/>
      <c r="J194" s="54"/>
      <c r="K194" s="17" t="s">
        <v>2774</v>
      </c>
      <c r="L194" s="17"/>
      <c r="M194" s="19">
        <v>44655</v>
      </c>
      <c r="N194" s="54"/>
      <c r="O194" s="17"/>
      <c r="P194" s="19">
        <v>44656</v>
      </c>
      <c r="Q194" s="19">
        <v>44656</v>
      </c>
    </row>
    <row r="195" spans="2:17" ht="15" customHeight="1">
      <c r="B195" s="17"/>
      <c r="C195" s="17" t="s">
        <v>5419</v>
      </c>
      <c r="D195" s="17" t="s">
        <v>5419</v>
      </c>
      <c r="E195" s="54" t="s">
        <v>5426</v>
      </c>
      <c r="F195" s="51">
        <v>2</v>
      </c>
      <c r="G195" s="520">
        <v>44500</v>
      </c>
      <c r="H195" s="520">
        <f t="shared" si="2"/>
        <v>89000</v>
      </c>
      <c r="I195" s="295"/>
      <c r="J195" s="54"/>
      <c r="K195" s="17" t="s">
        <v>2774</v>
      </c>
      <c r="L195" s="17"/>
      <c r="M195" s="19">
        <v>44655</v>
      </c>
      <c r="N195" s="54"/>
      <c r="O195" s="17"/>
      <c r="P195" s="308" t="s">
        <v>5427</v>
      </c>
      <c r="Q195" s="19">
        <v>44691</v>
      </c>
    </row>
    <row r="196" spans="2:17" ht="15" customHeight="1">
      <c r="B196" s="17"/>
      <c r="C196" s="17" t="s">
        <v>4268</v>
      </c>
      <c r="D196" s="17" t="s">
        <v>4268</v>
      </c>
      <c r="E196" s="54" t="s">
        <v>5428</v>
      </c>
      <c r="F196" s="51">
        <v>1</v>
      </c>
      <c r="G196" s="520">
        <v>16500</v>
      </c>
      <c r="H196" s="520">
        <f t="shared" si="2"/>
        <v>16500</v>
      </c>
      <c r="I196" s="295"/>
      <c r="J196" s="54"/>
      <c r="K196" s="17" t="s">
        <v>2774</v>
      </c>
      <c r="L196" s="17"/>
      <c r="M196" s="19">
        <v>44655</v>
      </c>
      <c r="N196" s="54"/>
      <c r="O196" s="17"/>
      <c r="P196" s="19">
        <v>44656</v>
      </c>
      <c r="Q196" s="19">
        <v>44656</v>
      </c>
    </row>
    <row r="197" spans="2:17" ht="15" customHeight="1">
      <c r="B197" s="17"/>
      <c r="C197" s="17" t="s">
        <v>5419</v>
      </c>
      <c r="D197" s="17" t="s">
        <v>5419</v>
      </c>
      <c r="E197" s="54" t="s">
        <v>5429</v>
      </c>
      <c r="F197" s="51">
        <v>1</v>
      </c>
      <c r="G197" s="520">
        <v>98000</v>
      </c>
      <c r="H197" s="520">
        <f t="shared" si="2"/>
        <v>98000</v>
      </c>
      <c r="I197" s="295"/>
      <c r="J197" s="54"/>
      <c r="K197" s="17" t="s">
        <v>2774</v>
      </c>
      <c r="L197" s="17"/>
      <c r="M197" s="19">
        <v>44655</v>
      </c>
      <c r="N197" s="54"/>
      <c r="O197" s="17"/>
      <c r="P197" s="19">
        <v>44656</v>
      </c>
      <c r="Q197" s="19">
        <v>44656</v>
      </c>
    </row>
    <row r="198" spans="2:17" ht="15" customHeight="1">
      <c r="B198" s="17"/>
      <c r="C198" s="17" t="s">
        <v>5419</v>
      </c>
      <c r="D198" s="17" t="s">
        <v>5419</v>
      </c>
      <c r="E198" s="54" t="s">
        <v>5430</v>
      </c>
      <c r="F198" s="51">
        <v>1</v>
      </c>
      <c r="G198" s="520">
        <v>68000</v>
      </c>
      <c r="H198" s="520">
        <f>F198*G198</f>
        <v>68000</v>
      </c>
      <c r="I198" s="53"/>
      <c r="J198" s="54"/>
      <c r="K198" s="17" t="s">
        <v>2774</v>
      </c>
      <c r="L198" s="17"/>
      <c r="M198" s="19">
        <v>44655</v>
      </c>
      <c r="N198" s="54"/>
      <c r="O198" s="17"/>
      <c r="P198" s="19">
        <v>44656</v>
      </c>
      <c r="Q198" s="19">
        <v>44656</v>
      </c>
    </row>
    <row r="199" spans="2:17" ht="15" customHeight="1">
      <c r="B199" s="17"/>
      <c r="C199" s="17" t="s">
        <v>5419</v>
      </c>
      <c r="D199" s="17" t="s">
        <v>5419</v>
      </c>
      <c r="E199" s="54" t="s">
        <v>5431</v>
      </c>
      <c r="F199" s="51">
        <v>1</v>
      </c>
      <c r="G199" s="520">
        <v>12400</v>
      </c>
      <c r="H199" s="520">
        <f>F199*G199</f>
        <v>12400</v>
      </c>
      <c r="I199" s="53"/>
      <c r="J199" s="54"/>
      <c r="K199" s="17" t="s">
        <v>2774</v>
      </c>
      <c r="L199" s="17"/>
      <c r="M199" s="19">
        <v>44655</v>
      </c>
      <c r="N199" s="54"/>
      <c r="O199" s="17"/>
      <c r="P199" s="19">
        <v>44656</v>
      </c>
      <c r="Q199" s="19">
        <v>44656</v>
      </c>
    </row>
    <row r="200" spans="2:17" ht="15" customHeight="1">
      <c r="B200" s="17"/>
      <c r="C200" s="17" t="s">
        <v>5419</v>
      </c>
      <c r="D200" s="17" t="s">
        <v>5419</v>
      </c>
      <c r="E200" s="54" t="s">
        <v>46</v>
      </c>
      <c r="F200" s="51">
        <v>1</v>
      </c>
      <c r="G200" s="520">
        <v>47800</v>
      </c>
      <c r="H200" s="520">
        <f>F200*G200</f>
        <v>47800</v>
      </c>
      <c r="I200" s="278"/>
      <c r="J200" s="54"/>
      <c r="K200" s="17" t="s">
        <v>2774</v>
      </c>
      <c r="L200" s="17"/>
      <c r="M200" s="19">
        <v>44655</v>
      </c>
      <c r="N200" s="54"/>
      <c r="O200" s="17"/>
      <c r="P200" s="19">
        <v>44656</v>
      </c>
      <c r="Q200" s="19">
        <v>44656</v>
      </c>
    </row>
    <row r="201" spans="2:17">
      <c r="B201" s="17"/>
      <c r="C201" s="17" t="s">
        <v>5419</v>
      </c>
      <c r="D201" s="17" t="s">
        <v>5419</v>
      </c>
      <c r="E201" s="54" t="s">
        <v>50</v>
      </c>
      <c r="F201" s="51">
        <v>1</v>
      </c>
      <c r="G201" s="520">
        <v>34800</v>
      </c>
      <c r="H201" s="520">
        <f>F201*G201</f>
        <v>34800</v>
      </c>
      <c r="I201" s="53"/>
      <c r="J201" s="54"/>
      <c r="K201" s="17" t="s">
        <v>2774</v>
      </c>
      <c r="L201" s="17"/>
      <c r="M201" s="19">
        <v>44655</v>
      </c>
      <c r="N201" s="54"/>
      <c r="O201" s="17"/>
      <c r="P201" s="19">
        <v>44656</v>
      </c>
      <c r="Q201" s="19">
        <v>44656</v>
      </c>
    </row>
    <row r="202" spans="2:17">
      <c r="B202" s="17"/>
      <c r="C202" s="17" t="s">
        <v>5419</v>
      </c>
      <c r="D202" s="17" t="s">
        <v>5419</v>
      </c>
      <c r="E202" s="54" t="s">
        <v>3057</v>
      </c>
      <c r="F202" s="51">
        <v>1</v>
      </c>
      <c r="G202" s="1215">
        <v>-18500</v>
      </c>
      <c r="H202" s="1215">
        <f>F202*G202</f>
        <v>-18500</v>
      </c>
      <c r="I202" s="53"/>
      <c r="J202" s="54"/>
      <c r="K202" s="17"/>
      <c r="L202" s="17"/>
      <c r="M202" s="19">
        <v>44655</v>
      </c>
      <c r="N202" s="54"/>
      <c r="O202" s="17"/>
      <c r="P202" s="19">
        <v>44656</v>
      </c>
      <c r="Q202" s="19">
        <v>44656</v>
      </c>
    </row>
    <row r="203" spans="2:17">
      <c r="B203" s="17"/>
      <c r="C203" s="17" t="s">
        <v>492</v>
      </c>
      <c r="D203" s="17" t="s">
        <v>492</v>
      </c>
      <c r="E203" s="54" t="s">
        <v>1695</v>
      </c>
      <c r="F203" s="51">
        <v>2</v>
      </c>
      <c r="G203" s="278">
        <v>900</v>
      </c>
      <c r="H203" s="278">
        <v>1800</v>
      </c>
      <c r="I203" s="295"/>
      <c r="J203" s="54" t="s">
        <v>1696</v>
      </c>
      <c r="K203" s="17" t="s">
        <v>4342</v>
      </c>
      <c r="L203" s="17"/>
      <c r="M203" s="19">
        <v>44657</v>
      </c>
      <c r="N203" s="54"/>
      <c r="O203" s="17"/>
      <c r="P203" s="19"/>
      <c r="Q203" s="21">
        <v>44658</v>
      </c>
    </row>
    <row r="204" spans="2:17">
      <c r="B204" s="17"/>
      <c r="C204" s="17" t="s">
        <v>492</v>
      </c>
      <c r="D204" s="17" t="s">
        <v>492</v>
      </c>
      <c r="E204" s="54" t="s">
        <v>5432</v>
      </c>
      <c r="F204" s="51">
        <v>1</v>
      </c>
      <c r="G204" s="278">
        <v>8648</v>
      </c>
      <c r="H204" s="278">
        <v>8648</v>
      </c>
      <c r="I204" s="295"/>
      <c r="J204" s="54" t="s">
        <v>5433</v>
      </c>
      <c r="K204" s="17" t="s">
        <v>4342</v>
      </c>
      <c r="L204" s="17"/>
      <c r="M204" s="19">
        <v>44657</v>
      </c>
      <c r="N204" s="54"/>
      <c r="O204" s="17"/>
      <c r="P204" s="19"/>
      <c r="Q204" s="21">
        <v>44658</v>
      </c>
    </row>
    <row r="205" spans="2:17">
      <c r="B205" s="17"/>
      <c r="C205" s="17" t="s">
        <v>492</v>
      </c>
      <c r="D205" s="17" t="s">
        <v>492</v>
      </c>
      <c r="E205" s="54" t="s">
        <v>863</v>
      </c>
      <c r="F205" s="51">
        <v>1</v>
      </c>
      <c r="G205" s="278">
        <v>6980</v>
      </c>
      <c r="H205" s="278">
        <v>6980</v>
      </c>
      <c r="I205" s="295"/>
      <c r="J205" s="54" t="s">
        <v>864</v>
      </c>
      <c r="K205" s="17" t="s">
        <v>4342</v>
      </c>
      <c r="L205" s="17"/>
      <c r="M205" s="19">
        <v>44657</v>
      </c>
      <c r="N205" s="54"/>
      <c r="O205" s="17"/>
      <c r="P205" s="19"/>
      <c r="Q205" s="21">
        <v>44658</v>
      </c>
    </row>
    <row r="206" spans="2:17">
      <c r="B206" s="17"/>
      <c r="C206" s="17" t="s">
        <v>492</v>
      </c>
      <c r="D206" s="17" t="s">
        <v>492</v>
      </c>
      <c r="E206" s="54" t="s">
        <v>5434</v>
      </c>
      <c r="F206" s="51">
        <v>2</v>
      </c>
      <c r="G206" s="278">
        <v>713</v>
      </c>
      <c r="H206" s="278">
        <v>1426</v>
      </c>
      <c r="I206" s="295"/>
      <c r="J206" s="54" t="s">
        <v>5435</v>
      </c>
      <c r="K206" s="17" t="s">
        <v>4342</v>
      </c>
      <c r="L206" s="17"/>
      <c r="M206" s="19">
        <v>44657</v>
      </c>
      <c r="N206" s="54"/>
      <c r="O206" s="17"/>
      <c r="P206" s="19"/>
      <c r="Q206" s="21">
        <v>44658</v>
      </c>
    </row>
    <row r="207" spans="2:17">
      <c r="B207" s="17"/>
      <c r="C207" s="17" t="s">
        <v>492</v>
      </c>
      <c r="D207" s="17" t="s">
        <v>492</v>
      </c>
      <c r="E207" s="54" t="s">
        <v>5436</v>
      </c>
      <c r="F207" s="51">
        <v>2</v>
      </c>
      <c r="G207" s="278">
        <v>1826</v>
      </c>
      <c r="H207" s="278">
        <v>3652</v>
      </c>
      <c r="I207" s="295"/>
      <c r="J207" s="54" t="s">
        <v>5437</v>
      </c>
      <c r="K207" s="17" t="s">
        <v>4342</v>
      </c>
      <c r="L207" s="17"/>
      <c r="M207" s="19">
        <v>44657</v>
      </c>
      <c r="N207" s="54"/>
      <c r="O207" s="17"/>
      <c r="P207" s="19"/>
      <c r="Q207" s="21">
        <v>44658</v>
      </c>
    </row>
    <row r="208" spans="2:17">
      <c r="B208" s="17"/>
      <c r="C208" s="17" t="s">
        <v>492</v>
      </c>
      <c r="D208" s="17" t="s">
        <v>492</v>
      </c>
      <c r="E208" s="54" t="s">
        <v>3457</v>
      </c>
      <c r="F208" s="51">
        <v>2</v>
      </c>
      <c r="G208" s="278">
        <v>3420</v>
      </c>
      <c r="H208" s="278">
        <v>6840</v>
      </c>
      <c r="I208" s="295"/>
      <c r="J208" s="54" t="s">
        <v>482</v>
      </c>
      <c r="K208" s="17" t="s">
        <v>4342</v>
      </c>
      <c r="L208" s="17"/>
      <c r="M208" s="19">
        <v>44657</v>
      </c>
      <c r="N208" s="54"/>
      <c r="O208" s="17"/>
      <c r="P208" s="19"/>
      <c r="Q208" s="21">
        <v>44658</v>
      </c>
    </row>
    <row r="209" spans="2:17">
      <c r="B209" s="17"/>
      <c r="C209" s="17" t="s">
        <v>492</v>
      </c>
      <c r="D209" s="17" t="s">
        <v>492</v>
      </c>
      <c r="E209" s="54" t="s">
        <v>481</v>
      </c>
      <c r="F209" s="51">
        <v>2</v>
      </c>
      <c r="G209" s="278">
        <v>4342</v>
      </c>
      <c r="H209" s="278">
        <v>8684</v>
      </c>
      <c r="I209" s="295"/>
      <c r="J209" s="54" t="s">
        <v>482</v>
      </c>
      <c r="K209" s="17" t="s">
        <v>4342</v>
      </c>
      <c r="L209" s="17"/>
      <c r="M209" s="19">
        <v>44657</v>
      </c>
      <c r="N209" s="54"/>
      <c r="O209" s="17"/>
      <c r="P209" s="19"/>
      <c r="Q209" s="21">
        <v>44658</v>
      </c>
    </row>
    <row r="210" spans="2:17">
      <c r="B210" s="17"/>
      <c r="C210" s="17" t="s">
        <v>492</v>
      </c>
      <c r="D210" s="17" t="s">
        <v>492</v>
      </c>
      <c r="E210" s="54" t="s">
        <v>5438</v>
      </c>
      <c r="F210" s="51">
        <v>2</v>
      </c>
      <c r="G210" s="278">
        <v>2527</v>
      </c>
      <c r="H210" s="278">
        <v>5054</v>
      </c>
      <c r="I210" s="295"/>
      <c r="J210" s="54" t="s">
        <v>5439</v>
      </c>
      <c r="K210" s="17" t="s">
        <v>4342</v>
      </c>
      <c r="L210" s="17"/>
      <c r="M210" s="19">
        <v>44657</v>
      </c>
      <c r="N210" s="54"/>
      <c r="O210" s="17"/>
      <c r="P210" s="19"/>
      <c r="Q210" s="21">
        <v>44658</v>
      </c>
    </row>
    <row r="211" spans="2:17">
      <c r="B211" s="17"/>
      <c r="C211" s="17" t="s">
        <v>492</v>
      </c>
      <c r="D211" s="17" t="s">
        <v>492</v>
      </c>
      <c r="E211" s="54" t="s">
        <v>5440</v>
      </c>
      <c r="F211" s="51">
        <v>2</v>
      </c>
      <c r="G211" s="278">
        <v>568</v>
      </c>
      <c r="H211" s="278">
        <v>1136</v>
      </c>
      <c r="I211" s="295"/>
      <c r="J211" s="54" t="s">
        <v>5441</v>
      </c>
      <c r="K211" s="17" t="s">
        <v>4342</v>
      </c>
      <c r="L211" s="17"/>
      <c r="M211" s="19">
        <v>44657</v>
      </c>
      <c r="N211" s="54"/>
      <c r="O211" s="17"/>
      <c r="P211" s="19"/>
      <c r="Q211" s="21">
        <v>44658</v>
      </c>
    </row>
    <row r="212" spans="2:17">
      <c r="B212" s="17"/>
      <c r="C212" s="17" t="s">
        <v>492</v>
      </c>
      <c r="D212" s="17" t="s">
        <v>492</v>
      </c>
      <c r="E212" s="54" t="s">
        <v>5442</v>
      </c>
      <c r="F212" s="51">
        <v>2</v>
      </c>
      <c r="G212" s="278">
        <v>2931</v>
      </c>
      <c r="H212" s="278">
        <v>5862</v>
      </c>
      <c r="I212" s="295"/>
      <c r="J212" s="54" t="s">
        <v>1678</v>
      </c>
      <c r="K212" s="17" t="s">
        <v>4342</v>
      </c>
      <c r="L212" s="17"/>
      <c r="M212" s="19">
        <v>44657</v>
      </c>
      <c r="N212" s="54"/>
      <c r="O212" s="17"/>
      <c r="P212" s="19"/>
      <c r="Q212" s="21">
        <v>44658</v>
      </c>
    </row>
    <row r="213" spans="2:17">
      <c r="B213" s="17"/>
      <c r="C213" s="17" t="s">
        <v>492</v>
      </c>
      <c r="D213" s="17" t="s">
        <v>492</v>
      </c>
      <c r="E213" s="54" t="s">
        <v>5443</v>
      </c>
      <c r="F213" s="51">
        <v>2</v>
      </c>
      <c r="G213" s="278">
        <v>3969</v>
      </c>
      <c r="H213" s="278">
        <v>7938</v>
      </c>
      <c r="I213" s="295"/>
      <c r="J213" s="54" t="s">
        <v>1678</v>
      </c>
      <c r="K213" s="17" t="s">
        <v>4342</v>
      </c>
      <c r="L213" s="17"/>
      <c r="M213" s="19">
        <v>44657</v>
      </c>
      <c r="N213" s="54"/>
      <c r="O213" s="17"/>
      <c r="P213" s="19"/>
      <c r="Q213" s="21">
        <v>44658</v>
      </c>
    </row>
    <row r="214" spans="2:17">
      <c r="B214" s="17"/>
      <c r="C214" s="17" t="s">
        <v>492</v>
      </c>
      <c r="D214" s="17" t="s">
        <v>492</v>
      </c>
      <c r="E214" s="54" t="s">
        <v>5444</v>
      </c>
      <c r="F214" s="51">
        <v>2</v>
      </c>
      <c r="G214" s="278">
        <v>1889</v>
      </c>
      <c r="H214" s="278">
        <v>3778</v>
      </c>
      <c r="I214" s="295"/>
      <c r="J214" s="54" t="s">
        <v>5445</v>
      </c>
      <c r="K214" s="17" t="s">
        <v>4342</v>
      </c>
      <c r="L214" s="17"/>
      <c r="M214" s="19">
        <v>44657</v>
      </c>
      <c r="N214" s="54"/>
      <c r="O214" s="17"/>
      <c r="P214" s="19"/>
      <c r="Q214" s="21">
        <v>44658</v>
      </c>
    </row>
    <row r="215" spans="2:17">
      <c r="B215" s="17"/>
      <c r="C215" s="17" t="s">
        <v>492</v>
      </c>
      <c r="D215" s="17" t="s">
        <v>492</v>
      </c>
      <c r="E215" s="54" t="s">
        <v>2444</v>
      </c>
      <c r="F215" s="51">
        <v>4</v>
      </c>
      <c r="G215" s="278">
        <v>251</v>
      </c>
      <c r="H215" s="278">
        <v>1004</v>
      </c>
      <c r="I215" s="295"/>
      <c r="J215" s="54" t="s">
        <v>2445</v>
      </c>
      <c r="K215" s="17" t="s">
        <v>4342</v>
      </c>
      <c r="L215" s="17"/>
      <c r="M215" s="19">
        <v>44657</v>
      </c>
      <c r="N215" s="54"/>
      <c r="O215" s="17"/>
      <c r="P215" s="19"/>
      <c r="Q215" s="21">
        <v>44658</v>
      </c>
    </row>
    <row r="216" spans="2:17">
      <c r="B216" s="17"/>
      <c r="C216" s="17" t="s">
        <v>756</v>
      </c>
      <c r="D216" s="17" t="s">
        <v>5152</v>
      </c>
      <c r="E216" s="1775" t="s">
        <v>5446</v>
      </c>
      <c r="F216" s="1776">
        <v>2</v>
      </c>
      <c r="G216" s="365">
        <v>1840</v>
      </c>
      <c r="H216" s="520">
        <f t="shared" ref="H216:H223" si="3">F216*G216</f>
        <v>3680</v>
      </c>
      <c r="I216" s="295"/>
      <c r="J216" s="54" t="s">
        <v>5447</v>
      </c>
      <c r="K216" s="17"/>
      <c r="L216" s="17"/>
      <c r="M216" s="19">
        <v>44652</v>
      </c>
      <c r="N216" s="54"/>
      <c r="O216" s="56">
        <v>44715</v>
      </c>
      <c r="P216" s="19">
        <v>44715</v>
      </c>
      <c r="Q216" s="21">
        <v>44714</v>
      </c>
    </row>
    <row r="217" spans="2:17">
      <c r="B217" s="17"/>
      <c r="C217" s="17" t="s">
        <v>449</v>
      </c>
      <c r="D217" s="17" t="s">
        <v>69</v>
      </c>
      <c r="E217" s="54" t="s">
        <v>5448</v>
      </c>
      <c r="F217" s="51">
        <v>3</v>
      </c>
      <c r="G217" s="520">
        <v>1050</v>
      </c>
      <c r="H217" s="520">
        <f t="shared" si="3"/>
        <v>3150</v>
      </c>
      <c r="I217" s="295"/>
      <c r="J217" s="54" t="s">
        <v>5449</v>
      </c>
      <c r="K217" s="17" t="s">
        <v>5450</v>
      </c>
      <c r="L217" s="292"/>
      <c r="M217" s="19">
        <v>44665</v>
      </c>
      <c r="N217" s="54"/>
      <c r="O217" s="17" t="s">
        <v>1143</v>
      </c>
      <c r="P217" s="308">
        <v>44987</v>
      </c>
      <c r="Q217" s="21"/>
    </row>
    <row r="218" spans="2:17">
      <c r="B218" s="17"/>
      <c r="C218" s="17" t="s">
        <v>737</v>
      </c>
      <c r="D218" s="17" t="s">
        <v>776</v>
      </c>
      <c r="E218" s="54" t="s">
        <v>5451</v>
      </c>
      <c r="F218" s="51">
        <v>1</v>
      </c>
      <c r="G218" s="520">
        <v>0</v>
      </c>
      <c r="H218" s="520">
        <f t="shared" si="3"/>
        <v>0</v>
      </c>
      <c r="I218" s="295"/>
      <c r="J218" s="54"/>
      <c r="K218" s="17" t="s">
        <v>5452</v>
      </c>
      <c r="L218" s="17"/>
      <c r="M218" s="19"/>
      <c r="N218" s="54"/>
      <c r="O218" s="17"/>
      <c r="P218" s="19"/>
      <c r="Q218" s="21"/>
    </row>
    <row r="219" spans="2:17">
      <c r="B219" s="17"/>
      <c r="C219" s="17" t="s">
        <v>5453</v>
      </c>
      <c r="D219" s="17" t="s">
        <v>69</v>
      </c>
      <c r="E219" s="54" t="s">
        <v>5454</v>
      </c>
      <c r="F219" s="51">
        <v>1</v>
      </c>
      <c r="G219" s="520">
        <v>1580</v>
      </c>
      <c r="H219" s="520">
        <f t="shared" si="3"/>
        <v>1580</v>
      </c>
      <c r="I219" s="295"/>
      <c r="J219" s="54"/>
      <c r="K219" s="17"/>
      <c r="L219" s="17"/>
      <c r="M219" s="19">
        <v>44656</v>
      </c>
      <c r="N219" s="54"/>
      <c r="O219" s="17"/>
      <c r="P219" s="19"/>
      <c r="Q219" s="21">
        <v>44657</v>
      </c>
    </row>
    <row r="220" spans="2:17">
      <c r="B220" s="17"/>
      <c r="C220" s="17" t="s">
        <v>5453</v>
      </c>
      <c r="D220" s="17" t="s">
        <v>5455</v>
      </c>
      <c r="E220" s="324" t="s">
        <v>5456</v>
      </c>
      <c r="F220" s="1777">
        <v>2</v>
      </c>
      <c r="G220" s="520">
        <v>2928</v>
      </c>
      <c r="H220" s="520">
        <f t="shared" si="3"/>
        <v>5856</v>
      </c>
      <c r="I220" s="295"/>
      <c r="J220" s="54"/>
      <c r="K220" s="17" t="s">
        <v>5457</v>
      </c>
      <c r="L220" s="17"/>
      <c r="M220" s="19">
        <v>44658</v>
      </c>
      <c r="N220" s="54"/>
      <c r="O220" s="17"/>
      <c r="P220" s="19">
        <v>44658</v>
      </c>
      <c r="Q220" s="21"/>
    </row>
    <row r="221" spans="2:17">
      <c r="B221" s="17"/>
      <c r="C221" s="17" t="s">
        <v>5458</v>
      </c>
      <c r="D221" s="17" t="s">
        <v>69</v>
      </c>
      <c r="E221" s="54" t="s">
        <v>745</v>
      </c>
      <c r="F221" s="51">
        <v>2</v>
      </c>
      <c r="G221" s="520">
        <v>1680</v>
      </c>
      <c r="H221" s="520">
        <f t="shared" si="3"/>
        <v>3360</v>
      </c>
      <c r="I221" s="295"/>
      <c r="J221" s="54"/>
      <c r="K221" s="93"/>
      <c r="L221" s="17"/>
      <c r="M221" s="19">
        <v>44665</v>
      </c>
      <c r="N221" s="54"/>
      <c r="O221" s="17" t="s">
        <v>1143</v>
      </c>
      <c r="P221" s="308">
        <v>44728</v>
      </c>
      <c r="Q221" s="21"/>
    </row>
    <row r="222" spans="2:17">
      <c r="B222" s="17"/>
      <c r="C222" s="17" t="s">
        <v>747</v>
      </c>
      <c r="D222" s="17" t="s">
        <v>5455</v>
      </c>
      <c r="E222" s="54" t="s">
        <v>5459</v>
      </c>
      <c r="F222" s="51">
        <v>0</v>
      </c>
      <c r="G222" s="520"/>
      <c r="H222" s="520">
        <f t="shared" si="3"/>
        <v>0</v>
      </c>
      <c r="I222" s="295"/>
      <c r="J222" s="54"/>
      <c r="K222" s="17"/>
      <c r="L222" s="17"/>
      <c r="M222" s="19"/>
      <c r="N222" s="54"/>
      <c r="O222" s="17"/>
      <c r="P222" s="19"/>
      <c r="Q222" s="21"/>
    </row>
    <row r="223" spans="2:17">
      <c r="B223" s="17"/>
      <c r="C223" s="17" t="s">
        <v>449</v>
      </c>
      <c r="D223" s="17" t="s">
        <v>80</v>
      </c>
      <c r="E223" s="54" t="s">
        <v>5460</v>
      </c>
      <c r="F223" s="51">
        <v>3</v>
      </c>
      <c r="G223" s="520">
        <v>1080</v>
      </c>
      <c r="H223" s="520">
        <f t="shared" si="3"/>
        <v>3240</v>
      </c>
      <c r="I223" s="295"/>
      <c r="J223" s="54" t="s">
        <v>5461</v>
      </c>
      <c r="K223" s="93"/>
      <c r="L223" s="17"/>
      <c r="M223" s="19">
        <v>44663</v>
      </c>
      <c r="N223" s="54"/>
      <c r="O223" s="17" t="s">
        <v>1143</v>
      </c>
      <c r="P223" s="204" t="s">
        <v>453</v>
      </c>
      <c r="Q223" s="1778" t="s">
        <v>5462</v>
      </c>
    </row>
    <row r="224" spans="2:17">
      <c r="B224" s="17"/>
      <c r="C224" s="17"/>
      <c r="D224" s="17"/>
      <c r="E224" s="54"/>
      <c r="F224" s="51"/>
      <c r="G224" s="520"/>
      <c r="H224" s="520"/>
      <c r="I224" s="295"/>
      <c r="J224" s="54"/>
      <c r="K224" s="17"/>
      <c r="L224" s="17"/>
      <c r="M224" s="19"/>
      <c r="N224" s="54"/>
      <c r="O224" s="17"/>
      <c r="P224" s="19"/>
      <c r="Q224" s="21"/>
    </row>
    <row r="225" spans="2:17">
      <c r="B225" s="17"/>
      <c r="C225" s="17" t="s">
        <v>492</v>
      </c>
      <c r="D225" s="17" t="s">
        <v>492</v>
      </c>
      <c r="E225" s="54" t="s">
        <v>5463</v>
      </c>
      <c r="F225" s="51">
        <v>2</v>
      </c>
      <c r="G225" s="520">
        <v>2989</v>
      </c>
      <c r="H225" s="520">
        <f>F225*G225</f>
        <v>5978</v>
      </c>
      <c r="I225" s="295"/>
      <c r="J225" s="54"/>
      <c r="K225" s="17" t="s">
        <v>4342</v>
      </c>
      <c r="L225" s="17"/>
      <c r="M225" s="19">
        <v>44656</v>
      </c>
      <c r="N225" s="54"/>
      <c r="O225" s="17"/>
      <c r="P225" s="19">
        <v>44658</v>
      </c>
      <c r="Q225" s="21">
        <v>44658</v>
      </c>
    </row>
    <row r="226" spans="2:17">
      <c r="B226" s="17"/>
      <c r="C226" s="17"/>
      <c r="D226" s="17"/>
      <c r="E226" s="54"/>
      <c r="F226" s="51"/>
      <c r="G226" s="520"/>
      <c r="H226" s="520"/>
      <c r="I226" s="295"/>
      <c r="J226" s="54"/>
      <c r="K226" s="17"/>
      <c r="L226" s="17"/>
      <c r="M226" s="19"/>
      <c r="N226" s="54"/>
      <c r="O226" s="17"/>
      <c r="P226" s="19"/>
      <c r="Q226" s="21"/>
    </row>
    <row r="227" spans="2:17" s="120" customFormat="1">
      <c r="B227" s="93"/>
      <c r="C227" s="93" t="s">
        <v>5464</v>
      </c>
      <c r="D227" s="93" t="s">
        <v>5464</v>
      </c>
      <c r="E227" s="91" t="s">
        <v>5465</v>
      </c>
      <c r="F227" s="89">
        <v>1</v>
      </c>
      <c r="G227" s="156">
        <v>1334</v>
      </c>
      <c r="H227" s="156">
        <v>1334</v>
      </c>
      <c r="I227" s="133"/>
      <c r="J227" s="54" t="s">
        <v>5466</v>
      </c>
      <c r="K227" s="93" t="s">
        <v>4342</v>
      </c>
      <c r="L227" s="93"/>
      <c r="M227" s="20">
        <v>44679</v>
      </c>
      <c r="N227" s="91"/>
      <c r="O227" s="93"/>
      <c r="P227" s="20"/>
      <c r="Q227" s="74">
        <v>44690</v>
      </c>
    </row>
    <row r="228" spans="2:17" s="120" customFormat="1">
      <c r="B228" s="93"/>
      <c r="C228" s="93" t="s">
        <v>5464</v>
      </c>
      <c r="D228" s="93" t="s">
        <v>5464</v>
      </c>
      <c r="E228" s="91" t="s">
        <v>5467</v>
      </c>
      <c r="F228" s="89">
        <v>1</v>
      </c>
      <c r="G228" s="156">
        <v>5444</v>
      </c>
      <c r="H228" s="156">
        <v>5444</v>
      </c>
      <c r="I228" s="133"/>
      <c r="J228" s="54" t="s">
        <v>5468</v>
      </c>
      <c r="K228" s="93" t="s">
        <v>4342</v>
      </c>
      <c r="L228" s="93"/>
      <c r="M228" s="20">
        <v>44679</v>
      </c>
      <c r="N228" s="91"/>
      <c r="O228" s="93"/>
      <c r="P228" s="20"/>
      <c r="Q228" s="74">
        <v>44690</v>
      </c>
    </row>
    <row r="229" spans="2:17" s="120" customFormat="1">
      <c r="B229" s="93"/>
      <c r="C229" s="93" t="s">
        <v>5464</v>
      </c>
      <c r="D229" s="93" t="s">
        <v>5464</v>
      </c>
      <c r="E229" s="91" t="s">
        <v>5469</v>
      </c>
      <c r="F229" s="89">
        <v>4</v>
      </c>
      <c r="G229" s="156">
        <v>1114</v>
      </c>
      <c r="H229" s="156">
        <v>4456</v>
      </c>
      <c r="I229" s="133"/>
      <c r="J229" s="54" t="s">
        <v>5470</v>
      </c>
      <c r="K229" s="93" t="s">
        <v>4342</v>
      </c>
      <c r="L229" s="93"/>
      <c r="M229" s="20">
        <v>44679</v>
      </c>
      <c r="N229" s="91"/>
      <c r="O229" s="93"/>
      <c r="P229" s="20"/>
      <c r="Q229" s="74">
        <v>44690</v>
      </c>
    </row>
    <row r="230" spans="2:17" s="120" customFormat="1">
      <c r="B230" s="93"/>
      <c r="C230" s="93" t="s">
        <v>5464</v>
      </c>
      <c r="D230" s="93" t="s">
        <v>5464</v>
      </c>
      <c r="E230" s="91" t="s">
        <v>5471</v>
      </c>
      <c r="F230" s="89">
        <v>52</v>
      </c>
      <c r="G230" s="156">
        <v>638</v>
      </c>
      <c r="H230" s="156">
        <v>33176</v>
      </c>
      <c r="I230" s="133"/>
      <c r="J230" s="54" t="s">
        <v>5472</v>
      </c>
      <c r="K230" s="93" t="s">
        <v>4342</v>
      </c>
      <c r="L230" s="93"/>
      <c r="M230" s="20">
        <v>44679</v>
      </c>
      <c r="N230" s="91"/>
      <c r="O230" s="93"/>
      <c r="P230" s="20"/>
      <c r="Q230" s="74">
        <v>44690</v>
      </c>
    </row>
    <row r="231" spans="2:17" s="120" customFormat="1">
      <c r="B231" s="93"/>
      <c r="C231" s="93" t="s">
        <v>5464</v>
      </c>
      <c r="D231" s="93" t="s">
        <v>5464</v>
      </c>
      <c r="E231" s="91" t="s">
        <v>5473</v>
      </c>
      <c r="F231" s="89">
        <v>2</v>
      </c>
      <c r="G231" s="156">
        <v>590</v>
      </c>
      <c r="H231" s="156">
        <v>1180</v>
      </c>
      <c r="I231" s="133"/>
      <c r="J231" s="54" t="s">
        <v>5474</v>
      </c>
      <c r="K231" s="93" t="s">
        <v>4342</v>
      </c>
      <c r="L231" s="93"/>
      <c r="M231" s="20">
        <v>44679</v>
      </c>
      <c r="N231" s="91"/>
      <c r="O231" s="93"/>
      <c r="P231" s="20"/>
      <c r="Q231" s="74">
        <v>44690</v>
      </c>
    </row>
    <row r="232" spans="2:17" s="120" customFormat="1">
      <c r="B232" s="93"/>
      <c r="C232" s="93" t="s">
        <v>5464</v>
      </c>
      <c r="D232" s="93" t="s">
        <v>5464</v>
      </c>
      <c r="E232" s="91" t="s">
        <v>5475</v>
      </c>
      <c r="F232" s="89">
        <v>4</v>
      </c>
      <c r="G232" s="156">
        <v>1260</v>
      </c>
      <c r="H232" s="156">
        <v>5040</v>
      </c>
      <c r="I232" s="133"/>
      <c r="J232" s="54" t="s">
        <v>5252</v>
      </c>
      <c r="K232" s="93" t="s">
        <v>4342</v>
      </c>
      <c r="L232" s="93"/>
      <c r="M232" s="20">
        <v>44679</v>
      </c>
      <c r="N232" s="91"/>
      <c r="O232" s="93"/>
      <c r="P232" s="20"/>
      <c r="Q232" s="74">
        <v>44690</v>
      </c>
    </row>
    <row r="233" spans="2:17" s="120" customFormat="1">
      <c r="B233" s="93"/>
      <c r="C233" s="93" t="s">
        <v>5464</v>
      </c>
      <c r="D233" s="93" t="s">
        <v>5464</v>
      </c>
      <c r="E233" s="91" t="s">
        <v>5476</v>
      </c>
      <c r="F233" s="89">
        <v>2</v>
      </c>
      <c r="G233" s="156">
        <v>1260</v>
      </c>
      <c r="H233" s="156">
        <v>2520</v>
      </c>
      <c r="I233" s="133"/>
      <c r="J233" s="54" t="s">
        <v>5252</v>
      </c>
      <c r="K233" s="93" t="s">
        <v>4342</v>
      </c>
      <c r="L233" s="93"/>
      <c r="M233" s="20">
        <v>44679</v>
      </c>
      <c r="N233" s="91"/>
      <c r="O233" s="93"/>
      <c r="P233" s="20"/>
      <c r="Q233" s="74">
        <v>44690</v>
      </c>
    </row>
    <row r="234" spans="2:17" s="120" customFormat="1">
      <c r="B234" s="93"/>
      <c r="C234" s="93" t="s">
        <v>5464</v>
      </c>
      <c r="D234" s="93" t="s">
        <v>5464</v>
      </c>
      <c r="E234" s="91" t="s">
        <v>5477</v>
      </c>
      <c r="F234" s="89">
        <v>12</v>
      </c>
      <c r="G234" s="156">
        <v>2180</v>
      </c>
      <c r="H234" s="156">
        <v>26160</v>
      </c>
      <c r="I234" s="133"/>
      <c r="J234" s="54" t="s">
        <v>5478</v>
      </c>
      <c r="K234" s="93" t="s">
        <v>4342</v>
      </c>
      <c r="L234" s="93"/>
      <c r="M234" s="20">
        <v>44679</v>
      </c>
      <c r="N234" s="91"/>
      <c r="O234" s="93"/>
      <c r="P234" s="20"/>
      <c r="Q234" s="74">
        <v>44690</v>
      </c>
    </row>
    <row r="235" spans="2:17" s="120" customFormat="1">
      <c r="B235" s="93"/>
      <c r="C235" s="93" t="s">
        <v>79</v>
      </c>
      <c r="D235" s="93" t="s">
        <v>5152</v>
      </c>
      <c r="E235" s="91" t="s">
        <v>5479</v>
      </c>
      <c r="F235" s="89">
        <v>1</v>
      </c>
      <c r="G235" s="156">
        <v>1260</v>
      </c>
      <c r="H235" s="156">
        <v>1260</v>
      </c>
      <c r="I235" s="133"/>
      <c r="J235" s="91" t="s">
        <v>5480</v>
      </c>
      <c r="K235" s="1779"/>
      <c r="L235" s="340"/>
      <c r="M235" s="20">
        <v>44683</v>
      </c>
      <c r="N235" s="91"/>
      <c r="O235" s="93"/>
      <c r="P235" s="20"/>
      <c r="Q235" s="74">
        <v>44691</v>
      </c>
    </row>
    <row r="236" spans="2:17" s="120" customFormat="1">
      <c r="B236" s="93"/>
      <c r="C236" s="93" t="s">
        <v>756</v>
      </c>
      <c r="D236" s="93" t="s">
        <v>5152</v>
      </c>
      <c r="E236" s="91" t="s">
        <v>5481</v>
      </c>
      <c r="F236" s="89">
        <v>1</v>
      </c>
      <c r="G236" s="156">
        <v>1580</v>
      </c>
      <c r="H236" s="156">
        <v>1580</v>
      </c>
      <c r="I236" s="133"/>
      <c r="J236" s="91" t="s">
        <v>5480</v>
      </c>
      <c r="K236" s="1779"/>
      <c r="L236" s="93"/>
      <c r="M236" s="20">
        <v>44683</v>
      </c>
      <c r="N236" s="91"/>
      <c r="O236" s="93"/>
      <c r="P236" s="20"/>
      <c r="Q236" s="74">
        <v>44691</v>
      </c>
    </row>
    <row r="237" spans="2:17" s="120" customFormat="1">
      <c r="B237" s="93"/>
      <c r="C237" s="93" t="s">
        <v>449</v>
      </c>
      <c r="D237" s="93" t="s">
        <v>80</v>
      </c>
      <c r="E237" s="1780" t="s">
        <v>5482</v>
      </c>
      <c r="F237" s="89">
        <v>2</v>
      </c>
      <c r="G237" s="1781">
        <v>950</v>
      </c>
      <c r="H237" s="520">
        <f>F237*G237</f>
        <v>1900</v>
      </c>
      <c r="I237" s="133"/>
      <c r="J237" s="91" t="s">
        <v>5483</v>
      </c>
      <c r="K237" s="1779"/>
      <c r="L237" s="340"/>
      <c r="M237" s="20">
        <v>44690</v>
      </c>
      <c r="N237" s="91"/>
      <c r="O237" s="57"/>
      <c r="P237" s="20"/>
      <c r="Q237" s="74">
        <v>44693</v>
      </c>
    </row>
    <row r="238" spans="2:17" s="120" customFormat="1">
      <c r="B238" s="93"/>
      <c r="C238" s="93" t="s">
        <v>449</v>
      </c>
      <c r="D238" s="93" t="s">
        <v>5484</v>
      </c>
      <c r="E238" s="91" t="s">
        <v>5485</v>
      </c>
      <c r="F238" s="89">
        <v>2</v>
      </c>
      <c r="G238" s="317">
        <v>1134</v>
      </c>
      <c r="H238" s="520">
        <f>F238*G238</f>
        <v>2268</v>
      </c>
      <c r="I238" s="133"/>
      <c r="J238" s="91"/>
      <c r="K238" s="1779"/>
      <c r="L238" s="340"/>
      <c r="M238" s="20">
        <v>44690</v>
      </c>
      <c r="N238" s="91"/>
      <c r="O238" s="93"/>
      <c r="P238" s="20"/>
      <c r="Q238" s="74">
        <v>44691</v>
      </c>
    </row>
    <row r="239" spans="2:17" s="120" customFormat="1">
      <c r="B239" s="93"/>
      <c r="C239" s="93" t="s">
        <v>449</v>
      </c>
      <c r="D239" s="93" t="s">
        <v>5484</v>
      </c>
      <c r="E239" s="91" t="s">
        <v>62</v>
      </c>
      <c r="F239" s="89">
        <v>1</v>
      </c>
      <c r="G239" s="317">
        <v>650</v>
      </c>
      <c r="H239" s="520">
        <f>F239*G239</f>
        <v>650</v>
      </c>
      <c r="I239" s="133"/>
      <c r="J239" s="91"/>
      <c r="K239" s="1779"/>
      <c r="L239" s="340"/>
      <c r="M239" s="20">
        <v>44690</v>
      </c>
      <c r="N239" s="91"/>
      <c r="O239" s="93"/>
      <c r="P239" s="20"/>
      <c r="Q239" s="74"/>
    </row>
    <row r="240" spans="2:17" s="120" customFormat="1">
      <c r="B240" s="93"/>
      <c r="C240" s="93" t="s">
        <v>808</v>
      </c>
      <c r="D240" s="93" t="s">
        <v>808</v>
      </c>
      <c r="E240" s="91" t="s">
        <v>5486</v>
      </c>
      <c r="F240" s="89">
        <v>2</v>
      </c>
      <c r="G240" s="317">
        <v>4800</v>
      </c>
      <c r="H240" s="317">
        <f>F240*G240</f>
        <v>9600</v>
      </c>
      <c r="I240" s="133"/>
      <c r="J240" s="91"/>
      <c r="K240" s="1779"/>
      <c r="L240" s="93"/>
      <c r="M240" s="20">
        <v>44683</v>
      </c>
      <c r="N240" s="91"/>
      <c r="O240" s="93"/>
      <c r="P240" s="20"/>
      <c r="Q240" s="74">
        <v>44691</v>
      </c>
    </row>
    <row r="241" spans="2:17">
      <c r="B241" s="17"/>
      <c r="C241" s="54"/>
      <c r="D241" s="17"/>
      <c r="E241" s="54"/>
      <c r="F241" s="51"/>
      <c r="G241" s="520"/>
      <c r="H241" s="520"/>
      <c r="I241" s="295"/>
      <c r="J241" s="278"/>
      <c r="K241" s="17"/>
      <c r="L241" s="17"/>
      <c r="M241" s="19"/>
      <c r="N241" s="54"/>
      <c r="O241" s="17"/>
      <c r="P241" s="19"/>
      <c r="Q241" s="21"/>
    </row>
    <row r="242" spans="2:17">
      <c r="B242" s="17"/>
      <c r="C242" s="17" t="s">
        <v>5487</v>
      </c>
      <c r="D242" s="17" t="s">
        <v>5152</v>
      </c>
      <c r="E242" s="54" t="s">
        <v>5488</v>
      </c>
      <c r="F242" s="51">
        <v>1</v>
      </c>
      <c r="G242" s="520">
        <v>2950</v>
      </c>
      <c r="H242" s="520">
        <v>2950</v>
      </c>
      <c r="I242" s="295"/>
      <c r="J242" s="54"/>
      <c r="K242" s="17"/>
      <c r="L242" s="17"/>
      <c r="M242" s="19">
        <v>44659</v>
      </c>
      <c r="N242" s="54"/>
      <c r="O242" s="56">
        <v>44747</v>
      </c>
      <c r="P242" s="308">
        <v>44761</v>
      </c>
      <c r="Q242" s="21">
        <v>44761</v>
      </c>
    </row>
    <row r="243" spans="2:17">
      <c r="B243" s="17"/>
      <c r="C243" s="54"/>
      <c r="D243" s="17"/>
      <c r="E243" s="54"/>
      <c r="F243" s="51"/>
      <c r="G243" s="520"/>
      <c r="H243" s="520"/>
      <c r="I243" s="295"/>
      <c r="J243" s="54"/>
      <c r="K243" s="17"/>
      <c r="L243" s="17"/>
      <c r="M243" s="19"/>
      <c r="N243" s="54"/>
      <c r="O243" s="17"/>
      <c r="P243" s="19"/>
      <c r="Q243" s="21"/>
    </row>
    <row r="244" spans="2:17" s="120" customFormat="1">
      <c r="B244" s="93"/>
      <c r="C244" s="93" t="s">
        <v>492</v>
      </c>
      <c r="D244" s="93" t="s">
        <v>492</v>
      </c>
      <c r="E244" s="91" t="s">
        <v>5489</v>
      </c>
      <c r="F244" s="89">
        <v>4</v>
      </c>
      <c r="G244" s="156">
        <v>4876</v>
      </c>
      <c r="H244" s="520">
        <f t="shared" ref="H244:H250" si="4">F244*G244</f>
        <v>19504</v>
      </c>
      <c r="I244" s="133"/>
      <c r="J244" s="91" t="s">
        <v>5490</v>
      </c>
      <c r="K244" s="93" t="s">
        <v>5318</v>
      </c>
      <c r="L244" s="93"/>
      <c r="M244" s="20">
        <v>44699</v>
      </c>
      <c r="N244" s="91"/>
      <c r="O244" s="93"/>
      <c r="P244" s="20">
        <v>44704</v>
      </c>
      <c r="Q244" s="74">
        <v>44704</v>
      </c>
    </row>
    <row r="245" spans="2:17" s="120" customFormat="1">
      <c r="B245" s="93"/>
      <c r="C245" s="93" t="s">
        <v>492</v>
      </c>
      <c r="D245" s="93" t="s">
        <v>492</v>
      </c>
      <c r="E245" s="91" t="s">
        <v>5491</v>
      </c>
      <c r="F245" s="89">
        <v>2</v>
      </c>
      <c r="G245" s="156">
        <v>4876</v>
      </c>
      <c r="H245" s="520">
        <f t="shared" si="4"/>
        <v>9752</v>
      </c>
      <c r="I245" s="133"/>
      <c r="J245" s="91" t="s">
        <v>5490</v>
      </c>
      <c r="K245" s="93" t="s">
        <v>5318</v>
      </c>
      <c r="L245" s="93"/>
      <c r="M245" s="20">
        <v>44699</v>
      </c>
      <c r="N245" s="91"/>
      <c r="O245" s="93"/>
      <c r="P245" s="20">
        <v>44704</v>
      </c>
      <c r="Q245" s="74">
        <v>44704</v>
      </c>
    </row>
    <row r="246" spans="2:17" s="120" customFormat="1">
      <c r="B246" s="93"/>
      <c r="C246" s="93" t="s">
        <v>492</v>
      </c>
      <c r="D246" s="93" t="s">
        <v>492</v>
      </c>
      <c r="E246" s="91" t="s">
        <v>5492</v>
      </c>
      <c r="F246" s="89">
        <v>2</v>
      </c>
      <c r="G246" s="156">
        <v>8496</v>
      </c>
      <c r="H246" s="520">
        <f t="shared" si="4"/>
        <v>16992</v>
      </c>
      <c r="I246" s="133"/>
      <c r="J246" s="91" t="s">
        <v>5490</v>
      </c>
      <c r="K246" s="93" t="s">
        <v>5318</v>
      </c>
      <c r="L246" s="93"/>
      <c r="M246" s="20">
        <v>44699</v>
      </c>
      <c r="N246" s="91"/>
      <c r="O246" s="93"/>
      <c r="P246" s="20">
        <v>44704</v>
      </c>
      <c r="Q246" s="74">
        <v>44704</v>
      </c>
    </row>
    <row r="247" spans="2:17" s="120" customFormat="1">
      <c r="B247" s="93"/>
      <c r="C247" s="93" t="s">
        <v>492</v>
      </c>
      <c r="D247" s="93" t="s">
        <v>492</v>
      </c>
      <c r="E247" s="91" t="s">
        <v>5493</v>
      </c>
      <c r="F247" s="89">
        <v>10</v>
      </c>
      <c r="G247" s="156">
        <v>51</v>
      </c>
      <c r="H247" s="520">
        <f t="shared" si="4"/>
        <v>510</v>
      </c>
      <c r="I247" s="133"/>
      <c r="J247" s="91" t="s">
        <v>5494</v>
      </c>
      <c r="K247" s="93" t="s">
        <v>5318</v>
      </c>
      <c r="L247" s="93"/>
      <c r="M247" s="20">
        <v>44699</v>
      </c>
      <c r="N247" s="91"/>
      <c r="O247" s="93"/>
      <c r="P247" s="20">
        <v>44704</v>
      </c>
      <c r="Q247" s="74">
        <v>44704</v>
      </c>
    </row>
    <row r="248" spans="2:17" s="120" customFormat="1">
      <c r="B248" s="93"/>
      <c r="C248" s="93" t="s">
        <v>492</v>
      </c>
      <c r="D248" s="93" t="s">
        <v>492</v>
      </c>
      <c r="E248" s="91" t="s">
        <v>5495</v>
      </c>
      <c r="F248" s="89">
        <v>1</v>
      </c>
      <c r="G248" s="156">
        <v>480</v>
      </c>
      <c r="H248" s="520">
        <f t="shared" si="4"/>
        <v>480</v>
      </c>
      <c r="I248" s="133"/>
      <c r="J248" s="91" t="s">
        <v>931</v>
      </c>
      <c r="K248" s="93" t="s">
        <v>5318</v>
      </c>
      <c r="L248" s="93"/>
      <c r="M248" s="20">
        <v>44699</v>
      </c>
      <c r="N248" s="91"/>
      <c r="O248" s="93"/>
      <c r="P248" s="20">
        <v>44704</v>
      </c>
      <c r="Q248" s="74">
        <v>44704</v>
      </c>
    </row>
    <row r="249" spans="2:17" s="120" customFormat="1">
      <c r="B249" s="93"/>
      <c r="C249" s="93" t="s">
        <v>492</v>
      </c>
      <c r="D249" s="93" t="s">
        <v>492</v>
      </c>
      <c r="E249" s="91" t="s">
        <v>5217</v>
      </c>
      <c r="F249" s="89">
        <v>3</v>
      </c>
      <c r="G249" s="156">
        <v>340</v>
      </c>
      <c r="H249" s="520">
        <f t="shared" si="4"/>
        <v>1020</v>
      </c>
      <c r="I249" s="133"/>
      <c r="J249" s="91" t="s">
        <v>5218</v>
      </c>
      <c r="K249" s="93" t="s">
        <v>5318</v>
      </c>
      <c r="L249" s="93"/>
      <c r="M249" s="20">
        <v>44699</v>
      </c>
      <c r="N249" s="91"/>
      <c r="O249" s="93"/>
      <c r="P249" s="20">
        <v>44704</v>
      </c>
      <c r="Q249" s="74">
        <v>44704</v>
      </c>
    </row>
    <row r="250" spans="2:17" s="120" customFormat="1">
      <c r="B250" s="93"/>
      <c r="C250" s="93" t="s">
        <v>492</v>
      </c>
      <c r="D250" s="93" t="s">
        <v>492</v>
      </c>
      <c r="E250" s="91" t="s">
        <v>5496</v>
      </c>
      <c r="F250" s="89">
        <v>1</v>
      </c>
      <c r="G250" s="156">
        <v>867</v>
      </c>
      <c r="H250" s="520">
        <f t="shared" si="4"/>
        <v>867</v>
      </c>
      <c r="I250" s="133"/>
      <c r="J250" s="91" t="s">
        <v>5497</v>
      </c>
      <c r="K250" s="93" t="s">
        <v>5318</v>
      </c>
      <c r="L250" s="93"/>
      <c r="M250" s="20">
        <v>44699</v>
      </c>
      <c r="N250" s="91"/>
      <c r="O250" s="93"/>
      <c r="P250" s="20">
        <v>44704</v>
      </c>
      <c r="Q250" s="74">
        <v>44704</v>
      </c>
    </row>
    <row r="251" spans="2:17">
      <c r="B251" s="17"/>
      <c r="C251" s="54"/>
      <c r="D251" s="17"/>
      <c r="E251" s="54"/>
      <c r="F251" s="51"/>
      <c r="G251" s="520"/>
      <c r="H251" s="520"/>
      <c r="I251" s="295"/>
      <c r="J251" s="54"/>
      <c r="K251" s="17"/>
      <c r="L251" s="17"/>
      <c r="M251" s="19"/>
      <c r="N251" s="54"/>
      <c r="O251" s="17"/>
      <c r="P251" s="19"/>
      <c r="Q251" s="21"/>
    </row>
    <row r="252" spans="2:17">
      <c r="B252" s="17"/>
      <c r="C252" s="93" t="s">
        <v>492</v>
      </c>
      <c r="D252" s="93" t="s">
        <v>492</v>
      </c>
      <c r="E252" s="54" t="s">
        <v>5498</v>
      </c>
      <c r="F252" s="54">
        <v>20</v>
      </c>
      <c r="G252" s="278">
        <v>622</v>
      </c>
      <c r="H252" s="520">
        <f t="shared" ref="H252:H264" si="5">F252*G252</f>
        <v>12440</v>
      </c>
      <c r="I252" s="295"/>
      <c r="J252" s="54" t="s">
        <v>838</v>
      </c>
      <c r="K252" s="93" t="s">
        <v>5318</v>
      </c>
      <c r="L252" s="17"/>
      <c r="M252" s="19">
        <v>44720</v>
      </c>
      <c r="N252" s="54"/>
      <c r="O252" s="17"/>
      <c r="P252" s="19">
        <v>44721</v>
      </c>
      <c r="Q252" s="21">
        <v>44721</v>
      </c>
    </row>
    <row r="253" spans="2:17">
      <c r="B253" s="17"/>
      <c r="C253" s="93" t="s">
        <v>492</v>
      </c>
      <c r="D253" s="93" t="s">
        <v>492</v>
      </c>
      <c r="E253" s="54" t="s">
        <v>5499</v>
      </c>
      <c r="F253" s="54">
        <v>100</v>
      </c>
      <c r="G253" s="278">
        <v>10</v>
      </c>
      <c r="H253" s="520">
        <f t="shared" si="5"/>
        <v>1000</v>
      </c>
      <c r="I253" s="295"/>
      <c r="J253" s="54" t="s">
        <v>5500</v>
      </c>
      <c r="K253" s="93" t="s">
        <v>5318</v>
      </c>
      <c r="L253" s="17"/>
      <c r="M253" s="19">
        <v>44720</v>
      </c>
      <c r="N253" s="54"/>
      <c r="O253" s="17"/>
      <c r="P253" s="19">
        <v>44721</v>
      </c>
      <c r="Q253" s="21">
        <v>44721</v>
      </c>
    </row>
    <row r="254" spans="2:17">
      <c r="B254" s="17"/>
      <c r="C254" s="93" t="s">
        <v>492</v>
      </c>
      <c r="D254" s="93" t="s">
        <v>492</v>
      </c>
      <c r="E254" s="54" t="s">
        <v>5196</v>
      </c>
      <c r="F254" s="54">
        <v>8</v>
      </c>
      <c r="G254" s="278">
        <v>570</v>
      </c>
      <c r="H254" s="520">
        <f t="shared" si="5"/>
        <v>4560</v>
      </c>
      <c r="I254" s="295"/>
      <c r="J254" s="54" t="s">
        <v>838</v>
      </c>
      <c r="K254" s="93" t="s">
        <v>5318</v>
      </c>
      <c r="L254" s="17"/>
      <c r="M254" s="19">
        <v>44720</v>
      </c>
      <c r="N254" s="54"/>
      <c r="O254" s="17"/>
      <c r="P254" s="19">
        <v>44721</v>
      </c>
      <c r="Q254" s="21">
        <v>44721</v>
      </c>
    </row>
    <row r="255" spans="2:17">
      <c r="B255" s="17"/>
      <c r="C255" s="93" t="s">
        <v>492</v>
      </c>
      <c r="D255" s="93" t="s">
        <v>492</v>
      </c>
      <c r="E255" s="54" t="s">
        <v>5501</v>
      </c>
      <c r="F255" s="54">
        <v>4</v>
      </c>
      <c r="G255" s="278">
        <v>564</v>
      </c>
      <c r="H255" s="520">
        <f t="shared" si="5"/>
        <v>2256</v>
      </c>
      <c r="I255" s="520"/>
      <c r="J255" s="54" t="s">
        <v>5500</v>
      </c>
      <c r="K255" s="93" t="s">
        <v>5318</v>
      </c>
      <c r="L255" s="17"/>
      <c r="M255" s="19">
        <v>44720</v>
      </c>
      <c r="N255" s="54"/>
      <c r="O255" s="17"/>
      <c r="P255" s="19">
        <v>44721</v>
      </c>
      <c r="Q255" s="21">
        <v>44721</v>
      </c>
    </row>
    <row r="256" spans="2:17" s="120" customFormat="1">
      <c r="B256" s="93"/>
      <c r="C256" s="93" t="s">
        <v>492</v>
      </c>
      <c r="D256" s="93" t="s">
        <v>492</v>
      </c>
      <c r="E256" s="91" t="s">
        <v>5502</v>
      </c>
      <c r="F256" s="91">
        <v>2</v>
      </c>
      <c r="G256" s="156">
        <v>1191</v>
      </c>
      <c r="H256" s="520">
        <f t="shared" si="5"/>
        <v>2382</v>
      </c>
      <c r="I256" s="133"/>
      <c r="J256" s="91" t="s">
        <v>5503</v>
      </c>
      <c r="K256" s="93" t="s">
        <v>5318</v>
      </c>
      <c r="L256" s="93"/>
      <c r="M256" s="20">
        <v>44720</v>
      </c>
      <c r="N256" s="91"/>
      <c r="O256" s="93"/>
      <c r="P256" s="20">
        <v>44721</v>
      </c>
      <c r="Q256" s="21">
        <v>44721</v>
      </c>
    </row>
    <row r="257" spans="2:17" s="120" customFormat="1">
      <c r="B257" s="93"/>
      <c r="C257" s="93" t="s">
        <v>492</v>
      </c>
      <c r="D257" s="93" t="s">
        <v>492</v>
      </c>
      <c r="E257" s="91" t="s">
        <v>5504</v>
      </c>
      <c r="F257" s="91">
        <v>1</v>
      </c>
      <c r="G257" s="156">
        <v>28065</v>
      </c>
      <c r="H257" s="520">
        <f t="shared" si="5"/>
        <v>28065</v>
      </c>
      <c r="I257" s="133"/>
      <c r="J257" s="91" t="s">
        <v>5505</v>
      </c>
      <c r="K257" s="93" t="s">
        <v>5318</v>
      </c>
      <c r="L257" s="93"/>
      <c r="M257" s="20">
        <v>44720</v>
      </c>
      <c r="N257" s="91"/>
      <c r="O257" s="93"/>
      <c r="P257" s="1782">
        <v>44732</v>
      </c>
      <c r="Q257" s="1291">
        <v>44732</v>
      </c>
    </row>
    <row r="258" spans="2:17" s="120" customFormat="1">
      <c r="B258" s="93"/>
      <c r="C258" s="93" t="s">
        <v>492</v>
      </c>
      <c r="D258" s="93" t="s">
        <v>492</v>
      </c>
      <c r="E258" s="91" t="s">
        <v>5506</v>
      </c>
      <c r="F258" s="91">
        <v>1</v>
      </c>
      <c r="G258" s="156">
        <v>20538</v>
      </c>
      <c r="H258" s="520">
        <f t="shared" si="5"/>
        <v>20538</v>
      </c>
      <c r="I258" s="133"/>
      <c r="J258" s="91" t="s">
        <v>5505</v>
      </c>
      <c r="K258" s="93" t="s">
        <v>5318</v>
      </c>
      <c r="L258" s="93"/>
      <c r="M258" s="20">
        <v>44720</v>
      </c>
      <c r="N258" s="91"/>
      <c r="O258" s="57"/>
      <c r="P258" s="1782">
        <v>44732</v>
      </c>
      <c r="Q258" s="1291">
        <v>44732</v>
      </c>
    </row>
    <row r="259" spans="2:17">
      <c r="B259" s="17"/>
      <c r="C259" s="93" t="s">
        <v>492</v>
      </c>
      <c r="D259" s="93" t="s">
        <v>492</v>
      </c>
      <c r="E259" s="54" t="s">
        <v>5507</v>
      </c>
      <c r="F259" s="54">
        <v>3</v>
      </c>
      <c r="G259" s="278">
        <v>190</v>
      </c>
      <c r="H259" s="520">
        <f t="shared" si="5"/>
        <v>570</v>
      </c>
      <c r="I259" s="295"/>
      <c r="J259" s="54" t="s">
        <v>882</v>
      </c>
      <c r="K259" s="93" t="s">
        <v>5318</v>
      </c>
      <c r="L259" s="17"/>
      <c r="M259" s="19">
        <v>44720</v>
      </c>
      <c r="N259" s="54"/>
      <c r="O259" s="17"/>
      <c r="P259" s="19">
        <v>44721</v>
      </c>
      <c r="Q259" s="21">
        <v>44721</v>
      </c>
    </row>
    <row r="260" spans="2:17" s="120" customFormat="1">
      <c r="B260" s="93"/>
      <c r="C260" s="93" t="s">
        <v>492</v>
      </c>
      <c r="D260" s="93" t="s">
        <v>492</v>
      </c>
      <c r="E260" s="54" t="s">
        <v>5197</v>
      </c>
      <c r="F260" s="54">
        <v>20</v>
      </c>
      <c r="G260" s="278">
        <v>225</v>
      </c>
      <c r="H260" s="520">
        <f t="shared" si="5"/>
        <v>4500</v>
      </c>
      <c r="I260" s="133"/>
      <c r="J260" s="54" t="s">
        <v>838</v>
      </c>
      <c r="K260" s="93" t="s">
        <v>5318</v>
      </c>
      <c r="L260" s="93"/>
      <c r="M260" s="19">
        <v>44720</v>
      </c>
      <c r="N260" s="91"/>
      <c r="O260" s="93"/>
      <c r="P260" s="19">
        <v>44721</v>
      </c>
      <c r="Q260" s="21">
        <v>44721</v>
      </c>
    </row>
    <row r="261" spans="2:17" s="120" customFormat="1">
      <c r="B261" s="93"/>
      <c r="C261" s="93" t="s">
        <v>492</v>
      </c>
      <c r="D261" s="93" t="s">
        <v>492</v>
      </c>
      <c r="E261" s="54" t="s">
        <v>5508</v>
      </c>
      <c r="F261" s="54">
        <v>50</v>
      </c>
      <c r="G261" s="278">
        <v>38</v>
      </c>
      <c r="H261" s="520">
        <f t="shared" si="5"/>
        <v>1900</v>
      </c>
      <c r="I261" s="133"/>
      <c r="J261" s="54" t="s">
        <v>5500</v>
      </c>
      <c r="K261" s="93" t="s">
        <v>5318</v>
      </c>
      <c r="L261" s="93"/>
      <c r="M261" s="19">
        <v>44720</v>
      </c>
      <c r="N261" s="91"/>
      <c r="O261" s="93"/>
      <c r="P261" s="19">
        <v>44721</v>
      </c>
      <c r="Q261" s="21">
        <v>44721</v>
      </c>
    </row>
    <row r="262" spans="2:17" s="120" customFormat="1">
      <c r="B262" s="93"/>
      <c r="C262" s="93" t="s">
        <v>492</v>
      </c>
      <c r="D262" s="93" t="s">
        <v>492</v>
      </c>
      <c r="E262" s="54" t="s">
        <v>5509</v>
      </c>
      <c r="F262" s="54">
        <v>100</v>
      </c>
      <c r="G262" s="278">
        <v>10</v>
      </c>
      <c r="H262" s="520">
        <f t="shared" si="5"/>
        <v>1000</v>
      </c>
      <c r="I262" s="133"/>
      <c r="J262" s="54" t="s">
        <v>5500</v>
      </c>
      <c r="K262" s="93" t="s">
        <v>5318</v>
      </c>
      <c r="L262" s="93"/>
      <c r="M262" s="19">
        <v>44720</v>
      </c>
      <c r="N262" s="91"/>
      <c r="O262" s="93"/>
      <c r="P262" s="19">
        <v>44721</v>
      </c>
      <c r="Q262" s="21">
        <v>44721</v>
      </c>
    </row>
    <row r="263" spans="2:17" s="120" customFormat="1">
      <c r="B263" s="93"/>
      <c r="C263" s="93" t="s">
        <v>492</v>
      </c>
      <c r="D263" s="93" t="s">
        <v>492</v>
      </c>
      <c r="E263" s="54" t="s">
        <v>5264</v>
      </c>
      <c r="F263" s="54">
        <v>20</v>
      </c>
      <c r="G263" s="278">
        <v>71</v>
      </c>
      <c r="H263" s="520">
        <f t="shared" si="5"/>
        <v>1420</v>
      </c>
      <c r="I263" s="133"/>
      <c r="J263" s="54" t="s">
        <v>929</v>
      </c>
      <c r="K263" s="93" t="s">
        <v>5318</v>
      </c>
      <c r="L263" s="93"/>
      <c r="M263" s="19">
        <v>44720</v>
      </c>
      <c r="N263" s="91"/>
      <c r="O263" s="93"/>
      <c r="P263" s="19">
        <v>44721</v>
      </c>
      <c r="Q263" s="21">
        <v>44721</v>
      </c>
    </row>
    <row r="264" spans="2:17" s="120" customFormat="1">
      <c r="B264" s="93"/>
      <c r="C264" s="93" t="s">
        <v>492</v>
      </c>
      <c r="D264" s="93" t="s">
        <v>492</v>
      </c>
      <c r="E264" s="54" t="s">
        <v>5265</v>
      </c>
      <c r="F264" s="54">
        <v>20</v>
      </c>
      <c r="G264" s="278">
        <v>71</v>
      </c>
      <c r="H264" s="520">
        <f t="shared" si="5"/>
        <v>1420</v>
      </c>
      <c r="I264" s="133"/>
      <c r="J264" s="54" t="s">
        <v>929</v>
      </c>
      <c r="K264" s="93" t="s">
        <v>5318</v>
      </c>
      <c r="L264" s="93"/>
      <c r="M264" s="19">
        <v>44720</v>
      </c>
      <c r="N264" s="91"/>
      <c r="O264" s="93"/>
      <c r="P264" s="19">
        <v>44721</v>
      </c>
      <c r="Q264" s="21">
        <v>44721</v>
      </c>
    </row>
    <row r="265" spans="2:17" s="120" customFormat="1">
      <c r="B265" s="93"/>
      <c r="C265" s="93"/>
      <c r="D265" s="93"/>
      <c r="E265" s="91"/>
      <c r="F265" s="89"/>
      <c r="G265" s="156"/>
      <c r="H265" s="317"/>
      <c r="I265" s="133"/>
      <c r="J265" s="91"/>
      <c r="K265" s="93"/>
      <c r="L265" s="93"/>
      <c r="M265" s="20"/>
      <c r="N265" s="91"/>
      <c r="O265" s="93"/>
      <c r="P265" s="20"/>
      <c r="Q265" s="74"/>
    </row>
    <row r="266" spans="2:17" s="120" customFormat="1">
      <c r="B266" s="93"/>
      <c r="C266" s="93" t="s">
        <v>96</v>
      </c>
      <c r="D266" s="93" t="s">
        <v>55</v>
      </c>
      <c r="E266" s="91" t="s">
        <v>5510</v>
      </c>
      <c r="F266" s="89">
        <v>1</v>
      </c>
      <c r="G266" s="156">
        <v>4890</v>
      </c>
      <c r="H266" s="317">
        <f>F266*G266</f>
        <v>4890</v>
      </c>
      <c r="I266" s="133"/>
      <c r="J266" s="91" t="s">
        <v>5511</v>
      </c>
      <c r="K266" s="93"/>
      <c r="L266" s="93"/>
      <c r="M266" s="20">
        <v>44722</v>
      </c>
      <c r="N266" s="91"/>
      <c r="O266" s="57">
        <v>44747</v>
      </c>
      <c r="P266" s="20" t="s">
        <v>1623</v>
      </c>
      <c r="Q266" s="74">
        <v>44746</v>
      </c>
    </row>
    <row r="267" spans="2:17" s="120" customFormat="1">
      <c r="B267" s="93"/>
      <c r="C267" s="93" t="s">
        <v>96</v>
      </c>
      <c r="D267" s="93" t="s">
        <v>55</v>
      </c>
      <c r="E267" s="91" t="s">
        <v>5512</v>
      </c>
      <c r="F267" s="89">
        <v>2</v>
      </c>
      <c r="G267" s="317">
        <v>7490</v>
      </c>
      <c r="H267" s="317">
        <f>F267*G267</f>
        <v>14980</v>
      </c>
      <c r="I267" s="133"/>
      <c r="J267" s="91" t="s">
        <v>5513</v>
      </c>
      <c r="K267" s="93"/>
      <c r="L267" s="93"/>
      <c r="M267" s="20">
        <v>44722</v>
      </c>
      <c r="N267" s="91"/>
      <c r="O267" s="57">
        <v>44747</v>
      </c>
      <c r="P267" s="20">
        <v>44746</v>
      </c>
      <c r="Q267" s="74">
        <v>44746</v>
      </c>
    </row>
    <row r="268" spans="2:17" s="120" customFormat="1">
      <c r="B268" s="93"/>
      <c r="C268" s="93" t="s">
        <v>96</v>
      </c>
      <c r="D268" s="93" t="s">
        <v>55</v>
      </c>
      <c r="E268" s="91" t="s">
        <v>5514</v>
      </c>
      <c r="F268" s="89">
        <v>1</v>
      </c>
      <c r="G268" s="317">
        <v>320</v>
      </c>
      <c r="H268" s="317">
        <f>F268*G268</f>
        <v>320</v>
      </c>
      <c r="I268" s="133"/>
      <c r="J268" s="91" t="s">
        <v>5515</v>
      </c>
      <c r="K268" s="93"/>
      <c r="L268" s="93"/>
      <c r="M268" s="20">
        <v>44722</v>
      </c>
      <c r="N268" s="91"/>
      <c r="O268" s="57">
        <v>44747</v>
      </c>
      <c r="P268" s="20">
        <v>44746</v>
      </c>
      <c r="Q268" s="74">
        <v>44746</v>
      </c>
    </row>
    <row r="269" spans="2:17" s="120" customFormat="1">
      <c r="B269" s="93"/>
      <c r="C269" s="93"/>
      <c r="D269" s="93"/>
      <c r="E269" s="91"/>
      <c r="F269" s="89"/>
      <c r="G269" s="317"/>
      <c r="H269" s="317"/>
      <c r="I269" s="133"/>
      <c r="J269" s="91"/>
      <c r="K269" s="340"/>
      <c r="L269" s="93"/>
      <c r="M269" s="20"/>
      <c r="N269" s="91"/>
      <c r="O269" s="57"/>
      <c r="P269" s="20"/>
      <c r="Q269" s="74"/>
    </row>
    <row r="270" spans="2:17" s="120" customFormat="1">
      <c r="B270" s="93"/>
      <c r="C270" s="93" t="s">
        <v>5419</v>
      </c>
      <c r="D270" s="93" t="s">
        <v>5419</v>
      </c>
      <c r="E270" s="91" t="s">
        <v>5516</v>
      </c>
      <c r="F270" s="91">
        <v>2</v>
      </c>
      <c r="G270" s="156">
        <v>13000</v>
      </c>
      <c r="H270" s="317">
        <f>F270*G270</f>
        <v>26000</v>
      </c>
      <c r="I270" s="133"/>
      <c r="J270" s="91" t="s">
        <v>5517</v>
      </c>
      <c r="K270" s="93"/>
      <c r="L270" s="93"/>
      <c r="M270" s="20">
        <v>44733</v>
      </c>
      <c r="N270" s="91"/>
      <c r="O270" s="57"/>
      <c r="P270" s="20">
        <v>44734</v>
      </c>
      <c r="Q270" s="74">
        <v>44734</v>
      </c>
    </row>
    <row r="271" spans="2:17" s="120" customFormat="1">
      <c r="B271" s="93"/>
      <c r="C271" s="93" t="s">
        <v>492</v>
      </c>
      <c r="D271" s="93" t="s">
        <v>492</v>
      </c>
      <c r="E271" s="91" t="s">
        <v>5518</v>
      </c>
      <c r="F271" s="91">
        <v>1</v>
      </c>
      <c r="G271" s="156">
        <v>2850</v>
      </c>
      <c r="H271" s="317">
        <f>F271*G271</f>
        <v>2850</v>
      </c>
      <c r="I271" s="133"/>
      <c r="J271" s="91" t="s">
        <v>5519</v>
      </c>
      <c r="K271" s="93" t="s">
        <v>5318</v>
      </c>
      <c r="L271" s="93"/>
      <c r="M271" s="20">
        <v>44732</v>
      </c>
      <c r="N271" s="91"/>
      <c r="O271" s="93"/>
      <c r="P271" s="20"/>
      <c r="Q271" s="74">
        <v>44736</v>
      </c>
    </row>
    <row r="272" spans="2:17" s="120" customFormat="1">
      <c r="B272" s="93"/>
      <c r="C272" s="93" t="s">
        <v>492</v>
      </c>
      <c r="D272" s="93" t="s">
        <v>492</v>
      </c>
      <c r="E272" s="91">
        <v>485596</v>
      </c>
      <c r="F272" s="91">
        <v>1</v>
      </c>
      <c r="G272" s="156">
        <v>1625</v>
      </c>
      <c r="H272" s="317">
        <f>F272*G272</f>
        <v>1625</v>
      </c>
      <c r="I272" s="133"/>
      <c r="J272" s="91" t="s">
        <v>929</v>
      </c>
      <c r="K272" s="93" t="s">
        <v>5318</v>
      </c>
      <c r="L272" s="93"/>
      <c r="M272" s="20">
        <v>44732</v>
      </c>
      <c r="N272" s="91"/>
      <c r="O272" s="93"/>
      <c r="P272" s="20"/>
      <c r="Q272" s="74">
        <v>44736</v>
      </c>
    </row>
    <row r="273" spans="2:17" s="120" customFormat="1">
      <c r="B273" s="93"/>
      <c r="C273" s="93"/>
      <c r="D273" s="93"/>
      <c r="E273" s="91"/>
      <c r="F273" s="89"/>
      <c r="G273" s="317"/>
      <c r="H273" s="317"/>
      <c r="I273" s="133"/>
      <c r="J273" s="91"/>
      <c r="K273" s="93"/>
      <c r="L273" s="93"/>
      <c r="M273" s="20"/>
      <c r="N273" s="91"/>
      <c r="O273" s="57"/>
      <c r="P273" s="20"/>
      <c r="Q273" s="74"/>
    </row>
    <row r="274" spans="2:17">
      <c r="B274" s="17"/>
      <c r="C274" s="17" t="s">
        <v>492</v>
      </c>
      <c r="D274" s="17" t="s">
        <v>492</v>
      </c>
      <c r="E274" s="54" t="s">
        <v>5520</v>
      </c>
      <c r="F274" s="54">
        <v>1</v>
      </c>
      <c r="G274" s="278">
        <v>1051</v>
      </c>
      <c r="H274" s="520">
        <f>F274*G274</f>
        <v>1051</v>
      </c>
      <c r="I274" s="295"/>
      <c r="J274" s="54" t="s">
        <v>5441</v>
      </c>
      <c r="K274" s="17" t="s">
        <v>5318</v>
      </c>
      <c r="L274" s="17"/>
      <c r="M274" s="19">
        <v>44746</v>
      </c>
      <c r="N274" s="54"/>
      <c r="O274" s="56"/>
      <c r="P274" s="19">
        <v>44750</v>
      </c>
      <c r="Q274" s="21">
        <v>44750</v>
      </c>
    </row>
    <row r="275" spans="2:17">
      <c r="B275" s="17"/>
      <c r="C275" s="17" t="s">
        <v>492</v>
      </c>
      <c r="D275" s="17" t="s">
        <v>492</v>
      </c>
      <c r="E275" s="54" t="s">
        <v>5521</v>
      </c>
      <c r="F275" s="54">
        <v>1</v>
      </c>
      <c r="G275" s="278">
        <v>302</v>
      </c>
      <c r="H275" s="520">
        <f>F275*G275</f>
        <v>302</v>
      </c>
      <c r="I275" s="295"/>
      <c r="J275" s="54" t="s">
        <v>5441</v>
      </c>
      <c r="K275" s="17" t="s">
        <v>5318</v>
      </c>
      <c r="L275" s="17"/>
      <c r="M275" s="19">
        <v>44746</v>
      </c>
      <c r="N275" s="54"/>
      <c r="O275" s="56"/>
      <c r="P275" s="19">
        <v>44750</v>
      </c>
      <c r="Q275" s="21">
        <v>44750</v>
      </c>
    </row>
    <row r="276" spans="2:17">
      <c r="B276" s="17"/>
      <c r="C276" s="17" t="s">
        <v>492</v>
      </c>
      <c r="D276" s="17" t="s">
        <v>492</v>
      </c>
      <c r="E276" s="54" t="s">
        <v>5403</v>
      </c>
      <c r="F276" s="54">
        <v>1</v>
      </c>
      <c r="G276" s="278">
        <v>2850</v>
      </c>
      <c r="H276" s="520">
        <f>F276*G276</f>
        <v>2850</v>
      </c>
      <c r="I276" s="295"/>
      <c r="J276" s="54" t="s">
        <v>2443</v>
      </c>
      <c r="K276" s="17" t="s">
        <v>5318</v>
      </c>
      <c r="L276" s="17"/>
      <c r="M276" s="19">
        <v>44746</v>
      </c>
      <c r="N276" s="54"/>
      <c r="O276" s="56"/>
      <c r="P276" s="19">
        <v>44750</v>
      </c>
      <c r="Q276" s="21">
        <v>44750</v>
      </c>
    </row>
    <row r="277" spans="2:17">
      <c r="B277" s="17"/>
      <c r="C277" s="17" t="s">
        <v>492</v>
      </c>
      <c r="D277" s="17" t="s">
        <v>492</v>
      </c>
      <c r="E277" s="54" t="s">
        <v>5522</v>
      </c>
      <c r="F277" s="54">
        <v>10</v>
      </c>
      <c r="G277" s="278">
        <v>71</v>
      </c>
      <c r="H277" s="520">
        <f>F277*G277</f>
        <v>710</v>
      </c>
      <c r="I277" s="295"/>
      <c r="J277" s="54" t="s">
        <v>929</v>
      </c>
      <c r="K277" s="17" t="s">
        <v>5318</v>
      </c>
      <c r="L277" s="17"/>
      <c r="M277" s="19">
        <v>44746</v>
      </c>
      <c r="N277" s="54"/>
      <c r="O277" s="17"/>
      <c r="P277" s="19">
        <v>44750</v>
      </c>
      <c r="Q277" s="21">
        <v>44750</v>
      </c>
    </row>
    <row r="278" spans="2:17">
      <c r="B278" s="17"/>
      <c r="C278" s="17"/>
      <c r="D278" s="17"/>
      <c r="E278" s="54"/>
      <c r="F278" s="54"/>
      <c r="G278" s="278"/>
      <c r="H278" s="520"/>
      <c r="I278" s="295"/>
      <c r="J278" s="54"/>
      <c r="K278" s="17"/>
      <c r="L278" s="17"/>
      <c r="M278" s="19"/>
      <c r="N278" s="54"/>
      <c r="O278" s="17"/>
      <c r="P278" s="19"/>
      <c r="Q278" s="21"/>
    </row>
    <row r="279" spans="2:17">
      <c r="B279" s="17"/>
      <c r="C279" s="17" t="s">
        <v>492</v>
      </c>
      <c r="D279" s="17" t="s">
        <v>492</v>
      </c>
      <c r="E279" s="54" t="s">
        <v>5523</v>
      </c>
      <c r="F279" s="54">
        <v>1</v>
      </c>
      <c r="G279" s="278">
        <v>307</v>
      </c>
      <c r="H279" s="520">
        <f>F279*G279</f>
        <v>307</v>
      </c>
      <c r="I279" s="295"/>
      <c r="J279" s="3" t="s">
        <v>5524</v>
      </c>
      <c r="K279" s="17" t="s">
        <v>5318</v>
      </c>
      <c r="L279" s="17"/>
      <c r="M279" s="19">
        <v>44753</v>
      </c>
      <c r="N279" s="54"/>
      <c r="O279" s="17"/>
      <c r="P279" s="19">
        <v>44767</v>
      </c>
      <c r="Q279" s="21">
        <v>44767</v>
      </c>
    </row>
    <row r="280" spans="2:17">
      <c r="B280" s="17"/>
      <c r="C280" s="17" t="s">
        <v>492</v>
      </c>
      <c r="D280" s="17" t="s">
        <v>492</v>
      </c>
      <c r="E280" s="54" t="s">
        <v>5525</v>
      </c>
      <c r="F280" s="54">
        <v>1</v>
      </c>
      <c r="G280" s="278">
        <v>2120</v>
      </c>
      <c r="H280" s="520">
        <f>F280*G280</f>
        <v>2120</v>
      </c>
      <c r="I280" s="295"/>
      <c r="J280" s="3" t="s">
        <v>5180</v>
      </c>
      <c r="K280" s="17" t="s">
        <v>5318</v>
      </c>
      <c r="L280" s="17"/>
      <c r="M280" s="19">
        <v>44753</v>
      </c>
      <c r="N280" s="54"/>
      <c r="O280" s="17"/>
      <c r="P280" s="19">
        <v>44767</v>
      </c>
      <c r="Q280" s="21">
        <v>44767</v>
      </c>
    </row>
    <row r="281" spans="2:17">
      <c r="B281" s="17"/>
      <c r="C281" s="17" t="s">
        <v>492</v>
      </c>
      <c r="D281" s="17" t="s">
        <v>492</v>
      </c>
      <c r="E281" s="54" t="s">
        <v>5526</v>
      </c>
      <c r="F281" s="54">
        <v>1</v>
      </c>
      <c r="G281" s="278">
        <v>4403</v>
      </c>
      <c r="H281" s="520">
        <f>F281*G281</f>
        <v>4403</v>
      </c>
      <c r="I281" s="295"/>
      <c r="J281" s="54" t="s">
        <v>5527</v>
      </c>
      <c r="K281" s="17" t="s">
        <v>5318</v>
      </c>
      <c r="L281" s="17"/>
      <c r="M281" s="19">
        <v>44753</v>
      </c>
      <c r="N281" s="54"/>
      <c r="O281" s="17"/>
      <c r="P281" s="19">
        <v>44767</v>
      </c>
      <c r="Q281" s="21">
        <v>44767</v>
      </c>
    </row>
    <row r="282" spans="2:17">
      <c r="B282" s="17"/>
      <c r="C282" s="17" t="s">
        <v>492</v>
      </c>
      <c r="D282" s="17" t="s">
        <v>492</v>
      </c>
      <c r="E282" s="54" t="s">
        <v>5528</v>
      </c>
      <c r="F282" s="54">
        <v>1</v>
      </c>
      <c r="G282" s="278">
        <v>530</v>
      </c>
      <c r="H282" s="520">
        <f>F282*G282</f>
        <v>530</v>
      </c>
      <c r="I282" s="295"/>
      <c r="J282" s="3" t="s">
        <v>5529</v>
      </c>
      <c r="K282" s="17" t="s">
        <v>5318</v>
      </c>
      <c r="L282" s="17"/>
      <c r="M282" s="19">
        <v>44753</v>
      </c>
      <c r="N282" s="54"/>
      <c r="O282" s="17"/>
      <c r="P282" s="19">
        <v>44767</v>
      </c>
      <c r="Q282" s="21">
        <v>44767</v>
      </c>
    </row>
    <row r="283" spans="2:17">
      <c r="B283" s="17"/>
      <c r="C283" s="17" t="s">
        <v>96</v>
      </c>
      <c r="D283" s="17" t="s">
        <v>55</v>
      </c>
      <c r="E283" s="54" t="s">
        <v>5530</v>
      </c>
      <c r="F283" s="54">
        <v>1</v>
      </c>
      <c r="G283" s="278"/>
      <c r="H283" s="520"/>
      <c r="I283" s="295"/>
      <c r="J283" s="54" t="s">
        <v>5531</v>
      </c>
      <c r="K283" s="292"/>
      <c r="L283" s="17"/>
      <c r="M283" s="19">
        <v>44754</v>
      </c>
      <c r="N283" s="54"/>
      <c r="O283" s="17"/>
      <c r="P283" s="19">
        <v>44778</v>
      </c>
      <c r="Q283" s="21">
        <v>44777</v>
      </c>
    </row>
    <row r="284" spans="2:17">
      <c r="B284" s="17"/>
      <c r="C284" s="54"/>
      <c r="D284" s="17"/>
      <c r="E284" s="54"/>
      <c r="F284" s="51"/>
      <c r="G284" s="520"/>
      <c r="H284" s="520"/>
      <c r="I284" s="295"/>
      <c r="J284" s="54"/>
      <c r="K284" s="17"/>
      <c r="L284" s="17"/>
      <c r="M284" s="19"/>
      <c r="N284" s="54"/>
      <c r="O284" s="17"/>
      <c r="P284" s="19"/>
      <c r="Q284" s="21"/>
    </row>
    <row r="285" spans="2:17" s="120" customFormat="1">
      <c r="B285" s="93"/>
      <c r="C285" s="93" t="s">
        <v>492</v>
      </c>
      <c r="D285" s="93" t="s">
        <v>492</v>
      </c>
      <c r="E285" s="91" t="s">
        <v>5532</v>
      </c>
      <c r="F285" s="91">
        <v>2</v>
      </c>
      <c r="G285" s="156">
        <v>785</v>
      </c>
      <c r="H285" s="317">
        <f t="shared" ref="H285:H311" si="6">F285*G285</f>
        <v>1570</v>
      </c>
      <c r="I285" s="133"/>
      <c r="J285" s="91" t="s">
        <v>3028</v>
      </c>
      <c r="K285" s="93" t="s">
        <v>5318</v>
      </c>
      <c r="L285" s="93"/>
      <c r="M285" s="20">
        <v>44757</v>
      </c>
      <c r="N285" s="91"/>
      <c r="O285" s="93"/>
      <c r="P285" s="20"/>
      <c r="Q285" s="74">
        <v>44761</v>
      </c>
    </row>
    <row r="286" spans="2:17" s="120" customFormat="1">
      <c r="B286" s="93"/>
      <c r="C286" s="93" t="s">
        <v>492</v>
      </c>
      <c r="D286" s="93" t="s">
        <v>492</v>
      </c>
      <c r="E286" s="91" t="s">
        <v>5533</v>
      </c>
      <c r="F286" s="91">
        <v>2</v>
      </c>
      <c r="G286" s="156">
        <v>419</v>
      </c>
      <c r="H286" s="317">
        <f t="shared" si="6"/>
        <v>838</v>
      </c>
      <c r="I286" s="133"/>
      <c r="J286" s="91" t="s">
        <v>5534</v>
      </c>
      <c r="K286" s="93" t="s">
        <v>5318</v>
      </c>
      <c r="L286" s="93"/>
      <c r="M286" s="20">
        <v>44757</v>
      </c>
      <c r="N286" s="91"/>
      <c r="O286" s="93"/>
      <c r="P286" s="20"/>
      <c r="Q286" s="74">
        <v>44761</v>
      </c>
    </row>
    <row r="287" spans="2:17" s="120" customFormat="1">
      <c r="B287" s="93"/>
      <c r="C287" s="93" t="s">
        <v>492</v>
      </c>
      <c r="D287" s="93" t="s">
        <v>492</v>
      </c>
      <c r="E287" s="91" t="s">
        <v>5535</v>
      </c>
      <c r="F287" s="91">
        <v>4</v>
      </c>
      <c r="G287" s="156">
        <v>58</v>
      </c>
      <c r="H287" s="317">
        <f t="shared" si="6"/>
        <v>232</v>
      </c>
      <c r="I287" s="133"/>
      <c r="J287" s="91" t="s">
        <v>636</v>
      </c>
      <c r="K287" s="93" t="s">
        <v>5318</v>
      </c>
      <c r="L287" s="93"/>
      <c r="M287" s="20">
        <v>44757</v>
      </c>
      <c r="N287" s="91"/>
      <c r="O287" s="93"/>
      <c r="P287" s="20"/>
      <c r="Q287" s="74">
        <v>44761</v>
      </c>
    </row>
    <row r="288" spans="2:17" s="120" customFormat="1">
      <c r="B288" s="93"/>
      <c r="C288" s="93" t="s">
        <v>492</v>
      </c>
      <c r="D288" s="93" t="s">
        <v>492</v>
      </c>
      <c r="E288" s="91" t="s">
        <v>883</v>
      </c>
      <c r="F288" s="91">
        <v>3</v>
      </c>
      <c r="G288" s="156">
        <v>180</v>
      </c>
      <c r="H288" s="317">
        <f t="shared" si="6"/>
        <v>540</v>
      </c>
      <c r="I288" s="317"/>
      <c r="J288" s="91" t="s">
        <v>882</v>
      </c>
      <c r="K288" s="93" t="s">
        <v>5318</v>
      </c>
      <c r="L288" s="93"/>
      <c r="M288" s="20">
        <v>44757</v>
      </c>
      <c r="N288" s="91"/>
      <c r="O288" s="93"/>
      <c r="P288" s="20"/>
      <c r="Q288" s="74">
        <v>44761</v>
      </c>
    </row>
    <row r="289" spans="2:17" s="120" customFormat="1">
      <c r="B289" s="93"/>
      <c r="C289" s="93" t="s">
        <v>492</v>
      </c>
      <c r="D289" s="93" t="s">
        <v>492</v>
      </c>
      <c r="E289" s="91" t="s">
        <v>5536</v>
      </c>
      <c r="F289" s="91">
        <v>1</v>
      </c>
      <c r="G289" s="156">
        <v>1717</v>
      </c>
      <c r="H289" s="317">
        <f t="shared" si="6"/>
        <v>1717</v>
      </c>
      <c r="I289" s="133"/>
      <c r="J289" s="91" t="s">
        <v>5537</v>
      </c>
      <c r="K289" s="93" t="s">
        <v>5318</v>
      </c>
      <c r="L289" s="93"/>
      <c r="M289" s="20">
        <v>44757</v>
      </c>
      <c r="N289" s="91"/>
      <c r="O289" s="93"/>
      <c r="P289" s="20"/>
      <c r="Q289" s="74">
        <v>44767</v>
      </c>
    </row>
    <row r="290" spans="2:17" s="120" customFormat="1">
      <c r="B290" s="93"/>
      <c r="C290" s="93" t="s">
        <v>492</v>
      </c>
      <c r="D290" s="93" t="s">
        <v>492</v>
      </c>
      <c r="E290" s="91" t="s">
        <v>5538</v>
      </c>
      <c r="F290" s="91">
        <v>1</v>
      </c>
      <c r="G290" s="156">
        <v>2670</v>
      </c>
      <c r="H290" s="317">
        <f t="shared" si="6"/>
        <v>2670</v>
      </c>
      <c r="I290" s="133"/>
      <c r="J290" s="91" t="s">
        <v>5539</v>
      </c>
      <c r="K290" s="93" t="s">
        <v>5318</v>
      </c>
      <c r="L290" s="93"/>
      <c r="M290" s="20">
        <v>44757</v>
      </c>
      <c r="N290" s="91"/>
      <c r="O290" s="93"/>
      <c r="P290" s="20"/>
      <c r="Q290" s="74">
        <v>44767</v>
      </c>
    </row>
    <row r="291" spans="2:17" s="120" customFormat="1">
      <c r="B291" s="93"/>
      <c r="C291" s="93"/>
      <c r="D291" s="93"/>
      <c r="E291" s="91"/>
      <c r="F291" s="91"/>
      <c r="G291" s="156"/>
      <c r="H291" s="317"/>
      <c r="I291" s="133"/>
      <c r="J291" s="91"/>
      <c r="K291" s="93"/>
      <c r="L291" s="93"/>
      <c r="M291" s="20"/>
      <c r="N291" s="91"/>
      <c r="O291" s="17"/>
      <c r="P291" s="19"/>
      <c r="Q291" s="21"/>
    </row>
    <row r="292" spans="2:17">
      <c r="B292" s="17"/>
      <c r="C292" s="17" t="s">
        <v>492</v>
      </c>
      <c r="D292" s="17" t="s">
        <v>492</v>
      </c>
      <c r="E292" s="54" t="s">
        <v>5540</v>
      </c>
      <c r="F292" s="54">
        <v>2</v>
      </c>
      <c r="G292" s="278">
        <v>1290</v>
      </c>
      <c r="H292" s="317">
        <f t="shared" si="6"/>
        <v>2580</v>
      </c>
      <c r="I292" s="133"/>
      <c r="J292" s="54" t="s">
        <v>5262</v>
      </c>
      <c r="K292" s="17" t="s">
        <v>5318</v>
      </c>
      <c r="L292" s="17"/>
      <c r="M292" s="19">
        <v>44763</v>
      </c>
      <c r="N292" s="54"/>
      <c r="O292" s="17"/>
      <c r="P292" s="19"/>
      <c r="Q292" s="21">
        <v>44767</v>
      </c>
    </row>
    <row r="293" spans="2:17">
      <c r="B293" s="17"/>
      <c r="C293" s="17" t="s">
        <v>492</v>
      </c>
      <c r="D293" s="17" t="s">
        <v>492</v>
      </c>
      <c r="E293" s="54" t="s">
        <v>5541</v>
      </c>
      <c r="F293" s="54">
        <v>1</v>
      </c>
      <c r="G293" s="278">
        <v>1510</v>
      </c>
      <c r="H293" s="317">
        <f t="shared" si="6"/>
        <v>1510</v>
      </c>
      <c r="I293" s="133"/>
      <c r="J293" s="54" t="s">
        <v>5267</v>
      </c>
      <c r="K293" s="17" t="s">
        <v>5318</v>
      </c>
      <c r="L293" s="17"/>
      <c r="M293" s="19">
        <v>44763</v>
      </c>
      <c r="N293" s="54"/>
      <c r="O293" s="17"/>
      <c r="P293" s="19"/>
      <c r="Q293" s="21">
        <v>44767</v>
      </c>
    </row>
    <row r="294" spans="2:17">
      <c r="B294" s="17"/>
      <c r="C294" s="17" t="s">
        <v>492</v>
      </c>
      <c r="D294" s="17" t="s">
        <v>492</v>
      </c>
      <c r="E294" s="54" t="s">
        <v>5542</v>
      </c>
      <c r="F294" s="54">
        <v>1</v>
      </c>
      <c r="G294" s="278">
        <v>1710</v>
      </c>
      <c r="H294" s="317">
        <f t="shared" si="6"/>
        <v>1710</v>
      </c>
      <c r="I294" s="133"/>
      <c r="J294" s="54" t="s">
        <v>5256</v>
      </c>
      <c r="K294" s="17" t="s">
        <v>5318</v>
      </c>
      <c r="L294" s="17"/>
      <c r="M294" s="19">
        <v>44763</v>
      </c>
      <c r="N294" s="54"/>
      <c r="O294" s="17"/>
      <c r="P294" s="19"/>
      <c r="Q294" s="21">
        <v>44767</v>
      </c>
    </row>
    <row r="295" spans="2:17">
      <c r="B295" s="17"/>
      <c r="C295" s="17" t="s">
        <v>492</v>
      </c>
      <c r="D295" s="17" t="s">
        <v>492</v>
      </c>
      <c r="E295" s="54" t="s">
        <v>5543</v>
      </c>
      <c r="F295" s="54">
        <v>1</v>
      </c>
      <c r="G295" s="278">
        <v>136</v>
      </c>
      <c r="H295" s="317">
        <f t="shared" si="6"/>
        <v>136</v>
      </c>
      <c r="I295" s="133"/>
      <c r="J295" s="54" t="s">
        <v>5544</v>
      </c>
      <c r="K295" s="17" t="s">
        <v>5318</v>
      </c>
      <c r="L295" s="17"/>
      <c r="M295" s="19">
        <v>44763</v>
      </c>
      <c r="N295" s="54"/>
      <c r="O295" s="17"/>
      <c r="P295" s="19"/>
      <c r="Q295" s="21">
        <v>44764</v>
      </c>
    </row>
    <row r="296" spans="2:17">
      <c r="B296" s="17"/>
      <c r="C296" s="17" t="s">
        <v>492</v>
      </c>
      <c r="D296" s="17" t="s">
        <v>492</v>
      </c>
      <c r="E296" s="54" t="s">
        <v>5545</v>
      </c>
      <c r="F296" s="54">
        <v>4</v>
      </c>
      <c r="G296" s="278">
        <v>290</v>
      </c>
      <c r="H296" s="317">
        <f t="shared" si="6"/>
        <v>1160</v>
      </c>
      <c r="I296" s="133"/>
      <c r="J296" s="54" t="s">
        <v>473</v>
      </c>
      <c r="K296" s="17" t="s">
        <v>5318</v>
      </c>
      <c r="L296" s="17"/>
      <c r="M296" s="19">
        <v>44763</v>
      </c>
      <c r="N296" s="54"/>
      <c r="O296" s="17"/>
      <c r="P296" s="19"/>
      <c r="Q296" s="21">
        <v>44764</v>
      </c>
    </row>
    <row r="297" spans="2:17">
      <c r="B297" s="17"/>
      <c r="C297" s="17" t="s">
        <v>492</v>
      </c>
      <c r="D297" s="17" t="s">
        <v>492</v>
      </c>
      <c r="E297" s="54" t="s">
        <v>5546</v>
      </c>
      <c r="F297" s="54">
        <v>1</v>
      </c>
      <c r="G297" s="278">
        <v>521</v>
      </c>
      <c r="H297" s="317">
        <f t="shared" si="6"/>
        <v>521</v>
      </c>
      <c r="I297" s="133"/>
      <c r="J297" s="54" t="s">
        <v>1642</v>
      </c>
      <c r="K297" s="17" t="s">
        <v>5318</v>
      </c>
      <c r="L297" s="17"/>
      <c r="M297" s="19">
        <v>44763</v>
      </c>
      <c r="N297" s="54"/>
      <c r="O297" s="17"/>
      <c r="P297" s="19"/>
      <c r="Q297" s="21">
        <v>44764</v>
      </c>
    </row>
    <row r="298" spans="2:17">
      <c r="B298" s="17"/>
      <c r="C298" s="54"/>
      <c r="D298" s="17"/>
      <c r="E298" s="54"/>
      <c r="F298" s="51"/>
      <c r="G298" s="520"/>
      <c r="H298" s="317"/>
      <c r="I298" s="133"/>
      <c r="J298" s="54"/>
      <c r="K298" s="17"/>
      <c r="L298" s="17"/>
      <c r="M298" s="19"/>
      <c r="N298" s="54"/>
      <c r="O298" s="17"/>
      <c r="P298" s="19"/>
      <c r="Q298" s="21"/>
    </row>
    <row r="299" spans="2:17" s="120" customFormat="1">
      <c r="B299" s="93"/>
      <c r="C299" s="93" t="s">
        <v>492</v>
      </c>
      <c r="D299" s="93" t="s">
        <v>492</v>
      </c>
      <c r="E299" s="91" t="s">
        <v>5547</v>
      </c>
      <c r="F299" s="91">
        <v>1</v>
      </c>
      <c r="G299" s="156">
        <v>1930</v>
      </c>
      <c r="H299" s="317">
        <f t="shared" si="6"/>
        <v>1930</v>
      </c>
      <c r="I299" s="133"/>
      <c r="J299" s="91" t="s">
        <v>5548</v>
      </c>
      <c r="K299" s="93" t="s">
        <v>5318</v>
      </c>
      <c r="L299" s="93"/>
      <c r="M299" s="20">
        <v>44768</v>
      </c>
      <c r="N299" s="91"/>
      <c r="O299" s="93"/>
      <c r="P299" s="20"/>
      <c r="Q299" s="74">
        <v>44768</v>
      </c>
    </row>
    <row r="300" spans="2:17" s="120" customFormat="1">
      <c r="B300" s="93"/>
      <c r="C300" s="93" t="s">
        <v>492</v>
      </c>
      <c r="D300" s="93" t="s">
        <v>492</v>
      </c>
      <c r="E300" s="91" t="s">
        <v>5549</v>
      </c>
      <c r="F300" s="91">
        <v>1</v>
      </c>
      <c r="G300" s="156">
        <v>1426</v>
      </c>
      <c r="H300" s="317">
        <f t="shared" si="6"/>
        <v>1426</v>
      </c>
      <c r="I300" s="133"/>
      <c r="J300" s="91" t="s">
        <v>5550</v>
      </c>
      <c r="K300" s="93" t="s">
        <v>5318</v>
      </c>
      <c r="L300" s="93"/>
      <c r="M300" s="20">
        <v>44768</v>
      </c>
      <c r="N300" s="91"/>
      <c r="O300" s="93"/>
      <c r="P300" s="20"/>
      <c r="Q300" s="74">
        <v>44768</v>
      </c>
    </row>
    <row r="301" spans="2:17" s="120" customFormat="1">
      <c r="B301" s="93"/>
      <c r="C301" s="93" t="s">
        <v>492</v>
      </c>
      <c r="D301" s="93" t="s">
        <v>492</v>
      </c>
      <c r="E301" s="91" t="s">
        <v>5551</v>
      </c>
      <c r="F301" s="91">
        <v>1</v>
      </c>
      <c r="G301" s="156">
        <v>849</v>
      </c>
      <c r="H301" s="317">
        <f t="shared" si="6"/>
        <v>849</v>
      </c>
      <c r="I301" s="133"/>
      <c r="J301" s="91" t="s">
        <v>5214</v>
      </c>
      <c r="K301" s="93" t="s">
        <v>5318</v>
      </c>
      <c r="L301" s="93"/>
      <c r="M301" s="20">
        <v>44768</v>
      </c>
      <c r="N301" s="91"/>
      <c r="O301" s="93"/>
      <c r="P301" s="20"/>
      <c r="Q301" s="74">
        <v>44768</v>
      </c>
    </row>
    <row r="302" spans="2:17" s="120" customFormat="1">
      <c r="B302" s="93"/>
      <c r="C302" s="93" t="s">
        <v>492</v>
      </c>
      <c r="D302" s="93" t="s">
        <v>492</v>
      </c>
      <c r="E302" s="91" t="s">
        <v>5552</v>
      </c>
      <c r="F302" s="91">
        <v>2</v>
      </c>
      <c r="G302" s="156">
        <v>1191</v>
      </c>
      <c r="H302" s="317">
        <f t="shared" si="6"/>
        <v>2382</v>
      </c>
      <c r="I302" s="133"/>
      <c r="J302" s="91" t="s">
        <v>5503</v>
      </c>
      <c r="K302" s="93" t="s">
        <v>5318</v>
      </c>
      <c r="L302" s="93"/>
      <c r="M302" s="20">
        <v>44768</v>
      </c>
      <c r="N302" s="91"/>
      <c r="O302" s="93"/>
      <c r="P302" s="20"/>
      <c r="Q302" s="74">
        <v>44768</v>
      </c>
    </row>
    <row r="303" spans="2:17" s="120" customFormat="1">
      <c r="B303" s="93"/>
      <c r="C303" s="93" t="s">
        <v>492</v>
      </c>
      <c r="D303" s="93" t="s">
        <v>492</v>
      </c>
      <c r="E303" s="91" t="s">
        <v>5553</v>
      </c>
      <c r="F303" s="91">
        <v>1</v>
      </c>
      <c r="G303" s="156">
        <v>5248</v>
      </c>
      <c r="H303" s="317">
        <f t="shared" si="6"/>
        <v>5248</v>
      </c>
      <c r="I303" s="133"/>
      <c r="J303" s="91" t="s">
        <v>5554</v>
      </c>
      <c r="K303" s="93" t="s">
        <v>5318</v>
      </c>
      <c r="L303" s="93"/>
      <c r="M303" s="20">
        <v>44768</v>
      </c>
      <c r="N303" s="91"/>
      <c r="O303" s="93"/>
      <c r="P303" s="20">
        <v>44781</v>
      </c>
      <c r="Q303" s="1291">
        <v>44781</v>
      </c>
    </row>
    <row r="304" spans="2:17" s="120" customFormat="1">
      <c r="B304" s="93"/>
      <c r="C304" s="93"/>
      <c r="D304" s="93"/>
      <c r="E304" s="91"/>
      <c r="F304" s="91"/>
      <c r="G304" s="156"/>
      <c r="H304" s="317"/>
      <c r="I304" s="133"/>
      <c r="J304" s="91"/>
      <c r="K304" s="93"/>
      <c r="L304" s="93"/>
      <c r="M304" s="20"/>
      <c r="N304" s="91"/>
      <c r="O304" s="93"/>
      <c r="P304" s="20"/>
      <c r="Q304" s="74"/>
    </row>
    <row r="305" spans="2:17" s="120" customFormat="1">
      <c r="B305" s="93"/>
      <c r="C305" s="93" t="s">
        <v>492</v>
      </c>
      <c r="D305" s="93" t="s">
        <v>492</v>
      </c>
      <c r="E305" s="91" t="s">
        <v>5555</v>
      </c>
      <c r="F305" s="91">
        <v>1</v>
      </c>
      <c r="G305" s="156">
        <v>966</v>
      </c>
      <c r="H305" s="317">
        <f t="shared" si="6"/>
        <v>966</v>
      </c>
      <c r="I305" s="133"/>
      <c r="J305" s="91" t="s">
        <v>5556</v>
      </c>
      <c r="K305" s="93" t="s">
        <v>5318</v>
      </c>
      <c r="L305" s="93"/>
      <c r="M305" s="20">
        <v>44774</v>
      </c>
      <c r="N305" s="91"/>
      <c r="O305" s="93"/>
      <c r="P305" s="20"/>
      <c r="Q305" s="74">
        <v>44776</v>
      </c>
    </row>
    <row r="306" spans="2:17" s="120" customFormat="1">
      <c r="B306" s="93"/>
      <c r="C306" s="93" t="s">
        <v>492</v>
      </c>
      <c r="D306" s="93" t="s">
        <v>492</v>
      </c>
      <c r="E306" s="91" t="s">
        <v>883</v>
      </c>
      <c r="F306" s="91">
        <v>1</v>
      </c>
      <c r="G306" s="156">
        <v>180</v>
      </c>
      <c r="H306" s="317">
        <f t="shared" si="6"/>
        <v>180</v>
      </c>
      <c r="I306" s="133"/>
      <c r="J306" s="91" t="s">
        <v>882</v>
      </c>
      <c r="K306" s="93" t="s">
        <v>5318</v>
      </c>
      <c r="L306" s="93"/>
      <c r="M306" s="20">
        <v>44774</v>
      </c>
      <c r="N306" s="91"/>
      <c r="O306" s="93"/>
      <c r="P306" s="20"/>
      <c r="Q306" s="74">
        <v>44776</v>
      </c>
    </row>
    <row r="307" spans="2:17" s="120" customFormat="1">
      <c r="B307" s="93"/>
      <c r="C307" s="93" t="s">
        <v>492</v>
      </c>
      <c r="D307" s="93" t="s">
        <v>492</v>
      </c>
      <c r="E307" s="91" t="s">
        <v>5557</v>
      </c>
      <c r="F307" s="91">
        <v>1</v>
      </c>
      <c r="G307" s="156">
        <v>270</v>
      </c>
      <c r="H307" s="317">
        <f t="shared" si="6"/>
        <v>270</v>
      </c>
      <c r="I307" s="133"/>
      <c r="J307" s="91" t="s">
        <v>1236</v>
      </c>
      <c r="K307" s="93" t="s">
        <v>5318</v>
      </c>
      <c r="L307" s="93"/>
      <c r="M307" s="20">
        <v>44774</v>
      </c>
      <c r="N307" s="91"/>
      <c r="O307" s="93"/>
      <c r="P307" s="20"/>
      <c r="Q307" s="74">
        <v>44776</v>
      </c>
    </row>
    <row r="308" spans="2:17" s="120" customFormat="1">
      <c r="B308" s="93"/>
      <c r="C308" s="93" t="s">
        <v>492</v>
      </c>
      <c r="D308" s="93" t="s">
        <v>492</v>
      </c>
      <c r="E308" s="91" t="s">
        <v>5558</v>
      </c>
      <c r="F308" s="91">
        <v>1</v>
      </c>
      <c r="G308" s="156">
        <v>220</v>
      </c>
      <c r="H308" s="317">
        <f t="shared" si="6"/>
        <v>220</v>
      </c>
      <c r="I308" s="133"/>
      <c r="J308" s="91" t="s">
        <v>5222</v>
      </c>
      <c r="K308" s="93" t="s">
        <v>5318</v>
      </c>
      <c r="L308" s="93"/>
      <c r="M308" s="20">
        <v>44774</v>
      </c>
      <c r="N308" s="91"/>
      <c r="O308" s="93"/>
      <c r="P308" s="20"/>
      <c r="Q308" s="74">
        <v>44776</v>
      </c>
    </row>
    <row r="309" spans="2:17" s="120" customFormat="1">
      <c r="B309" s="93"/>
      <c r="C309" s="93" t="s">
        <v>492</v>
      </c>
      <c r="D309" s="93" t="s">
        <v>492</v>
      </c>
      <c r="E309" s="91" t="s">
        <v>5559</v>
      </c>
      <c r="F309" s="91">
        <v>5</v>
      </c>
      <c r="G309" s="156">
        <v>200</v>
      </c>
      <c r="H309" s="317">
        <f t="shared" si="6"/>
        <v>1000</v>
      </c>
      <c r="I309" s="133"/>
      <c r="J309" s="91" t="s">
        <v>5560</v>
      </c>
      <c r="K309" s="93" t="s">
        <v>5318</v>
      </c>
      <c r="L309" s="93"/>
      <c r="M309" s="20">
        <v>44774</v>
      </c>
      <c r="N309" s="91"/>
      <c r="O309" s="93"/>
      <c r="P309" s="20"/>
      <c r="Q309" s="74">
        <v>44776</v>
      </c>
    </row>
    <row r="310" spans="2:17" s="120" customFormat="1">
      <c r="B310" s="93"/>
      <c r="C310" s="93"/>
      <c r="D310" s="93"/>
      <c r="E310" s="91"/>
      <c r="F310" s="91"/>
      <c r="G310" s="156"/>
      <c r="H310" s="317"/>
      <c r="I310" s="133"/>
      <c r="J310" s="91"/>
      <c r="K310" s="93"/>
      <c r="L310" s="93"/>
      <c r="M310" s="20"/>
      <c r="N310" s="91"/>
      <c r="O310" s="93"/>
      <c r="P310" s="20"/>
      <c r="Q310" s="74"/>
    </row>
    <row r="311" spans="2:17" s="551" customFormat="1">
      <c r="B311" s="358"/>
      <c r="C311" s="358" t="s">
        <v>492</v>
      </c>
      <c r="D311" s="358" t="s">
        <v>492</v>
      </c>
      <c r="E311" s="325" t="s">
        <v>5561</v>
      </c>
      <c r="F311" s="325">
        <v>25</v>
      </c>
      <c r="G311" s="545">
        <v>1339</v>
      </c>
      <c r="H311" s="1783">
        <f t="shared" si="6"/>
        <v>33475</v>
      </c>
      <c r="I311" s="1410"/>
      <c r="J311" s="325" t="s">
        <v>5562</v>
      </c>
      <c r="K311" s="358" t="s">
        <v>5318</v>
      </c>
      <c r="L311" s="358"/>
      <c r="M311" s="351">
        <v>44775</v>
      </c>
      <c r="N311" s="325"/>
      <c r="O311" s="358"/>
      <c r="P311" s="351">
        <v>44777</v>
      </c>
      <c r="Q311" s="380">
        <v>44777</v>
      </c>
    </row>
    <row r="312" spans="2:17" s="120" customFormat="1">
      <c r="B312" s="93"/>
      <c r="C312" s="91"/>
      <c r="D312" s="93"/>
      <c r="E312" s="91"/>
      <c r="F312" s="89"/>
      <c r="G312" s="317"/>
      <c r="H312" s="317"/>
      <c r="I312" s="133"/>
      <c r="J312" s="91"/>
      <c r="K312" s="93"/>
      <c r="L312" s="93"/>
      <c r="M312" s="20"/>
      <c r="N312" s="91"/>
      <c r="O312" s="93"/>
      <c r="P312" s="20"/>
      <c r="Q312" s="74"/>
    </row>
    <row r="313" spans="2:17">
      <c r="B313" s="17"/>
      <c r="C313" s="17"/>
      <c r="D313" s="17"/>
      <c r="E313" s="320" t="s">
        <v>5563</v>
      </c>
      <c r="F313" s="1784">
        <v>100</v>
      </c>
      <c r="G313" s="520"/>
      <c r="H313" s="520">
        <f>F313*G313</f>
        <v>0</v>
      </c>
      <c r="I313" s="295"/>
      <c r="J313" s="54"/>
      <c r="K313" s="17"/>
      <c r="L313" s="17"/>
      <c r="M313" s="19"/>
      <c r="N313" s="54"/>
      <c r="O313" s="17"/>
      <c r="P313" s="19"/>
      <c r="Q313" s="21"/>
    </row>
    <row r="314" spans="2:17" s="551" customFormat="1">
      <c r="B314" s="358"/>
      <c r="C314" s="358" t="s">
        <v>652</v>
      </c>
      <c r="D314" s="358" t="s">
        <v>652</v>
      </c>
      <c r="E314" s="325" t="s">
        <v>5564</v>
      </c>
      <c r="F314" s="1785">
        <v>1</v>
      </c>
      <c r="G314" s="1786">
        <v>3372300</v>
      </c>
      <c r="H314" s="1786">
        <f>F314*G314</f>
        <v>3372300</v>
      </c>
      <c r="I314" s="1410"/>
      <c r="J314" s="1786"/>
      <c r="K314" s="1787" t="s">
        <v>1164</v>
      </c>
      <c r="L314" s="1786"/>
      <c r="M314" s="1786"/>
      <c r="N314" s="1786"/>
      <c r="O314" s="1786"/>
      <c r="P314" s="1786"/>
      <c r="Q314" s="1786"/>
    </row>
    <row r="315" spans="2:17" s="551" customFormat="1">
      <c r="B315" s="358"/>
      <c r="C315" s="358" t="s">
        <v>652</v>
      </c>
      <c r="D315" s="358" t="s">
        <v>652</v>
      </c>
      <c r="E315" s="325" t="s">
        <v>5565</v>
      </c>
      <c r="F315" s="1788"/>
      <c r="G315" s="1789"/>
      <c r="H315" s="1789"/>
      <c r="I315" s="1410"/>
      <c r="J315" s="1789"/>
      <c r="K315" s="1790"/>
      <c r="L315" s="1789"/>
      <c r="M315" s="1789"/>
      <c r="N315" s="1789"/>
      <c r="O315" s="1789"/>
      <c r="P315" s="1789"/>
      <c r="Q315" s="1789"/>
    </row>
    <row r="316" spans="2:17" s="551" customFormat="1">
      <c r="B316" s="358"/>
      <c r="C316" s="358" t="s">
        <v>652</v>
      </c>
      <c r="D316" s="358" t="s">
        <v>652</v>
      </c>
      <c r="E316" s="325" t="s">
        <v>5566</v>
      </c>
      <c r="F316" s="1788"/>
      <c r="G316" s="1789"/>
      <c r="H316" s="1789"/>
      <c r="I316" s="1410"/>
      <c r="J316" s="1789"/>
      <c r="K316" s="1790"/>
      <c r="L316" s="1789"/>
      <c r="M316" s="1789"/>
      <c r="N316" s="1789"/>
      <c r="O316" s="1789"/>
      <c r="P316" s="1789"/>
      <c r="Q316" s="1789"/>
    </row>
    <row r="317" spans="2:17" s="551" customFormat="1">
      <c r="B317" s="358"/>
      <c r="C317" s="358" t="s">
        <v>652</v>
      </c>
      <c r="D317" s="358" t="s">
        <v>652</v>
      </c>
      <c r="E317" s="325" t="s">
        <v>5567</v>
      </c>
      <c r="F317" s="1788"/>
      <c r="G317" s="1789"/>
      <c r="H317" s="1789"/>
      <c r="I317" s="1410"/>
      <c r="J317" s="1789"/>
      <c r="K317" s="1790"/>
      <c r="L317" s="1789"/>
      <c r="M317" s="1789"/>
      <c r="N317" s="1789"/>
      <c r="O317" s="1789"/>
      <c r="P317" s="1789"/>
      <c r="Q317" s="1789"/>
    </row>
    <row r="318" spans="2:17" s="551" customFormat="1">
      <c r="B318" s="358"/>
      <c r="C318" s="358" t="s">
        <v>652</v>
      </c>
      <c r="D318" s="358" t="s">
        <v>652</v>
      </c>
      <c r="E318" s="325" t="s">
        <v>5568</v>
      </c>
      <c r="F318" s="1788"/>
      <c r="G318" s="1789"/>
      <c r="H318" s="1789"/>
      <c r="I318" s="1410"/>
      <c r="J318" s="1789"/>
      <c r="K318" s="1790"/>
      <c r="L318" s="1789"/>
      <c r="M318" s="1789"/>
      <c r="N318" s="1789"/>
      <c r="O318" s="1789"/>
      <c r="P318" s="1789"/>
      <c r="Q318" s="1789"/>
    </row>
    <row r="319" spans="2:17" s="551" customFormat="1">
      <c r="B319" s="358"/>
      <c r="C319" s="358" t="s">
        <v>652</v>
      </c>
      <c r="D319" s="358" t="s">
        <v>652</v>
      </c>
      <c r="E319" s="325" t="s">
        <v>5569</v>
      </c>
      <c r="F319" s="1791"/>
      <c r="G319" s="1792"/>
      <c r="H319" s="1792"/>
      <c r="I319" s="1783"/>
      <c r="J319" s="1792"/>
      <c r="K319" s="1793"/>
      <c r="L319" s="1792"/>
      <c r="M319" s="1792"/>
      <c r="N319" s="1792"/>
      <c r="O319" s="1792"/>
      <c r="P319" s="1792"/>
      <c r="Q319" s="1792"/>
    </row>
    <row r="320" spans="2:17">
      <c r="B320" s="17"/>
      <c r="C320" s="54"/>
      <c r="D320" s="17"/>
      <c r="E320" s="54" t="s">
        <v>5570</v>
      </c>
      <c r="F320" s="51">
        <v>1</v>
      </c>
      <c r="G320" s="520">
        <v>100000</v>
      </c>
      <c r="H320" s="520">
        <f>F320*G320</f>
        <v>100000</v>
      </c>
      <c r="I320" s="295"/>
      <c r="J320" s="54"/>
      <c r="K320" s="17"/>
      <c r="L320" s="17"/>
      <c r="M320" s="19"/>
      <c r="N320" s="54"/>
      <c r="O320" s="17"/>
      <c r="P320" s="19"/>
      <c r="Q320" s="21"/>
    </row>
  </sheetData>
  <mergeCells count="17">
    <mergeCell ref="M314:M319"/>
    <mergeCell ref="N314:N319"/>
    <mergeCell ref="O314:O319"/>
    <mergeCell ref="P314:P319"/>
    <mergeCell ref="Q314:Q319"/>
    <mergeCell ref="F314:F319"/>
    <mergeCell ref="G314:G319"/>
    <mergeCell ref="H314:H319"/>
    <mergeCell ref="J314:J319"/>
    <mergeCell ref="K314:K319"/>
    <mergeCell ref="L314:L319"/>
    <mergeCell ref="B2:D2"/>
    <mergeCell ref="G2:I2"/>
    <mergeCell ref="B3:D3"/>
    <mergeCell ref="B4:D4"/>
    <mergeCell ref="B5:D5"/>
    <mergeCell ref="B6:D6"/>
  </mergeCells>
  <phoneticPr fontId="3"/>
  <pageMargins left="0.70866141732283472" right="0.70866141732283472" top="0.74803149606299213" bottom="0.74803149606299213" header="0.31496062992125984" footer="0.31496062992125984"/>
  <pageSetup paperSize="8" orientation="portrait" horizontalDpi="1200" verticalDpi="1200"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5AF8C-6E8F-44B0-8AD7-9D0790C77EF8}">
  <dimension ref="A1:F11"/>
  <sheetViews>
    <sheetView workbookViewId="0">
      <selection sqref="A1:G11"/>
    </sheetView>
  </sheetViews>
  <sheetFormatPr defaultRowHeight="15.75"/>
  <cols>
    <col min="1" max="2" width="9" style="1796"/>
    <col min="3" max="3" width="22.5" style="1796" customWidth="1"/>
    <col min="4" max="4" width="27.125" style="1796" bestFit="1" customWidth="1"/>
    <col min="5" max="258" width="9" style="1796"/>
    <col min="259" max="259" width="22.5" style="1796" customWidth="1"/>
    <col min="260" max="260" width="27.125" style="1796" bestFit="1" customWidth="1"/>
    <col min="261" max="514" width="9" style="1796"/>
    <col min="515" max="515" width="22.5" style="1796" customWidth="1"/>
    <col min="516" max="516" width="27.125" style="1796" bestFit="1" customWidth="1"/>
    <col min="517" max="770" width="9" style="1796"/>
    <col min="771" max="771" width="22.5" style="1796" customWidth="1"/>
    <col min="772" max="772" width="27.125" style="1796" bestFit="1" customWidth="1"/>
    <col min="773" max="1026" width="9" style="1796"/>
    <col min="1027" max="1027" width="22.5" style="1796" customWidth="1"/>
    <col min="1028" max="1028" width="27.125" style="1796" bestFit="1" customWidth="1"/>
    <col min="1029" max="1282" width="9" style="1796"/>
    <col min="1283" max="1283" width="22.5" style="1796" customWidth="1"/>
    <col min="1284" max="1284" width="27.125" style="1796" bestFit="1" customWidth="1"/>
    <col min="1285" max="1538" width="9" style="1796"/>
    <col min="1539" max="1539" width="22.5" style="1796" customWidth="1"/>
    <col min="1540" max="1540" width="27.125" style="1796" bestFit="1" customWidth="1"/>
    <col min="1541" max="1794" width="9" style="1796"/>
    <col min="1795" max="1795" width="22.5" style="1796" customWidth="1"/>
    <col min="1796" max="1796" width="27.125" style="1796" bestFit="1" customWidth="1"/>
    <col min="1797" max="2050" width="9" style="1796"/>
    <col min="2051" max="2051" width="22.5" style="1796" customWidth="1"/>
    <col min="2052" max="2052" width="27.125" style="1796" bestFit="1" customWidth="1"/>
    <col min="2053" max="2306" width="9" style="1796"/>
    <col min="2307" max="2307" width="22.5" style="1796" customWidth="1"/>
    <col min="2308" max="2308" width="27.125" style="1796" bestFit="1" customWidth="1"/>
    <col min="2309" max="2562" width="9" style="1796"/>
    <col min="2563" max="2563" width="22.5" style="1796" customWidth="1"/>
    <col min="2564" max="2564" width="27.125" style="1796" bestFit="1" customWidth="1"/>
    <col min="2565" max="2818" width="9" style="1796"/>
    <col min="2819" max="2819" width="22.5" style="1796" customWidth="1"/>
    <col min="2820" max="2820" width="27.125" style="1796" bestFit="1" customWidth="1"/>
    <col min="2821" max="3074" width="9" style="1796"/>
    <col min="3075" max="3075" width="22.5" style="1796" customWidth="1"/>
    <col min="3076" max="3076" width="27.125" style="1796" bestFit="1" customWidth="1"/>
    <col min="3077" max="3330" width="9" style="1796"/>
    <col min="3331" max="3331" width="22.5" style="1796" customWidth="1"/>
    <col min="3332" max="3332" width="27.125" style="1796" bestFit="1" customWidth="1"/>
    <col min="3333" max="3586" width="9" style="1796"/>
    <col min="3587" max="3587" width="22.5" style="1796" customWidth="1"/>
    <col min="3588" max="3588" width="27.125" style="1796" bestFit="1" customWidth="1"/>
    <col min="3589" max="3842" width="9" style="1796"/>
    <col min="3843" max="3843" width="22.5" style="1796" customWidth="1"/>
    <col min="3844" max="3844" width="27.125" style="1796" bestFit="1" customWidth="1"/>
    <col min="3845" max="4098" width="9" style="1796"/>
    <col min="4099" max="4099" width="22.5" style="1796" customWidth="1"/>
    <col min="4100" max="4100" width="27.125" style="1796" bestFit="1" customWidth="1"/>
    <col min="4101" max="4354" width="9" style="1796"/>
    <col min="4355" max="4355" width="22.5" style="1796" customWidth="1"/>
    <col min="4356" max="4356" width="27.125" style="1796" bestFit="1" customWidth="1"/>
    <col min="4357" max="4610" width="9" style="1796"/>
    <col min="4611" max="4611" width="22.5" style="1796" customWidth="1"/>
    <col min="4612" max="4612" width="27.125" style="1796" bestFit="1" customWidth="1"/>
    <col min="4613" max="4866" width="9" style="1796"/>
    <col min="4867" max="4867" width="22.5" style="1796" customWidth="1"/>
    <col min="4868" max="4868" width="27.125" style="1796" bestFit="1" customWidth="1"/>
    <col min="4869" max="5122" width="9" style="1796"/>
    <col min="5123" max="5123" width="22.5" style="1796" customWidth="1"/>
    <col min="5124" max="5124" width="27.125" style="1796" bestFit="1" customWidth="1"/>
    <col min="5125" max="5378" width="9" style="1796"/>
    <col min="5379" max="5379" width="22.5" style="1796" customWidth="1"/>
    <col min="5380" max="5380" width="27.125" style="1796" bestFit="1" customWidth="1"/>
    <col min="5381" max="5634" width="9" style="1796"/>
    <col min="5635" max="5635" width="22.5" style="1796" customWidth="1"/>
    <col min="5636" max="5636" width="27.125" style="1796" bestFit="1" customWidth="1"/>
    <col min="5637" max="5890" width="9" style="1796"/>
    <col min="5891" max="5891" width="22.5" style="1796" customWidth="1"/>
    <col min="5892" max="5892" width="27.125" style="1796" bestFit="1" customWidth="1"/>
    <col min="5893" max="6146" width="9" style="1796"/>
    <col min="6147" max="6147" width="22.5" style="1796" customWidth="1"/>
    <col min="6148" max="6148" width="27.125" style="1796" bestFit="1" customWidth="1"/>
    <col min="6149" max="6402" width="9" style="1796"/>
    <col min="6403" max="6403" width="22.5" style="1796" customWidth="1"/>
    <col min="6404" max="6404" width="27.125" style="1796" bestFit="1" customWidth="1"/>
    <col min="6405" max="6658" width="9" style="1796"/>
    <col min="6659" max="6659" width="22.5" style="1796" customWidth="1"/>
    <col min="6660" max="6660" width="27.125" style="1796" bestFit="1" customWidth="1"/>
    <col min="6661" max="6914" width="9" style="1796"/>
    <col min="6915" max="6915" width="22.5" style="1796" customWidth="1"/>
    <col min="6916" max="6916" width="27.125" style="1796" bestFit="1" customWidth="1"/>
    <col min="6917" max="7170" width="9" style="1796"/>
    <col min="7171" max="7171" width="22.5" style="1796" customWidth="1"/>
    <col min="7172" max="7172" width="27.125" style="1796" bestFit="1" customWidth="1"/>
    <col min="7173" max="7426" width="9" style="1796"/>
    <col min="7427" max="7427" width="22.5" style="1796" customWidth="1"/>
    <col min="7428" max="7428" width="27.125" style="1796" bestFit="1" customWidth="1"/>
    <col min="7429" max="7682" width="9" style="1796"/>
    <col min="7683" max="7683" width="22.5" style="1796" customWidth="1"/>
    <col min="7684" max="7684" width="27.125" style="1796" bestFit="1" customWidth="1"/>
    <col min="7685" max="7938" width="9" style="1796"/>
    <col min="7939" max="7939" width="22.5" style="1796" customWidth="1"/>
    <col min="7940" max="7940" width="27.125" style="1796" bestFit="1" customWidth="1"/>
    <col min="7941" max="8194" width="9" style="1796"/>
    <col min="8195" max="8195" width="22.5" style="1796" customWidth="1"/>
    <col min="8196" max="8196" width="27.125" style="1796" bestFit="1" customWidth="1"/>
    <col min="8197" max="8450" width="9" style="1796"/>
    <col min="8451" max="8451" width="22.5" style="1796" customWidth="1"/>
    <col min="8452" max="8452" width="27.125" style="1796" bestFit="1" customWidth="1"/>
    <col min="8453" max="8706" width="9" style="1796"/>
    <col min="8707" max="8707" width="22.5" style="1796" customWidth="1"/>
    <col min="8708" max="8708" width="27.125" style="1796" bestFit="1" customWidth="1"/>
    <col min="8709" max="8962" width="9" style="1796"/>
    <col min="8963" max="8963" width="22.5" style="1796" customWidth="1"/>
    <col min="8964" max="8964" width="27.125" style="1796" bestFit="1" customWidth="1"/>
    <col min="8965" max="9218" width="9" style="1796"/>
    <col min="9219" max="9219" width="22.5" style="1796" customWidth="1"/>
    <col min="9220" max="9220" width="27.125" style="1796" bestFit="1" customWidth="1"/>
    <col min="9221" max="9474" width="9" style="1796"/>
    <col min="9475" max="9475" width="22.5" style="1796" customWidth="1"/>
    <col min="9476" max="9476" width="27.125" style="1796" bestFit="1" customWidth="1"/>
    <col min="9477" max="9730" width="9" style="1796"/>
    <col min="9731" max="9731" width="22.5" style="1796" customWidth="1"/>
    <col min="9732" max="9732" width="27.125" style="1796" bestFit="1" customWidth="1"/>
    <col min="9733" max="9986" width="9" style="1796"/>
    <col min="9987" max="9987" width="22.5" style="1796" customWidth="1"/>
    <col min="9988" max="9988" width="27.125" style="1796" bestFit="1" customWidth="1"/>
    <col min="9989" max="10242" width="9" style="1796"/>
    <col min="10243" max="10243" width="22.5" style="1796" customWidth="1"/>
    <col min="10244" max="10244" width="27.125" style="1796" bestFit="1" customWidth="1"/>
    <col min="10245" max="10498" width="9" style="1796"/>
    <col min="10499" max="10499" width="22.5" style="1796" customWidth="1"/>
    <col min="10500" max="10500" width="27.125" style="1796" bestFit="1" customWidth="1"/>
    <col min="10501" max="10754" width="9" style="1796"/>
    <col min="10755" max="10755" width="22.5" style="1796" customWidth="1"/>
    <col min="10756" max="10756" width="27.125" style="1796" bestFit="1" customWidth="1"/>
    <col min="10757" max="11010" width="9" style="1796"/>
    <col min="11011" max="11011" width="22.5" style="1796" customWidth="1"/>
    <col min="11012" max="11012" width="27.125" style="1796" bestFit="1" customWidth="1"/>
    <col min="11013" max="11266" width="9" style="1796"/>
    <col min="11267" max="11267" width="22.5" style="1796" customWidth="1"/>
    <col min="11268" max="11268" width="27.125" style="1796" bestFit="1" customWidth="1"/>
    <col min="11269" max="11522" width="9" style="1796"/>
    <col min="11523" max="11523" width="22.5" style="1796" customWidth="1"/>
    <col min="11524" max="11524" width="27.125" style="1796" bestFit="1" customWidth="1"/>
    <col min="11525" max="11778" width="9" style="1796"/>
    <col min="11779" max="11779" width="22.5" style="1796" customWidth="1"/>
    <col min="11780" max="11780" width="27.125" style="1796" bestFit="1" customWidth="1"/>
    <col min="11781" max="12034" width="9" style="1796"/>
    <col min="12035" max="12035" width="22.5" style="1796" customWidth="1"/>
    <col min="12036" max="12036" width="27.125" style="1796" bestFit="1" customWidth="1"/>
    <col min="12037" max="12290" width="9" style="1796"/>
    <col min="12291" max="12291" width="22.5" style="1796" customWidth="1"/>
    <col min="12292" max="12292" width="27.125" style="1796" bestFit="1" customWidth="1"/>
    <col min="12293" max="12546" width="9" style="1796"/>
    <col min="12547" max="12547" width="22.5" style="1796" customWidth="1"/>
    <col min="12548" max="12548" width="27.125" style="1796" bestFit="1" customWidth="1"/>
    <col min="12549" max="12802" width="9" style="1796"/>
    <col min="12803" max="12803" width="22.5" style="1796" customWidth="1"/>
    <col min="12804" max="12804" width="27.125" style="1796" bestFit="1" customWidth="1"/>
    <col min="12805" max="13058" width="9" style="1796"/>
    <col min="13059" max="13059" width="22.5" style="1796" customWidth="1"/>
    <col min="13060" max="13060" width="27.125" style="1796" bestFit="1" customWidth="1"/>
    <col min="13061" max="13314" width="9" style="1796"/>
    <col min="13315" max="13315" width="22.5" style="1796" customWidth="1"/>
    <col min="13316" max="13316" width="27.125" style="1796" bestFit="1" customWidth="1"/>
    <col min="13317" max="13570" width="9" style="1796"/>
    <col min="13571" max="13571" width="22.5" style="1796" customWidth="1"/>
    <col min="13572" max="13572" width="27.125" style="1796" bestFit="1" customWidth="1"/>
    <col min="13573" max="13826" width="9" style="1796"/>
    <col min="13827" max="13827" width="22.5" style="1796" customWidth="1"/>
    <col min="13828" max="13828" width="27.125" style="1796" bestFit="1" customWidth="1"/>
    <col min="13829" max="14082" width="9" style="1796"/>
    <col min="14083" max="14083" width="22.5" style="1796" customWidth="1"/>
    <col min="14084" max="14084" width="27.125" style="1796" bestFit="1" customWidth="1"/>
    <col min="14085" max="14338" width="9" style="1796"/>
    <col min="14339" max="14339" width="22.5" style="1796" customWidth="1"/>
    <col min="14340" max="14340" width="27.125" style="1796" bestFit="1" customWidth="1"/>
    <col min="14341" max="14594" width="9" style="1796"/>
    <col min="14595" max="14595" width="22.5" style="1796" customWidth="1"/>
    <col min="14596" max="14596" width="27.125" style="1796" bestFit="1" customWidth="1"/>
    <col min="14597" max="14850" width="9" style="1796"/>
    <col min="14851" max="14851" width="22.5" style="1796" customWidth="1"/>
    <col min="14852" max="14852" width="27.125" style="1796" bestFit="1" customWidth="1"/>
    <col min="14853" max="15106" width="9" style="1796"/>
    <col min="15107" max="15107" width="22.5" style="1796" customWidth="1"/>
    <col min="15108" max="15108" width="27.125" style="1796" bestFit="1" customWidth="1"/>
    <col min="15109" max="15362" width="9" style="1796"/>
    <col min="15363" max="15363" width="22.5" style="1796" customWidth="1"/>
    <col min="15364" max="15364" width="27.125" style="1796" bestFit="1" customWidth="1"/>
    <col min="15365" max="15618" width="9" style="1796"/>
    <col min="15619" max="15619" width="22.5" style="1796" customWidth="1"/>
    <col min="15620" max="15620" width="27.125" style="1796" bestFit="1" customWidth="1"/>
    <col min="15621" max="15874" width="9" style="1796"/>
    <col min="15875" max="15875" width="22.5" style="1796" customWidth="1"/>
    <col min="15876" max="15876" width="27.125" style="1796" bestFit="1" customWidth="1"/>
    <col min="15877" max="16130" width="9" style="1796"/>
    <col min="16131" max="16131" width="22.5" style="1796" customWidth="1"/>
    <col min="16132" max="16132" width="27.125" style="1796" bestFit="1" customWidth="1"/>
    <col min="16133" max="16384" width="9" style="1796"/>
  </cols>
  <sheetData>
    <row r="1" spans="1:6" ht="19.5">
      <c r="A1" s="1794" t="s">
        <v>0</v>
      </c>
      <c r="B1" s="1794"/>
      <c r="C1" s="1794"/>
      <c r="D1" s="1795" t="s">
        <v>5165</v>
      </c>
    </row>
    <row r="2" spans="1:6" ht="19.5">
      <c r="A2" s="1794" t="s">
        <v>3</v>
      </c>
      <c r="B2" s="1794"/>
      <c r="C2" s="1794"/>
      <c r="D2" s="1797" t="s">
        <v>5166</v>
      </c>
    </row>
    <row r="3" spans="1:6" ht="19.5">
      <c r="A3" s="1794" t="s">
        <v>5</v>
      </c>
      <c r="B3" s="1794"/>
      <c r="C3" s="1794"/>
      <c r="D3" s="1797">
        <v>195595</v>
      </c>
    </row>
    <row r="4" spans="1:6" ht="19.5">
      <c r="A4" s="1794" t="s">
        <v>6</v>
      </c>
      <c r="B4" s="1794"/>
      <c r="C4" s="1794"/>
      <c r="D4" s="1798"/>
    </row>
    <row r="5" spans="1:6" ht="19.5">
      <c r="A5" s="1794" t="s">
        <v>8</v>
      </c>
      <c r="B5" s="1794"/>
      <c r="C5" s="1794"/>
      <c r="D5" s="1798">
        <v>44831</v>
      </c>
    </row>
    <row r="8" spans="1:6">
      <c r="A8" s="1799" t="s">
        <v>79</v>
      </c>
      <c r="B8" s="1799" t="s">
        <v>5289</v>
      </c>
      <c r="C8" s="1800" t="s">
        <v>5290</v>
      </c>
      <c r="D8" s="1801">
        <v>1</v>
      </c>
      <c r="E8" s="1802">
        <v>930</v>
      </c>
      <c r="F8" s="1802">
        <f>D8*E8</f>
        <v>930</v>
      </c>
    </row>
    <row r="9" spans="1:6">
      <c r="A9" s="1799" t="s">
        <v>79</v>
      </c>
      <c r="B9" s="1799" t="s">
        <v>5289</v>
      </c>
      <c r="C9" s="1800" t="s">
        <v>5292</v>
      </c>
      <c r="D9" s="1801">
        <v>2</v>
      </c>
      <c r="E9" s="1802">
        <v>2160</v>
      </c>
      <c r="F9" s="1802">
        <f>D9*E9</f>
        <v>4320</v>
      </c>
    </row>
    <row r="10" spans="1:6">
      <c r="A10" s="1799" t="s">
        <v>79</v>
      </c>
      <c r="B10" s="1799" t="s">
        <v>5289</v>
      </c>
      <c r="C10" s="1800" t="s">
        <v>5293</v>
      </c>
      <c r="D10" s="1801">
        <v>1</v>
      </c>
      <c r="E10" s="1802">
        <v>1190</v>
      </c>
      <c r="F10" s="1802">
        <f>D10*E10</f>
        <v>1190</v>
      </c>
    </row>
    <row r="11" spans="1:6">
      <c r="A11" s="1799" t="s">
        <v>79</v>
      </c>
      <c r="B11" s="1799" t="s">
        <v>5289</v>
      </c>
      <c r="C11" s="1800" t="s">
        <v>5294</v>
      </c>
      <c r="D11" s="1801">
        <v>1</v>
      </c>
      <c r="E11" s="1802">
        <v>5740</v>
      </c>
      <c r="F11" s="1802">
        <f>D11*E11</f>
        <v>5740</v>
      </c>
    </row>
  </sheetData>
  <mergeCells count="5">
    <mergeCell ref="A1:C1"/>
    <mergeCell ref="A2:C2"/>
    <mergeCell ref="A3:C3"/>
    <mergeCell ref="A4:C4"/>
    <mergeCell ref="A5:C5"/>
  </mergeCells>
  <phoneticPr fontId="3"/>
  <pageMargins left="0.70866141732283472" right="0.70866141732283472" top="0.74803149606299213" bottom="0.74803149606299213" header="0.31496062992125984" footer="0.31496062992125984"/>
  <pageSetup paperSize="9" orientation="portrait"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45F28-4457-4A42-ACE3-0E0E018EAB1B}">
  <dimension ref="A2:B8"/>
  <sheetViews>
    <sheetView view="pageBreakPreview" zoomScaleNormal="100" zoomScaleSheetLayoutView="100" workbookViewId="0">
      <selection activeCell="D28" sqref="D28"/>
    </sheetView>
  </sheetViews>
  <sheetFormatPr defaultRowHeight="18.75"/>
  <cols>
    <col min="1" max="1" width="12.125" style="3" bestFit="1" customWidth="1"/>
    <col min="2" max="2" width="27.625" style="3" bestFit="1" customWidth="1"/>
    <col min="3" max="256" width="9" style="3"/>
    <col min="257" max="257" width="12.125" style="3" bestFit="1" customWidth="1"/>
    <col min="258" max="258" width="27.625" style="3" bestFit="1" customWidth="1"/>
    <col min="259" max="512" width="9" style="3"/>
    <col min="513" max="513" width="12.125" style="3" bestFit="1" customWidth="1"/>
    <col min="514" max="514" width="27.625" style="3" bestFit="1" customWidth="1"/>
    <col min="515" max="768" width="9" style="3"/>
    <col min="769" max="769" width="12.125" style="3" bestFit="1" customWidth="1"/>
    <col min="770" max="770" width="27.625" style="3" bestFit="1" customWidth="1"/>
    <col min="771" max="1024" width="9" style="3"/>
    <col min="1025" max="1025" width="12.125" style="3" bestFit="1" customWidth="1"/>
    <col min="1026" max="1026" width="27.625" style="3" bestFit="1" customWidth="1"/>
    <col min="1027" max="1280" width="9" style="3"/>
    <col min="1281" max="1281" width="12.125" style="3" bestFit="1" customWidth="1"/>
    <col min="1282" max="1282" width="27.625" style="3" bestFit="1" customWidth="1"/>
    <col min="1283" max="1536" width="9" style="3"/>
    <col min="1537" max="1537" width="12.125" style="3" bestFit="1" customWidth="1"/>
    <col min="1538" max="1538" width="27.625" style="3" bestFit="1" customWidth="1"/>
    <col min="1539" max="1792" width="9" style="3"/>
    <col min="1793" max="1793" width="12.125" style="3" bestFit="1" customWidth="1"/>
    <col min="1794" max="1794" width="27.625" style="3" bestFit="1" customWidth="1"/>
    <col min="1795" max="2048" width="9" style="3"/>
    <col min="2049" max="2049" width="12.125" style="3" bestFit="1" customWidth="1"/>
    <col min="2050" max="2050" width="27.625" style="3" bestFit="1" customWidth="1"/>
    <col min="2051" max="2304" width="9" style="3"/>
    <col min="2305" max="2305" width="12.125" style="3" bestFit="1" customWidth="1"/>
    <col min="2306" max="2306" width="27.625" style="3" bestFit="1" customWidth="1"/>
    <col min="2307" max="2560" width="9" style="3"/>
    <col min="2561" max="2561" width="12.125" style="3" bestFit="1" customWidth="1"/>
    <col min="2562" max="2562" width="27.625" style="3" bestFit="1" customWidth="1"/>
    <col min="2563" max="2816" width="9" style="3"/>
    <col min="2817" max="2817" width="12.125" style="3" bestFit="1" customWidth="1"/>
    <col min="2818" max="2818" width="27.625" style="3" bestFit="1" customWidth="1"/>
    <col min="2819" max="3072" width="9" style="3"/>
    <col min="3073" max="3073" width="12.125" style="3" bestFit="1" customWidth="1"/>
    <col min="3074" max="3074" width="27.625" style="3" bestFit="1" customWidth="1"/>
    <col min="3075" max="3328" width="9" style="3"/>
    <col min="3329" max="3329" width="12.125" style="3" bestFit="1" customWidth="1"/>
    <col min="3330" max="3330" width="27.625" style="3" bestFit="1" customWidth="1"/>
    <col min="3331" max="3584" width="9" style="3"/>
    <col min="3585" max="3585" width="12.125" style="3" bestFit="1" customWidth="1"/>
    <col min="3586" max="3586" width="27.625" style="3" bestFit="1" customWidth="1"/>
    <col min="3587" max="3840" width="9" style="3"/>
    <col min="3841" max="3841" width="12.125" style="3" bestFit="1" customWidth="1"/>
    <col min="3842" max="3842" width="27.625" style="3" bestFit="1" customWidth="1"/>
    <col min="3843" max="4096" width="9" style="3"/>
    <col min="4097" max="4097" width="12.125" style="3" bestFit="1" customWidth="1"/>
    <col min="4098" max="4098" width="27.625" style="3" bestFit="1" customWidth="1"/>
    <col min="4099" max="4352" width="9" style="3"/>
    <col min="4353" max="4353" width="12.125" style="3" bestFit="1" customWidth="1"/>
    <col min="4354" max="4354" width="27.625" style="3" bestFit="1" customWidth="1"/>
    <col min="4355" max="4608" width="9" style="3"/>
    <col min="4609" max="4609" width="12.125" style="3" bestFit="1" customWidth="1"/>
    <col min="4610" max="4610" width="27.625" style="3" bestFit="1" customWidth="1"/>
    <col min="4611" max="4864" width="9" style="3"/>
    <col min="4865" max="4865" width="12.125" style="3" bestFit="1" customWidth="1"/>
    <col min="4866" max="4866" width="27.625" style="3" bestFit="1" customWidth="1"/>
    <col min="4867" max="5120" width="9" style="3"/>
    <col min="5121" max="5121" width="12.125" style="3" bestFit="1" customWidth="1"/>
    <col min="5122" max="5122" width="27.625" style="3" bestFit="1" customWidth="1"/>
    <col min="5123" max="5376" width="9" style="3"/>
    <col min="5377" max="5377" width="12.125" style="3" bestFit="1" customWidth="1"/>
    <col min="5378" max="5378" width="27.625" style="3" bestFit="1" customWidth="1"/>
    <col min="5379" max="5632" width="9" style="3"/>
    <col min="5633" max="5633" width="12.125" style="3" bestFit="1" customWidth="1"/>
    <col min="5634" max="5634" width="27.625" style="3" bestFit="1" customWidth="1"/>
    <col min="5635" max="5888" width="9" style="3"/>
    <col min="5889" max="5889" width="12.125" style="3" bestFit="1" customWidth="1"/>
    <col min="5890" max="5890" width="27.625" style="3" bestFit="1" customWidth="1"/>
    <col min="5891" max="6144" width="9" style="3"/>
    <col min="6145" max="6145" width="12.125" style="3" bestFit="1" customWidth="1"/>
    <col min="6146" max="6146" width="27.625" style="3" bestFit="1" customWidth="1"/>
    <col min="6147" max="6400" width="9" style="3"/>
    <col min="6401" max="6401" width="12.125" style="3" bestFit="1" customWidth="1"/>
    <col min="6402" max="6402" width="27.625" style="3" bestFit="1" customWidth="1"/>
    <col min="6403" max="6656" width="9" style="3"/>
    <col min="6657" max="6657" width="12.125" style="3" bestFit="1" customWidth="1"/>
    <col min="6658" max="6658" width="27.625" style="3" bestFit="1" customWidth="1"/>
    <col min="6659" max="6912" width="9" style="3"/>
    <col min="6913" max="6913" width="12.125" style="3" bestFit="1" customWidth="1"/>
    <col min="6914" max="6914" width="27.625" style="3" bestFit="1" customWidth="1"/>
    <col min="6915" max="7168" width="9" style="3"/>
    <col min="7169" max="7169" width="12.125" style="3" bestFit="1" customWidth="1"/>
    <col min="7170" max="7170" width="27.625" style="3" bestFit="1" customWidth="1"/>
    <col min="7171" max="7424" width="9" style="3"/>
    <col min="7425" max="7425" width="12.125" style="3" bestFit="1" customWidth="1"/>
    <col min="7426" max="7426" width="27.625" style="3" bestFit="1" customWidth="1"/>
    <col min="7427" max="7680" width="9" style="3"/>
    <col min="7681" max="7681" width="12.125" style="3" bestFit="1" customWidth="1"/>
    <col min="7682" max="7682" width="27.625" style="3" bestFit="1" customWidth="1"/>
    <col min="7683" max="7936" width="9" style="3"/>
    <col min="7937" max="7937" width="12.125" style="3" bestFit="1" customWidth="1"/>
    <col min="7938" max="7938" width="27.625" style="3" bestFit="1" customWidth="1"/>
    <col min="7939" max="8192" width="9" style="3"/>
    <col min="8193" max="8193" width="12.125" style="3" bestFit="1" customWidth="1"/>
    <col min="8194" max="8194" width="27.625" style="3" bestFit="1" customWidth="1"/>
    <col min="8195" max="8448" width="9" style="3"/>
    <col min="8449" max="8449" width="12.125" style="3" bestFit="1" customWidth="1"/>
    <col min="8450" max="8450" width="27.625" style="3" bestFit="1" customWidth="1"/>
    <col min="8451" max="8704" width="9" style="3"/>
    <col min="8705" max="8705" width="12.125" style="3" bestFit="1" customWidth="1"/>
    <col min="8706" max="8706" width="27.625" style="3" bestFit="1" customWidth="1"/>
    <col min="8707" max="8960" width="9" style="3"/>
    <col min="8961" max="8961" width="12.125" style="3" bestFit="1" customWidth="1"/>
    <col min="8962" max="8962" width="27.625" style="3" bestFit="1" customWidth="1"/>
    <col min="8963" max="9216" width="9" style="3"/>
    <col min="9217" max="9217" width="12.125" style="3" bestFit="1" customWidth="1"/>
    <col min="9218" max="9218" width="27.625" style="3" bestFit="1" customWidth="1"/>
    <col min="9219" max="9472" width="9" style="3"/>
    <col min="9473" max="9473" width="12.125" style="3" bestFit="1" customWidth="1"/>
    <col min="9474" max="9474" width="27.625" style="3" bestFit="1" customWidth="1"/>
    <col min="9475" max="9728" width="9" style="3"/>
    <col min="9729" max="9729" width="12.125" style="3" bestFit="1" customWidth="1"/>
    <col min="9730" max="9730" width="27.625" style="3" bestFit="1" customWidth="1"/>
    <col min="9731" max="9984" width="9" style="3"/>
    <col min="9985" max="9985" width="12.125" style="3" bestFit="1" customWidth="1"/>
    <col min="9986" max="9986" width="27.625" style="3" bestFit="1" customWidth="1"/>
    <col min="9987" max="10240" width="9" style="3"/>
    <col min="10241" max="10241" width="12.125" style="3" bestFit="1" customWidth="1"/>
    <col min="10242" max="10242" width="27.625" style="3" bestFit="1" customWidth="1"/>
    <col min="10243" max="10496" width="9" style="3"/>
    <col min="10497" max="10497" width="12.125" style="3" bestFit="1" customWidth="1"/>
    <col min="10498" max="10498" width="27.625" style="3" bestFit="1" customWidth="1"/>
    <col min="10499" max="10752" width="9" style="3"/>
    <col min="10753" max="10753" width="12.125" style="3" bestFit="1" customWidth="1"/>
    <col min="10754" max="10754" width="27.625" style="3" bestFit="1" customWidth="1"/>
    <col min="10755" max="11008" width="9" style="3"/>
    <col min="11009" max="11009" width="12.125" style="3" bestFit="1" customWidth="1"/>
    <col min="11010" max="11010" width="27.625" style="3" bestFit="1" customWidth="1"/>
    <col min="11011" max="11264" width="9" style="3"/>
    <col min="11265" max="11265" width="12.125" style="3" bestFit="1" customWidth="1"/>
    <col min="11266" max="11266" width="27.625" style="3" bestFit="1" customWidth="1"/>
    <col min="11267" max="11520" width="9" style="3"/>
    <col min="11521" max="11521" width="12.125" style="3" bestFit="1" customWidth="1"/>
    <col min="11522" max="11522" width="27.625" style="3" bestFit="1" customWidth="1"/>
    <col min="11523" max="11776" width="9" style="3"/>
    <col min="11777" max="11777" width="12.125" style="3" bestFit="1" customWidth="1"/>
    <col min="11778" max="11778" width="27.625" style="3" bestFit="1" customWidth="1"/>
    <col min="11779" max="12032" width="9" style="3"/>
    <col min="12033" max="12033" width="12.125" style="3" bestFit="1" customWidth="1"/>
    <col min="12034" max="12034" width="27.625" style="3" bestFit="1" customWidth="1"/>
    <col min="12035" max="12288" width="9" style="3"/>
    <col min="12289" max="12289" width="12.125" style="3" bestFit="1" customWidth="1"/>
    <col min="12290" max="12290" width="27.625" style="3" bestFit="1" customWidth="1"/>
    <col min="12291" max="12544" width="9" style="3"/>
    <col min="12545" max="12545" width="12.125" style="3" bestFit="1" customWidth="1"/>
    <col min="12546" max="12546" width="27.625" style="3" bestFit="1" customWidth="1"/>
    <col min="12547" max="12800" width="9" style="3"/>
    <col min="12801" max="12801" width="12.125" style="3" bestFit="1" customWidth="1"/>
    <col min="12802" max="12802" width="27.625" style="3" bestFit="1" customWidth="1"/>
    <col min="12803" max="13056" width="9" style="3"/>
    <col min="13057" max="13057" width="12.125" style="3" bestFit="1" customWidth="1"/>
    <col min="13058" max="13058" width="27.625" style="3" bestFit="1" customWidth="1"/>
    <col min="13059" max="13312" width="9" style="3"/>
    <col min="13313" max="13313" width="12.125" style="3" bestFit="1" customWidth="1"/>
    <col min="13314" max="13314" width="27.625" style="3" bestFit="1" customWidth="1"/>
    <col min="13315" max="13568" width="9" style="3"/>
    <col min="13569" max="13569" width="12.125" style="3" bestFit="1" customWidth="1"/>
    <col min="13570" max="13570" width="27.625" style="3" bestFit="1" customWidth="1"/>
    <col min="13571" max="13824" width="9" style="3"/>
    <col min="13825" max="13825" width="12.125" style="3" bestFit="1" customWidth="1"/>
    <col min="13826" max="13826" width="27.625" style="3" bestFit="1" customWidth="1"/>
    <col min="13827" max="14080" width="9" style="3"/>
    <col min="14081" max="14081" width="12.125" style="3" bestFit="1" customWidth="1"/>
    <col min="14082" max="14082" width="27.625" style="3" bestFit="1" customWidth="1"/>
    <col min="14083" max="14336" width="9" style="3"/>
    <col min="14337" max="14337" width="12.125" style="3" bestFit="1" customWidth="1"/>
    <col min="14338" max="14338" width="27.625" style="3" bestFit="1" customWidth="1"/>
    <col min="14339" max="14592" width="9" style="3"/>
    <col min="14593" max="14593" width="12.125" style="3" bestFit="1" customWidth="1"/>
    <col min="14594" max="14594" width="27.625" style="3" bestFit="1" customWidth="1"/>
    <col min="14595" max="14848" width="9" style="3"/>
    <col min="14849" max="14849" width="12.125" style="3" bestFit="1" customWidth="1"/>
    <col min="14850" max="14850" width="27.625" style="3" bestFit="1" customWidth="1"/>
    <col min="14851" max="15104" width="9" style="3"/>
    <col min="15105" max="15105" width="12.125" style="3" bestFit="1" customWidth="1"/>
    <col min="15106" max="15106" width="27.625" style="3" bestFit="1" customWidth="1"/>
    <col min="15107" max="15360" width="9" style="3"/>
    <col min="15361" max="15361" width="12.125" style="3" bestFit="1" customWidth="1"/>
    <col min="15362" max="15362" width="27.625" style="3" bestFit="1" customWidth="1"/>
    <col min="15363" max="15616" width="9" style="3"/>
    <col min="15617" max="15617" width="12.125" style="3" bestFit="1" customWidth="1"/>
    <col min="15618" max="15618" width="27.625" style="3" bestFit="1" customWidth="1"/>
    <col min="15619" max="15872" width="9" style="3"/>
    <col min="15873" max="15873" width="12.125" style="3" bestFit="1" customWidth="1"/>
    <col min="15874" max="15874" width="27.625" style="3" bestFit="1" customWidth="1"/>
    <col min="15875" max="16128" width="9" style="3"/>
    <col min="16129" max="16129" width="12.125" style="3" bestFit="1" customWidth="1"/>
    <col min="16130" max="16130" width="27.625" style="3" bestFit="1" customWidth="1"/>
    <col min="16131" max="16384" width="9" style="3"/>
  </cols>
  <sheetData>
    <row r="2" spans="1:2" ht="44.1" customHeight="1">
      <c r="A2" s="121" t="s">
        <v>0</v>
      </c>
      <c r="B2" s="1803" t="s">
        <v>5571</v>
      </c>
    </row>
    <row r="3" spans="1:2" ht="24">
      <c r="A3" s="121" t="s">
        <v>3</v>
      </c>
      <c r="B3" s="313" t="s">
        <v>5166</v>
      </c>
    </row>
    <row r="4" spans="1:2" ht="24">
      <c r="A4" s="121" t="s">
        <v>5</v>
      </c>
      <c r="B4" s="313">
        <v>195595</v>
      </c>
    </row>
    <row r="5" spans="1:2" ht="24">
      <c r="A5" s="121" t="s">
        <v>6</v>
      </c>
      <c r="B5" s="315"/>
    </row>
    <row r="6" spans="1:2" ht="24">
      <c r="A6" s="121" t="s">
        <v>8</v>
      </c>
      <c r="B6" s="315">
        <v>44831</v>
      </c>
    </row>
    <row r="8" spans="1:2" ht="57.75">
      <c r="A8" s="1804"/>
      <c r="B8" s="1805"/>
    </row>
  </sheetData>
  <mergeCells count="1">
    <mergeCell ref="A8:B8"/>
  </mergeCells>
  <phoneticPr fontId="3"/>
  <printOptions horizontalCentered="1" verticalCentered="1"/>
  <pageMargins left="0.70866141732283472" right="0.70866141732283472" top="0.74803149606299213" bottom="0.74803149606299213" header="0.31496062992125984" footer="0.31496062992125984"/>
  <pageSetup paperSize="9" scale="330" orientation="landscape"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2AE31-FED8-43A4-828B-8A749E449232}">
  <dimension ref="B2:R70"/>
  <sheetViews>
    <sheetView zoomScale="70" zoomScaleNormal="70" workbookViewId="0">
      <pane xSplit="8" topLeftCell="K1" activePane="topRight" state="frozen"/>
      <selection pane="topRight" activeCell="T12" sqref="T12"/>
    </sheetView>
  </sheetViews>
  <sheetFormatPr defaultColWidth="9" defaultRowHeight="18.75"/>
  <cols>
    <col min="1" max="1" width="2.625" style="3" customWidth="1"/>
    <col min="2" max="2" width="20.125" style="9" bestFit="1" customWidth="1"/>
    <col min="3" max="4" width="19.25" style="3" bestFit="1" customWidth="1"/>
    <col min="5" max="5" width="56" style="3" customWidth="1"/>
    <col min="6" max="6" width="6.25" style="3" customWidth="1"/>
    <col min="7" max="7" width="20.5" style="3" customWidth="1"/>
    <col min="8" max="8" width="11.875" style="3" bestFit="1" customWidth="1"/>
    <col min="9" max="9" width="83.375" style="11" bestFit="1" customWidth="1"/>
    <col min="10" max="10" width="35.25" style="3" bestFit="1" customWidth="1"/>
    <col min="11" max="11" width="47.875" style="3" customWidth="1"/>
    <col min="12" max="12" width="28.125" style="9" customWidth="1"/>
    <col min="13" max="13" width="13.75" style="10" customWidth="1"/>
    <col min="14" max="14" width="6.375" style="3" customWidth="1"/>
    <col min="15" max="15" width="13.25" style="11" customWidth="1"/>
    <col min="16" max="16" width="14.5" style="126" customWidth="1"/>
    <col min="17" max="17" width="15.625" style="13" customWidth="1"/>
    <col min="18" max="16384" width="9" style="3"/>
  </cols>
  <sheetData>
    <row r="2" spans="2:18" ht="20.100000000000001" customHeight="1">
      <c r="B2" s="1" t="s">
        <v>0</v>
      </c>
      <c r="C2" s="1"/>
      <c r="D2" s="1"/>
      <c r="E2" s="2" t="s">
        <v>5572</v>
      </c>
      <c r="G2" s="4" t="s">
        <v>2</v>
      </c>
      <c r="H2" s="5"/>
      <c r="I2" s="6"/>
      <c r="J2" s="125">
        <f>SUM(H:H)</f>
        <v>719344</v>
      </c>
    </row>
    <row r="3" spans="2:18" ht="20.100000000000001" customHeight="1">
      <c r="B3" s="1" t="s">
        <v>3</v>
      </c>
      <c r="C3" s="1"/>
      <c r="D3" s="1"/>
      <c r="E3" s="14" t="s">
        <v>4361</v>
      </c>
      <c r="P3" s="1806" t="s">
        <v>5573</v>
      </c>
    </row>
    <row r="4" spans="2:18" ht="20.100000000000001" customHeight="1">
      <c r="B4" s="1" t="s">
        <v>5</v>
      </c>
      <c r="C4" s="1"/>
      <c r="D4" s="1"/>
      <c r="E4" s="14">
        <v>196948</v>
      </c>
      <c r="I4" s="127"/>
      <c r="J4" s="127"/>
      <c r="L4" s="1261"/>
    </row>
    <row r="5" spans="2:18" ht="20.100000000000001" customHeight="1">
      <c r="B5" s="1" t="s">
        <v>6</v>
      </c>
      <c r="C5" s="1"/>
      <c r="D5" s="1"/>
      <c r="E5" s="15">
        <v>44767</v>
      </c>
      <c r="G5" s="9"/>
      <c r="J5" s="127"/>
      <c r="L5" s="1807"/>
    </row>
    <row r="6" spans="2:18" ht="20.100000000000001" customHeight="1">
      <c r="B6" s="1" t="s">
        <v>8</v>
      </c>
      <c r="C6" s="1"/>
      <c r="D6" s="1"/>
      <c r="E6" s="15">
        <v>44812</v>
      </c>
      <c r="J6" s="1807"/>
      <c r="L6" s="1808"/>
    </row>
    <row r="7" spans="2:18" ht="20.100000000000001" customHeight="1">
      <c r="B7" s="129"/>
      <c r="C7" s="129"/>
      <c r="D7" s="129"/>
      <c r="E7" s="130"/>
      <c r="J7" s="127"/>
      <c r="L7" s="127"/>
    </row>
    <row r="9" spans="2:18"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8" s="9" customFormat="1" ht="19.7" customHeight="1">
      <c r="B10" s="1762" t="s">
        <v>5574</v>
      </c>
      <c r="C10" s="1768" t="s">
        <v>4362</v>
      </c>
      <c r="D10" s="1768" t="s">
        <v>4362</v>
      </c>
      <c r="E10" s="1768" t="s">
        <v>4363</v>
      </c>
      <c r="F10" s="91">
        <v>4</v>
      </c>
      <c r="G10" s="156">
        <v>0</v>
      </c>
      <c r="H10" s="18"/>
      <c r="I10" s="91"/>
      <c r="J10" s="91" t="s">
        <v>4364</v>
      </c>
      <c r="K10" s="1764" t="s">
        <v>5575</v>
      </c>
      <c r="L10" s="19"/>
      <c r="M10" s="16"/>
      <c r="N10" s="56"/>
      <c r="O10" s="21"/>
      <c r="P10" s="1809">
        <v>44763</v>
      </c>
      <c r="Q10" s="21"/>
    </row>
    <row r="11" spans="2:18" s="9" customFormat="1" ht="19.7" customHeight="1">
      <c r="B11" s="1762" t="s">
        <v>5574</v>
      </c>
      <c r="C11" s="1768" t="s">
        <v>4365</v>
      </c>
      <c r="D11" s="1768" t="s">
        <v>4365</v>
      </c>
      <c r="E11" s="1768" t="s">
        <v>4366</v>
      </c>
      <c r="F11" s="91">
        <v>2</v>
      </c>
      <c r="G11" s="156">
        <v>0</v>
      </c>
      <c r="H11" s="18"/>
      <c r="I11" s="91"/>
      <c r="J11" s="91" t="s">
        <v>4367</v>
      </c>
      <c r="K11" s="1764" t="s">
        <v>5575</v>
      </c>
      <c r="L11" s="19"/>
      <c r="M11" s="16"/>
      <c r="N11" s="56"/>
      <c r="O11" s="21"/>
      <c r="P11" s="1809">
        <v>44763</v>
      </c>
      <c r="Q11" s="21"/>
    </row>
    <row r="12" spans="2:18" s="9" customFormat="1" ht="19.7" customHeight="1">
      <c r="B12" s="1762" t="s">
        <v>5574</v>
      </c>
      <c r="C12" s="1768" t="s">
        <v>4365</v>
      </c>
      <c r="D12" s="1768" t="s">
        <v>4365</v>
      </c>
      <c r="E12" s="1768" t="s">
        <v>4368</v>
      </c>
      <c r="F12" s="91">
        <v>4</v>
      </c>
      <c r="G12" s="156">
        <v>0</v>
      </c>
      <c r="H12" s="18"/>
      <c r="I12" s="91"/>
      <c r="J12" s="91" t="s">
        <v>4369</v>
      </c>
      <c r="K12" s="1764" t="s">
        <v>5575</v>
      </c>
      <c r="L12" s="19"/>
      <c r="M12" s="16"/>
      <c r="N12" s="56"/>
      <c r="O12" s="21"/>
      <c r="P12" s="1809">
        <v>44763</v>
      </c>
      <c r="Q12" s="21"/>
    </row>
    <row r="13" spans="2:18" s="9" customFormat="1" ht="19.7" customHeight="1">
      <c r="B13" s="1762" t="s">
        <v>5574</v>
      </c>
      <c r="C13" s="1768" t="s">
        <v>4370</v>
      </c>
      <c r="D13" s="1768" t="s">
        <v>4371</v>
      </c>
      <c r="E13" s="1768" t="s">
        <v>4372</v>
      </c>
      <c r="F13" s="91">
        <v>4</v>
      </c>
      <c r="G13" s="156">
        <v>0</v>
      </c>
      <c r="H13" s="18"/>
      <c r="I13" s="91"/>
      <c r="J13" s="91" t="s">
        <v>4373</v>
      </c>
      <c r="K13" s="1764" t="s">
        <v>5576</v>
      </c>
      <c r="L13" s="19"/>
      <c r="M13" s="16"/>
      <c r="N13" s="56"/>
      <c r="O13" s="21"/>
      <c r="P13" s="1810">
        <v>44768</v>
      </c>
      <c r="Q13" s="21"/>
    </row>
    <row r="14" spans="2:18" s="9" customFormat="1" ht="19.7" customHeight="1">
      <c r="B14" s="16">
        <v>2</v>
      </c>
      <c r="C14" s="91" t="s">
        <v>4374</v>
      </c>
      <c r="D14" s="91" t="s">
        <v>5577</v>
      </c>
      <c r="E14" s="91" t="s">
        <v>5578</v>
      </c>
      <c r="F14" s="91">
        <v>2</v>
      </c>
      <c r="G14" s="156">
        <v>1280</v>
      </c>
      <c r="H14" s="156">
        <f t="shared" ref="H14:H17" si="0">G14*F14</f>
        <v>2560</v>
      </c>
      <c r="I14" s="295"/>
      <c r="J14" s="91" t="s">
        <v>4376</v>
      </c>
      <c r="K14" s="16" t="s">
        <v>5579</v>
      </c>
      <c r="L14" s="17"/>
      <c r="M14" s="19">
        <v>44718</v>
      </c>
      <c r="N14" s="16"/>
      <c r="O14" s="21">
        <v>44767</v>
      </c>
      <c r="P14" s="21"/>
      <c r="Q14" s="21">
        <v>44761</v>
      </c>
      <c r="R14" s="9" t="s">
        <v>5580</v>
      </c>
    </row>
    <row r="15" spans="2:18" s="9" customFormat="1" ht="19.7" customHeight="1">
      <c r="B15" s="16">
        <v>2</v>
      </c>
      <c r="C15" s="91" t="s">
        <v>5577</v>
      </c>
      <c r="D15" s="91" t="s">
        <v>5577</v>
      </c>
      <c r="E15" s="91" t="s">
        <v>5581</v>
      </c>
      <c r="F15" s="91">
        <v>2</v>
      </c>
      <c r="G15" s="156">
        <v>84000</v>
      </c>
      <c r="H15" s="156">
        <f t="shared" si="0"/>
        <v>168000</v>
      </c>
      <c r="I15" s="295"/>
      <c r="J15" s="91" t="s">
        <v>5582</v>
      </c>
      <c r="K15" s="16"/>
      <c r="L15" s="17"/>
      <c r="M15" s="19">
        <v>44718</v>
      </c>
      <c r="N15" s="16"/>
      <c r="O15" s="21">
        <v>44767</v>
      </c>
      <c r="P15" s="21"/>
      <c r="Q15" s="21">
        <v>44761</v>
      </c>
      <c r="R15" s="9" t="s">
        <v>5580</v>
      </c>
    </row>
    <row r="16" spans="2:18" s="9" customFormat="1" ht="19.7" customHeight="1">
      <c r="B16" s="16">
        <v>2</v>
      </c>
      <c r="C16" s="91" t="s">
        <v>4378</v>
      </c>
      <c r="D16" s="91" t="s">
        <v>4371</v>
      </c>
      <c r="E16" s="91" t="s">
        <v>4379</v>
      </c>
      <c r="F16" s="1611">
        <v>4</v>
      </c>
      <c r="G16" s="156">
        <v>2400</v>
      </c>
      <c r="H16" s="156">
        <f t="shared" si="0"/>
        <v>9600</v>
      </c>
      <c r="I16" s="64"/>
      <c r="J16" s="91" t="s">
        <v>4380</v>
      </c>
      <c r="K16" s="16"/>
      <c r="L16" s="17"/>
      <c r="M16" s="19">
        <v>44718</v>
      </c>
      <c r="N16" s="16"/>
      <c r="O16" s="21">
        <v>44767</v>
      </c>
      <c r="P16" s="21">
        <v>44767</v>
      </c>
      <c r="Q16" s="74">
        <v>44763</v>
      </c>
    </row>
    <row r="17" spans="2:17" s="9" customFormat="1" ht="19.7" customHeight="1">
      <c r="B17" s="16">
        <v>2</v>
      </c>
      <c r="C17" s="91" t="s">
        <v>4386</v>
      </c>
      <c r="D17" s="91" t="s">
        <v>4371</v>
      </c>
      <c r="E17" s="91" t="s">
        <v>4387</v>
      </c>
      <c r="F17" s="91">
        <v>2</v>
      </c>
      <c r="G17" s="156">
        <v>10200</v>
      </c>
      <c r="H17" s="156">
        <f t="shared" si="0"/>
        <v>20400</v>
      </c>
      <c r="I17" s="64"/>
      <c r="J17" s="91" t="s">
        <v>4388</v>
      </c>
      <c r="K17" s="16"/>
      <c r="L17" s="17"/>
      <c r="M17" s="19">
        <v>44718</v>
      </c>
      <c r="N17" s="16"/>
      <c r="O17" s="21">
        <v>44767</v>
      </c>
      <c r="P17" s="21">
        <v>44767</v>
      </c>
      <c r="Q17" s="74">
        <v>44763</v>
      </c>
    </row>
    <row r="18" spans="2:17" s="9" customFormat="1" ht="19.7" customHeight="1">
      <c r="B18" s="16">
        <v>2</v>
      </c>
      <c r="C18" s="91" t="s">
        <v>4396</v>
      </c>
      <c r="D18" s="91" t="s">
        <v>4396</v>
      </c>
      <c r="E18" s="54" t="s">
        <v>5583</v>
      </c>
      <c r="F18" s="54">
        <v>2</v>
      </c>
      <c r="G18" s="54">
        <v>4630</v>
      </c>
      <c r="H18" s="156">
        <f>F18*G18</f>
        <v>9260</v>
      </c>
      <c r="I18" s="64"/>
      <c r="J18" s="54" t="s">
        <v>5584</v>
      </c>
      <c r="K18" s="381" t="s">
        <v>1122</v>
      </c>
      <c r="L18" s="17"/>
      <c r="M18" s="19">
        <v>44715</v>
      </c>
      <c r="N18" s="16"/>
      <c r="O18" s="21">
        <v>44767</v>
      </c>
      <c r="P18" s="21"/>
      <c r="Q18" s="21">
        <v>44725</v>
      </c>
    </row>
    <row r="19" spans="2:17" s="9" customFormat="1" ht="19.7" customHeight="1">
      <c r="B19" s="16">
        <v>2</v>
      </c>
      <c r="C19" s="91" t="s">
        <v>4396</v>
      </c>
      <c r="D19" s="91" t="s">
        <v>4396</v>
      </c>
      <c r="E19" s="54" t="s">
        <v>5585</v>
      </c>
      <c r="F19" s="54">
        <v>2</v>
      </c>
      <c r="G19" s="54">
        <v>2014</v>
      </c>
      <c r="H19" s="156">
        <f t="shared" ref="H19:H60" si="1">F19*G19</f>
        <v>4028</v>
      </c>
      <c r="I19" s="295"/>
      <c r="J19" s="54" t="s">
        <v>5586</v>
      </c>
      <c r="K19" s="381" t="s">
        <v>1122</v>
      </c>
      <c r="L19" s="17"/>
      <c r="M19" s="19">
        <v>44715</v>
      </c>
      <c r="N19" s="16"/>
      <c r="O19" s="21">
        <v>44767</v>
      </c>
      <c r="P19" s="21"/>
      <c r="Q19" s="21">
        <v>44725</v>
      </c>
    </row>
    <row r="20" spans="2:17" s="9" customFormat="1" ht="19.7" customHeight="1">
      <c r="B20" s="16">
        <v>2</v>
      </c>
      <c r="C20" s="91" t="s">
        <v>4396</v>
      </c>
      <c r="D20" s="91" t="s">
        <v>4396</v>
      </c>
      <c r="E20" s="54" t="s">
        <v>5587</v>
      </c>
      <c r="F20" s="54">
        <v>4</v>
      </c>
      <c r="G20" s="54">
        <v>1680</v>
      </c>
      <c r="H20" s="156">
        <f t="shared" si="1"/>
        <v>6720</v>
      </c>
      <c r="I20" s="295"/>
      <c r="J20" s="54" t="s">
        <v>5588</v>
      </c>
      <c r="K20" s="381" t="s">
        <v>1122</v>
      </c>
      <c r="L20" s="17"/>
      <c r="M20" s="19">
        <v>44715</v>
      </c>
      <c r="N20" s="16"/>
      <c r="O20" s="21">
        <v>44767</v>
      </c>
      <c r="P20" s="21"/>
      <c r="Q20" s="21">
        <v>44725</v>
      </c>
    </row>
    <row r="21" spans="2:17" s="9" customFormat="1" ht="19.7" customHeight="1">
      <c r="B21" s="16">
        <v>2</v>
      </c>
      <c r="C21" s="91" t="s">
        <v>4396</v>
      </c>
      <c r="D21" s="91" t="s">
        <v>4396</v>
      </c>
      <c r="E21" s="54" t="s">
        <v>5589</v>
      </c>
      <c r="F21" s="54">
        <v>2</v>
      </c>
      <c r="G21" s="54">
        <v>3700</v>
      </c>
      <c r="H21" s="156">
        <f t="shared" si="1"/>
        <v>7400</v>
      </c>
      <c r="I21" s="295"/>
      <c r="J21" s="54" t="s">
        <v>5590</v>
      </c>
      <c r="K21" s="381" t="s">
        <v>1122</v>
      </c>
      <c r="L21" s="17"/>
      <c r="M21" s="19">
        <v>44715</v>
      </c>
      <c r="N21" s="16"/>
      <c r="O21" s="21">
        <v>44767</v>
      </c>
      <c r="P21" s="21"/>
      <c r="Q21" s="21">
        <v>44725</v>
      </c>
    </row>
    <row r="22" spans="2:17" s="9" customFormat="1" ht="19.7" customHeight="1">
      <c r="B22" s="16">
        <v>2</v>
      </c>
      <c r="C22" s="91" t="s">
        <v>4396</v>
      </c>
      <c r="D22" s="91" t="s">
        <v>4396</v>
      </c>
      <c r="E22" s="54" t="s">
        <v>5591</v>
      </c>
      <c r="F22" s="54">
        <v>2</v>
      </c>
      <c r="G22" s="54">
        <v>1256</v>
      </c>
      <c r="H22" s="156">
        <f t="shared" si="1"/>
        <v>2512</v>
      </c>
      <c r="I22" s="64"/>
      <c r="J22" s="54" t="s">
        <v>5592</v>
      </c>
      <c r="K22" s="381" t="s">
        <v>1122</v>
      </c>
      <c r="L22" s="17"/>
      <c r="M22" s="19">
        <v>44715</v>
      </c>
      <c r="N22" s="16"/>
      <c r="O22" s="21">
        <v>44767</v>
      </c>
      <c r="P22" s="21"/>
      <c r="Q22" s="21">
        <v>44725</v>
      </c>
    </row>
    <row r="23" spans="2:17" s="9" customFormat="1" ht="19.7" customHeight="1">
      <c r="B23" s="16">
        <v>2</v>
      </c>
      <c r="C23" s="91" t="s">
        <v>4396</v>
      </c>
      <c r="D23" s="91" t="s">
        <v>4396</v>
      </c>
      <c r="E23" s="54" t="s">
        <v>5593</v>
      </c>
      <c r="F23" s="54">
        <v>4</v>
      </c>
      <c r="G23" s="54">
        <v>150</v>
      </c>
      <c r="H23" s="156">
        <f t="shared" si="1"/>
        <v>600</v>
      </c>
      <c r="I23" s="64"/>
      <c r="J23" s="54" t="s">
        <v>5594</v>
      </c>
      <c r="K23" s="381" t="s">
        <v>1122</v>
      </c>
      <c r="L23" s="17"/>
      <c r="M23" s="19">
        <v>44715</v>
      </c>
      <c r="N23" s="16"/>
      <c r="O23" s="21">
        <v>44767</v>
      </c>
      <c r="P23" s="21"/>
      <c r="Q23" s="21">
        <v>44725</v>
      </c>
    </row>
    <row r="24" spans="2:17" s="9" customFormat="1" ht="19.7" customHeight="1">
      <c r="B24" s="16">
        <v>2</v>
      </c>
      <c r="C24" s="91" t="s">
        <v>4396</v>
      </c>
      <c r="D24" s="91" t="s">
        <v>4396</v>
      </c>
      <c r="E24" s="54" t="s">
        <v>5595</v>
      </c>
      <c r="F24" s="54">
        <v>2</v>
      </c>
      <c r="G24" s="54">
        <v>32640</v>
      </c>
      <c r="H24" s="156">
        <f t="shared" si="1"/>
        <v>65280</v>
      </c>
      <c r="I24" s="64"/>
      <c r="J24" s="54" t="s">
        <v>5596</v>
      </c>
      <c r="K24" s="381" t="s">
        <v>1122</v>
      </c>
      <c r="L24" s="17"/>
      <c r="M24" s="19">
        <v>44715</v>
      </c>
      <c r="N24" s="16"/>
      <c r="O24" s="21">
        <v>44767</v>
      </c>
      <c r="P24" s="21"/>
      <c r="Q24" s="21">
        <v>44725</v>
      </c>
    </row>
    <row r="25" spans="2:17" s="9" customFormat="1" ht="19.7" customHeight="1">
      <c r="B25" s="16">
        <v>2</v>
      </c>
      <c r="C25" s="91" t="s">
        <v>4396</v>
      </c>
      <c r="D25" s="91" t="s">
        <v>4396</v>
      </c>
      <c r="E25" s="54" t="s">
        <v>5597</v>
      </c>
      <c r="F25" s="54">
        <v>8</v>
      </c>
      <c r="G25" s="54">
        <v>369</v>
      </c>
      <c r="H25" s="156">
        <f t="shared" si="1"/>
        <v>2952</v>
      </c>
      <c r="I25" s="64"/>
      <c r="J25" s="54" t="s">
        <v>931</v>
      </c>
      <c r="K25" s="381" t="s">
        <v>1122</v>
      </c>
      <c r="L25" s="17"/>
      <c r="M25" s="19">
        <v>44715</v>
      </c>
      <c r="N25" s="16"/>
      <c r="O25" s="21">
        <v>44767</v>
      </c>
      <c r="P25" s="21"/>
      <c r="Q25" s="21">
        <v>44725</v>
      </c>
    </row>
    <row r="26" spans="2:17" ht="19.7" customHeight="1">
      <c r="B26" s="16">
        <v>2</v>
      </c>
      <c r="C26" s="91" t="s">
        <v>4396</v>
      </c>
      <c r="D26" s="91" t="s">
        <v>4396</v>
      </c>
      <c r="E26" s="54" t="s">
        <v>5598</v>
      </c>
      <c r="F26" s="54">
        <v>2</v>
      </c>
      <c r="G26" s="54">
        <v>69660</v>
      </c>
      <c r="H26" s="156">
        <f t="shared" si="1"/>
        <v>139320</v>
      </c>
      <c r="I26" s="295"/>
      <c r="J26" s="54" t="s">
        <v>5599</v>
      </c>
      <c r="K26" s="381" t="s">
        <v>1122</v>
      </c>
      <c r="L26" s="17"/>
      <c r="M26" s="19">
        <v>44715</v>
      </c>
      <c r="N26" s="54"/>
      <c r="O26" s="21">
        <v>44767</v>
      </c>
      <c r="P26" s="21"/>
      <c r="Q26" s="21">
        <v>44753</v>
      </c>
    </row>
    <row r="27" spans="2:17" ht="19.7" customHeight="1">
      <c r="B27" s="16">
        <v>2</v>
      </c>
      <c r="C27" s="91" t="s">
        <v>4396</v>
      </c>
      <c r="D27" s="91" t="s">
        <v>4396</v>
      </c>
      <c r="E27" s="54" t="s">
        <v>5600</v>
      </c>
      <c r="F27" s="54">
        <v>4</v>
      </c>
      <c r="G27" s="54">
        <v>620</v>
      </c>
      <c r="H27" s="156">
        <f t="shared" si="1"/>
        <v>2480</v>
      </c>
      <c r="I27" s="295"/>
      <c r="J27" s="54" t="s">
        <v>5601</v>
      </c>
      <c r="K27" s="381" t="s">
        <v>1122</v>
      </c>
      <c r="L27" s="17"/>
      <c r="M27" s="19">
        <v>44715</v>
      </c>
      <c r="N27" s="54"/>
      <c r="O27" s="21">
        <v>44767</v>
      </c>
      <c r="P27" s="21"/>
      <c r="Q27" s="21">
        <v>44725</v>
      </c>
    </row>
    <row r="28" spans="2:17" ht="19.7" customHeight="1">
      <c r="B28" s="16">
        <v>2</v>
      </c>
      <c r="C28" s="91" t="s">
        <v>4396</v>
      </c>
      <c r="D28" s="91" t="s">
        <v>4396</v>
      </c>
      <c r="E28" s="54" t="s">
        <v>5602</v>
      </c>
      <c r="F28" s="54">
        <v>8</v>
      </c>
      <c r="G28" s="54">
        <v>1090</v>
      </c>
      <c r="H28" s="156">
        <f t="shared" si="1"/>
        <v>8720</v>
      </c>
      <c r="I28" s="295"/>
      <c r="J28" s="54" t="s">
        <v>5603</v>
      </c>
      <c r="K28" s="381" t="s">
        <v>1122</v>
      </c>
      <c r="L28" s="17"/>
      <c r="M28" s="19">
        <v>44715</v>
      </c>
      <c r="N28" s="54"/>
      <c r="O28" s="21">
        <v>44767</v>
      </c>
      <c r="P28" s="21"/>
      <c r="Q28" s="21">
        <v>44725</v>
      </c>
    </row>
    <row r="29" spans="2:17" ht="19.7" customHeight="1">
      <c r="B29" s="16">
        <v>2</v>
      </c>
      <c r="C29" s="91" t="s">
        <v>4396</v>
      </c>
      <c r="D29" s="91" t="s">
        <v>4396</v>
      </c>
      <c r="E29" s="54" t="s">
        <v>5604</v>
      </c>
      <c r="F29" s="54">
        <v>48</v>
      </c>
      <c r="G29" s="54">
        <v>207</v>
      </c>
      <c r="H29" s="156">
        <f t="shared" si="1"/>
        <v>9936</v>
      </c>
      <c r="I29" s="295"/>
      <c r="J29" s="54" t="s">
        <v>838</v>
      </c>
      <c r="K29" s="381" t="s">
        <v>1122</v>
      </c>
      <c r="L29" s="17"/>
      <c r="M29" s="19">
        <v>44715</v>
      </c>
      <c r="N29" s="54"/>
      <c r="O29" s="21">
        <v>44767</v>
      </c>
      <c r="P29" s="21"/>
      <c r="Q29" s="21">
        <v>44725</v>
      </c>
    </row>
    <row r="30" spans="2:17" ht="19.7" customHeight="1">
      <c r="B30" s="16">
        <v>2</v>
      </c>
      <c r="C30" s="91" t="s">
        <v>4396</v>
      </c>
      <c r="D30" s="91" t="s">
        <v>4396</v>
      </c>
      <c r="E30" s="54" t="s">
        <v>5605</v>
      </c>
      <c r="F30" s="54">
        <v>16</v>
      </c>
      <c r="G30" s="54">
        <v>59</v>
      </c>
      <c r="H30" s="156">
        <f t="shared" si="1"/>
        <v>944</v>
      </c>
      <c r="I30" s="295"/>
      <c r="J30" s="54" t="s">
        <v>838</v>
      </c>
      <c r="K30" s="381" t="s">
        <v>1122</v>
      </c>
      <c r="L30" s="17"/>
      <c r="M30" s="19">
        <v>44715</v>
      </c>
      <c r="N30" s="54"/>
      <c r="O30" s="21">
        <v>44767</v>
      </c>
      <c r="P30" s="21"/>
      <c r="Q30" s="21">
        <v>44725</v>
      </c>
    </row>
    <row r="31" spans="2:17" ht="19.7" customHeight="1">
      <c r="B31" s="16">
        <v>2</v>
      </c>
      <c r="C31" s="91" t="s">
        <v>4396</v>
      </c>
      <c r="D31" s="91" t="s">
        <v>4396</v>
      </c>
      <c r="E31" s="54" t="s">
        <v>5606</v>
      </c>
      <c r="F31" s="54">
        <v>16</v>
      </c>
      <c r="G31" s="54">
        <v>155</v>
      </c>
      <c r="H31" s="156">
        <f t="shared" si="1"/>
        <v>2480</v>
      </c>
      <c r="I31" s="295"/>
      <c r="J31" s="54" t="s">
        <v>844</v>
      </c>
      <c r="K31" s="381" t="s">
        <v>1122</v>
      </c>
      <c r="L31" s="17"/>
      <c r="M31" s="19">
        <v>44715</v>
      </c>
      <c r="N31" s="54"/>
      <c r="O31" s="21">
        <v>44767</v>
      </c>
      <c r="P31" s="21"/>
      <c r="Q31" s="21">
        <v>44725</v>
      </c>
    </row>
    <row r="32" spans="2:17" ht="19.7" customHeight="1">
      <c r="B32" s="16">
        <v>2</v>
      </c>
      <c r="C32" s="91" t="s">
        <v>4396</v>
      </c>
      <c r="D32" s="91" t="s">
        <v>4396</v>
      </c>
      <c r="E32" s="54" t="s">
        <v>5607</v>
      </c>
      <c r="F32" s="54">
        <v>8</v>
      </c>
      <c r="G32" s="54">
        <v>250</v>
      </c>
      <c r="H32" s="156">
        <f t="shared" si="1"/>
        <v>2000</v>
      </c>
      <c r="I32" s="295"/>
      <c r="J32" s="54" t="s">
        <v>846</v>
      </c>
      <c r="K32" s="381" t="s">
        <v>1122</v>
      </c>
      <c r="L32" s="17"/>
      <c r="M32" s="19">
        <v>44715</v>
      </c>
      <c r="N32" s="54"/>
      <c r="O32" s="21">
        <v>44767</v>
      </c>
      <c r="P32" s="21"/>
      <c r="Q32" s="21">
        <v>44725</v>
      </c>
    </row>
    <row r="33" spans="2:17" ht="19.7" customHeight="1">
      <c r="B33" s="16">
        <v>2</v>
      </c>
      <c r="C33" s="91" t="s">
        <v>4396</v>
      </c>
      <c r="D33" s="91" t="s">
        <v>4396</v>
      </c>
      <c r="E33" s="54" t="s">
        <v>5608</v>
      </c>
      <c r="F33" s="54">
        <v>8</v>
      </c>
      <c r="G33" s="54">
        <v>250</v>
      </c>
      <c r="H33" s="156">
        <f t="shared" si="1"/>
        <v>2000</v>
      </c>
      <c r="I33" s="295"/>
      <c r="J33" s="54" t="s">
        <v>846</v>
      </c>
      <c r="K33" s="381" t="s">
        <v>1122</v>
      </c>
      <c r="L33" s="17"/>
      <c r="M33" s="19">
        <v>44715</v>
      </c>
      <c r="N33" s="54"/>
      <c r="O33" s="21">
        <v>44767</v>
      </c>
      <c r="P33" s="21"/>
      <c r="Q33" s="21">
        <v>44725</v>
      </c>
    </row>
    <row r="34" spans="2:17" ht="19.7" customHeight="1">
      <c r="B34" s="16">
        <v>2</v>
      </c>
      <c r="C34" s="91" t="s">
        <v>4396</v>
      </c>
      <c r="D34" s="91" t="s">
        <v>4396</v>
      </c>
      <c r="E34" s="54" t="s">
        <v>5609</v>
      </c>
      <c r="F34" s="54">
        <v>8</v>
      </c>
      <c r="G34" s="54">
        <v>260</v>
      </c>
      <c r="H34" s="156">
        <f t="shared" si="1"/>
        <v>2080</v>
      </c>
      <c r="I34" s="295"/>
      <c r="J34" s="54" t="s">
        <v>846</v>
      </c>
      <c r="K34" s="381" t="s">
        <v>1122</v>
      </c>
      <c r="L34" s="17"/>
      <c r="M34" s="19">
        <v>44715</v>
      </c>
      <c r="N34" s="54"/>
      <c r="O34" s="21">
        <v>44767</v>
      </c>
      <c r="P34" s="21"/>
      <c r="Q34" s="21">
        <v>44725</v>
      </c>
    </row>
    <row r="35" spans="2:17" ht="19.7" customHeight="1">
      <c r="B35" s="16">
        <v>2</v>
      </c>
      <c r="C35" s="91" t="s">
        <v>4396</v>
      </c>
      <c r="D35" s="91" t="s">
        <v>4396</v>
      </c>
      <c r="E35" s="54" t="s">
        <v>5610</v>
      </c>
      <c r="F35" s="54">
        <v>8</v>
      </c>
      <c r="G35" s="54">
        <v>210</v>
      </c>
      <c r="H35" s="156">
        <f t="shared" si="1"/>
        <v>1680</v>
      </c>
      <c r="I35" s="295"/>
      <c r="J35" s="54" t="s">
        <v>5611</v>
      </c>
      <c r="K35" s="381" t="s">
        <v>1122</v>
      </c>
      <c r="L35" s="17"/>
      <c r="M35" s="19">
        <v>44715</v>
      </c>
      <c r="N35" s="54"/>
      <c r="O35" s="21">
        <v>44767</v>
      </c>
      <c r="P35" s="21"/>
      <c r="Q35" s="21">
        <v>44725</v>
      </c>
    </row>
    <row r="36" spans="2:17" ht="19.7" customHeight="1">
      <c r="B36" s="16">
        <v>2</v>
      </c>
      <c r="C36" s="91" t="s">
        <v>4396</v>
      </c>
      <c r="D36" s="91" t="s">
        <v>4396</v>
      </c>
      <c r="E36" s="54" t="s">
        <v>5612</v>
      </c>
      <c r="F36" s="54">
        <v>8</v>
      </c>
      <c r="G36" s="54">
        <v>760</v>
      </c>
      <c r="H36" s="156">
        <f t="shared" si="1"/>
        <v>6080</v>
      </c>
      <c r="I36" s="295"/>
      <c r="J36" s="54" t="s">
        <v>5613</v>
      </c>
      <c r="K36" s="381" t="s">
        <v>1122</v>
      </c>
      <c r="L36" s="17"/>
      <c r="M36" s="19">
        <v>44715</v>
      </c>
      <c r="N36" s="54"/>
      <c r="O36" s="21">
        <v>44767</v>
      </c>
      <c r="P36" s="21"/>
      <c r="Q36" s="21">
        <v>44725</v>
      </c>
    </row>
    <row r="37" spans="2:17" ht="19.7" customHeight="1">
      <c r="B37" s="16">
        <v>2</v>
      </c>
      <c r="C37" s="91" t="s">
        <v>4396</v>
      </c>
      <c r="D37" s="91" t="s">
        <v>4396</v>
      </c>
      <c r="E37" s="54" t="s">
        <v>5614</v>
      </c>
      <c r="F37" s="54">
        <v>4</v>
      </c>
      <c r="G37" s="54">
        <v>150</v>
      </c>
      <c r="H37" s="156">
        <f t="shared" si="1"/>
        <v>600</v>
      </c>
      <c r="I37" s="295"/>
      <c r="J37" s="54" t="s">
        <v>5615</v>
      </c>
      <c r="K37" s="381" t="s">
        <v>1122</v>
      </c>
      <c r="L37" s="17"/>
      <c r="M37" s="19">
        <v>44715</v>
      </c>
      <c r="N37" s="54"/>
      <c r="O37" s="21">
        <v>44767</v>
      </c>
      <c r="P37" s="21"/>
      <c r="Q37" s="21">
        <v>44725</v>
      </c>
    </row>
    <row r="38" spans="2:17" ht="19.7" customHeight="1">
      <c r="B38" s="16">
        <v>2</v>
      </c>
      <c r="C38" s="91" t="s">
        <v>4396</v>
      </c>
      <c r="D38" s="91" t="s">
        <v>4396</v>
      </c>
      <c r="E38" s="54" t="s">
        <v>5616</v>
      </c>
      <c r="F38" s="54">
        <v>4</v>
      </c>
      <c r="G38" s="54">
        <v>6020</v>
      </c>
      <c r="H38" s="156">
        <f t="shared" si="1"/>
        <v>24080</v>
      </c>
      <c r="I38" s="1254"/>
      <c r="J38" s="54" t="s">
        <v>5617</v>
      </c>
      <c r="K38" s="381" t="s">
        <v>1122</v>
      </c>
      <c r="L38" s="17"/>
      <c r="M38" s="19">
        <v>44715</v>
      </c>
      <c r="N38" s="54"/>
      <c r="O38" s="21">
        <v>44767</v>
      </c>
      <c r="P38" s="21"/>
      <c r="Q38" s="21">
        <v>44725</v>
      </c>
    </row>
    <row r="39" spans="2:17" ht="19.7" customHeight="1">
      <c r="B39" s="16">
        <v>2</v>
      </c>
      <c r="C39" s="91" t="s">
        <v>4396</v>
      </c>
      <c r="D39" s="91" t="s">
        <v>4396</v>
      </c>
      <c r="E39" s="54" t="s">
        <v>4792</v>
      </c>
      <c r="F39" s="54">
        <v>4</v>
      </c>
      <c r="G39" s="54">
        <v>130</v>
      </c>
      <c r="H39" s="156">
        <f t="shared" si="1"/>
        <v>520</v>
      </c>
      <c r="I39" s="295"/>
      <c r="J39" s="54" t="s">
        <v>4793</v>
      </c>
      <c r="K39" s="381" t="s">
        <v>1122</v>
      </c>
      <c r="L39" s="17"/>
      <c r="M39" s="19">
        <v>44715</v>
      </c>
      <c r="N39" s="54"/>
      <c r="O39" s="21">
        <v>44767</v>
      </c>
      <c r="P39" s="21"/>
      <c r="Q39" s="21">
        <v>44725</v>
      </c>
    </row>
    <row r="40" spans="2:17" ht="19.7" customHeight="1">
      <c r="B40" s="16">
        <v>2</v>
      </c>
      <c r="C40" s="91" t="s">
        <v>4396</v>
      </c>
      <c r="D40" s="91" t="s">
        <v>4396</v>
      </c>
      <c r="E40" s="54" t="s">
        <v>5618</v>
      </c>
      <c r="F40" s="54">
        <v>8</v>
      </c>
      <c r="G40" s="54">
        <v>410</v>
      </c>
      <c r="H40" s="156">
        <f t="shared" si="1"/>
        <v>3280</v>
      </c>
      <c r="I40" s="295"/>
      <c r="J40" s="54" t="s">
        <v>5529</v>
      </c>
      <c r="K40" s="381" t="s">
        <v>1122</v>
      </c>
      <c r="L40" s="17"/>
      <c r="M40" s="19">
        <v>44715</v>
      </c>
      <c r="N40" s="54"/>
      <c r="O40" s="21">
        <v>44767</v>
      </c>
      <c r="P40" s="21"/>
      <c r="Q40" s="21">
        <v>44725</v>
      </c>
    </row>
    <row r="41" spans="2:17" ht="19.7" customHeight="1">
      <c r="B41" s="16">
        <v>2</v>
      </c>
      <c r="C41" s="91" t="s">
        <v>4396</v>
      </c>
      <c r="D41" s="91" t="s">
        <v>4396</v>
      </c>
      <c r="E41" s="54" t="s">
        <v>5619</v>
      </c>
      <c r="F41" s="54">
        <v>4</v>
      </c>
      <c r="G41" s="54">
        <v>2260</v>
      </c>
      <c r="H41" s="156">
        <f t="shared" si="1"/>
        <v>9040</v>
      </c>
      <c r="I41" s="295"/>
      <c r="J41" s="54" t="s">
        <v>5620</v>
      </c>
      <c r="K41" s="381" t="s">
        <v>1122</v>
      </c>
      <c r="L41" s="17"/>
      <c r="M41" s="19">
        <v>44715</v>
      </c>
      <c r="N41" s="54"/>
      <c r="O41" s="21">
        <v>44767</v>
      </c>
      <c r="P41" s="21"/>
      <c r="Q41" s="21">
        <v>44725</v>
      </c>
    </row>
    <row r="42" spans="2:17" ht="19.7" customHeight="1">
      <c r="B42" s="16">
        <v>2</v>
      </c>
      <c r="C42" s="91" t="s">
        <v>4396</v>
      </c>
      <c r="D42" s="91" t="s">
        <v>4396</v>
      </c>
      <c r="E42" s="54" t="s">
        <v>5621</v>
      </c>
      <c r="F42" s="54">
        <v>16</v>
      </c>
      <c r="G42" s="54">
        <v>43</v>
      </c>
      <c r="H42" s="156">
        <f t="shared" si="1"/>
        <v>688</v>
      </c>
      <c r="I42" s="295"/>
      <c r="J42" s="54" t="s">
        <v>5500</v>
      </c>
      <c r="K42" s="381" t="s">
        <v>1122</v>
      </c>
      <c r="L42" s="17"/>
      <c r="M42" s="19">
        <v>44715</v>
      </c>
      <c r="N42" s="54"/>
      <c r="O42" s="21">
        <v>44767</v>
      </c>
      <c r="P42" s="21"/>
      <c r="Q42" s="21">
        <v>44725</v>
      </c>
    </row>
    <row r="43" spans="2:17" ht="19.7" customHeight="1">
      <c r="B43" s="16">
        <v>2</v>
      </c>
      <c r="C43" s="91" t="s">
        <v>4396</v>
      </c>
      <c r="D43" s="91" t="s">
        <v>4396</v>
      </c>
      <c r="E43" s="54" t="s">
        <v>2235</v>
      </c>
      <c r="F43" s="54">
        <v>8</v>
      </c>
      <c r="G43" s="54">
        <v>198</v>
      </c>
      <c r="H43" s="156">
        <f t="shared" si="1"/>
        <v>1584</v>
      </c>
      <c r="I43" s="295"/>
      <c r="J43" s="54" t="s">
        <v>5500</v>
      </c>
      <c r="K43" s="381" t="s">
        <v>1122</v>
      </c>
      <c r="L43" s="17"/>
      <c r="M43" s="19">
        <v>44715</v>
      </c>
      <c r="N43" s="54"/>
      <c r="O43" s="21">
        <v>44767</v>
      </c>
      <c r="P43" s="21"/>
      <c r="Q43" s="21">
        <v>44725</v>
      </c>
    </row>
    <row r="44" spans="2:17" ht="19.7" customHeight="1">
      <c r="B44" s="16">
        <v>2</v>
      </c>
      <c r="C44" s="91" t="s">
        <v>4396</v>
      </c>
      <c r="D44" s="91" t="s">
        <v>4396</v>
      </c>
      <c r="E44" s="54" t="s">
        <v>5622</v>
      </c>
      <c r="F44" s="54">
        <v>16</v>
      </c>
      <c r="G44" s="54">
        <v>23</v>
      </c>
      <c r="H44" s="156">
        <f t="shared" si="1"/>
        <v>368</v>
      </c>
      <c r="I44" s="295"/>
      <c r="J44" s="54" t="s">
        <v>5500</v>
      </c>
      <c r="K44" s="381" t="s">
        <v>1122</v>
      </c>
      <c r="L44" s="17"/>
      <c r="M44" s="19">
        <v>44715</v>
      </c>
      <c r="N44" s="54"/>
      <c r="O44" s="21">
        <v>44767</v>
      </c>
      <c r="P44" s="21"/>
      <c r="Q44" s="21">
        <v>44725</v>
      </c>
    </row>
    <row r="45" spans="2:17" ht="19.7" customHeight="1">
      <c r="B45" s="16">
        <v>2</v>
      </c>
      <c r="C45" s="91" t="s">
        <v>4396</v>
      </c>
      <c r="D45" s="91" t="s">
        <v>4396</v>
      </c>
      <c r="E45" s="54" t="s">
        <v>5623</v>
      </c>
      <c r="F45" s="54">
        <v>12</v>
      </c>
      <c r="G45" s="54">
        <v>36</v>
      </c>
      <c r="H45" s="156">
        <f t="shared" si="1"/>
        <v>432</v>
      </c>
      <c r="I45" s="295"/>
      <c r="J45" s="54" t="s">
        <v>5500</v>
      </c>
      <c r="K45" s="381" t="s">
        <v>1122</v>
      </c>
      <c r="L45" s="17"/>
      <c r="M45" s="19">
        <v>44715</v>
      </c>
      <c r="N45" s="54"/>
      <c r="O45" s="21">
        <v>44767</v>
      </c>
      <c r="P45" s="21"/>
      <c r="Q45" s="21">
        <v>44725</v>
      </c>
    </row>
    <row r="46" spans="2:17" ht="19.7" customHeight="1">
      <c r="B46" s="16">
        <v>2</v>
      </c>
      <c r="C46" s="91" t="s">
        <v>4396</v>
      </c>
      <c r="D46" s="91" t="s">
        <v>4396</v>
      </c>
      <c r="E46" s="54" t="s">
        <v>5624</v>
      </c>
      <c r="F46" s="54">
        <v>32</v>
      </c>
      <c r="G46" s="54">
        <v>68</v>
      </c>
      <c r="H46" s="156">
        <f t="shared" si="1"/>
        <v>2176</v>
      </c>
      <c r="I46" s="295"/>
      <c r="J46" s="54" t="s">
        <v>5625</v>
      </c>
      <c r="K46" s="381" t="s">
        <v>1122</v>
      </c>
      <c r="L46" s="17"/>
      <c r="M46" s="19">
        <v>44715</v>
      </c>
      <c r="N46" s="54"/>
      <c r="O46" s="21">
        <v>44767</v>
      </c>
      <c r="P46" s="21"/>
      <c r="Q46" s="21">
        <v>44725</v>
      </c>
    </row>
    <row r="47" spans="2:17" ht="19.7" customHeight="1">
      <c r="B47" s="16">
        <v>2</v>
      </c>
      <c r="C47" s="91" t="s">
        <v>4396</v>
      </c>
      <c r="D47" s="91" t="s">
        <v>4396</v>
      </c>
      <c r="E47" s="54" t="s">
        <v>5626</v>
      </c>
      <c r="F47" s="54">
        <v>12</v>
      </c>
      <c r="G47" s="54">
        <v>106</v>
      </c>
      <c r="H47" s="156">
        <f t="shared" si="1"/>
        <v>1272</v>
      </c>
      <c r="I47" s="295"/>
      <c r="J47" s="54" t="s">
        <v>1430</v>
      </c>
      <c r="K47" s="381" t="s">
        <v>1122</v>
      </c>
      <c r="L47" s="17"/>
      <c r="M47" s="19">
        <v>44715</v>
      </c>
      <c r="N47" s="54"/>
      <c r="O47" s="21">
        <v>44767</v>
      </c>
      <c r="P47" s="21"/>
      <c r="Q47" s="21">
        <v>44725</v>
      </c>
    </row>
    <row r="48" spans="2:17" ht="19.7" customHeight="1">
      <c r="B48" s="16">
        <v>2</v>
      </c>
      <c r="C48" s="91" t="s">
        <v>4396</v>
      </c>
      <c r="D48" s="91" t="s">
        <v>4396</v>
      </c>
      <c r="E48" s="54" t="s">
        <v>5627</v>
      </c>
      <c r="F48" s="54">
        <v>4</v>
      </c>
      <c r="G48" s="54">
        <v>300</v>
      </c>
      <c r="H48" s="156">
        <f t="shared" si="1"/>
        <v>1200</v>
      </c>
      <c r="I48" s="295"/>
      <c r="J48" s="54" t="s">
        <v>5628</v>
      </c>
      <c r="K48" s="381" t="s">
        <v>1122</v>
      </c>
      <c r="L48" s="17"/>
      <c r="M48" s="19">
        <v>44715</v>
      </c>
      <c r="N48" s="54"/>
      <c r="O48" s="21">
        <v>44767</v>
      </c>
      <c r="P48" s="21"/>
      <c r="Q48" s="21">
        <v>44725</v>
      </c>
    </row>
    <row r="49" spans="2:17" ht="19.7" customHeight="1">
      <c r="B49" s="16">
        <v>2</v>
      </c>
      <c r="C49" s="91" t="s">
        <v>4396</v>
      </c>
      <c r="D49" s="91" t="s">
        <v>4396</v>
      </c>
      <c r="E49" s="54" t="s">
        <v>5629</v>
      </c>
      <c r="F49" s="54">
        <v>4</v>
      </c>
      <c r="G49" s="54">
        <v>1220</v>
      </c>
      <c r="H49" s="156">
        <f t="shared" si="1"/>
        <v>4880</v>
      </c>
      <c r="I49" s="295"/>
      <c r="J49" s="54" t="s">
        <v>5630</v>
      </c>
      <c r="K49" s="381" t="s">
        <v>1122</v>
      </c>
      <c r="L49" s="17"/>
      <c r="M49" s="19">
        <v>44715</v>
      </c>
      <c r="N49" s="54"/>
      <c r="O49" s="21">
        <v>44767</v>
      </c>
      <c r="P49" s="21"/>
      <c r="Q49" s="21">
        <v>44725</v>
      </c>
    </row>
    <row r="50" spans="2:17" ht="19.7" customHeight="1">
      <c r="B50" s="16">
        <v>2</v>
      </c>
      <c r="C50" s="91" t="s">
        <v>4396</v>
      </c>
      <c r="D50" s="91" t="s">
        <v>4396</v>
      </c>
      <c r="E50" s="54" t="s">
        <v>5631</v>
      </c>
      <c r="F50" s="54">
        <v>8</v>
      </c>
      <c r="G50" s="54">
        <v>270</v>
      </c>
      <c r="H50" s="156">
        <f t="shared" si="1"/>
        <v>2160</v>
      </c>
      <c r="I50" s="295"/>
      <c r="J50" s="54" t="s">
        <v>5632</v>
      </c>
      <c r="K50" s="381" t="s">
        <v>1122</v>
      </c>
      <c r="L50" s="17"/>
      <c r="M50" s="19">
        <v>44715</v>
      </c>
      <c r="N50" s="54"/>
      <c r="O50" s="21">
        <v>44767</v>
      </c>
      <c r="P50" s="21"/>
      <c r="Q50" s="21">
        <v>44725</v>
      </c>
    </row>
    <row r="51" spans="2:17" ht="19.7" customHeight="1">
      <c r="B51" s="16">
        <v>2</v>
      </c>
      <c r="C51" s="91" t="s">
        <v>4396</v>
      </c>
      <c r="D51" s="91" t="s">
        <v>4396</v>
      </c>
      <c r="E51" s="54" t="s">
        <v>5633</v>
      </c>
      <c r="F51" s="54">
        <v>8</v>
      </c>
      <c r="G51" s="54">
        <v>1260</v>
      </c>
      <c r="H51" s="156">
        <f t="shared" si="1"/>
        <v>10080</v>
      </c>
      <c r="I51" s="295"/>
      <c r="J51" s="54" t="s">
        <v>5634</v>
      </c>
      <c r="K51" s="381" t="s">
        <v>1122</v>
      </c>
      <c r="L51" s="17"/>
      <c r="M51" s="19">
        <v>44715</v>
      </c>
      <c r="N51" s="54"/>
      <c r="O51" s="21">
        <v>44767</v>
      </c>
      <c r="P51" s="21"/>
      <c r="Q51" s="21">
        <v>44725</v>
      </c>
    </row>
    <row r="52" spans="2:17" ht="19.7" customHeight="1">
      <c r="B52" s="16">
        <v>2</v>
      </c>
      <c r="C52" s="91" t="s">
        <v>4396</v>
      </c>
      <c r="D52" s="91" t="s">
        <v>4396</v>
      </c>
      <c r="E52" s="54" t="s">
        <v>5635</v>
      </c>
      <c r="F52" s="54">
        <v>8</v>
      </c>
      <c r="G52" s="54">
        <v>200</v>
      </c>
      <c r="H52" s="156">
        <f t="shared" si="1"/>
        <v>1600</v>
      </c>
      <c r="I52" s="295"/>
      <c r="J52" s="54" t="s">
        <v>470</v>
      </c>
      <c r="K52" s="381" t="s">
        <v>1122</v>
      </c>
      <c r="L52" s="17"/>
      <c r="M52" s="19">
        <v>44715</v>
      </c>
      <c r="N52" s="54"/>
      <c r="O52" s="21">
        <v>44767</v>
      </c>
      <c r="P52" s="21"/>
      <c r="Q52" s="21">
        <v>44725</v>
      </c>
    </row>
    <row r="53" spans="2:17" ht="19.7" customHeight="1">
      <c r="B53" s="16">
        <v>2</v>
      </c>
      <c r="C53" s="91" t="s">
        <v>4396</v>
      </c>
      <c r="D53" s="91" t="s">
        <v>4396</v>
      </c>
      <c r="E53" s="54" t="s">
        <v>5636</v>
      </c>
      <c r="F53" s="54">
        <v>2</v>
      </c>
      <c r="G53" s="54">
        <v>1000</v>
      </c>
      <c r="H53" s="156">
        <f t="shared" si="1"/>
        <v>2000</v>
      </c>
      <c r="I53" s="295"/>
      <c r="J53" s="54" t="s">
        <v>5637</v>
      </c>
      <c r="K53" s="381" t="s">
        <v>1122</v>
      </c>
      <c r="L53" s="17"/>
      <c r="M53" s="19">
        <v>44715</v>
      </c>
      <c r="N53" s="54"/>
      <c r="O53" s="21">
        <v>44767</v>
      </c>
      <c r="P53" s="21"/>
      <c r="Q53" s="21">
        <v>44725</v>
      </c>
    </row>
    <row r="54" spans="2:17" ht="19.7" customHeight="1">
      <c r="B54" s="16">
        <v>2</v>
      </c>
      <c r="C54" s="91" t="s">
        <v>4396</v>
      </c>
      <c r="D54" s="91" t="s">
        <v>4396</v>
      </c>
      <c r="E54" s="54" t="s">
        <v>5638</v>
      </c>
      <c r="F54" s="54">
        <v>2</v>
      </c>
      <c r="G54" s="54">
        <v>12320</v>
      </c>
      <c r="H54" s="156">
        <f t="shared" si="1"/>
        <v>24640</v>
      </c>
      <c r="I54" s="295"/>
      <c r="J54" s="54" t="s">
        <v>5639</v>
      </c>
      <c r="K54" s="381" t="s">
        <v>1122</v>
      </c>
      <c r="L54" s="17"/>
      <c r="M54" s="19">
        <v>44715</v>
      </c>
      <c r="N54" s="54"/>
      <c r="O54" s="21">
        <v>44767</v>
      </c>
      <c r="P54" s="21"/>
      <c r="Q54" s="21">
        <v>44725</v>
      </c>
    </row>
    <row r="55" spans="2:17" ht="19.7" customHeight="1">
      <c r="B55" s="16">
        <v>2</v>
      </c>
      <c r="C55" s="91" t="s">
        <v>4396</v>
      </c>
      <c r="D55" s="91" t="s">
        <v>4396</v>
      </c>
      <c r="E55" s="54" t="s">
        <v>5640</v>
      </c>
      <c r="F55" s="54">
        <v>2</v>
      </c>
      <c r="G55" s="54">
        <v>1632</v>
      </c>
      <c r="H55" s="156">
        <f t="shared" si="1"/>
        <v>3264</v>
      </c>
      <c r="I55" s="295"/>
      <c r="J55" s="54" t="s">
        <v>5641</v>
      </c>
      <c r="K55" s="381" t="s">
        <v>1122</v>
      </c>
      <c r="L55" s="17"/>
      <c r="M55" s="19">
        <v>44715</v>
      </c>
      <c r="N55" s="54"/>
      <c r="O55" s="21">
        <v>44767</v>
      </c>
      <c r="P55" s="21"/>
      <c r="Q55" s="21">
        <v>44725</v>
      </c>
    </row>
    <row r="56" spans="2:17" ht="19.7" customHeight="1">
      <c r="B56" s="16">
        <v>2</v>
      </c>
      <c r="C56" s="91" t="s">
        <v>4396</v>
      </c>
      <c r="D56" s="91" t="s">
        <v>4396</v>
      </c>
      <c r="E56" s="54" t="s">
        <v>5642</v>
      </c>
      <c r="F56" s="54">
        <v>2</v>
      </c>
      <c r="G56" s="54">
        <v>2950</v>
      </c>
      <c r="H56" s="156">
        <f t="shared" si="1"/>
        <v>5900</v>
      </c>
      <c r="I56" s="295"/>
      <c r="J56" s="54" t="s">
        <v>5643</v>
      </c>
      <c r="K56" s="381" t="s">
        <v>1122</v>
      </c>
      <c r="L56" s="17"/>
      <c r="M56" s="19">
        <v>44715</v>
      </c>
      <c r="N56" s="54"/>
      <c r="O56" s="21">
        <v>44767</v>
      </c>
      <c r="P56" s="21"/>
      <c r="Q56" s="21">
        <v>44725</v>
      </c>
    </row>
    <row r="57" spans="2:17" ht="19.7" customHeight="1">
      <c r="B57" s="16">
        <v>2</v>
      </c>
      <c r="C57" s="91" t="s">
        <v>4396</v>
      </c>
      <c r="D57" s="91" t="s">
        <v>4396</v>
      </c>
      <c r="E57" s="54" t="s">
        <v>5644</v>
      </c>
      <c r="F57" s="54">
        <v>2</v>
      </c>
      <c r="G57" s="54">
        <v>450</v>
      </c>
      <c r="H57" s="156">
        <f t="shared" si="1"/>
        <v>900</v>
      </c>
      <c r="I57" s="295"/>
      <c r="J57" s="54" t="s">
        <v>5645</v>
      </c>
      <c r="K57" s="381" t="s">
        <v>1122</v>
      </c>
      <c r="L57" s="17"/>
      <c r="M57" s="19">
        <v>44715</v>
      </c>
      <c r="N57" s="54"/>
      <c r="O57" s="21">
        <v>44767</v>
      </c>
      <c r="P57" s="21"/>
      <c r="Q57" s="21">
        <v>44725</v>
      </c>
    </row>
    <row r="58" spans="2:17" ht="19.7" customHeight="1">
      <c r="B58" s="16">
        <v>2</v>
      </c>
      <c r="C58" s="91" t="s">
        <v>4396</v>
      </c>
      <c r="D58" s="91" t="s">
        <v>4396</v>
      </c>
      <c r="E58" s="54" t="s">
        <v>5646</v>
      </c>
      <c r="F58" s="54">
        <v>16</v>
      </c>
      <c r="G58" s="54">
        <v>23</v>
      </c>
      <c r="H58" s="156">
        <f t="shared" si="1"/>
        <v>368</v>
      </c>
      <c r="I58" s="295"/>
      <c r="J58" s="54" t="s">
        <v>5500</v>
      </c>
      <c r="K58" s="381" t="s">
        <v>1122</v>
      </c>
      <c r="L58" s="17"/>
      <c r="M58" s="19">
        <v>44715</v>
      </c>
      <c r="N58" s="54"/>
      <c r="O58" s="21">
        <v>44767</v>
      </c>
      <c r="P58" s="21"/>
      <c r="Q58" s="21">
        <v>44725</v>
      </c>
    </row>
    <row r="59" spans="2:17" ht="19.7" customHeight="1">
      <c r="B59" s="16">
        <v>2</v>
      </c>
      <c r="C59" s="91" t="s">
        <v>4396</v>
      </c>
      <c r="D59" s="91" t="s">
        <v>4396</v>
      </c>
      <c r="E59" s="54" t="s">
        <v>5647</v>
      </c>
      <c r="F59" s="54">
        <v>4</v>
      </c>
      <c r="G59" s="54">
        <v>960</v>
      </c>
      <c r="H59" s="156">
        <f t="shared" si="1"/>
        <v>3840</v>
      </c>
      <c r="I59" s="1254"/>
      <c r="J59" s="54" t="s">
        <v>5634</v>
      </c>
      <c r="K59" s="381" t="s">
        <v>1122</v>
      </c>
      <c r="L59" s="17"/>
      <c r="M59" s="19">
        <v>44715</v>
      </c>
      <c r="N59" s="54"/>
      <c r="O59" s="21">
        <v>44767</v>
      </c>
      <c r="P59" s="21"/>
      <c r="Q59" s="21">
        <v>44725</v>
      </c>
    </row>
    <row r="60" spans="2:17" ht="19.7" customHeight="1">
      <c r="B60" s="16">
        <v>2</v>
      </c>
      <c r="C60" s="54" t="s">
        <v>4396</v>
      </c>
      <c r="D60" s="54" t="s">
        <v>4396</v>
      </c>
      <c r="E60" s="54" t="s">
        <v>5648</v>
      </c>
      <c r="F60" s="54">
        <v>2</v>
      </c>
      <c r="G60" s="54">
        <v>1820</v>
      </c>
      <c r="H60" s="278">
        <f t="shared" si="1"/>
        <v>3640</v>
      </c>
      <c r="I60" s="1254"/>
      <c r="J60" s="54" t="s">
        <v>5649</v>
      </c>
      <c r="K60" s="381"/>
      <c r="L60" s="17"/>
      <c r="M60" s="19">
        <v>44720</v>
      </c>
      <c r="N60" s="54"/>
      <c r="O60" s="21">
        <v>44767</v>
      </c>
      <c r="P60" s="21"/>
      <c r="Q60" s="21">
        <v>44753</v>
      </c>
    </row>
    <row r="61" spans="2:17" ht="19.7" customHeight="1">
      <c r="B61" s="16">
        <v>2</v>
      </c>
      <c r="C61" s="91" t="s">
        <v>4483</v>
      </c>
      <c r="D61" s="91" t="s">
        <v>4483</v>
      </c>
      <c r="E61" s="91" t="s">
        <v>4484</v>
      </c>
      <c r="F61" s="91">
        <v>2</v>
      </c>
      <c r="G61" s="156">
        <v>5000</v>
      </c>
      <c r="H61" s="156">
        <f t="shared" ref="H61:H70" si="2">G61*F61</f>
        <v>10000</v>
      </c>
      <c r="I61" s="295"/>
      <c r="J61" s="91" t="s">
        <v>4485</v>
      </c>
      <c r="K61" s="16"/>
      <c r="L61" s="17"/>
      <c r="M61" s="19">
        <v>44718</v>
      </c>
      <c r="N61" s="54"/>
      <c r="O61" s="21">
        <v>44767</v>
      </c>
      <c r="P61" s="21">
        <v>44767</v>
      </c>
      <c r="Q61" s="21">
        <v>44748</v>
      </c>
    </row>
    <row r="62" spans="2:17" ht="19.7" customHeight="1">
      <c r="B62" s="16">
        <v>2</v>
      </c>
      <c r="C62" s="91" t="s">
        <v>4483</v>
      </c>
      <c r="D62" s="91" t="s">
        <v>4483</v>
      </c>
      <c r="E62" s="91" t="s">
        <v>4486</v>
      </c>
      <c r="F62" s="91">
        <v>2</v>
      </c>
      <c r="G62" s="156">
        <v>4500</v>
      </c>
      <c r="H62" s="156">
        <f t="shared" si="2"/>
        <v>9000</v>
      </c>
      <c r="I62" s="295"/>
      <c r="J62" s="91" t="s">
        <v>4485</v>
      </c>
      <c r="K62" s="16"/>
      <c r="L62" s="17"/>
      <c r="M62" s="19">
        <v>44718</v>
      </c>
      <c r="N62" s="54"/>
      <c r="O62" s="21">
        <v>44767</v>
      </c>
      <c r="P62" s="21">
        <v>44767</v>
      </c>
      <c r="Q62" s="21">
        <v>44748</v>
      </c>
    </row>
    <row r="63" spans="2:17" ht="19.7" customHeight="1">
      <c r="B63" s="16">
        <v>2</v>
      </c>
      <c r="C63" s="91" t="s">
        <v>4483</v>
      </c>
      <c r="D63" s="91" t="s">
        <v>4483</v>
      </c>
      <c r="E63" s="91" t="s">
        <v>4487</v>
      </c>
      <c r="F63" s="91">
        <v>2</v>
      </c>
      <c r="G63" s="156">
        <v>9500</v>
      </c>
      <c r="H63" s="156">
        <f t="shared" si="2"/>
        <v>19000</v>
      </c>
      <c r="I63" s="295"/>
      <c r="J63" s="91" t="s">
        <v>4485</v>
      </c>
      <c r="K63" s="16"/>
      <c r="L63" s="17"/>
      <c r="M63" s="19">
        <v>44718</v>
      </c>
      <c r="N63" s="54"/>
      <c r="O63" s="21">
        <v>44767</v>
      </c>
      <c r="P63" s="21">
        <v>44767</v>
      </c>
      <c r="Q63" s="21">
        <v>44748</v>
      </c>
    </row>
    <row r="64" spans="2:17" ht="19.7" customHeight="1">
      <c r="B64" s="16">
        <v>2</v>
      </c>
      <c r="C64" s="91" t="s">
        <v>4483</v>
      </c>
      <c r="D64" s="91" t="s">
        <v>4483</v>
      </c>
      <c r="E64" s="91" t="s">
        <v>4488</v>
      </c>
      <c r="F64" s="91">
        <v>2</v>
      </c>
      <c r="G64" s="156">
        <v>1700</v>
      </c>
      <c r="H64" s="156">
        <f t="shared" si="2"/>
        <v>3400</v>
      </c>
      <c r="I64" s="295"/>
      <c r="J64" s="91" t="s">
        <v>4485</v>
      </c>
      <c r="K64" s="16"/>
      <c r="L64" s="17"/>
      <c r="M64" s="19">
        <v>44718</v>
      </c>
      <c r="N64" s="54"/>
      <c r="O64" s="21">
        <v>44767</v>
      </c>
      <c r="P64" s="21">
        <v>44767</v>
      </c>
      <c r="Q64" s="21">
        <v>44748</v>
      </c>
    </row>
    <row r="65" spans="2:17" ht="19.7" customHeight="1">
      <c r="B65" s="16">
        <v>2</v>
      </c>
      <c r="C65" s="91" t="s">
        <v>4483</v>
      </c>
      <c r="D65" s="91" t="s">
        <v>4483</v>
      </c>
      <c r="E65" s="91" t="s">
        <v>4489</v>
      </c>
      <c r="F65" s="91">
        <v>2</v>
      </c>
      <c r="G65" s="156">
        <v>5500</v>
      </c>
      <c r="H65" s="156">
        <f t="shared" si="2"/>
        <v>11000</v>
      </c>
      <c r="I65" s="295"/>
      <c r="J65" s="91" t="s">
        <v>4485</v>
      </c>
      <c r="K65" s="16"/>
      <c r="L65" s="17"/>
      <c r="M65" s="19">
        <v>44718</v>
      </c>
      <c r="N65" s="54"/>
      <c r="O65" s="21">
        <v>44767</v>
      </c>
      <c r="P65" s="21">
        <v>44767</v>
      </c>
      <c r="Q65" s="21">
        <v>44748</v>
      </c>
    </row>
    <row r="66" spans="2:17" ht="19.7" customHeight="1">
      <c r="B66" s="16">
        <v>2</v>
      </c>
      <c r="C66" s="91" t="s">
        <v>4483</v>
      </c>
      <c r="D66" s="91" t="s">
        <v>4483</v>
      </c>
      <c r="E66" s="91" t="s">
        <v>4490</v>
      </c>
      <c r="F66" s="91">
        <v>2</v>
      </c>
      <c r="G66" s="156">
        <v>3500</v>
      </c>
      <c r="H66" s="156">
        <f t="shared" si="2"/>
        <v>7000</v>
      </c>
      <c r="I66" s="295"/>
      <c r="J66" s="91" t="s">
        <v>4485</v>
      </c>
      <c r="K66" s="16"/>
      <c r="L66" s="17"/>
      <c r="M66" s="19">
        <v>44718</v>
      </c>
      <c r="N66" s="54"/>
      <c r="O66" s="21">
        <v>44767</v>
      </c>
      <c r="P66" s="21">
        <v>44767</v>
      </c>
      <c r="Q66" s="21">
        <v>44748</v>
      </c>
    </row>
    <row r="67" spans="2:17" ht="19.7" customHeight="1">
      <c r="B67" s="16">
        <v>2</v>
      </c>
      <c r="C67" s="91" t="s">
        <v>4483</v>
      </c>
      <c r="D67" s="91" t="s">
        <v>4483</v>
      </c>
      <c r="E67" s="91" t="s">
        <v>4496</v>
      </c>
      <c r="F67" s="91">
        <v>2</v>
      </c>
      <c r="G67" s="156">
        <v>10000</v>
      </c>
      <c r="H67" s="156">
        <f t="shared" si="2"/>
        <v>20000</v>
      </c>
      <c r="I67" s="295"/>
      <c r="J67" s="91" t="s">
        <v>4485</v>
      </c>
      <c r="K67" s="16"/>
      <c r="L67" s="17"/>
      <c r="M67" s="19">
        <v>44718</v>
      </c>
      <c r="N67" s="54"/>
      <c r="O67" s="21">
        <v>44767</v>
      </c>
      <c r="P67" s="21">
        <v>44767</v>
      </c>
      <c r="Q67" s="21">
        <v>44748</v>
      </c>
    </row>
    <row r="68" spans="2:17" ht="19.7" customHeight="1">
      <c r="B68" s="16">
        <v>2</v>
      </c>
      <c r="C68" s="91" t="s">
        <v>4483</v>
      </c>
      <c r="D68" s="91" t="s">
        <v>4483</v>
      </c>
      <c r="E68" s="91" t="s">
        <v>4497</v>
      </c>
      <c r="F68" s="91">
        <v>2</v>
      </c>
      <c r="G68" s="156">
        <v>17500</v>
      </c>
      <c r="H68" s="156">
        <f t="shared" si="2"/>
        <v>35000</v>
      </c>
      <c r="I68" s="295"/>
      <c r="J68" s="91" t="s">
        <v>4485</v>
      </c>
      <c r="K68" s="16"/>
      <c r="L68" s="17"/>
      <c r="M68" s="19">
        <v>44718</v>
      </c>
      <c r="N68" s="54"/>
      <c r="O68" s="21">
        <v>44767</v>
      </c>
      <c r="P68" s="21">
        <v>44767</v>
      </c>
      <c r="Q68" s="21">
        <v>44748</v>
      </c>
    </row>
    <row r="69" spans="2:17" ht="19.7" customHeight="1">
      <c r="B69" s="16">
        <v>2</v>
      </c>
      <c r="C69" s="91" t="s">
        <v>4483</v>
      </c>
      <c r="D69" s="91" t="s">
        <v>4483</v>
      </c>
      <c r="E69" s="91" t="s">
        <v>5650</v>
      </c>
      <c r="F69" s="91">
        <v>2</v>
      </c>
      <c r="G69" s="156">
        <v>4900</v>
      </c>
      <c r="H69" s="156">
        <f t="shared" si="2"/>
        <v>9800</v>
      </c>
      <c r="I69" s="295"/>
      <c r="J69" s="91" t="s">
        <v>4485</v>
      </c>
      <c r="K69" s="16"/>
      <c r="L69" s="17"/>
      <c r="M69" s="19">
        <v>44718</v>
      </c>
      <c r="N69" s="54"/>
      <c r="O69" s="21">
        <v>44767</v>
      </c>
      <c r="P69" s="21">
        <v>44767</v>
      </c>
      <c r="Q69" s="21">
        <v>44748</v>
      </c>
    </row>
    <row r="70" spans="2:17" ht="19.7" customHeight="1">
      <c r="B70" s="16">
        <v>2</v>
      </c>
      <c r="C70" s="91" t="s">
        <v>4483</v>
      </c>
      <c r="D70" s="91" t="s">
        <v>4483</v>
      </c>
      <c r="E70" s="91" t="s">
        <v>5651</v>
      </c>
      <c r="F70" s="91">
        <v>2</v>
      </c>
      <c r="G70" s="156">
        <v>4800</v>
      </c>
      <c r="H70" s="156">
        <f t="shared" si="2"/>
        <v>9600</v>
      </c>
      <c r="I70" s="295"/>
      <c r="J70" s="91" t="s">
        <v>4485</v>
      </c>
      <c r="K70" s="16"/>
      <c r="L70" s="17"/>
      <c r="M70" s="19">
        <v>44718</v>
      </c>
      <c r="N70" s="54"/>
      <c r="O70" s="21">
        <v>44767</v>
      </c>
      <c r="P70" s="21">
        <v>44767</v>
      </c>
      <c r="Q70" s="21">
        <v>44748</v>
      </c>
    </row>
  </sheetData>
  <autoFilter ref="B9:O23"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092A8-999F-4A1B-8C9C-F6BE747E1617}">
  <sheetPr>
    <pageSetUpPr fitToPage="1"/>
  </sheetPr>
  <dimension ref="B2:Q29"/>
  <sheetViews>
    <sheetView zoomScale="86" zoomScaleNormal="86" workbookViewId="0">
      <pane xSplit="10" ySplit="8" topLeftCell="K9" activePane="bottomRight" state="frozen"/>
      <selection pane="topRight" activeCell="K1" sqref="K1"/>
      <selection pane="bottomLeft" activeCell="A9" sqref="A9"/>
      <selection pane="bottomRight"/>
    </sheetView>
  </sheetViews>
  <sheetFormatPr defaultRowHeight="12"/>
  <cols>
    <col min="1" max="1" width="2.625" style="1819" customWidth="1"/>
    <col min="2" max="2" width="13.25" style="1818" bestFit="1" customWidth="1"/>
    <col min="3" max="4" width="14.625" style="1819" bestFit="1" customWidth="1"/>
    <col min="5" max="5" width="39.125" style="1818" bestFit="1" customWidth="1"/>
    <col min="6" max="6" width="7.125" style="1813" customWidth="1"/>
    <col min="7" max="7" width="9.25" style="1823" bestFit="1" customWidth="1"/>
    <col min="8" max="8" width="10" style="1823" bestFit="1" customWidth="1"/>
    <col min="9" max="9" width="13.625" style="1820" bestFit="1" customWidth="1"/>
    <col min="10" max="10" width="31.5" style="1818" bestFit="1" customWidth="1"/>
    <col min="11" max="11" width="42.125" style="1818" customWidth="1"/>
    <col min="12" max="12" width="13.5" style="1818" bestFit="1" customWidth="1"/>
    <col min="13" max="13" width="13.75" style="1818" customWidth="1"/>
    <col min="14" max="14" width="12.375" style="1819" customWidth="1"/>
    <col min="15" max="15" width="13.25" style="1820" customWidth="1"/>
    <col min="16" max="16" width="18.375" style="1821" customWidth="1"/>
    <col min="17" max="17" width="15.625" style="1822" customWidth="1"/>
    <col min="18" max="256" width="9" style="1819"/>
    <col min="257" max="257" width="2.625" style="1819" customWidth="1"/>
    <col min="258" max="258" width="13.25" style="1819" bestFit="1" customWidth="1"/>
    <col min="259" max="260" width="14.625" style="1819" bestFit="1" customWidth="1"/>
    <col min="261" max="261" width="39.125" style="1819" bestFit="1" customWidth="1"/>
    <col min="262" max="262" width="7.125" style="1819" customWidth="1"/>
    <col min="263" max="263" width="9.25" style="1819" bestFit="1" customWidth="1"/>
    <col min="264" max="264" width="10" style="1819" bestFit="1" customWidth="1"/>
    <col min="265" max="265" width="13.625" style="1819" bestFit="1" customWidth="1"/>
    <col min="266" max="266" width="31.5" style="1819" bestFit="1" customWidth="1"/>
    <col min="267" max="267" width="42.125" style="1819" customWidth="1"/>
    <col min="268" max="268" width="13.5" style="1819" bestFit="1" customWidth="1"/>
    <col min="269" max="269" width="13.75" style="1819" customWidth="1"/>
    <col min="270" max="270" width="12.375" style="1819" customWidth="1"/>
    <col min="271" max="271" width="13.25" style="1819" customWidth="1"/>
    <col min="272" max="272" width="18.375" style="1819" customWidth="1"/>
    <col min="273" max="273" width="15.625" style="1819" customWidth="1"/>
    <col min="274" max="512" width="9" style="1819"/>
    <col min="513" max="513" width="2.625" style="1819" customWidth="1"/>
    <col min="514" max="514" width="13.25" style="1819" bestFit="1" customWidth="1"/>
    <col min="515" max="516" width="14.625" style="1819" bestFit="1" customWidth="1"/>
    <col min="517" max="517" width="39.125" style="1819" bestFit="1" customWidth="1"/>
    <col min="518" max="518" width="7.125" style="1819" customWidth="1"/>
    <col min="519" max="519" width="9.25" style="1819" bestFit="1" customWidth="1"/>
    <col min="520" max="520" width="10" style="1819" bestFit="1" customWidth="1"/>
    <col min="521" max="521" width="13.625" style="1819" bestFit="1" customWidth="1"/>
    <col min="522" max="522" width="31.5" style="1819" bestFit="1" customWidth="1"/>
    <col min="523" max="523" width="42.125" style="1819" customWidth="1"/>
    <col min="524" max="524" width="13.5" style="1819" bestFit="1" customWidth="1"/>
    <col min="525" max="525" width="13.75" style="1819" customWidth="1"/>
    <col min="526" max="526" width="12.375" style="1819" customWidth="1"/>
    <col min="527" max="527" width="13.25" style="1819" customWidth="1"/>
    <col min="528" max="528" width="18.375" style="1819" customWidth="1"/>
    <col min="529" max="529" width="15.625" style="1819" customWidth="1"/>
    <col min="530" max="768" width="9" style="1819"/>
    <col min="769" max="769" width="2.625" style="1819" customWidth="1"/>
    <col min="770" max="770" width="13.25" style="1819" bestFit="1" customWidth="1"/>
    <col min="771" max="772" width="14.625" style="1819" bestFit="1" customWidth="1"/>
    <col min="773" max="773" width="39.125" style="1819" bestFit="1" customWidth="1"/>
    <col min="774" max="774" width="7.125" style="1819" customWidth="1"/>
    <col min="775" max="775" width="9.25" style="1819" bestFit="1" customWidth="1"/>
    <col min="776" max="776" width="10" style="1819" bestFit="1" customWidth="1"/>
    <col min="777" max="777" width="13.625" style="1819" bestFit="1" customWidth="1"/>
    <col min="778" max="778" width="31.5" style="1819" bestFit="1" customWidth="1"/>
    <col min="779" max="779" width="42.125" style="1819" customWidth="1"/>
    <col min="780" max="780" width="13.5" style="1819" bestFit="1" customWidth="1"/>
    <col min="781" max="781" width="13.75" style="1819" customWidth="1"/>
    <col min="782" max="782" width="12.375" style="1819" customWidth="1"/>
    <col min="783" max="783" width="13.25" style="1819" customWidth="1"/>
    <col min="784" max="784" width="18.375" style="1819" customWidth="1"/>
    <col min="785" max="785" width="15.625" style="1819" customWidth="1"/>
    <col min="786" max="1024" width="9" style="1819"/>
    <col min="1025" max="1025" width="2.625" style="1819" customWidth="1"/>
    <col min="1026" max="1026" width="13.25" style="1819" bestFit="1" customWidth="1"/>
    <col min="1027" max="1028" width="14.625" style="1819" bestFit="1" customWidth="1"/>
    <col min="1029" max="1029" width="39.125" style="1819" bestFit="1" customWidth="1"/>
    <col min="1030" max="1030" width="7.125" style="1819" customWidth="1"/>
    <col min="1031" max="1031" width="9.25" style="1819" bestFit="1" customWidth="1"/>
    <col min="1032" max="1032" width="10" style="1819" bestFit="1" customWidth="1"/>
    <col min="1033" max="1033" width="13.625" style="1819" bestFit="1" customWidth="1"/>
    <col min="1034" max="1034" width="31.5" style="1819" bestFit="1" customWidth="1"/>
    <col min="1035" max="1035" width="42.125" style="1819" customWidth="1"/>
    <col min="1036" max="1036" width="13.5" style="1819" bestFit="1" customWidth="1"/>
    <col min="1037" max="1037" width="13.75" style="1819" customWidth="1"/>
    <col min="1038" max="1038" width="12.375" style="1819" customWidth="1"/>
    <col min="1039" max="1039" width="13.25" style="1819" customWidth="1"/>
    <col min="1040" max="1040" width="18.375" style="1819" customWidth="1"/>
    <col min="1041" max="1041" width="15.625" style="1819" customWidth="1"/>
    <col min="1042" max="1280" width="9" style="1819"/>
    <col min="1281" max="1281" width="2.625" style="1819" customWidth="1"/>
    <col min="1282" max="1282" width="13.25" style="1819" bestFit="1" customWidth="1"/>
    <col min="1283" max="1284" width="14.625" style="1819" bestFit="1" customWidth="1"/>
    <col min="1285" max="1285" width="39.125" style="1819" bestFit="1" customWidth="1"/>
    <col min="1286" max="1286" width="7.125" style="1819" customWidth="1"/>
    <col min="1287" max="1287" width="9.25" style="1819" bestFit="1" customWidth="1"/>
    <col min="1288" max="1288" width="10" style="1819" bestFit="1" customWidth="1"/>
    <col min="1289" max="1289" width="13.625" style="1819" bestFit="1" customWidth="1"/>
    <col min="1290" max="1290" width="31.5" style="1819" bestFit="1" customWidth="1"/>
    <col min="1291" max="1291" width="42.125" style="1819" customWidth="1"/>
    <col min="1292" max="1292" width="13.5" style="1819" bestFit="1" customWidth="1"/>
    <col min="1293" max="1293" width="13.75" style="1819" customWidth="1"/>
    <col min="1294" max="1294" width="12.375" style="1819" customWidth="1"/>
    <col min="1295" max="1295" width="13.25" style="1819" customWidth="1"/>
    <col min="1296" max="1296" width="18.375" style="1819" customWidth="1"/>
    <col min="1297" max="1297" width="15.625" style="1819" customWidth="1"/>
    <col min="1298" max="1536" width="9" style="1819"/>
    <col min="1537" max="1537" width="2.625" style="1819" customWidth="1"/>
    <col min="1538" max="1538" width="13.25" style="1819" bestFit="1" customWidth="1"/>
    <col min="1539" max="1540" width="14.625" style="1819" bestFit="1" customWidth="1"/>
    <col min="1541" max="1541" width="39.125" style="1819" bestFit="1" customWidth="1"/>
    <col min="1542" max="1542" width="7.125" style="1819" customWidth="1"/>
    <col min="1543" max="1543" width="9.25" style="1819" bestFit="1" customWidth="1"/>
    <col min="1544" max="1544" width="10" style="1819" bestFit="1" customWidth="1"/>
    <col min="1545" max="1545" width="13.625" style="1819" bestFit="1" customWidth="1"/>
    <col min="1546" max="1546" width="31.5" style="1819" bestFit="1" customWidth="1"/>
    <col min="1547" max="1547" width="42.125" style="1819" customWidth="1"/>
    <col min="1548" max="1548" width="13.5" style="1819" bestFit="1" customWidth="1"/>
    <col min="1549" max="1549" width="13.75" style="1819" customWidth="1"/>
    <col min="1550" max="1550" width="12.375" style="1819" customWidth="1"/>
    <col min="1551" max="1551" width="13.25" style="1819" customWidth="1"/>
    <col min="1552" max="1552" width="18.375" style="1819" customWidth="1"/>
    <col min="1553" max="1553" width="15.625" style="1819" customWidth="1"/>
    <col min="1554" max="1792" width="9" style="1819"/>
    <col min="1793" max="1793" width="2.625" style="1819" customWidth="1"/>
    <col min="1794" max="1794" width="13.25" style="1819" bestFit="1" customWidth="1"/>
    <col min="1795" max="1796" width="14.625" style="1819" bestFit="1" customWidth="1"/>
    <col min="1797" max="1797" width="39.125" style="1819" bestFit="1" customWidth="1"/>
    <col min="1798" max="1798" width="7.125" style="1819" customWidth="1"/>
    <col min="1799" max="1799" width="9.25" style="1819" bestFit="1" customWidth="1"/>
    <col min="1800" max="1800" width="10" style="1819" bestFit="1" customWidth="1"/>
    <col min="1801" max="1801" width="13.625" style="1819" bestFit="1" customWidth="1"/>
    <col min="1802" max="1802" width="31.5" style="1819" bestFit="1" customWidth="1"/>
    <col min="1803" max="1803" width="42.125" style="1819" customWidth="1"/>
    <col min="1804" max="1804" width="13.5" style="1819" bestFit="1" customWidth="1"/>
    <col min="1805" max="1805" width="13.75" style="1819" customWidth="1"/>
    <col min="1806" max="1806" width="12.375" style="1819" customWidth="1"/>
    <col min="1807" max="1807" width="13.25" style="1819" customWidth="1"/>
    <col min="1808" max="1808" width="18.375" style="1819" customWidth="1"/>
    <col min="1809" max="1809" width="15.625" style="1819" customWidth="1"/>
    <col min="1810" max="2048" width="9" style="1819"/>
    <col min="2049" max="2049" width="2.625" style="1819" customWidth="1"/>
    <col min="2050" max="2050" width="13.25" style="1819" bestFit="1" customWidth="1"/>
    <col min="2051" max="2052" width="14.625" style="1819" bestFit="1" customWidth="1"/>
    <col min="2053" max="2053" width="39.125" style="1819" bestFit="1" customWidth="1"/>
    <col min="2054" max="2054" width="7.125" style="1819" customWidth="1"/>
    <col min="2055" max="2055" width="9.25" style="1819" bestFit="1" customWidth="1"/>
    <col min="2056" max="2056" width="10" style="1819" bestFit="1" customWidth="1"/>
    <col min="2057" max="2057" width="13.625" style="1819" bestFit="1" customWidth="1"/>
    <col min="2058" max="2058" width="31.5" style="1819" bestFit="1" customWidth="1"/>
    <col min="2059" max="2059" width="42.125" style="1819" customWidth="1"/>
    <col min="2060" max="2060" width="13.5" style="1819" bestFit="1" customWidth="1"/>
    <col min="2061" max="2061" width="13.75" style="1819" customWidth="1"/>
    <col min="2062" max="2062" width="12.375" style="1819" customWidth="1"/>
    <col min="2063" max="2063" width="13.25" style="1819" customWidth="1"/>
    <col min="2064" max="2064" width="18.375" style="1819" customWidth="1"/>
    <col min="2065" max="2065" width="15.625" style="1819" customWidth="1"/>
    <col min="2066" max="2304" width="9" style="1819"/>
    <col min="2305" max="2305" width="2.625" style="1819" customWidth="1"/>
    <col min="2306" max="2306" width="13.25" style="1819" bestFit="1" customWidth="1"/>
    <col min="2307" max="2308" width="14.625" style="1819" bestFit="1" customWidth="1"/>
    <col min="2309" max="2309" width="39.125" style="1819" bestFit="1" customWidth="1"/>
    <col min="2310" max="2310" width="7.125" style="1819" customWidth="1"/>
    <col min="2311" max="2311" width="9.25" style="1819" bestFit="1" customWidth="1"/>
    <col min="2312" max="2312" width="10" style="1819" bestFit="1" customWidth="1"/>
    <col min="2313" max="2313" width="13.625" style="1819" bestFit="1" customWidth="1"/>
    <col min="2314" max="2314" width="31.5" style="1819" bestFit="1" customWidth="1"/>
    <col min="2315" max="2315" width="42.125" style="1819" customWidth="1"/>
    <col min="2316" max="2316" width="13.5" style="1819" bestFit="1" customWidth="1"/>
    <col min="2317" max="2317" width="13.75" style="1819" customWidth="1"/>
    <col min="2318" max="2318" width="12.375" style="1819" customWidth="1"/>
    <col min="2319" max="2319" width="13.25" style="1819" customWidth="1"/>
    <col min="2320" max="2320" width="18.375" style="1819" customWidth="1"/>
    <col min="2321" max="2321" width="15.625" style="1819" customWidth="1"/>
    <col min="2322" max="2560" width="9" style="1819"/>
    <col min="2561" max="2561" width="2.625" style="1819" customWidth="1"/>
    <col min="2562" max="2562" width="13.25" style="1819" bestFit="1" customWidth="1"/>
    <col min="2563" max="2564" width="14.625" style="1819" bestFit="1" customWidth="1"/>
    <col min="2565" max="2565" width="39.125" style="1819" bestFit="1" customWidth="1"/>
    <col min="2566" max="2566" width="7.125" style="1819" customWidth="1"/>
    <col min="2567" max="2567" width="9.25" style="1819" bestFit="1" customWidth="1"/>
    <col min="2568" max="2568" width="10" style="1819" bestFit="1" customWidth="1"/>
    <col min="2569" max="2569" width="13.625" style="1819" bestFit="1" customWidth="1"/>
    <col min="2570" max="2570" width="31.5" style="1819" bestFit="1" customWidth="1"/>
    <col min="2571" max="2571" width="42.125" style="1819" customWidth="1"/>
    <col min="2572" max="2572" width="13.5" style="1819" bestFit="1" customWidth="1"/>
    <col min="2573" max="2573" width="13.75" style="1819" customWidth="1"/>
    <col min="2574" max="2574" width="12.375" style="1819" customWidth="1"/>
    <col min="2575" max="2575" width="13.25" style="1819" customWidth="1"/>
    <col min="2576" max="2576" width="18.375" style="1819" customWidth="1"/>
    <col min="2577" max="2577" width="15.625" style="1819" customWidth="1"/>
    <col min="2578" max="2816" width="9" style="1819"/>
    <col min="2817" max="2817" width="2.625" style="1819" customWidth="1"/>
    <col min="2818" max="2818" width="13.25" style="1819" bestFit="1" customWidth="1"/>
    <col min="2819" max="2820" width="14.625" style="1819" bestFit="1" customWidth="1"/>
    <col min="2821" max="2821" width="39.125" style="1819" bestFit="1" customWidth="1"/>
    <col min="2822" max="2822" width="7.125" style="1819" customWidth="1"/>
    <col min="2823" max="2823" width="9.25" style="1819" bestFit="1" customWidth="1"/>
    <col min="2824" max="2824" width="10" style="1819" bestFit="1" customWidth="1"/>
    <col min="2825" max="2825" width="13.625" style="1819" bestFit="1" customWidth="1"/>
    <col min="2826" max="2826" width="31.5" style="1819" bestFit="1" customWidth="1"/>
    <col min="2827" max="2827" width="42.125" style="1819" customWidth="1"/>
    <col min="2828" max="2828" width="13.5" style="1819" bestFit="1" customWidth="1"/>
    <col min="2829" max="2829" width="13.75" style="1819" customWidth="1"/>
    <col min="2830" max="2830" width="12.375" style="1819" customWidth="1"/>
    <col min="2831" max="2831" width="13.25" style="1819" customWidth="1"/>
    <col min="2832" max="2832" width="18.375" style="1819" customWidth="1"/>
    <col min="2833" max="2833" width="15.625" style="1819" customWidth="1"/>
    <col min="2834" max="3072" width="9" style="1819"/>
    <col min="3073" max="3073" width="2.625" style="1819" customWidth="1"/>
    <col min="3074" max="3074" width="13.25" style="1819" bestFit="1" customWidth="1"/>
    <col min="3075" max="3076" width="14.625" style="1819" bestFit="1" customWidth="1"/>
    <col min="3077" max="3077" width="39.125" style="1819" bestFit="1" customWidth="1"/>
    <col min="3078" max="3078" width="7.125" style="1819" customWidth="1"/>
    <col min="3079" max="3079" width="9.25" style="1819" bestFit="1" customWidth="1"/>
    <col min="3080" max="3080" width="10" style="1819" bestFit="1" customWidth="1"/>
    <col min="3081" max="3081" width="13.625" style="1819" bestFit="1" customWidth="1"/>
    <col min="3082" max="3082" width="31.5" style="1819" bestFit="1" customWidth="1"/>
    <col min="3083" max="3083" width="42.125" style="1819" customWidth="1"/>
    <col min="3084" max="3084" width="13.5" style="1819" bestFit="1" customWidth="1"/>
    <col min="3085" max="3085" width="13.75" style="1819" customWidth="1"/>
    <col min="3086" max="3086" width="12.375" style="1819" customWidth="1"/>
    <col min="3087" max="3087" width="13.25" style="1819" customWidth="1"/>
    <col min="3088" max="3088" width="18.375" style="1819" customWidth="1"/>
    <col min="3089" max="3089" width="15.625" style="1819" customWidth="1"/>
    <col min="3090" max="3328" width="9" style="1819"/>
    <col min="3329" max="3329" width="2.625" style="1819" customWidth="1"/>
    <col min="3330" max="3330" width="13.25" style="1819" bestFit="1" customWidth="1"/>
    <col min="3331" max="3332" width="14.625" style="1819" bestFit="1" customWidth="1"/>
    <col min="3333" max="3333" width="39.125" style="1819" bestFit="1" customWidth="1"/>
    <col min="3334" max="3334" width="7.125" style="1819" customWidth="1"/>
    <col min="3335" max="3335" width="9.25" style="1819" bestFit="1" customWidth="1"/>
    <col min="3336" max="3336" width="10" style="1819" bestFit="1" customWidth="1"/>
    <col min="3337" max="3337" width="13.625" style="1819" bestFit="1" customWidth="1"/>
    <col min="3338" max="3338" width="31.5" style="1819" bestFit="1" customWidth="1"/>
    <col min="3339" max="3339" width="42.125" style="1819" customWidth="1"/>
    <col min="3340" max="3340" width="13.5" style="1819" bestFit="1" customWidth="1"/>
    <col min="3341" max="3341" width="13.75" style="1819" customWidth="1"/>
    <col min="3342" max="3342" width="12.375" style="1819" customWidth="1"/>
    <col min="3343" max="3343" width="13.25" style="1819" customWidth="1"/>
    <col min="3344" max="3344" width="18.375" style="1819" customWidth="1"/>
    <col min="3345" max="3345" width="15.625" style="1819" customWidth="1"/>
    <col min="3346" max="3584" width="9" style="1819"/>
    <col min="3585" max="3585" width="2.625" style="1819" customWidth="1"/>
    <col min="3586" max="3586" width="13.25" style="1819" bestFit="1" customWidth="1"/>
    <col min="3587" max="3588" width="14.625" style="1819" bestFit="1" customWidth="1"/>
    <col min="3589" max="3589" width="39.125" style="1819" bestFit="1" customWidth="1"/>
    <col min="3590" max="3590" width="7.125" style="1819" customWidth="1"/>
    <col min="3591" max="3591" width="9.25" style="1819" bestFit="1" customWidth="1"/>
    <col min="3592" max="3592" width="10" style="1819" bestFit="1" customWidth="1"/>
    <col min="3593" max="3593" width="13.625" style="1819" bestFit="1" customWidth="1"/>
    <col min="3594" max="3594" width="31.5" style="1819" bestFit="1" customWidth="1"/>
    <col min="3595" max="3595" width="42.125" style="1819" customWidth="1"/>
    <col min="3596" max="3596" width="13.5" style="1819" bestFit="1" customWidth="1"/>
    <col min="3597" max="3597" width="13.75" style="1819" customWidth="1"/>
    <col min="3598" max="3598" width="12.375" style="1819" customWidth="1"/>
    <col min="3599" max="3599" width="13.25" style="1819" customWidth="1"/>
    <col min="3600" max="3600" width="18.375" style="1819" customWidth="1"/>
    <col min="3601" max="3601" width="15.625" style="1819" customWidth="1"/>
    <col min="3602" max="3840" width="9" style="1819"/>
    <col min="3841" max="3841" width="2.625" style="1819" customWidth="1"/>
    <col min="3842" max="3842" width="13.25" style="1819" bestFit="1" customWidth="1"/>
    <col min="3843" max="3844" width="14.625" style="1819" bestFit="1" customWidth="1"/>
    <col min="3845" max="3845" width="39.125" style="1819" bestFit="1" customWidth="1"/>
    <col min="3846" max="3846" width="7.125" style="1819" customWidth="1"/>
    <col min="3847" max="3847" width="9.25" style="1819" bestFit="1" customWidth="1"/>
    <col min="3848" max="3848" width="10" style="1819" bestFit="1" customWidth="1"/>
    <col min="3849" max="3849" width="13.625" style="1819" bestFit="1" customWidth="1"/>
    <col min="3850" max="3850" width="31.5" style="1819" bestFit="1" customWidth="1"/>
    <col min="3851" max="3851" width="42.125" style="1819" customWidth="1"/>
    <col min="3852" max="3852" width="13.5" style="1819" bestFit="1" customWidth="1"/>
    <col min="3853" max="3853" width="13.75" style="1819" customWidth="1"/>
    <col min="3854" max="3854" width="12.375" style="1819" customWidth="1"/>
    <col min="3855" max="3855" width="13.25" style="1819" customWidth="1"/>
    <col min="3856" max="3856" width="18.375" style="1819" customWidth="1"/>
    <col min="3857" max="3857" width="15.625" style="1819" customWidth="1"/>
    <col min="3858" max="4096" width="9" style="1819"/>
    <col min="4097" max="4097" width="2.625" style="1819" customWidth="1"/>
    <col min="4098" max="4098" width="13.25" style="1819" bestFit="1" customWidth="1"/>
    <col min="4099" max="4100" width="14.625" style="1819" bestFit="1" customWidth="1"/>
    <col min="4101" max="4101" width="39.125" style="1819" bestFit="1" customWidth="1"/>
    <col min="4102" max="4102" width="7.125" style="1819" customWidth="1"/>
    <col min="4103" max="4103" width="9.25" style="1819" bestFit="1" customWidth="1"/>
    <col min="4104" max="4104" width="10" style="1819" bestFit="1" customWidth="1"/>
    <col min="4105" max="4105" width="13.625" style="1819" bestFit="1" customWidth="1"/>
    <col min="4106" max="4106" width="31.5" style="1819" bestFit="1" customWidth="1"/>
    <col min="4107" max="4107" width="42.125" style="1819" customWidth="1"/>
    <col min="4108" max="4108" width="13.5" style="1819" bestFit="1" customWidth="1"/>
    <col min="4109" max="4109" width="13.75" style="1819" customWidth="1"/>
    <col min="4110" max="4110" width="12.375" style="1819" customWidth="1"/>
    <col min="4111" max="4111" width="13.25" style="1819" customWidth="1"/>
    <col min="4112" max="4112" width="18.375" style="1819" customWidth="1"/>
    <col min="4113" max="4113" width="15.625" style="1819" customWidth="1"/>
    <col min="4114" max="4352" width="9" style="1819"/>
    <col min="4353" max="4353" width="2.625" style="1819" customWidth="1"/>
    <col min="4354" max="4354" width="13.25" style="1819" bestFit="1" customWidth="1"/>
    <col min="4355" max="4356" width="14.625" style="1819" bestFit="1" customWidth="1"/>
    <col min="4357" max="4357" width="39.125" style="1819" bestFit="1" customWidth="1"/>
    <col min="4358" max="4358" width="7.125" style="1819" customWidth="1"/>
    <col min="4359" max="4359" width="9.25" style="1819" bestFit="1" customWidth="1"/>
    <col min="4360" max="4360" width="10" style="1819" bestFit="1" customWidth="1"/>
    <col min="4361" max="4361" width="13.625" style="1819" bestFit="1" customWidth="1"/>
    <col min="4362" max="4362" width="31.5" style="1819" bestFit="1" customWidth="1"/>
    <col min="4363" max="4363" width="42.125" style="1819" customWidth="1"/>
    <col min="4364" max="4364" width="13.5" style="1819" bestFit="1" customWidth="1"/>
    <col min="4365" max="4365" width="13.75" style="1819" customWidth="1"/>
    <col min="4366" max="4366" width="12.375" style="1819" customWidth="1"/>
    <col min="4367" max="4367" width="13.25" style="1819" customWidth="1"/>
    <col min="4368" max="4368" width="18.375" style="1819" customWidth="1"/>
    <col min="4369" max="4369" width="15.625" style="1819" customWidth="1"/>
    <col min="4370" max="4608" width="9" style="1819"/>
    <col min="4609" max="4609" width="2.625" style="1819" customWidth="1"/>
    <col min="4610" max="4610" width="13.25" style="1819" bestFit="1" customWidth="1"/>
    <col min="4611" max="4612" width="14.625" style="1819" bestFit="1" customWidth="1"/>
    <col min="4613" max="4613" width="39.125" style="1819" bestFit="1" customWidth="1"/>
    <col min="4614" max="4614" width="7.125" style="1819" customWidth="1"/>
    <col min="4615" max="4615" width="9.25" style="1819" bestFit="1" customWidth="1"/>
    <col min="4616" max="4616" width="10" style="1819" bestFit="1" customWidth="1"/>
    <col min="4617" max="4617" width="13.625" style="1819" bestFit="1" customWidth="1"/>
    <col min="4618" max="4618" width="31.5" style="1819" bestFit="1" customWidth="1"/>
    <col min="4619" max="4619" width="42.125" style="1819" customWidth="1"/>
    <col min="4620" max="4620" width="13.5" style="1819" bestFit="1" customWidth="1"/>
    <col min="4621" max="4621" width="13.75" style="1819" customWidth="1"/>
    <col min="4622" max="4622" width="12.375" style="1819" customWidth="1"/>
    <col min="4623" max="4623" width="13.25" style="1819" customWidth="1"/>
    <col min="4624" max="4624" width="18.375" style="1819" customWidth="1"/>
    <col min="4625" max="4625" width="15.625" style="1819" customWidth="1"/>
    <col min="4626" max="4864" width="9" style="1819"/>
    <col min="4865" max="4865" width="2.625" style="1819" customWidth="1"/>
    <col min="4866" max="4866" width="13.25" style="1819" bestFit="1" customWidth="1"/>
    <col min="4867" max="4868" width="14.625" style="1819" bestFit="1" customWidth="1"/>
    <col min="4869" max="4869" width="39.125" style="1819" bestFit="1" customWidth="1"/>
    <col min="4870" max="4870" width="7.125" style="1819" customWidth="1"/>
    <col min="4871" max="4871" width="9.25" style="1819" bestFit="1" customWidth="1"/>
    <col min="4872" max="4872" width="10" style="1819" bestFit="1" customWidth="1"/>
    <col min="4873" max="4873" width="13.625" style="1819" bestFit="1" customWidth="1"/>
    <col min="4874" max="4874" width="31.5" style="1819" bestFit="1" customWidth="1"/>
    <col min="4875" max="4875" width="42.125" style="1819" customWidth="1"/>
    <col min="4876" max="4876" width="13.5" style="1819" bestFit="1" customWidth="1"/>
    <col min="4877" max="4877" width="13.75" style="1819" customWidth="1"/>
    <col min="4878" max="4878" width="12.375" style="1819" customWidth="1"/>
    <col min="4879" max="4879" width="13.25" style="1819" customWidth="1"/>
    <col min="4880" max="4880" width="18.375" style="1819" customWidth="1"/>
    <col min="4881" max="4881" width="15.625" style="1819" customWidth="1"/>
    <col min="4882" max="5120" width="9" style="1819"/>
    <col min="5121" max="5121" width="2.625" style="1819" customWidth="1"/>
    <col min="5122" max="5122" width="13.25" style="1819" bestFit="1" customWidth="1"/>
    <col min="5123" max="5124" width="14.625" style="1819" bestFit="1" customWidth="1"/>
    <col min="5125" max="5125" width="39.125" style="1819" bestFit="1" customWidth="1"/>
    <col min="5126" max="5126" width="7.125" style="1819" customWidth="1"/>
    <col min="5127" max="5127" width="9.25" style="1819" bestFit="1" customWidth="1"/>
    <col min="5128" max="5128" width="10" style="1819" bestFit="1" customWidth="1"/>
    <col min="5129" max="5129" width="13.625" style="1819" bestFit="1" customWidth="1"/>
    <col min="5130" max="5130" width="31.5" style="1819" bestFit="1" customWidth="1"/>
    <col min="5131" max="5131" width="42.125" style="1819" customWidth="1"/>
    <col min="5132" max="5132" width="13.5" style="1819" bestFit="1" customWidth="1"/>
    <col min="5133" max="5133" width="13.75" style="1819" customWidth="1"/>
    <col min="5134" max="5134" width="12.375" style="1819" customWidth="1"/>
    <col min="5135" max="5135" width="13.25" style="1819" customWidth="1"/>
    <col min="5136" max="5136" width="18.375" style="1819" customWidth="1"/>
    <col min="5137" max="5137" width="15.625" style="1819" customWidth="1"/>
    <col min="5138" max="5376" width="9" style="1819"/>
    <col min="5377" max="5377" width="2.625" style="1819" customWidth="1"/>
    <col min="5378" max="5378" width="13.25" style="1819" bestFit="1" customWidth="1"/>
    <col min="5379" max="5380" width="14.625" style="1819" bestFit="1" customWidth="1"/>
    <col min="5381" max="5381" width="39.125" style="1819" bestFit="1" customWidth="1"/>
    <col min="5382" max="5382" width="7.125" style="1819" customWidth="1"/>
    <col min="5383" max="5383" width="9.25" style="1819" bestFit="1" customWidth="1"/>
    <col min="5384" max="5384" width="10" style="1819" bestFit="1" customWidth="1"/>
    <col min="5385" max="5385" width="13.625" style="1819" bestFit="1" customWidth="1"/>
    <col min="5386" max="5386" width="31.5" style="1819" bestFit="1" customWidth="1"/>
    <col min="5387" max="5387" width="42.125" style="1819" customWidth="1"/>
    <col min="5388" max="5388" width="13.5" style="1819" bestFit="1" customWidth="1"/>
    <col min="5389" max="5389" width="13.75" style="1819" customWidth="1"/>
    <col min="5390" max="5390" width="12.375" style="1819" customWidth="1"/>
    <col min="5391" max="5391" width="13.25" style="1819" customWidth="1"/>
    <col min="5392" max="5392" width="18.375" style="1819" customWidth="1"/>
    <col min="5393" max="5393" width="15.625" style="1819" customWidth="1"/>
    <col min="5394" max="5632" width="9" style="1819"/>
    <col min="5633" max="5633" width="2.625" style="1819" customWidth="1"/>
    <col min="5634" max="5634" width="13.25" style="1819" bestFit="1" customWidth="1"/>
    <col min="5635" max="5636" width="14.625" style="1819" bestFit="1" customWidth="1"/>
    <col min="5637" max="5637" width="39.125" style="1819" bestFit="1" customWidth="1"/>
    <col min="5638" max="5638" width="7.125" style="1819" customWidth="1"/>
    <col min="5639" max="5639" width="9.25" style="1819" bestFit="1" customWidth="1"/>
    <col min="5640" max="5640" width="10" style="1819" bestFit="1" customWidth="1"/>
    <col min="5641" max="5641" width="13.625" style="1819" bestFit="1" customWidth="1"/>
    <col min="5642" max="5642" width="31.5" style="1819" bestFit="1" customWidth="1"/>
    <col min="5643" max="5643" width="42.125" style="1819" customWidth="1"/>
    <col min="5644" max="5644" width="13.5" style="1819" bestFit="1" customWidth="1"/>
    <col min="5645" max="5645" width="13.75" style="1819" customWidth="1"/>
    <col min="5646" max="5646" width="12.375" style="1819" customWidth="1"/>
    <col min="5647" max="5647" width="13.25" style="1819" customWidth="1"/>
    <col min="5648" max="5648" width="18.375" style="1819" customWidth="1"/>
    <col min="5649" max="5649" width="15.625" style="1819" customWidth="1"/>
    <col min="5650" max="5888" width="9" style="1819"/>
    <col min="5889" max="5889" width="2.625" style="1819" customWidth="1"/>
    <col min="5890" max="5890" width="13.25" style="1819" bestFit="1" customWidth="1"/>
    <col min="5891" max="5892" width="14.625" style="1819" bestFit="1" customWidth="1"/>
    <col min="5893" max="5893" width="39.125" style="1819" bestFit="1" customWidth="1"/>
    <col min="5894" max="5894" width="7.125" style="1819" customWidth="1"/>
    <col min="5895" max="5895" width="9.25" style="1819" bestFit="1" customWidth="1"/>
    <col min="5896" max="5896" width="10" style="1819" bestFit="1" customWidth="1"/>
    <col min="5897" max="5897" width="13.625" style="1819" bestFit="1" customWidth="1"/>
    <col min="5898" max="5898" width="31.5" style="1819" bestFit="1" customWidth="1"/>
    <col min="5899" max="5899" width="42.125" style="1819" customWidth="1"/>
    <col min="5900" max="5900" width="13.5" style="1819" bestFit="1" customWidth="1"/>
    <col min="5901" max="5901" width="13.75" style="1819" customWidth="1"/>
    <col min="5902" max="5902" width="12.375" style="1819" customWidth="1"/>
    <col min="5903" max="5903" width="13.25" style="1819" customWidth="1"/>
    <col min="5904" max="5904" width="18.375" style="1819" customWidth="1"/>
    <col min="5905" max="5905" width="15.625" style="1819" customWidth="1"/>
    <col min="5906" max="6144" width="9" style="1819"/>
    <col min="6145" max="6145" width="2.625" style="1819" customWidth="1"/>
    <col min="6146" max="6146" width="13.25" style="1819" bestFit="1" customWidth="1"/>
    <col min="6147" max="6148" width="14.625" style="1819" bestFit="1" customWidth="1"/>
    <col min="6149" max="6149" width="39.125" style="1819" bestFit="1" customWidth="1"/>
    <col min="6150" max="6150" width="7.125" style="1819" customWidth="1"/>
    <col min="6151" max="6151" width="9.25" style="1819" bestFit="1" customWidth="1"/>
    <col min="6152" max="6152" width="10" style="1819" bestFit="1" customWidth="1"/>
    <col min="6153" max="6153" width="13.625" style="1819" bestFit="1" customWidth="1"/>
    <col min="6154" max="6154" width="31.5" style="1819" bestFit="1" customWidth="1"/>
    <col min="6155" max="6155" width="42.125" style="1819" customWidth="1"/>
    <col min="6156" max="6156" width="13.5" style="1819" bestFit="1" customWidth="1"/>
    <col min="6157" max="6157" width="13.75" style="1819" customWidth="1"/>
    <col min="6158" max="6158" width="12.375" style="1819" customWidth="1"/>
    <col min="6159" max="6159" width="13.25" style="1819" customWidth="1"/>
    <col min="6160" max="6160" width="18.375" style="1819" customWidth="1"/>
    <col min="6161" max="6161" width="15.625" style="1819" customWidth="1"/>
    <col min="6162" max="6400" width="9" style="1819"/>
    <col min="6401" max="6401" width="2.625" style="1819" customWidth="1"/>
    <col min="6402" max="6402" width="13.25" style="1819" bestFit="1" customWidth="1"/>
    <col min="6403" max="6404" width="14.625" style="1819" bestFit="1" customWidth="1"/>
    <col min="6405" max="6405" width="39.125" style="1819" bestFit="1" customWidth="1"/>
    <col min="6406" max="6406" width="7.125" style="1819" customWidth="1"/>
    <col min="6407" max="6407" width="9.25" style="1819" bestFit="1" customWidth="1"/>
    <col min="6408" max="6408" width="10" style="1819" bestFit="1" customWidth="1"/>
    <col min="6409" max="6409" width="13.625" style="1819" bestFit="1" customWidth="1"/>
    <col min="6410" max="6410" width="31.5" style="1819" bestFit="1" customWidth="1"/>
    <col min="6411" max="6411" width="42.125" style="1819" customWidth="1"/>
    <col min="6412" max="6412" width="13.5" style="1819" bestFit="1" customWidth="1"/>
    <col min="6413" max="6413" width="13.75" style="1819" customWidth="1"/>
    <col min="6414" max="6414" width="12.375" style="1819" customWidth="1"/>
    <col min="6415" max="6415" width="13.25" style="1819" customWidth="1"/>
    <col min="6416" max="6416" width="18.375" style="1819" customWidth="1"/>
    <col min="6417" max="6417" width="15.625" style="1819" customWidth="1"/>
    <col min="6418" max="6656" width="9" style="1819"/>
    <col min="6657" max="6657" width="2.625" style="1819" customWidth="1"/>
    <col min="6658" max="6658" width="13.25" style="1819" bestFit="1" customWidth="1"/>
    <col min="6659" max="6660" width="14.625" style="1819" bestFit="1" customWidth="1"/>
    <col min="6661" max="6661" width="39.125" style="1819" bestFit="1" customWidth="1"/>
    <col min="6662" max="6662" width="7.125" style="1819" customWidth="1"/>
    <col min="6663" max="6663" width="9.25" style="1819" bestFit="1" customWidth="1"/>
    <col min="6664" max="6664" width="10" style="1819" bestFit="1" customWidth="1"/>
    <col min="6665" max="6665" width="13.625" style="1819" bestFit="1" customWidth="1"/>
    <col min="6666" max="6666" width="31.5" style="1819" bestFit="1" customWidth="1"/>
    <col min="6667" max="6667" width="42.125" style="1819" customWidth="1"/>
    <col min="6668" max="6668" width="13.5" style="1819" bestFit="1" customWidth="1"/>
    <col min="6669" max="6669" width="13.75" style="1819" customWidth="1"/>
    <col min="6670" max="6670" width="12.375" style="1819" customWidth="1"/>
    <col min="6671" max="6671" width="13.25" style="1819" customWidth="1"/>
    <col min="6672" max="6672" width="18.375" style="1819" customWidth="1"/>
    <col min="6673" max="6673" width="15.625" style="1819" customWidth="1"/>
    <col min="6674" max="6912" width="9" style="1819"/>
    <col min="6913" max="6913" width="2.625" style="1819" customWidth="1"/>
    <col min="6914" max="6914" width="13.25" style="1819" bestFit="1" customWidth="1"/>
    <col min="6915" max="6916" width="14.625" style="1819" bestFit="1" customWidth="1"/>
    <col min="6917" max="6917" width="39.125" style="1819" bestFit="1" customWidth="1"/>
    <col min="6918" max="6918" width="7.125" style="1819" customWidth="1"/>
    <col min="6919" max="6919" width="9.25" style="1819" bestFit="1" customWidth="1"/>
    <col min="6920" max="6920" width="10" style="1819" bestFit="1" customWidth="1"/>
    <col min="6921" max="6921" width="13.625" style="1819" bestFit="1" customWidth="1"/>
    <col min="6922" max="6922" width="31.5" style="1819" bestFit="1" customWidth="1"/>
    <col min="6923" max="6923" width="42.125" style="1819" customWidth="1"/>
    <col min="6924" max="6924" width="13.5" style="1819" bestFit="1" customWidth="1"/>
    <col min="6925" max="6925" width="13.75" style="1819" customWidth="1"/>
    <col min="6926" max="6926" width="12.375" style="1819" customWidth="1"/>
    <col min="6927" max="6927" width="13.25" style="1819" customWidth="1"/>
    <col min="6928" max="6928" width="18.375" style="1819" customWidth="1"/>
    <col min="6929" max="6929" width="15.625" style="1819" customWidth="1"/>
    <col min="6930" max="7168" width="9" style="1819"/>
    <col min="7169" max="7169" width="2.625" style="1819" customWidth="1"/>
    <col min="7170" max="7170" width="13.25" style="1819" bestFit="1" customWidth="1"/>
    <col min="7171" max="7172" width="14.625" style="1819" bestFit="1" customWidth="1"/>
    <col min="7173" max="7173" width="39.125" style="1819" bestFit="1" customWidth="1"/>
    <col min="7174" max="7174" width="7.125" style="1819" customWidth="1"/>
    <col min="7175" max="7175" width="9.25" style="1819" bestFit="1" customWidth="1"/>
    <col min="7176" max="7176" width="10" style="1819" bestFit="1" customWidth="1"/>
    <col min="7177" max="7177" width="13.625" style="1819" bestFit="1" customWidth="1"/>
    <col min="7178" max="7178" width="31.5" style="1819" bestFit="1" customWidth="1"/>
    <col min="7179" max="7179" width="42.125" style="1819" customWidth="1"/>
    <col min="7180" max="7180" width="13.5" style="1819" bestFit="1" customWidth="1"/>
    <col min="7181" max="7181" width="13.75" style="1819" customWidth="1"/>
    <col min="7182" max="7182" width="12.375" style="1819" customWidth="1"/>
    <col min="7183" max="7183" width="13.25" style="1819" customWidth="1"/>
    <col min="7184" max="7184" width="18.375" style="1819" customWidth="1"/>
    <col min="7185" max="7185" width="15.625" style="1819" customWidth="1"/>
    <col min="7186" max="7424" width="9" style="1819"/>
    <col min="7425" max="7425" width="2.625" style="1819" customWidth="1"/>
    <col min="7426" max="7426" width="13.25" style="1819" bestFit="1" customWidth="1"/>
    <col min="7427" max="7428" width="14.625" style="1819" bestFit="1" customWidth="1"/>
    <col min="7429" max="7429" width="39.125" style="1819" bestFit="1" customWidth="1"/>
    <col min="7430" max="7430" width="7.125" style="1819" customWidth="1"/>
    <col min="7431" max="7431" width="9.25" style="1819" bestFit="1" customWidth="1"/>
    <col min="7432" max="7432" width="10" style="1819" bestFit="1" customWidth="1"/>
    <col min="7433" max="7433" width="13.625" style="1819" bestFit="1" customWidth="1"/>
    <col min="7434" max="7434" width="31.5" style="1819" bestFit="1" customWidth="1"/>
    <col min="7435" max="7435" width="42.125" style="1819" customWidth="1"/>
    <col min="7436" max="7436" width="13.5" style="1819" bestFit="1" customWidth="1"/>
    <col min="7437" max="7437" width="13.75" style="1819" customWidth="1"/>
    <col min="7438" max="7438" width="12.375" style="1819" customWidth="1"/>
    <col min="7439" max="7439" width="13.25" style="1819" customWidth="1"/>
    <col min="7440" max="7440" width="18.375" style="1819" customWidth="1"/>
    <col min="7441" max="7441" width="15.625" style="1819" customWidth="1"/>
    <col min="7442" max="7680" width="9" style="1819"/>
    <col min="7681" max="7681" width="2.625" style="1819" customWidth="1"/>
    <col min="7682" max="7682" width="13.25" style="1819" bestFit="1" customWidth="1"/>
    <col min="7683" max="7684" width="14.625" style="1819" bestFit="1" customWidth="1"/>
    <col min="7685" max="7685" width="39.125" style="1819" bestFit="1" customWidth="1"/>
    <col min="7686" max="7686" width="7.125" style="1819" customWidth="1"/>
    <col min="7687" max="7687" width="9.25" style="1819" bestFit="1" customWidth="1"/>
    <col min="7688" max="7688" width="10" style="1819" bestFit="1" customWidth="1"/>
    <col min="7689" max="7689" width="13.625" style="1819" bestFit="1" customWidth="1"/>
    <col min="7690" max="7690" width="31.5" style="1819" bestFit="1" customWidth="1"/>
    <col min="7691" max="7691" width="42.125" style="1819" customWidth="1"/>
    <col min="7692" max="7692" width="13.5" style="1819" bestFit="1" customWidth="1"/>
    <col min="7693" max="7693" width="13.75" style="1819" customWidth="1"/>
    <col min="7694" max="7694" width="12.375" style="1819" customWidth="1"/>
    <col min="7695" max="7695" width="13.25" style="1819" customWidth="1"/>
    <col min="7696" max="7696" width="18.375" style="1819" customWidth="1"/>
    <col min="7697" max="7697" width="15.625" style="1819" customWidth="1"/>
    <col min="7698" max="7936" width="9" style="1819"/>
    <col min="7937" max="7937" width="2.625" style="1819" customWidth="1"/>
    <col min="7938" max="7938" width="13.25" style="1819" bestFit="1" customWidth="1"/>
    <col min="7939" max="7940" width="14.625" style="1819" bestFit="1" customWidth="1"/>
    <col min="7941" max="7941" width="39.125" style="1819" bestFit="1" customWidth="1"/>
    <col min="7942" max="7942" width="7.125" style="1819" customWidth="1"/>
    <col min="7943" max="7943" width="9.25" style="1819" bestFit="1" customWidth="1"/>
    <col min="7944" max="7944" width="10" style="1819" bestFit="1" customWidth="1"/>
    <col min="7945" max="7945" width="13.625" style="1819" bestFit="1" customWidth="1"/>
    <col min="7946" max="7946" width="31.5" style="1819" bestFit="1" customWidth="1"/>
    <col min="7947" max="7947" width="42.125" style="1819" customWidth="1"/>
    <col min="7948" max="7948" width="13.5" style="1819" bestFit="1" customWidth="1"/>
    <col min="7949" max="7949" width="13.75" style="1819" customWidth="1"/>
    <col min="7950" max="7950" width="12.375" style="1819" customWidth="1"/>
    <col min="7951" max="7951" width="13.25" style="1819" customWidth="1"/>
    <col min="7952" max="7952" width="18.375" style="1819" customWidth="1"/>
    <col min="7953" max="7953" width="15.625" style="1819" customWidth="1"/>
    <col min="7954" max="8192" width="9" style="1819"/>
    <col min="8193" max="8193" width="2.625" style="1819" customWidth="1"/>
    <col min="8194" max="8194" width="13.25" style="1819" bestFit="1" customWidth="1"/>
    <col min="8195" max="8196" width="14.625" style="1819" bestFit="1" customWidth="1"/>
    <col min="8197" max="8197" width="39.125" style="1819" bestFit="1" customWidth="1"/>
    <col min="8198" max="8198" width="7.125" style="1819" customWidth="1"/>
    <col min="8199" max="8199" width="9.25" style="1819" bestFit="1" customWidth="1"/>
    <col min="8200" max="8200" width="10" style="1819" bestFit="1" customWidth="1"/>
    <col min="8201" max="8201" width="13.625" style="1819" bestFit="1" customWidth="1"/>
    <col min="8202" max="8202" width="31.5" style="1819" bestFit="1" customWidth="1"/>
    <col min="8203" max="8203" width="42.125" style="1819" customWidth="1"/>
    <col min="8204" max="8204" width="13.5" style="1819" bestFit="1" customWidth="1"/>
    <col min="8205" max="8205" width="13.75" style="1819" customWidth="1"/>
    <col min="8206" max="8206" width="12.375" style="1819" customWidth="1"/>
    <col min="8207" max="8207" width="13.25" style="1819" customWidth="1"/>
    <col min="8208" max="8208" width="18.375" style="1819" customWidth="1"/>
    <col min="8209" max="8209" width="15.625" style="1819" customWidth="1"/>
    <col min="8210" max="8448" width="9" style="1819"/>
    <col min="8449" max="8449" width="2.625" style="1819" customWidth="1"/>
    <col min="8450" max="8450" width="13.25" style="1819" bestFit="1" customWidth="1"/>
    <col min="8451" max="8452" width="14.625" style="1819" bestFit="1" customWidth="1"/>
    <col min="8453" max="8453" width="39.125" style="1819" bestFit="1" customWidth="1"/>
    <col min="8454" max="8454" width="7.125" style="1819" customWidth="1"/>
    <col min="8455" max="8455" width="9.25" style="1819" bestFit="1" customWidth="1"/>
    <col min="8456" max="8456" width="10" style="1819" bestFit="1" customWidth="1"/>
    <col min="8457" max="8457" width="13.625" style="1819" bestFit="1" customWidth="1"/>
    <col min="8458" max="8458" width="31.5" style="1819" bestFit="1" customWidth="1"/>
    <col min="8459" max="8459" width="42.125" style="1819" customWidth="1"/>
    <col min="8460" max="8460" width="13.5" style="1819" bestFit="1" customWidth="1"/>
    <col min="8461" max="8461" width="13.75" style="1819" customWidth="1"/>
    <col min="8462" max="8462" width="12.375" style="1819" customWidth="1"/>
    <col min="8463" max="8463" width="13.25" style="1819" customWidth="1"/>
    <col min="8464" max="8464" width="18.375" style="1819" customWidth="1"/>
    <col min="8465" max="8465" width="15.625" style="1819" customWidth="1"/>
    <col min="8466" max="8704" width="9" style="1819"/>
    <col min="8705" max="8705" width="2.625" style="1819" customWidth="1"/>
    <col min="8706" max="8706" width="13.25" style="1819" bestFit="1" customWidth="1"/>
    <col min="8707" max="8708" width="14.625" style="1819" bestFit="1" customWidth="1"/>
    <col min="8709" max="8709" width="39.125" style="1819" bestFit="1" customWidth="1"/>
    <col min="8710" max="8710" width="7.125" style="1819" customWidth="1"/>
    <col min="8711" max="8711" width="9.25" style="1819" bestFit="1" customWidth="1"/>
    <col min="8712" max="8712" width="10" style="1819" bestFit="1" customWidth="1"/>
    <col min="8713" max="8713" width="13.625" style="1819" bestFit="1" customWidth="1"/>
    <col min="8714" max="8714" width="31.5" style="1819" bestFit="1" customWidth="1"/>
    <col min="8715" max="8715" width="42.125" style="1819" customWidth="1"/>
    <col min="8716" max="8716" width="13.5" style="1819" bestFit="1" customWidth="1"/>
    <col min="8717" max="8717" width="13.75" style="1819" customWidth="1"/>
    <col min="8718" max="8718" width="12.375" style="1819" customWidth="1"/>
    <col min="8719" max="8719" width="13.25" style="1819" customWidth="1"/>
    <col min="8720" max="8720" width="18.375" style="1819" customWidth="1"/>
    <col min="8721" max="8721" width="15.625" style="1819" customWidth="1"/>
    <col min="8722" max="8960" width="9" style="1819"/>
    <col min="8961" max="8961" width="2.625" style="1819" customWidth="1"/>
    <col min="8962" max="8962" width="13.25" style="1819" bestFit="1" customWidth="1"/>
    <col min="8963" max="8964" width="14.625" style="1819" bestFit="1" customWidth="1"/>
    <col min="8965" max="8965" width="39.125" style="1819" bestFit="1" customWidth="1"/>
    <col min="8966" max="8966" width="7.125" style="1819" customWidth="1"/>
    <col min="8967" max="8967" width="9.25" style="1819" bestFit="1" customWidth="1"/>
    <col min="8968" max="8968" width="10" style="1819" bestFit="1" customWidth="1"/>
    <col min="8969" max="8969" width="13.625" style="1819" bestFit="1" customWidth="1"/>
    <col min="8970" max="8970" width="31.5" style="1819" bestFit="1" customWidth="1"/>
    <col min="8971" max="8971" width="42.125" style="1819" customWidth="1"/>
    <col min="8972" max="8972" width="13.5" style="1819" bestFit="1" customWidth="1"/>
    <col min="8973" max="8973" width="13.75" style="1819" customWidth="1"/>
    <col min="8974" max="8974" width="12.375" style="1819" customWidth="1"/>
    <col min="8975" max="8975" width="13.25" style="1819" customWidth="1"/>
    <col min="8976" max="8976" width="18.375" style="1819" customWidth="1"/>
    <col min="8977" max="8977" width="15.625" style="1819" customWidth="1"/>
    <col min="8978" max="9216" width="9" style="1819"/>
    <col min="9217" max="9217" width="2.625" style="1819" customWidth="1"/>
    <col min="9218" max="9218" width="13.25" style="1819" bestFit="1" customWidth="1"/>
    <col min="9219" max="9220" width="14.625" style="1819" bestFit="1" customWidth="1"/>
    <col min="9221" max="9221" width="39.125" style="1819" bestFit="1" customWidth="1"/>
    <col min="9222" max="9222" width="7.125" style="1819" customWidth="1"/>
    <col min="9223" max="9223" width="9.25" style="1819" bestFit="1" customWidth="1"/>
    <col min="9224" max="9224" width="10" style="1819" bestFit="1" customWidth="1"/>
    <col min="9225" max="9225" width="13.625" style="1819" bestFit="1" customWidth="1"/>
    <col min="9226" max="9226" width="31.5" style="1819" bestFit="1" customWidth="1"/>
    <col min="9227" max="9227" width="42.125" style="1819" customWidth="1"/>
    <col min="9228" max="9228" width="13.5" style="1819" bestFit="1" customWidth="1"/>
    <col min="9229" max="9229" width="13.75" style="1819" customWidth="1"/>
    <col min="9230" max="9230" width="12.375" style="1819" customWidth="1"/>
    <col min="9231" max="9231" width="13.25" style="1819" customWidth="1"/>
    <col min="9232" max="9232" width="18.375" style="1819" customWidth="1"/>
    <col min="9233" max="9233" width="15.625" style="1819" customWidth="1"/>
    <col min="9234" max="9472" width="9" style="1819"/>
    <col min="9473" max="9473" width="2.625" style="1819" customWidth="1"/>
    <col min="9474" max="9474" width="13.25" style="1819" bestFit="1" customWidth="1"/>
    <col min="9475" max="9476" width="14.625" style="1819" bestFit="1" customWidth="1"/>
    <col min="9477" max="9477" width="39.125" style="1819" bestFit="1" customWidth="1"/>
    <col min="9478" max="9478" width="7.125" style="1819" customWidth="1"/>
    <col min="9479" max="9479" width="9.25" style="1819" bestFit="1" customWidth="1"/>
    <col min="9480" max="9480" width="10" style="1819" bestFit="1" customWidth="1"/>
    <col min="9481" max="9481" width="13.625" style="1819" bestFit="1" customWidth="1"/>
    <col min="9482" max="9482" width="31.5" style="1819" bestFit="1" customWidth="1"/>
    <col min="9483" max="9483" width="42.125" style="1819" customWidth="1"/>
    <col min="9484" max="9484" width="13.5" style="1819" bestFit="1" customWidth="1"/>
    <col min="9485" max="9485" width="13.75" style="1819" customWidth="1"/>
    <col min="9486" max="9486" width="12.375" style="1819" customWidth="1"/>
    <col min="9487" max="9487" width="13.25" style="1819" customWidth="1"/>
    <col min="9488" max="9488" width="18.375" style="1819" customWidth="1"/>
    <col min="9489" max="9489" width="15.625" style="1819" customWidth="1"/>
    <col min="9490" max="9728" width="9" style="1819"/>
    <col min="9729" max="9729" width="2.625" style="1819" customWidth="1"/>
    <col min="9730" max="9730" width="13.25" style="1819" bestFit="1" customWidth="1"/>
    <col min="9731" max="9732" width="14.625" style="1819" bestFit="1" customWidth="1"/>
    <col min="9733" max="9733" width="39.125" style="1819" bestFit="1" customWidth="1"/>
    <col min="9734" max="9734" width="7.125" style="1819" customWidth="1"/>
    <col min="9735" max="9735" width="9.25" style="1819" bestFit="1" customWidth="1"/>
    <col min="9736" max="9736" width="10" style="1819" bestFit="1" customWidth="1"/>
    <col min="9737" max="9737" width="13.625" style="1819" bestFit="1" customWidth="1"/>
    <col min="9738" max="9738" width="31.5" style="1819" bestFit="1" customWidth="1"/>
    <col min="9739" max="9739" width="42.125" style="1819" customWidth="1"/>
    <col min="9740" max="9740" width="13.5" style="1819" bestFit="1" customWidth="1"/>
    <col min="9741" max="9741" width="13.75" style="1819" customWidth="1"/>
    <col min="9742" max="9742" width="12.375" style="1819" customWidth="1"/>
    <col min="9743" max="9743" width="13.25" style="1819" customWidth="1"/>
    <col min="9744" max="9744" width="18.375" style="1819" customWidth="1"/>
    <col min="9745" max="9745" width="15.625" style="1819" customWidth="1"/>
    <col min="9746" max="9984" width="9" style="1819"/>
    <col min="9985" max="9985" width="2.625" style="1819" customWidth="1"/>
    <col min="9986" max="9986" width="13.25" style="1819" bestFit="1" customWidth="1"/>
    <col min="9987" max="9988" width="14.625" style="1819" bestFit="1" customWidth="1"/>
    <col min="9989" max="9989" width="39.125" style="1819" bestFit="1" customWidth="1"/>
    <col min="9990" max="9990" width="7.125" style="1819" customWidth="1"/>
    <col min="9991" max="9991" width="9.25" style="1819" bestFit="1" customWidth="1"/>
    <col min="9992" max="9992" width="10" style="1819" bestFit="1" customWidth="1"/>
    <col min="9993" max="9993" width="13.625" style="1819" bestFit="1" customWidth="1"/>
    <col min="9994" max="9994" width="31.5" style="1819" bestFit="1" customWidth="1"/>
    <col min="9995" max="9995" width="42.125" style="1819" customWidth="1"/>
    <col min="9996" max="9996" width="13.5" style="1819" bestFit="1" customWidth="1"/>
    <col min="9997" max="9997" width="13.75" style="1819" customWidth="1"/>
    <col min="9998" max="9998" width="12.375" style="1819" customWidth="1"/>
    <col min="9999" max="9999" width="13.25" style="1819" customWidth="1"/>
    <col min="10000" max="10000" width="18.375" style="1819" customWidth="1"/>
    <col min="10001" max="10001" width="15.625" style="1819" customWidth="1"/>
    <col min="10002" max="10240" width="9" style="1819"/>
    <col min="10241" max="10241" width="2.625" style="1819" customWidth="1"/>
    <col min="10242" max="10242" width="13.25" style="1819" bestFit="1" customWidth="1"/>
    <col min="10243" max="10244" width="14.625" style="1819" bestFit="1" customWidth="1"/>
    <col min="10245" max="10245" width="39.125" style="1819" bestFit="1" customWidth="1"/>
    <col min="10246" max="10246" width="7.125" style="1819" customWidth="1"/>
    <col min="10247" max="10247" width="9.25" style="1819" bestFit="1" customWidth="1"/>
    <col min="10248" max="10248" width="10" style="1819" bestFit="1" customWidth="1"/>
    <col min="10249" max="10249" width="13.625" style="1819" bestFit="1" customWidth="1"/>
    <col min="10250" max="10250" width="31.5" style="1819" bestFit="1" customWidth="1"/>
    <col min="10251" max="10251" width="42.125" style="1819" customWidth="1"/>
    <col min="10252" max="10252" width="13.5" style="1819" bestFit="1" customWidth="1"/>
    <col min="10253" max="10253" width="13.75" style="1819" customWidth="1"/>
    <col min="10254" max="10254" width="12.375" style="1819" customWidth="1"/>
    <col min="10255" max="10255" width="13.25" style="1819" customWidth="1"/>
    <col min="10256" max="10256" width="18.375" style="1819" customWidth="1"/>
    <col min="10257" max="10257" width="15.625" style="1819" customWidth="1"/>
    <col min="10258" max="10496" width="9" style="1819"/>
    <col min="10497" max="10497" width="2.625" style="1819" customWidth="1"/>
    <col min="10498" max="10498" width="13.25" style="1819" bestFit="1" customWidth="1"/>
    <col min="10499" max="10500" width="14.625" style="1819" bestFit="1" customWidth="1"/>
    <col min="10501" max="10501" width="39.125" style="1819" bestFit="1" customWidth="1"/>
    <col min="10502" max="10502" width="7.125" style="1819" customWidth="1"/>
    <col min="10503" max="10503" width="9.25" style="1819" bestFit="1" customWidth="1"/>
    <col min="10504" max="10504" width="10" style="1819" bestFit="1" customWidth="1"/>
    <col min="10505" max="10505" width="13.625" style="1819" bestFit="1" customWidth="1"/>
    <col min="10506" max="10506" width="31.5" style="1819" bestFit="1" customWidth="1"/>
    <col min="10507" max="10507" width="42.125" style="1819" customWidth="1"/>
    <col min="10508" max="10508" width="13.5" style="1819" bestFit="1" customWidth="1"/>
    <col min="10509" max="10509" width="13.75" style="1819" customWidth="1"/>
    <col min="10510" max="10510" width="12.375" style="1819" customWidth="1"/>
    <col min="10511" max="10511" width="13.25" style="1819" customWidth="1"/>
    <col min="10512" max="10512" width="18.375" style="1819" customWidth="1"/>
    <col min="10513" max="10513" width="15.625" style="1819" customWidth="1"/>
    <col min="10514" max="10752" width="9" style="1819"/>
    <col min="10753" max="10753" width="2.625" style="1819" customWidth="1"/>
    <col min="10754" max="10754" width="13.25" style="1819" bestFit="1" customWidth="1"/>
    <col min="10755" max="10756" width="14.625" style="1819" bestFit="1" customWidth="1"/>
    <col min="10757" max="10757" width="39.125" style="1819" bestFit="1" customWidth="1"/>
    <col min="10758" max="10758" width="7.125" style="1819" customWidth="1"/>
    <col min="10759" max="10759" width="9.25" style="1819" bestFit="1" customWidth="1"/>
    <col min="10760" max="10760" width="10" style="1819" bestFit="1" customWidth="1"/>
    <col min="10761" max="10761" width="13.625" style="1819" bestFit="1" customWidth="1"/>
    <col min="10762" max="10762" width="31.5" style="1819" bestFit="1" customWidth="1"/>
    <col min="10763" max="10763" width="42.125" style="1819" customWidth="1"/>
    <col min="10764" max="10764" width="13.5" style="1819" bestFit="1" customWidth="1"/>
    <col min="10765" max="10765" width="13.75" style="1819" customWidth="1"/>
    <col min="10766" max="10766" width="12.375" style="1819" customWidth="1"/>
    <col min="10767" max="10767" width="13.25" style="1819" customWidth="1"/>
    <col min="10768" max="10768" width="18.375" style="1819" customWidth="1"/>
    <col min="10769" max="10769" width="15.625" style="1819" customWidth="1"/>
    <col min="10770" max="11008" width="9" style="1819"/>
    <col min="11009" max="11009" width="2.625" style="1819" customWidth="1"/>
    <col min="11010" max="11010" width="13.25" style="1819" bestFit="1" customWidth="1"/>
    <col min="11011" max="11012" width="14.625" style="1819" bestFit="1" customWidth="1"/>
    <col min="11013" max="11013" width="39.125" style="1819" bestFit="1" customWidth="1"/>
    <col min="11014" max="11014" width="7.125" style="1819" customWidth="1"/>
    <col min="11015" max="11015" width="9.25" style="1819" bestFit="1" customWidth="1"/>
    <col min="11016" max="11016" width="10" style="1819" bestFit="1" customWidth="1"/>
    <col min="11017" max="11017" width="13.625" style="1819" bestFit="1" customWidth="1"/>
    <col min="11018" max="11018" width="31.5" style="1819" bestFit="1" customWidth="1"/>
    <col min="11019" max="11019" width="42.125" style="1819" customWidth="1"/>
    <col min="11020" max="11020" width="13.5" style="1819" bestFit="1" customWidth="1"/>
    <col min="11021" max="11021" width="13.75" style="1819" customWidth="1"/>
    <col min="11022" max="11022" width="12.375" style="1819" customWidth="1"/>
    <col min="11023" max="11023" width="13.25" style="1819" customWidth="1"/>
    <col min="11024" max="11024" width="18.375" style="1819" customWidth="1"/>
    <col min="11025" max="11025" width="15.625" style="1819" customWidth="1"/>
    <col min="11026" max="11264" width="9" style="1819"/>
    <col min="11265" max="11265" width="2.625" style="1819" customWidth="1"/>
    <col min="11266" max="11266" width="13.25" style="1819" bestFit="1" customWidth="1"/>
    <col min="11267" max="11268" width="14.625" style="1819" bestFit="1" customWidth="1"/>
    <col min="11269" max="11269" width="39.125" style="1819" bestFit="1" customWidth="1"/>
    <col min="11270" max="11270" width="7.125" style="1819" customWidth="1"/>
    <col min="11271" max="11271" width="9.25" style="1819" bestFit="1" customWidth="1"/>
    <col min="11272" max="11272" width="10" style="1819" bestFit="1" customWidth="1"/>
    <col min="11273" max="11273" width="13.625" style="1819" bestFit="1" customWidth="1"/>
    <col min="11274" max="11274" width="31.5" style="1819" bestFit="1" customWidth="1"/>
    <col min="11275" max="11275" width="42.125" style="1819" customWidth="1"/>
    <col min="11276" max="11276" width="13.5" style="1819" bestFit="1" customWidth="1"/>
    <col min="11277" max="11277" width="13.75" style="1819" customWidth="1"/>
    <col min="11278" max="11278" width="12.375" style="1819" customWidth="1"/>
    <col min="11279" max="11279" width="13.25" style="1819" customWidth="1"/>
    <col min="11280" max="11280" width="18.375" style="1819" customWidth="1"/>
    <col min="11281" max="11281" width="15.625" style="1819" customWidth="1"/>
    <col min="11282" max="11520" width="9" style="1819"/>
    <col min="11521" max="11521" width="2.625" style="1819" customWidth="1"/>
    <col min="11522" max="11522" width="13.25" style="1819" bestFit="1" customWidth="1"/>
    <col min="11523" max="11524" width="14.625" style="1819" bestFit="1" customWidth="1"/>
    <col min="11525" max="11525" width="39.125" style="1819" bestFit="1" customWidth="1"/>
    <col min="11526" max="11526" width="7.125" style="1819" customWidth="1"/>
    <col min="11527" max="11527" width="9.25" style="1819" bestFit="1" customWidth="1"/>
    <col min="11528" max="11528" width="10" style="1819" bestFit="1" customWidth="1"/>
    <col min="11529" max="11529" width="13.625" style="1819" bestFit="1" customWidth="1"/>
    <col min="11530" max="11530" width="31.5" style="1819" bestFit="1" customWidth="1"/>
    <col min="11531" max="11531" width="42.125" style="1819" customWidth="1"/>
    <col min="11532" max="11532" width="13.5" style="1819" bestFit="1" customWidth="1"/>
    <col min="11533" max="11533" width="13.75" style="1819" customWidth="1"/>
    <col min="11534" max="11534" width="12.375" style="1819" customWidth="1"/>
    <col min="11535" max="11535" width="13.25" style="1819" customWidth="1"/>
    <col min="11536" max="11536" width="18.375" style="1819" customWidth="1"/>
    <col min="11537" max="11537" width="15.625" style="1819" customWidth="1"/>
    <col min="11538" max="11776" width="9" style="1819"/>
    <col min="11777" max="11777" width="2.625" style="1819" customWidth="1"/>
    <col min="11778" max="11778" width="13.25" style="1819" bestFit="1" customWidth="1"/>
    <col min="11779" max="11780" width="14.625" style="1819" bestFit="1" customWidth="1"/>
    <col min="11781" max="11781" width="39.125" style="1819" bestFit="1" customWidth="1"/>
    <col min="11782" max="11782" width="7.125" style="1819" customWidth="1"/>
    <col min="11783" max="11783" width="9.25" style="1819" bestFit="1" customWidth="1"/>
    <col min="11784" max="11784" width="10" style="1819" bestFit="1" customWidth="1"/>
    <col min="11785" max="11785" width="13.625" style="1819" bestFit="1" customWidth="1"/>
    <col min="11786" max="11786" width="31.5" style="1819" bestFit="1" customWidth="1"/>
    <col min="11787" max="11787" width="42.125" style="1819" customWidth="1"/>
    <col min="11788" max="11788" width="13.5" style="1819" bestFit="1" customWidth="1"/>
    <col min="11789" max="11789" width="13.75" style="1819" customWidth="1"/>
    <col min="11790" max="11790" width="12.375" style="1819" customWidth="1"/>
    <col min="11791" max="11791" width="13.25" style="1819" customWidth="1"/>
    <col min="11792" max="11792" width="18.375" style="1819" customWidth="1"/>
    <col min="11793" max="11793" width="15.625" style="1819" customWidth="1"/>
    <col min="11794" max="12032" width="9" style="1819"/>
    <col min="12033" max="12033" width="2.625" style="1819" customWidth="1"/>
    <col min="12034" max="12034" width="13.25" style="1819" bestFit="1" customWidth="1"/>
    <col min="12035" max="12036" width="14.625" style="1819" bestFit="1" customWidth="1"/>
    <col min="12037" max="12037" width="39.125" style="1819" bestFit="1" customWidth="1"/>
    <col min="12038" max="12038" width="7.125" style="1819" customWidth="1"/>
    <col min="12039" max="12039" width="9.25" style="1819" bestFit="1" customWidth="1"/>
    <col min="12040" max="12040" width="10" style="1819" bestFit="1" customWidth="1"/>
    <col min="12041" max="12041" width="13.625" style="1819" bestFit="1" customWidth="1"/>
    <col min="12042" max="12042" width="31.5" style="1819" bestFit="1" customWidth="1"/>
    <col min="12043" max="12043" width="42.125" style="1819" customWidth="1"/>
    <col min="12044" max="12044" width="13.5" style="1819" bestFit="1" customWidth="1"/>
    <col min="12045" max="12045" width="13.75" style="1819" customWidth="1"/>
    <col min="12046" max="12046" width="12.375" style="1819" customWidth="1"/>
    <col min="12047" max="12047" width="13.25" style="1819" customWidth="1"/>
    <col min="12048" max="12048" width="18.375" style="1819" customWidth="1"/>
    <col min="12049" max="12049" width="15.625" style="1819" customWidth="1"/>
    <col min="12050" max="12288" width="9" style="1819"/>
    <col min="12289" max="12289" width="2.625" style="1819" customWidth="1"/>
    <col min="12290" max="12290" width="13.25" style="1819" bestFit="1" customWidth="1"/>
    <col min="12291" max="12292" width="14.625" style="1819" bestFit="1" customWidth="1"/>
    <col min="12293" max="12293" width="39.125" style="1819" bestFit="1" customWidth="1"/>
    <col min="12294" max="12294" width="7.125" style="1819" customWidth="1"/>
    <col min="12295" max="12295" width="9.25" style="1819" bestFit="1" customWidth="1"/>
    <col min="12296" max="12296" width="10" style="1819" bestFit="1" customWidth="1"/>
    <col min="12297" max="12297" width="13.625" style="1819" bestFit="1" customWidth="1"/>
    <col min="12298" max="12298" width="31.5" style="1819" bestFit="1" customWidth="1"/>
    <col min="12299" max="12299" width="42.125" style="1819" customWidth="1"/>
    <col min="12300" max="12300" width="13.5" style="1819" bestFit="1" customWidth="1"/>
    <col min="12301" max="12301" width="13.75" style="1819" customWidth="1"/>
    <col min="12302" max="12302" width="12.375" style="1819" customWidth="1"/>
    <col min="12303" max="12303" width="13.25" style="1819" customWidth="1"/>
    <col min="12304" max="12304" width="18.375" style="1819" customWidth="1"/>
    <col min="12305" max="12305" width="15.625" style="1819" customWidth="1"/>
    <col min="12306" max="12544" width="9" style="1819"/>
    <col min="12545" max="12545" width="2.625" style="1819" customWidth="1"/>
    <col min="12546" max="12546" width="13.25" style="1819" bestFit="1" customWidth="1"/>
    <col min="12547" max="12548" width="14.625" style="1819" bestFit="1" customWidth="1"/>
    <col min="12549" max="12549" width="39.125" style="1819" bestFit="1" customWidth="1"/>
    <col min="12550" max="12550" width="7.125" style="1819" customWidth="1"/>
    <col min="12551" max="12551" width="9.25" style="1819" bestFit="1" customWidth="1"/>
    <col min="12552" max="12552" width="10" style="1819" bestFit="1" customWidth="1"/>
    <col min="12553" max="12553" width="13.625" style="1819" bestFit="1" customWidth="1"/>
    <col min="12554" max="12554" width="31.5" style="1819" bestFit="1" customWidth="1"/>
    <col min="12555" max="12555" width="42.125" style="1819" customWidth="1"/>
    <col min="12556" max="12556" width="13.5" style="1819" bestFit="1" customWidth="1"/>
    <col min="12557" max="12557" width="13.75" style="1819" customWidth="1"/>
    <col min="12558" max="12558" width="12.375" style="1819" customWidth="1"/>
    <col min="12559" max="12559" width="13.25" style="1819" customWidth="1"/>
    <col min="12560" max="12560" width="18.375" style="1819" customWidth="1"/>
    <col min="12561" max="12561" width="15.625" style="1819" customWidth="1"/>
    <col min="12562" max="12800" width="9" style="1819"/>
    <col min="12801" max="12801" width="2.625" style="1819" customWidth="1"/>
    <col min="12802" max="12802" width="13.25" style="1819" bestFit="1" customWidth="1"/>
    <col min="12803" max="12804" width="14.625" style="1819" bestFit="1" customWidth="1"/>
    <col min="12805" max="12805" width="39.125" style="1819" bestFit="1" customWidth="1"/>
    <col min="12806" max="12806" width="7.125" style="1819" customWidth="1"/>
    <col min="12807" max="12807" width="9.25" style="1819" bestFit="1" customWidth="1"/>
    <col min="12808" max="12808" width="10" style="1819" bestFit="1" customWidth="1"/>
    <col min="12809" max="12809" width="13.625" style="1819" bestFit="1" customWidth="1"/>
    <col min="12810" max="12810" width="31.5" style="1819" bestFit="1" customWidth="1"/>
    <col min="12811" max="12811" width="42.125" style="1819" customWidth="1"/>
    <col min="12812" max="12812" width="13.5" style="1819" bestFit="1" customWidth="1"/>
    <col min="12813" max="12813" width="13.75" style="1819" customWidth="1"/>
    <col min="12814" max="12814" width="12.375" style="1819" customWidth="1"/>
    <col min="12815" max="12815" width="13.25" style="1819" customWidth="1"/>
    <col min="12816" max="12816" width="18.375" style="1819" customWidth="1"/>
    <col min="12817" max="12817" width="15.625" style="1819" customWidth="1"/>
    <col min="12818" max="13056" width="9" style="1819"/>
    <col min="13057" max="13057" width="2.625" style="1819" customWidth="1"/>
    <col min="13058" max="13058" width="13.25" style="1819" bestFit="1" customWidth="1"/>
    <col min="13059" max="13060" width="14.625" style="1819" bestFit="1" customWidth="1"/>
    <col min="13061" max="13061" width="39.125" style="1819" bestFit="1" customWidth="1"/>
    <col min="13062" max="13062" width="7.125" style="1819" customWidth="1"/>
    <col min="13063" max="13063" width="9.25" style="1819" bestFit="1" customWidth="1"/>
    <col min="13064" max="13064" width="10" style="1819" bestFit="1" customWidth="1"/>
    <col min="13065" max="13065" width="13.625" style="1819" bestFit="1" customWidth="1"/>
    <col min="13066" max="13066" width="31.5" style="1819" bestFit="1" customWidth="1"/>
    <col min="13067" max="13067" width="42.125" style="1819" customWidth="1"/>
    <col min="13068" max="13068" width="13.5" style="1819" bestFit="1" customWidth="1"/>
    <col min="13069" max="13069" width="13.75" style="1819" customWidth="1"/>
    <col min="13070" max="13070" width="12.375" style="1819" customWidth="1"/>
    <col min="13071" max="13071" width="13.25" style="1819" customWidth="1"/>
    <col min="13072" max="13072" width="18.375" style="1819" customWidth="1"/>
    <col min="13073" max="13073" width="15.625" style="1819" customWidth="1"/>
    <col min="13074" max="13312" width="9" style="1819"/>
    <col min="13313" max="13313" width="2.625" style="1819" customWidth="1"/>
    <col min="13314" max="13314" width="13.25" style="1819" bestFit="1" customWidth="1"/>
    <col min="13315" max="13316" width="14.625" style="1819" bestFit="1" customWidth="1"/>
    <col min="13317" max="13317" width="39.125" style="1819" bestFit="1" customWidth="1"/>
    <col min="13318" max="13318" width="7.125" style="1819" customWidth="1"/>
    <col min="13319" max="13319" width="9.25" style="1819" bestFit="1" customWidth="1"/>
    <col min="13320" max="13320" width="10" style="1819" bestFit="1" customWidth="1"/>
    <col min="13321" max="13321" width="13.625" style="1819" bestFit="1" customWidth="1"/>
    <col min="13322" max="13322" width="31.5" style="1819" bestFit="1" customWidth="1"/>
    <col min="13323" max="13323" width="42.125" style="1819" customWidth="1"/>
    <col min="13324" max="13324" width="13.5" style="1819" bestFit="1" customWidth="1"/>
    <col min="13325" max="13325" width="13.75" style="1819" customWidth="1"/>
    <col min="13326" max="13326" width="12.375" style="1819" customWidth="1"/>
    <col min="13327" max="13327" width="13.25" style="1819" customWidth="1"/>
    <col min="13328" max="13328" width="18.375" style="1819" customWidth="1"/>
    <col min="13329" max="13329" width="15.625" style="1819" customWidth="1"/>
    <col min="13330" max="13568" width="9" style="1819"/>
    <col min="13569" max="13569" width="2.625" style="1819" customWidth="1"/>
    <col min="13570" max="13570" width="13.25" style="1819" bestFit="1" customWidth="1"/>
    <col min="13571" max="13572" width="14.625" style="1819" bestFit="1" customWidth="1"/>
    <col min="13573" max="13573" width="39.125" style="1819" bestFit="1" customWidth="1"/>
    <col min="13574" max="13574" width="7.125" style="1819" customWidth="1"/>
    <col min="13575" max="13575" width="9.25" style="1819" bestFit="1" customWidth="1"/>
    <col min="13576" max="13576" width="10" style="1819" bestFit="1" customWidth="1"/>
    <col min="13577" max="13577" width="13.625" style="1819" bestFit="1" customWidth="1"/>
    <col min="13578" max="13578" width="31.5" style="1819" bestFit="1" customWidth="1"/>
    <col min="13579" max="13579" width="42.125" style="1819" customWidth="1"/>
    <col min="13580" max="13580" width="13.5" style="1819" bestFit="1" customWidth="1"/>
    <col min="13581" max="13581" width="13.75" style="1819" customWidth="1"/>
    <col min="13582" max="13582" width="12.375" style="1819" customWidth="1"/>
    <col min="13583" max="13583" width="13.25" style="1819" customWidth="1"/>
    <col min="13584" max="13584" width="18.375" style="1819" customWidth="1"/>
    <col min="13585" max="13585" width="15.625" style="1819" customWidth="1"/>
    <col min="13586" max="13824" width="9" style="1819"/>
    <col min="13825" max="13825" width="2.625" style="1819" customWidth="1"/>
    <col min="13826" max="13826" width="13.25" style="1819" bestFit="1" customWidth="1"/>
    <col min="13827" max="13828" width="14.625" style="1819" bestFit="1" customWidth="1"/>
    <col min="13829" max="13829" width="39.125" style="1819" bestFit="1" customWidth="1"/>
    <col min="13830" max="13830" width="7.125" style="1819" customWidth="1"/>
    <col min="13831" max="13831" width="9.25" style="1819" bestFit="1" customWidth="1"/>
    <col min="13832" max="13832" width="10" style="1819" bestFit="1" customWidth="1"/>
    <col min="13833" max="13833" width="13.625" style="1819" bestFit="1" customWidth="1"/>
    <col min="13834" max="13834" width="31.5" style="1819" bestFit="1" customWidth="1"/>
    <col min="13835" max="13835" width="42.125" style="1819" customWidth="1"/>
    <col min="13836" max="13836" width="13.5" style="1819" bestFit="1" customWidth="1"/>
    <col min="13837" max="13837" width="13.75" style="1819" customWidth="1"/>
    <col min="13838" max="13838" width="12.375" style="1819" customWidth="1"/>
    <col min="13839" max="13839" width="13.25" style="1819" customWidth="1"/>
    <col min="13840" max="13840" width="18.375" style="1819" customWidth="1"/>
    <col min="13841" max="13841" width="15.625" style="1819" customWidth="1"/>
    <col min="13842" max="14080" width="9" style="1819"/>
    <col min="14081" max="14081" width="2.625" style="1819" customWidth="1"/>
    <col min="14082" max="14082" width="13.25" style="1819" bestFit="1" customWidth="1"/>
    <col min="14083" max="14084" width="14.625" style="1819" bestFit="1" customWidth="1"/>
    <col min="14085" max="14085" width="39.125" style="1819" bestFit="1" customWidth="1"/>
    <col min="14086" max="14086" width="7.125" style="1819" customWidth="1"/>
    <col min="14087" max="14087" width="9.25" style="1819" bestFit="1" customWidth="1"/>
    <col min="14088" max="14088" width="10" style="1819" bestFit="1" customWidth="1"/>
    <col min="14089" max="14089" width="13.625" style="1819" bestFit="1" customWidth="1"/>
    <col min="14090" max="14090" width="31.5" style="1819" bestFit="1" customWidth="1"/>
    <col min="14091" max="14091" width="42.125" style="1819" customWidth="1"/>
    <col min="14092" max="14092" width="13.5" style="1819" bestFit="1" customWidth="1"/>
    <col min="14093" max="14093" width="13.75" style="1819" customWidth="1"/>
    <col min="14094" max="14094" width="12.375" style="1819" customWidth="1"/>
    <col min="14095" max="14095" width="13.25" style="1819" customWidth="1"/>
    <col min="14096" max="14096" width="18.375" style="1819" customWidth="1"/>
    <col min="14097" max="14097" width="15.625" style="1819" customWidth="1"/>
    <col min="14098" max="14336" width="9" style="1819"/>
    <col min="14337" max="14337" width="2.625" style="1819" customWidth="1"/>
    <col min="14338" max="14338" width="13.25" style="1819" bestFit="1" customWidth="1"/>
    <col min="14339" max="14340" width="14.625" style="1819" bestFit="1" customWidth="1"/>
    <col min="14341" max="14341" width="39.125" style="1819" bestFit="1" customWidth="1"/>
    <col min="14342" max="14342" width="7.125" style="1819" customWidth="1"/>
    <col min="14343" max="14343" width="9.25" style="1819" bestFit="1" customWidth="1"/>
    <col min="14344" max="14344" width="10" style="1819" bestFit="1" customWidth="1"/>
    <col min="14345" max="14345" width="13.625" style="1819" bestFit="1" customWidth="1"/>
    <col min="14346" max="14346" width="31.5" style="1819" bestFit="1" customWidth="1"/>
    <col min="14347" max="14347" width="42.125" style="1819" customWidth="1"/>
    <col min="14348" max="14348" width="13.5" style="1819" bestFit="1" customWidth="1"/>
    <col min="14349" max="14349" width="13.75" style="1819" customWidth="1"/>
    <col min="14350" max="14350" width="12.375" style="1819" customWidth="1"/>
    <col min="14351" max="14351" width="13.25" style="1819" customWidth="1"/>
    <col min="14352" max="14352" width="18.375" style="1819" customWidth="1"/>
    <col min="14353" max="14353" width="15.625" style="1819" customWidth="1"/>
    <col min="14354" max="14592" width="9" style="1819"/>
    <col min="14593" max="14593" width="2.625" style="1819" customWidth="1"/>
    <col min="14594" max="14594" width="13.25" style="1819" bestFit="1" customWidth="1"/>
    <col min="14595" max="14596" width="14.625" style="1819" bestFit="1" customWidth="1"/>
    <col min="14597" max="14597" width="39.125" style="1819" bestFit="1" customWidth="1"/>
    <col min="14598" max="14598" width="7.125" style="1819" customWidth="1"/>
    <col min="14599" max="14599" width="9.25" style="1819" bestFit="1" customWidth="1"/>
    <col min="14600" max="14600" width="10" style="1819" bestFit="1" customWidth="1"/>
    <col min="14601" max="14601" width="13.625" style="1819" bestFit="1" customWidth="1"/>
    <col min="14602" max="14602" width="31.5" style="1819" bestFit="1" customWidth="1"/>
    <col min="14603" max="14603" width="42.125" style="1819" customWidth="1"/>
    <col min="14604" max="14604" width="13.5" style="1819" bestFit="1" customWidth="1"/>
    <col min="14605" max="14605" width="13.75" style="1819" customWidth="1"/>
    <col min="14606" max="14606" width="12.375" style="1819" customWidth="1"/>
    <col min="14607" max="14607" width="13.25" style="1819" customWidth="1"/>
    <col min="14608" max="14608" width="18.375" style="1819" customWidth="1"/>
    <col min="14609" max="14609" width="15.625" style="1819" customWidth="1"/>
    <col min="14610" max="14848" width="9" style="1819"/>
    <col min="14849" max="14849" width="2.625" style="1819" customWidth="1"/>
    <col min="14850" max="14850" width="13.25" style="1819" bestFit="1" customWidth="1"/>
    <col min="14851" max="14852" width="14.625" style="1819" bestFit="1" customWidth="1"/>
    <col min="14853" max="14853" width="39.125" style="1819" bestFit="1" customWidth="1"/>
    <col min="14854" max="14854" width="7.125" style="1819" customWidth="1"/>
    <col min="14855" max="14855" width="9.25" style="1819" bestFit="1" customWidth="1"/>
    <col min="14856" max="14856" width="10" style="1819" bestFit="1" customWidth="1"/>
    <col min="14857" max="14857" width="13.625" style="1819" bestFit="1" customWidth="1"/>
    <col min="14858" max="14858" width="31.5" style="1819" bestFit="1" customWidth="1"/>
    <col min="14859" max="14859" width="42.125" style="1819" customWidth="1"/>
    <col min="14860" max="14860" width="13.5" style="1819" bestFit="1" customWidth="1"/>
    <col min="14861" max="14861" width="13.75" style="1819" customWidth="1"/>
    <col min="14862" max="14862" width="12.375" style="1819" customWidth="1"/>
    <col min="14863" max="14863" width="13.25" style="1819" customWidth="1"/>
    <col min="14864" max="14864" width="18.375" style="1819" customWidth="1"/>
    <col min="14865" max="14865" width="15.625" style="1819" customWidth="1"/>
    <col min="14866" max="15104" width="9" style="1819"/>
    <col min="15105" max="15105" width="2.625" style="1819" customWidth="1"/>
    <col min="15106" max="15106" width="13.25" style="1819" bestFit="1" customWidth="1"/>
    <col min="15107" max="15108" width="14.625" style="1819" bestFit="1" customWidth="1"/>
    <col min="15109" max="15109" width="39.125" style="1819" bestFit="1" customWidth="1"/>
    <col min="15110" max="15110" width="7.125" style="1819" customWidth="1"/>
    <col min="15111" max="15111" width="9.25" style="1819" bestFit="1" customWidth="1"/>
    <col min="15112" max="15112" width="10" style="1819" bestFit="1" customWidth="1"/>
    <col min="15113" max="15113" width="13.625" style="1819" bestFit="1" customWidth="1"/>
    <col min="15114" max="15114" width="31.5" style="1819" bestFit="1" customWidth="1"/>
    <col min="15115" max="15115" width="42.125" style="1819" customWidth="1"/>
    <col min="15116" max="15116" width="13.5" style="1819" bestFit="1" customWidth="1"/>
    <col min="15117" max="15117" width="13.75" style="1819" customWidth="1"/>
    <col min="15118" max="15118" width="12.375" style="1819" customWidth="1"/>
    <col min="15119" max="15119" width="13.25" style="1819" customWidth="1"/>
    <col min="15120" max="15120" width="18.375" style="1819" customWidth="1"/>
    <col min="15121" max="15121" width="15.625" style="1819" customWidth="1"/>
    <col min="15122" max="15360" width="9" style="1819"/>
    <col min="15361" max="15361" width="2.625" style="1819" customWidth="1"/>
    <col min="15362" max="15362" width="13.25" style="1819" bestFit="1" customWidth="1"/>
    <col min="15363" max="15364" width="14.625" style="1819" bestFit="1" customWidth="1"/>
    <col min="15365" max="15365" width="39.125" style="1819" bestFit="1" customWidth="1"/>
    <col min="15366" max="15366" width="7.125" style="1819" customWidth="1"/>
    <col min="15367" max="15367" width="9.25" style="1819" bestFit="1" customWidth="1"/>
    <col min="15368" max="15368" width="10" style="1819" bestFit="1" customWidth="1"/>
    <col min="15369" max="15369" width="13.625" style="1819" bestFit="1" customWidth="1"/>
    <col min="15370" max="15370" width="31.5" style="1819" bestFit="1" customWidth="1"/>
    <col min="15371" max="15371" width="42.125" style="1819" customWidth="1"/>
    <col min="15372" max="15372" width="13.5" style="1819" bestFit="1" customWidth="1"/>
    <col min="15373" max="15373" width="13.75" style="1819" customWidth="1"/>
    <col min="15374" max="15374" width="12.375" style="1819" customWidth="1"/>
    <col min="15375" max="15375" width="13.25" style="1819" customWidth="1"/>
    <col min="15376" max="15376" width="18.375" style="1819" customWidth="1"/>
    <col min="15377" max="15377" width="15.625" style="1819" customWidth="1"/>
    <col min="15378" max="15616" width="9" style="1819"/>
    <col min="15617" max="15617" width="2.625" style="1819" customWidth="1"/>
    <col min="15618" max="15618" width="13.25" style="1819" bestFit="1" customWidth="1"/>
    <col min="15619" max="15620" width="14.625" style="1819" bestFit="1" customWidth="1"/>
    <col min="15621" max="15621" width="39.125" style="1819" bestFit="1" customWidth="1"/>
    <col min="15622" max="15622" width="7.125" style="1819" customWidth="1"/>
    <col min="15623" max="15623" width="9.25" style="1819" bestFit="1" customWidth="1"/>
    <col min="15624" max="15624" width="10" style="1819" bestFit="1" customWidth="1"/>
    <col min="15625" max="15625" width="13.625" style="1819" bestFit="1" customWidth="1"/>
    <col min="15626" max="15626" width="31.5" style="1819" bestFit="1" customWidth="1"/>
    <col min="15627" max="15627" width="42.125" style="1819" customWidth="1"/>
    <col min="15628" max="15628" width="13.5" style="1819" bestFit="1" customWidth="1"/>
    <col min="15629" max="15629" width="13.75" style="1819" customWidth="1"/>
    <col min="15630" max="15630" width="12.375" style="1819" customWidth="1"/>
    <col min="15631" max="15631" width="13.25" style="1819" customWidth="1"/>
    <col min="15632" max="15632" width="18.375" style="1819" customWidth="1"/>
    <col min="15633" max="15633" width="15.625" style="1819" customWidth="1"/>
    <col min="15634" max="15872" width="9" style="1819"/>
    <col min="15873" max="15873" width="2.625" style="1819" customWidth="1"/>
    <col min="15874" max="15874" width="13.25" style="1819" bestFit="1" customWidth="1"/>
    <col min="15875" max="15876" width="14.625" style="1819" bestFit="1" customWidth="1"/>
    <col min="15877" max="15877" width="39.125" style="1819" bestFit="1" customWidth="1"/>
    <col min="15878" max="15878" width="7.125" style="1819" customWidth="1"/>
    <col min="15879" max="15879" width="9.25" style="1819" bestFit="1" customWidth="1"/>
    <col min="15880" max="15880" width="10" style="1819" bestFit="1" customWidth="1"/>
    <col min="15881" max="15881" width="13.625" style="1819" bestFit="1" customWidth="1"/>
    <col min="15882" max="15882" width="31.5" style="1819" bestFit="1" customWidth="1"/>
    <col min="15883" max="15883" width="42.125" style="1819" customWidth="1"/>
    <col min="15884" max="15884" width="13.5" style="1819" bestFit="1" customWidth="1"/>
    <col min="15885" max="15885" width="13.75" style="1819" customWidth="1"/>
    <col min="15886" max="15886" width="12.375" style="1819" customWidth="1"/>
    <col min="15887" max="15887" width="13.25" style="1819" customWidth="1"/>
    <col min="15888" max="15888" width="18.375" style="1819" customWidth="1"/>
    <col min="15889" max="15889" width="15.625" style="1819" customWidth="1"/>
    <col min="15890" max="16128" width="9" style="1819"/>
    <col min="16129" max="16129" width="2.625" style="1819" customWidth="1"/>
    <col min="16130" max="16130" width="13.25" style="1819" bestFit="1" customWidth="1"/>
    <col min="16131" max="16132" width="14.625" style="1819" bestFit="1" customWidth="1"/>
    <col min="16133" max="16133" width="39.125" style="1819" bestFit="1" customWidth="1"/>
    <col min="16134" max="16134" width="7.125" style="1819" customWidth="1"/>
    <col min="16135" max="16135" width="9.25" style="1819" bestFit="1" customWidth="1"/>
    <col min="16136" max="16136" width="10" style="1819" bestFit="1" customWidth="1"/>
    <col min="16137" max="16137" width="13.625" style="1819" bestFit="1" customWidth="1"/>
    <col min="16138" max="16138" width="31.5" style="1819" bestFit="1" customWidth="1"/>
    <col min="16139" max="16139" width="42.125" style="1819" customWidth="1"/>
    <col min="16140" max="16140" width="13.5" style="1819" bestFit="1" customWidth="1"/>
    <col min="16141" max="16141" width="13.75" style="1819" customWidth="1"/>
    <col min="16142" max="16142" width="12.375" style="1819" customWidth="1"/>
    <col min="16143" max="16143" width="13.25" style="1819" customWidth="1"/>
    <col min="16144" max="16144" width="18.375" style="1819" customWidth="1"/>
    <col min="16145" max="16145" width="15.625" style="1819" customWidth="1"/>
    <col min="16146" max="16384" width="9" style="1819"/>
  </cols>
  <sheetData>
    <row r="2" spans="2:17" ht="20.100000000000001" customHeight="1">
      <c r="B2" s="1811" t="s">
        <v>0</v>
      </c>
      <c r="C2" s="1811"/>
      <c r="D2" s="1811"/>
      <c r="E2" s="1812" t="s">
        <v>3421</v>
      </c>
      <c r="G2" s="1814" t="s">
        <v>2</v>
      </c>
      <c r="H2" s="1815"/>
      <c r="I2" s="1816"/>
      <c r="J2" s="1817">
        <f>SUM(H:H)</f>
        <v>2688800</v>
      </c>
    </row>
    <row r="3" spans="2:17" ht="20.100000000000001" customHeight="1">
      <c r="B3" s="1811" t="s">
        <v>3</v>
      </c>
      <c r="C3" s="1811"/>
      <c r="D3" s="1811"/>
      <c r="E3" s="1812" t="s">
        <v>442</v>
      </c>
    </row>
    <row r="4" spans="2:17" ht="20.100000000000001" customHeight="1">
      <c r="B4" s="1811" t="s">
        <v>5</v>
      </c>
      <c r="C4" s="1811"/>
      <c r="D4" s="1811"/>
      <c r="E4" s="1812">
        <v>197031</v>
      </c>
      <c r="G4" s="1818"/>
      <c r="H4" s="1818"/>
      <c r="I4" s="1818"/>
      <c r="J4" s="1819"/>
      <c r="K4" s="1820"/>
      <c r="L4" s="1824"/>
      <c r="M4" s="1822"/>
      <c r="O4" s="1819"/>
      <c r="P4" s="1818"/>
      <c r="Q4" s="1819"/>
    </row>
    <row r="5" spans="2:17" ht="20.100000000000001" customHeight="1">
      <c r="B5" s="1811" t="s">
        <v>6</v>
      </c>
      <c r="C5" s="1811"/>
      <c r="D5" s="1811"/>
      <c r="E5" s="1825"/>
      <c r="G5" s="1818"/>
      <c r="H5" s="1818"/>
      <c r="I5" s="1818"/>
      <c r="J5" s="1819"/>
      <c r="K5" s="1820"/>
      <c r="L5" s="1824"/>
      <c r="M5" s="1822"/>
      <c r="O5" s="1819"/>
      <c r="P5" s="1818"/>
      <c r="Q5" s="1819"/>
    </row>
    <row r="6" spans="2:17" ht="20.100000000000001" customHeight="1">
      <c r="B6" s="1811" t="s">
        <v>8</v>
      </c>
      <c r="C6" s="1811"/>
      <c r="D6" s="1811"/>
      <c r="E6" s="1825">
        <v>44830</v>
      </c>
    </row>
    <row r="8" spans="2:17" s="1818" customFormat="1" ht="19.5" customHeight="1">
      <c r="B8" s="1325" t="s">
        <v>9</v>
      </c>
      <c r="C8" s="1826" t="s">
        <v>10</v>
      </c>
      <c r="D8" s="1826" t="s">
        <v>11</v>
      </c>
      <c r="E8" s="1827" t="s">
        <v>12</v>
      </c>
      <c r="F8" s="1828" t="s">
        <v>13</v>
      </c>
      <c r="G8" s="1829" t="s">
        <v>14</v>
      </c>
      <c r="H8" s="159" t="s">
        <v>15</v>
      </c>
      <c r="I8" s="1330" t="s">
        <v>16</v>
      </c>
      <c r="J8" s="1326" t="s">
        <v>17</v>
      </c>
      <c r="K8" s="1326" t="s">
        <v>18</v>
      </c>
      <c r="L8" s="1326" t="s">
        <v>19</v>
      </c>
      <c r="M8" s="1325" t="s">
        <v>20</v>
      </c>
      <c r="N8" s="1325" t="s">
        <v>21</v>
      </c>
      <c r="O8" s="1326" t="s">
        <v>22</v>
      </c>
      <c r="P8" s="1331" t="s">
        <v>23</v>
      </c>
      <c r="Q8" s="1332" t="s">
        <v>24</v>
      </c>
    </row>
    <row r="9" spans="2:17" s="1818" customFormat="1" ht="19.5" customHeight="1">
      <c r="B9" s="1325">
        <v>1</v>
      </c>
      <c r="C9" s="1826" t="s">
        <v>1112</v>
      </c>
      <c r="D9" s="1826" t="s">
        <v>1112</v>
      </c>
      <c r="E9" s="1830" t="s">
        <v>5652</v>
      </c>
      <c r="F9" s="1831">
        <v>1</v>
      </c>
      <c r="G9" s="1336">
        <v>581000</v>
      </c>
      <c r="H9" s="159">
        <f t="shared" ref="H9:H14" si="0">F9*G9</f>
        <v>581000</v>
      </c>
      <c r="I9" s="1330"/>
      <c r="J9" s="1326"/>
      <c r="K9" s="1326" t="s">
        <v>3383</v>
      </c>
      <c r="L9" s="1326"/>
      <c r="M9" s="56">
        <v>44424</v>
      </c>
      <c r="N9" s="1325"/>
      <c r="O9" s="56">
        <v>44474</v>
      </c>
      <c r="P9" s="56">
        <v>44474</v>
      </c>
      <c r="Q9" s="1332">
        <v>44474</v>
      </c>
    </row>
    <row r="10" spans="2:17" s="1818" customFormat="1" ht="19.5" customHeight="1">
      <c r="B10" s="1325">
        <v>1</v>
      </c>
      <c r="C10" s="1826" t="s">
        <v>1565</v>
      </c>
      <c r="D10" s="1826" t="s">
        <v>1565</v>
      </c>
      <c r="E10" s="1830" t="s">
        <v>5653</v>
      </c>
      <c r="F10" s="1831">
        <v>1</v>
      </c>
      <c r="G10" s="1336">
        <v>14000</v>
      </c>
      <c r="H10" s="159">
        <f t="shared" si="0"/>
        <v>14000</v>
      </c>
      <c r="I10" s="1330"/>
      <c r="J10" s="1326"/>
      <c r="K10" s="1326" t="s">
        <v>3383</v>
      </c>
      <c r="L10" s="1326"/>
      <c r="M10" s="56">
        <v>44424</v>
      </c>
      <c r="N10" s="1325"/>
      <c r="O10" s="56">
        <v>44474</v>
      </c>
      <c r="P10" s="56">
        <v>44474</v>
      </c>
      <c r="Q10" s="1332">
        <v>44474</v>
      </c>
    </row>
    <row r="11" spans="2:17" ht="18" customHeight="1">
      <c r="B11" s="1325">
        <v>1</v>
      </c>
      <c r="C11" s="1826" t="s">
        <v>1565</v>
      </c>
      <c r="D11" s="1826" t="s">
        <v>1565</v>
      </c>
      <c r="E11" s="54" t="s">
        <v>1519</v>
      </c>
      <c r="F11" s="1831">
        <v>1</v>
      </c>
      <c r="G11" s="54">
        <v>12000</v>
      </c>
      <c r="H11" s="159">
        <f t="shared" si="0"/>
        <v>12000</v>
      </c>
      <c r="I11" s="54"/>
      <c r="J11" s="54"/>
      <c r="K11" s="1326" t="s">
        <v>3383</v>
      </c>
      <c r="L11" s="1221"/>
      <c r="M11" s="56">
        <v>44424</v>
      </c>
      <c r="N11" s="1832"/>
      <c r="O11" s="56">
        <v>44474</v>
      </c>
      <c r="P11" s="56">
        <v>44474</v>
      </c>
      <c r="Q11" s="1332"/>
    </row>
    <row r="12" spans="2:17" ht="18" customHeight="1">
      <c r="B12" s="1325">
        <v>2</v>
      </c>
      <c r="C12" s="1826" t="s">
        <v>1565</v>
      </c>
      <c r="D12" s="1826" t="s">
        <v>1565</v>
      </c>
      <c r="E12" s="54" t="s">
        <v>1115</v>
      </c>
      <c r="F12" s="1831">
        <v>1</v>
      </c>
      <c r="G12" s="54">
        <v>38000</v>
      </c>
      <c r="H12" s="159">
        <f t="shared" si="0"/>
        <v>38000</v>
      </c>
      <c r="I12" s="54"/>
      <c r="J12" s="54"/>
      <c r="K12" s="1326" t="s">
        <v>3383</v>
      </c>
      <c r="L12" s="1221"/>
      <c r="M12" s="1833"/>
      <c r="N12" s="1832"/>
      <c r="O12" s="1834"/>
      <c r="P12" s="56"/>
      <c r="Q12" s="1332"/>
    </row>
    <row r="13" spans="2:17" ht="18" customHeight="1">
      <c r="B13" s="1221"/>
      <c r="C13" s="1826" t="s">
        <v>808</v>
      </c>
      <c r="D13" s="1826" t="s">
        <v>808</v>
      </c>
      <c r="E13" s="54" t="s">
        <v>3431</v>
      </c>
      <c r="F13" s="1831">
        <v>1</v>
      </c>
      <c r="G13" s="54">
        <v>18000</v>
      </c>
      <c r="H13" s="54">
        <f t="shared" si="0"/>
        <v>18000</v>
      </c>
      <c r="I13" s="54"/>
      <c r="J13" s="54" t="s">
        <v>3432</v>
      </c>
      <c r="K13" s="1326"/>
      <c r="L13" s="1221"/>
      <c r="M13" s="1833">
        <v>44704</v>
      </c>
      <c r="N13" s="1832"/>
      <c r="O13" s="1834"/>
      <c r="P13" s="56">
        <v>44706</v>
      </c>
      <c r="Q13" s="1835">
        <v>44706</v>
      </c>
    </row>
    <row r="14" spans="2:17" ht="18" customHeight="1">
      <c r="B14" s="1221"/>
      <c r="C14" s="1826" t="s">
        <v>808</v>
      </c>
      <c r="D14" s="1826" t="s">
        <v>808</v>
      </c>
      <c r="E14" s="177" t="s">
        <v>3433</v>
      </c>
      <c r="F14" s="54">
        <v>1</v>
      </c>
      <c r="G14" s="54">
        <v>8000</v>
      </c>
      <c r="H14" s="54">
        <f t="shared" si="0"/>
        <v>8000</v>
      </c>
      <c r="I14" s="54"/>
      <c r="J14" s="54" t="s">
        <v>3434</v>
      </c>
      <c r="K14" s="1326"/>
      <c r="L14" s="1221"/>
      <c r="M14" s="1833">
        <v>44704</v>
      </c>
      <c r="N14" s="1832"/>
      <c r="O14" s="1834"/>
      <c r="P14" s="56">
        <v>44706</v>
      </c>
      <c r="Q14" s="1835">
        <v>44706</v>
      </c>
    </row>
    <row r="15" spans="2:17" ht="18" customHeight="1">
      <c r="B15" s="1333"/>
      <c r="C15" s="1221"/>
      <c r="D15" s="1221"/>
      <c r="E15" s="54"/>
      <c r="F15" s="54"/>
      <c r="G15" s="1337"/>
      <c r="H15" s="1337"/>
      <c r="I15" s="1834"/>
      <c r="J15" s="54"/>
      <c r="K15" s="163"/>
      <c r="L15" s="1333"/>
      <c r="M15" s="56"/>
      <c r="N15" s="1333"/>
      <c r="O15" s="1333"/>
      <c r="P15" s="998"/>
      <c r="Q15" s="1015"/>
    </row>
    <row r="16" spans="2:17" ht="18" customHeight="1">
      <c r="B16" s="1325">
        <v>1</v>
      </c>
      <c r="C16" s="1826" t="s">
        <v>1565</v>
      </c>
      <c r="D16" s="1826" t="s">
        <v>1565</v>
      </c>
      <c r="E16" s="54" t="s">
        <v>5654</v>
      </c>
      <c r="F16" s="54">
        <v>1</v>
      </c>
      <c r="G16" s="54">
        <v>5000</v>
      </c>
      <c r="H16" s="54">
        <f>G16*F16</f>
        <v>5000</v>
      </c>
      <c r="I16" s="1834"/>
      <c r="J16" s="54"/>
      <c r="K16" s="163"/>
      <c r="L16" s="1221"/>
      <c r="M16" s="1833">
        <v>44712</v>
      </c>
      <c r="N16" s="1832"/>
      <c r="O16" s="1836">
        <v>44775</v>
      </c>
      <c r="P16" s="1833"/>
      <c r="Q16" s="1837"/>
    </row>
    <row r="17" spans="2:17" ht="18" customHeight="1">
      <c r="B17" s="1325">
        <v>1</v>
      </c>
      <c r="C17" s="1826" t="s">
        <v>1565</v>
      </c>
      <c r="D17" s="1826" t="s">
        <v>1565</v>
      </c>
      <c r="E17" s="54" t="s">
        <v>5654</v>
      </c>
      <c r="F17" s="54">
        <v>4</v>
      </c>
      <c r="G17" s="54">
        <v>10000</v>
      </c>
      <c r="H17" s="54">
        <f>G17*F17</f>
        <v>40000</v>
      </c>
      <c r="I17" s="1834"/>
      <c r="J17" s="54"/>
      <c r="K17" s="163"/>
      <c r="L17" s="1221"/>
      <c r="M17" s="1833">
        <v>44712</v>
      </c>
      <c r="N17" s="1832"/>
      <c r="O17" s="1836">
        <v>44775</v>
      </c>
      <c r="P17" s="1833"/>
      <c r="Q17" s="1837"/>
    </row>
    <row r="18" spans="2:17" ht="18" customHeight="1">
      <c r="B18" s="163">
        <v>1</v>
      </c>
      <c r="C18" s="1150" t="s">
        <v>1565</v>
      </c>
      <c r="D18" s="1150" t="s">
        <v>1565</v>
      </c>
      <c r="E18" s="54" t="s">
        <v>62</v>
      </c>
      <c r="F18" s="54">
        <v>1</v>
      </c>
      <c r="G18" s="54">
        <v>10000</v>
      </c>
      <c r="H18" s="54">
        <f>G18*F18</f>
        <v>10000</v>
      </c>
      <c r="I18" s="1834"/>
      <c r="J18" s="54"/>
      <c r="K18" s="163"/>
      <c r="L18" s="1221"/>
      <c r="M18" s="1833">
        <v>44712</v>
      </c>
      <c r="N18" s="1832"/>
      <c r="O18" s="1836">
        <v>44775</v>
      </c>
      <c r="P18" s="1833"/>
      <c r="Q18" s="1837"/>
    </row>
    <row r="19" spans="2:17" ht="18" customHeight="1">
      <c r="B19" s="163">
        <v>1</v>
      </c>
      <c r="C19" s="1150" t="s">
        <v>1565</v>
      </c>
      <c r="D19" s="1150" t="s">
        <v>1565</v>
      </c>
      <c r="E19" s="54" t="s">
        <v>5655</v>
      </c>
      <c r="F19" s="54">
        <v>2</v>
      </c>
      <c r="G19" s="54">
        <v>11900</v>
      </c>
      <c r="H19" s="54">
        <f>G19*F19</f>
        <v>23800</v>
      </c>
      <c r="I19" s="1834"/>
      <c r="J19" s="54"/>
      <c r="K19" s="163"/>
      <c r="L19" s="1221"/>
      <c r="M19" s="1833">
        <v>44712</v>
      </c>
      <c r="N19" s="1832"/>
      <c r="O19" s="1836">
        <v>44775</v>
      </c>
      <c r="P19" s="1833"/>
      <c r="Q19" s="1837"/>
    </row>
    <row r="20" spans="2:17" ht="18" customHeight="1">
      <c r="B20" s="163">
        <v>1</v>
      </c>
      <c r="C20" s="1150" t="s">
        <v>1565</v>
      </c>
      <c r="D20" s="1150" t="s">
        <v>1565</v>
      </c>
      <c r="E20" s="54" t="s">
        <v>5656</v>
      </c>
      <c r="F20" s="54">
        <v>1</v>
      </c>
      <c r="G20" s="54">
        <v>15000</v>
      </c>
      <c r="H20" s="54">
        <f>G20*F20</f>
        <v>15000</v>
      </c>
      <c r="I20" s="1834"/>
      <c r="J20" s="54"/>
      <c r="K20" s="163"/>
      <c r="L20" s="1221"/>
      <c r="M20" s="1833">
        <v>44712</v>
      </c>
      <c r="N20" s="1832"/>
      <c r="O20" s="1836">
        <v>44775</v>
      </c>
      <c r="P20" s="1833"/>
      <c r="Q20" s="1837"/>
    </row>
    <row r="21" spans="2:17" ht="18" customHeight="1">
      <c r="B21" s="1221"/>
      <c r="C21" s="1150"/>
      <c r="D21" s="1150"/>
      <c r="E21" s="177"/>
      <c r="F21" s="54"/>
      <c r="G21" s="54"/>
      <c r="H21" s="54"/>
      <c r="I21" s="54"/>
      <c r="J21" s="54"/>
      <c r="K21" s="276"/>
      <c r="L21" s="1221"/>
      <c r="M21" s="1833"/>
      <c r="N21" s="1832"/>
      <c r="O21" s="1834"/>
      <c r="P21" s="56"/>
      <c r="Q21" s="1835"/>
    </row>
    <row r="22" spans="2:17" ht="18" customHeight="1">
      <c r="B22" s="163" t="s">
        <v>5657</v>
      </c>
      <c r="C22" s="1221" t="s">
        <v>645</v>
      </c>
      <c r="D22" s="1221" t="s">
        <v>645</v>
      </c>
      <c r="E22" s="54" t="s">
        <v>5658</v>
      </c>
      <c r="F22" s="54">
        <v>1</v>
      </c>
      <c r="G22" s="1838">
        <v>1824000</v>
      </c>
      <c r="H22" s="54">
        <f>F22*G22</f>
        <v>1824000</v>
      </c>
      <c r="I22" s="1834"/>
      <c r="J22" s="54"/>
      <c r="K22" s="276" t="s">
        <v>3383</v>
      </c>
      <c r="L22" s="1333"/>
      <c r="M22" s="56">
        <v>44757</v>
      </c>
      <c r="N22" s="1333"/>
      <c r="O22" s="1333"/>
      <c r="P22" s="998"/>
      <c r="Q22" s="1015"/>
    </row>
    <row r="23" spans="2:17" ht="18" customHeight="1">
      <c r="B23" s="163"/>
      <c r="C23" s="1221"/>
      <c r="D23" s="1221"/>
      <c r="E23" s="54"/>
      <c r="F23" s="54"/>
      <c r="G23" s="1838"/>
      <c r="H23" s="54"/>
      <c r="I23" s="1834"/>
      <c r="J23" s="54"/>
      <c r="K23" s="276"/>
      <c r="L23" s="1333"/>
      <c r="M23" s="56"/>
      <c r="N23" s="1333"/>
      <c r="O23" s="1333"/>
      <c r="P23" s="998"/>
      <c r="Q23" s="1015"/>
    </row>
    <row r="24" spans="2:17" ht="18" customHeight="1">
      <c r="B24" s="163">
        <v>11</v>
      </c>
      <c r="C24" s="163" t="s">
        <v>662</v>
      </c>
      <c r="D24" s="163" t="s">
        <v>662</v>
      </c>
      <c r="E24" s="54" t="s">
        <v>5659</v>
      </c>
      <c r="F24" s="54">
        <v>20</v>
      </c>
      <c r="G24" s="1838">
        <v>5000</v>
      </c>
      <c r="H24" s="54">
        <f>F24*G24</f>
        <v>100000</v>
      </c>
      <c r="I24" s="1834"/>
      <c r="J24" s="54"/>
      <c r="K24" s="276"/>
      <c r="L24" s="1333"/>
      <c r="M24" s="56"/>
      <c r="N24" s="1333"/>
      <c r="O24" s="1333"/>
      <c r="P24" s="998"/>
      <c r="Q24" s="1015"/>
    </row>
    <row r="25" spans="2:17" ht="18" customHeight="1"/>
    <row r="26" spans="2:17" ht="18" customHeight="1"/>
    <row r="27" spans="2:17" ht="18" customHeight="1"/>
    <row r="28" spans="2:17" ht="18" customHeight="1"/>
    <row r="29" spans="2:17" ht="18" customHeight="1"/>
  </sheetData>
  <autoFilter ref="B8:Q20" xr:uid="{6A7D846A-F8EF-421D-ACF0-A9FCE948F04D}"/>
  <mergeCells count="6">
    <mergeCell ref="B2:D2"/>
    <mergeCell ref="G2:I2"/>
    <mergeCell ref="B3:D3"/>
    <mergeCell ref="B4:D4"/>
    <mergeCell ref="B5:D5"/>
    <mergeCell ref="B6:D6"/>
  </mergeCells>
  <phoneticPr fontId="3"/>
  <pageMargins left="0.25" right="0.25" top="0.75" bottom="0.75" header="0.3" footer="0.3"/>
  <pageSetup paperSize="8" scale="70" orientation="landscape"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AB482-6205-46AF-A9ED-385C078A8DE1}">
  <dimension ref="B3:C43"/>
  <sheetViews>
    <sheetView topLeftCell="A10" workbookViewId="0">
      <selection activeCell="G24" sqref="G24"/>
    </sheetView>
  </sheetViews>
  <sheetFormatPr defaultRowHeight="18.75"/>
  <cols>
    <col min="1" max="1" width="9" style="3"/>
    <col min="2" max="2" width="39.125" style="3" bestFit="1" customWidth="1"/>
    <col min="3" max="257" width="9" style="3"/>
    <col min="258" max="258" width="39.125" style="3" bestFit="1" customWidth="1"/>
    <col min="259" max="513" width="9" style="3"/>
    <col min="514" max="514" width="39.125" style="3" bestFit="1" customWidth="1"/>
    <col min="515" max="769" width="9" style="3"/>
    <col min="770" max="770" width="39.125" style="3" bestFit="1" customWidth="1"/>
    <col min="771" max="1025" width="9" style="3"/>
    <col min="1026" max="1026" width="39.125" style="3" bestFit="1" customWidth="1"/>
    <col min="1027" max="1281" width="9" style="3"/>
    <col min="1282" max="1282" width="39.125" style="3" bestFit="1" customWidth="1"/>
    <col min="1283" max="1537" width="9" style="3"/>
    <col min="1538" max="1538" width="39.125" style="3" bestFit="1" customWidth="1"/>
    <col min="1539" max="1793" width="9" style="3"/>
    <col min="1794" max="1794" width="39.125" style="3" bestFit="1" customWidth="1"/>
    <col min="1795" max="2049" width="9" style="3"/>
    <col min="2050" max="2050" width="39.125" style="3" bestFit="1" customWidth="1"/>
    <col min="2051" max="2305" width="9" style="3"/>
    <col min="2306" max="2306" width="39.125" style="3" bestFit="1" customWidth="1"/>
    <col min="2307" max="2561" width="9" style="3"/>
    <col min="2562" max="2562" width="39.125" style="3" bestFit="1" customWidth="1"/>
    <col min="2563" max="2817" width="9" style="3"/>
    <col min="2818" max="2818" width="39.125" style="3" bestFit="1" customWidth="1"/>
    <col min="2819" max="3073" width="9" style="3"/>
    <col min="3074" max="3074" width="39.125" style="3" bestFit="1" customWidth="1"/>
    <col min="3075" max="3329" width="9" style="3"/>
    <col min="3330" max="3330" width="39.125" style="3" bestFit="1" customWidth="1"/>
    <col min="3331" max="3585" width="9" style="3"/>
    <col min="3586" max="3586" width="39.125" style="3" bestFit="1" customWidth="1"/>
    <col min="3587" max="3841" width="9" style="3"/>
    <col min="3842" max="3842" width="39.125" style="3" bestFit="1" customWidth="1"/>
    <col min="3843" max="4097" width="9" style="3"/>
    <col min="4098" max="4098" width="39.125" style="3" bestFit="1" customWidth="1"/>
    <col min="4099" max="4353" width="9" style="3"/>
    <col min="4354" max="4354" width="39.125" style="3" bestFit="1" customWidth="1"/>
    <col min="4355" max="4609" width="9" style="3"/>
    <col min="4610" max="4610" width="39.125" style="3" bestFit="1" customWidth="1"/>
    <col min="4611" max="4865" width="9" style="3"/>
    <col min="4866" max="4866" width="39.125" style="3" bestFit="1" customWidth="1"/>
    <col min="4867" max="5121" width="9" style="3"/>
    <col min="5122" max="5122" width="39.125" style="3" bestFit="1" customWidth="1"/>
    <col min="5123" max="5377" width="9" style="3"/>
    <col min="5378" max="5378" width="39.125" style="3" bestFit="1" customWidth="1"/>
    <col min="5379" max="5633" width="9" style="3"/>
    <col min="5634" max="5634" width="39.125" style="3" bestFit="1" customWidth="1"/>
    <col min="5635" max="5889" width="9" style="3"/>
    <col min="5890" max="5890" width="39.125" style="3" bestFit="1" customWidth="1"/>
    <col min="5891" max="6145" width="9" style="3"/>
    <col min="6146" max="6146" width="39.125" style="3" bestFit="1" customWidth="1"/>
    <col min="6147" max="6401" width="9" style="3"/>
    <col min="6402" max="6402" width="39.125" style="3" bestFit="1" customWidth="1"/>
    <col min="6403" max="6657" width="9" style="3"/>
    <col min="6658" max="6658" width="39.125" style="3" bestFit="1" customWidth="1"/>
    <col min="6659" max="6913" width="9" style="3"/>
    <col min="6914" max="6914" width="39.125" style="3" bestFit="1" customWidth="1"/>
    <col min="6915" max="7169" width="9" style="3"/>
    <col min="7170" max="7170" width="39.125" style="3" bestFit="1" customWidth="1"/>
    <col min="7171" max="7425" width="9" style="3"/>
    <col min="7426" max="7426" width="39.125" style="3" bestFit="1" customWidth="1"/>
    <col min="7427" max="7681" width="9" style="3"/>
    <col min="7682" max="7682" width="39.125" style="3" bestFit="1" customWidth="1"/>
    <col min="7683" max="7937" width="9" style="3"/>
    <col min="7938" max="7938" width="39.125" style="3" bestFit="1" customWidth="1"/>
    <col min="7939" max="8193" width="9" style="3"/>
    <col min="8194" max="8194" width="39.125" style="3" bestFit="1" customWidth="1"/>
    <col min="8195" max="8449" width="9" style="3"/>
    <col min="8450" max="8450" width="39.125" style="3" bestFit="1" customWidth="1"/>
    <col min="8451" max="8705" width="9" style="3"/>
    <col min="8706" max="8706" width="39.125" style="3" bestFit="1" customWidth="1"/>
    <col min="8707" max="8961" width="9" style="3"/>
    <col min="8962" max="8962" width="39.125" style="3" bestFit="1" customWidth="1"/>
    <col min="8963" max="9217" width="9" style="3"/>
    <col min="9218" max="9218" width="39.125" style="3" bestFit="1" customWidth="1"/>
    <col min="9219" max="9473" width="9" style="3"/>
    <col min="9474" max="9474" width="39.125" style="3" bestFit="1" customWidth="1"/>
    <col min="9475" max="9729" width="9" style="3"/>
    <col min="9730" max="9730" width="39.125" style="3" bestFit="1" customWidth="1"/>
    <col min="9731" max="9985" width="9" style="3"/>
    <col min="9986" max="9986" width="39.125" style="3" bestFit="1" customWidth="1"/>
    <col min="9987" max="10241" width="9" style="3"/>
    <col min="10242" max="10242" width="39.125" style="3" bestFit="1" customWidth="1"/>
    <col min="10243" max="10497" width="9" style="3"/>
    <col min="10498" max="10498" width="39.125" style="3" bestFit="1" customWidth="1"/>
    <col min="10499" max="10753" width="9" style="3"/>
    <col min="10754" max="10754" width="39.125" style="3" bestFit="1" customWidth="1"/>
    <col min="10755" max="11009" width="9" style="3"/>
    <col min="11010" max="11010" width="39.125" style="3" bestFit="1" customWidth="1"/>
    <col min="11011" max="11265" width="9" style="3"/>
    <col min="11266" max="11266" width="39.125" style="3" bestFit="1" customWidth="1"/>
    <col min="11267" max="11521" width="9" style="3"/>
    <col min="11522" max="11522" width="39.125" style="3" bestFit="1" customWidth="1"/>
    <col min="11523" max="11777" width="9" style="3"/>
    <col min="11778" max="11778" width="39.125" style="3" bestFit="1" customWidth="1"/>
    <col min="11779" max="12033" width="9" style="3"/>
    <col min="12034" max="12034" width="39.125" style="3" bestFit="1" customWidth="1"/>
    <col min="12035" max="12289" width="9" style="3"/>
    <col min="12290" max="12290" width="39.125" style="3" bestFit="1" customWidth="1"/>
    <col min="12291" max="12545" width="9" style="3"/>
    <col min="12546" max="12546" width="39.125" style="3" bestFit="1" customWidth="1"/>
    <col min="12547" max="12801" width="9" style="3"/>
    <col min="12802" max="12802" width="39.125" style="3" bestFit="1" customWidth="1"/>
    <col min="12803" max="13057" width="9" style="3"/>
    <col min="13058" max="13058" width="39.125" style="3" bestFit="1" customWidth="1"/>
    <col min="13059" max="13313" width="9" style="3"/>
    <col min="13314" max="13314" width="39.125" style="3" bestFit="1" customWidth="1"/>
    <col min="13315" max="13569" width="9" style="3"/>
    <col min="13570" max="13570" width="39.125" style="3" bestFit="1" customWidth="1"/>
    <col min="13571" max="13825" width="9" style="3"/>
    <col min="13826" max="13826" width="39.125" style="3" bestFit="1" customWidth="1"/>
    <col min="13827" max="14081" width="9" style="3"/>
    <col min="14082" max="14082" width="39.125" style="3" bestFit="1" customWidth="1"/>
    <col min="14083" max="14337" width="9" style="3"/>
    <col min="14338" max="14338" width="39.125" style="3" bestFit="1" customWidth="1"/>
    <col min="14339" max="14593" width="9" style="3"/>
    <col min="14594" max="14594" width="39.125" style="3" bestFit="1" customWidth="1"/>
    <col min="14595" max="14849" width="9" style="3"/>
    <col min="14850" max="14850" width="39.125" style="3" bestFit="1" customWidth="1"/>
    <col min="14851" max="15105" width="9" style="3"/>
    <col min="15106" max="15106" width="39.125" style="3" bestFit="1" customWidth="1"/>
    <col min="15107" max="15361" width="9" style="3"/>
    <col min="15362" max="15362" width="39.125" style="3" bestFit="1" customWidth="1"/>
    <col min="15363" max="15617" width="9" style="3"/>
    <col min="15618" max="15618" width="39.125" style="3" bestFit="1" customWidth="1"/>
    <col min="15619" max="15873" width="9" style="3"/>
    <col min="15874" max="15874" width="39.125" style="3" bestFit="1" customWidth="1"/>
    <col min="15875" max="16129" width="9" style="3"/>
    <col min="16130" max="16130" width="39.125" style="3" bestFit="1" customWidth="1"/>
    <col min="16131" max="16384" width="9" style="3"/>
  </cols>
  <sheetData>
    <row r="3" spans="2:3">
      <c r="B3" s="3" t="s">
        <v>3436</v>
      </c>
      <c r="C3" s="3">
        <v>8</v>
      </c>
    </row>
    <row r="4" spans="2:3">
      <c r="B4" s="3" t="s">
        <v>3437</v>
      </c>
      <c r="C4" s="3">
        <v>4</v>
      </c>
    </row>
    <row r="5" spans="2:3">
      <c r="B5" s="3" t="s">
        <v>3438</v>
      </c>
      <c r="C5" s="3">
        <v>8</v>
      </c>
    </row>
    <row r="6" spans="2:3">
      <c r="B6" s="3" t="s">
        <v>3439</v>
      </c>
      <c r="C6" s="3">
        <v>4</v>
      </c>
    </row>
    <row r="7" spans="2:3">
      <c r="B7" s="3" t="s">
        <v>3440</v>
      </c>
      <c r="C7" s="3">
        <v>4</v>
      </c>
    </row>
    <row r="8" spans="2:3">
      <c r="B8" s="3" t="s">
        <v>3441</v>
      </c>
      <c r="C8" s="3">
        <v>40</v>
      </c>
    </row>
    <row r="9" spans="2:3">
      <c r="B9" s="3" t="s">
        <v>3442</v>
      </c>
      <c r="C9" s="3">
        <v>32</v>
      </c>
    </row>
    <row r="10" spans="2:3">
      <c r="B10" s="3" t="s">
        <v>3443</v>
      </c>
      <c r="C10" s="3">
        <v>16</v>
      </c>
    </row>
    <row r="11" spans="2:3">
      <c r="B11" s="3" t="s">
        <v>3444</v>
      </c>
      <c r="C11" s="3">
        <v>32</v>
      </c>
    </row>
    <row r="12" spans="2:3">
      <c r="B12" s="3" t="s">
        <v>3445</v>
      </c>
      <c r="C12" s="3">
        <v>32</v>
      </c>
    </row>
    <row r="13" spans="2:3">
      <c r="B13" s="3" t="s">
        <v>3446</v>
      </c>
      <c r="C13" s="3">
        <v>4</v>
      </c>
    </row>
    <row r="14" spans="2:3">
      <c r="B14" s="3" t="s">
        <v>3447</v>
      </c>
      <c r="C14" s="3">
        <v>4</v>
      </c>
    </row>
    <row r="15" spans="2:3">
      <c r="B15" s="3" t="s">
        <v>3448</v>
      </c>
      <c r="C15" s="3">
        <v>4</v>
      </c>
    </row>
    <row r="16" spans="2:3">
      <c r="B16" s="3" t="s">
        <v>3449</v>
      </c>
      <c r="C16" s="3">
        <v>120</v>
      </c>
    </row>
    <row r="17" spans="2:3">
      <c r="B17" s="3" t="s">
        <v>3450</v>
      </c>
      <c r="C17" s="3">
        <v>4</v>
      </c>
    </row>
    <row r="18" spans="2:3">
      <c r="B18" s="3" t="s">
        <v>3451</v>
      </c>
      <c r="C18" s="3">
        <v>32</v>
      </c>
    </row>
    <row r="19" spans="2:3">
      <c r="B19" s="3" t="s">
        <v>3452</v>
      </c>
      <c r="C19" s="3">
        <v>16</v>
      </c>
    </row>
    <row r="20" spans="2:3">
      <c r="B20" s="3" t="s">
        <v>3453</v>
      </c>
      <c r="C20" s="3">
        <v>4</v>
      </c>
    </row>
    <row r="21" spans="2:3">
      <c r="B21" s="3" t="s">
        <v>3454</v>
      </c>
      <c r="C21" s="3">
        <v>4</v>
      </c>
    </row>
    <row r="22" spans="2:3">
      <c r="B22" s="3" t="s">
        <v>3455</v>
      </c>
      <c r="C22" s="3">
        <v>24</v>
      </c>
    </row>
    <row r="23" spans="2:3">
      <c r="B23" s="3" t="s">
        <v>883</v>
      </c>
      <c r="C23" s="3">
        <v>32</v>
      </c>
    </row>
    <row r="24" spans="2:3">
      <c r="B24" s="3" t="s">
        <v>2856</v>
      </c>
      <c r="C24" s="3">
        <v>12</v>
      </c>
    </row>
    <row r="25" spans="2:3">
      <c r="B25" s="3" t="s">
        <v>3456</v>
      </c>
      <c r="C25" s="3">
        <v>8</v>
      </c>
    </row>
    <row r="26" spans="2:3">
      <c r="B26" s="3" t="s">
        <v>3457</v>
      </c>
      <c r="C26" s="3">
        <v>4</v>
      </c>
    </row>
    <row r="27" spans="2:3">
      <c r="B27" s="3" t="s">
        <v>481</v>
      </c>
      <c r="C27" s="3">
        <v>4</v>
      </c>
    </row>
    <row r="28" spans="2:3">
      <c r="B28" s="3" t="s">
        <v>3458</v>
      </c>
      <c r="C28" s="3">
        <v>4</v>
      </c>
    </row>
    <row r="29" spans="2:3">
      <c r="B29" s="3" t="s">
        <v>3459</v>
      </c>
      <c r="C29" s="3">
        <v>4</v>
      </c>
    </row>
    <row r="30" spans="2:3">
      <c r="B30" s="3" t="s">
        <v>3460</v>
      </c>
      <c r="C30" s="3">
        <v>4</v>
      </c>
    </row>
    <row r="31" spans="2:3">
      <c r="B31" s="3" t="s">
        <v>3461</v>
      </c>
      <c r="C31" s="3">
        <v>4</v>
      </c>
    </row>
    <row r="32" spans="2:3">
      <c r="B32" s="3" t="s">
        <v>3462</v>
      </c>
      <c r="C32" s="3">
        <v>4</v>
      </c>
    </row>
    <row r="33" spans="2:3">
      <c r="B33" s="3" t="s">
        <v>3463</v>
      </c>
      <c r="C33" s="3">
        <v>16</v>
      </c>
    </row>
    <row r="34" spans="2:3">
      <c r="B34" s="3" t="s">
        <v>3464</v>
      </c>
      <c r="C34" s="3">
        <v>32</v>
      </c>
    </row>
    <row r="35" spans="2:3">
      <c r="B35" s="3" t="s">
        <v>3465</v>
      </c>
      <c r="C35" s="3">
        <v>8</v>
      </c>
    </row>
    <row r="36" spans="2:3">
      <c r="B36" s="3" t="s">
        <v>3466</v>
      </c>
      <c r="C36" s="3">
        <v>8</v>
      </c>
    </row>
    <row r="37" spans="2:3">
      <c r="B37" s="3" t="s">
        <v>3467</v>
      </c>
      <c r="C37" s="3">
        <v>8</v>
      </c>
    </row>
    <row r="38" spans="2:3">
      <c r="B38" s="3" t="s">
        <v>3468</v>
      </c>
      <c r="C38" s="3">
        <v>4</v>
      </c>
    </row>
    <row r="39" spans="2:3">
      <c r="B39" s="3" t="s">
        <v>3469</v>
      </c>
      <c r="C39" s="3">
        <v>16</v>
      </c>
    </row>
    <row r="40" spans="2:3">
      <c r="B40" s="3" t="s">
        <v>3470</v>
      </c>
      <c r="C40" s="3">
        <v>16</v>
      </c>
    </row>
    <row r="41" spans="2:3">
      <c r="B41" s="3" t="s">
        <v>3471</v>
      </c>
      <c r="C41" s="3">
        <v>4</v>
      </c>
    </row>
    <row r="42" spans="2:3">
      <c r="B42" s="3" t="s">
        <v>3472</v>
      </c>
      <c r="C42" s="3">
        <v>16</v>
      </c>
    </row>
    <row r="43" spans="2:3">
      <c r="B43" s="3" t="s">
        <v>1237</v>
      </c>
      <c r="C43" s="3">
        <v>4</v>
      </c>
    </row>
  </sheetData>
  <phoneticPr fontId="3"/>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7B22E-74A5-4A40-BC78-26E1FCA7CA01}">
  <sheetPr>
    <tabColor theme="7" tint="0.39997558519241921"/>
  </sheetPr>
  <dimension ref="A2:R166"/>
  <sheetViews>
    <sheetView zoomScale="70" zoomScaleNormal="70" workbookViewId="0">
      <pane xSplit="11" ySplit="8" topLeftCell="L18" activePane="bottomRight" state="frozen"/>
      <selection pane="topRight" activeCell="K1" sqref="K1"/>
      <selection pane="bottomLeft" activeCell="A9" sqref="A9"/>
      <selection pane="bottomRight" activeCell="L35" sqref="L35"/>
    </sheetView>
  </sheetViews>
  <sheetFormatPr defaultColWidth="8.875" defaultRowHeight="18.75"/>
  <cols>
    <col min="1" max="1" width="8.875" style="3"/>
    <col min="2" max="2" width="2.625" style="3" customWidth="1"/>
    <col min="3" max="3" width="5.875" style="9" customWidth="1"/>
    <col min="4" max="5" width="15.875" style="3" customWidth="1"/>
    <col min="6" max="6" width="64.125" style="3" customWidth="1"/>
    <col min="7" max="7" width="6.125" style="9" customWidth="1"/>
    <col min="8" max="9" width="9.875" style="9" bestFit="1" customWidth="1"/>
    <col min="10" max="10" width="7.375" style="8" customWidth="1"/>
    <col min="11" max="11" width="47.875" style="3" customWidth="1"/>
    <col min="12" max="12" width="66.875" style="3" customWidth="1"/>
    <col min="13" max="13" width="30.875" style="9" customWidth="1"/>
    <col min="14" max="14" width="13.875" style="10" customWidth="1"/>
    <col min="15" max="15" width="6.375" style="3" customWidth="1"/>
    <col min="16" max="16" width="13.125" style="11" customWidth="1"/>
    <col min="17" max="17" width="21.5" style="126" customWidth="1"/>
    <col min="18" max="18" width="15.625" style="13" customWidth="1"/>
    <col min="19" max="257" width="8.875" style="3"/>
    <col min="258" max="258" width="2.625" style="3" customWidth="1"/>
    <col min="259" max="259" width="5.875" style="3" customWidth="1"/>
    <col min="260" max="261" width="15.875" style="3" customWidth="1"/>
    <col min="262" max="262" width="64.125" style="3" customWidth="1"/>
    <col min="263" max="263" width="6.125" style="3" customWidth="1"/>
    <col min="264" max="265" width="9.875" style="3" bestFit="1" customWidth="1"/>
    <col min="266" max="266" width="7.375" style="3" customWidth="1"/>
    <col min="267" max="267" width="47.875" style="3" customWidth="1"/>
    <col min="268" max="268" width="66.875" style="3" customWidth="1"/>
    <col min="269" max="269" width="30.875" style="3" customWidth="1"/>
    <col min="270" max="270" width="13.875" style="3" customWidth="1"/>
    <col min="271" max="271" width="6.375" style="3" customWidth="1"/>
    <col min="272" max="272" width="13.125" style="3" customWidth="1"/>
    <col min="273" max="273" width="21.5" style="3" customWidth="1"/>
    <col min="274" max="274" width="15.625" style="3" customWidth="1"/>
    <col min="275" max="513" width="8.875" style="3"/>
    <col min="514" max="514" width="2.625" style="3" customWidth="1"/>
    <col min="515" max="515" width="5.875" style="3" customWidth="1"/>
    <col min="516" max="517" width="15.875" style="3" customWidth="1"/>
    <col min="518" max="518" width="64.125" style="3" customWidth="1"/>
    <col min="519" max="519" width="6.125" style="3" customWidth="1"/>
    <col min="520" max="521" width="9.875" style="3" bestFit="1" customWidth="1"/>
    <col min="522" max="522" width="7.375" style="3" customWidth="1"/>
    <col min="523" max="523" width="47.875" style="3" customWidth="1"/>
    <col min="524" max="524" width="66.875" style="3" customWidth="1"/>
    <col min="525" max="525" width="30.875" style="3" customWidth="1"/>
    <col min="526" max="526" width="13.875" style="3" customWidth="1"/>
    <col min="527" max="527" width="6.375" style="3" customWidth="1"/>
    <col min="528" max="528" width="13.125" style="3" customWidth="1"/>
    <col min="529" max="529" width="21.5" style="3" customWidth="1"/>
    <col min="530" max="530" width="15.625" style="3" customWidth="1"/>
    <col min="531" max="769" width="8.875" style="3"/>
    <col min="770" max="770" width="2.625" style="3" customWidth="1"/>
    <col min="771" max="771" width="5.875" style="3" customWidth="1"/>
    <col min="772" max="773" width="15.875" style="3" customWidth="1"/>
    <col min="774" max="774" width="64.125" style="3" customWidth="1"/>
    <col min="775" max="775" width="6.125" style="3" customWidth="1"/>
    <col min="776" max="777" width="9.875" style="3" bestFit="1" customWidth="1"/>
    <col min="778" max="778" width="7.375" style="3" customWidth="1"/>
    <col min="779" max="779" width="47.875" style="3" customWidth="1"/>
    <col min="780" max="780" width="66.875" style="3" customWidth="1"/>
    <col min="781" max="781" width="30.875" style="3" customWidth="1"/>
    <col min="782" max="782" width="13.875" style="3" customWidth="1"/>
    <col min="783" max="783" width="6.375" style="3" customWidth="1"/>
    <col min="784" max="784" width="13.125" style="3" customWidth="1"/>
    <col min="785" max="785" width="21.5" style="3" customWidth="1"/>
    <col min="786" max="786" width="15.625" style="3" customWidth="1"/>
    <col min="787" max="1025" width="8.875" style="3"/>
    <col min="1026" max="1026" width="2.625" style="3" customWidth="1"/>
    <col min="1027" max="1027" width="5.875" style="3" customWidth="1"/>
    <col min="1028" max="1029" width="15.875" style="3" customWidth="1"/>
    <col min="1030" max="1030" width="64.125" style="3" customWidth="1"/>
    <col min="1031" max="1031" width="6.125" style="3" customWidth="1"/>
    <col min="1032" max="1033" width="9.875" style="3" bestFit="1" customWidth="1"/>
    <col min="1034" max="1034" width="7.375" style="3" customWidth="1"/>
    <col min="1035" max="1035" width="47.875" style="3" customWidth="1"/>
    <col min="1036" max="1036" width="66.875" style="3" customWidth="1"/>
    <col min="1037" max="1037" width="30.875" style="3" customWidth="1"/>
    <col min="1038" max="1038" width="13.875" style="3" customWidth="1"/>
    <col min="1039" max="1039" width="6.375" style="3" customWidth="1"/>
    <col min="1040" max="1040" width="13.125" style="3" customWidth="1"/>
    <col min="1041" max="1041" width="21.5" style="3" customWidth="1"/>
    <col min="1042" max="1042" width="15.625" style="3" customWidth="1"/>
    <col min="1043" max="1281" width="8.875" style="3"/>
    <col min="1282" max="1282" width="2.625" style="3" customWidth="1"/>
    <col min="1283" max="1283" width="5.875" style="3" customWidth="1"/>
    <col min="1284" max="1285" width="15.875" style="3" customWidth="1"/>
    <col min="1286" max="1286" width="64.125" style="3" customWidth="1"/>
    <col min="1287" max="1287" width="6.125" style="3" customWidth="1"/>
    <col min="1288" max="1289" width="9.875" style="3" bestFit="1" customWidth="1"/>
    <col min="1290" max="1290" width="7.375" style="3" customWidth="1"/>
    <col min="1291" max="1291" width="47.875" style="3" customWidth="1"/>
    <col min="1292" max="1292" width="66.875" style="3" customWidth="1"/>
    <col min="1293" max="1293" width="30.875" style="3" customWidth="1"/>
    <col min="1294" max="1294" width="13.875" style="3" customWidth="1"/>
    <col min="1295" max="1295" width="6.375" style="3" customWidth="1"/>
    <col min="1296" max="1296" width="13.125" style="3" customWidth="1"/>
    <col min="1297" max="1297" width="21.5" style="3" customWidth="1"/>
    <col min="1298" max="1298" width="15.625" style="3" customWidth="1"/>
    <col min="1299" max="1537" width="8.875" style="3"/>
    <col min="1538" max="1538" width="2.625" style="3" customWidth="1"/>
    <col min="1539" max="1539" width="5.875" style="3" customWidth="1"/>
    <col min="1540" max="1541" width="15.875" style="3" customWidth="1"/>
    <col min="1542" max="1542" width="64.125" style="3" customWidth="1"/>
    <col min="1543" max="1543" width="6.125" style="3" customWidth="1"/>
    <col min="1544" max="1545" width="9.875" style="3" bestFit="1" customWidth="1"/>
    <col min="1546" max="1546" width="7.375" style="3" customWidth="1"/>
    <col min="1547" max="1547" width="47.875" style="3" customWidth="1"/>
    <col min="1548" max="1548" width="66.875" style="3" customWidth="1"/>
    <col min="1549" max="1549" width="30.875" style="3" customWidth="1"/>
    <col min="1550" max="1550" width="13.875" style="3" customWidth="1"/>
    <col min="1551" max="1551" width="6.375" style="3" customWidth="1"/>
    <col min="1552" max="1552" width="13.125" style="3" customWidth="1"/>
    <col min="1553" max="1553" width="21.5" style="3" customWidth="1"/>
    <col min="1554" max="1554" width="15.625" style="3" customWidth="1"/>
    <col min="1555" max="1793" width="8.875" style="3"/>
    <col min="1794" max="1794" width="2.625" style="3" customWidth="1"/>
    <col min="1795" max="1795" width="5.875" style="3" customWidth="1"/>
    <col min="1796" max="1797" width="15.875" style="3" customWidth="1"/>
    <col min="1798" max="1798" width="64.125" style="3" customWidth="1"/>
    <col min="1799" max="1799" width="6.125" style="3" customWidth="1"/>
    <col min="1800" max="1801" width="9.875" style="3" bestFit="1" customWidth="1"/>
    <col min="1802" max="1802" width="7.375" style="3" customWidth="1"/>
    <col min="1803" max="1803" width="47.875" style="3" customWidth="1"/>
    <col min="1804" max="1804" width="66.875" style="3" customWidth="1"/>
    <col min="1805" max="1805" width="30.875" style="3" customWidth="1"/>
    <col min="1806" max="1806" width="13.875" style="3" customWidth="1"/>
    <col min="1807" max="1807" width="6.375" style="3" customWidth="1"/>
    <col min="1808" max="1808" width="13.125" style="3" customWidth="1"/>
    <col min="1809" max="1809" width="21.5" style="3" customWidth="1"/>
    <col min="1810" max="1810" width="15.625" style="3" customWidth="1"/>
    <col min="1811" max="2049" width="8.875" style="3"/>
    <col min="2050" max="2050" width="2.625" style="3" customWidth="1"/>
    <col min="2051" max="2051" width="5.875" style="3" customWidth="1"/>
    <col min="2052" max="2053" width="15.875" style="3" customWidth="1"/>
    <col min="2054" max="2054" width="64.125" style="3" customWidth="1"/>
    <col min="2055" max="2055" width="6.125" style="3" customWidth="1"/>
    <col min="2056" max="2057" width="9.875" style="3" bestFit="1" customWidth="1"/>
    <col min="2058" max="2058" width="7.375" style="3" customWidth="1"/>
    <col min="2059" max="2059" width="47.875" style="3" customWidth="1"/>
    <col min="2060" max="2060" width="66.875" style="3" customWidth="1"/>
    <col min="2061" max="2061" width="30.875" style="3" customWidth="1"/>
    <col min="2062" max="2062" width="13.875" style="3" customWidth="1"/>
    <col min="2063" max="2063" width="6.375" style="3" customWidth="1"/>
    <col min="2064" max="2064" width="13.125" style="3" customWidth="1"/>
    <col min="2065" max="2065" width="21.5" style="3" customWidth="1"/>
    <col min="2066" max="2066" width="15.625" style="3" customWidth="1"/>
    <col min="2067" max="2305" width="8.875" style="3"/>
    <col min="2306" max="2306" width="2.625" style="3" customWidth="1"/>
    <col min="2307" max="2307" width="5.875" style="3" customWidth="1"/>
    <col min="2308" max="2309" width="15.875" style="3" customWidth="1"/>
    <col min="2310" max="2310" width="64.125" style="3" customWidth="1"/>
    <col min="2311" max="2311" width="6.125" style="3" customWidth="1"/>
    <col min="2312" max="2313" width="9.875" style="3" bestFit="1" customWidth="1"/>
    <col min="2314" max="2314" width="7.375" style="3" customWidth="1"/>
    <col min="2315" max="2315" width="47.875" style="3" customWidth="1"/>
    <col min="2316" max="2316" width="66.875" style="3" customWidth="1"/>
    <col min="2317" max="2317" width="30.875" style="3" customWidth="1"/>
    <col min="2318" max="2318" width="13.875" style="3" customWidth="1"/>
    <col min="2319" max="2319" width="6.375" style="3" customWidth="1"/>
    <col min="2320" max="2320" width="13.125" style="3" customWidth="1"/>
    <col min="2321" max="2321" width="21.5" style="3" customWidth="1"/>
    <col min="2322" max="2322" width="15.625" style="3" customWidth="1"/>
    <col min="2323" max="2561" width="8.875" style="3"/>
    <col min="2562" max="2562" width="2.625" style="3" customWidth="1"/>
    <col min="2563" max="2563" width="5.875" style="3" customWidth="1"/>
    <col min="2564" max="2565" width="15.875" style="3" customWidth="1"/>
    <col min="2566" max="2566" width="64.125" style="3" customWidth="1"/>
    <col min="2567" max="2567" width="6.125" style="3" customWidth="1"/>
    <col min="2568" max="2569" width="9.875" style="3" bestFit="1" customWidth="1"/>
    <col min="2570" max="2570" width="7.375" style="3" customWidth="1"/>
    <col min="2571" max="2571" width="47.875" style="3" customWidth="1"/>
    <col min="2572" max="2572" width="66.875" style="3" customWidth="1"/>
    <col min="2573" max="2573" width="30.875" style="3" customWidth="1"/>
    <col min="2574" max="2574" width="13.875" style="3" customWidth="1"/>
    <col min="2575" max="2575" width="6.375" style="3" customWidth="1"/>
    <col min="2576" max="2576" width="13.125" style="3" customWidth="1"/>
    <col min="2577" max="2577" width="21.5" style="3" customWidth="1"/>
    <col min="2578" max="2578" width="15.625" style="3" customWidth="1"/>
    <col min="2579" max="2817" width="8.875" style="3"/>
    <col min="2818" max="2818" width="2.625" style="3" customWidth="1"/>
    <col min="2819" max="2819" width="5.875" style="3" customWidth="1"/>
    <col min="2820" max="2821" width="15.875" style="3" customWidth="1"/>
    <col min="2822" max="2822" width="64.125" style="3" customWidth="1"/>
    <col min="2823" max="2823" width="6.125" style="3" customWidth="1"/>
    <col min="2824" max="2825" width="9.875" style="3" bestFit="1" customWidth="1"/>
    <col min="2826" max="2826" width="7.375" style="3" customWidth="1"/>
    <col min="2827" max="2827" width="47.875" style="3" customWidth="1"/>
    <col min="2828" max="2828" width="66.875" style="3" customWidth="1"/>
    <col min="2829" max="2829" width="30.875" style="3" customWidth="1"/>
    <col min="2830" max="2830" width="13.875" style="3" customWidth="1"/>
    <col min="2831" max="2831" width="6.375" style="3" customWidth="1"/>
    <col min="2832" max="2832" width="13.125" style="3" customWidth="1"/>
    <col min="2833" max="2833" width="21.5" style="3" customWidth="1"/>
    <col min="2834" max="2834" width="15.625" style="3" customWidth="1"/>
    <col min="2835" max="3073" width="8.875" style="3"/>
    <col min="3074" max="3074" width="2.625" style="3" customWidth="1"/>
    <col min="3075" max="3075" width="5.875" style="3" customWidth="1"/>
    <col min="3076" max="3077" width="15.875" style="3" customWidth="1"/>
    <col min="3078" max="3078" width="64.125" style="3" customWidth="1"/>
    <col min="3079" max="3079" width="6.125" style="3" customWidth="1"/>
    <col min="3080" max="3081" width="9.875" style="3" bestFit="1" customWidth="1"/>
    <col min="3082" max="3082" width="7.375" style="3" customWidth="1"/>
    <col min="3083" max="3083" width="47.875" style="3" customWidth="1"/>
    <col min="3084" max="3084" width="66.875" style="3" customWidth="1"/>
    <col min="3085" max="3085" width="30.875" style="3" customWidth="1"/>
    <col min="3086" max="3086" width="13.875" style="3" customWidth="1"/>
    <col min="3087" max="3087" width="6.375" style="3" customWidth="1"/>
    <col min="3088" max="3088" width="13.125" style="3" customWidth="1"/>
    <col min="3089" max="3089" width="21.5" style="3" customWidth="1"/>
    <col min="3090" max="3090" width="15.625" style="3" customWidth="1"/>
    <col min="3091" max="3329" width="8.875" style="3"/>
    <col min="3330" max="3330" width="2.625" style="3" customWidth="1"/>
    <col min="3331" max="3331" width="5.875" style="3" customWidth="1"/>
    <col min="3332" max="3333" width="15.875" style="3" customWidth="1"/>
    <col min="3334" max="3334" width="64.125" style="3" customWidth="1"/>
    <col min="3335" max="3335" width="6.125" style="3" customWidth="1"/>
    <col min="3336" max="3337" width="9.875" style="3" bestFit="1" customWidth="1"/>
    <col min="3338" max="3338" width="7.375" style="3" customWidth="1"/>
    <col min="3339" max="3339" width="47.875" style="3" customWidth="1"/>
    <col min="3340" max="3340" width="66.875" style="3" customWidth="1"/>
    <col min="3341" max="3341" width="30.875" style="3" customWidth="1"/>
    <col min="3342" max="3342" width="13.875" style="3" customWidth="1"/>
    <col min="3343" max="3343" width="6.375" style="3" customWidth="1"/>
    <col min="3344" max="3344" width="13.125" style="3" customWidth="1"/>
    <col min="3345" max="3345" width="21.5" style="3" customWidth="1"/>
    <col min="3346" max="3346" width="15.625" style="3" customWidth="1"/>
    <col min="3347" max="3585" width="8.875" style="3"/>
    <col min="3586" max="3586" width="2.625" style="3" customWidth="1"/>
    <col min="3587" max="3587" width="5.875" style="3" customWidth="1"/>
    <col min="3588" max="3589" width="15.875" style="3" customWidth="1"/>
    <col min="3590" max="3590" width="64.125" style="3" customWidth="1"/>
    <col min="3591" max="3591" width="6.125" style="3" customWidth="1"/>
    <col min="3592" max="3593" width="9.875" style="3" bestFit="1" customWidth="1"/>
    <col min="3594" max="3594" width="7.375" style="3" customWidth="1"/>
    <col min="3595" max="3595" width="47.875" style="3" customWidth="1"/>
    <col min="3596" max="3596" width="66.875" style="3" customWidth="1"/>
    <col min="3597" max="3597" width="30.875" style="3" customWidth="1"/>
    <col min="3598" max="3598" width="13.875" style="3" customWidth="1"/>
    <col min="3599" max="3599" width="6.375" style="3" customWidth="1"/>
    <col min="3600" max="3600" width="13.125" style="3" customWidth="1"/>
    <col min="3601" max="3601" width="21.5" style="3" customWidth="1"/>
    <col min="3602" max="3602" width="15.625" style="3" customWidth="1"/>
    <col min="3603" max="3841" width="8.875" style="3"/>
    <col min="3842" max="3842" width="2.625" style="3" customWidth="1"/>
    <col min="3843" max="3843" width="5.875" style="3" customWidth="1"/>
    <col min="3844" max="3845" width="15.875" style="3" customWidth="1"/>
    <col min="3846" max="3846" width="64.125" style="3" customWidth="1"/>
    <col min="3847" max="3847" width="6.125" style="3" customWidth="1"/>
    <col min="3848" max="3849" width="9.875" style="3" bestFit="1" customWidth="1"/>
    <col min="3850" max="3850" width="7.375" style="3" customWidth="1"/>
    <col min="3851" max="3851" width="47.875" style="3" customWidth="1"/>
    <col min="3852" max="3852" width="66.875" style="3" customWidth="1"/>
    <col min="3853" max="3853" width="30.875" style="3" customWidth="1"/>
    <col min="3854" max="3854" width="13.875" style="3" customWidth="1"/>
    <col min="3855" max="3855" width="6.375" style="3" customWidth="1"/>
    <col min="3856" max="3856" width="13.125" style="3" customWidth="1"/>
    <col min="3857" max="3857" width="21.5" style="3" customWidth="1"/>
    <col min="3858" max="3858" width="15.625" style="3" customWidth="1"/>
    <col min="3859" max="4097" width="8.875" style="3"/>
    <col min="4098" max="4098" width="2.625" style="3" customWidth="1"/>
    <col min="4099" max="4099" width="5.875" style="3" customWidth="1"/>
    <col min="4100" max="4101" width="15.875" style="3" customWidth="1"/>
    <col min="4102" max="4102" width="64.125" style="3" customWidth="1"/>
    <col min="4103" max="4103" width="6.125" style="3" customWidth="1"/>
    <col min="4104" max="4105" width="9.875" style="3" bestFit="1" customWidth="1"/>
    <col min="4106" max="4106" width="7.375" style="3" customWidth="1"/>
    <col min="4107" max="4107" width="47.875" style="3" customWidth="1"/>
    <col min="4108" max="4108" width="66.875" style="3" customWidth="1"/>
    <col min="4109" max="4109" width="30.875" style="3" customWidth="1"/>
    <col min="4110" max="4110" width="13.875" style="3" customWidth="1"/>
    <col min="4111" max="4111" width="6.375" style="3" customWidth="1"/>
    <col min="4112" max="4112" width="13.125" style="3" customWidth="1"/>
    <col min="4113" max="4113" width="21.5" style="3" customWidth="1"/>
    <col min="4114" max="4114" width="15.625" style="3" customWidth="1"/>
    <col min="4115" max="4353" width="8.875" style="3"/>
    <col min="4354" max="4354" width="2.625" style="3" customWidth="1"/>
    <col min="4355" max="4355" width="5.875" style="3" customWidth="1"/>
    <col min="4356" max="4357" width="15.875" style="3" customWidth="1"/>
    <col min="4358" max="4358" width="64.125" style="3" customWidth="1"/>
    <col min="4359" max="4359" width="6.125" style="3" customWidth="1"/>
    <col min="4360" max="4361" width="9.875" style="3" bestFit="1" customWidth="1"/>
    <col min="4362" max="4362" width="7.375" style="3" customWidth="1"/>
    <col min="4363" max="4363" width="47.875" style="3" customWidth="1"/>
    <col min="4364" max="4364" width="66.875" style="3" customWidth="1"/>
    <col min="4365" max="4365" width="30.875" style="3" customWidth="1"/>
    <col min="4366" max="4366" width="13.875" style="3" customWidth="1"/>
    <col min="4367" max="4367" width="6.375" style="3" customWidth="1"/>
    <col min="4368" max="4368" width="13.125" style="3" customWidth="1"/>
    <col min="4369" max="4369" width="21.5" style="3" customWidth="1"/>
    <col min="4370" max="4370" width="15.625" style="3" customWidth="1"/>
    <col min="4371" max="4609" width="8.875" style="3"/>
    <col min="4610" max="4610" width="2.625" style="3" customWidth="1"/>
    <col min="4611" max="4611" width="5.875" style="3" customWidth="1"/>
    <col min="4612" max="4613" width="15.875" style="3" customWidth="1"/>
    <col min="4614" max="4614" width="64.125" style="3" customWidth="1"/>
    <col min="4615" max="4615" width="6.125" style="3" customWidth="1"/>
    <col min="4616" max="4617" width="9.875" style="3" bestFit="1" customWidth="1"/>
    <col min="4618" max="4618" width="7.375" style="3" customWidth="1"/>
    <col min="4619" max="4619" width="47.875" style="3" customWidth="1"/>
    <col min="4620" max="4620" width="66.875" style="3" customWidth="1"/>
    <col min="4621" max="4621" width="30.875" style="3" customWidth="1"/>
    <col min="4622" max="4622" width="13.875" style="3" customWidth="1"/>
    <col min="4623" max="4623" width="6.375" style="3" customWidth="1"/>
    <col min="4624" max="4624" width="13.125" style="3" customWidth="1"/>
    <col min="4625" max="4625" width="21.5" style="3" customWidth="1"/>
    <col min="4626" max="4626" width="15.625" style="3" customWidth="1"/>
    <col min="4627" max="4865" width="8.875" style="3"/>
    <col min="4866" max="4866" width="2.625" style="3" customWidth="1"/>
    <col min="4867" max="4867" width="5.875" style="3" customWidth="1"/>
    <col min="4868" max="4869" width="15.875" style="3" customWidth="1"/>
    <col min="4870" max="4870" width="64.125" style="3" customWidth="1"/>
    <col min="4871" max="4871" width="6.125" style="3" customWidth="1"/>
    <col min="4872" max="4873" width="9.875" style="3" bestFit="1" customWidth="1"/>
    <col min="4874" max="4874" width="7.375" style="3" customWidth="1"/>
    <col min="4875" max="4875" width="47.875" style="3" customWidth="1"/>
    <col min="4876" max="4876" width="66.875" style="3" customWidth="1"/>
    <col min="4877" max="4877" width="30.875" style="3" customWidth="1"/>
    <col min="4878" max="4878" width="13.875" style="3" customWidth="1"/>
    <col min="4879" max="4879" width="6.375" style="3" customWidth="1"/>
    <col min="4880" max="4880" width="13.125" style="3" customWidth="1"/>
    <col min="4881" max="4881" width="21.5" style="3" customWidth="1"/>
    <col min="4882" max="4882" width="15.625" style="3" customWidth="1"/>
    <col min="4883" max="5121" width="8.875" style="3"/>
    <col min="5122" max="5122" width="2.625" style="3" customWidth="1"/>
    <col min="5123" max="5123" width="5.875" style="3" customWidth="1"/>
    <col min="5124" max="5125" width="15.875" style="3" customWidth="1"/>
    <col min="5126" max="5126" width="64.125" style="3" customWidth="1"/>
    <col min="5127" max="5127" width="6.125" style="3" customWidth="1"/>
    <col min="5128" max="5129" width="9.875" style="3" bestFit="1" customWidth="1"/>
    <col min="5130" max="5130" width="7.375" style="3" customWidth="1"/>
    <col min="5131" max="5131" width="47.875" style="3" customWidth="1"/>
    <col min="5132" max="5132" width="66.875" style="3" customWidth="1"/>
    <col min="5133" max="5133" width="30.875" style="3" customWidth="1"/>
    <col min="5134" max="5134" width="13.875" style="3" customWidth="1"/>
    <col min="5135" max="5135" width="6.375" style="3" customWidth="1"/>
    <col min="5136" max="5136" width="13.125" style="3" customWidth="1"/>
    <col min="5137" max="5137" width="21.5" style="3" customWidth="1"/>
    <col min="5138" max="5138" width="15.625" style="3" customWidth="1"/>
    <col min="5139" max="5377" width="8.875" style="3"/>
    <col min="5378" max="5378" width="2.625" style="3" customWidth="1"/>
    <col min="5379" max="5379" width="5.875" style="3" customWidth="1"/>
    <col min="5380" max="5381" width="15.875" style="3" customWidth="1"/>
    <col min="5382" max="5382" width="64.125" style="3" customWidth="1"/>
    <col min="5383" max="5383" width="6.125" style="3" customWidth="1"/>
    <col min="5384" max="5385" width="9.875" style="3" bestFit="1" customWidth="1"/>
    <col min="5386" max="5386" width="7.375" style="3" customWidth="1"/>
    <col min="5387" max="5387" width="47.875" style="3" customWidth="1"/>
    <col min="5388" max="5388" width="66.875" style="3" customWidth="1"/>
    <col min="5389" max="5389" width="30.875" style="3" customWidth="1"/>
    <col min="5390" max="5390" width="13.875" style="3" customWidth="1"/>
    <col min="5391" max="5391" width="6.375" style="3" customWidth="1"/>
    <col min="5392" max="5392" width="13.125" style="3" customWidth="1"/>
    <col min="5393" max="5393" width="21.5" style="3" customWidth="1"/>
    <col min="5394" max="5394" width="15.625" style="3" customWidth="1"/>
    <col min="5395" max="5633" width="8.875" style="3"/>
    <col min="5634" max="5634" width="2.625" style="3" customWidth="1"/>
    <col min="5635" max="5635" width="5.875" style="3" customWidth="1"/>
    <col min="5636" max="5637" width="15.875" style="3" customWidth="1"/>
    <col min="5638" max="5638" width="64.125" style="3" customWidth="1"/>
    <col min="5639" max="5639" width="6.125" style="3" customWidth="1"/>
    <col min="5640" max="5641" width="9.875" style="3" bestFit="1" customWidth="1"/>
    <col min="5642" max="5642" width="7.375" style="3" customWidth="1"/>
    <col min="5643" max="5643" width="47.875" style="3" customWidth="1"/>
    <col min="5644" max="5644" width="66.875" style="3" customWidth="1"/>
    <col min="5645" max="5645" width="30.875" style="3" customWidth="1"/>
    <col min="5646" max="5646" width="13.875" style="3" customWidth="1"/>
    <col min="5647" max="5647" width="6.375" style="3" customWidth="1"/>
    <col min="5648" max="5648" width="13.125" style="3" customWidth="1"/>
    <col min="5649" max="5649" width="21.5" style="3" customWidth="1"/>
    <col min="5650" max="5650" width="15.625" style="3" customWidth="1"/>
    <col min="5651" max="5889" width="8.875" style="3"/>
    <col min="5890" max="5890" width="2.625" style="3" customWidth="1"/>
    <col min="5891" max="5891" width="5.875" style="3" customWidth="1"/>
    <col min="5892" max="5893" width="15.875" style="3" customWidth="1"/>
    <col min="5894" max="5894" width="64.125" style="3" customWidth="1"/>
    <col min="5895" max="5895" width="6.125" style="3" customWidth="1"/>
    <col min="5896" max="5897" width="9.875" style="3" bestFit="1" customWidth="1"/>
    <col min="5898" max="5898" width="7.375" style="3" customWidth="1"/>
    <col min="5899" max="5899" width="47.875" style="3" customWidth="1"/>
    <col min="5900" max="5900" width="66.875" style="3" customWidth="1"/>
    <col min="5901" max="5901" width="30.875" style="3" customWidth="1"/>
    <col min="5902" max="5902" width="13.875" style="3" customWidth="1"/>
    <col min="5903" max="5903" width="6.375" style="3" customWidth="1"/>
    <col min="5904" max="5904" width="13.125" style="3" customWidth="1"/>
    <col min="5905" max="5905" width="21.5" style="3" customWidth="1"/>
    <col min="5906" max="5906" width="15.625" style="3" customWidth="1"/>
    <col min="5907" max="6145" width="8.875" style="3"/>
    <col min="6146" max="6146" width="2.625" style="3" customWidth="1"/>
    <col min="6147" max="6147" width="5.875" style="3" customWidth="1"/>
    <col min="6148" max="6149" width="15.875" style="3" customWidth="1"/>
    <col min="6150" max="6150" width="64.125" style="3" customWidth="1"/>
    <col min="6151" max="6151" width="6.125" style="3" customWidth="1"/>
    <col min="6152" max="6153" width="9.875" style="3" bestFit="1" customWidth="1"/>
    <col min="6154" max="6154" width="7.375" style="3" customWidth="1"/>
    <col min="6155" max="6155" width="47.875" style="3" customWidth="1"/>
    <col min="6156" max="6156" width="66.875" style="3" customWidth="1"/>
    <col min="6157" max="6157" width="30.875" style="3" customWidth="1"/>
    <col min="6158" max="6158" width="13.875" style="3" customWidth="1"/>
    <col min="6159" max="6159" width="6.375" style="3" customWidth="1"/>
    <col min="6160" max="6160" width="13.125" style="3" customWidth="1"/>
    <col min="6161" max="6161" width="21.5" style="3" customWidth="1"/>
    <col min="6162" max="6162" width="15.625" style="3" customWidth="1"/>
    <col min="6163" max="6401" width="8.875" style="3"/>
    <col min="6402" max="6402" width="2.625" style="3" customWidth="1"/>
    <col min="6403" max="6403" width="5.875" style="3" customWidth="1"/>
    <col min="6404" max="6405" width="15.875" style="3" customWidth="1"/>
    <col min="6406" max="6406" width="64.125" style="3" customWidth="1"/>
    <col min="6407" max="6407" width="6.125" style="3" customWidth="1"/>
    <col min="6408" max="6409" width="9.875" style="3" bestFit="1" customWidth="1"/>
    <col min="6410" max="6410" width="7.375" style="3" customWidth="1"/>
    <col min="6411" max="6411" width="47.875" style="3" customWidth="1"/>
    <col min="6412" max="6412" width="66.875" style="3" customWidth="1"/>
    <col min="6413" max="6413" width="30.875" style="3" customWidth="1"/>
    <col min="6414" max="6414" width="13.875" style="3" customWidth="1"/>
    <col min="6415" max="6415" width="6.375" style="3" customWidth="1"/>
    <col min="6416" max="6416" width="13.125" style="3" customWidth="1"/>
    <col min="6417" max="6417" width="21.5" style="3" customWidth="1"/>
    <col min="6418" max="6418" width="15.625" style="3" customWidth="1"/>
    <col min="6419" max="6657" width="8.875" style="3"/>
    <col min="6658" max="6658" width="2.625" style="3" customWidth="1"/>
    <col min="6659" max="6659" width="5.875" style="3" customWidth="1"/>
    <col min="6660" max="6661" width="15.875" style="3" customWidth="1"/>
    <col min="6662" max="6662" width="64.125" style="3" customWidth="1"/>
    <col min="6663" max="6663" width="6.125" style="3" customWidth="1"/>
    <col min="6664" max="6665" width="9.875" style="3" bestFit="1" customWidth="1"/>
    <col min="6666" max="6666" width="7.375" style="3" customWidth="1"/>
    <col min="6667" max="6667" width="47.875" style="3" customWidth="1"/>
    <col min="6668" max="6668" width="66.875" style="3" customWidth="1"/>
    <col min="6669" max="6669" width="30.875" style="3" customWidth="1"/>
    <col min="6670" max="6670" width="13.875" style="3" customWidth="1"/>
    <col min="6671" max="6671" width="6.375" style="3" customWidth="1"/>
    <col min="6672" max="6672" width="13.125" style="3" customWidth="1"/>
    <col min="6673" max="6673" width="21.5" style="3" customWidth="1"/>
    <col min="6674" max="6674" width="15.625" style="3" customWidth="1"/>
    <col min="6675" max="6913" width="8.875" style="3"/>
    <col min="6914" max="6914" width="2.625" style="3" customWidth="1"/>
    <col min="6915" max="6915" width="5.875" style="3" customWidth="1"/>
    <col min="6916" max="6917" width="15.875" style="3" customWidth="1"/>
    <col min="6918" max="6918" width="64.125" style="3" customWidth="1"/>
    <col min="6919" max="6919" width="6.125" style="3" customWidth="1"/>
    <col min="6920" max="6921" width="9.875" style="3" bestFit="1" customWidth="1"/>
    <col min="6922" max="6922" width="7.375" style="3" customWidth="1"/>
    <col min="6923" max="6923" width="47.875" style="3" customWidth="1"/>
    <col min="6924" max="6924" width="66.875" style="3" customWidth="1"/>
    <col min="6925" max="6925" width="30.875" style="3" customWidth="1"/>
    <col min="6926" max="6926" width="13.875" style="3" customWidth="1"/>
    <col min="6927" max="6927" width="6.375" style="3" customWidth="1"/>
    <col min="6928" max="6928" width="13.125" style="3" customWidth="1"/>
    <col min="6929" max="6929" width="21.5" style="3" customWidth="1"/>
    <col min="6930" max="6930" width="15.625" style="3" customWidth="1"/>
    <col min="6931" max="7169" width="8.875" style="3"/>
    <col min="7170" max="7170" width="2.625" style="3" customWidth="1"/>
    <col min="7171" max="7171" width="5.875" style="3" customWidth="1"/>
    <col min="7172" max="7173" width="15.875" style="3" customWidth="1"/>
    <col min="7174" max="7174" width="64.125" style="3" customWidth="1"/>
    <col min="7175" max="7175" width="6.125" style="3" customWidth="1"/>
    <col min="7176" max="7177" width="9.875" style="3" bestFit="1" customWidth="1"/>
    <col min="7178" max="7178" width="7.375" style="3" customWidth="1"/>
    <col min="7179" max="7179" width="47.875" style="3" customWidth="1"/>
    <col min="7180" max="7180" width="66.875" style="3" customWidth="1"/>
    <col min="7181" max="7181" width="30.875" style="3" customWidth="1"/>
    <col min="7182" max="7182" width="13.875" style="3" customWidth="1"/>
    <col min="7183" max="7183" width="6.375" style="3" customWidth="1"/>
    <col min="7184" max="7184" width="13.125" style="3" customWidth="1"/>
    <col min="7185" max="7185" width="21.5" style="3" customWidth="1"/>
    <col min="7186" max="7186" width="15.625" style="3" customWidth="1"/>
    <col min="7187" max="7425" width="8.875" style="3"/>
    <col min="7426" max="7426" width="2.625" style="3" customWidth="1"/>
    <col min="7427" max="7427" width="5.875" style="3" customWidth="1"/>
    <col min="7428" max="7429" width="15.875" style="3" customWidth="1"/>
    <col min="7430" max="7430" width="64.125" style="3" customWidth="1"/>
    <col min="7431" max="7431" width="6.125" style="3" customWidth="1"/>
    <col min="7432" max="7433" width="9.875" style="3" bestFit="1" customWidth="1"/>
    <col min="7434" max="7434" width="7.375" style="3" customWidth="1"/>
    <col min="7435" max="7435" width="47.875" style="3" customWidth="1"/>
    <col min="7436" max="7436" width="66.875" style="3" customWidth="1"/>
    <col min="7437" max="7437" width="30.875" style="3" customWidth="1"/>
    <col min="7438" max="7438" width="13.875" style="3" customWidth="1"/>
    <col min="7439" max="7439" width="6.375" style="3" customWidth="1"/>
    <col min="7440" max="7440" width="13.125" style="3" customWidth="1"/>
    <col min="7441" max="7441" width="21.5" style="3" customWidth="1"/>
    <col min="7442" max="7442" width="15.625" style="3" customWidth="1"/>
    <col min="7443" max="7681" width="8.875" style="3"/>
    <col min="7682" max="7682" width="2.625" style="3" customWidth="1"/>
    <col min="7683" max="7683" width="5.875" style="3" customWidth="1"/>
    <col min="7684" max="7685" width="15.875" style="3" customWidth="1"/>
    <col min="7686" max="7686" width="64.125" style="3" customWidth="1"/>
    <col min="7687" max="7687" width="6.125" style="3" customWidth="1"/>
    <col min="7688" max="7689" width="9.875" style="3" bestFit="1" customWidth="1"/>
    <col min="7690" max="7690" width="7.375" style="3" customWidth="1"/>
    <col min="7691" max="7691" width="47.875" style="3" customWidth="1"/>
    <col min="7692" max="7692" width="66.875" style="3" customWidth="1"/>
    <col min="7693" max="7693" width="30.875" style="3" customWidth="1"/>
    <col min="7694" max="7694" width="13.875" style="3" customWidth="1"/>
    <col min="7695" max="7695" width="6.375" style="3" customWidth="1"/>
    <col min="7696" max="7696" width="13.125" style="3" customWidth="1"/>
    <col min="7697" max="7697" width="21.5" style="3" customWidth="1"/>
    <col min="7698" max="7698" width="15.625" style="3" customWidth="1"/>
    <col min="7699" max="7937" width="8.875" style="3"/>
    <col min="7938" max="7938" width="2.625" style="3" customWidth="1"/>
    <col min="7939" max="7939" width="5.875" style="3" customWidth="1"/>
    <col min="7940" max="7941" width="15.875" style="3" customWidth="1"/>
    <col min="7942" max="7942" width="64.125" style="3" customWidth="1"/>
    <col min="7943" max="7943" width="6.125" style="3" customWidth="1"/>
    <col min="7944" max="7945" width="9.875" style="3" bestFit="1" customWidth="1"/>
    <col min="7946" max="7946" width="7.375" style="3" customWidth="1"/>
    <col min="7947" max="7947" width="47.875" style="3" customWidth="1"/>
    <col min="7948" max="7948" width="66.875" style="3" customWidth="1"/>
    <col min="7949" max="7949" width="30.875" style="3" customWidth="1"/>
    <col min="7950" max="7950" width="13.875" style="3" customWidth="1"/>
    <col min="7951" max="7951" width="6.375" style="3" customWidth="1"/>
    <col min="7952" max="7952" width="13.125" style="3" customWidth="1"/>
    <col min="7953" max="7953" width="21.5" style="3" customWidth="1"/>
    <col min="7954" max="7954" width="15.625" style="3" customWidth="1"/>
    <col min="7955" max="8193" width="8.875" style="3"/>
    <col min="8194" max="8194" width="2.625" style="3" customWidth="1"/>
    <col min="8195" max="8195" width="5.875" style="3" customWidth="1"/>
    <col min="8196" max="8197" width="15.875" style="3" customWidth="1"/>
    <col min="8198" max="8198" width="64.125" style="3" customWidth="1"/>
    <col min="8199" max="8199" width="6.125" style="3" customWidth="1"/>
    <col min="8200" max="8201" width="9.875" style="3" bestFit="1" customWidth="1"/>
    <col min="8202" max="8202" width="7.375" style="3" customWidth="1"/>
    <col min="8203" max="8203" width="47.875" style="3" customWidth="1"/>
    <col min="8204" max="8204" width="66.875" style="3" customWidth="1"/>
    <col min="8205" max="8205" width="30.875" style="3" customWidth="1"/>
    <col min="8206" max="8206" width="13.875" style="3" customWidth="1"/>
    <col min="8207" max="8207" width="6.375" style="3" customWidth="1"/>
    <col min="8208" max="8208" width="13.125" style="3" customWidth="1"/>
    <col min="8209" max="8209" width="21.5" style="3" customWidth="1"/>
    <col min="8210" max="8210" width="15.625" style="3" customWidth="1"/>
    <col min="8211" max="8449" width="8.875" style="3"/>
    <col min="8450" max="8450" width="2.625" style="3" customWidth="1"/>
    <col min="8451" max="8451" width="5.875" style="3" customWidth="1"/>
    <col min="8452" max="8453" width="15.875" style="3" customWidth="1"/>
    <col min="8454" max="8454" width="64.125" style="3" customWidth="1"/>
    <col min="8455" max="8455" width="6.125" style="3" customWidth="1"/>
    <col min="8456" max="8457" width="9.875" style="3" bestFit="1" customWidth="1"/>
    <col min="8458" max="8458" width="7.375" style="3" customWidth="1"/>
    <col min="8459" max="8459" width="47.875" style="3" customWidth="1"/>
    <col min="8460" max="8460" width="66.875" style="3" customWidth="1"/>
    <col min="8461" max="8461" width="30.875" style="3" customWidth="1"/>
    <col min="8462" max="8462" width="13.875" style="3" customWidth="1"/>
    <col min="8463" max="8463" width="6.375" style="3" customWidth="1"/>
    <col min="8464" max="8464" width="13.125" style="3" customWidth="1"/>
    <col min="8465" max="8465" width="21.5" style="3" customWidth="1"/>
    <col min="8466" max="8466" width="15.625" style="3" customWidth="1"/>
    <col min="8467" max="8705" width="8.875" style="3"/>
    <col min="8706" max="8706" width="2.625" style="3" customWidth="1"/>
    <col min="8707" max="8707" width="5.875" style="3" customWidth="1"/>
    <col min="8708" max="8709" width="15.875" style="3" customWidth="1"/>
    <col min="8710" max="8710" width="64.125" style="3" customWidth="1"/>
    <col min="8711" max="8711" width="6.125" style="3" customWidth="1"/>
    <col min="8712" max="8713" width="9.875" style="3" bestFit="1" customWidth="1"/>
    <col min="8714" max="8714" width="7.375" style="3" customWidth="1"/>
    <col min="8715" max="8715" width="47.875" style="3" customWidth="1"/>
    <col min="8716" max="8716" width="66.875" style="3" customWidth="1"/>
    <col min="8717" max="8717" width="30.875" style="3" customWidth="1"/>
    <col min="8718" max="8718" width="13.875" style="3" customWidth="1"/>
    <col min="8719" max="8719" width="6.375" style="3" customWidth="1"/>
    <col min="8720" max="8720" width="13.125" style="3" customWidth="1"/>
    <col min="8721" max="8721" width="21.5" style="3" customWidth="1"/>
    <col min="8722" max="8722" width="15.625" style="3" customWidth="1"/>
    <col min="8723" max="8961" width="8.875" style="3"/>
    <col min="8962" max="8962" width="2.625" style="3" customWidth="1"/>
    <col min="8963" max="8963" width="5.875" style="3" customWidth="1"/>
    <col min="8964" max="8965" width="15.875" style="3" customWidth="1"/>
    <col min="8966" max="8966" width="64.125" style="3" customWidth="1"/>
    <col min="8967" max="8967" width="6.125" style="3" customWidth="1"/>
    <col min="8968" max="8969" width="9.875" style="3" bestFit="1" customWidth="1"/>
    <col min="8970" max="8970" width="7.375" style="3" customWidth="1"/>
    <col min="8971" max="8971" width="47.875" style="3" customWidth="1"/>
    <col min="8972" max="8972" width="66.875" style="3" customWidth="1"/>
    <col min="8973" max="8973" width="30.875" style="3" customWidth="1"/>
    <col min="8974" max="8974" width="13.875" style="3" customWidth="1"/>
    <col min="8975" max="8975" width="6.375" style="3" customWidth="1"/>
    <col min="8976" max="8976" width="13.125" style="3" customWidth="1"/>
    <col min="8977" max="8977" width="21.5" style="3" customWidth="1"/>
    <col min="8978" max="8978" width="15.625" style="3" customWidth="1"/>
    <col min="8979" max="9217" width="8.875" style="3"/>
    <col min="9218" max="9218" width="2.625" style="3" customWidth="1"/>
    <col min="9219" max="9219" width="5.875" style="3" customWidth="1"/>
    <col min="9220" max="9221" width="15.875" style="3" customWidth="1"/>
    <col min="9222" max="9222" width="64.125" style="3" customWidth="1"/>
    <col min="9223" max="9223" width="6.125" style="3" customWidth="1"/>
    <col min="9224" max="9225" width="9.875" style="3" bestFit="1" customWidth="1"/>
    <col min="9226" max="9226" width="7.375" style="3" customWidth="1"/>
    <col min="9227" max="9227" width="47.875" style="3" customWidth="1"/>
    <col min="9228" max="9228" width="66.875" style="3" customWidth="1"/>
    <col min="9229" max="9229" width="30.875" style="3" customWidth="1"/>
    <col min="9230" max="9230" width="13.875" style="3" customWidth="1"/>
    <col min="9231" max="9231" width="6.375" style="3" customWidth="1"/>
    <col min="9232" max="9232" width="13.125" style="3" customWidth="1"/>
    <col min="9233" max="9233" width="21.5" style="3" customWidth="1"/>
    <col min="9234" max="9234" width="15.625" style="3" customWidth="1"/>
    <col min="9235" max="9473" width="8.875" style="3"/>
    <col min="9474" max="9474" width="2.625" style="3" customWidth="1"/>
    <col min="9475" max="9475" width="5.875" style="3" customWidth="1"/>
    <col min="9476" max="9477" width="15.875" style="3" customWidth="1"/>
    <col min="9478" max="9478" width="64.125" style="3" customWidth="1"/>
    <col min="9479" max="9479" width="6.125" style="3" customWidth="1"/>
    <col min="9480" max="9481" width="9.875" style="3" bestFit="1" customWidth="1"/>
    <col min="9482" max="9482" width="7.375" style="3" customWidth="1"/>
    <col min="9483" max="9483" width="47.875" style="3" customWidth="1"/>
    <col min="9484" max="9484" width="66.875" style="3" customWidth="1"/>
    <col min="9485" max="9485" width="30.875" style="3" customWidth="1"/>
    <col min="9486" max="9486" width="13.875" style="3" customWidth="1"/>
    <col min="9487" max="9487" width="6.375" style="3" customWidth="1"/>
    <col min="9488" max="9488" width="13.125" style="3" customWidth="1"/>
    <col min="9489" max="9489" width="21.5" style="3" customWidth="1"/>
    <col min="9490" max="9490" width="15.625" style="3" customWidth="1"/>
    <col min="9491" max="9729" width="8.875" style="3"/>
    <col min="9730" max="9730" width="2.625" style="3" customWidth="1"/>
    <col min="9731" max="9731" width="5.875" style="3" customWidth="1"/>
    <col min="9732" max="9733" width="15.875" style="3" customWidth="1"/>
    <col min="9734" max="9734" width="64.125" style="3" customWidth="1"/>
    <col min="9735" max="9735" width="6.125" style="3" customWidth="1"/>
    <col min="9736" max="9737" width="9.875" style="3" bestFit="1" customWidth="1"/>
    <col min="9738" max="9738" width="7.375" style="3" customWidth="1"/>
    <col min="9739" max="9739" width="47.875" style="3" customWidth="1"/>
    <col min="9740" max="9740" width="66.875" style="3" customWidth="1"/>
    <col min="9741" max="9741" width="30.875" style="3" customWidth="1"/>
    <col min="9742" max="9742" width="13.875" style="3" customWidth="1"/>
    <col min="9743" max="9743" width="6.375" style="3" customWidth="1"/>
    <col min="9744" max="9744" width="13.125" style="3" customWidth="1"/>
    <col min="9745" max="9745" width="21.5" style="3" customWidth="1"/>
    <col min="9746" max="9746" width="15.625" style="3" customWidth="1"/>
    <col min="9747" max="9985" width="8.875" style="3"/>
    <col min="9986" max="9986" width="2.625" style="3" customWidth="1"/>
    <col min="9987" max="9987" width="5.875" style="3" customWidth="1"/>
    <col min="9988" max="9989" width="15.875" style="3" customWidth="1"/>
    <col min="9990" max="9990" width="64.125" style="3" customWidth="1"/>
    <col min="9991" max="9991" width="6.125" style="3" customWidth="1"/>
    <col min="9992" max="9993" width="9.875" style="3" bestFit="1" customWidth="1"/>
    <col min="9994" max="9994" width="7.375" style="3" customWidth="1"/>
    <col min="9995" max="9995" width="47.875" style="3" customWidth="1"/>
    <col min="9996" max="9996" width="66.875" style="3" customWidth="1"/>
    <col min="9997" max="9997" width="30.875" style="3" customWidth="1"/>
    <col min="9998" max="9998" width="13.875" style="3" customWidth="1"/>
    <col min="9999" max="9999" width="6.375" style="3" customWidth="1"/>
    <col min="10000" max="10000" width="13.125" style="3" customWidth="1"/>
    <col min="10001" max="10001" width="21.5" style="3" customWidth="1"/>
    <col min="10002" max="10002" width="15.625" style="3" customWidth="1"/>
    <col min="10003" max="10241" width="8.875" style="3"/>
    <col min="10242" max="10242" width="2.625" style="3" customWidth="1"/>
    <col min="10243" max="10243" width="5.875" style="3" customWidth="1"/>
    <col min="10244" max="10245" width="15.875" style="3" customWidth="1"/>
    <col min="10246" max="10246" width="64.125" style="3" customWidth="1"/>
    <col min="10247" max="10247" width="6.125" style="3" customWidth="1"/>
    <col min="10248" max="10249" width="9.875" style="3" bestFit="1" customWidth="1"/>
    <col min="10250" max="10250" width="7.375" style="3" customWidth="1"/>
    <col min="10251" max="10251" width="47.875" style="3" customWidth="1"/>
    <col min="10252" max="10252" width="66.875" style="3" customWidth="1"/>
    <col min="10253" max="10253" width="30.875" style="3" customWidth="1"/>
    <col min="10254" max="10254" width="13.875" style="3" customWidth="1"/>
    <col min="10255" max="10255" width="6.375" style="3" customWidth="1"/>
    <col min="10256" max="10256" width="13.125" style="3" customWidth="1"/>
    <col min="10257" max="10257" width="21.5" style="3" customWidth="1"/>
    <col min="10258" max="10258" width="15.625" style="3" customWidth="1"/>
    <col min="10259" max="10497" width="8.875" style="3"/>
    <col min="10498" max="10498" width="2.625" style="3" customWidth="1"/>
    <col min="10499" max="10499" width="5.875" style="3" customWidth="1"/>
    <col min="10500" max="10501" width="15.875" style="3" customWidth="1"/>
    <col min="10502" max="10502" width="64.125" style="3" customWidth="1"/>
    <col min="10503" max="10503" width="6.125" style="3" customWidth="1"/>
    <col min="10504" max="10505" width="9.875" style="3" bestFit="1" customWidth="1"/>
    <col min="10506" max="10506" width="7.375" style="3" customWidth="1"/>
    <col min="10507" max="10507" width="47.875" style="3" customWidth="1"/>
    <col min="10508" max="10508" width="66.875" style="3" customWidth="1"/>
    <col min="10509" max="10509" width="30.875" style="3" customWidth="1"/>
    <col min="10510" max="10510" width="13.875" style="3" customWidth="1"/>
    <col min="10511" max="10511" width="6.375" style="3" customWidth="1"/>
    <col min="10512" max="10512" width="13.125" style="3" customWidth="1"/>
    <col min="10513" max="10513" width="21.5" style="3" customWidth="1"/>
    <col min="10514" max="10514" width="15.625" style="3" customWidth="1"/>
    <col min="10515" max="10753" width="8.875" style="3"/>
    <col min="10754" max="10754" width="2.625" style="3" customWidth="1"/>
    <col min="10755" max="10755" width="5.875" style="3" customWidth="1"/>
    <col min="10756" max="10757" width="15.875" style="3" customWidth="1"/>
    <col min="10758" max="10758" width="64.125" style="3" customWidth="1"/>
    <col min="10759" max="10759" width="6.125" style="3" customWidth="1"/>
    <col min="10760" max="10761" width="9.875" style="3" bestFit="1" customWidth="1"/>
    <col min="10762" max="10762" width="7.375" style="3" customWidth="1"/>
    <col min="10763" max="10763" width="47.875" style="3" customWidth="1"/>
    <col min="10764" max="10764" width="66.875" style="3" customWidth="1"/>
    <col min="10765" max="10765" width="30.875" style="3" customWidth="1"/>
    <col min="10766" max="10766" width="13.875" style="3" customWidth="1"/>
    <col min="10767" max="10767" width="6.375" style="3" customWidth="1"/>
    <col min="10768" max="10768" width="13.125" style="3" customWidth="1"/>
    <col min="10769" max="10769" width="21.5" style="3" customWidth="1"/>
    <col min="10770" max="10770" width="15.625" style="3" customWidth="1"/>
    <col min="10771" max="11009" width="8.875" style="3"/>
    <col min="11010" max="11010" width="2.625" style="3" customWidth="1"/>
    <col min="11011" max="11011" width="5.875" style="3" customWidth="1"/>
    <col min="11012" max="11013" width="15.875" style="3" customWidth="1"/>
    <col min="11014" max="11014" width="64.125" style="3" customWidth="1"/>
    <col min="11015" max="11015" width="6.125" style="3" customWidth="1"/>
    <col min="11016" max="11017" width="9.875" style="3" bestFit="1" customWidth="1"/>
    <col min="11018" max="11018" width="7.375" style="3" customWidth="1"/>
    <col min="11019" max="11019" width="47.875" style="3" customWidth="1"/>
    <col min="11020" max="11020" width="66.875" style="3" customWidth="1"/>
    <col min="11021" max="11021" width="30.875" style="3" customWidth="1"/>
    <col min="11022" max="11022" width="13.875" style="3" customWidth="1"/>
    <col min="11023" max="11023" width="6.375" style="3" customWidth="1"/>
    <col min="11024" max="11024" width="13.125" style="3" customWidth="1"/>
    <col min="11025" max="11025" width="21.5" style="3" customWidth="1"/>
    <col min="11026" max="11026" width="15.625" style="3" customWidth="1"/>
    <col min="11027" max="11265" width="8.875" style="3"/>
    <col min="11266" max="11266" width="2.625" style="3" customWidth="1"/>
    <col min="11267" max="11267" width="5.875" style="3" customWidth="1"/>
    <col min="11268" max="11269" width="15.875" style="3" customWidth="1"/>
    <col min="11270" max="11270" width="64.125" style="3" customWidth="1"/>
    <col min="11271" max="11271" width="6.125" style="3" customWidth="1"/>
    <col min="11272" max="11273" width="9.875" style="3" bestFit="1" customWidth="1"/>
    <col min="11274" max="11274" width="7.375" style="3" customWidth="1"/>
    <col min="11275" max="11275" width="47.875" style="3" customWidth="1"/>
    <col min="11276" max="11276" width="66.875" style="3" customWidth="1"/>
    <col min="11277" max="11277" width="30.875" style="3" customWidth="1"/>
    <col min="11278" max="11278" width="13.875" style="3" customWidth="1"/>
    <col min="11279" max="11279" width="6.375" style="3" customWidth="1"/>
    <col min="11280" max="11280" width="13.125" style="3" customWidth="1"/>
    <col min="11281" max="11281" width="21.5" style="3" customWidth="1"/>
    <col min="11282" max="11282" width="15.625" style="3" customWidth="1"/>
    <col min="11283" max="11521" width="8.875" style="3"/>
    <col min="11522" max="11522" width="2.625" style="3" customWidth="1"/>
    <col min="11523" max="11523" width="5.875" style="3" customWidth="1"/>
    <col min="11524" max="11525" width="15.875" style="3" customWidth="1"/>
    <col min="11526" max="11526" width="64.125" style="3" customWidth="1"/>
    <col min="11527" max="11527" width="6.125" style="3" customWidth="1"/>
    <col min="11528" max="11529" width="9.875" style="3" bestFit="1" customWidth="1"/>
    <col min="11530" max="11530" width="7.375" style="3" customWidth="1"/>
    <col min="11531" max="11531" width="47.875" style="3" customWidth="1"/>
    <col min="11532" max="11532" width="66.875" style="3" customWidth="1"/>
    <col min="11533" max="11533" width="30.875" style="3" customWidth="1"/>
    <col min="11534" max="11534" width="13.875" style="3" customWidth="1"/>
    <col min="11535" max="11535" width="6.375" style="3" customWidth="1"/>
    <col min="11536" max="11536" width="13.125" style="3" customWidth="1"/>
    <col min="11537" max="11537" width="21.5" style="3" customWidth="1"/>
    <col min="11538" max="11538" width="15.625" style="3" customWidth="1"/>
    <col min="11539" max="11777" width="8.875" style="3"/>
    <col min="11778" max="11778" width="2.625" style="3" customWidth="1"/>
    <col min="11779" max="11779" width="5.875" style="3" customWidth="1"/>
    <col min="11780" max="11781" width="15.875" style="3" customWidth="1"/>
    <col min="11782" max="11782" width="64.125" style="3" customWidth="1"/>
    <col min="11783" max="11783" width="6.125" style="3" customWidth="1"/>
    <col min="11784" max="11785" width="9.875" style="3" bestFit="1" customWidth="1"/>
    <col min="11786" max="11786" width="7.375" style="3" customWidth="1"/>
    <col min="11787" max="11787" width="47.875" style="3" customWidth="1"/>
    <col min="11788" max="11788" width="66.875" style="3" customWidth="1"/>
    <col min="11789" max="11789" width="30.875" style="3" customWidth="1"/>
    <col min="11790" max="11790" width="13.875" style="3" customWidth="1"/>
    <col min="11791" max="11791" width="6.375" style="3" customWidth="1"/>
    <col min="11792" max="11792" width="13.125" style="3" customWidth="1"/>
    <col min="11793" max="11793" width="21.5" style="3" customWidth="1"/>
    <col min="11794" max="11794" width="15.625" style="3" customWidth="1"/>
    <col min="11795" max="12033" width="8.875" style="3"/>
    <col min="12034" max="12034" width="2.625" style="3" customWidth="1"/>
    <col min="12035" max="12035" width="5.875" style="3" customWidth="1"/>
    <col min="12036" max="12037" width="15.875" style="3" customWidth="1"/>
    <col min="12038" max="12038" width="64.125" style="3" customWidth="1"/>
    <col min="12039" max="12039" width="6.125" style="3" customWidth="1"/>
    <col min="12040" max="12041" width="9.875" style="3" bestFit="1" customWidth="1"/>
    <col min="12042" max="12042" width="7.375" style="3" customWidth="1"/>
    <col min="12043" max="12043" width="47.875" style="3" customWidth="1"/>
    <col min="12044" max="12044" width="66.875" style="3" customWidth="1"/>
    <col min="12045" max="12045" width="30.875" style="3" customWidth="1"/>
    <col min="12046" max="12046" width="13.875" style="3" customWidth="1"/>
    <col min="12047" max="12047" width="6.375" style="3" customWidth="1"/>
    <col min="12048" max="12048" width="13.125" style="3" customWidth="1"/>
    <col min="12049" max="12049" width="21.5" style="3" customWidth="1"/>
    <col min="12050" max="12050" width="15.625" style="3" customWidth="1"/>
    <col min="12051" max="12289" width="8.875" style="3"/>
    <col min="12290" max="12290" width="2.625" style="3" customWidth="1"/>
    <col min="12291" max="12291" width="5.875" style="3" customWidth="1"/>
    <col min="12292" max="12293" width="15.875" style="3" customWidth="1"/>
    <col min="12294" max="12294" width="64.125" style="3" customWidth="1"/>
    <col min="12295" max="12295" width="6.125" style="3" customWidth="1"/>
    <col min="12296" max="12297" width="9.875" style="3" bestFit="1" customWidth="1"/>
    <col min="12298" max="12298" width="7.375" style="3" customWidth="1"/>
    <col min="12299" max="12299" width="47.875" style="3" customWidth="1"/>
    <col min="12300" max="12300" width="66.875" style="3" customWidth="1"/>
    <col min="12301" max="12301" width="30.875" style="3" customWidth="1"/>
    <col min="12302" max="12302" width="13.875" style="3" customWidth="1"/>
    <col min="12303" max="12303" width="6.375" style="3" customWidth="1"/>
    <col min="12304" max="12304" width="13.125" style="3" customWidth="1"/>
    <col min="12305" max="12305" width="21.5" style="3" customWidth="1"/>
    <col min="12306" max="12306" width="15.625" style="3" customWidth="1"/>
    <col min="12307" max="12545" width="8.875" style="3"/>
    <col min="12546" max="12546" width="2.625" style="3" customWidth="1"/>
    <col min="12547" max="12547" width="5.875" style="3" customWidth="1"/>
    <col min="12548" max="12549" width="15.875" style="3" customWidth="1"/>
    <col min="12550" max="12550" width="64.125" style="3" customWidth="1"/>
    <col min="12551" max="12551" width="6.125" style="3" customWidth="1"/>
    <col min="12552" max="12553" width="9.875" style="3" bestFit="1" customWidth="1"/>
    <col min="12554" max="12554" width="7.375" style="3" customWidth="1"/>
    <col min="12555" max="12555" width="47.875" style="3" customWidth="1"/>
    <col min="12556" max="12556" width="66.875" style="3" customWidth="1"/>
    <col min="12557" max="12557" width="30.875" style="3" customWidth="1"/>
    <col min="12558" max="12558" width="13.875" style="3" customWidth="1"/>
    <col min="12559" max="12559" width="6.375" style="3" customWidth="1"/>
    <col min="12560" max="12560" width="13.125" style="3" customWidth="1"/>
    <col min="12561" max="12561" width="21.5" style="3" customWidth="1"/>
    <col min="12562" max="12562" width="15.625" style="3" customWidth="1"/>
    <col min="12563" max="12801" width="8.875" style="3"/>
    <col min="12802" max="12802" width="2.625" style="3" customWidth="1"/>
    <col min="12803" max="12803" width="5.875" style="3" customWidth="1"/>
    <col min="12804" max="12805" width="15.875" style="3" customWidth="1"/>
    <col min="12806" max="12806" width="64.125" style="3" customWidth="1"/>
    <col min="12807" max="12807" width="6.125" style="3" customWidth="1"/>
    <col min="12808" max="12809" width="9.875" style="3" bestFit="1" customWidth="1"/>
    <col min="12810" max="12810" width="7.375" style="3" customWidth="1"/>
    <col min="12811" max="12811" width="47.875" style="3" customWidth="1"/>
    <col min="12812" max="12812" width="66.875" style="3" customWidth="1"/>
    <col min="12813" max="12813" width="30.875" style="3" customWidth="1"/>
    <col min="12814" max="12814" width="13.875" style="3" customWidth="1"/>
    <col min="12815" max="12815" width="6.375" style="3" customWidth="1"/>
    <col min="12816" max="12816" width="13.125" style="3" customWidth="1"/>
    <col min="12817" max="12817" width="21.5" style="3" customWidth="1"/>
    <col min="12818" max="12818" width="15.625" style="3" customWidth="1"/>
    <col min="12819" max="13057" width="8.875" style="3"/>
    <col min="13058" max="13058" width="2.625" style="3" customWidth="1"/>
    <col min="13059" max="13059" width="5.875" style="3" customWidth="1"/>
    <col min="13060" max="13061" width="15.875" style="3" customWidth="1"/>
    <col min="13062" max="13062" width="64.125" style="3" customWidth="1"/>
    <col min="13063" max="13063" width="6.125" style="3" customWidth="1"/>
    <col min="13064" max="13065" width="9.875" style="3" bestFit="1" customWidth="1"/>
    <col min="13066" max="13066" width="7.375" style="3" customWidth="1"/>
    <col min="13067" max="13067" width="47.875" style="3" customWidth="1"/>
    <col min="13068" max="13068" width="66.875" style="3" customWidth="1"/>
    <col min="13069" max="13069" width="30.875" style="3" customWidth="1"/>
    <col min="13070" max="13070" width="13.875" style="3" customWidth="1"/>
    <col min="13071" max="13071" width="6.375" style="3" customWidth="1"/>
    <col min="13072" max="13072" width="13.125" style="3" customWidth="1"/>
    <col min="13073" max="13073" width="21.5" style="3" customWidth="1"/>
    <col min="13074" max="13074" width="15.625" style="3" customWidth="1"/>
    <col min="13075" max="13313" width="8.875" style="3"/>
    <col min="13314" max="13314" width="2.625" style="3" customWidth="1"/>
    <col min="13315" max="13315" width="5.875" style="3" customWidth="1"/>
    <col min="13316" max="13317" width="15.875" style="3" customWidth="1"/>
    <col min="13318" max="13318" width="64.125" style="3" customWidth="1"/>
    <col min="13319" max="13319" width="6.125" style="3" customWidth="1"/>
    <col min="13320" max="13321" width="9.875" style="3" bestFit="1" customWidth="1"/>
    <col min="13322" max="13322" width="7.375" style="3" customWidth="1"/>
    <col min="13323" max="13323" width="47.875" style="3" customWidth="1"/>
    <col min="13324" max="13324" width="66.875" style="3" customWidth="1"/>
    <col min="13325" max="13325" width="30.875" style="3" customWidth="1"/>
    <col min="13326" max="13326" width="13.875" style="3" customWidth="1"/>
    <col min="13327" max="13327" width="6.375" style="3" customWidth="1"/>
    <col min="13328" max="13328" width="13.125" style="3" customWidth="1"/>
    <col min="13329" max="13329" width="21.5" style="3" customWidth="1"/>
    <col min="13330" max="13330" width="15.625" style="3" customWidth="1"/>
    <col min="13331" max="13569" width="8.875" style="3"/>
    <col min="13570" max="13570" width="2.625" style="3" customWidth="1"/>
    <col min="13571" max="13571" width="5.875" style="3" customWidth="1"/>
    <col min="13572" max="13573" width="15.875" style="3" customWidth="1"/>
    <col min="13574" max="13574" width="64.125" style="3" customWidth="1"/>
    <col min="13575" max="13575" width="6.125" style="3" customWidth="1"/>
    <col min="13576" max="13577" width="9.875" style="3" bestFit="1" customWidth="1"/>
    <col min="13578" max="13578" width="7.375" style="3" customWidth="1"/>
    <col min="13579" max="13579" width="47.875" style="3" customWidth="1"/>
    <col min="13580" max="13580" width="66.875" style="3" customWidth="1"/>
    <col min="13581" max="13581" width="30.875" style="3" customWidth="1"/>
    <col min="13582" max="13582" width="13.875" style="3" customWidth="1"/>
    <col min="13583" max="13583" width="6.375" style="3" customWidth="1"/>
    <col min="13584" max="13584" width="13.125" style="3" customWidth="1"/>
    <col min="13585" max="13585" width="21.5" style="3" customWidth="1"/>
    <col min="13586" max="13586" width="15.625" style="3" customWidth="1"/>
    <col min="13587" max="13825" width="8.875" style="3"/>
    <col min="13826" max="13826" width="2.625" style="3" customWidth="1"/>
    <col min="13827" max="13827" width="5.875" style="3" customWidth="1"/>
    <col min="13828" max="13829" width="15.875" style="3" customWidth="1"/>
    <col min="13830" max="13830" width="64.125" style="3" customWidth="1"/>
    <col min="13831" max="13831" width="6.125" style="3" customWidth="1"/>
    <col min="13832" max="13833" width="9.875" style="3" bestFit="1" customWidth="1"/>
    <col min="13834" max="13834" width="7.375" style="3" customWidth="1"/>
    <col min="13835" max="13835" width="47.875" style="3" customWidth="1"/>
    <col min="13836" max="13836" width="66.875" style="3" customWidth="1"/>
    <col min="13837" max="13837" width="30.875" style="3" customWidth="1"/>
    <col min="13838" max="13838" width="13.875" style="3" customWidth="1"/>
    <col min="13839" max="13839" width="6.375" style="3" customWidth="1"/>
    <col min="13840" max="13840" width="13.125" style="3" customWidth="1"/>
    <col min="13841" max="13841" width="21.5" style="3" customWidth="1"/>
    <col min="13842" max="13842" width="15.625" style="3" customWidth="1"/>
    <col min="13843" max="14081" width="8.875" style="3"/>
    <col min="14082" max="14082" width="2.625" style="3" customWidth="1"/>
    <col min="14083" max="14083" width="5.875" style="3" customWidth="1"/>
    <col min="14084" max="14085" width="15.875" style="3" customWidth="1"/>
    <col min="14086" max="14086" width="64.125" style="3" customWidth="1"/>
    <col min="14087" max="14087" width="6.125" style="3" customWidth="1"/>
    <col min="14088" max="14089" width="9.875" style="3" bestFit="1" customWidth="1"/>
    <col min="14090" max="14090" width="7.375" style="3" customWidth="1"/>
    <col min="14091" max="14091" width="47.875" style="3" customWidth="1"/>
    <col min="14092" max="14092" width="66.875" style="3" customWidth="1"/>
    <col min="14093" max="14093" width="30.875" style="3" customWidth="1"/>
    <col min="14094" max="14094" width="13.875" style="3" customWidth="1"/>
    <col min="14095" max="14095" width="6.375" style="3" customWidth="1"/>
    <col min="14096" max="14096" width="13.125" style="3" customWidth="1"/>
    <col min="14097" max="14097" width="21.5" style="3" customWidth="1"/>
    <col min="14098" max="14098" width="15.625" style="3" customWidth="1"/>
    <col min="14099" max="14337" width="8.875" style="3"/>
    <col min="14338" max="14338" width="2.625" style="3" customWidth="1"/>
    <col min="14339" max="14339" width="5.875" style="3" customWidth="1"/>
    <col min="14340" max="14341" width="15.875" style="3" customWidth="1"/>
    <col min="14342" max="14342" width="64.125" style="3" customWidth="1"/>
    <col min="14343" max="14343" width="6.125" style="3" customWidth="1"/>
    <col min="14344" max="14345" width="9.875" style="3" bestFit="1" customWidth="1"/>
    <col min="14346" max="14346" width="7.375" style="3" customWidth="1"/>
    <col min="14347" max="14347" width="47.875" style="3" customWidth="1"/>
    <col min="14348" max="14348" width="66.875" style="3" customWidth="1"/>
    <col min="14349" max="14349" width="30.875" style="3" customWidth="1"/>
    <col min="14350" max="14350" width="13.875" style="3" customWidth="1"/>
    <col min="14351" max="14351" width="6.375" style="3" customWidth="1"/>
    <col min="14352" max="14352" width="13.125" style="3" customWidth="1"/>
    <col min="14353" max="14353" width="21.5" style="3" customWidth="1"/>
    <col min="14354" max="14354" width="15.625" style="3" customWidth="1"/>
    <col min="14355" max="14593" width="8.875" style="3"/>
    <col min="14594" max="14594" width="2.625" style="3" customWidth="1"/>
    <col min="14595" max="14595" width="5.875" style="3" customWidth="1"/>
    <col min="14596" max="14597" width="15.875" style="3" customWidth="1"/>
    <col min="14598" max="14598" width="64.125" style="3" customWidth="1"/>
    <col min="14599" max="14599" width="6.125" style="3" customWidth="1"/>
    <col min="14600" max="14601" width="9.875" style="3" bestFit="1" customWidth="1"/>
    <col min="14602" max="14602" width="7.375" style="3" customWidth="1"/>
    <col min="14603" max="14603" width="47.875" style="3" customWidth="1"/>
    <col min="14604" max="14604" width="66.875" style="3" customWidth="1"/>
    <col min="14605" max="14605" width="30.875" style="3" customWidth="1"/>
    <col min="14606" max="14606" width="13.875" style="3" customWidth="1"/>
    <col min="14607" max="14607" width="6.375" style="3" customWidth="1"/>
    <col min="14608" max="14608" width="13.125" style="3" customWidth="1"/>
    <col min="14609" max="14609" width="21.5" style="3" customWidth="1"/>
    <col min="14610" max="14610" width="15.625" style="3" customWidth="1"/>
    <col min="14611" max="14849" width="8.875" style="3"/>
    <col min="14850" max="14850" width="2.625" style="3" customWidth="1"/>
    <col min="14851" max="14851" width="5.875" style="3" customWidth="1"/>
    <col min="14852" max="14853" width="15.875" style="3" customWidth="1"/>
    <col min="14854" max="14854" width="64.125" style="3" customWidth="1"/>
    <col min="14855" max="14855" width="6.125" style="3" customWidth="1"/>
    <col min="14856" max="14857" width="9.875" style="3" bestFit="1" customWidth="1"/>
    <col min="14858" max="14858" width="7.375" style="3" customWidth="1"/>
    <col min="14859" max="14859" width="47.875" style="3" customWidth="1"/>
    <col min="14860" max="14860" width="66.875" style="3" customWidth="1"/>
    <col min="14861" max="14861" width="30.875" style="3" customWidth="1"/>
    <col min="14862" max="14862" width="13.875" style="3" customWidth="1"/>
    <col min="14863" max="14863" width="6.375" style="3" customWidth="1"/>
    <col min="14864" max="14864" width="13.125" style="3" customWidth="1"/>
    <col min="14865" max="14865" width="21.5" style="3" customWidth="1"/>
    <col min="14866" max="14866" width="15.625" style="3" customWidth="1"/>
    <col min="14867" max="15105" width="8.875" style="3"/>
    <col min="15106" max="15106" width="2.625" style="3" customWidth="1"/>
    <col min="15107" max="15107" width="5.875" style="3" customWidth="1"/>
    <col min="15108" max="15109" width="15.875" style="3" customWidth="1"/>
    <col min="15110" max="15110" width="64.125" style="3" customWidth="1"/>
    <col min="15111" max="15111" width="6.125" style="3" customWidth="1"/>
    <col min="15112" max="15113" width="9.875" style="3" bestFit="1" customWidth="1"/>
    <col min="15114" max="15114" width="7.375" style="3" customWidth="1"/>
    <col min="15115" max="15115" width="47.875" style="3" customWidth="1"/>
    <col min="15116" max="15116" width="66.875" style="3" customWidth="1"/>
    <col min="15117" max="15117" width="30.875" style="3" customWidth="1"/>
    <col min="15118" max="15118" width="13.875" style="3" customWidth="1"/>
    <col min="15119" max="15119" width="6.375" style="3" customWidth="1"/>
    <col min="15120" max="15120" width="13.125" style="3" customWidth="1"/>
    <col min="15121" max="15121" width="21.5" style="3" customWidth="1"/>
    <col min="15122" max="15122" width="15.625" style="3" customWidth="1"/>
    <col min="15123" max="15361" width="8.875" style="3"/>
    <col min="15362" max="15362" width="2.625" style="3" customWidth="1"/>
    <col min="15363" max="15363" width="5.875" style="3" customWidth="1"/>
    <col min="15364" max="15365" width="15.875" style="3" customWidth="1"/>
    <col min="15366" max="15366" width="64.125" style="3" customWidth="1"/>
    <col min="15367" max="15367" width="6.125" style="3" customWidth="1"/>
    <col min="15368" max="15369" width="9.875" style="3" bestFit="1" customWidth="1"/>
    <col min="15370" max="15370" width="7.375" style="3" customWidth="1"/>
    <col min="15371" max="15371" width="47.875" style="3" customWidth="1"/>
    <col min="15372" max="15372" width="66.875" style="3" customWidth="1"/>
    <col min="15373" max="15373" width="30.875" style="3" customWidth="1"/>
    <col min="15374" max="15374" width="13.875" style="3" customWidth="1"/>
    <col min="15375" max="15375" width="6.375" style="3" customWidth="1"/>
    <col min="15376" max="15376" width="13.125" style="3" customWidth="1"/>
    <col min="15377" max="15377" width="21.5" style="3" customWidth="1"/>
    <col min="15378" max="15378" width="15.625" style="3" customWidth="1"/>
    <col min="15379" max="15617" width="8.875" style="3"/>
    <col min="15618" max="15618" width="2.625" style="3" customWidth="1"/>
    <col min="15619" max="15619" width="5.875" style="3" customWidth="1"/>
    <col min="15620" max="15621" width="15.875" style="3" customWidth="1"/>
    <col min="15622" max="15622" width="64.125" style="3" customWidth="1"/>
    <col min="15623" max="15623" width="6.125" style="3" customWidth="1"/>
    <col min="15624" max="15625" width="9.875" style="3" bestFit="1" customWidth="1"/>
    <col min="15626" max="15626" width="7.375" style="3" customWidth="1"/>
    <col min="15627" max="15627" width="47.875" style="3" customWidth="1"/>
    <col min="15628" max="15628" width="66.875" style="3" customWidth="1"/>
    <col min="15629" max="15629" width="30.875" style="3" customWidth="1"/>
    <col min="15630" max="15630" width="13.875" style="3" customWidth="1"/>
    <col min="15631" max="15631" width="6.375" style="3" customWidth="1"/>
    <col min="15632" max="15632" width="13.125" style="3" customWidth="1"/>
    <col min="15633" max="15633" width="21.5" style="3" customWidth="1"/>
    <col min="15634" max="15634" width="15.625" style="3" customWidth="1"/>
    <col min="15635" max="15873" width="8.875" style="3"/>
    <col min="15874" max="15874" width="2.625" style="3" customWidth="1"/>
    <col min="15875" max="15875" width="5.875" style="3" customWidth="1"/>
    <col min="15876" max="15877" width="15.875" style="3" customWidth="1"/>
    <col min="15878" max="15878" width="64.125" style="3" customWidth="1"/>
    <col min="15879" max="15879" width="6.125" style="3" customWidth="1"/>
    <col min="15880" max="15881" width="9.875" style="3" bestFit="1" customWidth="1"/>
    <col min="15882" max="15882" width="7.375" style="3" customWidth="1"/>
    <col min="15883" max="15883" width="47.875" style="3" customWidth="1"/>
    <col min="15884" max="15884" width="66.875" style="3" customWidth="1"/>
    <col min="15885" max="15885" width="30.875" style="3" customWidth="1"/>
    <col min="15886" max="15886" width="13.875" style="3" customWidth="1"/>
    <col min="15887" max="15887" width="6.375" style="3" customWidth="1"/>
    <col min="15888" max="15888" width="13.125" style="3" customWidth="1"/>
    <col min="15889" max="15889" width="21.5" style="3" customWidth="1"/>
    <col min="15890" max="15890" width="15.625" style="3" customWidth="1"/>
    <col min="15891" max="16129" width="8.875" style="3"/>
    <col min="16130" max="16130" width="2.625" style="3" customWidth="1"/>
    <col min="16131" max="16131" width="5.875" style="3" customWidth="1"/>
    <col min="16132" max="16133" width="15.875" style="3" customWidth="1"/>
    <col min="16134" max="16134" width="64.125" style="3" customWidth="1"/>
    <col min="16135" max="16135" width="6.125" style="3" customWidth="1"/>
    <col min="16136" max="16137" width="9.875" style="3" bestFit="1" customWidth="1"/>
    <col min="16138" max="16138" width="7.375" style="3" customWidth="1"/>
    <col min="16139" max="16139" width="47.875" style="3" customWidth="1"/>
    <col min="16140" max="16140" width="66.875" style="3" customWidth="1"/>
    <col min="16141" max="16141" width="30.875" style="3" customWidth="1"/>
    <col min="16142" max="16142" width="13.875" style="3" customWidth="1"/>
    <col min="16143" max="16143" width="6.375" style="3" customWidth="1"/>
    <col min="16144" max="16144" width="13.125" style="3" customWidth="1"/>
    <col min="16145" max="16145" width="21.5" style="3" customWidth="1"/>
    <col min="16146" max="16146" width="15.625" style="3" customWidth="1"/>
    <col min="16147" max="16384" width="8.875" style="3"/>
  </cols>
  <sheetData>
    <row r="2" spans="1:18" ht="20.100000000000001" customHeight="1">
      <c r="C2" s="1" t="s">
        <v>0</v>
      </c>
      <c r="D2" s="1"/>
      <c r="E2" s="1"/>
      <c r="F2" s="2" t="s">
        <v>5660</v>
      </c>
      <c r="H2" s="4" t="s">
        <v>2</v>
      </c>
      <c r="I2" s="5"/>
      <c r="J2" s="6"/>
      <c r="K2" s="125">
        <f>SUM(I:I)</f>
        <v>1272115</v>
      </c>
    </row>
    <row r="3" spans="1:18" ht="20.100000000000001" customHeight="1">
      <c r="C3" s="1" t="s">
        <v>3</v>
      </c>
      <c r="D3" s="1"/>
      <c r="E3" s="1"/>
      <c r="F3" s="14"/>
      <c r="I3" s="1839" t="s">
        <v>5661</v>
      </c>
      <c r="J3" s="1839"/>
      <c r="K3" s="1839"/>
      <c r="L3" s="1839"/>
    </row>
    <row r="4" spans="1:18" ht="20.100000000000001" customHeight="1">
      <c r="C4" s="1" t="s">
        <v>3094</v>
      </c>
      <c r="D4" s="1"/>
      <c r="E4" s="1"/>
      <c r="F4" s="14" t="s">
        <v>5662</v>
      </c>
      <c r="I4" s="1839"/>
      <c r="J4" s="1839"/>
      <c r="K4" s="1839"/>
      <c r="L4" s="1839"/>
    </row>
    <row r="5" spans="1:18" ht="20.100000000000001" customHeight="1">
      <c r="C5" s="1" t="s">
        <v>6</v>
      </c>
      <c r="D5" s="1"/>
      <c r="E5" s="1"/>
      <c r="F5" s="15">
        <v>44793</v>
      </c>
      <c r="I5" s="1840"/>
      <c r="K5" s="3" t="s">
        <v>5663</v>
      </c>
    </row>
    <row r="6" spans="1:18" ht="20.100000000000001" customHeight="1">
      <c r="C6" s="1" t="s">
        <v>8</v>
      </c>
      <c r="D6" s="1"/>
      <c r="E6" s="1"/>
      <c r="F6" s="15">
        <v>44795</v>
      </c>
    </row>
    <row r="8" spans="1:18" s="9" customFormat="1" ht="19.7" customHeight="1">
      <c r="C8" s="16" t="s">
        <v>9</v>
      </c>
      <c r="D8" s="16" t="s">
        <v>10</v>
      </c>
      <c r="E8" s="16" t="s">
        <v>11</v>
      </c>
      <c r="F8" s="17" t="s">
        <v>12</v>
      </c>
      <c r="G8" s="17" t="s">
        <v>13</v>
      </c>
      <c r="H8" s="17" t="s">
        <v>14</v>
      </c>
      <c r="I8" s="18" t="s">
        <v>15</v>
      </c>
      <c r="J8" s="1269" t="s">
        <v>16</v>
      </c>
      <c r="K8" s="17" t="s">
        <v>17</v>
      </c>
      <c r="L8" s="17" t="s">
        <v>18</v>
      </c>
      <c r="M8" s="17" t="s">
        <v>19</v>
      </c>
      <c r="N8" s="19" t="s">
        <v>20</v>
      </c>
      <c r="O8" s="16" t="s">
        <v>21</v>
      </c>
      <c r="P8" s="17" t="s">
        <v>22</v>
      </c>
      <c r="Q8" s="19" t="s">
        <v>23</v>
      </c>
      <c r="R8" s="21" t="s">
        <v>24</v>
      </c>
    </row>
    <row r="9" spans="1:18" s="9" customFormat="1" ht="19.7" customHeight="1">
      <c r="C9" s="16"/>
      <c r="D9" s="1262" t="s">
        <v>25</v>
      </c>
      <c r="E9" s="1263"/>
      <c r="F9" s="1264"/>
      <c r="G9" s="17"/>
      <c r="H9" s="17"/>
      <c r="I9" s="18"/>
      <c r="J9" s="1269"/>
      <c r="K9" s="17"/>
      <c r="L9" s="17"/>
      <c r="M9" s="17"/>
      <c r="N9" s="19"/>
      <c r="O9" s="16"/>
      <c r="P9" s="17"/>
      <c r="Q9" s="19"/>
      <c r="R9" s="21"/>
    </row>
    <row r="10" spans="1:18" s="9" customFormat="1" ht="19.7" customHeight="1">
      <c r="A10" s="9" t="s">
        <v>5664</v>
      </c>
      <c r="C10" s="16"/>
      <c r="D10" s="16" t="s">
        <v>25</v>
      </c>
      <c r="E10" s="16" t="s">
        <v>25</v>
      </c>
      <c r="F10" s="146" t="s">
        <v>5665</v>
      </c>
      <c r="G10" s="17">
        <v>1</v>
      </c>
      <c r="H10" s="1622">
        <v>893000</v>
      </c>
      <c r="I10" s="1343">
        <f t="shared" ref="I10:I21" si="0">G10*H10</f>
        <v>893000</v>
      </c>
      <c r="J10" s="18"/>
      <c r="K10" s="146" t="s">
        <v>5666</v>
      </c>
      <c r="L10" s="17"/>
      <c r="M10" s="17"/>
      <c r="N10" s="19">
        <v>44715</v>
      </c>
      <c r="O10" s="16"/>
      <c r="P10" s="56">
        <v>44792</v>
      </c>
      <c r="Q10" s="19" t="s">
        <v>5667</v>
      </c>
      <c r="R10" s="21"/>
    </row>
    <row r="11" spans="1:18" s="9" customFormat="1" ht="19.7" customHeight="1">
      <c r="A11" s="9" t="s">
        <v>5664</v>
      </c>
      <c r="C11" s="16"/>
      <c r="D11" s="1150" t="s">
        <v>25</v>
      </c>
      <c r="E11" s="1150" t="s">
        <v>25</v>
      </c>
      <c r="F11" s="617" t="s">
        <v>3733</v>
      </c>
      <c r="G11" s="618">
        <v>1</v>
      </c>
      <c r="H11" s="617">
        <v>31500</v>
      </c>
      <c r="I11" s="1151">
        <f t="shared" si="0"/>
        <v>31500</v>
      </c>
      <c r="J11" s="1152"/>
      <c r="K11" s="617" t="s">
        <v>3734</v>
      </c>
      <c r="L11" s="17"/>
      <c r="M11" s="17"/>
      <c r="N11" s="19">
        <v>44715</v>
      </c>
      <c r="O11" s="16"/>
      <c r="P11" s="56">
        <v>44792</v>
      </c>
      <c r="Q11" s="19" t="s">
        <v>5667</v>
      </c>
      <c r="R11" s="21"/>
    </row>
    <row r="12" spans="1:18" s="9" customFormat="1" ht="19.7" customHeight="1">
      <c r="A12" s="9" t="s">
        <v>5664</v>
      </c>
      <c r="C12" s="16"/>
      <c r="D12" s="16" t="s">
        <v>25</v>
      </c>
      <c r="E12" s="16" t="s">
        <v>25</v>
      </c>
      <c r="F12" s="1676" t="s">
        <v>5668</v>
      </c>
      <c r="G12" s="17">
        <v>1</v>
      </c>
      <c r="H12" s="16">
        <v>38000</v>
      </c>
      <c r="I12" s="1343">
        <f t="shared" si="0"/>
        <v>38000</v>
      </c>
      <c r="J12" s="18"/>
      <c r="K12" s="146" t="s">
        <v>3742</v>
      </c>
      <c r="L12" s="292" t="s">
        <v>592</v>
      </c>
      <c r="M12" s="17"/>
      <c r="N12" s="19"/>
      <c r="O12" s="16"/>
      <c r="P12" s="56"/>
      <c r="Q12" s="19"/>
      <c r="R12" s="21"/>
    </row>
    <row r="13" spans="1:18" s="9" customFormat="1" ht="19.7" customHeight="1">
      <c r="A13" s="9" t="s">
        <v>5664</v>
      </c>
      <c r="C13" s="16"/>
      <c r="D13" s="1150" t="s">
        <v>25</v>
      </c>
      <c r="E13" s="1150" t="s">
        <v>25</v>
      </c>
      <c r="F13" s="617" t="s">
        <v>3737</v>
      </c>
      <c r="G13" s="618">
        <v>1</v>
      </c>
      <c r="H13" s="617">
        <v>2000</v>
      </c>
      <c r="I13" s="1151">
        <f t="shared" si="0"/>
        <v>2000</v>
      </c>
      <c r="J13" s="1152"/>
      <c r="K13" s="617" t="s">
        <v>3738</v>
      </c>
      <c r="L13" s="1345" t="s">
        <v>3484</v>
      </c>
      <c r="M13" s="17"/>
      <c r="N13" s="19"/>
      <c r="O13" s="16"/>
      <c r="P13" s="56"/>
      <c r="Q13" s="19"/>
      <c r="R13" s="21"/>
    </row>
    <row r="14" spans="1:18" s="9" customFormat="1" ht="19.7" customHeight="1">
      <c r="A14" s="9" t="s">
        <v>5664</v>
      </c>
      <c r="C14" s="16"/>
      <c r="D14" s="16" t="s">
        <v>25</v>
      </c>
      <c r="E14" s="16" t="s">
        <v>25</v>
      </c>
      <c r="F14" s="146" t="s">
        <v>5669</v>
      </c>
      <c r="G14" s="17">
        <v>1</v>
      </c>
      <c r="H14" s="60">
        <v>20000</v>
      </c>
      <c r="I14" s="53">
        <f t="shared" si="0"/>
        <v>20000</v>
      </c>
      <c r="J14" s="18"/>
      <c r="K14" s="146" t="s">
        <v>5670</v>
      </c>
      <c r="L14" s="292"/>
      <c r="M14" s="17"/>
      <c r="N14" s="19">
        <v>44715</v>
      </c>
      <c r="O14" s="16"/>
      <c r="P14" s="56">
        <v>44792</v>
      </c>
      <c r="Q14" s="19" t="s">
        <v>5667</v>
      </c>
      <c r="R14" s="21"/>
    </row>
    <row r="15" spans="1:18" s="9" customFormat="1" ht="19.7" customHeight="1">
      <c r="C15" s="16"/>
      <c r="D15" s="799" t="s">
        <v>25</v>
      </c>
      <c r="E15" s="799" t="s">
        <v>25</v>
      </c>
      <c r="F15" s="1841" t="s">
        <v>5671</v>
      </c>
      <c r="G15" s="1842">
        <v>1</v>
      </c>
      <c r="H15" s="1843">
        <v>10500</v>
      </c>
      <c r="I15" s="1844">
        <f t="shared" si="0"/>
        <v>10500</v>
      </c>
      <c r="J15" s="18"/>
      <c r="K15" s="146" t="s">
        <v>5672</v>
      </c>
      <c r="L15" s="292"/>
      <c r="M15" s="17"/>
      <c r="N15" s="19">
        <v>44722</v>
      </c>
      <c r="O15" s="16"/>
      <c r="P15" s="56">
        <v>44725</v>
      </c>
      <c r="Q15" s="19" t="s">
        <v>5673</v>
      </c>
      <c r="R15" s="21"/>
    </row>
    <row r="16" spans="1:18" s="9" customFormat="1" ht="19.7" customHeight="1">
      <c r="C16" s="16"/>
      <c r="D16" s="1346" t="s">
        <v>25</v>
      </c>
      <c r="E16" s="1346" t="s">
        <v>25</v>
      </c>
      <c r="F16" s="1347" t="s">
        <v>1552</v>
      </c>
      <c r="G16" s="1348">
        <v>1</v>
      </c>
      <c r="H16" s="1348">
        <v>1300</v>
      </c>
      <c r="I16" s="1845">
        <f t="shared" si="0"/>
        <v>1300</v>
      </c>
      <c r="J16" s="18"/>
      <c r="K16" s="146"/>
      <c r="L16" s="292"/>
      <c r="M16" s="17"/>
      <c r="N16" s="19"/>
      <c r="O16" s="16"/>
      <c r="P16" s="56"/>
      <c r="Q16" s="19"/>
      <c r="R16" s="21"/>
    </row>
    <row r="17" spans="1:18" s="9" customFormat="1" ht="19.7" customHeight="1">
      <c r="C17" s="16"/>
      <c r="D17" s="721" t="s">
        <v>25</v>
      </c>
      <c r="E17" s="721" t="s">
        <v>25</v>
      </c>
      <c r="F17" s="1846" t="s">
        <v>5674</v>
      </c>
      <c r="G17" s="723">
        <v>1</v>
      </c>
      <c r="H17" s="1847">
        <v>24500</v>
      </c>
      <c r="I17" s="1848">
        <f t="shared" si="0"/>
        <v>24500</v>
      </c>
      <c r="J17" s="18"/>
      <c r="K17" s="146" t="s">
        <v>5675</v>
      </c>
      <c r="L17" s="292"/>
      <c r="M17" s="17"/>
      <c r="N17" s="19">
        <v>44754</v>
      </c>
      <c r="O17" s="16"/>
      <c r="P17" s="56">
        <v>44792</v>
      </c>
      <c r="Q17" s="19" t="s">
        <v>5667</v>
      </c>
      <c r="R17" s="21"/>
    </row>
    <row r="18" spans="1:18" s="9" customFormat="1" ht="19.7" customHeight="1">
      <c r="C18" s="16"/>
      <c r="D18" s="1150" t="s">
        <v>25</v>
      </c>
      <c r="E18" s="1150" t="s">
        <v>25</v>
      </c>
      <c r="F18" s="617" t="s">
        <v>3482</v>
      </c>
      <c r="G18" s="618">
        <v>1</v>
      </c>
      <c r="H18" s="1849">
        <v>3500</v>
      </c>
      <c r="I18" s="1151">
        <f t="shared" si="0"/>
        <v>3500</v>
      </c>
      <c r="J18" s="1152"/>
      <c r="K18" s="617" t="s">
        <v>3483</v>
      </c>
      <c r="L18" s="1345" t="s">
        <v>3484</v>
      </c>
      <c r="M18" s="17"/>
      <c r="N18" s="19"/>
      <c r="O18" s="16"/>
      <c r="P18" s="56"/>
      <c r="Q18" s="19"/>
      <c r="R18" s="21"/>
    </row>
    <row r="19" spans="1:18" s="9" customFormat="1" ht="19.7" customHeight="1">
      <c r="A19" s="9" t="s">
        <v>5664</v>
      </c>
      <c r="C19" s="16"/>
      <c r="D19" s="1150" t="s">
        <v>25</v>
      </c>
      <c r="E19" s="1150" t="s">
        <v>25</v>
      </c>
      <c r="F19" s="617" t="s">
        <v>3735</v>
      </c>
      <c r="G19" s="618">
        <v>1</v>
      </c>
      <c r="H19" s="617">
        <v>3000</v>
      </c>
      <c r="I19" s="1151">
        <f t="shared" si="0"/>
        <v>3000</v>
      </c>
      <c r="J19" s="1152"/>
      <c r="K19" s="617" t="s">
        <v>3736</v>
      </c>
      <c r="L19" s="1345" t="s">
        <v>3484</v>
      </c>
      <c r="M19" s="17"/>
      <c r="N19" s="19"/>
      <c r="O19" s="16"/>
      <c r="P19" s="56"/>
      <c r="Q19" s="19"/>
      <c r="R19" s="21"/>
    </row>
    <row r="20" spans="1:18" s="9" customFormat="1" ht="19.7" customHeight="1">
      <c r="C20" s="16"/>
      <c r="D20" s="16" t="s">
        <v>25</v>
      </c>
      <c r="E20" s="16" t="s">
        <v>25</v>
      </c>
      <c r="F20" s="146" t="s">
        <v>3480</v>
      </c>
      <c r="G20" s="17">
        <v>1</v>
      </c>
      <c r="H20" s="16">
        <v>30000</v>
      </c>
      <c r="I20" s="1343">
        <f>G20*H20</f>
        <v>30000</v>
      </c>
      <c r="J20" s="18"/>
      <c r="K20" s="146" t="s">
        <v>3481</v>
      </c>
      <c r="L20" s="1345"/>
      <c r="M20" s="17"/>
      <c r="N20" s="19">
        <v>44715</v>
      </c>
      <c r="O20" s="16"/>
      <c r="P20" s="56">
        <v>44792</v>
      </c>
      <c r="Q20" s="19" t="s">
        <v>5667</v>
      </c>
      <c r="R20" s="21"/>
    </row>
    <row r="21" spans="1:18" s="9" customFormat="1" ht="19.7" customHeight="1">
      <c r="A21" s="9" t="s">
        <v>5664</v>
      </c>
      <c r="C21" s="16"/>
      <c r="D21" s="1346" t="s">
        <v>25</v>
      </c>
      <c r="E21" s="1346" t="s">
        <v>25</v>
      </c>
      <c r="F21" s="1347" t="s">
        <v>1552</v>
      </c>
      <c r="G21" s="1348">
        <v>1</v>
      </c>
      <c r="H21" s="1348">
        <v>12000</v>
      </c>
      <c r="I21" s="1845">
        <f t="shared" si="0"/>
        <v>12000</v>
      </c>
      <c r="J21" s="18"/>
      <c r="K21" s="146"/>
      <c r="L21" s="17"/>
      <c r="M21" s="17"/>
      <c r="N21" s="19"/>
      <c r="O21" s="16"/>
      <c r="P21" s="56"/>
      <c r="Q21" s="19" t="s">
        <v>5667</v>
      </c>
      <c r="R21" s="21"/>
    </row>
    <row r="22" spans="1:18" s="9" customFormat="1" ht="19.7" customHeight="1">
      <c r="C22" s="16"/>
      <c r="D22" s="1150"/>
      <c r="E22" s="1150"/>
      <c r="F22" s="1350"/>
      <c r="G22" s="1182"/>
      <c r="H22" s="618"/>
      <c r="I22" s="1351"/>
      <c r="J22" s="1269"/>
      <c r="K22" s="1850"/>
      <c r="L22" s="17"/>
      <c r="M22" s="17"/>
      <c r="N22" s="19"/>
      <c r="O22" s="16"/>
      <c r="P22" s="56"/>
      <c r="Q22" s="19"/>
      <c r="R22" s="21"/>
    </row>
    <row r="23" spans="1:18" s="9" customFormat="1" ht="19.7" customHeight="1">
      <c r="C23" s="16"/>
      <c r="D23" s="1150"/>
      <c r="E23" s="1150"/>
      <c r="F23" s="1851">
        <f>SUM(I10:I22)</f>
        <v>1069300</v>
      </c>
      <c r="G23" s="1182"/>
      <c r="H23" s="618"/>
      <c r="I23" s="1351"/>
      <c r="J23" s="1269"/>
      <c r="K23" s="146"/>
      <c r="L23" s="17"/>
      <c r="M23" s="17"/>
      <c r="N23" s="19"/>
      <c r="O23" s="16"/>
      <c r="P23" s="56"/>
      <c r="Q23" s="19"/>
      <c r="R23" s="21"/>
    </row>
    <row r="24" spans="1:18" s="9" customFormat="1" ht="19.7" customHeight="1">
      <c r="C24" s="16"/>
      <c r="D24" s="16"/>
      <c r="E24" s="16"/>
      <c r="F24" s="17"/>
      <c r="G24" s="17"/>
      <c r="H24" s="17"/>
      <c r="I24" s="18"/>
      <c r="J24" s="1269"/>
      <c r="K24" s="17"/>
      <c r="L24" s="17"/>
      <c r="M24" s="17"/>
      <c r="N24" s="19"/>
      <c r="O24" s="16"/>
      <c r="P24" s="56"/>
      <c r="Q24" s="19"/>
      <c r="R24" s="21"/>
    </row>
    <row r="25" spans="1:18" s="9" customFormat="1" ht="19.7" customHeight="1">
      <c r="C25" s="16"/>
      <c r="D25" s="16"/>
      <c r="E25" s="16"/>
      <c r="F25" s="17"/>
      <c r="G25" s="17"/>
      <c r="H25" s="17"/>
      <c r="I25" s="18"/>
      <c r="J25" s="1269"/>
      <c r="K25" s="17"/>
      <c r="L25" s="17"/>
      <c r="M25" s="17"/>
      <c r="N25" s="19"/>
      <c r="O25" s="16"/>
      <c r="P25" s="56"/>
      <c r="Q25" s="19"/>
      <c r="R25" s="21"/>
    </row>
    <row r="26" spans="1:18" s="9" customFormat="1" ht="19.7" customHeight="1">
      <c r="C26" s="16"/>
      <c r="D26" s="16"/>
      <c r="E26" s="16"/>
      <c r="F26" s="17"/>
      <c r="G26" s="17"/>
      <c r="H26" s="17"/>
      <c r="I26" s="18"/>
      <c r="J26" s="1269"/>
      <c r="K26" s="17"/>
      <c r="L26" s="17"/>
      <c r="M26" s="17"/>
      <c r="N26" s="19"/>
      <c r="O26" s="16"/>
      <c r="P26" s="56"/>
      <c r="Q26" s="19"/>
      <c r="R26" s="21"/>
    </row>
    <row r="27" spans="1:18" s="9" customFormat="1" ht="19.7" customHeight="1">
      <c r="C27" s="16"/>
      <c r="D27" s="1262" t="s">
        <v>5676</v>
      </c>
      <c r="E27" s="1263"/>
      <c r="F27" s="1264"/>
      <c r="G27" s="17"/>
      <c r="H27" s="17"/>
      <c r="I27" s="18"/>
      <c r="J27" s="1269"/>
      <c r="K27" s="17"/>
      <c r="L27" s="17"/>
      <c r="M27" s="17"/>
      <c r="N27" s="19"/>
      <c r="O27" s="16"/>
      <c r="P27" s="56"/>
      <c r="Q27" s="19"/>
      <c r="R27" s="21"/>
    </row>
    <row r="28" spans="1:18" s="9" customFormat="1" ht="19.7" customHeight="1">
      <c r="A28" s="9" t="s">
        <v>5677</v>
      </c>
      <c r="C28" s="16"/>
      <c r="D28" s="16" t="s">
        <v>737</v>
      </c>
      <c r="E28" s="16" t="s">
        <v>69</v>
      </c>
      <c r="F28" s="145" t="s">
        <v>4988</v>
      </c>
      <c r="G28" s="17">
        <v>1</v>
      </c>
      <c r="H28" s="52">
        <v>1870</v>
      </c>
      <c r="I28" s="53">
        <f>G28*H28</f>
        <v>1870</v>
      </c>
      <c r="J28" s="18"/>
      <c r="K28" s="54" t="s">
        <v>4989</v>
      </c>
      <c r="L28" s="55" t="s">
        <v>5678</v>
      </c>
      <c r="M28" s="17"/>
      <c r="N28" s="19">
        <v>44715</v>
      </c>
      <c r="O28" s="16"/>
      <c r="P28" s="56">
        <v>44792</v>
      </c>
      <c r="Q28" s="19">
        <v>44747</v>
      </c>
      <c r="R28" s="21">
        <v>44747</v>
      </c>
    </row>
    <row r="29" spans="1:18" s="9" customFormat="1" ht="19.7" customHeight="1">
      <c r="A29" s="9" t="s">
        <v>5677</v>
      </c>
      <c r="C29" s="16"/>
      <c r="D29" s="16" t="s">
        <v>87</v>
      </c>
      <c r="E29" s="16" t="s">
        <v>55</v>
      </c>
      <c r="F29" s="145" t="s">
        <v>5679</v>
      </c>
      <c r="G29" s="17">
        <v>1</v>
      </c>
      <c r="H29" s="52">
        <v>8930</v>
      </c>
      <c r="I29" s="53">
        <f>G29*H29</f>
        <v>8930</v>
      </c>
      <c r="J29" s="18"/>
      <c r="K29" s="54" t="s">
        <v>4991</v>
      </c>
      <c r="L29" s="17"/>
      <c r="M29" s="17"/>
      <c r="N29" s="19">
        <v>44715</v>
      </c>
      <c r="O29" s="16"/>
      <c r="P29" s="56">
        <v>44792</v>
      </c>
      <c r="Q29" s="19" t="s">
        <v>5680</v>
      </c>
      <c r="R29" s="21"/>
    </row>
    <row r="30" spans="1:18" s="9" customFormat="1" ht="19.7" customHeight="1">
      <c r="C30" s="16"/>
      <c r="D30" s="16" t="s">
        <v>747</v>
      </c>
      <c r="E30" s="16" t="s">
        <v>55</v>
      </c>
      <c r="F30" s="145" t="s">
        <v>5681</v>
      </c>
      <c r="G30" s="17">
        <v>1</v>
      </c>
      <c r="H30" s="52">
        <v>3090</v>
      </c>
      <c r="I30" s="53">
        <f t="shared" ref="I30:I44" si="1">G30*H30</f>
        <v>3090</v>
      </c>
      <c r="J30" s="18"/>
      <c r="K30" s="54" t="s">
        <v>4995</v>
      </c>
      <c r="L30" s="1852" t="s">
        <v>5682</v>
      </c>
      <c r="M30" s="17"/>
      <c r="N30" s="19">
        <v>44715</v>
      </c>
      <c r="O30" s="16"/>
      <c r="P30" s="56">
        <v>44792</v>
      </c>
      <c r="Q30" s="308" t="s">
        <v>5683</v>
      </c>
      <c r="R30" s="21"/>
    </row>
    <row r="31" spans="1:18" s="9" customFormat="1" ht="19.7" customHeight="1">
      <c r="C31" s="16"/>
      <c r="D31" s="16" t="s">
        <v>747</v>
      </c>
      <c r="E31" s="16" t="s">
        <v>55</v>
      </c>
      <c r="F31" s="145" t="s">
        <v>4996</v>
      </c>
      <c r="G31" s="17">
        <v>1</v>
      </c>
      <c r="H31" s="52">
        <v>3970</v>
      </c>
      <c r="I31" s="53">
        <f t="shared" si="1"/>
        <v>3970</v>
      </c>
      <c r="J31" s="18"/>
      <c r="K31" s="54" t="s">
        <v>4995</v>
      </c>
      <c r="L31" s="1853"/>
      <c r="M31" s="17"/>
      <c r="N31" s="19">
        <v>44715</v>
      </c>
      <c r="O31" s="16"/>
      <c r="P31" s="56">
        <v>44792</v>
      </c>
      <c r="Q31" s="19" t="s">
        <v>5684</v>
      </c>
      <c r="R31" s="21"/>
    </row>
    <row r="32" spans="1:18" s="9" customFormat="1" ht="19.7" customHeight="1">
      <c r="A32" s="9" t="s">
        <v>5677</v>
      </c>
      <c r="C32" s="16"/>
      <c r="D32" s="16" t="s">
        <v>87</v>
      </c>
      <c r="E32" s="16" t="s">
        <v>55</v>
      </c>
      <c r="F32" s="145" t="s">
        <v>5685</v>
      </c>
      <c r="G32" s="17">
        <v>20</v>
      </c>
      <c r="H32" s="52">
        <v>60</v>
      </c>
      <c r="I32" s="53">
        <f t="shared" si="1"/>
        <v>1200</v>
      </c>
      <c r="J32" s="18"/>
      <c r="K32" s="1075" t="s">
        <v>5147</v>
      </c>
      <c r="L32" s="1852" t="s">
        <v>5686</v>
      </c>
      <c r="M32" s="17"/>
      <c r="N32" s="19">
        <v>44715</v>
      </c>
      <c r="O32" s="16"/>
      <c r="P32" s="56">
        <v>44792</v>
      </c>
      <c r="Q32" s="308" t="s">
        <v>5683</v>
      </c>
      <c r="R32" s="21"/>
    </row>
    <row r="33" spans="1:18" s="9" customFormat="1" ht="19.7" customHeight="1">
      <c r="A33" s="9" t="s">
        <v>5677</v>
      </c>
      <c r="C33" s="16"/>
      <c r="D33" s="16" t="s">
        <v>87</v>
      </c>
      <c r="E33" s="16" t="s">
        <v>55</v>
      </c>
      <c r="F33" s="145" t="s">
        <v>5001</v>
      </c>
      <c r="G33" s="17">
        <v>4</v>
      </c>
      <c r="H33" s="52">
        <v>90</v>
      </c>
      <c r="I33" s="53">
        <f t="shared" si="1"/>
        <v>360</v>
      </c>
      <c r="J33" s="18"/>
      <c r="K33" s="54" t="s">
        <v>5151</v>
      </c>
      <c r="L33" s="17"/>
      <c r="M33" s="17"/>
      <c r="N33" s="19">
        <v>44715</v>
      </c>
      <c r="O33" s="16"/>
      <c r="P33" s="56">
        <v>44792</v>
      </c>
      <c r="Q33" s="19" t="s">
        <v>5680</v>
      </c>
      <c r="R33" s="21"/>
    </row>
    <row r="34" spans="1:18" s="9" customFormat="1" ht="19.7" customHeight="1">
      <c r="A34" s="9" t="s">
        <v>5677</v>
      </c>
      <c r="C34" s="16"/>
      <c r="D34" s="16" t="s">
        <v>87</v>
      </c>
      <c r="E34" s="16" t="s">
        <v>55</v>
      </c>
      <c r="F34" s="145" t="s">
        <v>4999</v>
      </c>
      <c r="G34" s="17">
        <v>2</v>
      </c>
      <c r="H34" s="52">
        <v>30</v>
      </c>
      <c r="I34" s="53">
        <f>G34*H34</f>
        <v>60</v>
      </c>
      <c r="J34" s="18"/>
      <c r="K34" s="54" t="s">
        <v>5149</v>
      </c>
      <c r="L34" s="17"/>
      <c r="M34" s="17"/>
      <c r="N34" s="19">
        <v>44715</v>
      </c>
      <c r="O34" s="16"/>
      <c r="P34" s="56">
        <v>44792</v>
      </c>
      <c r="Q34" s="19" t="s">
        <v>5680</v>
      </c>
      <c r="R34" s="21"/>
    </row>
    <row r="35" spans="1:18" s="9" customFormat="1" ht="19.7" customHeight="1">
      <c r="A35" s="9" t="s">
        <v>5677</v>
      </c>
      <c r="C35" s="16"/>
      <c r="D35" s="16" t="s">
        <v>87</v>
      </c>
      <c r="E35" s="16" t="s">
        <v>55</v>
      </c>
      <c r="F35" s="145" t="s">
        <v>2705</v>
      </c>
      <c r="G35" s="17">
        <v>2</v>
      </c>
      <c r="H35" s="52">
        <v>40</v>
      </c>
      <c r="I35" s="53">
        <f t="shared" si="1"/>
        <v>80</v>
      </c>
      <c r="J35" s="18"/>
      <c r="K35" s="54" t="s">
        <v>5003</v>
      </c>
      <c r="L35" s="17"/>
      <c r="M35" s="17"/>
      <c r="N35" s="19">
        <v>44715</v>
      </c>
      <c r="O35" s="16"/>
      <c r="P35" s="56">
        <v>44792</v>
      </c>
      <c r="Q35" s="19" t="s">
        <v>5680</v>
      </c>
      <c r="R35" s="21"/>
    </row>
    <row r="36" spans="1:18" s="9" customFormat="1" ht="19.7" customHeight="1">
      <c r="A36" s="9" t="s">
        <v>5687</v>
      </c>
      <c r="C36" s="16"/>
      <c r="D36" s="16" t="s">
        <v>4977</v>
      </c>
      <c r="E36" s="16" t="s">
        <v>4978</v>
      </c>
      <c r="F36" s="145" t="s">
        <v>4979</v>
      </c>
      <c r="G36" s="17">
        <v>1</v>
      </c>
      <c r="H36" s="52">
        <v>27200</v>
      </c>
      <c r="I36" s="53">
        <f t="shared" si="1"/>
        <v>27200</v>
      </c>
      <c r="J36" s="18"/>
      <c r="K36" s="54" t="s">
        <v>4980</v>
      </c>
      <c r="L36" s="17"/>
      <c r="M36" s="17"/>
      <c r="N36" s="19">
        <v>44714</v>
      </c>
      <c r="O36" s="16"/>
      <c r="P36" s="56">
        <v>44792</v>
      </c>
      <c r="Q36" s="19" t="s">
        <v>5684</v>
      </c>
      <c r="R36" s="21"/>
    </row>
    <row r="37" spans="1:18" s="9" customFormat="1" ht="19.7" customHeight="1">
      <c r="A37" s="9" t="s">
        <v>5688</v>
      </c>
      <c r="C37" s="16"/>
      <c r="D37" s="16" t="s">
        <v>4977</v>
      </c>
      <c r="E37" s="16" t="s">
        <v>4978</v>
      </c>
      <c r="F37" s="145" t="s">
        <v>5689</v>
      </c>
      <c r="G37" s="17">
        <v>1</v>
      </c>
      <c r="H37" s="52">
        <v>9040</v>
      </c>
      <c r="I37" s="53">
        <f t="shared" si="1"/>
        <v>9040</v>
      </c>
      <c r="J37" s="18"/>
      <c r="K37" s="54" t="s">
        <v>4984</v>
      </c>
      <c r="L37" s="17"/>
      <c r="M37" s="17"/>
      <c r="N37" s="19">
        <v>44714</v>
      </c>
      <c r="O37" s="16"/>
      <c r="P37" s="56">
        <v>44792</v>
      </c>
      <c r="Q37" s="19" t="s">
        <v>5684</v>
      </c>
      <c r="R37" s="21"/>
    </row>
    <row r="38" spans="1:18" s="9" customFormat="1" ht="19.7" customHeight="1">
      <c r="A38" s="9" t="s">
        <v>5688</v>
      </c>
      <c r="C38" s="16"/>
      <c r="D38" s="16" t="s">
        <v>4977</v>
      </c>
      <c r="E38" s="16" t="s">
        <v>4978</v>
      </c>
      <c r="F38" s="145" t="s">
        <v>5690</v>
      </c>
      <c r="G38" s="17">
        <v>1</v>
      </c>
      <c r="H38" s="52">
        <v>54900</v>
      </c>
      <c r="I38" s="53">
        <f t="shared" si="1"/>
        <v>54900</v>
      </c>
      <c r="J38" s="18"/>
      <c r="K38" s="54" t="s">
        <v>4987</v>
      </c>
      <c r="L38" s="1362"/>
      <c r="M38" s="17"/>
      <c r="N38" s="19">
        <v>44714</v>
      </c>
      <c r="O38" s="16"/>
      <c r="P38" s="56">
        <v>44792</v>
      </c>
      <c r="Q38" s="19" t="s">
        <v>5684</v>
      </c>
      <c r="R38" s="21"/>
    </row>
    <row r="39" spans="1:18" s="9" customFormat="1" ht="19.7" customHeight="1">
      <c r="A39" s="9" t="s">
        <v>5691</v>
      </c>
      <c r="C39" s="16"/>
      <c r="D39" s="16" t="s">
        <v>178</v>
      </c>
      <c r="E39" s="16" t="s">
        <v>178</v>
      </c>
      <c r="F39" s="145" t="s">
        <v>5692</v>
      </c>
      <c r="G39" s="17">
        <v>1</v>
      </c>
      <c r="H39" s="52">
        <v>9279</v>
      </c>
      <c r="I39" s="52">
        <f t="shared" si="1"/>
        <v>9279</v>
      </c>
      <c r="J39" s="18"/>
      <c r="K39" s="54" t="s">
        <v>5693</v>
      </c>
      <c r="L39" s="55" t="s">
        <v>5694</v>
      </c>
      <c r="M39" s="17"/>
      <c r="N39" s="19"/>
      <c r="O39" s="16"/>
      <c r="P39" s="56"/>
      <c r="Q39" s="19"/>
      <c r="R39" s="21"/>
    </row>
    <row r="40" spans="1:18" s="9" customFormat="1" ht="19.7" customHeight="1">
      <c r="C40" s="16"/>
      <c r="D40" s="16" t="s">
        <v>5695</v>
      </c>
      <c r="E40" s="16" t="s">
        <v>5696</v>
      </c>
      <c r="F40" s="145" t="s">
        <v>5697</v>
      </c>
      <c r="G40" s="17">
        <v>1</v>
      </c>
      <c r="H40" s="52">
        <v>1245</v>
      </c>
      <c r="I40" s="52">
        <f t="shared" si="1"/>
        <v>1245</v>
      </c>
      <c r="J40" s="18"/>
      <c r="K40" s="54" t="s">
        <v>5698</v>
      </c>
      <c r="L40" s="55"/>
      <c r="M40" s="17"/>
      <c r="N40" s="19">
        <v>44714</v>
      </c>
      <c r="O40" s="16"/>
      <c r="P40" s="56"/>
      <c r="Q40" s="19">
        <v>44726</v>
      </c>
      <c r="R40" s="21"/>
    </row>
    <row r="41" spans="1:18" s="9" customFormat="1" ht="19.7" customHeight="1">
      <c r="C41" s="16"/>
      <c r="D41" s="16" t="s">
        <v>5695</v>
      </c>
      <c r="E41" s="16" t="s">
        <v>5696</v>
      </c>
      <c r="F41" s="145" t="s">
        <v>5699</v>
      </c>
      <c r="G41" s="17">
        <v>1</v>
      </c>
      <c r="H41" s="52">
        <v>854</v>
      </c>
      <c r="I41" s="52">
        <f t="shared" si="1"/>
        <v>854</v>
      </c>
      <c r="J41" s="18"/>
      <c r="K41" s="54" t="s">
        <v>5700</v>
      </c>
      <c r="L41" s="55"/>
      <c r="M41" s="17"/>
      <c r="N41" s="19">
        <v>44714</v>
      </c>
      <c r="O41" s="16"/>
      <c r="P41" s="56"/>
      <c r="Q41" s="19">
        <v>44726</v>
      </c>
      <c r="R41" s="21"/>
    </row>
    <row r="42" spans="1:18" s="9" customFormat="1" ht="19.7" customHeight="1">
      <c r="A42" s="9" t="s">
        <v>1375</v>
      </c>
      <c r="C42" s="16"/>
      <c r="D42" s="59" t="s">
        <v>2406</v>
      </c>
      <c r="E42" s="59" t="s">
        <v>178</v>
      </c>
      <c r="F42" s="202" t="s">
        <v>5701</v>
      </c>
      <c r="G42" s="64">
        <v>1</v>
      </c>
      <c r="H42" s="203">
        <v>1191</v>
      </c>
      <c r="I42" s="203">
        <f t="shared" si="1"/>
        <v>1191</v>
      </c>
      <c r="J42" s="61"/>
      <c r="K42" s="50" t="s">
        <v>3305</v>
      </c>
      <c r="L42" s="17"/>
      <c r="M42" s="17"/>
      <c r="N42" s="19">
        <v>44715</v>
      </c>
      <c r="O42" s="16"/>
      <c r="P42" s="56">
        <v>44792</v>
      </c>
      <c r="Q42" s="19" t="s">
        <v>5702</v>
      </c>
      <c r="R42" s="21"/>
    </row>
    <row r="43" spans="1:18" s="9" customFormat="1" ht="19.7" customHeight="1">
      <c r="A43" s="9" t="s">
        <v>2038</v>
      </c>
      <c r="C43" s="16"/>
      <c r="D43" s="16" t="s">
        <v>178</v>
      </c>
      <c r="E43" s="16" t="s">
        <v>178</v>
      </c>
      <c r="F43" s="379" t="s">
        <v>5703</v>
      </c>
      <c r="G43" s="17">
        <v>1</v>
      </c>
      <c r="H43" s="52">
        <v>6478</v>
      </c>
      <c r="I43" s="52">
        <f t="shared" si="1"/>
        <v>6478</v>
      </c>
      <c r="J43" s="18"/>
      <c r="K43" s="54" t="s">
        <v>5704</v>
      </c>
      <c r="L43" s="17"/>
      <c r="M43" s="17"/>
      <c r="N43" s="19">
        <v>44715</v>
      </c>
      <c r="O43" s="16"/>
      <c r="P43" s="56">
        <v>44792</v>
      </c>
      <c r="Q43" s="19" t="s">
        <v>5702</v>
      </c>
      <c r="R43" s="21"/>
    </row>
    <row r="44" spans="1:18" s="9" customFormat="1" ht="19.7" customHeight="1">
      <c r="A44" s="9" t="s">
        <v>3912</v>
      </c>
      <c r="C44" s="16"/>
      <c r="D44" s="59" t="s">
        <v>178</v>
      </c>
      <c r="E44" s="59" t="s">
        <v>178</v>
      </c>
      <c r="F44" s="202" t="s">
        <v>5019</v>
      </c>
      <c r="G44" s="64">
        <v>1</v>
      </c>
      <c r="H44" s="203">
        <v>2319</v>
      </c>
      <c r="I44" s="203">
        <f t="shared" si="1"/>
        <v>2319</v>
      </c>
      <c r="J44" s="61"/>
      <c r="K44" s="50" t="s">
        <v>367</v>
      </c>
      <c r="L44" s="17"/>
      <c r="M44" s="17"/>
      <c r="N44" s="19">
        <v>44715</v>
      </c>
      <c r="O44" s="16"/>
      <c r="P44" s="56">
        <v>44792</v>
      </c>
      <c r="Q44" s="19" t="s">
        <v>5702</v>
      </c>
      <c r="R44" s="21"/>
    </row>
    <row r="45" spans="1:18" s="9" customFormat="1" ht="19.7" customHeight="1">
      <c r="C45" s="16"/>
      <c r="D45" s="16" t="s">
        <v>407</v>
      </c>
      <c r="E45" s="16" t="s">
        <v>407</v>
      </c>
      <c r="F45" s="145" t="s">
        <v>5705</v>
      </c>
      <c r="G45" s="17">
        <v>1</v>
      </c>
      <c r="H45" s="52">
        <v>249</v>
      </c>
      <c r="I45" s="52">
        <f>G45*H45</f>
        <v>249</v>
      </c>
      <c r="J45" s="18"/>
      <c r="K45" s="54" t="s">
        <v>5706</v>
      </c>
      <c r="L45" s="17"/>
      <c r="M45" s="17"/>
      <c r="N45" s="19">
        <v>44715</v>
      </c>
      <c r="O45" s="16"/>
      <c r="P45" s="17"/>
      <c r="Q45" s="19">
        <v>44718</v>
      </c>
      <c r="R45" s="21">
        <v>44718</v>
      </c>
    </row>
    <row r="46" spans="1:18" s="9" customFormat="1" ht="19.7" customHeight="1">
      <c r="C46" s="16"/>
      <c r="D46" s="16" t="s">
        <v>407</v>
      </c>
      <c r="E46" s="16" t="s">
        <v>407</v>
      </c>
      <c r="F46" s="146" t="s">
        <v>62</v>
      </c>
      <c r="G46" s="17">
        <v>1</v>
      </c>
      <c r="H46" s="17">
        <v>500</v>
      </c>
      <c r="I46" s="18">
        <f>G46*H46</f>
        <v>500</v>
      </c>
      <c r="J46" s="1269"/>
      <c r="K46" s="17"/>
      <c r="L46" s="17"/>
      <c r="M46" s="17"/>
      <c r="N46" s="19">
        <v>44715</v>
      </c>
      <c r="O46" s="16"/>
      <c r="P46" s="17"/>
      <c r="Q46" s="19">
        <v>44718</v>
      </c>
      <c r="R46" s="21"/>
    </row>
    <row r="47" spans="1:18" s="9" customFormat="1" ht="19.7" customHeight="1">
      <c r="C47" s="16"/>
      <c r="D47" s="16"/>
      <c r="E47" s="16"/>
      <c r="F47" s="1260">
        <f>SUM(I28:I46)</f>
        <v>132815</v>
      </c>
      <c r="G47" s="17"/>
      <c r="H47" s="17"/>
      <c r="I47" s="18"/>
      <c r="J47" s="1269"/>
      <c r="K47" s="17"/>
      <c r="L47" s="17"/>
      <c r="M47" s="17"/>
      <c r="N47" s="19"/>
      <c r="O47" s="16"/>
      <c r="P47" s="17"/>
      <c r="Q47" s="19"/>
      <c r="R47" s="21"/>
    </row>
    <row r="48" spans="1:18" s="9" customFormat="1" ht="19.7" customHeight="1">
      <c r="C48" s="16"/>
      <c r="D48" s="16"/>
      <c r="E48" s="16"/>
      <c r="F48" s="17"/>
      <c r="G48" s="17"/>
      <c r="H48" s="17"/>
      <c r="I48" s="18"/>
      <c r="J48" s="1269"/>
      <c r="K48" s="17"/>
      <c r="L48" s="17"/>
      <c r="M48" s="17"/>
      <c r="N48" s="19"/>
      <c r="O48" s="16"/>
      <c r="P48" s="17"/>
      <c r="Q48" s="19"/>
      <c r="R48" s="21"/>
    </row>
    <row r="49" spans="3:18" s="9" customFormat="1" ht="19.7" customHeight="1">
      <c r="C49" s="16"/>
      <c r="D49" s="16"/>
      <c r="E49" s="16"/>
      <c r="F49" s="17"/>
      <c r="G49" s="17"/>
      <c r="H49" s="17"/>
      <c r="I49" s="18"/>
      <c r="J49" s="1269"/>
      <c r="K49" s="17"/>
      <c r="L49" s="17"/>
      <c r="M49" s="17"/>
      <c r="N49" s="19"/>
      <c r="O49" s="16"/>
      <c r="P49" s="17"/>
      <c r="Q49" s="19"/>
      <c r="R49" s="21"/>
    </row>
    <row r="50" spans="3:18" s="9" customFormat="1" ht="19.7" customHeight="1">
      <c r="C50" s="16"/>
      <c r="D50" s="16"/>
      <c r="E50" s="16"/>
      <c r="F50" s="17"/>
      <c r="G50" s="17"/>
      <c r="H50" s="17"/>
      <c r="I50" s="18"/>
      <c r="J50" s="1269"/>
      <c r="K50" s="17"/>
      <c r="L50" s="17"/>
      <c r="M50" s="17"/>
      <c r="N50" s="19"/>
      <c r="O50" s="16"/>
      <c r="P50" s="17"/>
      <c r="Q50" s="19"/>
      <c r="R50" s="21"/>
    </row>
    <row r="51" spans="3:18" s="9" customFormat="1" ht="19.7" customHeight="1">
      <c r="C51" s="16"/>
      <c r="D51" s="1483"/>
      <c r="E51" s="1483"/>
      <c r="F51" s="1854" t="s">
        <v>5707</v>
      </c>
      <c r="G51" s="1855">
        <v>1</v>
      </c>
      <c r="H51" s="1668">
        <v>70000</v>
      </c>
      <c r="I51" s="1856">
        <f>G51*H51</f>
        <v>70000</v>
      </c>
      <c r="J51" s="1269"/>
      <c r="K51" s="17"/>
      <c r="L51" s="17"/>
      <c r="M51" s="17"/>
      <c r="N51" s="19"/>
      <c r="O51" s="16"/>
      <c r="P51" s="17"/>
      <c r="Q51" s="19"/>
      <c r="R51" s="21"/>
    </row>
    <row r="52" spans="3:18" s="9" customFormat="1" ht="19.7" customHeight="1">
      <c r="C52" s="16"/>
      <c r="D52" s="16"/>
      <c r="E52" s="16"/>
      <c r="F52" s="146" t="s">
        <v>5708</v>
      </c>
      <c r="G52" s="17"/>
      <c r="H52" s="17"/>
      <c r="I52" s="18"/>
      <c r="J52" s="1269"/>
      <c r="K52" s="17"/>
      <c r="L52" s="17"/>
      <c r="M52" s="17"/>
      <c r="N52" s="19"/>
      <c r="O52" s="16"/>
      <c r="P52" s="17"/>
      <c r="Q52" s="19"/>
      <c r="R52" s="21"/>
    </row>
    <row r="53" spans="3:18" s="9" customFormat="1" ht="19.7" customHeight="1">
      <c r="C53" s="16"/>
      <c r="D53" s="16"/>
      <c r="E53" s="16"/>
      <c r="F53" s="17"/>
      <c r="G53" s="17"/>
      <c r="H53" s="17"/>
      <c r="I53" s="18"/>
      <c r="J53" s="1269"/>
      <c r="K53" s="17"/>
      <c r="L53" s="17"/>
      <c r="M53" s="17"/>
      <c r="N53" s="19"/>
      <c r="O53" s="16"/>
      <c r="P53" s="17"/>
      <c r="Q53" s="19"/>
      <c r="R53" s="21"/>
    </row>
    <row r="54" spans="3:18" s="9" customFormat="1" ht="19.7" customHeight="1">
      <c r="C54" s="16"/>
      <c r="D54" s="16"/>
      <c r="E54" s="16"/>
      <c r="F54" s="17"/>
      <c r="G54" s="17"/>
      <c r="H54" s="17"/>
      <c r="I54" s="18"/>
      <c r="J54" s="1269"/>
      <c r="K54" s="17"/>
      <c r="L54" s="17"/>
      <c r="M54" s="17"/>
      <c r="N54" s="19"/>
      <c r="O54" s="16"/>
      <c r="P54" s="17"/>
      <c r="Q54" s="19"/>
      <c r="R54" s="21"/>
    </row>
    <row r="55" spans="3:18" s="9" customFormat="1" ht="19.7" customHeight="1">
      <c r="C55" s="16"/>
      <c r="D55" s="16"/>
      <c r="E55" s="16"/>
      <c r="F55" s="17"/>
      <c r="G55" s="17"/>
      <c r="H55" s="17"/>
      <c r="I55" s="18"/>
      <c r="J55" s="1269"/>
      <c r="K55" s="17"/>
      <c r="L55" s="17"/>
      <c r="M55" s="17"/>
      <c r="N55" s="19"/>
      <c r="O55" s="16"/>
      <c r="P55" s="17"/>
      <c r="Q55" s="19"/>
      <c r="R55" s="21"/>
    </row>
    <row r="56" spans="3:18" s="9" customFormat="1" ht="19.7" customHeight="1">
      <c r="C56" s="16"/>
      <c r="D56" s="16"/>
      <c r="E56" s="16"/>
      <c r="F56" s="17"/>
      <c r="G56" s="17"/>
      <c r="H56" s="17"/>
      <c r="I56" s="18"/>
      <c r="J56" s="1269"/>
      <c r="K56" s="17"/>
      <c r="L56" s="17"/>
      <c r="M56" s="17"/>
      <c r="N56" s="19"/>
      <c r="O56" s="16"/>
      <c r="P56" s="17"/>
      <c r="Q56" s="19"/>
      <c r="R56" s="21"/>
    </row>
    <row r="57" spans="3:18" s="9" customFormat="1" ht="19.7" customHeight="1">
      <c r="C57" s="16"/>
      <c r="D57" s="16"/>
      <c r="E57" s="16"/>
      <c r="F57" s="17"/>
      <c r="G57" s="17"/>
      <c r="H57" s="17"/>
      <c r="I57" s="18"/>
      <c r="J57" s="1269"/>
      <c r="K57" s="17"/>
      <c r="L57" s="17"/>
      <c r="M57" s="17"/>
      <c r="N57" s="19"/>
      <c r="O57" s="16"/>
      <c r="P57" s="17"/>
      <c r="Q57" s="19"/>
      <c r="R57" s="21"/>
    </row>
    <row r="58" spans="3:18" s="9" customFormat="1" ht="19.7" customHeight="1">
      <c r="C58" s="16"/>
      <c r="D58" s="16"/>
      <c r="E58" s="16"/>
      <c r="F58" s="17"/>
      <c r="G58" s="17"/>
      <c r="H58" s="17"/>
      <c r="I58" s="18"/>
      <c r="J58" s="1269"/>
      <c r="K58" s="17"/>
      <c r="L58" s="17"/>
      <c r="M58" s="17"/>
      <c r="N58" s="19"/>
      <c r="O58" s="16"/>
      <c r="P58" s="17"/>
      <c r="Q58" s="19"/>
      <c r="R58" s="21"/>
    </row>
    <row r="59" spans="3:18" s="9" customFormat="1" ht="19.7" customHeight="1">
      <c r="C59" s="16"/>
      <c r="D59" s="16"/>
      <c r="E59" s="16"/>
      <c r="F59" s="17"/>
      <c r="G59" s="17"/>
      <c r="H59" s="17"/>
      <c r="I59" s="18"/>
      <c r="J59" s="1269"/>
      <c r="K59" s="17"/>
      <c r="L59" s="17"/>
      <c r="M59" s="17"/>
      <c r="N59" s="19"/>
      <c r="O59" s="16"/>
      <c r="P59" s="17"/>
      <c r="Q59" s="19"/>
      <c r="R59" s="21"/>
    </row>
    <row r="60" spans="3:18" s="9" customFormat="1" ht="19.7" customHeight="1">
      <c r="C60" s="16"/>
      <c r="D60" s="16"/>
      <c r="E60" s="16"/>
      <c r="F60" s="17"/>
      <c r="G60" s="17"/>
      <c r="H60" s="17"/>
      <c r="I60" s="18"/>
      <c r="J60" s="1269"/>
      <c r="K60" s="17"/>
      <c r="L60" s="17"/>
      <c r="M60" s="17"/>
      <c r="N60" s="19"/>
      <c r="O60" s="16"/>
      <c r="P60" s="17"/>
      <c r="Q60" s="19"/>
      <c r="R60" s="21"/>
    </row>
    <row r="61" spans="3:18" s="9" customFormat="1" ht="19.7" customHeight="1">
      <c r="C61" s="16"/>
      <c r="D61" s="16"/>
      <c r="E61" s="16"/>
      <c r="F61" s="17"/>
      <c r="G61" s="17"/>
      <c r="H61" s="17"/>
      <c r="I61" s="18"/>
      <c r="J61" s="1269"/>
      <c r="K61" s="17"/>
      <c r="L61" s="17"/>
      <c r="M61" s="17"/>
      <c r="N61" s="19"/>
      <c r="O61" s="16"/>
      <c r="P61" s="17"/>
      <c r="Q61" s="19"/>
      <c r="R61" s="21"/>
    </row>
    <row r="62" spans="3:18" s="9" customFormat="1" ht="19.7" customHeight="1">
      <c r="C62" s="16"/>
      <c r="D62" s="16"/>
      <c r="E62" s="16"/>
      <c r="F62" s="17"/>
      <c r="G62" s="17"/>
      <c r="H62" s="17"/>
      <c r="I62" s="18"/>
      <c r="J62" s="1269"/>
      <c r="K62" s="17"/>
      <c r="L62" s="17"/>
      <c r="M62" s="17"/>
      <c r="N62" s="19"/>
      <c r="O62" s="16"/>
      <c r="P62" s="17"/>
      <c r="Q62" s="19"/>
      <c r="R62" s="21"/>
    </row>
    <row r="63" spans="3:18" s="9" customFormat="1" ht="19.7" customHeight="1">
      <c r="C63" s="16"/>
      <c r="D63" s="16"/>
      <c r="E63" s="16"/>
      <c r="F63" s="17"/>
      <c r="G63" s="17"/>
      <c r="H63" s="17"/>
      <c r="I63" s="18"/>
      <c r="J63" s="1269"/>
      <c r="K63" s="17"/>
      <c r="L63" s="17"/>
      <c r="M63" s="17"/>
      <c r="N63" s="19"/>
      <c r="O63" s="16"/>
      <c r="P63" s="17"/>
      <c r="Q63" s="19"/>
      <c r="R63" s="21"/>
    </row>
    <row r="64" spans="3:18" s="9" customFormat="1" ht="19.7" customHeight="1">
      <c r="C64" s="16"/>
      <c r="D64" s="16"/>
      <c r="E64" s="16"/>
      <c r="F64" s="17"/>
      <c r="G64" s="17"/>
      <c r="H64" s="17"/>
      <c r="I64" s="18"/>
      <c r="J64" s="1269"/>
      <c r="K64" s="17"/>
      <c r="L64" s="17"/>
      <c r="M64" s="17"/>
      <c r="N64" s="19"/>
      <c r="O64" s="16"/>
      <c r="P64" s="17"/>
      <c r="Q64" s="19"/>
      <c r="R64" s="21"/>
    </row>
    <row r="65" spans="3:18" s="9" customFormat="1" ht="19.7" customHeight="1">
      <c r="C65" s="16"/>
      <c r="D65" s="16"/>
      <c r="E65" s="16"/>
      <c r="F65" s="17"/>
      <c r="G65" s="17"/>
      <c r="H65" s="17"/>
      <c r="I65" s="18"/>
      <c r="J65" s="1269"/>
      <c r="K65" s="17"/>
      <c r="L65" s="17"/>
      <c r="M65" s="17"/>
      <c r="N65" s="19"/>
      <c r="O65" s="16"/>
      <c r="P65" s="17"/>
      <c r="Q65" s="19"/>
      <c r="R65" s="21"/>
    </row>
    <row r="66" spans="3:18" s="9" customFormat="1" ht="19.7" customHeight="1">
      <c r="C66" s="16"/>
      <c r="D66" s="16"/>
      <c r="E66" s="16"/>
      <c r="F66" s="17"/>
      <c r="G66" s="17"/>
      <c r="H66" s="17"/>
      <c r="I66" s="18"/>
      <c r="J66" s="1269"/>
      <c r="K66" s="17"/>
      <c r="L66" s="17"/>
      <c r="M66" s="17"/>
      <c r="N66" s="19"/>
      <c r="O66" s="16"/>
      <c r="P66" s="17"/>
      <c r="Q66" s="19"/>
      <c r="R66" s="21"/>
    </row>
    <row r="67" spans="3:18" s="9" customFormat="1" ht="19.7" customHeight="1">
      <c r="C67" s="16"/>
      <c r="D67" s="16"/>
      <c r="E67" s="16"/>
      <c r="F67" s="17"/>
      <c r="G67" s="17"/>
      <c r="H67" s="17"/>
      <c r="I67" s="18"/>
      <c r="J67" s="1269"/>
      <c r="K67" s="17"/>
      <c r="L67" s="17"/>
      <c r="M67" s="17"/>
      <c r="N67" s="19"/>
      <c r="O67" s="16"/>
      <c r="P67" s="17"/>
      <c r="Q67" s="19"/>
      <c r="R67" s="21"/>
    </row>
    <row r="68" spans="3:18" s="9" customFormat="1" ht="19.7" customHeight="1">
      <c r="C68" s="16"/>
      <c r="D68" s="16"/>
      <c r="E68" s="16"/>
      <c r="F68" s="17"/>
      <c r="G68" s="17"/>
      <c r="H68" s="17"/>
      <c r="I68" s="18"/>
      <c r="J68" s="1269"/>
      <c r="K68" s="17"/>
      <c r="L68" s="17"/>
      <c r="M68" s="17"/>
      <c r="N68" s="19"/>
      <c r="O68" s="16"/>
      <c r="P68" s="17"/>
      <c r="Q68" s="19"/>
      <c r="R68" s="21"/>
    </row>
    <row r="69" spans="3:18" s="9" customFormat="1" ht="19.7" customHeight="1">
      <c r="C69" s="16"/>
      <c r="D69" s="16"/>
      <c r="E69" s="16"/>
      <c r="F69" s="17"/>
      <c r="G69" s="17"/>
      <c r="H69" s="17"/>
      <c r="I69" s="18"/>
      <c r="J69" s="1269"/>
      <c r="K69" s="17"/>
      <c r="L69" s="17"/>
      <c r="M69" s="17"/>
      <c r="N69" s="19"/>
      <c r="O69" s="16"/>
      <c r="P69" s="17"/>
      <c r="Q69" s="19"/>
      <c r="R69" s="21"/>
    </row>
    <row r="70" spans="3:18" s="9" customFormat="1" ht="19.7" customHeight="1">
      <c r="C70" s="16"/>
      <c r="D70" s="16"/>
      <c r="E70" s="16"/>
      <c r="F70" s="17"/>
      <c r="G70" s="17"/>
      <c r="H70" s="17"/>
      <c r="I70" s="18"/>
      <c r="J70" s="1269"/>
      <c r="K70" s="17"/>
      <c r="L70" s="17"/>
      <c r="M70" s="17"/>
      <c r="N70" s="19"/>
      <c r="O70" s="16"/>
      <c r="P70" s="17"/>
      <c r="Q70" s="19"/>
      <c r="R70" s="21"/>
    </row>
    <row r="71" spans="3:18" s="9" customFormat="1" ht="19.7" customHeight="1">
      <c r="C71" s="16"/>
      <c r="D71" s="16"/>
      <c r="E71" s="16"/>
      <c r="F71" s="17"/>
      <c r="G71" s="17"/>
      <c r="H71" s="17"/>
      <c r="I71" s="18"/>
      <c r="J71" s="1269"/>
      <c r="K71" s="17"/>
      <c r="L71" s="17"/>
      <c r="M71" s="17"/>
      <c r="N71" s="19"/>
      <c r="O71" s="16"/>
      <c r="P71" s="17"/>
      <c r="Q71" s="19"/>
      <c r="R71" s="21"/>
    </row>
    <row r="72" spans="3:18" s="9" customFormat="1" ht="19.7" customHeight="1">
      <c r="C72" s="16"/>
      <c r="D72" s="16"/>
      <c r="E72" s="16"/>
      <c r="F72" s="17"/>
      <c r="G72" s="17"/>
      <c r="H72" s="17"/>
      <c r="I72" s="18"/>
      <c r="J72" s="1269"/>
      <c r="K72" s="17"/>
      <c r="L72" s="17"/>
      <c r="M72" s="17"/>
      <c r="N72" s="19"/>
      <c r="O72" s="16"/>
      <c r="P72" s="17"/>
      <c r="Q72" s="19"/>
      <c r="R72" s="21"/>
    </row>
    <row r="73" spans="3:18" s="9" customFormat="1" ht="19.7" customHeight="1">
      <c r="C73" s="16"/>
      <c r="D73" s="16"/>
      <c r="E73" s="16"/>
      <c r="F73" s="17"/>
      <c r="G73" s="17"/>
      <c r="H73" s="17"/>
      <c r="I73" s="18"/>
      <c r="J73" s="1269"/>
      <c r="K73" s="17"/>
      <c r="L73" s="17"/>
      <c r="M73" s="17"/>
      <c r="N73" s="19"/>
      <c r="O73" s="16"/>
      <c r="P73" s="17"/>
      <c r="Q73" s="19"/>
      <c r="R73" s="21"/>
    </row>
    <row r="74" spans="3:18" s="9" customFormat="1" ht="19.7" customHeight="1">
      <c r="C74" s="16"/>
      <c r="D74" s="16"/>
      <c r="E74" s="16"/>
      <c r="F74" s="17"/>
      <c r="G74" s="17"/>
      <c r="H74" s="17"/>
      <c r="I74" s="18"/>
      <c r="J74" s="1269"/>
      <c r="K74" s="17"/>
      <c r="L74" s="17"/>
      <c r="M74" s="17"/>
      <c r="N74" s="19"/>
      <c r="O74" s="16"/>
      <c r="P74" s="17"/>
      <c r="Q74" s="19"/>
      <c r="R74" s="21"/>
    </row>
    <row r="75" spans="3:18" s="9" customFormat="1" ht="19.7" customHeight="1">
      <c r="C75" s="16"/>
      <c r="D75" s="16"/>
      <c r="E75" s="16"/>
      <c r="F75" s="17"/>
      <c r="G75" s="17"/>
      <c r="H75" s="17"/>
      <c r="I75" s="18"/>
      <c r="J75" s="1269"/>
      <c r="K75" s="17"/>
      <c r="L75" s="17"/>
      <c r="M75" s="17"/>
      <c r="N75" s="19"/>
      <c r="O75" s="16"/>
      <c r="P75" s="17"/>
      <c r="Q75" s="19"/>
      <c r="R75" s="21"/>
    </row>
    <row r="76" spans="3:18" s="9" customFormat="1" ht="19.7" customHeight="1">
      <c r="C76" s="16"/>
      <c r="D76" s="16"/>
      <c r="E76" s="16"/>
      <c r="F76" s="17"/>
      <c r="G76" s="17"/>
      <c r="H76" s="17"/>
      <c r="I76" s="18"/>
      <c r="J76" s="1269"/>
      <c r="K76" s="17"/>
      <c r="L76" s="17"/>
      <c r="M76" s="17"/>
      <c r="N76" s="19"/>
      <c r="O76" s="16"/>
      <c r="P76" s="17"/>
      <c r="Q76" s="19"/>
      <c r="R76" s="21"/>
    </row>
    <row r="77" spans="3:18" s="9" customFormat="1" ht="19.7" customHeight="1">
      <c r="C77" s="16"/>
      <c r="D77" s="16"/>
      <c r="E77" s="16"/>
      <c r="F77" s="17"/>
      <c r="G77" s="17"/>
      <c r="H77" s="17"/>
      <c r="I77" s="18"/>
      <c r="J77" s="1269"/>
      <c r="K77" s="17"/>
      <c r="L77" s="17"/>
      <c r="M77" s="17"/>
      <c r="N77" s="19"/>
      <c r="O77" s="16"/>
      <c r="P77" s="17"/>
      <c r="Q77" s="19"/>
      <c r="R77" s="21"/>
    </row>
    <row r="78" spans="3:18" s="9" customFormat="1" ht="19.7" customHeight="1">
      <c r="C78" s="16"/>
      <c r="D78" s="16"/>
      <c r="E78" s="16"/>
      <c r="F78" s="17"/>
      <c r="G78" s="17"/>
      <c r="H78" s="17"/>
      <c r="I78" s="18"/>
      <c r="J78" s="1269"/>
      <c r="K78" s="17"/>
      <c r="L78" s="17"/>
      <c r="M78" s="17"/>
      <c r="N78" s="19"/>
      <c r="O78" s="16"/>
      <c r="P78" s="17"/>
      <c r="Q78" s="19"/>
      <c r="R78" s="21"/>
    </row>
    <row r="79" spans="3:18" s="9" customFormat="1" ht="19.7" customHeight="1">
      <c r="C79" s="16"/>
      <c r="D79" s="16"/>
      <c r="E79" s="16"/>
      <c r="F79" s="17"/>
      <c r="G79" s="17"/>
      <c r="H79" s="17"/>
      <c r="I79" s="18"/>
      <c r="J79" s="1269"/>
      <c r="K79" s="17"/>
      <c r="L79" s="17"/>
      <c r="M79" s="17"/>
      <c r="N79" s="19"/>
      <c r="O79" s="16"/>
      <c r="P79" s="17"/>
      <c r="Q79" s="19"/>
      <c r="R79" s="21"/>
    </row>
    <row r="80" spans="3:18" s="9" customFormat="1" ht="19.7" customHeight="1">
      <c r="C80" s="16"/>
      <c r="D80" s="16"/>
      <c r="E80" s="16"/>
      <c r="F80" s="17"/>
      <c r="G80" s="17"/>
      <c r="H80" s="17"/>
      <c r="I80" s="18"/>
      <c r="J80" s="1269"/>
      <c r="K80" s="17"/>
      <c r="L80" s="17"/>
      <c r="M80" s="17"/>
      <c r="N80" s="19"/>
      <c r="O80" s="16"/>
      <c r="P80" s="17"/>
      <c r="Q80" s="19"/>
      <c r="R80" s="21"/>
    </row>
    <row r="81" spans="3:18" s="9" customFormat="1" ht="19.7" customHeight="1">
      <c r="C81" s="16"/>
      <c r="D81" s="16"/>
      <c r="E81" s="16"/>
      <c r="F81" s="17"/>
      <c r="G81" s="17"/>
      <c r="H81" s="17"/>
      <c r="I81" s="18"/>
      <c r="J81" s="1269"/>
      <c r="K81" s="17"/>
      <c r="L81" s="17"/>
      <c r="M81" s="17"/>
      <c r="N81" s="19"/>
      <c r="O81" s="16"/>
      <c r="P81" s="17"/>
      <c r="Q81" s="19"/>
      <c r="R81" s="21"/>
    </row>
    <row r="82" spans="3:18" s="9" customFormat="1" ht="19.7" customHeight="1">
      <c r="C82" s="16"/>
      <c r="D82" s="16"/>
      <c r="E82" s="16"/>
      <c r="F82" s="17"/>
      <c r="G82" s="17"/>
      <c r="H82" s="17"/>
      <c r="I82" s="18"/>
      <c r="J82" s="1269"/>
      <c r="K82" s="17"/>
      <c r="L82" s="17"/>
      <c r="M82" s="17"/>
      <c r="N82" s="19"/>
      <c r="O82" s="16"/>
      <c r="P82" s="17"/>
      <c r="Q82" s="19"/>
      <c r="R82" s="21"/>
    </row>
    <row r="83" spans="3:18" s="9" customFormat="1" ht="19.7" customHeight="1">
      <c r="C83" s="16"/>
      <c r="D83" s="16"/>
      <c r="E83" s="16"/>
      <c r="F83" s="17"/>
      <c r="G83" s="17"/>
      <c r="H83" s="17"/>
      <c r="I83" s="18"/>
      <c r="J83" s="1269"/>
      <c r="K83" s="17"/>
      <c r="L83" s="17"/>
      <c r="M83" s="17"/>
      <c r="N83" s="19"/>
      <c r="O83" s="16"/>
      <c r="P83" s="17"/>
      <c r="Q83" s="19"/>
      <c r="R83" s="21"/>
    </row>
    <row r="84" spans="3:18" s="9" customFormat="1" ht="19.7" customHeight="1">
      <c r="C84" s="16"/>
      <c r="D84" s="16"/>
      <c r="E84" s="16"/>
      <c r="F84" s="17"/>
      <c r="G84" s="17"/>
      <c r="H84" s="17"/>
      <c r="I84" s="18"/>
      <c r="J84" s="1269"/>
      <c r="K84" s="17"/>
      <c r="L84" s="17"/>
      <c r="M84" s="17"/>
      <c r="N84" s="19"/>
      <c r="O84" s="16"/>
      <c r="P84" s="17"/>
      <c r="Q84" s="19"/>
      <c r="R84" s="21"/>
    </row>
    <row r="85" spans="3:18" s="9" customFormat="1" ht="19.7" customHeight="1">
      <c r="C85" s="16"/>
      <c r="D85" s="16"/>
      <c r="E85" s="16"/>
      <c r="F85" s="17"/>
      <c r="G85" s="17"/>
      <c r="H85" s="17"/>
      <c r="I85" s="18"/>
      <c r="J85" s="1269"/>
      <c r="K85" s="17"/>
      <c r="L85" s="17"/>
      <c r="M85" s="17"/>
      <c r="N85" s="19"/>
      <c r="O85" s="16"/>
      <c r="P85" s="17"/>
      <c r="Q85" s="19"/>
      <c r="R85" s="21"/>
    </row>
    <row r="86" spans="3:18" s="9" customFormat="1" ht="19.7" customHeight="1">
      <c r="C86" s="16"/>
      <c r="D86" s="16"/>
      <c r="E86" s="16"/>
      <c r="F86" s="17"/>
      <c r="G86" s="17"/>
      <c r="H86" s="17"/>
      <c r="I86" s="18"/>
      <c r="J86" s="1269"/>
      <c r="K86" s="17"/>
      <c r="L86" s="17"/>
      <c r="M86" s="17"/>
      <c r="N86" s="19"/>
      <c r="O86" s="16"/>
      <c r="P86" s="17"/>
      <c r="Q86" s="19"/>
      <c r="R86" s="21"/>
    </row>
    <row r="87" spans="3:18" s="9" customFormat="1" ht="19.7" customHeight="1">
      <c r="C87" s="16"/>
      <c r="D87" s="16"/>
      <c r="E87" s="16"/>
      <c r="F87" s="17"/>
      <c r="G87" s="17"/>
      <c r="H87" s="17"/>
      <c r="I87" s="18"/>
      <c r="J87" s="1269"/>
      <c r="K87" s="17"/>
      <c r="L87" s="17"/>
      <c r="M87" s="17"/>
      <c r="N87" s="19"/>
      <c r="O87" s="16"/>
      <c r="P87" s="17"/>
      <c r="Q87" s="19"/>
      <c r="R87" s="21"/>
    </row>
    <row r="88" spans="3:18" s="9" customFormat="1" ht="19.7" customHeight="1">
      <c r="C88" s="16"/>
      <c r="D88" s="16"/>
      <c r="E88" s="16"/>
      <c r="F88" s="17"/>
      <c r="G88" s="17"/>
      <c r="H88" s="17"/>
      <c r="I88" s="18"/>
      <c r="J88" s="1269"/>
      <c r="K88" s="17"/>
      <c r="L88" s="17"/>
      <c r="M88" s="17"/>
      <c r="N88" s="19"/>
      <c r="O88" s="16"/>
      <c r="P88" s="17"/>
      <c r="Q88" s="19"/>
      <c r="R88" s="21"/>
    </row>
    <row r="89" spans="3:18" s="9" customFormat="1" ht="19.7" customHeight="1">
      <c r="C89" s="16"/>
      <c r="D89" s="16"/>
      <c r="E89" s="16"/>
      <c r="F89" s="17"/>
      <c r="G89" s="17"/>
      <c r="H89" s="17"/>
      <c r="I89" s="18"/>
      <c r="J89" s="1269"/>
      <c r="K89" s="17"/>
      <c r="L89" s="17"/>
      <c r="M89" s="17"/>
      <c r="N89" s="19"/>
      <c r="O89" s="16"/>
      <c r="P89" s="17"/>
      <c r="Q89" s="19"/>
      <c r="R89" s="21"/>
    </row>
    <row r="90" spans="3:18" s="9" customFormat="1" ht="19.7" customHeight="1">
      <c r="C90" s="16"/>
      <c r="D90" s="16"/>
      <c r="E90" s="16"/>
      <c r="F90" s="17"/>
      <c r="G90" s="17"/>
      <c r="H90" s="17"/>
      <c r="I90" s="18"/>
      <c r="J90" s="1269"/>
      <c r="K90" s="17"/>
      <c r="L90" s="17"/>
      <c r="M90" s="17"/>
      <c r="N90" s="19"/>
      <c r="O90" s="16"/>
      <c r="P90" s="17"/>
      <c r="Q90" s="19"/>
      <c r="R90" s="21"/>
    </row>
    <row r="91" spans="3:18" s="9" customFormat="1" ht="19.7" customHeight="1">
      <c r="C91" s="16"/>
      <c r="D91" s="16"/>
      <c r="E91" s="16"/>
      <c r="F91" s="17"/>
      <c r="G91" s="17"/>
      <c r="H91" s="17"/>
      <c r="I91" s="18"/>
      <c r="J91" s="1269"/>
      <c r="K91" s="17"/>
      <c r="L91" s="17"/>
      <c r="M91" s="17"/>
      <c r="N91" s="19"/>
      <c r="O91" s="16"/>
      <c r="P91" s="17"/>
      <c r="Q91" s="19"/>
      <c r="R91" s="21"/>
    </row>
    <row r="92" spans="3:18" s="9" customFormat="1" ht="19.7" customHeight="1">
      <c r="C92" s="16"/>
      <c r="D92" s="16"/>
      <c r="E92" s="16"/>
      <c r="F92" s="17"/>
      <c r="G92" s="17"/>
      <c r="H92" s="17"/>
      <c r="I92" s="18"/>
      <c r="J92" s="1269"/>
      <c r="K92" s="17"/>
      <c r="L92" s="17"/>
      <c r="M92" s="17"/>
      <c r="N92" s="19"/>
      <c r="O92" s="16"/>
      <c r="P92" s="17"/>
      <c r="Q92" s="19"/>
      <c r="R92" s="21"/>
    </row>
    <row r="93" spans="3:18" s="9" customFormat="1" ht="19.7" customHeight="1">
      <c r="C93" s="16"/>
      <c r="D93" s="16"/>
      <c r="E93" s="16"/>
      <c r="F93" s="17"/>
      <c r="G93" s="17"/>
      <c r="H93" s="17"/>
      <c r="I93" s="18"/>
      <c r="J93" s="1269"/>
      <c r="K93" s="17"/>
      <c r="L93" s="17"/>
      <c r="M93" s="17"/>
      <c r="N93" s="19"/>
      <c r="O93" s="16"/>
      <c r="P93" s="17"/>
      <c r="Q93" s="19"/>
      <c r="R93" s="21"/>
    </row>
    <row r="94" spans="3:18" s="9" customFormat="1" ht="19.7" customHeight="1">
      <c r="C94" s="16"/>
      <c r="D94" s="16"/>
      <c r="E94" s="16"/>
      <c r="F94" s="17"/>
      <c r="G94" s="17"/>
      <c r="H94" s="17"/>
      <c r="I94" s="18"/>
      <c r="J94" s="1269"/>
      <c r="K94" s="17"/>
      <c r="L94" s="17"/>
      <c r="M94" s="17"/>
      <c r="N94" s="19"/>
      <c r="O94" s="16"/>
      <c r="P94" s="17"/>
      <c r="Q94" s="19"/>
      <c r="R94" s="21"/>
    </row>
    <row r="95" spans="3:18" s="9" customFormat="1" ht="19.7" customHeight="1">
      <c r="C95" s="16"/>
      <c r="D95" s="16"/>
      <c r="E95" s="16"/>
      <c r="F95" s="17"/>
      <c r="G95" s="17"/>
      <c r="H95" s="17"/>
      <c r="I95" s="18"/>
      <c r="J95" s="1269"/>
      <c r="K95" s="17"/>
      <c r="L95" s="17"/>
      <c r="M95" s="17"/>
      <c r="N95" s="19"/>
      <c r="O95" s="16"/>
      <c r="P95" s="17"/>
      <c r="Q95" s="19"/>
      <c r="R95" s="21"/>
    </row>
    <row r="96" spans="3:18" s="9" customFormat="1" ht="19.7" customHeight="1">
      <c r="C96" s="16"/>
      <c r="D96" s="16"/>
      <c r="E96" s="16"/>
      <c r="F96" s="17"/>
      <c r="G96" s="17"/>
      <c r="H96" s="17"/>
      <c r="I96" s="18"/>
      <c r="J96" s="1269"/>
      <c r="K96" s="17"/>
      <c r="L96" s="17"/>
      <c r="M96" s="17"/>
      <c r="N96" s="19"/>
      <c r="O96" s="16"/>
      <c r="P96" s="17"/>
      <c r="Q96" s="19"/>
      <c r="R96" s="21"/>
    </row>
    <row r="97" spans="3:18" s="9" customFormat="1" ht="19.7" customHeight="1">
      <c r="C97" s="16"/>
      <c r="D97" s="16"/>
      <c r="E97" s="16"/>
      <c r="F97" s="17"/>
      <c r="G97" s="17"/>
      <c r="H97" s="17"/>
      <c r="I97" s="18"/>
      <c r="J97" s="1269"/>
      <c r="K97" s="17"/>
      <c r="L97" s="17"/>
      <c r="M97" s="17"/>
      <c r="N97" s="19"/>
      <c r="O97" s="16"/>
      <c r="P97" s="17"/>
      <c r="Q97" s="19"/>
      <c r="R97" s="21"/>
    </row>
    <row r="98" spans="3:18" s="9" customFormat="1" ht="19.7" customHeight="1">
      <c r="C98" s="16"/>
      <c r="D98" s="16"/>
      <c r="E98" s="16"/>
      <c r="F98" s="17"/>
      <c r="G98" s="17"/>
      <c r="H98" s="17"/>
      <c r="I98" s="18"/>
      <c r="J98" s="1269"/>
      <c r="K98" s="17"/>
      <c r="L98" s="17"/>
      <c r="M98" s="17"/>
      <c r="N98" s="19"/>
      <c r="O98" s="16"/>
      <c r="P98" s="17"/>
      <c r="Q98" s="19"/>
      <c r="R98" s="21"/>
    </row>
    <row r="99" spans="3:18" s="9" customFormat="1" ht="19.7" customHeight="1">
      <c r="C99" s="16"/>
      <c r="D99" s="16"/>
      <c r="E99" s="16"/>
      <c r="F99" s="17"/>
      <c r="G99" s="17"/>
      <c r="H99" s="17"/>
      <c r="I99" s="18"/>
      <c r="J99" s="1269"/>
      <c r="K99" s="17"/>
      <c r="L99" s="17"/>
      <c r="M99" s="17"/>
      <c r="N99" s="19"/>
      <c r="O99" s="16"/>
      <c r="P99" s="17"/>
      <c r="Q99" s="19"/>
      <c r="R99" s="21"/>
    </row>
    <row r="100" spans="3:18" s="9" customFormat="1" ht="19.7" customHeight="1">
      <c r="C100" s="16"/>
      <c r="D100" s="16"/>
      <c r="E100" s="16"/>
      <c r="F100" s="17"/>
      <c r="G100" s="17"/>
      <c r="H100" s="17"/>
      <c r="I100" s="18"/>
      <c r="J100" s="1269"/>
      <c r="K100" s="17"/>
      <c r="L100" s="17"/>
      <c r="M100" s="17"/>
      <c r="N100" s="19"/>
      <c r="O100" s="16"/>
      <c r="P100" s="17"/>
      <c r="Q100" s="19"/>
      <c r="R100" s="21"/>
    </row>
    <row r="101" spans="3:18" s="9" customFormat="1" ht="19.7" customHeight="1">
      <c r="C101" s="16"/>
      <c r="D101" s="16"/>
      <c r="E101" s="16"/>
      <c r="F101" s="17"/>
      <c r="G101" s="17"/>
      <c r="H101" s="17"/>
      <c r="I101" s="18"/>
      <c r="J101" s="1269"/>
      <c r="K101" s="17"/>
      <c r="L101" s="17"/>
      <c r="M101" s="17"/>
      <c r="N101" s="19"/>
      <c r="O101" s="16"/>
      <c r="P101" s="17"/>
      <c r="Q101" s="19"/>
      <c r="R101" s="21"/>
    </row>
    <row r="102" spans="3:18" s="9" customFormat="1" ht="19.7" customHeight="1">
      <c r="C102" s="16"/>
      <c r="D102" s="16"/>
      <c r="E102" s="16"/>
      <c r="F102" s="17"/>
      <c r="G102" s="17"/>
      <c r="H102" s="17"/>
      <c r="I102" s="18"/>
      <c r="J102" s="1269"/>
      <c r="K102" s="17"/>
      <c r="L102" s="17"/>
      <c r="M102" s="17"/>
      <c r="N102" s="19"/>
      <c r="O102" s="16"/>
      <c r="P102" s="17"/>
      <c r="Q102" s="19"/>
      <c r="R102" s="21"/>
    </row>
    <row r="103" spans="3:18" s="9" customFormat="1" ht="19.7" customHeight="1">
      <c r="C103" s="16"/>
      <c r="D103" s="16"/>
      <c r="E103" s="16"/>
      <c r="F103" s="17"/>
      <c r="G103" s="17"/>
      <c r="H103" s="17"/>
      <c r="I103" s="18"/>
      <c r="J103" s="1269"/>
      <c r="K103" s="17"/>
      <c r="L103" s="17"/>
      <c r="M103" s="17"/>
      <c r="N103" s="19"/>
      <c r="O103" s="16"/>
      <c r="P103" s="17"/>
      <c r="Q103" s="19"/>
      <c r="R103" s="21"/>
    </row>
    <row r="104" spans="3:18" s="9" customFormat="1" ht="19.7" customHeight="1">
      <c r="C104" s="16"/>
      <c r="D104" s="16"/>
      <c r="E104" s="16"/>
      <c r="F104" s="17"/>
      <c r="G104" s="17"/>
      <c r="H104" s="17"/>
      <c r="I104" s="18"/>
      <c r="J104" s="1269"/>
      <c r="K104" s="17"/>
      <c r="L104" s="17"/>
      <c r="M104" s="17"/>
      <c r="N104" s="19"/>
      <c r="O104" s="16"/>
      <c r="P104" s="17"/>
      <c r="Q104" s="19"/>
      <c r="R104" s="21"/>
    </row>
    <row r="105" spans="3:18" s="9" customFormat="1" ht="19.7" customHeight="1">
      <c r="C105" s="16"/>
      <c r="D105" s="16"/>
      <c r="E105" s="16"/>
      <c r="F105" s="17"/>
      <c r="G105" s="17"/>
      <c r="H105" s="17"/>
      <c r="I105" s="18"/>
      <c r="J105" s="1269"/>
      <c r="K105" s="17"/>
      <c r="L105" s="17"/>
      <c r="M105" s="17"/>
      <c r="N105" s="19"/>
      <c r="O105" s="16"/>
      <c r="P105" s="17"/>
      <c r="Q105" s="19"/>
      <c r="R105" s="21"/>
    </row>
    <row r="106" spans="3:18" s="9" customFormat="1" ht="19.7" customHeight="1">
      <c r="C106" s="16"/>
      <c r="D106" s="16"/>
      <c r="E106" s="16"/>
      <c r="F106" s="17"/>
      <c r="G106" s="17"/>
      <c r="H106" s="17"/>
      <c r="I106" s="18"/>
      <c r="J106" s="1269"/>
      <c r="K106" s="17"/>
      <c r="L106" s="17"/>
      <c r="M106" s="17"/>
      <c r="N106" s="19"/>
      <c r="O106" s="16"/>
      <c r="P106" s="17"/>
      <c r="Q106" s="19"/>
      <c r="R106" s="21"/>
    </row>
    <row r="107" spans="3:18" s="9" customFormat="1" ht="19.7" customHeight="1">
      <c r="C107" s="16"/>
      <c r="D107" s="16"/>
      <c r="E107" s="16"/>
      <c r="F107" s="17"/>
      <c r="G107" s="17"/>
      <c r="H107" s="17"/>
      <c r="I107" s="18"/>
      <c r="J107" s="1269"/>
      <c r="K107" s="17"/>
      <c r="L107" s="17"/>
      <c r="M107" s="17"/>
      <c r="N107" s="19"/>
      <c r="O107" s="16"/>
      <c r="P107" s="17"/>
      <c r="Q107" s="19"/>
      <c r="R107" s="21"/>
    </row>
    <row r="108" spans="3:18" s="9" customFormat="1" ht="19.7" customHeight="1">
      <c r="C108" s="16"/>
      <c r="D108" s="16"/>
      <c r="E108" s="16"/>
      <c r="F108" s="17"/>
      <c r="G108" s="17"/>
      <c r="H108" s="17"/>
      <c r="I108" s="18"/>
      <c r="J108" s="1269"/>
      <c r="K108" s="17"/>
      <c r="L108" s="17"/>
      <c r="M108" s="17"/>
      <c r="N108" s="19"/>
      <c r="O108" s="16"/>
      <c r="P108" s="17"/>
      <c r="Q108" s="19"/>
      <c r="R108" s="21"/>
    </row>
    <row r="109" spans="3:18" s="9" customFormat="1" ht="19.7" customHeight="1">
      <c r="C109" s="16"/>
      <c r="D109" s="16"/>
      <c r="E109" s="16"/>
      <c r="F109" s="17"/>
      <c r="G109" s="17"/>
      <c r="H109" s="17"/>
      <c r="I109" s="18"/>
      <c r="J109" s="1269"/>
      <c r="K109" s="17"/>
      <c r="L109" s="17"/>
      <c r="M109" s="17"/>
      <c r="N109" s="19"/>
      <c r="O109" s="16"/>
      <c r="P109" s="17"/>
      <c r="Q109" s="19"/>
      <c r="R109" s="21"/>
    </row>
    <row r="110" spans="3:18" s="9" customFormat="1" ht="19.7" customHeight="1">
      <c r="C110" s="16"/>
      <c r="D110" s="16"/>
      <c r="E110" s="16"/>
      <c r="F110" s="17"/>
      <c r="G110" s="17"/>
      <c r="H110" s="17"/>
      <c r="I110" s="18"/>
      <c r="J110" s="1269"/>
      <c r="K110" s="17"/>
      <c r="L110" s="17"/>
      <c r="M110" s="17"/>
      <c r="N110" s="19"/>
      <c r="O110" s="16"/>
      <c r="P110" s="17"/>
      <c r="Q110" s="19"/>
      <c r="R110" s="21"/>
    </row>
    <row r="111" spans="3:18" s="9" customFormat="1" ht="19.7" customHeight="1">
      <c r="C111" s="16"/>
      <c r="D111" s="16"/>
      <c r="E111" s="16"/>
      <c r="F111" s="17"/>
      <c r="G111" s="17"/>
      <c r="H111" s="17"/>
      <c r="I111" s="18"/>
      <c r="J111" s="1269"/>
      <c r="K111" s="17"/>
      <c r="L111" s="17"/>
      <c r="M111" s="17"/>
      <c r="N111" s="19"/>
      <c r="O111" s="16"/>
      <c r="P111" s="17"/>
      <c r="Q111" s="19"/>
      <c r="R111" s="21"/>
    </row>
    <row r="112" spans="3:18" s="9" customFormat="1" ht="19.7" customHeight="1">
      <c r="C112" s="16"/>
      <c r="D112" s="59"/>
      <c r="E112" s="59"/>
      <c r="F112" s="146"/>
      <c r="G112" s="1106"/>
      <c r="H112" s="17"/>
      <c r="I112" s="383"/>
      <c r="J112" s="1269"/>
      <c r="K112" s="50"/>
      <c r="L112" s="17"/>
      <c r="M112" s="146"/>
      <c r="N112" s="19"/>
      <c r="O112" s="16"/>
      <c r="P112" s="17"/>
      <c r="Q112" s="19"/>
      <c r="R112" s="21"/>
    </row>
    <row r="113" spans="3:18" s="9" customFormat="1" ht="19.7" customHeight="1">
      <c r="C113" s="16"/>
      <c r="D113" s="16"/>
      <c r="E113" s="59"/>
      <c r="F113" s="146"/>
      <c r="G113" s="1106"/>
      <c r="H113" s="17"/>
      <c r="I113" s="383"/>
      <c r="J113" s="1269"/>
      <c r="K113" s="50"/>
      <c r="L113" s="17"/>
      <c r="M113" s="146"/>
      <c r="N113" s="19"/>
      <c r="O113" s="16"/>
      <c r="P113" s="17"/>
      <c r="Q113" s="19"/>
      <c r="R113" s="21"/>
    </row>
    <row r="114" spans="3:18" s="9" customFormat="1" ht="19.7" customHeight="1">
      <c r="C114" s="16"/>
      <c r="D114" s="16"/>
      <c r="E114" s="59"/>
      <c r="F114" s="146"/>
      <c r="G114" s="1106"/>
      <c r="H114" s="17"/>
      <c r="I114" s="383"/>
      <c r="J114" s="1269"/>
      <c r="K114" s="50"/>
      <c r="L114" s="17"/>
      <c r="M114" s="146"/>
      <c r="N114" s="19"/>
      <c r="O114" s="16"/>
      <c r="P114" s="17"/>
      <c r="Q114" s="19"/>
      <c r="R114" s="21"/>
    </row>
    <row r="115" spans="3:18" s="9" customFormat="1" ht="19.7" customHeight="1">
      <c r="C115" s="16"/>
      <c r="D115" s="16"/>
      <c r="E115" s="59"/>
      <c r="F115" s="146"/>
      <c r="G115" s="1106"/>
      <c r="H115" s="17"/>
      <c r="I115" s="383"/>
      <c r="J115" s="1269"/>
      <c r="K115" s="50"/>
      <c r="L115" s="17"/>
      <c r="M115" s="146"/>
      <c r="N115" s="19"/>
      <c r="O115" s="16"/>
      <c r="P115" s="17"/>
      <c r="Q115" s="19"/>
      <c r="R115" s="21"/>
    </row>
    <row r="116" spans="3:18" s="9" customFormat="1" ht="19.7" customHeight="1">
      <c r="C116" s="16"/>
      <c r="D116" s="16"/>
      <c r="E116" s="59"/>
      <c r="F116" s="146"/>
      <c r="G116" s="1106"/>
      <c r="H116" s="17"/>
      <c r="I116" s="383"/>
      <c r="J116" s="1269"/>
      <c r="K116" s="50"/>
      <c r="L116" s="17"/>
      <c r="M116" s="146"/>
      <c r="N116" s="19"/>
      <c r="O116" s="16"/>
      <c r="P116" s="17"/>
      <c r="Q116" s="19"/>
      <c r="R116" s="21"/>
    </row>
    <row r="117" spans="3:18" s="9" customFormat="1" ht="19.7" customHeight="1">
      <c r="C117" s="16"/>
      <c r="D117" s="16"/>
      <c r="E117" s="59"/>
      <c r="F117" s="146"/>
      <c r="G117" s="1106"/>
      <c r="H117" s="17"/>
      <c r="I117" s="383"/>
      <c r="J117" s="1269"/>
      <c r="K117" s="50"/>
      <c r="L117" s="17"/>
      <c r="M117" s="146"/>
      <c r="N117" s="19"/>
      <c r="O117" s="16"/>
      <c r="P117" s="17"/>
      <c r="Q117" s="19"/>
      <c r="R117" s="21"/>
    </row>
    <row r="118" spans="3:18" s="9" customFormat="1" ht="19.7" customHeight="1">
      <c r="C118" s="16"/>
      <c r="D118" s="59"/>
      <c r="E118" s="59"/>
      <c r="F118" s="146"/>
      <c r="G118" s="1106"/>
      <c r="H118" s="17"/>
      <c r="I118" s="383"/>
      <c r="J118" s="1269"/>
      <c r="K118" s="50"/>
      <c r="L118" s="17"/>
      <c r="M118" s="146"/>
      <c r="N118" s="19"/>
      <c r="O118" s="16"/>
      <c r="P118" s="17"/>
      <c r="Q118" s="19"/>
      <c r="R118" s="21"/>
    </row>
    <row r="119" spans="3:18" s="9" customFormat="1" ht="19.350000000000001" customHeight="1">
      <c r="C119" s="16"/>
      <c r="D119" s="59"/>
      <c r="E119" s="59"/>
      <c r="F119" s="62"/>
      <c r="G119" s="1106"/>
      <c r="H119" s="17"/>
      <c r="I119" s="383"/>
      <c r="J119" s="1269"/>
      <c r="K119" s="50"/>
      <c r="L119" s="17"/>
      <c r="M119" s="146"/>
      <c r="N119" s="19"/>
      <c r="O119" s="16"/>
      <c r="P119" s="17"/>
      <c r="Q119" s="19"/>
      <c r="R119" s="21"/>
    </row>
    <row r="120" spans="3:18" s="9" customFormat="1" ht="19.350000000000001" customHeight="1">
      <c r="C120" s="16"/>
      <c r="D120" s="59"/>
      <c r="E120" s="59"/>
      <c r="F120" s="1284"/>
      <c r="G120" s="1106"/>
      <c r="H120" s="17"/>
      <c r="I120" s="383"/>
      <c r="J120" s="1269"/>
      <c r="K120" s="50"/>
      <c r="L120" s="17"/>
      <c r="M120" s="146"/>
      <c r="N120" s="19"/>
      <c r="O120" s="16"/>
      <c r="P120" s="17"/>
      <c r="Q120" s="19"/>
      <c r="R120" s="21"/>
    </row>
    <row r="121" spans="3:18" s="9" customFormat="1" ht="19.350000000000001" customHeight="1">
      <c r="C121" s="16"/>
      <c r="D121" s="59"/>
      <c r="E121" s="59"/>
      <c r="F121" s="1284"/>
      <c r="G121" s="1106"/>
      <c r="H121" s="17"/>
      <c r="I121" s="383"/>
      <c r="J121" s="1269"/>
      <c r="K121" s="50"/>
      <c r="L121" s="17"/>
      <c r="M121" s="146"/>
      <c r="N121" s="19"/>
      <c r="O121" s="16"/>
      <c r="P121" s="17"/>
      <c r="Q121" s="19"/>
      <c r="R121" s="21"/>
    </row>
    <row r="122" spans="3:18" s="9" customFormat="1" ht="19.7" customHeight="1">
      <c r="C122" s="16"/>
      <c r="D122" s="59"/>
      <c r="E122" s="59"/>
      <c r="F122" s="1284"/>
      <c r="G122" s="1106"/>
      <c r="H122" s="17"/>
      <c r="I122" s="383"/>
      <c r="J122" s="1269"/>
      <c r="K122" s="50"/>
      <c r="L122" s="17"/>
      <c r="M122" s="146"/>
      <c r="N122" s="19"/>
      <c r="O122" s="16"/>
      <c r="P122" s="17"/>
      <c r="Q122" s="19"/>
      <c r="R122" s="21"/>
    </row>
    <row r="123" spans="3:18" s="9" customFormat="1" ht="19.7" customHeight="1">
      <c r="C123" s="16"/>
      <c r="D123" s="59"/>
      <c r="E123" s="59"/>
      <c r="F123" s="1284"/>
      <c r="G123" s="1106"/>
      <c r="H123" s="17"/>
      <c r="I123" s="383"/>
      <c r="J123" s="1269"/>
      <c r="K123" s="50"/>
      <c r="L123" s="17"/>
      <c r="M123" s="146"/>
      <c r="N123" s="19"/>
      <c r="O123" s="16"/>
      <c r="P123" s="17"/>
      <c r="Q123" s="19"/>
      <c r="R123" s="21"/>
    </row>
    <row r="124" spans="3:18" s="9" customFormat="1" ht="19.7" customHeight="1">
      <c r="C124" s="16"/>
      <c r="D124" s="59"/>
      <c r="E124" s="59"/>
      <c r="F124" s="1284"/>
      <c r="G124" s="1106"/>
      <c r="H124" s="17"/>
      <c r="I124" s="383"/>
      <c r="J124" s="1269"/>
      <c r="K124" s="50"/>
      <c r="L124" s="17"/>
      <c r="M124" s="146"/>
      <c r="N124" s="19"/>
      <c r="O124" s="16"/>
      <c r="P124" s="17"/>
      <c r="Q124" s="19"/>
      <c r="R124" s="21"/>
    </row>
    <row r="125" spans="3:18" s="9" customFormat="1" ht="19.7" customHeight="1">
      <c r="C125" s="16"/>
      <c r="D125" s="59"/>
      <c r="E125" s="59"/>
      <c r="F125" s="1284"/>
      <c r="G125" s="1106"/>
      <c r="H125" s="17"/>
      <c r="I125" s="383"/>
      <c r="J125" s="1269"/>
      <c r="K125" s="50"/>
      <c r="L125" s="17"/>
      <c r="M125" s="146"/>
      <c r="N125" s="19"/>
      <c r="O125" s="16"/>
      <c r="P125" s="17"/>
      <c r="Q125" s="19"/>
      <c r="R125" s="21"/>
    </row>
    <row r="126" spans="3:18" s="9" customFormat="1" ht="19.7" customHeight="1">
      <c r="C126" s="16"/>
      <c r="D126" s="16"/>
      <c r="E126" s="16"/>
      <c r="F126" s="146"/>
      <c r="G126" s="17"/>
      <c r="H126" s="383"/>
      <c r="I126" s="702"/>
      <c r="J126" s="1515"/>
      <c r="K126" s="540"/>
      <c r="L126" s="17"/>
      <c r="M126" s="146"/>
      <c r="N126" s="19"/>
      <c r="O126" s="16"/>
      <c r="P126" s="17"/>
      <c r="Q126" s="19"/>
      <c r="R126" s="21"/>
    </row>
    <row r="127" spans="3:18" s="9" customFormat="1" ht="19.7" customHeight="1">
      <c r="C127" s="16"/>
      <c r="D127" s="16"/>
      <c r="E127" s="16"/>
      <c r="F127" s="146"/>
      <c r="G127" s="17"/>
      <c r="H127" s="383"/>
      <c r="I127" s="1857"/>
      <c r="J127" s="1858"/>
      <c r="K127" s="540"/>
      <c r="L127" s="17"/>
      <c r="M127" s="146"/>
      <c r="N127" s="19"/>
      <c r="O127" s="16"/>
      <c r="P127" s="17"/>
      <c r="Q127" s="19"/>
      <c r="R127" s="21"/>
    </row>
    <row r="128" spans="3:18" s="9" customFormat="1" ht="19.7" customHeight="1">
      <c r="C128" s="16"/>
      <c r="D128" s="59"/>
      <c r="E128" s="59"/>
      <c r="F128" s="1589"/>
      <c r="G128" s="1106"/>
      <c r="H128" s="17"/>
      <c r="I128" s="383"/>
      <c r="J128" s="1269"/>
      <c r="K128" s="50"/>
      <c r="L128" s="17"/>
      <c r="M128" s="146"/>
      <c r="N128" s="19"/>
      <c r="O128" s="16"/>
      <c r="P128" s="17"/>
      <c r="Q128" s="19"/>
      <c r="R128" s="21"/>
    </row>
    <row r="129" spans="3:18" s="9" customFormat="1" ht="19.7" customHeight="1">
      <c r="C129" s="16"/>
      <c r="D129" s="59"/>
      <c r="E129" s="59"/>
      <c r="F129" s="1284"/>
      <c r="G129" s="1106"/>
      <c r="H129" s="17"/>
      <c r="I129" s="383"/>
      <c r="J129" s="1269"/>
      <c r="K129" s="50"/>
      <c r="L129" s="17"/>
      <c r="M129" s="146"/>
      <c r="N129" s="19"/>
      <c r="O129" s="16"/>
      <c r="P129" s="17"/>
      <c r="Q129" s="19"/>
      <c r="R129" s="21"/>
    </row>
    <row r="130" spans="3:18" s="9" customFormat="1" ht="19.7" customHeight="1">
      <c r="C130" s="16"/>
      <c r="D130" s="59"/>
      <c r="E130" s="59"/>
      <c r="F130" s="1284"/>
      <c r="G130" s="1106"/>
      <c r="H130" s="17"/>
      <c r="I130" s="383"/>
      <c r="J130" s="1269"/>
      <c r="K130" s="50"/>
      <c r="L130" s="17"/>
      <c r="M130" s="146"/>
      <c r="N130" s="19"/>
      <c r="O130" s="16"/>
      <c r="P130" s="17"/>
      <c r="Q130" s="19"/>
      <c r="R130" s="21"/>
    </row>
    <row r="131" spans="3:18" s="9" customFormat="1" ht="19.7" customHeight="1">
      <c r="C131" s="16"/>
      <c r="D131" s="59"/>
      <c r="E131" s="59"/>
      <c r="F131" s="1284"/>
      <c r="G131" s="1106"/>
      <c r="H131" s="17"/>
      <c r="I131" s="383"/>
      <c r="J131" s="1269"/>
      <c r="K131" s="50"/>
      <c r="L131" s="17"/>
      <c r="M131" s="146"/>
      <c r="N131" s="19"/>
      <c r="O131" s="16"/>
      <c r="P131" s="17"/>
      <c r="Q131" s="19"/>
      <c r="R131" s="21"/>
    </row>
    <row r="132" spans="3:18" s="9" customFormat="1" ht="19.7" customHeight="1">
      <c r="C132" s="16"/>
      <c r="D132" s="59"/>
      <c r="E132" s="59"/>
      <c r="F132" s="1284"/>
      <c r="G132" s="1106"/>
      <c r="H132" s="17"/>
      <c r="I132" s="383"/>
      <c r="J132" s="1269"/>
      <c r="K132" s="50"/>
      <c r="L132" s="17"/>
      <c r="M132" s="146"/>
      <c r="N132" s="19"/>
      <c r="O132" s="16"/>
      <c r="P132" s="17"/>
      <c r="Q132" s="19"/>
      <c r="R132" s="21"/>
    </row>
    <row r="133" spans="3:18" s="9" customFormat="1" ht="19.7" customHeight="1">
      <c r="C133" s="16"/>
      <c r="D133" s="59"/>
      <c r="E133" s="59"/>
      <c r="F133" s="1284"/>
      <c r="G133" s="1106"/>
      <c r="H133" s="17"/>
      <c r="I133" s="383"/>
      <c r="J133" s="1269"/>
      <c r="K133" s="50"/>
      <c r="L133" s="17"/>
      <c r="M133" s="146"/>
      <c r="N133" s="19"/>
      <c r="O133" s="16"/>
      <c r="P133" s="17"/>
      <c r="Q133" s="19"/>
      <c r="R133" s="21"/>
    </row>
    <row r="134" spans="3:18" s="9" customFormat="1" ht="19.7" customHeight="1">
      <c r="C134" s="16"/>
      <c r="D134" s="59"/>
      <c r="E134" s="59"/>
      <c r="F134" s="1284"/>
      <c r="G134" s="1106"/>
      <c r="H134" s="17"/>
      <c r="I134" s="383"/>
      <c r="J134" s="1269"/>
      <c r="K134" s="50"/>
      <c r="L134" s="17"/>
      <c r="M134" s="146"/>
      <c r="N134" s="19"/>
      <c r="O134" s="16"/>
      <c r="P134" s="17"/>
      <c r="Q134" s="19"/>
      <c r="R134" s="21"/>
    </row>
    <row r="135" spans="3:18" s="9" customFormat="1" ht="19.7" customHeight="1">
      <c r="C135" s="16"/>
      <c r="D135" s="59"/>
      <c r="E135" s="59"/>
      <c r="F135" s="1284"/>
      <c r="G135" s="1106"/>
      <c r="H135" s="17"/>
      <c r="I135" s="383"/>
      <c r="J135" s="1269"/>
      <c r="K135" s="50"/>
      <c r="L135" s="17"/>
      <c r="M135" s="146"/>
      <c r="N135" s="19"/>
      <c r="O135" s="16"/>
      <c r="P135" s="17"/>
      <c r="Q135" s="19"/>
      <c r="R135" s="21"/>
    </row>
    <row r="136" spans="3:18" s="9" customFormat="1" ht="19.7" customHeight="1">
      <c r="C136" s="16"/>
      <c r="D136" s="59"/>
      <c r="E136" s="59"/>
      <c r="F136" s="1284"/>
      <c r="G136" s="1106"/>
      <c r="H136" s="17"/>
      <c r="I136" s="383"/>
      <c r="J136" s="1269"/>
      <c r="K136" s="50"/>
      <c r="L136" s="17"/>
      <c r="M136" s="146"/>
      <c r="N136" s="19"/>
      <c r="O136" s="16"/>
      <c r="P136" s="17"/>
      <c r="Q136" s="19"/>
      <c r="R136" s="21"/>
    </row>
    <row r="137" spans="3:18" s="9" customFormat="1" ht="19.7" customHeight="1">
      <c r="C137" s="16"/>
      <c r="D137" s="59"/>
      <c r="E137" s="59"/>
      <c r="F137" s="1284"/>
      <c r="G137" s="1106"/>
      <c r="H137" s="17"/>
      <c r="I137" s="383"/>
      <c r="J137" s="1269"/>
      <c r="K137" s="50"/>
      <c r="L137" s="17"/>
      <c r="M137" s="146"/>
      <c r="N137" s="19"/>
      <c r="O137" s="16"/>
      <c r="P137" s="17"/>
      <c r="Q137" s="19"/>
      <c r="R137" s="21"/>
    </row>
    <row r="138" spans="3:18" s="9" customFormat="1" ht="19.7" customHeight="1">
      <c r="C138" s="16"/>
      <c r="D138" s="59"/>
      <c r="E138" s="59"/>
      <c r="F138" s="1284"/>
      <c r="G138" s="1106"/>
      <c r="H138" s="17"/>
      <c r="I138" s="383"/>
      <c r="J138" s="1269"/>
      <c r="K138" s="50"/>
      <c r="L138" s="17"/>
      <c r="M138" s="146"/>
      <c r="N138" s="19"/>
      <c r="O138" s="16"/>
      <c r="P138" s="17"/>
      <c r="Q138" s="19"/>
      <c r="R138" s="21"/>
    </row>
    <row r="139" spans="3:18" s="9" customFormat="1" ht="19.7" customHeight="1">
      <c r="C139" s="16"/>
      <c r="D139" s="59"/>
      <c r="E139" s="59"/>
      <c r="F139" s="1284"/>
      <c r="G139" s="1106"/>
      <c r="H139" s="17"/>
      <c r="I139" s="383"/>
      <c r="J139" s="1269"/>
      <c r="K139" s="50"/>
      <c r="L139" s="17"/>
      <c r="M139" s="146"/>
      <c r="N139" s="19"/>
      <c r="O139" s="16"/>
      <c r="P139" s="17"/>
      <c r="Q139" s="19"/>
      <c r="R139" s="21"/>
    </row>
    <row r="140" spans="3:18" s="9" customFormat="1" ht="19.7" customHeight="1">
      <c r="C140" s="16"/>
      <c r="D140" s="59"/>
      <c r="E140" s="59"/>
      <c r="F140" s="1284"/>
      <c r="G140" s="1106"/>
      <c r="H140" s="17"/>
      <c r="I140" s="383"/>
      <c r="J140" s="1269"/>
      <c r="K140" s="50"/>
      <c r="L140" s="17"/>
      <c r="M140" s="146"/>
      <c r="N140" s="19"/>
      <c r="O140" s="16"/>
      <c r="P140" s="17"/>
      <c r="Q140" s="19"/>
      <c r="R140" s="21"/>
    </row>
    <row r="141" spans="3:18" s="9" customFormat="1" ht="19.7" customHeight="1">
      <c r="C141" s="16"/>
      <c r="D141" s="59"/>
      <c r="E141" s="59"/>
      <c r="F141" s="1284"/>
      <c r="G141" s="1106"/>
      <c r="H141" s="17"/>
      <c r="I141" s="383"/>
      <c r="J141" s="1269"/>
      <c r="K141" s="50"/>
      <c r="L141" s="17"/>
      <c r="M141" s="146"/>
      <c r="N141" s="19"/>
      <c r="O141" s="16"/>
      <c r="P141" s="17"/>
      <c r="Q141" s="19"/>
      <c r="R141" s="21"/>
    </row>
    <row r="142" spans="3:18" s="9" customFormat="1" ht="19.7" customHeight="1">
      <c r="C142" s="16"/>
      <c r="D142" s="59"/>
      <c r="E142" s="59"/>
      <c r="F142" s="1284"/>
      <c r="G142" s="1106"/>
      <c r="H142" s="17"/>
      <c r="I142" s="383"/>
      <c r="J142" s="1269"/>
      <c r="K142" s="50"/>
      <c r="L142" s="17"/>
      <c r="M142" s="146"/>
      <c r="N142" s="19"/>
      <c r="O142" s="16"/>
      <c r="P142" s="17"/>
      <c r="Q142" s="19"/>
      <c r="R142" s="21"/>
    </row>
    <row r="143" spans="3:18" s="9" customFormat="1" ht="19.7" customHeight="1">
      <c r="C143" s="16"/>
      <c r="D143" s="59"/>
      <c r="E143" s="59"/>
      <c r="F143" s="1284"/>
      <c r="G143" s="1106"/>
      <c r="H143" s="17"/>
      <c r="I143" s="383"/>
      <c r="J143" s="1269"/>
      <c r="K143" s="50"/>
      <c r="L143" s="17"/>
      <c r="M143" s="146"/>
      <c r="N143" s="19"/>
      <c r="O143" s="16"/>
      <c r="P143" s="17"/>
      <c r="Q143" s="19"/>
      <c r="R143" s="21"/>
    </row>
    <row r="144" spans="3:18" s="9" customFormat="1" ht="19.7" customHeight="1">
      <c r="C144" s="16"/>
      <c r="D144" s="59"/>
      <c r="E144" s="59"/>
      <c r="F144" s="1284"/>
      <c r="G144" s="1106"/>
      <c r="H144" s="17"/>
      <c r="I144" s="383"/>
      <c r="J144" s="1269"/>
      <c r="K144" s="50"/>
      <c r="L144" s="17"/>
      <c r="M144" s="146"/>
      <c r="N144" s="19"/>
      <c r="O144" s="16"/>
      <c r="P144" s="17"/>
      <c r="Q144" s="19"/>
      <c r="R144" s="21"/>
    </row>
    <row r="145" spans="3:18" s="9" customFormat="1" ht="19.7" customHeight="1">
      <c r="C145" s="16"/>
      <c r="D145" s="59"/>
      <c r="E145" s="59"/>
      <c r="F145" s="1284"/>
      <c r="G145" s="1106"/>
      <c r="H145" s="17"/>
      <c r="I145" s="383"/>
      <c r="J145" s="1269"/>
      <c r="K145" s="50"/>
      <c r="L145" s="17"/>
      <c r="M145" s="146"/>
      <c r="N145" s="19"/>
      <c r="O145" s="16"/>
      <c r="P145" s="17"/>
      <c r="Q145" s="19"/>
      <c r="R145" s="21"/>
    </row>
    <row r="146" spans="3:18" s="9" customFormat="1" ht="19.7" customHeight="1">
      <c r="C146" s="16"/>
      <c r="D146" s="59"/>
      <c r="E146" s="59"/>
      <c r="F146" s="1284"/>
      <c r="G146" s="1106"/>
      <c r="H146" s="17"/>
      <c r="I146" s="383"/>
      <c r="J146" s="1269"/>
      <c r="K146" s="50"/>
      <c r="L146" s="17"/>
      <c r="M146" s="146"/>
      <c r="N146" s="19"/>
      <c r="O146" s="16"/>
      <c r="P146" s="17"/>
      <c r="Q146" s="19"/>
      <c r="R146" s="21"/>
    </row>
    <row r="147" spans="3:18" s="9" customFormat="1" ht="19.7" customHeight="1">
      <c r="C147" s="16"/>
      <c r="D147" s="59"/>
      <c r="E147" s="59"/>
      <c r="F147" s="1284"/>
      <c r="G147" s="1106"/>
      <c r="H147" s="17"/>
      <c r="I147" s="383"/>
      <c r="J147" s="1269"/>
      <c r="K147" s="50"/>
      <c r="L147" s="17"/>
      <c r="M147" s="146"/>
      <c r="N147" s="19"/>
      <c r="O147" s="16"/>
      <c r="P147" s="17"/>
      <c r="Q147" s="19"/>
      <c r="R147" s="21"/>
    </row>
    <row r="148" spans="3:18" s="9" customFormat="1" ht="19.7" customHeight="1">
      <c r="C148" s="16"/>
      <c r="D148" s="59"/>
      <c r="E148" s="59"/>
      <c r="F148" s="1284"/>
      <c r="G148" s="1106"/>
      <c r="H148" s="17"/>
      <c r="I148" s="383"/>
      <c r="J148" s="1269"/>
      <c r="K148" s="50"/>
      <c r="L148" s="17"/>
      <c r="M148" s="146"/>
      <c r="N148" s="19"/>
      <c r="O148" s="16"/>
      <c r="P148" s="17"/>
      <c r="Q148" s="19"/>
      <c r="R148" s="21"/>
    </row>
    <row r="149" spans="3:18" s="9" customFormat="1" ht="19.7" customHeight="1">
      <c r="C149" s="16"/>
      <c r="D149" s="59"/>
      <c r="E149" s="59"/>
      <c r="F149" s="1284"/>
      <c r="G149" s="1106"/>
      <c r="H149" s="17"/>
      <c r="I149" s="383"/>
      <c r="J149" s="1269"/>
      <c r="K149" s="1859"/>
      <c r="L149" s="17"/>
      <c r="M149" s="146"/>
      <c r="N149" s="19"/>
      <c r="O149" s="16"/>
      <c r="P149" s="17"/>
      <c r="Q149" s="19"/>
      <c r="R149" s="21"/>
    </row>
    <row r="150" spans="3:18" s="9" customFormat="1" ht="19.7" customHeight="1">
      <c r="C150" s="16"/>
      <c r="D150" s="59"/>
      <c r="E150" s="59"/>
      <c r="F150" s="1284"/>
      <c r="G150" s="1106"/>
      <c r="H150" s="17"/>
      <c r="I150" s="383"/>
      <c r="J150" s="1269"/>
      <c r="K150" s="50"/>
      <c r="L150" s="17"/>
      <c r="M150" s="146"/>
      <c r="N150" s="19"/>
      <c r="O150" s="16"/>
      <c r="P150" s="17"/>
      <c r="Q150" s="19"/>
      <c r="R150" s="21"/>
    </row>
    <row r="151" spans="3:18" s="9" customFormat="1" ht="19.7" customHeight="1">
      <c r="C151" s="16"/>
      <c r="D151" s="59"/>
      <c r="E151" s="59"/>
      <c r="F151" s="1284"/>
      <c r="G151" s="1106"/>
      <c r="H151" s="17"/>
      <c r="I151" s="383"/>
      <c r="J151" s="1269"/>
      <c r="K151" s="50"/>
      <c r="L151" s="17"/>
      <c r="M151" s="146"/>
      <c r="N151" s="19"/>
      <c r="O151" s="16"/>
      <c r="P151" s="17"/>
      <c r="Q151" s="19"/>
      <c r="R151" s="21"/>
    </row>
    <row r="152" spans="3:18" s="9" customFormat="1" ht="19.7" customHeight="1">
      <c r="C152" s="16"/>
      <c r="D152" s="59"/>
      <c r="E152" s="59"/>
      <c r="F152" s="1284"/>
      <c r="G152" s="1106"/>
      <c r="H152" s="17"/>
      <c r="I152" s="383"/>
      <c r="J152" s="1269"/>
      <c r="K152" s="50"/>
      <c r="L152" s="17"/>
      <c r="M152" s="146"/>
      <c r="N152" s="19"/>
      <c r="O152" s="16"/>
      <c r="P152" s="17"/>
      <c r="Q152" s="19"/>
      <c r="R152" s="21"/>
    </row>
    <row r="153" spans="3:18" s="9" customFormat="1" ht="19.7" customHeight="1">
      <c r="C153" s="16"/>
      <c r="D153" s="59"/>
      <c r="E153" s="59"/>
      <c r="F153" s="1284"/>
      <c r="G153" s="1106"/>
      <c r="H153" s="17"/>
      <c r="I153" s="383"/>
      <c r="J153" s="1269"/>
      <c r="K153" s="50"/>
      <c r="L153" s="17"/>
      <c r="M153" s="146"/>
      <c r="N153" s="19"/>
      <c r="O153" s="16"/>
      <c r="P153" s="17"/>
      <c r="Q153" s="19"/>
      <c r="R153" s="21"/>
    </row>
    <row r="154" spans="3:18" s="9" customFormat="1" ht="19.7" customHeight="1">
      <c r="C154" s="16"/>
      <c r="D154" s="59"/>
      <c r="E154" s="59"/>
      <c r="F154" s="1284"/>
      <c r="G154" s="1106"/>
      <c r="H154" s="17"/>
      <c r="I154" s="383"/>
      <c r="J154" s="1269"/>
      <c r="K154" s="50"/>
      <c r="L154" s="17"/>
      <c r="M154" s="146"/>
      <c r="N154" s="19"/>
      <c r="O154" s="16"/>
      <c r="P154" s="17"/>
      <c r="Q154" s="19"/>
      <c r="R154" s="21"/>
    </row>
    <row r="155" spans="3:18" s="9" customFormat="1" ht="19.7" customHeight="1">
      <c r="C155" s="16"/>
      <c r="D155" s="59"/>
      <c r="E155" s="59"/>
      <c r="F155" s="1284"/>
      <c r="G155" s="1106"/>
      <c r="H155" s="17"/>
      <c r="I155" s="383"/>
      <c r="J155" s="1269"/>
      <c r="K155" s="50"/>
      <c r="L155" s="17"/>
      <c r="M155" s="146"/>
      <c r="N155" s="19"/>
      <c r="O155" s="16"/>
      <c r="P155" s="17"/>
      <c r="Q155" s="19"/>
      <c r="R155" s="21"/>
    </row>
    <row r="156" spans="3:18" s="9" customFormat="1" ht="19.7" customHeight="1">
      <c r="C156" s="16"/>
      <c r="D156" s="59"/>
      <c r="E156" s="59"/>
      <c r="F156" s="1284"/>
      <c r="G156" s="1106"/>
      <c r="H156" s="17"/>
      <c r="I156" s="383"/>
      <c r="J156" s="1269"/>
      <c r="K156" s="1859"/>
      <c r="L156" s="17"/>
      <c r="M156" s="146"/>
      <c r="N156" s="19"/>
      <c r="O156" s="16"/>
      <c r="P156" s="17"/>
      <c r="Q156" s="19"/>
      <c r="R156" s="21"/>
    </row>
    <row r="157" spans="3:18" s="9" customFormat="1" ht="19.7" customHeight="1">
      <c r="C157" s="16"/>
      <c r="D157" s="16"/>
      <c r="E157" s="16"/>
      <c r="F157" s="1284"/>
      <c r="G157" s="1106"/>
      <c r="H157" s="17"/>
      <c r="I157" s="383"/>
      <c r="J157" s="1269"/>
      <c r="K157" s="50"/>
      <c r="L157" s="17"/>
      <c r="M157" s="146"/>
      <c r="N157" s="19"/>
      <c r="O157" s="16"/>
      <c r="P157" s="17"/>
      <c r="Q157" s="19"/>
      <c r="R157" s="21"/>
    </row>
    <row r="158" spans="3:18" s="9" customFormat="1" ht="19.7" customHeight="1">
      <c r="C158" s="16"/>
      <c r="D158" s="59"/>
      <c r="E158" s="59"/>
      <c r="F158" s="1284"/>
      <c r="G158" s="1106"/>
      <c r="H158" s="17"/>
      <c r="I158" s="383"/>
      <c r="J158" s="1269"/>
      <c r="K158" s="50"/>
      <c r="L158" s="17"/>
      <c r="M158" s="146"/>
      <c r="N158" s="19"/>
      <c r="O158" s="16"/>
      <c r="P158" s="17"/>
      <c r="Q158" s="19"/>
      <c r="R158" s="21"/>
    </row>
    <row r="159" spans="3:18" s="9" customFormat="1" ht="19.7" customHeight="1">
      <c r="C159" s="16"/>
      <c r="D159" s="59"/>
      <c r="E159" s="59"/>
      <c r="F159" s="1284"/>
      <c r="G159" s="1106"/>
      <c r="H159" s="17"/>
      <c r="I159" s="383"/>
      <c r="J159" s="1269"/>
      <c r="K159" s="50"/>
      <c r="L159" s="17"/>
      <c r="M159" s="146"/>
      <c r="N159" s="19"/>
      <c r="O159" s="16"/>
      <c r="P159" s="17"/>
      <c r="Q159" s="19"/>
      <c r="R159" s="21"/>
    </row>
    <row r="160" spans="3:18" s="9" customFormat="1" ht="19.7" customHeight="1">
      <c r="C160" s="16"/>
      <c r="D160" s="16"/>
      <c r="E160" s="16"/>
      <c r="F160" s="1284"/>
      <c r="G160" s="1106"/>
      <c r="H160" s="17"/>
      <c r="I160" s="383"/>
      <c r="J160" s="1269"/>
      <c r="K160" s="50"/>
      <c r="L160" s="17"/>
      <c r="M160" s="146"/>
      <c r="N160" s="19"/>
      <c r="O160" s="16"/>
      <c r="P160" s="17"/>
      <c r="Q160" s="19"/>
      <c r="R160" s="21"/>
    </row>
    <row r="161" spans="3:18" s="9" customFormat="1" ht="19.7" customHeight="1">
      <c r="C161" s="16"/>
      <c r="D161" s="59"/>
      <c r="E161" s="59"/>
      <c r="F161" s="1284"/>
      <c r="G161" s="1106"/>
      <c r="H161" s="17"/>
      <c r="I161" s="383"/>
      <c r="J161" s="1269"/>
      <c r="K161" s="50"/>
      <c r="L161" s="17"/>
      <c r="M161" s="146"/>
      <c r="N161" s="19"/>
      <c r="O161" s="16"/>
      <c r="P161" s="17"/>
      <c r="Q161" s="19"/>
      <c r="R161" s="21"/>
    </row>
    <row r="162" spans="3:18" s="9" customFormat="1" ht="19.350000000000001" customHeight="1">
      <c r="C162" s="16"/>
      <c r="D162" s="16"/>
      <c r="E162" s="16"/>
      <c r="F162" s="284"/>
      <c r="G162" s="832"/>
      <c r="H162" s="17"/>
      <c r="I162" s="383"/>
      <c r="J162" s="1269"/>
      <c r="K162" s="275"/>
      <c r="L162" s="17"/>
      <c r="M162" s="17"/>
      <c r="N162" s="19"/>
      <c r="O162" s="16"/>
      <c r="P162" s="17"/>
      <c r="Q162" s="19"/>
      <c r="R162" s="21"/>
    </row>
    <row r="163" spans="3:18" s="9" customFormat="1" ht="19.7" customHeight="1">
      <c r="C163" s="16"/>
      <c r="D163" s="16"/>
      <c r="E163" s="16"/>
      <c r="F163" s="1851">
        <f>SUM(I112:I162)</f>
        <v>0</v>
      </c>
      <c r="G163" s="832"/>
      <c r="H163" s="17"/>
      <c r="I163" s="383"/>
      <c r="J163" s="1269"/>
      <c r="K163" s="146"/>
      <c r="L163" s="17"/>
      <c r="M163" s="17"/>
      <c r="N163" s="19"/>
      <c r="O163" s="16"/>
      <c r="P163" s="17"/>
      <c r="Q163" s="19"/>
      <c r="R163" s="21"/>
    </row>
    <row r="164" spans="3:18" s="9" customFormat="1" ht="19.7" customHeight="1">
      <c r="C164" s="16"/>
      <c r="D164" s="16"/>
      <c r="E164" s="16"/>
      <c r="F164" s="146"/>
      <c r="G164" s="832"/>
      <c r="H164" s="17"/>
      <c r="I164" s="383"/>
      <c r="J164" s="1269"/>
      <c r="K164" s="146"/>
      <c r="L164" s="17"/>
      <c r="M164" s="17"/>
      <c r="N164" s="19"/>
      <c r="O164" s="16"/>
      <c r="P164" s="17"/>
      <c r="Q164" s="19"/>
      <c r="R164" s="21"/>
    </row>
    <row r="165" spans="3:18" s="9" customFormat="1" ht="19.7" customHeight="1">
      <c r="C165" s="16"/>
      <c r="D165" s="16"/>
      <c r="E165" s="16"/>
      <c r="F165" s="146"/>
      <c r="G165" s="832"/>
      <c r="H165" s="17"/>
      <c r="I165" s="383"/>
      <c r="J165" s="1269"/>
      <c r="K165" s="146"/>
      <c r="L165" s="146"/>
      <c r="M165" s="17"/>
      <c r="N165" s="19"/>
      <c r="O165" s="16"/>
      <c r="P165" s="17"/>
      <c r="Q165" s="19"/>
      <c r="R165" s="21"/>
    </row>
    <row r="166" spans="3:18" s="9" customFormat="1" ht="19.7" customHeight="1">
      <c r="C166" s="16"/>
      <c r="D166" s="16"/>
      <c r="E166" s="16"/>
      <c r="F166" s="146"/>
      <c r="G166" s="832"/>
      <c r="H166" s="17"/>
      <c r="I166" s="383"/>
      <c r="J166" s="1269"/>
      <c r="K166" s="146"/>
      <c r="L166" s="17"/>
      <c r="M166" s="17"/>
      <c r="N166" s="19"/>
      <c r="O166" s="16"/>
      <c r="P166" s="17"/>
      <c r="Q166" s="19"/>
      <c r="R166" s="21"/>
    </row>
  </sheetData>
  <autoFilter ref="C8:P166" xr:uid="{FA41E642-8FBC-4BF2-AE30-3B3E005EB825}"/>
  <mergeCells count="9">
    <mergeCell ref="C6:E6"/>
    <mergeCell ref="D9:F9"/>
    <mergeCell ref="D27:F27"/>
    <mergeCell ref="C2:E2"/>
    <mergeCell ref="H2:J2"/>
    <mergeCell ref="C3:E3"/>
    <mergeCell ref="I3:L4"/>
    <mergeCell ref="C4:E4"/>
    <mergeCell ref="C5:E5"/>
  </mergeCells>
  <phoneticPr fontId="3"/>
  <pageMargins left="0" right="0" top="0" bottom="0" header="0" footer="0"/>
  <pageSetup paperSize="8" scale="65" orientation="portrait"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CC5B6-B10C-4B15-A5FF-53564D6674A7}">
  <dimension ref="A3:B7"/>
  <sheetViews>
    <sheetView view="pageBreakPreview" zoomScale="110" zoomScaleNormal="100" zoomScaleSheetLayoutView="110" workbookViewId="0">
      <selection activeCell="B3" sqref="B3"/>
    </sheetView>
  </sheetViews>
  <sheetFormatPr defaultRowHeight="18.75"/>
  <cols>
    <col min="1" max="1" width="12.125" style="3" bestFit="1" customWidth="1"/>
    <col min="2" max="2" width="33.5" style="3" bestFit="1" customWidth="1"/>
    <col min="3" max="256" width="9" style="3"/>
    <col min="257" max="257" width="12.125" style="3" bestFit="1" customWidth="1"/>
    <col min="258" max="258" width="33.5" style="3" bestFit="1" customWidth="1"/>
    <col min="259" max="512" width="9" style="3"/>
    <col min="513" max="513" width="12.125" style="3" bestFit="1" customWidth="1"/>
    <col min="514" max="514" width="33.5" style="3" bestFit="1" customWidth="1"/>
    <col min="515" max="768" width="9" style="3"/>
    <col min="769" max="769" width="12.125" style="3" bestFit="1" customWidth="1"/>
    <col min="770" max="770" width="33.5" style="3" bestFit="1" customWidth="1"/>
    <col min="771" max="1024" width="9" style="3"/>
    <col min="1025" max="1025" width="12.125" style="3" bestFit="1" customWidth="1"/>
    <col min="1026" max="1026" width="33.5" style="3" bestFit="1" customWidth="1"/>
    <col min="1027" max="1280" width="9" style="3"/>
    <col min="1281" max="1281" width="12.125" style="3" bestFit="1" customWidth="1"/>
    <col min="1282" max="1282" width="33.5" style="3" bestFit="1" customWidth="1"/>
    <col min="1283" max="1536" width="9" style="3"/>
    <col min="1537" max="1537" width="12.125" style="3" bestFit="1" customWidth="1"/>
    <col min="1538" max="1538" width="33.5" style="3" bestFit="1" customWidth="1"/>
    <col min="1539" max="1792" width="9" style="3"/>
    <col min="1793" max="1793" width="12.125" style="3" bestFit="1" customWidth="1"/>
    <col min="1794" max="1794" width="33.5" style="3" bestFit="1" customWidth="1"/>
    <col min="1795" max="2048" width="9" style="3"/>
    <col min="2049" max="2049" width="12.125" style="3" bestFit="1" customWidth="1"/>
    <col min="2050" max="2050" width="33.5" style="3" bestFit="1" customWidth="1"/>
    <col min="2051" max="2304" width="9" style="3"/>
    <col min="2305" max="2305" width="12.125" style="3" bestFit="1" customWidth="1"/>
    <col min="2306" max="2306" width="33.5" style="3" bestFit="1" customWidth="1"/>
    <col min="2307" max="2560" width="9" style="3"/>
    <col min="2561" max="2561" width="12.125" style="3" bestFit="1" customWidth="1"/>
    <col min="2562" max="2562" width="33.5" style="3" bestFit="1" customWidth="1"/>
    <col min="2563" max="2816" width="9" style="3"/>
    <col min="2817" max="2817" width="12.125" style="3" bestFit="1" customWidth="1"/>
    <col min="2818" max="2818" width="33.5" style="3" bestFit="1" customWidth="1"/>
    <col min="2819" max="3072" width="9" style="3"/>
    <col min="3073" max="3073" width="12.125" style="3" bestFit="1" customWidth="1"/>
    <col min="3074" max="3074" width="33.5" style="3" bestFit="1" customWidth="1"/>
    <col min="3075" max="3328" width="9" style="3"/>
    <col min="3329" max="3329" width="12.125" style="3" bestFit="1" customWidth="1"/>
    <col min="3330" max="3330" width="33.5" style="3" bestFit="1" customWidth="1"/>
    <col min="3331" max="3584" width="9" style="3"/>
    <col min="3585" max="3585" width="12.125" style="3" bestFit="1" customWidth="1"/>
    <col min="3586" max="3586" width="33.5" style="3" bestFit="1" customWidth="1"/>
    <col min="3587" max="3840" width="9" style="3"/>
    <col min="3841" max="3841" width="12.125" style="3" bestFit="1" customWidth="1"/>
    <col min="3842" max="3842" width="33.5" style="3" bestFit="1" customWidth="1"/>
    <col min="3843" max="4096" width="9" style="3"/>
    <col min="4097" max="4097" width="12.125" style="3" bestFit="1" customWidth="1"/>
    <col min="4098" max="4098" width="33.5" style="3" bestFit="1" customWidth="1"/>
    <col min="4099" max="4352" width="9" style="3"/>
    <col min="4353" max="4353" width="12.125" style="3" bestFit="1" customWidth="1"/>
    <col min="4354" max="4354" width="33.5" style="3" bestFit="1" customWidth="1"/>
    <col min="4355" max="4608" width="9" style="3"/>
    <col min="4609" max="4609" width="12.125" style="3" bestFit="1" customWidth="1"/>
    <col min="4610" max="4610" width="33.5" style="3" bestFit="1" customWidth="1"/>
    <col min="4611" max="4864" width="9" style="3"/>
    <col min="4865" max="4865" width="12.125" style="3" bestFit="1" customWidth="1"/>
    <col min="4866" max="4866" width="33.5" style="3" bestFit="1" customWidth="1"/>
    <col min="4867" max="5120" width="9" style="3"/>
    <col min="5121" max="5121" width="12.125" style="3" bestFit="1" customWidth="1"/>
    <col min="5122" max="5122" width="33.5" style="3" bestFit="1" customWidth="1"/>
    <col min="5123" max="5376" width="9" style="3"/>
    <col min="5377" max="5377" width="12.125" style="3" bestFit="1" customWidth="1"/>
    <col min="5378" max="5378" width="33.5" style="3" bestFit="1" customWidth="1"/>
    <col min="5379" max="5632" width="9" style="3"/>
    <col min="5633" max="5633" width="12.125" style="3" bestFit="1" customWidth="1"/>
    <col min="5634" max="5634" width="33.5" style="3" bestFit="1" customWidth="1"/>
    <col min="5635" max="5888" width="9" style="3"/>
    <col min="5889" max="5889" width="12.125" style="3" bestFit="1" customWidth="1"/>
    <col min="5890" max="5890" width="33.5" style="3" bestFit="1" customWidth="1"/>
    <col min="5891" max="6144" width="9" style="3"/>
    <col min="6145" max="6145" width="12.125" style="3" bestFit="1" customWidth="1"/>
    <col min="6146" max="6146" width="33.5" style="3" bestFit="1" customWidth="1"/>
    <col min="6147" max="6400" width="9" style="3"/>
    <col min="6401" max="6401" width="12.125" style="3" bestFit="1" customWidth="1"/>
    <col min="6402" max="6402" width="33.5" style="3" bestFit="1" customWidth="1"/>
    <col min="6403" max="6656" width="9" style="3"/>
    <col min="6657" max="6657" width="12.125" style="3" bestFit="1" customWidth="1"/>
    <col min="6658" max="6658" width="33.5" style="3" bestFit="1" customWidth="1"/>
    <col min="6659" max="6912" width="9" style="3"/>
    <col min="6913" max="6913" width="12.125" style="3" bestFit="1" customWidth="1"/>
    <col min="6914" max="6914" width="33.5" style="3" bestFit="1" customWidth="1"/>
    <col min="6915" max="7168" width="9" style="3"/>
    <col min="7169" max="7169" width="12.125" style="3" bestFit="1" customWidth="1"/>
    <col min="7170" max="7170" width="33.5" style="3" bestFit="1" customWidth="1"/>
    <col min="7171" max="7424" width="9" style="3"/>
    <col min="7425" max="7425" width="12.125" style="3" bestFit="1" customWidth="1"/>
    <col min="7426" max="7426" width="33.5" style="3" bestFit="1" customWidth="1"/>
    <col min="7427" max="7680" width="9" style="3"/>
    <col min="7681" max="7681" width="12.125" style="3" bestFit="1" customWidth="1"/>
    <col min="7682" max="7682" width="33.5" style="3" bestFit="1" customWidth="1"/>
    <col min="7683" max="7936" width="9" style="3"/>
    <col min="7937" max="7937" width="12.125" style="3" bestFit="1" customWidth="1"/>
    <col min="7938" max="7938" width="33.5" style="3" bestFit="1" customWidth="1"/>
    <col min="7939" max="8192" width="9" style="3"/>
    <col min="8193" max="8193" width="12.125" style="3" bestFit="1" customWidth="1"/>
    <col min="8194" max="8194" width="33.5" style="3" bestFit="1" customWidth="1"/>
    <col min="8195" max="8448" width="9" style="3"/>
    <col min="8449" max="8449" width="12.125" style="3" bestFit="1" customWidth="1"/>
    <col min="8450" max="8450" width="33.5" style="3" bestFit="1" customWidth="1"/>
    <col min="8451" max="8704" width="9" style="3"/>
    <col min="8705" max="8705" width="12.125" style="3" bestFit="1" customWidth="1"/>
    <col min="8706" max="8706" width="33.5" style="3" bestFit="1" customWidth="1"/>
    <col min="8707" max="8960" width="9" style="3"/>
    <col min="8961" max="8961" width="12.125" style="3" bestFit="1" customWidth="1"/>
    <col min="8962" max="8962" width="33.5" style="3" bestFit="1" customWidth="1"/>
    <col min="8963" max="9216" width="9" style="3"/>
    <col min="9217" max="9217" width="12.125" style="3" bestFit="1" customWidth="1"/>
    <col min="9218" max="9218" width="33.5" style="3" bestFit="1" customWidth="1"/>
    <col min="9219" max="9472" width="9" style="3"/>
    <col min="9473" max="9473" width="12.125" style="3" bestFit="1" customWidth="1"/>
    <col min="9474" max="9474" width="33.5" style="3" bestFit="1" customWidth="1"/>
    <col min="9475" max="9728" width="9" style="3"/>
    <col min="9729" max="9729" width="12.125" style="3" bestFit="1" customWidth="1"/>
    <col min="9730" max="9730" width="33.5" style="3" bestFit="1" customWidth="1"/>
    <col min="9731" max="9984" width="9" style="3"/>
    <col min="9985" max="9985" width="12.125" style="3" bestFit="1" customWidth="1"/>
    <col min="9986" max="9986" width="33.5" style="3" bestFit="1" customWidth="1"/>
    <col min="9987" max="10240" width="9" style="3"/>
    <col min="10241" max="10241" width="12.125" style="3" bestFit="1" customWidth="1"/>
    <col min="10242" max="10242" width="33.5" style="3" bestFit="1" customWidth="1"/>
    <col min="10243" max="10496" width="9" style="3"/>
    <col min="10497" max="10497" width="12.125" style="3" bestFit="1" customWidth="1"/>
    <col min="10498" max="10498" width="33.5" style="3" bestFit="1" customWidth="1"/>
    <col min="10499" max="10752" width="9" style="3"/>
    <col min="10753" max="10753" width="12.125" style="3" bestFit="1" customWidth="1"/>
    <col min="10754" max="10754" width="33.5" style="3" bestFit="1" customWidth="1"/>
    <col min="10755" max="11008" width="9" style="3"/>
    <col min="11009" max="11009" width="12.125" style="3" bestFit="1" customWidth="1"/>
    <col min="11010" max="11010" width="33.5" style="3" bestFit="1" customWidth="1"/>
    <col min="11011" max="11264" width="9" style="3"/>
    <col min="11265" max="11265" width="12.125" style="3" bestFit="1" customWidth="1"/>
    <col min="11266" max="11266" width="33.5" style="3" bestFit="1" customWidth="1"/>
    <col min="11267" max="11520" width="9" style="3"/>
    <col min="11521" max="11521" width="12.125" style="3" bestFit="1" customWidth="1"/>
    <col min="11522" max="11522" width="33.5" style="3" bestFit="1" customWidth="1"/>
    <col min="11523" max="11776" width="9" style="3"/>
    <col min="11777" max="11777" width="12.125" style="3" bestFit="1" customWidth="1"/>
    <col min="11778" max="11778" width="33.5" style="3" bestFit="1" customWidth="1"/>
    <col min="11779" max="12032" width="9" style="3"/>
    <col min="12033" max="12033" width="12.125" style="3" bestFit="1" customWidth="1"/>
    <col min="12034" max="12034" width="33.5" style="3" bestFit="1" customWidth="1"/>
    <col min="12035" max="12288" width="9" style="3"/>
    <col min="12289" max="12289" width="12.125" style="3" bestFit="1" customWidth="1"/>
    <col min="12290" max="12290" width="33.5" style="3" bestFit="1" customWidth="1"/>
    <col min="12291" max="12544" width="9" style="3"/>
    <col min="12545" max="12545" width="12.125" style="3" bestFit="1" customWidth="1"/>
    <col min="12546" max="12546" width="33.5" style="3" bestFit="1" customWidth="1"/>
    <col min="12547" max="12800" width="9" style="3"/>
    <col min="12801" max="12801" width="12.125" style="3" bestFit="1" customWidth="1"/>
    <col min="12802" max="12802" width="33.5" style="3" bestFit="1" customWidth="1"/>
    <col min="12803" max="13056" width="9" style="3"/>
    <col min="13057" max="13057" width="12.125" style="3" bestFit="1" customWidth="1"/>
    <col min="13058" max="13058" width="33.5" style="3" bestFit="1" customWidth="1"/>
    <col min="13059" max="13312" width="9" style="3"/>
    <col min="13313" max="13313" width="12.125" style="3" bestFit="1" customWidth="1"/>
    <col min="13314" max="13314" width="33.5" style="3" bestFit="1" customWidth="1"/>
    <col min="13315" max="13568" width="9" style="3"/>
    <col min="13569" max="13569" width="12.125" style="3" bestFit="1" customWidth="1"/>
    <col min="13570" max="13570" width="33.5" style="3" bestFit="1" customWidth="1"/>
    <col min="13571" max="13824" width="9" style="3"/>
    <col min="13825" max="13825" width="12.125" style="3" bestFit="1" customWidth="1"/>
    <col min="13826" max="13826" width="33.5" style="3" bestFit="1" customWidth="1"/>
    <col min="13827" max="14080" width="9" style="3"/>
    <col min="14081" max="14081" width="12.125" style="3" bestFit="1" customWidth="1"/>
    <col min="14082" max="14082" width="33.5" style="3" bestFit="1" customWidth="1"/>
    <col min="14083" max="14336" width="9" style="3"/>
    <col min="14337" max="14337" width="12.125" style="3" bestFit="1" customWidth="1"/>
    <col min="14338" max="14338" width="33.5" style="3" bestFit="1" customWidth="1"/>
    <col min="14339" max="14592" width="9" style="3"/>
    <col min="14593" max="14593" width="12.125" style="3" bestFit="1" customWidth="1"/>
    <col min="14594" max="14594" width="33.5" style="3" bestFit="1" customWidth="1"/>
    <col min="14595" max="14848" width="9" style="3"/>
    <col min="14849" max="14849" width="12.125" style="3" bestFit="1" customWidth="1"/>
    <col min="14850" max="14850" width="33.5" style="3" bestFit="1" customWidth="1"/>
    <col min="14851" max="15104" width="9" style="3"/>
    <col min="15105" max="15105" width="12.125" style="3" bestFit="1" customWidth="1"/>
    <col min="15106" max="15106" width="33.5" style="3" bestFit="1" customWidth="1"/>
    <col min="15107" max="15360" width="9" style="3"/>
    <col min="15361" max="15361" width="12.125" style="3" bestFit="1" customWidth="1"/>
    <col min="15362" max="15362" width="33.5" style="3" bestFit="1" customWidth="1"/>
    <col min="15363" max="15616" width="9" style="3"/>
    <col min="15617" max="15617" width="12.125" style="3" bestFit="1" customWidth="1"/>
    <col min="15618" max="15618" width="33.5" style="3" bestFit="1" customWidth="1"/>
    <col min="15619" max="15872" width="9" style="3"/>
    <col min="15873" max="15873" width="12.125" style="3" bestFit="1" customWidth="1"/>
    <col min="15874" max="15874" width="33.5" style="3" bestFit="1" customWidth="1"/>
    <col min="15875" max="16128" width="9" style="3"/>
    <col min="16129" max="16129" width="12.125" style="3" bestFit="1" customWidth="1"/>
    <col min="16130" max="16130" width="33.5" style="3" bestFit="1" customWidth="1"/>
    <col min="16131" max="16384" width="9" style="3"/>
  </cols>
  <sheetData>
    <row r="3" spans="1:2">
      <c r="A3" s="121" t="s">
        <v>0</v>
      </c>
      <c r="B3" s="2" t="s">
        <v>5660</v>
      </c>
    </row>
    <row r="4" spans="1:2">
      <c r="A4" s="121" t="s">
        <v>3</v>
      </c>
      <c r="B4" s="14"/>
    </row>
    <row r="5" spans="1:2">
      <c r="A5" s="121" t="s">
        <v>3094</v>
      </c>
      <c r="B5" s="14" t="s">
        <v>5662</v>
      </c>
    </row>
    <row r="6" spans="1:2">
      <c r="A6" s="121" t="s">
        <v>6</v>
      </c>
      <c r="B6" s="15">
        <v>44793</v>
      </c>
    </row>
    <row r="7" spans="1:2">
      <c r="A7" s="121" t="s">
        <v>8</v>
      </c>
      <c r="B7" s="15">
        <v>44795</v>
      </c>
    </row>
  </sheetData>
  <phoneticPr fontId="3"/>
  <printOptions horizontalCentered="1"/>
  <pageMargins left="0.70866141732283472" right="0.70866141732283472" top="0.74803149606299213" bottom="0.74803149606299213" header="0.31496062992125984" footer="0.31496062992125984"/>
  <pageSetup paperSize="9" scale="292" orientation="landscape"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67261-853B-44C1-9622-67DD1B4850F3}">
  <sheetPr>
    <tabColor theme="7" tint="0.39997558519241921"/>
  </sheetPr>
  <dimension ref="A2:R351"/>
  <sheetViews>
    <sheetView zoomScale="85" zoomScaleNormal="85" workbookViewId="0">
      <pane xSplit="11" ySplit="8" topLeftCell="L162" activePane="bottomRight" state="frozen"/>
      <selection pane="topRight" activeCell="K1" sqref="K1"/>
      <selection pane="bottomLeft" activeCell="A9" sqref="A9"/>
      <selection pane="bottomRight" activeCell="L167" sqref="L167"/>
    </sheetView>
  </sheetViews>
  <sheetFormatPr defaultColWidth="8.875" defaultRowHeight="18.75"/>
  <cols>
    <col min="1" max="1" width="8.875" style="3"/>
    <col min="2" max="2" width="2.625" style="3" customWidth="1"/>
    <col min="3" max="3" width="5.875" style="9" customWidth="1"/>
    <col min="4" max="5" width="15.875" style="3" customWidth="1"/>
    <col min="6" max="6" width="64.125" style="3" customWidth="1"/>
    <col min="7" max="7" width="6.125" style="3" customWidth="1"/>
    <col min="8" max="9" width="9.875" style="9" bestFit="1" customWidth="1"/>
    <col min="10" max="10" width="7.375" style="8" customWidth="1"/>
    <col min="11" max="11" width="47.875" style="3" customWidth="1"/>
    <col min="12" max="12" width="66.875" style="3" customWidth="1"/>
    <col min="13" max="13" width="30.875" style="9" customWidth="1"/>
    <col min="14" max="14" width="13.875" style="10" customWidth="1"/>
    <col min="15" max="15" width="6.375" style="3" customWidth="1"/>
    <col min="16" max="16" width="13.125" style="11" customWidth="1"/>
    <col min="17" max="17" width="18.125" style="126" customWidth="1"/>
    <col min="18" max="18" width="15.625" style="13" customWidth="1"/>
    <col min="19" max="257" width="8.875" style="3"/>
    <col min="258" max="258" width="2.625" style="3" customWidth="1"/>
    <col min="259" max="259" width="5.875" style="3" customWidth="1"/>
    <col min="260" max="261" width="15.875" style="3" customWidth="1"/>
    <col min="262" max="262" width="64.125" style="3" customWidth="1"/>
    <col min="263" max="263" width="6.125" style="3" customWidth="1"/>
    <col min="264" max="265" width="9.875" style="3" bestFit="1" customWidth="1"/>
    <col min="266" max="266" width="7.375" style="3" customWidth="1"/>
    <col min="267" max="267" width="47.875" style="3" customWidth="1"/>
    <col min="268" max="268" width="66.875" style="3" customWidth="1"/>
    <col min="269" max="269" width="30.875" style="3" customWidth="1"/>
    <col min="270" max="270" width="13.875" style="3" customWidth="1"/>
    <col min="271" max="271" width="6.375" style="3" customWidth="1"/>
    <col min="272" max="272" width="13.125" style="3" customWidth="1"/>
    <col min="273" max="273" width="18.125" style="3" customWidth="1"/>
    <col min="274" max="274" width="15.625" style="3" customWidth="1"/>
    <col min="275" max="513" width="8.875" style="3"/>
    <col min="514" max="514" width="2.625" style="3" customWidth="1"/>
    <col min="515" max="515" width="5.875" style="3" customWidth="1"/>
    <col min="516" max="517" width="15.875" style="3" customWidth="1"/>
    <col min="518" max="518" width="64.125" style="3" customWidth="1"/>
    <col min="519" max="519" width="6.125" style="3" customWidth="1"/>
    <col min="520" max="521" width="9.875" style="3" bestFit="1" customWidth="1"/>
    <col min="522" max="522" width="7.375" style="3" customWidth="1"/>
    <col min="523" max="523" width="47.875" style="3" customWidth="1"/>
    <col min="524" max="524" width="66.875" style="3" customWidth="1"/>
    <col min="525" max="525" width="30.875" style="3" customWidth="1"/>
    <col min="526" max="526" width="13.875" style="3" customWidth="1"/>
    <col min="527" max="527" width="6.375" style="3" customWidth="1"/>
    <col min="528" max="528" width="13.125" style="3" customWidth="1"/>
    <col min="529" max="529" width="18.125" style="3" customWidth="1"/>
    <col min="530" max="530" width="15.625" style="3" customWidth="1"/>
    <col min="531" max="769" width="8.875" style="3"/>
    <col min="770" max="770" width="2.625" style="3" customWidth="1"/>
    <col min="771" max="771" width="5.875" style="3" customWidth="1"/>
    <col min="772" max="773" width="15.875" style="3" customWidth="1"/>
    <col min="774" max="774" width="64.125" style="3" customWidth="1"/>
    <col min="775" max="775" width="6.125" style="3" customWidth="1"/>
    <col min="776" max="777" width="9.875" style="3" bestFit="1" customWidth="1"/>
    <col min="778" max="778" width="7.375" style="3" customWidth="1"/>
    <col min="779" max="779" width="47.875" style="3" customWidth="1"/>
    <col min="780" max="780" width="66.875" style="3" customWidth="1"/>
    <col min="781" max="781" width="30.875" style="3" customWidth="1"/>
    <col min="782" max="782" width="13.875" style="3" customWidth="1"/>
    <col min="783" max="783" width="6.375" style="3" customWidth="1"/>
    <col min="784" max="784" width="13.125" style="3" customWidth="1"/>
    <col min="785" max="785" width="18.125" style="3" customWidth="1"/>
    <col min="786" max="786" width="15.625" style="3" customWidth="1"/>
    <col min="787" max="1025" width="8.875" style="3"/>
    <col min="1026" max="1026" width="2.625" style="3" customWidth="1"/>
    <col min="1027" max="1027" width="5.875" style="3" customWidth="1"/>
    <col min="1028" max="1029" width="15.875" style="3" customWidth="1"/>
    <col min="1030" max="1030" width="64.125" style="3" customWidth="1"/>
    <col min="1031" max="1031" width="6.125" style="3" customWidth="1"/>
    <col min="1032" max="1033" width="9.875" style="3" bestFit="1" customWidth="1"/>
    <col min="1034" max="1034" width="7.375" style="3" customWidth="1"/>
    <col min="1035" max="1035" width="47.875" style="3" customWidth="1"/>
    <col min="1036" max="1036" width="66.875" style="3" customWidth="1"/>
    <col min="1037" max="1037" width="30.875" style="3" customWidth="1"/>
    <col min="1038" max="1038" width="13.875" style="3" customWidth="1"/>
    <col min="1039" max="1039" width="6.375" style="3" customWidth="1"/>
    <col min="1040" max="1040" width="13.125" style="3" customWidth="1"/>
    <col min="1041" max="1041" width="18.125" style="3" customWidth="1"/>
    <col min="1042" max="1042" width="15.625" style="3" customWidth="1"/>
    <col min="1043" max="1281" width="8.875" style="3"/>
    <col min="1282" max="1282" width="2.625" style="3" customWidth="1"/>
    <col min="1283" max="1283" width="5.875" style="3" customWidth="1"/>
    <col min="1284" max="1285" width="15.875" style="3" customWidth="1"/>
    <col min="1286" max="1286" width="64.125" style="3" customWidth="1"/>
    <col min="1287" max="1287" width="6.125" style="3" customWidth="1"/>
    <col min="1288" max="1289" width="9.875" style="3" bestFit="1" customWidth="1"/>
    <col min="1290" max="1290" width="7.375" style="3" customWidth="1"/>
    <col min="1291" max="1291" width="47.875" style="3" customWidth="1"/>
    <col min="1292" max="1292" width="66.875" style="3" customWidth="1"/>
    <col min="1293" max="1293" width="30.875" style="3" customWidth="1"/>
    <col min="1294" max="1294" width="13.875" style="3" customWidth="1"/>
    <col min="1295" max="1295" width="6.375" style="3" customWidth="1"/>
    <col min="1296" max="1296" width="13.125" style="3" customWidth="1"/>
    <col min="1297" max="1297" width="18.125" style="3" customWidth="1"/>
    <col min="1298" max="1298" width="15.625" style="3" customWidth="1"/>
    <col min="1299" max="1537" width="8.875" style="3"/>
    <col min="1538" max="1538" width="2.625" style="3" customWidth="1"/>
    <col min="1539" max="1539" width="5.875" style="3" customWidth="1"/>
    <col min="1540" max="1541" width="15.875" style="3" customWidth="1"/>
    <col min="1542" max="1542" width="64.125" style="3" customWidth="1"/>
    <col min="1543" max="1543" width="6.125" style="3" customWidth="1"/>
    <col min="1544" max="1545" width="9.875" style="3" bestFit="1" customWidth="1"/>
    <col min="1546" max="1546" width="7.375" style="3" customWidth="1"/>
    <col min="1547" max="1547" width="47.875" style="3" customWidth="1"/>
    <col min="1548" max="1548" width="66.875" style="3" customWidth="1"/>
    <col min="1549" max="1549" width="30.875" style="3" customWidth="1"/>
    <col min="1550" max="1550" width="13.875" style="3" customWidth="1"/>
    <col min="1551" max="1551" width="6.375" style="3" customWidth="1"/>
    <col min="1552" max="1552" width="13.125" style="3" customWidth="1"/>
    <col min="1553" max="1553" width="18.125" style="3" customWidth="1"/>
    <col min="1554" max="1554" width="15.625" style="3" customWidth="1"/>
    <col min="1555" max="1793" width="8.875" style="3"/>
    <col min="1794" max="1794" width="2.625" style="3" customWidth="1"/>
    <col min="1795" max="1795" width="5.875" style="3" customWidth="1"/>
    <col min="1796" max="1797" width="15.875" style="3" customWidth="1"/>
    <col min="1798" max="1798" width="64.125" style="3" customWidth="1"/>
    <col min="1799" max="1799" width="6.125" style="3" customWidth="1"/>
    <col min="1800" max="1801" width="9.875" style="3" bestFit="1" customWidth="1"/>
    <col min="1802" max="1802" width="7.375" style="3" customWidth="1"/>
    <col min="1803" max="1803" width="47.875" style="3" customWidth="1"/>
    <col min="1804" max="1804" width="66.875" style="3" customWidth="1"/>
    <col min="1805" max="1805" width="30.875" style="3" customWidth="1"/>
    <col min="1806" max="1806" width="13.875" style="3" customWidth="1"/>
    <col min="1807" max="1807" width="6.375" style="3" customWidth="1"/>
    <col min="1808" max="1808" width="13.125" style="3" customWidth="1"/>
    <col min="1809" max="1809" width="18.125" style="3" customWidth="1"/>
    <col min="1810" max="1810" width="15.625" style="3" customWidth="1"/>
    <col min="1811" max="2049" width="8.875" style="3"/>
    <col min="2050" max="2050" width="2.625" style="3" customWidth="1"/>
    <col min="2051" max="2051" width="5.875" style="3" customWidth="1"/>
    <col min="2052" max="2053" width="15.875" style="3" customWidth="1"/>
    <col min="2054" max="2054" width="64.125" style="3" customWidth="1"/>
    <col min="2055" max="2055" width="6.125" style="3" customWidth="1"/>
    <col min="2056" max="2057" width="9.875" style="3" bestFit="1" customWidth="1"/>
    <col min="2058" max="2058" width="7.375" style="3" customWidth="1"/>
    <col min="2059" max="2059" width="47.875" style="3" customWidth="1"/>
    <col min="2060" max="2060" width="66.875" style="3" customWidth="1"/>
    <col min="2061" max="2061" width="30.875" style="3" customWidth="1"/>
    <col min="2062" max="2062" width="13.875" style="3" customWidth="1"/>
    <col min="2063" max="2063" width="6.375" style="3" customWidth="1"/>
    <col min="2064" max="2064" width="13.125" style="3" customWidth="1"/>
    <col min="2065" max="2065" width="18.125" style="3" customWidth="1"/>
    <col min="2066" max="2066" width="15.625" style="3" customWidth="1"/>
    <col min="2067" max="2305" width="8.875" style="3"/>
    <col min="2306" max="2306" width="2.625" style="3" customWidth="1"/>
    <col min="2307" max="2307" width="5.875" style="3" customWidth="1"/>
    <col min="2308" max="2309" width="15.875" style="3" customWidth="1"/>
    <col min="2310" max="2310" width="64.125" style="3" customWidth="1"/>
    <col min="2311" max="2311" width="6.125" style="3" customWidth="1"/>
    <col min="2312" max="2313" width="9.875" style="3" bestFit="1" customWidth="1"/>
    <col min="2314" max="2314" width="7.375" style="3" customWidth="1"/>
    <col min="2315" max="2315" width="47.875" style="3" customWidth="1"/>
    <col min="2316" max="2316" width="66.875" style="3" customWidth="1"/>
    <col min="2317" max="2317" width="30.875" style="3" customWidth="1"/>
    <col min="2318" max="2318" width="13.875" style="3" customWidth="1"/>
    <col min="2319" max="2319" width="6.375" style="3" customWidth="1"/>
    <col min="2320" max="2320" width="13.125" style="3" customWidth="1"/>
    <col min="2321" max="2321" width="18.125" style="3" customWidth="1"/>
    <col min="2322" max="2322" width="15.625" style="3" customWidth="1"/>
    <col min="2323" max="2561" width="8.875" style="3"/>
    <col min="2562" max="2562" width="2.625" style="3" customWidth="1"/>
    <col min="2563" max="2563" width="5.875" style="3" customWidth="1"/>
    <col min="2564" max="2565" width="15.875" style="3" customWidth="1"/>
    <col min="2566" max="2566" width="64.125" style="3" customWidth="1"/>
    <col min="2567" max="2567" width="6.125" style="3" customWidth="1"/>
    <col min="2568" max="2569" width="9.875" style="3" bestFit="1" customWidth="1"/>
    <col min="2570" max="2570" width="7.375" style="3" customWidth="1"/>
    <col min="2571" max="2571" width="47.875" style="3" customWidth="1"/>
    <col min="2572" max="2572" width="66.875" style="3" customWidth="1"/>
    <col min="2573" max="2573" width="30.875" style="3" customWidth="1"/>
    <col min="2574" max="2574" width="13.875" style="3" customWidth="1"/>
    <col min="2575" max="2575" width="6.375" style="3" customWidth="1"/>
    <col min="2576" max="2576" width="13.125" style="3" customWidth="1"/>
    <col min="2577" max="2577" width="18.125" style="3" customWidth="1"/>
    <col min="2578" max="2578" width="15.625" style="3" customWidth="1"/>
    <col min="2579" max="2817" width="8.875" style="3"/>
    <col min="2818" max="2818" width="2.625" style="3" customWidth="1"/>
    <col min="2819" max="2819" width="5.875" style="3" customWidth="1"/>
    <col min="2820" max="2821" width="15.875" style="3" customWidth="1"/>
    <col min="2822" max="2822" width="64.125" style="3" customWidth="1"/>
    <col min="2823" max="2823" width="6.125" style="3" customWidth="1"/>
    <col min="2824" max="2825" width="9.875" style="3" bestFit="1" customWidth="1"/>
    <col min="2826" max="2826" width="7.375" style="3" customWidth="1"/>
    <col min="2827" max="2827" width="47.875" style="3" customWidth="1"/>
    <col min="2828" max="2828" width="66.875" style="3" customWidth="1"/>
    <col min="2829" max="2829" width="30.875" style="3" customWidth="1"/>
    <col min="2830" max="2830" width="13.875" style="3" customWidth="1"/>
    <col min="2831" max="2831" width="6.375" style="3" customWidth="1"/>
    <col min="2832" max="2832" width="13.125" style="3" customWidth="1"/>
    <col min="2833" max="2833" width="18.125" style="3" customWidth="1"/>
    <col min="2834" max="2834" width="15.625" style="3" customWidth="1"/>
    <col min="2835" max="3073" width="8.875" style="3"/>
    <col min="3074" max="3074" width="2.625" style="3" customWidth="1"/>
    <col min="3075" max="3075" width="5.875" style="3" customWidth="1"/>
    <col min="3076" max="3077" width="15.875" style="3" customWidth="1"/>
    <col min="3078" max="3078" width="64.125" style="3" customWidth="1"/>
    <col min="3079" max="3079" width="6.125" style="3" customWidth="1"/>
    <col min="3080" max="3081" width="9.875" style="3" bestFit="1" customWidth="1"/>
    <col min="3082" max="3082" width="7.375" style="3" customWidth="1"/>
    <col min="3083" max="3083" width="47.875" style="3" customWidth="1"/>
    <col min="3084" max="3084" width="66.875" style="3" customWidth="1"/>
    <col min="3085" max="3085" width="30.875" style="3" customWidth="1"/>
    <col min="3086" max="3086" width="13.875" style="3" customWidth="1"/>
    <col min="3087" max="3087" width="6.375" style="3" customWidth="1"/>
    <col min="3088" max="3088" width="13.125" style="3" customWidth="1"/>
    <col min="3089" max="3089" width="18.125" style="3" customWidth="1"/>
    <col min="3090" max="3090" width="15.625" style="3" customWidth="1"/>
    <col min="3091" max="3329" width="8.875" style="3"/>
    <col min="3330" max="3330" width="2.625" style="3" customWidth="1"/>
    <col min="3331" max="3331" width="5.875" style="3" customWidth="1"/>
    <col min="3332" max="3333" width="15.875" style="3" customWidth="1"/>
    <col min="3334" max="3334" width="64.125" style="3" customWidth="1"/>
    <col min="3335" max="3335" width="6.125" style="3" customWidth="1"/>
    <col min="3336" max="3337" width="9.875" style="3" bestFit="1" customWidth="1"/>
    <col min="3338" max="3338" width="7.375" style="3" customWidth="1"/>
    <col min="3339" max="3339" width="47.875" style="3" customWidth="1"/>
    <col min="3340" max="3340" width="66.875" style="3" customWidth="1"/>
    <col min="3341" max="3341" width="30.875" style="3" customWidth="1"/>
    <col min="3342" max="3342" width="13.875" style="3" customWidth="1"/>
    <col min="3343" max="3343" width="6.375" style="3" customWidth="1"/>
    <col min="3344" max="3344" width="13.125" style="3" customWidth="1"/>
    <col min="3345" max="3345" width="18.125" style="3" customWidth="1"/>
    <col min="3346" max="3346" width="15.625" style="3" customWidth="1"/>
    <col min="3347" max="3585" width="8.875" style="3"/>
    <col min="3586" max="3586" width="2.625" style="3" customWidth="1"/>
    <col min="3587" max="3587" width="5.875" style="3" customWidth="1"/>
    <col min="3588" max="3589" width="15.875" style="3" customWidth="1"/>
    <col min="3590" max="3590" width="64.125" style="3" customWidth="1"/>
    <col min="3591" max="3591" width="6.125" style="3" customWidth="1"/>
    <col min="3592" max="3593" width="9.875" style="3" bestFit="1" customWidth="1"/>
    <col min="3594" max="3594" width="7.375" style="3" customWidth="1"/>
    <col min="3595" max="3595" width="47.875" style="3" customWidth="1"/>
    <col min="3596" max="3596" width="66.875" style="3" customWidth="1"/>
    <col min="3597" max="3597" width="30.875" style="3" customWidth="1"/>
    <col min="3598" max="3598" width="13.875" style="3" customWidth="1"/>
    <col min="3599" max="3599" width="6.375" style="3" customWidth="1"/>
    <col min="3600" max="3600" width="13.125" style="3" customWidth="1"/>
    <col min="3601" max="3601" width="18.125" style="3" customWidth="1"/>
    <col min="3602" max="3602" width="15.625" style="3" customWidth="1"/>
    <col min="3603" max="3841" width="8.875" style="3"/>
    <col min="3842" max="3842" width="2.625" style="3" customWidth="1"/>
    <col min="3843" max="3843" width="5.875" style="3" customWidth="1"/>
    <col min="3844" max="3845" width="15.875" style="3" customWidth="1"/>
    <col min="3846" max="3846" width="64.125" style="3" customWidth="1"/>
    <col min="3847" max="3847" width="6.125" style="3" customWidth="1"/>
    <col min="3848" max="3849" width="9.875" style="3" bestFit="1" customWidth="1"/>
    <col min="3850" max="3850" width="7.375" style="3" customWidth="1"/>
    <col min="3851" max="3851" width="47.875" style="3" customWidth="1"/>
    <col min="3852" max="3852" width="66.875" style="3" customWidth="1"/>
    <col min="3853" max="3853" width="30.875" style="3" customWidth="1"/>
    <col min="3854" max="3854" width="13.875" style="3" customWidth="1"/>
    <col min="3855" max="3855" width="6.375" style="3" customWidth="1"/>
    <col min="3856" max="3856" width="13.125" style="3" customWidth="1"/>
    <col min="3857" max="3857" width="18.125" style="3" customWidth="1"/>
    <col min="3858" max="3858" width="15.625" style="3" customWidth="1"/>
    <col min="3859" max="4097" width="8.875" style="3"/>
    <col min="4098" max="4098" width="2.625" style="3" customWidth="1"/>
    <col min="4099" max="4099" width="5.875" style="3" customWidth="1"/>
    <col min="4100" max="4101" width="15.875" style="3" customWidth="1"/>
    <col min="4102" max="4102" width="64.125" style="3" customWidth="1"/>
    <col min="4103" max="4103" width="6.125" style="3" customWidth="1"/>
    <col min="4104" max="4105" width="9.875" style="3" bestFit="1" customWidth="1"/>
    <col min="4106" max="4106" width="7.375" style="3" customWidth="1"/>
    <col min="4107" max="4107" width="47.875" style="3" customWidth="1"/>
    <col min="4108" max="4108" width="66.875" style="3" customWidth="1"/>
    <col min="4109" max="4109" width="30.875" style="3" customWidth="1"/>
    <col min="4110" max="4110" width="13.875" style="3" customWidth="1"/>
    <col min="4111" max="4111" width="6.375" style="3" customWidth="1"/>
    <col min="4112" max="4112" width="13.125" style="3" customWidth="1"/>
    <col min="4113" max="4113" width="18.125" style="3" customWidth="1"/>
    <col min="4114" max="4114" width="15.625" style="3" customWidth="1"/>
    <col min="4115" max="4353" width="8.875" style="3"/>
    <col min="4354" max="4354" width="2.625" style="3" customWidth="1"/>
    <col min="4355" max="4355" width="5.875" style="3" customWidth="1"/>
    <col min="4356" max="4357" width="15.875" style="3" customWidth="1"/>
    <col min="4358" max="4358" width="64.125" style="3" customWidth="1"/>
    <col min="4359" max="4359" width="6.125" style="3" customWidth="1"/>
    <col min="4360" max="4361" width="9.875" style="3" bestFit="1" customWidth="1"/>
    <col min="4362" max="4362" width="7.375" style="3" customWidth="1"/>
    <col min="4363" max="4363" width="47.875" style="3" customWidth="1"/>
    <col min="4364" max="4364" width="66.875" style="3" customWidth="1"/>
    <col min="4365" max="4365" width="30.875" style="3" customWidth="1"/>
    <col min="4366" max="4366" width="13.875" style="3" customWidth="1"/>
    <col min="4367" max="4367" width="6.375" style="3" customWidth="1"/>
    <col min="4368" max="4368" width="13.125" style="3" customWidth="1"/>
    <col min="4369" max="4369" width="18.125" style="3" customWidth="1"/>
    <col min="4370" max="4370" width="15.625" style="3" customWidth="1"/>
    <col min="4371" max="4609" width="8.875" style="3"/>
    <col min="4610" max="4610" width="2.625" style="3" customWidth="1"/>
    <col min="4611" max="4611" width="5.875" style="3" customWidth="1"/>
    <col min="4612" max="4613" width="15.875" style="3" customWidth="1"/>
    <col min="4614" max="4614" width="64.125" style="3" customWidth="1"/>
    <col min="4615" max="4615" width="6.125" style="3" customWidth="1"/>
    <col min="4616" max="4617" width="9.875" style="3" bestFit="1" customWidth="1"/>
    <col min="4618" max="4618" width="7.375" style="3" customWidth="1"/>
    <col min="4619" max="4619" width="47.875" style="3" customWidth="1"/>
    <col min="4620" max="4620" width="66.875" style="3" customWidth="1"/>
    <col min="4621" max="4621" width="30.875" style="3" customWidth="1"/>
    <col min="4622" max="4622" width="13.875" style="3" customWidth="1"/>
    <col min="4623" max="4623" width="6.375" style="3" customWidth="1"/>
    <col min="4624" max="4624" width="13.125" style="3" customWidth="1"/>
    <col min="4625" max="4625" width="18.125" style="3" customWidth="1"/>
    <col min="4626" max="4626" width="15.625" style="3" customWidth="1"/>
    <col min="4627" max="4865" width="8.875" style="3"/>
    <col min="4866" max="4866" width="2.625" style="3" customWidth="1"/>
    <col min="4867" max="4867" width="5.875" style="3" customWidth="1"/>
    <col min="4868" max="4869" width="15.875" style="3" customWidth="1"/>
    <col min="4870" max="4870" width="64.125" style="3" customWidth="1"/>
    <col min="4871" max="4871" width="6.125" style="3" customWidth="1"/>
    <col min="4872" max="4873" width="9.875" style="3" bestFit="1" customWidth="1"/>
    <col min="4874" max="4874" width="7.375" style="3" customWidth="1"/>
    <col min="4875" max="4875" width="47.875" style="3" customWidth="1"/>
    <col min="4876" max="4876" width="66.875" style="3" customWidth="1"/>
    <col min="4877" max="4877" width="30.875" style="3" customWidth="1"/>
    <col min="4878" max="4878" width="13.875" style="3" customWidth="1"/>
    <col min="4879" max="4879" width="6.375" style="3" customWidth="1"/>
    <col min="4880" max="4880" width="13.125" style="3" customWidth="1"/>
    <col min="4881" max="4881" width="18.125" style="3" customWidth="1"/>
    <col min="4882" max="4882" width="15.625" style="3" customWidth="1"/>
    <col min="4883" max="5121" width="8.875" style="3"/>
    <col min="5122" max="5122" width="2.625" style="3" customWidth="1"/>
    <col min="5123" max="5123" width="5.875" style="3" customWidth="1"/>
    <col min="5124" max="5125" width="15.875" style="3" customWidth="1"/>
    <col min="5126" max="5126" width="64.125" style="3" customWidth="1"/>
    <col min="5127" max="5127" width="6.125" style="3" customWidth="1"/>
    <col min="5128" max="5129" width="9.875" style="3" bestFit="1" customWidth="1"/>
    <col min="5130" max="5130" width="7.375" style="3" customWidth="1"/>
    <col min="5131" max="5131" width="47.875" style="3" customWidth="1"/>
    <col min="5132" max="5132" width="66.875" style="3" customWidth="1"/>
    <col min="5133" max="5133" width="30.875" style="3" customWidth="1"/>
    <col min="5134" max="5134" width="13.875" style="3" customWidth="1"/>
    <col min="5135" max="5135" width="6.375" style="3" customWidth="1"/>
    <col min="5136" max="5136" width="13.125" style="3" customWidth="1"/>
    <col min="5137" max="5137" width="18.125" style="3" customWidth="1"/>
    <col min="5138" max="5138" width="15.625" style="3" customWidth="1"/>
    <col min="5139" max="5377" width="8.875" style="3"/>
    <col min="5378" max="5378" width="2.625" style="3" customWidth="1"/>
    <col min="5379" max="5379" width="5.875" style="3" customWidth="1"/>
    <col min="5380" max="5381" width="15.875" style="3" customWidth="1"/>
    <col min="5382" max="5382" width="64.125" style="3" customWidth="1"/>
    <col min="5383" max="5383" width="6.125" style="3" customWidth="1"/>
    <col min="5384" max="5385" width="9.875" style="3" bestFit="1" customWidth="1"/>
    <col min="5386" max="5386" width="7.375" style="3" customWidth="1"/>
    <col min="5387" max="5387" width="47.875" style="3" customWidth="1"/>
    <col min="5388" max="5388" width="66.875" style="3" customWidth="1"/>
    <col min="5389" max="5389" width="30.875" style="3" customWidth="1"/>
    <col min="5390" max="5390" width="13.875" style="3" customWidth="1"/>
    <col min="5391" max="5391" width="6.375" style="3" customWidth="1"/>
    <col min="5392" max="5392" width="13.125" style="3" customWidth="1"/>
    <col min="5393" max="5393" width="18.125" style="3" customWidth="1"/>
    <col min="5394" max="5394" width="15.625" style="3" customWidth="1"/>
    <col min="5395" max="5633" width="8.875" style="3"/>
    <col min="5634" max="5634" width="2.625" style="3" customWidth="1"/>
    <col min="5635" max="5635" width="5.875" style="3" customWidth="1"/>
    <col min="5636" max="5637" width="15.875" style="3" customWidth="1"/>
    <col min="5638" max="5638" width="64.125" style="3" customWidth="1"/>
    <col min="5639" max="5639" width="6.125" style="3" customWidth="1"/>
    <col min="5640" max="5641" width="9.875" style="3" bestFit="1" customWidth="1"/>
    <col min="5642" max="5642" width="7.375" style="3" customWidth="1"/>
    <col min="5643" max="5643" width="47.875" style="3" customWidth="1"/>
    <col min="5644" max="5644" width="66.875" style="3" customWidth="1"/>
    <col min="5645" max="5645" width="30.875" style="3" customWidth="1"/>
    <col min="5646" max="5646" width="13.875" style="3" customWidth="1"/>
    <col min="5647" max="5647" width="6.375" style="3" customWidth="1"/>
    <col min="5648" max="5648" width="13.125" style="3" customWidth="1"/>
    <col min="5649" max="5649" width="18.125" style="3" customWidth="1"/>
    <col min="5650" max="5650" width="15.625" style="3" customWidth="1"/>
    <col min="5651" max="5889" width="8.875" style="3"/>
    <col min="5890" max="5890" width="2.625" style="3" customWidth="1"/>
    <col min="5891" max="5891" width="5.875" style="3" customWidth="1"/>
    <col min="5892" max="5893" width="15.875" style="3" customWidth="1"/>
    <col min="5894" max="5894" width="64.125" style="3" customWidth="1"/>
    <col min="5895" max="5895" width="6.125" style="3" customWidth="1"/>
    <col min="5896" max="5897" width="9.875" style="3" bestFit="1" customWidth="1"/>
    <col min="5898" max="5898" width="7.375" style="3" customWidth="1"/>
    <col min="5899" max="5899" width="47.875" style="3" customWidth="1"/>
    <col min="5900" max="5900" width="66.875" style="3" customWidth="1"/>
    <col min="5901" max="5901" width="30.875" style="3" customWidth="1"/>
    <col min="5902" max="5902" width="13.875" style="3" customWidth="1"/>
    <col min="5903" max="5903" width="6.375" style="3" customWidth="1"/>
    <col min="5904" max="5904" width="13.125" style="3" customWidth="1"/>
    <col min="5905" max="5905" width="18.125" style="3" customWidth="1"/>
    <col min="5906" max="5906" width="15.625" style="3" customWidth="1"/>
    <col min="5907" max="6145" width="8.875" style="3"/>
    <col min="6146" max="6146" width="2.625" style="3" customWidth="1"/>
    <col min="6147" max="6147" width="5.875" style="3" customWidth="1"/>
    <col min="6148" max="6149" width="15.875" style="3" customWidth="1"/>
    <col min="6150" max="6150" width="64.125" style="3" customWidth="1"/>
    <col min="6151" max="6151" width="6.125" style="3" customWidth="1"/>
    <col min="6152" max="6153" width="9.875" style="3" bestFit="1" customWidth="1"/>
    <col min="6154" max="6154" width="7.375" style="3" customWidth="1"/>
    <col min="6155" max="6155" width="47.875" style="3" customWidth="1"/>
    <col min="6156" max="6156" width="66.875" style="3" customWidth="1"/>
    <col min="6157" max="6157" width="30.875" style="3" customWidth="1"/>
    <col min="6158" max="6158" width="13.875" style="3" customWidth="1"/>
    <col min="6159" max="6159" width="6.375" style="3" customWidth="1"/>
    <col min="6160" max="6160" width="13.125" style="3" customWidth="1"/>
    <col min="6161" max="6161" width="18.125" style="3" customWidth="1"/>
    <col min="6162" max="6162" width="15.625" style="3" customWidth="1"/>
    <col min="6163" max="6401" width="8.875" style="3"/>
    <col min="6402" max="6402" width="2.625" style="3" customWidth="1"/>
    <col min="6403" max="6403" width="5.875" style="3" customWidth="1"/>
    <col min="6404" max="6405" width="15.875" style="3" customWidth="1"/>
    <col min="6406" max="6406" width="64.125" style="3" customWidth="1"/>
    <col min="6407" max="6407" width="6.125" style="3" customWidth="1"/>
    <col min="6408" max="6409" width="9.875" style="3" bestFit="1" customWidth="1"/>
    <col min="6410" max="6410" width="7.375" style="3" customWidth="1"/>
    <col min="6411" max="6411" width="47.875" style="3" customWidth="1"/>
    <col min="6412" max="6412" width="66.875" style="3" customWidth="1"/>
    <col min="6413" max="6413" width="30.875" style="3" customWidth="1"/>
    <col min="6414" max="6414" width="13.875" style="3" customWidth="1"/>
    <col min="6415" max="6415" width="6.375" style="3" customWidth="1"/>
    <col min="6416" max="6416" width="13.125" style="3" customWidth="1"/>
    <col min="6417" max="6417" width="18.125" style="3" customWidth="1"/>
    <col min="6418" max="6418" width="15.625" style="3" customWidth="1"/>
    <col min="6419" max="6657" width="8.875" style="3"/>
    <col min="6658" max="6658" width="2.625" style="3" customWidth="1"/>
    <col min="6659" max="6659" width="5.875" style="3" customWidth="1"/>
    <col min="6660" max="6661" width="15.875" style="3" customWidth="1"/>
    <col min="6662" max="6662" width="64.125" style="3" customWidth="1"/>
    <col min="6663" max="6663" width="6.125" style="3" customWidth="1"/>
    <col min="6664" max="6665" width="9.875" style="3" bestFit="1" customWidth="1"/>
    <col min="6666" max="6666" width="7.375" style="3" customWidth="1"/>
    <col min="6667" max="6667" width="47.875" style="3" customWidth="1"/>
    <col min="6668" max="6668" width="66.875" style="3" customWidth="1"/>
    <col min="6669" max="6669" width="30.875" style="3" customWidth="1"/>
    <col min="6670" max="6670" width="13.875" style="3" customWidth="1"/>
    <col min="6671" max="6671" width="6.375" style="3" customWidth="1"/>
    <col min="6672" max="6672" width="13.125" style="3" customWidth="1"/>
    <col min="6673" max="6673" width="18.125" style="3" customWidth="1"/>
    <col min="6674" max="6674" width="15.625" style="3" customWidth="1"/>
    <col min="6675" max="6913" width="8.875" style="3"/>
    <col min="6914" max="6914" width="2.625" style="3" customWidth="1"/>
    <col min="6915" max="6915" width="5.875" style="3" customWidth="1"/>
    <col min="6916" max="6917" width="15.875" style="3" customWidth="1"/>
    <col min="6918" max="6918" width="64.125" style="3" customWidth="1"/>
    <col min="6919" max="6919" width="6.125" style="3" customWidth="1"/>
    <col min="6920" max="6921" width="9.875" style="3" bestFit="1" customWidth="1"/>
    <col min="6922" max="6922" width="7.375" style="3" customWidth="1"/>
    <col min="6923" max="6923" width="47.875" style="3" customWidth="1"/>
    <col min="6924" max="6924" width="66.875" style="3" customWidth="1"/>
    <col min="6925" max="6925" width="30.875" style="3" customWidth="1"/>
    <col min="6926" max="6926" width="13.875" style="3" customWidth="1"/>
    <col min="6927" max="6927" width="6.375" style="3" customWidth="1"/>
    <col min="6928" max="6928" width="13.125" style="3" customWidth="1"/>
    <col min="6929" max="6929" width="18.125" style="3" customWidth="1"/>
    <col min="6930" max="6930" width="15.625" style="3" customWidth="1"/>
    <col min="6931" max="7169" width="8.875" style="3"/>
    <col min="7170" max="7170" width="2.625" style="3" customWidth="1"/>
    <col min="7171" max="7171" width="5.875" style="3" customWidth="1"/>
    <col min="7172" max="7173" width="15.875" style="3" customWidth="1"/>
    <col min="7174" max="7174" width="64.125" style="3" customWidth="1"/>
    <col min="7175" max="7175" width="6.125" style="3" customWidth="1"/>
    <col min="7176" max="7177" width="9.875" style="3" bestFit="1" customWidth="1"/>
    <col min="7178" max="7178" width="7.375" style="3" customWidth="1"/>
    <col min="7179" max="7179" width="47.875" style="3" customWidth="1"/>
    <col min="7180" max="7180" width="66.875" style="3" customWidth="1"/>
    <col min="7181" max="7181" width="30.875" style="3" customWidth="1"/>
    <col min="7182" max="7182" width="13.875" style="3" customWidth="1"/>
    <col min="7183" max="7183" width="6.375" style="3" customWidth="1"/>
    <col min="7184" max="7184" width="13.125" style="3" customWidth="1"/>
    <col min="7185" max="7185" width="18.125" style="3" customWidth="1"/>
    <col min="7186" max="7186" width="15.625" style="3" customWidth="1"/>
    <col min="7187" max="7425" width="8.875" style="3"/>
    <col min="7426" max="7426" width="2.625" style="3" customWidth="1"/>
    <col min="7427" max="7427" width="5.875" style="3" customWidth="1"/>
    <col min="7428" max="7429" width="15.875" style="3" customWidth="1"/>
    <col min="7430" max="7430" width="64.125" style="3" customWidth="1"/>
    <col min="7431" max="7431" width="6.125" style="3" customWidth="1"/>
    <col min="7432" max="7433" width="9.875" style="3" bestFit="1" customWidth="1"/>
    <col min="7434" max="7434" width="7.375" style="3" customWidth="1"/>
    <col min="7435" max="7435" width="47.875" style="3" customWidth="1"/>
    <col min="7436" max="7436" width="66.875" style="3" customWidth="1"/>
    <col min="7437" max="7437" width="30.875" style="3" customWidth="1"/>
    <col min="7438" max="7438" width="13.875" style="3" customWidth="1"/>
    <col min="7439" max="7439" width="6.375" style="3" customWidth="1"/>
    <col min="7440" max="7440" width="13.125" style="3" customWidth="1"/>
    <col min="7441" max="7441" width="18.125" style="3" customWidth="1"/>
    <col min="7442" max="7442" width="15.625" style="3" customWidth="1"/>
    <col min="7443" max="7681" width="8.875" style="3"/>
    <col min="7682" max="7682" width="2.625" style="3" customWidth="1"/>
    <col min="7683" max="7683" width="5.875" style="3" customWidth="1"/>
    <col min="7684" max="7685" width="15.875" style="3" customWidth="1"/>
    <col min="7686" max="7686" width="64.125" style="3" customWidth="1"/>
    <col min="7687" max="7687" width="6.125" style="3" customWidth="1"/>
    <col min="7688" max="7689" width="9.875" style="3" bestFit="1" customWidth="1"/>
    <col min="7690" max="7690" width="7.375" style="3" customWidth="1"/>
    <col min="7691" max="7691" width="47.875" style="3" customWidth="1"/>
    <col min="7692" max="7692" width="66.875" style="3" customWidth="1"/>
    <col min="7693" max="7693" width="30.875" style="3" customWidth="1"/>
    <col min="7694" max="7694" width="13.875" style="3" customWidth="1"/>
    <col min="7695" max="7695" width="6.375" style="3" customWidth="1"/>
    <col min="7696" max="7696" width="13.125" style="3" customWidth="1"/>
    <col min="7697" max="7697" width="18.125" style="3" customWidth="1"/>
    <col min="7698" max="7698" width="15.625" style="3" customWidth="1"/>
    <col min="7699" max="7937" width="8.875" style="3"/>
    <col min="7938" max="7938" width="2.625" style="3" customWidth="1"/>
    <col min="7939" max="7939" width="5.875" style="3" customWidth="1"/>
    <col min="7940" max="7941" width="15.875" style="3" customWidth="1"/>
    <col min="7942" max="7942" width="64.125" style="3" customWidth="1"/>
    <col min="7943" max="7943" width="6.125" style="3" customWidth="1"/>
    <col min="7944" max="7945" width="9.875" style="3" bestFit="1" customWidth="1"/>
    <col min="7946" max="7946" width="7.375" style="3" customWidth="1"/>
    <col min="7947" max="7947" width="47.875" style="3" customWidth="1"/>
    <col min="7948" max="7948" width="66.875" style="3" customWidth="1"/>
    <col min="7949" max="7949" width="30.875" style="3" customWidth="1"/>
    <col min="7950" max="7950" width="13.875" style="3" customWidth="1"/>
    <col min="7951" max="7951" width="6.375" style="3" customWidth="1"/>
    <col min="7952" max="7952" width="13.125" style="3" customWidth="1"/>
    <col min="7953" max="7953" width="18.125" style="3" customWidth="1"/>
    <col min="7954" max="7954" width="15.625" style="3" customWidth="1"/>
    <col min="7955" max="8193" width="8.875" style="3"/>
    <col min="8194" max="8194" width="2.625" style="3" customWidth="1"/>
    <col min="8195" max="8195" width="5.875" style="3" customWidth="1"/>
    <col min="8196" max="8197" width="15.875" style="3" customWidth="1"/>
    <col min="8198" max="8198" width="64.125" style="3" customWidth="1"/>
    <col min="8199" max="8199" width="6.125" style="3" customWidth="1"/>
    <col min="8200" max="8201" width="9.875" style="3" bestFit="1" customWidth="1"/>
    <col min="8202" max="8202" width="7.375" style="3" customWidth="1"/>
    <col min="8203" max="8203" width="47.875" style="3" customWidth="1"/>
    <col min="8204" max="8204" width="66.875" style="3" customWidth="1"/>
    <col min="8205" max="8205" width="30.875" style="3" customWidth="1"/>
    <col min="8206" max="8206" width="13.875" style="3" customWidth="1"/>
    <col min="8207" max="8207" width="6.375" style="3" customWidth="1"/>
    <col min="8208" max="8208" width="13.125" style="3" customWidth="1"/>
    <col min="8209" max="8209" width="18.125" style="3" customWidth="1"/>
    <col min="8210" max="8210" width="15.625" style="3" customWidth="1"/>
    <col min="8211" max="8449" width="8.875" style="3"/>
    <col min="8450" max="8450" width="2.625" style="3" customWidth="1"/>
    <col min="8451" max="8451" width="5.875" style="3" customWidth="1"/>
    <col min="8452" max="8453" width="15.875" style="3" customWidth="1"/>
    <col min="8454" max="8454" width="64.125" style="3" customWidth="1"/>
    <col min="8455" max="8455" width="6.125" style="3" customWidth="1"/>
    <col min="8456" max="8457" width="9.875" style="3" bestFit="1" customWidth="1"/>
    <col min="8458" max="8458" width="7.375" style="3" customWidth="1"/>
    <col min="8459" max="8459" width="47.875" style="3" customWidth="1"/>
    <col min="8460" max="8460" width="66.875" style="3" customWidth="1"/>
    <col min="8461" max="8461" width="30.875" style="3" customWidth="1"/>
    <col min="8462" max="8462" width="13.875" style="3" customWidth="1"/>
    <col min="8463" max="8463" width="6.375" style="3" customWidth="1"/>
    <col min="8464" max="8464" width="13.125" style="3" customWidth="1"/>
    <col min="8465" max="8465" width="18.125" style="3" customWidth="1"/>
    <col min="8466" max="8466" width="15.625" style="3" customWidth="1"/>
    <col min="8467" max="8705" width="8.875" style="3"/>
    <col min="8706" max="8706" width="2.625" style="3" customWidth="1"/>
    <col min="8707" max="8707" width="5.875" style="3" customWidth="1"/>
    <col min="8708" max="8709" width="15.875" style="3" customWidth="1"/>
    <col min="8710" max="8710" width="64.125" style="3" customWidth="1"/>
    <col min="8711" max="8711" width="6.125" style="3" customWidth="1"/>
    <col min="8712" max="8713" width="9.875" style="3" bestFit="1" customWidth="1"/>
    <col min="8714" max="8714" width="7.375" style="3" customWidth="1"/>
    <col min="8715" max="8715" width="47.875" style="3" customWidth="1"/>
    <col min="8716" max="8716" width="66.875" style="3" customWidth="1"/>
    <col min="8717" max="8717" width="30.875" style="3" customWidth="1"/>
    <col min="8718" max="8718" width="13.875" style="3" customWidth="1"/>
    <col min="8719" max="8719" width="6.375" style="3" customWidth="1"/>
    <col min="8720" max="8720" width="13.125" style="3" customWidth="1"/>
    <col min="8721" max="8721" width="18.125" style="3" customWidth="1"/>
    <col min="8722" max="8722" width="15.625" style="3" customWidth="1"/>
    <col min="8723" max="8961" width="8.875" style="3"/>
    <col min="8962" max="8962" width="2.625" style="3" customWidth="1"/>
    <col min="8963" max="8963" width="5.875" style="3" customWidth="1"/>
    <col min="8964" max="8965" width="15.875" style="3" customWidth="1"/>
    <col min="8966" max="8966" width="64.125" style="3" customWidth="1"/>
    <col min="8967" max="8967" width="6.125" style="3" customWidth="1"/>
    <col min="8968" max="8969" width="9.875" style="3" bestFit="1" customWidth="1"/>
    <col min="8970" max="8970" width="7.375" style="3" customWidth="1"/>
    <col min="8971" max="8971" width="47.875" style="3" customWidth="1"/>
    <col min="8972" max="8972" width="66.875" style="3" customWidth="1"/>
    <col min="8973" max="8973" width="30.875" style="3" customWidth="1"/>
    <col min="8974" max="8974" width="13.875" style="3" customWidth="1"/>
    <col min="8975" max="8975" width="6.375" style="3" customWidth="1"/>
    <col min="8976" max="8976" width="13.125" style="3" customWidth="1"/>
    <col min="8977" max="8977" width="18.125" style="3" customWidth="1"/>
    <col min="8978" max="8978" width="15.625" style="3" customWidth="1"/>
    <col min="8979" max="9217" width="8.875" style="3"/>
    <col min="9218" max="9218" width="2.625" style="3" customWidth="1"/>
    <col min="9219" max="9219" width="5.875" style="3" customWidth="1"/>
    <col min="9220" max="9221" width="15.875" style="3" customWidth="1"/>
    <col min="9222" max="9222" width="64.125" style="3" customWidth="1"/>
    <col min="9223" max="9223" width="6.125" style="3" customWidth="1"/>
    <col min="9224" max="9225" width="9.875" style="3" bestFit="1" customWidth="1"/>
    <col min="9226" max="9226" width="7.375" style="3" customWidth="1"/>
    <col min="9227" max="9227" width="47.875" style="3" customWidth="1"/>
    <col min="9228" max="9228" width="66.875" style="3" customWidth="1"/>
    <col min="9229" max="9229" width="30.875" style="3" customWidth="1"/>
    <col min="9230" max="9230" width="13.875" style="3" customWidth="1"/>
    <col min="9231" max="9231" width="6.375" style="3" customWidth="1"/>
    <col min="9232" max="9232" width="13.125" style="3" customWidth="1"/>
    <col min="9233" max="9233" width="18.125" style="3" customWidth="1"/>
    <col min="9234" max="9234" width="15.625" style="3" customWidth="1"/>
    <col min="9235" max="9473" width="8.875" style="3"/>
    <col min="9474" max="9474" width="2.625" style="3" customWidth="1"/>
    <col min="9475" max="9475" width="5.875" style="3" customWidth="1"/>
    <col min="9476" max="9477" width="15.875" style="3" customWidth="1"/>
    <col min="9478" max="9478" width="64.125" style="3" customWidth="1"/>
    <col min="9479" max="9479" width="6.125" style="3" customWidth="1"/>
    <col min="9480" max="9481" width="9.875" style="3" bestFit="1" customWidth="1"/>
    <col min="9482" max="9482" width="7.375" style="3" customWidth="1"/>
    <col min="9483" max="9483" width="47.875" style="3" customWidth="1"/>
    <col min="9484" max="9484" width="66.875" style="3" customWidth="1"/>
    <col min="9485" max="9485" width="30.875" style="3" customWidth="1"/>
    <col min="9486" max="9486" width="13.875" style="3" customWidth="1"/>
    <col min="9487" max="9487" width="6.375" style="3" customWidth="1"/>
    <col min="9488" max="9488" width="13.125" style="3" customWidth="1"/>
    <col min="9489" max="9489" width="18.125" style="3" customWidth="1"/>
    <col min="9490" max="9490" width="15.625" style="3" customWidth="1"/>
    <col min="9491" max="9729" width="8.875" style="3"/>
    <col min="9730" max="9730" width="2.625" style="3" customWidth="1"/>
    <col min="9731" max="9731" width="5.875" style="3" customWidth="1"/>
    <col min="9732" max="9733" width="15.875" style="3" customWidth="1"/>
    <col min="9734" max="9734" width="64.125" style="3" customWidth="1"/>
    <col min="9735" max="9735" width="6.125" style="3" customWidth="1"/>
    <col min="9736" max="9737" width="9.875" style="3" bestFit="1" customWidth="1"/>
    <col min="9738" max="9738" width="7.375" style="3" customWidth="1"/>
    <col min="9739" max="9739" width="47.875" style="3" customWidth="1"/>
    <col min="9740" max="9740" width="66.875" style="3" customWidth="1"/>
    <col min="9741" max="9741" width="30.875" style="3" customWidth="1"/>
    <col min="9742" max="9742" width="13.875" style="3" customWidth="1"/>
    <col min="9743" max="9743" width="6.375" style="3" customWidth="1"/>
    <col min="9744" max="9744" width="13.125" style="3" customWidth="1"/>
    <col min="9745" max="9745" width="18.125" style="3" customWidth="1"/>
    <col min="9746" max="9746" width="15.625" style="3" customWidth="1"/>
    <col min="9747" max="9985" width="8.875" style="3"/>
    <col min="9986" max="9986" width="2.625" style="3" customWidth="1"/>
    <col min="9987" max="9987" width="5.875" style="3" customWidth="1"/>
    <col min="9988" max="9989" width="15.875" style="3" customWidth="1"/>
    <col min="9990" max="9990" width="64.125" style="3" customWidth="1"/>
    <col min="9991" max="9991" width="6.125" style="3" customWidth="1"/>
    <col min="9992" max="9993" width="9.875" style="3" bestFit="1" customWidth="1"/>
    <col min="9994" max="9994" width="7.375" style="3" customWidth="1"/>
    <col min="9995" max="9995" width="47.875" style="3" customWidth="1"/>
    <col min="9996" max="9996" width="66.875" style="3" customWidth="1"/>
    <col min="9997" max="9997" width="30.875" style="3" customWidth="1"/>
    <col min="9998" max="9998" width="13.875" style="3" customWidth="1"/>
    <col min="9999" max="9999" width="6.375" style="3" customWidth="1"/>
    <col min="10000" max="10000" width="13.125" style="3" customWidth="1"/>
    <col min="10001" max="10001" width="18.125" style="3" customWidth="1"/>
    <col min="10002" max="10002" width="15.625" style="3" customWidth="1"/>
    <col min="10003" max="10241" width="8.875" style="3"/>
    <col min="10242" max="10242" width="2.625" style="3" customWidth="1"/>
    <col min="10243" max="10243" width="5.875" style="3" customWidth="1"/>
    <col min="10244" max="10245" width="15.875" style="3" customWidth="1"/>
    <col min="10246" max="10246" width="64.125" style="3" customWidth="1"/>
    <col min="10247" max="10247" width="6.125" style="3" customWidth="1"/>
    <col min="10248" max="10249" width="9.875" style="3" bestFit="1" customWidth="1"/>
    <col min="10250" max="10250" width="7.375" style="3" customWidth="1"/>
    <col min="10251" max="10251" width="47.875" style="3" customWidth="1"/>
    <col min="10252" max="10252" width="66.875" style="3" customWidth="1"/>
    <col min="10253" max="10253" width="30.875" style="3" customWidth="1"/>
    <col min="10254" max="10254" width="13.875" style="3" customWidth="1"/>
    <col min="10255" max="10255" width="6.375" style="3" customWidth="1"/>
    <col min="10256" max="10256" width="13.125" style="3" customWidth="1"/>
    <col min="10257" max="10257" width="18.125" style="3" customWidth="1"/>
    <col min="10258" max="10258" width="15.625" style="3" customWidth="1"/>
    <col min="10259" max="10497" width="8.875" style="3"/>
    <col min="10498" max="10498" width="2.625" style="3" customWidth="1"/>
    <col min="10499" max="10499" width="5.875" style="3" customWidth="1"/>
    <col min="10500" max="10501" width="15.875" style="3" customWidth="1"/>
    <col min="10502" max="10502" width="64.125" style="3" customWidth="1"/>
    <col min="10503" max="10503" width="6.125" style="3" customWidth="1"/>
    <col min="10504" max="10505" width="9.875" style="3" bestFit="1" customWidth="1"/>
    <col min="10506" max="10506" width="7.375" style="3" customWidth="1"/>
    <col min="10507" max="10507" width="47.875" style="3" customWidth="1"/>
    <col min="10508" max="10508" width="66.875" style="3" customWidth="1"/>
    <col min="10509" max="10509" width="30.875" style="3" customWidth="1"/>
    <col min="10510" max="10510" width="13.875" style="3" customWidth="1"/>
    <col min="10511" max="10511" width="6.375" style="3" customWidth="1"/>
    <col min="10512" max="10512" width="13.125" style="3" customWidth="1"/>
    <col min="10513" max="10513" width="18.125" style="3" customWidth="1"/>
    <col min="10514" max="10514" width="15.625" style="3" customWidth="1"/>
    <col min="10515" max="10753" width="8.875" style="3"/>
    <col min="10754" max="10754" width="2.625" style="3" customWidth="1"/>
    <col min="10755" max="10755" width="5.875" style="3" customWidth="1"/>
    <col min="10756" max="10757" width="15.875" style="3" customWidth="1"/>
    <col min="10758" max="10758" width="64.125" style="3" customWidth="1"/>
    <col min="10759" max="10759" width="6.125" style="3" customWidth="1"/>
    <col min="10760" max="10761" width="9.875" style="3" bestFit="1" customWidth="1"/>
    <col min="10762" max="10762" width="7.375" style="3" customWidth="1"/>
    <col min="10763" max="10763" width="47.875" style="3" customWidth="1"/>
    <col min="10764" max="10764" width="66.875" style="3" customWidth="1"/>
    <col min="10765" max="10765" width="30.875" style="3" customWidth="1"/>
    <col min="10766" max="10766" width="13.875" style="3" customWidth="1"/>
    <col min="10767" max="10767" width="6.375" style="3" customWidth="1"/>
    <col min="10768" max="10768" width="13.125" style="3" customWidth="1"/>
    <col min="10769" max="10769" width="18.125" style="3" customWidth="1"/>
    <col min="10770" max="10770" width="15.625" style="3" customWidth="1"/>
    <col min="10771" max="11009" width="8.875" style="3"/>
    <col min="11010" max="11010" width="2.625" style="3" customWidth="1"/>
    <col min="11011" max="11011" width="5.875" style="3" customWidth="1"/>
    <col min="11012" max="11013" width="15.875" style="3" customWidth="1"/>
    <col min="11014" max="11014" width="64.125" style="3" customWidth="1"/>
    <col min="11015" max="11015" width="6.125" style="3" customWidth="1"/>
    <col min="11016" max="11017" width="9.875" style="3" bestFit="1" customWidth="1"/>
    <col min="11018" max="11018" width="7.375" style="3" customWidth="1"/>
    <col min="11019" max="11019" width="47.875" style="3" customWidth="1"/>
    <col min="11020" max="11020" width="66.875" style="3" customWidth="1"/>
    <col min="11021" max="11021" width="30.875" style="3" customWidth="1"/>
    <col min="11022" max="11022" width="13.875" style="3" customWidth="1"/>
    <col min="11023" max="11023" width="6.375" style="3" customWidth="1"/>
    <col min="11024" max="11024" width="13.125" style="3" customWidth="1"/>
    <col min="11025" max="11025" width="18.125" style="3" customWidth="1"/>
    <col min="11026" max="11026" width="15.625" style="3" customWidth="1"/>
    <col min="11027" max="11265" width="8.875" style="3"/>
    <col min="11266" max="11266" width="2.625" style="3" customWidth="1"/>
    <col min="11267" max="11267" width="5.875" style="3" customWidth="1"/>
    <col min="11268" max="11269" width="15.875" style="3" customWidth="1"/>
    <col min="11270" max="11270" width="64.125" style="3" customWidth="1"/>
    <col min="11271" max="11271" width="6.125" style="3" customWidth="1"/>
    <col min="11272" max="11273" width="9.875" style="3" bestFit="1" customWidth="1"/>
    <col min="11274" max="11274" width="7.375" style="3" customWidth="1"/>
    <col min="11275" max="11275" width="47.875" style="3" customWidth="1"/>
    <col min="11276" max="11276" width="66.875" style="3" customWidth="1"/>
    <col min="11277" max="11277" width="30.875" style="3" customWidth="1"/>
    <col min="11278" max="11278" width="13.875" style="3" customWidth="1"/>
    <col min="11279" max="11279" width="6.375" style="3" customWidth="1"/>
    <col min="11280" max="11280" width="13.125" style="3" customWidth="1"/>
    <col min="11281" max="11281" width="18.125" style="3" customWidth="1"/>
    <col min="11282" max="11282" width="15.625" style="3" customWidth="1"/>
    <col min="11283" max="11521" width="8.875" style="3"/>
    <col min="11522" max="11522" width="2.625" style="3" customWidth="1"/>
    <col min="11523" max="11523" width="5.875" style="3" customWidth="1"/>
    <col min="11524" max="11525" width="15.875" style="3" customWidth="1"/>
    <col min="11526" max="11526" width="64.125" style="3" customWidth="1"/>
    <col min="11527" max="11527" width="6.125" style="3" customWidth="1"/>
    <col min="11528" max="11529" width="9.875" style="3" bestFit="1" customWidth="1"/>
    <col min="11530" max="11530" width="7.375" style="3" customWidth="1"/>
    <col min="11531" max="11531" width="47.875" style="3" customWidth="1"/>
    <col min="11532" max="11532" width="66.875" style="3" customWidth="1"/>
    <col min="11533" max="11533" width="30.875" style="3" customWidth="1"/>
    <col min="11534" max="11534" width="13.875" style="3" customWidth="1"/>
    <col min="11535" max="11535" width="6.375" style="3" customWidth="1"/>
    <col min="11536" max="11536" width="13.125" style="3" customWidth="1"/>
    <col min="11537" max="11537" width="18.125" style="3" customWidth="1"/>
    <col min="11538" max="11538" width="15.625" style="3" customWidth="1"/>
    <col min="11539" max="11777" width="8.875" style="3"/>
    <col min="11778" max="11778" width="2.625" style="3" customWidth="1"/>
    <col min="11779" max="11779" width="5.875" style="3" customWidth="1"/>
    <col min="11780" max="11781" width="15.875" style="3" customWidth="1"/>
    <col min="11782" max="11782" width="64.125" style="3" customWidth="1"/>
    <col min="11783" max="11783" width="6.125" style="3" customWidth="1"/>
    <col min="11784" max="11785" width="9.875" style="3" bestFit="1" customWidth="1"/>
    <col min="11786" max="11786" width="7.375" style="3" customWidth="1"/>
    <col min="11787" max="11787" width="47.875" style="3" customWidth="1"/>
    <col min="11788" max="11788" width="66.875" style="3" customWidth="1"/>
    <col min="11789" max="11789" width="30.875" style="3" customWidth="1"/>
    <col min="11790" max="11790" width="13.875" style="3" customWidth="1"/>
    <col min="11791" max="11791" width="6.375" style="3" customWidth="1"/>
    <col min="11792" max="11792" width="13.125" style="3" customWidth="1"/>
    <col min="11793" max="11793" width="18.125" style="3" customWidth="1"/>
    <col min="11794" max="11794" width="15.625" style="3" customWidth="1"/>
    <col min="11795" max="12033" width="8.875" style="3"/>
    <col min="12034" max="12034" width="2.625" style="3" customWidth="1"/>
    <col min="12035" max="12035" width="5.875" style="3" customWidth="1"/>
    <col min="12036" max="12037" width="15.875" style="3" customWidth="1"/>
    <col min="12038" max="12038" width="64.125" style="3" customWidth="1"/>
    <col min="12039" max="12039" width="6.125" style="3" customWidth="1"/>
    <col min="12040" max="12041" width="9.875" style="3" bestFit="1" customWidth="1"/>
    <col min="12042" max="12042" width="7.375" style="3" customWidth="1"/>
    <col min="12043" max="12043" width="47.875" style="3" customWidth="1"/>
    <col min="12044" max="12044" width="66.875" style="3" customWidth="1"/>
    <col min="12045" max="12045" width="30.875" style="3" customWidth="1"/>
    <col min="12046" max="12046" width="13.875" style="3" customWidth="1"/>
    <col min="12047" max="12047" width="6.375" style="3" customWidth="1"/>
    <col min="12048" max="12048" width="13.125" style="3" customWidth="1"/>
    <col min="12049" max="12049" width="18.125" style="3" customWidth="1"/>
    <col min="12050" max="12050" width="15.625" style="3" customWidth="1"/>
    <col min="12051" max="12289" width="8.875" style="3"/>
    <col min="12290" max="12290" width="2.625" style="3" customWidth="1"/>
    <col min="12291" max="12291" width="5.875" style="3" customWidth="1"/>
    <col min="12292" max="12293" width="15.875" style="3" customWidth="1"/>
    <col min="12294" max="12294" width="64.125" style="3" customWidth="1"/>
    <col min="12295" max="12295" width="6.125" style="3" customWidth="1"/>
    <col min="12296" max="12297" width="9.875" style="3" bestFit="1" customWidth="1"/>
    <col min="12298" max="12298" width="7.375" style="3" customWidth="1"/>
    <col min="12299" max="12299" width="47.875" style="3" customWidth="1"/>
    <col min="12300" max="12300" width="66.875" style="3" customWidth="1"/>
    <col min="12301" max="12301" width="30.875" style="3" customWidth="1"/>
    <col min="12302" max="12302" width="13.875" style="3" customWidth="1"/>
    <col min="12303" max="12303" width="6.375" style="3" customWidth="1"/>
    <col min="12304" max="12304" width="13.125" style="3" customWidth="1"/>
    <col min="12305" max="12305" width="18.125" style="3" customWidth="1"/>
    <col min="12306" max="12306" width="15.625" style="3" customWidth="1"/>
    <col min="12307" max="12545" width="8.875" style="3"/>
    <col min="12546" max="12546" width="2.625" style="3" customWidth="1"/>
    <col min="12547" max="12547" width="5.875" style="3" customWidth="1"/>
    <col min="12548" max="12549" width="15.875" style="3" customWidth="1"/>
    <col min="12550" max="12550" width="64.125" style="3" customWidth="1"/>
    <col min="12551" max="12551" width="6.125" style="3" customWidth="1"/>
    <col min="12552" max="12553" width="9.875" style="3" bestFit="1" customWidth="1"/>
    <col min="12554" max="12554" width="7.375" style="3" customWidth="1"/>
    <col min="12555" max="12555" width="47.875" style="3" customWidth="1"/>
    <col min="12556" max="12556" width="66.875" style="3" customWidth="1"/>
    <col min="12557" max="12557" width="30.875" style="3" customWidth="1"/>
    <col min="12558" max="12558" width="13.875" style="3" customWidth="1"/>
    <col min="12559" max="12559" width="6.375" style="3" customWidth="1"/>
    <col min="12560" max="12560" width="13.125" style="3" customWidth="1"/>
    <col min="12561" max="12561" width="18.125" style="3" customWidth="1"/>
    <col min="12562" max="12562" width="15.625" style="3" customWidth="1"/>
    <col min="12563" max="12801" width="8.875" style="3"/>
    <col min="12802" max="12802" width="2.625" style="3" customWidth="1"/>
    <col min="12803" max="12803" width="5.875" style="3" customWidth="1"/>
    <col min="12804" max="12805" width="15.875" style="3" customWidth="1"/>
    <col min="12806" max="12806" width="64.125" style="3" customWidth="1"/>
    <col min="12807" max="12807" width="6.125" style="3" customWidth="1"/>
    <col min="12808" max="12809" width="9.875" style="3" bestFit="1" customWidth="1"/>
    <col min="12810" max="12810" width="7.375" style="3" customWidth="1"/>
    <col min="12811" max="12811" width="47.875" style="3" customWidth="1"/>
    <col min="12812" max="12812" width="66.875" style="3" customWidth="1"/>
    <col min="12813" max="12813" width="30.875" style="3" customWidth="1"/>
    <col min="12814" max="12814" width="13.875" style="3" customWidth="1"/>
    <col min="12815" max="12815" width="6.375" style="3" customWidth="1"/>
    <col min="12816" max="12816" width="13.125" style="3" customWidth="1"/>
    <col min="12817" max="12817" width="18.125" style="3" customWidth="1"/>
    <col min="12818" max="12818" width="15.625" style="3" customWidth="1"/>
    <col min="12819" max="13057" width="8.875" style="3"/>
    <col min="13058" max="13058" width="2.625" style="3" customWidth="1"/>
    <col min="13059" max="13059" width="5.875" style="3" customWidth="1"/>
    <col min="13060" max="13061" width="15.875" style="3" customWidth="1"/>
    <col min="13062" max="13062" width="64.125" style="3" customWidth="1"/>
    <col min="13063" max="13063" width="6.125" style="3" customWidth="1"/>
    <col min="13064" max="13065" width="9.875" style="3" bestFit="1" customWidth="1"/>
    <col min="13066" max="13066" width="7.375" style="3" customWidth="1"/>
    <col min="13067" max="13067" width="47.875" style="3" customWidth="1"/>
    <col min="13068" max="13068" width="66.875" style="3" customWidth="1"/>
    <col min="13069" max="13069" width="30.875" style="3" customWidth="1"/>
    <col min="13070" max="13070" width="13.875" style="3" customWidth="1"/>
    <col min="13071" max="13071" width="6.375" style="3" customWidth="1"/>
    <col min="13072" max="13072" width="13.125" style="3" customWidth="1"/>
    <col min="13073" max="13073" width="18.125" style="3" customWidth="1"/>
    <col min="13074" max="13074" width="15.625" style="3" customWidth="1"/>
    <col min="13075" max="13313" width="8.875" style="3"/>
    <col min="13314" max="13314" width="2.625" style="3" customWidth="1"/>
    <col min="13315" max="13315" width="5.875" style="3" customWidth="1"/>
    <col min="13316" max="13317" width="15.875" style="3" customWidth="1"/>
    <col min="13318" max="13318" width="64.125" style="3" customWidth="1"/>
    <col min="13319" max="13319" width="6.125" style="3" customWidth="1"/>
    <col min="13320" max="13321" width="9.875" style="3" bestFit="1" customWidth="1"/>
    <col min="13322" max="13322" width="7.375" style="3" customWidth="1"/>
    <col min="13323" max="13323" width="47.875" style="3" customWidth="1"/>
    <col min="13324" max="13324" width="66.875" style="3" customWidth="1"/>
    <col min="13325" max="13325" width="30.875" style="3" customWidth="1"/>
    <col min="13326" max="13326" width="13.875" style="3" customWidth="1"/>
    <col min="13327" max="13327" width="6.375" style="3" customWidth="1"/>
    <col min="13328" max="13328" width="13.125" style="3" customWidth="1"/>
    <col min="13329" max="13329" width="18.125" style="3" customWidth="1"/>
    <col min="13330" max="13330" width="15.625" style="3" customWidth="1"/>
    <col min="13331" max="13569" width="8.875" style="3"/>
    <col min="13570" max="13570" width="2.625" style="3" customWidth="1"/>
    <col min="13571" max="13571" width="5.875" style="3" customWidth="1"/>
    <col min="13572" max="13573" width="15.875" style="3" customWidth="1"/>
    <col min="13574" max="13574" width="64.125" style="3" customWidth="1"/>
    <col min="13575" max="13575" width="6.125" style="3" customWidth="1"/>
    <col min="13576" max="13577" width="9.875" style="3" bestFit="1" customWidth="1"/>
    <col min="13578" max="13578" width="7.375" style="3" customWidth="1"/>
    <col min="13579" max="13579" width="47.875" style="3" customWidth="1"/>
    <col min="13580" max="13580" width="66.875" style="3" customWidth="1"/>
    <col min="13581" max="13581" width="30.875" style="3" customWidth="1"/>
    <col min="13582" max="13582" width="13.875" style="3" customWidth="1"/>
    <col min="13583" max="13583" width="6.375" style="3" customWidth="1"/>
    <col min="13584" max="13584" width="13.125" style="3" customWidth="1"/>
    <col min="13585" max="13585" width="18.125" style="3" customWidth="1"/>
    <col min="13586" max="13586" width="15.625" style="3" customWidth="1"/>
    <col min="13587" max="13825" width="8.875" style="3"/>
    <col min="13826" max="13826" width="2.625" style="3" customWidth="1"/>
    <col min="13827" max="13827" width="5.875" style="3" customWidth="1"/>
    <col min="13828" max="13829" width="15.875" style="3" customWidth="1"/>
    <col min="13830" max="13830" width="64.125" style="3" customWidth="1"/>
    <col min="13831" max="13831" width="6.125" style="3" customWidth="1"/>
    <col min="13832" max="13833" width="9.875" style="3" bestFit="1" customWidth="1"/>
    <col min="13834" max="13834" width="7.375" style="3" customWidth="1"/>
    <col min="13835" max="13835" width="47.875" style="3" customWidth="1"/>
    <col min="13836" max="13836" width="66.875" style="3" customWidth="1"/>
    <col min="13837" max="13837" width="30.875" style="3" customWidth="1"/>
    <col min="13838" max="13838" width="13.875" style="3" customWidth="1"/>
    <col min="13839" max="13839" width="6.375" style="3" customWidth="1"/>
    <col min="13840" max="13840" width="13.125" style="3" customWidth="1"/>
    <col min="13841" max="13841" width="18.125" style="3" customWidth="1"/>
    <col min="13842" max="13842" width="15.625" style="3" customWidth="1"/>
    <col min="13843" max="14081" width="8.875" style="3"/>
    <col min="14082" max="14082" width="2.625" style="3" customWidth="1"/>
    <col min="14083" max="14083" width="5.875" style="3" customWidth="1"/>
    <col min="14084" max="14085" width="15.875" style="3" customWidth="1"/>
    <col min="14086" max="14086" width="64.125" style="3" customWidth="1"/>
    <col min="14087" max="14087" width="6.125" style="3" customWidth="1"/>
    <col min="14088" max="14089" width="9.875" style="3" bestFit="1" customWidth="1"/>
    <col min="14090" max="14090" width="7.375" style="3" customWidth="1"/>
    <col min="14091" max="14091" width="47.875" style="3" customWidth="1"/>
    <col min="14092" max="14092" width="66.875" style="3" customWidth="1"/>
    <col min="14093" max="14093" width="30.875" style="3" customWidth="1"/>
    <col min="14094" max="14094" width="13.875" style="3" customWidth="1"/>
    <col min="14095" max="14095" width="6.375" style="3" customWidth="1"/>
    <col min="14096" max="14096" width="13.125" style="3" customWidth="1"/>
    <col min="14097" max="14097" width="18.125" style="3" customWidth="1"/>
    <col min="14098" max="14098" width="15.625" style="3" customWidth="1"/>
    <col min="14099" max="14337" width="8.875" style="3"/>
    <col min="14338" max="14338" width="2.625" style="3" customWidth="1"/>
    <col min="14339" max="14339" width="5.875" style="3" customWidth="1"/>
    <col min="14340" max="14341" width="15.875" style="3" customWidth="1"/>
    <col min="14342" max="14342" width="64.125" style="3" customWidth="1"/>
    <col min="14343" max="14343" width="6.125" style="3" customWidth="1"/>
    <col min="14344" max="14345" width="9.875" style="3" bestFit="1" customWidth="1"/>
    <col min="14346" max="14346" width="7.375" style="3" customWidth="1"/>
    <col min="14347" max="14347" width="47.875" style="3" customWidth="1"/>
    <col min="14348" max="14348" width="66.875" style="3" customWidth="1"/>
    <col min="14349" max="14349" width="30.875" style="3" customWidth="1"/>
    <col min="14350" max="14350" width="13.875" style="3" customWidth="1"/>
    <col min="14351" max="14351" width="6.375" style="3" customWidth="1"/>
    <col min="14352" max="14352" width="13.125" style="3" customWidth="1"/>
    <col min="14353" max="14353" width="18.125" style="3" customWidth="1"/>
    <col min="14354" max="14354" width="15.625" style="3" customWidth="1"/>
    <col min="14355" max="14593" width="8.875" style="3"/>
    <col min="14594" max="14594" width="2.625" style="3" customWidth="1"/>
    <col min="14595" max="14595" width="5.875" style="3" customWidth="1"/>
    <col min="14596" max="14597" width="15.875" style="3" customWidth="1"/>
    <col min="14598" max="14598" width="64.125" style="3" customWidth="1"/>
    <col min="14599" max="14599" width="6.125" style="3" customWidth="1"/>
    <col min="14600" max="14601" width="9.875" style="3" bestFit="1" customWidth="1"/>
    <col min="14602" max="14602" width="7.375" style="3" customWidth="1"/>
    <col min="14603" max="14603" width="47.875" style="3" customWidth="1"/>
    <col min="14604" max="14604" width="66.875" style="3" customWidth="1"/>
    <col min="14605" max="14605" width="30.875" style="3" customWidth="1"/>
    <col min="14606" max="14606" width="13.875" style="3" customWidth="1"/>
    <col min="14607" max="14607" width="6.375" style="3" customWidth="1"/>
    <col min="14608" max="14608" width="13.125" style="3" customWidth="1"/>
    <col min="14609" max="14609" width="18.125" style="3" customWidth="1"/>
    <col min="14610" max="14610" width="15.625" style="3" customWidth="1"/>
    <col min="14611" max="14849" width="8.875" style="3"/>
    <col min="14850" max="14850" width="2.625" style="3" customWidth="1"/>
    <col min="14851" max="14851" width="5.875" style="3" customWidth="1"/>
    <col min="14852" max="14853" width="15.875" style="3" customWidth="1"/>
    <col min="14854" max="14854" width="64.125" style="3" customWidth="1"/>
    <col min="14855" max="14855" width="6.125" style="3" customWidth="1"/>
    <col min="14856" max="14857" width="9.875" style="3" bestFit="1" customWidth="1"/>
    <col min="14858" max="14858" width="7.375" style="3" customWidth="1"/>
    <col min="14859" max="14859" width="47.875" style="3" customWidth="1"/>
    <col min="14860" max="14860" width="66.875" style="3" customWidth="1"/>
    <col min="14861" max="14861" width="30.875" style="3" customWidth="1"/>
    <col min="14862" max="14862" width="13.875" style="3" customWidth="1"/>
    <col min="14863" max="14863" width="6.375" style="3" customWidth="1"/>
    <col min="14864" max="14864" width="13.125" style="3" customWidth="1"/>
    <col min="14865" max="14865" width="18.125" style="3" customWidth="1"/>
    <col min="14866" max="14866" width="15.625" style="3" customWidth="1"/>
    <col min="14867" max="15105" width="8.875" style="3"/>
    <col min="15106" max="15106" width="2.625" style="3" customWidth="1"/>
    <col min="15107" max="15107" width="5.875" style="3" customWidth="1"/>
    <col min="15108" max="15109" width="15.875" style="3" customWidth="1"/>
    <col min="15110" max="15110" width="64.125" style="3" customWidth="1"/>
    <col min="15111" max="15111" width="6.125" style="3" customWidth="1"/>
    <col min="15112" max="15113" width="9.875" style="3" bestFit="1" customWidth="1"/>
    <col min="15114" max="15114" width="7.375" style="3" customWidth="1"/>
    <col min="15115" max="15115" width="47.875" style="3" customWidth="1"/>
    <col min="15116" max="15116" width="66.875" style="3" customWidth="1"/>
    <col min="15117" max="15117" width="30.875" style="3" customWidth="1"/>
    <col min="15118" max="15118" width="13.875" style="3" customWidth="1"/>
    <col min="15119" max="15119" width="6.375" style="3" customWidth="1"/>
    <col min="15120" max="15120" width="13.125" style="3" customWidth="1"/>
    <col min="15121" max="15121" width="18.125" style="3" customWidth="1"/>
    <col min="15122" max="15122" width="15.625" style="3" customWidth="1"/>
    <col min="15123" max="15361" width="8.875" style="3"/>
    <col min="15362" max="15362" width="2.625" style="3" customWidth="1"/>
    <col min="15363" max="15363" width="5.875" style="3" customWidth="1"/>
    <col min="15364" max="15365" width="15.875" style="3" customWidth="1"/>
    <col min="15366" max="15366" width="64.125" style="3" customWidth="1"/>
    <col min="15367" max="15367" width="6.125" style="3" customWidth="1"/>
    <col min="15368" max="15369" width="9.875" style="3" bestFit="1" customWidth="1"/>
    <col min="15370" max="15370" width="7.375" style="3" customWidth="1"/>
    <col min="15371" max="15371" width="47.875" style="3" customWidth="1"/>
    <col min="15372" max="15372" width="66.875" style="3" customWidth="1"/>
    <col min="15373" max="15373" width="30.875" style="3" customWidth="1"/>
    <col min="15374" max="15374" width="13.875" style="3" customWidth="1"/>
    <col min="15375" max="15375" width="6.375" style="3" customWidth="1"/>
    <col min="15376" max="15376" width="13.125" style="3" customWidth="1"/>
    <col min="15377" max="15377" width="18.125" style="3" customWidth="1"/>
    <col min="15378" max="15378" width="15.625" style="3" customWidth="1"/>
    <col min="15379" max="15617" width="8.875" style="3"/>
    <col min="15618" max="15618" width="2.625" style="3" customWidth="1"/>
    <col min="15619" max="15619" width="5.875" style="3" customWidth="1"/>
    <col min="15620" max="15621" width="15.875" style="3" customWidth="1"/>
    <col min="15622" max="15622" width="64.125" style="3" customWidth="1"/>
    <col min="15623" max="15623" width="6.125" style="3" customWidth="1"/>
    <col min="15624" max="15625" width="9.875" style="3" bestFit="1" customWidth="1"/>
    <col min="15626" max="15626" width="7.375" style="3" customWidth="1"/>
    <col min="15627" max="15627" width="47.875" style="3" customWidth="1"/>
    <col min="15628" max="15628" width="66.875" style="3" customWidth="1"/>
    <col min="15629" max="15629" width="30.875" style="3" customWidth="1"/>
    <col min="15630" max="15630" width="13.875" style="3" customWidth="1"/>
    <col min="15631" max="15631" width="6.375" style="3" customWidth="1"/>
    <col min="15632" max="15632" width="13.125" style="3" customWidth="1"/>
    <col min="15633" max="15633" width="18.125" style="3" customWidth="1"/>
    <col min="15634" max="15634" width="15.625" style="3" customWidth="1"/>
    <col min="15635" max="15873" width="8.875" style="3"/>
    <col min="15874" max="15874" width="2.625" style="3" customWidth="1"/>
    <col min="15875" max="15875" width="5.875" style="3" customWidth="1"/>
    <col min="15876" max="15877" width="15.875" style="3" customWidth="1"/>
    <col min="15878" max="15878" width="64.125" style="3" customWidth="1"/>
    <col min="15879" max="15879" width="6.125" style="3" customWidth="1"/>
    <col min="15880" max="15881" width="9.875" style="3" bestFit="1" customWidth="1"/>
    <col min="15882" max="15882" width="7.375" style="3" customWidth="1"/>
    <col min="15883" max="15883" width="47.875" style="3" customWidth="1"/>
    <col min="15884" max="15884" width="66.875" style="3" customWidth="1"/>
    <col min="15885" max="15885" width="30.875" style="3" customWidth="1"/>
    <col min="15886" max="15886" width="13.875" style="3" customWidth="1"/>
    <col min="15887" max="15887" width="6.375" style="3" customWidth="1"/>
    <col min="15888" max="15888" width="13.125" style="3" customWidth="1"/>
    <col min="15889" max="15889" width="18.125" style="3" customWidth="1"/>
    <col min="15890" max="15890" width="15.625" style="3" customWidth="1"/>
    <col min="15891" max="16129" width="8.875" style="3"/>
    <col min="16130" max="16130" width="2.625" style="3" customWidth="1"/>
    <col min="16131" max="16131" width="5.875" style="3" customWidth="1"/>
    <col min="16132" max="16133" width="15.875" style="3" customWidth="1"/>
    <col min="16134" max="16134" width="64.125" style="3" customWidth="1"/>
    <col min="16135" max="16135" width="6.125" style="3" customWidth="1"/>
    <col min="16136" max="16137" width="9.875" style="3" bestFit="1" customWidth="1"/>
    <col min="16138" max="16138" width="7.375" style="3" customWidth="1"/>
    <col min="16139" max="16139" width="47.875" style="3" customWidth="1"/>
    <col min="16140" max="16140" width="66.875" style="3" customWidth="1"/>
    <col min="16141" max="16141" width="30.875" style="3" customWidth="1"/>
    <col min="16142" max="16142" width="13.875" style="3" customWidth="1"/>
    <col min="16143" max="16143" width="6.375" style="3" customWidth="1"/>
    <col min="16144" max="16144" width="13.125" style="3" customWidth="1"/>
    <col min="16145" max="16145" width="18.125" style="3" customWidth="1"/>
    <col min="16146" max="16146" width="15.625" style="3" customWidth="1"/>
    <col min="16147" max="16384" width="8.875" style="3"/>
  </cols>
  <sheetData>
    <row r="2" spans="1:18" ht="20.100000000000001" customHeight="1">
      <c r="C2" s="1" t="s">
        <v>0</v>
      </c>
      <c r="D2" s="1"/>
      <c r="E2" s="1"/>
      <c r="F2" s="2" t="s">
        <v>5709</v>
      </c>
      <c r="H2" s="4" t="s">
        <v>2</v>
      </c>
      <c r="I2" s="5"/>
      <c r="J2" s="6"/>
      <c r="K2" s="125">
        <f>SUM(I:I)</f>
        <v>379006</v>
      </c>
    </row>
    <row r="3" spans="1:18" ht="20.100000000000001" customHeight="1">
      <c r="C3" s="1" t="s">
        <v>3</v>
      </c>
      <c r="D3" s="1"/>
      <c r="E3" s="1"/>
      <c r="F3" s="14" t="s">
        <v>4722</v>
      </c>
      <c r="I3" s="1839" t="s">
        <v>5661</v>
      </c>
      <c r="J3" s="1839"/>
      <c r="K3" s="1839"/>
      <c r="L3" s="1839"/>
    </row>
    <row r="4" spans="1:18" ht="20.100000000000001" customHeight="1">
      <c r="C4" s="1" t="s">
        <v>3094</v>
      </c>
      <c r="D4" s="1"/>
      <c r="E4" s="1"/>
      <c r="F4" s="14" t="s">
        <v>5662</v>
      </c>
      <c r="I4" s="1839"/>
      <c r="J4" s="1839"/>
      <c r="K4" s="1839"/>
      <c r="L4" s="1839"/>
    </row>
    <row r="5" spans="1:18" ht="20.100000000000001" customHeight="1">
      <c r="C5" s="1" t="s">
        <v>6</v>
      </c>
      <c r="D5" s="1"/>
      <c r="E5" s="1"/>
      <c r="F5" s="15">
        <v>44769</v>
      </c>
      <c r="I5" s="1860"/>
    </row>
    <row r="6" spans="1:18" ht="20.100000000000001" customHeight="1">
      <c r="C6" s="1" t="s">
        <v>8</v>
      </c>
      <c r="D6" s="1"/>
      <c r="E6" s="1"/>
      <c r="F6" s="15">
        <v>44770</v>
      </c>
    </row>
    <row r="8" spans="1:18" s="9" customFormat="1" ht="19.7" customHeight="1">
      <c r="C8" s="16" t="s">
        <v>9</v>
      </c>
      <c r="D8" s="16" t="s">
        <v>10</v>
      </c>
      <c r="E8" s="16" t="s">
        <v>11</v>
      </c>
      <c r="F8" s="17" t="s">
        <v>12</v>
      </c>
      <c r="G8" s="54" t="s">
        <v>13</v>
      </c>
      <c r="H8" s="17" t="s">
        <v>14</v>
      </c>
      <c r="I8" s="18" t="s">
        <v>15</v>
      </c>
      <c r="J8" s="1269" t="s">
        <v>16</v>
      </c>
      <c r="K8" s="17" t="s">
        <v>17</v>
      </c>
      <c r="L8" s="17" t="s">
        <v>18</v>
      </c>
      <c r="M8" s="17" t="s">
        <v>19</v>
      </c>
      <c r="N8" s="19" t="s">
        <v>20</v>
      </c>
      <c r="O8" s="16" t="s">
        <v>21</v>
      </c>
      <c r="P8" s="17" t="s">
        <v>22</v>
      </c>
      <c r="Q8" s="19" t="s">
        <v>23</v>
      </c>
      <c r="R8" s="21" t="s">
        <v>24</v>
      </c>
    </row>
    <row r="9" spans="1:18" s="9" customFormat="1" ht="19.7" customHeight="1">
      <c r="C9" s="16"/>
      <c r="D9" s="16"/>
      <c r="E9" s="16"/>
      <c r="F9" s="17"/>
      <c r="G9" s="54"/>
      <c r="H9" s="17"/>
      <c r="I9" s="18"/>
      <c r="J9" s="1269"/>
      <c r="K9" s="17"/>
      <c r="L9" s="17"/>
      <c r="M9" s="17"/>
      <c r="N9" s="19"/>
      <c r="O9" s="16"/>
      <c r="P9" s="17"/>
      <c r="Q9" s="19"/>
      <c r="R9" s="21"/>
    </row>
    <row r="10" spans="1:18" s="9" customFormat="1" ht="19.7" customHeight="1">
      <c r="C10" s="16"/>
      <c r="D10" s="1262" t="s">
        <v>3485</v>
      </c>
      <c r="E10" s="1263"/>
      <c r="F10" s="1264"/>
      <c r="G10" s="54"/>
      <c r="H10" s="17"/>
      <c r="I10" s="18"/>
      <c r="J10" s="1269"/>
      <c r="K10" s="17"/>
      <c r="L10" s="17"/>
      <c r="M10" s="17"/>
      <c r="N10" s="19"/>
      <c r="O10" s="16"/>
      <c r="P10" s="17"/>
      <c r="Q10" s="19"/>
      <c r="R10" s="21"/>
    </row>
    <row r="11" spans="1:18" s="9" customFormat="1" ht="19.7" customHeight="1">
      <c r="A11" s="9" t="s">
        <v>1372</v>
      </c>
      <c r="C11" s="1210">
        <v>1</v>
      </c>
      <c r="D11" s="721" t="s">
        <v>1304</v>
      </c>
      <c r="E11" s="721" t="s">
        <v>178</v>
      </c>
      <c r="F11" s="813" t="s">
        <v>5710</v>
      </c>
      <c r="G11" s="1470">
        <v>1</v>
      </c>
      <c r="H11" s="723">
        <v>11230</v>
      </c>
      <c r="I11" s="61">
        <f t="shared" ref="I11:I56" si="0">G11*H11</f>
        <v>11230</v>
      </c>
      <c r="J11" s="1269"/>
      <c r="K11" s="1269" t="s">
        <v>5711</v>
      </c>
      <c r="L11" s="17"/>
      <c r="M11" s="17"/>
      <c r="N11" s="19">
        <v>44755</v>
      </c>
      <c r="O11" s="16"/>
      <c r="P11" s="17"/>
      <c r="Q11" s="19">
        <v>44769</v>
      </c>
      <c r="R11" s="21"/>
    </row>
    <row r="12" spans="1:18" s="9" customFormat="1" ht="19.7" customHeight="1">
      <c r="A12" s="9" t="s">
        <v>1375</v>
      </c>
      <c r="C12" s="1210">
        <f t="shared" ref="C12:C23" si="1">+C11+1</f>
        <v>2</v>
      </c>
      <c r="D12" s="721" t="s">
        <v>178</v>
      </c>
      <c r="E12" s="721" t="s">
        <v>178</v>
      </c>
      <c r="F12" s="813" t="s">
        <v>5712</v>
      </c>
      <c r="G12" s="1470">
        <v>1</v>
      </c>
      <c r="H12" s="723">
        <v>214</v>
      </c>
      <c r="I12" s="18">
        <f t="shared" si="0"/>
        <v>214</v>
      </c>
      <c r="J12" s="1269"/>
      <c r="K12" s="1269" t="s">
        <v>3500</v>
      </c>
      <c r="L12" s="146" t="s">
        <v>5713</v>
      </c>
      <c r="M12" s="17"/>
      <c r="N12" s="19">
        <v>44755</v>
      </c>
      <c r="O12" s="16"/>
      <c r="P12" s="17"/>
      <c r="Q12" s="19">
        <v>44769</v>
      </c>
      <c r="R12" s="21"/>
    </row>
    <row r="13" spans="1:18" s="9" customFormat="1" ht="19.7" customHeight="1">
      <c r="A13" s="9" t="s">
        <v>1375</v>
      </c>
      <c r="C13" s="1210">
        <f t="shared" si="1"/>
        <v>3</v>
      </c>
      <c r="D13" s="721" t="s">
        <v>178</v>
      </c>
      <c r="E13" s="721" t="s">
        <v>178</v>
      </c>
      <c r="F13" s="813" t="s">
        <v>5714</v>
      </c>
      <c r="G13" s="1470">
        <v>4</v>
      </c>
      <c r="H13" s="723">
        <v>169</v>
      </c>
      <c r="I13" s="18">
        <f>G13*H13</f>
        <v>676</v>
      </c>
      <c r="J13" s="1269"/>
      <c r="K13" s="1269" t="s">
        <v>5715</v>
      </c>
      <c r="L13" s="146"/>
      <c r="M13" s="17"/>
      <c r="N13" s="19">
        <v>44755</v>
      </c>
      <c r="O13" s="16"/>
      <c r="P13" s="17"/>
      <c r="Q13" s="19">
        <v>44769</v>
      </c>
      <c r="R13" s="21"/>
    </row>
    <row r="14" spans="1:18" s="9" customFormat="1" ht="19.7" customHeight="1">
      <c r="A14" s="9" t="s">
        <v>1375</v>
      </c>
      <c r="C14" s="1210">
        <f t="shared" si="1"/>
        <v>4</v>
      </c>
      <c r="D14" s="721" t="s">
        <v>178</v>
      </c>
      <c r="E14" s="721" t="s">
        <v>178</v>
      </c>
      <c r="F14" s="813" t="s">
        <v>5716</v>
      </c>
      <c r="G14" s="1470">
        <v>2</v>
      </c>
      <c r="H14" s="723">
        <v>1140</v>
      </c>
      <c r="I14" s="18">
        <f t="shared" si="0"/>
        <v>2280</v>
      </c>
      <c r="J14" s="1269"/>
      <c r="K14" s="1269" t="s">
        <v>5716</v>
      </c>
      <c r="L14" s="17"/>
      <c r="M14" s="17"/>
      <c r="N14" s="19">
        <v>44755</v>
      </c>
      <c r="O14" s="16"/>
      <c r="P14" s="17"/>
      <c r="Q14" s="19">
        <v>44769</v>
      </c>
      <c r="R14" s="21"/>
    </row>
    <row r="15" spans="1:18" s="9" customFormat="1" ht="19.7" customHeight="1">
      <c r="A15" s="9" t="s">
        <v>1375</v>
      </c>
      <c r="C15" s="1210">
        <f t="shared" si="1"/>
        <v>5</v>
      </c>
      <c r="D15" s="1861" t="s">
        <v>5717</v>
      </c>
      <c r="E15" s="1861" t="s">
        <v>178</v>
      </c>
      <c r="F15" s="1862" t="s">
        <v>2966</v>
      </c>
      <c r="G15" s="1862">
        <v>10</v>
      </c>
      <c r="H15" s="1863">
        <v>27</v>
      </c>
      <c r="I15" s="61">
        <f t="shared" si="0"/>
        <v>270</v>
      </c>
      <c r="J15" s="1519"/>
      <c r="K15" s="1519" t="s">
        <v>5718</v>
      </c>
      <c r="L15" s="146" t="s">
        <v>5719</v>
      </c>
      <c r="M15" s="17"/>
      <c r="N15" s="19">
        <v>44755</v>
      </c>
      <c r="O15" s="16"/>
      <c r="P15" s="17"/>
      <c r="Q15" s="19">
        <v>44769</v>
      </c>
      <c r="R15" s="21"/>
    </row>
    <row r="16" spans="1:18" s="9" customFormat="1" ht="19.7" customHeight="1">
      <c r="A16" s="9" t="s">
        <v>1375</v>
      </c>
      <c r="C16" s="1210">
        <f t="shared" si="1"/>
        <v>6</v>
      </c>
      <c r="D16" s="877" t="s">
        <v>178</v>
      </c>
      <c r="E16" s="877" t="s">
        <v>178</v>
      </c>
      <c r="F16" s="410" t="s">
        <v>3292</v>
      </c>
      <c r="G16" s="910"/>
      <c r="H16" s="879">
        <v>76</v>
      </c>
      <c r="I16" s="882">
        <f t="shared" si="0"/>
        <v>0</v>
      </c>
      <c r="J16" s="1864"/>
      <c r="K16" s="1864" t="s">
        <v>5720</v>
      </c>
      <c r="L16" s="17"/>
      <c r="M16" s="17"/>
      <c r="N16" s="19">
        <v>44755</v>
      </c>
      <c r="O16" s="16"/>
      <c r="P16" s="17"/>
      <c r="Q16" s="19">
        <v>44769</v>
      </c>
      <c r="R16" s="21"/>
    </row>
    <row r="17" spans="1:18" s="9" customFormat="1" ht="19.7" customHeight="1">
      <c r="A17" s="9" t="s">
        <v>2038</v>
      </c>
      <c r="C17" s="1210">
        <f t="shared" si="1"/>
        <v>7</v>
      </c>
      <c r="D17" s="1861" t="s">
        <v>4058</v>
      </c>
      <c r="E17" s="1861" t="s">
        <v>178</v>
      </c>
      <c r="F17" s="813" t="s">
        <v>5721</v>
      </c>
      <c r="G17" s="1470">
        <v>1</v>
      </c>
      <c r="H17" s="723">
        <v>34</v>
      </c>
      <c r="I17" s="1169">
        <f t="shared" si="0"/>
        <v>34</v>
      </c>
      <c r="J17" s="1269"/>
      <c r="K17" s="1269" t="s">
        <v>5722</v>
      </c>
      <c r="L17" s="17"/>
      <c r="M17" s="17"/>
      <c r="N17" s="19">
        <v>44755</v>
      </c>
      <c r="O17" s="16"/>
      <c r="P17" s="17"/>
      <c r="Q17" s="19">
        <v>44769</v>
      </c>
      <c r="R17" s="21"/>
    </row>
    <row r="18" spans="1:18" s="9" customFormat="1" ht="19.7" customHeight="1">
      <c r="A18" s="9" t="s">
        <v>1375</v>
      </c>
      <c r="C18" s="1210">
        <f t="shared" si="1"/>
        <v>8</v>
      </c>
      <c r="D18" s="721" t="s">
        <v>178</v>
      </c>
      <c r="E18" s="721" t="s">
        <v>178</v>
      </c>
      <c r="F18" s="813" t="s">
        <v>5723</v>
      </c>
      <c r="G18" s="1470">
        <v>1</v>
      </c>
      <c r="H18" s="723">
        <v>200</v>
      </c>
      <c r="I18" s="18">
        <f>G18*H18</f>
        <v>200</v>
      </c>
      <c r="J18" s="1269"/>
      <c r="K18" s="1269" t="s">
        <v>5724</v>
      </c>
      <c r="L18" s="146" t="s">
        <v>5725</v>
      </c>
      <c r="M18" s="17"/>
      <c r="N18" s="19">
        <v>44755</v>
      </c>
      <c r="O18" s="16"/>
      <c r="P18" s="17"/>
      <c r="Q18" s="19">
        <v>44769</v>
      </c>
      <c r="R18" s="21"/>
    </row>
    <row r="19" spans="1:18" s="9" customFormat="1" ht="19.7" customHeight="1">
      <c r="C19" s="16"/>
      <c r="D19" s="16"/>
      <c r="E19" s="16"/>
      <c r="F19" s="146"/>
      <c r="G19" s="54"/>
      <c r="H19" s="17"/>
      <c r="I19" s="61"/>
      <c r="J19" s="1269"/>
      <c r="K19" s="1269"/>
      <c r="L19" s="17"/>
      <c r="M19" s="17"/>
      <c r="N19" s="19"/>
      <c r="O19" s="16"/>
      <c r="P19" s="17"/>
      <c r="Q19" s="19"/>
      <c r="R19" s="21"/>
    </row>
    <row r="20" spans="1:18" s="9" customFormat="1" ht="19.7" customHeight="1">
      <c r="A20" s="9" t="s">
        <v>1372</v>
      </c>
      <c r="C20" s="1210">
        <f>+C18+1</f>
        <v>9</v>
      </c>
      <c r="D20" s="721" t="s">
        <v>1304</v>
      </c>
      <c r="E20" s="721" t="s">
        <v>178</v>
      </c>
      <c r="F20" s="813" t="s">
        <v>5726</v>
      </c>
      <c r="G20" s="1470">
        <v>2</v>
      </c>
      <c r="H20" s="723">
        <v>6631</v>
      </c>
      <c r="I20" s="61">
        <f t="shared" si="0"/>
        <v>13262</v>
      </c>
      <c r="J20" s="1269"/>
      <c r="K20" s="1269" t="s">
        <v>5727</v>
      </c>
      <c r="L20" s="17"/>
      <c r="M20" s="17"/>
      <c r="N20" s="19">
        <v>44755</v>
      </c>
      <c r="O20" s="16"/>
      <c r="P20" s="17"/>
      <c r="Q20" s="19">
        <v>44769</v>
      </c>
      <c r="R20" s="21"/>
    </row>
    <row r="21" spans="1:18" s="9" customFormat="1" ht="19.7" customHeight="1">
      <c r="A21" s="9" t="s">
        <v>1380</v>
      </c>
      <c r="C21" s="1210">
        <f t="shared" si="1"/>
        <v>10</v>
      </c>
      <c r="D21" s="721" t="s">
        <v>178</v>
      </c>
      <c r="E21" s="721" t="s">
        <v>178</v>
      </c>
      <c r="F21" s="813" t="s">
        <v>5728</v>
      </c>
      <c r="G21" s="1470">
        <v>4</v>
      </c>
      <c r="H21" s="723">
        <v>2670</v>
      </c>
      <c r="I21" s="61">
        <f t="shared" si="0"/>
        <v>10680</v>
      </c>
      <c r="J21" s="1269"/>
      <c r="K21" s="1269" t="s">
        <v>5729</v>
      </c>
      <c r="L21" s="17"/>
      <c r="M21" s="17"/>
      <c r="N21" s="19">
        <v>44755</v>
      </c>
      <c r="O21" s="16"/>
      <c r="P21" s="17"/>
      <c r="Q21" s="19">
        <v>44769</v>
      </c>
      <c r="R21" s="21"/>
    </row>
    <row r="22" spans="1:18" s="9" customFormat="1" ht="19.7" customHeight="1">
      <c r="A22" s="9" t="s">
        <v>1375</v>
      </c>
      <c r="C22" s="1210">
        <f t="shared" si="1"/>
        <v>11</v>
      </c>
      <c r="D22" s="721" t="s">
        <v>178</v>
      </c>
      <c r="E22" s="721" t="s">
        <v>178</v>
      </c>
      <c r="F22" s="813" t="s">
        <v>5730</v>
      </c>
      <c r="G22" s="1470">
        <v>4</v>
      </c>
      <c r="H22" s="723">
        <v>71</v>
      </c>
      <c r="I22" s="61">
        <f>G22*H22</f>
        <v>284</v>
      </c>
      <c r="J22" s="1269"/>
      <c r="K22" s="1269" t="s">
        <v>5730</v>
      </c>
      <c r="L22" s="17"/>
      <c r="M22" s="17"/>
      <c r="N22" s="19">
        <v>44755</v>
      </c>
      <c r="O22" s="16"/>
      <c r="P22" s="17"/>
      <c r="Q22" s="19">
        <v>44769</v>
      </c>
      <c r="R22" s="21"/>
    </row>
    <row r="23" spans="1:18" s="9" customFormat="1" ht="19.7" customHeight="1">
      <c r="A23" s="9" t="s">
        <v>1375</v>
      </c>
      <c r="C23" s="1210">
        <f t="shared" si="1"/>
        <v>12</v>
      </c>
      <c r="D23" s="877" t="s">
        <v>178</v>
      </c>
      <c r="E23" s="877" t="s">
        <v>178</v>
      </c>
      <c r="F23" s="410" t="s">
        <v>1371</v>
      </c>
      <c r="G23" s="910"/>
      <c r="H23" s="879">
        <v>20</v>
      </c>
      <c r="I23" s="882">
        <f t="shared" si="0"/>
        <v>0</v>
      </c>
      <c r="J23" s="1864"/>
      <c r="K23" s="1865" t="s">
        <v>5731</v>
      </c>
      <c r="L23" s="17"/>
      <c r="M23" s="17"/>
      <c r="N23" s="19"/>
      <c r="O23" s="16"/>
      <c r="P23" s="17"/>
      <c r="Q23" s="19"/>
      <c r="R23" s="21"/>
    </row>
    <row r="24" spans="1:18" s="9" customFormat="1" ht="19.7" customHeight="1">
      <c r="C24" s="16"/>
      <c r="D24" s="16"/>
      <c r="E24" s="16"/>
      <c r="F24" s="146"/>
      <c r="G24" s="54"/>
      <c r="H24" s="17"/>
      <c r="I24" s="61"/>
      <c r="J24" s="1269"/>
      <c r="K24" s="1269"/>
      <c r="L24" s="17"/>
      <c r="M24" s="17"/>
      <c r="N24" s="19"/>
      <c r="O24" s="16"/>
      <c r="P24" s="17"/>
      <c r="Q24" s="19"/>
      <c r="R24" s="21"/>
    </row>
    <row r="25" spans="1:18" s="9" customFormat="1" ht="19.7" customHeight="1">
      <c r="A25" s="9" t="s">
        <v>1398</v>
      </c>
      <c r="C25" s="1210">
        <f>+C23+1</f>
        <v>13</v>
      </c>
      <c r="D25" s="721" t="s">
        <v>1304</v>
      </c>
      <c r="E25" s="721" t="s">
        <v>178</v>
      </c>
      <c r="F25" s="813" t="s">
        <v>5732</v>
      </c>
      <c r="G25" s="1470">
        <v>2</v>
      </c>
      <c r="H25" s="723">
        <v>2400</v>
      </c>
      <c r="I25" s="61">
        <f t="shared" si="0"/>
        <v>4800</v>
      </c>
      <c r="J25" s="1269"/>
      <c r="K25" s="1269" t="s">
        <v>5733</v>
      </c>
      <c r="L25" s="17"/>
      <c r="M25" s="17"/>
      <c r="N25" s="19">
        <v>44755</v>
      </c>
      <c r="O25" s="16"/>
      <c r="P25" s="17"/>
      <c r="Q25" s="19">
        <v>44769</v>
      </c>
      <c r="R25" s="21"/>
    </row>
    <row r="26" spans="1:18" s="9" customFormat="1" ht="19.7" customHeight="1">
      <c r="A26" s="9" t="s">
        <v>1375</v>
      </c>
      <c r="C26" s="1210">
        <f>+C25+1</f>
        <v>14</v>
      </c>
      <c r="D26" s="721" t="s">
        <v>178</v>
      </c>
      <c r="E26" s="721" t="s">
        <v>178</v>
      </c>
      <c r="F26" s="813" t="s">
        <v>1309</v>
      </c>
      <c r="G26" s="1470">
        <v>10</v>
      </c>
      <c r="H26" s="723">
        <v>79</v>
      </c>
      <c r="I26" s="61">
        <f t="shared" si="0"/>
        <v>790</v>
      </c>
      <c r="J26" s="1269"/>
      <c r="K26" s="1269" t="s">
        <v>5734</v>
      </c>
      <c r="L26" s="17"/>
      <c r="M26" s="17"/>
      <c r="N26" s="19">
        <v>44755</v>
      </c>
      <c r="O26" s="16"/>
      <c r="P26" s="17"/>
      <c r="Q26" s="19">
        <v>44769</v>
      </c>
      <c r="R26" s="21"/>
    </row>
    <row r="27" spans="1:18" s="9" customFormat="1" ht="19.7" customHeight="1">
      <c r="A27" s="9" t="s">
        <v>1375</v>
      </c>
      <c r="C27" s="1210">
        <f>+C26+1</f>
        <v>15</v>
      </c>
      <c r="D27" s="721" t="s">
        <v>178</v>
      </c>
      <c r="E27" s="721" t="s">
        <v>178</v>
      </c>
      <c r="F27" s="813" t="s">
        <v>5735</v>
      </c>
      <c r="G27" s="1470">
        <v>4</v>
      </c>
      <c r="H27" s="723">
        <v>169</v>
      </c>
      <c r="I27" s="61">
        <f>G27*H27</f>
        <v>676</v>
      </c>
      <c r="J27" s="1269"/>
      <c r="K27" s="1269" t="s">
        <v>1270</v>
      </c>
      <c r="L27" s="17"/>
      <c r="M27" s="17"/>
      <c r="N27" s="19">
        <v>44755</v>
      </c>
      <c r="O27" s="16"/>
      <c r="P27" s="17"/>
      <c r="Q27" s="19">
        <v>44769</v>
      </c>
      <c r="R27" s="21"/>
    </row>
    <row r="28" spans="1:18" s="9" customFormat="1" ht="19.7" customHeight="1">
      <c r="C28" s="16"/>
      <c r="D28" s="16"/>
      <c r="E28" s="16"/>
      <c r="F28" s="146"/>
      <c r="G28" s="54"/>
      <c r="H28" s="17"/>
      <c r="I28" s="61"/>
      <c r="J28" s="1269"/>
      <c r="K28" s="1269"/>
      <c r="L28" s="17"/>
      <c r="M28" s="17"/>
      <c r="N28" s="19"/>
      <c r="O28" s="16"/>
      <c r="P28" s="17"/>
      <c r="Q28" s="19"/>
      <c r="R28" s="21"/>
    </row>
    <row r="29" spans="1:18" s="9" customFormat="1" ht="19.7" customHeight="1">
      <c r="A29" s="9" t="s">
        <v>1372</v>
      </c>
      <c r="C29" s="1210">
        <f>+C27+1</f>
        <v>16</v>
      </c>
      <c r="D29" s="721" t="s">
        <v>1304</v>
      </c>
      <c r="E29" s="721" t="s">
        <v>178</v>
      </c>
      <c r="F29" s="813" t="s">
        <v>5736</v>
      </c>
      <c r="G29" s="1470">
        <v>2</v>
      </c>
      <c r="H29" s="723">
        <v>5458</v>
      </c>
      <c r="I29" s="61">
        <f t="shared" si="0"/>
        <v>10916</v>
      </c>
      <c r="J29" s="1269"/>
      <c r="K29" s="1269" t="s">
        <v>5737</v>
      </c>
      <c r="L29" s="17"/>
      <c r="M29" s="17"/>
      <c r="N29" s="19">
        <v>44755</v>
      </c>
      <c r="O29" s="16"/>
      <c r="P29" s="17"/>
      <c r="Q29" s="19">
        <v>44769</v>
      </c>
      <c r="R29" s="21"/>
    </row>
    <row r="30" spans="1:18" s="9" customFormat="1" ht="19.7" customHeight="1">
      <c r="A30" s="9" t="s">
        <v>1375</v>
      </c>
      <c r="C30" s="1210">
        <f>+C29+1</f>
        <v>17</v>
      </c>
      <c r="D30" s="1861" t="s">
        <v>178</v>
      </c>
      <c r="E30" s="1861" t="s">
        <v>178</v>
      </c>
      <c r="F30" s="1866" t="s">
        <v>5738</v>
      </c>
      <c r="G30" s="1470">
        <v>2</v>
      </c>
      <c r="H30" s="723">
        <v>223</v>
      </c>
      <c r="I30" s="61">
        <f>G30*H30</f>
        <v>446</v>
      </c>
      <c r="J30" s="1269"/>
      <c r="K30" s="1269" t="s">
        <v>4057</v>
      </c>
      <c r="L30" s="17"/>
      <c r="M30" s="17"/>
      <c r="N30" s="19">
        <v>44755</v>
      </c>
      <c r="O30" s="16"/>
      <c r="P30" s="17"/>
      <c r="Q30" s="19">
        <v>44769</v>
      </c>
      <c r="R30" s="21"/>
    </row>
    <row r="31" spans="1:18" s="9" customFormat="1" ht="19.7" customHeight="1">
      <c r="A31" s="9" t="s">
        <v>1375</v>
      </c>
      <c r="C31" s="1210">
        <f>+C30+1</f>
        <v>18</v>
      </c>
      <c r="D31" s="1861" t="s">
        <v>178</v>
      </c>
      <c r="E31" s="1861" t="s">
        <v>178</v>
      </c>
      <c r="F31" s="813" t="s">
        <v>5739</v>
      </c>
      <c r="G31" s="1470">
        <v>8</v>
      </c>
      <c r="H31" s="723">
        <v>169</v>
      </c>
      <c r="I31" s="61">
        <f t="shared" si="0"/>
        <v>1352</v>
      </c>
      <c r="J31" s="1269"/>
      <c r="K31" s="1269" t="s">
        <v>1270</v>
      </c>
      <c r="L31" s="17"/>
      <c r="M31" s="17"/>
      <c r="N31" s="19">
        <v>44755</v>
      </c>
      <c r="O31" s="16"/>
      <c r="P31" s="17"/>
      <c r="Q31" s="19">
        <v>44769</v>
      </c>
      <c r="R31" s="21"/>
    </row>
    <row r="32" spans="1:18" s="9" customFormat="1" ht="19.5" customHeight="1">
      <c r="A32" s="9" t="s">
        <v>1375</v>
      </c>
      <c r="C32" s="1210">
        <f>+C31+1</f>
        <v>19</v>
      </c>
      <c r="D32" s="877" t="s">
        <v>178</v>
      </c>
      <c r="E32" s="877" t="s">
        <v>178</v>
      </c>
      <c r="F32" s="410" t="s">
        <v>5740</v>
      </c>
      <c r="G32" s="910"/>
      <c r="H32" s="879">
        <v>20</v>
      </c>
      <c r="I32" s="882">
        <f t="shared" si="0"/>
        <v>0</v>
      </c>
      <c r="J32" s="1269"/>
      <c r="K32" s="1865" t="s">
        <v>5741</v>
      </c>
      <c r="L32" s="17"/>
      <c r="M32" s="17"/>
      <c r="N32" s="19"/>
      <c r="O32" s="16"/>
      <c r="P32" s="17"/>
      <c r="Q32" s="19"/>
      <c r="R32" s="21"/>
    </row>
    <row r="33" spans="1:18" s="9" customFormat="1" ht="19.7" customHeight="1">
      <c r="C33" s="16"/>
      <c r="D33" s="16"/>
      <c r="E33" s="16"/>
      <c r="F33" s="146"/>
      <c r="G33" s="54"/>
      <c r="H33" s="17"/>
      <c r="I33" s="61"/>
      <c r="J33" s="1269"/>
      <c r="K33" s="1269"/>
      <c r="L33" s="17"/>
      <c r="M33" s="17"/>
      <c r="N33" s="19"/>
      <c r="O33" s="16"/>
      <c r="P33" s="17"/>
      <c r="Q33" s="19"/>
      <c r="R33" s="21"/>
    </row>
    <row r="34" spans="1:18" s="9" customFormat="1" ht="19.7" customHeight="1">
      <c r="A34" s="9" t="s">
        <v>1372</v>
      </c>
      <c r="C34" s="1210">
        <f>+C32+1</f>
        <v>20</v>
      </c>
      <c r="D34" s="721" t="s">
        <v>1304</v>
      </c>
      <c r="E34" s="721" t="s">
        <v>178</v>
      </c>
      <c r="F34" s="813" t="s">
        <v>5742</v>
      </c>
      <c r="G34" s="1470">
        <v>1</v>
      </c>
      <c r="H34" s="723">
        <v>8913</v>
      </c>
      <c r="I34" s="61">
        <f t="shared" si="0"/>
        <v>8913</v>
      </c>
      <c r="J34" s="1269"/>
      <c r="K34" s="1269" t="s">
        <v>5743</v>
      </c>
      <c r="L34" s="17"/>
      <c r="M34" s="17"/>
      <c r="N34" s="19">
        <v>44755</v>
      </c>
      <c r="O34" s="16"/>
      <c r="P34" s="17"/>
      <c r="Q34" s="19">
        <v>44769</v>
      </c>
      <c r="R34" s="21"/>
    </row>
    <row r="35" spans="1:18" s="9" customFormat="1" ht="19.7" customHeight="1">
      <c r="A35" s="9" t="s">
        <v>1375</v>
      </c>
      <c r="C35" s="1210">
        <f>+C34+1</f>
        <v>21</v>
      </c>
      <c r="D35" s="1861" t="s">
        <v>178</v>
      </c>
      <c r="E35" s="1861" t="s">
        <v>178</v>
      </c>
      <c r="F35" s="813" t="s">
        <v>5744</v>
      </c>
      <c r="G35" s="1470">
        <v>2</v>
      </c>
      <c r="H35" s="723">
        <v>152</v>
      </c>
      <c r="I35" s="61">
        <f t="shared" si="0"/>
        <v>304</v>
      </c>
      <c r="J35" s="1269"/>
      <c r="K35" s="1269" t="s">
        <v>707</v>
      </c>
      <c r="L35" s="146" t="s">
        <v>5745</v>
      </c>
      <c r="M35" s="17"/>
      <c r="N35" s="19">
        <v>44755</v>
      </c>
      <c r="O35" s="16"/>
      <c r="P35" s="17"/>
      <c r="Q35" s="19">
        <v>44769</v>
      </c>
      <c r="R35" s="21"/>
    </row>
    <row r="36" spans="1:18" s="9" customFormat="1" ht="19.7" customHeight="1">
      <c r="A36" s="9" t="s">
        <v>1375</v>
      </c>
      <c r="C36" s="1210">
        <f>+C35+1</f>
        <v>22</v>
      </c>
      <c r="D36" s="1861" t="s">
        <v>178</v>
      </c>
      <c r="E36" s="1861" t="s">
        <v>178</v>
      </c>
      <c r="F36" s="1862" t="s">
        <v>2966</v>
      </c>
      <c r="G36" s="1470"/>
      <c r="H36" s="1863">
        <v>27</v>
      </c>
      <c r="I36" s="61">
        <f t="shared" si="0"/>
        <v>0</v>
      </c>
      <c r="J36" s="1519"/>
      <c r="K36" s="1519" t="s">
        <v>5746</v>
      </c>
      <c r="L36" s="146" t="s">
        <v>5719</v>
      </c>
      <c r="M36" s="17"/>
      <c r="N36" s="19">
        <v>44755</v>
      </c>
      <c r="O36" s="16"/>
      <c r="P36" s="17"/>
      <c r="Q36" s="19">
        <v>44769</v>
      </c>
      <c r="R36" s="21"/>
    </row>
    <row r="37" spans="1:18" s="9" customFormat="1" ht="19.7" customHeight="1">
      <c r="A37" s="9" t="s">
        <v>1375</v>
      </c>
      <c r="C37" s="1210">
        <f>+C36+1</f>
        <v>23</v>
      </c>
      <c r="D37" s="877" t="s">
        <v>178</v>
      </c>
      <c r="E37" s="877" t="s">
        <v>178</v>
      </c>
      <c r="F37" s="910" t="s">
        <v>3511</v>
      </c>
      <c r="G37" s="910"/>
      <c r="H37" s="879">
        <v>75</v>
      </c>
      <c r="I37" s="911">
        <f>G37*H37</f>
        <v>0</v>
      </c>
      <c r="J37" s="410"/>
      <c r="K37" s="410" t="s">
        <v>3512</v>
      </c>
      <c r="L37" s="910" t="s">
        <v>5747</v>
      </c>
      <c r="M37" s="17"/>
      <c r="N37" s="19"/>
      <c r="O37" s="16"/>
      <c r="P37" s="17"/>
      <c r="Q37" s="19"/>
      <c r="R37" s="21"/>
    </row>
    <row r="38" spans="1:18" s="9" customFormat="1" ht="19.7" customHeight="1">
      <c r="A38" s="9" t="s">
        <v>1375</v>
      </c>
      <c r="C38" s="1210">
        <f>+C37+1</f>
        <v>24</v>
      </c>
      <c r="D38" s="1861" t="s">
        <v>178</v>
      </c>
      <c r="E38" s="1861" t="s">
        <v>178</v>
      </c>
      <c r="F38" s="813" t="s">
        <v>5748</v>
      </c>
      <c r="G38" s="1862">
        <v>1</v>
      </c>
      <c r="H38" s="1863">
        <v>1073</v>
      </c>
      <c r="I38" s="61">
        <f t="shared" si="0"/>
        <v>1073</v>
      </c>
      <c r="J38" s="1519"/>
      <c r="K38" s="1519" t="s">
        <v>5724</v>
      </c>
      <c r="L38" s="146" t="s">
        <v>5719</v>
      </c>
      <c r="M38" s="17"/>
      <c r="N38" s="19">
        <v>44755</v>
      </c>
      <c r="O38" s="16"/>
      <c r="P38" s="17"/>
      <c r="Q38" s="19">
        <v>44769</v>
      </c>
      <c r="R38" s="21"/>
    </row>
    <row r="39" spans="1:18" s="9" customFormat="1" ht="19.5" customHeight="1">
      <c r="C39" s="16"/>
      <c r="D39" s="381"/>
      <c r="E39" s="381"/>
      <c r="F39" s="324"/>
      <c r="G39" s="324"/>
      <c r="H39" s="292"/>
      <c r="I39" s="1867"/>
      <c r="J39" s="1868"/>
      <c r="K39" s="1868"/>
      <c r="L39" s="324"/>
      <c r="M39" s="17"/>
      <c r="N39" s="19"/>
      <c r="O39" s="16"/>
      <c r="P39" s="17"/>
      <c r="Q39" s="19"/>
      <c r="R39" s="21"/>
    </row>
    <row r="40" spans="1:18" s="9" customFormat="1" ht="19.7" customHeight="1">
      <c r="A40" s="9" t="s">
        <v>1372</v>
      </c>
      <c r="C40" s="1210">
        <f>+C38+1</f>
        <v>25</v>
      </c>
      <c r="D40" s="721" t="s">
        <v>1304</v>
      </c>
      <c r="E40" s="721" t="s">
        <v>178</v>
      </c>
      <c r="F40" s="813" t="s">
        <v>5749</v>
      </c>
      <c r="G40" s="1470">
        <v>1</v>
      </c>
      <c r="H40" s="723">
        <v>7852</v>
      </c>
      <c r="I40" s="18">
        <f t="shared" si="0"/>
        <v>7852</v>
      </c>
      <c r="J40" s="1269"/>
      <c r="K40" s="1269" t="s">
        <v>5750</v>
      </c>
      <c r="L40" s="17"/>
      <c r="M40" s="17"/>
      <c r="N40" s="19">
        <v>44755</v>
      </c>
      <c r="O40" s="16"/>
      <c r="P40" s="17"/>
      <c r="Q40" s="19">
        <v>44769</v>
      </c>
      <c r="R40" s="21"/>
    </row>
    <row r="41" spans="1:18" s="9" customFormat="1" ht="19.7" customHeight="1">
      <c r="A41" s="9" t="s">
        <v>2038</v>
      </c>
      <c r="C41" s="1210">
        <f>+C40+1</f>
        <v>26</v>
      </c>
      <c r="D41" s="721" t="s">
        <v>178</v>
      </c>
      <c r="E41" s="721" t="s">
        <v>178</v>
      </c>
      <c r="F41" s="813" t="s">
        <v>5037</v>
      </c>
      <c r="G41" s="1470">
        <v>1</v>
      </c>
      <c r="H41" s="723">
        <v>1230</v>
      </c>
      <c r="I41" s="18">
        <f t="shared" si="0"/>
        <v>1230</v>
      </c>
      <c r="J41" s="1269"/>
      <c r="K41" s="1269" t="s">
        <v>5751</v>
      </c>
      <c r="L41" s="146" t="s">
        <v>5752</v>
      </c>
      <c r="M41" s="17"/>
      <c r="N41" s="19">
        <v>44755</v>
      </c>
      <c r="O41" s="16"/>
      <c r="P41" s="17"/>
      <c r="Q41" s="19">
        <v>44769</v>
      </c>
      <c r="R41" s="21"/>
    </row>
    <row r="42" spans="1:18" s="9" customFormat="1" ht="19.7" customHeight="1">
      <c r="A42" s="9" t="s">
        <v>1375</v>
      </c>
      <c r="C42" s="1210">
        <f>+C41+1</f>
        <v>27</v>
      </c>
      <c r="D42" s="721" t="s">
        <v>178</v>
      </c>
      <c r="E42" s="721" t="s">
        <v>178</v>
      </c>
      <c r="F42" s="813" t="s">
        <v>5039</v>
      </c>
      <c r="G42" s="1470">
        <v>1</v>
      </c>
      <c r="H42" s="723">
        <v>1860</v>
      </c>
      <c r="I42" s="18">
        <f t="shared" si="0"/>
        <v>1860</v>
      </c>
      <c r="J42" s="1269"/>
      <c r="K42" s="1269" t="s">
        <v>5753</v>
      </c>
      <c r="L42" s="146" t="s">
        <v>5752</v>
      </c>
      <c r="M42" s="17"/>
      <c r="N42" s="19">
        <v>44755</v>
      </c>
      <c r="O42" s="16"/>
      <c r="P42" s="17"/>
      <c r="Q42" s="19">
        <v>44769</v>
      </c>
      <c r="R42" s="21"/>
    </row>
    <row r="43" spans="1:18" s="9" customFormat="1" ht="19.7" customHeight="1">
      <c r="A43" s="9" t="s">
        <v>1375</v>
      </c>
      <c r="C43" s="1210">
        <f>+C42+1</f>
        <v>28</v>
      </c>
      <c r="D43" s="1861" t="s">
        <v>178</v>
      </c>
      <c r="E43" s="1861" t="s">
        <v>178</v>
      </c>
      <c r="F43" s="813" t="s">
        <v>1309</v>
      </c>
      <c r="G43" s="1470"/>
      <c r="H43" s="723">
        <v>79</v>
      </c>
      <c r="I43" s="61">
        <f t="shared" si="0"/>
        <v>0</v>
      </c>
      <c r="J43" s="1269"/>
      <c r="K43" s="1269" t="s">
        <v>5754</v>
      </c>
      <c r="L43" s="17"/>
      <c r="M43" s="17"/>
      <c r="N43" s="19">
        <v>44755</v>
      </c>
      <c r="O43" s="16"/>
      <c r="P43" s="17"/>
      <c r="Q43" s="19">
        <v>44769</v>
      </c>
      <c r="R43" s="21"/>
    </row>
    <row r="44" spans="1:18" s="9" customFormat="1" ht="19.7" customHeight="1">
      <c r="A44" s="9" t="s">
        <v>1375</v>
      </c>
      <c r="C44" s="1210">
        <f>+C43+1</f>
        <v>29</v>
      </c>
      <c r="D44" s="1861" t="s">
        <v>178</v>
      </c>
      <c r="E44" s="1861" t="s">
        <v>178</v>
      </c>
      <c r="F44" s="1862" t="s">
        <v>5755</v>
      </c>
      <c r="G44" s="1862">
        <v>10</v>
      </c>
      <c r="H44" s="1863">
        <v>31</v>
      </c>
      <c r="I44" s="1191">
        <f t="shared" si="0"/>
        <v>310</v>
      </c>
      <c r="J44" s="1869"/>
      <c r="K44" s="1869" t="s">
        <v>5756</v>
      </c>
      <c r="L44" s="55"/>
      <c r="M44" s="17"/>
      <c r="N44" s="19">
        <v>44755</v>
      </c>
      <c r="O44" s="16"/>
      <c r="P44" s="17"/>
      <c r="Q44" s="19">
        <v>44769</v>
      </c>
      <c r="R44" s="21"/>
    </row>
    <row r="45" spans="1:18" s="9" customFormat="1" ht="19.7" customHeight="1">
      <c r="A45" s="9" t="s">
        <v>1375</v>
      </c>
      <c r="C45" s="1210">
        <f>+C44+1</f>
        <v>30</v>
      </c>
      <c r="D45" s="1861" t="s">
        <v>178</v>
      </c>
      <c r="E45" s="1861" t="s">
        <v>178</v>
      </c>
      <c r="F45" s="1862" t="s">
        <v>5757</v>
      </c>
      <c r="G45" s="1862">
        <v>10</v>
      </c>
      <c r="H45" s="1863">
        <v>27</v>
      </c>
      <c r="I45" s="1169">
        <f t="shared" si="0"/>
        <v>270</v>
      </c>
      <c r="J45" s="1519"/>
      <c r="K45" s="1519" t="s">
        <v>5758</v>
      </c>
      <c r="L45" s="62" t="s">
        <v>5759</v>
      </c>
      <c r="M45" s="17"/>
      <c r="N45" s="19">
        <v>44755</v>
      </c>
      <c r="O45" s="16"/>
      <c r="P45" s="17"/>
      <c r="Q45" s="19">
        <v>44769</v>
      </c>
      <c r="R45" s="21"/>
    </row>
    <row r="46" spans="1:18" s="9" customFormat="1" ht="19.7" customHeight="1">
      <c r="C46" s="16"/>
      <c r="D46" s="381"/>
      <c r="E46" s="381"/>
      <c r="F46" s="1870"/>
      <c r="G46" s="1870"/>
      <c r="H46" s="1871"/>
      <c r="I46" s="1872"/>
      <c r="J46" s="1873"/>
      <c r="K46" s="1873"/>
      <c r="L46" s="55"/>
      <c r="M46" s="17"/>
      <c r="N46" s="19"/>
      <c r="O46" s="16"/>
      <c r="P46" s="17"/>
      <c r="Q46" s="19"/>
      <c r="R46" s="21"/>
    </row>
    <row r="47" spans="1:18" s="9" customFormat="1" ht="19.7" customHeight="1">
      <c r="A47" s="9" t="s">
        <v>1398</v>
      </c>
      <c r="C47" s="1210">
        <f>+C45+1</f>
        <v>31</v>
      </c>
      <c r="D47" s="721" t="s">
        <v>1304</v>
      </c>
      <c r="E47" s="721" t="s">
        <v>178</v>
      </c>
      <c r="F47" s="813" t="s">
        <v>5760</v>
      </c>
      <c r="G47" s="1470">
        <v>1</v>
      </c>
      <c r="H47" s="723">
        <v>2160</v>
      </c>
      <c r="I47" s="18">
        <f t="shared" si="0"/>
        <v>2160</v>
      </c>
      <c r="J47" s="1269"/>
      <c r="K47" s="1269" t="s">
        <v>5761</v>
      </c>
      <c r="L47" s="17"/>
      <c r="M47" s="17"/>
      <c r="N47" s="19">
        <v>44755</v>
      </c>
      <c r="O47" s="16"/>
      <c r="P47" s="17"/>
      <c r="Q47" s="19">
        <v>44769</v>
      </c>
      <c r="R47" s="21"/>
    </row>
    <row r="48" spans="1:18" s="9" customFormat="1" ht="19.7" customHeight="1">
      <c r="A48" s="9" t="s">
        <v>1375</v>
      </c>
      <c r="C48" s="1210">
        <f>+C47+1</f>
        <v>32</v>
      </c>
      <c r="D48" s="721" t="s">
        <v>178</v>
      </c>
      <c r="E48" s="721" t="s">
        <v>178</v>
      </c>
      <c r="F48" s="813" t="s">
        <v>3917</v>
      </c>
      <c r="G48" s="1470">
        <v>2</v>
      </c>
      <c r="H48" s="723">
        <v>319</v>
      </c>
      <c r="I48" s="18">
        <f t="shared" si="0"/>
        <v>638</v>
      </c>
      <c r="J48" s="1269"/>
      <c r="K48" s="1269" t="s">
        <v>5762</v>
      </c>
      <c r="L48" s="17"/>
      <c r="M48" s="17"/>
      <c r="N48" s="19">
        <v>44755</v>
      </c>
      <c r="O48" s="16"/>
      <c r="P48" s="17"/>
      <c r="Q48" s="19">
        <v>44769</v>
      </c>
      <c r="R48" s="21"/>
    </row>
    <row r="49" spans="1:18" s="9" customFormat="1" ht="19.7" customHeight="1">
      <c r="A49" s="9" t="s">
        <v>1375</v>
      </c>
      <c r="C49" s="1210">
        <f>+C48+1</f>
        <v>33</v>
      </c>
      <c r="D49" s="721" t="s">
        <v>113</v>
      </c>
      <c r="E49" s="721" t="s">
        <v>178</v>
      </c>
      <c r="F49" s="813" t="s">
        <v>5763</v>
      </c>
      <c r="G49" s="1470">
        <v>2</v>
      </c>
      <c r="H49" s="723">
        <v>136</v>
      </c>
      <c r="I49" s="18">
        <f t="shared" si="0"/>
        <v>272</v>
      </c>
      <c r="J49" s="1269"/>
      <c r="K49" s="1874" t="s">
        <v>5764</v>
      </c>
      <c r="L49" s="17"/>
      <c r="M49" s="17"/>
      <c r="N49" s="19">
        <v>44755</v>
      </c>
      <c r="O49" s="16"/>
      <c r="P49" s="17"/>
      <c r="Q49" s="19">
        <v>44769</v>
      </c>
      <c r="R49" s="21"/>
    </row>
    <row r="50" spans="1:18" s="9" customFormat="1" ht="19.7" customHeight="1">
      <c r="A50" s="9" t="s">
        <v>1375</v>
      </c>
      <c r="C50" s="1210">
        <f>+C49+1</f>
        <v>34</v>
      </c>
      <c r="D50" s="877" t="s">
        <v>178</v>
      </c>
      <c r="E50" s="877" t="s">
        <v>178</v>
      </c>
      <c r="F50" s="1270" t="s">
        <v>2952</v>
      </c>
      <c r="G50" s="1270"/>
      <c r="H50" s="880">
        <v>20</v>
      </c>
      <c r="I50" s="880">
        <f t="shared" si="0"/>
        <v>0</v>
      </c>
      <c r="J50" s="1865"/>
      <c r="K50" s="1865" t="s">
        <v>3514</v>
      </c>
      <c r="L50" s="410" t="s">
        <v>5765</v>
      </c>
      <c r="M50" s="17"/>
      <c r="N50" s="19"/>
      <c r="O50" s="16"/>
      <c r="P50" s="17"/>
      <c r="Q50" s="19"/>
      <c r="R50" s="21"/>
    </row>
    <row r="51" spans="1:18" s="9" customFormat="1" ht="19.7" customHeight="1">
      <c r="C51" s="16"/>
      <c r="D51" s="16"/>
      <c r="E51" s="16"/>
      <c r="F51" s="146"/>
      <c r="G51" s="54"/>
      <c r="H51" s="17"/>
      <c r="I51" s="18"/>
      <c r="J51" s="1269"/>
      <c r="K51" s="1269"/>
      <c r="L51" s="146"/>
      <c r="M51" s="17"/>
      <c r="N51" s="19"/>
      <c r="O51" s="16"/>
      <c r="P51" s="17"/>
      <c r="Q51" s="19"/>
      <c r="R51" s="21"/>
    </row>
    <row r="52" spans="1:18" s="9" customFormat="1" ht="19.7" customHeight="1">
      <c r="A52" s="9" t="s">
        <v>1398</v>
      </c>
      <c r="C52" s="1210">
        <f>+C50+1</f>
        <v>35</v>
      </c>
      <c r="D52" s="721" t="s">
        <v>178</v>
      </c>
      <c r="E52" s="721" t="s">
        <v>178</v>
      </c>
      <c r="F52" s="1875" t="s">
        <v>2946</v>
      </c>
      <c r="G52" s="1876">
        <v>2</v>
      </c>
      <c r="H52" s="1877">
        <v>960</v>
      </c>
      <c r="I52" s="61">
        <f t="shared" si="0"/>
        <v>1920</v>
      </c>
      <c r="J52" s="1878"/>
      <c r="K52" s="62" t="s">
        <v>2476</v>
      </c>
      <c r="L52" s="146" t="s">
        <v>5766</v>
      </c>
      <c r="M52" s="17"/>
      <c r="N52" s="19">
        <v>44755</v>
      </c>
      <c r="O52" s="16"/>
      <c r="P52" s="17"/>
      <c r="Q52" s="19">
        <v>44769</v>
      </c>
      <c r="R52" s="21"/>
    </row>
    <row r="53" spans="1:18" s="9" customFormat="1" ht="19.7" customHeight="1">
      <c r="A53" s="9" t="s">
        <v>1375</v>
      </c>
      <c r="C53" s="1210">
        <f>+C52+1</f>
        <v>36</v>
      </c>
      <c r="D53" s="344" t="s">
        <v>178</v>
      </c>
      <c r="E53" s="344" t="s">
        <v>178</v>
      </c>
      <c r="F53" s="1879" t="s">
        <v>5767</v>
      </c>
      <c r="G53" s="1880"/>
      <c r="H53" s="1881">
        <v>1360</v>
      </c>
      <c r="I53" s="61">
        <f t="shared" si="0"/>
        <v>0</v>
      </c>
      <c r="J53" s="1878"/>
      <c r="K53" s="1361" t="s">
        <v>5768</v>
      </c>
      <c r="L53" s="146" t="s">
        <v>5766</v>
      </c>
      <c r="M53" s="17"/>
      <c r="N53" s="19"/>
      <c r="O53" s="16"/>
      <c r="P53" s="17"/>
      <c r="Q53" s="19"/>
      <c r="R53" s="21"/>
    </row>
    <row r="54" spans="1:18" s="9" customFormat="1" ht="19.7" customHeight="1">
      <c r="C54" s="16"/>
      <c r="D54" s="16"/>
      <c r="E54" s="16"/>
      <c r="F54" s="146"/>
      <c r="G54" s="54"/>
      <c r="H54" s="17"/>
      <c r="I54" s="18">
        <f t="shared" si="0"/>
        <v>0</v>
      </c>
      <c r="J54" s="1269"/>
      <c r="K54" s="17"/>
      <c r="L54" s="17"/>
      <c r="M54" s="17"/>
      <c r="N54" s="19"/>
      <c r="O54" s="16"/>
      <c r="P54" s="17"/>
      <c r="Q54" s="19"/>
      <c r="R54" s="21"/>
    </row>
    <row r="55" spans="1:18" s="9" customFormat="1" ht="19.7" customHeight="1">
      <c r="A55" s="9" t="s">
        <v>1398</v>
      </c>
      <c r="C55" s="1210">
        <f>+C53+1</f>
        <v>37</v>
      </c>
      <c r="D55" s="721" t="s">
        <v>1304</v>
      </c>
      <c r="E55" s="721" t="s">
        <v>178</v>
      </c>
      <c r="F55" s="813" t="s">
        <v>5769</v>
      </c>
      <c r="G55" s="1470">
        <v>1</v>
      </c>
      <c r="H55" s="723">
        <v>8623</v>
      </c>
      <c r="I55" s="18">
        <f t="shared" si="0"/>
        <v>8623</v>
      </c>
      <c r="J55" s="1269"/>
      <c r="K55" s="146" t="s">
        <v>5770</v>
      </c>
      <c r="L55" s="17"/>
      <c r="M55" s="17"/>
      <c r="N55" s="19">
        <v>44755</v>
      </c>
      <c r="O55" s="16"/>
      <c r="P55" s="17"/>
      <c r="Q55" s="19">
        <v>44769</v>
      </c>
      <c r="R55" s="21"/>
    </row>
    <row r="56" spans="1:18" s="9" customFormat="1" ht="19.7" customHeight="1">
      <c r="A56" s="9" t="s">
        <v>1398</v>
      </c>
      <c r="C56" s="1210">
        <f t="shared" ref="C56:C61" si="2">+C55+1</f>
        <v>38</v>
      </c>
      <c r="D56" s="721" t="s">
        <v>1304</v>
      </c>
      <c r="E56" s="721" t="s">
        <v>178</v>
      </c>
      <c r="F56" s="813" t="s">
        <v>1339</v>
      </c>
      <c r="G56" s="1470">
        <v>1</v>
      </c>
      <c r="H56" s="723">
        <v>2320</v>
      </c>
      <c r="I56" s="383">
        <f t="shared" si="0"/>
        <v>2320</v>
      </c>
      <c r="J56" s="1269"/>
      <c r="K56" s="146" t="s">
        <v>5771</v>
      </c>
      <c r="L56" s="17"/>
      <c r="M56" s="17"/>
      <c r="N56" s="19">
        <v>44755</v>
      </c>
      <c r="O56" s="16"/>
      <c r="P56" s="17"/>
      <c r="Q56" s="19">
        <v>44769</v>
      </c>
      <c r="R56" s="21"/>
    </row>
    <row r="57" spans="1:18" s="9" customFormat="1" ht="19.7" customHeight="1">
      <c r="A57" s="9" t="s">
        <v>1375</v>
      </c>
      <c r="C57" s="1210">
        <f t="shared" si="2"/>
        <v>39</v>
      </c>
      <c r="D57" s="721" t="s">
        <v>178</v>
      </c>
      <c r="E57" s="721" t="s">
        <v>178</v>
      </c>
      <c r="F57" s="722" t="s">
        <v>1341</v>
      </c>
      <c r="G57" s="1470">
        <v>2</v>
      </c>
      <c r="H57" s="1882">
        <v>71</v>
      </c>
      <c r="I57" s="426">
        <f>G57*H57</f>
        <v>142</v>
      </c>
      <c r="J57" s="1269"/>
      <c r="K57" s="54" t="s">
        <v>1342</v>
      </c>
      <c r="L57" s="17"/>
      <c r="M57" s="17"/>
      <c r="N57" s="19">
        <v>44755</v>
      </c>
      <c r="O57" s="16"/>
      <c r="P57" s="17"/>
      <c r="Q57" s="19">
        <v>44769</v>
      </c>
      <c r="R57" s="21"/>
    </row>
    <row r="58" spans="1:18" s="9" customFormat="1" ht="19.7" customHeight="1">
      <c r="A58" s="9" t="s">
        <v>1375</v>
      </c>
      <c r="C58" s="1210">
        <f t="shared" si="2"/>
        <v>40</v>
      </c>
      <c r="D58" s="721" t="s">
        <v>178</v>
      </c>
      <c r="E58" s="721" t="s">
        <v>178</v>
      </c>
      <c r="F58" s="813" t="s">
        <v>5714</v>
      </c>
      <c r="G58" s="1470"/>
      <c r="H58" s="723">
        <v>169</v>
      </c>
      <c r="I58" s="18">
        <f>G58*H58</f>
        <v>0</v>
      </c>
      <c r="J58" s="1269"/>
      <c r="K58" s="1269" t="s">
        <v>5772</v>
      </c>
      <c r="L58" s="17"/>
      <c r="M58" s="17"/>
      <c r="N58" s="19">
        <v>44755</v>
      </c>
      <c r="O58" s="16"/>
      <c r="P58" s="17"/>
      <c r="Q58" s="19">
        <v>44769</v>
      </c>
      <c r="R58" s="21"/>
    </row>
    <row r="59" spans="1:18" s="9" customFormat="1" ht="19.7" customHeight="1">
      <c r="A59" s="9" t="s">
        <v>1375</v>
      </c>
      <c r="C59" s="1210">
        <f t="shared" si="2"/>
        <v>41</v>
      </c>
      <c r="D59" s="721" t="s">
        <v>178</v>
      </c>
      <c r="E59" s="721" t="s">
        <v>178</v>
      </c>
      <c r="F59" s="813" t="s">
        <v>5716</v>
      </c>
      <c r="G59" s="1470">
        <v>2</v>
      </c>
      <c r="H59" s="723">
        <v>1140</v>
      </c>
      <c r="I59" s="18">
        <f>G59*H59</f>
        <v>2280</v>
      </c>
      <c r="J59" s="1269"/>
      <c r="K59" s="1269" t="s">
        <v>5716</v>
      </c>
      <c r="L59" s="17"/>
      <c r="M59" s="17"/>
      <c r="N59" s="19">
        <v>44755</v>
      </c>
      <c r="O59" s="16"/>
      <c r="P59" s="17"/>
      <c r="Q59" s="19">
        <v>44769</v>
      </c>
      <c r="R59" s="21"/>
    </row>
    <row r="60" spans="1:18" s="9" customFormat="1" ht="19.7" customHeight="1">
      <c r="A60" s="9" t="s">
        <v>1375</v>
      </c>
      <c r="C60" s="1210">
        <f t="shared" si="2"/>
        <v>42</v>
      </c>
      <c r="D60" s="721" t="s">
        <v>178</v>
      </c>
      <c r="E60" s="721" t="s">
        <v>178</v>
      </c>
      <c r="F60" s="722" t="s">
        <v>1343</v>
      </c>
      <c r="G60" s="1470">
        <v>2</v>
      </c>
      <c r="H60" s="1882">
        <v>30</v>
      </c>
      <c r="I60" s="426">
        <f>G60*H60</f>
        <v>60</v>
      </c>
      <c r="J60" s="1269"/>
      <c r="K60" s="54" t="s">
        <v>1344</v>
      </c>
      <c r="L60" s="17"/>
      <c r="M60" s="17"/>
      <c r="N60" s="19">
        <v>44755</v>
      </c>
      <c r="O60" s="16"/>
      <c r="P60" s="17"/>
      <c r="Q60" s="19">
        <v>44769</v>
      </c>
      <c r="R60" s="21"/>
    </row>
    <row r="61" spans="1:18" s="9" customFormat="1" ht="19.7" customHeight="1">
      <c r="A61" s="9" t="s">
        <v>1375</v>
      </c>
      <c r="C61" s="1210">
        <f t="shared" si="2"/>
        <v>43</v>
      </c>
      <c r="D61" s="877" t="s">
        <v>178</v>
      </c>
      <c r="E61" s="877" t="s">
        <v>178</v>
      </c>
      <c r="F61" s="1270" t="s">
        <v>2952</v>
      </c>
      <c r="G61" s="1270"/>
      <c r="H61" s="880">
        <v>20</v>
      </c>
      <c r="I61" s="880">
        <f>G61*H61</f>
        <v>0</v>
      </c>
      <c r="J61" s="1865"/>
      <c r="K61" s="1865" t="s">
        <v>3514</v>
      </c>
      <c r="L61" s="410" t="s">
        <v>5765</v>
      </c>
      <c r="M61" s="17"/>
      <c r="N61" s="19"/>
      <c r="O61" s="16"/>
      <c r="P61" s="17"/>
      <c r="Q61" s="19"/>
      <c r="R61" s="21"/>
    </row>
    <row r="62" spans="1:18" s="9" customFormat="1" ht="19.7" customHeight="1">
      <c r="C62" s="16"/>
      <c r="D62" s="16"/>
      <c r="E62" s="16"/>
      <c r="F62" s="146"/>
      <c r="G62" s="54"/>
      <c r="H62" s="17"/>
      <c r="I62" s="18"/>
      <c r="J62" s="1269"/>
      <c r="K62" s="17"/>
      <c r="L62" s="17"/>
      <c r="M62" s="17"/>
      <c r="N62" s="19"/>
      <c r="O62" s="16"/>
      <c r="P62" s="17"/>
      <c r="Q62" s="19"/>
      <c r="R62" s="21"/>
    </row>
    <row r="63" spans="1:18" s="9" customFormat="1" ht="19.7" customHeight="1">
      <c r="C63" s="16"/>
      <c r="D63" s="16"/>
      <c r="E63" s="16"/>
      <c r="F63" s="1260">
        <f>SUM(I11:I62)</f>
        <v>98337</v>
      </c>
      <c r="G63" s="54"/>
      <c r="H63" s="17"/>
      <c r="I63" s="18"/>
      <c r="J63" s="1269"/>
      <c r="K63" s="17"/>
      <c r="L63" s="17"/>
      <c r="M63" s="17"/>
      <c r="N63" s="19"/>
      <c r="O63" s="16"/>
      <c r="P63" s="17"/>
      <c r="Q63" s="19"/>
      <c r="R63" s="21"/>
    </row>
    <row r="64" spans="1:18" s="9" customFormat="1" ht="19.7" customHeight="1">
      <c r="C64" s="16"/>
      <c r="D64" s="16"/>
      <c r="E64" s="16"/>
      <c r="F64" s="1374"/>
      <c r="G64" s="54"/>
      <c r="H64" s="17"/>
      <c r="I64" s="18"/>
      <c r="J64" s="1269"/>
      <c r="K64" s="17"/>
      <c r="L64" s="17"/>
      <c r="M64" s="17"/>
      <c r="N64" s="19"/>
      <c r="O64" s="16"/>
      <c r="P64" s="17"/>
      <c r="Q64" s="19"/>
      <c r="R64" s="21"/>
    </row>
    <row r="65" spans="1:18" s="9" customFormat="1" ht="19.7" customHeight="1">
      <c r="C65" s="16"/>
      <c r="D65" s="16"/>
      <c r="E65" s="16"/>
      <c r="F65" s="17"/>
      <c r="G65" s="54"/>
      <c r="H65" s="17"/>
      <c r="I65" s="18"/>
      <c r="J65" s="1269"/>
      <c r="K65" s="17"/>
      <c r="L65" s="17"/>
      <c r="M65" s="17"/>
      <c r="N65" s="19"/>
      <c r="O65" s="16"/>
      <c r="P65" s="17"/>
      <c r="Q65" s="19"/>
      <c r="R65" s="21"/>
    </row>
    <row r="66" spans="1:18" s="9" customFormat="1" ht="19.7" customHeight="1">
      <c r="C66" s="16"/>
      <c r="D66" s="1262" t="s">
        <v>3523</v>
      </c>
      <c r="E66" s="1263"/>
      <c r="F66" s="1264"/>
      <c r="G66" s="54"/>
      <c r="H66" s="17"/>
      <c r="I66" s="18"/>
      <c r="J66" s="1269"/>
      <c r="K66" s="17"/>
      <c r="L66" s="17"/>
      <c r="M66" s="17"/>
      <c r="N66" s="19"/>
      <c r="O66" s="16"/>
      <c r="P66" s="17"/>
      <c r="Q66" s="19"/>
      <c r="R66" s="21"/>
    </row>
    <row r="67" spans="1:18" s="9" customFormat="1" ht="19.7" customHeight="1">
      <c r="A67" s="9" t="s">
        <v>1398</v>
      </c>
      <c r="C67" s="1210">
        <f>+C61+1</f>
        <v>44</v>
      </c>
      <c r="D67" s="721" t="s">
        <v>1304</v>
      </c>
      <c r="E67" s="721" t="s">
        <v>178</v>
      </c>
      <c r="F67" s="1883" t="s">
        <v>1907</v>
      </c>
      <c r="G67" s="1876">
        <v>1</v>
      </c>
      <c r="H67" s="1884">
        <v>1536</v>
      </c>
      <c r="I67" s="203">
        <f t="shared" ref="I67:I73" si="3">G67*H67</f>
        <v>1536</v>
      </c>
      <c r="J67" s="1878"/>
      <c r="K67" s="50" t="s">
        <v>1908</v>
      </c>
      <c r="L67" s="93"/>
      <c r="M67" s="17"/>
      <c r="N67" s="19">
        <v>44755</v>
      </c>
      <c r="O67" s="16"/>
      <c r="P67" s="17"/>
      <c r="Q67" s="19">
        <v>44769</v>
      </c>
      <c r="R67" s="21"/>
    </row>
    <row r="68" spans="1:18" s="9" customFormat="1" ht="19.7" customHeight="1">
      <c r="A68" s="9" t="s">
        <v>1398</v>
      </c>
      <c r="C68" s="1210">
        <f t="shared" ref="C68:C73" si="4">+C67+1</f>
        <v>45</v>
      </c>
      <c r="D68" s="721" t="s">
        <v>1304</v>
      </c>
      <c r="E68" s="721" t="s">
        <v>178</v>
      </c>
      <c r="F68" s="1883" t="s">
        <v>1910</v>
      </c>
      <c r="G68" s="1876">
        <v>1</v>
      </c>
      <c r="H68" s="1884">
        <v>1488</v>
      </c>
      <c r="I68" s="203">
        <f t="shared" si="3"/>
        <v>1488</v>
      </c>
      <c r="J68" s="1878"/>
      <c r="K68" s="50" t="s">
        <v>1911</v>
      </c>
      <c r="L68" s="93"/>
      <c r="M68" s="17"/>
      <c r="N68" s="19">
        <v>44755</v>
      </c>
      <c r="O68" s="16"/>
      <c r="P68" s="17"/>
      <c r="Q68" s="19">
        <v>44769</v>
      </c>
      <c r="R68" s="21"/>
    </row>
    <row r="69" spans="1:18" s="9" customFormat="1" ht="19.7" customHeight="1">
      <c r="A69" s="9" t="s">
        <v>1398</v>
      </c>
      <c r="C69" s="1210">
        <f t="shared" si="4"/>
        <v>46</v>
      </c>
      <c r="D69" s="721" t="s">
        <v>1304</v>
      </c>
      <c r="E69" s="721" t="s">
        <v>178</v>
      </c>
      <c r="F69" s="1883" t="s">
        <v>1912</v>
      </c>
      <c r="G69" s="1876">
        <v>1</v>
      </c>
      <c r="H69" s="1884">
        <v>1312</v>
      </c>
      <c r="I69" s="203">
        <f t="shared" si="3"/>
        <v>1312</v>
      </c>
      <c r="J69" s="1878"/>
      <c r="K69" s="50" t="s">
        <v>1913</v>
      </c>
      <c r="L69" s="93"/>
      <c r="M69" s="17"/>
      <c r="N69" s="19">
        <v>44755</v>
      </c>
      <c r="O69" s="16"/>
      <c r="P69" s="17"/>
      <c r="Q69" s="19">
        <v>44769</v>
      </c>
      <c r="R69" s="21"/>
    </row>
    <row r="70" spans="1:18" s="9" customFormat="1" ht="19.7" customHeight="1">
      <c r="A70" s="9" t="s">
        <v>1398</v>
      </c>
      <c r="C70" s="1210">
        <f t="shared" si="4"/>
        <v>47</v>
      </c>
      <c r="D70" s="721" t="s">
        <v>178</v>
      </c>
      <c r="E70" s="721" t="s">
        <v>178</v>
      </c>
      <c r="F70" s="722" t="s">
        <v>1914</v>
      </c>
      <c r="G70" s="1470">
        <v>1</v>
      </c>
      <c r="H70" s="1885">
        <v>930</v>
      </c>
      <c r="I70" s="52">
        <f t="shared" si="3"/>
        <v>930</v>
      </c>
      <c r="J70" s="1269"/>
      <c r="K70" s="54" t="s">
        <v>1512</v>
      </c>
      <c r="L70" s="93"/>
      <c r="M70" s="17"/>
      <c r="N70" s="19">
        <v>44755</v>
      </c>
      <c r="O70" s="16"/>
      <c r="P70" s="17"/>
      <c r="Q70" s="19">
        <v>44769</v>
      </c>
      <c r="R70" s="21"/>
    </row>
    <row r="71" spans="1:18" s="9" customFormat="1" ht="19.7" customHeight="1">
      <c r="A71" s="9" t="s">
        <v>1375</v>
      </c>
      <c r="C71" s="1210">
        <f t="shared" si="4"/>
        <v>48</v>
      </c>
      <c r="D71" s="721" t="s">
        <v>178</v>
      </c>
      <c r="E71" s="721" t="s">
        <v>178</v>
      </c>
      <c r="F71" s="722" t="s">
        <v>1915</v>
      </c>
      <c r="G71" s="1470">
        <v>1</v>
      </c>
      <c r="H71" s="1885">
        <v>750</v>
      </c>
      <c r="I71" s="52">
        <f t="shared" si="3"/>
        <v>750</v>
      </c>
      <c r="J71" s="1269"/>
      <c r="K71" s="54" t="s">
        <v>1916</v>
      </c>
      <c r="L71" s="93"/>
      <c r="M71" s="17"/>
      <c r="N71" s="19">
        <v>44755</v>
      </c>
      <c r="O71" s="16"/>
      <c r="P71" s="17"/>
      <c r="Q71" s="19">
        <v>44769</v>
      </c>
      <c r="R71" s="21"/>
    </row>
    <row r="72" spans="1:18" s="9" customFormat="1" ht="19.7" customHeight="1">
      <c r="A72" s="9" t="s">
        <v>1375</v>
      </c>
      <c r="C72" s="1210">
        <f t="shared" si="4"/>
        <v>49</v>
      </c>
      <c r="D72" s="1861" t="s">
        <v>178</v>
      </c>
      <c r="E72" s="1861" t="s">
        <v>178</v>
      </c>
      <c r="F72" s="1876" t="s">
        <v>1353</v>
      </c>
      <c r="G72" s="1886">
        <v>10</v>
      </c>
      <c r="H72" s="1884">
        <v>32</v>
      </c>
      <c r="I72" s="902">
        <f t="shared" si="3"/>
        <v>320</v>
      </c>
      <c r="J72" s="1878"/>
      <c r="K72" s="50" t="s">
        <v>5773</v>
      </c>
      <c r="L72" s="885"/>
      <c r="M72" s="17"/>
      <c r="N72" s="19">
        <v>44755</v>
      </c>
      <c r="O72" s="16"/>
      <c r="P72" s="17"/>
      <c r="Q72" s="19">
        <v>44769</v>
      </c>
      <c r="R72" s="21"/>
    </row>
    <row r="73" spans="1:18" s="9" customFormat="1" ht="19.7" customHeight="1">
      <c r="A73" s="9" t="s">
        <v>1375</v>
      </c>
      <c r="C73" s="1210">
        <f t="shared" si="4"/>
        <v>50</v>
      </c>
      <c r="D73" s="1861" t="s">
        <v>178</v>
      </c>
      <c r="E73" s="1861" t="s">
        <v>178</v>
      </c>
      <c r="F73" s="1876" t="s">
        <v>5774</v>
      </c>
      <c r="G73" s="1886">
        <v>4</v>
      </c>
      <c r="H73" s="1884">
        <v>92</v>
      </c>
      <c r="I73" s="1887">
        <f t="shared" si="3"/>
        <v>368</v>
      </c>
      <c r="J73" s="1878"/>
      <c r="K73" s="50" t="s">
        <v>5775</v>
      </c>
      <c r="L73" s="885"/>
      <c r="M73" s="17"/>
      <c r="N73" s="19">
        <v>44755</v>
      </c>
      <c r="O73" s="16"/>
      <c r="P73" s="17"/>
      <c r="Q73" s="19">
        <v>44769</v>
      </c>
      <c r="R73" s="21"/>
    </row>
    <row r="74" spans="1:18" s="9" customFormat="1" ht="19.7" customHeight="1">
      <c r="C74" s="16"/>
      <c r="D74" s="1888"/>
      <c r="E74" s="1889"/>
      <c r="F74" s="1231"/>
      <c r="G74" s="54"/>
      <c r="H74" s="17"/>
      <c r="I74" s="18"/>
      <c r="J74" s="1269"/>
      <c r="K74" s="17"/>
      <c r="L74" s="17"/>
      <c r="M74" s="17"/>
      <c r="N74" s="19"/>
      <c r="O74" s="16"/>
      <c r="P74" s="17"/>
      <c r="Q74" s="19"/>
      <c r="R74" s="21"/>
    </row>
    <row r="75" spans="1:18" s="9" customFormat="1" ht="19.7" customHeight="1">
      <c r="C75" s="16"/>
      <c r="D75" s="1343"/>
      <c r="E75" s="1890"/>
      <c r="F75" s="1260">
        <f>SUM(I67:I74)</f>
        <v>6704</v>
      </c>
      <c r="G75" s="54"/>
      <c r="H75" s="17"/>
      <c r="I75" s="18"/>
      <c r="J75" s="1269"/>
      <c r="K75" s="17"/>
      <c r="L75" s="17"/>
      <c r="M75" s="17"/>
      <c r="N75" s="19"/>
      <c r="O75" s="16"/>
      <c r="P75" s="17"/>
      <c r="Q75" s="19"/>
      <c r="R75" s="21"/>
    </row>
    <row r="76" spans="1:18" s="9" customFormat="1" ht="19.7" customHeight="1">
      <c r="C76" s="16"/>
      <c r="D76" s="16"/>
      <c r="E76" s="16"/>
      <c r="F76" s="17"/>
      <c r="G76" s="54"/>
      <c r="H76" s="17"/>
      <c r="I76" s="18"/>
      <c r="J76" s="1269"/>
      <c r="K76" s="17"/>
      <c r="L76" s="17"/>
      <c r="M76" s="17"/>
      <c r="N76" s="19"/>
      <c r="O76" s="16"/>
      <c r="P76" s="17"/>
      <c r="Q76" s="19"/>
      <c r="R76" s="21"/>
    </row>
    <row r="77" spans="1:18" s="9" customFormat="1" ht="19.7" customHeight="1">
      <c r="C77" s="16"/>
      <c r="D77" s="16"/>
      <c r="E77" s="16"/>
      <c r="F77" s="17"/>
      <c r="G77" s="54"/>
      <c r="H77" s="17"/>
      <c r="I77" s="18"/>
      <c r="J77" s="1269"/>
      <c r="K77" s="17"/>
      <c r="L77" s="17"/>
      <c r="M77" s="17"/>
      <c r="N77" s="19"/>
      <c r="O77" s="16"/>
      <c r="P77" s="17"/>
      <c r="Q77" s="19"/>
      <c r="R77" s="21"/>
    </row>
    <row r="78" spans="1:18" s="9" customFormat="1" ht="19.7" customHeight="1">
      <c r="C78" s="16"/>
      <c r="D78" s="1262" t="s">
        <v>5776</v>
      </c>
      <c r="E78" s="1263"/>
      <c r="F78" s="1264"/>
      <c r="G78" s="54"/>
      <c r="H78" s="17"/>
      <c r="I78" s="18"/>
      <c r="J78" s="1269"/>
      <c r="K78" s="17"/>
      <c r="L78" s="17"/>
      <c r="M78" s="17"/>
      <c r="N78" s="19"/>
      <c r="O78" s="16"/>
      <c r="P78" s="17"/>
      <c r="Q78" s="19"/>
      <c r="R78" s="21"/>
    </row>
    <row r="79" spans="1:18" s="9" customFormat="1" ht="19.7" customHeight="1">
      <c r="A79" s="9" t="s">
        <v>1375</v>
      </c>
      <c r="C79" s="1210">
        <f>+C73+1</f>
        <v>51</v>
      </c>
      <c r="D79" s="799" t="s">
        <v>2039</v>
      </c>
      <c r="E79" s="799" t="s">
        <v>178</v>
      </c>
      <c r="F79" s="800" t="s">
        <v>2040</v>
      </c>
      <c r="G79" s="1891"/>
      <c r="H79" s="802">
        <v>1800</v>
      </c>
      <c r="I79" s="1368">
        <f t="shared" ref="I79:I98" si="5">G79*H79</f>
        <v>0</v>
      </c>
      <c r="J79" s="1892"/>
      <c r="K79" s="800" t="s">
        <v>3011</v>
      </c>
      <c r="L79" s="805" t="s">
        <v>2042</v>
      </c>
      <c r="M79" s="17"/>
      <c r="N79" s="19"/>
      <c r="O79" s="16"/>
      <c r="P79" s="17"/>
      <c r="Q79" s="19"/>
      <c r="R79" s="21"/>
    </row>
    <row r="80" spans="1:18" s="9" customFormat="1" ht="19.7" customHeight="1">
      <c r="A80" s="9" t="s">
        <v>1375</v>
      </c>
      <c r="C80" s="1210">
        <f t="shared" ref="C80:C98" si="6">+C79+1</f>
        <v>52</v>
      </c>
      <c r="D80" s="721" t="s">
        <v>2399</v>
      </c>
      <c r="E80" s="721" t="s">
        <v>2399</v>
      </c>
      <c r="F80" s="1883" t="s">
        <v>1341</v>
      </c>
      <c r="G80" s="1893">
        <v>1</v>
      </c>
      <c r="H80" s="1884">
        <v>71</v>
      </c>
      <c r="I80" s="514">
        <f t="shared" si="5"/>
        <v>71</v>
      </c>
      <c r="J80" s="997"/>
      <c r="K80" s="62" t="s">
        <v>5777</v>
      </c>
      <c r="L80" s="1894" t="s">
        <v>5778</v>
      </c>
      <c r="M80" s="17"/>
      <c r="N80" s="19">
        <v>44755</v>
      </c>
      <c r="O80" s="16"/>
      <c r="P80" s="17"/>
      <c r="Q80" s="19">
        <v>44769</v>
      </c>
      <c r="R80" s="21"/>
    </row>
    <row r="81" spans="1:18" s="9" customFormat="1" ht="19.7" customHeight="1">
      <c r="A81" s="9" t="s">
        <v>1375</v>
      </c>
      <c r="C81" s="1210">
        <f t="shared" si="6"/>
        <v>53</v>
      </c>
      <c r="D81" s="721" t="s">
        <v>5031</v>
      </c>
      <c r="E81" s="721" t="s">
        <v>2399</v>
      </c>
      <c r="F81" s="1895" t="s">
        <v>4856</v>
      </c>
      <c r="G81" s="1896">
        <v>2</v>
      </c>
      <c r="H81" s="1897">
        <v>98</v>
      </c>
      <c r="I81" s="514">
        <f t="shared" si="5"/>
        <v>196</v>
      </c>
      <c r="J81" s="997"/>
      <c r="K81" s="483" t="s">
        <v>5032</v>
      </c>
      <c r="L81" s="1894" t="s">
        <v>5778</v>
      </c>
      <c r="M81" s="17"/>
      <c r="N81" s="19">
        <v>44755</v>
      </c>
      <c r="O81" s="16"/>
      <c r="P81" s="17"/>
      <c r="Q81" s="19">
        <v>44769</v>
      </c>
      <c r="R81" s="21"/>
    </row>
    <row r="82" spans="1:18" s="9" customFormat="1" ht="19.7" customHeight="1">
      <c r="A82" s="9" t="s">
        <v>1375</v>
      </c>
      <c r="C82" s="1210">
        <f t="shared" si="6"/>
        <v>54</v>
      </c>
      <c r="D82" s="721" t="s">
        <v>113</v>
      </c>
      <c r="E82" s="721" t="s">
        <v>2399</v>
      </c>
      <c r="F82" s="1895" t="s">
        <v>5028</v>
      </c>
      <c r="G82" s="1896">
        <v>2</v>
      </c>
      <c r="H82" s="1897">
        <v>119</v>
      </c>
      <c r="I82" s="514">
        <f t="shared" si="5"/>
        <v>238</v>
      </c>
      <c r="J82" s="997"/>
      <c r="K82" s="483" t="s">
        <v>5779</v>
      </c>
      <c r="L82" s="1894" t="s">
        <v>5780</v>
      </c>
      <c r="M82" s="17"/>
      <c r="N82" s="19">
        <v>44755</v>
      </c>
      <c r="O82" s="16"/>
      <c r="P82" s="17"/>
      <c r="Q82" s="19">
        <v>44769</v>
      </c>
      <c r="R82" s="21"/>
    </row>
    <row r="83" spans="1:18" s="9" customFormat="1" ht="19.7" customHeight="1">
      <c r="A83" s="9" t="s">
        <v>1375</v>
      </c>
      <c r="C83" s="1210">
        <f t="shared" si="6"/>
        <v>55</v>
      </c>
      <c r="D83" s="721" t="s">
        <v>2399</v>
      </c>
      <c r="E83" s="721" t="s">
        <v>2399</v>
      </c>
      <c r="F83" s="1895" t="s">
        <v>4858</v>
      </c>
      <c r="G83" s="1896">
        <v>2</v>
      </c>
      <c r="H83" s="1897">
        <v>40</v>
      </c>
      <c r="I83" s="514">
        <f t="shared" si="5"/>
        <v>80</v>
      </c>
      <c r="J83" s="997"/>
      <c r="K83" s="483" t="s">
        <v>5033</v>
      </c>
      <c r="L83" s="1894" t="s">
        <v>5778</v>
      </c>
      <c r="M83" s="17"/>
      <c r="N83" s="19">
        <v>44755</v>
      </c>
      <c r="O83" s="16"/>
      <c r="P83" s="17"/>
      <c r="Q83" s="19">
        <v>44769</v>
      </c>
      <c r="R83" s="21"/>
    </row>
    <row r="84" spans="1:18" s="9" customFormat="1" ht="19.7" customHeight="1">
      <c r="A84" s="9" t="s">
        <v>1375</v>
      </c>
      <c r="C84" s="1210">
        <f t="shared" si="6"/>
        <v>56</v>
      </c>
      <c r="D84" s="721" t="s">
        <v>2399</v>
      </c>
      <c r="E84" s="721" t="s">
        <v>2399</v>
      </c>
      <c r="F84" s="1895" t="s">
        <v>5781</v>
      </c>
      <c r="G84" s="1896">
        <v>1</v>
      </c>
      <c r="H84" s="1897">
        <v>5140</v>
      </c>
      <c r="I84" s="514">
        <f t="shared" si="5"/>
        <v>5140</v>
      </c>
      <c r="J84" s="997"/>
      <c r="K84" s="483" t="s">
        <v>5782</v>
      </c>
      <c r="L84" s="1894" t="s">
        <v>5780</v>
      </c>
      <c r="M84" s="17"/>
      <c r="N84" s="19">
        <v>44755</v>
      </c>
      <c r="O84" s="16"/>
      <c r="P84" s="17"/>
      <c r="Q84" s="19">
        <v>44769</v>
      </c>
      <c r="R84" s="21"/>
    </row>
    <row r="85" spans="1:18" s="9" customFormat="1" ht="19.7" customHeight="1">
      <c r="A85" s="9" t="s">
        <v>1375</v>
      </c>
      <c r="C85" s="1210">
        <f t="shared" si="6"/>
        <v>57</v>
      </c>
      <c r="D85" s="721" t="s">
        <v>2399</v>
      </c>
      <c r="E85" s="721" t="s">
        <v>2399</v>
      </c>
      <c r="F85" s="1895" t="s">
        <v>4860</v>
      </c>
      <c r="G85" s="1896">
        <v>1</v>
      </c>
      <c r="H85" s="1897">
        <v>30</v>
      </c>
      <c r="I85" s="514">
        <f t="shared" si="5"/>
        <v>30</v>
      </c>
      <c r="J85" s="997"/>
      <c r="K85" s="483" t="s">
        <v>1344</v>
      </c>
      <c r="L85" s="1894" t="s">
        <v>5778</v>
      </c>
      <c r="M85" s="17"/>
      <c r="N85" s="19">
        <v>44755</v>
      </c>
      <c r="O85" s="16"/>
      <c r="P85" s="17"/>
      <c r="Q85" s="19">
        <v>44769</v>
      </c>
      <c r="R85" s="21"/>
    </row>
    <row r="86" spans="1:18" s="9" customFormat="1" ht="19.7" customHeight="1">
      <c r="A86" s="9" t="s">
        <v>1398</v>
      </c>
      <c r="C86" s="1210">
        <f t="shared" si="6"/>
        <v>58</v>
      </c>
      <c r="D86" s="721" t="s">
        <v>2399</v>
      </c>
      <c r="E86" s="721" t="s">
        <v>2399</v>
      </c>
      <c r="F86" s="1898" t="s">
        <v>5783</v>
      </c>
      <c r="G86" s="1899">
        <v>1</v>
      </c>
      <c r="H86" s="1885">
        <v>3130</v>
      </c>
      <c r="I86" s="514">
        <f t="shared" si="5"/>
        <v>3130</v>
      </c>
      <c r="J86" s="997"/>
      <c r="K86" s="62" t="s">
        <v>5784</v>
      </c>
      <c r="L86" s="1894" t="s">
        <v>5778</v>
      </c>
      <c r="M86" s="17"/>
      <c r="N86" s="19">
        <v>44755</v>
      </c>
      <c r="O86" s="16"/>
      <c r="P86" s="17"/>
      <c r="Q86" s="19">
        <v>44769</v>
      </c>
      <c r="R86" s="21"/>
    </row>
    <row r="87" spans="1:18" s="9" customFormat="1" ht="19.7" customHeight="1">
      <c r="A87" s="9" t="s">
        <v>1398</v>
      </c>
      <c r="C87" s="1210">
        <f t="shared" si="6"/>
        <v>59</v>
      </c>
      <c r="D87" s="721" t="s">
        <v>2399</v>
      </c>
      <c r="E87" s="721" t="s">
        <v>2399</v>
      </c>
      <c r="F87" s="1883" t="s">
        <v>5785</v>
      </c>
      <c r="G87" s="1893">
        <v>1</v>
      </c>
      <c r="H87" s="1884">
        <v>3130</v>
      </c>
      <c r="I87" s="514">
        <f>G87*H87</f>
        <v>3130</v>
      </c>
      <c r="J87" s="997"/>
      <c r="K87" s="62" t="s">
        <v>5786</v>
      </c>
      <c r="L87" s="1894" t="s">
        <v>5780</v>
      </c>
      <c r="M87" s="17"/>
      <c r="N87" s="19">
        <v>44755</v>
      </c>
      <c r="O87" s="16"/>
      <c r="P87" s="17"/>
      <c r="Q87" s="19">
        <v>44769</v>
      </c>
      <c r="R87" s="21"/>
    </row>
    <row r="88" spans="1:18" s="9" customFormat="1" ht="19.7" customHeight="1">
      <c r="A88" s="9" t="s">
        <v>1398</v>
      </c>
      <c r="C88" s="1210">
        <f t="shared" si="6"/>
        <v>60</v>
      </c>
      <c r="D88" s="721" t="s">
        <v>1304</v>
      </c>
      <c r="E88" s="721" t="s">
        <v>178</v>
      </c>
      <c r="F88" s="813" t="s">
        <v>1339</v>
      </c>
      <c r="G88" s="1470">
        <v>1</v>
      </c>
      <c r="H88" s="723">
        <v>2320</v>
      </c>
      <c r="I88" s="383">
        <f t="shared" si="5"/>
        <v>2320</v>
      </c>
      <c r="J88" s="1269"/>
      <c r="K88" s="146" t="s">
        <v>5771</v>
      </c>
      <c r="L88" s="146" t="s">
        <v>5787</v>
      </c>
      <c r="M88" s="17"/>
      <c r="N88" s="19">
        <v>44755</v>
      </c>
      <c r="O88" s="16"/>
      <c r="P88" s="17"/>
      <c r="Q88" s="19">
        <v>44769</v>
      </c>
      <c r="R88" s="21"/>
    </row>
    <row r="89" spans="1:18" s="9" customFormat="1" ht="19.7" customHeight="1">
      <c r="A89" s="9" t="s">
        <v>1375</v>
      </c>
      <c r="C89" s="1210">
        <f t="shared" si="6"/>
        <v>61</v>
      </c>
      <c r="D89" s="721" t="s">
        <v>178</v>
      </c>
      <c r="E89" s="721" t="s">
        <v>178</v>
      </c>
      <c r="F89" s="722" t="s">
        <v>1341</v>
      </c>
      <c r="G89" s="1470">
        <v>2</v>
      </c>
      <c r="H89" s="1882">
        <v>71</v>
      </c>
      <c r="I89" s="426">
        <f t="shared" si="5"/>
        <v>142</v>
      </c>
      <c r="J89" s="1269"/>
      <c r="K89" s="54" t="s">
        <v>1342</v>
      </c>
      <c r="L89" s="146" t="s">
        <v>5787</v>
      </c>
      <c r="M89" s="17"/>
      <c r="N89" s="19">
        <v>44755</v>
      </c>
      <c r="O89" s="16"/>
      <c r="P89" s="17"/>
      <c r="Q89" s="19">
        <v>44769</v>
      </c>
      <c r="R89" s="21"/>
    </row>
    <row r="90" spans="1:18" s="9" customFormat="1" ht="19.7" customHeight="1">
      <c r="A90" s="9" t="s">
        <v>1375</v>
      </c>
      <c r="C90" s="1210">
        <f t="shared" si="6"/>
        <v>62</v>
      </c>
      <c r="D90" s="723" t="s">
        <v>178</v>
      </c>
      <c r="E90" s="723" t="s">
        <v>178</v>
      </c>
      <c r="F90" s="1467" t="s">
        <v>2033</v>
      </c>
      <c r="G90" s="1900">
        <v>2</v>
      </c>
      <c r="H90" s="1901">
        <v>70</v>
      </c>
      <c r="I90" s="1367">
        <f t="shared" si="5"/>
        <v>140</v>
      </c>
      <c r="J90" s="1269"/>
      <c r="K90" s="617" t="s">
        <v>2034</v>
      </c>
      <c r="L90" s="146" t="s">
        <v>5787</v>
      </c>
      <c r="M90" s="17"/>
      <c r="N90" s="19">
        <v>44755</v>
      </c>
      <c r="O90" s="16"/>
      <c r="P90" s="17"/>
      <c r="Q90" s="19">
        <v>44769</v>
      </c>
      <c r="R90" s="21"/>
    </row>
    <row r="91" spans="1:18" s="9" customFormat="1" ht="19.7" customHeight="1">
      <c r="A91" s="9" t="s">
        <v>1375</v>
      </c>
      <c r="C91" s="1210">
        <f t="shared" si="6"/>
        <v>63</v>
      </c>
      <c r="D91" s="721" t="s">
        <v>178</v>
      </c>
      <c r="E91" s="721" t="s">
        <v>178</v>
      </c>
      <c r="F91" s="722" t="s">
        <v>1343</v>
      </c>
      <c r="G91" s="1470">
        <v>2</v>
      </c>
      <c r="H91" s="1882">
        <v>30</v>
      </c>
      <c r="I91" s="426">
        <f t="shared" si="5"/>
        <v>60</v>
      </c>
      <c r="J91" s="1269"/>
      <c r="K91" s="54" t="s">
        <v>1344</v>
      </c>
      <c r="L91" s="146" t="s">
        <v>5787</v>
      </c>
      <c r="M91" s="17"/>
      <c r="N91" s="19">
        <v>44755</v>
      </c>
      <c r="O91" s="16"/>
      <c r="P91" s="17"/>
      <c r="Q91" s="19">
        <v>44769</v>
      </c>
      <c r="R91" s="21"/>
    </row>
    <row r="92" spans="1:18" s="9" customFormat="1" ht="19.7" customHeight="1">
      <c r="A92" s="9" t="s">
        <v>1398</v>
      </c>
      <c r="C92" s="1210">
        <f t="shared" si="6"/>
        <v>64</v>
      </c>
      <c r="D92" s="721" t="s">
        <v>1304</v>
      </c>
      <c r="E92" s="721" t="s">
        <v>178</v>
      </c>
      <c r="F92" s="789" t="s">
        <v>5788</v>
      </c>
      <c r="G92" s="1470">
        <v>1</v>
      </c>
      <c r="H92" s="723">
        <v>2290</v>
      </c>
      <c r="I92" s="426">
        <f t="shared" si="5"/>
        <v>2290</v>
      </c>
      <c r="J92" s="1269"/>
      <c r="K92" s="146" t="s">
        <v>5789</v>
      </c>
      <c r="L92" s="146" t="s">
        <v>5787</v>
      </c>
      <c r="M92" s="17"/>
      <c r="N92" s="19">
        <v>44755</v>
      </c>
      <c r="O92" s="16"/>
      <c r="P92" s="17"/>
      <c r="Q92" s="19">
        <v>44769</v>
      </c>
      <c r="R92" s="21"/>
    </row>
    <row r="93" spans="1:18" s="9" customFormat="1" ht="19.7" customHeight="1">
      <c r="A93" s="9" t="s">
        <v>1375</v>
      </c>
      <c r="C93" s="1210">
        <f t="shared" si="6"/>
        <v>65</v>
      </c>
      <c r="D93" s="877" t="s">
        <v>178</v>
      </c>
      <c r="E93" s="877" t="s">
        <v>178</v>
      </c>
      <c r="F93" s="1902" t="s">
        <v>3292</v>
      </c>
      <c r="G93" s="910"/>
      <c r="H93" s="879"/>
      <c r="I93" s="1371">
        <f t="shared" si="5"/>
        <v>0</v>
      </c>
      <c r="J93" s="1864"/>
      <c r="K93" s="410" t="s">
        <v>5790</v>
      </c>
      <c r="L93" s="805" t="s">
        <v>3518</v>
      </c>
      <c r="M93" s="17"/>
      <c r="N93" s="19"/>
      <c r="O93" s="16"/>
      <c r="P93" s="17"/>
      <c r="Q93" s="19"/>
      <c r="R93" s="21"/>
    </row>
    <row r="94" spans="1:18" s="9" customFormat="1" ht="19.7" customHeight="1">
      <c r="A94" s="9" t="s">
        <v>2038</v>
      </c>
      <c r="C94" s="1210">
        <f t="shared" si="6"/>
        <v>66</v>
      </c>
      <c r="D94" s="721" t="s">
        <v>178</v>
      </c>
      <c r="E94" s="721" t="s">
        <v>178</v>
      </c>
      <c r="F94" s="789" t="s">
        <v>5791</v>
      </c>
      <c r="G94" s="1470">
        <v>2</v>
      </c>
      <c r="H94" s="723">
        <v>830</v>
      </c>
      <c r="I94" s="426">
        <f t="shared" si="5"/>
        <v>1660</v>
      </c>
      <c r="J94" s="1269"/>
      <c r="K94" s="146" t="s">
        <v>3855</v>
      </c>
      <c r="L94" s="146" t="s">
        <v>5787</v>
      </c>
      <c r="M94" s="17"/>
      <c r="N94" s="19">
        <v>44755</v>
      </c>
      <c r="O94" s="16"/>
      <c r="P94" s="17"/>
      <c r="Q94" s="19">
        <v>44769</v>
      </c>
      <c r="R94" s="21"/>
    </row>
    <row r="95" spans="1:18" s="9" customFormat="1" ht="19.7" customHeight="1">
      <c r="A95" s="9" t="s">
        <v>1375</v>
      </c>
      <c r="C95" s="1210">
        <f t="shared" si="6"/>
        <v>67</v>
      </c>
      <c r="D95" s="1369" t="s">
        <v>178</v>
      </c>
      <c r="E95" s="1369" t="s">
        <v>178</v>
      </c>
      <c r="F95" s="1270" t="s">
        <v>2115</v>
      </c>
      <c r="G95" s="1903"/>
      <c r="H95" s="1371">
        <v>690</v>
      </c>
      <c r="I95" s="1371">
        <f t="shared" si="5"/>
        <v>0</v>
      </c>
      <c r="J95" s="1904"/>
      <c r="K95" s="1373" t="s">
        <v>2116</v>
      </c>
      <c r="L95" s="805" t="s">
        <v>3535</v>
      </c>
      <c r="M95" s="17"/>
      <c r="N95" s="19"/>
      <c r="O95" s="16"/>
      <c r="P95" s="17"/>
      <c r="Q95" s="19"/>
      <c r="R95" s="21"/>
    </row>
    <row r="96" spans="1:18" s="9" customFormat="1" ht="19.7" customHeight="1">
      <c r="A96" s="9" t="s">
        <v>1375</v>
      </c>
      <c r="C96" s="1210">
        <f t="shared" si="6"/>
        <v>68</v>
      </c>
      <c r="D96" s="1369" t="s">
        <v>178</v>
      </c>
      <c r="E96" s="1369" t="s">
        <v>178</v>
      </c>
      <c r="F96" s="1270" t="s">
        <v>2117</v>
      </c>
      <c r="G96" s="1903"/>
      <c r="H96" s="1371">
        <v>990</v>
      </c>
      <c r="I96" s="1371">
        <f t="shared" si="5"/>
        <v>0</v>
      </c>
      <c r="J96" s="1904"/>
      <c r="K96" s="1373" t="s">
        <v>2116</v>
      </c>
      <c r="L96" s="805" t="s">
        <v>3535</v>
      </c>
      <c r="M96" s="17"/>
      <c r="N96" s="19"/>
      <c r="O96" s="16"/>
      <c r="P96" s="17"/>
      <c r="Q96" s="19"/>
      <c r="R96" s="21"/>
    </row>
    <row r="97" spans="1:18" s="9" customFormat="1" ht="19.7" customHeight="1">
      <c r="A97" s="17" t="s">
        <v>2986</v>
      </c>
      <c r="C97" s="1210">
        <f t="shared" si="6"/>
        <v>69</v>
      </c>
      <c r="D97" s="1905" t="s">
        <v>5792</v>
      </c>
      <c r="E97" s="1905" t="s">
        <v>100</v>
      </c>
      <c r="F97" s="1906" t="s">
        <v>5793</v>
      </c>
      <c r="G97" s="1907">
        <v>1</v>
      </c>
      <c r="H97" s="1908">
        <v>2460</v>
      </c>
      <c r="I97" s="1908">
        <f t="shared" si="5"/>
        <v>2460</v>
      </c>
      <c r="J97" s="1909"/>
      <c r="K97" s="1910" t="s">
        <v>5794</v>
      </c>
      <c r="L97" s="1911" t="s">
        <v>5795</v>
      </c>
      <c r="M97" s="17"/>
      <c r="N97" s="19">
        <v>44812</v>
      </c>
      <c r="O97" s="16"/>
      <c r="P97" s="17"/>
      <c r="Q97" s="19">
        <v>44817</v>
      </c>
      <c r="R97" s="21"/>
    </row>
    <row r="98" spans="1:18" s="9" customFormat="1" ht="19.7" customHeight="1">
      <c r="A98" s="17" t="s">
        <v>2038</v>
      </c>
      <c r="C98" s="1210">
        <f t="shared" si="6"/>
        <v>70</v>
      </c>
      <c r="D98" s="1905" t="s">
        <v>100</v>
      </c>
      <c r="E98" s="1905" t="s">
        <v>100</v>
      </c>
      <c r="F98" s="1906" t="s">
        <v>5796</v>
      </c>
      <c r="G98" s="1907">
        <v>2</v>
      </c>
      <c r="H98" s="1908">
        <v>1050</v>
      </c>
      <c r="I98" s="1908">
        <f t="shared" si="5"/>
        <v>2100</v>
      </c>
      <c r="J98" s="1909"/>
      <c r="K98" s="1910" t="s">
        <v>3855</v>
      </c>
      <c r="L98" s="1911" t="s">
        <v>5797</v>
      </c>
      <c r="M98" s="17"/>
      <c r="N98" s="19">
        <v>44812</v>
      </c>
      <c r="O98" s="16"/>
      <c r="P98" s="17"/>
      <c r="Q98" s="19">
        <v>44817</v>
      </c>
      <c r="R98" s="21"/>
    </row>
    <row r="99" spans="1:18" s="9" customFormat="1" ht="19.7" customHeight="1">
      <c r="C99" s="16"/>
      <c r="D99" s="385"/>
      <c r="E99" s="385"/>
      <c r="F99" s="146"/>
      <c r="G99" s="54"/>
      <c r="H99" s="383"/>
      <c r="I99" s="383"/>
      <c r="J99" s="1269"/>
      <c r="K99" s="483"/>
      <c r="L99" s="93"/>
      <c r="M99" s="17"/>
      <c r="N99" s="19"/>
      <c r="O99" s="16"/>
      <c r="P99" s="17"/>
      <c r="Q99" s="19"/>
      <c r="R99" s="21"/>
    </row>
    <row r="100" spans="1:18" s="9" customFormat="1" ht="19.7" customHeight="1">
      <c r="C100" s="16"/>
      <c r="D100" s="73"/>
      <c r="E100" s="73"/>
      <c r="F100" s="1260">
        <f>SUM(I79:I99)</f>
        <v>23187</v>
      </c>
      <c r="G100" s="1912"/>
      <c r="H100" s="93"/>
      <c r="I100" s="383"/>
      <c r="J100" s="1913"/>
      <c r="K100" s="66"/>
      <c r="L100" s="93"/>
      <c r="M100" s="17"/>
      <c r="N100" s="19"/>
      <c r="O100" s="16"/>
      <c r="P100" s="17"/>
      <c r="Q100" s="19"/>
      <c r="R100" s="21"/>
    </row>
    <row r="101" spans="1:18" s="9" customFormat="1" ht="19.7" customHeight="1">
      <c r="C101" s="16"/>
      <c r="D101" s="16"/>
      <c r="E101" s="16"/>
      <c r="F101" s="17"/>
      <c r="G101" s="54"/>
      <c r="H101" s="17"/>
      <c r="I101" s="18"/>
      <c r="J101" s="1269"/>
      <c r="K101" s="17"/>
      <c r="L101" s="17"/>
      <c r="M101" s="17"/>
      <c r="N101" s="19"/>
      <c r="O101" s="16"/>
      <c r="P101" s="17"/>
      <c r="Q101" s="19"/>
      <c r="R101" s="21"/>
    </row>
    <row r="102" spans="1:18" s="9" customFormat="1" ht="19.7" customHeight="1">
      <c r="C102" s="16"/>
      <c r="D102" s="16"/>
      <c r="E102" s="16"/>
      <c r="F102" s="17"/>
      <c r="G102" s="54"/>
      <c r="H102" s="17"/>
      <c r="I102" s="18"/>
      <c r="J102" s="1269"/>
      <c r="K102" s="17"/>
      <c r="L102" s="17"/>
      <c r="M102" s="17"/>
      <c r="N102" s="19"/>
      <c r="O102" s="16"/>
      <c r="P102" s="17"/>
      <c r="Q102" s="19"/>
      <c r="R102" s="21"/>
    </row>
    <row r="103" spans="1:18" s="9" customFormat="1" ht="19.7" customHeight="1">
      <c r="C103" s="16"/>
      <c r="D103" s="1262" t="s">
        <v>5798</v>
      </c>
      <c r="E103" s="1263"/>
      <c r="F103" s="1264"/>
      <c r="G103" s="54"/>
      <c r="H103" s="17"/>
      <c r="I103" s="18"/>
      <c r="J103" s="1269"/>
      <c r="K103" s="17"/>
      <c r="L103" s="17"/>
      <c r="M103" s="17"/>
      <c r="N103" s="19"/>
      <c r="O103" s="16"/>
      <c r="P103" s="17"/>
      <c r="Q103" s="19"/>
      <c r="R103" s="21"/>
    </row>
    <row r="104" spans="1:18" s="9" customFormat="1" ht="19.7" customHeight="1">
      <c r="A104" s="17" t="s">
        <v>3006</v>
      </c>
      <c r="B104" s="691"/>
      <c r="C104" s="1210">
        <f>+C98+1</f>
        <v>71</v>
      </c>
      <c r="D104" s="1914" t="s">
        <v>100</v>
      </c>
      <c r="E104" s="1914" t="s">
        <v>100</v>
      </c>
      <c r="F104" s="1915" t="s">
        <v>3627</v>
      </c>
      <c r="G104" s="1916">
        <v>4</v>
      </c>
      <c r="H104" s="1917">
        <v>2313</v>
      </c>
      <c r="I104" s="1303">
        <f t="shared" ref="I104:I138" si="7">G104*H104</f>
        <v>9252</v>
      </c>
      <c r="J104" s="18"/>
      <c r="K104" s="92" t="s">
        <v>3628</v>
      </c>
      <c r="L104" s="17"/>
      <c r="M104" s="17"/>
      <c r="N104" s="19">
        <v>44755</v>
      </c>
      <c r="O104" s="16"/>
      <c r="P104" s="17"/>
      <c r="Q104" s="19">
        <v>44769</v>
      </c>
      <c r="R104" s="21"/>
    </row>
    <row r="105" spans="1:18" s="9" customFormat="1" ht="19.7" customHeight="1">
      <c r="A105" s="17" t="s">
        <v>1375</v>
      </c>
      <c r="B105" s="691"/>
      <c r="C105" s="1210">
        <f t="shared" ref="C105:C138" si="8">+C104+1</f>
        <v>72</v>
      </c>
      <c r="D105" s="1918" t="s">
        <v>100</v>
      </c>
      <c r="E105" s="1918" t="s">
        <v>100</v>
      </c>
      <c r="F105" s="813" t="s">
        <v>4033</v>
      </c>
      <c r="G105" s="1899">
        <v>4</v>
      </c>
      <c r="H105" s="723">
        <v>980</v>
      </c>
      <c r="I105" s="278">
        <f t="shared" si="7"/>
        <v>3920</v>
      </c>
      <c r="J105" s="18"/>
      <c r="K105" s="146" t="s">
        <v>4024</v>
      </c>
      <c r="L105" s="17"/>
      <c r="M105" s="17"/>
      <c r="N105" s="19">
        <v>44755</v>
      </c>
      <c r="O105" s="16"/>
      <c r="P105" s="17"/>
      <c r="Q105" s="19">
        <v>44769</v>
      </c>
      <c r="R105" s="21"/>
    </row>
    <row r="106" spans="1:18" s="9" customFormat="1" ht="19.7" customHeight="1">
      <c r="A106" s="17" t="s">
        <v>1375</v>
      </c>
      <c r="B106" s="691"/>
      <c r="C106" s="1210">
        <f t="shared" si="8"/>
        <v>73</v>
      </c>
      <c r="D106" s="1905"/>
      <c r="E106" s="1905"/>
      <c r="F106" s="1919" t="s">
        <v>5799</v>
      </c>
      <c r="G106" s="1920">
        <v>4</v>
      </c>
      <c r="H106" s="1764">
        <v>1029</v>
      </c>
      <c r="I106" s="1921">
        <f t="shared" si="7"/>
        <v>4116</v>
      </c>
      <c r="J106" s="1767"/>
      <c r="K106" s="1919" t="s">
        <v>4024</v>
      </c>
      <c r="L106" s="17"/>
      <c r="M106" s="17"/>
      <c r="N106" s="19">
        <v>44777</v>
      </c>
      <c r="O106" s="16"/>
      <c r="P106" s="17"/>
      <c r="Q106" s="19">
        <v>44778</v>
      </c>
      <c r="R106" s="21"/>
    </row>
    <row r="107" spans="1:18" s="9" customFormat="1" ht="19.7" customHeight="1">
      <c r="A107" s="17" t="s">
        <v>2986</v>
      </c>
      <c r="B107" s="691"/>
      <c r="C107" s="1210">
        <f t="shared" si="8"/>
        <v>74</v>
      </c>
      <c r="D107" s="1918" t="s">
        <v>100</v>
      </c>
      <c r="E107" s="1918" t="s">
        <v>100</v>
      </c>
      <c r="F107" s="813" t="s">
        <v>5800</v>
      </c>
      <c r="G107" s="1899">
        <v>6</v>
      </c>
      <c r="H107" s="723">
        <v>390</v>
      </c>
      <c r="I107" s="278">
        <f t="shared" si="7"/>
        <v>2340</v>
      </c>
      <c r="J107" s="18"/>
      <c r="K107" s="146" t="s">
        <v>5801</v>
      </c>
      <c r="L107" s="17"/>
      <c r="M107" s="17"/>
      <c r="N107" s="19">
        <v>44755</v>
      </c>
      <c r="O107" s="16"/>
      <c r="P107" s="17"/>
      <c r="Q107" s="19">
        <v>44769</v>
      </c>
      <c r="R107" s="21"/>
    </row>
    <row r="108" spans="1:18" s="9" customFormat="1" ht="19.7" customHeight="1">
      <c r="A108" s="17" t="s">
        <v>1375</v>
      </c>
      <c r="B108" s="691"/>
      <c r="C108" s="1210">
        <f t="shared" si="8"/>
        <v>75</v>
      </c>
      <c r="D108" s="1918" t="s">
        <v>100</v>
      </c>
      <c r="E108" s="1918" t="s">
        <v>100</v>
      </c>
      <c r="F108" s="813" t="s">
        <v>5802</v>
      </c>
      <c r="G108" s="1899">
        <v>4</v>
      </c>
      <c r="H108" s="723">
        <v>169</v>
      </c>
      <c r="I108" s="278">
        <f t="shared" si="7"/>
        <v>676</v>
      </c>
      <c r="J108" s="18"/>
      <c r="K108" s="146" t="s">
        <v>5803</v>
      </c>
      <c r="L108" s="17"/>
      <c r="M108" s="17"/>
      <c r="N108" s="19">
        <v>44755</v>
      </c>
      <c r="O108" s="16"/>
      <c r="P108" s="17"/>
      <c r="Q108" s="19">
        <v>44769</v>
      </c>
      <c r="R108" s="21"/>
    </row>
    <row r="109" spans="1:18" s="9" customFormat="1" ht="19.7" customHeight="1">
      <c r="A109" s="17" t="s">
        <v>1375</v>
      </c>
      <c r="B109" s="691"/>
      <c r="C109" s="1210">
        <f t="shared" si="8"/>
        <v>76</v>
      </c>
      <c r="D109" s="1918" t="s">
        <v>100</v>
      </c>
      <c r="E109" s="1918" t="s">
        <v>100</v>
      </c>
      <c r="F109" s="813" t="s">
        <v>3639</v>
      </c>
      <c r="G109" s="1899">
        <v>4</v>
      </c>
      <c r="H109" s="723">
        <v>59</v>
      </c>
      <c r="I109" s="278">
        <f t="shared" si="7"/>
        <v>236</v>
      </c>
      <c r="J109" s="18"/>
      <c r="K109" s="92" t="s">
        <v>3640</v>
      </c>
      <c r="L109" s="17"/>
      <c r="M109" s="17"/>
      <c r="N109" s="19">
        <v>44755</v>
      </c>
      <c r="O109" s="16"/>
      <c r="P109" s="17"/>
      <c r="Q109" s="19">
        <v>44769</v>
      </c>
      <c r="R109" s="21"/>
    </row>
    <row r="110" spans="1:18" s="9" customFormat="1" ht="19.7" customHeight="1">
      <c r="A110" s="17" t="s">
        <v>1375</v>
      </c>
      <c r="B110" s="691"/>
      <c r="C110" s="1210">
        <f t="shared" si="8"/>
        <v>77</v>
      </c>
      <c r="D110" s="1918" t="s">
        <v>100</v>
      </c>
      <c r="E110" s="1918" t="s">
        <v>100</v>
      </c>
      <c r="F110" s="813" t="s">
        <v>3201</v>
      </c>
      <c r="G110" s="1899">
        <v>4</v>
      </c>
      <c r="H110" s="723">
        <v>140</v>
      </c>
      <c r="I110" s="278">
        <f>G110*H110</f>
        <v>560</v>
      </c>
      <c r="J110" s="18"/>
      <c r="K110" s="92" t="s">
        <v>2050</v>
      </c>
      <c r="L110" s="17"/>
      <c r="M110" s="17"/>
      <c r="N110" s="19">
        <v>44755</v>
      </c>
      <c r="O110" s="16"/>
      <c r="P110" s="17"/>
      <c r="Q110" s="19">
        <v>44769</v>
      </c>
      <c r="R110" s="21"/>
    </row>
    <row r="111" spans="1:18" s="9" customFormat="1" ht="19.7" customHeight="1">
      <c r="A111" s="17" t="s">
        <v>1375</v>
      </c>
      <c r="B111" s="691"/>
      <c r="C111" s="1210">
        <f t="shared" si="8"/>
        <v>78</v>
      </c>
      <c r="D111" s="1918" t="s">
        <v>100</v>
      </c>
      <c r="E111" s="1918" t="s">
        <v>100</v>
      </c>
      <c r="F111" s="813" t="s">
        <v>3631</v>
      </c>
      <c r="G111" s="1899">
        <v>8</v>
      </c>
      <c r="H111" s="723">
        <v>160</v>
      </c>
      <c r="I111" s="278">
        <f t="shared" si="7"/>
        <v>1280</v>
      </c>
      <c r="J111" s="18"/>
      <c r="K111" s="92" t="s">
        <v>2050</v>
      </c>
      <c r="L111" s="17"/>
      <c r="M111" s="17"/>
      <c r="N111" s="19">
        <v>44755</v>
      </c>
      <c r="O111" s="16"/>
      <c r="P111" s="17"/>
      <c r="Q111" s="19">
        <v>44769</v>
      </c>
      <c r="R111" s="21"/>
    </row>
    <row r="112" spans="1:18" s="9" customFormat="1" ht="19.7" customHeight="1">
      <c r="A112" s="17" t="s">
        <v>2986</v>
      </c>
      <c r="B112" s="691"/>
      <c r="C112" s="1210">
        <f t="shared" si="8"/>
        <v>79</v>
      </c>
      <c r="D112" s="1918" t="s">
        <v>100</v>
      </c>
      <c r="E112" s="1918" t="s">
        <v>100</v>
      </c>
      <c r="F112" s="813" t="s">
        <v>5804</v>
      </c>
      <c r="G112" s="1899">
        <v>4</v>
      </c>
      <c r="H112" s="723">
        <v>1190</v>
      </c>
      <c r="I112" s="278">
        <f t="shared" si="7"/>
        <v>4760</v>
      </c>
      <c r="J112" s="18"/>
      <c r="K112" s="92" t="s">
        <v>3207</v>
      </c>
      <c r="L112" s="17"/>
      <c r="M112" s="17"/>
      <c r="N112" s="19">
        <v>44755</v>
      </c>
      <c r="O112" s="16"/>
      <c r="P112" s="17"/>
      <c r="Q112" s="19">
        <v>44769</v>
      </c>
      <c r="R112" s="21"/>
    </row>
    <row r="113" spans="1:18" s="9" customFormat="1" ht="19.7" customHeight="1">
      <c r="A113" s="17" t="s">
        <v>1375</v>
      </c>
      <c r="B113" s="691"/>
      <c r="C113" s="1210">
        <f t="shared" si="8"/>
        <v>80</v>
      </c>
      <c r="D113" s="1918" t="s">
        <v>100</v>
      </c>
      <c r="E113" s="1918" t="s">
        <v>100</v>
      </c>
      <c r="F113" s="813" t="s">
        <v>5805</v>
      </c>
      <c r="G113" s="1899">
        <v>6</v>
      </c>
      <c r="H113" s="723">
        <v>42</v>
      </c>
      <c r="I113" s="278">
        <f t="shared" si="7"/>
        <v>252</v>
      </c>
      <c r="J113" s="18"/>
      <c r="K113" s="146" t="s">
        <v>5806</v>
      </c>
      <c r="L113" s="17"/>
      <c r="M113" s="17"/>
      <c r="N113" s="19">
        <v>44755</v>
      </c>
      <c r="O113" s="16"/>
      <c r="P113" s="17"/>
      <c r="Q113" s="19">
        <v>44769</v>
      </c>
      <c r="R113" s="21"/>
    </row>
    <row r="114" spans="1:18" s="9" customFormat="1" ht="19.7" customHeight="1">
      <c r="A114" s="17" t="s">
        <v>1375</v>
      </c>
      <c r="B114" s="691"/>
      <c r="C114" s="1210">
        <f t="shared" si="8"/>
        <v>81</v>
      </c>
      <c r="D114" s="1918" t="s">
        <v>100</v>
      </c>
      <c r="E114" s="1918" t="s">
        <v>100</v>
      </c>
      <c r="F114" s="813" t="s">
        <v>5807</v>
      </c>
      <c r="G114" s="1899">
        <v>8</v>
      </c>
      <c r="H114" s="723">
        <v>42</v>
      </c>
      <c r="I114" s="278">
        <f t="shared" si="7"/>
        <v>336</v>
      </c>
      <c r="J114" s="18"/>
      <c r="K114" s="146" t="s">
        <v>5808</v>
      </c>
      <c r="L114" s="17"/>
      <c r="M114" s="17"/>
      <c r="N114" s="19">
        <v>44755</v>
      </c>
      <c r="O114" s="16"/>
      <c r="P114" s="17"/>
      <c r="Q114" s="19">
        <v>44769</v>
      </c>
      <c r="R114" s="21"/>
    </row>
    <row r="115" spans="1:18" s="9" customFormat="1" ht="19.7" customHeight="1">
      <c r="A115" s="17" t="s">
        <v>2986</v>
      </c>
      <c r="B115" s="691"/>
      <c r="C115" s="1210">
        <f t="shared" si="8"/>
        <v>82</v>
      </c>
      <c r="D115" s="1918" t="s">
        <v>100</v>
      </c>
      <c r="E115" s="1918" t="s">
        <v>100</v>
      </c>
      <c r="F115" s="813" t="s">
        <v>5809</v>
      </c>
      <c r="G115" s="1899">
        <v>2</v>
      </c>
      <c r="H115" s="723">
        <v>660</v>
      </c>
      <c r="I115" s="278">
        <f t="shared" si="7"/>
        <v>1320</v>
      </c>
      <c r="J115" s="18"/>
      <c r="K115" s="92" t="s">
        <v>3207</v>
      </c>
      <c r="L115" s="17"/>
      <c r="M115" s="17"/>
      <c r="N115" s="19">
        <v>44755</v>
      </c>
      <c r="O115" s="16"/>
      <c r="P115" s="17"/>
      <c r="Q115" s="19">
        <v>44769</v>
      </c>
      <c r="R115" s="21"/>
    </row>
    <row r="116" spans="1:18" s="9" customFormat="1" ht="19.7" customHeight="1">
      <c r="A116" s="17" t="s">
        <v>2986</v>
      </c>
      <c r="B116" s="691"/>
      <c r="C116" s="1210">
        <f t="shared" si="8"/>
        <v>83</v>
      </c>
      <c r="D116" s="1918" t="s">
        <v>100</v>
      </c>
      <c r="E116" s="1918" t="s">
        <v>100</v>
      </c>
      <c r="F116" s="813" t="s">
        <v>5810</v>
      </c>
      <c r="G116" s="1899">
        <v>2</v>
      </c>
      <c r="H116" s="723">
        <v>1380</v>
      </c>
      <c r="I116" s="278">
        <f t="shared" si="7"/>
        <v>2760</v>
      </c>
      <c r="J116" s="18"/>
      <c r="K116" s="92" t="s">
        <v>3207</v>
      </c>
      <c r="L116" s="17"/>
      <c r="M116" s="17"/>
      <c r="N116" s="19">
        <v>44755</v>
      </c>
      <c r="O116" s="16"/>
      <c r="P116" s="17"/>
      <c r="Q116" s="19">
        <v>44769</v>
      </c>
      <c r="R116" s="21"/>
    </row>
    <row r="117" spans="1:18" s="9" customFormat="1" ht="19.7" customHeight="1">
      <c r="A117" s="17" t="s">
        <v>5811</v>
      </c>
      <c r="B117" s="691"/>
      <c r="C117" s="1210">
        <f t="shared" si="8"/>
        <v>84</v>
      </c>
      <c r="D117" s="1918" t="s">
        <v>100</v>
      </c>
      <c r="E117" s="1918" t="s">
        <v>100</v>
      </c>
      <c r="F117" s="813" t="s">
        <v>5812</v>
      </c>
      <c r="G117" s="1899">
        <v>6</v>
      </c>
      <c r="H117" s="723">
        <v>600</v>
      </c>
      <c r="I117" s="278">
        <f t="shared" si="7"/>
        <v>3600</v>
      </c>
      <c r="J117" s="18"/>
      <c r="K117" s="146" t="s">
        <v>5813</v>
      </c>
      <c r="L117" s="17"/>
      <c r="M117" s="17"/>
      <c r="N117" s="19">
        <v>44755</v>
      </c>
      <c r="O117" s="16"/>
      <c r="P117" s="17"/>
      <c r="Q117" s="19">
        <v>44769</v>
      </c>
      <c r="R117" s="21"/>
    </row>
    <row r="118" spans="1:18" s="9" customFormat="1" ht="19.7" customHeight="1">
      <c r="A118" s="17" t="s">
        <v>1375</v>
      </c>
      <c r="B118" s="691"/>
      <c r="C118" s="1210">
        <f t="shared" si="8"/>
        <v>85</v>
      </c>
      <c r="D118" s="1918" t="s">
        <v>100</v>
      </c>
      <c r="E118" s="1918" t="s">
        <v>100</v>
      </c>
      <c r="F118" s="813" t="s">
        <v>3643</v>
      </c>
      <c r="G118" s="1899">
        <v>10</v>
      </c>
      <c r="H118" s="723">
        <v>29</v>
      </c>
      <c r="I118" s="278">
        <f t="shared" si="7"/>
        <v>290</v>
      </c>
      <c r="J118" s="18"/>
      <c r="K118" s="92" t="s">
        <v>5814</v>
      </c>
      <c r="L118" s="17"/>
      <c r="M118" s="17"/>
      <c r="N118" s="19">
        <v>44755</v>
      </c>
      <c r="O118" s="16"/>
      <c r="P118" s="17"/>
      <c r="Q118" s="19">
        <v>44769</v>
      </c>
      <c r="R118" s="21"/>
    </row>
    <row r="119" spans="1:18" s="9" customFormat="1" ht="19.7" customHeight="1">
      <c r="A119" s="17" t="s">
        <v>1375</v>
      </c>
      <c r="B119" s="691"/>
      <c r="C119" s="1210">
        <f t="shared" si="8"/>
        <v>86</v>
      </c>
      <c r="D119" s="1918" t="s">
        <v>100</v>
      </c>
      <c r="E119" s="1918" t="s">
        <v>100</v>
      </c>
      <c r="F119" s="813" t="s">
        <v>5815</v>
      </c>
      <c r="G119" s="1899">
        <v>6</v>
      </c>
      <c r="H119" s="723">
        <v>268</v>
      </c>
      <c r="I119" s="278">
        <f t="shared" si="7"/>
        <v>1608</v>
      </c>
      <c r="J119" s="18"/>
      <c r="K119" s="146" t="s">
        <v>3652</v>
      </c>
      <c r="L119" s="17"/>
      <c r="M119" s="17"/>
      <c r="N119" s="19">
        <v>44755</v>
      </c>
      <c r="O119" s="16"/>
      <c r="P119" s="17"/>
      <c r="Q119" s="19">
        <v>44769</v>
      </c>
      <c r="R119" s="21"/>
    </row>
    <row r="120" spans="1:18" s="9" customFormat="1" ht="19.7" customHeight="1">
      <c r="A120" s="170" t="s">
        <v>1375</v>
      </c>
      <c r="B120" s="1922"/>
      <c r="C120" s="1210">
        <f t="shared" si="8"/>
        <v>87</v>
      </c>
      <c r="D120" s="1923" t="s">
        <v>100</v>
      </c>
      <c r="E120" s="1923" t="s">
        <v>100</v>
      </c>
      <c r="F120" s="1924" t="s">
        <v>3637</v>
      </c>
      <c r="G120" s="1925">
        <v>10</v>
      </c>
      <c r="H120" s="1926">
        <v>25</v>
      </c>
      <c r="I120" s="1927">
        <f t="shared" si="7"/>
        <v>250</v>
      </c>
      <c r="J120" s="1928"/>
      <c r="K120" s="23" t="s">
        <v>5816</v>
      </c>
      <c r="L120" s="17"/>
      <c r="M120" s="17"/>
      <c r="N120" s="19">
        <v>44755</v>
      </c>
      <c r="O120" s="16"/>
      <c r="P120" s="17"/>
      <c r="Q120" s="19">
        <v>44769</v>
      </c>
      <c r="R120" s="21"/>
    </row>
    <row r="121" spans="1:18" s="9" customFormat="1" ht="19.7" customHeight="1">
      <c r="A121" s="17" t="s">
        <v>1375</v>
      </c>
      <c r="B121" s="691"/>
      <c r="C121" s="1210">
        <f t="shared" si="8"/>
        <v>88</v>
      </c>
      <c r="D121" s="1918" t="s">
        <v>100</v>
      </c>
      <c r="E121" s="1918" t="s">
        <v>100</v>
      </c>
      <c r="F121" s="1875" t="s">
        <v>5817</v>
      </c>
      <c r="G121" s="1893">
        <v>22</v>
      </c>
      <c r="H121" s="1877">
        <v>27</v>
      </c>
      <c r="I121" s="446">
        <f t="shared" si="7"/>
        <v>594</v>
      </c>
      <c r="J121" s="61"/>
      <c r="K121" s="62" t="s">
        <v>5818</v>
      </c>
      <c r="L121" s="17"/>
      <c r="M121" s="17"/>
      <c r="N121" s="19">
        <v>44755</v>
      </c>
      <c r="O121" s="16"/>
      <c r="P121" s="17"/>
      <c r="Q121" s="19">
        <v>44769</v>
      </c>
      <c r="R121" s="21"/>
    </row>
    <row r="122" spans="1:18" s="9" customFormat="1" ht="19.7" customHeight="1">
      <c r="A122" s="17" t="s">
        <v>2986</v>
      </c>
      <c r="B122" s="691"/>
      <c r="C122" s="1210">
        <f t="shared" si="8"/>
        <v>89</v>
      </c>
      <c r="D122" s="1918" t="s">
        <v>100</v>
      </c>
      <c r="E122" s="1918" t="s">
        <v>100</v>
      </c>
      <c r="F122" s="813" t="s">
        <v>5819</v>
      </c>
      <c r="G122" s="1899">
        <v>4</v>
      </c>
      <c r="H122" s="723">
        <v>3474</v>
      </c>
      <c r="I122" s="278">
        <f t="shared" si="7"/>
        <v>13896</v>
      </c>
      <c r="J122" s="18"/>
      <c r="K122" s="146" t="s">
        <v>5820</v>
      </c>
      <c r="L122" s="17"/>
      <c r="M122" s="17"/>
      <c r="N122" s="19">
        <v>44755</v>
      </c>
      <c r="O122" s="16"/>
      <c r="P122" s="17"/>
      <c r="Q122" s="19">
        <v>44769</v>
      </c>
      <c r="R122" s="21"/>
    </row>
    <row r="123" spans="1:18" s="9" customFormat="1" ht="19.7" customHeight="1">
      <c r="A123" s="17" t="s">
        <v>2986</v>
      </c>
      <c r="B123" s="691"/>
      <c r="C123" s="1210">
        <f t="shared" si="8"/>
        <v>90</v>
      </c>
      <c r="D123" s="1918" t="s">
        <v>100</v>
      </c>
      <c r="E123" s="1918" t="s">
        <v>100</v>
      </c>
      <c r="F123" s="813" t="s">
        <v>5821</v>
      </c>
      <c r="G123" s="1899">
        <v>2</v>
      </c>
      <c r="H123" s="723">
        <v>2419</v>
      </c>
      <c r="I123" s="278">
        <f t="shared" si="7"/>
        <v>4838</v>
      </c>
      <c r="J123" s="18"/>
      <c r="K123" s="146" t="s">
        <v>5822</v>
      </c>
      <c r="L123" s="17"/>
      <c r="M123" s="17"/>
      <c r="N123" s="19">
        <v>44755</v>
      </c>
      <c r="O123" s="16"/>
      <c r="P123" s="17"/>
      <c r="Q123" s="19">
        <v>44769</v>
      </c>
      <c r="R123" s="21"/>
    </row>
    <row r="124" spans="1:18" s="9" customFormat="1" ht="19.7" customHeight="1">
      <c r="A124" s="17" t="s">
        <v>3538</v>
      </c>
      <c r="B124" s="691"/>
      <c r="C124" s="1210">
        <f t="shared" si="8"/>
        <v>91</v>
      </c>
      <c r="D124" s="721" t="s">
        <v>1304</v>
      </c>
      <c r="E124" s="721" t="s">
        <v>178</v>
      </c>
      <c r="F124" s="813" t="s">
        <v>5823</v>
      </c>
      <c r="G124" s="1899">
        <v>2</v>
      </c>
      <c r="H124" s="723">
        <v>7393</v>
      </c>
      <c r="I124" s="278">
        <f t="shared" si="7"/>
        <v>14786</v>
      </c>
      <c r="J124" s="17"/>
      <c r="K124" s="311" t="s">
        <v>5824</v>
      </c>
      <c r="L124" s="17"/>
      <c r="M124" s="17"/>
      <c r="N124" s="19">
        <v>44755</v>
      </c>
      <c r="O124" s="16"/>
      <c r="P124" s="17"/>
      <c r="Q124" s="19">
        <v>44769</v>
      </c>
      <c r="R124" s="21"/>
    </row>
    <row r="125" spans="1:18" s="9" customFormat="1" ht="19.7" customHeight="1">
      <c r="A125" s="17" t="s">
        <v>5825</v>
      </c>
      <c r="B125" s="691"/>
      <c r="C125" s="1210">
        <f t="shared" si="8"/>
        <v>92</v>
      </c>
      <c r="D125" s="721" t="s">
        <v>1304</v>
      </c>
      <c r="E125" s="721" t="s">
        <v>178</v>
      </c>
      <c r="F125" s="813" t="s">
        <v>5826</v>
      </c>
      <c r="G125" s="1899">
        <v>1</v>
      </c>
      <c r="H125" s="723">
        <v>35236</v>
      </c>
      <c r="I125" s="278">
        <f t="shared" si="7"/>
        <v>35236</v>
      </c>
      <c r="J125" s="17"/>
      <c r="K125" s="146" t="s">
        <v>5827</v>
      </c>
      <c r="L125" s="17"/>
      <c r="M125" s="17"/>
      <c r="N125" s="19">
        <v>44755</v>
      </c>
      <c r="O125" s="16"/>
      <c r="P125" s="17"/>
      <c r="Q125" s="19">
        <v>44769</v>
      </c>
      <c r="R125" s="21"/>
    </row>
    <row r="126" spans="1:18" s="9" customFormat="1" ht="19.7" customHeight="1">
      <c r="A126" s="1302" t="s">
        <v>1375</v>
      </c>
      <c r="B126" s="1929"/>
      <c r="C126" s="1210">
        <f t="shared" si="8"/>
        <v>93</v>
      </c>
      <c r="D126" s="723" t="s">
        <v>2741</v>
      </c>
      <c r="E126" s="1918" t="s">
        <v>100</v>
      </c>
      <c r="F126" s="1466">
        <v>620705008</v>
      </c>
      <c r="G126" s="1900">
        <v>3</v>
      </c>
      <c r="H126" s="1901">
        <v>42</v>
      </c>
      <c r="I126" s="1203">
        <f t="shared" si="7"/>
        <v>126</v>
      </c>
      <c r="J126" s="18"/>
      <c r="K126" s="1360" t="s">
        <v>5828</v>
      </c>
      <c r="L126" s="17"/>
      <c r="M126" s="17"/>
      <c r="N126" s="19">
        <v>44755</v>
      </c>
      <c r="O126" s="16"/>
      <c r="P126" s="17"/>
      <c r="Q126" s="19">
        <v>44769</v>
      </c>
      <c r="R126" s="21"/>
    </row>
    <row r="127" spans="1:18" s="9" customFormat="1" ht="19.7" customHeight="1">
      <c r="A127" s="17" t="s">
        <v>2986</v>
      </c>
      <c r="C127" s="1210">
        <f t="shared" si="8"/>
        <v>94</v>
      </c>
      <c r="D127" s="1918" t="s">
        <v>100</v>
      </c>
      <c r="E127" s="1918" t="s">
        <v>100</v>
      </c>
      <c r="F127" s="1862" t="s">
        <v>5829</v>
      </c>
      <c r="G127" s="1899">
        <v>1</v>
      </c>
      <c r="H127" s="723">
        <v>5790</v>
      </c>
      <c r="I127" s="286">
        <f t="shared" si="7"/>
        <v>5790</v>
      </c>
      <c r="J127" s="1269"/>
      <c r="K127" s="275" t="s">
        <v>5830</v>
      </c>
      <c r="L127" s="17"/>
      <c r="M127" s="17"/>
      <c r="N127" s="19">
        <v>44755</v>
      </c>
      <c r="O127" s="16"/>
      <c r="P127" s="17"/>
      <c r="Q127" s="19">
        <v>44769</v>
      </c>
      <c r="R127" s="21"/>
    </row>
    <row r="128" spans="1:18" s="9" customFormat="1" ht="19.7" customHeight="1">
      <c r="A128" s="17" t="s">
        <v>1375</v>
      </c>
      <c r="B128" s="691"/>
      <c r="C128" s="1210">
        <f t="shared" si="8"/>
        <v>95</v>
      </c>
      <c r="D128" s="1930" t="s">
        <v>100</v>
      </c>
      <c r="E128" s="1930" t="s">
        <v>100</v>
      </c>
      <c r="F128" s="1931" t="s">
        <v>1309</v>
      </c>
      <c r="G128" s="1931">
        <v>10</v>
      </c>
      <c r="H128" s="1932">
        <v>69</v>
      </c>
      <c r="I128" s="520">
        <f t="shared" si="7"/>
        <v>690</v>
      </c>
      <c r="J128" s="464"/>
      <c r="K128" s="1933" t="s">
        <v>2056</v>
      </c>
      <c r="L128" s="17"/>
      <c r="M128" s="17"/>
      <c r="N128" s="19">
        <v>44755</v>
      </c>
      <c r="O128" s="16"/>
      <c r="P128" s="17"/>
      <c r="Q128" s="19">
        <v>44769</v>
      </c>
      <c r="R128" s="21"/>
    </row>
    <row r="129" spans="1:18" s="9" customFormat="1" ht="19.7" customHeight="1">
      <c r="A129" s="17" t="s">
        <v>1375</v>
      </c>
      <c r="B129" s="691"/>
      <c r="C129" s="1210">
        <f t="shared" si="8"/>
        <v>96</v>
      </c>
      <c r="D129" s="1930" t="s">
        <v>100</v>
      </c>
      <c r="E129" s="1930" t="s">
        <v>100</v>
      </c>
      <c r="F129" s="1931" t="s">
        <v>5831</v>
      </c>
      <c r="G129" s="1931">
        <v>4</v>
      </c>
      <c r="H129" s="1932">
        <v>169</v>
      </c>
      <c r="I129" s="520">
        <f t="shared" si="7"/>
        <v>676</v>
      </c>
      <c r="J129" s="464"/>
      <c r="K129" s="1933" t="s">
        <v>5832</v>
      </c>
      <c r="L129" s="17"/>
      <c r="M129" s="17"/>
      <c r="N129" s="19">
        <v>44755</v>
      </c>
      <c r="O129" s="16"/>
      <c r="P129" s="17"/>
      <c r="Q129" s="19">
        <v>44769</v>
      </c>
      <c r="R129" s="21"/>
    </row>
    <row r="130" spans="1:18" s="9" customFormat="1" ht="19.7" customHeight="1">
      <c r="A130" s="1302" t="s">
        <v>1375</v>
      </c>
      <c r="B130" s="1929"/>
      <c r="C130" s="1210">
        <f t="shared" si="8"/>
        <v>97</v>
      </c>
      <c r="D130" s="1934" t="s">
        <v>100</v>
      </c>
      <c r="E130" s="1934" t="s">
        <v>100</v>
      </c>
      <c r="F130" s="1935" t="s">
        <v>3634</v>
      </c>
      <c r="G130" s="1936"/>
      <c r="H130" s="1937">
        <v>25</v>
      </c>
      <c r="I130" s="1938">
        <f t="shared" si="7"/>
        <v>0</v>
      </c>
      <c r="J130" s="1939"/>
      <c r="K130" s="1935" t="s">
        <v>5833</v>
      </c>
      <c r="L130" s="17"/>
      <c r="M130" s="17"/>
      <c r="N130" s="19"/>
      <c r="O130" s="16"/>
      <c r="P130" s="17"/>
      <c r="Q130" s="19"/>
      <c r="R130" s="21"/>
    </row>
    <row r="131" spans="1:18" s="9" customFormat="1" ht="19.7" customHeight="1">
      <c r="A131" s="17" t="s">
        <v>3114</v>
      </c>
      <c r="B131" s="691"/>
      <c r="C131" s="1210">
        <f t="shared" si="8"/>
        <v>98</v>
      </c>
      <c r="D131" s="1930" t="s">
        <v>100</v>
      </c>
      <c r="E131" s="1930" t="s">
        <v>100</v>
      </c>
      <c r="F131" s="813" t="s">
        <v>5834</v>
      </c>
      <c r="G131" s="1899">
        <v>6</v>
      </c>
      <c r="H131" s="723">
        <v>1160</v>
      </c>
      <c r="I131" s="278">
        <f t="shared" si="7"/>
        <v>6960</v>
      </c>
      <c r="J131" s="18"/>
      <c r="K131" s="92" t="s">
        <v>5835</v>
      </c>
      <c r="L131" s="17"/>
      <c r="M131" s="17"/>
      <c r="N131" s="19">
        <v>44755</v>
      </c>
      <c r="O131" s="16"/>
      <c r="P131" s="17"/>
      <c r="Q131" s="19">
        <v>44769</v>
      </c>
      <c r="R131" s="21"/>
    </row>
    <row r="132" spans="1:18" s="9" customFormat="1" ht="19.7" customHeight="1">
      <c r="A132" s="17" t="s">
        <v>1375</v>
      </c>
      <c r="B132" s="691"/>
      <c r="C132" s="1210">
        <f t="shared" si="8"/>
        <v>99</v>
      </c>
      <c r="D132" s="1918" t="s">
        <v>100</v>
      </c>
      <c r="E132" s="1918" t="s">
        <v>100</v>
      </c>
      <c r="F132" s="813" t="s">
        <v>2054</v>
      </c>
      <c r="G132" s="1899">
        <v>14</v>
      </c>
      <c r="H132" s="723">
        <v>46</v>
      </c>
      <c r="I132" s="278">
        <f t="shared" si="7"/>
        <v>644</v>
      </c>
      <c r="J132" s="18"/>
      <c r="K132" s="146" t="s">
        <v>5836</v>
      </c>
      <c r="L132" s="17"/>
      <c r="M132" s="17"/>
      <c r="N132" s="19">
        <v>44755</v>
      </c>
      <c r="O132" s="16"/>
      <c r="P132" s="17"/>
      <c r="Q132" s="19">
        <v>44769</v>
      </c>
      <c r="R132" s="21"/>
    </row>
    <row r="133" spans="1:18" s="9" customFormat="1" ht="19.7" customHeight="1">
      <c r="A133" s="17" t="s">
        <v>1375</v>
      </c>
      <c r="B133" s="691"/>
      <c r="C133" s="1210">
        <f t="shared" si="8"/>
        <v>100</v>
      </c>
      <c r="D133" s="1905" t="s">
        <v>100</v>
      </c>
      <c r="E133" s="1905" t="s">
        <v>100</v>
      </c>
      <c r="F133" s="1919" t="s">
        <v>5837</v>
      </c>
      <c r="G133" s="1920">
        <v>6</v>
      </c>
      <c r="H133" s="1764">
        <v>210</v>
      </c>
      <c r="I133" s="1921">
        <f t="shared" si="7"/>
        <v>1260</v>
      </c>
      <c r="J133" s="1767"/>
      <c r="K133" s="1940" t="s">
        <v>5724</v>
      </c>
      <c r="L133" s="17"/>
      <c r="M133" s="17"/>
      <c r="N133" s="19">
        <v>44777</v>
      </c>
      <c r="O133" s="16"/>
      <c r="P133" s="17"/>
      <c r="Q133" s="19">
        <v>44778</v>
      </c>
      <c r="R133" s="21"/>
    </row>
    <row r="134" spans="1:18" s="9" customFormat="1" ht="19.7" customHeight="1">
      <c r="A134" s="17" t="s">
        <v>1375</v>
      </c>
      <c r="B134" s="691"/>
      <c r="C134" s="1210">
        <f t="shared" si="8"/>
        <v>101</v>
      </c>
      <c r="D134" s="1918" t="s">
        <v>100</v>
      </c>
      <c r="E134" s="1918" t="s">
        <v>100</v>
      </c>
      <c r="F134" s="813" t="s">
        <v>3632</v>
      </c>
      <c r="G134" s="1899">
        <v>12</v>
      </c>
      <c r="H134" s="723">
        <v>52</v>
      </c>
      <c r="I134" s="278">
        <f t="shared" si="7"/>
        <v>624</v>
      </c>
      <c r="J134" s="18"/>
      <c r="K134" s="146" t="s">
        <v>5838</v>
      </c>
      <c r="L134" s="17"/>
      <c r="M134" s="17"/>
      <c r="N134" s="19">
        <v>44755</v>
      </c>
      <c r="O134" s="16"/>
      <c r="P134" s="17"/>
      <c r="Q134" s="19">
        <v>44769</v>
      </c>
      <c r="R134" s="21"/>
    </row>
    <row r="135" spans="1:18" s="9" customFormat="1" ht="19.7" customHeight="1">
      <c r="A135" s="17" t="s">
        <v>1375</v>
      </c>
      <c r="B135" s="691"/>
      <c r="C135" s="1210">
        <f t="shared" si="8"/>
        <v>102</v>
      </c>
      <c r="D135" s="1918" t="s">
        <v>100</v>
      </c>
      <c r="E135" s="1918" t="s">
        <v>100</v>
      </c>
      <c r="F135" s="813" t="s">
        <v>5774</v>
      </c>
      <c r="G135" s="1899">
        <v>12</v>
      </c>
      <c r="H135" s="723">
        <v>92</v>
      </c>
      <c r="I135" s="278">
        <f t="shared" si="7"/>
        <v>1104</v>
      </c>
      <c r="J135" s="18"/>
      <c r="K135" s="92" t="s">
        <v>5839</v>
      </c>
      <c r="L135" s="17"/>
      <c r="M135" s="17"/>
      <c r="N135" s="19">
        <v>44755</v>
      </c>
      <c r="O135" s="16"/>
      <c r="P135" s="17"/>
      <c r="Q135" s="19">
        <v>44769</v>
      </c>
      <c r="R135" s="21"/>
    </row>
    <row r="136" spans="1:18" s="9" customFormat="1" ht="19.7" customHeight="1">
      <c r="A136" s="17" t="s">
        <v>1375</v>
      </c>
      <c r="B136" s="691"/>
      <c r="C136" s="1210">
        <f t="shared" si="8"/>
        <v>103</v>
      </c>
      <c r="D136" s="1918" t="s">
        <v>100</v>
      </c>
      <c r="E136" s="1918" t="s">
        <v>100</v>
      </c>
      <c r="F136" s="1875" t="s">
        <v>5840</v>
      </c>
      <c r="G136" s="1876">
        <v>4</v>
      </c>
      <c r="H136" s="1863">
        <v>39</v>
      </c>
      <c r="I136" s="446">
        <f t="shared" si="7"/>
        <v>156</v>
      </c>
      <c r="J136" s="61"/>
      <c r="K136" s="1284" t="s">
        <v>5841</v>
      </c>
      <c r="L136" s="17"/>
      <c r="M136" s="17"/>
      <c r="N136" s="19">
        <v>44755</v>
      </c>
      <c r="O136" s="16"/>
      <c r="P136" s="17"/>
      <c r="Q136" s="19">
        <v>44769</v>
      </c>
      <c r="R136" s="21"/>
    </row>
    <row r="137" spans="1:18" s="9" customFormat="1" ht="19.7" customHeight="1">
      <c r="A137" s="17" t="s">
        <v>1375</v>
      </c>
      <c r="B137" s="691"/>
      <c r="C137" s="1210">
        <f t="shared" si="8"/>
        <v>104</v>
      </c>
      <c r="D137" s="1918" t="s">
        <v>100</v>
      </c>
      <c r="E137" s="1918" t="s">
        <v>100</v>
      </c>
      <c r="F137" s="813" t="s">
        <v>3657</v>
      </c>
      <c r="G137" s="1899">
        <v>4</v>
      </c>
      <c r="H137" s="723">
        <v>200</v>
      </c>
      <c r="I137" s="278">
        <f t="shared" si="7"/>
        <v>800</v>
      </c>
      <c r="J137" s="18"/>
      <c r="K137" s="146" t="s">
        <v>3658</v>
      </c>
      <c r="L137" s="17"/>
      <c r="M137" s="17"/>
      <c r="N137" s="19">
        <v>44755</v>
      </c>
      <c r="O137" s="16"/>
      <c r="P137" s="17"/>
      <c r="Q137" s="19">
        <v>44769</v>
      </c>
      <c r="R137" s="21"/>
    </row>
    <row r="138" spans="1:18" s="9" customFormat="1" ht="19.7" customHeight="1">
      <c r="A138" s="17" t="s">
        <v>1375</v>
      </c>
      <c r="B138" s="691"/>
      <c r="C138" s="1210">
        <f t="shared" si="8"/>
        <v>105</v>
      </c>
      <c r="D138" s="1905" t="s">
        <v>100</v>
      </c>
      <c r="E138" s="1905" t="s">
        <v>100</v>
      </c>
      <c r="F138" s="1919" t="s">
        <v>5842</v>
      </c>
      <c r="G138" s="1920">
        <v>4</v>
      </c>
      <c r="H138" s="1764">
        <v>210</v>
      </c>
      <c r="I138" s="1921">
        <f t="shared" si="7"/>
        <v>840</v>
      </c>
      <c r="J138" s="1767"/>
      <c r="K138" s="1940" t="s">
        <v>5724</v>
      </c>
      <c r="L138" s="17"/>
      <c r="M138" s="17"/>
      <c r="N138" s="19">
        <v>44777</v>
      </c>
      <c r="O138" s="16"/>
      <c r="P138" s="17"/>
      <c r="Q138" s="19">
        <v>44778</v>
      </c>
      <c r="R138" s="21"/>
    </row>
    <row r="139" spans="1:18" s="9" customFormat="1" ht="19.7" customHeight="1">
      <c r="A139" s="17"/>
      <c r="B139" s="691"/>
      <c r="C139" s="16"/>
      <c r="D139" s="385"/>
      <c r="E139" s="385"/>
      <c r="F139" s="146"/>
      <c r="G139" s="1941"/>
      <c r="H139" s="17"/>
      <c r="I139" s="278"/>
      <c r="J139" s="18"/>
      <c r="K139" s="92"/>
      <c r="L139" s="17"/>
      <c r="M139" s="17"/>
      <c r="N139" s="19"/>
      <c r="O139" s="16"/>
      <c r="P139" s="17"/>
      <c r="Q139" s="19"/>
      <c r="R139" s="21"/>
    </row>
    <row r="140" spans="1:18" s="9" customFormat="1" ht="19.7" customHeight="1">
      <c r="C140" s="16"/>
      <c r="D140" s="16"/>
      <c r="E140" s="16"/>
      <c r="F140" s="17"/>
      <c r="G140" s="54"/>
      <c r="H140" s="17"/>
      <c r="I140" s="18"/>
      <c r="J140" s="1269"/>
      <c r="K140" s="17"/>
      <c r="L140" s="17"/>
      <c r="M140" s="17"/>
      <c r="N140" s="19"/>
      <c r="O140" s="16"/>
      <c r="P140" s="17"/>
      <c r="Q140" s="19"/>
      <c r="R140" s="21"/>
    </row>
    <row r="141" spans="1:18" s="9" customFormat="1" ht="19.7" customHeight="1">
      <c r="C141" s="16"/>
      <c r="D141" s="16"/>
      <c r="E141" s="16"/>
      <c r="F141" s="1260">
        <f>SUM(I104:I139)</f>
        <v>126576</v>
      </c>
      <c r="G141" s="54"/>
      <c r="H141" s="17"/>
      <c r="I141" s="18"/>
      <c r="J141" s="1269"/>
      <c r="K141" s="17"/>
      <c r="L141" s="17"/>
      <c r="M141" s="17"/>
      <c r="N141" s="19"/>
      <c r="O141" s="16"/>
      <c r="P141" s="17"/>
      <c r="Q141" s="19"/>
      <c r="R141" s="21"/>
    </row>
    <row r="142" spans="1:18" s="9" customFormat="1" ht="19.7" customHeight="1">
      <c r="C142" s="16"/>
      <c r="D142" s="16"/>
      <c r="E142" s="16"/>
      <c r="F142" s="17"/>
      <c r="G142" s="54"/>
      <c r="H142" s="17"/>
      <c r="I142" s="18"/>
      <c r="J142" s="1269"/>
      <c r="K142" s="17"/>
      <c r="L142" s="17"/>
      <c r="M142" s="17"/>
      <c r="N142" s="19"/>
      <c r="O142" s="16"/>
      <c r="P142" s="17"/>
      <c r="Q142" s="19"/>
      <c r="R142" s="21"/>
    </row>
    <row r="143" spans="1:18" s="9" customFormat="1" ht="19.7" customHeight="1">
      <c r="C143" s="16"/>
      <c r="D143" s="16"/>
      <c r="E143" s="16"/>
      <c r="F143" s="17"/>
      <c r="G143" s="54"/>
      <c r="H143" s="17"/>
      <c r="I143" s="18"/>
      <c r="J143" s="1269"/>
      <c r="K143" s="17"/>
      <c r="L143" s="17"/>
      <c r="M143" s="17"/>
      <c r="N143" s="19"/>
      <c r="O143" s="16"/>
      <c r="P143" s="17"/>
      <c r="Q143" s="19"/>
      <c r="R143" s="21"/>
    </row>
    <row r="144" spans="1:18" s="9" customFormat="1" ht="19.7" customHeight="1">
      <c r="C144" s="16"/>
      <c r="D144" s="16"/>
      <c r="E144" s="16"/>
      <c r="F144" s="17"/>
      <c r="G144" s="54"/>
      <c r="H144" s="17"/>
      <c r="I144" s="18"/>
      <c r="J144" s="1269"/>
      <c r="K144" s="17"/>
      <c r="L144" s="17"/>
      <c r="M144" s="17"/>
      <c r="N144" s="19"/>
      <c r="O144" s="16"/>
      <c r="P144" s="17"/>
      <c r="Q144" s="19"/>
      <c r="R144" s="21"/>
    </row>
    <row r="145" spans="1:18" s="9" customFormat="1" ht="19.7" customHeight="1">
      <c r="C145" s="16"/>
      <c r="D145" s="1942" t="s">
        <v>5843</v>
      </c>
      <c r="E145" s="1943"/>
      <c r="F145" s="1944"/>
      <c r="G145" s="617"/>
      <c r="H145" s="618"/>
      <c r="I145" s="383"/>
      <c r="J145" s="1269"/>
      <c r="K145" s="173"/>
      <c r="L145" s="17"/>
      <c r="M145" s="17"/>
      <c r="N145" s="19"/>
      <c r="O145" s="16"/>
      <c r="P145" s="17"/>
      <c r="Q145" s="19"/>
      <c r="R145" s="21"/>
    </row>
    <row r="146" spans="1:18" s="9" customFormat="1" ht="19.7" customHeight="1">
      <c r="A146" s="9" t="s">
        <v>1375</v>
      </c>
      <c r="C146" s="1210">
        <f>+C137+1</f>
        <v>105</v>
      </c>
      <c r="D146" s="721" t="s">
        <v>178</v>
      </c>
      <c r="E146" s="721" t="s">
        <v>178</v>
      </c>
      <c r="F146" s="1862" t="s">
        <v>5844</v>
      </c>
      <c r="G146" s="1862">
        <v>4</v>
      </c>
      <c r="H146" s="793">
        <v>69</v>
      </c>
      <c r="I146" s="383">
        <f t="shared" ref="I146:I156" si="9">G146*H146</f>
        <v>276</v>
      </c>
      <c r="J146" s="1515"/>
      <c r="K146" s="1676" t="s">
        <v>5845</v>
      </c>
      <c r="L146" s="146" t="s">
        <v>5846</v>
      </c>
      <c r="M146" s="17"/>
      <c r="N146" s="19">
        <v>44755</v>
      </c>
      <c r="O146" s="16"/>
      <c r="P146" s="17"/>
      <c r="Q146" s="19">
        <v>44769</v>
      </c>
      <c r="R146" s="21"/>
    </row>
    <row r="147" spans="1:18" s="9" customFormat="1" ht="19.7" customHeight="1">
      <c r="A147" s="9" t="s">
        <v>1375</v>
      </c>
      <c r="C147" s="1210">
        <f t="shared" ref="C147:C163" si="10">+C146+1</f>
        <v>106</v>
      </c>
      <c r="D147" s="721" t="s">
        <v>178</v>
      </c>
      <c r="E147" s="721" t="s">
        <v>178</v>
      </c>
      <c r="F147" s="1862" t="s">
        <v>5847</v>
      </c>
      <c r="G147" s="1862">
        <v>4</v>
      </c>
      <c r="H147" s="793">
        <v>71</v>
      </c>
      <c r="I147" s="383">
        <f t="shared" si="9"/>
        <v>284</v>
      </c>
      <c r="J147" s="1515"/>
      <c r="K147" s="1676" t="s">
        <v>5848</v>
      </c>
      <c r="L147" s="146" t="s">
        <v>5849</v>
      </c>
      <c r="M147" s="17"/>
      <c r="N147" s="19">
        <v>44755</v>
      </c>
      <c r="O147" s="16"/>
      <c r="P147" s="17"/>
      <c r="Q147" s="19">
        <v>44769</v>
      </c>
      <c r="R147" s="21"/>
    </row>
    <row r="148" spans="1:18" s="9" customFormat="1" ht="19.7" customHeight="1">
      <c r="A148" s="9" t="s">
        <v>1380</v>
      </c>
      <c r="C148" s="1210">
        <f t="shared" si="10"/>
        <v>107</v>
      </c>
      <c r="D148" s="1918" t="s">
        <v>178</v>
      </c>
      <c r="E148" s="1918" t="s">
        <v>178</v>
      </c>
      <c r="F148" s="1945" t="s">
        <v>4062</v>
      </c>
      <c r="G148" s="1893">
        <v>3</v>
      </c>
      <c r="H148" s="723">
        <v>650</v>
      </c>
      <c r="I148" s="1517">
        <f t="shared" si="9"/>
        <v>1950</v>
      </c>
      <c r="J148" s="1269"/>
      <c r="K148" s="1190" t="s">
        <v>4026</v>
      </c>
      <c r="L148" s="17"/>
      <c r="M148" s="17"/>
      <c r="N148" s="19">
        <v>44755</v>
      </c>
      <c r="O148" s="16"/>
      <c r="P148" s="17"/>
      <c r="Q148" s="19">
        <v>44769</v>
      </c>
      <c r="R148" s="21"/>
    </row>
    <row r="149" spans="1:18" s="9" customFormat="1" ht="19.7" customHeight="1">
      <c r="A149" s="9" t="s">
        <v>1375</v>
      </c>
      <c r="C149" s="1210">
        <f t="shared" si="10"/>
        <v>108</v>
      </c>
      <c r="D149" s="1861" t="s">
        <v>178</v>
      </c>
      <c r="E149" s="1861" t="s">
        <v>178</v>
      </c>
      <c r="F149" s="1862" t="s">
        <v>1353</v>
      </c>
      <c r="G149" s="1862">
        <v>10</v>
      </c>
      <c r="H149" s="1863">
        <v>32</v>
      </c>
      <c r="I149" s="1169">
        <f t="shared" si="9"/>
        <v>320</v>
      </c>
      <c r="J149" s="1519"/>
      <c r="K149" s="62" t="s">
        <v>5850</v>
      </c>
      <c r="L149" s="17" t="s">
        <v>5851</v>
      </c>
      <c r="M149" s="17"/>
      <c r="N149" s="19">
        <v>44755</v>
      </c>
      <c r="O149" s="16"/>
      <c r="P149" s="17"/>
      <c r="Q149" s="19">
        <v>44769</v>
      </c>
      <c r="R149" s="21"/>
    </row>
    <row r="150" spans="1:18" s="9" customFormat="1" ht="19.7" customHeight="1">
      <c r="A150" s="9" t="s">
        <v>1398</v>
      </c>
      <c r="C150" s="1210">
        <f t="shared" si="10"/>
        <v>109</v>
      </c>
      <c r="D150" s="721" t="s">
        <v>1304</v>
      </c>
      <c r="E150" s="721" t="s">
        <v>178</v>
      </c>
      <c r="F150" s="1945" t="s">
        <v>5852</v>
      </c>
      <c r="G150" s="1893">
        <v>1</v>
      </c>
      <c r="H150" s="723">
        <v>3690</v>
      </c>
      <c r="I150" s="1193">
        <f t="shared" si="9"/>
        <v>3690</v>
      </c>
      <c r="J150" s="1269"/>
      <c r="K150" s="50" t="s">
        <v>5853</v>
      </c>
      <c r="L150" s="17"/>
      <c r="M150" s="17"/>
      <c r="N150" s="19">
        <v>44755</v>
      </c>
      <c r="O150" s="16"/>
      <c r="P150" s="17"/>
      <c r="Q150" s="19">
        <v>44769</v>
      </c>
      <c r="R150" s="21"/>
    </row>
    <row r="151" spans="1:18" s="9" customFormat="1" ht="19.7" customHeight="1">
      <c r="A151" s="9" t="s">
        <v>1398</v>
      </c>
      <c r="C151" s="1210">
        <f t="shared" si="10"/>
        <v>110</v>
      </c>
      <c r="D151" s="721" t="s">
        <v>1304</v>
      </c>
      <c r="E151" s="721" t="s">
        <v>178</v>
      </c>
      <c r="F151" s="1945" t="s">
        <v>5854</v>
      </c>
      <c r="G151" s="1893">
        <v>1</v>
      </c>
      <c r="H151" s="723">
        <v>2150</v>
      </c>
      <c r="I151" s="1193">
        <f t="shared" si="9"/>
        <v>2150</v>
      </c>
      <c r="J151" s="1269"/>
      <c r="K151" s="50" t="s">
        <v>5855</v>
      </c>
      <c r="L151" s="17"/>
      <c r="M151" s="17"/>
      <c r="N151" s="19">
        <v>44755</v>
      </c>
      <c r="O151" s="16"/>
      <c r="P151" s="17"/>
      <c r="Q151" s="19">
        <v>44769</v>
      </c>
      <c r="R151" s="21"/>
    </row>
    <row r="152" spans="1:18" s="9" customFormat="1" ht="19.7" customHeight="1">
      <c r="A152" s="9" t="s">
        <v>1398</v>
      </c>
      <c r="C152" s="1210">
        <f t="shared" si="10"/>
        <v>111</v>
      </c>
      <c r="D152" s="721" t="s">
        <v>1304</v>
      </c>
      <c r="E152" s="721" t="s">
        <v>178</v>
      </c>
      <c r="F152" s="1945" t="s">
        <v>5856</v>
      </c>
      <c r="G152" s="1893">
        <v>1</v>
      </c>
      <c r="H152" s="723">
        <v>2150</v>
      </c>
      <c r="I152" s="1193">
        <f t="shared" si="9"/>
        <v>2150</v>
      </c>
      <c r="J152" s="1269"/>
      <c r="K152" s="50" t="s">
        <v>5857</v>
      </c>
      <c r="L152" s="17"/>
      <c r="M152" s="17"/>
      <c r="N152" s="19">
        <v>44755</v>
      </c>
      <c r="O152" s="16"/>
      <c r="P152" s="17"/>
      <c r="Q152" s="19">
        <v>44769</v>
      </c>
      <c r="R152" s="21"/>
    </row>
    <row r="153" spans="1:18" s="9" customFormat="1" ht="19.7" customHeight="1">
      <c r="A153" s="9" t="s">
        <v>1398</v>
      </c>
      <c r="C153" s="1210">
        <f t="shared" si="10"/>
        <v>112</v>
      </c>
      <c r="D153" s="1946" t="s">
        <v>178</v>
      </c>
      <c r="E153" s="1946" t="s">
        <v>178</v>
      </c>
      <c r="F153" s="1947" t="s">
        <v>5858</v>
      </c>
      <c r="G153" s="1893">
        <v>1</v>
      </c>
      <c r="H153" s="723">
        <v>4660</v>
      </c>
      <c r="I153" s="1193">
        <f t="shared" si="9"/>
        <v>4660</v>
      </c>
      <c r="J153" s="18"/>
      <c r="K153" s="50" t="s">
        <v>5859</v>
      </c>
      <c r="L153" s="17"/>
      <c r="M153" s="17"/>
      <c r="N153" s="19">
        <v>44755</v>
      </c>
      <c r="O153" s="16"/>
      <c r="P153" s="17"/>
      <c r="Q153" s="19">
        <v>44769</v>
      </c>
      <c r="R153" s="21"/>
    </row>
    <row r="154" spans="1:18" s="9" customFormat="1" ht="19.7" customHeight="1">
      <c r="A154" s="9" t="s">
        <v>1375</v>
      </c>
      <c r="C154" s="1210">
        <f t="shared" si="10"/>
        <v>113</v>
      </c>
      <c r="D154" s="723" t="s">
        <v>178</v>
      </c>
      <c r="E154" s="723" t="s">
        <v>178</v>
      </c>
      <c r="F154" s="1470" t="s">
        <v>2994</v>
      </c>
      <c r="G154" s="1948">
        <v>4</v>
      </c>
      <c r="H154" s="723">
        <v>106</v>
      </c>
      <c r="I154" s="17">
        <f t="shared" si="9"/>
        <v>424</v>
      </c>
      <c r="J154" s="1269"/>
      <c r="K154" s="54" t="s">
        <v>3542</v>
      </c>
      <c r="L154" s="17"/>
      <c r="M154" s="17"/>
      <c r="N154" s="19">
        <v>44755</v>
      </c>
      <c r="O154" s="16"/>
      <c r="P154" s="17"/>
      <c r="Q154" s="19">
        <v>44769</v>
      </c>
      <c r="R154" s="21"/>
    </row>
    <row r="155" spans="1:18" s="9" customFormat="1" ht="19.7" customHeight="1">
      <c r="A155" s="9" t="s">
        <v>1375</v>
      </c>
      <c r="C155" s="1210">
        <f t="shared" si="10"/>
        <v>114</v>
      </c>
      <c r="D155" s="1946" t="s">
        <v>178</v>
      </c>
      <c r="E155" s="1946" t="s">
        <v>178</v>
      </c>
      <c r="F155" s="1497" t="s">
        <v>5860</v>
      </c>
      <c r="G155" s="1949">
        <v>1</v>
      </c>
      <c r="H155" s="792">
        <v>5620</v>
      </c>
      <c r="I155" s="1193">
        <f t="shared" si="9"/>
        <v>5620</v>
      </c>
      <c r="J155" s="1950"/>
      <c r="K155" s="1360" t="s">
        <v>5861</v>
      </c>
      <c r="L155" s="17"/>
      <c r="M155" s="17"/>
      <c r="N155" s="19">
        <v>44755</v>
      </c>
      <c r="O155" s="16"/>
      <c r="P155" s="17"/>
      <c r="Q155" s="19">
        <v>44769</v>
      </c>
      <c r="R155" s="21"/>
    </row>
    <row r="156" spans="1:18" s="9" customFormat="1" ht="19.7" customHeight="1">
      <c r="A156" s="9" t="s">
        <v>1375</v>
      </c>
      <c r="C156" s="1210">
        <f t="shared" si="10"/>
        <v>115</v>
      </c>
      <c r="D156" s="721" t="s">
        <v>178</v>
      </c>
      <c r="E156" s="721" t="s">
        <v>178</v>
      </c>
      <c r="F156" s="1883" t="s">
        <v>1429</v>
      </c>
      <c r="G156" s="1948">
        <v>4</v>
      </c>
      <c r="H156" s="1885">
        <v>76</v>
      </c>
      <c r="I156" s="17">
        <f t="shared" si="9"/>
        <v>304</v>
      </c>
      <c r="J156" s="1269"/>
      <c r="K156" s="54" t="s">
        <v>5862</v>
      </c>
      <c r="L156" s="17"/>
      <c r="M156" s="17"/>
      <c r="N156" s="19">
        <v>44755</v>
      </c>
      <c r="O156" s="16"/>
      <c r="P156" s="17"/>
      <c r="Q156" s="19">
        <v>44769</v>
      </c>
      <c r="R156" s="21"/>
    </row>
    <row r="157" spans="1:18" s="9" customFormat="1" ht="19.7" customHeight="1">
      <c r="C157" s="16"/>
      <c r="D157" s="16"/>
      <c r="E157" s="16"/>
      <c r="F157" s="284"/>
      <c r="G157" s="284"/>
      <c r="H157" s="383"/>
      <c r="I157" s="383"/>
      <c r="J157" s="1515"/>
      <c r="K157" s="1676"/>
      <c r="L157" s="146"/>
      <c r="M157" s="17"/>
      <c r="N157" s="19"/>
      <c r="O157" s="16"/>
      <c r="P157" s="17"/>
      <c r="Q157" s="19"/>
      <c r="R157" s="21"/>
    </row>
    <row r="158" spans="1:18" s="9" customFormat="1" ht="19.7" customHeight="1">
      <c r="A158" s="9" t="s">
        <v>1398</v>
      </c>
      <c r="C158" s="1210">
        <f>+C156+1</f>
        <v>116</v>
      </c>
      <c r="D158" s="721" t="s">
        <v>1304</v>
      </c>
      <c r="E158" s="721" t="s">
        <v>178</v>
      </c>
      <c r="F158" s="813" t="s">
        <v>5863</v>
      </c>
      <c r="G158" s="1893">
        <v>1</v>
      </c>
      <c r="H158" s="723">
        <v>2550</v>
      </c>
      <c r="I158" s="426">
        <f t="shared" ref="I158:I163" si="11">G158*H158</f>
        <v>2550</v>
      </c>
      <c r="J158" s="1269"/>
      <c r="K158" s="50" t="s">
        <v>5864</v>
      </c>
      <c r="L158" s="17"/>
      <c r="M158" s="17"/>
      <c r="N158" s="19">
        <v>44755</v>
      </c>
      <c r="O158" s="16"/>
      <c r="P158" s="17"/>
      <c r="Q158" s="19">
        <v>44769</v>
      </c>
      <c r="R158" s="21"/>
    </row>
    <row r="159" spans="1:18" s="9" customFormat="1" ht="19.7" customHeight="1">
      <c r="A159" s="9" t="s">
        <v>1375</v>
      </c>
      <c r="C159" s="1210">
        <f t="shared" si="10"/>
        <v>117</v>
      </c>
      <c r="D159" s="721" t="s">
        <v>178</v>
      </c>
      <c r="E159" s="721" t="s">
        <v>178</v>
      </c>
      <c r="F159" s="1862" t="s">
        <v>3774</v>
      </c>
      <c r="G159" s="1862">
        <v>10</v>
      </c>
      <c r="H159" s="793">
        <v>27</v>
      </c>
      <c r="I159" s="383">
        <f t="shared" si="11"/>
        <v>270</v>
      </c>
      <c r="J159" s="1515"/>
      <c r="K159" s="146" t="s">
        <v>5865</v>
      </c>
      <c r="L159" s="146" t="s">
        <v>5866</v>
      </c>
      <c r="M159" s="17"/>
      <c r="N159" s="19">
        <v>44755</v>
      </c>
      <c r="O159" s="16"/>
      <c r="P159" s="17"/>
      <c r="Q159" s="19">
        <v>44769</v>
      </c>
      <c r="R159" s="21"/>
    </row>
    <row r="160" spans="1:18" s="9" customFormat="1" ht="19.7" customHeight="1">
      <c r="A160" s="9" t="s">
        <v>1375</v>
      </c>
      <c r="C160" s="1210">
        <f t="shared" si="10"/>
        <v>118</v>
      </c>
      <c r="D160" s="1918" t="s">
        <v>100</v>
      </c>
      <c r="E160" s="1918" t="s">
        <v>100</v>
      </c>
      <c r="F160" s="813" t="s">
        <v>4066</v>
      </c>
      <c r="G160" s="1899">
        <v>4</v>
      </c>
      <c r="H160" s="723">
        <v>29</v>
      </c>
      <c r="I160" s="383">
        <f t="shared" si="11"/>
        <v>116</v>
      </c>
      <c r="J160" s="1269"/>
      <c r="K160" s="146" t="s">
        <v>5867</v>
      </c>
      <c r="L160" s="146" t="s">
        <v>5868</v>
      </c>
      <c r="M160" s="17"/>
      <c r="N160" s="19">
        <v>44755</v>
      </c>
      <c r="O160" s="16"/>
      <c r="P160" s="17"/>
      <c r="Q160" s="19">
        <v>44769</v>
      </c>
      <c r="R160" s="21"/>
    </row>
    <row r="161" spans="1:18" s="9" customFormat="1" ht="19.7" customHeight="1">
      <c r="A161" s="9" t="s">
        <v>1375</v>
      </c>
      <c r="C161" s="1210">
        <f t="shared" si="10"/>
        <v>119</v>
      </c>
      <c r="D161" s="721" t="s">
        <v>178</v>
      </c>
      <c r="E161" s="721" t="s">
        <v>178</v>
      </c>
      <c r="F161" s="1862" t="s">
        <v>5774</v>
      </c>
      <c r="G161" s="1862">
        <v>4</v>
      </c>
      <c r="H161" s="793">
        <v>92</v>
      </c>
      <c r="I161" s="383">
        <f t="shared" si="11"/>
        <v>368</v>
      </c>
      <c r="J161" s="1515"/>
      <c r="K161" s="146" t="s">
        <v>5869</v>
      </c>
      <c r="L161" s="146" t="s">
        <v>5849</v>
      </c>
      <c r="M161" s="17"/>
      <c r="N161" s="19">
        <v>44755</v>
      </c>
      <c r="O161" s="16"/>
      <c r="P161" s="17"/>
      <c r="Q161" s="19">
        <v>44769</v>
      </c>
      <c r="R161" s="21"/>
    </row>
    <row r="162" spans="1:18" s="9" customFormat="1" ht="19.7" customHeight="1">
      <c r="A162" s="9" t="s">
        <v>1375</v>
      </c>
      <c r="C162" s="1210">
        <f t="shared" si="10"/>
        <v>120</v>
      </c>
      <c r="D162" s="877" t="s">
        <v>178</v>
      </c>
      <c r="E162" s="877" t="s">
        <v>178</v>
      </c>
      <c r="F162" s="1951" t="s">
        <v>2143</v>
      </c>
      <c r="G162" s="910"/>
      <c r="H162" s="880">
        <v>76</v>
      </c>
      <c r="I162" s="880">
        <f t="shared" si="11"/>
        <v>0</v>
      </c>
      <c r="J162" s="1865"/>
      <c r="K162" s="910" t="s">
        <v>5870</v>
      </c>
      <c r="L162" s="146" t="s">
        <v>5849</v>
      </c>
      <c r="M162" s="17"/>
      <c r="N162" s="19"/>
      <c r="O162" s="16"/>
      <c r="P162" s="17"/>
      <c r="Q162" s="19"/>
      <c r="R162" s="21"/>
    </row>
    <row r="163" spans="1:18" s="9" customFormat="1" ht="19.7" customHeight="1">
      <c r="A163" s="1771" t="s">
        <v>2038</v>
      </c>
      <c r="C163" s="1210">
        <f t="shared" si="10"/>
        <v>121</v>
      </c>
      <c r="D163" s="1952" t="s">
        <v>5871</v>
      </c>
      <c r="E163" s="1952" t="s">
        <v>178</v>
      </c>
      <c r="F163" s="1953" t="s">
        <v>5872</v>
      </c>
      <c r="G163" s="1954">
        <v>2</v>
      </c>
      <c r="H163" s="1955">
        <v>127</v>
      </c>
      <c r="I163" s="1955">
        <f t="shared" si="11"/>
        <v>254</v>
      </c>
      <c r="J163" s="1956"/>
      <c r="K163" s="1954" t="s">
        <v>5873</v>
      </c>
      <c r="L163" s="146" t="s">
        <v>5874</v>
      </c>
      <c r="M163" s="17"/>
      <c r="N163" s="19">
        <v>44818</v>
      </c>
      <c r="O163" s="16"/>
      <c r="P163" s="17"/>
      <c r="Q163" s="19">
        <v>44819</v>
      </c>
      <c r="R163" s="21"/>
    </row>
    <row r="164" spans="1:18" s="9" customFormat="1" ht="19.7" customHeight="1">
      <c r="C164" s="16"/>
      <c r="D164" s="16"/>
      <c r="E164" s="16"/>
      <c r="F164" s="433"/>
      <c r="G164" s="54"/>
      <c r="H164" s="383"/>
      <c r="I164" s="383"/>
      <c r="J164" s="1858"/>
      <c r="K164" s="54"/>
      <c r="L164" s="17"/>
      <c r="M164" s="17"/>
      <c r="N164" s="19"/>
      <c r="O164" s="16"/>
      <c r="P164" s="17"/>
      <c r="Q164" s="19"/>
      <c r="R164" s="21"/>
    </row>
    <row r="165" spans="1:18" s="9" customFormat="1" ht="19.7" customHeight="1">
      <c r="C165" s="16"/>
      <c r="D165" s="16"/>
      <c r="E165" s="16"/>
      <c r="F165" s="1260">
        <f>SUM(I146:I164)</f>
        <v>25386</v>
      </c>
      <c r="G165" s="54"/>
      <c r="H165" s="383"/>
      <c r="I165" s="383"/>
      <c r="J165" s="1858"/>
      <c r="K165" s="54"/>
      <c r="L165" s="17"/>
      <c r="M165" s="17"/>
      <c r="N165" s="19"/>
      <c r="O165" s="16"/>
      <c r="P165" s="17"/>
      <c r="Q165" s="19"/>
      <c r="R165" s="21"/>
    </row>
    <row r="166" spans="1:18" s="9" customFormat="1" ht="19.7" customHeight="1">
      <c r="C166" s="16"/>
      <c r="D166" s="16"/>
      <c r="E166" s="16"/>
      <c r="F166" s="433"/>
      <c r="G166" s="54"/>
      <c r="H166" s="383"/>
      <c r="I166" s="383"/>
      <c r="J166" s="1858"/>
      <c r="K166" s="54"/>
      <c r="L166" s="17"/>
      <c r="M166" s="17"/>
      <c r="N166" s="19"/>
      <c r="O166" s="16"/>
      <c r="P166" s="17"/>
      <c r="Q166" s="19"/>
      <c r="R166" s="21"/>
    </row>
    <row r="167" spans="1:18" s="9" customFormat="1" ht="19.7" customHeight="1">
      <c r="C167" s="16"/>
      <c r="D167" s="16"/>
      <c r="E167" s="16"/>
      <c r="F167" s="433"/>
      <c r="G167" s="54"/>
      <c r="H167" s="383"/>
      <c r="I167" s="383"/>
      <c r="J167" s="1858"/>
      <c r="K167" s="54"/>
      <c r="L167" s="17"/>
      <c r="M167" s="17"/>
      <c r="N167" s="19"/>
      <c r="O167" s="16"/>
      <c r="P167" s="17"/>
      <c r="Q167" s="19"/>
      <c r="R167" s="21"/>
    </row>
    <row r="168" spans="1:18" s="9" customFormat="1" ht="19.7" customHeight="1">
      <c r="C168" s="16"/>
      <c r="D168" s="16"/>
      <c r="E168" s="16"/>
      <c r="F168" s="433"/>
      <c r="G168" s="54"/>
      <c r="H168" s="383"/>
      <c r="I168" s="383"/>
      <c r="J168" s="1858"/>
      <c r="K168" s="54"/>
      <c r="L168" s="17"/>
      <c r="M168" s="17"/>
      <c r="N168" s="19"/>
      <c r="O168" s="16"/>
      <c r="P168" s="17"/>
      <c r="Q168" s="19"/>
      <c r="R168" s="21"/>
    </row>
    <row r="169" spans="1:18" s="9" customFormat="1" ht="19.7" customHeight="1">
      <c r="C169" s="16"/>
      <c r="D169" s="1957" t="s">
        <v>5875</v>
      </c>
      <c r="E169" s="1958"/>
      <c r="F169" s="1959"/>
      <c r="G169" s="1960"/>
      <c r="H169" s="902"/>
      <c r="I169" s="278"/>
      <c r="J169" s="1878"/>
      <c r="K169" s="50"/>
      <c r="L169" s="17"/>
      <c r="M169" s="17"/>
      <c r="N169" s="19"/>
      <c r="O169" s="16"/>
      <c r="P169" s="17"/>
      <c r="Q169" s="19"/>
      <c r="R169" s="21"/>
    </row>
    <row r="170" spans="1:18" s="9" customFormat="1" ht="19.7" customHeight="1">
      <c r="A170" s="9" t="s">
        <v>1398</v>
      </c>
      <c r="C170" s="1210">
        <f>+C162+1</f>
        <v>121</v>
      </c>
      <c r="D170" s="721" t="s">
        <v>1304</v>
      </c>
      <c r="E170" s="721" t="s">
        <v>178</v>
      </c>
      <c r="F170" s="813" t="s">
        <v>1339</v>
      </c>
      <c r="G170" s="1470">
        <v>1</v>
      </c>
      <c r="H170" s="723">
        <v>2320</v>
      </c>
      <c r="I170" s="383">
        <f t="shared" ref="I170:I181" si="12">G170*H170</f>
        <v>2320</v>
      </c>
      <c r="J170" s="1269"/>
      <c r="K170" s="146" t="s">
        <v>5771</v>
      </c>
      <c r="L170" s="17"/>
      <c r="M170" s="17"/>
      <c r="N170" s="19">
        <v>44755</v>
      </c>
      <c r="O170" s="16"/>
      <c r="P170" s="17"/>
      <c r="Q170" s="19">
        <v>44769</v>
      </c>
      <c r="R170" s="21"/>
    </row>
    <row r="171" spans="1:18" s="9" customFormat="1" ht="19.7" customHeight="1">
      <c r="A171" s="9" t="s">
        <v>1375</v>
      </c>
      <c r="C171" s="1210">
        <f t="shared" ref="C171:C181" si="13">+C170+1</f>
        <v>122</v>
      </c>
      <c r="D171" s="723" t="s">
        <v>178</v>
      </c>
      <c r="E171" s="723" t="s">
        <v>178</v>
      </c>
      <c r="F171" s="1470" t="s">
        <v>1094</v>
      </c>
      <c r="G171" s="1470">
        <v>1</v>
      </c>
      <c r="H171" s="723">
        <v>990</v>
      </c>
      <c r="I171" s="1961">
        <f>G171*H171</f>
        <v>990</v>
      </c>
      <c r="J171" s="146"/>
      <c r="K171" s="54" t="s">
        <v>1095</v>
      </c>
      <c r="L171" s="17"/>
      <c r="M171" s="17"/>
      <c r="N171" s="19">
        <v>44755</v>
      </c>
      <c r="O171" s="16"/>
      <c r="P171" s="17"/>
      <c r="Q171" s="19">
        <v>44769</v>
      </c>
      <c r="R171" s="21"/>
    </row>
    <row r="172" spans="1:18" s="9" customFormat="1" ht="19.7" customHeight="1">
      <c r="A172" s="9" t="s">
        <v>1375</v>
      </c>
      <c r="C172" s="1210">
        <f t="shared" si="13"/>
        <v>123</v>
      </c>
      <c r="D172" s="721" t="s">
        <v>178</v>
      </c>
      <c r="E172" s="721" t="s">
        <v>178</v>
      </c>
      <c r="F172" s="722" t="s">
        <v>1341</v>
      </c>
      <c r="G172" s="1470">
        <v>2</v>
      </c>
      <c r="H172" s="1882">
        <v>71</v>
      </c>
      <c r="I172" s="426">
        <f t="shared" si="12"/>
        <v>142</v>
      </c>
      <c r="J172" s="1269"/>
      <c r="K172" s="54" t="s">
        <v>1342</v>
      </c>
      <c r="L172" s="17"/>
      <c r="M172" s="17"/>
      <c r="N172" s="19">
        <v>44755</v>
      </c>
      <c r="O172" s="16"/>
      <c r="P172" s="17"/>
      <c r="Q172" s="19">
        <v>44769</v>
      </c>
      <c r="R172" s="21"/>
    </row>
    <row r="173" spans="1:18" s="9" customFormat="1" ht="19.7" customHeight="1">
      <c r="A173" s="9" t="s">
        <v>1398</v>
      </c>
      <c r="C173" s="1210">
        <f t="shared" si="13"/>
        <v>124</v>
      </c>
      <c r="D173" s="1946" t="s">
        <v>96</v>
      </c>
      <c r="E173" s="1962" t="s">
        <v>1361</v>
      </c>
      <c r="F173" s="1963" t="s">
        <v>3547</v>
      </c>
      <c r="G173" s="1963">
        <v>1</v>
      </c>
      <c r="H173" s="1964">
        <v>10610</v>
      </c>
      <c r="I173" s="1353">
        <f>G173*H173</f>
        <v>10610</v>
      </c>
      <c r="J173" s="1965"/>
      <c r="K173" s="275" t="s">
        <v>5876</v>
      </c>
      <c r="L173" s="17"/>
      <c r="M173" s="17"/>
      <c r="N173" s="19">
        <v>44756</v>
      </c>
      <c r="O173" s="16"/>
      <c r="P173" s="56">
        <v>44769</v>
      </c>
      <c r="Q173" s="19">
        <v>44769</v>
      </c>
      <c r="R173" s="21"/>
    </row>
    <row r="174" spans="1:18" s="9" customFormat="1" ht="19.7" customHeight="1">
      <c r="A174" s="9" t="s">
        <v>1375</v>
      </c>
      <c r="C174" s="1210">
        <f t="shared" si="13"/>
        <v>125</v>
      </c>
      <c r="D174" s="721" t="s">
        <v>178</v>
      </c>
      <c r="E174" s="721" t="s">
        <v>178</v>
      </c>
      <c r="F174" s="722" t="s">
        <v>1343</v>
      </c>
      <c r="G174" s="1470">
        <v>2</v>
      </c>
      <c r="H174" s="1882">
        <v>30</v>
      </c>
      <c r="I174" s="426">
        <f t="shared" si="12"/>
        <v>60</v>
      </c>
      <c r="J174" s="1269"/>
      <c r="K174" s="54" t="s">
        <v>1344</v>
      </c>
      <c r="L174" s="17"/>
      <c r="M174" s="17"/>
      <c r="N174" s="19">
        <v>44755</v>
      </c>
      <c r="O174" s="16"/>
      <c r="P174" s="17"/>
      <c r="Q174" s="19">
        <v>44769</v>
      </c>
      <c r="R174" s="21"/>
    </row>
    <row r="175" spans="1:18" s="9" customFormat="1" ht="19.7" customHeight="1">
      <c r="A175" s="9" t="s">
        <v>1375</v>
      </c>
      <c r="C175" s="1210">
        <f t="shared" si="13"/>
        <v>126</v>
      </c>
      <c r="D175" s="1966" t="s">
        <v>178</v>
      </c>
      <c r="E175" s="1966" t="s">
        <v>178</v>
      </c>
      <c r="F175" s="1466" t="s">
        <v>2174</v>
      </c>
      <c r="G175" s="1467">
        <v>3</v>
      </c>
      <c r="H175" s="792">
        <v>220</v>
      </c>
      <c r="I175" s="383">
        <f t="shared" si="12"/>
        <v>660</v>
      </c>
      <c r="J175" s="1967"/>
      <c r="K175" s="173" t="s">
        <v>2175</v>
      </c>
      <c r="L175" s="17"/>
      <c r="M175" s="17"/>
      <c r="N175" s="19">
        <v>44755</v>
      </c>
      <c r="O175" s="16"/>
      <c r="P175" s="17"/>
      <c r="Q175" s="19">
        <v>44769</v>
      </c>
      <c r="R175" s="21"/>
    </row>
    <row r="176" spans="1:18" s="9" customFormat="1" ht="19.7" customHeight="1">
      <c r="A176" s="9" t="s">
        <v>1375</v>
      </c>
      <c r="C176" s="1210">
        <f t="shared" si="13"/>
        <v>127</v>
      </c>
      <c r="D176" s="1946" t="s">
        <v>178</v>
      </c>
      <c r="E176" s="1946" t="s">
        <v>178</v>
      </c>
      <c r="F176" s="1470" t="s">
        <v>5877</v>
      </c>
      <c r="G176" s="1470">
        <v>1</v>
      </c>
      <c r="H176" s="723">
        <v>270</v>
      </c>
      <c r="I176" s="1193">
        <f t="shared" si="12"/>
        <v>270</v>
      </c>
      <c r="J176" s="92"/>
      <c r="K176" s="91" t="s">
        <v>5878</v>
      </c>
      <c r="L176" s="17"/>
      <c r="M176" s="17"/>
      <c r="N176" s="19">
        <v>44755</v>
      </c>
      <c r="O176" s="16"/>
      <c r="P176" s="17"/>
      <c r="Q176" s="19">
        <v>44769</v>
      </c>
      <c r="R176" s="21"/>
    </row>
    <row r="177" spans="1:18" s="9" customFormat="1" ht="19.7" customHeight="1">
      <c r="A177" s="9" t="s">
        <v>1375</v>
      </c>
      <c r="C177" s="1210">
        <f t="shared" si="13"/>
        <v>128</v>
      </c>
      <c r="D177" s="1966" t="s">
        <v>178</v>
      </c>
      <c r="E177" s="1966" t="s">
        <v>178</v>
      </c>
      <c r="F177" s="1466" t="s">
        <v>561</v>
      </c>
      <c r="G177" s="1467">
        <v>3</v>
      </c>
      <c r="H177" s="792">
        <v>200</v>
      </c>
      <c r="I177" s="383">
        <f t="shared" si="12"/>
        <v>600</v>
      </c>
      <c r="J177" s="1967"/>
      <c r="K177" s="173" t="s">
        <v>2176</v>
      </c>
      <c r="L177" s="17"/>
      <c r="M177" s="17"/>
      <c r="N177" s="19">
        <v>44755</v>
      </c>
      <c r="O177" s="16"/>
      <c r="P177" s="17"/>
      <c r="Q177" s="19">
        <v>44769</v>
      </c>
      <c r="R177" s="21"/>
    </row>
    <row r="178" spans="1:18" s="9" customFormat="1" ht="19.7" customHeight="1">
      <c r="A178" s="9" t="s">
        <v>1375</v>
      </c>
      <c r="C178" s="1210">
        <f t="shared" si="13"/>
        <v>129</v>
      </c>
      <c r="D178" s="1946" t="s">
        <v>1958</v>
      </c>
      <c r="E178" s="1861" t="s">
        <v>178</v>
      </c>
      <c r="F178" s="1968" t="s">
        <v>5879</v>
      </c>
      <c r="G178" s="1963">
        <v>1</v>
      </c>
      <c r="H178" s="1964">
        <v>759</v>
      </c>
      <c r="I178" s="1961">
        <f t="shared" si="12"/>
        <v>759</v>
      </c>
      <c r="J178" s="1965"/>
      <c r="K178" s="275" t="s">
        <v>3287</v>
      </c>
      <c r="L178" s="17"/>
      <c r="M178" s="17"/>
      <c r="N178" s="19">
        <v>44755</v>
      </c>
      <c r="O178" s="16"/>
      <c r="P178" s="17"/>
      <c r="Q178" s="19">
        <v>44769</v>
      </c>
      <c r="R178" s="21"/>
    </row>
    <row r="179" spans="1:18" s="9" customFormat="1" ht="19.7" customHeight="1">
      <c r="A179" s="1771" t="s">
        <v>1375</v>
      </c>
      <c r="C179" s="1210">
        <f t="shared" si="13"/>
        <v>130</v>
      </c>
      <c r="D179" s="1969" t="s">
        <v>100</v>
      </c>
      <c r="E179" s="1952" t="s">
        <v>100</v>
      </c>
      <c r="F179" s="1970" t="s">
        <v>3278</v>
      </c>
      <c r="G179" s="1971">
        <v>1</v>
      </c>
      <c r="H179" s="1972">
        <v>120</v>
      </c>
      <c r="I179" s="1973">
        <f t="shared" si="12"/>
        <v>120</v>
      </c>
      <c r="J179" s="1974"/>
      <c r="K179" s="1971" t="s">
        <v>2984</v>
      </c>
      <c r="L179" s="146" t="s">
        <v>5874</v>
      </c>
      <c r="M179" s="17"/>
      <c r="N179" s="19">
        <v>44818</v>
      </c>
      <c r="O179" s="16"/>
      <c r="P179" s="17"/>
      <c r="Q179" s="19">
        <v>44819</v>
      </c>
      <c r="R179" s="21"/>
    </row>
    <row r="180" spans="1:18" s="9" customFormat="1" ht="19.7" customHeight="1">
      <c r="A180" s="1771" t="s">
        <v>1375</v>
      </c>
      <c r="C180" s="1210">
        <f t="shared" si="13"/>
        <v>131</v>
      </c>
      <c r="D180" s="1952" t="s">
        <v>5880</v>
      </c>
      <c r="E180" s="1952" t="s">
        <v>100</v>
      </c>
      <c r="F180" s="1919" t="s">
        <v>5881</v>
      </c>
      <c r="G180" s="1975">
        <v>1</v>
      </c>
      <c r="H180" s="1764">
        <v>3761</v>
      </c>
      <c r="I180" s="1973">
        <f t="shared" si="12"/>
        <v>3761</v>
      </c>
      <c r="J180" s="1940"/>
      <c r="K180" s="1954" t="s">
        <v>5882</v>
      </c>
      <c r="L180" s="146" t="s">
        <v>5883</v>
      </c>
      <c r="M180" s="17"/>
      <c r="N180" s="19">
        <v>44817</v>
      </c>
      <c r="O180" s="16"/>
      <c r="P180" s="17"/>
      <c r="Q180" s="19">
        <v>44818</v>
      </c>
      <c r="R180" s="21"/>
    </row>
    <row r="181" spans="1:18" s="9" customFormat="1" ht="19.7" customHeight="1">
      <c r="A181" s="1771" t="s">
        <v>1375</v>
      </c>
      <c r="C181" s="1210">
        <f t="shared" si="13"/>
        <v>132</v>
      </c>
      <c r="D181" s="1969" t="s">
        <v>100</v>
      </c>
      <c r="E181" s="1952" t="s">
        <v>100</v>
      </c>
      <c r="F181" s="1919" t="s">
        <v>5884</v>
      </c>
      <c r="G181" s="1975">
        <v>2</v>
      </c>
      <c r="H181" s="1764">
        <v>1550</v>
      </c>
      <c r="I181" s="1973">
        <f t="shared" si="12"/>
        <v>3100</v>
      </c>
      <c r="J181" s="1940"/>
      <c r="K181" s="1954" t="s">
        <v>2476</v>
      </c>
      <c r="L181" s="146" t="s">
        <v>5874</v>
      </c>
      <c r="M181" s="17"/>
      <c r="N181" s="19">
        <v>44818</v>
      </c>
      <c r="O181" s="16"/>
      <c r="P181" s="17"/>
      <c r="Q181" s="19">
        <v>44819</v>
      </c>
      <c r="R181" s="21"/>
    </row>
    <row r="182" spans="1:18" s="9" customFormat="1" ht="19.7" customHeight="1">
      <c r="C182" s="16"/>
      <c r="D182" s="59"/>
      <c r="E182" s="59"/>
      <c r="F182" s="146"/>
      <c r="G182" s="1046"/>
      <c r="H182" s="17"/>
      <c r="I182" s="383"/>
      <c r="J182" s="1269"/>
      <c r="K182" s="50"/>
      <c r="L182" s="17"/>
      <c r="M182" s="17"/>
      <c r="N182" s="19"/>
      <c r="O182" s="16"/>
      <c r="P182" s="17"/>
      <c r="Q182" s="19"/>
      <c r="R182" s="21"/>
    </row>
    <row r="183" spans="1:18" s="9" customFormat="1" ht="19.7" customHeight="1">
      <c r="C183" s="16"/>
      <c r="D183" s="16"/>
      <c r="E183" s="16"/>
      <c r="F183" s="1976">
        <f>SUM(I170:I181)</f>
        <v>23392</v>
      </c>
      <c r="G183" s="1977"/>
      <c r="H183" s="681"/>
      <c r="I183" s="681"/>
      <c r="J183" s="1515"/>
      <c r="K183" s="54"/>
      <c r="L183" s="17"/>
      <c r="M183" s="17"/>
      <c r="N183" s="19"/>
      <c r="O183" s="16"/>
      <c r="P183" s="17"/>
      <c r="Q183" s="19"/>
      <c r="R183" s="21"/>
    </row>
    <row r="184" spans="1:18" s="9" customFormat="1" ht="19.7" customHeight="1">
      <c r="C184" s="16"/>
      <c r="D184" s="16"/>
      <c r="E184" s="16"/>
      <c r="F184" s="17"/>
      <c r="G184" s="54"/>
      <c r="H184" s="17"/>
      <c r="I184" s="18"/>
      <c r="J184" s="1269"/>
      <c r="K184" s="17"/>
      <c r="L184" s="17"/>
      <c r="M184" s="17"/>
      <c r="N184" s="19"/>
      <c r="O184" s="16"/>
      <c r="P184" s="17"/>
      <c r="Q184" s="19"/>
      <c r="R184" s="21"/>
    </row>
    <row r="185" spans="1:18" s="9" customFormat="1" ht="19.7" customHeight="1">
      <c r="C185" s="16"/>
      <c r="D185" s="16"/>
      <c r="E185" s="16"/>
      <c r="F185" s="17"/>
      <c r="G185" s="54"/>
      <c r="H185" s="17"/>
      <c r="I185" s="18"/>
      <c r="J185" s="1269"/>
      <c r="K185" s="17"/>
      <c r="L185" s="17"/>
      <c r="M185" s="17"/>
      <c r="N185" s="19"/>
      <c r="O185" s="16"/>
      <c r="P185" s="17"/>
      <c r="Q185" s="19"/>
      <c r="R185" s="21"/>
    </row>
    <row r="186" spans="1:18" s="9" customFormat="1" ht="19.7" customHeight="1">
      <c r="C186" s="16"/>
      <c r="D186" s="1262" t="s">
        <v>3553</v>
      </c>
      <c r="E186" s="1263"/>
      <c r="F186" s="1264"/>
      <c r="G186" s="1912"/>
      <c r="H186" s="93"/>
      <c r="I186" s="383"/>
      <c r="J186" s="1913"/>
      <c r="K186" s="66"/>
      <c r="L186" s="17"/>
      <c r="M186" s="17"/>
      <c r="N186" s="19"/>
      <c r="O186" s="16"/>
      <c r="P186" s="17"/>
      <c r="Q186" s="19"/>
      <c r="R186" s="21"/>
    </row>
    <row r="187" spans="1:18" s="9" customFormat="1" ht="19.7" customHeight="1">
      <c r="A187" s="75" t="s">
        <v>2038</v>
      </c>
      <c r="C187" s="1210">
        <f>+C178+1</f>
        <v>130</v>
      </c>
      <c r="D187" s="1901" t="s">
        <v>100</v>
      </c>
      <c r="E187" s="1901" t="s">
        <v>100</v>
      </c>
      <c r="F187" s="1978" t="s">
        <v>5885</v>
      </c>
      <c r="G187" s="1081">
        <v>1</v>
      </c>
      <c r="H187" s="793">
        <v>3669</v>
      </c>
      <c r="I187" s="383">
        <f>G187*H187</f>
        <v>3669</v>
      </c>
      <c r="J187" s="1979"/>
      <c r="K187" s="510" t="s">
        <v>5886</v>
      </c>
      <c r="L187" s="17"/>
      <c r="M187" s="17"/>
      <c r="N187" s="19">
        <v>44755</v>
      </c>
      <c r="O187" s="16"/>
      <c r="P187" s="17"/>
      <c r="Q187" s="19">
        <v>44769</v>
      </c>
      <c r="R187" s="21"/>
    </row>
    <row r="188" spans="1:18" s="9" customFormat="1" ht="19.7" customHeight="1">
      <c r="A188" s="75" t="s">
        <v>2038</v>
      </c>
      <c r="C188" s="1210">
        <f>+C187+1</f>
        <v>131</v>
      </c>
      <c r="D188" s="721" t="s">
        <v>178</v>
      </c>
      <c r="E188" s="721" t="s">
        <v>178</v>
      </c>
      <c r="F188" s="1980" t="s">
        <v>5887</v>
      </c>
      <c r="G188" s="1876">
        <v>2</v>
      </c>
      <c r="H188" s="792">
        <v>1752</v>
      </c>
      <c r="I188" s="383">
        <f>G188*H188</f>
        <v>3504</v>
      </c>
      <c r="J188" s="278"/>
      <c r="K188" s="471" t="s">
        <v>2968</v>
      </c>
      <c r="L188" s="17"/>
      <c r="M188" s="17"/>
      <c r="N188" s="19">
        <v>44755</v>
      </c>
      <c r="O188" s="16"/>
      <c r="P188" s="17"/>
      <c r="Q188" s="19">
        <v>44769</v>
      </c>
      <c r="R188" s="21"/>
    </row>
    <row r="189" spans="1:18" s="9" customFormat="1" ht="19.7" customHeight="1">
      <c r="A189" s="75" t="s">
        <v>1398</v>
      </c>
      <c r="C189" s="1210">
        <f>+C188+1</f>
        <v>132</v>
      </c>
      <c r="D189" s="721" t="s">
        <v>178</v>
      </c>
      <c r="E189" s="721" t="s">
        <v>178</v>
      </c>
      <c r="F189" s="1876" t="s">
        <v>5888</v>
      </c>
      <c r="G189" s="1876">
        <v>1</v>
      </c>
      <c r="H189" s="1884">
        <v>3080</v>
      </c>
      <c r="I189" s="426">
        <f>G189*H189</f>
        <v>3080</v>
      </c>
      <c r="J189" s="1269"/>
      <c r="K189" s="54" t="s">
        <v>5889</v>
      </c>
      <c r="L189" s="17"/>
      <c r="M189" s="17"/>
      <c r="N189" s="19">
        <v>44755</v>
      </c>
      <c r="O189" s="16"/>
      <c r="P189" s="17"/>
      <c r="Q189" s="19">
        <v>44769</v>
      </c>
      <c r="R189" s="21"/>
    </row>
    <row r="190" spans="1:18" s="9" customFormat="1" ht="19.7" customHeight="1">
      <c r="C190" s="16"/>
      <c r="D190" s="1201"/>
      <c r="E190" s="1201"/>
      <c r="F190" s="1981"/>
      <c r="G190" s="278"/>
      <c r="H190" s="383"/>
      <c r="I190" s="383"/>
      <c r="J190" s="1967"/>
      <c r="K190" s="510"/>
      <c r="L190" s="17"/>
      <c r="M190" s="17"/>
      <c r="N190" s="19"/>
      <c r="O190" s="16"/>
      <c r="P190" s="17"/>
      <c r="Q190" s="19"/>
      <c r="R190" s="21"/>
    </row>
    <row r="191" spans="1:18" s="9" customFormat="1" ht="19.7" customHeight="1">
      <c r="C191" s="16"/>
      <c r="D191" s="73"/>
      <c r="E191" s="73"/>
      <c r="F191" s="1260">
        <f>SUM(I187:I190)</f>
        <v>10253</v>
      </c>
      <c r="G191" s="1912"/>
      <c r="H191" s="93"/>
      <c r="I191" s="383"/>
      <c r="J191" s="1913"/>
      <c r="K191" s="66"/>
      <c r="L191" s="17"/>
      <c r="M191" s="17"/>
      <c r="N191" s="19"/>
      <c r="O191" s="16"/>
      <c r="P191" s="17"/>
      <c r="Q191" s="19"/>
      <c r="R191" s="21"/>
    </row>
    <row r="192" spans="1:18" s="9" customFormat="1" ht="19.7" customHeight="1">
      <c r="C192" s="16"/>
      <c r="D192" s="16"/>
      <c r="E192" s="16"/>
      <c r="F192" s="17"/>
      <c r="G192" s="54"/>
      <c r="H192" s="17"/>
      <c r="I192" s="18"/>
      <c r="J192" s="1269"/>
      <c r="K192" s="17"/>
      <c r="L192" s="17"/>
      <c r="M192" s="17"/>
      <c r="N192" s="19"/>
      <c r="O192" s="16"/>
      <c r="P192" s="17"/>
      <c r="Q192" s="19"/>
      <c r="R192" s="21"/>
    </row>
    <row r="193" spans="1:18" s="9" customFormat="1" ht="19.7" customHeight="1">
      <c r="C193" s="16"/>
      <c r="D193" s="16"/>
      <c r="E193" s="16"/>
      <c r="F193" s="17"/>
      <c r="G193" s="54"/>
      <c r="H193" s="17"/>
      <c r="I193" s="18"/>
      <c r="J193" s="1269"/>
      <c r="K193" s="17"/>
      <c r="L193" s="17"/>
      <c r="M193" s="17"/>
      <c r="N193" s="19"/>
      <c r="O193" s="16"/>
      <c r="P193" s="17"/>
      <c r="Q193" s="19"/>
      <c r="R193" s="21"/>
    </row>
    <row r="194" spans="1:18" s="9" customFormat="1" ht="19.7" customHeight="1">
      <c r="C194" s="16"/>
      <c r="D194" s="1262" t="s">
        <v>5676</v>
      </c>
      <c r="E194" s="1263"/>
      <c r="F194" s="1264"/>
      <c r="G194" s="54"/>
      <c r="H194" s="17"/>
      <c r="I194" s="18"/>
      <c r="J194" s="1269"/>
      <c r="K194" s="17"/>
      <c r="L194" s="17"/>
      <c r="M194" s="17"/>
      <c r="N194" s="19"/>
      <c r="O194" s="16"/>
      <c r="P194" s="17"/>
      <c r="Q194" s="19"/>
      <c r="R194" s="21"/>
    </row>
    <row r="195" spans="1:18" s="9" customFormat="1" ht="19.7" customHeight="1">
      <c r="A195" s="9" t="s">
        <v>1398</v>
      </c>
      <c r="C195" s="1210">
        <f>+C189+1</f>
        <v>133</v>
      </c>
      <c r="D195" s="721" t="s">
        <v>178</v>
      </c>
      <c r="E195" s="721" t="s">
        <v>178</v>
      </c>
      <c r="F195" s="1875" t="s">
        <v>5890</v>
      </c>
      <c r="G195" s="1470">
        <v>2</v>
      </c>
      <c r="H195" s="792">
        <v>1134</v>
      </c>
      <c r="I195" s="278">
        <f t="shared" ref="I195:I207" si="14">G195*H195</f>
        <v>2268</v>
      </c>
      <c r="J195" s="1858"/>
      <c r="K195" s="54" t="s">
        <v>137</v>
      </c>
      <c r="L195" s="92" t="s">
        <v>3306</v>
      </c>
      <c r="M195" s="17"/>
      <c r="N195" s="19">
        <v>44755</v>
      </c>
      <c r="O195" s="16"/>
      <c r="P195" s="17"/>
      <c r="Q195" s="19">
        <v>44769</v>
      </c>
      <c r="R195" s="21"/>
    </row>
    <row r="196" spans="1:18" s="9" customFormat="1" ht="19.7" customHeight="1">
      <c r="A196" s="9" t="s">
        <v>5891</v>
      </c>
      <c r="C196" s="1210">
        <f t="shared" ref="C196:C207" si="15">+C195+1</f>
        <v>134</v>
      </c>
      <c r="D196" s="1861" t="s">
        <v>5892</v>
      </c>
      <c r="E196" s="1861" t="s">
        <v>178</v>
      </c>
      <c r="F196" s="1982" t="s">
        <v>2975</v>
      </c>
      <c r="G196" s="1470">
        <v>1</v>
      </c>
      <c r="H196" s="1877">
        <v>1367</v>
      </c>
      <c r="I196" s="446">
        <f t="shared" si="14"/>
        <v>1367</v>
      </c>
      <c r="J196" s="1878"/>
      <c r="K196" s="50" t="s">
        <v>5893</v>
      </c>
      <c r="L196" s="92" t="s">
        <v>3306</v>
      </c>
      <c r="M196" s="17"/>
      <c r="N196" s="19">
        <v>44755</v>
      </c>
      <c r="O196" s="16"/>
      <c r="P196" s="17"/>
      <c r="Q196" s="19">
        <v>44769</v>
      </c>
      <c r="R196" s="21"/>
    </row>
    <row r="197" spans="1:18" s="9" customFormat="1" ht="19.7" customHeight="1">
      <c r="A197" s="9" t="s">
        <v>5891</v>
      </c>
      <c r="C197" s="1210">
        <f t="shared" si="15"/>
        <v>135</v>
      </c>
      <c r="D197" s="1861" t="s">
        <v>5892</v>
      </c>
      <c r="E197" s="1861" t="s">
        <v>178</v>
      </c>
      <c r="F197" s="1982" t="s">
        <v>5894</v>
      </c>
      <c r="G197" s="1470">
        <v>1</v>
      </c>
      <c r="H197" s="1877">
        <v>1524</v>
      </c>
      <c r="I197" s="446">
        <f>G197*H197</f>
        <v>1524</v>
      </c>
      <c r="J197" s="1878"/>
      <c r="K197" s="50" t="s">
        <v>5893</v>
      </c>
      <c r="L197" s="92" t="s">
        <v>3306</v>
      </c>
      <c r="M197" s="17"/>
      <c r="N197" s="19">
        <v>44755</v>
      </c>
      <c r="O197" s="16"/>
      <c r="P197" s="17"/>
      <c r="Q197" s="19">
        <v>44769</v>
      </c>
      <c r="R197" s="21"/>
    </row>
    <row r="198" spans="1:18" s="9" customFormat="1" ht="19.7" customHeight="1">
      <c r="A198" s="9" t="s">
        <v>5677</v>
      </c>
      <c r="C198" s="1210">
        <f t="shared" si="15"/>
        <v>136</v>
      </c>
      <c r="D198" s="721" t="s">
        <v>178</v>
      </c>
      <c r="E198" s="721" t="s">
        <v>178</v>
      </c>
      <c r="F198" s="813" t="s">
        <v>5895</v>
      </c>
      <c r="G198" s="1470">
        <v>1</v>
      </c>
      <c r="H198" s="723">
        <v>1463</v>
      </c>
      <c r="I198" s="278">
        <f t="shared" si="14"/>
        <v>1463</v>
      </c>
      <c r="J198" s="1858"/>
      <c r="K198" s="54" t="s">
        <v>5896</v>
      </c>
      <c r="L198" s="92" t="s">
        <v>3306</v>
      </c>
      <c r="M198" s="17"/>
      <c r="N198" s="19">
        <v>44755</v>
      </c>
      <c r="O198" s="16"/>
      <c r="P198" s="17"/>
      <c r="Q198" s="19">
        <v>44769</v>
      </c>
      <c r="R198" s="21"/>
    </row>
    <row r="199" spans="1:18" s="9" customFormat="1" ht="19.7" customHeight="1">
      <c r="A199" s="9" t="s">
        <v>5677</v>
      </c>
      <c r="C199" s="1210">
        <f t="shared" si="15"/>
        <v>137</v>
      </c>
      <c r="D199" s="721" t="s">
        <v>178</v>
      </c>
      <c r="E199" s="721" t="s">
        <v>178</v>
      </c>
      <c r="F199" s="813" t="s">
        <v>5897</v>
      </c>
      <c r="G199" s="1470">
        <v>1</v>
      </c>
      <c r="H199" s="723">
        <v>2207</v>
      </c>
      <c r="I199" s="278">
        <f t="shared" si="14"/>
        <v>2207</v>
      </c>
      <c r="J199" s="1858"/>
      <c r="K199" s="54" t="s">
        <v>5898</v>
      </c>
      <c r="L199" s="92" t="s">
        <v>3306</v>
      </c>
      <c r="M199" s="17"/>
      <c r="N199" s="19">
        <v>44755</v>
      </c>
      <c r="O199" s="16"/>
      <c r="P199" s="17"/>
      <c r="Q199" s="19">
        <v>44769</v>
      </c>
      <c r="R199" s="21"/>
    </row>
    <row r="200" spans="1:18" s="9" customFormat="1" ht="19.7" customHeight="1">
      <c r="A200" s="9" t="s">
        <v>5677</v>
      </c>
      <c r="C200" s="1210">
        <f t="shared" si="15"/>
        <v>138</v>
      </c>
      <c r="D200" s="721" t="s">
        <v>178</v>
      </c>
      <c r="E200" s="721" t="s">
        <v>178</v>
      </c>
      <c r="F200" s="813" t="s">
        <v>5899</v>
      </c>
      <c r="G200" s="1470">
        <v>1</v>
      </c>
      <c r="H200" s="723">
        <v>2207</v>
      </c>
      <c r="I200" s="278">
        <f>G200*H200</f>
        <v>2207</v>
      </c>
      <c r="J200" s="1858"/>
      <c r="K200" s="54" t="s">
        <v>5900</v>
      </c>
      <c r="L200" s="92" t="s">
        <v>3306</v>
      </c>
      <c r="M200" s="17"/>
      <c r="N200" s="19">
        <v>44755</v>
      </c>
      <c r="O200" s="16"/>
      <c r="P200" s="17"/>
      <c r="Q200" s="19">
        <v>44769</v>
      </c>
      <c r="R200" s="21"/>
    </row>
    <row r="201" spans="1:18" s="9" customFormat="1" ht="19.7" customHeight="1">
      <c r="A201" s="9" t="s">
        <v>5677</v>
      </c>
      <c r="C201" s="1210">
        <f t="shared" si="15"/>
        <v>139</v>
      </c>
      <c r="D201" s="1966" t="s">
        <v>178</v>
      </c>
      <c r="E201" s="1966" t="s">
        <v>178</v>
      </c>
      <c r="F201" s="1963" t="s">
        <v>2145</v>
      </c>
      <c r="G201" s="1081">
        <v>1</v>
      </c>
      <c r="H201" s="793">
        <v>1989</v>
      </c>
      <c r="I201" s="520">
        <f>G201*H201</f>
        <v>1989</v>
      </c>
      <c r="J201" s="464"/>
      <c r="K201" s="510" t="s">
        <v>2146</v>
      </c>
      <c r="L201" s="92" t="s">
        <v>3306</v>
      </c>
      <c r="M201" s="17"/>
      <c r="N201" s="19">
        <v>44755</v>
      </c>
      <c r="O201" s="16"/>
      <c r="P201" s="17"/>
      <c r="Q201" s="19">
        <v>44769</v>
      </c>
      <c r="R201" s="21"/>
    </row>
    <row r="202" spans="1:18" s="9" customFormat="1" ht="19.7" customHeight="1">
      <c r="A202" s="9" t="s">
        <v>5901</v>
      </c>
      <c r="C202" s="1210">
        <f t="shared" si="15"/>
        <v>140</v>
      </c>
      <c r="D202" s="721" t="s">
        <v>178</v>
      </c>
      <c r="E202" s="721" t="s">
        <v>178</v>
      </c>
      <c r="F202" s="1948" t="s">
        <v>5902</v>
      </c>
      <c r="G202" s="1470">
        <v>1</v>
      </c>
      <c r="H202" s="793">
        <v>7640</v>
      </c>
      <c r="I202" s="278">
        <f t="shared" si="14"/>
        <v>7640</v>
      </c>
      <c r="J202" s="1269"/>
      <c r="K202" s="146" t="s">
        <v>2159</v>
      </c>
      <c r="L202" s="92" t="s">
        <v>3306</v>
      </c>
      <c r="M202" s="17"/>
      <c r="N202" s="19">
        <v>44755</v>
      </c>
      <c r="O202" s="16"/>
      <c r="P202" s="17"/>
      <c r="Q202" s="19">
        <v>44769</v>
      </c>
      <c r="R202" s="21"/>
    </row>
    <row r="203" spans="1:18" s="9" customFormat="1" ht="19.7" customHeight="1">
      <c r="A203" s="9" t="s">
        <v>5677</v>
      </c>
      <c r="C203" s="1210">
        <f t="shared" si="15"/>
        <v>141</v>
      </c>
      <c r="D203" s="1946" t="s">
        <v>737</v>
      </c>
      <c r="E203" s="721" t="s">
        <v>80</v>
      </c>
      <c r="F203" s="1470" t="s">
        <v>4122</v>
      </c>
      <c r="G203" s="1470">
        <v>1</v>
      </c>
      <c r="H203" s="723">
        <v>850</v>
      </c>
      <c r="I203" s="703">
        <f t="shared" si="14"/>
        <v>850</v>
      </c>
      <c r="J203" s="295"/>
      <c r="K203" s="54" t="s">
        <v>4123</v>
      </c>
      <c r="L203" s="92" t="s">
        <v>5903</v>
      </c>
      <c r="M203" s="17"/>
      <c r="N203" s="19">
        <v>44756</v>
      </c>
      <c r="O203" s="16"/>
      <c r="P203" s="56">
        <v>44769</v>
      </c>
      <c r="Q203" s="19">
        <v>44769</v>
      </c>
      <c r="R203" s="21"/>
    </row>
    <row r="204" spans="1:18" s="9" customFormat="1" ht="19.7" customHeight="1">
      <c r="A204" s="9" t="s">
        <v>5691</v>
      </c>
      <c r="C204" s="1210">
        <f t="shared" si="15"/>
        <v>142</v>
      </c>
      <c r="D204" s="721" t="s">
        <v>178</v>
      </c>
      <c r="E204" s="721" t="s">
        <v>178</v>
      </c>
      <c r="F204" s="1876" t="s">
        <v>4113</v>
      </c>
      <c r="G204" s="1470">
        <v>1</v>
      </c>
      <c r="H204" s="793">
        <v>16790</v>
      </c>
      <c r="I204" s="278">
        <f t="shared" si="14"/>
        <v>16790</v>
      </c>
      <c r="J204" s="18"/>
      <c r="K204" s="146" t="s">
        <v>4114</v>
      </c>
      <c r="L204" s="92" t="s">
        <v>3306</v>
      </c>
      <c r="M204" s="17"/>
      <c r="N204" s="19">
        <v>44755</v>
      </c>
      <c r="O204" s="16"/>
      <c r="P204" s="17"/>
      <c r="Q204" s="19">
        <v>44769</v>
      </c>
      <c r="R204" s="21"/>
    </row>
    <row r="205" spans="1:18" s="9" customFormat="1" ht="19.7" customHeight="1">
      <c r="A205" s="9" t="s">
        <v>5677</v>
      </c>
      <c r="C205" s="1210">
        <f t="shared" si="15"/>
        <v>143</v>
      </c>
      <c r="D205" s="721" t="s">
        <v>178</v>
      </c>
      <c r="E205" s="721" t="s">
        <v>178</v>
      </c>
      <c r="F205" s="722" t="s">
        <v>317</v>
      </c>
      <c r="G205" s="1470">
        <v>5</v>
      </c>
      <c r="H205" s="1885">
        <v>154</v>
      </c>
      <c r="I205" s="52">
        <f t="shared" si="14"/>
        <v>770</v>
      </c>
      <c r="J205" s="18"/>
      <c r="K205" s="54" t="s">
        <v>3332</v>
      </c>
      <c r="L205" s="92" t="s">
        <v>3306</v>
      </c>
      <c r="M205" s="17"/>
      <c r="N205" s="19">
        <v>44755</v>
      </c>
      <c r="O205" s="16"/>
      <c r="P205" s="17"/>
      <c r="Q205" s="19">
        <v>44769</v>
      </c>
      <c r="R205" s="21"/>
    </row>
    <row r="206" spans="1:18" s="9" customFormat="1" ht="19.7" customHeight="1">
      <c r="A206" s="9" t="s">
        <v>1398</v>
      </c>
      <c r="C206" s="1210">
        <f t="shared" si="15"/>
        <v>144</v>
      </c>
      <c r="D206" s="721" t="s">
        <v>178</v>
      </c>
      <c r="E206" s="721" t="s">
        <v>178</v>
      </c>
      <c r="F206" s="722" t="s">
        <v>3313</v>
      </c>
      <c r="G206" s="1470">
        <v>4</v>
      </c>
      <c r="H206" s="1885">
        <v>260</v>
      </c>
      <c r="I206" s="52">
        <f t="shared" si="14"/>
        <v>1040</v>
      </c>
      <c r="J206" s="18"/>
      <c r="K206" s="54" t="s">
        <v>3314</v>
      </c>
      <c r="L206" s="92" t="s">
        <v>3306</v>
      </c>
      <c r="M206" s="17"/>
      <c r="N206" s="19">
        <v>44755</v>
      </c>
      <c r="O206" s="16"/>
      <c r="P206" s="17"/>
      <c r="Q206" s="19">
        <v>44769</v>
      </c>
      <c r="R206" s="21"/>
    </row>
    <row r="207" spans="1:18" s="9" customFormat="1" ht="19.7" customHeight="1">
      <c r="A207" s="1302" t="s">
        <v>1375</v>
      </c>
      <c r="B207" s="1929"/>
      <c r="C207" s="1210">
        <f t="shared" si="15"/>
        <v>145</v>
      </c>
      <c r="D207" s="1934" t="s">
        <v>100</v>
      </c>
      <c r="E207" s="1934" t="s">
        <v>100</v>
      </c>
      <c r="F207" s="1935" t="s">
        <v>3634</v>
      </c>
      <c r="G207" s="1936"/>
      <c r="H207" s="1937">
        <v>25</v>
      </c>
      <c r="I207" s="1938">
        <f t="shared" si="14"/>
        <v>0</v>
      </c>
      <c r="J207" s="1939"/>
      <c r="K207" s="1935" t="s">
        <v>5904</v>
      </c>
      <c r="L207" s="92" t="s">
        <v>3306</v>
      </c>
      <c r="M207" s="17"/>
      <c r="N207" s="19"/>
      <c r="O207" s="16"/>
      <c r="P207" s="17"/>
      <c r="Q207" s="19"/>
      <c r="R207" s="21"/>
    </row>
    <row r="208" spans="1:18" s="9" customFormat="1" ht="19.7" customHeight="1">
      <c r="C208" s="16"/>
      <c r="D208" s="16"/>
      <c r="E208" s="16"/>
      <c r="F208" s="64"/>
      <c r="G208" s="54"/>
      <c r="H208" s="17"/>
      <c r="I208" s="18"/>
      <c r="J208" s="1269"/>
      <c r="K208" s="17"/>
      <c r="L208" s="146"/>
      <c r="M208" s="17"/>
      <c r="N208" s="19"/>
      <c r="O208" s="16"/>
      <c r="P208" s="17"/>
      <c r="Q208" s="19"/>
      <c r="R208" s="21"/>
    </row>
    <row r="209" spans="1:18" s="9" customFormat="1" ht="19.7" customHeight="1">
      <c r="C209" s="16"/>
      <c r="D209" s="16"/>
      <c r="E209" s="16"/>
      <c r="F209" s="64"/>
      <c r="G209" s="54"/>
      <c r="H209" s="17"/>
      <c r="I209" s="18"/>
      <c r="J209" s="1269"/>
      <c r="K209" s="17"/>
      <c r="L209" s="146"/>
      <c r="M209" s="17"/>
      <c r="N209" s="19"/>
      <c r="O209" s="16"/>
      <c r="P209" s="17"/>
      <c r="Q209" s="19"/>
      <c r="R209" s="21"/>
    </row>
    <row r="210" spans="1:18" s="9" customFormat="1" ht="19.7" customHeight="1">
      <c r="A210" s="9" t="s">
        <v>5677</v>
      </c>
      <c r="C210" s="1210">
        <f>+C207+1</f>
        <v>146</v>
      </c>
      <c r="D210" s="721" t="s">
        <v>178</v>
      </c>
      <c r="E210" s="721" t="s">
        <v>178</v>
      </c>
      <c r="F210" s="1983" t="s">
        <v>2976</v>
      </c>
      <c r="G210" s="1876">
        <v>1</v>
      </c>
      <c r="H210" s="1863">
        <v>672</v>
      </c>
      <c r="I210" s="52">
        <f t="shared" ref="I210:I222" si="16">G210*H210</f>
        <v>672</v>
      </c>
      <c r="J210" s="1191"/>
      <c r="K210" s="50" t="s">
        <v>2977</v>
      </c>
      <c r="L210" s="92" t="s">
        <v>3306</v>
      </c>
      <c r="M210" s="17"/>
      <c r="N210" s="19">
        <v>44755</v>
      </c>
      <c r="O210" s="16"/>
      <c r="P210" s="17"/>
      <c r="Q210" s="19">
        <v>44769</v>
      </c>
      <c r="R210" s="21"/>
    </row>
    <row r="211" spans="1:18" s="9" customFormat="1" ht="19.7" customHeight="1">
      <c r="A211" s="9" t="s">
        <v>5677</v>
      </c>
      <c r="C211" s="1210">
        <f t="shared" ref="C211:C222" si="17">+C210+1</f>
        <v>147</v>
      </c>
      <c r="D211" s="721" t="s">
        <v>5905</v>
      </c>
      <c r="E211" s="721" t="s">
        <v>100</v>
      </c>
      <c r="F211" s="1875" t="s">
        <v>5906</v>
      </c>
      <c r="G211" s="1470">
        <v>4</v>
      </c>
      <c r="H211" s="723">
        <v>150</v>
      </c>
      <c r="I211" s="53">
        <f t="shared" si="16"/>
        <v>600</v>
      </c>
      <c r="J211" s="17"/>
      <c r="K211" s="146" t="s">
        <v>5907</v>
      </c>
      <c r="L211" s="92" t="s">
        <v>3306</v>
      </c>
      <c r="M211" s="17"/>
      <c r="N211" s="19">
        <v>44755</v>
      </c>
      <c r="O211" s="16"/>
      <c r="P211" s="17"/>
      <c r="Q211" s="19">
        <v>44769</v>
      </c>
      <c r="R211" s="21"/>
    </row>
    <row r="212" spans="1:18" s="9" customFormat="1" ht="19.7" customHeight="1">
      <c r="A212" s="9" t="s">
        <v>5677</v>
      </c>
      <c r="C212" s="1210">
        <f t="shared" si="17"/>
        <v>148</v>
      </c>
      <c r="D212" s="721" t="s">
        <v>5905</v>
      </c>
      <c r="E212" s="721" t="s">
        <v>100</v>
      </c>
      <c r="F212" s="1875" t="s">
        <v>5908</v>
      </c>
      <c r="G212" s="1470">
        <v>2</v>
      </c>
      <c r="H212" s="723">
        <v>567</v>
      </c>
      <c r="I212" s="53">
        <f t="shared" si="16"/>
        <v>1134</v>
      </c>
      <c r="J212" s="17"/>
      <c r="K212" s="146" t="s">
        <v>5909</v>
      </c>
      <c r="L212" s="92" t="s">
        <v>3306</v>
      </c>
      <c r="M212" s="17"/>
      <c r="N212" s="19">
        <v>44755</v>
      </c>
      <c r="O212" s="16"/>
      <c r="P212" s="17"/>
      <c r="Q212" s="19">
        <v>44769</v>
      </c>
      <c r="R212" s="21"/>
    </row>
    <row r="213" spans="1:18" s="9" customFormat="1" ht="19.7" customHeight="1">
      <c r="A213" s="9" t="s">
        <v>5677</v>
      </c>
      <c r="C213" s="1210">
        <f t="shared" si="17"/>
        <v>149</v>
      </c>
      <c r="D213" s="721" t="s">
        <v>5905</v>
      </c>
      <c r="E213" s="721" t="s">
        <v>100</v>
      </c>
      <c r="F213" s="1875" t="s">
        <v>5910</v>
      </c>
      <c r="G213" s="1470">
        <v>5</v>
      </c>
      <c r="H213" s="723">
        <v>55</v>
      </c>
      <c r="I213" s="53">
        <f t="shared" si="16"/>
        <v>275</v>
      </c>
      <c r="J213" s="17"/>
      <c r="K213" s="146" t="s">
        <v>5911</v>
      </c>
      <c r="L213" s="92" t="s">
        <v>3306</v>
      </c>
      <c r="M213" s="17"/>
      <c r="N213" s="19">
        <v>44755</v>
      </c>
      <c r="O213" s="16"/>
      <c r="P213" s="17"/>
      <c r="Q213" s="19">
        <v>44769</v>
      </c>
      <c r="R213" s="21"/>
    </row>
    <row r="214" spans="1:18" s="9" customFormat="1" ht="19.7" customHeight="1">
      <c r="A214" s="9" t="s">
        <v>5677</v>
      </c>
      <c r="C214" s="1210">
        <f t="shared" si="17"/>
        <v>150</v>
      </c>
      <c r="D214" s="721" t="s">
        <v>5905</v>
      </c>
      <c r="E214" s="721" t="s">
        <v>100</v>
      </c>
      <c r="F214" s="1875" t="s">
        <v>5912</v>
      </c>
      <c r="G214" s="1470">
        <v>5</v>
      </c>
      <c r="H214" s="723">
        <v>80</v>
      </c>
      <c r="I214" s="53">
        <f t="shared" si="16"/>
        <v>400</v>
      </c>
      <c r="J214" s="17"/>
      <c r="K214" s="146" t="s">
        <v>5913</v>
      </c>
      <c r="L214" s="92" t="s">
        <v>3306</v>
      </c>
      <c r="M214" s="17"/>
      <c r="N214" s="19">
        <v>44755</v>
      </c>
      <c r="O214" s="16"/>
      <c r="P214" s="17"/>
      <c r="Q214" s="19">
        <v>44769</v>
      </c>
      <c r="R214" s="21"/>
    </row>
    <row r="215" spans="1:18" s="9" customFormat="1" ht="19.7" customHeight="1">
      <c r="A215" s="9" t="s">
        <v>5677</v>
      </c>
      <c r="C215" s="1210">
        <f t="shared" si="17"/>
        <v>151</v>
      </c>
      <c r="D215" s="721" t="s">
        <v>178</v>
      </c>
      <c r="E215" s="721" t="s">
        <v>178</v>
      </c>
      <c r="F215" s="1984" t="s">
        <v>5914</v>
      </c>
      <c r="G215" s="1470">
        <v>1</v>
      </c>
      <c r="H215" s="793">
        <v>4225</v>
      </c>
      <c r="I215" s="278">
        <f t="shared" si="16"/>
        <v>4225</v>
      </c>
      <c r="J215" s="18"/>
      <c r="K215" s="146" t="s">
        <v>2148</v>
      </c>
      <c r="L215" s="146" t="s">
        <v>5915</v>
      </c>
      <c r="M215" s="17"/>
      <c r="N215" s="19">
        <v>44755</v>
      </c>
      <c r="O215" s="16"/>
      <c r="P215" s="17"/>
      <c r="Q215" s="19">
        <v>44769</v>
      </c>
      <c r="R215" s="21"/>
    </row>
    <row r="216" spans="1:18" s="9" customFormat="1" ht="19.7" customHeight="1">
      <c r="A216" s="9" t="s">
        <v>5677</v>
      </c>
      <c r="C216" s="1210">
        <f t="shared" si="17"/>
        <v>152</v>
      </c>
      <c r="D216" s="721" t="s">
        <v>737</v>
      </c>
      <c r="E216" s="721" t="s">
        <v>80</v>
      </c>
      <c r="F216" s="722" t="s">
        <v>4988</v>
      </c>
      <c r="G216" s="1470">
        <v>1</v>
      </c>
      <c r="H216" s="1885">
        <v>1820</v>
      </c>
      <c r="I216" s="53">
        <f t="shared" si="16"/>
        <v>1820</v>
      </c>
      <c r="J216" s="18"/>
      <c r="K216" s="54" t="s">
        <v>4989</v>
      </c>
      <c r="L216" s="146" t="s">
        <v>5915</v>
      </c>
      <c r="M216" s="17"/>
      <c r="N216" s="19">
        <v>44756</v>
      </c>
      <c r="O216" s="16"/>
      <c r="P216" s="56">
        <v>44769</v>
      </c>
      <c r="Q216" s="19">
        <v>44769</v>
      </c>
      <c r="R216" s="21"/>
    </row>
    <row r="217" spans="1:18" s="9" customFormat="1" ht="19.7" customHeight="1">
      <c r="A217" s="9" t="s">
        <v>1375</v>
      </c>
      <c r="C217" s="1210">
        <f t="shared" si="17"/>
        <v>153</v>
      </c>
      <c r="D217" s="1861" t="s">
        <v>178</v>
      </c>
      <c r="E217" s="1861" t="s">
        <v>178</v>
      </c>
      <c r="F217" s="1985" t="s">
        <v>5916</v>
      </c>
      <c r="G217" s="1876">
        <v>1</v>
      </c>
      <c r="H217" s="1884">
        <v>848</v>
      </c>
      <c r="I217" s="134">
        <f t="shared" si="16"/>
        <v>848</v>
      </c>
      <c r="J217" s="61"/>
      <c r="K217" s="50" t="s">
        <v>5917</v>
      </c>
      <c r="L217" s="146" t="s">
        <v>5918</v>
      </c>
      <c r="M217" s="17"/>
      <c r="N217" s="19">
        <v>44755</v>
      </c>
      <c r="O217" s="16"/>
      <c r="P217" s="17"/>
      <c r="Q217" s="19">
        <v>44769</v>
      </c>
      <c r="R217" s="21"/>
    </row>
    <row r="218" spans="1:18" s="9" customFormat="1" ht="19.7" customHeight="1">
      <c r="A218" s="9" t="s">
        <v>1375</v>
      </c>
      <c r="C218" s="1210">
        <f t="shared" si="17"/>
        <v>154</v>
      </c>
      <c r="D218" s="1861" t="s">
        <v>178</v>
      </c>
      <c r="E218" s="1861" t="s">
        <v>178</v>
      </c>
      <c r="F218" s="1883" t="s">
        <v>5919</v>
      </c>
      <c r="G218" s="1876">
        <v>1</v>
      </c>
      <c r="H218" s="1884">
        <v>668</v>
      </c>
      <c r="I218" s="134">
        <f t="shared" si="16"/>
        <v>668</v>
      </c>
      <c r="J218" s="61"/>
      <c r="K218" s="50" t="s">
        <v>5917</v>
      </c>
      <c r="L218" s="146" t="s">
        <v>5920</v>
      </c>
      <c r="M218" s="17"/>
      <c r="N218" s="19">
        <v>44755</v>
      </c>
      <c r="O218" s="16"/>
      <c r="P218" s="17"/>
      <c r="Q218" s="19">
        <v>44769</v>
      </c>
      <c r="R218" s="21"/>
    </row>
    <row r="219" spans="1:18" s="9" customFormat="1" ht="19.7" customHeight="1">
      <c r="A219" s="9" t="s">
        <v>1375</v>
      </c>
      <c r="C219" s="1210">
        <f t="shared" si="17"/>
        <v>155</v>
      </c>
      <c r="D219" s="1861" t="s">
        <v>178</v>
      </c>
      <c r="E219" s="1861" t="s">
        <v>178</v>
      </c>
      <c r="F219" s="1883" t="s">
        <v>4190</v>
      </c>
      <c r="G219" s="1876">
        <v>1</v>
      </c>
      <c r="H219" s="1884">
        <v>718</v>
      </c>
      <c r="I219" s="134">
        <f t="shared" si="16"/>
        <v>718</v>
      </c>
      <c r="J219" s="61"/>
      <c r="K219" s="50" t="s">
        <v>5917</v>
      </c>
      <c r="L219" s="146" t="s">
        <v>5921</v>
      </c>
      <c r="M219" s="17"/>
      <c r="N219" s="19">
        <v>44755</v>
      </c>
      <c r="O219" s="16"/>
      <c r="P219" s="17"/>
      <c r="Q219" s="19">
        <v>44769</v>
      </c>
      <c r="R219" s="21"/>
    </row>
    <row r="220" spans="1:18" s="9" customFormat="1" ht="19.7" customHeight="1">
      <c r="A220" s="9" t="s">
        <v>1375</v>
      </c>
      <c r="C220" s="1210">
        <f t="shared" si="17"/>
        <v>156</v>
      </c>
      <c r="D220" s="1861" t="s">
        <v>178</v>
      </c>
      <c r="E220" s="1861" t="s">
        <v>178</v>
      </c>
      <c r="F220" s="1875" t="s">
        <v>5922</v>
      </c>
      <c r="G220" s="1470">
        <v>1</v>
      </c>
      <c r="H220" s="723">
        <v>1158</v>
      </c>
      <c r="I220" s="18">
        <f t="shared" si="16"/>
        <v>1158</v>
      </c>
      <c r="J220" s="1269"/>
      <c r="K220" s="50" t="s">
        <v>5917</v>
      </c>
      <c r="L220" s="146" t="s">
        <v>5923</v>
      </c>
      <c r="M220" s="17"/>
      <c r="N220" s="19">
        <v>44755</v>
      </c>
      <c r="O220" s="16"/>
      <c r="P220" s="17"/>
      <c r="Q220" s="19">
        <v>44769</v>
      </c>
      <c r="R220" s="21"/>
    </row>
    <row r="221" spans="1:18" s="9" customFormat="1" ht="19.7" customHeight="1">
      <c r="A221" s="9" t="s">
        <v>1375</v>
      </c>
      <c r="C221" s="1210">
        <f t="shared" si="17"/>
        <v>157</v>
      </c>
      <c r="D221" s="721" t="s">
        <v>178</v>
      </c>
      <c r="E221" s="721" t="s">
        <v>178</v>
      </c>
      <c r="F221" s="722" t="s">
        <v>1747</v>
      </c>
      <c r="G221" s="1470">
        <v>2</v>
      </c>
      <c r="H221" s="1885">
        <v>886</v>
      </c>
      <c r="I221" s="53">
        <f t="shared" si="16"/>
        <v>1772</v>
      </c>
      <c r="J221" s="18"/>
      <c r="K221" s="54" t="s">
        <v>4204</v>
      </c>
      <c r="L221" s="92" t="s">
        <v>3306</v>
      </c>
      <c r="M221" s="17"/>
      <c r="N221" s="19">
        <v>44755</v>
      </c>
      <c r="O221" s="16"/>
      <c r="P221" s="17"/>
      <c r="Q221" s="19">
        <v>44769</v>
      </c>
      <c r="R221" s="21"/>
    </row>
    <row r="222" spans="1:18" s="9" customFormat="1" ht="19.7" customHeight="1">
      <c r="A222" s="9" t="s">
        <v>1375</v>
      </c>
      <c r="C222" s="1210">
        <f t="shared" si="17"/>
        <v>158</v>
      </c>
      <c r="D222" s="721" t="s">
        <v>178</v>
      </c>
      <c r="E222" s="721" t="s">
        <v>178</v>
      </c>
      <c r="F222" s="722" t="s">
        <v>4205</v>
      </c>
      <c r="G222" s="1470">
        <v>2</v>
      </c>
      <c r="H222" s="1885">
        <v>948</v>
      </c>
      <c r="I222" s="53">
        <f t="shared" si="16"/>
        <v>1896</v>
      </c>
      <c r="J222" s="18"/>
      <c r="K222" s="54" t="s">
        <v>4206</v>
      </c>
      <c r="L222" s="92" t="s">
        <v>3306</v>
      </c>
      <c r="M222" s="17"/>
      <c r="N222" s="19">
        <v>44755</v>
      </c>
      <c r="O222" s="16"/>
      <c r="P222" s="17"/>
      <c r="Q222" s="19">
        <v>44769</v>
      </c>
      <c r="R222" s="21"/>
    </row>
    <row r="223" spans="1:18" s="9" customFormat="1" ht="19.7" customHeight="1">
      <c r="C223" s="16"/>
      <c r="D223" s="16"/>
      <c r="E223" s="16"/>
      <c r="F223" s="64"/>
      <c r="G223" s="54"/>
      <c r="H223" s="17"/>
      <c r="I223" s="18"/>
      <c r="J223" s="1269"/>
      <c r="K223" s="17"/>
      <c r="L223" s="17"/>
      <c r="M223" s="17"/>
      <c r="N223" s="19"/>
      <c r="O223" s="16"/>
      <c r="P223" s="17"/>
      <c r="Q223" s="19"/>
      <c r="R223" s="21"/>
    </row>
    <row r="224" spans="1:18" s="9" customFormat="1" ht="19.7" customHeight="1">
      <c r="C224" s="16"/>
      <c r="D224" s="16"/>
      <c r="E224" s="16"/>
      <c r="F224" s="145"/>
      <c r="G224" s="54"/>
      <c r="H224" s="426"/>
      <c r="I224" s="52"/>
      <c r="J224" s="18"/>
      <c r="K224" s="54"/>
      <c r="L224" s="17"/>
      <c r="M224" s="17"/>
      <c r="N224" s="19"/>
      <c r="O224" s="16"/>
      <c r="P224" s="17"/>
      <c r="Q224" s="19"/>
      <c r="R224" s="21"/>
    </row>
    <row r="225" spans="1:18" s="9" customFormat="1" ht="19.7" customHeight="1">
      <c r="A225" s="9" t="s">
        <v>5677</v>
      </c>
      <c r="C225" s="344">
        <f>+C222+1</f>
        <v>159</v>
      </c>
      <c r="D225" s="344" t="s">
        <v>5905</v>
      </c>
      <c r="E225" s="344" t="s">
        <v>100</v>
      </c>
      <c r="F225" s="1879" t="s">
        <v>5924</v>
      </c>
      <c r="G225" s="330">
        <v>50</v>
      </c>
      <c r="H225" s="298">
        <v>102</v>
      </c>
      <c r="I225" s="53">
        <f t="shared" ref="I225:I230" si="18">G225*H225</f>
        <v>5100</v>
      </c>
      <c r="J225" s="17"/>
      <c r="K225" s="146" t="s">
        <v>5925</v>
      </c>
      <c r="L225" s="92" t="s">
        <v>3306</v>
      </c>
      <c r="M225" s="17" t="s">
        <v>5926</v>
      </c>
      <c r="N225" s="19">
        <v>44763</v>
      </c>
      <c r="O225" s="16"/>
      <c r="P225" s="17"/>
      <c r="Q225" s="19">
        <v>44767</v>
      </c>
      <c r="R225" s="21"/>
    </row>
    <row r="226" spans="1:18" s="9" customFormat="1" ht="19.7" customHeight="1">
      <c r="A226" s="9" t="s">
        <v>5677</v>
      </c>
      <c r="C226" s="344">
        <f>+C225+1</f>
        <v>160</v>
      </c>
      <c r="D226" s="344" t="s">
        <v>5905</v>
      </c>
      <c r="E226" s="344" t="s">
        <v>100</v>
      </c>
      <c r="F226" s="1879" t="s">
        <v>5927</v>
      </c>
      <c r="G226" s="330">
        <v>5</v>
      </c>
      <c r="H226" s="298">
        <v>65</v>
      </c>
      <c r="I226" s="53">
        <f t="shared" si="18"/>
        <v>325</v>
      </c>
      <c r="J226" s="17"/>
      <c r="K226" s="146" t="s">
        <v>5928</v>
      </c>
      <c r="L226" s="17"/>
      <c r="M226" s="17" t="s">
        <v>5926</v>
      </c>
      <c r="N226" s="19">
        <v>44763</v>
      </c>
      <c r="O226" s="16"/>
      <c r="P226" s="17"/>
      <c r="Q226" s="19">
        <v>44767</v>
      </c>
      <c r="R226" s="21"/>
    </row>
    <row r="227" spans="1:18" s="9" customFormat="1" ht="19.7" customHeight="1">
      <c r="A227" s="9" t="s">
        <v>5677</v>
      </c>
      <c r="C227" s="344">
        <f>+C226+1</f>
        <v>161</v>
      </c>
      <c r="D227" s="344" t="s">
        <v>5905</v>
      </c>
      <c r="E227" s="344" t="s">
        <v>100</v>
      </c>
      <c r="F227" s="1879" t="s">
        <v>5929</v>
      </c>
      <c r="G227" s="330">
        <v>5</v>
      </c>
      <c r="H227" s="298">
        <v>65</v>
      </c>
      <c r="I227" s="53">
        <f t="shared" si="18"/>
        <v>325</v>
      </c>
      <c r="J227" s="18"/>
      <c r="K227" s="146" t="s">
        <v>5930</v>
      </c>
      <c r="L227" s="17"/>
      <c r="M227" s="17" t="s">
        <v>5926</v>
      </c>
      <c r="N227" s="19">
        <v>44763</v>
      </c>
      <c r="O227" s="16"/>
      <c r="P227" s="17"/>
      <c r="Q227" s="19">
        <v>44767</v>
      </c>
      <c r="R227" s="21"/>
    </row>
    <row r="228" spans="1:18" s="9" customFormat="1" ht="19.7" customHeight="1">
      <c r="A228" s="9" t="s">
        <v>5677</v>
      </c>
      <c r="C228" s="344">
        <f>+C227+1</f>
        <v>162</v>
      </c>
      <c r="D228" s="344" t="s">
        <v>5905</v>
      </c>
      <c r="E228" s="344" t="s">
        <v>100</v>
      </c>
      <c r="F228" s="1879" t="s">
        <v>5146</v>
      </c>
      <c r="G228" s="330">
        <v>20</v>
      </c>
      <c r="H228" s="298">
        <v>108</v>
      </c>
      <c r="I228" s="53">
        <f t="shared" si="18"/>
        <v>2160</v>
      </c>
      <c r="J228" s="1269"/>
      <c r="K228" s="146" t="s">
        <v>5925</v>
      </c>
      <c r="L228" s="17"/>
      <c r="M228" s="17" t="s">
        <v>5926</v>
      </c>
      <c r="N228" s="19">
        <v>44763</v>
      </c>
      <c r="O228" s="16"/>
      <c r="P228" s="17"/>
      <c r="Q228" s="19">
        <v>44767</v>
      </c>
      <c r="R228" s="21"/>
    </row>
    <row r="229" spans="1:18" s="9" customFormat="1" ht="19.7" customHeight="1">
      <c r="A229" s="9" t="s">
        <v>5677</v>
      </c>
      <c r="C229" s="344">
        <f>+C228+1</f>
        <v>163</v>
      </c>
      <c r="D229" s="344" t="s">
        <v>5905</v>
      </c>
      <c r="E229" s="344" t="s">
        <v>100</v>
      </c>
      <c r="F229" s="1879" t="s">
        <v>5148</v>
      </c>
      <c r="G229" s="330">
        <v>5</v>
      </c>
      <c r="H229" s="298">
        <v>42</v>
      </c>
      <c r="I229" s="53">
        <f>G229*H229</f>
        <v>210</v>
      </c>
      <c r="J229" s="17"/>
      <c r="K229" s="146" t="s">
        <v>5928</v>
      </c>
      <c r="L229" s="17"/>
      <c r="M229" s="17" t="s">
        <v>5926</v>
      </c>
      <c r="N229" s="19">
        <v>44763</v>
      </c>
      <c r="O229" s="16"/>
      <c r="P229" s="17"/>
      <c r="Q229" s="19">
        <v>44767</v>
      </c>
      <c r="R229" s="21"/>
    </row>
    <row r="230" spans="1:18" s="9" customFormat="1" ht="19.7" customHeight="1">
      <c r="A230" s="9" t="s">
        <v>5677</v>
      </c>
      <c r="C230" s="344">
        <f>+C229+1</f>
        <v>164</v>
      </c>
      <c r="D230" s="344" t="s">
        <v>5905</v>
      </c>
      <c r="E230" s="344" t="s">
        <v>100</v>
      </c>
      <c r="F230" s="1879" t="s">
        <v>5150</v>
      </c>
      <c r="G230" s="330">
        <v>5</v>
      </c>
      <c r="H230" s="298">
        <v>150</v>
      </c>
      <c r="I230" s="53">
        <f t="shared" si="18"/>
        <v>750</v>
      </c>
      <c r="J230" s="1269"/>
      <c r="K230" s="146" t="s">
        <v>5931</v>
      </c>
      <c r="L230" s="17"/>
      <c r="M230" s="17" t="s">
        <v>5926</v>
      </c>
      <c r="N230" s="19">
        <v>44763</v>
      </c>
      <c r="O230" s="16"/>
      <c r="P230" s="17"/>
      <c r="Q230" s="19">
        <v>44767</v>
      </c>
      <c r="R230" s="21"/>
    </row>
    <row r="231" spans="1:18" s="9" customFormat="1" ht="19.7" customHeight="1">
      <c r="C231" s="16"/>
      <c r="D231" s="16"/>
      <c r="E231" s="16"/>
      <c r="F231" s="145"/>
      <c r="G231" s="54"/>
      <c r="H231" s="426"/>
      <c r="I231" s="1035"/>
      <c r="J231" s="18"/>
      <c r="K231" s="54"/>
      <c r="L231" s="17"/>
      <c r="M231" s="17"/>
      <c r="N231" s="19"/>
      <c r="O231" s="16"/>
      <c r="P231" s="17"/>
      <c r="Q231" s="19"/>
      <c r="R231" s="21"/>
    </row>
    <row r="232" spans="1:18" s="9" customFormat="1" ht="19.7" customHeight="1">
      <c r="C232" s="16"/>
      <c r="D232" s="16"/>
      <c r="E232" s="16"/>
      <c r="F232" s="1260">
        <f>SUM(I195:I230)</f>
        <v>65171</v>
      </c>
      <c r="G232" s="54"/>
      <c r="H232" s="17"/>
      <c r="I232" s="18"/>
      <c r="J232" s="1269"/>
      <c r="K232" s="17"/>
      <c r="L232" s="17"/>
      <c r="M232" s="17"/>
      <c r="N232" s="19"/>
      <c r="O232" s="16"/>
      <c r="P232" s="17"/>
      <c r="Q232" s="19"/>
      <c r="R232" s="21"/>
    </row>
    <row r="233" spans="1:18" s="9" customFormat="1" ht="19.7" customHeight="1">
      <c r="C233" s="16"/>
      <c r="D233" s="16"/>
      <c r="E233" s="16"/>
      <c r="F233" s="17"/>
      <c r="G233" s="54"/>
      <c r="H233" s="17"/>
      <c r="I233" s="18"/>
      <c r="J233" s="1269"/>
      <c r="K233" s="17"/>
      <c r="L233" s="17"/>
      <c r="M233" s="17"/>
      <c r="N233" s="19"/>
      <c r="O233" s="16"/>
      <c r="P233" s="17"/>
      <c r="Q233" s="19"/>
      <c r="R233" s="21"/>
    </row>
    <row r="234" spans="1:18" s="9" customFormat="1" ht="19.7" customHeight="1">
      <c r="C234" s="16"/>
      <c r="D234" s="16"/>
      <c r="E234" s="16"/>
      <c r="F234" s="17"/>
      <c r="G234" s="54"/>
      <c r="H234" s="17"/>
      <c r="I234" s="18"/>
      <c r="J234" s="1269"/>
      <c r="K234" s="17"/>
      <c r="L234" s="17"/>
      <c r="M234" s="17"/>
      <c r="N234" s="19"/>
      <c r="O234" s="16"/>
      <c r="P234" s="17"/>
      <c r="Q234" s="19"/>
      <c r="R234" s="21"/>
    </row>
    <row r="235" spans="1:18" s="9" customFormat="1" ht="19.7" customHeight="1">
      <c r="C235" s="16"/>
      <c r="D235" s="16"/>
      <c r="E235" s="16"/>
      <c r="F235" s="17"/>
      <c r="G235" s="54"/>
      <c r="H235" s="17"/>
      <c r="I235" s="18"/>
      <c r="J235" s="1269"/>
      <c r="K235" s="17"/>
      <c r="L235" s="17"/>
      <c r="M235" s="17"/>
      <c r="N235" s="19"/>
      <c r="O235" s="16"/>
      <c r="P235" s="17"/>
      <c r="Q235" s="19"/>
      <c r="R235" s="21"/>
    </row>
    <row r="236" spans="1:18" s="9" customFormat="1" ht="19.7" customHeight="1">
      <c r="C236" s="16"/>
      <c r="D236" s="1483"/>
      <c r="E236" s="1483"/>
      <c r="F236" s="1854" t="s">
        <v>5707</v>
      </c>
      <c r="G236" s="1986"/>
      <c r="H236" s="1665">
        <v>70000</v>
      </c>
      <c r="I236" s="1856">
        <f>G236*H236</f>
        <v>0</v>
      </c>
      <c r="J236" s="1269"/>
      <c r="K236" s="17"/>
      <c r="L236" s="17"/>
      <c r="M236" s="17"/>
      <c r="N236" s="19"/>
      <c r="O236" s="16"/>
      <c r="P236" s="17"/>
      <c r="Q236" s="19"/>
      <c r="R236" s="21"/>
    </row>
    <row r="237" spans="1:18" s="9" customFormat="1" ht="19.7" customHeight="1">
      <c r="C237" s="16"/>
      <c r="D237" s="16"/>
      <c r="E237" s="16"/>
      <c r="F237" s="146" t="s">
        <v>5708</v>
      </c>
      <c r="G237" s="54"/>
      <c r="H237" s="17"/>
      <c r="I237" s="18"/>
      <c r="J237" s="1269"/>
      <c r="K237" s="17"/>
      <c r="L237" s="17"/>
      <c r="M237" s="17"/>
      <c r="N237" s="19"/>
      <c r="O237" s="16"/>
      <c r="P237" s="17"/>
      <c r="Q237" s="19"/>
      <c r="R237" s="21"/>
    </row>
    <row r="238" spans="1:18" s="9" customFormat="1" ht="19.7" customHeight="1">
      <c r="C238" s="16"/>
      <c r="D238" s="16"/>
      <c r="E238" s="16"/>
      <c r="F238" s="17"/>
      <c r="G238" s="54"/>
      <c r="H238" s="17"/>
      <c r="I238" s="18"/>
      <c r="J238" s="1269"/>
      <c r="K238" s="17"/>
      <c r="L238" s="17"/>
      <c r="M238" s="17"/>
      <c r="N238" s="19"/>
      <c r="O238" s="16"/>
      <c r="P238" s="17"/>
      <c r="Q238" s="19"/>
      <c r="R238" s="21"/>
    </row>
    <row r="239" spans="1:18" s="9" customFormat="1" ht="19.7" customHeight="1">
      <c r="C239" s="16"/>
      <c r="D239" s="16"/>
      <c r="E239" s="16"/>
      <c r="F239" s="17"/>
      <c r="G239" s="54"/>
      <c r="H239" s="17"/>
      <c r="I239" s="18"/>
      <c r="J239" s="1269"/>
      <c r="K239" s="17"/>
      <c r="L239" s="17"/>
      <c r="M239" s="17"/>
      <c r="N239" s="19"/>
      <c r="O239" s="16"/>
      <c r="P239" s="17"/>
      <c r="Q239" s="19"/>
      <c r="R239" s="21"/>
    </row>
    <row r="240" spans="1:18" s="9" customFormat="1" ht="19.7" customHeight="1">
      <c r="C240" s="16"/>
      <c r="D240" s="16"/>
      <c r="E240" s="16"/>
      <c r="F240" s="17"/>
      <c r="G240" s="54"/>
      <c r="H240" s="17"/>
      <c r="I240" s="18"/>
      <c r="J240" s="1269"/>
      <c r="K240" s="17"/>
      <c r="L240" s="17"/>
      <c r="M240" s="17"/>
      <c r="N240" s="19"/>
      <c r="O240" s="16"/>
      <c r="P240" s="17"/>
      <c r="Q240" s="19"/>
      <c r="R240" s="21"/>
    </row>
    <row r="241" spans="3:18" s="9" customFormat="1" ht="19.7" customHeight="1">
      <c r="C241" s="16"/>
      <c r="D241" s="16"/>
      <c r="E241" s="16"/>
      <c r="F241" s="17"/>
      <c r="G241" s="54"/>
      <c r="H241" s="17"/>
      <c r="I241" s="18"/>
      <c r="J241" s="1269"/>
      <c r="K241" s="17"/>
      <c r="L241" s="17"/>
      <c r="M241" s="17"/>
      <c r="N241" s="19"/>
      <c r="O241" s="16"/>
      <c r="P241" s="17"/>
      <c r="Q241" s="19"/>
      <c r="R241" s="21"/>
    </row>
    <row r="242" spans="3:18" s="9" customFormat="1" ht="19.7" customHeight="1">
      <c r="C242" s="16"/>
      <c r="D242" s="16"/>
      <c r="E242" s="16"/>
      <c r="F242" s="17"/>
      <c r="G242" s="54"/>
      <c r="H242" s="17"/>
      <c r="I242" s="18"/>
      <c r="J242" s="1269"/>
      <c r="K242" s="17"/>
      <c r="L242" s="17"/>
      <c r="M242" s="17"/>
      <c r="N242" s="19"/>
      <c r="O242" s="16"/>
      <c r="P242" s="17"/>
      <c r="Q242" s="19"/>
      <c r="R242" s="21"/>
    </row>
    <row r="243" spans="3:18" s="9" customFormat="1" ht="19.7" customHeight="1">
      <c r="C243" s="16"/>
      <c r="D243" s="16"/>
      <c r="E243" s="16"/>
      <c r="F243" s="17"/>
      <c r="G243" s="54"/>
      <c r="H243" s="17"/>
      <c r="I243" s="18"/>
      <c r="J243" s="1269"/>
      <c r="K243" s="17"/>
      <c r="L243" s="17"/>
      <c r="M243" s="17"/>
      <c r="N243" s="19"/>
      <c r="O243" s="16"/>
      <c r="P243" s="17"/>
      <c r="Q243" s="19"/>
      <c r="R243" s="21"/>
    </row>
    <row r="244" spans="3:18" s="9" customFormat="1" ht="19.7" customHeight="1">
      <c r="C244" s="16"/>
      <c r="D244" s="16"/>
      <c r="E244" s="16"/>
      <c r="F244" s="17"/>
      <c r="G244" s="54"/>
      <c r="H244" s="17"/>
      <c r="I244" s="18"/>
      <c r="J244" s="1269"/>
      <c r="K244" s="17"/>
      <c r="L244" s="17"/>
      <c r="M244" s="17"/>
      <c r="N244" s="19"/>
      <c r="O244" s="16"/>
      <c r="P244" s="17"/>
      <c r="Q244" s="19"/>
      <c r="R244" s="21"/>
    </row>
    <row r="245" spans="3:18" s="9" customFormat="1" ht="19.7" customHeight="1">
      <c r="C245" s="16"/>
      <c r="D245" s="16"/>
      <c r="E245" s="16"/>
      <c r="F245" s="17"/>
      <c r="G245" s="54"/>
      <c r="H245" s="17"/>
      <c r="I245" s="18"/>
      <c r="J245" s="1269"/>
      <c r="K245" s="17"/>
      <c r="L245" s="17"/>
      <c r="M245" s="17"/>
      <c r="N245" s="19"/>
      <c r="O245" s="16"/>
      <c r="P245" s="17"/>
      <c r="Q245" s="19"/>
      <c r="R245" s="21"/>
    </row>
    <row r="246" spans="3:18" s="9" customFormat="1" ht="19.7" customHeight="1">
      <c r="C246" s="16"/>
      <c r="D246" s="16"/>
      <c r="E246" s="16"/>
      <c r="F246" s="17"/>
      <c r="G246" s="54"/>
      <c r="H246" s="17"/>
      <c r="I246" s="18"/>
      <c r="J246" s="1269"/>
      <c r="K246" s="17"/>
      <c r="L246" s="17"/>
      <c r="M246" s="17"/>
      <c r="N246" s="19"/>
      <c r="O246" s="16"/>
      <c r="P246" s="17"/>
      <c r="Q246" s="19"/>
      <c r="R246" s="21"/>
    </row>
    <row r="247" spans="3:18" s="9" customFormat="1" ht="19.7" customHeight="1">
      <c r="C247" s="16"/>
      <c r="D247" s="16"/>
      <c r="E247" s="16"/>
      <c r="F247" s="17"/>
      <c r="G247" s="54"/>
      <c r="H247" s="17"/>
      <c r="I247" s="18"/>
      <c r="J247" s="1269"/>
      <c r="K247" s="17"/>
      <c r="L247" s="17"/>
      <c r="M247" s="17"/>
      <c r="N247" s="19"/>
      <c r="O247" s="16"/>
      <c r="P247" s="17"/>
      <c r="Q247" s="19"/>
      <c r="R247" s="21"/>
    </row>
    <row r="248" spans="3:18" s="9" customFormat="1" ht="19.7" customHeight="1">
      <c r="C248" s="16"/>
      <c r="D248" s="16"/>
      <c r="E248" s="16"/>
      <c r="F248" s="17"/>
      <c r="G248" s="54"/>
      <c r="H248" s="17"/>
      <c r="I248" s="18"/>
      <c r="J248" s="1269"/>
      <c r="K248" s="17"/>
      <c r="L248" s="17"/>
      <c r="M248" s="17"/>
      <c r="N248" s="19"/>
      <c r="O248" s="16"/>
      <c r="P248" s="17"/>
      <c r="Q248" s="19"/>
      <c r="R248" s="21"/>
    </row>
    <row r="249" spans="3:18" s="9" customFormat="1" ht="19.7" customHeight="1">
      <c r="C249" s="16"/>
      <c r="D249" s="16"/>
      <c r="E249" s="16"/>
      <c r="F249" s="17"/>
      <c r="G249" s="54"/>
      <c r="H249" s="17"/>
      <c r="I249" s="18"/>
      <c r="J249" s="1269"/>
      <c r="K249" s="17"/>
      <c r="L249" s="17"/>
      <c r="M249" s="17"/>
      <c r="N249" s="19"/>
      <c r="O249" s="16"/>
      <c r="P249" s="17"/>
      <c r="Q249" s="19"/>
      <c r="R249" s="21"/>
    </row>
    <row r="250" spans="3:18" s="9" customFormat="1" ht="19.7" customHeight="1">
      <c r="C250" s="16"/>
      <c r="D250" s="16"/>
      <c r="E250" s="16"/>
      <c r="F250" s="17"/>
      <c r="G250" s="54"/>
      <c r="H250" s="17"/>
      <c r="I250" s="18"/>
      <c r="J250" s="1269"/>
      <c r="K250" s="17"/>
      <c r="L250" s="17"/>
      <c r="M250" s="17"/>
      <c r="N250" s="19"/>
      <c r="O250" s="16"/>
      <c r="P250" s="17"/>
      <c r="Q250" s="19"/>
      <c r="R250" s="21"/>
    </row>
    <row r="251" spans="3:18" s="9" customFormat="1" ht="19.7" customHeight="1">
      <c r="C251" s="16"/>
      <c r="D251" s="16"/>
      <c r="E251" s="16"/>
      <c r="F251" s="17"/>
      <c r="G251" s="54"/>
      <c r="H251" s="17"/>
      <c r="I251" s="18"/>
      <c r="J251" s="1269"/>
      <c r="K251" s="17"/>
      <c r="L251" s="17"/>
      <c r="M251" s="17"/>
      <c r="N251" s="19"/>
      <c r="O251" s="16"/>
      <c r="P251" s="17"/>
      <c r="Q251" s="19"/>
      <c r="R251" s="21"/>
    </row>
    <row r="252" spans="3:18" s="9" customFormat="1" ht="19.7" customHeight="1">
      <c r="C252" s="16"/>
      <c r="D252" s="16"/>
      <c r="E252" s="16"/>
      <c r="F252" s="17"/>
      <c r="G252" s="54"/>
      <c r="H252" s="17"/>
      <c r="I252" s="18"/>
      <c r="J252" s="1269"/>
      <c r="K252" s="17"/>
      <c r="L252" s="17"/>
      <c r="M252" s="17"/>
      <c r="N252" s="19"/>
      <c r="O252" s="16"/>
      <c r="P252" s="17"/>
      <c r="Q252" s="19"/>
      <c r="R252" s="21"/>
    </row>
    <row r="253" spans="3:18" s="9" customFormat="1" ht="19.7" customHeight="1">
      <c r="C253" s="16"/>
      <c r="D253" s="16"/>
      <c r="E253" s="16"/>
      <c r="F253" s="17"/>
      <c r="G253" s="54"/>
      <c r="H253" s="17"/>
      <c r="I253" s="18"/>
      <c r="J253" s="1269"/>
      <c r="K253" s="17"/>
      <c r="L253" s="17"/>
      <c r="M253" s="17"/>
      <c r="N253" s="19"/>
      <c r="O253" s="16"/>
      <c r="P253" s="17"/>
      <c r="Q253" s="19"/>
      <c r="R253" s="21"/>
    </row>
    <row r="254" spans="3:18" s="9" customFormat="1" ht="19.7" customHeight="1">
      <c r="C254" s="16"/>
      <c r="D254" s="16"/>
      <c r="E254" s="16"/>
      <c r="F254" s="17"/>
      <c r="G254" s="54"/>
      <c r="H254" s="17"/>
      <c r="I254" s="18"/>
      <c r="J254" s="1269"/>
      <c r="K254" s="17"/>
      <c r="L254" s="17"/>
      <c r="M254" s="17"/>
      <c r="N254" s="19"/>
      <c r="O254" s="16"/>
      <c r="P254" s="17"/>
      <c r="Q254" s="19"/>
      <c r="R254" s="21"/>
    </row>
    <row r="255" spans="3:18" s="9" customFormat="1" ht="19.7" customHeight="1">
      <c r="C255" s="16"/>
      <c r="D255" s="16"/>
      <c r="E255" s="16"/>
      <c r="F255" s="17"/>
      <c r="G255" s="54"/>
      <c r="H255" s="17"/>
      <c r="I255" s="18"/>
      <c r="J255" s="1269"/>
      <c r="K255" s="17"/>
      <c r="L255" s="17"/>
      <c r="M255" s="17"/>
      <c r="N255" s="19"/>
      <c r="O255" s="16"/>
      <c r="P255" s="17"/>
      <c r="Q255" s="19"/>
      <c r="R255" s="21"/>
    </row>
    <row r="256" spans="3:18" s="9" customFormat="1" ht="19.7" customHeight="1">
      <c r="C256" s="16"/>
      <c r="D256" s="16"/>
      <c r="E256" s="16"/>
      <c r="F256" s="17"/>
      <c r="G256" s="54"/>
      <c r="H256" s="17"/>
      <c r="I256" s="18"/>
      <c r="J256" s="1269"/>
      <c r="K256" s="17"/>
      <c r="L256" s="17"/>
      <c r="M256" s="17"/>
      <c r="N256" s="19"/>
      <c r="O256" s="16"/>
      <c r="P256" s="17"/>
      <c r="Q256" s="19"/>
      <c r="R256" s="21"/>
    </row>
    <row r="257" spans="3:18" s="9" customFormat="1" ht="19.7" customHeight="1">
      <c r="C257" s="16"/>
      <c r="D257" s="16"/>
      <c r="E257" s="16"/>
      <c r="F257" s="17"/>
      <c r="G257" s="54"/>
      <c r="H257" s="17"/>
      <c r="I257" s="18"/>
      <c r="J257" s="1269"/>
      <c r="K257" s="17"/>
      <c r="L257" s="17"/>
      <c r="M257" s="17"/>
      <c r="N257" s="19"/>
      <c r="O257" s="16"/>
      <c r="P257" s="17"/>
      <c r="Q257" s="19"/>
      <c r="R257" s="21"/>
    </row>
    <row r="258" spans="3:18" s="9" customFormat="1" ht="19.7" customHeight="1">
      <c r="C258" s="16"/>
      <c r="D258" s="16"/>
      <c r="E258" s="16"/>
      <c r="F258" s="17"/>
      <c r="G258" s="54"/>
      <c r="H258" s="17"/>
      <c r="I258" s="18"/>
      <c r="J258" s="1269"/>
      <c r="K258" s="17"/>
      <c r="L258" s="17"/>
      <c r="M258" s="17"/>
      <c r="N258" s="19"/>
      <c r="O258" s="16"/>
      <c r="P258" s="17"/>
      <c r="Q258" s="19"/>
      <c r="R258" s="21"/>
    </row>
    <row r="259" spans="3:18" s="9" customFormat="1" ht="19.7" customHeight="1">
      <c r="C259" s="16"/>
      <c r="D259" s="16"/>
      <c r="E259" s="16"/>
      <c r="F259" s="17"/>
      <c r="G259" s="54"/>
      <c r="H259" s="17"/>
      <c r="I259" s="18"/>
      <c r="J259" s="1269"/>
      <c r="K259" s="17"/>
      <c r="L259" s="17"/>
      <c r="M259" s="17"/>
      <c r="N259" s="19"/>
      <c r="O259" s="16"/>
      <c r="P259" s="17"/>
      <c r="Q259" s="19"/>
      <c r="R259" s="21"/>
    </row>
    <row r="260" spans="3:18" s="9" customFormat="1" ht="19.7" customHeight="1">
      <c r="C260" s="16"/>
      <c r="D260" s="16"/>
      <c r="E260" s="16"/>
      <c r="F260" s="17"/>
      <c r="G260" s="54"/>
      <c r="H260" s="17"/>
      <c r="I260" s="18"/>
      <c r="J260" s="1269"/>
      <c r="K260" s="17"/>
      <c r="L260" s="17"/>
      <c r="M260" s="17"/>
      <c r="N260" s="19"/>
      <c r="O260" s="16"/>
      <c r="P260" s="17"/>
      <c r="Q260" s="19"/>
      <c r="R260" s="21"/>
    </row>
    <row r="261" spans="3:18" s="9" customFormat="1" ht="19.7" customHeight="1">
      <c r="C261" s="16"/>
      <c r="D261" s="16"/>
      <c r="E261" s="16"/>
      <c r="F261" s="17"/>
      <c r="G261" s="54"/>
      <c r="H261" s="17"/>
      <c r="I261" s="18"/>
      <c r="J261" s="1269"/>
      <c r="K261" s="17"/>
      <c r="L261" s="17"/>
      <c r="M261" s="17"/>
      <c r="N261" s="19"/>
      <c r="O261" s="16"/>
      <c r="P261" s="17"/>
      <c r="Q261" s="19"/>
      <c r="R261" s="21"/>
    </row>
    <row r="262" spans="3:18" s="9" customFormat="1" ht="19.7" customHeight="1">
      <c r="C262" s="16"/>
      <c r="D262" s="16"/>
      <c r="E262" s="16"/>
      <c r="F262" s="17"/>
      <c r="G262" s="54"/>
      <c r="H262" s="17"/>
      <c r="I262" s="18"/>
      <c r="J262" s="1269"/>
      <c r="K262" s="17"/>
      <c r="L262" s="17"/>
      <c r="M262" s="17"/>
      <c r="N262" s="19"/>
      <c r="O262" s="16"/>
      <c r="P262" s="17"/>
      <c r="Q262" s="19"/>
      <c r="R262" s="21"/>
    </row>
    <row r="263" spans="3:18" s="9" customFormat="1" ht="19.7" customHeight="1">
      <c r="C263" s="16"/>
      <c r="D263" s="16"/>
      <c r="E263" s="16"/>
      <c r="F263" s="17"/>
      <c r="G263" s="54"/>
      <c r="H263" s="17"/>
      <c r="I263" s="18"/>
      <c r="J263" s="1269"/>
      <c r="K263" s="17"/>
      <c r="L263" s="17"/>
      <c r="M263" s="17"/>
      <c r="N263" s="19"/>
      <c r="O263" s="16"/>
      <c r="P263" s="17"/>
      <c r="Q263" s="19"/>
      <c r="R263" s="21"/>
    </row>
    <row r="264" spans="3:18" s="9" customFormat="1" ht="19.7" customHeight="1">
      <c r="C264" s="16"/>
      <c r="D264" s="16"/>
      <c r="E264" s="16"/>
      <c r="F264" s="17"/>
      <c r="G264" s="54"/>
      <c r="H264" s="17"/>
      <c r="I264" s="18"/>
      <c r="J264" s="1269"/>
      <c r="K264" s="17"/>
      <c r="L264" s="17"/>
      <c r="M264" s="17"/>
      <c r="N264" s="19"/>
      <c r="O264" s="16"/>
      <c r="P264" s="17"/>
      <c r="Q264" s="19"/>
      <c r="R264" s="21"/>
    </row>
    <row r="265" spans="3:18" s="9" customFormat="1" ht="19.7" customHeight="1">
      <c r="C265" s="16"/>
      <c r="D265" s="16"/>
      <c r="E265" s="16"/>
      <c r="F265" s="17"/>
      <c r="G265" s="54"/>
      <c r="H265" s="17"/>
      <c r="I265" s="18"/>
      <c r="J265" s="1269"/>
      <c r="K265" s="17"/>
      <c r="L265" s="17"/>
      <c r="M265" s="17"/>
      <c r="N265" s="19"/>
      <c r="O265" s="16"/>
      <c r="P265" s="17"/>
      <c r="Q265" s="19"/>
      <c r="R265" s="21"/>
    </row>
    <row r="266" spans="3:18" s="9" customFormat="1" ht="19.7" customHeight="1">
      <c r="C266" s="16"/>
      <c r="D266" s="16"/>
      <c r="E266" s="16"/>
      <c r="F266" s="17"/>
      <c r="G266" s="54"/>
      <c r="H266" s="17"/>
      <c r="I266" s="18"/>
      <c r="J266" s="1269"/>
      <c r="K266" s="17"/>
      <c r="L266" s="17"/>
      <c r="M266" s="17"/>
      <c r="N266" s="19"/>
      <c r="O266" s="16"/>
      <c r="P266" s="17"/>
      <c r="Q266" s="19"/>
      <c r="R266" s="21"/>
    </row>
    <row r="267" spans="3:18" s="9" customFormat="1" ht="19.7" customHeight="1">
      <c r="C267" s="16"/>
      <c r="D267" s="16"/>
      <c r="E267" s="16"/>
      <c r="F267" s="17"/>
      <c r="G267" s="54"/>
      <c r="H267" s="17"/>
      <c r="I267" s="18"/>
      <c r="J267" s="1269"/>
      <c r="K267" s="17"/>
      <c r="L267" s="17"/>
      <c r="M267" s="17"/>
      <c r="N267" s="19"/>
      <c r="O267" s="16"/>
      <c r="P267" s="17"/>
      <c r="Q267" s="19"/>
      <c r="R267" s="21"/>
    </row>
    <row r="268" spans="3:18" s="9" customFormat="1" ht="19.7" customHeight="1">
      <c r="C268" s="16"/>
      <c r="D268" s="16"/>
      <c r="E268" s="16"/>
      <c r="F268" s="17"/>
      <c r="G268" s="54"/>
      <c r="H268" s="17"/>
      <c r="I268" s="18"/>
      <c r="J268" s="1269"/>
      <c r="K268" s="17"/>
      <c r="L268" s="17"/>
      <c r="M268" s="17"/>
      <c r="N268" s="19"/>
      <c r="O268" s="16"/>
      <c r="P268" s="17"/>
      <c r="Q268" s="19"/>
      <c r="R268" s="21"/>
    </row>
    <row r="269" spans="3:18" s="9" customFormat="1" ht="19.7" customHeight="1">
      <c r="C269" s="16"/>
      <c r="D269" s="16"/>
      <c r="E269" s="16"/>
      <c r="F269" s="17"/>
      <c r="G269" s="54"/>
      <c r="H269" s="17"/>
      <c r="I269" s="18"/>
      <c r="J269" s="1269"/>
      <c r="K269" s="17"/>
      <c r="L269" s="17"/>
      <c r="M269" s="17"/>
      <c r="N269" s="19"/>
      <c r="O269" s="16"/>
      <c r="P269" s="17"/>
      <c r="Q269" s="19"/>
      <c r="R269" s="21"/>
    </row>
    <row r="270" spans="3:18" s="9" customFormat="1" ht="19.7" customHeight="1">
      <c r="C270" s="16"/>
      <c r="D270" s="16"/>
      <c r="E270" s="16"/>
      <c r="F270" s="17"/>
      <c r="G270" s="54"/>
      <c r="H270" s="17"/>
      <c r="I270" s="18"/>
      <c r="J270" s="1269"/>
      <c r="K270" s="17"/>
      <c r="L270" s="17"/>
      <c r="M270" s="17"/>
      <c r="N270" s="19"/>
      <c r="O270" s="16"/>
      <c r="P270" s="17"/>
      <c r="Q270" s="19"/>
      <c r="R270" s="21"/>
    </row>
    <row r="271" spans="3:18" s="9" customFormat="1" ht="19.7" customHeight="1">
      <c r="C271" s="16"/>
      <c r="D271" s="16"/>
      <c r="E271" s="16"/>
      <c r="F271" s="17"/>
      <c r="G271" s="54"/>
      <c r="H271" s="17"/>
      <c r="I271" s="18"/>
      <c r="J271" s="1269"/>
      <c r="K271" s="17"/>
      <c r="L271" s="17"/>
      <c r="M271" s="17"/>
      <c r="N271" s="19"/>
      <c r="O271" s="16"/>
      <c r="P271" s="17"/>
      <c r="Q271" s="19"/>
      <c r="R271" s="21"/>
    </row>
    <row r="272" spans="3:18" s="9" customFormat="1" ht="19.7" customHeight="1">
      <c r="C272" s="16"/>
      <c r="D272" s="16"/>
      <c r="E272" s="16"/>
      <c r="F272" s="17"/>
      <c r="G272" s="54"/>
      <c r="H272" s="17"/>
      <c r="I272" s="18"/>
      <c r="J272" s="1269"/>
      <c r="K272" s="17"/>
      <c r="L272" s="17"/>
      <c r="M272" s="17"/>
      <c r="N272" s="19"/>
      <c r="O272" s="16"/>
      <c r="P272" s="17"/>
      <c r="Q272" s="19"/>
      <c r="R272" s="21"/>
    </row>
    <row r="273" spans="3:18" s="9" customFormat="1" ht="19.7" customHeight="1">
      <c r="C273" s="16"/>
      <c r="D273" s="16"/>
      <c r="E273" s="16"/>
      <c r="F273" s="17"/>
      <c r="G273" s="54"/>
      <c r="H273" s="17"/>
      <c r="I273" s="18"/>
      <c r="J273" s="1269"/>
      <c r="K273" s="17"/>
      <c r="L273" s="17"/>
      <c r="M273" s="17"/>
      <c r="N273" s="19"/>
      <c r="O273" s="16"/>
      <c r="P273" s="17"/>
      <c r="Q273" s="19"/>
      <c r="R273" s="21"/>
    </row>
    <row r="274" spans="3:18" s="9" customFormat="1" ht="19.7" customHeight="1">
      <c r="C274" s="16"/>
      <c r="D274" s="16"/>
      <c r="E274" s="16"/>
      <c r="F274" s="17"/>
      <c r="G274" s="54"/>
      <c r="H274" s="17"/>
      <c r="I274" s="18"/>
      <c r="J274" s="1269"/>
      <c r="K274" s="17"/>
      <c r="L274" s="17"/>
      <c r="M274" s="17"/>
      <c r="N274" s="19"/>
      <c r="O274" s="16"/>
      <c r="P274" s="17"/>
      <c r="Q274" s="19"/>
      <c r="R274" s="21"/>
    </row>
    <row r="275" spans="3:18" s="9" customFormat="1" ht="19.7" customHeight="1">
      <c r="C275" s="16"/>
      <c r="D275" s="16"/>
      <c r="E275" s="16"/>
      <c r="F275" s="17"/>
      <c r="G275" s="54"/>
      <c r="H275" s="17"/>
      <c r="I275" s="18"/>
      <c r="J275" s="1269"/>
      <c r="K275" s="17"/>
      <c r="L275" s="17"/>
      <c r="M275" s="17"/>
      <c r="N275" s="19"/>
      <c r="O275" s="16"/>
      <c r="P275" s="17"/>
      <c r="Q275" s="19"/>
      <c r="R275" s="21"/>
    </row>
    <row r="276" spans="3:18" s="9" customFormat="1" ht="19.7" customHeight="1">
      <c r="C276" s="16"/>
      <c r="D276" s="16"/>
      <c r="E276" s="16"/>
      <c r="F276" s="17"/>
      <c r="G276" s="54"/>
      <c r="H276" s="17"/>
      <c r="I276" s="18"/>
      <c r="J276" s="1269"/>
      <c r="K276" s="17"/>
      <c r="L276" s="17"/>
      <c r="M276" s="17"/>
      <c r="N276" s="19"/>
      <c r="O276" s="16"/>
      <c r="P276" s="17"/>
      <c r="Q276" s="19"/>
      <c r="R276" s="21"/>
    </row>
    <row r="277" spans="3:18" s="9" customFormat="1" ht="19.7" customHeight="1">
      <c r="C277" s="16"/>
      <c r="D277" s="16"/>
      <c r="E277" s="16"/>
      <c r="F277" s="17"/>
      <c r="G277" s="54"/>
      <c r="H277" s="17"/>
      <c r="I277" s="18"/>
      <c r="J277" s="1269"/>
      <c r="K277" s="17"/>
      <c r="L277" s="17"/>
      <c r="M277" s="17"/>
      <c r="N277" s="19"/>
      <c r="O277" s="16"/>
      <c r="P277" s="17"/>
      <c r="Q277" s="19"/>
      <c r="R277" s="21"/>
    </row>
    <row r="278" spans="3:18" s="9" customFormat="1" ht="19.7" customHeight="1">
      <c r="C278" s="16"/>
      <c r="D278" s="16"/>
      <c r="E278" s="16"/>
      <c r="F278" s="17"/>
      <c r="G278" s="54"/>
      <c r="H278" s="17"/>
      <c r="I278" s="18"/>
      <c r="J278" s="1269"/>
      <c r="K278" s="17"/>
      <c r="L278" s="17"/>
      <c r="M278" s="17"/>
      <c r="N278" s="19"/>
      <c r="O278" s="16"/>
      <c r="P278" s="17"/>
      <c r="Q278" s="19"/>
      <c r="R278" s="21"/>
    </row>
    <row r="279" spans="3:18" s="9" customFormat="1" ht="19.7" customHeight="1">
      <c r="C279" s="16"/>
      <c r="D279" s="16"/>
      <c r="E279" s="16"/>
      <c r="F279" s="17"/>
      <c r="G279" s="54"/>
      <c r="H279" s="17"/>
      <c r="I279" s="18"/>
      <c r="J279" s="1269"/>
      <c r="K279" s="17"/>
      <c r="L279" s="17"/>
      <c r="M279" s="17"/>
      <c r="N279" s="19"/>
      <c r="O279" s="16"/>
      <c r="P279" s="17"/>
      <c r="Q279" s="19"/>
      <c r="R279" s="21"/>
    </row>
    <row r="280" spans="3:18" s="9" customFormat="1" ht="19.7" customHeight="1">
      <c r="C280" s="16"/>
      <c r="D280" s="16"/>
      <c r="E280" s="16"/>
      <c r="F280" s="17"/>
      <c r="G280" s="54"/>
      <c r="H280" s="17"/>
      <c r="I280" s="18"/>
      <c r="J280" s="1269"/>
      <c r="K280" s="17"/>
      <c r="L280" s="17"/>
      <c r="M280" s="17"/>
      <c r="N280" s="19"/>
      <c r="O280" s="16"/>
      <c r="P280" s="17"/>
      <c r="Q280" s="19"/>
      <c r="R280" s="21"/>
    </row>
    <row r="281" spans="3:18" s="9" customFormat="1" ht="19.7" customHeight="1">
      <c r="C281" s="16"/>
      <c r="D281" s="16"/>
      <c r="E281" s="16"/>
      <c r="F281" s="17"/>
      <c r="G281" s="54"/>
      <c r="H281" s="17"/>
      <c r="I281" s="18"/>
      <c r="J281" s="1269"/>
      <c r="K281" s="17"/>
      <c r="L281" s="17"/>
      <c r="M281" s="17"/>
      <c r="N281" s="19"/>
      <c r="O281" s="16"/>
      <c r="P281" s="17"/>
      <c r="Q281" s="19"/>
      <c r="R281" s="21"/>
    </row>
    <row r="282" spans="3:18" s="9" customFormat="1" ht="19.7" customHeight="1">
      <c r="C282" s="16"/>
      <c r="D282" s="16"/>
      <c r="E282" s="16"/>
      <c r="F282" s="17"/>
      <c r="G282" s="54"/>
      <c r="H282" s="17"/>
      <c r="I282" s="18"/>
      <c r="J282" s="1269"/>
      <c r="K282" s="17"/>
      <c r="L282" s="17"/>
      <c r="M282" s="17"/>
      <c r="N282" s="19"/>
      <c r="O282" s="16"/>
      <c r="P282" s="17"/>
      <c r="Q282" s="19"/>
      <c r="R282" s="21"/>
    </row>
    <row r="283" spans="3:18" s="9" customFormat="1" ht="19.7" customHeight="1">
      <c r="C283" s="16"/>
      <c r="D283" s="16"/>
      <c r="E283" s="16"/>
      <c r="F283" s="17"/>
      <c r="G283" s="54"/>
      <c r="H283" s="17"/>
      <c r="I283" s="18"/>
      <c r="J283" s="1269"/>
      <c r="K283" s="17"/>
      <c r="L283" s="17"/>
      <c r="M283" s="17"/>
      <c r="N283" s="19"/>
      <c r="O283" s="16"/>
      <c r="P283" s="17"/>
      <c r="Q283" s="19"/>
      <c r="R283" s="21"/>
    </row>
    <row r="284" spans="3:18" s="9" customFormat="1" ht="19.7" customHeight="1">
      <c r="C284" s="16"/>
      <c r="D284" s="16"/>
      <c r="E284" s="16"/>
      <c r="F284" s="17"/>
      <c r="G284" s="54"/>
      <c r="H284" s="17"/>
      <c r="I284" s="18"/>
      <c r="J284" s="1269"/>
      <c r="K284" s="17"/>
      <c r="L284" s="17"/>
      <c r="M284" s="17"/>
      <c r="N284" s="19"/>
      <c r="O284" s="16"/>
      <c r="P284" s="17"/>
      <c r="Q284" s="19"/>
      <c r="R284" s="21"/>
    </row>
    <row r="285" spans="3:18" s="9" customFormat="1" ht="19.7" customHeight="1">
      <c r="C285" s="16"/>
      <c r="D285" s="16"/>
      <c r="E285" s="16"/>
      <c r="F285" s="17"/>
      <c r="G285" s="54"/>
      <c r="H285" s="17"/>
      <c r="I285" s="18"/>
      <c r="J285" s="1269"/>
      <c r="K285" s="17"/>
      <c r="L285" s="17"/>
      <c r="M285" s="17"/>
      <c r="N285" s="19"/>
      <c r="O285" s="16"/>
      <c r="P285" s="17"/>
      <c r="Q285" s="19"/>
      <c r="R285" s="21"/>
    </row>
    <row r="286" spans="3:18" s="9" customFormat="1" ht="19.7" customHeight="1">
      <c r="C286" s="16"/>
      <c r="D286" s="16"/>
      <c r="E286" s="16"/>
      <c r="F286" s="17"/>
      <c r="G286" s="54"/>
      <c r="H286" s="17"/>
      <c r="I286" s="18"/>
      <c r="J286" s="1269"/>
      <c r="K286" s="17"/>
      <c r="L286" s="17"/>
      <c r="M286" s="17"/>
      <c r="N286" s="19"/>
      <c r="O286" s="16"/>
      <c r="P286" s="17"/>
      <c r="Q286" s="19"/>
      <c r="R286" s="21"/>
    </row>
    <row r="287" spans="3:18" s="9" customFormat="1" ht="19.7" customHeight="1">
      <c r="C287" s="16"/>
      <c r="D287" s="16"/>
      <c r="E287" s="16"/>
      <c r="F287" s="17"/>
      <c r="G287" s="54"/>
      <c r="H287" s="17"/>
      <c r="I287" s="18"/>
      <c r="J287" s="1269"/>
      <c r="K287" s="17"/>
      <c r="L287" s="17"/>
      <c r="M287" s="17"/>
      <c r="N287" s="19"/>
      <c r="O287" s="16"/>
      <c r="P287" s="17"/>
      <c r="Q287" s="19"/>
      <c r="R287" s="21"/>
    </row>
    <row r="288" spans="3:18" s="9" customFormat="1" ht="19.7" customHeight="1">
      <c r="C288" s="16"/>
      <c r="D288" s="16"/>
      <c r="E288" s="16"/>
      <c r="F288" s="17"/>
      <c r="G288" s="54"/>
      <c r="H288" s="17"/>
      <c r="I288" s="18"/>
      <c r="J288" s="1269"/>
      <c r="K288" s="17"/>
      <c r="L288" s="17"/>
      <c r="M288" s="17"/>
      <c r="N288" s="19"/>
      <c r="O288" s="16"/>
      <c r="P288" s="17"/>
      <c r="Q288" s="19"/>
      <c r="R288" s="21"/>
    </row>
    <row r="289" spans="3:18" s="9" customFormat="1" ht="19.7" customHeight="1">
      <c r="C289" s="16"/>
      <c r="D289" s="16"/>
      <c r="E289" s="16"/>
      <c r="F289" s="17"/>
      <c r="G289" s="54"/>
      <c r="H289" s="17"/>
      <c r="I289" s="18"/>
      <c r="J289" s="1269"/>
      <c r="K289" s="17"/>
      <c r="L289" s="17"/>
      <c r="M289" s="17"/>
      <c r="N289" s="19"/>
      <c r="O289" s="16"/>
      <c r="P289" s="17"/>
      <c r="Q289" s="19"/>
      <c r="R289" s="21"/>
    </row>
    <row r="290" spans="3:18" s="9" customFormat="1" ht="19.7" customHeight="1">
      <c r="C290" s="16"/>
      <c r="D290" s="16"/>
      <c r="E290" s="16"/>
      <c r="F290" s="17"/>
      <c r="G290" s="54"/>
      <c r="H290" s="17"/>
      <c r="I290" s="18"/>
      <c r="J290" s="1269"/>
      <c r="K290" s="17"/>
      <c r="L290" s="17"/>
      <c r="M290" s="17"/>
      <c r="N290" s="19"/>
      <c r="O290" s="16"/>
      <c r="P290" s="17"/>
      <c r="Q290" s="19"/>
      <c r="R290" s="21"/>
    </row>
    <row r="291" spans="3:18" s="9" customFormat="1" ht="19.7" customHeight="1">
      <c r="C291" s="16"/>
      <c r="D291" s="16"/>
      <c r="E291" s="16"/>
      <c r="F291" s="17"/>
      <c r="G291" s="54"/>
      <c r="H291" s="17"/>
      <c r="I291" s="18"/>
      <c r="J291" s="1269"/>
      <c r="K291" s="17"/>
      <c r="L291" s="17"/>
      <c r="M291" s="17"/>
      <c r="N291" s="19"/>
      <c r="O291" s="16"/>
      <c r="P291" s="17"/>
      <c r="Q291" s="19"/>
      <c r="R291" s="21"/>
    </row>
    <row r="292" spans="3:18" s="9" customFormat="1" ht="19.7" customHeight="1">
      <c r="C292" s="16"/>
      <c r="D292" s="16"/>
      <c r="E292" s="16"/>
      <c r="F292" s="17"/>
      <c r="G292" s="54"/>
      <c r="H292" s="17"/>
      <c r="I292" s="18"/>
      <c r="J292" s="1269"/>
      <c r="K292" s="17"/>
      <c r="L292" s="17"/>
      <c r="M292" s="17"/>
      <c r="N292" s="19"/>
      <c r="O292" s="16"/>
      <c r="P292" s="17"/>
      <c r="Q292" s="19"/>
      <c r="R292" s="21"/>
    </row>
    <row r="293" spans="3:18" s="9" customFormat="1" ht="19.7" customHeight="1">
      <c r="C293" s="16"/>
      <c r="D293" s="16"/>
      <c r="E293" s="16"/>
      <c r="F293" s="17"/>
      <c r="G293" s="54"/>
      <c r="H293" s="17"/>
      <c r="I293" s="18"/>
      <c r="J293" s="1269"/>
      <c r="K293" s="17"/>
      <c r="L293" s="17"/>
      <c r="M293" s="17"/>
      <c r="N293" s="19"/>
      <c r="O293" s="16"/>
      <c r="P293" s="17"/>
      <c r="Q293" s="19"/>
      <c r="R293" s="21"/>
    </row>
    <row r="294" spans="3:18" s="9" customFormat="1" ht="19.7" customHeight="1">
      <c r="C294" s="16"/>
      <c r="D294" s="16"/>
      <c r="E294" s="16"/>
      <c r="F294" s="17"/>
      <c r="G294" s="54"/>
      <c r="H294" s="17"/>
      <c r="I294" s="18"/>
      <c r="J294" s="1269"/>
      <c r="K294" s="17"/>
      <c r="L294" s="17"/>
      <c r="M294" s="17"/>
      <c r="N294" s="19"/>
      <c r="O294" s="16"/>
      <c r="P294" s="17"/>
      <c r="Q294" s="19"/>
      <c r="R294" s="21"/>
    </row>
    <row r="295" spans="3:18" s="9" customFormat="1" ht="19.7" customHeight="1">
      <c r="C295" s="16"/>
      <c r="D295" s="16"/>
      <c r="E295" s="16"/>
      <c r="F295" s="17"/>
      <c r="G295" s="54"/>
      <c r="H295" s="17"/>
      <c r="I295" s="18"/>
      <c r="J295" s="1269"/>
      <c r="K295" s="17"/>
      <c r="L295" s="17"/>
      <c r="M295" s="17"/>
      <c r="N295" s="19"/>
      <c r="O295" s="16"/>
      <c r="P295" s="17"/>
      <c r="Q295" s="19"/>
      <c r="R295" s="21"/>
    </row>
    <row r="296" spans="3:18" s="9" customFormat="1" ht="19.7" customHeight="1">
      <c r="C296" s="16"/>
      <c r="D296" s="16"/>
      <c r="E296" s="16"/>
      <c r="F296" s="17"/>
      <c r="G296" s="54"/>
      <c r="H296" s="17"/>
      <c r="I296" s="18"/>
      <c r="J296" s="1269"/>
      <c r="K296" s="17"/>
      <c r="L296" s="17"/>
      <c r="M296" s="17"/>
      <c r="N296" s="19"/>
      <c r="O296" s="16"/>
      <c r="P296" s="17"/>
      <c r="Q296" s="19"/>
      <c r="R296" s="21"/>
    </row>
    <row r="297" spans="3:18" s="9" customFormat="1" ht="19.7" customHeight="1">
      <c r="C297" s="16"/>
      <c r="D297" s="59"/>
      <c r="E297" s="59"/>
      <c r="F297" s="146"/>
      <c r="G297" s="1046"/>
      <c r="H297" s="17"/>
      <c r="I297" s="383"/>
      <c r="J297" s="1269"/>
      <c r="K297" s="50"/>
      <c r="L297" s="17"/>
      <c r="M297" s="146"/>
      <c r="N297" s="19"/>
      <c r="O297" s="16"/>
      <c r="P297" s="17"/>
      <c r="Q297" s="19"/>
      <c r="R297" s="21"/>
    </row>
    <row r="298" spans="3:18" s="9" customFormat="1" ht="19.7" customHeight="1">
      <c r="C298" s="16"/>
      <c r="D298" s="16"/>
      <c r="E298" s="59"/>
      <c r="F298" s="146"/>
      <c r="G298" s="1046"/>
      <c r="H298" s="17"/>
      <c r="I298" s="383"/>
      <c r="J298" s="1269"/>
      <c r="K298" s="50"/>
      <c r="L298" s="17"/>
      <c r="M298" s="146"/>
      <c r="N298" s="19"/>
      <c r="O298" s="16"/>
      <c r="P298" s="17"/>
      <c r="Q298" s="19"/>
      <c r="R298" s="21"/>
    </row>
    <row r="299" spans="3:18" s="9" customFormat="1" ht="19.7" customHeight="1">
      <c r="C299" s="16"/>
      <c r="D299" s="16"/>
      <c r="E299" s="59"/>
      <c r="F299" s="146"/>
      <c r="G299" s="1046"/>
      <c r="H299" s="17"/>
      <c r="I299" s="383"/>
      <c r="J299" s="1269"/>
      <c r="K299" s="50"/>
      <c r="L299" s="17"/>
      <c r="M299" s="146"/>
      <c r="N299" s="19"/>
      <c r="O299" s="16"/>
      <c r="P299" s="17"/>
      <c r="Q299" s="19"/>
      <c r="R299" s="21"/>
    </row>
    <row r="300" spans="3:18" s="9" customFormat="1" ht="19.7" customHeight="1">
      <c r="C300" s="16"/>
      <c r="D300" s="16"/>
      <c r="E300" s="59"/>
      <c r="F300" s="146"/>
      <c r="G300" s="1046"/>
      <c r="H300" s="17"/>
      <c r="I300" s="383"/>
      <c r="J300" s="1269"/>
      <c r="K300" s="50"/>
      <c r="L300" s="17"/>
      <c r="M300" s="146"/>
      <c r="N300" s="19"/>
      <c r="O300" s="16"/>
      <c r="P300" s="17"/>
      <c r="Q300" s="19"/>
      <c r="R300" s="21"/>
    </row>
    <row r="301" spans="3:18" s="9" customFormat="1" ht="19.7" customHeight="1">
      <c r="C301" s="16"/>
      <c r="D301" s="16"/>
      <c r="E301" s="59"/>
      <c r="F301" s="146"/>
      <c r="G301" s="1046"/>
      <c r="H301" s="17"/>
      <c r="I301" s="383"/>
      <c r="J301" s="1269"/>
      <c r="K301" s="50"/>
      <c r="L301" s="17"/>
      <c r="M301" s="146"/>
      <c r="N301" s="19"/>
      <c r="O301" s="16"/>
      <c r="P301" s="17"/>
      <c r="Q301" s="19"/>
      <c r="R301" s="21"/>
    </row>
    <row r="302" spans="3:18" s="9" customFormat="1" ht="19.7" customHeight="1">
      <c r="C302" s="16"/>
      <c r="D302" s="16"/>
      <c r="E302" s="59"/>
      <c r="F302" s="146"/>
      <c r="G302" s="1046"/>
      <c r="H302" s="17"/>
      <c r="I302" s="383"/>
      <c r="J302" s="1269"/>
      <c r="K302" s="50"/>
      <c r="L302" s="17"/>
      <c r="M302" s="146"/>
      <c r="N302" s="19"/>
      <c r="O302" s="16"/>
      <c r="P302" s="17"/>
      <c r="Q302" s="19"/>
      <c r="R302" s="21"/>
    </row>
    <row r="303" spans="3:18" s="9" customFormat="1" ht="19.7" customHeight="1">
      <c r="C303" s="16"/>
      <c r="D303" s="59"/>
      <c r="E303" s="59"/>
      <c r="F303" s="146"/>
      <c r="G303" s="1046"/>
      <c r="H303" s="17"/>
      <c r="I303" s="383"/>
      <c r="J303" s="1269"/>
      <c r="K303" s="50"/>
      <c r="L303" s="17"/>
      <c r="M303" s="146"/>
      <c r="N303" s="19"/>
      <c r="O303" s="16"/>
      <c r="P303" s="17"/>
      <c r="Q303" s="19"/>
      <c r="R303" s="21"/>
    </row>
    <row r="304" spans="3:18" s="9" customFormat="1" ht="19.350000000000001" customHeight="1">
      <c r="C304" s="16"/>
      <c r="D304" s="59"/>
      <c r="E304" s="59"/>
      <c r="F304" s="62"/>
      <c r="G304" s="1046"/>
      <c r="H304" s="17"/>
      <c r="I304" s="383"/>
      <c r="J304" s="1269"/>
      <c r="K304" s="50"/>
      <c r="L304" s="17"/>
      <c r="M304" s="146"/>
      <c r="N304" s="19"/>
      <c r="O304" s="16"/>
      <c r="P304" s="17"/>
      <c r="Q304" s="19"/>
      <c r="R304" s="21"/>
    </row>
    <row r="305" spans="3:18" s="9" customFormat="1" ht="19.350000000000001" customHeight="1">
      <c r="C305" s="16"/>
      <c r="D305" s="59"/>
      <c r="E305" s="59"/>
      <c r="F305" s="1284"/>
      <c r="G305" s="1046"/>
      <c r="H305" s="17"/>
      <c r="I305" s="383"/>
      <c r="J305" s="1269"/>
      <c r="K305" s="50"/>
      <c r="L305" s="17"/>
      <c r="M305" s="146"/>
      <c r="N305" s="19"/>
      <c r="O305" s="16"/>
      <c r="P305" s="17"/>
      <c r="Q305" s="19"/>
      <c r="R305" s="21"/>
    </row>
    <row r="306" spans="3:18" s="9" customFormat="1" ht="19.350000000000001" customHeight="1">
      <c r="C306" s="16"/>
      <c r="D306" s="59"/>
      <c r="E306" s="59"/>
      <c r="F306" s="1284"/>
      <c r="G306" s="1046"/>
      <c r="H306" s="17"/>
      <c r="I306" s="383"/>
      <c r="J306" s="1269"/>
      <c r="K306" s="50"/>
      <c r="L306" s="17"/>
      <c r="M306" s="146"/>
      <c r="N306" s="19"/>
      <c r="O306" s="16"/>
      <c r="P306" s="17"/>
      <c r="Q306" s="19"/>
      <c r="R306" s="21"/>
    </row>
    <row r="307" spans="3:18" s="9" customFormat="1" ht="19.7" customHeight="1">
      <c r="C307" s="16"/>
      <c r="D307" s="59"/>
      <c r="E307" s="59"/>
      <c r="F307" s="1284"/>
      <c r="G307" s="1046"/>
      <c r="H307" s="17"/>
      <c r="I307" s="383"/>
      <c r="J307" s="1269"/>
      <c r="K307" s="50"/>
      <c r="L307" s="17"/>
      <c r="M307" s="146"/>
      <c r="N307" s="19"/>
      <c r="O307" s="16"/>
      <c r="P307" s="17"/>
      <c r="Q307" s="19"/>
      <c r="R307" s="21"/>
    </row>
    <row r="308" spans="3:18" s="9" customFormat="1" ht="19.7" customHeight="1">
      <c r="C308" s="16"/>
      <c r="D308" s="59"/>
      <c r="E308" s="59"/>
      <c r="F308" s="1284"/>
      <c r="G308" s="1046"/>
      <c r="H308" s="17"/>
      <c r="I308" s="383"/>
      <c r="J308" s="1269"/>
      <c r="K308" s="50"/>
      <c r="L308" s="17"/>
      <c r="M308" s="146"/>
      <c r="N308" s="19"/>
      <c r="O308" s="16"/>
      <c r="P308" s="17"/>
      <c r="Q308" s="19"/>
      <c r="R308" s="21"/>
    </row>
    <row r="309" spans="3:18" s="9" customFormat="1" ht="19.7" customHeight="1">
      <c r="C309" s="16"/>
      <c r="D309" s="59"/>
      <c r="E309" s="59"/>
      <c r="F309" s="1284"/>
      <c r="G309" s="1046"/>
      <c r="H309" s="17"/>
      <c r="I309" s="383"/>
      <c r="J309" s="1269"/>
      <c r="K309" s="50"/>
      <c r="L309" s="17"/>
      <c r="M309" s="146"/>
      <c r="N309" s="19"/>
      <c r="O309" s="16"/>
      <c r="P309" s="17"/>
      <c r="Q309" s="19"/>
      <c r="R309" s="21"/>
    </row>
    <row r="310" spans="3:18" s="9" customFormat="1" ht="19.7" customHeight="1">
      <c r="C310" s="16"/>
      <c r="D310" s="59"/>
      <c r="E310" s="59"/>
      <c r="F310" s="1284"/>
      <c r="G310" s="1046"/>
      <c r="H310" s="17"/>
      <c r="I310" s="383"/>
      <c r="J310" s="1269"/>
      <c r="K310" s="50"/>
      <c r="L310" s="17"/>
      <c r="M310" s="146"/>
      <c r="N310" s="19"/>
      <c r="O310" s="16"/>
      <c r="P310" s="17"/>
      <c r="Q310" s="19"/>
      <c r="R310" s="21"/>
    </row>
    <row r="311" spans="3:18" s="9" customFormat="1" ht="19.7" customHeight="1">
      <c r="C311" s="16"/>
      <c r="D311" s="16"/>
      <c r="E311" s="16"/>
      <c r="F311" s="146"/>
      <c r="G311" s="54"/>
      <c r="H311" s="383"/>
      <c r="I311" s="702"/>
      <c r="J311" s="1515"/>
      <c r="K311" s="540"/>
      <c r="L311" s="17"/>
      <c r="M311" s="146"/>
      <c r="N311" s="19"/>
      <c r="O311" s="16"/>
      <c r="P311" s="17"/>
      <c r="Q311" s="19"/>
      <c r="R311" s="21"/>
    </row>
    <row r="312" spans="3:18" s="9" customFormat="1" ht="19.7" customHeight="1">
      <c r="C312" s="16"/>
      <c r="D312" s="16"/>
      <c r="E312" s="16"/>
      <c r="F312" s="146"/>
      <c r="G312" s="54"/>
      <c r="H312" s="383"/>
      <c r="I312" s="1857"/>
      <c r="J312" s="1858"/>
      <c r="K312" s="540"/>
      <c r="L312" s="17"/>
      <c r="M312" s="146"/>
      <c r="N312" s="19"/>
      <c r="O312" s="16"/>
      <c r="P312" s="17"/>
      <c r="Q312" s="19"/>
      <c r="R312" s="21"/>
    </row>
    <row r="313" spans="3:18" s="9" customFormat="1" ht="19.7" customHeight="1">
      <c r="C313" s="16"/>
      <c r="D313" s="59"/>
      <c r="E313" s="59"/>
      <c r="F313" s="1589"/>
      <c r="G313" s="1046"/>
      <c r="H313" s="17"/>
      <c r="I313" s="383"/>
      <c r="J313" s="1269"/>
      <c r="K313" s="50"/>
      <c r="L313" s="17"/>
      <c r="M313" s="146"/>
      <c r="N313" s="19"/>
      <c r="O313" s="16"/>
      <c r="P313" s="17"/>
      <c r="Q313" s="19"/>
      <c r="R313" s="21"/>
    </row>
    <row r="314" spans="3:18" s="9" customFormat="1" ht="19.7" customHeight="1">
      <c r="C314" s="16"/>
      <c r="D314" s="59"/>
      <c r="E314" s="59"/>
      <c r="F314" s="1284"/>
      <c r="G314" s="1046"/>
      <c r="H314" s="17"/>
      <c r="I314" s="383"/>
      <c r="J314" s="1269"/>
      <c r="K314" s="50"/>
      <c r="L314" s="17"/>
      <c r="M314" s="146"/>
      <c r="N314" s="19"/>
      <c r="O314" s="16"/>
      <c r="P314" s="17"/>
      <c r="Q314" s="19"/>
      <c r="R314" s="21"/>
    </row>
    <row r="315" spans="3:18" s="9" customFormat="1" ht="19.7" customHeight="1">
      <c r="C315" s="16"/>
      <c r="D315" s="59"/>
      <c r="E315" s="59"/>
      <c r="F315" s="1284"/>
      <c r="G315" s="1046"/>
      <c r="H315" s="17"/>
      <c r="I315" s="383"/>
      <c r="J315" s="1269"/>
      <c r="K315" s="50"/>
      <c r="L315" s="17"/>
      <c r="M315" s="146"/>
      <c r="N315" s="19"/>
      <c r="O315" s="16"/>
      <c r="P315" s="17"/>
      <c r="Q315" s="19"/>
      <c r="R315" s="21"/>
    </row>
    <row r="316" spans="3:18" s="9" customFormat="1" ht="19.7" customHeight="1">
      <c r="C316" s="16"/>
      <c r="D316" s="59"/>
      <c r="E316" s="59"/>
      <c r="F316" s="1284"/>
      <c r="G316" s="1046"/>
      <c r="H316" s="17"/>
      <c r="I316" s="383"/>
      <c r="J316" s="1269"/>
      <c r="K316" s="50"/>
      <c r="L316" s="17"/>
      <c r="M316" s="146"/>
      <c r="N316" s="19"/>
      <c r="O316" s="16"/>
      <c r="P316" s="17"/>
      <c r="Q316" s="19"/>
      <c r="R316" s="21"/>
    </row>
    <row r="317" spans="3:18" s="9" customFormat="1" ht="19.7" customHeight="1">
      <c r="C317" s="16"/>
      <c r="D317" s="59"/>
      <c r="E317" s="59"/>
      <c r="F317" s="1284"/>
      <c r="G317" s="1046"/>
      <c r="H317" s="17"/>
      <c r="I317" s="383"/>
      <c r="J317" s="1269"/>
      <c r="K317" s="50"/>
      <c r="L317" s="17"/>
      <c r="M317" s="146"/>
      <c r="N317" s="19"/>
      <c r="O317" s="16"/>
      <c r="P317" s="17"/>
      <c r="Q317" s="19"/>
      <c r="R317" s="21"/>
    </row>
    <row r="318" spans="3:18" s="9" customFormat="1" ht="19.7" customHeight="1">
      <c r="C318" s="16"/>
      <c r="D318" s="59"/>
      <c r="E318" s="59"/>
      <c r="F318" s="1284"/>
      <c r="G318" s="1046"/>
      <c r="H318" s="17"/>
      <c r="I318" s="383"/>
      <c r="J318" s="1269"/>
      <c r="K318" s="50"/>
      <c r="L318" s="17"/>
      <c r="M318" s="146"/>
      <c r="N318" s="19"/>
      <c r="O318" s="16"/>
      <c r="P318" s="17"/>
      <c r="Q318" s="19"/>
      <c r="R318" s="21"/>
    </row>
    <row r="319" spans="3:18" s="9" customFormat="1" ht="19.7" customHeight="1">
      <c r="C319" s="16"/>
      <c r="D319" s="59"/>
      <c r="E319" s="59"/>
      <c r="F319" s="1284"/>
      <c r="G319" s="1046"/>
      <c r="H319" s="17"/>
      <c r="I319" s="383"/>
      <c r="J319" s="1269"/>
      <c r="K319" s="50"/>
      <c r="L319" s="17"/>
      <c r="M319" s="146"/>
      <c r="N319" s="19"/>
      <c r="O319" s="16"/>
      <c r="P319" s="17"/>
      <c r="Q319" s="19"/>
      <c r="R319" s="21"/>
    </row>
    <row r="320" spans="3:18" s="9" customFormat="1" ht="19.7" customHeight="1">
      <c r="C320" s="16"/>
      <c r="D320" s="59"/>
      <c r="E320" s="59"/>
      <c r="F320" s="1284"/>
      <c r="G320" s="1046"/>
      <c r="H320" s="17"/>
      <c r="I320" s="383"/>
      <c r="J320" s="1269"/>
      <c r="K320" s="50"/>
      <c r="L320" s="17"/>
      <c r="M320" s="146"/>
      <c r="N320" s="19"/>
      <c r="O320" s="16"/>
      <c r="P320" s="17"/>
      <c r="Q320" s="19"/>
      <c r="R320" s="21"/>
    </row>
    <row r="321" spans="3:18" s="9" customFormat="1" ht="19.7" customHeight="1">
      <c r="C321" s="16"/>
      <c r="D321" s="59"/>
      <c r="E321" s="59"/>
      <c r="F321" s="1284"/>
      <c r="G321" s="1046"/>
      <c r="H321" s="17"/>
      <c r="I321" s="383"/>
      <c r="J321" s="1269"/>
      <c r="K321" s="50"/>
      <c r="L321" s="17"/>
      <c r="M321" s="146"/>
      <c r="N321" s="19"/>
      <c r="O321" s="16"/>
      <c r="P321" s="17"/>
      <c r="Q321" s="19"/>
      <c r="R321" s="21"/>
    </row>
    <row r="322" spans="3:18" s="9" customFormat="1" ht="19.7" customHeight="1">
      <c r="C322" s="16"/>
      <c r="D322" s="59"/>
      <c r="E322" s="59"/>
      <c r="F322" s="1284"/>
      <c r="G322" s="1046"/>
      <c r="H322" s="17"/>
      <c r="I322" s="383"/>
      <c r="J322" s="1269"/>
      <c r="K322" s="50"/>
      <c r="L322" s="17"/>
      <c r="M322" s="146"/>
      <c r="N322" s="19"/>
      <c r="O322" s="16"/>
      <c r="P322" s="17"/>
      <c r="Q322" s="19"/>
      <c r="R322" s="21"/>
    </row>
    <row r="323" spans="3:18" s="9" customFormat="1" ht="19.7" customHeight="1">
      <c r="C323" s="16"/>
      <c r="D323" s="59"/>
      <c r="E323" s="59"/>
      <c r="F323" s="1284"/>
      <c r="G323" s="1046"/>
      <c r="H323" s="17"/>
      <c r="I323" s="383"/>
      <c r="J323" s="1269"/>
      <c r="K323" s="50"/>
      <c r="L323" s="17"/>
      <c r="M323" s="146"/>
      <c r="N323" s="19"/>
      <c r="O323" s="16"/>
      <c r="P323" s="17"/>
      <c r="Q323" s="19"/>
      <c r="R323" s="21"/>
    </row>
    <row r="324" spans="3:18" s="9" customFormat="1" ht="19.7" customHeight="1">
      <c r="C324" s="16"/>
      <c r="D324" s="59"/>
      <c r="E324" s="59"/>
      <c r="F324" s="1284"/>
      <c r="G324" s="1046"/>
      <c r="H324" s="17"/>
      <c r="I324" s="383"/>
      <c r="J324" s="1269"/>
      <c r="K324" s="50"/>
      <c r="L324" s="17"/>
      <c r="M324" s="146"/>
      <c r="N324" s="19"/>
      <c r="O324" s="16"/>
      <c r="P324" s="17"/>
      <c r="Q324" s="19"/>
      <c r="R324" s="21"/>
    </row>
    <row r="325" spans="3:18" s="9" customFormat="1" ht="19.7" customHeight="1">
      <c r="C325" s="16"/>
      <c r="D325" s="59"/>
      <c r="E325" s="59"/>
      <c r="F325" s="1284"/>
      <c r="G325" s="1046"/>
      <c r="H325" s="17"/>
      <c r="I325" s="383"/>
      <c r="J325" s="1269"/>
      <c r="K325" s="50"/>
      <c r="L325" s="17"/>
      <c r="M325" s="146"/>
      <c r="N325" s="19"/>
      <c r="O325" s="16"/>
      <c r="P325" s="17"/>
      <c r="Q325" s="19"/>
      <c r="R325" s="21"/>
    </row>
    <row r="326" spans="3:18" s="9" customFormat="1" ht="19.7" customHeight="1">
      <c r="C326" s="16"/>
      <c r="D326" s="59"/>
      <c r="E326" s="59"/>
      <c r="F326" s="1284"/>
      <c r="G326" s="1046"/>
      <c r="H326" s="17"/>
      <c r="I326" s="383"/>
      <c r="J326" s="1269"/>
      <c r="K326" s="50"/>
      <c r="L326" s="17"/>
      <c r="M326" s="146"/>
      <c r="N326" s="19"/>
      <c r="O326" s="16"/>
      <c r="P326" s="17"/>
      <c r="Q326" s="19"/>
      <c r="R326" s="21"/>
    </row>
    <row r="327" spans="3:18" s="9" customFormat="1" ht="19.7" customHeight="1">
      <c r="C327" s="16"/>
      <c r="D327" s="59"/>
      <c r="E327" s="59"/>
      <c r="F327" s="1284"/>
      <c r="G327" s="1046"/>
      <c r="H327" s="17"/>
      <c r="I327" s="383"/>
      <c r="J327" s="1269"/>
      <c r="K327" s="50"/>
      <c r="L327" s="17"/>
      <c r="M327" s="146"/>
      <c r="N327" s="19"/>
      <c r="O327" s="16"/>
      <c r="P327" s="17"/>
      <c r="Q327" s="19"/>
      <c r="R327" s="21"/>
    </row>
    <row r="328" spans="3:18" s="9" customFormat="1" ht="19.7" customHeight="1">
      <c r="C328" s="16"/>
      <c r="D328" s="59"/>
      <c r="E328" s="59"/>
      <c r="F328" s="1284"/>
      <c r="G328" s="1046"/>
      <c r="H328" s="17"/>
      <c r="I328" s="383"/>
      <c r="J328" s="1269"/>
      <c r="K328" s="50"/>
      <c r="L328" s="17"/>
      <c r="M328" s="146"/>
      <c r="N328" s="19"/>
      <c r="O328" s="16"/>
      <c r="P328" s="17"/>
      <c r="Q328" s="19"/>
      <c r="R328" s="21"/>
    </row>
    <row r="329" spans="3:18" s="9" customFormat="1" ht="19.7" customHeight="1">
      <c r="C329" s="16"/>
      <c r="D329" s="59"/>
      <c r="E329" s="59"/>
      <c r="F329" s="1284"/>
      <c r="G329" s="1046"/>
      <c r="H329" s="17"/>
      <c r="I329" s="383"/>
      <c r="J329" s="1269"/>
      <c r="K329" s="50"/>
      <c r="L329" s="17"/>
      <c r="M329" s="146"/>
      <c r="N329" s="19"/>
      <c r="O329" s="16"/>
      <c r="P329" s="17"/>
      <c r="Q329" s="19"/>
      <c r="R329" s="21"/>
    </row>
    <row r="330" spans="3:18" s="9" customFormat="1" ht="19.7" customHeight="1">
      <c r="C330" s="16"/>
      <c r="D330" s="59"/>
      <c r="E330" s="59"/>
      <c r="F330" s="1284"/>
      <c r="G330" s="1046"/>
      <c r="H330" s="17"/>
      <c r="I330" s="383"/>
      <c r="J330" s="1269"/>
      <c r="K330" s="50"/>
      <c r="L330" s="17"/>
      <c r="M330" s="146"/>
      <c r="N330" s="19"/>
      <c r="O330" s="16"/>
      <c r="P330" s="17"/>
      <c r="Q330" s="19"/>
      <c r="R330" s="21"/>
    </row>
    <row r="331" spans="3:18" s="9" customFormat="1" ht="19.7" customHeight="1">
      <c r="C331" s="16"/>
      <c r="D331" s="59"/>
      <c r="E331" s="59"/>
      <c r="F331" s="1284"/>
      <c r="G331" s="1046"/>
      <c r="H331" s="17"/>
      <c r="I331" s="383"/>
      <c r="J331" s="1269"/>
      <c r="K331" s="50"/>
      <c r="L331" s="17"/>
      <c r="M331" s="146"/>
      <c r="N331" s="19"/>
      <c r="O331" s="16"/>
      <c r="P331" s="17"/>
      <c r="Q331" s="19"/>
      <c r="R331" s="21"/>
    </row>
    <row r="332" spans="3:18" s="9" customFormat="1" ht="19.7" customHeight="1">
      <c r="C332" s="16"/>
      <c r="D332" s="59"/>
      <c r="E332" s="59"/>
      <c r="F332" s="1284"/>
      <c r="G332" s="1046"/>
      <c r="H332" s="17"/>
      <c r="I332" s="383"/>
      <c r="J332" s="1269"/>
      <c r="K332" s="50"/>
      <c r="L332" s="17"/>
      <c r="M332" s="146"/>
      <c r="N332" s="19"/>
      <c r="O332" s="16"/>
      <c r="P332" s="17"/>
      <c r="Q332" s="19"/>
      <c r="R332" s="21"/>
    </row>
    <row r="333" spans="3:18" s="9" customFormat="1" ht="19.7" customHeight="1">
      <c r="C333" s="16"/>
      <c r="D333" s="59"/>
      <c r="E333" s="59"/>
      <c r="F333" s="1284"/>
      <c r="G333" s="1046"/>
      <c r="H333" s="17"/>
      <c r="I333" s="383"/>
      <c r="J333" s="1269"/>
      <c r="K333" s="50"/>
      <c r="L333" s="17"/>
      <c r="M333" s="146"/>
      <c r="N333" s="19"/>
      <c r="O333" s="16"/>
      <c r="P333" s="17"/>
      <c r="Q333" s="19"/>
      <c r="R333" s="21"/>
    </row>
    <row r="334" spans="3:18" s="9" customFormat="1" ht="19.7" customHeight="1">
      <c r="C334" s="16"/>
      <c r="D334" s="59"/>
      <c r="E334" s="59"/>
      <c r="F334" s="1284"/>
      <c r="G334" s="1046"/>
      <c r="H334" s="17"/>
      <c r="I334" s="383"/>
      <c r="J334" s="1269"/>
      <c r="K334" s="1859"/>
      <c r="L334" s="17"/>
      <c r="M334" s="146"/>
      <c r="N334" s="19"/>
      <c r="O334" s="16"/>
      <c r="P334" s="17"/>
      <c r="Q334" s="19"/>
      <c r="R334" s="21"/>
    </row>
    <row r="335" spans="3:18" s="9" customFormat="1" ht="19.7" customHeight="1">
      <c r="C335" s="16"/>
      <c r="D335" s="59"/>
      <c r="E335" s="59"/>
      <c r="F335" s="1284"/>
      <c r="G335" s="1046"/>
      <c r="H335" s="17"/>
      <c r="I335" s="383"/>
      <c r="J335" s="1269"/>
      <c r="K335" s="50"/>
      <c r="L335" s="17"/>
      <c r="M335" s="146"/>
      <c r="N335" s="19"/>
      <c r="O335" s="16"/>
      <c r="P335" s="17"/>
      <c r="Q335" s="19"/>
      <c r="R335" s="21"/>
    </row>
    <row r="336" spans="3:18" s="9" customFormat="1" ht="19.7" customHeight="1">
      <c r="C336" s="16"/>
      <c r="D336" s="59"/>
      <c r="E336" s="59"/>
      <c r="F336" s="1284"/>
      <c r="G336" s="1046"/>
      <c r="H336" s="17"/>
      <c r="I336" s="383"/>
      <c r="J336" s="1269"/>
      <c r="K336" s="50"/>
      <c r="L336" s="17"/>
      <c r="M336" s="146"/>
      <c r="N336" s="19"/>
      <c r="O336" s="16"/>
      <c r="P336" s="17"/>
      <c r="Q336" s="19"/>
      <c r="R336" s="21"/>
    </row>
    <row r="337" spans="3:18" s="9" customFormat="1" ht="19.7" customHeight="1">
      <c r="C337" s="16"/>
      <c r="D337" s="59"/>
      <c r="E337" s="59"/>
      <c r="F337" s="1284"/>
      <c r="G337" s="1046"/>
      <c r="H337" s="17"/>
      <c r="I337" s="383"/>
      <c r="J337" s="1269"/>
      <c r="K337" s="50"/>
      <c r="L337" s="17"/>
      <c r="M337" s="146"/>
      <c r="N337" s="19"/>
      <c r="O337" s="16"/>
      <c r="P337" s="17"/>
      <c r="Q337" s="19"/>
      <c r="R337" s="21"/>
    </row>
    <row r="338" spans="3:18" s="9" customFormat="1" ht="19.7" customHeight="1">
      <c r="C338" s="16"/>
      <c r="D338" s="59"/>
      <c r="E338" s="59"/>
      <c r="F338" s="1284"/>
      <c r="G338" s="1046"/>
      <c r="H338" s="17"/>
      <c r="I338" s="383"/>
      <c r="J338" s="1269"/>
      <c r="K338" s="50"/>
      <c r="L338" s="17"/>
      <c r="M338" s="146"/>
      <c r="N338" s="19"/>
      <c r="O338" s="16"/>
      <c r="P338" s="17"/>
      <c r="Q338" s="19"/>
      <c r="R338" s="21"/>
    </row>
    <row r="339" spans="3:18" s="9" customFormat="1" ht="19.7" customHeight="1">
      <c r="C339" s="16"/>
      <c r="D339" s="59"/>
      <c r="E339" s="59"/>
      <c r="F339" s="1284"/>
      <c r="G339" s="1046"/>
      <c r="H339" s="17"/>
      <c r="I339" s="383"/>
      <c r="J339" s="1269"/>
      <c r="K339" s="50"/>
      <c r="L339" s="17"/>
      <c r="M339" s="146"/>
      <c r="N339" s="19"/>
      <c r="O339" s="16"/>
      <c r="P339" s="17"/>
      <c r="Q339" s="19"/>
      <c r="R339" s="21"/>
    </row>
    <row r="340" spans="3:18" s="9" customFormat="1" ht="19.7" customHeight="1">
      <c r="C340" s="16"/>
      <c r="D340" s="59"/>
      <c r="E340" s="59"/>
      <c r="F340" s="1284"/>
      <c r="G340" s="1046"/>
      <c r="H340" s="17"/>
      <c r="I340" s="383"/>
      <c r="J340" s="1269"/>
      <c r="K340" s="50"/>
      <c r="L340" s="17"/>
      <c r="M340" s="146"/>
      <c r="N340" s="19"/>
      <c r="O340" s="16"/>
      <c r="P340" s="17"/>
      <c r="Q340" s="19"/>
      <c r="R340" s="21"/>
    </row>
    <row r="341" spans="3:18" s="9" customFormat="1" ht="19.7" customHeight="1">
      <c r="C341" s="16"/>
      <c r="D341" s="59"/>
      <c r="E341" s="59"/>
      <c r="F341" s="1284"/>
      <c r="G341" s="1046"/>
      <c r="H341" s="17"/>
      <c r="I341" s="383"/>
      <c r="J341" s="1269"/>
      <c r="K341" s="1859"/>
      <c r="L341" s="17"/>
      <c r="M341" s="146"/>
      <c r="N341" s="19"/>
      <c r="O341" s="16"/>
      <c r="P341" s="17"/>
      <c r="Q341" s="19"/>
      <c r="R341" s="21"/>
    </row>
    <row r="342" spans="3:18" s="9" customFormat="1" ht="19.7" customHeight="1">
      <c r="C342" s="16"/>
      <c r="D342" s="16"/>
      <c r="E342" s="16"/>
      <c r="F342" s="1284"/>
      <c r="G342" s="1046"/>
      <c r="H342" s="17"/>
      <c r="I342" s="383"/>
      <c r="J342" s="1269"/>
      <c r="K342" s="50"/>
      <c r="L342" s="17"/>
      <c r="M342" s="146"/>
      <c r="N342" s="19"/>
      <c r="O342" s="16"/>
      <c r="P342" s="17"/>
      <c r="Q342" s="19"/>
      <c r="R342" s="21"/>
    </row>
    <row r="343" spans="3:18" s="9" customFormat="1" ht="19.7" customHeight="1">
      <c r="C343" s="16"/>
      <c r="D343" s="59"/>
      <c r="E343" s="59"/>
      <c r="F343" s="1284"/>
      <c r="G343" s="1046"/>
      <c r="H343" s="17"/>
      <c r="I343" s="383"/>
      <c r="J343" s="1269"/>
      <c r="K343" s="50"/>
      <c r="L343" s="17"/>
      <c r="M343" s="146"/>
      <c r="N343" s="19"/>
      <c r="O343" s="16"/>
      <c r="P343" s="17"/>
      <c r="Q343" s="19"/>
      <c r="R343" s="21"/>
    </row>
    <row r="344" spans="3:18" s="9" customFormat="1" ht="19.7" customHeight="1">
      <c r="C344" s="16"/>
      <c r="D344" s="59"/>
      <c r="E344" s="59"/>
      <c r="F344" s="1284"/>
      <c r="G344" s="1046"/>
      <c r="H344" s="17"/>
      <c r="I344" s="383"/>
      <c r="J344" s="1269"/>
      <c r="K344" s="50"/>
      <c r="L344" s="17"/>
      <c r="M344" s="146"/>
      <c r="N344" s="19"/>
      <c r="O344" s="16"/>
      <c r="P344" s="17"/>
      <c r="Q344" s="19"/>
      <c r="R344" s="21"/>
    </row>
    <row r="345" spans="3:18" s="9" customFormat="1" ht="19.7" customHeight="1">
      <c r="C345" s="16"/>
      <c r="D345" s="16"/>
      <c r="E345" s="16"/>
      <c r="F345" s="1284"/>
      <c r="G345" s="1046"/>
      <c r="H345" s="17"/>
      <c r="I345" s="383"/>
      <c r="J345" s="1269"/>
      <c r="K345" s="50"/>
      <c r="L345" s="17"/>
      <c r="M345" s="146"/>
      <c r="N345" s="19"/>
      <c r="O345" s="16"/>
      <c r="P345" s="17"/>
      <c r="Q345" s="19"/>
      <c r="R345" s="21"/>
    </row>
    <row r="346" spans="3:18" s="9" customFormat="1" ht="19.7" customHeight="1">
      <c r="C346" s="16"/>
      <c r="D346" s="59"/>
      <c r="E346" s="59"/>
      <c r="F346" s="1284"/>
      <c r="G346" s="1046"/>
      <c r="H346" s="17"/>
      <c r="I346" s="383"/>
      <c r="J346" s="1269"/>
      <c r="K346" s="50"/>
      <c r="L346" s="17"/>
      <c r="M346" s="146"/>
      <c r="N346" s="19"/>
      <c r="O346" s="16"/>
      <c r="P346" s="17"/>
      <c r="Q346" s="19"/>
      <c r="R346" s="21"/>
    </row>
    <row r="347" spans="3:18" s="9" customFormat="1" ht="19.350000000000001" customHeight="1">
      <c r="C347" s="16"/>
      <c r="D347" s="16"/>
      <c r="E347" s="16"/>
      <c r="F347" s="284"/>
      <c r="G347" s="1941"/>
      <c r="H347" s="17"/>
      <c r="I347" s="383"/>
      <c r="J347" s="1269"/>
      <c r="K347" s="275"/>
      <c r="L347" s="17"/>
      <c r="M347" s="17"/>
      <c r="N347" s="19"/>
      <c r="O347" s="16"/>
      <c r="P347" s="17"/>
      <c r="Q347" s="19"/>
      <c r="R347" s="21"/>
    </row>
    <row r="348" spans="3:18" s="9" customFormat="1" ht="19.7" customHeight="1">
      <c r="C348" s="16"/>
      <c r="D348" s="16"/>
      <c r="E348" s="16"/>
      <c r="F348" s="1851">
        <f>SUM(I297:I347)</f>
        <v>0</v>
      </c>
      <c r="G348" s="1941"/>
      <c r="H348" s="17"/>
      <c r="I348" s="383"/>
      <c r="J348" s="1269"/>
      <c r="K348" s="146"/>
      <c r="L348" s="17"/>
      <c r="M348" s="17"/>
      <c r="N348" s="19"/>
      <c r="O348" s="16"/>
      <c r="P348" s="17"/>
      <c r="Q348" s="19"/>
      <c r="R348" s="21"/>
    </row>
    <row r="349" spans="3:18" s="9" customFormat="1" ht="19.7" customHeight="1">
      <c r="C349" s="16"/>
      <c r="D349" s="16"/>
      <c r="E349" s="16"/>
      <c r="F349" s="146"/>
      <c r="G349" s="1941"/>
      <c r="H349" s="17"/>
      <c r="I349" s="383"/>
      <c r="J349" s="1269"/>
      <c r="K349" s="146"/>
      <c r="L349" s="17"/>
      <c r="M349" s="17"/>
      <c r="N349" s="19"/>
      <c r="O349" s="16"/>
      <c r="P349" s="17"/>
      <c r="Q349" s="19"/>
      <c r="R349" s="21"/>
    </row>
    <row r="350" spans="3:18" s="9" customFormat="1" ht="19.7" customHeight="1">
      <c r="C350" s="16"/>
      <c r="D350" s="16"/>
      <c r="E350" s="16"/>
      <c r="F350" s="146"/>
      <c r="G350" s="1941"/>
      <c r="H350" s="17"/>
      <c r="I350" s="383"/>
      <c r="J350" s="1269"/>
      <c r="K350" s="146"/>
      <c r="L350" s="146"/>
      <c r="M350" s="17"/>
      <c r="N350" s="19"/>
      <c r="O350" s="16"/>
      <c r="P350" s="17"/>
      <c r="Q350" s="19"/>
      <c r="R350" s="21"/>
    </row>
    <row r="351" spans="3:18" s="9" customFormat="1" ht="19.7" customHeight="1">
      <c r="C351" s="16"/>
      <c r="D351" s="16"/>
      <c r="E351" s="16"/>
      <c r="F351" s="146"/>
      <c r="G351" s="1941"/>
      <c r="H351" s="17"/>
      <c r="I351" s="383"/>
      <c r="J351" s="1269"/>
      <c r="K351" s="146"/>
      <c r="L351" s="17"/>
      <c r="M351" s="17"/>
      <c r="N351" s="19"/>
      <c r="O351" s="16"/>
      <c r="P351" s="17"/>
      <c r="Q351" s="19"/>
      <c r="R351" s="21"/>
    </row>
  </sheetData>
  <autoFilter ref="C8:P351" xr:uid="{5724CB99-E447-43F6-A246-1C92BF1016FB}"/>
  <mergeCells count="15">
    <mergeCell ref="D169:F169"/>
    <mergeCell ref="D186:F186"/>
    <mergeCell ref="D194:F194"/>
    <mergeCell ref="C6:E6"/>
    <mergeCell ref="D10:F10"/>
    <mergeCell ref="D66:F66"/>
    <mergeCell ref="D78:F78"/>
    <mergeCell ref="D103:F103"/>
    <mergeCell ref="D145:F145"/>
    <mergeCell ref="C2:E2"/>
    <mergeCell ref="H2:J2"/>
    <mergeCell ref="C3:E3"/>
    <mergeCell ref="I3:L4"/>
    <mergeCell ref="C4:E4"/>
    <mergeCell ref="C5:E5"/>
  </mergeCells>
  <phoneticPr fontId="3"/>
  <pageMargins left="0" right="0" top="0" bottom="0" header="0" footer="0"/>
  <pageSetup paperSize="8" scale="65" orientation="portrait" r:id="rId1"/>
  <legacyDrawing r:id="rId2"/>
  <extLst>
    <ext xmlns:x14="http://schemas.microsoft.com/office/spreadsheetml/2009/9/main" uri="{CCE6A557-97BC-4b89-ADB6-D9C93CAAB3DF}">
      <x14:dataValidations xmlns:xm="http://schemas.microsoft.com/office/excel/2006/main" count="1">
        <x14:dataValidation imeMode="hiragana" allowBlank="1" showInputMessage="1" showErrorMessage="1" xr:uid="{CD118A25-BAFC-4E77-86B0-BC9AC9DDA28C}">
          <xm:sqref>L50 JH50 TD50 ACZ50 AMV50 AWR50 BGN50 BQJ50 CAF50 CKB50 CTX50 DDT50 DNP50 DXL50 EHH50 ERD50 FAZ50 FKV50 FUR50 GEN50 GOJ50 GYF50 HIB50 HRX50 IBT50 ILP50 IVL50 JFH50 JPD50 JYZ50 KIV50 KSR50 LCN50 LMJ50 LWF50 MGB50 MPX50 MZT50 NJP50 NTL50 ODH50 OND50 OWZ50 PGV50 PQR50 QAN50 QKJ50 QUF50 REB50 RNX50 RXT50 SHP50 SRL50 TBH50 TLD50 TUZ50 UEV50 UOR50 UYN50 VIJ50 VSF50 WCB50 WLX50 WVT50 L65586 JH65586 TD65586 ACZ65586 AMV65586 AWR65586 BGN65586 BQJ65586 CAF65586 CKB65586 CTX65586 DDT65586 DNP65586 DXL65586 EHH65586 ERD65586 FAZ65586 FKV65586 FUR65586 GEN65586 GOJ65586 GYF65586 HIB65586 HRX65586 IBT65586 ILP65586 IVL65586 JFH65586 JPD65586 JYZ65586 KIV65586 KSR65586 LCN65586 LMJ65586 LWF65586 MGB65586 MPX65586 MZT65586 NJP65586 NTL65586 ODH65586 OND65586 OWZ65586 PGV65586 PQR65586 QAN65586 QKJ65586 QUF65586 REB65586 RNX65586 RXT65586 SHP65586 SRL65586 TBH65586 TLD65586 TUZ65586 UEV65586 UOR65586 UYN65586 VIJ65586 VSF65586 WCB65586 WLX65586 WVT65586 L131122 JH131122 TD131122 ACZ131122 AMV131122 AWR131122 BGN131122 BQJ131122 CAF131122 CKB131122 CTX131122 DDT131122 DNP131122 DXL131122 EHH131122 ERD131122 FAZ131122 FKV131122 FUR131122 GEN131122 GOJ131122 GYF131122 HIB131122 HRX131122 IBT131122 ILP131122 IVL131122 JFH131122 JPD131122 JYZ131122 KIV131122 KSR131122 LCN131122 LMJ131122 LWF131122 MGB131122 MPX131122 MZT131122 NJP131122 NTL131122 ODH131122 OND131122 OWZ131122 PGV131122 PQR131122 QAN131122 QKJ131122 QUF131122 REB131122 RNX131122 RXT131122 SHP131122 SRL131122 TBH131122 TLD131122 TUZ131122 UEV131122 UOR131122 UYN131122 VIJ131122 VSF131122 WCB131122 WLX131122 WVT131122 L196658 JH196658 TD196658 ACZ196658 AMV196658 AWR196658 BGN196658 BQJ196658 CAF196658 CKB196658 CTX196658 DDT196658 DNP196658 DXL196658 EHH196658 ERD196658 FAZ196658 FKV196658 FUR196658 GEN196658 GOJ196658 GYF196658 HIB196658 HRX196658 IBT196658 ILP196658 IVL196658 JFH196658 JPD196658 JYZ196658 KIV196658 KSR196658 LCN196658 LMJ196658 LWF196658 MGB196658 MPX196658 MZT196658 NJP196658 NTL196658 ODH196658 OND196658 OWZ196658 PGV196658 PQR196658 QAN196658 QKJ196658 QUF196658 REB196658 RNX196658 RXT196658 SHP196658 SRL196658 TBH196658 TLD196658 TUZ196658 UEV196658 UOR196658 UYN196658 VIJ196658 VSF196658 WCB196658 WLX196658 WVT196658 L262194 JH262194 TD262194 ACZ262194 AMV262194 AWR262194 BGN262194 BQJ262194 CAF262194 CKB262194 CTX262194 DDT262194 DNP262194 DXL262194 EHH262194 ERD262194 FAZ262194 FKV262194 FUR262194 GEN262194 GOJ262194 GYF262194 HIB262194 HRX262194 IBT262194 ILP262194 IVL262194 JFH262194 JPD262194 JYZ262194 KIV262194 KSR262194 LCN262194 LMJ262194 LWF262194 MGB262194 MPX262194 MZT262194 NJP262194 NTL262194 ODH262194 OND262194 OWZ262194 PGV262194 PQR262194 QAN262194 QKJ262194 QUF262194 REB262194 RNX262194 RXT262194 SHP262194 SRL262194 TBH262194 TLD262194 TUZ262194 UEV262194 UOR262194 UYN262194 VIJ262194 VSF262194 WCB262194 WLX262194 WVT262194 L327730 JH327730 TD327730 ACZ327730 AMV327730 AWR327730 BGN327730 BQJ327730 CAF327730 CKB327730 CTX327730 DDT327730 DNP327730 DXL327730 EHH327730 ERD327730 FAZ327730 FKV327730 FUR327730 GEN327730 GOJ327730 GYF327730 HIB327730 HRX327730 IBT327730 ILP327730 IVL327730 JFH327730 JPD327730 JYZ327730 KIV327730 KSR327730 LCN327730 LMJ327730 LWF327730 MGB327730 MPX327730 MZT327730 NJP327730 NTL327730 ODH327730 OND327730 OWZ327730 PGV327730 PQR327730 QAN327730 QKJ327730 QUF327730 REB327730 RNX327730 RXT327730 SHP327730 SRL327730 TBH327730 TLD327730 TUZ327730 UEV327730 UOR327730 UYN327730 VIJ327730 VSF327730 WCB327730 WLX327730 WVT327730 L393266 JH393266 TD393266 ACZ393266 AMV393266 AWR393266 BGN393266 BQJ393266 CAF393266 CKB393266 CTX393266 DDT393266 DNP393266 DXL393266 EHH393266 ERD393266 FAZ393266 FKV393266 FUR393266 GEN393266 GOJ393266 GYF393266 HIB393266 HRX393266 IBT393266 ILP393266 IVL393266 JFH393266 JPD393266 JYZ393266 KIV393266 KSR393266 LCN393266 LMJ393266 LWF393266 MGB393266 MPX393266 MZT393266 NJP393266 NTL393266 ODH393266 OND393266 OWZ393266 PGV393266 PQR393266 QAN393266 QKJ393266 QUF393266 REB393266 RNX393266 RXT393266 SHP393266 SRL393266 TBH393266 TLD393266 TUZ393266 UEV393266 UOR393266 UYN393266 VIJ393266 VSF393266 WCB393266 WLX393266 WVT393266 L458802 JH458802 TD458802 ACZ458802 AMV458802 AWR458802 BGN458802 BQJ458802 CAF458802 CKB458802 CTX458802 DDT458802 DNP458802 DXL458802 EHH458802 ERD458802 FAZ458802 FKV458802 FUR458802 GEN458802 GOJ458802 GYF458802 HIB458802 HRX458802 IBT458802 ILP458802 IVL458802 JFH458802 JPD458802 JYZ458802 KIV458802 KSR458802 LCN458802 LMJ458802 LWF458802 MGB458802 MPX458802 MZT458802 NJP458802 NTL458802 ODH458802 OND458802 OWZ458802 PGV458802 PQR458802 QAN458802 QKJ458802 QUF458802 REB458802 RNX458802 RXT458802 SHP458802 SRL458802 TBH458802 TLD458802 TUZ458802 UEV458802 UOR458802 UYN458802 VIJ458802 VSF458802 WCB458802 WLX458802 WVT458802 L524338 JH524338 TD524338 ACZ524338 AMV524338 AWR524338 BGN524338 BQJ524338 CAF524338 CKB524338 CTX524338 DDT524338 DNP524338 DXL524338 EHH524338 ERD524338 FAZ524338 FKV524338 FUR524338 GEN524338 GOJ524338 GYF524338 HIB524338 HRX524338 IBT524338 ILP524338 IVL524338 JFH524338 JPD524338 JYZ524338 KIV524338 KSR524338 LCN524338 LMJ524338 LWF524338 MGB524338 MPX524338 MZT524338 NJP524338 NTL524338 ODH524338 OND524338 OWZ524338 PGV524338 PQR524338 QAN524338 QKJ524338 QUF524338 REB524338 RNX524338 RXT524338 SHP524338 SRL524338 TBH524338 TLD524338 TUZ524338 UEV524338 UOR524338 UYN524338 VIJ524338 VSF524338 WCB524338 WLX524338 WVT524338 L589874 JH589874 TD589874 ACZ589874 AMV589874 AWR589874 BGN589874 BQJ589874 CAF589874 CKB589874 CTX589874 DDT589874 DNP589874 DXL589874 EHH589874 ERD589874 FAZ589874 FKV589874 FUR589874 GEN589874 GOJ589874 GYF589874 HIB589874 HRX589874 IBT589874 ILP589874 IVL589874 JFH589874 JPD589874 JYZ589874 KIV589874 KSR589874 LCN589874 LMJ589874 LWF589874 MGB589874 MPX589874 MZT589874 NJP589874 NTL589874 ODH589874 OND589874 OWZ589874 PGV589874 PQR589874 QAN589874 QKJ589874 QUF589874 REB589874 RNX589874 RXT589874 SHP589874 SRL589874 TBH589874 TLD589874 TUZ589874 UEV589874 UOR589874 UYN589874 VIJ589874 VSF589874 WCB589874 WLX589874 WVT589874 L655410 JH655410 TD655410 ACZ655410 AMV655410 AWR655410 BGN655410 BQJ655410 CAF655410 CKB655410 CTX655410 DDT655410 DNP655410 DXL655410 EHH655410 ERD655410 FAZ655410 FKV655410 FUR655410 GEN655410 GOJ655410 GYF655410 HIB655410 HRX655410 IBT655410 ILP655410 IVL655410 JFH655410 JPD655410 JYZ655410 KIV655410 KSR655410 LCN655410 LMJ655410 LWF655410 MGB655410 MPX655410 MZT655410 NJP655410 NTL655410 ODH655410 OND655410 OWZ655410 PGV655410 PQR655410 QAN655410 QKJ655410 QUF655410 REB655410 RNX655410 RXT655410 SHP655410 SRL655410 TBH655410 TLD655410 TUZ655410 UEV655410 UOR655410 UYN655410 VIJ655410 VSF655410 WCB655410 WLX655410 WVT655410 L720946 JH720946 TD720946 ACZ720946 AMV720946 AWR720946 BGN720946 BQJ720946 CAF720946 CKB720946 CTX720946 DDT720946 DNP720946 DXL720946 EHH720946 ERD720946 FAZ720946 FKV720946 FUR720946 GEN720946 GOJ720946 GYF720946 HIB720946 HRX720946 IBT720946 ILP720946 IVL720946 JFH720946 JPD720946 JYZ720946 KIV720946 KSR720946 LCN720946 LMJ720946 LWF720946 MGB720946 MPX720946 MZT720946 NJP720946 NTL720946 ODH720946 OND720946 OWZ720946 PGV720946 PQR720946 QAN720946 QKJ720946 QUF720946 REB720946 RNX720946 RXT720946 SHP720946 SRL720946 TBH720946 TLD720946 TUZ720946 UEV720946 UOR720946 UYN720946 VIJ720946 VSF720946 WCB720946 WLX720946 WVT720946 L786482 JH786482 TD786482 ACZ786482 AMV786482 AWR786482 BGN786482 BQJ786482 CAF786482 CKB786482 CTX786482 DDT786482 DNP786482 DXL786482 EHH786482 ERD786482 FAZ786482 FKV786482 FUR786482 GEN786482 GOJ786482 GYF786482 HIB786482 HRX786482 IBT786482 ILP786482 IVL786482 JFH786482 JPD786482 JYZ786482 KIV786482 KSR786482 LCN786482 LMJ786482 LWF786482 MGB786482 MPX786482 MZT786482 NJP786482 NTL786482 ODH786482 OND786482 OWZ786482 PGV786482 PQR786482 QAN786482 QKJ786482 QUF786482 REB786482 RNX786482 RXT786482 SHP786482 SRL786482 TBH786482 TLD786482 TUZ786482 UEV786482 UOR786482 UYN786482 VIJ786482 VSF786482 WCB786482 WLX786482 WVT786482 L852018 JH852018 TD852018 ACZ852018 AMV852018 AWR852018 BGN852018 BQJ852018 CAF852018 CKB852018 CTX852018 DDT852018 DNP852018 DXL852018 EHH852018 ERD852018 FAZ852018 FKV852018 FUR852018 GEN852018 GOJ852018 GYF852018 HIB852018 HRX852018 IBT852018 ILP852018 IVL852018 JFH852018 JPD852018 JYZ852018 KIV852018 KSR852018 LCN852018 LMJ852018 LWF852018 MGB852018 MPX852018 MZT852018 NJP852018 NTL852018 ODH852018 OND852018 OWZ852018 PGV852018 PQR852018 QAN852018 QKJ852018 QUF852018 REB852018 RNX852018 RXT852018 SHP852018 SRL852018 TBH852018 TLD852018 TUZ852018 UEV852018 UOR852018 UYN852018 VIJ852018 VSF852018 WCB852018 WLX852018 WVT852018 L917554 JH917554 TD917554 ACZ917554 AMV917554 AWR917554 BGN917554 BQJ917554 CAF917554 CKB917554 CTX917554 DDT917554 DNP917554 DXL917554 EHH917554 ERD917554 FAZ917554 FKV917554 FUR917554 GEN917554 GOJ917554 GYF917554 HIB917554 HRX917554 IBT917554 ILP917554 IVL917554 JFH917554 JPD917554 JYZ917554 KIV917554 KSR917554 LCN917554 LMJ917554 LWF917554 MGB917554 MPX917554 MZT917554 NJP917554 NTL917554 ODH917554 OND917554 OWZ917554 PGV917554 PQR917554 QAN917554 QKJ917554 QUF917554 REB917554 RNX917554 RXT917554 SHP917554 SRL917554 TBH917554 TLD917554 TUZ917554 UEV917554 UOR917554 UYN917554 VIJ917554 VSF917554 WCB917554 WLX917554 WVT917554 L983090 JH983090 TD983090 ACZ983090 AMV983090 AWR983090 BGN983090 BQJ983090 CAF983090 CKB983090 CTX983090 DDT983090 DNP983090 DXL983090 EHH983090 ERD983090 FAZ983090 FKV983090 FUR983090 GEN983090 GOJ983090 GYF983090 HIB983090 HRX983090 IBT983090 ILP983090 IVL983090 JFH983090 JPD983090 JYZ983090 KIV983090 KSR983090 LCN983090 LMJ983090 LWF983090 MGB983090 MPX983090 MZT983090 NJP983090 NTL983090 ODH983090 OND983090 OWZ983090 PGV983090 PQR983090 QAN983090 QKJ983090 QUF983090 REB983090 RNX983090 RXT983090 SHP983090 SRL983090 TBH983090 TLD983090 TUZ983090 UEV983090 UOR983090 UYN983090 VIJ983090 VSF983090 WCB983090 WLX983090 WVT983090 L44:L46 JH44:JH46 TD44:TD46 ACZ44:ACZ46 AMV44:AMV46 AWR44:AWR46 BGN44:BGN46 BQJ44:BQJ46 CAF44:CAF46 CKB44:CKB46 CTX44:CTX46 DDT44:DDT46 DNP44:DNP46 DXL44:DXL46 EHH44:EHH46 ERD44:ERD46 FAZ44:FAZ46 FKV44:FKV46 FUR44:FUR46 GEN44:GEN46 GOJ44:GOJ46 GYF44:GYF46 HIB44:HIB46 HRX44:HRX46 IBT44:IBT46 ILP44:ILP46 IVL44:IVL46 JFH44:JFH46 JPD44:JPD46 JYZ44:JYZ46 KIV44:KIV46 KSR44:KSR46 LCN44:LCN46 LMJ44:LMJ46 LWF44:LWF46 MGB44:MGB46 MPX44:MPX46 MZT44:MZT46 NJP44:NJP46 NTL44:NTL46 ODH44:ODH46 OND44:OND46 OWZ44:OWZ46 PGV44:PGV46 PQR44:PQR46 QAN44:QAN46 QKJ44:QKJ46 QUF44:QUF46 REB44:REB46 RNX44:RNX46 RXT44:RXT46 SHP44:SHP46 SRL44:SRL46 TBH44:TBH46 TLD44:TLD46 TUZ44:TUZ46 UEV44:UEV46 UOR44:UOR46 UYN44:UYN46 VIJ44:VIJ46 VSF44:VSF46 WCB44:WCB46 WLX44:WLX46 WVT44:WVT46 L65580:L65582 JH65580:JH65582 TD65580:TD65582 ACZ65580:ACZ65582 AMV65580:AMV65582 AWR65580:AWR65582 BGN65580:BGN65582 BQJ65580:BQJ65582 CAF65580:CAF65582 CKB65580:CKB65582 CTX65580:CTX65582 DDT65580:DDT65582 DNP65580:DNP65582 DXL65580:DXL65582 EHH65580:EHH65582 ERD65580:ERD65582 FAZ65580:FAZ65582 FKV65580:FKV65582 FUR65580:FUR65582 GEN65580:GEN65582 GOJ65580:GOJ65582 GYF65580:GYF65582 HIB65580:HIB65582 HRX65580:HRX65582 IBT65580:IBT65582 ILP65580:ILP65582 IVL65580:IVL65582 JFH65580:JFH65582 JPD65580:JPD65582 JYZ65580:JYZ65582 KIV65580:KIV65582 KSR65580:KSR65582 LCN65580:LCN65582 LMJ65580:LMJ65582 LWF65580:LWF65582 MGB65580:MGB65582 MPX65580:MPX65582 MZT65580:MZT65582 NJP65580:NJP65582 NTL65580:NTL65582 ODH65580:ODH65582 OND65580:OND65582 OWZ65580:OWZ65582 PGV65580:PGV65582 PQR65580:PQR65582 QAN65580:QAN65582 QKJ65580:QKJ65582 QUF65580:QUF65582 REB65580:REB65582 RNX65580:RNX65582 RXT65580:RXT65582 SHP65580:SHP65582 SRL65580:SRL65582 TBH65580:TBH65582 TLD65580:TLD65582 TUZ65580:TUZ65582 UEV65580:UEV65582 UOR65580:UOR65582 UYN65580:UYN65582 VIJ65580:VIJ65582 VSF65580:VSF65582 WCB65580:WCB65582 WLX65580:WLX65582 WVT65580:WVT65582 L131116:L131118 JH131116:JH131118 TD131116:TD131118 ACZ131116:ACZ131118 AMV131116:AMV131118 AWR131116:AWR131118 BGN131116:BGN131118 BQJ131116:BQJ131118 CAF131116:CAF131118 CKB131116:CKB131118 CTX131116:CTX131118 DDT131116:DDT131118 DNP131116:DNP131118 DXL131116:DXL131118 EHH131116:EHH131118 ERD131116:ERD131118 FAZ131116:FAZ131118 FKV131116:FKV131118 FUR131116:FUR131118 GEN131116:GEN131118 GOJ131116:GOJ131118 GYF131116:GYF131118 HIB131116:HIB131118 HRX131116:HRX131118 IBT131116:IBT131118 ILP131116:ILP131118 IVL131116:IVL131118 JFH131116:JFH131118 JPD131116:JPD131118 JYZ131116:JYZ131118 KIV131116:KIV131118 KSR131116:KSR131118 LCN131116:LCN131118 LMJ131116:LMJ131118 LWF131116:LWF131118 MGB131116:MGB131118 MPX131116:MPX131118 MZT131116:MZT131118 NJP131116:NJP131118 NTL131116:NTL131118 ODH131116:ODH131118 OND131116:OND131118 OWZ131116:OWZ131118 PGV131116:PGV131118 PQR131116:PQR131118 QAN131116:QAN131118 QKJ131116:QKJ131118 QUF131116:QUF131118 REB131116:REB131118 RNX131116:RNX131118 RXT131116:RXT131118 SHP131116:SHP131118 SRL131116:SRL131118 TBH131116:TBH131118 TLD131116:TLD131118 TUZ131116:TUZ131118 UEV131116:UEV131118 UOR131116:UOR131118 UYN131116:UYN131118 VIJ131116:VIJ131118 VSF131116:VSF131118 WCB131116:WCB131118 WLX131116:WLX131118 WVT131116:WVT131118 L196652:L196654 JH196652:JH196654 TD196652:TD196654 ACZ196652:ACZ196654 AMV196652:AMV196654 AWR196652:AWR196654 BGN196652:BGN196654 BQJ196652:BQJ196654 CAF196652:CAF196654 CKB196652:CKB196654 CTX196652:CTX196654 DDT196652:DDT196654 DNP196652:DNP196654 DXL196652:DXL196654 EHH196652:EHH196654 ERD196652:ERD196654 FAZ196652:FAZ196654 FKV196652:FKV196654 FUR196652:FUR196654 GEN196652:GEN196654 GOJ196652:GOJ196654 GYF196652:GYF196654 HIB196652:HIB196654 HRX196652:HRX196654 IBT196652:IBT196654 ILP196652:ILP196654 IVL196652:IVL196654 JFH196652:JFH196654 JPD196652:JPD196654 JYZ196652:JYZ196654 KIV196652:KIV196654 KSR196652:KSR196654 LCN196652:LCN196654 LMJ196652:LMJ196654 LWF196652:LWF196654 MGB196652:MGB196654 MPX196652:MPX196654 MZT196652:MZT196654 NJP196652:NJP196654 NTL196652:NTL196654 ODH196652:ODH196654 OND196652:OND196654 OWZ196652:OWZ196654 PGV196652:PGV196654 PQR196652:PQR196654 QAN196652:QAN196654 QKJ196652:QKJ196654 QUF196652:QUF196654 REB196652:REB196654 RNX196652:RNX196654 RXT196652:RXT196654 SHP196652:SHP196654 SRL196652:SRL196654 TBH196652:TBH196654 TLD196652:TLD196654 TUZ196652:TUZ196654 UEV196652:UEV196654 UOR196652:UOR196654 UYN196652:UYN196654 VIJ196652:VIJ196654 VSF196652:VSF196654 WCB196652:WCB196654 WLX196652:WLX196654 WVT196652:WVT196654 L262188:L262190 JH262188:JH262190 TD262188:TD262190 ACZ262188:ACZ262190 AMV262188:AMV262190 AWR262188:AWR262190 BGN262188:BGN262190 BQJ262188:BQJ262190 CAF262188:CAF262190 CKB262188:CKB262190 CTX262188:CTX262190 DDT262188:DDT262190 DNP262188:DNP262190 DXL262188:DXL262190 EHH262188:EHH262190 ERD262188:ERD262190 FAZ262188:FAZ262190 FKV262188:FKV262190 FUR262188:FUR262190 GEN262188:GEN262190 GOJ262188:GOJ262190 GYF262188:GYF262190 HIB262188:HIB262190 HRX262188:HRX262190 IBT262188:IBT262190 ILP262188:ILP262190 IVL262188:IVL262190 JFH262188:JFH262190 JPD262188:JPD262190 JYZ262188:JYZ262190 KIV262188:KIV262190 KSR262188:KSR262190 LCN262188:LCN262190 LMJ262188:LMJ262190 LWF262188:LWF262190 MGB262188:MGB262190 MPX262188:MPX262190 MZT262188:MZT262190 NJP262188:NJP262190 NTL262188:NTL262190 ODH262188:ODH262190 OND262188:OND262190 OWZ262188:OWZ262190 PGV262188:PGV262190 PQR262188:PQR262190 QAN262188:QAN262190 QKJ262188:QKJ262190 QUF262188:QUF262190 REB262188:REB262190 RNX262188:RNX262190 RXT262188:RXT262190 SHP262188:SHP262190 SRL262188:SRL262190 TBH262188:TBH262190 TLD262188:TLD262190 TUZ262188:TUZ262190 UEV262188:UEV262190 UOR262188:UOR262190 UYN262188:UYN262190 VIJ262188:VIJ262190 VSF262188:VSF262190 WCB262188:WCB262190 WLX262188:WLX262190 WVT262188:WVT262190 L327724:L327726 JH327724:JH327726 TD327724:TD327726 ACZ327724:ACZ327726 AMV327724:AMV327726 AWR327724:AWR327726 BGN327724:BGN327726 BQJ327724:BQJ327726 CAF327724:CAF327726 CKB327724:CKB327726 CTX327724:CTX327726 DDT327724:DDT327726 DNP327724:DNP327726 DXL327724:DXL327726 EHH327724:EHH327726 ERD327724:ERD327726 FAZ327724:FAZ327726 FKV327724:FKV327726 FUR327724:FUR327726 GEN327724:GEN327726 GOJ327724:GOJ327726 GYF327724:GYF327726 HIB327724:HIB327726 HRX327724:HRX327726 IBT327724:IBT327726 ILP327724:ILP327726 IVL327724:IVL327726 JFH327724:JFH327726 JPD327724:JPD327726 JYZ327724:JYZ327726 KIV327724:KIV327726 KSR327724:KSR327726 LCN327724:LCN327726 LMJ327724:LMJ327726 LWF327724:LWF327726 MGB327724:MGB327726 MPX327724:MPX327726 MZT327724:MZT327726 NJP327724:NJP327726 NTL327724:NTL327726 ODH327724:ODH327726 OND327724:OND327726 OWZ327724:OWZ327726 PGV327724:PGV327726 PQR327724:PQR327726 QAN327724:QAN327726 QKJ327724:QKJ327726 QUF327724:QUF327726 REB327724:REB327726 RNX327724:RNX327726 RXT327724:RXT327726 SHP327724:SHP327726 SRL327724:SRL327726 TBH327724:TBH327726 TLD327724:TLD327726 TUZ327724:TUZ327726 UEV327724:UEV327726 UOR327724:UOR327726 UYN327724:UYN327726 VIJ327724:VIJ327726 VSF327724:VSF327726 WCB327724:WCB327726 WLX327724:WLX327726 WVT327724:WVT327726 L393260:L393262 JH393260:JH393262 TD393260:TD393262 ACZ393260:ACZ393262 AMV393260:AMV393262 AWR393260:AWR393262 BGN393260:BGN393262 BQJ393260:BQJ393262 CAF393260:CAF393262 CKB393260:CKB393262 CTX393260:CTX393262 DDT393260:DDT393262 DNP393260:DNP393262 DXL393260:DXL393262 EHH393260:EHH393262 ERD393260:ERD393262 FAZ393260:FAZ393262 FKV393260:FKV393262 FUR393260:FUR393262 GEN393260:GEN393262 GOJ393260:GOJ393262 GYF393260:GYF393262 HIB393260:HIB393262 HRX393260:HRX393262 IBT393260:IBT393262 ILP393260:ILP393262 IVL393260:IVL393262 JFH393260:JFH393262 JPD393260:JPD393262 JYZ393260:JYZ393262 KIV393260:KIV393262 KSR393260:KSR393262 LCN393260:LCN393262 LMJ393260:LMJ393262 LWF393260:LWF393262 MGB393260:MGB393262 MPX393260:MPX393262 MZT393260:MZT393262 NJP393260:NJP393262 NTL393260:NTL393262 ODH393260:ODH393262 OND393260:OND393262 OWZ393260:OWZ393262 PGV393260:PGV393262 PQR393260:PQR393262 QAN393260:QAN393262 QKJ393260:QKJ393262 QUF393260:QUF393262 REB393260:REB393262 RNX393260:RNX393262 RXT393260:RXT393262 SHP393260:SHP393262 SRL393260:SRL393262 TBH393260:TBH393262 TLD393260:TLD393262 TUZ393260:TUZ393262 UEV393260:UEV393262 UOR393260:UOR393262 UYN393260:UYN393262 VIJ393260:VIJ393262 VSF393260:VSF393262 WCB393260:WCB393262 WLX393260:WLX393262 WVT393260:WVT393262 L458796:L458798 JH458796:JH458798 TD458796:TD458798 ACZ458796:ACZ458798 AMV458796:AMV458798 AWR458796:AWR458798 BGN458796:BGN458798 BQJ458796:BQJ458798 CAF458796:CAF458798 CKB458796:CKB458798 CTX458796:CTX458798 DDT458796:DDT458798 DNP458796:DNP458798 DXL458796:DXL458798 EHH458796:EHH458798 ERD458796:ERD458798 FAZ458796:FAZ458798 FKV458796:FKV458798 FUR458796:FUR458798 GEN458796:GEN458798 GOJ458796:GOJ458798 GYF458796:GYF458798 HIB458796:HIB458798 HRX458796:HRX458798 IBT458796:IBT458798 ILP458796:ILP458798 IVL458796:IVL458798 JFH458796:JFH458798 JPD458796:JPD458798 JYZ458796:JYZ458798 KIV458796:KIV458798 KSR458796:KSR458798 LCN458796:LCN458798 LMJ458796:LMJ458798 LWF458796:LWF458798 MGB458796:MGB458798 MPX458796:MPX458798 MZT458796:MZT458798 NJP458796:NJP458798 NTL458796:NTL458798 ODH458796:ODH458798 OND458796:OND458798 OWZ458796:OWZ458798 PGV458796:PGV458798 PQR458796:PQR458798 QAN458796:QAN458798 QKJ458796:QKJ458798 QUF458796:QUF458798 REB458796:REB458798 RNX458796:RNX458798 RXT458796:RXT458798 SHP458796:SHP458798 SRL458796:SRL458798 TBH458796:TBH458798 TLD458796:TLD458798 TUZ458796:TUZ458798 UEV458796:UEV458798 UOR458796:UOR458798 UYN458796:UYN458798 VIJ458796:VIJ458798 VSF458796:VSF458798 WCB458796:WCB458798 WLX458796:WLX458798 WVT458796:WVT458798 L524332:L524334 JH524332:JH524334 TD524332:TD524334 ACZ524332:ACZ524334 AMV524332:AMV524334 AWR524332:AWR524334 BGN524332:BGN524334 BQJ524332:BQJ524334 CAF524332:CAF524334 CKB524332:CKB524334 CTX524332:CTX524334 DDT524332:DDT524334 DNP524332:DNP524334 DXL524332:DXL524334 EHH524332:EHH524334 ERD524332:ERD524334 FAZ524332:FAZ524334 FKV524332:FKV524334 FUR524332:FUR524334 GEN524332:GEN524334 GOJ524332:GOJ524334 GYF524332:GYF524334 HIB524332:HIB524334 HRX524332:HRX524334 IBT524332:IBT524334 ILP524332:ILP524334 IVL524332:IVL524334 JFH524332:JFH524334 JPD524332:JPD524334 JYZ524332:JYZ524334 KIV524332:KIV524334 KSR524332:KSR524334 LCN524332:LCN524334 LMJ524332:LMJ524334 LWF524332:LWF524334 MGB524332:MGB524334 MPX524332:MPX524334 MZT524332:MZT524334 NJP524332:NJP524334 NTL524332:NTL524334 ODH524332:ODH524334 OND524332:OND524334 OWZ524332:OWZ524334 PGV524332:PGV524334 PQR524332:PQR524334 QAN524332:QAN524334 QKJ524332:QKJ524334 QUF524332:QUF524334 REB524332:REB524334 RNX524332:RNX524334 RXT524332:RXT524334 SHP524332:SHP524334 SRL524332:SRL524334 TBH524332:TBH524334 TLD524332:TLD524334 TUZ524332:TUZ524334 UEV524332:UEV524334 UOR524332:UOR524334 UYN524332:UYN524334 VIJ524332:VIJ524334 VSF524332:VSF524334 WCB524332:WCB524334 WLX524332:WLX524334 WVT524332:WVT524334 L589868:L589870 JH589868:JH589870 TD589868:TD589870 ACZ589868:ACZ589870 AMV589868:AMV589870 AWR589868:AWR589870 BGN589868:BGN589870 BQJ589868:BQJ589870 CAF589868:CAF589870 CKB589868:CKB589870 CTX589868:CTX589870 DDT589868:DDT589870 DNP589868:DNP589870 DXL589868:DXL589870 EHH589868:EHH589870 ERD589868:ERD589870 FAZ589868:FAZ589870 FKV589868:FKV589870 FUR589868:FUR589870 GEN589868:GEN589870 GOJ589868:GOJ589870 GYF589868:GYF589870 HIB589868:HIB589870 HRX589868:HRX589870 IBT589868:IBT589870 ILP589868:ILP589870 IVL589868:IVL589870 JFH589868:JFH589870 JPD589868:JPD589870 JYZ589868:JYZ589870 KIV589868:KIV589870 KSR589868:KSR589870 LCN589868:LCN589870 LMJ589868:LMJ589870 LWF589868:LWF589870 MGB589868:MGB589870 MPX589868:MPX589870 MZT589868:MZT589870 NJP589868:NJP589870 NTL589868:NTL589870 ODH589868:ODH589870 OND589868:OND589870 OWZ589868:OWZ589870 PGV589868:PGV589870 PQR589868:PQR589870 QAN589868:QAN589870 QKJ589868:QKJ589870 QUF589868:QUF589870 REB589868:REB589870 RNX589868:RNX589870 RXT589868:RXT589870 SHP589868:SHP589870 SRL589868:SRL589870 TBH589868:TBH589870 TLD589868:TLD589870 TUZ589868:TUZ589870 UEV589868:UEV589870 UOR589868:UOR589870 UYN589868:UYN589870 VIJ589868:VIJ589870 VSF589868:VSF589870 WCB589868:WCB589870 WLX589868:WLX589870 WVT589868:WVT589870 L655404:L655406 JH655404:JH655406 TD655404:TD655406 ACZ655404:ACZ655406 AMV655404:AMV655406 AWR655404:AWR655406 BGN655404:BGN655406 BQJ655404:BQJ655406 CAF655404:CAF655406 CKB655404:CKB655406 CTX655404:CTX655406 DDT655404:DDT655406 DNP655404:DNP655406 DXL655404:DXL655406 EHH655404:EHH655406 ERD655404:ERD655406 FAZ655404:FAZ655406 FKV655404:FKV655406 FUR655404:FUR655406 GEN655404:GEN655406 GOJ655404:GOJ655406 GYF655404:GYF655406 HIB655404:HIB655406 HRX655404:HRX655406 IBT655404:IBT655406 ILP655404:ILP655406 IVL655404:IVL655406 JFH655404:JFH655406 JPD655404:JPD655406 JYZ655404:JYZ655406 KIV655404:KIV655406 KSR655404:KSR655406 LCN655404:LCN655406 LMJ655404:LMJ655406 LWF655404:LWF655406 MGB655404:MGB655406 MPX655404:MPX655406 MZT655404:MZT655406 NJP655404:NJP655406 NTL655404:NTL655406 ODH655404:ODH655406 OND655404:OND655406 OWZ655404:OWZ655406 PGV655404:PGV655406 PQR655404:PQR655406 QAN655404:QAN655406 QKJ655404:QKJ655406 QUF655404:QUF655406 REB655404:REB655406 RNX655404:RNX655406 RXT655404:RXT655406 SHP655404:SHP655406 SRL655404:SRL655406 TBH655404:TBH655406 TLD655404:TLD655406 TUZ655404:TUZ655406 UEV655404:UEV655406 UOR655404:UOR655406 UYN655404:UYN655406 VIJ655404:VIJ655406 VSF655404:VSF655406 WCB655404:WCB655406 WLX655404:WLX655406 WVT655404:WVT655406 L720940:L720942 JH720940:JH720942 TD720940:TD720942 ACZ720940:ACZ720942 AMV720940:AMV720942 AWR720940:AWR720942 BGN720940:BGN720942 BQJ720940:BQJ720942 CAF720940:CAF720942 CKB720940:CKB720942 CTX720940:CTX720942 DDT720940:DDT720942 DNP720940:DNP720942 DXL720940:DXL720942 EHH720940:EHH720942 ERD720940:ERD720942 FAZ720940:FAZ720942 FKV720940:FKV720942 FUR720940:FUR720942 GEN720940:GEN720942 GOJ720940:GOJ720942 GYF720940:GYF720942 HIB720940:HIB720942 HRX720940:HRX720942 IBT720940:IBT720942 ILP720940:ILP720942 IVL720940:IVL720942 JFH720940:JFH720942 JPD720940:JPD720942 JYZ720940:JYZ720942 KIV720940:KIV720942 KSR720940:KSR720942 LCN720940:LCN720942 LMJ720940:LMJ720942 LWF720940:LWF720942 MGB720940:MGB720942 MPX720940:MPX720942 MZT720940:MZT720942 NJP720940:NJP720942 NTL720940:NTL720942 ODH720940:ODH720942 OND720940:OND720942 OWZ720940:OWZ720942 PGV720940:PGV720942 PQR720940:PQR720942 QAN720940:QAN720942 QKJ720940:QKJ720942 QUF720940:QUF720942 REB720940:REB720942 RNX720940:RNX720942 RXT720940:RXT720942 SHP720940:SHP720942 SRL720940:SRL720942 TBH720940:TBH720942 TLD720940:TLD720942 TUZ720940:TUZ720942 UEV720940:UEV720942 UOR720940:UOR720942 UYN720940:UYN720942 VIJ720940:VIJ720942 VSF720940:VSF720942 WCB720940:WCB720942 WLX720940:WLX720942 WVT720940:WVT720942 L786476:L786478 JH786476:JH786478 TD786476:TD786478 ACZ786476:ACZ786478 AMV786476:AMV786478 AWR786476:AWR786478 BGN786476:BGN786478 BQJ786476:BQJ786478 CAF786476:CAF786478 CKB786476:CKB786478 CTX786476:CTX786478 DDT786476:DDT786478 DNP786476:DNP786478 DXL786476:DXL786478 EHH786476:EHH786478 ERD786476:ERD786478 FAZ786476:FAZ786478 FKV786476:FKV786478 FUR786476:FUR786478 GEN786476:GEN786478 GOJ786476:GOJ786478 GYF786476:GYF786478 HIB786476:HIB786478 HRX786476:HRX786478 IBT786476:IBT786478 ILP786476:ILP786478 IVL786476:IVL786478 JFH786476:JFH786478 JPD786476:JPD786478 JYZ786476:JYZ786478 KIV786476:KIV786478 KSR786476:KSR786478 LCN786476:LCN786478 LMJ786476:LMJ786478 LWF786476:LWF786478 MGB786476:MGB786478 MPX786476:MPX786478 MZT786476:MZT786478 NJP786476:NJP786478 NTL786476:NTL786478 ODH786476:ODH786478 OND786476:OND786478 OWZ786476:OWZ786478 PGV786476:PGV786478 PQR786476:PQR786478 QAN786476:QAN786478 QKJ786476:QKJ786478 QUF786476:QUF786478 REB786476:REB786478 RNX786476:RNX786478 RXT786476:RXT786478 SHP786476:SHP786478 SRL786476:SRL786478 TBH786476:TBH786478 TLD786476:TLD786478 TUZ786476:TUZ786478 UEV786476:UEV786478 UOR786476:UOR786478 UYN786476:UYN786478 VIJ786476:VIJ786478 VSF786476:VSF786478 WCB786476:WCB786478 WLX786476:WLX786478 WVT786476:WVT786478 L852012:L852014 JH852012:JH852014 TD852012:TD852014 ACZ852012:ACZ852014 AMV852012:AMV852014 AWR852012:AWR852014 BGN852012:BGN852014 BQJ852012:BQJ852014 CAF852012:CAF852014 CKB852012:CKB852014 CTX852012:CTX852014 DDT852012:DDT852014 DNP852012:DNP852014 DXL852012:DXL852014 EHH852012:EHH852014 ERD852012:ERD852014 FAZ852012:FAZ852014 FKV852012:FKV852014 FUR852012:FUR852014 GEN852012:GEN852014 GOJ852012:GOJ852014 GYF852012:GYF852014 HIB852012:HIB852014 HRX852012:HRX852014 IBT852012:IBT852014 ILP852012:ILP852014 IVL852012:IVL852014 JFH852012:JFH852014 JPD852012:JPD852014 JYZ852012:JYZ852014 KIV852012:KIV852014 KSR852012:KSR852014 LCN852012:LCN852014 LMJ852012:LMJ852014 LWF852012:LWF852014 MGB852012:MGB852014 MPX852012:MPX852014 MZT852012:MZT852014 NJP852012:NJP852014 NTL852012:NTL852014 ODH852012:ODH852014 OND852012:OND852014 OWZ852012:OWZ852014 PGV852012:PGV852014 PQR852012:PQR852014 QAN852012:QAN852014 QKJ852012:QKJ852014 QUF852012:QUF852014 REB852012:REB852014 RNX852012:RNX852014 RXT852012:RXT852014 SHP852012:SHP852014 SRL852012:SRL852014 TBH852012:TBH852014 TLD852012:TLD852014 TUZ852012:TUZ852014 UEV852012:UEV852014 UOR852012:UOR852014 UYN852012:UYN852014 VIJ852012:VIJ852014 VSF852012:VSF852014 WCB852012:WCB852014 WLX852012:WLX852014 WVT852012:WVT852014 L917548:L917550 JH917548:JH917550 TD917548:TD917550 ACZ917548:ACZ917550 AMV917548:AMV917550 AWR917548:AWR917550 BGN917548:BGN917550 BQJ917548:BQJ917550 CAF917548:CAF917550 CKB917548:CKB917550 CTX917548:CTX917550 DDT917548:DDT917550 DNP917548:DNP917550 DXL917548:DXL917550 EHH917548:EHH917550 ERD917548:ERD917550 FAZ917548:FAZ917550 FKV917548:FKV917550 FUR917548:FUR917550 GEN917548:GEN917550 GOJ917548:GOJ917550 GYF917548:GYF917550 HIB917548:HIB917550 HRX917548:HRX917550 IBT917548:IBT917550 ILP917548:ILP917550 IVL917548:IVL917550 JFH917548:JFH917550 JPD917548:JPD917550 JYZ917548:JYZ917550 KIV917548:KIV917550 KSR917548:KSR917550 LCN917548:LCN917550 LMJ917548:LMJ917550 LWF917548:LWF917550 MGB917548:MGB917550 MPX917548:MPX917550 MZT917548:MZT917550 NJP917548:NJP917550 NTL917548:NTL917550 ODH917548:ODH917550 OND917548:OND917550 OWZ917548:OWZ917550 PGV917548:PGV917550 PQR917548:PQR917550 QAN917548:QAN917550 QKJ917548:QKJ917550 QUF917548:QUF917550 REB917548:REB917550 RNX917548:RNX917550 RXT917548:RXT917550 SHP917548:SHP917550 SRL917548:SRL917550 TBH917548:TBH917550 TLD917548:TLD917550 TUZ917548:TUZ917550 UEV917548:UEV917550 UOR917548:UOR917550 UYN917548:UYN917550 VIJ917548:VIJ917550 VSF917548:VSF917550 WCB917548:WCB917550 WLX917548:WLX917550 WVT917548:WVT917550 L983084:L983086 JH983084:JH983086 TD983084:TD983086 ACZ983084:ACZ983086 AMV983084:AMV983086 AWR983084:AWR983086 BGN983084:BGN983086 BQJ983084:BQJ983086 CAF983084:CAF983086 CKB983084:CKB983086 CTX983084:CTX983086 DDT983084:DDT983086 DNP983084:DNP983086 DXL983084:DXL983086 EHH983084:EHH983086 ERD983084:ERD983086 FAZ983084:FAZ983086 FKV983084:FKV983086 FUR983084:FUR983086 GEN983084:GEN983086 GOJ983084:GOJ983086 GYF983084:GYF983086 HIB983084:HIB983086 HRX983084:HRX983086 IBT983084:IBT983086 ILP983084:ILP983086 IVL983084:IVL983086 JFH983084:JFH983086 JPD983084:JPD983086 JYZ983084:JYZ983086 KIV983084:KIV983086 KSR983084:KSR983086 LCN983084:LCN983086 LMJ983084:LMJ983086 LWF983084:LWF983086 MGB983084:MGB983086 MPX983084:MPX983086 MZT983084:MZT983086 NJP983084:NJP983086 NTL983084:NTL983086 ODH983084:ODH983086 OND983084:OND983086 OWZ983084:OWZ983086 PGV983084:PGV983086 PQR983084:PQR983086 QAN983084:QAN983086 QKJ983084:QKJ983086 QUF983084:QUF983086 REB983084:REB983086 RNX983084:RNX983086 RXT983084:RXT983086 SHP983084:SHP983086 SRL983084:SRL983086 TBH983084:TBH983086 TLD983084:TLD983086 TUZ983084:TUZ983086 UEV983084:UEV983086 UOR983084:UOR983086 UYN983084:UYN983086 VIJ983084:VIJ983086 VSF983084:VSF983086 WCB983084:WCB983086 WLX983084:WLX983086 WVT983084:WVT983086 K159 JG159 TC159 ACY159 AMU159 AWQ159 BGM159 BQI159 CAE159 CKA159 CTW159 DDS159 DNO159 DXK159 EHG159 ERC159 FAY159 FKU159 FUQ159 GEM159 GOI159 GYE159 HIA159 HRW159 IBS159 ILO159 IVK159 JFG159 JPC159 JYY159 KIU159 KSQ159 LCM159 LMI159 LWE159 MGA159 MPW159 MZS159 NJO159 NTK159 ODG159 ONC159 OWY159 PGU159 PQQ159 QAM159 QKI159 QUE159 REA159 RNW159 RXS159 SHO159 SRK159 TBG159 TLC159 TUY159 UEU159 UOQ159 UYM159 VII159 VSE159 WCA159 WLW159 WVS159 K65695 JG65695 TC65695 ACY65695 AMU65695 AWQ65695 BGM65695 BQI65695 CAE65695 CKA65695 CTW65695 DDS65695 DNO65695 DXK65695 EHG65695 ERC65695 FAY65695 FKU65695 FUQ65695 GEM65695 GOI65695 GYE65695 HIA65695 HRW65695 IBS65695 ILO65695 IVK65695 JFG65695 JPC65695 JYY65695 KIU65695 KSQ65695 LCM65695 LMI65695 LWE65695 MGA65695 MPW65695 MZS65695 NJO65695 NTK65695 ODG65695 ONC65695 OWY65695 PGU65695 PQQ65695 QAM65695 QKI65695 QUE65695 REA65695 RNW65695 RXS65695 SHO65695 SRK65695 TBG65695 TLC65695 TUY65695 UEU65695 UOQ65695 UYM65695 VII65695 VSE65695 WCA65695 WLW65695 WVS65695 K131231 JG131231 TC131231 ACY131231 AMU131231 AWQ131231 BGM131231 BQI131231 CAE131231 CKA131231 CTW131231 DDS131231 DNO131231 DXK131231 EHG131231 ERC131231 FAY131231 FKU131231 FUQ131231 GEM131231 GOI131231 GYE131231 HIA131231 HRW131231 IBS131231 ILO131231 IVK131231 JFG131231 JPC131231 JYY131231 KIU131231 KSQ131231 LCM131231 LMI131231 LWE131231 MGA131231 MPW131231 MZS131231 NJO131231 NTK131231 ODG131231 ONC131231 OWY131231 PGU131231 PQQ131231 QAM131231 QKI131231 QUE131231 REA131231 RNW131231 RXS131231 SHO131231 SRK131231 TBG131231 TLC131231 TUY131231 UEU131231 UOQ131231 UYM131231 VII131231 VSE131231 WCA131231 WLW131231 WVS131231 K196767 JG196767 TC196767 ACY196767 AMU196767 AWQ196767 BGM196767 BQI196767 CAE196767 CKA196767 CTW196767 DDS196767 DNO196767 DXK196767 EHG196767 ERC196767 FAY196767 FKU196767 FUQ196767 GEM196767 GOI196767 GYE196767 HIA196767 HRW196767 IBS196767 ILO196767 IVK196767 JFG196767 JPC196767 JYY196767 KIU196767 KSQ196767 LCM196767 LMI196767 LWE196767 MGA196767 MPW196767 MZS196767 NJO196767 NTK196767 ODG196767 ONC196767 OWY196767 PGU196767 PQQ196767 QAM196767 QKI196767 QUE196767 REA196767 RNW196767 RXS196767 SHO196767 SRK196767 TBG196767 TLC196767 TUY196767 UEU196767 UOQ196767 UYM196767 VII196767 VSE196767 WCA196767 WLW196767 WVS196767 K262303 JG262303 TC262303 ACY262303 AMU262303 AWQ262303 BGM262303 BQI262303 CAE262303 CKA262303 CTW262303 DDS262303 DNO262303 DXK262303 EHG262303 ERC262303 FAY262303 FKU262303 FUQ262303 GEM262303 GOI262303 GYE262303 HIA262303 HRW262303 IBS262303 ILO262303 IVK262303 JFG262303 JPC262303 JYY262303 KIU262303 KSQ262303 LCM262303 LMI262303 LWE262303 MGA262303 MPW262303 MZS262303 NJO262303 NTK262303 ODG262303 ONC262303 OWY262303 PGU262303 PQQ262303 QAM262303 QKI262303 QUE262303 REA262303 RNW262303 RXS262303 SHO262303 SRK262303 TBG262303 TLC262303 TUY262303 UEU262303 UOQ262303 UYM262303 VII262303 VSE262303 WCA262303 WLW262303 WVS262303 K327839 JG327839 TC327839 ACY327839 AMU327839 AWQ327839 BGM327839 BQI327839 CAE327839 CKA327839 CTW327839 DDS327839 DNO327839 DXK327839 EHG327839 ERC327839 FAY327839 FKU327839 FUQ327839 GEM327839 GOI327839 GYE327839 HIA327839 HRW327839 IBS327839 ILO327839 IVK327839 JFG327839 JPC327839 JYY327839 KIU327839 KSQ327839 LCM327839 LMI327839 LWE327839 MGA327839 MPW327839 MZS327839 NJO327839 NTK327839 ODG327839 ONC327839 OWY327839 PGU327839 PQQ327839 QAM327839 QKI327839 QUE327839 REA327839 RNW327839 RXS327839 SHO327839 SRK327839 TBG327839 TLC327839 TUY327839 UEU327839 UOQ327839 UYM327839 VII327839 VSE327839 WCA327839 WLW327839 WVS327839 K393375 JG393375 TC393375 ACY393375 AMU393375 AWQ393375 BGM393375 BQI393375 CAE393375 CKA393375 CTW393375 DDS393375 DNO393375 DXK393375 EHG393375 ERC393375 FAY393375 FKU393375 FUQ393375 GEM393375 GOI393375 GYE393375 HIA393375 HRW393375 IBS393375 ILO393375 IVK393375 JFG393375 JPC393375 JYY393375 KIU393375 KSQ393375 LCM393375 LMI393375 LWE393375 MGA393375 MPW393375 MZS393375 NJO393375 NTK393375 ODG393375 ONC393375 OWY393375 PGU393375 PQQ393375 QAM393375 QKI393375 QUE393375 REA393375 RNW393375 RXS393375 SHO393375 SRK393375 TBG393375 TLC393375 TUY393375 UEU393375 UOQ393375 UYM393375 VII393375 VSE393375 WCA393375 WLW393375 WVS393375 K458911 JG458911 TC458911 ACY458911 AMU458911 AWQ458911 BGM458911 BQI458911 CAE458911 CKA458911 CTW458911 DDS458911 DNO458911 DXK458911 EHG458911 ERC458911 FAY458911 FKU458911 FUQ458911 GEM458911 GOI458911 GYE458911 HIA458911 HRW458911 IBS458911 ILO458911 IVK458911 JFG458911 JPC458911 JYY458911 KIU458911 KSQ458911 LCM458911 LMI458911 LWE458911 MGA458911 MPW458911 MZS458911 NJO458911 NTK458911 ODG458911 ONC458911 OWY458911 PGU458911 PQQ458911 QAM458911 QKI458911 QUE458911 REA458911 RNW458911 RXS458911 SHO458911 SRK458911 TBG458911 TLC458911 TUY458911 UEU458911 UOQ458911 UYM458911 VII458911 VSE458911 WCA458911 WLW458911 WVS458911 K524447 JG524447 TC524447 ACY524447 AMU524447 AWQ524447 BGM524447 BQI524447 CAE524447 CKA524447 CTW524447 DDS524447 DNO524447 DXK524447 EHG524447 ERC524447 FAY524447 FKU524447 FUQ524447 GEM524447 GOI524447 GYE524447 HIA524447 HRW524447 IBS524447 ILO524447 IVK524447 JFG524447 JPC524447 JYY524447 KIU524447 KSQ524447 LCM524447 LMI524447 LWE524447 MGA524447 MPW524447 MZS524447 NJO524447 NTK524447 ODG524447 ONC524447 OWY524447 PGU524447 PQQ524447 QAM524447 QKI524447 QUE524447 REA524447 RNW524447 RXS524447 SHO524447 SRK524447 TBG524447 TLC524447 TUY524447 UEU524447 UOQ524447 UYM524447 VII524447 VSE524447 WCA524447 WLW524447 WVS524447 K589983 JG589983 TC589983 ACY589983 AMU589983 AWQ589983 BGM589983 BQI589983 CAE589983 CKA589983 CTW589983 DDS589983 DNO589983 DXK589983 EHG589983 ERC589983 FAY589983 FKU589983 FUQ589983 GEM589983 GOI589983 GYE589983 HIA589983 HRW589983 IBS589983 ILO589983 IVK589983 JFG589983 JPC589983 JYY589983 KIU589983 KSQ589983 LCM589983 LMI589983 LWE589983 MGA589983 MPW589983 MZS589983 NJO589983 NTK589983 ODG589983 ONC589983 OWY589983 PGU589983 PQQ589983 QAM589983 QKI589983 QUE589983 REA589983 RNW589983 RXS589983 SHO589983 SRK589983 TBG589983 TLC589983 TUY589983 UEU589983 UOQ589983 UYM589983 VII589983 VSE589983 WCA589983 WLW589983 WVS589983 K655519 JG655519 TC655519 ACY655519 AMU655519 AWQ655519 BGM655519 BQI655519 CAE655519 CKA655519 CTW655519 DDS655519 DNO655519 DXK655519 EHG655519 ERC655519 FAY655519 FKU655519 FUQ655519 GEM655519 GOI655519 GYE655519 HIA655519 HRW655519 IBS655519 ILO655519 IVK655519 JFG655519 JPC655519 JYY655519 KIU655519 KSQ655519 LCM655519 LMI655519 LWE655519 MGA655519 MPW655519 MZS655519 NJO655519 NTK655519 ODG655519 ONC655519 OWY655519 PGU655519 PQQ655519 QAM655519 QKI655519 QUE655519 REA655519 RNW655519 RXS655519 SHO655519 SRK655519 TBG655519 TLC655519 TUY655519 UEU655519 UOQ655519 UYM655519 VII655519 VSE655519 WCA655519 WLW655519 WVS655519 K721055 JG721055 TC721055 ACY721055 AMU721055 AWQ721055 BGM721055 BQI721055 CAE721055 CKA721055 CTW721055 DDS721055 DNO721055 DXK721055 EHG721055 ERC721055 FAY721055 FKU721055 FUQ721055 GEM721055 GOI721055 GYE721055 HIA721055 HRW721055 IBS721055 ILO721055 IVK721055 JFG721055 JPC721055 JYY721055 KIU721055 KSQ721055 LCM721055 LMI721055 LWE721055 MGA721055 MPW721055 MZS721055 NJO721055 NTK721055 ODG721055 ONC721055 OWY721055 PGU721055 PQQ721055 QAM721055 QKI721055 QUE721055 REA721055 RNW721055 RXS721055 SHO721055 SRK721055 TBG721055 TLC721055 TUY721055 UEU721055 UOQ721055 UYM721055 VII721055 VSE721055 WCA721055 WLW721055 WVS721055 K786591 JG786591 TC786591 ACY786591 AMU786591 AWQ786591 BGM786591 BQI786591 CAE786591 CKA786591 CTW786591 DDS786591 DNO786591 DXK786591 EHG786591 ERC786591 FAY786591 FKU786591 FUQ786591 GEM786591 GOI786591 GYE786591 HIA786591 HRW786591 IBS786591 ILO786591 IVK786591 JFG786591 JPC786591 JYY786591 KIU786591 KSQ786591 LCM786591 LMI786591 LWE786591 MGA786591 MPW786591 MZS786591 NJO786591 NTK786591 ODG786591 ONC786591 OWY786591 PGU786591 PQQ786591 QAM786591 QKI786591 QUE786591 REA786591 RNW786591 RXS786591 SHO786591 SRK786591 TBG786591 TLC786591 TUY786591 UEU786591 UOQ786591 UYM786591 VII786591 VSE786591 WCA786591 WLW786591 WVS786591 K852127 JG852127 TC852127 ACY852127 AMU852127 AWQ852127 BGM852127 BQI852127 CAE852127 CKA852127 CTW852127 DDS852127 DNO852127 DXK852127 EHG852127 ERC852127 FAY852127 FKU852127 FUQ852127 GEM852127 GOI852127 GYE852127 HIA852127 HRW852127 IBS852127 ILO852127 IVK852127 JFG852127 JPC852127 JYY852127 KIU852127 KSQ852127 LCM852127 LMI852127 LWE852127 MGA852127 MPW852127 MZS852127 NJO852127 NTK852127 ODG852127 ONC852127 OWY852127 PGU852127 PQQ852127 QAM852127 QKI852127 QUE852127 REA852127 RNW852127 RXS852127 SHO852127 SRK852127 TBG852127 TLC852127 TUY852127 UEU852127 UOQ852127 UYM852127 VII852127 VSE852127 WCA852127 WLW852127 WVS852127 K917663 JG917663 TC917663 ACY917663 AMU917663 AWQ917663 BGM917663 BQI917663 CAE917663 CKA917663 CTW917663 DDS917663 DNO917663 DXK917663 EHG917663 ERC917663 FAY917663 FKU917663 FUQ917663 GEM917663 GOI917663 GYE917663 HIA917663 HRW917663 IBS917663 ILO917663 IVK917663 JFG917663 JPC917663 JYY917663 KIU917663 KSQ917663 LCM917663 LMI917663 LWE917663 MGA917663 MPW917663 MZS917663 NJO917663 NTK917663 ODG917663 ONC917663 OWY917663 PGU917663 PQQ917663 QAM917663 QKI917663 QUE917663 REA917663 RNW917663 RXS917663 SHO917663 SRK917663 TBG917663 TLC917663 TUY917663 UEU917663 UOQ917663 UYM917663 VII917663 VSE917663 WCA917663 WLW917663 WVS917663 K983199 JG983199 TC983199 ACY983199 AMU983199 AWQ983199 BGM983199 BQI983199 CAE983199 CKA983199 CTW983199 DDS983199 DNO983199 DXK983199 EHG983199 ERC983199 FAY983199 FKU983199 FUQ983199 GEM983199 GOI983199 GYE983199 HIA983199 HRW983199 IBS983199 ILO983199 IVK983199 JFG983199 JPC983199 JYY983199 KIU983199 KSQ983199 LCM983199 LMI983199 LWE983199 MGA983199 MPW983199 MZS983199 NJO983199 NTK983199 ODG983199 ONC983199 OWY983199 PGU983199 PQQ983199 QAM983199 QKI983199 QUE983199 REA983199 RNW983199 RXS983199 SHO983199 SRK983199 TBG983199 TLC983199 TUY983199 UEU983199 UOQ983199 UYM983199 VII983199 VSE983199 WCA983199 WLW983199 WVS983199 K157 JG157 TC157 ACY157 AMU157 AWQ157 BGM157 BQI157 CAE157 CKA157 CTW157 DDS157 DNO157 DXK157 EHG157 ERC157 FAY157 FKU157 FUQ157 GEM157 GOI157 GYE157 HIA157 HRW157 IBS157 ILO157 IVK157 JFG157 JPC157 JYY157 KIU157 KSQ157 LCM157 LMI157 LWE157 MGA157 MPW157 MZS157 NJO157 NTK157 ODG157 ONC157 OWY157 PGU157 PQQ157 QAM157 QKI157 QUE157 REA157 RNW157 RXS157 SHO157 SRK157 TBG157 TLC157 TUY157 UEU157 UOQ157 UYM157 VII157 VSE157 WCA157 WLW157 WVS157 K65693 JG65693 TC65693 ACY65693 AMU65693 AWQ65693 BGM65693 BQI65693 CAE65693 CKA65693 CTW65693 DDS65693 DNO65693 DXK65693 EHG65693 ERC65693 FAY65693 FKU65693 FUQ65693 GEM65693 GOI65693 GYE65693 HIA65693 HRW65693 IBS65693 ILO65693 IVK65693 JFG65693 JPC65693 JYY65693 KIU65693 KSQ65693 LCM65693 LMI65693 LWE65693 MGA65693 MPW65693 MZS65693 NJO65693 NTK65693 ODG65693 ONC65693 OWY65693 PGU65693 PQQ65693 QAM65693 QKI65693 QUE65693 REA65693 RNW65693 RXS65693 SHO65693 SRK65693 TBG65693 TLC65693 TUY65693 UEU65693 UOQ65693 UYM65693 VII65693 VSE65693 WCA65693 WLW65693 WVS65693 K131229 JG131229 TC131229 ACY131229 AMU131229 AWQ131229 BGM131229 BQI131229 CAE131229 CKA131229 CTW131229 DDS131229 DNO131229 DXK131229 EHG131229 ERC131229 FAY131229 FKU131229 FUQ131229 GEM131229 GOI131229 GYE131229 HIA131229 HRW131229 IBS131229 ILO131229 IVK131229 JFG131229 JPC131229 JYY131229 KIU131229 KSQ131229 LCM131229 LMI131229 LWE131229 MGA131229 MPW131229 MZS131229 NJO131229 NTK131229 ODG131229 ONC131229 OWY131229 PGU131229 PQQ131229 QAM131229 QKI131229 QUE131229 REA131229 RNW131229 RXS131229 SHO131229 SRK131229 TBG131229 TLC131229 TUY131229 UEU131229 UOQ131229 UYM131229 VII131229 VSE131229 WCA131229 WLW131229 WVS131229 K196765 JG196765 TC196765 ACY196765 AMU196765 AWQ196765 BGM196765 BQI196765 CAE196765 CKA196765 CTW196765 DDS196765 DNO196765 DXK196765 EHG196765 ERC196765 FAY196765 FKU196765 FUQ196765 GEM196765 GOI196765 GYE196765 HIA196765 HRW196765 IBS196765 ILO196765 IVK196765 JFG196765 JPC196765 JYY196765 KIU196765 KSQ196765 LCM196765 LMI196765 LWE196765 MGA196765 MPW196765 MZS196765 NJO196765 NTK196765 ODG196765 ONC196765 OWY196765 PGU196765 PQQ196765 QAM196765 QKI196765 QUE196765 REA196765 RNW196765 RXS196765 SHO196765 SRK196765 TBG196765 TLC196765 TUY196765 UEU196765 UOQ196765 UYM196765 VII196765 VSE196765 WCA196765 WLW196765 WVS196765 K262301 JG262301 TC262301 ACY262301 AMU262301 AWQ262301 BGM262301 BQI262301 CAE262301 CKA262301 CTW262301 DDS262301 DNO262301 DXK262301 EHG262301 ERC262301 FAY262301 FKU262301 FUQ262301 GEM262301 GOI262301 GYE262301 HIA262301 HRW262301 IBS262301 ILO262301 IVK262301 JFG262301 JPC262301 JYY262301 KIU262301 KSQ262301 LCM262301 LMI262301 LWE262301 MGA262301 MPW262301 MZS262301 NJO262301 NTK262301 ODG262301 ONC262301 OWY262301 PGU262301 PQQ262301 QAM262301 QKI262301 QUE262301 REA262301 RNW262301 RXS262301 SHO262301 SRK262301 TBG262301 TLC262301 TUY262301 UEU262301 UOQ262301 UYM262301 VII262301 VSE262301 WCA262301 WLW262301 WVS262301 K327837 JG327837 TC327837 ACY327837 AMU327837 AWQ327837 BGM327837 BQI327837 CAE327837 CKA327837 CTW327837 DDS327837 DNO327837 DXK327837 EHG327837 ERC327837 FAY327837 FKU327837 FUQ327837 GEM327837 GOI327837 GYE327837 HIA327837 HRW327837 IBS327837 ILO327837 IVK327837 JFG327837 JPC327837 JYY327837 KIU327837 KSQ327837 LCM327837 LMI327837 LWE327837 MGA327837 MPW327837 MZS327837 NJO327837 NTK327837 ODG327837 ONC327837 OWY327837 PGU327837 PQQ327837 QAM327837 QKI327837 QUE327837 REA327837 RNW327837 RXS327837 SHO327837 SRK327837 TBG327837 TLC327837 TUY327837 UEU327837 UOQ327837 UYM327837 VII327837 VSE327837 WCA327837 WLW327837 WVS327837 K393373 JG393373 TC393373 ACY393373 AMU393373 AWQ393373 BGM393373 BQI393373 CAE393373 CKA393373 CTW393373 DDS393373 DNO393373 DXK393373 EHG393373 ERC393373 FAY393373 FKU393373 FUQ393373 GEM393373 GOI393373 GYE393373 HIA393373 HRW393373 IBS393373 ILO393373 IVK393373 JFG393373 JPC393373 JYY393373 KIU393373 KSQ393373 LCM393373 LMI393373 LWE393373 MGA393373 MPW393373 MZS393373 NJO393373 NTK393373 ODG393373 ONC393373 OWY393373 PGU393373 PQQ393373 QAM393373 QKI393373 QUE393373 REA393373 RNW393373 RXS393373 SHO393373 SRK393373 TBG393373 TLC393373 TUY393373 UEU393373 UOQ393373 UYM393373 VII393373 VSE393373 WCA393373 WLW393373 WVS393373 K458909 JG458909 TC458909 ACY458909 AMU458909 AWQ458909 BGM458909 BQI458909 CAE458909 CKA458909 CTW458909 DDS458909 DNO458909 DXK458909 EHG458909 ERC458909 FAY458909 FKU458909 FUQ458909 GEM458909 GOI458909 GYE458909 HIA458909 HRW458909 IBS458909 ILO458909 IVK458909 JFG458909 JPC458909 JYY458909 KIU458909 KSQ458909 LCM458909 LMI458909 LWE458909 MGA458909 MPW458909 MZS458909 NJO458909 NTK458909 ODG458909 ONC458909 OWY458909 PGU458909 PQQ458909 QAM458909 QKI458909 QUE458909 REA458909 RNW458909 RXS458909 SHO458909 SRK458909 TBG458909 TLC458909 TUY458909 UEU458909 UOQ458909 UYM458909 VII458909 VSE458909 WCA458909 WLW458909 WVS458909 K524445 JG524445 TC524445 ACY524445 AMU524445 AWQ524445 BGM524445 BQI524445 CAE524445 CKA524445 CTW524445 DDS524445 DNO524445 DXK524445 EHG524445 ERC524445 FAY524445 FKU524445 FUQ524445 GEM524445 GOI524445 GYE524445 HIA524445 HRW524445 IBS524445 ILO524445 IVK524445 JFG524445 JPC524445 JYY524445 KIU524445 KSQ524445 LCM524445 LMI524445 LWE524445 MGA524445 MPW524445 MZS524445 NJO524445 NTK524445 ODG524445 ONC524445 OWY524445 PGU524445 PQQ524445 QAM524445 QKI524445 QUE524445 REA524445 RNW524445 RXS524445 SHO524445 SRK524445 TBG524445 TLC524445 TUY524445 UEU524445 UOQ524445 UYM524445 VII524445 VSE524445 WCA524445 WLW524445 WVS524445 K589981 JG589981 TC589981 ACY589981 AMU589981 AWQ589981 BGM589981 BQI589981 CAE589981 CKA589981 CTW589981 DDS589981 DNO589981 DXK589981 EHG589981 ERC589981 FAY589981 FKU589981 FUQ589981 GEM589981 GOI589981 GYE589981 HIA589981 HRW589981 IBS589981 ILO589981 IVK589981 JFG589981 JPC589981 JYY589981 KIU589981 KSQ589981 LCM589981 LMI589981 LWE589981 MGA589981 MPW589981 MZS589981 NJO589981 NTK589981 ODG589981 ONC589981 OWY589981 PGU589981 PQQ589981 QAM589981 QKI589981 QUE589981 REA589981 RNW589981 RXS589981 SHO589981 SRK589981 TBG589981 TLC589981 TUY589981 UEU589981 UOQ589981 UYM589981 VII589981 VSE589981 WCA589981 WLW589981 WVS589981 K655517 JG655517 TC655517 ACY655517 AMU655517 AWQ655517 BGM655517 BQI655517 CAE655517 CKA655517 CTW655517 DDS655517 DNO655517 DXK655517 EHG655517 ERC655517 FAY655517 FKU655517 FUQ655517 GEM655517 GOI655517 GYE655517 HIA655517 HRW655517 IBS655517 ILO655517 IVK655517 JFG655517 JPC655517 JYY655517 KIU655517 KSQ655517 LCM655517 LMI655517 LWE655517 MGA655517 MPW655517 MZS655517 NJO655517 NTK655517 ODG655517 ONC655517 OWY655517 PGU655517 PQQ655517 QAM655517 QKI655517 QUE655517 REA655517 RNW655517 RXS655517 SHO655517 SRK655517 TBG655517 TLC655517 TUY655517 UEU655517 UOQ655517 UYM655517 VII655517 VSE655517 WCA655517 WLW655517 WVS655517 K721053 JG721053 TC721053 ACY721053 AMU721053 AWQ721053 BGM721053 BQI721053 CAE721053 CKA721053 CTW721053 DDS721053 DNO721053 DXK721053 EHG721053 ERC721053 FAY721053 FKU721053 FUQ721053 GEM721053 GOI721053 GYE721053 HIA721053 HRW721053 IBS721053 ILO721053 IVK721053 JFG721053 JPC721053 JYY721053 KIU721053 KSQ721053 LCM721053 LMI721053 LWE721053 MGA721053 MPW721053 MZS721053 NJO721053 NTK721053 ODG721053 ONC721053 OWY721053 PGU721053 PQQ721053 QAM721053 QKI721053 QUE721053 REA721053 RNW721053 RXS721053 SHO721053 SRK721053 TBG721053 TLC721053 TUY721053 UEU721053 UOQ721053 UYM721053 VII721053 VSE721053 WCA721053 WLW721053 WVS721053 K786589 JG786589 TC786589 ACY786589 AMU786589 AWQ786589 BGM786589 BQI786589 CAE786589 CKA786589 CTW786589 DDS786589 DNO786589 DXK786589 EHG786589 ERC786589 FAY786589 FKU786589 FUQ786589 GEM786589 GOI786589 GYE786589 HIA786589 HRW786589 IBS786589 ILO786589 IVK786589 JFG786589 JPC786589 JYY786589 KIU786589 KSQ786589 LCM786589 LMI786589 LWE786589 MGA786589 MPW786589 MZS786589 NJO786589 NTK786589 ODG786589 ONC786589 OWY786589 PGU786589 PQQ786589 QAM786589 QKI786589 QUE786589 REA786589 RNW786589 RXS786589 SHO786589 SRK786589 TBG786589 TLC786589 TUY786589 UEU786589 UOQ786589 UYM786589 VII786589 VSE786589 WCA786589 WLW786589 WVS786589 K852125 JG852125 TC852125 ACY852125 AMU852125 AWQ852125 BGM852125 BQI852125 CAE852125 CKA852125 CTW852125 DDS852125 DNO852125 DXK852125 EHG852125 ERC852125 FAY852125 FKU852125 FUQ852125 GEM852125 GOI852125 GYE852125 HIA852125 HRW852125 IBS852125 ILO852125 IVK852125 JFG852125 JPC852125 JYY852125 KIU852125 KSQ852125 LCM852125 LMI852125 LWE852125 MGA852125 MPW852125 MZS852125 NJO852125 NTK852125 ODG852125 ONC852125 OWY852125 PGU852125 PQQ852125 QAM852125 QKI852125 QUE852125 REA852125 RNW852125 RXS852125 SHO852125 SRK852125 TBG852125 TLC852125 TUY852125 UEU852125 UOQ852125 UYM852125 VII852125 VSE852125 WCA852125 WLW852125 WVS852125 K917661 JG917661 TC917661 ACY917661 AMU917661 AWQ917661 BGM917661 BQI917661 CAE917661 CKA917661 CTW917661 DDS917661 DNO917661 DXK917661 EHG917661 ERC917661 FAY917661 FKU917661 FUQ917661 GEM917661 GOI917661 GYE917661 HIA917661 HRW917661 IBS917661 ILO917661 IVK917661 JFG917661 JPC917661 JYY917661 KIU917661 KSQ917661 LCM917661 LMI917661 LWE917661 MGA917661 MPW917661 MZS917661 NJO917661 NTK917661 ODG917661 ONC917661 OWY917661 PGU917661 PQQ917661 QAM917661 QKI917661 QUE917661 REA917661 RNW917661 RXS917661 SHO917661 SRK917661 TBG917661 TLC917661 TUY917661 UEU917661 UOQ917661 UYM917661 VII917661 VSE917661 WCA917661 WLW917661 WVS917661 K983197 JG983197 TC983197 ACY983197 AMU983197 AWQ983197 BGM983197 BQI983197 CAE983197 CKA983197 CTW983197 DDS983197 DNO983197 DXK983197 EHG983197 ERC983197 FAY983197 FKU983197 FUQ983197 GEM983197 GOI983197 GYE983197 HIA983197 HRW983197 IBS983197 ILO983197 IVK983197 JFG983197 JPC983197 JYY983197 KIU983197 KSQ983197 LCM983197 LMI983197 LWE983197 MGA983197 MPW983197 MZS983197 NJO983197 NTK983197 ODG983197 ONC983197 OWY983197 PGU983197 PQQ983197 QAM983197 QKI983197 QUE983197 REA983197 RNW983197 RXS983197 SHO983197 SRK983197 TBG983197 TLC983197 TUY983197 UEU983197 UOQ983197 UYM983197 VII983197 VSE983197 WCA983197 WLW983197 WVS983197 L61 JH61 TD61 ACZ61 AMV61 AWR61 BGN61 BQJ61 CAF61 CKB61 CTX61 DDT61 DNP61 DXL61 EHH61 ERD61 FAZ61 FKV61 FUR61 GEN61 GOJ61 GYF61 HIB61 HRX61 IBT61 ILP61 IVL61 JFH61 JPD61 JYZ61 KIV61 KSR61 LCN61 LMJ61 LWF61 MGB61 MPX61 MZT61 NJP61 NTL61 ODH61 OND61 OWZ61 PGV61 PQR61 QAN61 QKJ61 QUF61 REB61 RNX61 RXT61 SHP61 SRL61 TBH61 TLD61 TUZ61 UEV61 UOR61 UYN61 VIJ61 VSF61 WCB61 WLX61 WVT61 L65597 JH65597 TD65597 ACZ65597 AMV65597 AWR65597 BGN65597 BQJ65597 CAF65597 CKB65597 CTX65597 DDT65597 DNP65597 DXL65597 EHH65597 ERD65597 FAZ65597 FKV65597 FUR65597 GEN65597 GOJ65597 GYF65597 HIB65597 HRX65597 IBT65597 ILP65597 IVL65597 JFH65597 JPD65597 JYZ65597 KIV65597 KSR65597 LCN65597 LMJ65597 LWF65597 MGB65597 MPX65597 MZT65597 NJP65597 NTL65597 ODH65597 OND65597 OWZ65597 PGV65597 PQR65597 QAN65597 QKJ65597 QUF65597 REB65597 RNX65597 RXT65597 SHP65597 SRL65597 TBH65597 TLD65597 TUZ65597 UEV65597 UOR65597 UYN65597 VIJ65597 VSF65597 WCB65597 WLX65597 WVT65597 L131133 JH131133 TD131133 ACZ131133 AMV131133 AWR131133 BGN131133 BQJ131133 CAF131133 CKB131133 CTX131133 DDT131133 DNP131133 DXL131133 EHH131133 ERD131133 FAZ131133 FKV131133 FUR131133 GEN131133 GOJ131133 GYF131133 HIB131133 HRX131133 IBT131133 ILP131133 IVL131133 JFH131133 JPD131133 JYZ131133 KIV131133 KSR131133 LCN131133 LMJ131133 LWF131133 MGB131133 MPX131133 MZT131133 NJP131133 NTL131133 ODH131133 OND131133 OWZ131133 PGV131133 PQR131133 QAN131133 QKJ131133 QUF131133 REB131133 RNX131133 RXT131133 SHP131133 SRL131133 TBH131133 TLD131133 TUZ131133 UEV131133 UOR131133 UYN131133 VIJ131133 VSF131133 WCB131133 WLX131133 WVT131133 L196669 JH196669 TD196669 ACZ196669 AMV196669 AWR196669 BGN196669 BQJ196669 CAF196669 CKB196669 CTX196669 DDT196669 DNP196669 DXL196669 EHH196669 ERD196669 FAZ196669 FKV196669 FUR196669 GEN196669 GOJ196669 GYF196669 HIB196669 HRX196669 IBT196669 ILP196669 IVL196669 JFH196669 JPD196669 JYZ196669 KIV196669 KSR196669 LCN196669 LMJ196669 LWF196669 MGB196669 MPX196669 MZT196669 NJP196669 NTL196669 ODH196669 OND196669 OWZ196669 PGV196669 PQR196669 QAN196669 QKJ196669 QUF196669 REB196669 RNX196669 RXT196669 SHP196669 SRL196669 TBH196669 TLD196669 TUZ196669 UEV196669 UOR196669 UYN196669 VIJ196669 VSF196669 WCB196669 WLX196669 WVT196669 L262205 JH262205 TD262205 ACZ262205 AMV262205 AWR262205 BGN262205 BQJ262205 CAF262205 CKB262205 CTX262205 DDT262205 DNP262205 DXL262205 EHH262205 ERD262205 FAZ262205 FKV262205 FUR262205 GEN262205 GOJ262205 GYF262205 HIB262205 HRX262205 IBT262205 ILP262205 IVL262205 JFH262205 JPD262205 JYZ262205 KIV262205 KSR262205 LCN262205 LMJ262205 LWF262205 MGB262205 MPX262205 MZT262205 NJP262205 NTL262205 ODH262205 OND262205 OWZ262205 PGV262205 PQR262205 QAN262205 QKJ262205 QUF262205 REB262205 RNX262205 RXT262205 SHP262205 SRL262205 TBH262205 TLD262205 TUZ262205 UEV262205 UOR262205 UYN262205 VIJ262205 VSF262205 WCB262205 WLX262205 WVT262205 L327741 JH327741 TD327741 ACZ327741 AMV327741 AWR327741 BGN327741 BQJ327741 CAF327741 CKB327741 CTX327741 DDT327741 DNP327741 DXL327741 EHH327741 ERD327741 FAZ327741 FKV327741 FUR327741 GEN327741 GOJ327741 GYF327741 HIB327741 HRX327741 IBT327741 ILP327741 IVL327741 JFH327741 JPD327741 JYZ327741 KIV327741 KSR327741 LCN327741 LMJ327741 LWF327741 MGB327741 MPX327741 MZT327741 NJP327741 NTL327741 ODH327741 OND327741 OWZ327741 PGV327741 PQR327741 QAN327741 QKJ327741 QUF327741 REB327741 RNX327741 RXT327741 SHP327741 SRL327741 TBH327741 TLD327741 TUZ327741 UEV327741 UOR327741 UYN327741 VIJ327741 VSF327741 WCB327741 WLX327741 WVT327741 L393277 JH393277 TD393277 ACZ393277 AMV393277 AWR393277 BGN393277 BQJ393277 CAF393277 CKB393277 CTX393277 DDT393277 DNP393277 DXL393277 EHH393277 ERD393277 FAZ393277 FKV393277 FUR393277 GEN393277 GOJ393277 GYF393277 HIB393277 HRX393277 IBT393277 ILP393277 IVL393277 JFH393277 JPD393277 JYZ393277 KIV393277 KSR393277 LCN393277 LMJ393277 LWF393277 MGB393277 MPX393277 MZT393277 NJP393277 NTL393277 ODH393277 OND393277 OWZ393277 PGV393277 PQR393277 QAN393277 QKJ393277 QUF393277 REB393277 RNX393277 RXT393277 SHP393277 SRL393277 TBH393277 TLD393277 TUZ393277 UEV393277 UOR393277 UYN393277 VIJ393277 VSF393277 WCB393277 WLX393277 WVT393277 L458813 JH458813 TD458813 ACZ458813 AMV458813 AWR458813 BGN458813 BQJ458813 CAF458813 CKB458813 CTX458813 DDT458813 DNP458813 DXL458813 EHH458813 ERD458813 FAZ458813 FKV458813 FUR458813 GEN458813 GOJ458813 GYF458813 HIB458813 HRX458813 IBT458813 ILP458813 IVL458813 JFH458813 JPD458813 JYZ458813 KIV458813 KSR458813 LCN458813 LMJ458813 LWF458813 MGB458813 MPX458813 MZT458813 NJP458813 NTL458813 ODH458813 OND458813 OWZ458813 PGV458813 PQR458813 QAN458813 QKJ458813 QUF458813 REB458813 RNX458813 RXT458813 SHP458813 SRL458813 TBH458813 TLD458813 TUZ458813 UEV458813 UOR458813 UYN458813 VIJ458813 VSF458813 WCB458813 WLX458813 WVT458813 L524349 JH524349 TD524349 ACZ524349 AMV524349 AWR524349 BGN524349 BQJ524349 CAF524349 CKB524349 CTX524349 DDT524349 DNP524349 DXL524349 EHH524349 ERD524349 FAZ524349 FKV524349 FUR524349 GEN524349 GOJ524349 GYF524349 HIB524349 HRX524349 IBT524349 ILP524349 IVL524349 JFH524349 JPD524349 JYZ524349 KIV524349 KSR524349 LCN524349 LMJ524349 LWF524349 MGB524349 MPX524349 MZT524349 NJP524349 NTL524349 ODH524349 OND524349 OWZ524349 PGV524349 PQR524349 QAN524349 QKJ524349 QUF524349 REB524349 RNX524349 RXT524349 SHP524349 SRL524349 TBH524349 TLD524349 TUZ524349 UEV524349 UOR524349 UYN524349 VIJ524349 VSF524349 WCB524349 WLX524349 WVT524349 L589885 JH589885 TD589885 ACZ589885 AMV589885 AWR589885 BGN589885 BQJ589885 CAF589885 CKB589885 CTX589885 DDT589885 DNP589885 DXL589885 EHH589885 ERD589885 FAZ589885 FKV589885 FUR589885 GEN589885 GOJ589885 GYF589885 HIB589885 HRX589885 IBT589885 ILP589885 IVL589885 JFH589885 JPD589885 JYZ589885 KIV589885 KSR589885 LCN589885 LMJ589885 LWF589885 MGB589885 MPX589885 MZT589885 NJP589885 NTL589885 ODH589885 OND589885 OWZ589885 PGV589885 PQR589885 QAN589885 QKJ589885 QUF589885 REB589885 RNX589885 RXT589885 SHP589885 SRL589885 TBH589885 TLD589885 TUZ589885 UEV589885 UOR589885 UYN589885 VIJ589885 VSF589885 WCB589885 WLX589885 WVT589885 L655421 JH655421 TD655421 ACZ655421 AMV655421 AWR655421 BGN655421 BQJ655421 CAF655421 CKB655421 CTX655421 DDT655421 DNP655421 DXL655421 EHH655421 ERD655421 FAZ655421 FKV655421 FUR655421 GEN655421 GOJ655421 GYF655421 HIB655421 HRX655421 IBT655421 ILP655421 IVL655421 JFH655421 JPD655421 JYZ655421 KIV655421 KSR655421 LCN655421 LMJ655421 LWF655421 MGB655421 MPX655421 MZT655421 NJP655421 NTL655421 ODH655421 OND655421 OWZ655421 PGV655421 PQR655421 QAN655421 QKJ655421 QUF655421 REB655421 RNX655421 RXT655421 SHP655421 SRL655421 TBH655421 TLD655421 TUZ655421 UEV655421 UOR655421 UYN655421 VIJ655421 VSF655421 WCB655421 WLX655421 WVT655421 L720957 JH720957 TD720957 ACZ720957 AMV720957 AWR720957 BGN720957 BQJ720957 CAF720957 CKB720957 CTX720957 DDT720957 DNP720957 DXL720957 EHH720957 ERD720957 FAZ720957 FKV720957 FUR720957 GEN720957 GOJ720957 GYF720957 HIB720957 HRX720957 IBT720957 ILP720957 IVL720957 JFH720957 JPD720957 JYZ720957 KIV720957 KSR720957 LCN720957 LMJ720957 LWF720957 MGB720957 MPX720957 MZT720957 NJP720957 NTL720957 ODH720957 OND720957 OWZ720957 PGV720957 PQR720957 QAN720957 QKJ720957 QUF720957 REB720957 RNX720957 RXT720957 SHP720957 SRL720957 TBH720957 TLD720957 TUZ720957 UEV720957 UOR720957 UYN720957 VIJ720957 VSF720957 WCB720957 WLX720957 WVT720957 L786493 JH786493 TD786493 ACZ786493 AMV786493 AWR786493 BGN786493 BQJ786493 CAF786493 CKB786493 CTX786493 DDT786493 DNP786493 DXL786493 EHH786493 ERD786493 FAZ786493 FKV786493 FUR786493 GEN786493 GOJ786493 GYF786493 HIB786493 HRX786493 IBT786493 ILP786493 IVL786493 JFH786493 JPD786493 JYZ786493 KIV786493 KSR786493 LCN786493 LMJ786493 LWF786493 MGB786493 MPX786493 MZT786493 NJP786493 NTL786493 ODH786493 OND786493 OWZ786493 PGV786493 PQR786493 QAN786493 QKJ786493 QUF786493 REB786493 RNX786493 RXT786493 SHP786493 SRL786493 TBH786493 TLD786493 TUZ786493 UEV786493 UOR786493 UYN786493 VIJ786493 VSF786493 WCB786493 WLX786493 WVT786493 L852029 JH852029 TD852029 ACZ852029 AMV852029 AWR852029 BGN852029 BQJ852029 CAF852029 CKB852029 CTX852029 DDT852029 DNP852029 DXL852029 EHH852029 ERD852029 FAZ852029 FKV852029 FUR852029 GEN852029 GOJ852029 GYF852029 HIB852029 HRX852029 IBT852029 ILP852029 IVL852029 JFH852029 JPD852029 JYZ852029 KIV852029 KSR852029 LCN852029 LMJ852029 LWF852029 MGB852029 MPX852029 MZT852029 NJP852029 NTL852029 ODH852029 OND852029 OWZ852029 PGV852029 PQR852029 QAN852029 QKJ852029 QUF852029 REB852029 RNX852029 RXT852029 SHP852029 SRL852029 TBH852029 TLD852029 TUZ852029 UEV852029 UOR852029 UYN852029 VIJ852029 VSF852029 WCB852029 WLX852029 WVT852029 L917565 JH917565 TD917565 ACZ917565 AMV917565 AWR917565 BGN917565 BQJ917565 CAF917565 CKB917565 CTX917565 DDT917565 DNP917565 DXL917565 EHH917565 ERD917565 FAZ917565 FKV917565 FUR917565 GEN917565 GOJ917565 GYF917565 HIB917565 HRX917565 IBT917565 ILP917565 IVL917565 JFH917565 JPD917565 JYZ917565 KIV917565 KSR917565 LCN917565 LMJ917565 LWF917565 MGB917565 MPX917565 MZT917565 NJP917565 NTL917565 ODH917565 OND917565 OWZ917565 PGV917565 PQR917565 QAN917565 QKJ917565 QUF917565 REB917565 RNX917565 RXT917565 SHP917565 SRL917565 TBH917565 TLD917565 TUZ917565 UEV917565 UOR917565 UYN917565 VIJ917565 VSF917565 WCB917565 WLX917565 WVT917565 L983101 JH983101 TD983101 ACZ983101 AMV983101 AWR983101 BGN983101 BQJ983101 CAF983101 CKB983101 CTX983101 DDT983101 DNP983101 DXL983101 EHH983101 ERD983101 FAZ983101 FKV983101 FUR983101 GEN983101 GOJ983101 GYF983101 HIB983101 HRX983101 IBT983101 ILP983101 IVL983101 JFH983101 JPD983101 JYZ983101 KIV983101 KSR983101 LCN983101 LMJ983101 LWF983101 MGB983101 MPX983101 MZT983101 NJP983101 NTL983101 ODH983101 OND983101 OWZ983101 PGV983101 PQR983101 QAN983101 QKJ983101 QUF983101 REB983101 RNX983101 RXT983101 SHP983101 SRL983101 TBH983101 TLD983101 TUZ983101 UEV983101 UOR983101 UYN983101 VIJ983101 VSF983101 WCB983101 WLX983101 WVT983101 K90 JG90 TC90 ACY90 AMU90 AWQ90 BGM90 BQI90 CAE90 CKA90 CTW90 DDS90 DNO90 DXK90 EHG90 ERC90 FAY90 FKU90 FUQ90 GEM90 GOI90 GYE90 HIA90 HRW90 IBS90 ILO90 IVK90 JFG90 JPC90 JYY90 KIU90 KSQ90 LCM90 LMI90 LWE90 MGA90 MPW90 MZS90 NJO90 NTK90 ODG90 ONC90 OWY90 PGU90 PQQ90 QAM90 QKI90 QUE90 REA90 RNW90 RXS90 SHO90 SRK90 TBG90 TLC90 TUY90 UEU90 UOQ90 UYM90 VII90 VSE90 WCA90 WLW90 WVS90 K65626 JG65626 TC65626 ACY65626 AMU65626 AWQ65626 BGM65626 BQI65626 CAE65626 CKA65626 CTW65626 DDS65626 DNO65626 DXK65626 EHG65626 ERC65626 FAY65626 FKU65626 FUQ65626 GEM65626 GOI65626 GYE65626 HIA65626 HRW65626 IBS65626 ILO65626 IVK65626 JFG65626 JPC65626 JYY65626 KIU65626 KSQ65626 LCM65626 LMI65626 LWE65626 MGA65626 MPW65626 MZS65626 NJO65626 NTK65626 ODG65626 ONC65626 OWY65626 PGU65626 PQQ65626 QAM65626 QKI65626 QUE65626 REA65626 RNW65626 RXS65626 SHO65626 SRK65626 TBG65626 TLC65626 TUY65626 UEU65626 UOQ65626 UYM65626 VII65626 VSE65626 WCA65626 WLW65626 WVS65626 K131162 JG131162 TC131162 ACY131162 AMU131162 AWQ131162 BGM131162 BQI131162 CAE131162 CKA131162 CTW131162 DDS131162 DNO131162 DXK131162 EHG131162 ERC131162 FAY131162 FKU131162 FUQ131162 GEM131162 GOI131162 GYE131162 HIA131162 HRW131162 IBS131162 ILO131162 IVK131162 JFG131162 JPC131162 JYY131162 KIU131162 KSQ131162 LCM131162 LMI131162 LWE131162 MGA131162 MPW131162 MZS131162 NJO131162 NTK131162 ODG131162 ONC131162 OWY131162 PGU131162 PQQ131162 QAM131162 QKI131162 QUE131162 REA131162 RNW131162 RXS131162 SHO131162 SRK131162 TBG131162 TLC131162 TUY131162 UEU131162 UOQ131162 UYM131162 VII131162 VSE131162 WCA131162 WLW131162 WVS131162 K196698 JG196698 TC196698 ACY196698 AMU196698 AWQ196698 BGM196698 BQI196698 CAE196698 CKA196698 CTW196698 DDS196698 DNO196698 DXK196698 EHG196698 ERC196698 FAY196698 FKU196698 FUQ196698 GEM196698 GOI196698 GYE196698 HIA196698 HRW196698 IBS196698 ILO196698 IVK196698 JFG196698 JPC196698 JYY196698 KIU196698 KSQ196698 LCM196698 LMI196698 LWE196698 MGA196698 MPW196698 MZS196698 NJO196698 NTK196698 ODG196698 ONC196698 OWY196698 PGU196698 PQQ196698 QAM196698 QKI196698 QUE196698 REA196698 RNW196698 RXS196698 SHO196698 SRK196698 TBG196698 TLC196698 TUY196698 UEU196698 UOQ196698 UYM196698 VII196698 VSE196698 WCA196698 WLW196698 WVS196698 K262234 JG262234 TC262234 ACY262234 AMU262234 AWQ262234 BGM262234 BQI262234 CAE262234 CKA262234 CTW262234 DDS262234 DNO262234 DXK262234 EHG262234 ERC262234 FAY262234 FKU262234 FUQ262234 GEM262234 GOI262234 GYE262234 HIA262234 HRW262234 IBS262234 ILO262234 IVK262234 JFG262234 JPC262234 JYY262234 KIU262234 KSQ262234 LCM262234 LMI262234 LWE262234 MGA262234 MPW262234 MZS262234 NJO262234 NTK262234 ODG262234 ONC262234 OWY262234 PGU262234 PQQ262234 QAM262234 QKI262234 QUE262234 REA262234 RNW262234 RXS262234 SHO262234 SRK262234 TBG262234 TLC262234 TUY262234 UEU262234 UOQ262234 UYM262234 VII262234 VSE262234 WCA262234 WLW262234 WVS262234 K327770 JG327770 TC327770 ACY327770 AMU327770 AWQ327770 BGM327770 BQI327770 CAE327770 CKA327770 CTW327770 DDS327770 DNO327770 DXK327770 EHG327770 ERC327770 FAY327770 FKU327770 FUQ327770 GEM327770 GOI327770 GYE327770 HIA327770 HRW327770 IBS327770 ILO327770 IVK327770 JFG327770 JPC327770 JYY327770 KIU327770 KSQ327770 LCM327770 LMI327770 LWE327770 MGA327770 MPW327770 MZS327770 NJO327770 NTK327770 ODG327770 ONC327770 OWY327770 PGU327770 PQQ327770 QAM327770 QKI327770 QUE327770 REA327770 RNW327770 RXS327770 SHO327770 SRK327770 TBG327770 TLC327770 TUY327770 UEU327770 UOQ327770 UYM327770 VII327770 VSE327770 WCA327770 WLW327770 WVS327770 K393306 JG393306 TC393306 ACY393306 AMU393306 AWQ393306 BGM393306 BQI393306 CAE393306 CKA393306 CTW393306 DDS393306 DNO393306 DXK393306 EHG393306 ERC393306 FAY393306 FKU393306 FUQ393306 GEM393306 GOI393306 GYE393306 HIA393306 HRW393306 IBS393306 ILO393306 IVK393306 JFG393306 JPC393306 JYY393306 KIU393306 KSQ393306 LCM393306 LMI393306 LWE393306 MGA393306 MPW393306 MZS393306 NJO393306 NTK393306 ODG393306 ONC393306 OWY393306 PGU393306 PQQ393306 QAM393306 QKI393306 QUE393306 REA393306 RNW393306 RXS393306 SHO393306 SRK393306 TBG393306 TLC393306 TUY393306 UEU393306 UOQ393306 UYM393306 VII393306 VSE393306 WCA393306 WLW393306 WVS393306 K458842 JG458842 TC458842 ACY458842 AMU458842 AWQ458842 BGM458842 BQI458842 CAE458842 CKA458842 CTW458842 DDS458842 DNO458842 DXK458842 EHG458842 ERC458842 FAY458842 FKU458842 FUQ458842 GEM458842 GOI458842 GYE458842 HIA458842 HRW458842 IBS458842 ILO458842 IVK458842 JFG458842 JPC458842 JYY458842 KIU458842 KSQ458842 LCM458842 LMI458842 LWE458842 MGA458842 MPW458842 MZS458842 NJO458842 NTK458842 ODG458842 ONC458842 OWY458842 PGU458842 PQQ458842 QAM458842 QKI458842 QUE458842 REA458842 RNW458842 RXS458842 SHO458842 SRK458842 TBG458842 TLC458842 TUY458842 UEU458842 UOQ458842 UYM458842 VII458842 VSE458842 WCA458842 WLW458842 WVS458842 K524378 JG524378 TC524378 ACY524378 AMU524378 AWQ524378 BGM524378 BQI524378 CAE524378 CKA524378 CTW524378 DDS524378 DNO524378 DXK524378 EHG524378 ERC524378 FAY524378 FKU524378 FUQ524378 GEM524378 GOI524378 GYE524378 HIA524378 HRW524378 IBS524378 ILO524378 IVK524378 JFG524378 JPC524378 JYY524378 KIU524378 KSQ524378 LCM524378 LMI524378 LWE524378 MGA524378 MPW524378 MZS524378 NJO524378 NTK524378 ODG524378 ONC524378 OWY524378 PGU524378 PQQ524378 QAM524378 QKI524378 QUE524378 REA524378 RNW524378 RXS524378 SHO524378 SRK524378 TBG524378 TLC524378 TUY524378 UEU524378 UOQ524378 UYM524378 VII524378 VSE524378 WCA524378 WLW524378 WVS524378 K589914 JG589914 TC589914 ACY589914 AMU589914 AWQ589914 BGM589914 BQI589914 CAE589914 CKA589914 CTW589914 DDS589914 DNO589914 DXK589914 EHG589914 ERC589914 FAY589914 FKU589914 FUQ589914 GEM589914 GOI589914 GYE589914 HIA589914 HRW589914 IBS589914 ILO589914 IVK589914 JFG589914 JPC589914 JYY589914 KIU589914 KSQ589914 LCM589914 LMI589914 LWE589914 MGA589914 MPW589914 MZS589914 NJO589914 NTK589914 ODG589914 ONC589914 OWY589914 PGU589914 PQQ589914 QAM589914 QKI589914 QUE589914 REA589914 RNW589914 RXS589914 SHO589914 SRK589914 TBG589914 TLC589914 TUY589914 UEU589914 UOQ589914 UYM589914 VII589914 VSE589914 WCA589914 WLW589914 WVS589914 K655450 JG655450 TC655450 ACY655450 AMU655450 AWQ655450 BGM655450 BQI655450 CAE655450 CKA655450 CTW655450 DDS655450 DNO655450 DXK655450 EHG655450 ERC655450 FAY655450 FKU655450 FUQ655450 GEM655450 GOI655450 GYE655450 HIA655450 HRW655450 IBS655450 ILO655450 IVK655450 JFG655450 JPC655450 JYY655450 KIU655450 KSQ655450 LCM655450 LMI655450 LWE655450 MGA655450 MPW655450 MZS655450 NJO655450 NTK655450 ODG655450 ONC655450 OWY655450 PGU655450 PQQ655450 QAM655450 QKI655450 QUE655450 REA655450 RNW655450 RXS655450 SHO655450 SRK655450 TBG655450 TLC655450 TUY655450 UEU655450 UOQ655450 UYM655450 VII655450 VSE655450 WCA655450 WLW655450 WVS655450 K720986 JG720986 TC720986 ACY720986 AMU720986 AWQ720986 BGM720986 BQI720986 CAE720986 CKA720986 CTW720986 DDS720986 DNO720986 DXK720986 EHG720986 ERC720986 FAY720986 FKU720986 FUQ720986 GEM720986 GOI720986 GYE720986 HIA720986 HRW720986 IBS720986 ILO720986 IVK720986 JFG720986 JPC720986 JYY720986 KIU720986 KSQ720986 LCM720986 LMI720986 LWE720986 MGA720986 MPW720986 MZS720986 NJO720986 NTK720986 ODG720986 ONC720986 OWY720986 PGU720986 PQQ720986 QAM720986 QKI720986 QUE720986 REA720986 RNW720986 RXS720986 SHO720986 SRK720986 TBG720986 TLC720986 TUY720986 UEU720986 UOQ720986 UYM720986 VII720986 VSE720986 WCA720986 WLW720986 WVS720986 K786522 JG786522 TC786522 ACY786522 AMU786522 AWQ786522 BGM786522 BQI786522 CAE786522 CKA786522 CTW786522 DDS786522 DNO786522 DXK786522 EHG786522 ERC786522 FAY786522 FKU786522 FUQ786522 GEM786522 GOI786522 GYE786522 HIA786522 HRW786522 IBS786522 ILO786522 IVK786522 JFG786522 JPC786522 JYY786522 KIU786522 KSQ786522 LCM786522 LMI786522 LWE786522 MGA786522 MPW786522 MZS786522 NJO786522 NTK786522 ODG786522 ONC786522 OWY786522 PGU786522 PQQ786522 QAM786522 QKI786522 QUE786522 REA786522 RNW786522 RXS786522 SHO786522 SRK786522 TBG786522 TLC786522 TUY786522 UEU786522 UOQ786522 UYM786522 VII786522 VSE786522 WCA786522 WLW786522 WVS786522 K852058 JG852058 TC852058 ACY852058 AMU852058 AWQ852058 BGM852058 BQI852058 CAE852058 CKA852058 CTW852058 DDS852058 DNO852058 DXK852058 EHG852058 ERC852058 FAY852058 FKU852058 FUQ852058 GEM852058 GOI852058 GYE852058 HIA852058 HRW852058 IBS852058 ILO852058 IVK852058 JFG852058 JPC852058 JYY852058 KIU852058 KSQ852058 LCM852058 LMI852058 LWE852058 MGA852058 MPW852058 MZS852058 NJO852058 NTK852058 ODG852058 ONC852058 OWY852058 PGU852058 PQQ852058 QAM852058 QKI852058 QUE852058 REA852058 RNW852058 RXS852058 SHO852058 SRK852058 TBG852058 TLC852058 TUY852058 UEU852058 UOQ852058 UYM852058 VII852058 VSE852058 WCA852058 WLW852058 WVS852058 K917594 JG917594 TC917594 ACY917594 AMU917594 AWQ917594 BGM917594 BQI917594 CAE917594 CKA917594 CTW917594 DDS917594 DNO917594 DXK917594 EHG917594 ERC917594 FAY917594 FKU917594 FUQ917594 GEM917594 GOI917594 GYE917594 HIA917594 HRW917594 IBS917594 ILO917594 IVK917594 JFG917594 JPC917594 JYY917594 KIU917594 KSQ917594 LCM917594 LMI917594 LWE917594 MGA917594 MPW917594 MZS917594 NJO917594 NTK917594 ODG917594 ONC917594 OWY917594 PGU917594 PQQ917594 QAM917594 QKI917594 QUE917594 REA917594 RNW917594 RXS917594 SHO917594 SRK917594 TBG917594 TLC917594 TUY917594 UEU917594 UOQ917594 UYM917594 VII917594 VSE917594 WCA917594 WLW917594 WVS917594 K983130 JG983130 TC983130 ACY983130 AMU983130 AWQ983130 BGM983130 BQI983130 CAE983130 CKA983130 CTW983130 DDS983130 DNO983130 DXK983130 EHG983130 ERC983130 FAY983130 FKU983130 FUQ983130 GEM983130 GOI983130 GYE983130 HIA983130 HRW983130 IBS983130 ILO983130 IVK983130 JFG983130 JPC983130 JYY983130 KIU983130 KSQ983130 LCM983130 LMI983130 LWE983130 MGA983130 MPW983130 MZS983130 NJO983130 NTK983130 ODG983130 ONC983130 OWY983130 PGU983130 PQQ983130 QAM983130 QKI983130 QUE983130 REA983130 RNW983130 RXS983130 SHO983130 SRK983130 TBG983130 TLC983130 TUY983130 UEU983130 UOQ983130 UYM983130 VII983130 VSE983130 WCA983130 WLW983130 WVS983130 K146:K147 JG146:JG147 TC146:TC147 ACY146:ACY147 AMU146:AMU147 AWQ146:AWQ147 BGM146:BGM147 BQI146:BQI147 CAE146:CAE147 CKA146:CKA147 CTW146:CTW147 DDS146:DDS147 DNO146:DNO147 DXK146:DXK147 EHG146:EHG147 ERC146:ERC147 FAY146:FAY147 FKU146:FKU147 FUQ146:FUQ147 GEM146:GEM147 GOI146:GOI147 GYE146:GYE147 HIA146:HIA147 HRW146:HRW147 IBS146:IBS147 ILO146:ILO147 IVK146:IVK147 JFG146:JFG147 JPC146:JPC147 JYY146:JYY147 KIU146:KIU147 KSQ146:KSQ147 LCM146:LCM147 LMI146:LMI147 LWE146:LWE147 MGA146:MGA147 MPW146:MPW147 MZS146:MZS147 NJO146:NJO147 NTK146:NTK147 ODG146:ODG147 ONC146:ONC147 OWY146:OWY147 PGU146:PGU147 PQQ146:PQQ147 QAM146:QAM147 QKI146:QKI147 QUE146:QUE147 REA146:REA147 RNW146:RNW147 RXS146:RXS147 SHO146:SHO147 SRK146:SRK147 TBG146:TBG147 TLC146:TLC147 TUY146:TUY147 UEU146:UEU147 UOQ146:UOQ147 UYM146:UYM147 VII146:VII147 VSE146:VSE147 WCA146:WCA147 WLW146:WLW147 WVS146:WVS147 K65682:K65683 JG65682:JG65683 TC65682:TC65683 ACY65682:ACY65683 AMU65682:AMU65683 AWQ65682:AWQ65683 BGM65682:BGM65683 BQI65682:BQI65683 CAE65682:CAE65683 CKA65682:CKA65683 CTW65682:CTW65683 DDS65682:DDS65683 DNO65682:DNO65683 DXK65682:DXK65683 EHG65682:EHG65683 ERC65682:ERC65683 FAY65682:FAY65683 FKU65682:FKU65683 FUQ65682:FUQ65683 GEM65682:GEM65683 GOI65682:GOI65683 GYE65682:GYE65683 HIA65682:HIA65683 HRW65682:HRW65683 IBS65682:IBS65683 ILO65682:ILO65683 IVK65682:IVK65683 JFG65682:JFG65683 JPC65682:JPC65683 JYY65682:JYY65683 KIU65682:KIU65683 KSQ65682:KSQ65683 LCM65682:LCM65683 LMI65682:LMI65683 LWE65682:LWE65683 MGA65682:MGA65683 MPW65682:MPW65683 MZS65682:MZS65683 NJO65682:NJO65683 NTK65682:NTK65683 ODG65682:ODG65683 ONC65682:ONC65683 OWY65682:OWY65683 PGU65682:PGU65683 PQQ65682:PQQ65683 QAM65682:QAM65683 QKI65682:QKI65683 QUE65682:QUE65683 REA65682:REA65683 RNW65682:RNW65683 RXS65682:RXS65683 SHO65682:SHO65683 SRK65682:SRK65683 TBG65682:TBG65683 TLC65682:TLC65683 TUY65682:TUY65683 UEU65682:UEU65683 UOQ65682:UOQ65683 UYM65682:UYM65683 VII65682:VII65683 VSE65682:VSE65683 WCA65682:WCA65683 WLW65682:WLW65683 WVS65682:WVS65683 K131218:K131219 JG131218:JG131219 TC131218:TC131219 ACY131218:ACY131219 AMU131218:AMU131219 AWQ131218:AWQ131219 BGM131218:BGM131219 BQI131218:BQI131219 CAE131218:CAE131219 CKA131218:CKA131219 CTW131218:CTW131219 DDS131218:DDS131219 DNO131218:DNO131219 DXK131218:DXK131219 EHG131218:EHG131219 ERC131218:ERC131219 FAY131218:FAY131219 FKU131218:FKU131219 FUQ131218:FUQ131219 GEM131218:GEM131219 GOI131218:GOI131219 GYE131218:GYE131219 HIA131218:HIA131219 HRW131218:HRW131219 IBS131218:IBS131219 ILO131218:ILO131219 IVK131218:IVK131219 JFG131218:JFG131219 JPC131218:JPC131219 JYY131218:JYY131219 KIU131218:KIU131219 KSQ131218:KSQ131219 LCM131218:LCM131219 LMI131218:LMI131219 LWE131218:LWE131219 MGA131218:MGA131219 MPW131218:MPW131219 MZS131218:MZS131219 NJO131218:NJO131219 NTK131218:NTK131219 ODG131218:ODG131219 ONC131218:ONC131219 OWY131218:OWY131219 PGU131218:PGU131219 PQQ131218:PQQ131219 QAM131218:QAM131219 QKI131218:QKI131219 QUE131218:QUE131219 REA131218:REA131219 RNW131218:RNW131219 RXS131218:RXS131219 SHO131218:SHO131219 SRK131218:SRK131219 TBG131218:TBG131219 TLC131218:TLC131219 TUY131218:TUY131219 UEU131218:UEU131219 UOQ131218:UOQ131219 UYM131218:UYM131219 VII131218:VII131219 VSE131218:VSE131219 WCA131218:WCA131219 WLW131218:WLW131219 WVS131218:WVS131219 K196754:K196755 JG196754:JG196755 TC196754:TC196755 ACY196754:ACY196755 AMU196754:AMU196755 AWQ196754:AWQ196755 BGM196754:BGM196755 BQI196754:BQI196755 CAE196754:CAE196755 CKA196754:CKA196755 CTW196754:CTW196755 DDS196754:DDS196755 DNO196754:DNO196755 DXK196754:DXK196755 EHG196754:EHG196755 ERC196754:ERC196755 FAY196754:FAY196755 FKU196754:FKU196755 FUQ196754:FUQ196755 GEM196754:GEM196755 GOI196754:GOI196755 GYE196754:GYE196755 HIA196754:HIA196755 HRW196754:HRW196755 IBS196754:IBS196755 ILO196754:ILO196755 IVK196754:IVK196755 JFG196754:JFG196755 JPC196754:JPC196755 JYY196754:JYY196755 KIU196754:KIU196755 KSQ196754:KSQ196755 LCM196754:LCM196755 LMI196754:LMI196755 LWE196754:LWE196755 MGA196754:MGA196755 MPW196754:MPW196755 MZS196754:MZS196755 NJO196754:NJO196755 NTK196754:NTK196755 ODG196754:ODG196755 ONC196754:ONC196755 OWY196754:OWY196755 PGU196754:PGU196755 PQQ196754:PQQ196755 QAM196754:QAM196755 QKI196754:QKI196755 QUE196754:QUE196755 REA196754:REA196755 RNW196754:RNW196755 RXS196754:RXS196755 SHO196754:SHO196755 SRK196754:SRK196755 TBG196754:TBG196755 TLC196754:TLC196755 TUY196754:TUY196755 UEU196754:UEU196755 UOQ196754:UOQ196755 UYM196754:UYM196755 VII196754:VII196755 VSE196754:VSE196755 WCA196754:WCA196755 WLW196754:WLW196755 WVS196754:WVS196755 K262290:K262291 JG262290:JG262291 TC262290:TC262291 ACY262290:ACY262291 AMU262290:AMU262291 AWQ262290:AWQ262291 BGM262290:BGM262291 BQI262290:BQI262291 CAE262290:CAE262291 CKA262290:CKA262291 CTW262290:CTW262291 DDS262290:DDS262291 DNO262290:DNO262291 DXK262290:DXK262291 EHG262290:EHG262291 ERC262290:ERC262291 FAY262290:FAY262291 FKU262290:FKU262291 FUQ262290:FUQ262291 GEM262290:GEM262291 GOI262290:GOI262291 GYE262290:GYE262291 HIA262290:HIA262291 HRW262290:HRW262291 IBS262290:IBS262291 ILO262290:ILO262291 IVK262290:IVK262291 JFG262290:JFG262291 JPC262290:JPC262291 JYY262290:JYY262291 KIU262290:KIU262291 KSQ262290:KSQ262291 LCM262290:LCM262291 LMI262290:LMI262291 LWE262290:LWE262291 MGA262290:MGA262291 MPW262290:MPW262291 MZS262290:MZS262291 NJO262290:NJO262291 NTK262290:NTK262291 ODG262290:ODG262291 ONC262290:ONC262291 OWY262290:OWY262291 PGU262290:PGU262291 PQQ262290:PQQ262291 QAM262290:QAM262291 QKI262290:QKI262291 QUE262290:QUE262291 REA262290:REA262291 RNW262290:RNW262291 RXS262290:RXS262291 SHO262290:SHO262291 SRK262290:SRK262291 TBG262290:TBG262291 TLC262290:TLC262291 TUY262290:TUY262291 UEU262290:UEU262291 UOQ262290:UOQ262291 UYM262290:UYM262291 VII262290:VII262291 VSE262290:VSE262291 WCA262290:WCA262291 WLW262290:WLW262291 WVS262290:WVS262291 K327826:K327827 JG327826:JG327827 TC327826:TC327827 ACY327826:ACY327827 AMU327826:AMU327827 AWQ327826:AWQ327827 BGM327826:BGM327827 BQI327826:BQI327827 CAE327826:CAE327827 CKA327826:CKA327827 CTW327826:CTW327827 DDS327826:DDS327827 DNO327826:DNO327827 DXK327826:DXK327827 EHG327826:EHG327827 ERC327826:ERC327827 FAY327826:FAY327827 FKU327826:FKU327827 FUQ327826:FUQ327827 GEM327826:GEM327827 GOI327826:GOI327827 GYE327826:GYE327827 HIA327826:HIA327827 HRW327826:HRW327827 IBS327826:IBS327827 ILO327826:ILO327827 IVK327826:IVK327827 JFG327826:JFG327827 JPC327826:JPC327827 JYY327826:JYY327827 KIU327826:KIU327827 KSQ327826:KSQ327827 LCM327826:LCM327827 LMI327826:LMI327827 LWE327826:LWE327827 MGA327826:MGA327827 MPW327826:MPW327827 MZS327826:MZS327827 NJO327826:NJO327827 NTK327826:NTK327827 ODG327826:ODG327827 ONC327826:ONC327827 OWY327826:OWY327827 PGU327826:PGU327827 PQQ327826:PQQ327827 QAM327826:QAM327827 QKI327826:QKI327827 QUE327826:QUE327827 REA327826:REA327827 RNW327826:RNW327827 RXS327826:RXS327827 SHO327826:SHO327827 SRK327826:SRK327827 TBG327826:TBG327827 TLC327826:TLC327827 TUY327826:TUY327827 UEU327826:UEU327827 UOQ327826:UOQ327827 UYM327826:UYM327827 VII327826:VII327827 VSE327826:VSE327827 WCA327826:WCA327827 WLW327826:WLW327827 WVS327826:WVS327827 K393362:K393363 JG393362:JG393363 TC393362:TC393363 ACY393362:ACY393363 AMU393362:AMU393363 AWQ393362:AWQ393363 BGM393362:BGM393363 BQI393362:BQI393363 CAE393362:CAE393363 CKA393362:CKA393363 CTW393362:CTW393363 DDS393362:DDS393363 DNO393362:DNO393363 DXK393362:DXK393363 EHG393362:EHG393363 ERC393362:ERC393363 FAY393362:FAY393363 FKU393362:FKU393363 FUQ393362:FUQ393363 GEM393362:GEM393363 GOI393362:GOI393363 GYE393362:GYE393363 HIA393362:HIA393363 HRW393362:HRW393363 IBS393362:IBS393363 ILO393362:ILO393363 IVK393362:IVK393363 JFG393362:JFG393363 JPC393362:JPC393363 JYY393362:JYY393363 KIU393362:KIU393363 KSQ393362:KSQ393363 LCM393362:LCM393363 LMI393362:LMI393363 LWE393362:LWE393363 MGA393362:MGA393363 MPW393362:MPW393363 MZS393362:MZS393363 NJO393362:NJO393363 NTK393362:NTK393363 ODG393362:ODG393363 ONC393362:ONC393363 OWY393362:OWY393363 PGU393362:PGU393363 PQQ393362:PQQ393363 QAM393362:QAM393363 QKI393362:QKI393363 QUE393362:QUE393363 REA393362:REA393363 RNW393362:RNW393363 RXS393362:RXS393363 SHO393362:SHO393363 SRK393362:SRK393363 TBG393362:TBG393363 TLC393362:TLC393363 TUY393362:TUY393363 UEU393362:UEU393363 UOQ393362:UOQ393363 UYM393362:UYM393363 VII393362:VII393363 VSE393362:VSE393363 WCA393362:WCA393363 WLW393362:WLW393363 WVS393362:WVS393363 K458898:K458899 JG458898:JG458899 TC458898:TC458899 ACY458898:ACY458899 AMU458898:AMU458899 AWQ458898:AWQ458899 BGM458898:BGM458899 BQI458898:BQI458899 CAE458898:CAE458899 CKA458898:CKA458899 CTW458898:CTW458899 DDS458898:DDS458899 DNO458898:DNO458899 DXK458898:DXK458899 EHG458898:EHG458899 ERC458898:ERC458899 FAY458898:FAY458899 FKU458898:FKU458899 FUQ458898:FUQ458899 GEM458898:GEM458899 GOI458898:GOI458899 GYE458898:GYE458899 HIA458898:HIA458899 HRW458898:HRW458899 IBS458898:IBS458899 ILO458898:ILO458899 IVK458898:IVK458899 JFG458898:JFG458899 JPC458898:JPC458899 JYY458898:JYY458899 KIU458898:KIU458899 KSQ458898:KSQ458899 LCM458898:LCM458899 LMI458898:LMI458899 LWE458898:LWE458899 MGA458898:MGA458899 MPW458898:MPW458899 MZS458898:MZS458899 NJO458898:NJO458899 NTK458898:NTK458899 ODG458898:ODG458899 ONC458898:ONC458899 OWY458898:OWY458899 PGU458898:PGU458899 PQQ458898:PQQ458899 QAM458898:QAM458899 QKI458898:QKI458899 QUE458898:QUE458899 REA458898:REA458899 RNW458898:RNW458899 RXS458898:RXS458899 SHO458898:SHO458899 SRK458898:SRK458899 TBG458898:TBG458899 TLC458898:TLC458899 TUY458898:TUY458899 UEU458898:UEU458899 UOQ458898:UOQ458899 UYM458898:UYM458899 VII458898:VII458899 VSE458898:VSE458899 WCA458898:WCA458899 WLW458898:WLW458899 WVS458898:WVS458899 K524434:K524435 JG524434:JG524435 TC524434:TC524435 ACY524434:ACY524435 AMU524434:AMU524435 AWQ524434:AWQ524435 BGM524434:BGM524435 BQI524434:BQI524435 CAE524434:CAE524435 CKA524434:CKA524435 CTW524434:CTW524435 DDS524434:DDS524435 DNO524434:DNO524435 DXK524434:DXK524435 EHG524434:EHG524435 ERC524434:ERC524435 FAY524434:FAY524435 FKU524434:FKU524435 FUQ524434:FUQ524435 GEM524434:GEM524435 GOI524434:GOI524435 GYE524434:GYE524435 HIA524434:HIA524435 HRW524434:HRW524435 IBS524434:IBS524435 ILO524434:ILO524435 IVK524434:IVK524435 JFG524434:JFG524435 JPC524434:JPC524435 JYY524434:JYY524435 KIU524434:KIU524435 KSQ524434:KSQ524435 LCM524434:LCM524435 LMI524434:LMI524435 LWE524434:LWE524435 MGA524434:MGA524435 MPW524434:MPW524435 MZS524434:MZS524435 NJO524434:NJO524435 NTK524434:NTK524435 ODG524434:ODG524435 ONC524434:ONC524435 OWY524434:OWY524435 PGU524434:PGU524435 PQQ524434:PQQ524435 QAM524434:QAM524435 QKI524434:QKI524435 QUE524434:QUE524435 REA524434:REA524435 RNW524434:RNW524435 RXS524434:RXS524435 SHO524434:SHO524435 SRK524434:SRK524435 TBG524434:TBG524435 TLC524434:TLC524435 TUY524434:TUY524435 UEU524434:UEU524435 UOQ524434:UOQ524435 UYM524434:UYM524435 VII524434:VII524435 VSE524434:VSE524435 WCA524434:WCA524435 WLW524434:WLW524435 WVS524434:WVS524435 K589970:K589971 JG589970:JG589971 TC589970:TC589971 ACY589970:ACY589971 AMU589970:AMU589971 AWQ589970:AWQ589971 BGM589970:BGM589971 BQI589970:BQI589971 CAE589970:CAE589971 CKA589970:CKA589971 CTW589970:CTW589971 DDS589970:DDS589971 DNO589970:DNO589971 DXK589970:DXK589971 EHG589970:EHG589971 ERC589970:ERC589971 FAY589970:FAY589971 FKU589970:FKU589971 FUQ589970:FUQ589971 GEM589970:GEM589971 GOI589970:GOI589971 GYE589970:GYE589971 HIA589970:HIA589971 HRW589970:HRW589971 IBS589970:IBS589971 ILO589970:ILO589971 IVK589970:IVK589971 JFG589970:JFG589971 JPC589970:JPC589971 JYY589970:JYY589971 KIU589970:KIU589971 KSQ589970:KSQ589971 LCM589970:LCM589971 LMI589970:LMI589971 LWE589970:LWE589971 MGA589970:MGA589971 MPW589970:MPW589971 MZS589970:MZS589971 NJO589970:NJO589971 NTK589970:NTK589971 ODG589970:ODG589971 ONC589970:ONC589971 OWY589970:OWY589971 PGU589970:PGU589971 PQQ589970:PQQ589971 QAM589970:QAM589971 QKI589970:QKI589971 QUE589970:QUE589971 REA589970:REA589971 RNW589970:RNW589971 RXS589970:RXS589971 SHO589970:SHO589971 SRK589970:SRK589971 TBG589970:TBG589971 TLC589970:TLC589971 TUY589970:TUY589971 UEU589970:UEU589971 UOQ589970:UOQ589971 UYM589970:UYM589971 VII589970:VII589971 VSE589970:VSE589971 WCA589970:WCA589971 WLW589970:WLW589971 WVS589970:WVS589971 K655506:K655507 JG655506:JG655507 TC655506:TC655507 ACY655506:ACY655507 AMU655506:AMU655507 AWQ655506:AWQ655507 BGM655506:BGM655507 BQI655506:BQI655507 CAE655506:CAE655507 CKA655506:CKA655507 CTW655506:CTW655507 DDS655506:DDS655507 DNO655506:DNO655507 DXK655506:DXK655507 EHG655506:EHG655507 ERC655506:ERC655507 FAY655506:FAY655507 FKU655506:FKU655507 FUQ655506:FUQ655507 GEM655506:GEM655507 GOI655506:GOI655507 GYE655506:GYE655507 HIA655506:HIA655507 HRW655506:HRW655507 IBS655506:IBS655507 ILO655506:ILO655507 IVK655506:IVK655507 JFG655506:JFG655507 JPC655506:JPC655507 JYY655506:JYY655507 KIU655506:KIU655507 KSQ655506:KSQ655507 LCM655506:LCM655507 LMI655506:LMI655507 LWE655506:LWE655507 MGA655506:MGA655507 MPW655506:MPW655507 MZS655506:MZS655507 NJO655506:NJO655507 NTK655506:NTK655507 ODG655506:ODG655507 ONC655506:ONC655507 OWY655506:OWY655507 PGU655506:PGU655507 PQQ655506:PQQ655507 QAM655506:QAM655507 QKI655506:QKI655507 QUE655506:QUE655507 REA655506:REA655507 RNW655506:RNW655507 RXS655506:RXS655507 SHO655506:SHO655507 SRK655506:SRK655507 TBG655506:TBG655507 TLC655506:TLC655507 TUY655506:TUY655507 UEU655506:UEU655507 UOQ655506:UOQ655507 UYM655506:UYM655507 VII655506:VII655507 VSE655506:VSE655507 WCA655506:WCA655507 WLW655506:WLW655507 WVS655506:WVS655507 K721042:K721043 JG721042:JG721043 TC721042:TC721043 ACY721042:ACY721043 AMU721042:AMU721043 AWQ721042:AWQ721043 BGM721042:BGM721043 BQI721042:BQI721043 CAE721042:CAE721043 CKA721042:CKA721043 CTW721042:CTW721043 DDS721042:DDS721043 DNO721042:DNO721043 DXK721042:DXK721043 EHG721042:EHG721043 ERC721042:ERC721043 FAY721042:FAY721043 FKU721042:FKU721043 FUQ721042:FUQ721043 GEM721042:GEM721043 GOI721042:GOI721043 GYE721042:GYE721043 HIA721042:HIA721043 HRW721042:HRW721043 IBS721042:IBS721043 ILO721042:ILO721043 IVK721042:IVK721043 JFG721042:JFG721043 JPC721042:JPC721043 JYY721042:JYY721043 KIU721042:KIU721043 KSQ721042:KSQ721043 LCM721042:LCM721043 LMI721042:LMI721043 LWE721042:LWE721043 MGA721042:MGA721043 MPW721042:MPW721043 MZS721042:MZS721043 NJO721042:NJO721043 NTK721042:NTK721043 ODG721042:ODG721043 ONC721042:ONC721043 OWY721042:OWY721043 PGU721042:PGU721043 PQQ721042:PQQ721043 QAM721042:QAM721043 QKI721042:QKI721043 QUE721042:QUE721043 REA721042:REA721043 RNW721042:RNW721043 RXS721042:RXS721043 SHO721042:SHO721043 SRK721042:SRK721043 TBG721042:TBG721043 TLC721042:TLC721043 TUY721042:TUY721043 UEU721042:UEU721043 UOQ721042:UOQ721043 UYM721042:UYM721043 VII721042:VII721043 VSE721042:VSE721043 WCA721042:WCA721043 WLW721042:WLW721043 WVS721042:WVS721043 K786578:K786579 JG786578:JG786579 TC786578:TC786579 ACY786578:ACY786579 AMU786578:AMU786579 AWQ786578:AWQ786579 BGM786578:BGM786579 BQI786578:BQI786579 CAE786578:CAE786579 CKA786578:CKA786579 CTW786578:CTW786579 DDS786578:DDS786579 DNO786578:DNO786579 DXK786578:DXK786579 EHG786578:EHG786579 ERC786578:ERC786579 FAY786578:FAY786579 FKU786578:FKU786579 FUQ786578:FUQ786579 GEM786578:GEM786579 GOI786578:GOI786579 GYE786578:GYE786579 HIA786578:HIA786579 HRW786578:HRW786579 IBS786578:IBS786579 ILO786578:ILO786579 IVK786578:IVK786579 JFG786578:JFG786579 JPC786578:JPC786579 JYY786578:JYY786579 KIU786578:KIU786579 KSQ786578:KSQ786579 LCM786578:LCM786579 LMI786578:LMI786579 LWE786578:LWE786579 MGA786578:MGA786579 MPW786578:MPW786579 MZS786578:MZS786579 NJO786578:NJO786579 NTK786578:NTK786579 ODG786578:ODG786579 ONC786578:ONC786579 OWY786578:OWY786579 PGU786578:PGU786579 PQQ786578:PQQ786579 QAM786578:QAM786579 QKI786578:QKI786579 QUE786578:QUE786579 REA786578:REA786579 RNW786578:RNW786579 RXS786578:RXS786579 SHO786578:SHO786579 SRK786578:SRK786579 TBG786578:TBG786579 TLC786578:TLC786579 TUY786578:TUY786579 UEU786578:UEU786579 UOQ786578:UOQ786579 UYM786578:UYM786579 VII786578:VII786579 VSE786578:VSE786579 WCA786578:WCA786579 WLW786578:WLW786579 WVS786578:WVS786579 K852114:K852115 JG852114:JG852115 TC852114:TC852115 ACY852114:ACY852115 AMU852114:AMU852115 AWQ852114:AWQ852115 BGM852114:BGM852115 BQI852114:BQI852115 CAE852114:CAE852115 CKA852114:CKA852115 CTW852114:CTW852115 DDS852114:DDS852115 DNO852114:DNO852115 DXK852114:DXK852115 EHG852114:EHG852115 ERC852114:ERC852115 FAY852114:FAY852115 FKU852114:FKU852115 FUQ852114:FUQ852115 GEM852114:GEM852115 GOI852114:GOI852115 GYE852114:GYE852115 HIA852114:HIA852115 HRW852114:HRW852115 IBS852114:IBS852115 ILO852114:ILO852115 IVK852114:IVK852115 JFG852114:JFG852115 JPC852114:JPC852115 JYY852114:JYY852115 KIU852114:KIU852115 KSQ852114:KSQ852115 LCM852114:LCM852115 LMI852114:LMI852115 LWE852114:LWE852115 MGA852114:MGA852115 MPW852114:MPW852115 MZS852114:MZS852115 NJO852114:NJO852115 NTK852114:NTK852115 ODG852114:ODG852115 ONC852114:ONC852115 OWY852114:OWY852115 PGU852114:PGU852115 PQQ852114:PQQ852115 QAM852114:QAM852115 QKI852114:QKI852115 QUE852114:QUE852115 REA852114:REA852115 RNW852114:RNW852115 RXS852114:RXS852115 SHO852114:SHO852115 SRK852114:SRK852115 TBG852114:TBG852115 TLC852114:TLC852115 TUY852114:TUY852115 UEU852114:UEU852115 UOQ852114:UOQ852115 UYM852114:UYM852115 VII852114:VII852115 VSE852114:VSE852115 WCA852114:WCA852115 WLW852114:WLW852115 WVS852114:WVS852115 K917650:K917651 JG917650:JG917651 TC917650:TC917651 ACY917650:ACY917651 AMU917650:AMU917651 AWQ917650:AWQ917651 BGM917650:BGM917651 BQI917650:BQI917651 CAE917650:CAE917651 CKA917650:CKA917651 CTW917650:CTW917651 DDS917650:DDS917651 DNO917650:DNO917651 DXK917650:DXK917651 EHG917650:EHG917651 ERC917650:ERC917651 FAY917650:FAY917651 FKU917650:FKU917651 FUQ917650:FUQ917651 GEM917650:GEM917651 GOI917650:GOI917651 GYE917650:GYE917651 HIA917650:HIA917651 HRW917650:HRW917651 IBS917650:IBS917651 ILO917650:ILO917651 IVK917650:IVK917651 JFG917650:JFG917651 JPC917650:JPC917651 JYY917650:JYY917651 KIU917650:KIU917651 KSQ917650:KSQ917651 LCM917650:LCM917651 LMI917650:LMI917651 LWE917650:LWE917651 MGA917650:MGA917651 MPW917650:MPW917651 MZS917650:MZS917651 NJO917650:NJO917651 NTK917650:NTK917651 ODG917650:ODG917651 ONC917650:ONC917651 OWY917650:OWY917651 PGU917650:PGU917651 PQQ917650:PQQ917651 QAM917650:QAM917651 QKI917650:QKI917651 QUE917650:QUE917651 REA917650:REA917651 RNW917650:RNW917651 RXS917650:RXS917651 SHO917650:SHO917651 SRK917650:SRK917651 TBG917650:TBG917651 TLC917650:TLC917651 TUY917650:TUY917651 UEU917650:UEU917651 UOQ917650:UOQ917651 UYM917650:UYM917651 VII917650:VII917651 VSE917650:VSE917651 WCA917650:WCA917651 WLW917650:WLW917651 WVS917650:WVS917651 K983186:K983187 JG983186:JG983187 TC983186:TC983187 ACY983186:ACY983187 AMU983186:AMU983187 AWQ983186:AWQ983187 BGM983186:BGM983187 BQI983186:BQI983187 CAE983186:CAE983187 CKA983186:CKA983187 CTW983186:CTW983187 DDS983186:DDS983187 DNO983186:DNO983187 DXK983186:DXK983187 EHG983186:EHG983187 ERC983186:ERC983187 FAY983186:FAY983187 FKU983186:FKU983187 FUQ983186:FUQ983187 GEM983186:GEM983187 GOI983186:GOI983187 GYE983186:GYE983187 HIA983186:HIA983187 HRW983186:HRW983187 IBS983186:IBS983187 ILO983186:ILO983187 IVK983186:IVK983187 JFG983186:JFG983187 JPC983186:JPC983187 JYY983186:JYY983187 KIU983186:KIU983187 KSQ983186:KSQ983187 LCM983186:LCM983187 LMI983186:LMI983187 LWE983186:LWE983187 MGA983186:MGA983187 MPW983186:MPW983187 MZS983186:MZS983187 NJO983186:NJO983187 NTK983186:NTK983187 ODG983186:ODG983187 ONC983186:ONC983187 OWY983186:OWY983187 PGU983186:PGU983187 PQQ983186:PQQ983187 QAM983186:QAM983187 QKI983186:QKI983187 QUE983186:QUE983187 REA983186:REA983187 RNW983186:RNW983187 RXS983186:RXS983187 SHO983186:SHO983187 SRK983186:SRK983187 TBG983186:TBG983187 TLC983186:TLC983187 TUY983186:TUY983187 UEU983186:UEU983187 UOQ983186:UOQ983187 UYM983186:UYM983187 VII983186:VII983187 VSE983186:VSE983187 WCA983186:WCA983187 WLW983186:WLW983187 WVS983186:WVS983187 K149 JG149 TC149 ACY149 AMU149 AWQ149 BGM149 BQI149 CAE149 CKA149 CTW149 DDS149 DNO149 DXK149 EHG149 ERC149 FAY149 FKU149 FUQ149 GEM149 GOI149 GYE149 HIA149 HRW149 IBS149 ILO149 IVK149 JFG149 JPC149 JYY149 KIU149 KSQ149 LCM149 LMI149 LWE149 MGA149 MPW149 MZS149 NJO149 NTK149 ODG149 ONC149 OWY149 PGU149 PQQ149 QAM149 QKI149 QUE149 REA149 RNW149 RXS149 SHO149 SRK149 TBG149 TLC149 TUY149 UEU149 UOQ149 UYM149 VII149 VSE149 WCA149 WLW149 WVS149 K65685 JG65685 TC65685 ACY65685 AMU65685 AWQ65685 BGM65685 BQI65685 CAE65685 CKA65685 CTW65685 DDS65685 DNO65685 DXK65685 EHG65685 ERC65685 FAY65685 FKU65685 FUQ65685 GEM65685 GOI65685 GYE65685 HIA65685 HRW65685 IBS65685 ILO65685 IVK65685 JFG65685 JPC65685 JYY65685 KIU65685 KSQ65685 LCM65685 LMI65685 LWE65685 MGA65685 MPW65685 MZS65685 NJO65685 NTK65685 ODG65685 ONC65685 OWY65685 PGU65685 PQQ65685 QAM65685 QKI65685 QUE65685 REA65685 RNW65685 RXS65685 SHO65685 SRK65685 TBG65685 TLC65685 TUY65685 UEU65685 UOQ65685 UYM65685 VII65685 VSE65685 WCA65685 WLW65685 WVS65685 K131221 JG131221 TC131221 ACY131221 AMU131221 AWQ131221 BGM131221 BQI131221 CAE131221 CKA131221 CTW131221 DDS131221 DNO131221 DXK131221 EHG131221 ERC131221 FAY131221 FKU131221 FUQ131221 GEM131221 GOI131221 GYE131221 HIA131221 HRW131221 IBS131221 ILO131221 IVK131221 JFG131221 JPC131221 JYY131221 KIU131221 KSQ131221 LCM131221 LMI131221 LWE131221 MGA131221 MPW131221 MZS131221 NJO131221 NTK131221 ODG131221 ONC131221 OWY131221 PGU131221 PQQ131221 QAM131221 QKI131221 QUE131221 REA131221 RNW131221 RXS131221 SHO131221 SRK131221 TBG131221 TLC131221 TUY131221 UEU131221 UOQ131221 UYM131221 VII131221 VSE131221 WCA131221 WLW131221 WVS131221 K196757 JG196757 TC196757 ACY196757 AMU196757 AWQ196757 BGM196757 BQI196757 CAE196757 CKA196757 CTW196757 DDS196757 DNO196757 DXK196757 EHG196757 ERC196757 FAY196757 FKU196757 FUQ196757 GEM196757 GOI196757 GYE196757 HIA196757 HRW196757 IBS196757 ILO196757 IVK196757 JFG196757 JPC196757 JYY196757 KIU196757 KSQ196757 LCM196757 LMI196757 LWE196757 MGA196757 MPW196757 MZS196757 NJO196757 NTK196757 ODG196757 ONC196757 OWY196757 PGU196757 PQQ196757 QAM196757 QKI196757 QUE196757 REA196757 RNW196757 RXS196757 SHO196757 SRK196757 TBG196757 TLC196757 TUY196757 UEU196757 UOQ196757 UYM196757 VII196757 VSE196757 WCA196757 WLW196757 WVS196757 K262293 JG262293 TC262293 ACY262293 AMU262293 AWQ262293 BGM262293 BQI262293 CAE262293 CKA262293 CTW262293 DDS262293 DNO262293 DXK262293 EHG262293 ERC262293 FAY262293 FKU262293 FUQ262293 GEM262293 GOI262293 GYE262293 HIA262293 HRW262293 IBS262293 ILO262293 IVK262293 JFG262293 JPC262293 JYY262293 KIU262293 KSQ262293 LCM262293 LMI262293 LWE262293 MGA262293 MPW262293 MZS262293 NJO262293 NTK262293 ODG262293 ONC262293 OWY262293 PGU262293 PQQ262293 QAM262293 QKI262293 QUE262293 REA262293 RNW262293 RXS262293 SHO262293 SRK262293 TBG262293 TLC262293 TUY262293 UEU262293 UOQ262293 UYM262293 VII262293 VSE262293 WCA262293 WLW262293 WVS262293 K327829 JG327829 TC327829 ACY327829 AMU327829 AWQ327829 BGM327829 BQI327829 CAE327829 CKA327829 CTW327829 DDS327829 DNO327829 DXK327829 EHG327829 ERC327829 FAY327829 FKU327829 FUQ327829 GEM327829 GOI327829 GYE327829 HIA327829 HRW327829 IBS327829 ILO327829 IVK327829 JFG327829 JPC327829 JYY327829 KIU327829 KSQ327829 LCM327829 LMI327829 LWE327829 MGA327829 MPW327829 MZS327829 NJO327829 NTK327829 ODG327829 ONC327829 OWY327829 PGU327829 PQQ327829 QAM327829 QKI327829 QUE327829 REA327829 RNW327829 RXS327829 SHO327829 SRK327829 TBG327829 TLC327829 TUY327829 UEU327829 UOQ327829 UYM327829 VII327829 VSE327829 WCA327829 WLW327829 WVS327829 K393365 JG393365 TC393365 ACY393365 AMU393365 AWQ393365 BGM393365 BQI393365 CAE393365 CKA393365 CTW393365 DDS393365 DNO393365 DXK393365 EHG393365 ERC393365 FAY393365 FKU393365 FUQ393365 GEM393365 GOI393365 GYE393365 HIA393365 HRW393365 IBS393365 ILO393365 IVK393365 JFG393365 JPC393365 JYY393365 KIU393365 KSQ393365 LCM393365 LMI393365 LWE393365 MGA393365 MPW393365 MZS393365 NJO393365 NTK393365 ODG393365 ONC393365 OWY393365 PGU393365 PQQ393365 QAM393365 QKI393365 QUE393365 REA393365 RNW393365 RXS393365 SHO393365 SRK393365 TBG393365 TLC393365 TUY393365 UEU393365 UOQ393365 UYM393365 VII393365 VSE393365 WCA393365 WLW393365 WVS393365 K458901 JG458901 TC458901 ACY458901 AMU458901 AWQ458901 BGM458901 BQI458901 CAE458901 CKA458901 CTW458901 DDS458901 DNO458901 DXK458901 EHG458901 ERC458901 FAY458901 FKU458901 FUQ458901 GEM458901 GOI458901 GYE458901 HIA458901 HRW458901 IBS458901 ILO458901 IVK458901 JFG458901 JPC458901 JYY458901 KIU458901 KSQ458901 LCM458901 LMI458901 LWE458901 MGA458901 MPW458901 MZS458901 NJO458901 NTK458901 ODG458901 ONC458901 OWY458901 PGU458901 PQQ458901 QAM458901 QKI458901 QUE458901 REA458901 RNW458901 RXS458901 SHO458901 SRK458901 TBG458901 TLC458901 TUY458901 UEU458901 UOQ458901 UYM458901 VII458901 VSE458901 WCA458901 WLW458901 WVS458901 K524437 JG524437 TC524437 ACY524437 AMU524437 AWQ524437 BGM524437 BQI524437 CAE524437 CKA524437 CTW524437 DDS524437 DNO524437 DXK524437 EHG524437 ERC524437 FAY524437 FKU524437 FUQ524437 GEM524437 GOI524437 GYE524437 HIA524437 HRW524437 IBS524437 ILO524437 IVK524437 JFG524437 JPC524437 JYY524437 KIU524437 KSQ524437 LCM524437 LMI524437 LWE524437 MGA524437 MPW524437 MZS524437 NJO524437 NTK524437 ODG524437 ONC524437 OWY524437 PGU524437 PQQ524437 QAM524437 QKI524437 QUE524437 REA524437 RNW524437 RXS524437 SHO524437 SRK524437 TBG524437 TLC524437 TUY524437 UEU524437 UOQ524437 UYM524437 VII524437 VSE524437 WCA524437 WLW524437 WVS524437 K589973 JG589973 TC589973 ACY589973 AMU589973 AWQ589973 BGM589973 BQI589973 CAE589973 CKA589973 CTW589973 DDS589973 DNO589973 DXK589973 EHG589973 ERC589973 FAY589973 FKU589973 FUQ589973 GEM589973 GOI589973 GYE589973 HIA589973 HRW589973 IBS589973 ILO589973 IVK589973 JFG589973 JPC589973 JYY589973 KIU589973 KSQ589973 LCM589973 LMI589973 LWE589973 MGA589973 MPW589973 MZS589973 NJO589973 NTK589973 ODG589973 ONC589973 OWY589973 PGU589973 PQQ589973 QAM589973 QKI589973 QUE589973 REA589973 RNW589973 RXS589973 SHO589973 SRK589973 TBG589973 TLC589973 TUY589973 UEU589973 UOQ589973 UYM589973 VII589973 VSE589973 WCA589973 WLW589973 WVS589973 K655509 JG655509 TC655509 ACY655509 AMU655509 AWQ655509 BGM655509 BQI655509 CAE655509 CKA655509 CTW655509 DDS655509 DNO655509 DXK655509 EHG655509 ERC655509 FAY655509 FKU655509 FUQ655509 GEM655509 GOI655509 GYE655509 HIA655509 HRW655509 IBS655509 ILO655509 IVK655509 JFG655509 JPC655509 JYY655509 KIU655509 KSQ655509 LCM655509 LMI655509 LWE655509 MGA655509 MPW655509 MZS655509 NJO655509 NTK655509 ODG655509 ONC655509 OWY655509 PGU655509 PQQ655509 QAM655509 QKI655509 QUE655509 REA655509 RNW655509 RXS655509 SHO655509 SRK655509 TBG655509 TLC655509 TUY655509 UEU655509 UOQ655509 UYM655509 VII655509 VSE655509 WCA655509 WLW655509 WVS655509 K721045 JG721045 TC721045 ACY721045 AMU721045 AWQ721045 BGM721045 BQI721045 CAE721045 CKA721045 CTW721045 DDS721045 DNO721045 DXK721045 EHG721045 ERC721045 FAY721045 FKU721045 FUQ721045 GEM721045 GOI721045 GYE721045 HIA721045 HRW721045 IBS721045 ILO721045 IVK721045 JFG721045 JPC721045 JYY721045 KIU721045 KSQ721045 LCM721045 LMI721045 LWE721045 MGA721045 MPW721045 MZS721045 NJO721045 NTK721045 ODG721045 ONC721045 OWY721045 PGU721045 PQQ721045 QAM721045 QKI721045 QUE721045 REA721045 RNW721045 RXS721045 SHO721045 SRK721045 TBG721045 TLC721045 TUY721045 UEU721045 UOQ721045 UYM721045 VII721045 VSE721045 WCA721045 WLW721045 WVS721045 K786581 JG786581 TC786581 ACY786581 AMU786581 AWQ786581 BGM786581 BQI786581 CAE786581 CKA786581 CTW786581 DDS786581 DNO786581 DXK786581 EHG786581 ERC786581 FAY786581 FKU786581 FUQ786581 GEM786581 GOI786581 GYE786581 HIA786581 HRW786581 IBS786581 ILO786581 IVK786581 JFG786581 JPC786581 JYY786581 KIU786581 KSQ786581 LCM786581 LMI786581 LWE786581 MGA786581 MPW786581 MZS786581 NJO786581 NTK786581 ODG786581 ONC786581 OWY786581 PGU786581 PQQ786581 QAM786581 QKI786581 QUE786581 REA786581 RNW786581 RXS786581 SHO786581 SRK786581 TBG786581 TLC786581 TUY786581 UEU786581 UOQ786581 UYM786581 VII786581 VSE786581 WCA786581 WLW786581 WVS786581 K852117 JG852117 TC852117 ACY852117 AMU852117 AWQ852117 BGM852117 BQI852117 CAE852117 CKA852117 CTW852117 DDS852117 DNO852117 DXK852117 EHG852117 ERC852117 FAY852117 FKU852117 FUQ852117 GEM852117 GOI852117 GYE852117 HIA852117 HRW852117 IBS852117 ILO852117 IVK852117 JFG852117 JPC852117 JYY852117 KIU852117 KSQ852117 LCM852117 LMI852117 LWE852117 MGA852117 MPW852117 MZS852117 NJO852117 NTK852117 ODG852117 ONC852117 OWY852117 PGU852117 PQQ852117 QAM852117 QKI852117 QUE852117 REA852117 RNW852117 RXS852117 SHO852117 SRK852117 TBG852117 TLC852117 TUY852117 UEU852117 UOQ852117 UYM852117 VII852117 VSE852117 WCA852117 WLW852117 WVS852117 K917653 JG917653 TC917653 ACY917653 AMU917653 AWQ917653 BGM917653 BQI917653 CAE917653 CKA917653 CTW917653 DDS917653 DNO917653 DXK917653 EHG917653 ERC917653 FAY917653 FKU917653 FUQ917653 GEM917653 GOI917653 GYE917653 HIA917653 HRW917653 IBS917653 ILO917653 IVK917653 JFG917653 JPC917653 JYY917653 KIU917653 KSQ917653 LCM917653 LMI917653 LWE917653 MGA917653 MPW917653 MZS917653 NJO917653 NTK917653 ODG917653 ONC917653 OWY917653 PGU917653 PQQ917653 QAM917653 QKI917653 QUE917653 REA917653 RNW917653 RXS917653 SHO917653 SRK917653 TBG917653 TLC917653 TUY917653 UEU917653 UOQ917653 UYM917653 VII917653 VSE917653 WCA917653 WLW917653 WVS917653 K983189 JG983189 TC983189 ACY983189 AMU983189 AWQ983189 BGM983189 BQI983189 CAE983189 CKA983189 CTW983189 DDS983189 DNO983189 DXK983189 EHG983189 ERC983189 FAY983189 FKU983189 FUQ983189 GEM983189 GOI983189 GYE983189 HIA983189 HRW983189 IBS983189 ILO983189 IVK983189 JFG983189 JPC983189 JYY983189 KIU983189 KSQ983189 LCM983189 LMI983189 LWE983189 MGA983189 MPW983189 MZS983189 NJO983189 NTK983189 ODG983189 ONC983189 OWY983189 PGU983189 PQQ983189 QAM983189 QKI983189 QUE983189 REA983189 RNW983189 RXS983189 SHO983189 SRK983189 TBG983189 TLC983189 TUY983189 UEU983189 UOQ983189 UYM983189 VII983189 VSE983189 WCA983189 WLW983189 WVS983189 K161 JG161 TC161 ACY161 AMU161 AWQ161 BGM161 BQI161 CAE161 CKA161 CTW161 DDS161 DNO161 DXK161 EHG161 ERC161 FAY161 FKU161 FUQ161 GEM161 GOI161 GYE161 HIA161 HRW161 IBS161 ILO161 IVK161 JFG161 JPC161 JYY161 KIU161 KSQ161 LCM161 LMI161 LWE161 MGA161 MPW161 MZS161 NJO161 NTK161 ODG161 ONC161 OWY161 PGU161 PQQ161 QAM161 QKI161 QUE161 REA161 RNW161 RXS161 SHO161 SRK161 TBG161 TLC161 TUY161 UEU161 UOQ161 UYM161 VII161 VSE161 WCA161 WLW161 WVS161 K65697 JG65697 TC65697 ACY65697 AMU65697 AWQ65697 BGM65697 BQI65697 CAE65697 CKA65697 CTW65697 DDS65697 DNO65697 DXK65697 EHG65697 ERC65697 FAY65697 FKU65697 FUQ65697 GEM65697 GOI65697 GYE65697 HIA65697 HRW65697 IBS65697 ILO65697 IVK65697 JFG65697 JPC65697 JYY65697 KIU65697 KSQ65697 LCM65697 LMI65697 LWE65697 MGA65697 MPW65697 MZS65697 NJO65697 NTK65697 ODG65697 ONC65697 OWY65697 PGU65697 PQQ65697 QAM65697 QKI65697 QUE65697 REA65697 RNW65697 RXS65697 SHO65697 SRK65697 TBG65697 TLC65697 TUY65697 UEU65697 UOQ65697 UYM65697 VII65697 VSE65697 WCA65697 WLW65697 WVS65697 K131233 JG131233 TC131233 ACY131233 AMU131233 AWQ131233 BGM131233 BQI131233 CAE131233 CKA131233 CTW131233 DDS131233 DNO131233 DXK131233 EHG131233 ERC131233 FAY131233 FKU131233 FUQ131233 GEM131233 GOI131233 GYE131233 HIA131233 HRW131233 IBS131233 ILO131233 IVK131233 JFG131233 JPC131233 JYY131233 KIU131233 KSQ131233 LCM131233 LMI131233 LWE131233 MGA131233 MPW131233 MZS131233 NJO131233 NTK131233 ODG131233 ONC131233 OWY131233 PGU131233 PQQ131233 QAM131233 QKI131233 QUE131233 REA131233 RNW131233 RXS131233 SHO131233 SRK131233 TBG131233 TLC131233 TUY131233 UEU131233 UOQ131233 UYM131233 VII131233 VSE131233 WCA131233 WLW131233 WVS131233 K196769 JG196769 TC196769 ACY196769 AMU196769 AWQ196769 BGM196769 BQI196769 CAE196769 CKA196769 CTW196769 DDS196769 DNO196769 DXK196769 EHG196769 ERC196769 FAY196769 FKU196769 FUQ196769 GEM196769 GOI196769 GYE196769 HIA196769 HRW196769 IBS196769 ILO196769 IVK196769 JFG196769 JPC196769 JYY196769 KIU196769 KSQ196769 LCM196769 LMI196769 LWE196769 MGA196769 MPW196769 MZS196769 NJO196769 NTK196769 ODG196769 ONC196769 OWY196769 PGU196769 PQQ196769 QAM196769 QKI196769 QUE196769 REA196769 RNW196769 RXS196769 SHO196769 SRK196769 TBG196769 TLC196769 TUY196769 UEU196769 UOQ196769 UYM196769 VII196769 VSE196769 WCA196769 WLW196769 WVS196769 K262305 JG262305 TC262305 ACY262305 AMU262305 AWQ262305 BGM262305 BQI262305 CAE262305 CKA262305 CTW262305 DDS262305 DNO262305 DXK262305 EHG262305 ERC262305 FAY262305 FKU262305 FUQ262305 GEM262305 GOI262305 GYE262305 HIA262305 HRW262305 IBS262305 ILO262305 IVK262305 JFG262305 JPC262305 JYY262305 KIU262305 KSQ262305 LCM262305 LMI262305 LWE262305 MGA262305 MPW262305 MZS262305 NJO262305 NTK262305 ODG262305 ONC262305 OWY262305 PGU262305 PQQ262305 QAM262305 QKI262305 QUE262305 REA262305 RNW262305 RXS262305 SHO262305 SRK262305 TBG262305 TLC262305 TUY262305 UEU262305 UOQ262305 UYM262305 VII262305 VSE262305 WCA262305 WLW262305 WVS262305 K327841 JG327841 TC327841 ACY327841 AMU327841 AWQ327841 BGM327841 BQI327841 CAE327841 CKA327841 CTW327841 DDS327841 DNO327841 DXK327841 EHG327841 ERC327841 FAY327841 FKU327841 FUQ327841 GEM327841 GOI327841 GYE327841 HIA327841 HRW327841 IBS327841 ILO327841 IVK327841 JFG327841 JPC327841 JYY327841 KIU327841 KSQ327841 LCM327841 LMI327841 LWE327841 MGA327841 MPW327841 MZS327841 NJO327841 NTK327841 ODG327841 ONC327841 OWY327841 PGU327841 PQQ327841 QAM327841 QKI327841 QUE327841 REA327841 RNW327841 RXS327841 SHO327841 SRK327841 TBG327841 TLC327841 TUY327841 UEU327841 UOQ327841 UYM327841 VII327841 VSE327841 WCA327841 WLW327841 WVS327841 K393377 JG393377 TC393377 ACY393377 AMU393377 AWQ393377 BGM393377 BQI393377 CAE393377 CKA393377 CTW393377 DDS393377 DNO393377 DXK393377 EHG393377 ERC393377 FAY393377 FKU393377 FUQ393377 GEM393377 GOI393377 GYE393377 HIA393377 HRW393377 IBS393377 ILO393377 IVK393377 JFG393377 JPC393377 JYY393377 KIU393377 KSQ393377 LCM393377 LMI393377 LWE393377 MGA393377 MPW393377 MZS393377 NJO393377 NTK393377 ODG393377 ONC393377 OWY393377 PGU393377 PQQ393377 QAM393377 QKI393377 QUE393377 REA393377 RNW393377 RXS393377 SHO393377 SRK393377 TBG393377 TLC393377 TUY393377 UEU393377 UOQ393377 UYM393377 VII393377 VSE393377 WCA393377 WLW393377 WVS393377 K458913 JG458913 TC458913 ACY458913 AMU458913 AWQ458913 BGM458913 BQI458913 CAE458913 CKA458913 CTW458913 DDS458913 DNO458913 DXK458913 EHG458913 ERC458913 FAY458913 FKU458913 FUQ458913 GEM458913 GOI458913 GYE458913 HIA458913 HRW458913 IBS458913 ILO458913 IVK458913 JFG458913 JPC458913 JYY458913 KIU458913 KSQ458913 LCM458913 LMI458913 LWE458913 MGA458913 MPW458913 MZS458913 NJO458913 NTK458913 ODG458913 ONC458913 OWY458913 PGU458913 PQQ458913 QAM458913 QKI458913 QUE458913 REA458913 RNW458913 RXS458913 SHO458913 SRK458913 TBG458913 TLC458913 TUY458913 UEU458913 UOQ458913 UYM458913 VII458913 VSE458913 WCA458913 WLW458913 WVS458913 K524449 JG524449 TC524449 ACY524449 AMU524449 AWQ524449 BGM524449 BQI524449 CAE524449 CKA524449 CTW524449 DDS524449 DNO524449 DXK524449 EHG524449 ERC524449 FAY524449 FKU524449 FUQ524449 GEM524449 GOI524449 GYE524449 HIA524449 HRW524449 IBS524449 ILO524449 IVK524449 JFG524449 JPC524449 JYY524449 KIU524449 KSQ524449 LCM524449 LMI524449 LWE524449 MGA524449 MPW524449 MZS524449 NJO524449 NTK524449 ODG524449 ONC524449 OWY524449 PGU524449 PQQ524449 QAM524449 QKI524449 QUE524449 REA524449 RNW524449 RXS524449 SHO524449 SRK524449 TBG524449 TLC524449 TUY524449 UEU524449 UOQ524449 UYM524449 VII524449 VSE524449 WCA524449 WLW524449 WVS524449 K589985 JG589985 TC589985 ACY589985 AMU589985 AWQ589985 BGM589985 BQI589985 CAE589985 CKA589985 CTW589985 DDS589985 DNO589985 DXK589985 EHG589985 ERC589985 FAY589985 FKU589985 FUQ589985 GEM589985 GOI589985 GYE589985 HIA589985 HRW589985 IBS589985 ILO589985 IVK589985 JFG589985 JPC589985 JYY589985 KIU589985 KSQ589985 LCM589985 LMI589985 LWE589985 MGA589985 MPW589985 MZS589985 NJO589985 NTK589985 ODG589985 ONC589985 OWY589985 PGU589985 PQQ589985 QAM589985 QKI589985 QUE589985 REA589985 RNW589985 RXS589985 SHO589985 SRK589985 TBG589985 TLC589985 TUY589985 UEU589985 UOQ589985 UYM589985 VII589985 VSE589985 WCA589985 WLW589985 WVS589985 K655521 JG655521 TC655521 ACY655521 AMU655521 AWQ655521 BGM655521 BQI655521 CAE655521 CKA655521 CTW655521 DDS655521 DNO655521 DXK655521 EHG655521 ERC655521 FAY655521 FKU655521 FUQ655521 GEM655521 GOI655521 GYE655521 HIA655521 HRW655521 IBS655521 ILO655521 IVK655521 JFG655521 JPC655521 JYY655521 KIU655521 KSQ655521 LCM655521 LMI655521 LWE655521 MGA655521 MPW655521 MZS655521 NJO655521 NTK655521 ODG655521 ONC655521 OWY655521 PGU655521 PQQ655521 QAM655521 QKI655521 QUE655521 REA655521 RNW655521 RXS655521 SHO655521 SRK655521 TBG655521 TLC655521 TUY655521 UEU655521 UOQ655521 UYM655521 VII655521 VSE655521 WCA655521 WLW655521 WVS655521 K721057 JG721057 TC721057 ACY721057 AMU721057 AWQ721057 BGM721057 BQI721057 CAE721057 CKA721057 CTW721057 DDS721057 DNO721057 DXK721057 EHG721057 ERC721057 FAY721057 FKU721057 FUQ721057 GEM721057 GOI721057 GYE721057 HIA721057 HRW721057 IBS721057 ILO721057 IVK721057 JFG721057 JPC721057 JYY721057 KIU721057 KSQ721057 LCM721057 LMI721057 LWE721057 MGA721057 MPW721057 MZS721057 NJO721057 NTK721057 ODG721057 ONC721057 OWY721057 PGU721057 PQQ721057 QAM721057 QKI721057 QUE721057 REA721057 RNW721057 RXS721057 SHO721057 SRK721057 TBG721057 TLC721057 TUY721057 UEU721057 UOQ721057 UYM721057 VII721057 VSE721057 WCA721057 WLW721057 WVS721057 K786593 JG786593 TC786593 ACY786593 AMU786593 AWQ786593 BGM786593 BQI786593 CAE786593 CKA786593 CTW786593 DDS786593 DNO786593 DXK786593 EHG786593 ERC786593 FAY786593 FKU786593 FUQ786593 GEM786593 GOI786593 GYE786593 HIA786593 HRW786593 IBS786593 ILO786593 IVK786593 JFG786593 JPC786593 JYY786593 KIU786593 KSQ786593 LCM786593 LMI786593 LWE786593 MGA786593 MPW786593 MZS786593 NJO786593 NTK786593 ODG786593 ONC786593 OWY786593 PGU786593 PQQ786593 QAM786593 QKI786593 QUE786593 REA786593 RNW786593 RXS786593 SHO786593 SRK786593 TBG786593 TLC786593 TUY786593 UEU786593 UOQ786593 UYM786593 VII786593 VSE786593 WCA786593 WLW786593 WVS786593 K852129 JG852129 TC852129 ACY852129 AMU852129 AWQ852129 BGM852129 BQI852129 CAE852129 CKA852129 CTW852129 DDS852129 DNO852129 DXK852129 EHG852129 ERC852129 FAY852129 FKU852129 FUQ852129 GEM852129 GOI852129 GYE852129 HIA852129 HRW852129 IBS852129 ILO852129 IVK852129 JFG852129 JPC852129 JYY852129 KIU852129 KSQ852129 LCM852129 LMI852129 LWE852129 MGA852129 MPW852129 MZS852129 NJO852129 NTK852129 ODG852129 ONC852129 OWY852129 PGU852129 PQQ852129 QAM852129 QKI852129 QUE852129 REA852129 RNW852129 RXS852129 SHO852129 SRK852129 TBG852129 TLC852129 TUY852129 UEU852129 UOQ852129 UYM852129 VII852129 VSE852129 WCA852129 WLW852129 WVS852129 K917665 JG917665 TC917665 ACY917665 AMU917665 AWQ917665 BGM917665 BQI917665 CAE917665 CKA917665 CTW917665 DDS917665 DNO917665 DXK917665 EHG917665 ERC917665 FAY917665 FKU917665 FUQ917665 GEM917665 GOI917665 GYE917665 HIA917665 HRW917665 IBS917665 ILO917665 IVK917665 JFG917665 JPC917665 JYY917665 KIU917665 KSQ917665 LCM917665 LMI917665 LWE917665 MGA917665 MPW917665 MZS917665 NJO917665 NTK917665 ODG917665 ONC917665 OWY917665 PGU917665 PQQ917665 QAM917665 QKI917665 QUE917665 REA917665 RNW917665 RXS917665 SHO917665 SRK917665 TBG917665 TLC917665 TUY917665 UEU917665 UOQ917665 UYM917665 VII917665 VSE917665 WCA917665 WLW917665 WVS917665 K983201 JG983201 TC983201 ACY983201 AMU983201 AWQ983201 BGM983201 BQI983201 CAE983201 CKA983201 CTW983201 DDS983201 DNO983201 DXK983201 EHG983201 ERC983201 FAY983201 FKU983201 FUQ983201 GEM983201 GOI983201 GYE983201 HIA983201 HRW983201 IBS983201 ILO983201 IVK983201 JFG983201 JPC983201 JYY983201 KIU983201 KSQ983201 LCM983201 LMI983201 LWE983201 MGA983201 MPW983201 MZS983201 NJO983201 NTK983201 ODG983201 ONC983201 OWY983201 PGU983201 PQQ983201 QAM983201 QKI983201 QUE983201 REA983201 RNW983201 RXS983201 SHO983201 SRK983201 TBG983201 TLC983201 TUY983201 UEU983201 UOQ983201 UYM983201 VII983201 VSE983201 WCA983201 WLW983201 WVS983201 K126 JG126 TC126 ACY126 AMU126 AWQ126 BGM126 BQI126 CAE126 CKA126 CTW126 DDS126 DNO126 DXK126 EHG126 ERC126 FAY126 FKU126 FUQ126 GEM126 GOI126 GYE126 HIA126 HRW126 IBS126 ILO126 IVK126 JFG126 JPC126 JYY126 KIU126 KSQ126 LCM126 LMI126 LWE126 MGA126 MPW126 MZS126 NJO126 NTK126 ODG126 ONC126 OWY126 PGU126 PQQ126 QAM126 QKI126 QUE126 REA126 RNW126 RXS126 SHO126 SRK126 TBG126 TLC126 TUY126 UEU126 UOQ126 UYM126 VII126 VSE126 WCA126 WLW126 WVS126 K65662 JG65662 TC65662 ACY65662 AMU65662 AWQ65662 BGM65662 BQI65662 CAE65662 CKA65662 CTW65662 DDS65662 DNO65662 DXK65662 EHG65662 ERC65662 FAY65662 FKU65662 FUQ65662 GEM65662 GOI65662 GYE65662 HIA65662 HRW65662 IBS65662 ILO65662 IVK65662 JFG65662 JPC65662 JYY65662 KIU65662 KSQ65662 LCM65662 LMI65662 LWE65662 MGA65662 MPW65662 MZS65662 NJO65662 NTK65662 ODG65662 ONC65662 OWY65662 PGU65662 PQQ65662 QAM65662 QKI65662 QUE65662 REA65662 RNW65662 RXS65662 SHO65662 SRK65662 TBG65662 TLC65662 TUY65662 UEU65662 UOQ65662 UYM65662 VII65662 VSE65662 WCA65662 WLW65662 WVS65662 K131198 JG131198 TC131198 ACY131198 AMU131198 AWQ131198 BGM131198 BQI131198 CAE131198 CKA131198 CTW131198 DDS131198 DNO131198 DXK131198 EHG131198 ERC131198 FAY131198 FKU131198 FUQ131198 GEM131198 GOI131198 GYE131198 HIA131198 HRW131198 IBS131198 ILO131198 IVK131198 JFG131198 JPC131198 JYY131198 KIU131198 KSQ131198 LCM131198 LMI131198 LWE131198 MGA131198 MPW131198 MZS131198 NJO131198 NTK131198 ODG131198 ONC131198 OWY131198 PGU131198 PQQ131198 QAM131198 QKI131198 QUE131198 REA131198 RNW131198 RXS131198 SHO131198 SRK131198 TBG131198 TLC131198 TUY131198 UEU131198 UOQ131198 UYM131198 VII131198 VSE131198 WCA131198 WLW131198 WVS131198 K196734 JG196734 TC196734 ACY196734 AMU196734 AWQ196734 BGM196734 BQI196734 CAE196734 CKA196734 CTW196734 DDS196734 DNO196734 DXK196734 EHG196734 ERC196734 FAY196734 FKU196734 FUQ196734 GEM196734 GOI196734 GYE196734 HIA196734 HRW196734 IBS196734 ILO196734 IVK196734 JFG196734 JPC196734 JYY196734 KIU196734 KSQ196734 LCM196734 LMI196734 LWE196734 MGA196734 MPW196734 MZS196734 NJO196734 NTK196734 ODG196734 ONC196734 OWY196734 PGU196734 PQQ196734 QAM196734 QKI196734 QUE196734 REA196734 RNW196734 RXS196734 SHO196734 SRK196734 TBG196734 TLC196734 TUY196734 UEU196734 UOQ196734 UYM196734 VII196734 VSE196734 WCA196734 WLW196734 WVS196734 K262270 JG262270 TC262270 ACY262270 AMU262270 AWQ262270 BGM262270 BQI262270 CAE262270 CKA262270 CTW262270 DDS262270 DNO262270 DXK262270 EHG262270 ERC262270 FAY262270 FKU262270 FUQ262270 GEM262270 GOI262270 GYE262270 HIA262270 HRW262270 IBS262270 ILO262270 IVK262270 JFG262270 JPC262270 JYY262270 KIU262270 KSQ262270 LCM262270 LMI262270 LWE262270 MGA262270 MPW262270 MZS262270 NJO262270 NTK262270 ODG262270 ONC262270 OWY262270 PGU262270 PQQ262270 QAM262270 QKI262270 QUE262270 REA262270 RNW262270 RXS262270 SHO262270 SRK262270 TBG262270 TLC262270 TUY262270 UEU262270 UOQ262270 UYM262270 VII262270 VSE262270 WCA262270 WLW262270 WVS262270 K327806 JG327806 TC327806 ACY327806 AMU327806 AWQ327806 BGM327806 BQI327806 CAE327806 CKA327806 CTW327806 DDS327806 DNO327806 DXK327806 EHG327806 ERC327806 FAY327806 FKU327806 FUQ327806 GEM327806 GOI327806 GYE327806 HIA327806 HRW327806 IBS327806 ILO327806 IVK327806 JFG327806 JPC327806 JYY327806 KIU327806 KSQ327806 LCM327806 LMI327806 LWE327806 MGA327806 MPW327806 MZS327806 NJO327806 NTK327806 ODG327806 ONC327806 OWY327806 PGU327806 PQQ327806 QAM327806 QKI327806 QUE327806 REA327806 RNW327806 RXS327806 SHO327806 SRK327806 TBG327806 TLC327806 TUY327806 UEU327806 UOQ327806 UYM327806 VII327806 VSE327806 WCA327806 WLW327806 WVS327806 K393342 JG393342 TC393342 ACY393342 AMU393342 AWQ393342 BGM393342 BQI393342 CAE393342 CKA393342 CTW393342 DDS393342 DNO393342 DXK393342 EHG393342 ERC393342 FAY393342 FKU393342 FUQ393342 GEM393342 GOI393342 GYE393342 HIA393342 HRW393342 IBS393342 ILO393342 IVK393342 JFG393342 JPC393342 JYY393342 KIU393342 KSQ393342 LCM393342 LMI393342 LWE393342 MGA393342 MPW393342 MZS393342 NJO393342 NTK393342 ODG393342 ONC393342 OWY393342 PGU393342 PQQ393342 QAM393342 QKI393342 QUE393342 REA393342 RNW393342 RXS393342 SHO393342 SRK393342 TBG393342 TLC393342 TUY393342 UEU393342 UOQ393342 UYM393342 VII393342 VSE393342 WCA393342 WLW393342 WVS393342 K458878 JG458878 TC458878 ACY458878 AMU458878 AWQ458878 BGM458878 BQI458878 CAE458878 CKA458878 CTW458878 DDS458878 DNO458878 DXK458878 EHG458878 ERC458878 FAY458878 FKU458878 FUQ458878 GEM458878 GOI458878 GYE458878 HIA458878 HRW458878 IBS458878 ILO458878 IVK458878 JFG458878 JPC458878 JYY458878 KIU458878 KSQ458878 LCM458878 LMI458878 LWE458878 MGA458878 MPW458878 MZS458878 NJO458878 NTK458878 ODG458878 ONC458878 OWY458878 PGU458878 PQQ458878 QAM458878 QKI458878 QUE458878 REA458878 RNW458878 RXS458878 SHO458878 SRK458878 TBG458878 TLC458878 TUY458878 UEU458878 UOQ458878 UYM458878 VII458878 VSE458878 WCA458878 WLW458878 WVS458878 K524414 JG524414 TC524414 ACY524414 AMU524414 AWQ524414 BGM524414 BQI524414 CAE524414 CKA524414 CTW524414 DDS524414 DNO524414 DXK524414 EHG524414 ERC524414 FAY524414 FKU524414 FUQ524414 GEM524414 GOI524414 GYE524414 HIA524414 HRW524414 IBS524414 ILO524414 IVK524414 JFG524414 JPC524414 JYY524414 KIU524414 KSQ524414 LCM524414 LMI524414 LWE524414 MGA524414 MPW524414 MZS524414 NJO524414 NTK524414 ODG524414 ONC524414 OWY524414 PGU524414 PQQ524414 QAM524414 QKI524414 QUE524414 REA524414 RNW524414 RXS524414 SHO524414 SRK524414 TBG524414 TLC524414 TUY524414 UEU524414 UOQ524414 UYM524414 VII524414 VSE524414 WCA524414 WLW524414 WVS524414 K589950 JG589950 TC589950 ACY589950 AMU589950 AWQ589950 BGM589950 BQI589950 CAE589950 CKA589950 CTW589950 DDS589950 DNO589950 DXK589950 EHG589950 ERC589950 FAY589950 FKU589950 FUQ589950 GEM589950 GOI589950 GYE589950 HIA589950 HRW589950 IBS589950 ILO589950 IVK589950 JFG589950 JPC589950 JYY589950 KIU589950 KSQ589950 LCM589950 LMI589950 LWE589950 MGA589950 MPW589950 MZS589950 NJO589950 NTK589950 ODG589950 ONC589950 OWY589950 PGU589950 PQQ589950 QAM589950 QKI589950 QUE589950 REA589950 RNW589950 RXS589950 SHO589950 SRK589950 TBG589950 TLC589950 TUY589950 UEU589950 UOQ589950 UYM589950 VII589950 VSE589950 WCA589950 WLW589950 WVS589950 K655486 JG655486 TC655486 ACY655486 AMU655486 AWQ655486 BGM655486 BQI655486 CAE655486 CKA655486 CTW655486 DDS655486 DNO655486 DXK655486 EHG655486 ERC655486 FAY655486 FKU655486 FUQ655486 GEM655486 GOI655486 GYE655486 HIA655486 HRW655486 IBS655486 ILO655486 IVK655486 JFG655486 JPC655486 JYY655486 KIU655486 KSQ655486 LCM655486 LMI655486 LWE655486 MGA655486 MPW655486 MZS655486 NJO655486 NTK655486 ODG655486 ONC655486 OWY655486 PGU655486 PQQ655486 QAM655486 QKI655486 QUE655486 REA655486 RNW655486 RXS655486 SHO655486 SRK655486 TBG655486 TLC655486 TUY655486 UEU655486 UOQ655486 UYM655486 VII655486 VSE655486 WCA655486 WLW655486 WVS655486 K721022 JG721022 TC721022 ACY721022 AMU721022 AWQ721022 BGM721022 BQI721022 CAE721022 CKA721022 CTW721022 DDS721022 DNO721022 DXK721022 EHG721022 ERC721022 FAY721022 FKU721022 FUQ721022 GEM721022 GOI721022 GYE721022 HIA721022 HRW721022 IBS721022 ILO721022 IVK721022 JFG721022 JPC721022 JYY721022 KIU721022 KSQ721022 LCM721022 LMI721022 LWE721022 MGA721022 MPW721022 MZS721022 NJO721022 NTK721022 ODG721022 ONC721022 OWY721022 PGU721022 PQQ721022 QAM721022 QKI721022 QUE721022 REA721022 RNW721022 RXS721022 SHO721022 SRK721022 TBG721022 TLC721022 TUY721022 UEU721022 UOQ721022 UYM721022 VII721022 VSE721022 WCA721022 WLW721022 WVS721022 K786558 JG786558 TC786558 ACY786558 AMU786558 AWQ786558 BGM786558 BQI786558 CAE786558 CKA786558 CTW786558 DDS786558 DNO786558 DXK786558 EHG786558 ERC786558 FAY786558 FKU786558 FUQ786558 GEM786558 GOI786558 GYE786558 HIA786558 HRW786558 IBS786558 ILO786558 IVK786558 JFG786558 JPC786558 JYY786558 KIU786558 KSQ786558 LCM786558 LMI786558 LWE786558 MGA786558 MPW786558 MZS786558 NJO786558 NTK786558 ODG786558 ONC786558 OWY786558 PGU786558 PQQ786558 QAM786558 QKI786558 QUE786558 REA786558 RNW786558 RXS786558 SHO786558 SRK786558 TBG786558 TLC786558 TUY786558 UEU786558 UOQ786558 UYM786558 VII786558 VSE786558 WCA786558 WLW786558 WVS786558 K852094 JG852094 TC852094 ACY852094 AMU852094 AWQ852094 BGM852094 BQI852094 CAE852094 CKA852094 CTW852094 DDS852094 DNO852094 DXK852094 EHG852094 ERC852094 FAY852094 FKU852094 FUQ852094 GEM852094 GOI852094 GYE852094 HIA852094 HRW852094 IBS852094 ILO852094 IVK852094 JFG852094 JPC852094 JYY852094 KIU852094 KSQ852094 LCM852094 LMI852094 LWE852094 MGA852094 MPW852094 MZS852094 NJO852094 NTK852094 ODG852094 ONC852094 OWY852094 PGU852094 PQQ852094 QAM852094 QKI852094 QUE852094 REA852094 RNW852094 RXS852094 SHO852094 SRK852094 TBG852094 TLC852094 TUY852094 UEU852094 UOQ852094 UYM852094 VII852094 VSE852094 WCA852094 WLW852094 WVS852094 K917630 JG917630 TC917630 ACY917630 AMU917630 AWQ917630 BGM917630 BQI917630 CAE917630 CKA917630 CTW917630 DDS917630 DNO917630 DXK917630 EHG917630 ERC917630 FAY917630 FKU917630 FUQ917630 GEM917630 GOI917630 GYE917630 HIA917630 HRW917630 IBS917630 ILO917630 IVK917630 JFG917630 JPC917630 JYY917630 KIU917630 KSQ917630 LCM917630 LMI917630 LWE917630 MGA917630 MPW917630 MZS917630 NJO917630 NTK917630 ODG917630 ONC917630 OWY917630 PGU917630 PQQ917630 QAM917630 QKI917630 QUE917630 REA917630 RNW917630 RXS917630 SHO917630 SRK917630 TBG917630 TLC917630 TUY917630 UEU917630 UOQ917630 UYM917630 VII917630 VSE917630 WCA917630 WLW917630 WVS917630 K983166 JG983166 TC983166 ACY983166 AMU983166 AWQ983166 BGM983166 BQI983166 CAE983166 CKA983166 CTW983166 DDS983166 DNO983166 DXK983166 EHG983166 ERC983166 FAY983166 FKU983166 FUQ983166 GEM983166 GOI983166 GYE983166 HIA983166 HRW983166 IBS983166 ILO983166 IVK983166 JFG983166 JPC983166 JYY983166 KIU983166 KSQ983166 LCM983166 LMI983166 LWE983166 MGA983166 MPW983166 MZS983166 NJO983166 NTK983166 ODG983166 ONC983166 OWY983166 PGU983166 PQQ983166 QAM983166 QKI983166 QUE983166 REA983166 RNW983166 RXS983166 SHO983166 SRK983166 TBG983166 TLC983166 TUY983166 UEU983166 UOQ983166 UYM983166 VII983166 VSE983166 WCA983166 WLW983166 WVS983166</xm:sqref>
        </x14:dataValidation>
      </x14:dataValidations>
    </ext>
  </extLst>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A4F1-AA14-462A-B553-A097863675D2}">
  <dimension ref="B2:Q93"/>
  <sheetViews>
    <sheetView zoomScale="70" zoomScaleNormal="70" workbookViewId="0">
      <pane xSplit="10" ySplit="8" topLeftCell="M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9" customWidth="1"/>
    <col min="3" max="4" width="20.625" style="3" customWidth="1"/>
    <col min="5" max="5" width="63.5" style="3" customWidth="1"/>
    <col min="6" max="6" width="6.25" style="3" customWidth="1"/>
    <col min="7" max="8" width="9.875" style="3" bestFit="1" customWidth="1"/>
    <col min="9" max="9" width="5.75" style="11" customWidth="1"/>
    <col min="10" max="10" width="65.625" style="3" customWidth="1"/>
    <col min="11" max="11" width="35.625" style="8" customWidth="1"/>
    <col min="12" max="12" width="50.625" style="9" customWidth="1"/>
    <col min="13" max="13" width="13.75" style="10" customWidth="1"/>
    <col min="14" max="14" width="6.375" style="3" customWidth="1"/>
    <col min="15" max="15" width="13.625" style="11" customWidth="1"/>
    <col min="16" max="16" width="19.125" style="12" customWidth="1"/>
    <col min="17" max="17" width="15.625" style="13" customWidth="1"/>
    <col min="18" max="16384" width="9" style="3"/>
  </cols>
  <sheetData>
    <row r="2" spans="2:17" ht="20.100000000000001" customHeight="1">
      <c r="B2" s="1" t="s">
        <v>0</v>
      </c>
      <c r="C2" s="1"/>
      <c r="D2" s="1"/>
      <c r="E2" s="2" t="s">
        <v>5932</v>
      </c>
      <c r="G2" s="4" t="s">
        <v>2</v>
      </c>
      <c r="H2" s="5"/>
      <c r="I2" s="6"/>
      <c r="J2" s="7">
        <f>SUM(H:H)</f>
        <v>242648</v>
      </c>
    </row>
    <row r="3" spans="2:17" ht="20.100000000000001" customHeight="1">
      <c r="B3" s="1" t="s">
        <v>3</v>
      </c>
      <c r="C3" s="1"/>
      <c r="D3" s="1"/>
      <c r="E3" s="14" t="s">
        <v>2427</v>
      </c>
    </row>
    <row r="4" spans="2:17" ht="20.100000000000001" customHeight="1">
      <c r="B4" s="1" t="s">
        <v>5</v>
      </c>
      <c r="C4" s="1"/>
      <c r="D4" s="1"/>
      <c r="E4" s="14">
        <v>197495</v>
      </c>
    </row>
    <row r="5" spans="2:17" ht="20.100000000000001" customHeight="1">
      <c r="B5" s="1" t="s">
        <v>6</v>
      </c>
      <c r="C5" s="1"/>
      <c r="D5" s="1"/>
      <c r="E5" s="15">
        <v>44775</v>
      </c>
    </row>
    <row r="6" spans="2:17" ht="20.100000000000001" customHeight="1">
      <c r="B6" s="1" t="s">
        <v>8</v>
      </c>
      <c r="C6" s="1"/>
      <c r="D6" s="1"/>
      <c r="E6" s="15">
        <v>44809</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20" t="s">
        <v>23</v>
      </c>
      <c r="Q8" s="21" t="s">
        <v>24</v>
      </c>
    </row>
    <row r="9" spans="2:17" s="9" customFormat="1" ht="19.7" customHeight="1">
      <c r="B9" s="16">
        <v>4</v>
      </c>
      <c r="C9" s="93" t="s">
        <v>25</v>
      </c>
      <c r="D9" s="93" t="s">
        <v>25</v>
      </c>
      <c r="E9" s="92" t="s">
        <v>5933</v>
      </c>
      <c r="F9" s="1987">
        <v>1</v>
      </c>
      <c r="G9" s="63">
        <v>50000</v>
      </c>
      <c r="H9" s="68">
        <f t="shared" ref="H9:H53" si="0">F9*G9</f>
        <v>50000</v>
      </c>
      <c r="I9" s="18"/>
      <c r="J9" s="17"/>
      <c r="K9" s="17"/>
      <c r="L9" s="17" t="s">
        <v>5934</v>
      </c>
      <c r="M9" s="19">
        <v>44722</v>
      </c>
      <c r="N9" s="16"/>
      <c r="O9" s="56">
        <v>44753</v>
      </c>
      <c r="P9" s="20">
        <v>44732</v>
      </c>
      <c r="Q9" s="21">
        <v>44732</v>
      </c>
    </row>
    <row r="10" spans="2:17" s="9" customFormat="1" ht="19.7" customHeight="1">
      <c r="B10" s="16">
        <v>4</v>
      </c>
      <c r="C10" s="93" t="s">
        <v>25</v>
      </c>
      <c r="D10" s="93" t="s">
        <v>25</v>
      </c>
      <c r="E10" s="92" t="s">
        <v>62</v>
      </c>
      <c r="F10" s="1987">
        <v>1</v>
      </c>
      <c r="G10" s="63">
        <v>1300</v>
      </c>
      <c r="H10" s="68">
        <f t="shared" si="0"/>
        <v>1300</v>
      </c>
      <c r="I10" s="18"/>
      <c r="J10" s="17"/>
      <c r="K10" s="17"/>
      <c r="L10" s="17" t="s">
        <v>5934</v>
      </c>
      <c r="M10" s="19">
        <v>44722</v>
      </c>
      <c r="N10" s="16"/>
      <c r="O10" s="56">
        <v>44753</v>
      </c>
      <c r="P10" s="20">
        <v>44732</v>
      </c>
      <c r="Q10" s="21"/>
    </row>
    <row r="11" spans="2:17" s="9" customFormat="1" ht="19.7" customHeight="1">
      <c r="B11" s="16"/>
      <c r="C11" s="16"/>
      <c r="D11" s="16"/>
      <c r="E11" s="17"/>
      <c r="F11" s="17"/>
      <c r="G11" s="17"/>
      <c r="H11" s="68">
        <f t="shared" si="0"/>
        <v>0</v>
      </c>
      <c r="I11" s="18"/>
      <c r="J11" s="17"/>
      <c r="K11" s="17"/>
      <c r="L11" s="17"/>
      <c r="M11" s="19"/>
      <c r="N11" s="16"/>
      <c r="O11" s="17"/>
      <c r="P11" s="20"/>
      <c r="Q11" s="21"/>
    </row>
    <row r="12" spans="2:17" s="9" customFormat="1" ht="19.7" customHeight="1">
      <c r="B12" s="16"/>
      <c r="C12" s="16"/>
      <c r="D12" s="16"/>
      <c r="E12" s="17"/>
      <c r="F12" s="17"/>
      <c r="G12" s="17"/>
      <c r="H12" s="68">
        <f t="shared" si="0"/>
        <v>0</v>
      </c>
      <c r="I12" s="18"/>
      <c r="J12" s="17"/>
      <c r="K12" s="17"/>
      <c r="L12" s="17"/>
      <c r="M12" s="19"/>
      <c r="N12" s="16"/>
      <c r="O12" s="17"/>
      <c r="P12" s="20"/>
      <c r="Q12" s="21"/>
    </row>
    <row r="13" spans="2:17" s="9" customFormat="1" ht="19.7" customHeight="1">
      <c r="B13" s="16" t="s">
        <v>5935</v>
      </c>
      <c r="C13" s="73" t="s">
        <v>178</v>
      </c>
      <c r="D13" s="73" t="s">
        <v>178</v>
      </c>
      <c r="E13" s="70" t="s">
        <v>540</v>
      </c>
      <c r="F13" s="89">
        <v>2</v>
      </c>
      <c r="G13" s="63">
        <v>4120</v>
      </c>
      <c r="H13" s="68">
        <f t="shared" si="0"/>
        <v>8240</v>
      </c>
      <c r="I13" s="18"/>
      <c r="J13" s="91" t="s">
        <v>4929</v>
      </c>
      <c r="K13" s="93"/>
      <c r="L13" s="93" t="s">
        <v>5936</v>
      </c>
      <c r="M13" s="19">
        <v>44722</v>
      </c>
      <c r="N13" s="16"/>
      <c r="O13" s="56">
        <v>44733</v>
      </c>
      <c r="P13" s="20"/>
      <c r="Q13" s="21">
        <v>44733</v>
      </c>
    </row>
    <row r="14" spans="2:17" s="9" customFormat="1" ht="19.7" customHeight="1">
      <c r="B14" s="16">
        <v>1</v>
      </c>
      <c r="C14" s="73" t="s">
        <v>178</v>
      </c>
      <c r="D14" s="73" t="s">
        <v>178</v>
      </c>
      <c r="E14" s="70" t="s">
        <v>104</v>
      </c>
      <c r="F14" s="89">
        <v>2</v>
      </c>
      <c r="G14" s="63">
        <v>280</v>
      </c>
      <c r="H14" s="68">
        <f t="shared" si="0"/>
        <v>560</v>
      </c>
      <c r="I14" s="18"/>
      <c r="J14" s="91" t="s">
        <v>105</v>
      </c>
      <c r="K14" s="93"/>
      <c r="L14" s="93" t="s">
        <v>5937</v>
      </c>
      <c r="M14" s="19">
        <v>44722</v>
      </c>
      <c r="N14" s="16"/>
      <c r="O14" s="56">
        <v>44733</v>
      </c>
      <c r="P14" s="20"/>
      <c r="Q14" s="21">
        <v>44733</v>
      </c>
    </row>
    <row r="15" spans="2:17" s="9" customFormat="1" ht="19.7" customHeight="1">
      <c r="B15" s="16">
        <v>2</v>
      </c>
      <c r="C15" s="16" t="s">
        <v>178</v>
      </c>
      <c r="D15" s="16" t="s">
        <v>178</v>
      </c>
      <c r="E15" s="1284" t="s">
        <v>5938</v>
      </c>
      <c r="F15" s="1716">
        <v>1</v>
      </c>
      <c r="G15" s="1026">
        <v>977</v>
      </c>
      <c r="H15" s="68">
        <f t="shared" si="0"/>
        <v>977</v>
      </c>
      <c r="I15" s="18"/>
      <c r="J15" s="1988" t="s">
        <v>2138</v>
      </c>
      <c r="K15" s="93"/>
      <c r="L15" s="93" t="s">
        <v>5939</v>
      </c>
      <c r="M15" s="19">
        <v>44722</v>
      </c>
      <c r="N15" s="16"/>
      <c r="O15" s="56">
        <v>44733</v>
      </c>
      <c r="P15" s="20"/>
      <c r="Q15" s="21">
        <v>44733</v>
      </c>
    </row>
    <row r="16" spans="2:17" s="9" customFormat="1" ht="19.7" customHeight="1">
      <c r="B16" s="16">
        <v>2</v>
      </c>
      <c r="C16" s="16" t="s">
        <v>178</v>
      </c>
      <c r="D16" s="16" t="s">
        <v>178</v>
      </c>
      <c r="E16" s="1284" t="s">
        <v>356</v>
      </c>
      <c r="F16" s="1716">
        <v>1</v>
      </c>
      <c r="G16" s="1026">
        <v>4570</v>
      </c>
      <c r="H16" s="68">
        <f t="shared" si="0"/>
        <v>4570</v>
      </c>
      <c r="I16" s="18"/>
      <c r="J16" s="1988" t="s">
        <v>5940</v>
      </c>
      <c r="K16" s="93"/>
      <c r="L16" s="93" t="s">
        <v>5939</v>
      </c>
      <c r="M16" s="19">
        <v>44722</v>
      </c>
      <c r="N16" s="16"/>
      <c r="O16" s="56">
        <v>44733</v>
      </c>
      <c r="P16" s="20"/>
      <c r="Q16" s="21">
        <v>44733</v>
      </c>
    </row>
    <row r="17" spans="2:17" s="9" customFormat="1" ht="19.7" customHeight="1">
      <c r="B17" s="16">
        <v>2</v>
      </c>
      <c r="C17" s="73" t="s">
        <v>178</v>
      </c>
      <c r="D17" s="73" t="s">
        <v>178</v>
      </c>
      <c r="E17" s="66" t="s">
        <v>2515</v>
      </c>
      <c r="F17" s="87">
        <v>1</v>
      </c>
      <c r="G17" s="63">
        <v>3876</v>
      </c>
      <c r="H17" s="68">
        <f t="shared" si="0"/>
        <v>3876</v>
      </c>
      <c r="I17" s="69"/>
      <c r="J17" s="70" t="s">
        <v>367</v>
      </c>
      <c r="K17" s="64"/>
      <c r="L17" s="64" t="s">
        <v>5939</v>
      </c>
      <c r="M17" s="19">
        <v>44722</v>
      </c>
      <c r="N17" s="16"/>
      <c r="O17" s="56">
        <v>44733</v>
      </c>
      <c r="P17" s="20"/>
      <c r="Q17" s="21">
        <v>44733</v>
      </c>
    </row>
    <row r="18" spans="2:17" s="9" customFormat="1" ht="19.7" customHeight="1">
      <c r="B18" s="16">
        <v>2</v>
      </c>
      <c r="C18" s="59" t="s">
        <v>178</v>
      </c>
      <c r="D18" s="59" t="s">
        <v>178</v>
      </c>
      <c r="E18" s="202" t="s">
        <v>377</v>
      </c>
      <c r="F18" s="1045">
        <v>1</v>
      </c>
      <c r="G18" s="203">
        <v>768</v>
      </c>
      <c r="H18" s="68">
        <f t="shared" si="0"/>
        <v>768</v>
      </c>
      <c r="I18" s="18"/>
      <c r="J18" s="50" t="s">
        <v>5941</v>
      </c>
      <c r="K18" s="64"/>
      <c r="L18" s="64" t="s">
        <v>5939</v>
      </c>
      <c r="M18" s="19">
        <v>44722</v>
      </c>
      <c r="N18" s="16"/>
      <c r="O18" s="56">
        <v>44733</v>
      </c>
      <c r="P18" s="20"/>
      <c r="Q18" s="21">
        <v>44733</v>
      </c>
    </row>
    <row r="19" spans="2:17" s="9" customFormat="1" ht="19.7" customHeight="1">
      <c r="B19" s="16">
        <v>2</v>
      </c>
      <c r="C19" s="59" t="s">
        <v>178</v>
      </c>
      <c r="D19" s="59" t="s">
        <v>178</v>
      </c>
      <c r="E19" s="202" t="s">
        <v>5942</v>
      </c>
      <c r="F19" s="1045">
        <v>1</v>
      </c>
      <c r="G19" s="203">
        <v>427</v>
      </c>
      <c r="H19" s="85">
        <f t="shared" si="0"/>
        <v>427</v>
      </c>
      <c r="I19" s="61"/>
      <c r="J19" s="50" t="s">
        <v>5943</v>
      </c>
      <c r="K19" s="43" t="s">
        <v>5944</v>
      </c>
      <c r="L19" s="64" t="s">
        <v>5939</v>
      </c>
      <c r="M19" s="19">
        <v>44722</v>
      </c>
      <c r="N19" s="16"/>
      <c r="O19" s="56">
        <v>44733</v>
      </c>
      <c r="P19" s="20"/>
      <c r="Q19" s="21">
        <v>44733</v>
      </c>
    </row>
    <row r="20" spans="2:17" s="9" customFormat="1" ht="19.7" customHeight="1">
      <c r="B20" s="16">
        <v>2</v>
      </c>
      <c r="C20" s="59" t="s">
        <v>178</v>
      </c>
      <c r="D20" s="59" t="s">
        <v>178</v>
      </c>
      <c r="E20" s="62" t="s">
        <v>5945</v>
      </c>
      <c r="F20" s="1045">
        <v>1</v>
      </c>
      <c r="G20" s="369">
        <v>1719</v>
      </c>
      <c r="H20" s="68">
        <f t="shared" si="0"/>
        <v>1719</v>
      </c>
      <c r="I20" s="18"/>
      <c r="J20" s="1989" t="s">
        <v>5946</v>
      </c>
      <c r="K20" s="72"/>
      <c r="L20" s="72" t="s">
        <v>5939</v>
      </c>
      <c r="M20" s="19">
        <v>44722</v>
      </c>
      <c r="N20" s="16"/>
      <c r="O20" s="56">
        <v>44733</v>
      </c>
      <c r="P20" s="20"/>
      <c r="Q20" s="21">
        <v>44733</v>
      </c>
    </row>
    <row r="21" spans="2:17" s="9" customFormat="1" ht="19.7" customHeight="1">
      <c r="B21" s="16">
        <v>2</v>
      </c>
      <c r="C21" s="59" t="s">
        <v>178</v>
      </c>
      <c r="D21" s="59" t="s">
        <v>178</v>
      </c>
      <c r="E21" s="62" t="s">
        <v>5947</v>
      </c>
      <c r="F21" s="1045">
        <v>1</v>
      </c>
      <c r="G21" s="369">
        <v>1935</v>
      </c>
      <c r="H21" s="68">
        <f t="shared" si="0"/>
        <v>1935</v>
      </c>
      <c r="I21" s="18"/>
      <c r="J21" s="1989" t="s">
        <v>5946</v>
      </c>
      <c r="K21" s="72"/>
      <c r="L21" s="72" t="s">
        <v>5939</v>
      </c>
      <c r="M21" s="19">
        <v>44722</v>
      </c>
      <c r="N21" s="16"/>
      <c r="O21" s="56">
        <v>44733</v>
      </c>
      <c r="P21" s="20"/>
      <c r="Q21" s="21">
        <v>44733</v>
      </c>
    </row>
    <row r="22" spans="2:17" s="9" customFormat="1" ht="19.7" customHeight="1">
      <c r="B22" s="16">
        <v>2</v>
      </c>
      <c r="C22" s="59" t="s">
        <v>178</v>
      </c>
      <c r="D22" s="59" t="s">
        <v>178</v>
      </c>
      <c r="E22" s="62" t="s">
        <v>5948</v>
      </c>
      <c r="F22" s="1045">
        <v>1</v>
      </c>
      <c r="G22" s="369">
        <v>3340</v>
      </c>
      <c r="H22" s="68">
        <f t="shared" si="0"/>
        <v>3340</v>
      </c>
      <c r="I22" s="18"/>
      <c r="J22" s="1989" t="s">
        <v>5946</v>
      </c>
      <c r="K22" s="72"/>
      <c r="L22" s="72" t="s">
        <v>5939</v>
      </c>
      <c r="M22" s="19">
        <v>44722</v>
      </c>
      <c r="N22" s="16"/>
      <c r="O22" s="56">
        <v>44733</v>
      </c>
      <c r="P22" s="20"/>
      <c r="Q22" s="21">
        <v>44733</v>
      </c>
    </row>
    <row r="23" spans="2:17" s="9" customFormat="1" ht="19.7" customHeight="1">
      <c r="B23" s="16">
        <v>6</v>
      </c>
      <c r="C23" s="59" t="s">
        <v>178</v>
      </c>
      <c r="D23" s="59" t="s">
        <v>178</v>
      </c>
      <c r="E23" s="62" t="s">
        <v>1483</v>
      </c>
      <c r="F23" s="1045">
        <v>5</v>
      </c>
      <c r="G23" s="203">
        <v>270</v>
      </c>
      <c r="H23" s="68">
        <f t="shared" si="0"/>
        <v>1350</v>
      </c>
      <c r="I23" s="18"/>
      <c r="J23" s="1990" t="s">
        <v>5949</v>
      </c>
      <c r="K23" s="72"/>
      <c r="L23" s="72" t="s">
        <v>5950</v>
      </c>
      <c r="M23" s="19">
        <v>44722</v>
      </c>
      <c r="N23" s="16"/>
      <c r="O23" s="56">
        <v>44733</v>
      </c>
      <c r="P23" s="20"/>
      <c r="Q23" s="21">
        <v>44733</v>
      </c>
    </row>
    <row r="24" spans="2:17" s="9" customFormat="1" ht="19.7" customHeight="1">
      <c r="B24" s="16">
        <v>6</v>
      </c>
      <c r="C24" s="385" t="s">
        <v>178</v>
      </c>
      <c r="D24" s="385" t="s">
        <v>178</v>
      </c>
      <c r="E24" s="284" t="s">
        <v>5951</v>
      </c>
      <c r="F24" s="368">
        <v>1</v>
      </c>
      <c r="G24" s="369">
        <v>190</v>
      </c>
      <c r="H24" s="68">
        <f t="shared" si="0"/>
        <v>190</v>
      </c>
      <c r="I24" s="18"/>
      <c r="J24" s="1989" t="s">
        <v>5952</v>
      </c>
      <c r="K24" s="72"/>
      <c r="L24" s="72" t="s">
        <v>5950</v>
      </c>
      <c r="M24" s="19">
        <v>44722</v>
      </c>
      <c r="N24" s="16"/>
      <c r="O24" s="56">
        <v>44733</v>
      </c>
      <c r="P24" s="20"/>
      <c r="Q24" s="21">
        <v>44733</v>
      </c>
    </row>
    <row r="25" spans="2:17" s="9" customFormat="1" ht="19.7" customHeight="1">
      <c r="B25" s="16">
        <v>6</v>
      </c>
      <c r="C25" s="59" t="s">
        <v>178</v>
      </c>
      <c r="D25" s="59" t="s">
        <v>178</v>
      </c>
      <c r="E25" s="62" t="s">
        <v>5953</v>
      </c>
      <c r="F25" s="1045">
        <v>2</v>
      </c>
      <c r="G25" s="369">
        <v>1100</v>
      </c>
      <c r="H25" s="68">
        <f t="shared" si="0"/>
        <v>2200</v>
      </c>
      <c r="I25" s="18"/>
      <c r="J25" s="1989" t="s">
        <v>1890</v>
      </c>
      <c r="K25" s="72"/>
      <c r="L25" s="72" t="s">
        <v>5950</v>
      </c>
      <c r="M25" s="19">
        <v>44722</v>
      </c>
      <c r="N25" s="16"/>
      <c r="O25" s="56">
        <v>44733</v>
      </c>
      <c r="P25" s="20"/>
      <c r="Q25" s="21">
        <v>44733</v>
      </c>
    </row>
    <row r="26" spans="2:17" s="9" customFormat="1" ht="19.7" customHeight="1">
      <c r="B26" s="16">
        <v>6</v>
      </c>
      <c r="C26" s="59" t="s">
        <v>178</v>
      </c>
      <c r="D26" s="59" t="s">
        <v>178</v>
      </c>
      <c r="E26" s="62" t="s">
        <v>5954</v>
      </c>
      <c r="F26" s="1045">
        <v>2</v>
      </c>
      <c r="G26" s="369">
        <v>800</v>
      </c>
      <c r="H26" s="68">
        <f t="shared" si="0"/>
        <v>1600</v>
      </c>
      <c r="I26" s="18"/>
      <c r="J26" s="1989" t="s">
        <v>1890</v>
      </c>
      <c r="K26" s="72"/>
      <c r="L26" s="72" t="s">
        <v>5950</v>
      </c>
      <c r="M26" s="19">
        <v>44722</v>
      </c>
      <c r="N26" s="16"/>
      <c r="O26" s="56">
        <v>44733</v>
      </c>
      <c r="P26" s="20"/>
      <c r="Q26" s="21">
        <v>44733</v>
      </c>
    </row>
    <row r="27" spans="2:17" s="9" customFormat="1" ht="19.7" customHeight="1">
      <c r="B27" s="16">
        <v>3</v>
      </c>
      <c r="C27" s="59" t="s">
        <v>178</v>
      </c>
      <c r="D27" s="59" t="s">
        <v>178</v>
      </c>
      <c r="E27" s="62" t="s">
        <v>5955</v>
      </c>
      <c r="F27" s="1045">
        <v>2</v>
      </c>
      <c r="G27" s="369">
        <v>710</v>
      </c>
      <c r="H27" s="68">
        <f t="shared" si="0"/>
        <v>1420</v>
      </c>
      <c r="I27" s="18"/>
      <c r="J27" s="1989" t="s">
        <v>3835</v>
      </c>
      <c r="K27" s="72"/>
      <c r="L27" s="72" t="s">
        <v>130</v>
      </c>
      <c r="M27" s="19">
        <v>44722</v>
      </c>
      <c r="N27" s="16"/>
      <c r="O27" s="56">
        <v>44733</v>
      </c>
      <c r="P27" s="20"/>
      <c r="Q27" s="21">
        <v>44733</v>
      </c>
    </row>
    <row r="28" spans="2:17" s="9" customFormat="1" ht="19.7" customHeight="1">
      <c r="B28" s="16">
        <v>3</v>
      </c>
      <c r="C28" s="59" t="s">
        <v>178</v>
      </c>
      <c r="D28" s="59" t="s">
        <v>178</v>
      </c>
      <c r="E28" s="284" t="s">
        <v>2035</v>
      </c>
      <c r="F28" s="368">
        <v>1</v>
      </c>
      <c r="G28" s="203">
        <v>78</v>
      </c>
      <c r="H28" s="68">
        <f t="shared" si="0"/>
        <v>78</v>
      </c>
      <c r="I28" s="18"/>
      <c r="J28" s="1989" t="s">
        <v>5956</v>
      </c>
      <c r="K28" s="72"/>
      <c r="L28" s="72" t="s">
        <v>130</v>
      </c>
      <c r="M28" s="19">
        <v>44722</v>
      </c>
      <c r="N28" s="16"/>
      <c r="O28" s="56">
        <v>44733</v>
      </c>
      <c r="P28" s="20"/>
      <c r="Q28" s="21">
        <v>44733</v>
      </c>
    </row>
    <row r="29" spans="2:17" s="9" customFormat="1" ht="19.7" customHeight="1">
      <c r="B29" s="16">
        <v>3</v>
      </c>
      <c r="C29" s="59" t="s">
        <v>178</v>
      </c>
      <c r="D29" s="59" t="s">
        <v>178</v>
      </c>
      <c r="E29" s="284" t="s">
        <v>5755</v>
      </c>
      <c r="F29" s="368">
        <v>2</v>
      </c>
      <c r="G29" s="203">
        <v>268</v>
      </c>
      <c r="H29" s="68">
        <f t="shared" si="0"/>
        <v>536</v>
      </c>
      <c r="I29" s="18"/>
      <c r="J29" s="1989" t="s">
        <v>5957</v>
      </c>
      <c r="K29" s="72"/>
      <c r="L29" s="72" t="s">
        <v>130</v>
      </c>
      <c r="M29" s="19">
        <v>44722</v>
      </c>
      <c r="N29" s="16"/>
      <c r="O29" s="56">
        <v>44733</v>
      </c>
      <c r="P29" s="20"/>
      <c r="Q29" s="21">
        <v>44733</v>
      </c>
    </row>
    <row r="30" spans="2:17" s="9" customFormat="1" ht="19.7" customHeight="1">
      <c r="B30" s="16">
        <v>7</v>
      </c>
      <c r="C30" s="59" t="s">
        <v>178</v>
      </c>
      <c r="D30" s="59" t="s">
        <v>178</v>
      </c>
      <c r="E30" s="62" t="s">
        <v>5958</v>
      </c>
      <c r="F30" s="1045">
        <v>2</v>
      </c>
      <c r="G30" s="369">
        <v>1520</v>
      </c>
      <c r="H30" s="68">
        <f t="shared" si="0"/>
        <v>3040</v>
      </c>
      <c r="I30" s="18"/>
      <c r="J30" s="1989" t="s">
        <v>1890</v>
      </c>
      <c r="K30" s="64"/>
      <c r="L30" s="64" t="s">
        <v>5959</v>
      </c>
      <c r="M30" s="19">
        <v>44722</v>
      </c>
      <c r="N30" s="16"/>
      <c r="O30" s="56">
        <v>44733</v>
      </c>
      <c r="P30" s="20"/>
      <c r="Q30" s="21">
        <v>44733</v>
      </c>
    </row>
    <row r="31" spans="2:17" s="9" customFormat="1" ht="19.7" customHeight="1">
      <c r="B31" s="16">
        <v>19</v>
      </c>
      <c r="C31" s="73" t="s">
        <v>178</v>
      </c>
      <c r="D31" s="73" t="s">
        <v>178</v>
      </c>
      <c r="E31" s="92" t="s">
        <v>5960</v>
      </c>
      <c r="F31" s="89">
        <v>1</v>
      </c>
      <c r="G31" s="63">
        <v>1030</v>
      </c>
      <c r="H31" s="52">
        <f>F31*G31</f>
        <v>1030</v>
      </c>
      <c r="I31" s="18"/>
      <c r="J31" s="1991" t="s">
        <v>5961</v>
      </c>
      <c r="K31" s="93"/>
      <c r="L31" s="93" t="s">
        <v>4300</v>
      </c>
      <c r="M31" s="19">
        <v>44722</v>
      </c>
      <c r="N31" s="16"/>
      <c r="O31" s="56">
        <v>44733</v>
      </c>
      <c r="P31" s="20"/>
      <c r="Q31" s="21">
        <v>44733</v>
      </c>
    </row>
    <row r="32" spans="2:17" s="9" customFormat="1" ht="19.7" customHeight="1">
      <c r="B32" s="16">
        <v>12</v>
      </c>
      <c r="C32" s="16" t="s">
        <v>178</v>
      </c>
      <c r="D32" s="16" t="s">
        <v>178</v>
      </c>
      <c r="E32" s="1992" t="s">
        <v>704</v>
      </c>
      <c r="F32" s="1300">
        <v>2</v>
      </c>
      <c r="G32" s="369">
        <v>480</v>
      </c>
      <c r="H32" s="68">
        <f t="shared" si="0"/>
        <v>960</v>
      </c>
      <c r="I32" s="18"/>
      <c r="J32" s="483" t="s">
        <v>3835</v>
      </c>
      <c r="K32" s="483"/>
      <c r="L32" s="1993" t="s">
        <v>5962</v>
      </c>
      <c r="M32" s="19">
        <v>44722</v>
      </c>
      <c r="N32" s="16"/>
      <c r="O32" s="56">
        <v>44733</v>
      </c>
      <c r="P32" s="20"/>
      <c r="Q32" s="21">
        <v>44733</v>
      </c>
    </row>
    <row r="33" spans="2:17" s="9" customFormat="1" ht="19.7" customHeight="1">
      <c r="B33" s="16">
        <v>12</v>
      </c>
      <c r="C33" s="16" t="s">
        <v>178</v>
      </c>
      <c r="D33" s="16" t="s">
        <v>178</v>
      </c>
      <c r="E33" s="146" t="s">
        <v>5963</v>
      </c>
      <c r="F33" s="1300">
        <v>1</v>
      </c>
      <c r="G33" s="369">
        <v>5130</v>
      </c>
      <c r="H33" s="68">
        <f t="shared" si="0"/>
        <v>5130</v>
      </c>
      <c r="I33" s="18"/>
      <c r="J33" s="62" t="s">
        <v>701</v>
      </c>
      <c r="K33" s="62"/>
      <c r="L33" s="1993" t="s">
        <v>5962</v>
      </c>
      <c r="M33" s="19">
        <v>44722</v>
      </c>
      <c r="N33" s="16"/>
      <c r="O33" s="56">
        <v>44733</v>
      </c>
      <c r="P33" s="20"/>
      <c r="Q33" s="21">
        <v>44733</v>
      </c>
    </row>
    <row r="34" spans="2:17" s="9" customFormat="1" ht="19.7" customHeight="1">
      <c r="B34" s="16">
        <v>12</v>
      </c>
      <c r="C34" s="16" t="s">
        <v>178</v>
      </c>
      <c r="D34" s="16" t="s">
        <v>178</v>
      </c>
      <c r="E34" s="146" t="s">
        <v>5964</v>
      </c>
      <c r="F34" s="1300">
        <v>5</v>
      </c>
      <c r="G34" s="369">
        <v>152</v>
      </c>
      <c r="H34" s="68">
        <f t="shared" si="0"/>
        <v>760</v>
      </c>
      <c r="I34" s="18"/>
      <c r="J34" s="62" t="s">
        <v>707</v>
      </c>
      <c r="K34" s="62"/>
      <c r="L34" s="1993" t="s">
        <v>5962</v>
      </c>
      <c r="M34" s="19">
        <v>44722</v>
      </c>
      <c r="N34" s="16"/>
      <c r="O34" s="56">
        <v>44733</v>
      </c>
      <c r="P34" s="20"/>
      <c r="Q34" s="21">
        <v>44733</v>
      </c>
    </row>
    <row r="35" spans="2:17" s="9" customFormat="1" ht="19.7" customHeight="1">
      <c r="B35" s="16">
        <v>12</v>
      </c>
      <c r="C35" s="16" t="s">
        <v>178</v>
      </c>
      <c r="D35" s="16" t="s">
        <v>178</v>
      </c>
      <c r="E35" s="146" t="s">
        <v>5965</v>
      </c>
      <c r="F35" s="1300">
        <v>1</v>
      </c>
      <c r="G35" s="369">
        <v>1398</v>
      </c>
      <c r="H35" s="68">
        <f t="shared" si="0"/>
        <v>1398</v>
      </c>
      <c r="I35" s="18"/>
      <c r="J35" s="62" t="s">
        <v>5966</v>
      </c>
      <c r="K35" s="62"/>
      <c r="L35" s="1993" t="s">
        <v>5962</v>
      </c>
      <c r="M35" s="19">
        <v>44722</v>
      </c>
      <c r="N35" s="16"/>
      <c r="O35" s="56">
        <v>44733</v>
      </c>
      <c r="P35" s="20"/>
      <c r="Q35" s="21">
        <v>44733</v>
      </c>
    </row>
    <row r="36" spans="2:17" s="9" customFormat="1" ht="19.7" customHeight="1">
      <c r="B36" s="16">
        <v>12</v>
      </c>
      <c r="C36" s="16" t="s">
        <v>178</v>
      </c>
      <c r="D36" s="16" t="s">
        <v>178</v>
      </c>
      <c r="E36" s="146" t="s">
        <v>698</v>
      </c>
      <c r="F36" s="1300">
        <v>1</v>
      </c>
      <c r="G36" s="369">
        <v>4182</v>
      </c>
      <c r="H36" s="68">
        <f t="shared" si="0"/>
        <v>4182</v>
      </c>
      <c r="I36" s="18"/>
      <c r="J36" s="62" t="s">
        <v>5967</v>
      </c>
      <c r="K36" s="62"/>
      <c r="L36" s="1993" t="s">
        <v>5962</v>
      </c>
      <c r="M36" s="19">
        <v>44722</v>
      </c>
      <c r="N36" s="16"/>
      <c r="O36" s="56">
        <v>44733</v>
      </c>
      <c r="P36" s="20"/>
      <c r="Q36" s="21">
        <v>44733</v>
      </c>
    </row>
    <row r="37" spans="2:17" s="9" customFormat="1" ht="19.7" customHeight="1">
      <c r="B37" s="16">
        <v>12</v>
      </c>
      <c r="C37" s="16" t="s">
        <v>178</v>
      </c>
      <c r="D37" s="16" t="s">
        <v>178</v>
      </c>
      <c r="E37" s="66" t="s">
        <v>5968</v>
      </c>
      <c r="F37" s="368">
        <v>1</v>
      </c>
      <c r="G37" s="369">
        <v>78</v>
      </c>
      <c r="H37" s="68">
        <f t="shared" si="0"/>
        <v>78</v>
      </c>
      <c r="I37" s="18"/>
      <c r="J37" s="43" t="s">
        <v>5969</v>
      </c>
      <c r="K37" s="43"/>
      <c r="L37" s="1993" t="s">
        <v>5962</v>
      </c>
      <c r="M37" s="19">
        <v>44722</v>
      </c>
      <c r="N37" s="16"/>
      <c r="O37" s="56">
        <v>44733</v>
      </c>
      <c r="P37" s="20"/>
      <c r="Q37" s="21">
        <v>44733</v>
      </c>
    </row>
    <row r="38" spans="2:17" s="9" customFormat="1" ht="19.7" customHeight="1">
      <c r="B38" s="16">
        <v>12</v>
      </c>
      <c r="C38" s="381" t="s">
        <v>178</v>
      </c>
      <c r="D38" s="381" t="s">
        <v>178</v>
      </c>
      <c r="E38" s="55" t="s">
        <v>2162</v>
      </c>
      <c r="F38" s="1994">
        <v>1</v>
      </c>
      <c r="G38" s="1995">
        <v>0</v>
      </c>
      <c r="H38" s="105">
        <f t="shared" si="0"/>
        <v>0</v>
      </c>
      <c r="I38" s="1406"/>
      <c r="J38" s="196" t="s">
        <v>5970</v>
      </c>
      <c r="K38" s="196" t="s">
        <v>5971</v>
      </c>
      <c r="L38" s="1993" t="s">
        <v>5962</v>
      </c>
      <c r="M38" s="19"/>
      <c r="N38" s="16"/>
      <c r="O38" s="17"/>
      <c r="P38" s="20"/>
      <c r="Q38" s="21"/>
    </row>
    <row r="39" spans="2:17" s="9" customFormat="1" ht="19.7" customHeight="1">
      <c r="B39" s="16">
        <v>12</v>
      </c>
      <c r="C39" s="381" t="s">
        <v>178</v>
      </c>
      <c r="D39" s="381" t="s">
        <v>178</v>
      </c>
      <c r="E39" s="357" t="s">
        <v>2164</v>
      </c>
      <c r="F39" s="1777">
        <v>1</v>
      </c>
      <c r="G39" s="1995">
        <v>0</v>
      </c>
      <c r="H39" s="105">
        <f t="shared" si="0"/>
        <v>0</v>
      </c>
      <c r="I39" s="1406"/>
      <c r="J39" s="196" t="s">
        <v>5972</v>
      </c>
      <c r="K39" s="196" t="s">
        <v>5971</v>
      </c>
      <c r="L39" s="1993" t="s">
        <v>5962</v>
      </c>
      <c r="M39" s="19"/>
      <c r="N39" s="16"/>
      <c r="O39" s="17"/>
      <c r="P39" s="20"/>
      <c r="Q39" s="21"/>
    </row>
    <row r="40" spans="2:17" s="9" customFormat="1" ht="19.7" customHeight="1">
      <c r="B40" s="16">
        <v>12</v>
      </c>
      <c r="C40" s="16" t="s">
        <v>178</v>
      </c>
      <c r="D40" s="16" t="s">
        <v>178</v>
      </c>
      <c r="E40" s="145" t="s">
        <v>5973</v>
      </c>
      <c r="F40" s="51">
        <v>1</v>
      </c>
      <c r="G40" s="369">
        <v>560</v>
      </c>
      <c r="H40" s="68">
        <f t="shared" si="0"/>
        <v>560</v>
      </c>
      <c r="I40" s="18"/>
      <c r="J40" s="62" t="s">
        <v>5943</v>
      </c>
      <c r="K40" s="62"/>
      <c r="L40" s="1993" t="s">
        <v>5962</v>
      </c>
      <c r="M40" s="19">
        <v>44722</v>
      </c>
      <c r="N40" s="16"/>
      <c r="O40" s="56">
        <v>44733</v>
      </c>
      <c r="P40" s="20"/>
      <c r="Q40" s="21">
        <v>44733</v>
      </c>
    </row>
    <row r="41" spans="2:17" s="9" customFormat="1" ht="19.7" customHeight="1">
      <c r="B41" s="16">
        <v>12</v>
      </c>
      <c r="C41" s="16" t="s">
        <v>178</v>
      </c>
      <c r="D41" s="16" t="s">
        <v>178</v>
      </c>
      <c r="E41" s="145" t="s">
        <v>5974</v>
      </c>
      <c r="F41" s="51">
        <v>1</v>
      </c>
      <c r="G41" s="369">
        <v>2020</v>
      </c>
      <c r="H41" s="68">
        <f t="shared" si="0"/>
        <v>2020</v>
      </c>
      <c r="I41" s="18"/>
      <c r="J41" s="62" t="s">
        <v>5975</v>
      </c>
      <c r="K41" s="62"/>
      <c r="L41" s="1993" t="s">
        <v>5962</v>
      </c>
      <c r="M41" s="19">
        <v>44722</v>
      </c>
      <c r="N41" s="16"/>
      <c r="O41" s="56">
        <v>44733</v>
      </c>
      <c r="P41" s="20"/>
      <c r="Q41" s="21">
        <v>44733</v>
      </c>
    </row>
    <row r="42" spans="2:17" s="9" customFormat="1" ht="19.7" customHeight="1">
      <c r="B42" s="16"/>
      <c r="C42" s="59"/>
      <c r="D42" s="59"/>
      <c r="E42" s="62"/>
      <c r="F42" s="1045"/>
      <c r="G42" s="369"/>
      <c r="H42" s="68">
        <f t="shared" si="0"/>
        <v>0</v>
      </c>
      <c r="I42" s="18"/>
      <c r="J42" s="1989"/>
      <c r="K42" s="64"/>
      <c r="L42" s="64"/>
      <c r="M42" s="19"/>
      <c r="N42" s="16"/>
      <c r="O42" s="17"/>
      <c r="P42" s="20"/>
      <c r="Q42" s="21"/>
    </row>
    <row r="43" spans="2:17" s="9" customFormat="1" ht="19.7" customHeight="1">
      <c r="B43" s="16"/>
      <c r="C43" s="59"/>
      <c r="D43" s="59"/>
      <c r="E43" s="62"/>
      <c r="F43" s="1045"/>
      <c r="G43" s="369"/>
      <c r="H43" s="68">
        <f t="shared" si="0"/>
        <v>0</v>
      </c>
      <c r="I43" s="18"/>
      <c r="J43" s="1989"/>
      <c r="K43" s="64"/>
      <c r="L43" s="64"/>
      <c r="M43" s="19"/>
      <c r="N43" s="16"/>
      <c r="O43" s="17"/>
      <c r="P43" s="20"/>
      <c r="Q43" s="21"/>
    </row>
    <row r="44" spans="2:17" s="9" customFormat="1" ht="19.7" customHeight="1">
      <c r="B44" s="16">
        <v>2</v>
      </c>
      <c r="C44" s="65" t="s">
        <v>96</v>
      </c>
      <c r="D44" s="65" t="s">
        <v>55</v>
      </c>
      <c r="E44" s="70" t="s">
        <v>5976</v>
      </c>
      <c r="F44" s="87">
        <v>1</v>
      </c>
      <c r="G44" s="76">
        <v>6850</v>
      </c>
      <c r="H44" s="68">
        <f t="shared" si="0"/>
        <v>6850</v>
      </c>
      <c r="I44" s="18"/>
      <c r="J44" s="66" t="s">
        <v>2753</v>
      </c>
      <c r="K44" s="70" t="s">
        <v>5977</v>
      </c>
      <c r="L44" s="72" t="s">
        <v>5939</v>
      </c>
      <c r="M44" s="19">
        <v>44722</v>
      </c>
      <c r="N44" s="16"/>
      <c r="O44" s="56">
        <v>44753</v>
      </c>
      <c r="P44" s="20"/>
      <c r="Q44" s="21">
        <v>44749</v>
      </c>
    </row>
    <row r="45" spans="2:17" s="9" customFormat="1" ht="19.7" customHeight="1">
      <c r="B45" s="16">
        <v>2</v>
      </c>
      <c r="C45" s="65" t="s">
        <v>96</v>
      </c>
      <c r="D45" s="65" t="s">
        <v>55</v>
      </c>
      <c r="E45" s="70" t="s">
        <v>5978</v>
      </c>
      <c r="F45" s="87">
        <v>1</v>
      </c>
      <c r="G45" s="76">
        <v>17740</v>
      </c>
      <c r="H45" s="68">
        <f t="shared" si="0"/>
        <v>17740</v>
      </c>
      <c r="I45" s="18"/>
      <c r="J45" s="1996" t="s">
        <v>656</v>
      </c>
      <c r="K45" s="70" t="s">
        <v>5977</v>
      </c>
      <c r="L45" s="72" t="s">
        <v>5939</v>
      </c>
      <c r="M45" s="19">
        <v>44722</v>
      </c>
      <c r="N45" s="16"/>
      <c r="O45" s="56">
        <v>44753</v>
      </c>
      <c r="P45" s="20"/>
      <c r="Q45" s="21">
        <v>44749</v>
      </c>
    </row>
    <row r="46" spans="2:17" s="9" customFormat="1" ht="19.7" customHeight="1">
      <c r="B46" s="16">
        <v>2</v>
      </c>
      <c r="C46" s="1997" t="s">
        <v>96</v>
      </c>
      <c r="D46" s="1997" t="s">
        <v>55</v>
      </c>
      <c r="E46" s="96" t="s">
        <v>5979</v>
      </c>
      <c r="F46" s="87">
        <v>1</v>
      </c>
      <c r="G46" s="76">
        <v>180</v>
      </c>
      <c r="H46" s="68">
        <f t="shared" si="0"/>
        <v>180</v>
      </c>
      <c r="I46" s="18"/>
      <c r="J46" s="1998" t="s">
        <v>5980</v>
      </c>
      <c r="K46" s="70" t="s">
        <v>5977</v>
      </c>
      <c r="L46" s="72" t="s">
        <v>5939</v>
      </c>
      <c r="M46" s="19">
        <v>44722</v>
      </c>
      <c r="N46" s="16"/>
      <c r="O46" s="56">
        <v>44753</v>
      </c>
      <c r="P46" s="20"/>
      <c r="Q46" s="21">
        <v>44749</v>
      </c>
    </row>
    <row r="47" spans="2:17" s="9" customFormat="1" ht="19.7" customHeight="1">
      <c r="B47" s="16">
        <v>2</v>
      </c>
      <c r="C47" s="59" t="s">
        <v>353</v>
      </c>
      <c r="D47" s="59" t="s">
        <v>55</v>
      </c>
      <c r="E47" s="202" t="s">
        <v>354</v>
      </c>
      <c r="F47" s="1045">
        <v>1</v>
      </c>
      <c r="G47" s="203">
        <v>160</v>
      </c>
      <c r="H47" s="68">
        <f>F47*G47</f>
        <v>160</v>
      </c>
      <c r="I47" s="18"/>
      <c r="J47" s="1989" t="s">
        <v>5981</v>
      </c>
      <c r="K47" s="62" t="s">
        <v>5977</v>
      </c>
      <c r="L47" s="64" t="s">
        <v>5939</v>
      </c>
      <c r="M47" s="19">
        <v>44722</v>
      </c>
      <c r="N47" s="16"/>
      <c r="O47" s="56">
        <v>44753</v>
      </c>
      <c r="P47" s="20"/>
      <c r="Q47" s="21">
        <v>44749</v>
      </c>
    </row>
    <row r="48" spans="2:17" s="9" customFormat="1" ht="19.7" customHeight="1">
      <c r="B48" s="16">
        <v>1</v>
      </c>
      <c r="C48" s="385" t="s">
        <v>113</v>
      </c>
      <c r="D48" s="59" t="s">
        <v>55</v>
      </c>
      <c r="E48" s="202" t="s">
        <v>5982</v>
      </c>
      <c r="F48" s="1045">
        <v>20</v>
      </c>
      <c r="G48" s="203">
        <v>10</v>
      </c>
      <c r="H48" s="68">
        <f>F48*G48</f>
        <v>200</v>
      </c>
      <c r="I48" s="18"/>
      <c r="J48" s="1878" t="s">
        <v>5983</v>
      </c>
      <c r="K48" s="62" t="s">
        <v>5977</v>
      </c>
      <c r="L48" s="72" t="s">
        <v>5936</v>
      </c>
      <c r="M48" s="19">
        <v>44722</v>
      </c>
      <c r="N48" s="16"/>
      <c r="O48" s="56">
        <v>44753</v>
      </c>
      <c r="P48" s="20"/>
      <c r="Q48" s="21">
        <v>44749</v>
      </c>
    </row>
    <row r="49" spans="2:17" s="9" customFormat="1" ht="19.7" customHeight="1">
      <c r="B49" s="16">
        <v>6</v>
      </c>
      <c r="C49" s="1997" t="s">
        <v>1030</v>
      </c>
      <c r="D49" s="1997" t="s">
        <v>55</v>
      </c>
      <c r="E49" s="597" t="s">
        <v>5984</v>
      </c>
      <c r="F49" s="193">
        <v>1</v>
      </c>
      <c r="G49" s="76">
        <v>180</v>
      </c>
      <c r="H49" s="68">
        <f t="shared" si="0"/>
        <v>180</v>
      </c>
      <c r="I49" s="18"/>
      <c r="J49" s="1996" t="s">
        <v>5985</v>
      </c>
      <c r="K49" s="70" t="s">
        <v>5977</v>
      </c>
      <c r="L49" s="72" t="s">
        <v>5950</v>
      </c>
      <c r="M49" s="19">
        <v>44722</v>
      </c>
      <c r="N49" s="16"/>
      <c r="O49" s="56">
        <v>44753</v>
      </c>
      <c r="P49" s="20"/>
      <c r="Q49" s="21">
        <v>44749</v>
      </c>
    </row>
    <row r="50" spans="2:17" s="9" customFormat="1" ht="19.7" customHeight="1">
      <c r="B50" s="16">
        <v>2</v>
      </c>
      <c r="C50" s="340" t="s">
        <v>87</v>
      </c>
      <c r="D50" s="340" t="s">
        <v>80</v>
      </c>
      <c r="E50" s="71" t="s">
        <v>88</v>
      </c>
      <c r="F50" s="1999">
        <v>1</v>
      </c>
      <c r="G50" s="104">
        <v>0</v>
      </c>
      <c r="H50" s="2000">
        <f t="shared" si="0"/>
        <v>0</v>
      </c>
      <c r="I50" s="106"/>
      <c r="J50" s="71" t="s">
        <v>89</v>
      </c>
      <c r="K50" s="196" t="s">
        <v>5986</v>
      </c>
      <c r="L50" s="72" t="s">
        <v>5987</v>
      </c>
      <c r="M50" s="19"/>
      <c r="N50" s="16"/>
      <c r="O50" s="17"/>
      <c r="P50" s="20"/>
      <c r="Q50" s="21"/>
    </row>
    <row r="51" spans="2:17" s="9" customFormat="1" ht="19.7" customHeight="1">
      <c r="B51" s="16">
        <v>2</v>
      </c>
      <c r="C51" s="340" t="s">
        <v>87</v>
      </c>
      <c r="D51" s="340" t="s">
        <v>80</v>
      </c>
      <c r="E51" s="71" t="s">
        <v>92</v>
      </c>
      <c r="F51" s="1999">
        <v>1</v>
      </c>
      <c r="G51" s="104">
        <v>0</v>
      </c>
      <c r="H51" s="2000">
        <f t="shared" si="0"/>
        <v>0</v>
      </c>
      <c r="I51" s="106"/>
      <c r="J51" s="71" t="s">
        <v>93</v>
      </c>
      <c r="K51" s="196" t="s">
        <v>5988</v>
      </c>
      <c r="L51" s="72" t="s">
        <v>5987</v>
      </c>
      <c r="M51" s="19"/>
      <c r="N51" s="16"/>
      <c r="O51" s="17"/>
      <c r="P51" s="20"/>
      <c r="Q51" s="21"/>
    </row>
    <row r="52" spans="2:17" s="9" customFormat="1" ht="19.7" customHeight="1">
      <c r="B52" s="16">
        <v>2</v>
      </c>
      <c r="C52" s="340" t="s">
        <v>87</v>
      </c>
      <c r="D52" s="340" t="s">
        <v>80</v>
      </c>
      <c r="E52" s="71" t="s">
        <v>94</v>
      </c>
      <c r="F52" s="1999">
        <v>1</v>
      </c>
      <c r="G52" s="104">
        <v>0</v>
      </c>
      <c r="H52" s="2000">
        <f t="shared" si="0"/>
        <v>0</v>
      </c>
      <c r="I52" s="106"/>
      <c r="J52" s="71" t="s">
        <v>95</v>
      </c>
      <c r="K52" s="196" t="s">
        <v>5989</v>
      </c>
      <c r="L52" s="72" t="s">
        <v>5987</v>
      </c>
      <c r="M52" s="19"/>
      <c r="N52" s="16"/>
      <c r="O52" s="17"/>
      <c r="P52" s="20"/>
      <c r="Q52" s="21"/>
    </row>
    <row r="53" spans="2:17" s="9" customFormat="1" ht="19.7" customHeight="1">
      <c r="B53" s="16"/>
      <c r="C53" s="1997"/>
      <c r="D53" s="1997"/>
      <c r="E53" s="597"/>
      <c r="F53" s="193"/>
      <c r="G53" s="76"/>
      <c r="H53" s="68">
        <f t="shared" si="0"/>
        <v>0</v>
      </c>
      <c r="I53" s="18"/>
      <c r="J53" s="1996"/>
      <c r="K53" s="72"/>
      <c r="L53" s="72"/>
      <c r="M53" s="19"/>
      <c r="N53" s="16"/>
      <c r="O53" s="17"/>
      <c r="P53" s="20"/>
      <c r="Q53" s="21"/>
    </row>
    <row r="54" spans="2:17" s="75" customFormat="1" ht="19.7" customHeight="1">
      <c r="B54" s="65"/>
      <c r="C54" s="73"/>
      <c r="D54" s="73"/>
      <c r="E54" s="66"/>
      <c r="F54" s="87"/>
      <c r="G54" s="63"/>
      <c r="H54" s="68">
        <f>F54*G54</f>
        <v>0</v>
      </c>
      <c r="I54" s="69"/>
      <c r="J54" s="91"/>
      <c r="K54" s="70"/>
      <c r="L54" s="72"/>
      <c r="M54" s="57"/>
      <c r="N54" s="73"/>
      <c r="O54" s="57"/>
      <c r="P54" s="57"/>
      <c r="Q54" s="21"/>
    </row>
    <row r="55" spans="2:17" s="75" customFormat="1" ht="19.7" customHeight="1">
      <c r="B55" s="16">
        <v>2</v>
      </c>
      <c r="C55" s="59" t="s">
        <v>2513</v>
      </c>
      <c r="D55" s="59" t="s">
        <v>407</v>
      </c>
      <c r="E55" s="202" t="s">
        <v>5990</v>
      </c>
      <c r="F55" s="1045">
        <v>1</v>
      </c>
      <c r="G55" s="203">
        <v>1690</v>
      </c>
      <c r="H55" s="68">
        <f>F55*G55</f>
        <v>1690</v>
      </c>
      <c r="I55" s="18"/>
      <c r="J55" s="1878" t="s">
        <v>363</v>
      </c>
      <c r="K55" s="64"/>
      <c r="L55" s="64" t="s">
        <v>5939</v>
      </c>
      <c r="M55" s="57">
        <v>44721</v>
      </c>
      <c r="N55" s="73"/>
      <c r="O55" s="57">
        <v>44728</v>
      </c>
      <c r="P55" s="57">
        <v>44729</v>
      </c>
      <c r="Q55" s="21">
        <v>44728</v>
      </c>
    </row>
    <row r="56" spans="2:17" s="75" customFormat="1" ht="19.7" customHeight="1">
      <c r="B56" s="16"/>
      <c r="C56" s="59" t="s">
        <v>2513</v>
      </c>
      <c r="D56" s="59" t="s">
        <v>407</v>
      </c>
      <c r="E56" s="202" t="s">
        <v>5991</v>
      </c>
      <c r="F56" s="1045">
        <v>1</v>
      </c>
      <c r="G56" s="203">
        <v>1400</v>
      </c>
      <c r="H56" s="68">
        <v>1400</v>
      </c>
      <c r="I56" s="18"/>
      <c r="J56" s="2001"/>
      <c r="K56" s="64"/>
      <c r="L56" s="64"/>
      <c r="M56" s="57">
        <v>44721</v>
      </c>
      <c r="N56" s="73"/>
      <c r="O56" s="57">
        <v>44728</v>
      </c>
      <c r="P56" s="57">
        <v>44729</v>
      </c>
      <c r="Q56" s="21"/>
    </row>
    <row r="57" spans="2:17" s="75" customFormat="1" ht="19.7" customHeight="1">
      <c r="B57" s="16">
        <v>6</v>
      </c>
      <c r="C57" s="385" t="s">
        <v>1846</v>
      </c>
      <c r="D57" s="59" t="s">
        <v>407</v>
      </c>
      <c r="E57" s="284" t="s">
        <v>5992</v>
      </c>
      <c r="F57" s="368">
        <v>1</v>
      </c>
      <c r="G57" s="203">
        <v>1190</v>
      </c>
      <c r="H57" s="68">
        <f>F57*G57</f>
        <v>1190</v>
      </c>
      <c r="I57" s="18"/>
      <c r="J57" s="1989" t="s">
        <v>5993</v>
      </c>
      <c r="K57" s="72"/>
      <c r="L57" s="72" t="s">
        <v>5950</v>
      </c>
      <c r="M57" s="57">
        <v>44721</v>
      </c>
      <c r="N57" s="73"/>
      <c r="O57" s="57">
        <v>44722</v>
      </c>
      <c r="P57" s="57"/>
      <c r="Q57" s="21">
        <v>44722</v>
      </c>
    </row>
    <row r="58" spans="2:17" s="75" customFormat="1" ht="19.7" customHeight="1">
      <c r="B58" s="65"/>
      <c r="C58" s="73"/>
      <c r="D58" s="73"/>
      <c r="E58" s="66"/>
      <c r="F58" s="87"/>
      <c r="G58" s="63"/>
      <c r="H58" s="68">
        <f t="shared" ref="H58:H82" si="1">F58*G58</f>
        <v>0</v>
      </c>
      <c r="I58" s="69"/>
      <c r="J58" s="70"/>
      <c r="K58" s="70"/>
      <c r="L58" s="72"/>
      <c r="M58" s="57"/>
      <c r="N58" s="73"/>
      <c r="O58" s="57"/>
      <c r="P58" s="57"/>
      <c r="Q58" s="21"/>
    </row>
    <row r="59" spans="2:17" s="75" customFormat="1" ht="19.7" customHeight="1">
      <c r="B59" s="65"/>
      <c r="C59" s="73"/>
      <c r="D59" s="65"/>
      <c r="E59" s="66"/>
      <c r="F59" s="87"/>
      <c r="G59" s="63"/>
      <c r="H59" s="68">
        <f t="shared" si="1"/>
        <v>0</v>
      </c>
      <c r="I59" s="69"/>
      <c r="J59" s="70"/>
      <c r="K59" s="70"/>
      <c r="L59" s="72"/>
      <c r="M59" s="57"/>
      <c r="N59" s="73"/>
      <c r="O59" s="57"/>
      <c r="P59" s="57"/>
      <c r="Q59" s="21"/>
    </row>
    <row r="60" spans="2:17" s="75" customFormat="1" ht="19.7" customHeight="1">
      <c r="B60" s="16">
        <v>2</v>
      </c>
      <c r="C60" s="73" t="s">
        <v>2574</v>
      </c>
      <c r="D60" s="73" t="s">
        <v>5152</v>
      </c>
      <c r="E60" s="91" t="s">
        <v>5994</v>
      </c>
      <c r="F60" s="99">
        <v>1</v>
      </c>
      <c r="G60" s="63">
        <v>1800</v>
      </c>
      <c r="H60" s="68">
        <f t="shared" si="1"/>
        <v>1800</v>
      </c>
      <c r="I60" s="90"/>
      <c r="J60" s="92" t="s">
        <v>5995</v>
      </c>
      <c r="K60" s="92" t="s">
        <v>5996</v>
      </c>
      <c r="L60" s="17" t="s">
        <v>5939</v>
      </c>
      <c r="M60" s="57">
        <v>44725</v>
      </c>
      <c r="N60" s="73"/>
      <c r="O60" s="57">
        <v>44732</v>
      </c>
      <c r="P60" s="57"/>
      <c r="Q60" s="74">
        <v>44732</v>
      </c>
    </row>
    <row r="61" spans="2:17" s="75" customFormat="1" ht="19.7" customHeight="1">
      <c r="B61" s="73"/>
      <c r="C61" s="73"/>
      <c r="D61" s="73"/>
      <c r="E61" s="91"/>
      <c r="F61" s="89"/>
      <c r="G61" s="63"/>
      <c r="H61" s="118">
        <f t="shared" si="1"/>
        <v>0</v>
      </c>
      <c r="I61" s="90"/>
      <c r="J61" s="92"/>
      <c r="K61" s="92"/>
      <c r="L61" s="93"/>
      <c r="M61" s="20"/>
      <c r="N61" s="73"/>
      <c r="O61" s="57"/>
      <c r="P61" s="57"/>
      <c r="Q61" s="74"/>
    </row>
    <row r="62" spans="2:17" s="75" customFormat="1" ht="19.7" customHeight="1">
      <c r="B62" s="65"/>
      <c r="C62" s="65"/>
      <c r="D62" s="65"/>
      <c r="E62" s="66"/>
      <c r="F62" s="87"/>
      <c r="G62" s="63"/>
      <c r="H62" s="118">
        <f t="shared" si="1"/>
        <v>0</v>
      </c>
      <c r="I62" s="69"/>
      <c r="J62" s="70"/>
      <c r="K62" s="70"/>
      <c r="L62" s="72"/>
      <c r="M62" s="20"/>
      <c r="N62" s="73"/>
      <c r="O62" s="57"/>
      <c r="P62" s="86"/>
      <c r="Q62" s="74"/>
    </row>
    <row r="63" spans="2:17" s="75" customFormat="1" ht="19.7" customHeight="1">
      <c r="B63" s="65">
        <v>5</v>
      </c>
      <c r="C63" s="73" t="s">
        <v>645</v>
      </c>
      <c r="D63" s="73" t="s">
        <v>645</v>
      </c>
      <c r="E63" s="92" t="s">
        <v>5997</v>
      </c>
      <c r="F63" s="89">
        <v>1</v>
      </c>
      <c r="G63" s="63">
        <v>3700</v>
      </c>
      <c r="H63" s="68">
        <f t="shared" si="1"/>
        <v>3700</v>
      </c>
      <c r="I63" s="18"/>
      <c r="J63" s="91" t="s">
        <v>5998</v>
      </c>
      <c r="K63" s="92" t="s">
        <v>5999</v>
      </c>
      <c r="L63" s="93" t="s">
        <v>6000</v>
      </c>
      <c r="M63" s="20">
        <v>44722</v>
      </c>
      <c r="N63" s="73"/>
      <c r="O63" s="57"/>
      <c r="P63" s="57">
        <v>44748</v>
      </c>
      <c r="Q63" s="74">
        <v>44747</v>
      </c>
    </row>
    <row r="64" spans="2:17" s="75" customFormat="1" ht="19.7" customHeight="1">
      <c r="B64" s="16">
        <v>1</v>
      </c>
      <c r="C64" s="73" t="s">
        <v>645</v>
      </c>
      <c r="D64" s="73" t="s">
        <v>645</v>
      </c>
      <c r="E64" s="92" t="s">
        <v>6001</v>
      </c>
      <c r="F64" s="89">
        <v>1</v>
      </c>
      <c r="G64" s="63">
        <v>3700</v>
      </c>
      <c r="H64" s="68">
        <f t="shared" si="1"/>
        <v>3700</v>
      </c>
      <c r="I64" s="18"/>
      <c r="J64" s="91" t="s">
        <v>6002</v>
      </c>
      <c r="K64" s="92" t="s">
        <v>5999</v>
      </c>
      <c r="L64" s="17" t="s">
        <v>6003</v>
      </c>
      <c r="M64" s="20">
        <v>44722</v>
      </c>
      <c r="N64" s="73"/>
      <c r="O64" s="57"/>
      <c r="P64" s="57">
        <v>44748</v>
      </c>
      <c r="Q64" s="74">
        <v>44747</v>
      </c>
    </row>
    <row r="65" spans="2:17" s="75" customFormat="1" ht="19.7" customHeight="1">
      <c r="B65" s="16">
        <v>1</v>
      </c>
      <c r="C65" s="73" t="s">
        <v>645</v>
      </c>
      <c r="D65" s="73" t="s">
        <v>645</v>
      </c>
      <c r="E65" s="92" t="s">
        <v>6004</v>
      </c>
      <c r="F65" s="89">
        <v>1</v>
      </c>
      <c r="G65" s="63">
        <v>7200</v>
      </c>
      <c r="H65" s="68">
        <f t="shared" si="1"/>
        <v>7200</v>
      </c>
      <c r="I65" s="18"/>
      <c r="J65" s="91" t="s">
        <v>6005</v>
      </c>
      <c r="K65" s="92" t="s">
        <v>5999</v>
      </c>
      <c r="L65" s="17" t="s">
        <v>6003</v>
      </c>
      <c r="M65" s="20">
        <v>44722</v>
      </c>
      <c r="N65" s="73"/>
      <c r="O65" s="57"/>
      <c r="P65" s="57">
        <v>44748</v>
      </c>
      <c r="Q65" s="74">
        <v>44747</v>
      </c>
    </row>
    <row r="66" spans="2:17" s="75" customFormat="1" ht="19.7" customHeight="1">
      <c r="B66" s="16">
        <v>2</v>
      </c>
      <c r="C66" s="73" t="s">
        <v>645</v>
      </c>
      <c r="D66" s="73" t="s">
        <v>645</v>
      </c>
      <c r="E66" s="92" t="s">
        <v>6006</v>
      </c>
      <c r="F66" s="89">
        <v>1</v>
      </c>
      <c r="G66" s="63">
        <v>6000</v>
      </c>
      <c r="H66" s="68">
        <f t="shared" si="1"/>
        <v>6000</v>
      </c>
      <c r="I66" s="18"/>
      <c r="J66" s="91" t="s">
        <v>6007</v>
      </c>
      <c r="K66" s="92" t="s">
        <v>5999</v>
      </c>
      <c r="L66" s="93" t="s">
        <v>5939</v>
      </c>
      <c r="M66" s="20">
        <v>44722</v>
      </c>
      <c r="N66" s="73"/>
      <c r="O66" s="57"/>
      <c r="P66" s="57">
        <v>44748</v>
      </c>
      <c r="Q66" s="74">
        <v>44747</v>
      </c>
    </row>
    <row r="67" spans="2:17" s="75" customFormat="1" ht="19.7" customHeight="1">
      <c r="B67" s="16">
        <v>6</v>
      </c>
      <c r="C67" s="73" t="s">
        <v>645</v>
      </c>
      <c r="D67" s="73" t="s">
        <v>645</v>
      </c>
      <c r="E67" s="92" t="s">
        <v>6008</v>
      </c>
      <c r="F67" s="89">
        <v>2</v>
      </c>
      <c r="G67" s="63">
        <v>5600</v>
      </c>
      <c r="H67" s="68">
        <f t="shared" si="1"/>
        <v>11200</v>
      </c>
      <c r="I67" s="18"/>
      <c r="J67" s="91" t="s">
        <v>6009</v>
      </c>
      <c r="K67" s="92" t="s">
        <v>5999</v>
      </c>
      <c r="L67" s="93" t="s">
        <v>5950</v>
      </c>
      <c r="M67" s="20">
        <v>44722</v>
      </c>
      <c r="N67" s="73"/>
      <c r="O67" s="57"/>
      <c r="P67" s="57">
        <v>44748</v>
      </c>
      <c r="Q67" s="74">
        <v>44747</v>
      </c>
    </row>
    <row r="68" spans="2:17" s="75" customFormat="1" ht="19.7" customHeight="1">
      <c r="B68" s="16">
        <v>6</v>
      </c>
      <c r="C68" s="73" t="s">
        <v>645</v>
      </c>
      <c r="D68" s="73" t="s">
        <v>645</v>
      </c>
      <c r="E68" s="92" t="s">
        <v>6010</v>
      </c>
      <c r="F68" s="89">
        <v>1</v>
      </c>
      <c r="G68" s="63">
        <v>1700</v>
      </c>
      <c r="H68" s="68">
        <f t="shared" si="1"/>
        <v>1700</v>
      </c>
      <c r="I68" s="18"/>
      <c r="J68" s="1991" t="s">
        <v>6011</v>
      </c>
      <c r="K68" s="92" t="s">
        <v>5999</v>
      </c>
      <c r="L68" s="93" t="s">
        <v>5950</v>
      </c>
      <c r="M68" s="20">
        <v>44722</v>
      </c>
      <c r="N68" s="73"/>
      <c r="O68" s="57"/>
      <c r="P68" s="57">
        <v>44748</v>
      </c>
      <c r="Q68" s="74">
        <v>44747</v>
      </c>
    </row>
    <row r="69" spans="2:17" s="75" customFormat="1" ht="19.7" customHeight="1">
      <c r="B69" s="65">
        <v>3</v>
      </c>
      <c r="C69" s="73" t="s">
        <v>645</v>
      </c>
      <c r="D69" s="73" t="s">
        <v>645</v>
      </c>
      <c r="E69" s="146" t="s">
        <v>6012</v>
      </c>
      <c r="F69" s="51">
        <v>1</v>
      </c>
      <c r="G69" s="369">
        <v>16200</v>
      </c>
      <c r="H69" s="68">
        <f t="shared" si="1"/>
        <v>16200</v>
      </c>
      <c r="I69" s="18"/>
      <c r="J69" s="1988" t="s">
        <v>535</v>
      </c>
      <c r="K69" s="92" t="s">
        <v>5999</v>
      </c>
      <c r="L69" s="93" t="s">
        <v>130</v>
      </c>
      <c r="M69" s="20">
        <v>44722</v>
      </c>
      <c r="N69" s="73"/>
      <c r="O69" s="57"/>
      <c r="P69" s="57">
        <v>44748</v>
      </c>
      <c r="Q69" s="74">
        <v>44747</v>
      </c>
    </row>
    <row r="70" spans="2:17" s="75" customFormat="1" ht="19.7" customHeight="1">
      <c r="B70" s="65">
        <v>3</v>
      </c>
      <c r="C70" s="73" t="s">
        <v>645</v>
      </c>
      <c r="D70" s="73" t="s">
        <v>645</v>
      </c>
      <c r="E70" s="146" t="s">
        <v>6013</v>
      </c>
      <c r="F70" s="51">
        <v>1</v>
      </c>
      <c r="G70" s="369">
        <v>9500</v>
      </c>
      <c r="H70" s="68">
        <f t="shared" si="1"/>
        <v>9500</v>
      </c>
      <c r="I70" s="18"/>
      <c r="J70" s="1988" t="s">
        <v>6014</v>
      </c>
      <c r="K70" s="92" t="s">
        <v>5999</v>
      </c>
      <c r="L70" s="93" t="s">
        <v>130</v>
      </c>
      <c r="M70" s="20">
        <v>44722</v>
      </c>
      <c r="N70" s="73"/>
      <c r="O70" s="57"/>
      <c r="P70" s="57">
        <v>44748</v>
      </c>
      <c r="Q70" s="74">
        <v>44747</v>
      </c>
    </row>
    <row r="71" spans="2:17" s="75" customFormat="1" ht="19.7" customHeight="1">
      <c r="B71" s="65">
        <v>3</v>
      </c>
      <c r="C71" s="73" t="s">
        <v>645</v>
      </c>
      <c r="D71" s="73" t="s">
        <v>645</v>
      </c>
      <c r="E71" s="146" t="s">
        <v>6015</v>
      </c>
      <c r="F71" s="51">
        <v>1</v>
      </c>
      <c r="G71" s="369">
        <v>8200</v>
      </c>
      <c r="H71" s="68">
        <f t="shared" si="1"/>
        <v>8200</v>
      </c>
      <c r="I71" s="18"/>
      <c r="J71" s="1988" t="s">
        <v>422</v>
      </c>
      <c r="K71" s="92" t="s">
        <v>5999</v>
      </c>
      <c r="L71" s="93" t="s">
        <v>130</v>
      </c>
      <c r="M71" s="20">
        <v>44722</v>
      </c>
      <c r="N71" s="73"/>
      <c r="O71" s="57"/>
      <c r="P71" s="57">
        <v>44748</v>
      </c>
      <c r="Q71" s="74">
        <v>44747</v>
      </c>
    </row>
    <row r="72" spans="2:17" s="75" customFormat="1" ht="19.7" customHeight="1">
      <c r="B72" s="65">
        <v>8</v>
      </c>
      <c r="C72" s="73" t="s">
        <v>645</v>
      </c>
      <c r="D72" s="73" t="s">
        <v>645</v>
      </c>
      <c r="E72" s="92" t="s">
        <v>6016</v>
      </c>
      <c r="F72" s="89">
        <v>1</v>
      </c>
      <c r="G72" s="63">
        <v>2500</v>
      </c>
      <c r="H72" s="52">
        <f t="shared" si="1"/>
        <v>2500</v>
      </c>
      <c r="I72" s="69"/>
      <c r="J72" s="1991" t="s">
        <v>6017</v>
      </c>
      <c r="K72" s="92" t="s">
        <v>5999</v>
      </c>
      <c r="L72" s="93" t="s">
        <v>4300</v>
      </c>
      <c r="M72" s="20">
        <v>44722</v>
      </c>
      <c r="N72" s="73"/>
      <c r="O72" s="57"/>
      <c r="P72" s="57">
        <v>44748</v>
      </c>
      <c r="Q72" s="74">
        <v>44747</v>
      </c>
    </row>
    <row r="73" spans="2:17" s="75" customFormat="1" ht="19.7" customHeight="1">
      <c r="B73" s="16">
        <v>12</v>
      </c>
      <c r="C73" s="73" t="s">
        <v>645</v>
      </c>
      <c r="D73" s="73" t="s">
        <v>645</v>
      </c>
      <c r="E73" s="177" t="s">
        <v>6018</v>
      </c>
      <c r="F73" s="1716">
        <v>1</v>
      </c>
      <c r="G73" s="1026">
        <v>21000</v>
      </c>
      <c r="H73" s="68">
        <f t="shared" si="1"/>
        <v>21000</v>
      </c>
      <c r="I73" s="69"/>
      <c r="J73" s="1988" t="s">
        <v>6019</v>
      </c>
      <c r="K73" s="92" t="s">
        <v>5999</v>
      </c>
      <c r="L73" s="1993" t="s">
        <v>5962</v>
      </c>
      <c r="M73" s="20">
        <v>44722</v>
      </c>
      <c r="N73" s="73"/>
      <c r="O73" s="57"/>
      <c r="P73" s="57">
        <v>44748</v>
      </c>
      <c r="Q73" s="74">
        <v>44747</v>
      </c>
    </row>
    <row r="74" spans="2:17" s="75" customFormat="1" ht="19.7" customHeight="1">
      <c r="B74" s="65">
        <v>12</v>
      </c>
      <c r="C74" s="73" t="s">
        <v>645</v>
      </c>
      <c r="D74" s="73" t="s">
        <v>645</v>
      </c>
      <c r="E74" s="177" t="s">
        <v>6020</v>
      </c>
      <c r="F74" s="51">
        <v>1</v>
      </c>
      <c r="G74" s="369">
        <v>7000</v>
      </c>
      <c r="H74" s="63">
        <f t="shared" si="1"/>
        <v>7000</v>
      </c>
      <c r="I74" s="69"/>
      <c r="J74" s="1988" t="s">
        <v>6021</v>
      </c>
      <c r="K74" s="92" t="s">
        <v>5999</v>
      </c>
      <c r="L74" s="1993" t="s">
        <v>6022</v>
      </c>
      <c r="M74" s="20">
        <v>44722</v>
      </c>
      <c r="N74" s="73"/>
      <c r="O74" s="57"/>
      <c r="P74" s="57">
        <v>44748</v>
      </c>
      <c r="Q74" s="74">
        <v>44747</v>
      </c>
    </row>
    <row r="75" spans="2:17" s="75" customFormat="1" ht="19.7" customHeight="1">
      <c r="B75" s="16">
        <v>6</v>
      </c>
      <c r="C75" s="73" t="s">
        <v>645</v>
      </c>
      <c r="D75" s="73" t="s">
        <v>645</v>
      </c>
      <c r="E75" s="92" t="s">
        <v>6023</v>
      </c>
      <c r="F75" s="89">
        <v>1</v>
      </c>
      <c r="G75" s="63">
        <v>8600</v>
      </c>
      <c r="H75" s="2002">
        <f t="shared" si="1"/>
        <v>8600</v>
      </c>
      <c r="I75" s="18"/>
      <c r="J75" s="1991" t="s">
        <v>6024</v>
      </c>
      <c r="K75" s="92" t="s">
        <v>5999</v>
      </c>
      <c r="L75" s="93" t="s">
        <v>5950</v>
      </c>
      <c r="M75" s="20">
        <v>44722</v>
      </c>
      <c r="N75" s="73"/>
      <c r="O75" s="57"/>
      <c r="P75" s="57">
        <v>44748</v>
      </c>
      <c r="Q75" s="74">
        <v>44747</v>
      </c>
    </row>
    <row r="76" spans="2:17" s="112" customFormat="1" ht="19.7" customHeight="1">
      <c r="B76" s="65"/>
      <c r="C76" s="65"/>
      <c r="D76" s="65"/>
      <c r="E76" s="66"/>
      <c r="F76" s="87"/>
      <c r="G76" s="76"/>
      <c r="H76" s="118">
        <f t="shared" si="1"/>
        <v>0</v>
      </c>
      <c r="I76" s="69"/>
      <c r="J76" s="70"/>
      <c r="K76" s="70"/>
      <c r="L76" s="72"/>
      <c r="M76" s="20"/>
      <c r="N76" s="65"/>
      <c r="O76" s="57"/>
      <c r="P76" s="57"/>
      <c r="Q76" s="74"/>
    </row>
    <row r="77" spans="2:17" s="112" customFormat="1" ht="19.7" customHeight="1">
      <c r="B77" s="65"/>
      <c r="C77" s="65"/>
      <c r="D77" s="65"/>
      <c r="E77" s="66"/>
      <c r="F77" s="67"/>
      <c r="G77" s="76"/>
      <c r="H77" s="118">
        <f t="shared" si="1"/>
        <v>0</v>
      </c>
      <c r="I77" s="69"/>
      <c r="J77" s="70"/>
      <c r="K77" s="70"/>
      <c r="L77" s="72"/>
      <c r="M77" s="113"/>
      <c r="N77" s="65"/>
      <c r="O77" s="114"/>
      <c r="P77" s="114"/>
      <c r="Q77" s="115"/>
    </row>
    <row r="78" spans="2:17" s="112" customFormat="1" ht="19.7" customHeight="1">
      <c r="B78" s="65">
        <v>3</v>
      </c>
      <c r="C78" s="65" t="s">
        <v>1040</v>
      </c>
      <c r="D78" s="65" t="s">
        <v>178</v>
      </c>
      <c r="E78" s="66" t="s">
        <v>553</v>
      </c>
      <c r="F78" s="87">
        <v>2</v>
      </c>
      <c r="G78" s="76">
        <v>147</v>
      </c>
      <c r="H78" s="77">
        <f t="shared" si="1"/>
        <v>294</v>
      </c>
      <c r="I78" s="69"/>
      <c r="J78" s="70" t="s">
        <v>6025</v>
      </c>
      <c r="K78" s="70" t="s">
        <v>6026</v>
      </c>
      <c r="L78" s="72" t="s">
        <v>130</v>
      </c>
      <c r="M78" s="113">
        <v>44757</v>
      </c>
      <c r="N78" s="65"/>
      <c r="O78" s="113">
        <v>44757</v>
      </c>
      <c r="P78" s="114">
        <v>44758</v>
      </c>
      <c r="Q78" s="115">
        <v>44761</v>
      </c>
    </row>
    <row r="79" spans="2:17" s="112" customFormat="1" ht="19.7" customHeight="1">
      <c r="B79" s="65">
        <v>6</v>
      </c>
      <c r="C79" s="1997" t="s">
        <v>1030</v>
      </c>
      <c r="D79" s="1997" t="s">
        <v>55</v>
      </c>
      <c r="E79" s="597" t="s">
        <v>5984</v>
      </c>
      <c r="F79" s="193">
        <v>1</v>
      </c>
      <c r="G79" s="76">
        <v>220</v>
      </c>
      <c r="H79" s="85">
        <f t="shared" si="1"/>
        <v>220</v>
      </c>
      <c r="I79" s="69"/>
      <c r="J79" s="1996" t="s">
        <v>5985</v>
      </c>
      <c r="K79" s="70" t="s">
        <v>5977</v>
      </c>
      <c r="L79" s="72" t="s">
        <v>5950</v>
      </c>
      <c r="M79" s="113">
        <v>44761</v>
      </c>
      <c r="N79" s="65"/>
      <c r="O79" s="114" t="s">
        <v>1143</v>
      </c>
      <c r="P79" s="114">
        <v>44769</v>
      </c>
      <c r="Q79" s="115">
        <v>44768</v>
      </c>
    </row>
    <row r="80" spans="2:17" s="75" customFormat="1" ht="19.7" customHeight="1">
      <c r="B80" s="65"/>
      <c r="C80" s="65"/>
      <c r="D80" s="65"/>
      <c r="E80" s="116"/>
      <c r="F80" s="117"/>
      <c r="G80" s="63"/>
      <c r="H80" s="118">
        <f t="shared" si="1"/>
        <v>0</v>
      </c>
      <c r="I80" s="90"/>
      <c r="J80" s="119"/>
      <c r="K80" s="71"/>
      <c r="L80" s="72"/>
      <c r="M80" s="113"/>
      <c r="N80" s="73"/>
      <c r="O80" s="57"/>
      <c r="P80" s="114"/>
      <c r="Q80" s="74"/>
    </row>
    <row r="81" spans="2:17" s="75" customFormat="1" ht="19.7" customHeight="1">
      <c r="B81" s="65"/>
      <c r="C81" s="65"/>
      <c r="D81" s="65"/>
      <c r="E81" s="116"/>
      <c r="F81" s="117"/>
      <c r="G81" s="63"/>
      <c r="H81" s="118">
        <f t="shared" si="1"/>
        <v>0</v>
      </c>
      <c r="I81" s="90"/>
      <c r="J81" s="119"/>
      <c r="K81" s="71"/>
      <c r="L81" s="72"/>
      <c r="M81" s="113"/>
      <c r="N81" s="73"/>
      <c r="O81" s="57"/>
      <c r="P81" s="114"/>
      <c r="Q81" s="74"/>
    </row>
    <row r="82" spans="2:17" s="75" customFormat="1" ht="19.7" customHeight="1">
      <c r="B82" s="65"/>
      <c r="C82" s="65"/>
      <c r="D82" s="65"/>
      <c r="E82" s="116"/>
      <c r="F82" s="117"/>
      <c r="G82" s="63"/>
      <c r="H82" s="118">
        <f t="shared" si="1"/>
        <v>0</v>
      </c>
      <c r="I82" s="90"/>
      <c r="J82" s="119"/>
      <c r="K82" s="71"/>
      <c r="L82" s="72"/>
      <c r="M82" s="113"/>
      <c r="N82" s="73"/>
      <c r="O82" s="57"/>
      <c r="P82" s="114"/>
      <c r="Q82" s="74"/>
    </row>
    <row r="83" spans="2:17" s="75" customFormat="1" ht="19.7" customHeight="1">
      <c r="Q83" s="2003"/>
    </row>
    <row r="84" spans="2:17" s="75" customFormat="1" ht="19.7" customHeight="1">
      <c r="B84" s="1121"/>
      <c r="C84" s="1121"/>
      <c r="D84" s="1121"/>
      <c r="E84" s="1054"/>
      <c r="F84" s="1122"/>
      <c r="G84" s="1123"/>
      <c r="H84" s="1123"/>
      <c r="J84" s="1054"/>
      <c r="K84" s="1124"/>
      <c r="L84" s="112"/>
      <c r="M84" s="1125"/>
      <c r="N84" s="1126"/>
      <c r="O84" s="1127"/>
      <c r="P84" s="1128"/>
      <c r="Q84" s="2003"/>
    </row>
    <row r="85" spans="2:17" s="75" customFormat="1" ht="19.7" customHeight="1">
      <c r="B85" s="1121"/>
      <c r="C85" s="1121"/>
      <c r="D85" s="1121"/>
      <c r="E85" s="1054"/>
      <c r="F85" s="1122"/>
      <c r="G85" s="1123"/>
      <c r="H85" s="1123"/>
      <c r="J85" s="1054"/>
      <c r="K85" s="1124"/>
      <c r="L85" s="112"/>
      <c r="M85" s="1125"/>
      <c r="N85" s="1126"/>
      <c r="O85" s="1127"/>
      <c r="P85" s="1128"/>
      <c r="Q85" s="2003"/>
    </row>
    <row r="86" spans="2:17" s="75" customFormat="1" ht="19.7" customHeight="1">
      <c r="B86" s="1121"/>
      <c r="C86" s="1126"/>
      <c r="D86" s="1121"/>
      <c r="E86" s="1054"/>
      <c r="F86" s="1122"/>
      <c r="G86" s="1123"/>
      <c r="H86" s="1123"/>
      <c r="J86" s="1054"/>
      <c r="K86" s="1124"/>
      <c r="L86" s="112"/>
      <c r="M86" s="1125"/>
      <c r="N86" s="1126"/>
      <c r="O86" s="1127"/>
      <c r="P86" s="1128"/>
      <c r="Q86" s="2003"/>
    </row>
    <row r="87" spans="2:17" s="75" customFormat="1" ht="19.7" customHeight="1">
      <c r="B87" s="1121"/>
      <c r="C87" s="1126"/>
      <c r="D87" s="1121"/>
      <c r="E87" s="1054"/>
      <c r="F87" s="1122"/>
      <c r="G87" s="1123"/>
      <c r="H87" s="1123"/>
      <c r="J87" s="1054"/>
      <c r="K87" s="1124"/>
      <c r="L87" s="112"/>
      <c r="M87" s="1125"/>
      <c r="N87" s="1126"/>
      <c r="O87" s="1127"/>
      <c r="P87" s="1128"/>
      <c r="Q87" s="2003"/>
    </row>
    <row r="88" spans="2:17" s="75" customFormat="1" ht="19.7" customHeight="1">
      <c r="B88" s="1121"/>
      <c r="C88" s="1121"/>
      <c r="D88" s="1121"/>
      <c r="E88" s="1054"/>
      <c r="F88" s="1122"/>
      <c r="G88" s="1123"/>
      <c r="H88" s="1123"/>
      <c r="J88" s="1129"/>
      <c r="K88" s="1124"/>
      <c r="L88" s="112"/>
      <c r="M88" s="1125"/>
      <c r="N88" s="1126"/>
      <c r="O88" s="1127"/>
      <c r="P88" s="1128"/>
      <c r="Q88" s="2003"/>
    </row>
    <row r="89" spans="2:17" s="75" customFormat="1" ht="19.7" customHeight="1">
      <c r="B89" s="1121"/>
      <c r="C89" s="1121"/>
      <c r="D89" s="1121"/>
      <c r="E89" s="1054"/>
      <c r="F89" s="1122"/>
      <c r="G89" s="1123"/>
      <c r="H89" s="1123"/>
      <c r="J89" s="1054"/>
      <c r="K89" s="1124"/>
      <c r="L89" s="112"/>
      <c r="M89" s="1125"/>
      <c r="N89" s="1126"/>
      <c r="O89" s="1127"/>
      <c r="P89" s="1128"/>
      <c r="Q89" s="2003"/>
    </row>
    <row r="90" spans="2:17" s="75" customFormat="1" ht="19.7" customHeight="1">
      <c r="B90" s="1121"/>
      <c r="D90" s="112"/>
      <c r="E90" s="1054"/>
      <c r="F90" s="1122"/>
      <c r="G90" s="1123"/>
      <c r="H90" s="1123"/>
      <c r="J90" s="1054"/>
      <c r="K90" s="1124"/>
      <c r="M90" s="1130"/>
      <c r="N90" s="1126"/>
      <c r="O90" s="1127"/>
      <c r="P90" s="1127"/>
      <c r="Q90" s="2003"/>
    </row>
    <row r="91" spans="2:17" s="75" customFormat="1" ht="19.7" customHeight="1">
      <c r="B91" s="1121"/>
      <c r="C91" s="1126"/>
      <c r="D91" s="1121"/>
      <c r="E91" s="120"/>
      <c r="F91" s="120"/>
      <c r="G91" s="1123"/>
      <c r="H91" s="1123"/>
      <c r="I91" s="112"/>
      <c r="J91" s="120"/>
      <c r="K91" s="1129"/>
      <c r="L91" s="112"/>
      <c r="M91" s="1130"/>
      <c r="N91" s="1126"/>
      <c r="O91" s="1127"/>
      <c r="P91" s="1127"/>
      <c r="Q91" s="2003"/>
    </row>
    <row r="92" spans="2:17" s="75" customFormat="1" ht="19.7" customHeight="1">
      <c r="B92" s="1121"/>
      <c r="D92" s="112"/>
      <c r="E92" s="1054"/>
      <c r="F92" s="1122"/>
      <c r="G92" s="1123"/>
      <c r="H92" s="1123"/>
      <c r="J92" s="1054"/>
      <c r="K92" s="1124"/>
      <c r="M92" s="1130"/>
      <c r="N92" s="1126"/>
      <c r="O92" s="1127"/>
      <c r="P92" s="1127"/>
      <c r="Q92" s="2003"/>
    </row>
    <row r="93" spans="2:17" s="75" customFormat="1" ht="19.7" customHeight="1">
      <c r="B93" s="1121"/>
      <c r="D93" s="112"/>
      <c r="E93" s="1054"/>
      <c r="F93" s="1122"/>
      <c r="G93" s="1123"/>
      <c r="H93" s="1123"/>
      <c r="J93" s="1054"/>
      <c r="K93" s="1124"/>
      <c r="M93" s="1130"/>
      <c r="N93" s="1126"/>
      <c r="O93" s="1127"/>
      <c r="P93" s="1127"/>
      <c r="Q93" s="2003"/>
    </row>
  </sheetData>
  <autoFilter ref="B8:O93" xr:uid="{00000000-0009-0000-0000-000000000000}"/>
  <mergeCells count="6">
    <mergeCell ref="B2:D2"/>
    <mergeCell ref="G2:I2"/>
    <mergeCell ref="B3:D3"/>
    <mergeCell ref="B4:D4"/>
    <mergeCell ref="B5:D5"/>
    <mergeCell ref="B6:D6"/>
  </mergeCells>
  <phoneticPr fontId="3"/>
  <dataValidations count="1">
    <dataValidation imeMode="hiragana" allowBlank="1" showInputMessage="1" showErrorMessage="1" sqref="J63" xr:uid="{25E947BF-F48F-4600-96E5-A62DDD13EE1A}"/>
  </dataValidations>
  <pageMargins left="0.2" right="0.2" top="0.36" bottom="0.41" header="0.3" footer="0.3"/>
  <pageSetup paperSize="9" scale="70" orientation="landscape"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D3494-FD73-4A53-ADBC-743EE96B08E1}">
  <dimension ref="A3:B7"/>
  <sheetViews>
    <sheetView view="pageBreakPreview" zoomScale="60" zoomScaleNormal="100" workbookViewId="0">
      <selection activeCell="D12" sqref="D12"/>
    </sheetView>
  </sheetViews>
  <sheetFormatPr defaultRowHeight="18.75"/>
  <cols>
    <col min="1" max="1" width="12.125" style="3" bestFit="1" customWidth="1"/>
    <col min="2" max="2" width="19.5" style="3" bestFit="1" customWidth="1"/>
    <col min="3" max="16384" width="9" style="3"/>
  </cols>
  <sheetData>
    <row r="3" spans="1:2">
      <c r="A3" s="121" t="s">
        <v>0</v>
      </c>
      <c r="B3" s="2" t="s">
        <v>5932</v>
      </c>
    </row>
    <row r="4" spans="1:2">
      <c r="A4" s="121" t="s">
        <v>3</v>
      </c>
      <c r="B4" s="14" t="s">
        <v>2427</v>
      </c>
    </row>
    <row r="5" spans="1:2">
      <c r="A5" s="121" t="s">
        <v>5</v>
      </c>
      <c r="B5" s="14">
        <v>197495</v>
      </c>
    </row>
    <row r="6" spans="1:2">
      <c r="A6" s="121" t="s">
        <v>6</v>
      </c>
      <c r="B6" s="15">
        <v>44775</v>
      </c>
    </row>
    <row r="7" spans="1:2">
      <c r="A7" s="121" t="s">
        <v>8</v>
      </c>
      <c r="B7" s="15"/>
    </row>
  </sheetData>
  <phoneticPr fontId="3"/>
  <printOptions horizontalCentered="1" verticalCentered="1"/>
  <pageMargins left="0.23622047244094491" right="0.23622047244094491" top="0.74803149606299213" bottom="0.74803149606299213" header="0.31496062992125984" footer="0.31496062992125984"/>
  <pageSetup paperSize="9" scale="400" orientation="landscape"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F3E2F-3965-445B-BE06-F1ACE9E5FD44}">
  <dimension ref="B2:Q136"/>
  <sheetViews>
    <sheetView zoomScale="85" zoomScaleNormal="85" workbookViewId="0">
      <pane xSplit="10" ySplit="9" topLeftCell="N10" activePane="bottomRight" state="frozen"/>
      <selection pane="topRight" activeCell="K1" sqref="K1"/>
      <selection pane="bottomLeft" activeCell="A9" sqref="A9"/>
      <selection pane="bottomRight" activeCell="Q32" sqref="Q32"/>
    </sheetView>
  </sheetViews>
  <sheetFormatPr defaultRowHeight="18.75"/>
  <cols>
    <col min="1" max="1" width="2.625" style="3" customWidth="1"/>
    <col min="2" max="2" width="15" style="9" bestFit="1" customWidth="1"/>
    <col min="3" max="3" width="18" style="3" bestFit="1" customWidth="1"/>
    <col min="4" max="4" width="13.125" style="9" bestFit="1" customWidth="1"/>
    <col min="5" max="5" width="63.75" style="3" bestFit="1" customWidth="1"/>
    <col min="6" max="6" width="6.25" style="11" customWidth="1"/>
    <col min="7" max="8" width="9.875" style="200" bestFit="1" customWidth="1"/>
    <col min="9" max="9" width="26" style="11" customWidth="1"/>
    <col min="10" max="10" width="54.25" style="3" bestFit="1" customWidth="1"/>
    <col min="11" max="11" width="37.25" style="9" bestFit="1" customWidth="1"/>
    <col min="12" max="12" width="27.125" style="9" customWidth="1"/>
    <col min="13" max="13" width="13.75" style="10" customWidth="1"/>
    <col min="14" max="14" width="6.375" style="3" customWidth="1"/>
    <col min="15" max="15" width="16.625" style="9" customWidth="1"/>
    <col min="16" max="16" width="14.5" style="10" customWidth="1"/>
    <col min="17" max="17" width="15.625" style="288" customWidth="1"/>
    <col min="18" max="256" width="9" style="3"/>
    <col min="257" max="257" width="2.625" style="3" customWidth="1"/>
    <col min="258" max="258" width="15" style="3" bestFit="1" customWidth="1"/>
    <col min="259" max="259" width="18" style="3" bestFit="1" customWidth="1"/>
    <col min="260" max="260" width="13.125" style="3" bestFit="1" customWidth="1"/>
    <col min="261" max="261" width="63.75" style="3" bestFit="1" customWidth="1"/>
    <col min="262" max="262" width="6.25" style="3" customWidth="1"/>
    <col min="263" max="264" width="9.875" style="3" bestFit="1" customWidth="1"/>
    <col min="265" max="265" width="26" style="3" customWidth="1"/>
    <col min="266" max="266" width="54.25" style="3" bestFit="1" customWidth="1"/>
    <col min="267" max="267" width="37.25" style="3" bestFit="1" customWidth="1"/>
    <col min="268" max="268" width="27.125" style="3" customWidth="1"/>
    <col min="269" max="269" width="13.75" style="3" customWidth="1"/>
    <col min="270" max="270" width="6.375" style="3" customWidth="1"/>
    <col min="271" max="271" width="16.625" style="3" customWidth="1"/>
    <col min="272" max="272" width="14.5" style="3" customWidth="1"/>
    <col min="273" max="273" width="15.625" style="3" customWidth="1"/>
    <col min="274" max="512" width="9" style="3"/>
    <col min="513" max="513" width="2.625" style="3" customWidth="1"/>
    <col min="514" max="514" width="15" style="3" bestFit="1" customWidth="1"/>
    <col min="515" max="515" width="18" style="3" bestFit="1" customWidth="1"/>
    <col min="516" max="516" width="13.125" style="3" bestFit="1" customWidth="1"/>
    <col min="517" max="517" width="63.75" style="3" bestFit="1" customWidth="1"/>
    <col min="518" max="518" width="6.25" style="3" customWidth="1"/>
    <col min="519" max="520" width="9.875" style="3" bestFit="1" customWidth="1"/>
    <col min="521" max="521" width="26" style="3" customWidth="1"/>
    <col min="522" max="522" width="54.25" style="3" bestFit="1" customWidth="1"/>
    <col min="523" max="523" width="37.25" style="3" bestFit="1" customWidth="1"/>
    <col min="524" max="524" width="27.125" style="3" customWidth="1"/>
    <col min="525" max="525" width="13.75" style="3" customWidth="1"/>
    <col min="526" max="526" width="6.375" style="3" customWidth="1"/>
    <col min="527" max="527" width="16.625" style="3" customWidth="1"/>
    <col min="528" max="528" width="14.5" style="3" customWidth="1"/>
    <col min="529" max="529" width="15.625" style="3" customWidth="1"/>
    <col min="530" max="768" width="9" style="3"/>
    <col min="769" max="769" width="2.625" style="3" customWidth="1"/>
    <col min="770" max="770" width="15" style="3" bestFit="1" customWidth="1"/>
    <col min="771" max="771" width="18" style="3" bestFit="1" customWidth="1"/>
    <col min="772" max="772" width="13.125" style="3" bestFit="1" customWidth="1"/>
    <col min="773" max="773" width="63.75" style="3" bestFit="1" customWidth="1"/>
    <col min="774" max="774" width="6.25" style="3" customWidth="1"/>
    <col min="775" max="776" width="9.875" style="3" bestFit="1" customWidth="1"/>
    <col min="777" max="777" width="26" style="3" customWidth="1"/>
    <col min="778" max="778" width="54.25" style="3" bestFit="1" customWidth="1"/>
    <col min="779" max="779" width="37.25" style="3" bestFit="1" customWidth="1"/>
    <col min="780" max="780" width="27.125" style="3" customWidth="1"/>
    <col min="781" max="781" width="13.75" style="3" customWidth="1"/>
    <col min="782" max="782" width="6.375" style="3" customWidth="1"/>
    <col min="783" max="783" width="16.625" style="3" customWidth="1"/>
    <col min="784" max="784" width="14.5" style="3" customWidth="1"/>
    <col min="785" max="785" width="15.625" style="3" customWidth="1"/>
    <col min="786" max="1024" width="9" style="3"/>
    <col min="1025" max="1025" width="2.625" style="3" customWidth="1"/>
    <col min="1026" max="1026" width="15" style="3" bestFit="1" customWidth="1"/>
    <col min="1027" max="1027" width="18" style="3" bestFit="1" customWidth="1"/>
    <col min="1028" max="1028" width="13.125" style="3" bestFit="1" customWidth="1"/>
    <col min="1029" max="1029" width="63.75" style="3" bestFit="1" customWidth="1"/>
    <col min="1030" max="1030" width="6.25" style="3" customWidth="1"/>
    <col min="1031" max="1032" width="9.875" style="3" bestFit="1" customWidth="1"/>
    <col min="1033" max="1033" width="26" style="3" customWidth="1"/>
    <col min="1034" max="1034" width="54.25" style="3" bestFit="1" customWidth="1"/>
    <col min="1035" max="1035" width="37.25" style="3" bestFit="1" customWidth="1"/>
    <col min="1036" max="1036" width="27.125" style="3" customWidth="1"/>
    <col min="1037" max="1037" width="13.75" style="3" customWidth="1"/>
    <col min="1038" max="1038" width="6.375" style="3" customWidth="1"/>
    <col min="1039" max="1039" width="16.625" style="3" customWidth="1"/>
    <col min="1040" max="1040" width="14.5" style="3" customWidth="1"/>
    <col min="1041" max="1041" width="15.625" style="3" customWidth="1"/>
    <col min="1042" max="1280" width="9" style="3"/>
    <col min="1281" max="1281" width="2.625" style="3" customWidth="1"/>
    <col min="1282" max="1282" width="15" style="3" bestFit="1" customWidth="1"/>
    <col min="1283" max="1283" width="18" style="3" bestFit="1" customWidth="1"/>
    <col min="1284" max="1284" width="13.125" style="3" bestFit="1" customWidth="1"/>
    <col min="1285" max="1285" width="63.75" style="3" bestFit="1" customWidth="1"/>
    <col min="1286" max="1286" width="6.25" style="3" customWidth="1"/>
    <col min="1287" max="1288" width="9.875" style="3" bestFit="1" customWidth="1"/>
    <col min="1289" max="1289" width="26" style="3" customWidth="1"/>
    <col min="1290" max="1290" width="54.25" style="3" bestFit="1" customWidth="1"/>
    <col min="1291" max="1291" width="37.25" style="3" bestFit="1" customWidth="1"/>
    <col min="1292" max="1292" width="27.125" style="3" customWidth="1"/>
    <col min="1293" max="1293" width="13.75" style="3" customWidth="1"/>
    <col min="1294" max="1294" width="6.375" style="3" customWidth="1"/>
    <col min="1295" max="1295" width="16.625" style="3" customWidth="1"/>
    <col min="1296" max="1296" width="14.5" style="3" customWidth="1"/>
    <col min="1297" max="1297" width="15.625" style="3" customWidth="1"/>
    <col min="1298" max="1536" width="9" style="3"/>
    <col min="1537" max="1537" width="2.625" style="3" customWidth="1"/>
    <col min="1538" max="1538" width="15" style="3" bestFit="1" customWidth="1"/>
    <col min="1539" max="1539" width="18" style="3" bestFit="1" customWidth="1"/>
    <col min="1540" max="1540" width="13.125" style="3" bestFit="1" customWidth="1"/>
    <col min="1541" max="1541" width="63.75" style="3" bestFit="1" customWidth="1"/>
    <col min="1542" max="1542" width="6.25" style="3" customWidth="1"/>
    <col min="1543" max="1544" width="9.875" style="3" bestFit="1" customWidth="1"/>
    <col min="1545" max="1545" width="26" style="3" customWidth="1"/>
    <col min="1546" max="1546" width="54.25" style="3" bestFit="1" customWidth="1"/>
    <col min="1547" max="1547" width="37.25" style="3" bestFit="1" customWidth="1"/>
    <col min="1548" max="1548" width="27.125" style="3" customWidth="1"/>
    <col min="1549" max="1549" width="13.75" style="3" customWidth="1"/>
    <col min="1550" max="1550" width="6.375" style="3" customWidth="1"/>
    <col min="1551" max="1551" width="16.625" style="3" customWidth="1"/>
    <col min="1552" max="1552" width="14.5" style="3" customWidth="1"/>
    <col min="1553" max="1553" width="15.625" style="3" customWidth="1"/>
    <col min="1554" max="1792" width="9" style="3"/>
    <col min="1793" max="1793" width="2.625" style="3" customWidth="1"/>
    <col min="1794" max="1794" width="15" style="3" bestFit="1" customWidth="1"/>
    <col min="1795" max="1795" width="18" style="3" bestFit="1" customWidth="1"/>
    <col min="1796" max="1796" width="13.125" style="3" bestFit="1" customWidth="1"/>
    <col min="1797" max="1797" width="63.75" style="3" bestFit="1" customWidth="1"/>
    <col min="1798" max="1798" width="6.25" style="3" customWidth="1"/>
    <col min="1799" max="1800" width="9.875" style="3" bestFit="1" customWidth="1"/>
    <col min="1801" max="1801" width="26" style="3" customWidth="1"/>
    <col min="1802" max="1802" width="54.25" style="3" bestFit="1" customWidth="1"/>
    <col min="1803" max="1803" width="37.25" style="3" bestFit="1" customWidth="1"/>
    <col min="1804" max="1804" width="27.125" style="3" customWidth="1"/>
    <col min="1805" max="1805" width="13.75" style="3" customWidth="1"/>
    <col min="1806" max="1806" width="6.375" style="3" customWidth="1"/>
    <col min="1807" max="1807" width="16.625" style="3" customWidth="1"/>
    <col min="1808" max="1808" width="14.5" style="3" customWidth="1"/>
    <col min="1809" max="1809" width="15.625" style="3" customWidth="1"/>
    <col min="1810" max="2048" width="9" style="3"/>
    <col min="2049" max="2049" width="2.625" style="3" customWidth="1"/>
    <col min="2050" max="2050" width="15" style="3" bestFit="1" customWidth="1"/>
    <col min="2051" max="2051" width="18" style="3" bestFit="1" customWidth="1"/>
    <col min="2052" max="2052" width="13.125" style="3" bestFit="1" customWidth="1"/>
    <col min="2053" max="2053" width="63.75" style="3" bestFit="1" customWidth="1"/>
    <col min="2054" max="2054" width="6.25" style="3" customWidth="1"/>
    <col min="2055" max="2056" width="9.875" style="3" bestFit="1" customWidth="1"/>
    <col min="2057" max="2057" width="26" style="3" customWidth="1"/>
    <col min="2058" max="2058" width="54.25" style="3" bestFit="1" customWidth="1"/>
    <col min="2059" max="2059" width="37.25" style="3" bestFit="1" customWidth="1"/>
    <col min="2060" max="2060" width="27.125" style="3" customWidth="1"/>
    <col min="2061" max="2061" width="13.75" style="3" customWidth="1"/>
    <col min="2062" max="2062" width="6.375" style="3" customWidth="1"/>
    <col min="2063" max="2063" width="16.625" style="3" customWidth="1"/>
    <col min="2064" max="2064" width="14.5" style="3" customWidth="1"/>
    <col min="2065" max="2065" width="15.625" style="3" customWidth="1"/>
    <col min="2066" max="2304" width="9" style="3"/>
    <col min="2305" max="2305" width="2.625" style="3" customWidth="1"/>
    <col min="2306" max="2306" width="15" style="3" bestFit="1" customWidth="1"/>
    <col min="2307" max="2307" width="18" style="3" bestFit="1" customWidth="1"/>
    <col min="2308" max="2308" width="13.125" style="3" bestFit="1" customWidth="1"/>
    <col min="2309" max="2309" width="63.75" style="3" bestFit="1" customWidth="1"/>
    <col min="2310" max="2310" width="6.25" style="3" customWidth="1"/>
    <col min="2311" max="2312" width="9.875" style="3" bestFit="1" customWidth="1"/>
    <col min="2313" max="2313" width="26" style="3" customWidth="1"/>
    <col min="2314" max="2314" width="54.25" style="3" bestFit="1" customWidth="1"/>
    <col min="2315" max="2315" width="37.25" style="3" bestFit="1" customWidth="1"/>
    <col min="2316" max="2316" width="27.125" style="3" customWidth="1"/>
    <col min="2317" max="2317" width="13.75" style="3" customWidth="1"/>
    <col min="2318" max="2318" width="6.375" style="3" customWidth="1"/>
    <col min="2319" max="2319" width="16.625" style="3" customWidth="1"/>
    <col min="2320" max="2320" width="14.5" style="3" customWidth="1"/>
    <col min="2321" max="2321" width="15.625" style="3" customWidth="1"/>
    <col min="2322" max="2560" width="9" style="3"/>
    <col min="2561" max="2561" width="2.625" style="3" customWidth="1"/>
    <col min="2562" max="2562" width="15" style="3" bestFit="1" customWidth="1"/>
    <col min="2563" max="2563" width="18" style="3" bestFit="1" customWidth="1"/>
    <col min="2564" max="2564" width="13.125" style="3" bestFit="1" customWidth="1"/>
    <col min="2565" max="2565" width="63.75" style="3" bestFit="1" customWidth="1"/>
    <col min="2566" max="2566" width="6.25" style="3" customWidth="1"/>
    <col min="2567" max="2568" width="9.875" style="3" bestFit="1" customWidth="1"/>
    <col min="2569" max="2569" width="26" style="3" customWidth="1"/>
    <col min="2570" max="2570" width="54.25" style="3" bestFit="1" customWidth="1"/>
    <col min="2571" max="2571" width="37.25" style="3" bestFit="1" customWidth="1"/>
    <col min="2572" max="2572" width="27.125" style="3" customWidth="1"/>
    <col min="2573" max="2573" width="13.75" style="3" customWidth="1"/>
    <col min="2574" max="2574" width="6.375" style="3" customWidth="1"/>
    <col min="2575" max="2575" width="16.625" style="3" customWidth="1"/>
    <col min="2576" max="2576" width="14.5" style="3" customWidth="1"/>
    <col min="2577" max="2577" width="15.625" style="3" customWidth="1"/>
    <col min="2578" max="2816" width="9" style="3"/>
    <col min="2817" max="2817" width="2.625" style="3" customWidth="1"/>
    <col min="2818" max="2818" width="15" style="3" bestFit="1" customWidth="1"/>
    <col min="2819" max="2819" width="18" style="3" bestFit="1" customWidth="1"/>
    <col min="2820" max="2820" width="13.125" style="3" bestFit="1" customWidth="1"/>
    <col min="2821" max="2821" width="63.75" style="3" bestFit="1" customWidth="1"/>
    <col min="2822" max="2822" width="6.25" style="3" customWidth="1"/>
    <col min="2823" max="2824" width="9.875" style="3" bestFit="1" customWidth="1"/>
    <col min="2825" max="2825" width="26" style="3" customWidth="1"/>
    <col min="2826" max="2826" width="54.25" style="3" bestFit="1" customWidth="1"/>
    <col min="2827" max="2827" width="37.25" style="3" bestFit="1" customWidth="1"/>
    <col min="2828" max="2828" width="27.125" style="3" customWidth="1"/>
    <col min="2829" max="2829" width="13.75" style="3" customWidth="1"/>
    <col min="2830" max="2830" width="6.375" style="3" customWidth="1"/>
    <col min="2831" max="2831" width="16.625" style="3" customWidth="1"/>
    <col min="2832" max="2832" width="14.5" style="3" customWidth="1"/>
    <col min="2833" max="2833" width="15.625" style="3" customWidth="1"/>
    <col min="2834" max="3072" width="9" style="3"/>
    <col min="3073" max="3073" width="2.625" style="3" customWidth="1"/>
    <col min="3074" max="3074" width="15" style="3" bestFit="1" customWidth="1"/>
    <col min="3075" max="3075" width="18" style="3" bestFit="1" customWidth="1"/>
    <col min="3076" max="3076" width="13.125" style="3" bestFit="1" customWidth="1"/>
    <col min="3077" max="3077" width="63.75" style="3" bestFit="1" customWidth="1"/>
    <col min="3078" max="3078" width="6.25" style="3" customWidth="1"/>
    <col min="3079" max="3080" width="9.875" style="3" bestFit="1" customWidth="1"/>
    <col min="3081" max="3081" width="26" style="3" customWidth="1"/>
    <col min="3082" max="3082" width="54.25" style="3" bestFit="1" customWidth="1"/>
    <col min="3083" max="3083" width="37.25" style="3" bestFit="1" customWidth="1"/>
    <col min="3084" max="3084" width="27.125" style="3" customWidth="1"/>
    <col min="3085" max="3085" width="13.75" style="3" customWidth="1"/>
    <col min="3086" max="3086" width="6.375" style="3" customWidth="1"/>
    <col min="3087" max="3087" width="16.625" style="3" customWidth="1"/>
    <col min="3088" max="3088" width="14.5" style="3" customWidth="1"/>
    <col min="3089" max="3089" width="15.625" style="3" customWidth="1"/>
    <col min="3090" max="3328" width="9" style="3"/>
    <col min="3329" max="3329" width="2.625" style="3" customWidth="1"/>
    <col min="3330" max="3330" width="15" style="3" bestFit="1" customWidth="1"/>
    <col min="3331" max="3331" width="18" style="3" bestFit="1" customWidth="1"/>
    <col min="3332" max="3332" width="13.125" style="3" bestFit="1" customWidth="1"/>
    <col min="3333" max="3333" width="63.75" style="3" bestFit="1" customWidth="1"/>
    <col min="3334" max="3334" width="6.25" style="3" customWidth="1"/>
    <col min="3335" max="3336" width="9.875" style="3" bestFit="1" customWidth="1"/>
    <col min="3337" max="3337" width="26" style="3" customWidth="1"/>
    <col min="3338" max="3338" width="54.25" style="3" bestFit="1" customWidth="1"/>
    <col min="3339" max="3339" width="37.25" style="3" bestFit="1" customWidth="1"/>
    <col min="3340" max="3340" width="27.125" style="3" customWidth="1"/>
    <col min="3341" max="3341" width="13.75" style="3" customWidth="1"/>
    <col min="3342" max="3342" width="6.375" style="3" customWidth="1"/>
    <col min="3343" max="3343" width="16.625" style="3" customWidth="1"/>
    <col min="3344" max="3344" width="14.5" style="3" customWidth="1"/>
    <col min="3345" max="3345" width="15.625" style="3" customWidth="1"/>
    <col min="3346" max="3584" width="9" style="3"/>
    <col min="3585" max="3585" width="2.625" style="3" customWidth="1"/>
    <col min="3586" max="3586" width="15" style="3" bestFit="1" customWidth="1"/>
    <col min="3587" max="3587" width="18" style="3" bestFit="1" customWidth="1"/>
    <col min="3588" max="3588" width="13.125" style="3" bestFit="1" customWidth="1"/>
    <col min="3589" max="3589" width="63.75" style="3" bestFit="1" customWidth="1"/>
    <col min="3590" max="3590" width="6.25" style="3" customWidth="1"/>
    <col min="3591" max="3592" width="9.875" style="3" bestFit="1" customWidth="1"/>
    <col min="3593" max="3593" width="26" style="3" customWidth="1"/>
    <col min="3594" max="3594" width="54.25" style="3" bestFit="1" customWidth="1"/>
    <col min="3595" max="3595" width="37.25" style="3" bestFit="1" customWidth="1"/>
    <col min="3596" max="3596" width="27.125" style="3" customWidth="1"/>
    <col min="3597" max="3597" width="13.75" style="3" customWidth="1"/>
    <col min="3598" max="3598" width="6.375" style="3" customWidth="1"/>
    <col min="3599" max="3599" width="16.625" style="3" customWidth="1"/>
    <col min="3600" max="3600" width="14.5" style="3" customWidth="1"/>
    <col min="3601" max="3601" width="15.625" style="3" customWidth="1"/>
    <col min="3602" max="3840" width="9" style="3"/>
    <col min="3841" max="3841" width="2.625" style="3" customWidth="1"/>
    <col min="3842" max="3842" width="15" style="3" bestFit="1" customWidth="1"/>
    <col min="3843" max="3843" width="18" style="3" bestFit="1" customWidth="1"/>
    <col min="3844" max="3844" width="13.125" style="3" bestFit="1" customWidth="1"/>
    <col min="3845" max="3845" width="63.75" style="3" bestFit="1" customWidth="1"/>
    <col min="3846" max="3846" width="6.25" style="3" customWidth="1"/>
    <col min="3847" max="3848" width="9.875" style="3" bestFit="1" customWidth="1"/>
    <col min="3849" max="3849" width="26" style="3" customWidth="1"/>
    <col min="3850" max="3850" width="54.25" style="3" bestFit="1" customWidth="1"/>
    <col min="3851" max="3851" width="37.25" style="3" bestFit="1" customWidth="1"/>
    <col min="3852" max="3852" width="27.125" style="3" customWidth="1"/>
    <col min="3853" max="3853" width="13.75" style="3" customWidth="1"/>
    <col min="3854" max="3854" width="6.375" style="3" customWidth="1"/>
    <col min="3855" max="3855" width="16.625" style="3" customWidth="1"/>
    <col min="3856" max="3856" width="14.5" style="3" customWidth="1"/>
    <col min="3857" max="3857" width="15.625" style="3" customWidth="1"/>
    <col min="3858" max="4096" width="9" style="3"/>
    <col min="4097" max="4097" width="2.625" style="3" customWidth="1"/>
    <col min="4098" max="4098" width="15" style="3" bestFit="1" customWidth="1"/>
    <col min="4099" max="4099" width="18" style="3" bestFit="1" customWidth="1"/>
    <col min="4100" max="4100" width="13.125" style="3" bestFit="1" customWidth="1"/>
    <col min="4101" max="4101" width="63.75" style="3" bestFit="1" customWidth="1"/>
    <col min="4102" max="4102" width="6.25" style="3" customWidth="1"/>
    <col min="4103" max="4104" width="9.875" style="3" bestFit="1" customWidth="1"/>
    <col min="4105" max="4105" width="26" style="3" customWidth="1"/>
    <col min="4106" max="4106" width="54.25" style="3" bestFit="1" customWidth="1"/>
    <col min="4107" max="4107" width="37.25" style="3" bestFit="1" customWidth="1"/>
    <col min="4108" max="4108" width="27.125" style="3" customWidth="1"/>
    <col min="4109" max="4109" width="13.75" style="3" customWidth="1"/>
    <col min="4110" max="4110" width="6.375" style="3" customWidth="1"/>
    <col min="4111" max="4111" width="16.625" style="3" customWidth="1"/>
    <col min="4112" max="4112" width="14.5" style="3" customWidth="1"/>
    <col min="4113" max="4113" width="15.625" style="3" customWidth="1"/>
    <col min="4114" max="4352" width="9" style="3"/>
    <col min="4353" max="4353" width="2.625" style="3" customWidth="1"/>
    <col min="4354" max="4354" width="15" style="3" bestFit="1" customWidth="1"/>
    <col min="4355" max="4355" width="18" style="3" bestFit="1" customWidth="1"/>
    <col min="4356" max="4356" width="13.125" style="3" bestFit="1" customWidth="1"/>
    <col min="4357" max="4357" width="63.75" style="3" bestFit="1" customWidth="1"/>
    <col min="4358" max="4358" width="6.25" style="3" customWidth="1"/>
    <col min="4359" max="4360" width="9.875" style="3" bestFit="1" customWidth="1"/>
    <col min="4361" max="4361" width="26" style="3" customWidth="1"/>
    <col min="4362" max="4362" width="54.25" style="3" bestFit="1" customWidth="1"/>
    <col min="4363" max="4363" width="37.25" style="3" bestFit="1" customWidth="1"/>
    <col min="4364" max="4364" width="27.125" style="3" customWidth="1"/>
    <col min="4365" max="4365" width="13.75" style="3" customWidth="1"/>
    <col min="4366" max="4366" width="6.375" style="3" customWidth="1"/>
    <col min="4367" max="4367" width="16.625" style="3" customWidth="1"/>
    <col min="4368" max="4368" width="14.5" style="3" customWidth="1"/>
    <col min="4369" max="4369" width="15.625" style="3" customWidth="1"/>
    <col min="4370" max="4608" width="9" style="3"/>
    <col min="4609" max="4609" width="2.625" style="3" customWidth="1"/>
    <col min="4610" max="4610" width="15" style="3" bestFit="1" customWidth="1"/>
    <col min="4611" max="4611" width="18" style="3" bestFit="1" customWidth="1"/>
    <col min="4612" max="4612" width="13.125" style="3" bestFit="1" customWidth="1"/>
    <col min="4613" max="4613" width="63.75" style="3" bestFit="1" customWidth="1"/>
    <col min="4614" max="4614" width="6.25" style="3" customWidth="1"/>
    <col min="4615" max="4616" width="9.875" style="3" bestFit="1" customWidth="1"/>
    <col min="4617" max="4617" width="26" style="3" customWidth="1"/>
    <col min="4618" max="4618" width="54.25" style="3" bestFit="1" customWidth="1"/>
    <col min="4619" max="4619" width="37.25" style="3" bestFit="1" customWidth="1"/>
    <col min="4620" max="4620" width="27.125" style="3" customWidth="1"/>
    <col min="4621" max="4621" width="13.75" style="3" customWidth="1"/>
    <col min="4622" max="4622" width="6.375" style="3" customWidth="1"/>
    <col min="4623" max="4623" width="16.625" style="3" customWidth="1"/>
    <col min="4624" max="4624" width="14.5" style="3" customWidth="1"/>
    <col min="4625" max="4625" width="15.625" style="3" customWidth="1"/>
    <col min="4626" max="4864" width="9" style="3"/>
    <col min="4865" max="4865" width="2.625" style="3" customWidth="1"/>
    <col min="4866" max="4866" width="15" style="3" bestFit="1" customWidth="1"/>
    <col min="4867" max="4867" width="18" style="3" bestFit="1" customWidth="1"/>
    <col min="4868" max="4868" width="13.125" style="3" bestFit="1" customWidth="1"/>
    <col min="4869" max="4869" width="63.75" style="3" bestFit="1" customWidth="1"/>
    <col min="4870" max="4870" width="6.25" style="3" customWidth="1"/>
    <col min="4871" max="4872" width="9.875" style="3" bestFit="1" customWidth="1"/>
    <col min="4873" max="4873" width="26" style="3" customWidth="1"/>
    <col min="4874" max="4874" width="54.25" style="3" bestFit="1" customWidth="1"/>
    <col min="4875" max="4875" width="37.25" style="3" bestFit="1" customWidth="1"/>
    <col min="4876" max="4876" width="27.125" style="3" customWidth="1"/>
    <col min="4877" max="4877" width="13.75" style="3" customWidth="1"/>
    <col min="4878" max="4878" width="6.375" style="3" customWidth="1"/>
    <col min="4879" max="4879" width="16.625" style="3" customWidth="1"/>
    <col min="4880" max="4880" width="14.5" style="3" customWidth="1"/>
    <col min="4881" max="4881" width="15.625" style="3" customWidth="1"/>
    <col min="4882" max="5120" width="9" style="3"/>
    <col min="5121" max="5121" width="2.625" style="3" customWidth="1"/>
    <col min="5122" max="5122" width="15" style="3" bestFit="1" customWidth="1"/>
    <col min="5123" max="5123" width="18" style="3" bestFit="1" customWidth="1"/>
    <col min="5124" max="5124" width="13.125" style="3" bestFit="1" customWidth="1"/>
    <col min="5125" max="5125" width="63.75" style="3" bestFit="1" customWidth="1"/>
    <col min="5126" max="5126" width="6.25" style="3" customWidth="1"/>
    <col min="5127" max="5128" width="9.875" style="3" bestFit="1" customWidth="1"/>
    <col min="5129" max="5129" width="26" style="3" customWidth="1"/>
    <col min="5130" max="5130" width="54.25" style="3" bestFit="1" customWidth="1"/>
    <col min="5131" max="5131" width="37.25" style="3" bestFit="1" customWidth="1"/>
    <col min="5132" max="5132" width="27.125" style="3" customWidth="1"/>
    <col min="5133" max="5133" width="13.75" style="3" customWidth="1"/>
    <col min="5134" max="5134" width="6.375" style="3" customWidth="1"/>
    <col min="5135" max="5135" width="16.625" style="3" customWidth="1"/>
    <col min="5136" max="5136" width="14.5" style="3" customWidth="1"/>
    <col min="5137" max="5137" width="15.625" style="3" customWidth="1"/>
    <col min="5138" max="5376" width="9" style="3"/>
    <col min="5377" max="5377" width="2.625" style="3" customWidth="1"/>
    <col min="5378" max="5378" width="15" style="3" bestFit="1" customWidth="1"/>
    <col min="5379" max="5379" width="18" style="3" bestFit="1" customWidth="1"/>
    <col min="5380" max="5380" width="13.125" style="3" bestFit="1" customWidth="1"/>
    <col min="5381" max="5381" width="63.75" style="3" bestFit="1" customWidth="1"/>
    <col min="5382" max="5382" width="6.25" style="3" customWidth="1"/>
    <col min="5383" max="5384" width="9.875" style="3" bestFit="1" customWidth="1"/>
    <col min="5385" max="5385" width="26" style="3" customWidth="1"/>
    <col min="5386" max="5386" width="54.25" style="3" bestFit="1" customWidth="1"/>
    <col min="5387" max="5387" width="37.25" style="3" bestFit="1" customWidth="1"/>
    <col min="5388" max="5388" width="27.125" style="3" customWidth="1"/>
    <col min="5389" max="5389" width="13.75" style="3" customWidth="1"/>
    <col min="5390" max="5390" width="6.375" style="3" customWidth="1"/>
    <col min="5391" max="5391" width="16.625" style="3" customWidth="1"/>
    <col min="5392" max="5392" width="14.5" style="3" customWidth="1"/>
    <col min="5393" max="5393" width="15.625" style="3" customWidth="1"/>
    <col min="5394" max="5632" width="9" style="3"/>
    <col min="5633" max="5633" width="2.625" style="3" customWidth="1"/>
    <col min="5634" max="5634" width="15" style="3" bestFit="1" customWidth="1"/>
    <col min="5635" max="5635" width="18" style="3" bestFit="1" customWidth="1"/>
    <col min="5636" max="5636" width="13.125" style="3" bestFit="1" customWidth="1"/>
    <col min="5637" max="5637" width="63.75" style="3" bestFit="1" customWidth="1"/>
    <col min="5638" max="5638" width="6.25" style="3" customWidth="1"/>
    <col min="5639" max="5640" width="9.875" style="3" bestFit="1" customWidth="1"/>
    <col min="5641" max="5641" width="26" style="3" customWidth="1"/>
    <col min="5642" max="5642" width="54.25" style="3" bestFit="1" customWidth="1"/>
    <col min="5643" max="5643" width="37.25" style="3" bestFit="1" customWidth="1"/>
    <col min="5644" max="5644" width="27.125" style="3" customWidth="1"/>
    <col min="5645" max="5645" width="13.75" style="3" customWidth="1"/>
    <col min="5646" max="5646" width="6.375" style="3" customWidth="1"/>
    <col min="5647" max="5647" width="16.625" style="3" customWidth="1"/>
    <col min="5648" max="5648" width="14.5" style="3" customWidth="1"/>
    <col min="5649" max="5649" width="15.625" style="3" customWidth="1"/>
    <col min="5650" max="5888" width="9" style="3"/>
    <col min="5889" max="5889" width="2.625" style="3" customWidth="1"/>
    <col min="5890" max="5890" width="15" style="3" bestFit="1" customWidth="1"/>
    <col min="5891" max="5891" width="18" style="3" bestFit="1" customWidth="1"/>
    <col min="5892" max="5892" width="13.125" style="3" bestFit="1" customWidth="1"/>
    <col min="5893" max="5893" width="63.75" style="3" bestFit="1" customWidth="1"/>
    <col min="5894" max="5894" width="6.25" style="3" customWidth="1"/>
    <col min="5895" max="5896" width="9.875" style="3" bestFit="1" customWidth="1"/>
    <col min="5897" max="5897" width="26" style="3" customWidth="1"/>
    <col min="5898" max="5898" width="54.25" style="3" bestFit="1" customWidth="1"/>
    <col min="5899" max="5899" width="37.25" style="3" bestFit="1" customWidth="1"/>
    <col min="5900" max="5900" width="27.125" style="3" customWidth="1"/>
    <col min="5901" max="5901" width="13.75" style="3" customWidth="1"/>
    <col min="5902" max="5902" width="6.375" style="3" customWidth="1"/>
    <col min="5903" max="5903" width="16.625" style="3" customWidth="1"/>
    <col min="5904" max="5904" width="14.5" style="3" customWidth="1"/>
    <col min="5905" max="5905" width="15.625" style="3" customWidth="1"/>
    <col min="5906" max="6144" width="9" style="3"/>
    <col min="6145" max="6145" width="2.625" style="3" customWidth="1"/>
    <col min="6146" max="6146" width="15" style="3" bestFit="1" customWidth="1"/>
    <col min="6147" max="6147" width="18" style="3" bestFit="1" customWidth="1"/>
    <col min="6148" max="6148" width="13.125" style="3" bestFit="1" customWidth="1"/>
    <col min="6149" max="6149" width="63.75" style="3" bestFit="1" customWidth="1"/>
    <col min="6150" max="6150" width="6.25" style="3" customWidth="1"/>
    <col min="6151" max="6152" width="9.875" style="3" bestFit="1" customWidth="1"/>
    <col min="6153" max="6153" width="26" style="3" customWidth="1"/>
    <col min="6154" max="6154" width="54.25" style="3" bestFit="1" customWidth="1"/>
    <col min="6155" max="6155" width="37.25" style="3" bestFit="1" customWidth="1"/>
    <col min="6156" max="6156" width="27.125" style="3" customWidth="1"/>
    <col min="6157" max="6157" width="13.75" style="3" customWidth="1"/>
    <col min="6158" max="6158" width="6.375" style="3" customWidth="1"/>
    <col min="6159" max="6159" width="16.625" style="3" customWidth="1"/>
    <col min="6160" max="6160" width="14.5" style="3" customWidth="1"/>
    <col min="6161" max="6161" width="15.625" style="3" customWidth="1"/>
    <col min="6162" max="6400" width="9" style="3"/>
    <col min="6401" max="6401" width="2.625" style="3" customWidth="1"/>
    <col min="6402" max="6402" width="15" style="3" bestFit="1" customWidth="1"/>
    <col min="6403" max="6403" width="18" style="3" bestFit="1" customWidth="1"/>
    <col min="6404" max="6404" width="13.125" style="3" bestFit="1" customWidth="1"/>
    <col min="6405" max="6405" width="63.75" style="3" bestFit="1" customWidth="1"/>
    <col min="6406" max="6406" width="6.25" style="3" customWidth="1"/>
    <col min="6407" max="6408" width="9.875" style="3" bestFit="1" customWidth="1"/>
    <col min="6409" max="6409" width="26" style="3" customWidth="1"/>
    <col min="6410" max="6410" width="54.25" style="3" bestFit="1" customWidth="1"/>
    <col min="6411" max="6411" width="37.25" style="3" bestFit="1" customWidth="1"/>
    <col min="6412" max="6412" width="27.125" style="3" customWidth="1"/>
    <col min="6413" max="6413" width="13.75" style="3" customWidth="1"/>
    <col min="6414" max="6414" width="6.375" style="3" customWidth="1"/>
    <col min="6415" max="6415" width="16.625" style="3" customWidth="1"/>
    <col min="6416" max="6416" width="14.5" style="3" customWidth="1"/>
    <col min="6417" max="6417" width="15.625" style="3" customWidth="1"/>
    <col min="6418" max="6656" width="9" style="3"/>
    <col min="6657" max="6657" width="2.625" style="3" customWidth="1"/>
    <col min="6658" max="6658" width="15" style="3" bestFit="1" customWidth="1"/>
    <col min="6659" max="6659" width="18" style="3" bestFit="1" customWidth="1"/>
    <col min="6660" max="6660" width="13.125" style="3" bestFit="1" customWidth="1"/>
    <col min="6661" max="6661" width="63.75" style="3" bestFit="1" customWidth="1"/>
    <col min="6662" max="6662" width="6.25" style="3" customWidth="1"/>
    <col min="6663" max="6664" width="9.875" style="3" bestFit="1" customWidth="1"/>
    <col min="6665" max="6665" width="26" style="3" customWidth="1"/>
    <col min="6666" max="6666" width="54.25" style="3" bestFit="1" customWidth="1"/>
    <col min="6667" max="6667" width="37.25" style="3" bestFit="1" customWidth="1"/>
    <col min="6668" max="6668" width="27.125" style="3" customWidth="1"/>
    <col min="6669" max="6669" width="13.75" style="3" customWidth="1"/>
    <col min="6670" max="6670" width="6.375" style="3" customWidth="1"/>
    <col min="6671" max="6671" width="16.625" style="3" customWidth="1"/>
    <col min="6672" max="6672" width="14.5" style="3" customWidth="1"/>
    <col min="6673" max="6673" width="15.625" style="3" customWidth="1"/>
    <col min="6674" max="6912" width="9" style="3"/>
    <col min="6913" max="6913" width="2.625" style="3" customWidth="1"/>
    <col min="6914" max="6914" width="15" style="3" bestFit="1" customWidth="1"/>
    <col min="6915" max="6915" width="18" style="3" bestFit="1" customWidth="1"/>
    <col min="6916" max="6916" width="13.125" style="3" bestFit="1" customWidth="1"/>
    <col min="6917" max="6917" width="63.75" style="3" bestFit="1" customWidth="1"/>
    <col min="6918" max="6918" width="6.25" style="3" customWidth="1"/>
    <col min="6919" max="6920" width="9.875" style="3" bestFit="1" customWidth="1"/>
    <col min="6921" max="6921" width="26" style="3" customWidth="1"/>
    <col min="6922" max="6922" width="54.25" style="3" bestFit="1" customWidth="1"/>
    <col min="6923" max="6923" width="37.25" style="3" bestFit="1" customWidth="1"/>
    <col min="6924" max="6924" width="27.125" style="3" customWidth="1"/>
    <col min="6925" max="6925" width="13.75" style="3" customWidth="1"/>
    <col min="6926" max="6926" width="6.375" style="3" customWidth="1"/>
    <col min="6927" max="6927" width="16.625" style="3" customWidth="1"/>
    <col min="6928" max="6928" width="14.5" style="3" customWidth="1"/>
    <col min="6929" max="6929" width="15.625" style="3" customWidth="1"/>
    <col min="6930" max="7168" width="9" style="3"/>
    <col min="7169" max="7169" width="2.625" style="3" customWidth="1"/>
    <col min="7170" max="7170" width="15" style="3" bestFit="1" customWidth="1"/>
    <col min="7171" max="7171" width="18" style="3" bestFit="1" customWidth="1"/>
    <col min="7172" max="7172" width="13.125" style="3" bestFit="1" customWidth="1"/>
    <col min="7173" max="7173" width="63.75" style="3" bestFit="1" customWidth="1"/>
    <col min="7174" max="7174" width="6.25" style="3" customWidth="1"/>
    <col min="7175" max="7176" width="9.875" style="3" bestFit="1" customWidth="1"/>
    <col min="7177" max="7177" width="26" style="3" customWidth="1"/>
    <col min="7178" max="7178" width="54.25" style="3" bestFit="1" customWidth="1"/>
    <col min="7179" max="7179" width="37.25" style="3" bestFit="1" customWidth="1"/>
    <col min="7180" max="7180" width="27.125" style="3" customWidth="1"/>
    <col min="7181" max="7181" width="13.75" style="3" customWidth="1"/>
    <col min="7182" max="7182" width="6.375" style="3" customWidth="1"/>
    <col min="7183" max="7183" width="16.625" style="3" customWidth="1"/>
    <col min="7184" max="7184" width="14.5" style="3" customWidth="1"/>
    <col min="7185" max="7185" width="15.625" style="3" customWidth="1"/>
    <col min="7186" max="7424" width="9" style="3"/>
    <col min="7425" max="7425" width="2.625" style="3" customWidth="1"/>
    <col min="7426" max="7426" width="15" style="3" bestFit="1" customWidth="1"/>
    <col min="7427" max="7427" width="18" style="3" bestFit="1" customWidth="1"/>
    <col min="7428" max="7428" width="13.125" style="3" bestFit="1" customWidth="1"/>
    <col min="7429" max="7429" width="63.75" style="3" bestFit="1" customWidth="1"/>
    <col min="7430" max="7430" width="6.25" style="3" customWidth="1"/>
    <col min="7431" max="7432" width="9.875" style="3" bestFit="1" customWidth="1"/>
    <col min="7433" max="7433" width="26" style="3" customWidth="1"/>
    <col min="7434" max="7434" width="54.25" style="3" bestFit="1" customWidth="1"/>
    <col min="7435" max="7435" width="37.25" style="3" bestFit="1" customWidth="1"/>
    <col min="7436" max="7436" width="27.125" style="3" customWidth="1"/>
    <col min="7437" max="7437" width="13.75" style="3" customWidth="1"/>
    <col min="7438" max="7438" width="6.375" style="3" customWidth="1"/>
    <col min="7439" max="7439" width="16.625" style="3" customWidth="1"/>
    <col min="7440" max="7440" width="14.5" style="3" customWidth="1"/>
    <col min="7441" max="7441" width="15.625" style="3" customWidth="1"/>
    <col min="7442" max="7680" width="9" style="3"/>
    <col min="7681" max="7681" width="2.625" style="3" customWidth="1"/>
    <col min="7682" max="7682" width="15" style="3" bestFit="1" customWidth="1"/>
    <col min="7683" max="7683" width="18" style="3" bestFit="1" customWidth="1"/>
    <col min="7684" max="7684" width="13.125" style="3" bestFit="1" customWidth="1"/>
    <col min="7685" max="7685" width="63.75" style="3" bestFit="1" customWidth="1"/>
    <col min="7686" max="7686" width="6.25" style="3" customWidth="1"/>
    <col min="7687" max="7688" width="9.875" style="3" bestFit="1" customWidth="1"/>
    <col min="7689" max="7689" width="26" style="3" customWidth="1"/>
    <col min="7690" max="7690" width="54.25" style="3" bestFit="1" customWidth="1"/>
    <col min="7691" max="7691" width="37.25" style="3" bestFit="1" customWidth="1"/>
    <col min="7692" max="7692" width="27.125" style="3" customWidth="1"/>
    <col min="7693" max="7693" width="13.75" style="3" customWidth="1"/>
    <col min="7694" max="7694" width="6.375" style="3" customWidth="1"/>
    <col min="7695" max="7695" width="16.625" style="3" customWidth="1"/>
    <col min="7696" max="7696" width="14.5" style="3" customWidth="1"/>
    <col min="7697" max="7697" width="15.625" style="3" customWidth="1"/>
    <col min="7698" max="7936" width="9" style="3"/>
    <col min="7937" max="7937" width="2.625" style="3" customWidth="1"/>
    <col min="7938" max="7938" width="15" style="3" bestFit="1" customWidth="1"/>
    <col min="7939" max="7939" width="18" style="3" bestFit="1" customWidth="1"/>
    <col min="7940" max="7940" width="13.125" style="3" bestFit="1" customWidth="1"/>
    <col min="7941" max="7941" width="63.75" style="3" bestFit="1" customWidth="1"/>
    <col min="7942" max="7942" width="6.25" style="3" customWidth="1"/>
    <col min="7943" max="7944" width="9.875" style="3" bestFit="1" customWidth="1"/>
    <col min="7945" max="7945" width="26" style="3" customWidth="1"/>
    <col min="7946" max="7946" width="54.25" style="3" bestFit="1" customWidth="1"/>
    <col min="7947" max="7947" width="37.25" style="3" bestFit="1" customWidth="1"/>
    <col min="7948" max="7948" width="27.125" style="3" customWidth="1"/>
    <col min="7949" max="7949" width="13.75" style="3" customWidth="1"/>
    <col min="7950" max="7950" width="6.375" style="3" customWidth="1"/>
    <col min="7951" max="7951" width="16.625" style="3" customWidth="1"/>
    <col min="7952" max="7952" width="14.5" style="3" customWidth="1"/>
    <col min="7953" max="7953" width="15.625" style="3" customWidth="1"/>
    <col min="7954" max="8192" width="9" style="3"/>
    <col min="8193" max="8193" width="2.625" style="3" customWidth="1"/>
    <col min="8194" max="8194" width="15" style="3" bestFit="1" customWidth="1"/>
    <col min="8195" max="8195" width="18" style="3" bestFit="1" customWidth="1"/>
    <col min="8196" max="8196" width="13.125" style="3" bestFit="1" customWidth="1"/>
    <col min="8197" max="8197" width="63.75" style="3" bestFit="1" customWidth="1"/>
    <col min="8198" max="8198" width="6.25" style="3" customWidth="1"/>
    <col min="8199" max="8200" width="9.875" style="3" bestFit="1" customWidth="1"/>
    <col min="8201" max="8201" width="26" style="3" customWidth="1"/>
    <col min="8202" max="8202" width="54.25" style="3" bestFit="1" customWidth="1"/>
    <col min="8203" max="8203" width="37.25" style="3" bestFit="1" customWidth="1"/>
    <col min="8204" max="8204" width="27.125" style="3" customWidth="1"/>
    <col min="8205" max="8205" width="13.75" style="3" customWidth="1"/>
    <col min="8206" max="8206" width="6.375" style="3" customWidth="1"/>
    <col min="8207" max="8207" width="16.625" style="3" customWidth="1"/>
    <col min="8208" max="8208" width="14.5" style="3" customWidth="1"/>
    <col min="8209" max="8209" width="15.625" style="3" customWidth="1"/>
    <col min="8210" max="8448" width="9" style="3"/>
    <col min="8449" max="8449" width="2.625" style="3" customWidth="1"/>
    <col min="8450" max="8450" width="15" style="3" bestFit="1" customWidth="1"/>
    <col min="8451" max="8451" width="18" style="3" bestFit="1" customWidth="1"/>
    <col min="8452" max="8452" width="13.125" style="3" bestFit="1" customWidth="1"/>
    <col min="8453" max="8453" width="63.75" style="3" bestFit="1" customWidth="1"/>
    <col min="8454" max="8454" width="6.25" style="3" customWidth="1"/>
    <col min="8455" max="8456" width="9.875" style="3" bestFit="1" customWidth="1"/>
    <col min="8457" max="8457" width="26" style="3" customWidth="1"/>
    <col min="8458" max="8458" width="54.25" style="3" bestFit="1" customWidth="1"/>
    <col min="8459" max="8459" width="37.25" style="3" bestFit="1" customWidth="1"/>
    <col min="8460" max="8460" width="27.125" style="3" customWidth="1"/>
    <col min="8461" max="8461" width="13.75" style="3" customWidth="1"/>
    <col min="8462" max="8462" width="6.375" style="3" customWidth="1"/>
    <col min="8463" max="8463" width="16.625" style="3" customWidth="1"/>
    <col min="8464" max="8464" width="14.5" style="3" customWidth="1"/>
    <col min="8465" max="8465" width="15.625" style="3" customWidth="1"/>
    <col min="8466" max="8704" width="9" style="3"/>
    <col min="8705" max="8705" width="2.625" style="3" customWidth="1"/>
    <col min="8706" max="8706" width="15" style="3" bestFit="1" customWidth="1"/>
    <col min="8707" max="8707" width="18" style="3" bestFit="1" customWidth="1"/>
    <col min="8708" max="8708" width="13.125" style="3" bestFit="1" customWidth="1"/>
    <col min="8709" max="8709" width="63.75" style="3" bestFit="1" customWidth="1"/>
    <col min="8710" max="8710" width="6.25" style="3" customWidth="1"/>
    <col min="8711" max="8712" width="9.875" style="3" bestFit="1" customWidth="1"/>
    <col min="8713" max="8713" width="26" style="3" customWidth="1"/>
    <col min="8714" max="8714" width="54.25" style="3" bestFit="1" customWidth="1"/>
    <col min="8715" max="8715" width="37.25" style="3" bestFit="1" customWidth="1"/>
    <col min="8716" max="8716" width="27.125" style="3" customWidth="1"/>
    <col min="8717" max="8717" width="13.75" style="3" customWidth="1"/>
    <col min="8718" max="8718" width="6.375" style="3" customWidth="1"/>
    <col min="8719" max="8719" width="16.625" style="3" customWidth="1"/>
    <col min="8720" max="8720" width="14.5" style="3" customWidth="1"/>
    <col min="8721" max="8721" width="15.625" style="3" customWidth="1"/>
    <col min="8722" max="8960" width="9" style="3"/>
    <col min="8961" max="8961" width="2.625" style="3" customWidth="1"/>
    <col min="8962" max="8962" width="15" style="3" bestFit="1" customWidth="1"/>
    <col min="8963" max="8963" width="18" style="3" bestFit="1" customWidth="1"/>
    <col min="8964" max="8964" width="13.125" style="3" bestFit="1" customWidth="1"/>
    <col min="8965" max="8965" width="63.75" style="3" bestFit="1" customWidth="1"/>
    <col min="8966" max="8966" width="6.25" style="3" customWidth="1"/>
    <col min="8967" max="8968" width="9.875" style="3" bestFit="1" customWidth="1"/>
    <col min="8969" max="8969" width="26" style="3" customWidth="1"/>
    <col min="8970" max="8970" width="54.25" style="3" bestFit="1" customWidth="1"/>
    <col min="8971" max="8971" width="37.25" style="3" bestFit="1" customWidth="1"/>
    <col min="8972" max="8972" width="27.125" style="3" customWidth="1"/>
    <col min="8973" max="8973" width="13.75" style="3" customWidth="1"/>
    <col min="8974" max="8974" width="6.375" style="3" customWidth="1"/>
    <col min="8975" max="8975" width="16.625" style="3" customWidth="1"/>
    <col min="8976" max="8976" width="14.5" style="3" customWidth="1"/>
    <col min="8977" max="8977" width="15.625" style="3" customWidth="1"/>
    <col min="8978" max="9216" width="9" style="3"/>
    <col min="9217" max="9217" width="2.625" style="3" customWidth="1"/>
    <col min="9218" max="9218" width="15" style="3" bestFit="1" customWidth="1"/>
    <col min="9219" max="9219" width="18" style="3" bestFit="1" customWidth="1"/>
    <col min="9220" max="9220" width="13.125" style="3" bestFit="1" customWidth="1"/>
    <col min="9221" max="9221" width="63.75" style="3" bestFit="1" customWidth="1"/>
    <col min="9222" max="9222" width="6.25" style="3" customWidth="1"/>
    <col min="9223" max="9224" width="9.875" style="3" bestFit="1" customWidth="1"/>
    <col min="9225" max="9225" width="26" style="3" customWidth="1"/>
    <col min="9226" max="9226" width="54.25" style="3" bestFit="1" customWidth="1"/>
    <col min="9227" max="9227" width="37.25" style="3" bestFit="1" customWidth="1"/>
    <col min="9228" max="9228" width="27.125" style="3" customWidth="1"/>
    <col min="9229" max="9229" width="13.75" style="3" customWidth="1"/>
    <col min="9230" max="9230" width="6.375" style="3" customWidth="1"/>
    <col min="9231" max="9231" width="16.625" style="3" customWidth="1"/>
    <col min="9232" max="9232" width="14.5" style="3" customWidth="1"/>
    <col min="9233" max="9233" width="15.625" style="3" customWidth="1"/>
    <col min="9234" max="9472" width="9" style="3"/>
    <col min="9473" max="9473" width="2.625" style="3" customWidth="1"/>
    <col min="9474" max="9474" width="15" style="3" bestFit="1" customWidth="1"/>
    <col min="9475" max="9475" width="18" style="3" bestFit="1" customWidth="1"/>
    <col min="9476" max="9476" width="13.125" style="3" bestFit="1" customWidth="1"/>
    <col min="9477" max="9477" width="63.75" style="3" bestFit="1" customWidth="1"/>
    <col min="9478" max="9478" width="6.25" style="3" customWidth="1"/>
    <col min="9479" max="9480" width="9.875" style="3" bestFit="1" customWidth="1"/>
    <col min="9481" max="9481" width="26" style="3" customWidth="1"/>
    <col min="9482" max="9482" width="54.25" style="3" bestFit="1" customWidth="1"/>
    <col min="9483" max="9483" width="37.25" style="3" bestFit="1" customWidth="1"/>
    <col min="9484" max="9484" width="27.125" style="3" customWidth="1"/>
    <col min="9485" max="9485" width="13.75" style="3" customWidth="1"/>
    <col min="9486" max="9486" width="6.375" style="3" customWidth="1"/>
    <col min="9487" max="9487" width="16.625" style="3" customWidth="1"/>
    <col min="9488" max="9488" width="14.5" style="3" customWidth="1"/>
    <col min="9489" max="9489" width="15.625" style="3" customWidth="1"/>
    <col min="9490" max="9728" width="9" style="3"/>
    <col min="9729" max="9729" width="2.625" style="3" customWidth="1"/>
    <col min="9730" max="9730" width="15" style="3" bestFit="1" customWidth="1"/>
    <col min="9731" max="9731" width="18" style="3" bestFit="1" customWidth="1"/>
    <col min="9732" max="9732" width="13.125" style="3" bestFit="1" customWidth="1"/>
    <col min="9733" max="9733" width="63.75" style="3" bestFit="1" customWidth="1"/>
    <col min="9734" max="9734" width="6.25" style="3" customWidth="1"/>
    <col min="9735" max="9736" width="9.875" style="3" bestFit="1" customWidth="1"/>
    <col min="9737" max="9737" width="26" style="3" customWidth="1"/>
    <col min="9738" max="9738" width="54.25" style="3" bestFit="1" customWidth="1"/>
    <col min="9739" max="9739" width="37.25" style="3" bestFit="1" customWidth="1"/>
    <col min="9740" max="9740" width="27.125" style="3" customWidth="1"/>
    <col min="9741" max="9741" width="13.75" style="3" customWidth="1"/>
    <col min="9742" max="9742" width="6.375" style="3" customWidth="1"/>
    <col min="9743" max="9743" width="16.625" style="3" customWidth="1"/>
    <col min="9744" max="9744" width="14.5" style="3" customWidth="1"/>
    <col min="9745" max="9745" width="15.625" style="3" customWidth="1"/>
    <col min="9746" max="9984" width="9" style="3"/>
    <col min="9985" max="9985" width="2.625" style="3" customWidth="1"/>
    <col min="9986" max="9986" width="15" style="3" bestFit="1" customWidth="1"/>
    <col min="9987" max="9987" width="18" style="3" bestFit="1" customWidth="1"/>
    <col min="9988" max="9988" width="13.125" style="3" bestFit="1" customWidth="1"/>
    <col min="9989" max="9989" width="63.75" style="3" bestFit="1" customWidth="1"/>
    <col min="9990" max="9990" width="6.25" style="3" customWidth="1"/>
    <col min="9991" max="9992" width="9.875" style="3" bestFit="1" customWidth="1"/>
    <col min="9993" max="9993" width="26" style="3" customWidth="1"/>
    <col min="9994" max="9994" width="54.25" style="3" bestFit="1" customWidth="1"/>
    <col min="9995" max="9995" width="37.25" style="3" bestFit="1" customWidth="1"/>
    <col min="9996" max="9996" width="27.125" style="3" customWidth="1"/>
    <col min="9997" max="9997" width="13.75" style="3" customWidth="1"/>
    <col min="9998" max="9998" width="6.375" style="3" customWidth="1"/>
    <col min="9999" max="9999" width="16.625" style="3" customWidth="1"/>
    <col min="10000" max="10000" width="14.5" style="3" customWidth="1"/>
    <col min="10001" max="10001" width="15.625" style="3" customWidth="1"/>
    <col min="10002" max="10240" width="9" style="3"/>
    <col min="10241" max="10241" width="2.625" style="3" customWidth="1"/>
    <col min="10242" max="10242" width="15" style="3" bestFit="1" customWidth="1"/>
    <col min="10243" max="10243" width="18" style="3" bestFit="1" customWidth="1"/>
    <col min="10244" max="10244" width="13.125" style="3" bestFit="1" customWidth="1"/>
    <col min="10245" max="10245" width="63.75" style="3" bestFit="1" customWidth="1"/>
    <col min="10246" max="10246" width="6.25" style="3" customWidth="1"/>
    <col min="10247" max="10248" width="9.875" style="3" bestFit="1" customWidth="1"/>
    <col min="10249" max="10249" width="26" style="3" customWidth="1"/>
    <col min="10250" max="10250" width="54.25" style="3" bestFit="1" customWidth="1"/>
    <col min="10251" max="10251" width="37.25" style="3" bestFit="1" customWidth="1"/>
    <col min="10252" max="10252" width="27.125" style="3" customWidth="1"/>
    <col min="10253" max="10253" width="13.75" style="3" customWidth="1"/>
    <col min="10254" max="10254" width="6.375" style="3" customWidth="1"/>
    <col min="10255" max="10255" width="16.625" style="3" customWidth="1"/>
    <col min="10256" max="10256" width="14.5" style="3" customWidth="1"/>
    <col min="10257" max="10257" width="15.625" style="3" customWidth="1"/>
    <col min="10258" max="10496" width="9" style="3"/>
    <col min="10497" max="10497" width="2.625" style="3" customWidth="1"/>
    <col min="10498" max="10498" width="15" style="3" bestFit="1" customWidth="1"/>
    <col min="10499" max="10499" width="18" style="3" bestFit="1" customWidth="1"/>
    <col min="10500" max="10500" width="13.125" style="3" bestFit="1" customWidth="1"/>
    <col min="10501" max="10501" width="63.75" style="3" bestFit="1" customWidth="1"/>
    <col min="10502" max="10502" width="6.25" style="3" customWidth="1"/>
    <col min="10503" max="10504" width="9.875" style="3" bestFit="1" customWidth="1"/>
    <col min="10505" max="10505" width="26" style="3" customWidth="1"/>
    <col min="10506" max="10506" width="54.25" style="3" bestFit="1" customWidth="1"/>
    <col min="10507" max="10507" width="37.25" style="3" bestFit="1" customWidth="1"/>
    <col min="10508" max="10508" width="27.125" style="3" customWidth="1"/>
    <col min="10509" max="10509" width="13.75" style="3" customWidth="1"/>
    <col min="10510" max="10510" width="6.375" style="3" customWidth="1"/>
    <col min="10511" max="10511" width="16.625" style="3" customWidth="1"/>
    <col min="10512" max="10512" width="14.5" style="3" customWidth="1"/>
    <col min="10513" max="10513" width="15.625" style="3" customWidth="1"/>
    <col min="10514" max="10752" width="9" style="3"/>
    <col min="10753" max="10753" width="2.625" style="3" customWidth="1"/>
    <col min="10754" max="10754" width="15" style="3" bestFit="1" customWidth="1"/>
    <col min="10755" max="10755" width="18" style="3" bestFit="1" customWidth="1"/>
    <col min="10756" max="10756" width="13.125" style="3" bestFit="1" customWidth="1"/>
    <col min="10757" max="10757" width="63.75" style="3" bestFit="1" customWidth="1"/>
    <col min="10758" max="10758" width="6.25" style="3" customWidth="1"/>
    <col min="10759" max="10760" width="9.875" style="3" bestFit="1" customWidth="1"/>
    <col min="10761" max="10761" width="26" style="3" customWidth="1"/>
    <col min="10762" max="10762" width="54.25" style="3" bestFit="1" customWidth="1"/>
    <col min="10763" max="10763" width="37.25" style="3" bestFit="1" customWidth="1"/>
    <col min="10764" max="10764" width="27.125" style="3" customWidth="1"/>
    <col min="10765" max="10765" width="13.75" style="3" customWidth="1"/>
    <col min="10766" max="10766" width="6.375" style="3" customWidth="1"/>
    <col min="10767" max="10767" width="16.625" style="3" customWidth="1"/>
    <col min="10768" max="10768" width="14.5" style="3" customWidth="1"/>
    <col min="10769" max="10769" width="15.625" style="3" customWidth="1"/>
    <col min="10770" max="11008" width="9" style="3"/>
    <col min="11009" max="11009" width="2.625" style="3" customWidth="1"/>
    <col min="11010" max="11010" width="15" style="3" bestFit="1" customWidth="1"/>
    <col min="11011" max="11011" width="18" style="3" bestFit="1" customWidth="1"/>
    <col min="11012" max="11012" width="13.125" style="3" bestFit="1" customWidth="1"/>
    <col min="11013" max="11013" width="63.75" style="3" bestFit="1" customWidth="1"/>
    <col min="11014" max="11014" width="6.25" style="3" customWidth="1"/>
    <col min="11015" max="11016" width="9.875" style="3" bestFit="1" customWidth="1"/>
    <col min="11017" max="11017" width="26" style="3" customWidth="1"/>
    <col min="11018" max="11018" width="54.25" style="3" bestFit="1" customWidth="1"/>
    <col min="11019" max="11019" width="37.25" style="3" bestFit="1" customWidth="1"/>
    <col min="11020" max="11020" width="27.125" style="3" customWidth="1"/>
    <col min="11021" max="11021" width="13.75" style="3" customWidth="1"/>
    <col min="11022" max="11022" width="6.375" style="3" customWidth="1"/>
    <col min="11023" max="11023" width="16.625" style="3" customWidth="1"/>
    <col min="11024" max="11024" width="14.5" style="3" customWidth="1"/>
    <col min="11025" max="11025" width="15.625" style="3" customWidth="1"/>
    <col min="11026" max="11264" width="9" style="3"/>
    <col min="11265" max="11265" width="2.625" style="3" customWidth="1"/>
    <col min="11266" max="11266" width="15" style="3" bestFit="1" customWidth="1"/>
    <col min="11267" max="11267" width="18" style="3" bestFit="1" customWidth="1"/>
    <col min="11268" max="11268" width="13.125" style="3" bestFit="1" customWidth="1"/>
    <col min="11269" max="11269" width="63.75" style="3" bestFit="1" customWidth="1"/>
    <col min="11270" max="11270" width="6.25" style="3" customWidth="1"/>
    <col min="11271" max="11272" width="9.875" style="3" bestFit="1" customWidth="1"/>
    <col min="11273" max="11273" width="26" style="3" customWidth="1"/>
    <col min="11274" max="11274" width="54.25" style="3" bestFit="1" customWidth="1"/>
    <col min="11275" max="11275" width="37.25" style="3" bestFit="1" customWidth="1"/>
    <col min="11276" max="11276" width="27.125" style="3" customWidth="1"/>
    <col min="11277" max="11277" width="13.75" style="3" customWidth="1"/>
    <col min="11278" max="11278" width="6.375" style="3" customWidth="1"/>
    <col min="11279" max="11279" width="16.625" style="3" customWidth="1"/>
    <col min="11280" max="11280" width="14.5" style="3" customWidth="1"/>
    <col min="11281" max="11281" width="15.625" style="3" customWidth="1"/>
    <col min="11282" max="11520" width="9" style="3"/>
    <col min="11521" max="11521" width="2.625" style="3" customWidth="1"/>
    <col min="11522" max="11522" width="15" style="3" bestFit="1" customWidth="1"/>
    <col min="11523" max="11523" width="18" style="3" bestFit="1" customWidth="1"/>
    <col min="11524" max="11524" width="13.125" style="3" bestFit="1" customWidth="1"/>
    <col min="11525" max="11525" width="63.75" style="3" bestFit="1" customWidth="1"/>
    <col min="11526" max="11526" width="6.25" style="3" customWidth="1"/>
    <col min="11527" max="11528" width="9.875" style="3" bestFit="1" customWidth="1"/>
    <col min="11529" max="11529" width="26" style="3" customWidth="1"/>
    <col min="11530" max="11530" width="54.25" style="3" bestFit="1" customWidth="1"/>
    <col min="11531" max="11531" width="37.25" style="3" bestFit="1" customWidth="1"/>
    <col min="11532" max="11532" width="27.125" style="3" customWidth="1"/>
    <col min="11533" max="11533" width="13.75" style="3" customWidth="1"/>
    <col min="11534" max="11534" width="6.375" style="3" customWidth="1"/>
    <col min="11535" max="11535" width="16.625" style="3" customWidth="1"/>
    <col min="11536" max="11536" width="14.5" style="3" customWidth="1"/>
    <col min="11537" max="11537" width="15.625" style="3" customWidth="1"/>
    <col min="11538" max="11776" width="9" style="3"/>
    <col min="11777" max="11777" width="2.625" style="3" customWidth="1"/>
    <col min="11778" max="11778" width="15" style="3" bestFit="1" customWidth="1"/>
    <col min="11779" max="11779" width="18" style="3" bestFit="1" customWidth="1"/>
    <col min="11780" max="11780" width="13.125" style="3" bestFit="1" customWidth="1"/>
    <col min="11781" max="11781" width="63.75" style="3" bestFit="1" customWidth="1"/>
    <col min="11782" max="11782" width="6.25" style="3" customWidth="1"/>
    <col min="11783" max="11784" width="9.875" style="3" bestFit="1" customWidth="1"/>
    <col min="11785" max="11785" width="26" style="3" customWidth="1"/>
    <col min="11786" max="11786" width="54.25" style="3" bestFit="1" customWidth="1"/>
    <col min="11787" max="11787" width="37.25" style="3" bestFit="1" customWidth="1"/>
    <col min="11788" max="11788" width="27.125" style="3" customWidth="1"/>
    <col min="11789" max="11789" width="13.75" style="3" customWidth="1"/>
    <col min="11790" max="11790" width="6.375" style="3" customWidth="1"/>
    <col min="11791" max="11791" width="16.625" style="3" customWidth="1"/>
    <col min="11792" max="11792" width="14.5" style="3" customWidth="1"/>
    <col min="11793" max="11793" width="15.625" style="3" customWidth="1"/>
    <col min="11794" max="12032" width="9" style="3"/>
    <col min="12033" max="12033" width="2.625" style="3" customWidth="1"/>
    <col min="12034" max="12034" width="15" style="3" bestFit="1" customWidth="1"/>
    <col min="12035" max="12035" width="18" style="3" bestFit="1" customWidth="1"/>
    <col min="12036" max="12036" width="13.125" style="3" bestFit="1" customWidth="1"/>
    <col min="12037" max="12037" width="63.75" style="3" bestFit="1" customWidth="1"/>
    <col min="12038" max="12038" width="6.25" style="3" customWidth="1"/>
    <col min="12039" max="12040" width="9.875" style="3" bestFit="1" customWidth="1"/>
    <col min="12041" max="12041" width="26" style="3" customWidth="1"/>
    <col min="12042" max="12042" width="54.25" style="3" bestFit="1" customWidth="1"/>
    <col min="12043" max="12043" width="37.25" style="3" bestFit="1" customWidth="1"/>
    <col min="12044" max="12044" width="27.125" style="3" customWidth="1"/>
    <col min="12045" max="12045" width="13.75" style="3" customWidth="1"/>
    <col min="12046" max="12046" width="6.375" style="3" customWidth="1"/>
    <col min="12047" max="12047" width="16.625" style="3" customWidth="1"/>
    <col min="12048" max="12048" width="14.5" style="3" customWidth="1"/>
    <col min="12049" max="12049" width="15.625" style="3" customWidth="1"/>
    <col min="12050" max="12288" width="9" style="3"/>
    <col min="12289" max="12289" width="2.625" style="3" customWidth="1"/>
    <col min="12290" max="12290" width="15" style="3" bestFit="1" customWidth="1"/>
    <col min="12291" max="12291" width="18" style="3" bestFit="1" customWidth="1"/>
    <col min="12292" max="12292" width="13.125" style="3" bestFit="1" customWidth="1"/>
    <col min="12293" max="12293" width="63.75" style="3" bestFit="1" customWidth="1"/>
    <col min="12294" max="12294" width="6.25" style="3" customWidth="1"/>
    <col min="12295" max="12296" width="9.875" style="3" bestFit="1" customWidth="1"/>
    <col min="12297" max="12297" width="26" style="3" customWidth="1"/>
    <col min="12298" max="12298" width="54.25" style="3" bestFit="1" customWidth="1"/>
    <col min="12299" max="12299" width="37.25" style="3" bestFit="1" customWidth="1"/>
    <col min="12300" max="12300" width="27.125" style="3" customWidth="1"/>
    <col min="12301" max="12301" width="13.75" style="3" customWidth="1"/>
    <col min="12302" max="12302" width="6.375" style="3" customWidth="1"/>
    <col min="12303" max="12303" width="16.625" style="3" customWidth="1"/>
    <col min="12304" max="12304" width="14.5" style="3" customWidth="1"/>
    <col min="12305" max="12305" width="15.625" style="3" customWidth="1"/>
    <col min="12306" max="12544" width="9" style="3"/>
    <col min="12545" max="12545" width="2.625" style="3" customWidth="1"/>
    <col min="12546" max="12546" width="15" style="3" bestFit="1" customWidth="1"/>
    <col min="12547" max="12547" width="18" style="3" bestFit="1" customWidth="1"/>
    <col min="12548" max="12548" width="13.125" style="3" bestFit="1" customWidth="1"/>
    <col min="12549" max="12549" width="63.75" style="3" bestFit="1" customWidth="1"/>
    <col min="12550" max="12550" width="6.25" style="3" customWidth="1"/>
    <col min="12551" max="12552" width="9.875" style="3" bestFit="1" customWidth="1"/>
    <col min="12553" max="12553" width="26" style="3" customWidth="1"/>
    <col min="12554" max="12554" width="54.25" style="3" bestFit="1" customWidth="1"/>
    <col min="12555" max="12555" width="37.25" style="3" bestFit="1" customWidth="1"/>
    <col min="12556" max="12556" width="27.125" style="3" customWidth="1"/>
    <col min="12557" max="12557" width="13.75" style="3" customWidth="1"/>
    <col min="12558" max="12558" width="6.375" style="3" customWidth="1"/>
    <col min="12559" max="12559" width="16.625" style="3" customWidth="1"/>
    <col min="12560" max="12560" width="14.5" style="3" customWidth="1"/>
    <col min="12561" max="12561" width="15.625" style="3" customWidth="1"/>
    <col min="12562" max="12800" width="9" style="3"/>
    <col min="12801" max="12801" width="2.625" style="3" customWidth="1"/>
    <col min="12802" max="12802" width="15" style="3" bestFit="1" customWidth="1"/>
    <col min="12803" max="12803" width="18" style="3" bestFit="1" customWidth="1"/>
    <col min="12804" max="12804" width="13.125" style="3" bestFit="1" customWidth="1"/>
    <col min="12805" max="12805" width="63.75" style="3" bestFit="1" customWidth="1"/>
    <col min="12806" max="12806" width="6.25" style="3" customWidth="1"/>
    <col min="12807" max="12808" width="9.875" style="3" bestFit="1" customWidth="1"/>
    <col min="12809" max="12809" width="26" style="3" customWidth="1"/>
    <col min="12810" max="12810" width="54.25" style="3" bestFit="1" customWidth="1"/>
    <col min="12811" max="12811" width="37.25" style="3" bestFit="1" customWidth="1"/>
    <col min="12812" max="12812" width="27.125" style="3" customWidth="1"/>
    <col min="12813" max="12813" width="13.75" style="3" customWidth="1"/>
    <col min="12814" max="12814" width="6.375" style="3" customWidth="1"/>
    <col min="12815" max="12815" width="16.625" style="3" customWidth="1"/>
    <col min="12816" max="12816" width="14.5" style="3" customWidth="1"/>
    <col min="12817" max="12817" width="15.625" style="3" customWidth="1"/>
    <col min="12818" max="13056" width="9" style="3"/>
    <col min="13057" max="13057" width="2.625" style="3" customWidth="1"/>
    <col min="13058" max="13058" width="15" style="3" bestFit="1" customWidth="1"/>
    <col min="13059" max="13059" width="18" style="3" bestFit="1" customWidth="1"/>
    <col min="13060" max="13060" width="13.125" style="3" bestFit="1" customWidth="1"/>
    <col min="13061" max="13061" width="63.75" style="3" bestFit="1" customWidth="1"/>
    <col min="13062" max="13062" width="6.25" style="3" customWidth="1"/>
    <col min="13063" max="13064" width="9.875" style="3" bestFit="1" customWidth="1"/>
    <col min="13065" max="13065" width="26" style="3" customWidth="1"/>
    <col min="13066" max="13066" width="54.25" style="3" bestFit="1" customWidth="1"/>
    <col min="13067" max="13067" width="37.25" style="3" bestFit="1" customWidth="1"/>
    <col min="13068" max="13068" width="27.125" style="3" customWidth="1"/>
    <col min="13069" max="13069" width="13.75" style="3" customWidth="1"/>
    <col min="13070" max="13070" width="6.375" style="3" customWidth="1"/>
    <col min="13071" max="13071" width="16.625" style="3" customWidth="1"/>
    <col min="13072" max="13072" width="14.5" style="3" customWidth="1"/>
    <col min="13073" max="13073" width="15.625" style="3" customWidth="1"/>
    <col min="13074" max="13312" width="9" style="3"/>
    <col min="13313" max="13313" width="2.625" style="3" customWidth="1"/>
    <col min="13314" max="13314" width="15" style="3" bestFit="1" customWidth="1"/>
    <col min="13315" max="13315" width="18" style="3" bestFit="1" customWidth="1"/>
    <col min="13316" max="13316" width="13.125" style="3" bestFit="1" customWidth="1"/>
    <col min="13317" max="13317" width="63.75" style="3" bestFit="1" customWidth="1"/>
    <col min="13318" max="13318" width="6.25" style="3" customWidth="1"/>
    <col min="13319" max="13320" width="9.875" style="3" bestFit="1" customWidth="1"/>
    <col min="13321" max="13321" width="26" style="3" customWidth="1"/>
    <col min="13322" max="13322" width="54.25" style="3" bestFit="1" customWidth="1"/>
    <col min="13323" max="13323" width="37.25" style="3" bestFit="1" customWidth="1"/>
    <col min="13324" max="13324" width="27.125" style="3" customWidth="1"/>
    <col min="13325" max="13325" width="13.75" style="3" customWidth="1"/>
    <col min="13326" max="13326" width="6.375" style="3" customWidth="1"/>
    <col min="13327" max="13327" width="16.625" style="3" customWidth="1"/>
    <col min="13328" max="13328" width="14.5" style="3" customWidth="1"/>
    <col min="13329" max="13329" width="15.625" style="3" customWidth="1"/>
    <col min="13330" max="13568" width="9" style="3"/>
    <col min="13569" max="13569" width="2.625" style="3" customWidth="1"/>
    <col min="13570" max="13570" width="15" style="3" bestFit="1" customWidth="1"/>
    <col min="13571" max="13571" width="18" style="3" bestFit="1" customWidth="1"/>
    <col min="13572" max="13572" width="13.125" style="3" bestFit="1" customWidth="1"/>
    <col min="13573" max="13573" width="63.75" style="3" bestFit="1" customWidth="1"/>
    <col min="13574" max="13574" width="6.25" style="3" customWidth="1"/>
    <col min="13575" max="13576" width="9.875" style="3" bestFit="1" customWidth="1"/>
    <col min="13577" max="13577" width="26" style="3" customWidth="1"/>
    <col min="13578" max="13578" width="54.25" style="3" bestFit="1" customWidth="1"/>
    <col min="13579" max="13579" width="37.25" style="3" bestFit="1" customWidth="1"/>
    <col min="13580" max="13580" width="27.125" style="3" customWidth="1"/>
    <col min="13581" max="13581" width="13.75" style="3" customWidth="1"/>
    <col min="13582" max="13582" width="6.375" style="3" customWidth="1"/>
    <col min="13583" max="13583" width="16.625" style="3" customWidth="1"/>
    <col min="13584" max="13584" width="14.5" style="3" customWidth="1"/>
    <col min="13585" max="13585" width="15.625" style="3" customWidth="1"/>
    <col min="13586" max="13824" width="9" style="3"/>
    <col min="13825" max="13825" width="2.625" style="3" customWidth="1"/>
    <col min="13826" max="13826" width="15" style="3" bestFit="1" customWidth="1"/>
    <col min="13827" max="13827" width="18" style="3" bestFit="1" customWidth="1"/>
    <col min="13828" max="13828" width="13.125" style="3" bestFit="1" customWidth="1"/>
    <col min="13829" max="13829" width="63.75" style="3" bestFit="1" customWidth="1"/>
    <col min="13830" max="13830" width="6.25" style="3" customWidth="1"/>
    <col min="13831" max="13832" width="9.875" style="3" bestFit="1" customWidth="1"/>
    <col min="13833" max="13833" width="26" style="3" customWidth="1"/>
    <col min="13834" max="13834" width="54.25" style="3" bestFit="1" customWidth="1"/>
    <col min="13835" max="13835" width="37.25" style="3" bestFit="1" customWidth="1"/>
    <col min="13836" max="13836" width="27.125" style="3" customWidth="1"/>
    <col min="13837" max="13837" width="13.75" style="3" customWidth="1"/>
    <col min="13838" max="13838" width="6.375" style="3" customWidth="1"/>
    <col min="13839" max="13839" width="16.625" style="3" customWidth="1"/>
    <col min="13840" max="13840" width="14.5" style="3" customWidth="1"/>
    <col min="13841" max="13841" width="15.625" style="3" customWidth="1"/>
    <col min="13842" max="14080" width="9" style="3"/>
    <col min="14081" max="14081" width="2.625" style="3" customWidth="1"/>
    <col min="14082" max="14082" width="15" style="3" bestFit="1" customWidth="1"/>
    <col min="14083" max="14083" width="18" style="3" bestFit="1" customWidth="1"/>
    <col min="14084" max="14084" width="13.125" style="3" bestFit="1" customWidth="1"/>
    <col min="14085" max="14085" width="63.75" style="3" bestFit="1" customWidth="1"/>
    <col min="14086" max="14086" width="6.25" style="3" customWidth="1"/>
    <col min="14087" max="14088" width="9.875" style="3" bestFit="1" customWidth="1"/>
    <col min="14089" max="14089" width="26" style="3" customWidth="1"/>
    <col min="14090" max="14090" width="54.25" style="3" bestFit="1" customWidth="1"/>
    <col min="14091" max="14091" width="37.25" style="3" bestFit="1" customWidth="1"/>
    <col min="14092" max="14092" width="27.125" style="3" customWidth="1"/>
    <col min="14093" max="14093" width="13.75" style="3" customWidth="1"/>
    <col min="14094" max="14094" width="6.375" style="3" customWidth="1"/>
    <col min="14095" max="14095" width="16.625" style="3" customWidth="1"/>
    <col min="14096" max="14096" width="14.5" style="3" customWidth="1"/>
    <col min="14097" max="14097" width="15.625" style="3" customWidth="1"/>
    <col min="14098" max="14336" width="9" style="3"/>
    <col min="14337" max="14337" width="2.625" style="3" customWidth="1"/>
    <col min="14338" max="14338" width="15" style="3" bestFit="1" customWidth="1"/>
    <col min="14339" max="14339" width="18" style="3" bestFit="1" customWidth="1"/>
    <col min="14340" max="14340" width="13.125" style="3" bestFit="1" customWidth="1"/>
    <col min="14341" max="14341" width="63.75" style="3" bestFit="1" customWidth="1"/>
    <col min="14342" max="14342" width="6.25" style="3" customWidth="1"/>
    <col min="14343" max="14344" width="9.875" style="3" bestFit="1" customWidth="1"/>
    <col min="14345" max="14345" width="26" style="3" customWidth="1"/>
    <col min="14346" max="14346" width="54.25" style="3" bestFit="1" customWidth="1"/>
    <col min="14347" max="14347" width="37.25" style="3" bestFit="1" customWidth="1"/>
    <col min="14348" max="14348" width="27.125" style="3" customWidth="1"/>
    <col min="14349" max="14349" width="13.75" style="3" customWidth="1"/>
    <col min="14350" max="14350" width="6.375" style="3" customWidth="1"/>
    <col min="14351" max="14351" width="16.625" style="3" customWidth="1"/>
    <col min="14352" max="14352" width="14.5" style="3" customWidth="1"/>
    <col min="14353" max="14353" width="15.625" style="3" customWidth="1"/>
    <col min="14354" max="14592" width="9" style="3"/>
    <col min="14593" max="14593" width="2.625" style="3" customWidth="1"/>
    <col min="14594" max="14594" width="15" style="3" bestFit="1" customWidth="1"/>
    <col min="14595" max="14595" width="18" style="3" bestFit="1" customWidth="1"/>
    <col min="14596" max="14596" width="13.125" style="3" bestFit="1" customWidth="1"/>
    <col min="14597" max="14597" width="63.75" style="3" bestFit="1" customWidth="1"/>
    <col min="14598" max="14598" width="6.25" style="3" customWidth="1"/>
    <col min="14599" max="14600" width="9.875" style="3" bestFit="1" customWidth="1"/>
    <col min="14601" max="14601" width="26" style="3" customWidth="1"/>
    <col min="14602" max="14602" width="54.25" style="3" bestFit="1" customWidth="1"/>
    <col min="14603" max="14603" width="37.25" style="3" bestFit="1" customWidth="1"/>
    <col min="14604" max="14604" width="27.125" style="3" customWidth="1"/>
    <col min="14605" max="14605" width="13.75" style="3" customWidth="1"/>
    <col min="14606" max="14606" width="6.375" style="3" customWidth="1"/>
    <col min="14607" max="14607" width="16.625" style="3" customWidth="1"/>
    <col min="14608" max="14608" width="14.5" style="3" customWidth="1"/>
    <col min="14609" max="14609" width="15.625" style="3" customWidth="1"/>
    <col min="14610" max="14848" width="9" style="3"/>
    <col min="14849" max="14849" width="2.625" style="3" customWidth="1"/>
    <col min="14850" max="14850" width="15" style="3" bestFit="1" customWidth="1"/>
    <col min="14851" max="14851" width="18" style="3" bestFit="1" customWidth="1"/>
    <col min="14852" max="14852" width="13.125" style="3" bestFit="1" customWidth="1"/>
    <col min="14853" max="14853" width="63.75" style="3" bestFit="1" customWidth="1"/>
    <col min="14854" max="14854" width="6.25" style="3" customWidth="1"/>
    <col min="14855" max="14856" width="9.875" style="3" bestFit="1" customWidth="1"/>
    <col min="14857" max="14857" width="26" style="3" customWidth="1"/>
    <col min="14858" max="14858" width="54.25" style="3" bestFit="1" customWidth="1"/>
    <col min="14859" max="14859" width="37.25" style="3" bestFit="1" customWidth="1"/>
    <col min="14860" max="14860" width="27.125" style="3" customWidth="1"/>
    <col min="14861" max="14861" width="13.75" style="3" customWidth="1"/>
    <col min="14862" max="14862" width="6.375" style="3" customWidth="1"/>
    <col min="14863" max="14863" width="16.625" style="3" customWidth="1"/>
    <col min="14864" max="14864" width="14.5" style="3" customWidth="1"/>
    <col min="14865" max="14865" width="15.625" style="3" customWidth="1"/>
    <col min="14866" max="15104" width="9" style="3"/>
    <col min="15105" max="15105" width="2.625" style="3" customWidth="1"/>
    <col min="15106" max="15106" width="15" style="3" bestFit="1" customWidth="1"/>
    <col min="15107" max="15107" width="18" style="3" bestFit="1" customWidth="1"/>
    <col min="15108" max="15108" width="13.125" style="3" bestFit="1" customWidth="1"/>
    <col min="15109" max="15109" width="63.75" style="3" bestFit="1" customWidth="1"/>
    <col min="15110" max="15110" width="6.25" style="3" customWidth="1"/>
    <col min="15111" max="15112" width="9.875" style="3" bestFit="1" customWidth="1"/>
    <col min="15113" max="15113" width="26" style="3" customWidth="1"/>
    <col min="15114" max="15114" width="54.25" style="3" bestFit="1" customWidth="1"/>
    <col min="15115" max="15115" width="37.25" style="3" bestFit="1" customWidth="1"/>
    <col min="15116" max="15116" width="27.125" style="3" customWidth="1"/>
    <col min="15117" max="15117" width="13.75" style="3" customWidth="1"/>
    <col min="15118" max="15118" width="6.375" style="3" customWidth="1"/>
    <col min="15119" max="15119" width="16.625" style="3" customWidth="1"/>
    <col min="15120" max="15120" width="14.5" style="3" customWidth="1"/>
    <col min="15121" max="15121" width="15.625" style="3" customWidth="1"/>
    <col min="15122" max="15360" width="9" style="3"/>
    <col min="15361" max="15361" width="2.625" style="3" customWidth="1"/>
    <col min="15362" max="15362" width="15" style="3" bestFit="1" customWidth="1"/>
    <col min="15363" max="15363" width="18" style="3" bestFit="1" customWidth="1"/>
    <col min="15364" max="15364" width="13.125" style="3" bestFit="1" customWidth="1"/>
    <col min="15365" max="15365" width="63.75" style="3" bestFit="1" customWidth="1"/>
    <col min="15366" max="15366" width="6.25" style="3" customWidth="1"/>
    <col min="15367" max="15368" width="9.875" style="3" bestFit="1" customWidth="1"/>
    <col min="15369" max="15369" width="26" style="3" customWidth="1"/>
    <col min="15370" max="15370" width="54.25" style="3" bestFit="1" customWidth="1"/>
    <col min="15371" max="15371" width="37.25" style="3" bestFit="1" customWidth="1"/>
    <col min="15372" max="15372" width="27.125" style="3" customWidth="1"/>
    <col min="15373" max="15373" width="13.75" style="3" customWidth="1"/>
    <col min="15374" max="15374" width="6.375" style="3" customWidth="1"/>
    <col min="15375" max="15375" width="16.625" style="3" customWidth="1"/>
    <col min="15376" max="15376" width="14.5" style="3" customWidth="1"/>
    <col min="15377" max="15377" width="15.625" style="3" customWidth="1"/>
    <col min="15378" max="15616" width="9" style="3"/>
    <col min="15617" max="15617" width="2.625" style="3" customWidth="1"/>
    <col min="15618" max="15618" width="15" style="3" bestFit="1" customWidth="1"/>
    <col min="15619" max="15619" width="18" style="3" bestFit="1" customWidth="1"/>
    <col min="15620" max="15620" width="13.125" style="3" bestFit="1" customWidth="1"/>
    <col min="15621" max="15621" width="63.75" style="3" bestFit="1" customWidth="1"/>
    <col min="15622" max="15622" width="6.25" style="3" customWidth="1"/>
    <col min="15623" max="15624" width="9.875" style="3" bestFit="1" customWidth="1"/>
    <col min="15625" max="15625" width="26" style="3" customWidth="1"/>
    <col min="15626" max="15626" width="54.25" style="3" bestFit="1" customWidth="1"/>
    <col min="15627" max="15627" width="37.25" style="3" bestFit="1" customWidth="1"/>
    <col min="15628" max="15628" width="27.125" style="3" customWidth="1"/>
    <col min="15629" max="15629" width="13.75" style="3" customWidth="1"/>
    <col min="15630" max="15630" width="6.375" style="3" customWidth="1"/>
    <col min="15631" max="15631" width="16.625" style="3" customWidth="1"/>
    <col min="15632" max="15632" width="14.5" style="3" customWidth="1"/>
    <col min="15633" max="15633" width="15.625" style="3" customWidth="1"/>
    <col min="15634" max="15872" width="9" style="3"/>
    <col min="15873" max="15873" width="2.625" style="3" customWidth="1"/>
    <col min="15874" max="15874" width="15" style="3" bestFit="1" customWidth="1"/>
    <col min="15875" max="15875" width="18" style="3" bestFit="1" customWidth="1"/>
    <col min="15876" max="15876" width="13.125" style="3" bestFit="1" customWidth="1"/>
    <col min="15877" max="15877" width="63.75" style="3" bestFit="1" customWidth="1"/>
    <col min="15878" max="15878" width="6.25" style="3" customWidth="1"/>
    <col min="15879" max="15880" width="9.875" style="3" bestFit="1" customWidth="1"/>
    <col min="15881" max="15881" width="26" style="3" customWidth="1"/>
    <col min="15882" max="15882" width="54.25" style="3" bestFit="1" customWidth="1"/>
    <col min="15883" max="15883" width="37.25" style="3" bestFit="1" customWidth="1"/>
    <col min="15884" max="15884" width="27.125" style="3" customWidth="1"/>
    <col min="15885" max="15885" width="13.75" style="3" customWidth="1"/>
    <col min="15886" max="15886" width="6.375" style="3" customWidth="1"/>
    <col min="15887" max="15887" width="16.625" style="3" customWidth="1"/>
    <col min="15888" max="15888" width="14.5" style="3" customWidth="1"/>
    <col min="15889" max="15889" width="15.625" style="3" customWidth="1"/>
    <col min="15890" max="16128" width="9" style="3"/>
    <col min="16129" max="16129" width="2.625" style="3" customWidth="1"/>
    <col min="16130" max="16130" width="15" style="3" bestFit="1" customWidth="1"/>
    <col min="16131" max="16131" width="18" style="3" bestFit="1" customWidth="1"/>
    <col min="16132" max="16132" width="13.125" style="3" bestFit="1" customWidth="1"/>
    <col min="16133" max="16133" width="63.75" style="3" bestFit="1" customWidth="1"/>
    <col min="16134" max="16134" width="6.25" style="3" customWidth="1"/>
    <col min="16135" max="16136" width="9.875" style="3" bestFit="1" customWidth="1"/>
    <col min="16137" max="16137" width="26" style="3" customWidth="1"/>
    <col min="16138" max="16138" width="54.25" style="3" bestFit="1" customWidth="1"/>
    <col min="16139" max="16139" width="37.25" style="3" bestFit="1" customWidth="1"/>
    <col min="16140" max="16140" width="27.125" style="3" customWidth="1"/>
    <col min="16141" max="16141" width="13.75" style="3" customWidth="1"/>
    <col min="16142" max="16142" width="6.375" style="3" customWidth="1"/>
    <col min="16143" max="16143" width="16.625" style="3" customWidth="1"/>
    <col min="16144" max="16144" width="14.5" style="3" customWidth="1"/>
    <col min="16145" max="16145" width="15.625" style="3" customWidth="1"/>
    <col min="16146" max="16384" width="9" style="3"/>
  </cols>
  <sheetData>
    <row r="2" spans="2:17" ht="20.100000000000001" customHeight="1">
      <c r="B2" s="1" t="s">
        <v>0</v>
      </c>
      <c r="C2" s="1"/>
      <c r="D2" s="1"/>
      <c r="E2" s="312" t="s">
        <v>713</v>
      </c>
      <c r="G2" s="4" t="s">
        <v>2</v>
      </c>
      <c r="H2" s="5"/>
      <c r="I2" s="6"/>
      <c r="J2" s="125">
        <f>SUM(H:H)</f>
        <v>3075686</v>
      </c>
    </row>
    <row r="3" spans="2:17" ht="20.100000000000001" customHeight="1">
      <c r="B3" s="1" t="s">
        <v>3</v>
      </c>
      <c r="C3" s="1"/>
      <c r="D3" s="1"/>
      <c r="E3" s="313" t="s">
        <v>714</v>
      </c>
    </row>
    <row r="4" spans="2:17" ht="20.100000000000001" customHeight="1">
      <c r="B4" s="1" t="s">
        <v>5</v>
      </c>
      <c r="C4" s="1"/>
      <c r="D4" s="1"/>
      <c r="E4" s="313">
        <v>197523</v>
      </c>
      <c r="J4" s="127"/>
      <c r="K4" s="314"/>
    </row>
    <row r="5" spans="2:17" ht="20.100000000000001" customHeight="1">
      <c r="B5" s="1" t="s">
        <v>6</v>
      </c>
      <c r="C5" s="1"/>
      <c r="D5" s="1"/>
      <c r="E5" s="315">
        <v>44783</v>
      </c>
      <c r="J5" s="127"/>
      <c r="K5" s="314"/>
    </row>
    <row r="6" spans="2:17" ht="20.100000000000001" customHeight="1">
      <c r="B6" s="1" t="s">
        <v>8</v>
      </c>
      <c r="C6" s="1"/>
      <c r="D6" s="1"/>
      <c r="E6" s="315">
        <v>44820</v>
      </c>
      <c r="J6" s="127"/>
      <c r="K6" s="314"/>
    </row>
    <row r="7" spans="2:17" ht="19.5" customHeight="1">
      <c r="B7" s="129"/>
      <c r="C7" s="129"/>
      <c r="D7" s="129"/>
      <c r="E7" s="316"/>
      <c r="J7" s="127"/>
      <c r="K7" s="314"/>
      <c r="L7" s="131"/>
    </row>
    <row r="8" spans="2:17" ht="19.5" customHeight="1"/>
    <row r="9" spans="2:17" s="9" customFormat="1" ht="19.5" customHeight="1">
      <c r="B9" s="16"/>
      <c r="C9" s="16" t="s">
        <v>10</v>
      </c>
      <c r="D9" s="16" t="s">
        <v>11</v>
      </c>
      <c r="E9" s="17" t="s">
        <v>12</v>
      </c>
      <c r="F9" s="17" t="s">
        <v>13</v>
      </c>
      <c r="G9" s="383" t="s">
        <v>14</v>
      </c>
      <c r="H9" s="383" t="s">
        <v>15</v>
      </c>
      <c r="I9" s="17" t="s">
        <v>16</v>
      </c>
      <c r="J9" s="17" t="s">
        <v>17</v>
      </c>
      <c r="K9" s="17" t="s">
        <v>18</v>
      </c>
      <c r="L9" s="17" t="s">
        <v>19</v>
      </c>
      <c r="M9" s="19" t="s">
        <v>20</v>
      </c>
      <c r="N9" s="16" t="s">
        <v>21</v>
      </c>
      <c r="O9" s="17" t="s">
        <v>22</v>
      </c>
      <c r="P9" s="19" t="s">
        <v>23</v>
      </c>
      <c r="Q9" s="21" t="s">
        <v>24</v>
      </c>
    </row>
    <row r="10" spans="2:17" s="75" customFormat="1" ht="15" customHeight="1">
      <c r="B10" s="73">
        <v>3</v>
      </c>
      <c r="C10" s="73" t="s">
        <v>715</v>
      </c>
      <c r="D10" s="73" t="s">
        <v>716</v>
      </c>
      <c r="E10" s="91" t="s">
        <v>6027</v>
      </c>
      <c r="F10" s="133">
        <v>1</v>
      </c>
      <c r="G10" s="317">
        <v>349300</v>
      </c>
      <c r="H10" s="278">
        <f t="shared" ref="H10:H63" si="0">F10*G10</f>
        <v>349300</v>
      </c>
      <c r="I10" s="90"/>
      <c r="J10" s="91" t="s">
        <v>6028</v>
      </c>
      <c r="K10" s="292"/>
      <c r="L10" s="93"/>
      <c r="M10" s="20">
        <v>44725</v>
      </c>
      <c r="N10" s="73"/>
      <c r="O10" s="57">
        <v>44771</v>
      </c>
      <c r="P10" s="57">
        <v>44771</v>
      </c>
      <c r="Q10" s="74">
        <v>44771</v>
      </c>
    </row>
    <row r="11" spans="2:17" ht="15" customHeight="1">
      <c r="B11" s="17">
        <v>4</v>
      </c>
      <c r="C11" s="16" t="s">
        <v>720</v>
      </c>
      <c r="D11" s="16" t="s">
        <v>721</v>
      </c>
      <c r="E11" s="54" t="s">
        <v>722</v>
      </c>
      <c r="F11" s="295">
        <v>1</v>
      </c>
      <c r="G11" s="278">
        <v>41180</v>
      </c>
      <c r="H11" s="278">
        <f t="shared" si="0"/>
        <v>41180</v>
      </c>
      <c r="I11" s="295"/>
      <c r="J11" s="54" t="s">
        <v>723</v>
      </c>
      <c r="K11" s="292"/>
      <c r="L11" s="17"/>
      <c r="M11" s="19">
        <v>44726</v>
      </c>
      <c r="N11" s="54"/>
      <c r="O11" s="17" t="s">
        <v>1143</v>
      </c>
      <c r="P11" s="19"/>
      <c r="Q11" s="21">
        <v>44733</v>
      </c>
    </row>
    <row r="12" spans="2:17" ht="15" customHeight="1">
      <c r="B12" s="17">
        <v>4</v>
      </c>
      <c r="C12" s="16" t="s">
        <v>720</v>
      </c>
      <c r="D12" s="16" t="s">
        <v>721</v>
      </c>
      <c r="E12" s="54" t="s">
        <v>724</v>
      </c>
      <c r="F12" s="295">
        <v>1</v>
      </c>
      <c r="G12" s="278">
        <v>3530</v>
      </c>
      <c r="H12" s="278">
        <f t="shared" si="0"/>
        <v>3530</v>
      </c>
      <c r="I12" s="295"/>
      <c r="J12" s="54" t="s">
        <v>725</v>
      </c>
      <c r="K12" s="292"/>
      <c r="L12" s="17"/>
      <c r="M12" s="19">
        <v>44726</v>
      </c>
      <c r="N12" s="54"/>
      <c r="O12" s="17" t="s">
        <v>1143</v>
      </c>
      <c r="P12" s="19"/>
      <c r="Q12" s="21">
        <v>44733</v>
      </c>
    </row>
    <row r="13" spans="2:17" ht="15" customHeight="1">
      <c r="B13" s="17">
        <v>7</v>
      </c>
      <c r="C13" s="16" t="s">
        <v>96</v>
      </c>
      <c r="D13" s="17" t="s">
        <v>80</v>
      </c>
      <c r="E13" s="145" t="s">
        <v>726</v>
      </c>
      <c r="F13" s="295">
        <v>1</v>
      </c>
      <c r="G13" s="520">
        <v>8430</v>
      </c>
      <c r="H13" s="278">
        <f t="shared" si="0"/>
        <v>8430</v>
      </c>
      <c r="I13" s="295"/>
      <c r="J13" s="54" t="s">
        <v>727</v>
      </c>
      <c r="K13" s="292"/>
      <c r="L13" s="17"/>
      <c r="M13" s="19">
        <v>44727</v>
      </c>
      <c r="N13" s="54"/>
      <c r="O13" s="17" t="s">
        <v>1143</v>
      </c>
      <c r="P13" s="204"/>
      <c r="Q13" s="21">
        <v>44747</v>
      </c>
    </row>
    <row r="14" spans="2:17" ht="15" customHeight="1">
      <c r="B14" s="17">
        <v>7</v>
      </c>
      <c r="C14" s="16" t="s">
        <v>96</v>
      </c>
      <c r="D14" s="17" t="s">
        <v>80</v>
      </c>
      <c r="E14" s="145" t="s">
        <v>728</v>
      </c>
      <c r="F14" s="295">
        <v>1</v>
      </c>
      <c r="G14" s="520">
        <v>2660</v>
      </c>
      <c r="H14" s="278">
        <f t="shared" si="0"/>
        <v>2660</v>
      </c>
      <c r="I14" s="295"/>
      <c r="J14" s="54" t="s">
        <v>729</v>
      </c>
      <c r="K14" s="292"/>
      <c r="L14" s="17"/>
      <c r="M14" s="19">
        <v>44727</v>
      </c>
      <c r="N14" s="54"/>
      <c r="O14" s="17" t="s">
        <v>1143</v>
      </c>
      <c r="P14" s="19"/>
      <c r="Q14" s="21">
        <v>44747</v>
      </c>
    </row>
    <row r="15" spans="2:17" ht="15" customHeight="1">
      <c r="B15" s="17">
        <v>7</v>
      </c>
      <c r="C15" s="16" t="s">
        <v>96</v>
      </c>
      <c r="D15" s="17" t="s">
        <v>80</v>
      </c>
      <c r="E15" s="145" t="s">
        <v>730</v>
      </c>
      <c r="F15" s="295">
        <v>1</v>
      </c>
      <c r="G15" s="520">
        <v>420</v>
      </c>
      <c r="H15" s="278">
        <f t="shared" si="0"/>
        <v>420</v>
      </c>
      <c r="I15" s="295"/>
      <c r="J15" s="54" t="s">
        <v>731</v>
      </c>
      <c r="K15" s="292"/>
      <c r="L15" s="17"/>
      <c r="M15" s="19">
        <v>44727</v>
      </c>
      <c r="N15" s="54"/>
      <c r="O15" s="17" t="s">
        <v>1143</v>
      </c>
      <c r="P15" s="19"/>
      <c r="Q15" s="21">
        <v>44747</v>
      </c>
    </row>
    <row r="16" spans="2:17" ht="15" customHeight="1">
      <c r="B16" s="17">
        <v>7</v>
      </c>
      <c r="C16" s="16" t="s">
        <v>96</v>
      </c>
      <c r="D16" s="17" t="s">
        <v>80</v>
      </c>
      <c r="E16" s="145" t="s">
        <v>732</v>
      </c>
      <c r="F16" s="295">
        <v>1</v>
      </c>
      <c r="G16" s="520">
        <v>170</v>
      </c>
      <c r="H16" s="278">
        <f t="shared" si="0"/>
        <v>170</v>
      </c>
      <c r="I16" s="295"/>
      <c r="J16" s="54" t="s">
        <v>658</v>
      </c>
      <c r="K16" s="292"/>
      <c r="L16" s="17"/>
      <c r="M16" s="19">
        <v>44727</v>
      </c>
      <c r="N16" s="54"/>
      <c r="O16" s="17" t="s">
        <v>1143</v>
      </c>
      <c r="P16" s="19"/>
      <c r="Q16" s="21">
        <v>44747</v>
      </c>
    </row>
    <row r="17" spans="2:17" ht="15" customHeight="1">
      <c r="B17" s="17">
        <v>7</v>
      </c>
      <c r="C17" s="17" t="s">
        <v>96</v>
      </c>
      <c r="D17" s="17" t="s">
        <v>80</v>
      </c>
      <c r="E17" s="54" t="s">
        <v>733</v>
      </c>
      <c r="F17" s="54">
        <v>2</v>
      </c>
      <c r="G17" s="278">
        <v>14150</v>
      </c>
      <c r="H17" s="278">
        <f t="shared" si="0"/>
        <v>28300</v>
      </c>
      <c r="I17" s="295"/>
      <c r="J17" s="54" t="s">
        <v>734</v>
      </c>
      <c r="K17" s="292"/>
      <c r="L17" s="17"/>
      <c r="M17" s="19">
        <v>44727</v>
      </c>
      <c r="N17" s="54"/>
      <c r="O17" s="17" t="s">
        <v>1143</v>
      </c>
      <c r="P17" s="19"/>
      <c r="Q17" s="21">
        <v>44747</v>
      </c>
    </row>
    <row r="18" spans="2:17" ht="15" customHeight="1">
      <c r="B18" s="17">
        <v>7</v>
      </c>
      <c r="C18" s="17" t="s">
        <v>96</v>
      </c>
      <c r="D18" s="17" t="s">
        <v>80</v>
      </c>
      <c r="E18" s="54" t="s">
        <v>735</v>
      </c>
      <c r="F18" s="295">
        <v>1</v>
      </c>
      <c r="G18" s="278">
        <v>6820</v>
      </c>
      <c r="H18" s="278">
        <f t="shared" si="0"/>
        <v>6820</v>
      </c>
      <c r="I18" s="295"/>
      <c r="J18" s="54" t="s">
        <v>736</v>
      </c>
      <c r="K18" s="292"/>
      <c r="L18" s="17"/>
      <c r="M18" s="19">
        <v>44727</v>
      </c>
      <c r="N18" s="54"/>
      <c r="O18" s="17" t="s">
        <v>1143</v>
      </c>
      <c r="P18" s="308"/>
      <c r="Q18" s="21">
        <v>44747</v>
      </c>
    </row>
    <row r="19" spans="2:17" ht="15" customHeight="1">
      <c r="B19" s="17">
        <v>1</v>
      </c>
      <c r="C19" s="319" t="s">
        <v>737</v>
      </c>
      <c r="D19" s="17" t="s">
        <v>80</v>
      </c>
      <c r="E19" s="320" t="s">
        <v>738</v>
      </c>
      <c r="F19" s="321">
        <v>1</v>
      </c>
      <c r="G19" s="278">
        <v>800</v>
      </c>
      <c r="H19" s="278">
        <f t="shared" si="0"/>
        <v>800</v>
      </c>
      <c r="I19" s="295"/>
      <c r="J19" s="322" t="s">
        <v>739</v>
      </c>
      <c r="K19" s="292"/>
      <c r="L19" s="323"/>
      <c r="M19" s="19">
        <v>44727</v>
      </c>
      <c r="N19" s="54"/>
      <c r="O19" s="17" t="s">
        <v>1143</v>
      </c>
      <c r="P19" s="19"/>
      <c r="Q19" s="21">
        <v>44747</v>
      </c>
    </row>
    <row r="20" spans="2:17" ht="15" customHeight="1">
      <c r="B20" s="17">
        <v>1</v>
      </c>
      <c r="C20" s="319" t="s">
        <v>737</v>
      </c>
      <c r="D20" s="17" t="s">
        <v>80</v>
      </c>
      <c r="E20" s="320" t="s">
        <v>740</v>
      </c>
      <c r="F20" s="321">
        <v>1</v>
      </c>
      <c r="G20" s="278">
        <v>1570</v>
      </c>
      <c r="H20" s="278">
        <f t="shared" si="0"/>
        <v>1570</v>
      </c>
      <c r="I20" s="295"/>
      <c r="J20" s="322" t="s">
        <v>741</v>
      </c>
      <c r="K20" s="292"/>
      <c r="L20" s="17"/>
      <c r="M20" s="19">
        <v>44727</v>
      </c>
      <c r="N20" s="54"/>
      <c r="O20" s="17" t="s">
        <v>1143</v>
      </c>
      <c r="P20" s="19"/>
      <c r="Q20" s="21">
        <v>44747</v>
      </c>
    </row>
    <row r="21" spans="2:17" ht="14.25" customHeight="1">
      <c r="B21" s="17">
        <v>1</v>
      </c>
      <c r="C21" s="319" t="s">
        <v>737</v>
      </c>
      <c r="D21" s="17" t="s">
        <v>80</v>
      </c>
      <c r="E21" s="320" t="s">
        <v>742</v>
      </c>
      <c r="F21" s="321">
        <v>1</v>
      </c>
      <c r="G21" s="278">
        <v>800</v>
      </c>
      <c r="H21" s="278">
        <f t="shared" si="0"/>
        <v>800</v>
      </c>
      <c r="I21" s="295"/>
      <c r="J21" s="322" t="s">
        <v>743</v>
      </c>
      <c r="K21" s="292"/>
      <c r="L21" s="17"/>
      <c r="M21" s="19">
        <v>44727</v>
      </c>
      <c r="N21" s="54"/>
      <c r="O21" s="17" t="s">
        <v>1143</v>
      </c>
      <c r="P21" s="19"/>
      <c r="Q21" s="21">
        <v>44747</v>
      </c>
    </row>
    <row r="22" spans="2:17" ht="15" customHeight="1">
      <c r="B22" s="17">
        <v>1</v>
      </c>
      <c r="C22" s="319" t="s">
        <v>744</v>
      </c>
      <c r="D22" s="17" t="s">
        <v>80</v>
      </c>
      <c r="E22" s="320" t="s">
        <v>745</v>
      </c>
      <c r="F22" s="321">
        <v>1</v>
      </c>
      <c r="G22" s="278">
        <v>1560</v>
      </c>
      <c r="H22" s="278">
        <f t="shared" si="0"/>
        <v>1560</v>
      </c>
      <c r="I22" s="295"/>
      <c r="J22" s="322" t="s">
        <v>746</v>
      </c>
      <c r="K22" s="292"/>
      <c r="L22" s="17"/>
      <c r="M22" s="19">
        <v>44727</v>
      </c>
      <c r="N22" s="54"/>
      <c r="O22" s="17" t="s">
        <v>1143</v>
      </c>
      <c r="P22" s="19"/>
      <c r="Q22" s="1291" t="s">
        <v>6029</v>
      </c>
    </row>
    <row r="23" spans="2:17" ht="14.25" customHeight="1">
      <c r="B23" s="17">
        <v>1</v>
      </c>
      <c r="C23" s="319" t="s">
        <v>747</v>
      </c>
      <c r="D23" s="292" t="s">
        <v>5152</v>
      </c>
      <c r="E23" s="320" t="s">
        <v>6030</v>
      </c>
      <c r="F23" s="321">
        <v>2</v>
      </c>
      <c r="G23" s="278">
        <v>2550</v>
      </c>
      <c r="H23" s="278">
        <f t="shared" si="0"/>
        <v>5100</v>
      </c>
      <c r="I23" s="2004"/>
      <c r="J23" s="322" t="s">
        <v>749</v>
      </c>
      <c r="K23" s="292"/>
      <c r="L23" s="17"/>
      <c r="M23" s="19">
        <v>44729</v>
      </c>
      <c r="N23" s="54"/>
      <c r="O23" s="56"/>
      <c r="P23" s="19">
        <v>44734</v>
      </c>
      <c r="Q23" s="21">
        <v>44733</v>
      </c>
    </row>
    <row r="24" spans="2:17" ht="15" customHeight="1">
      <c r="B24" s="358">
        <v>1</v>
      </c>
      <c r="C24" s="2005" t="s">
        <v>747</v>
      </c>
      <c r="D24" s="358" t="s">
        <v>80</v>
      </c>
      <c r="E24" s="2006" t="s">
        <v>6031</v>
      </c>
      <c r="F24" s="2007">
        <v>0</v>
      </c>
      <c r="G24" s="545">
        <v>3830</v>
      </c>
      <c r="H24" s="545">
        <f t="shared" si="0"/>
        <v>0</v>
      </c>
      <c r="I24" s="2008"/>
      <c r="J24" s="2009" t="s">
        <v>751</v>
      </c>
      <c r="K24" s="292"/>
      <c r="L24" s="17"/>
      <c r="M24" s="19"/>
      <c r="N24" s="54"/>
      <c r="O24" s="56"/>
      <c r="P24" s="19"/>
      <c r="Q24" s="21"/>
    </row>
    <row r="25" spans="2:17" ht="15" customHeight="1">
      <c r="B25" s="17">
        <v>7</v>
      </c>
      <c r="C25" s="319" t="s">
        <v>267</v>
      </c>
      <c r="D25" s="17" t="s">
        <v>80</v>
      </c>
      <c r="E25" s="320" t="s">
        <v>752</v>
      </c>
      <c r="F25" s="321">
        <v>1</v>
      </c>
      <c r="G25" s="278">
        <v>9750</v>
      </c>
      <c r="H25" s="278">
        <f t="shared" si="0"/>
        <v>9750</v>
      </c>
      <c r="I25" s="295"/>
      <c r="J25" s="322" t="s">
        <v>753</v>
      </c>
      <c r="K25" s="292"/>
      <c r="L25" s="17"/>
      <c r="M25" s="19">
        <v>44727</v>
      </c>
      <c r="N25" s="54"/>
      <c r="O25" s="17" t="s">
        <v>1143</v>
      </c>
      <c r="P25" s="19"/>
      <c r="Q25" s="21">
        <v>44747</v>
      </c>
    </row>
    <row r="26" spans="2:17" ht="15" customHeight="1">
      <c r="B26" s="17">
        <v>7</v>
      </c>
      <c r="C26" s="16" t="s">
        <v>79</v>
      </c>
      <c r="D26" s="17" t="s">
        <v>80</v>
      </c>
      <c r="E26" s="54" t="s">
        <v>6032</v>
      </c>
      <c r="F26" s="54">
        <v>1</v>
      </c>
      <c r="G26" s="278">
        <v>1890</v>
      </c>
      <c r="H26" s="278">
        <f t="shared" si="0"/>
        <v>1890</v>
      </c>
      <c r="I26" s="295"/>
      <c r="J26" s="54" t="s">
        <v>758</v>
      </c>
      <c r="K26" s="292"/>
      <c r="L26" s="17"/>
      <c r="M26" s="19">
        <v>44727</v>
      </c>
      <c r="N26" s="54"/>
      <c r="O26" s="17" t="s">
        <v>1143</v>
      </c>
      <c r="P26" s="19"/>
      <c r="Q26" s="1291">
        <v>44852</v>
      </c>
    </row>
    <row r="27" spans="2:17" ht="15" customHeight="1">
      <c r="B27" s="17">
        <v>1</v>
      </c>
      <c r="C27" s="319" t="s">
        <v>449</v>
      </c>
      <c r="D27" s="17" t="s">
        <v>80</v>
      </c>
      <c r="E27" s="320" t="s">
        <v>762</v>
      </c>
      <c r="F27" s="321">
        <v>3</v>
      </c>
      <c r="G27" s="278">
        <v>760</v>
      </c>
      <c r="H27" s="278">
        <f t="shared" si="0"/>
        <v>2280</v>
      </c>
      <c r="I27" s="295"/>
      <c r="J27" s="322" t="s">
        <v>763</v>
      </c>
      <c r="K27" s="292"/>
      <c r="L27" s="17"/>
      <c r="M27" s="19">
        <v>44727</v>
      </c>
      <c r="N27" s="54"/>
      <c r="O27" s="17" t="s">
        <v>1143</v>
      </c>
      <c r="P27" s="19"/>
      <c r="Q27" s="21">
        <v>44747</v>
      </c>
    </row>
    <row r="28" spans="2:17" ht="15" customHeight="1">
      <c r="B28" s="17">
        <v>1</v>
      </c>
      <c r="C28" s="319" t="s">
        <v>449</v>
      </c>
      <c r="D28" s="17" t="s">
        <v>80</v>
      </c>
      <c r="E28" s="320" t="s">
        <v>6033</v>
      </c>
      <c r="F28" s="321">
        <v>3</v>
      </c>
      <c r="G28" s="278">
        <v>250</v>
      </c>
      <c r="H28" s="278">
        <f t="shared" si="0"/>
        <v>750</v>
      </c>
      <c r="I28" s="295"/>
      <c r="J28" s="322" t="s">
        <v>765</v>
      </c>
      <c r="K28" s="292"/>
      <c r="L28" s="17"/>
      <c r="M28" s="19">
        <v>44727</v>
      </c>
      <c r="N28" s="54"/>
      <c r="O28" s="17" t="s">
        <v>1143</v>
      </c>
      <c r="P28" s="19"/>
      <c r="Q28" s="21">
        <v>44747</v>
      </c>
    </row>
    <row r="29" spans="2:17" ht="15" customHeight="1">
      <c r="B29" s="17">
        <v>1</v>
      </c>
      <c r="C29" s="319" t="s">
        <v>449</v>
      </c>
      <c r="D29" s="17" t="s">
        <v>80</v>
      </c>
      <c r="E29" s="320" t="s">
        <v>94</v>
      </c>
      <c r="F29" s="321">
        <v>3</v>
      </c>
      <c r="G29" s="278">
        <v>30</v>
      </c>
      <c r="H29" s="278">
        <f t="shared" si="0"/>
        <v>90</v>
      </c>
      <c r="I29" s="295"/>
      <c r="J29" s="322" t="s">
        <v>766</v>
      </c>
      <c r="K29" s="292"/>
      <c r="L29" s="17"/>
      <c r="M29" s="19">
        <v>44727</v>
      </c>
      <c r="N29" s="54"/>
      <c r="O29" s="17" t="s">
        <v>1143</v>
      </c>
      <c r="P29" s="19"/>
      <c r="Q29" s="21">
        <v>44747</v>
      </c>
    </row>
    <row r="30" spans="2:17" ht="15" customHeight="1">
      <c r="B30" s="17">
        <v>1</v>
      </c>
      <c r="C30" s="319" t="s">
        <v>449</v>
      </c>
      <c r="D30" s="17" t="s">
        <v>80</v>
      </c>
      <c r="E30" s="320" t="s">
        <v>965</v>
      </c>
      <c r="F30" s="321">
        <v>2</v>
      </c>
      <c r="G30" s="278">
        <v>1280</v>
      </c>
      <c r="H30" s="278">
        <f t="shared" si="0"/>
        <v>2560</v>
      </c>
      <c r="I30" s="295"/>
      <c r="J30" s="322" t="s">
        <v>768</v>
      </c>
      <c r="K30" s="292"/>
      <c r="L30" s="17"/>
      <c r="M30" s="19">
        <v>44727</v>
      </c>
      <c r="N30" s="54"/>
      <c r="O30" s="17" t="s">
        <v>1143</v>
      </c>
      <c r="P30" s="19"/>
      <c r="Q30" s="74">
        <v>44774</v>
      </c>
    </row>
    <row r="31" spans="2:17" ht="15" customHeight="1">
      <c r="B31" s="17">
        <v>1</v>
      </c>
      <c r="C31" s="319" t="s">
        <v>449</v>
      </c>
      <c r="D31" s="17" t="s">
        <v>80</v>
      </c>
      <c r="E31" s="320" t="s">
        <v>770</v>
      </c>
      <c r="F31" s="321">
        <v>8</v>
      </c>
      <c r="G31" s="278">
        <v>1220</v>
      </c>
      <c r="H31" s="278">
        <f t="shared" si="0"/>
        <v>9760</v>
      </c>
      <c r="I31" s="295"/>
      <c r="J31" s="322" t="s">
        <v>765</v>
      </c>
      <c r="K31" s="292"/>
      <c r="L31" s="17"/>
      <c r="M31" s="19">
        <v>44727</v>
      </c>
      <c r="N31" s="54"/>
      <c r="O31" s="17" t="s">
        <v>1143</v>
      </c>
      <c r="P31" s="19"/>
      <c r="Q31" s="1291" t="s">
        <v>6034</v>
      </c>
    </row>
    <row r="32" spans="2:17" s="9" customFormat="1" ht="15" customHeight="1">
      <c r="B32" s="17">
        <v>7</v>
      </c>
      <c r="C32" s="319" t="s">
        <v>449</v>
      </c>
      <c r="D32" s="292" t="s">
        <v>5152</v>
      </c>
      <c r="E32" s="54" t="s">
        <v>833</v>
      </c>
      <c r="F32" s="54">
        <v>1</v>
      </c>
      <c r="G32" s="278">
        <v>11500</v>
      </c>
      <c r="H32" s="278">
        <f t="shared" si="0"/>
        <v>11500</v>
      </c>
      <c r="I32" s="2004"/>
      <c r="J32" s="54" t="s">
        <v>834</v>
      </c>
      <c r="K32" s="292"/>
      <c r="L32" s="17"/>
      <c r="M32" s="19">
        <v>44729</v>
      </c>
      <c r="N32" s="16"/>
      <c r="O32" s="17" t="s">
        <v>1143</v>
      </c>
      <c r="P32" s="19">
        <v>44734</v>
      </c>
      <c r="Q32" s="21">
        <v>44733</v>
      </c>
    </row>
    <row r="33" spans="2:17" s="120" customFormat="1" ht="15" customHeight="1">
      <c r="B33" s="93">
        <v>1</v>
      </c>
      <c r="C33" s="73" t="s">
        <v>772</v>
      </c>
      <c r="D33" s="73" t="s">
        <v>55</v>
      </c>
      <c r="E33" s="91" t="s">
        <v>773</v>
      </c>
      <c r="F33" s="133">
        <v>3</v>
      </c>
      <c r="G33" s="156">
        <v>4100</v>
      </c>
      <c r="H33" s="156">
        <f t="shared" si="0"/>
        <v>12300</v>
      </c>
      <c r="I33" s="133"/>
      <c r="J33" s="91" t="s">
        <v>774</v>
      </c>
      <c r="K33" s="340"/>
      <c r="L33" s="93"/>
      <c r="M33" s="20">
        <v>44727</v>
      </c>
      <c r="N33" s="91"/>
      <c r="O33" s="93" t="s">
        <v>1143</v>
      </c>
      <c r="P33" s="20"/>
      <c r="Q33" s="74">
        <v>44747</v>
      </c>
    </row>
    <row r="34" spans="2:17" s="120" customFormat="1" ht="15" customHeight="1">
      <c r="B34" s="93">
        <v>1</v>
      </c>
      <c r="C34" s="73" t="s">
        <v>772</v>
      </c>
      <c r="D34" s="73" t="s">
        <v>55</v>
      </c>
      <c r="E34" s="91" t="s">
        <v>60</v>
      </c>
      <c r="F34" s="133">
        <v>3</v>
      </c>
      <c r="G34" s="156">
        <v>110</v>
      </c>
      <c r="H34" s="156">
        <f t="shared" si="0"/>
        <v>330</v>
      </c>
      <c r="I34" s="133"/>
      <c r="J34" s="91"/>
      <c r="K34" s="340"/>
      <c r="L34" s="93"/>
      <c r="M34" s="20">
        <v>44727</v>
      </c>
      <c r="N34" s="91"/>
      <c r="O34" s="93" t="s">
        <v>1143</v>
      </c>
      <c r="P34" s="20"/>
      <c r="Q34" s="74">
        <v>44747</v>
      </c>
    </row>
    <row r="35" spans="2:17" s="120" customFormat="1" ht="15" customHeight="1">
      <c r="B35" s="93">
        <v>1</v>
      </c>
      <c r="C35" s="73" t="s">
        <v>772</v>
      </c>
      <c r="D35" s="73" t="s">
        <v>55</v>
      </c>
      <c r="E35" s="91" t="s">
        <v>775</v>
      </c>
      <c r="F35" s="133">
        <v>3</v>
      </c>
      <c r="G35" s="156">
        <v>1900</v>
      </c>
      <c r="H35" s="156">
        <f t="shared" si="0"/>
        <v>5700</v>
      </c>
      <c r="I35" s="133"/>
      <c r="J35" s="91"/>
      <c r="K35" s="340"/>
      <c r="L35" s="93"/>
      <c r="M35" s="20">
        <v>44727</v>
      </c>
      <c r="N35" s="91"/>
      <c r="O35" s="93" t="s">
        <v>1143</v>
      </c>
      <c r="P35" s="20"/>
      <c r="Q35" s="74">
        <v>44747</v>
      </c>
    </row>
    <row r="36" spans="2:17" s="120" customFormat="1" ht="15" customHeight="1">
      <c r="B36" s="93">
        <v>1</v>
      </c>
      <c r="C36" s="73" t="s">
        <v>772</v>
      </c>
      <c r="D36" s="73" t="s">
        <v>55</v>
      </c>
      <c r="E36" s="91" t="s">
        <v>62</v>
      </c>
      <c r="F36" s="133">
        <v>1</v>
      </c>
      <c r="G36" s="156">
        <v>2200</v>
      </c>
      <c r="H36" s="156">
        <f t="shared" si="0"/>
        <v>2200</v>
      </c>
      <c r="I36" s="133"/>
      <c r="J36" s="91"/>
      <c r="K36" s="340"/>
      <c r="L36" s="93"/>
      <c r="M36" s="20">
        <v>44727</v>
      </c>
      <c r="N36" s="91"/>
      <c r="O36" s="93" t="s">
        <v>1143</v>
      </c>
      <c r="P36" s="20"/>
      <c r="Q36" s="74">
        <v>44747</v>
      </c>
    </row>
    <row r="37" spans="2:17" s="120" customFormat="1" ht="15" customHeight="1">
      <c r="B37" s="93">
        <v>1</v>
      </c>
      <c r="C37" s="73" t="s">
        <v>777</v>
      </c>
      <c r="D37" s="73" t="s">
        <v>55</v>
      </c>
      <c r="E37" s="91" t="s">
        <v>778</v>
      </c>
      <c r="F37" s="133">
        <v>3</v>
      </c>
      <c r="G37" s="156">
        <v>1200</v>
      </c>
      <c r="H37" s="156">
        <f t="shared" si="0"/>
        <v>3600</v>
      </c>
      <c r="I37" s="133"/>
      <c r="J37" s="91"/>
      <c r="K37" s="340"/>
      <c r="L37" s="93"/>
      <c r="M37" s="20">
        <v>44727</v>
      </c>
      <c r="N37" s="91"/>
      <c r="O37" s="93" t="s">
        <v>1143</v>
      </c>
      <c r="P37" s="20"/>
      <c r="Q37" s="74">
        <v>44747</v>
      </c>
    </row>
    <row r="38" spans="2:17" s="120" customFormat="1" ht="15" customHeight="1">
      <c r="B38" s="93">
        <v>1</v>
      </c>
      <c r="C38" s="73" t="s">
        <v>777</v>
      </c>
      <c r="D38" s="73" t="s">
        <v>55</v>
      </c>
      <c r="E38" s="91" t="s">
        <v>779</v>
      </c>
      <c r="F38" s="133">
        <v>1</v>
      </c>
      <c r="G38" s="156">
        <v>2200</v>
      </c>
      <c r="H38" s="156">
        <f t="shared" si="0"/>
        <v>2200</v>
      </c>
      <c r="I38" s="133"/>
      <c r="J38" s="91"/>
      <c r="K38" s="340"/>
      <c r="L38" s="93"/>
      <c r="M38" s="20">
        <v>44727</v>
      </c>
      <c r="N38" s="91"/>
      <c r="O38" s="93" t="s">
        <v>1143</v>
      </c>
      <c r="P38" s="20"/>
      <c r="Q38" s="74">
        <v>44747</v>
      </c>
    </row>
    <row r="39" spans="2:17" s="120" customFormat="1" ht="15" customHeight="1">
      <c r="B39" s="93">
        <v>6</v>
      </c>
      <c r="C39" s="93" t="s">
        <v>780</v>
      </c>
      <c r="D39" s="73" t="s">
        <v>759</v>
      </c>
      <c r="E39" s="91" t="s">
        <v>781</v>
      </c>
      <c r="F39" s="91">
        <v>2</v>
      </c>
      <c r="G39" s="156">
        <v>14660</v>
      </c>
      <c r="H39" s="156">
        <f t="shared" si="0"/>
        <v>29320</v>
      </c>
      <c r="I39" s="133"/>
      <c r="J39" s="91" t="s">
        <v>782</v>
      </c>
      <c r="K39" s="340"/>
      <c r="L39" s="93"/>
      <c r="M39" s="20">
        <v>44725</v>
      </c>
      <c r="N39" s="91"/>
      <c r="O39" s="57">
        <v>44771</v>
      </c>
      <c r="P39" s="595">
        <v>44874</v>
      </c>
      <c r="Q39" s="2010">
        <v>44874</v>
      </c>
    </row>
    <row r="40" spans="2:17" s="120" customFormat="1" ht="15" customHeight="1">
      <c r="B40" s="93">
        <v>6</v>
      </c>
      <c r="C40" s="93" t="s">
        <v>780</v>
      </c>
      <c r="D40" s="73" t="s">
        <v>759</v>
      </c>
      <c r="E40" s="92" t="s">
        <v>783</v>
      </c>
      <c r="F40" s="133">
        <v>1</v>
      </c>
      <c r="G40" s="156">
        <v>140000</v>
      </c>
      <c r="H40" s="156">
        <f t="shared" si="0"/>
        <v>140000</v>
      </c>
      <c r="I40" s="68"/>
      <c r="J40" s="91" t="s">
        <v>784</v>
      </c>
      <c r="K40" s="340"/>
      <c r="L40" s="93"/>
      <c r="M40" s="20">
        <v>44725</v>
      </c>
      <c r="N40" s="91"/>
      <c r="O40" s="57">
        <v>44771</v>
      </c>
      <c r="P40" s="20">
        <v>44770</v>
      </c>
      <c r="Q40" s="74">
        <v>44620</v>
      </c>
    </row>
    <row r="41" spans="2:17" s="120" customFormat="1" ht="15" customHeight="1">
      <c r="B41" s="93">
        <v>6</v>
      </c>
      <c r="C41" s="93" t="s">
        <v>780</v>
      </c>
      <c r="D41" s="73" t="s">
        <v>759</v>
      </c>
      <c r="E41" s="91" t="s">
        <v>785</v>
      </c>
      <c r="F41" s="133">
        <v>1</v>
      </c>
      <c r="G41" s="156">
        <v>135000</v>
      </c>
      <c r="H41" s="156">
        <f t="shared" si="0"/>
        <v>135000</v>
      </c>
      <c r="I41" s="68"/>
      <c r="J41" s="91" t="s">
        <v>786</v>
      </c>
      <c r="K41" s="340"/>
      <c r="L41" s="93"/>
      <c r="M41" s="20">
        <v>44725</v>
      </c>
      <c r="N41" s="91"/>
      <c r="O41" s="57">
        <v>44771</v>
      </c>
      <c r="P41" s="20">
        <v>44770</v>
      </c>
      <c r="Q41" s="74">
        <v>44620</v>
      </c>
    </row>
    <row r="42" spans="2:17" s="120" customFormat="1" ht="15" customHeight="1">
      <c r="B42" s="93">
        <v>6</v>
      </c>
      <c r="C42" s="93" t="s">
        <v>780</v>
      </c>
      <c r="D42" s="73" t="s">
        <v>759</v>
      </c>
      <c r="E42" s="91" t="s">
        <v>787</v>
      </c>
      <c r="F42" s="133">
        <v>1</v>
      </c>
      <c r="G42" s="156">
        <v>16100</v>
      </c>
      <c r="H42" s="156">
        <f t="shared" si="0"/>
        <v>16100</v>
      </c>
      <c r="I42" s="68"/>
      <c r="J42" s="91" t="s">
        <v>788</v>
      </c>
      <c r="K42" s="340"/>
      <c r="L42" s="93"/>
      <c r="M42" s="20">
        <v>44725</v>
      </c>
      <c r="N42" s="91"/>
      <c r="O42" s="57">
        <v>44771</v>
      </c>
      <c r="P42" s="20"/>
      <c r="Q42" s="74">
        <v>44620</v>
      </c>
    </row>
    <row r="43" spans="2:17" s="120" customFormat="1" ht="15" customHeight="1">
      <c r="B43" s="93">
        <v>6</v>
      </c>
      <c r="C43" s="93" t="s">
        <v>780</v>
      </c>
      <c r="D43" s="73" t="s">
        <v>759</v>
      </c>
      <c r="E43" s="91" t="s">
        <v>789</v>
      </c>
      <c r="F43" s="133">
        <v>1</v>
      </c>
      <c r="G43" s="156">
        <v>12500</v>
      </c>
      <c r="H43" s="156">
        <f t="shared" si="0"/>
        <v>12500</v>
      </c>
      <c r="I43" s="68"/>
      <c r="J43" s="91" t="s">
        <v>790</v>
      </c>
      <c r="K43" s="340"/>
      <c r="L43" s="93"/>
      <c r="M43" s="20">
        <v>44725</v>
      </c>
      <c r="N43" s="91"/>
      <c r="O43" s="57">
        <v>44771</v>
      </c>
      <c r="P43" s="20">
        <v>44770</v>
      </c>
      <c r="Q43" s="74">
        <v>44620</v>
      </c>
    </row>
    <row r="44" spans="2:17" s="120" customFormat="1" ht="15" customHeight="1">
      <c r="B44" s="93">
        <v>6</v>
      </c>
      <c r="C44" s="93" t="s">
        <v>780</v>
      </c>
      <c r="D44" s="73" t="s">
        <v>759</v>
      </c>
      <c r="E44" s="341" t="s">
        <v>791</v>
      </c>
      <c r="F44" s="342">
        <v>2</v>
      </c>
      <c r="G44" s="156">
        <v>270</v>
      </c>
      <c r="H44" s="156">
        <f t="shared" si="0"/>
        <v>540</v>
      </c>
      <c r="I44" s="133"/>
      <c r="J44" s="343" t="s">
        <v>792</v>
      </c>
      <c r="K44" s="340"/>
      <c r="L44" s="93"/>
      <c r="M44" s="20">
        <v>44725</v>
      </c>
      <c r="N44" s="91"/>
      <c r="O44" s="57">
        <v>44771</v>
      </c>
      <c r="P44" s="20">
        <v>44770</v>
      </c>
      <c r="Q44" s="74">
        <v>44620</v>
      </c>
    </row>
    <row r="45" spans="2:17" s="120" customFormat="1" ht="15" customHeight="1">
      <c r="B45" s="93">
        <v>1</v>
      </c>
      <c r="C45" s="345" t="s">
        <v>793</v>
      </c>
      <c r="D45" s="73" t="s">
        <v>759</v>
      </c>
      <c r="E45" s="341" t="s">
        <v>794</v>
      </c>
      <c r="F45" s="342">
        <v>1</v>
      </c>
      <c r="G45" s="156">
        <v>4310</v>
      </c>
      <c r="H45" s="156">
        <f t="shared" si="0"/>
        <v>4310</v>
      </c>
      <c r="I45" s="133"/>
      <c r="J45" s="343" t="s">
        <v>795</v>
      </c>
      <c r="K45" s="340"/>
      <c r="L45" s="340"/>
      <c r="M45" s="20">
        <v>44725</v>
      </c>
      <c r="N45" s="91"/>
      <c r="O45" s="57">
        <v>44771</v>
      </c>
      <c r="P45" s="20">
        <v>44770</v>
      </c>
      <c r="Q45" s="74">
        <v>44620</v>
      </c>
    </row>
    <row r="46" spans="2:17" s="120" customFormat="1" ht="15" customHeight="1">
      <c r="B46" s="93">
        <v>1</v>
      </c>
      <c r="C46" s="345" t="s">
        <v>793</v>
      </c>
      <c r="D46" s="73" t="s">
        <v>759</v>
      </c>
      <c r="E46" s="341" t="s">
        <v>798</v>
      </c>
      <c r="F46" s="342">
        <v>1</v>
      </c>
      <c r="G46" s="156">
        <v>85</v>
      </c>
      <c r="H46" s="156">
        <f t="shared" si="0"/>
        <v>85</v>
      </c>
      <c r="I46" s="133"/>
      <c r="J46" s="343" t="s">
        <v>799</v>
      </c>
      <c r="K46" s="340"/>
      <c r="L46" s="93"/>
      <c r="M46" s="20">
        <v>44725</v>
      </c>
      <c r="N46" s="91"/>
      <c r="O46" s="57">
        <v>44771</v>
      </c>
      <c r="P46" s="20">
        <v>44770</v>
      </c>
      <c r="Q46" s="74">
        <v>44620</v>
      </c>
    </row>
    <row r="47" spans="2:17" s="120" customFormat="1" ht="15" customHeight="1">
      <c r="B47" s="93">
        <v>1</v>
      </c>
      <c r="C47" s="345" t="s">
        <v>793</v>
      </c>
      <c r="D47" s="73" t="s">
        <v>759</v>
      </c>
      <c r="E47" s="341" t="s">
        <v>800</v>
      </c>
      <c r="F47" s="342">
        <v>1</v>
      </c>
      <c r="G47" s="156">
        <v>940</v>
      </c>
      <c r="H47" s="156">
        <f t="shared" si="0"/>
        <v>940</v>
      </c>
      <c r="I47" s="133"/>
      <c r="J47" s="343" t="s">
        <v>801</v>
      </c>
      <c r="K47" s="340"/>
      <c r="L47" s="93"/>
      <c r="M47" s="20">
        <v>44725</v>
      </c>
      <c r="N47" s="91"/>
      <c r="O47" s="57">
        <v>44771</v>
      </c>
      <c r="P47" s="20">
        <v>44782</v>
      </c>
      <c r="Q47" s="74">
        <v>44782</v>
      </c>
    </row>
    <row r="48" spans="2:17" s="120" customFormat="1" ht="15" customHeight="1">
      <c r="B48" s="93">
        <v>1</v>
      </c>
      <c r="C48" s="345" t="s">
        <v>793</v>
      </c>
      <c r="D48" s="73" t="s">
        <v>759</v>
      </c>
      <c r="E48" s="341" t="s">
        <v>802</v>
      </c>
      <c r="F48" s="342">
        <v>1</v>
      </c>
      <c r="G48" s="156">
        <v>1900</v>
      </c>
      <c r="H48" s="156">
        <f t="shared" si="0"/>
        <v>1900</v>
      </c>
      <c r="I48" s="133"/>
      <c r="J48" s="343" t="s">
        <v>801</v>
      </c>
      <c r="K48" s="340"/>
      <c r="L48" s="93"/>
      <c r="M48" s="20">
        <v>44725</v>
      </c>
      <c r="N48" s="91"/>
      <c r="O48" s="57">
        <v>44771</v>
      </c>
      <c r="P48" s="595">
        <v>44830</v>
      </c>
      <c r="Q48" s="74">
        <v>44830</v>
      </c>
    </row>
    <row r="49" spans="2:17" s="120" customFormat="1" ht="15" customHeight="1">
      <c r="B49" s="93">
        <v>1</v>
      </c>
      <c r="C49" s="345" t="s">
        <v>793</v>
      </c>
      <c r="D49" s="73" t="s">
        <v>759</v>
      </c>
      <c r="E49" s="341" t="s">
        <v>803</v>
      </c>
      <c r="F49" s="342">
        <v>2</v>
      </c>
      <c r="G49" s="156">
        <v>1900</v>
      </c>
      <c r="H49" s="156">
        <f t="shared" si="0"/>
        <v>3800</v>
      </c>
      <c r="I49" s="133"/>
      <c r="J49" s="343" t="s">
        <v>801</v>
      </c>
      <c r="K49" s="340"/>
      <c r="L49" s="93"/>
      <c r="M49" s="20">
        <v>44725</v>
      </c>
      <c r="N49" s="91"/>
      <c r="O49" s="57">
        <v>44771</v>
      </c>
      <c r="P49" s="20">
        <v>44770</v>
      </c>
      <c r="Q49" s="74">
        <v>44620</v>
      </c>
    </row>
    <row r="50" spans="2:17" s="120" customFormat="1" ht="15" customHeight="1">
      <c r="B50" s="93">
        <v>1</v>
      </c>
      <c r="C50" s="345" t="s">
        <v>793</v>
      </c>
      <c r="D50" s="73" t="s">
        <v>759</v>
      </c>
      <c r="E50" s="341" t="s">
        <v>804</v>
      </c>
      <c r="F50" s="342">
        <v>1</v>
      </c>
      <c r="G50" s="156">
        <v>1900</v>
      </c>
      <c r="H50" s="156">
        <f t="shared" si="0"/>
        <v>1900</v>
      </c>
      <c r="I50" s="133"/>
      <c r="J50" s="343" t="s">
        <v>801</v>
      </c>
      <c r="K50" s="340"/>
      <c r="L50" s="93"/>
      <c r="M50" s="20">
        <v>44725</v>
      </c>
      <c r="N50" s="91"/>
      <c r="O50" s="57">
        <v>44771</v>
      </c>
      <c r="P50" s="20">
        <v>44770</v>
      </c>
      <c r="Q50" s="74">
        <v>44620</v>
      </c>
    </row>
    <row r="51" spans="2:17" s="120" customFormat="1" ht="15" customHeight="1">
      <c r="B51" s="93">
        <v>1</v>
      </c>
      <c r="C51" s="345" t="s">
        <v>793</v>
      </c>
      <c r="D51" s="73" t="s">
        <v>759</v>
      </c>
      <c r="E51" s="341" t="s">
        <v>6035</v>
      </c>
      <c r="F51" s="342">
        <v>2</v>
      </c>
      <c r="G51" s="156">
        <v>940</v>
      </c>
      <c r="H51" s="156">
        <f t="shared" si="0"/>
        <v>1880</v>
      </c>
      <c r="I51" s="133"/>
      <c r="J51" s="343" t="s">
        <v>801</v>
      </c>
      <c r="K51" s="340"/>
      <c r="L51" s="93"/>
      <c r="M51" s="20">
        <v>44725</v>
      </c>
      <c r="N51" s="91"/>
      <c r="O51" s="57">
        <v>44771</v>
      </c>
      <c r="P51" s="20"/>
      <c r="Q51" s="74">
        <v>44620</v>
      </c>
    </row>
    <row r="52" spans="2:17" s="120" customFormat="1" ht="15" customHeight="1">
      <c r="B52" s="93">
        <v>1</v>
      </c>
      <c r="C52" s="345" t="s">
        <v>793</v>
      </c>
      <c r="D52" s="73" t="s">
        <v>759</v>
      </c>
      <c r="E52" s="341" t="s">
        <v>6036</v>
      </c>
      <c r="F52" s="342">
        <v>1</v>
      </c>
      <c r="G52" s="156">
        <v>940</v>
      </c>
      <c r="H52" s="156">
        <f t="shared" si="0"/>
        <v>940</v>
      </c>
      <c r="I52" s="133"/>
      <c r="J52" s="343" t="s">
        <v>801</v>
      </c>
      <c r="K52" s="340"/>
      <c r="L52" s="93"/>
      <c r="M52" s="20">
        <v>44725</v>
      </c>
      <c r="N52" s="91"/>
      <c r="O52" s="57">
        <v>44771</v>
      </c>
      <c r="P52" s="20">
        <v>44782</v>
      </c>
      <c r="Q52" s="74">
        <v>44782</v>
      </c>
    </row>
    <row r="53" spans="2:17" s="120" customFormat="1" ht="15" customHeight="1">
      <c r="B53" s="93">
        <v>1</v>
      </c>
      <c r="C53" s="345" t="s">
        <v>793</v>
      </c>
      <c r="D53" s="73" t="s">
        <v>759</v>
      </c>
      <c r="E53" s="341" t="s">
        <v>6037</v>
      </c>
      <c r="F53" s="342">
        <v>1</v>
      </c>
      <c r="G53" s="156">
        <v>940</v>
      </c>
      <c r="H53" s="156">
        <f t="shared" si="0"/>
        <v>940</v>
      </c>
      <c r="I53" s="133"/>
      <c r="J53" s="343" t="s">
        <v>801</v>
      </c>
      <c r="K53" s="340"/>
      <c r="L53" s="93"/>
      <c r="M53" s="20">
        <v>44725</v>
      </c>
      <c r="N53" s="91"/>
      <c r="O53" s="57">
        <v>44771</v>
      </c>
      <c r="P53" s="20">
        <v>44782</v>
      </c>
      <c r="Q53" s="74">
        <v>44782</v>
      </c>
    </row>
    <row r="54" spans="2:17" s="120" customFormat="1" ht="15" customHeight="1">
      <c r="B54" s="93">
        <v>1</v>
      </c>
      <c r="C54" s="345" t="s">
        <v>793</v>
      </c>
      <c r="D54" s="73" t="s">
        <v>759</v>
      </c>
      <c r="E54" s="341" t="s">
        <v>806</v>
      </c>
      <c r="F54" s="342">
        <v>1</v>
      </c>
      <c r="G54" s="156">
        <v>900</v>
      </c>
      <c r="H54" s="156">
        <f t="shared" si="0"/>
        <v>900</v>
      </c>
      <c r="I54" s="133"/>
      <c r="J54" s="91" t="s">
        <v>807</v>
      </c>
      <c r="K54" s="340"/>
      <c r="L54" s="93"/>
      <c r="M54" s="20">
        <v>44725</v>
      </c>
      <c r="N54" s="91"/>
      <c r="O54" s="57">
        <v>44771</v>
      </c>
      <c r="P54" s="20">
        <v>44770</v>
      </c>
      <c r="Q54" s="74">
        <v>44620</v>
      </c>
    </row>
    <row r="55" spans="2:17" s="120" customFormat="1" ht="15" customHeight="1">
      <c r="B55" s="93">
        <v>1</v>
      </c>
      <c r="C55" s="345" t="s">
        <v>808</v>
      </c>
      <c r="D55" s="345" t="s">
        <v>808</v>
      </c>
      <c r="E55" s="341" t="s">
        <v>6038</v>
      </c>
      <c r="F55" s="342">
        <v>0</v>
      </c>
      <c r="G55" s="156">
        <v>16500</v>
      </c>
      <c r="H55" s="156">
        <f t="shared" si="0"/>
        <v>0</v>
      </c>
      <c r="I55" s="133"/>
      <c r="J55" s="343" t="s">
        <v>810</v>
      </c>
      <c r="K55" s="340"/>
      <c r="L55" s="1312"/>
      <c r="M55" s="20"/>
      <c r="N55" s="91"/>
      <c r="O55" s="86"/>
      <c r="P55" s="20"/>
      <c r="Q55" s="74"/>
    </row>
    <row r="56" spans="2:17" s="120" customFormat="1" ht="15" customHeight="1">
      <c r="B56" s="93">
        <v>1</v>
      </c>
      <c r="C56" s="345" t="s">
        <v>808</v>
      </c>
      <c r="D56" s="345" t="s">
        <v>808</v>
      </c>
      <c r="E56" s="341" t="s">
        <v>6039</v>
      </c>
      <c r="F56" s="342">
        <v>1</v>
      </c>
      <c r="G56" s="156">
        <v>178000</v>
      </c>
      <c r="H56" s="156">
        <f t="shared" si="0"/>
        <v>178000</v>
      </c>
      <c r="I56" s="133"/>
      <c r="J56" s="343" t="s">
        <v>812</v>
      </c>
      <c r="K56" s="340"/>
      <c r="L56" s="93"/>
      <c r="M56" s="20">
        <v>44764</v>
      </c>
      <c r="N56" s="91"/>
      <c r="O56" s="57" t="s">
        <v>1143</v>
      </c>
      <c r="P56" s="20">
        <v>44769</v>
      </c>
      <c r="Q56" s="74">
        <v>44769</v>
      </c>
    </row>
    <row r="57" spans="2:17" s="120" customFormat="1" ht="15" customHeight="1">
      <c r="B57" s="93">
        <v>1</v>
      </c>
      <c r="C57" s="345" t="s">
        <v>808</v>
      </c>
      <c r="D57" s="345" t="s">
        <v>808</v>
      </c>
      <c r="E57" s="341" t="s">
        <v>6040</v>
      </c>
      <c r="F57" s="342">
        <v>0</v>
      </c>
      <c r="G57" s="156">
        <v>110000</v>
      </c>
      <c r="H57" s="156">
        <f t="shared" si="0"/>
        <v>0</v>
      </c>
      <c r="I57" s="133"/>
      <c r="J57" s="343" t="s">
        <v>814</v>
      </c>
      <c r="K57" s="340"/>
      <c r="L57" s="93"/>
      <c r="M57" s="20"/>
      <c r="N57" s="91"/>
      <c r="O57" s="86"/>
      <c r="P57" s="20"/>
      <c r="Q57" s="74"/>
    </row>
    <row r="58" spans="2:17" s="120" customFormat="1" ht="15" customHeight="1">
      <c r="B58" s="93">
        <v>1</v>
      </c>
      <c r="C58" s="345" t="s">
        <v>808</v>
      </c>
      <c r="D58" s="345" t="s">
        <v>808</v>
      </c>
      <c r="E58" s="341" t="s">
        <v>6041</v>
      </c>
      <c r="F58" s="342">
        <v>1</v>
      </c>
      <c r="G58" s="156">
        <v>56000</v>
      </c>
      <c r="H58" s="156">
        <f t="shared" si="0"/>
        <v>56000</v>
      </c>
      <c r="I58" s="133"/>
      <c r="J58" s="343" t="s">
        <v>816</v>
      </c>
      <c r="K58" s="340"/>
      <c r="L58" s="93"/>
      <c r="M58" s="20">
        <v>44764</v>
      </c>
      <c r="N58" s="91"/>
      <c r="O58" s="86"/>
      <c r="P58" s="20">
        <v>44769</v>
      </c>
      <c r="Q58" s="74">
        <v>44769</v>
      </c>
    </row>
    <row r="59" spans="2:17" s="120" customFormat="1" ht="15" customHeight="1">
      <c r="B59" s="93">
        <v>1</v>
      </c>
      <c r="C59" s="345" t="s">
        <v>808</v>
      </c>
      <c r="D59" s="345" t="s">
        <v>808</v>
      </c>
      <c r="E59" s="341" t="s">
        <v>817</v>
      </c>
      <c r="F59" s="342">
        <v>1</v>
      </c>
      <c r="G59" s="156">
        <v>98000</v>
      </c>
      <c r="H59" s="156">
        <f t="shared" si="0"/>
        <v>98000</v>
      </c>
      <c r="I59" s="133"/>
      <c r="J59" s="343" t="s">
        <v>818</v>
      </c>
      <c r="K59" s="340"/>
      <c r="L59" s="93"/>
      <c r="M59" s="20">
        <v>44764</v>
      </c>
      <c r="N59" s="91"/>
      <c r="O59" s="86"/>
      <c r="P59" s="20">
        <v>44769</v>
      </c>
      <c r="Q59" s="74">
        <v>44769</v>
      </c>
    </row>
    <row r="60" spans="2:17" s="120" customFormat="1" ht="15" customHeight="1">
      <c r="B60" s="93">
        <v>1</v>
      </c>
      <c r="C60" s="345" t="s">
        <v>808</v>
      </c>
      <c r="D60" s="345" t="s">
        <v>808</v>
      </c>
      <c r="E60" s="91" t="s">
        <v>6042</v>
      </c>
      <c r="F60" s="133">
        <v>1</v>
      </c>
      <c r="G60" s="156">
        <v>55000</v>
      </c>
      <c r="H60" s="156">
        <f t="shared" si="0"/>
        <v>55000</v>
      </c>
      <c r="I60" s="133"/>
      <c r="J60" s="91" t="s">
        <v>820</v>
      </c>
      <c r="K60" s="340"/>
      <c r="L60" s="93"/>
      <c r="M60" s="20">
        <v>44764</v>
      </c>
      <c r="N60" s="91"/>
      <c r="O60" s="86"/>
      <c r="P60" s="20">
        <v>44769</v>
      </c>
      <c r="Q60" s="74">
        <v>44769</v>
      </c>
    </row>
    <row r="61" spans="2:17" s="120" customFormat="1" ht="15" customHeight="1">
      <c r="B61" s="93"/>
      <c r="C61" s="345" t="s">
        <v>808</v>
      </c>
      <c r="D61" s="345" t="s">
        <v>808</v>
      </c>
      <c r="E61" s="91" t="s">
        <v>6043</v>
      </c>
      <c r="F61" s="133">
        <v>1</v>
      </c>
      <c r="G61" s="156">
        <v>-47000</v>
      </c>
      <c r="H61" s="156">
        <f t="shared" si="0"/>
        <v>-47000</v>
      </c>
      <c r="I61" s="133"/>
      <c r="J61" s="91" t="s">
        <v>6043</v>
      </c>
      <c r="K61" s="340"/>
      <c r="L61" s="93"/>
      <c r="M61" s="20"/>
      <c r="N61" s="91"/>
      <c r="O61" s="57"/>
      <c r="P61" s="20"/>
      <c r="Q61" s="74"/>
    </row>
    <row r="62" spans="2:17" ht="15" customHeight="1">
      <c r="B62" s="17">
        <v>6</v>
      </c>
      <c r="C62" s="16" t="s">
        <v>821</v>
      </c>
      <c r="D62" s="16" t="s">
        <v>821</v>
      </c>
      <c r="E62" s="54" t="s">
        <v>822</v>
      </c>
      <c r="F62" s="295">
        <v>1</v>
      </c>
      <c r="G62" s="278">
        <v>30000</v>
      </c>
      <c r="H62" s="278">
        <f t="shared" si="0"/>
        <v>30000</v>
      </c>
      <c r="I62" s="295"/>
      <c r="J62" s="54" t="s">
        <v>823</v>
      </c>
      <c r="K62" s="292"/>
      <c r="L62" s="17"/>
      <c r="M62" s="19">
        <v>44726</v>
      </c>
      <c r="N62" s="54"/>
      <c r="O62" s="56" t="s">
        <v>1143</v>
      </c>
      <c r="P62" s="19">
        <v>44728</v>
      </c>
      <c r="Q62" s="21">
        <v>44728</v>
      </c>
    </row>
    <row r="63" spans="2:17" ht="15" customHeight="1">
      <c r="B63" s="17">
        <v>6</v>
      </c>
      <c r="C63" s="16" t="s">
        <v>821</v>
      </c>
      <c r="D63" s="16" t="s">
        <v>821</v>
      </c>
      <c r="E63" s="54" t="s">
        <v>824</v>
      </c>
      <c r="F63" s="54">
        <v>1</v>
      </c>
      <c r="G63" s="278">
        <v>1680</v>
      </c>
      <c r="H63" s="278">
        <f t="shared" si="0"/>
        <v>1680</v>
      </c>
      <c r="I63" s="295"/>
      <c r="J63" s="54" t="s">
        <v>825</v>
      </c>
      <c r="K63" s="292"/>
      <c r="L63" s="17"/>
      <c r="M63" s="19">
        <v>44726</v>
      </c>
      <c r="N63" s="54"/>
      <c r="O63" s="56" t="s">
        <v>1143</v>
      </c>
      <c r="P63" s="19"/>
      <c r="Q63" s="21">
        <v>44728</v>
      </c>
    </row>
    <row r="64" spans="2:17" ht="15" customHeight="1">
      <c r="B64" s="17">
        <v>7</v>
      </c>
      <c r="C64" s="73" t="s">
        <v>6044</v>
      </c>
      <c r="D64" s="73" t="s">
        <v>6044</v>
      </c>
      <c r="E64" s="54" t="s">
        <v>6045</v>
      </c>
      <c r="F64" s="54">
        <v>1</v>
      </c>
      <c r="G64" s="278">
        <v>3618</v>
      </c>
      <c r="H64" s="278">
        <f>F64*G64</f>
        <v>3618</v>
      </c>
      <c r="I64" s="295"/>
      <c r="J64" s="54" t="s">
        <v>6046</v>
      </c>
      <c r="K64" s="292"/>
      <c r="L64" s="17"/>
      <c r="M64" s="19">
        <v>44726</v>
      </c>
      <c r="N64" s="54"/>
      <c r="O64" s="17"/>
      <c r="P64" s="19">
        <v>44728</v>
      </c>
      <c r="Q64" s="21">
        <v>44728</v>
      </c>
    </row>
    <row r="65" spans="2:17" s="9" customFormat="1" ht="15" customHeight="1">
      <c r="B65" s="17">
        <v>7</v>
      </c>
      <c r="C65" s="16" t="s">
        <v>492</v>
      </c>
      <c r="D65" s="16" t="s">
        <v>492</v>
      </c>
      <c r="E65" s="54" t="s">
        <v>976</v>
      </c>
      <c r="F65" s="54">
        <v>1</v>
      </c>
      <c r="G65" s="54">
        <v>3318</v>
      </c>
      <c r="H65" s="278">
        <f t="shared" ref="H65:H128" si="1">F65*G65</f>
        <v>3318</v>
      </c>
      <c r="I65" s="295"/>
      <c r="J65" s="54" t="s">
        <v>6047</v>
      </c>
      <c r="K65" s="17" t="s">
        <v>828</v>
      </c>
      <c r="L65" s="17"/>
      <c r="M65" s="19"/>
      <c r="N65" s="16"/>
      <c r="O65" s="347"/>
      <c r="P65" s="19"/>
      <c r="Q65" s="21">
        <v>44729</v>
      </c>
    </row>
    <row r="66" spans="2:17" s="9" customFormat="1" ht="15" customHeight="1">
      <c r="B66" s="17">
        <v>7</v>
      </c>
      <c r="C66" s="16" t="s">
        <v>492</v>
      </c>
      <c r="D66" s="16" t="s">
        <v>492</v>
      </c>
      <c r="E66" s="54" t="s">
        <v>829</v>
      </c>
      <c r="F66" s="54">
        <v>1</v>
      </c>
      <c r="G66" s="54">
        <v>3250</v>
      </c>
      <c r="H66" s="278">
        <f t="shared" si="1"/>
        <v>3250</v>
      </c>
      <c r="I66" s="295"/>
      <c r="J66" s="54" t="s">
        <v>830</v>
      </c>
      <c r="K66" s="17" t="s">
        <v>828</v>
      </c>
      <c r="L66" s="17"/>
      <c r="M66" s="19"/>
      <c r="N66" s="16"/>
      <c r="O66" s="347"/>
      <c r="P66" s="19"/>
      <c r="Q66" s="21">
        <v>44729</v>
      </c>
    </row>
    <row r="67" spans="2:17" s="9" customFormat="1" ht="15" customHeight="1">
      <c r="B67" s="17">
        <v>7</v>
      </c>
      <c r="C67" s="16" t="s">
        <v>492</v>
      </c>
      <c r="D67" s="16" t="s">
        <v>492</v>
      </c>
      <c r="E67" s="54" t="s">
        <v>971</v>
      </c>
      <c r="F67" s="54">
        <v>4</v>
      </c>
      <c r="G67" s="54">
        <v>964</v>
      </c>
      <c r="H67" s="278">
        <f t="shared" si="1"/>
        <v>3856</v>
      </c>
      <c r="I67" s="295"/>
      <c r="J67" s="54" t="s">
        <v>832</v>
      </c>
      <c r="K67" s="17" t="s">
        <v>828</v>
      </c>
      <c r="L67" s="17"/>
      <c r="M67" s="19"/>
      <c r="N67" s="16"/>
      <c r="O67" s="347"/>
      <c r="P67" s="19"/>
      <c r="Q67" s="21">
        <v>44729</v>
      </c>
    </row>
    <row r="68" spans="2:17" s="9" customFormat="1" ht="15" customHeight="1">
      <c r="B68" s="17">
        <v>7</v>
      </c>
      <c r="C68" s="16" t="s">
        <v>492</v>
      </c>
      <c r="D68" s="16" t="s">
        <v>492</v>
      </c>
      <c r="E68" s="54" t="s">
        <v>835</v>
      </c>
      <c r="F68" s="54">
        <v>4</v>
      </c>
      <c r="G68" s="54">
        <v>3985</v>
      </c>
      <c r="H68" s="278">
        <f t="shared" si="1"/>
        <v>15940</v>
      </c>
      <c r="I68" s="17"/>
      <c r="J68" s="54" t="s">
        <v>836</v>
      </c>
      <c r="K68" s="17" t="s">
        <v>828</v>
      </c>
      <c r="L68" s="17"/>
      <c r="M68" s="19"/>
      <c r="N68" s="16"/>
      <c r="O68" s="347"/>
      <c r="P68" s="19"/>
      <c r="Q68" s="21">
        <v>44729</v>
      </c>
    </row>
    <row r="69" spans="2:17" s="9" customFormat="1" ht="15" customHeight="1">
      <c r="B69" s="17">
        <v>7</v>
      </c>
      <c r="C69" s="16" t="s">
        <v>492</v>
      </c>
      <c r="D69" s="16" t="s">
        <v>492</v>
      </c>
      <c r="E69" s="54" t="s">
        <v>837</v>
      </c>
      <c r="F69" s="54">
        <v>4</v>
      </c>
      <c r="G69" s="54">
        <v>419</v>
      </c>
      <c r="H69" s="278">
        <f t="shared" si="1"/>
        <v>1676</v>
      </c>
      <c r="I69" s="17"/>
      <c r="J69" s="54" t="s">
        <v>838</v>
      </c>
      <c r="K69" s="17" t="s">
        <v>828</v>
      </c>
      <c r="L69" s="16"/>
      <c r="M69" s="19"/>
      <c r="N69" s="16"/>
      <c r="O69" s="56"/>
      <c r="P69" s="56"/>
      <c r="Q69" s="21">
        <v>44729</v>
      </c>
    </row>
    <row r="70" spans="2:17" ht="15" customHeight="1">
      <c r="B70" s="17">
        <v>7</v>
      </c>
      <c r="C70" s="16" t="s">
        <v>492</v>
      </c>
      <c r="D70" s="16" t="s">
        <v>492</v>
      </c>
      <c r="E70" s="54" t="s">
        <v>839</v>
      </c>
      <c r="F70" s="54">
        <v>50</v>
      </c>
      <c r="G70" s="54">
        <v>390</v>
      </c>
      <c r="H70" s="278">
        <f t="shared" si="1"/>
        <v>19500</v>
      </c>
      <c r="I70" s="17"/>
      <c r="J70" s="54" t="s">
        <v>838</v>
      </c>
      <c r="K70" s="17" t="s">
        <v>828</v>
      </c>
      <c r="L70" s="17"/>
      <c r="M70" s="19"/>
      <c r="N70" s="54"/>
      <c r="O70" s="17"/>
      <c r="P70" s="19"/>
      <c r="Q70" s="21">
        <v>44729</v>
      </c>
    </row>
    <row r="71" spans="2:17" ht="15" customHeight="1">
      <c r="B71" s="17">
        <v>7</v>
      </c>
      <c r="C71" s="16" t="s">
        <v>492</v>
      </c>
      <c r="D71" s="16" t="s">
        <v>492</v>
      </c>
      <c r="E71" s="54" t="s">
        <v>840</v>
      </c>
      <c r="F71" s="54">
        <v>65</v>
      </c>
      <c r="G71" s="54">
        <v>176</v>
      </c>
      <c r="H71" s="278">
        <f t="shared" si="1"/>
        <v>11440</v>
      </c>
      <c r="I71" s="17"/>
      <c r="J71" s="54" t="s">
        <v>838</v>
      </c>
      <c r="K71" s="17" t="s">
        <v>828</v>
      </c>
      <c r="L71" s="17"/>
      <c r="M71" s="19"/>
      <c r="N71" s="54"/>
      <c r="O71" s="17"/>
      <c r="P71" s="19"/>
      <c r="Q71" s="21">
        <v>44729</v>
      </c>
    </row>
    <row r="72" spans="2:17" ht="15" customHeight="1">
      <c r="B72" s="17">
        <v>7</v>
      </c>
      <c r="C72" s="16" t="s">
        <v>492</v>
      </c>
      <c r="D72" s="16" t="s">
        <v>492</v>
      </c>
      <c r="E72" s="54" t="s">
        <v>841</v>
      </c>
      <c r="F72" s="54">
        <v>8</v>
      </c>
      <c r="G72" s="54">
        <v>168</v>
      </c>
      <c r="H72" s="278">
        <f t="shared" si="1"/>
        <v>1344</v>
      </c>
      <c r="I72" s="53"/>
      <c r="J72" s="54" t="s">
        <v>838</v>
      </c>
      <c r="K72" s="17" t="s">
        <v>828</v>
      </c>
      <c r="L72" s="17"/>
      <c r="M72" s="19"/>
      <c r="N72" s="54"/>
      <c r="O72" s="17"/>
      <c r="P72" s="19"/>
      <c r="Q72" s="21">
        <v>44729</v>
      </c>
    </row>
    <row r="73" spans="2:17" ht="15" customHeight="1">
      <c r="B73" s="17">
        <v>7</v>
      </c>
      <c r="C73" s="16" t="s">
        <v>492</v>
      </c>
      <c r="D73" s="16" t="s">
        <v>492</v>
      </c>
      <c r="E73" s="54" t="s">
        <v>842</v>
      </c>
      <c r="F73" s="54">
        <v>30</v>
      </c>
      <c r="G73" s="54">
        <v>93</v>
      </c>
      <c r="H73" s="278">
        <f t="shared" si="1"/>
        <v>2790</v>
      </c>
      <c r="I73" s="53"/>
      <c r="J73" s="54" t="s">
        <v>843</v>
      </c>
      <c r="K73" s="17" t="s">
        <v>828</v>
      </c>
      <c r="L73" s="17"/>
      <c r="M73" s="19"/>
      <c r="N73" s="54"/>
      <c r="O73" s="17"/>
      <c r="P73" s="19"/>
      <c r="Q73" s="21">
        <v>44729</v>
      </c>
    </row>
    <row r="74" spans="2:17" ht="15" customHeight="1">
      <c r="B74" s="17">
        <v>7</v>
      </c>
      <c r="C74" s="16" t="s">
        <v>492</v>
      </c>
      <c r="D74" s="16" t="s">
        <v>492</v>
      </c>
      <c r="E74" s="54" t="s">
        <v>298</v>
      </c>
      <c r="F74" s="54">
        <v>14</v>
      </c>
      <c r="G74" s="54">
        <v>230</v>
      </c>
      <c r="H74" s="278">
        <f t="shared" si="1"/>
        <v>3220</v>
      </c>
      <c r="I74" s="53"/>
      <c r="J74" s="54" t="s">
        <v>844</v>
      </c>
      <c r="K74" s="17" t="s">
        <v>828</v>
      </c>
      <c r="L74" s="17"/>
      <c r="M74" s="19"/>
      <c r="N74" s="54"/>
      <c r="O74" s="17"/>
      <c r="P74" s="19"/>
      <c r="Q74" s="21">
        <v>44729</v>
      </c>
    </row>
    <row r="75" spans="2:17" ht="15" customHeight="1">
      <c r="B75" s="17">
        <v>7</v>
      </c>
      <c r="C75" s="16" t="s">
        <v>492</v>
      </c>
      <c r="D75" s="16" t="s">
        <v>492</v>
      </c>
      <c r="E75" s="54" t="s">
        <v>845</v>
      </c>
      <c r="F75" s="54">
        <v>1</v>
      </c>
      <c r="G75" s="54">
        <v>370</v>
      </c>
      <c r="H75" s="278">
        <f t="shared" si="1"/>
        <v>370</v>
      </c>
      <c r="I75" s="53"/>
      <c r="J75" s="54" t="s">
        <v>846</v>
      </c>
      <c r="K75" s="17" t="s">
        <v>828</v>
      </c>
      <c r="L75" s="17"/>
      <c r="M75" s="19"/>
      <c r="N75" s="54"/>
      <c r="O75" s="17"/>
      <c r="P75" s="19"/>
      <c r="Q75" s="21">
        <v>44729</v>
      </c>
    </row>
    <row r="76" spans="2:17" ht="15" customHeight="1">
      <c r="B76" s="17">
        <v>7</v>
      </c>
      <c r="C76" s="16" t="s">
        <v>492</v>
      </c>
      <c r="D76" s="16" t="s">
        <v>492</v>
      </c>
      <c r="E76" s="54" t="s">
        <v>847</v>
      </c>
      <c r="F76" s="54">
        <v>4</v>
      </c>
      <c r="G76" s="54">
        <v>370</v>
      </c>
      <c r="H76" s="278">
        <f t="shared" si="1"/>
        <v>1480</v>
      </c>
      <c r="I76" s="278"/>
      <c r="J76" s="54" t="s">
        <v>846</v>
      </c>
      <c r="K76" s="17" t="s">
        <v>828</v>
      </c>
      <c r="L76" s="17"/>
      <c r="M76" s="19"/>
      <c r="N76" s="54"/>
      <c r="O76" s="17"/>
      <c r="P76" s="19"/>
      <c r="Q76" s="21">
        <v>44729</v>
      </c>
    </row>
    <row r="77" spans="2:17" ht="15" customHeight="1">
      <c r="B77" s="17">
        <v>7</v>
      </c>
      <c r="C77" s="16" t="s">
        <v>492</v>
      </c>
      <c r="D77" s="16" t="s">
        <v>492</v>
      </c>
      <c r="E77" s="54" t="s">
        <v>848</v>
      </c>
      <c r="F77" s="54">
        <v>2</v>
      </c>
      <c r="G77" s="54">
        <v>260</v>
      </c>
      <c r="H77" s="278">
        <f t="shared" si="1"/>
        <v>520</v>
      </c>
      <c r="I77" s="295"/>
      <c r="J77" s="54" t="s">
        <v>846</v>
      </c>
      <c r="K77" s="17" t="s">
        <v>828</v>
      </c>
      <c r="L77" s="17"/>
      <c r="M77" s="19"/>
      <c r="N77" s="54"/>
      <c r="O77" s="17"/>
      <c r="P77" s="19"/>
      <c r="Q77" s="21">
        <v>44729</v>
      </c>
    </row>
    <row r="78" spans="2:17" ht="15" customHeight="1">
      <c r="B78" s="17">
        <v>7</v>
      </c>
      <c r="C78" s="16" t="s">
        <v>492</v>
      </c>
      <c r="D78" s="16" t="s">
        <v>492</v>
      </c>
      <c r="E78" s="54" t="s">
        <v>849</v>
      </c>
      <c r="F78" s="54">
        <v>1</v>
      </c>
      <c r="G78" s="54">
        <v>330</v>
      </c>
      <c r="H78" s="278">
        <f t="shared" si="1"/>
        <v>330</v>
      </c>
      <c r="I78" s="278"/>
      <c r="J78" s="54" t="s">
        <v>846</v>
      </c>
      <c r="K78" s="17" t="s">
        <v>828</v>
      </c>
      <c r="L78" s="17"/>
      <c r="M78" s="19"/>
      <c r="N78" s="54"/>
      <c r="O78" s="17"/>
      <c r="P78" s="19"/>
      <c r="Q78" s="21">
        <v>44729</v>
      </c>
    </row>
    <row r="79" spans="2:17" ht="15" customHeight="1">
      <c r="B79" s="17">
        <v>7</v>
      </c>
      <c r="C79" s="16" t="s">
        <v>492</v>
      </c>
      <c r="D79" s="16" t="s">
        <v>492</v>
      </c>
      <c r="E79" s="54" t="s">
        <v>850</v>
      </c>
      <c r="F79" s="54">
        <v>4</v>
      </c>
      <c r="G79" s="54">
        <v>350</v>
      </c>
      <c r="H79" s="278">
        <f t="shared" si="1"/>
        <v>1400</v>
      </c>
      <c r="I79" s="53"/>
      <c r="J79" s="54" t="s">
        <v>846</v>
      </c>
      <c r="K79" s="17" t="s">
        <v>828</v>
      </c>
      <c r="L79" s="17"/>
      <c r="M79" s="19"/>
      <c r="N79" s="54"/>
      <c r="O79" s="17"/>
      <c r="P79" s="19"/>
      <c r="Q79" s="21">
        <v>44729</v>
      </c>
    </row>
    <row r="80" spans="2:17" ht="15" customHeight="1">
      <c r="B80" s="17">
        <v>7</v>
      </c>
      <c r="C80" s="16" t="s">
        <v>492</v>
      </c>
      <c r="D80" s="16" t="s">
        <v>492</v>
      </c>
      <c r="E80" s="54" t="s">
        <v>851</v>
      </c>
      <c r="F80" s="54">
        <v>14</v>
      </c>
      <c r="G80" s="54">
        <v>510</v>
      </c>
      <c r="H80" s="278">
        <f t="shared" si="1"/>
        <v>7140</v>
      </c>
      <c r="I80" s="53"/>
      <c r="J80" s="54" t="s">
        <v>846</v>
      </c>
      <c r="K80" s="17" t="s">
        <v>828</v>
      </c>
      <c r="L80" s="17"/>
      <c r="M80" s="19"/>
      <c r="N80" s="54"/>
      <c r="O80" s="17"/>
      <c r="P80" s="19"/>
      <c r="Q80" s="21">
        <v>44729</v>
      </c>
    </row>
    <row r="81" spans="2:17" ht="15" customHeight="1">
      <c r="B81" s="17">
        <v>7</v>
      </c>
      <c r="C81" s="16" t="s">
        <v>492</v>
      </c>
      <c r="D81" s="16" t="s">
        <v>492</v>
      </c>
      <c r="E81" s="54" t="s">
        <v>852</v>
      </c>
      <c r="F81" s="54">
        <v>4</v>
      </c>
      <c r="G81" s="54">
        <v>740</v>
      </c>
      <c r="H81" s="278">
        <f t="shared" si="1"/>
        <v>2960</v>
      </c>
      <c r="I81" s="295"/>
      <c r="J81" s="54" t="s">
        <v>846</v>
      </c>
      <c r="K81" s="17" t="s">
        <v>828</v>
      </c>
      <c r="L81" s="17"/>
      <c r="M81" s="19"/>
      <c r="N81" s="54"/>
      <c r="O81" s="17"/>
      <c r="P81" s="19"/>
      <c r="Q81" s="21">
        <v>44729</v>
      </c>
    </row>
    <row r="82" spans="2:17" ht="15" customHeight="1">
      <c r="B82" s="17">
        <v>7</v>
      </c>
      <c r="C82" s="16" t="s">
        <v>492</v>
      </c>
      <c r="D82" s="16" t="s">
        <v>492</v>
      </c>
      <c r="E82" s="54" t="s">
        <v>853</v>
      </c>
      <c r="F82" s="54">
        <v>2</v>
      </c>
      <c r="G82" s="54">
        <v>720</v>
      </c>
      <c r="H82" s="278">
        <f t="shared" si="1"/>
        <v>1440</v>
      </c>
      <c r="I82" s="295"/>
      <c r="J82" s="54" t="s">
        <v>846</v>
      </c>
      <c r="K82" s="17" t="s">
        <v>828</v>
      </c>
      <c r="L82" s="17"/>
      <c r="M82" s="19"/>
      <c r="N82" s="54"/>
      <c r="O82" s="17"/>
      <c r="P82" s="19"/>
      <c r="Q82" s="21">
        <v>44729</v>
      </c>
    </row>
    <row r="83" spans="2:17" ht="15" customHeight="1">
      <c r="B83" s="17">
        <v>7</v>
      </c>
      <c r="C83" s="73" t="s">
        <v>492</v>
      </c>
      <c r="D83" s="73" t="s">
        <v>492</v>
      </c>
      <c r="E83" s="54" t="s">
        <v>854</v>
      </c>
      <c r="F83" s="54">
        <v>2</v>
      </c>
      <c r="G83" s="54">
        <v>1150</v>
      </c>
      <c r="H83" s="278">
        <f t="shared" si="1"/>
        <v>2300</v>
      </c>
      <c r="I83" s="295"/>
      <c r="J83" s="54" t="s">
        <v>846</v>
      </c>
      <c r="K83" s="17" t="s">
        <v>828</v>
      </c>
      <c r="L83" s="17"/>
      <c r="M83" s="19"/>
      <c r="N83" s="54"/>
      <c r="O83" s="17"/>
      <c r="P83" s="19"/>
      <c r="Q83" s="21">
        <v>44729</v>
      </c>
    </row>
    <row r="84" spans="2:17" ht="15" customHeight="1">
      <c r="B84" s="17">
        <v>7</v>
      </c>
      <c r="C84" s="73" t="s">
        <v>492</v>
      </c>
      <c r="D84" s="73" t="s">
        <v>492</v>
      </c>
      <c r="E84" s="54" t="s">
        <v>855</v>
      </c>
      <c r="F84" s="54">
        <v>14</v>
      </c>
      <c r="G84" s="54">
        <v>1360</v>
      </c>
      <c r="H84" s="278">
        <f t="shared" si="1"/>
        <v>19040</v>
      </c>
      <c r="I84" s="295"/>
      <c r="J84" s="54" t="s">
        <v>846</v>
      </c>
      <c r="K84" s="17" t="s">
        <v>828</v>
      </c>
      <c r="L84" s="17"/>
      <c r="M84" s="19"/>
      <c r="N84" s="54"/>
      <c r="O84" s="17"/>
      <c r="P84" s="19"/>
      <c r="Q84" s="21">
        <v>44729</v>
      </c>
    </row>
    <row r="85" spans="2:17" ht="15" customHeight="1">
      <c r="B85" s="17">
        <v>7</v>
      </c>
      <c r="C85" s="73" t="s">
        <v>492</v>
      </c>
      <c r="D85" s="73" t="s">
        <v>492</v>
      </c>
      <c r="E85" s="54" t="s">
        <v>856</v>
      </c>
      <c r="F85" s="54">
        <v>2</v>
      </c>
      <c r="G85" s="54">
        <v>562</v>
      </c>
      <c r="H85" s="278">
        <f t="shared" si="1"/>
        <v>1124</v>
      </c>
      <c r="I85" s="295"/>
      <c r="J85" s="54" t="s">
        <v>857</v>
      </c>
      <c r="K85" s="17" t="s">
        <v>828</v>
      </c>
      <c r="L85" s="17"/>
      <c r="M85" s="19"/>
      <c r="N85" s="54"/>
      <c r="O85" s="17"/>
      <c r="P85" s="19"/>
      <c r="Q85" s="21">
        <v>44729</v>
      </c>
    </row>
    <row r="86" spans="2:17" ht="15" customHeight="1">
      <c r="B86" s="17">
        <v>7</v>
      </c>
      <c r="C86" s="73" t="s">
        <v>492</v>
      </c>
      <c r="D86" s="73" t="s">
        <v>492</v>
      </c>
      <c r="E86" s="54" t="s">
        <v>858</v>
      </c>
      <c r="F86" s="54">
        <v>2</v>
      </c>
      <c r="G86" s="54">
        <v>562</v>
      </c>
      <c r="H86" s="278">
        <f t="shared" si="1"/>
        <v>1124</v>
      </c>
      <c r="I86" s="295"/>
      <c r="J86" s="54" t="s">
        <v>857</v>
      </c>
      <c r="K86" s="17" t="s">
        <v>828</v>
      </c>
      <c r="L86" s="17"/>
      <c r="M86" s="19"/>
      <c r="N86" s="54"/>
      <c r="O86" s="17"/>
      <c r="P86" s="19"/>
      <c r="Q86" s="21">
        <v>44729</v>
      </c>
    </row>
    <row r="87" spans="2:17" ht="15" customHeight="1">
      <c r="B87" s="17">
        <v>7</v>
      </c>
      <c r="C87" s="73" t="s">
        <v>492</v>
      </c>
      <c r="D87" s="73" t="s">
        <v>492</v>
      </c>
      <c r="E87" s="54" t="s">
        <v>859</v>
      </c>
      <c r="F87" s="54">
        <v>2</v>
      </c>
      <c r="G87" s="54">
        <v>1745</v>
      </c>
      <c r="H87" s="278">
        <f t="shared" si="1"/>
        <v>3490</v>
      </c>
      <c r="I87" s="295"/>
      <c r="J87" s="54" t="s">
        <v>860</v>
      </c>
      <c r="K87" s="17" t="s">
        <v>828</v>
      </c>
      <c r="L87" s="17"/>
      <c r="M87" s="19"/>
      <c r="N87" s="54"/>
      <c r="O87" s="17"/>
      <c r="P87" s="19"/>
      <c r="Q87" s="21">
        <v>44729</v>
      </c>
    </row>
    <row r="88" spans="2:17" ht="15" customHeight="1">
      <c r="B88" s="17">
        <v>7</v>
      </c>
      <c r="C88" s="73" t="s">
        <v>492</v>
      </c>
      <c r="D88" s="73" t="s">
        <v>492</v>
      </c>
      <c r="E88" s="54" t="s">
        <v>861</v>
      </c>
      <c r="F88" s="54">
        <v>2</v>
      </c>
      <c r="G88" s="54">
        <v>890</v>
      </c>
      <c r="H88" s="278">
        <f t="shared" si="1"/>
        <v>1780</v>
      </c>
      <c r="I88" s="295"/>
      <c r="J88" s="54" t="s">
        <v>862</v>
      </c>
      <c r="K88" s="17" t="s">
        <v>828</v>
      </c>
      <c r="L88" s="17"/>
      <c r="M88" s="19"/>
      <c r="N88" s="54"/>
      <c r="O88" s="17"/>
      <c r="P88" s="19"/>
      <c r="Q88" s="21">
        <v>44729</v>
      </c>
    </row>
    <row r="89" spans="2:17" ht="15" customHeight="1">
      <c r="B89" s="17">
        <v>7</v>
      </c>
      <c r="C89" s="73" t="s">
        <v>492</v>
      </c>
      <c r="D89" s="73" t="s">
        <v>492</v>
      </c>
      <c r="E89" s="54" t="s">
        <v>863</v>
      </c>
      <c r="F89" s="54">
        <v>1</v>
      </c>
      <c r="G89" s="54">
        <v>6980</v>
      </c>
      <c r="H89" s="278">
        <f t="shared" si="1"/>
        <v>6980</v>
      </c>
      <c r="I89" s="295"/>
      <c r="J89" s="54" t="s">
        <v>864</v>
      </c>
      <c r="K89" s="17" t="s">
        <v>828</v>
      </c>
      <c r="L89" s="17"/>
      <c r="M89" s="19"/>
      <c r="N89" s="54"/>
      <c r="O89" s="17"/>
      <c r="P89" s="19"/>
      <c r="Q89" s="21">
        <v>44729</v>
      </c>
    </row>
    <row r="90" spans="2:17" ht="15" customHeight="1">
      <c r="B90" s="17">
        <v>7</v>
      </c>
      <c r="C90" s="73" t="s">
        <v>492</v>
      </c>
      <c r="D90" s="73" t="s">
        <v>492</v>
      </c>
      <c r="E90" s="54" t="s">
        <v>3394</v>
      </c>
      <c r="F90" s="54">
        <v>1</v>
      </c>
      <c r="G90" s="54">
        <v>5145</v>
      </c>
      <c r="H90" s="278">
        <f t="shared" si="1"/>
        <v>5145</v>
      </c>
      <c r="I90" s="295"/>
      <c r="J90" s="54" t="s">
        <v>3395</v>
      </c>
      <c r="K90" s="17" t="s">
        <v>828</v>
      </c>
      <c r="L90" s="17"/>
      <c r="M90" s="19"/>
      <c r="N90" s="54"/>
      <c r="O90" s="17"/>
      <c r="P90" s="19"/>
      <c r="Q90" s="21">
        <v>44729</v>
      </c>
    </row>
    <row r="91" spans="2:17" ht="15" customHeight="1">
      <c r="B91" s="17">
        <v>7</v>
      </c>
      <c r="C91" s="73" t="s">
        <v>492</v>
      </c>
      <c r="D91" s="73" t="s">
        <v>492</v>
      </c>
      <c r="E91" s="54" t="s">
        <v>6048</v>
      </c>
      <c r="F91" s="54">
        <v>2</v>
      </c>
      <c r="G91" s="54">
        <v>966</v>
      </c>
      <c r="H91" s="278">
        <f t="shared" si="1"/>
        <v>1932</v>
      </c>
      <c r="I91" s="295"/>
      <c r="J91" s="54" t="s">
        <v>6049</v>
      </c>
      <c r="K91" s="17" t="s">
        <v>828</v>
      </c>
      <c r="L91" s="17"/>
      <c r="M91" s="19"/>
      <c r="N91" s="54"/>
      <c r="O91" s="17"/>
      <c r="P91" s="19"/>
      <c r="Q91" s="21">
        <v>44729</v>
      </c>
    </row>
    <row r="92" spans="2:17" ht="15" customHeight="1">
      <c r="B92" s="17">
        <v>7</v>
      </c>
      <c r="C92" s="73" t="s">
        <v>492</v>
      </c>
      <c r="D92" s="73" t="s">
        <v>492</v>
      </c>
      <c r="E92" s="54" t="s">
        <v>6050</v>
      </c>
      <c r="F92" s="54">
        <v>1</v>
      </c>
      <c r="G92" s="54">
        <v>531</v>
      </c>
      <c r="H92" s="278">
        <f t="shared" si="1"/>
        <v>531</v>
      </c>
      <c r="I92" s="295"/>
      <c r="J92" s="54" t="s">
        <v>6051</v>
      </c>
      <c r="K92" s="17" t="s">
        <v>828</v>
      </c>
      <c r="L92" s="17"/>
      <c r="M92" s="19"/>
      <c r="N92" s="54"/>
      <c r="O92" s="17"/>
      <c r="P92" s="19"/>
      <c r="Q92" s="21">
        <v>44729</v>
      </c>
    </row>
    <row r="93" spans="2:17" ht="15" customHeight="1">
      <c r="B93" s="17">
        <v>7</v>
      </c>
      <c r="C93" s="73" t="s">
        <v>492</v>
      </c>
      <c r="D93" s="73" t="s">
        <v>492</v>
      </c>
      <c r="E93" s="54" t="s">
        <v>870</v>
      </c>
      <c r="F93" s="54">
        <v>1</v>
      </c>
      <c r="G93" s="54">
        <v>3300</v>
      </c>
      <c r="H93" s="278">
        <f t="shared" si="1"/>
        <v>3300</v>
      </c>
      <c r="I93" s="295"/>
      <c r="J93" s="54" t="s">
        <v>871</v>
      </c>
      <c r="K93" s="17" t="s">
        <v>828</v>
      </c>
      <c r="L93" s="17"/>
      <c r="M93" s="19"/>
      <c r="N93" s="54"/>
      <c r="O93" s="17"/>
      <c r="P93" s="19"/>
      <c r="Q93" s="21">
        <v>44729</v>
      </c>
    </row>
    <row r="94" spans="2:17" ht="15" customHeight="1">
      <c r="B94" s="17">
        <v>7</v>
      </c>
      <c r="C94" s="73" t="s">
        <v>492</v>
      </c>
      <c r="D94" s="73" t="s">
        <v>492</v>
      </c>
      <c r="E94" s="54" t="s">
        <v>872</v>
      </c>
      <c r="F94" s="54">
        <v>1</v>
      </c>
      <c r="G94" s="54">
        <v>14400</v>
      </c>
      <c r="H94" s="278">
        <f t="shared" si="1"/>
        <v>14400</v>
      </c>
      <c r="I94" s="295"/>
      <c r="J94" s="54" t="s">
        <v>873</v>
      </c>
      <c r="K94" s="17" t="s">
        <v>828</v>
      </c>
      <c r="L94" s="17"/>
      <c r="M94" s="19"/>
      <c r="N94" s="54"/>
      <c r="O94" s="17"/>
      <c r="P94" s="19"/>
      <c r="Q94" s="21">
        <v>44729</v>
      </c>
    </row>
    <row r="95" spans="2:17" ht="15" customHeight="1">
      <c r="B95" s="17">
        <v>7</v>
      </c>
      <c r="C95" s="73" t="s">
        <v>492</v>
      </c>
      <c r="D95" s="73" t="s">
        <v>492</v>
      </c>
      <c r="E95" s="54" t="s">
        <v>874</v>
      </c>
      <c r="F95" s="54">
        <v>1</v>
      </c>
      <c r="G95" s="54">
        <v>260</v>
      </c>
      <c r="H95" s="278">
        <f t="shared" si="1"/>
        <v>260</v>
      </c>
      <c r="I95" s="295"/>
      <c r="J95" s="54" t="s">
        <v>875</v>
      </c>
      <c r="K95" s="17" t="s">
        <v>828</v>
      </c>
      <c r="L95" s="17"/>
      <c r="M95" s="19"/>
      <c r="N95" s="54"/>
      <c r="O95" s="17"/>
      <c r="P95" s="19"/>
      <c r="Q95" s="21">
        <v>44729</v>
      </c>
    </row>
    <row r="96" spans="2:17" ht="15" customHeight="1">
      <c r="B96" s="17">
        <v>7</v>
      </c>
      <c r="C96" s="16" t="s">
        <v>492</v>
      </c>
      <c r="D96" s="16" t="s">
        <v>492</v>
      </c>
      <c r="E96" s="54" t="s">
        <v>876</v>
      </c>
      <c r="F96" s="54">
        <v>1</v>
      </c>
      <c r="G96" s="54">
        <v>260</v>
      </c>
      <c r="H96" s="278">
        <f t="shared" si="1"/>
        <v>260</v>
      </c>
      <c r="I96" s="295"/>
      <c r="J96" s="54" t="s">
        <v>875</v>
      </c>
      <c r="K96" s="17" t="s">
        <v>828</v>
      </c>
      <c r="L96" s="17"/>
      <c r="M96" s="19"/>
      <c r="N96" s="54"/>
      <c r="O96" s="56"/>
      <c r="P96" s="19"/>
      <c r="Q96" s="21">
        <v>44729</v>
      </c>
    </row>
    <row r="97" spans="2:17" ht="15" customHeight="1">
      <c r="B97" s="17">
        <v>7</v>
      </c>
      <c r="C97" s="73" t="s">
        <v>492</v>
      </c>
      <c r="D97" s="73" t="s">
        <v>492</v>
      </c>
      <c r="E97" s="54" t="s">
        <v>877</v>
      </c>
      <c r="F97" s="54">
        <v>1</v>
      </c>
      <c r="G97" s="54">
        <v>4991</v>
      </c>
      <c r="H97" s="278">
        <f t="shared" si="1"/>
        <v>4991</v>
      </c>
      <c r="I97" s="295"/>
      <c r="J97" s="54" t="s">
        <v>878</v>
      </c>
      <c r="K97" s="17" t="s">
        <v>828</v>
      </c>
      <c r="L97" s="17"/>
      <c r="M97" s="19"/>
      <c r="N97" s="54"/>
      <c r="O97" s="17"/>
      <c r="P97" s="19"/>
      <c r="Q97" s="21">
        <v>44729</v>
      </c>
    </row>
    <row r="98" spans="2:17" ht="15" customHeight="1">
      <c r="B98" s="17">
        <v>7</v>
      </c>
      <c r="C98" s="73" t="s">
        <v>492</v>
      </c>
      <c r="D98" s="73" t="s">
        <v>492</v>
      </c>
      <c r="E98" s="54" t="s">
        <v>881</v>
      </c>
      <c r="F98" s="54">
        <v>2</v>
      </c>
      <c r="G98" s="54">
        <v>170</v>
      </c>
      <c r="H98" s="278">
        <f t="shared" si="1"/>
        <v>340</v>
      </c>
      <c r="I98" s="295"/>
      <c r="J98" s="54" t="s">
        <v>882</v>
      </c>
      <c r="K98" s="17" t="s">
        <v>828</v>
      </c>
      <c r="L98" s="17"/>
      <c r="M98" s="19"/>
      <c r="N98" s="54"/>
      <c r="O98" s="17"/>
      <c r="P98" s="19"/>
      <c r="Q98" s="21">
        <v>44729</v>
      </c>
    </row>
    <row r="99" spans="2:17" ht="15" customHeight="1">
      <c r="B99" s="17">
        <v>7</v>
      </c>
      <c r="C99" s="73" t="s">
        <v>492</v>
      </c>
      <c r="D99" s="73" t="s">
        <v>492</v>
      </c>
      <c r="E99" s="54" t="s">
        <v>883</v>
      </c>
      <c r="F99" s="54">
        <v>1</v>
      </c>
      <c r="G99" s="54">
        <v>180</v>
      </c>
      <c r="H99" s="278">
        <f t="shared" si="1"/>
        <v>180</v>
      </c>
      <c r="I99" s="295"/>
      <c r="J99" s="54" t="s">
        <v>882</v>
      </c>
      <c r="K99" s="17" t="s">
        <v>828</v>
      </c>
      <c r="L99" s="17"/>
      <c r="M99" s="19"/>
      <c r="N99" s="54"/>
      <c r="O99" s="17"/>
      <c r="P99" s="19"/>
      <c r="Q99" s="21">
        <v>44729</v>
      </c>
    </row>
    <row r="100" spans="2:17" ht="15" customHeight="1">
      <c r="B100" s="17">
        <v>7</v>
      </c>
      <c r="C100" s="73" t="s">
        <v>492</v>
      </c>
      <c r="D100" s="73" t="s">
        <v>492</v>
      </c>
      <c r="E100" s="54" t="s">
        <v>884</v>
      </c>
      <c r="F100" s="54">
        <v>1</v>
      </c>
      <c r="G100" s="54">
        <v>4420</v>
      </c>
      <c r="H100" s="278">
        <f t="shared" si="1"/>
        <v>4420</v>
      </c>
      <c r="I100" s="295"/>
      <c r="J100" s="54" t="s">
        <v>885</v>
      </c>
      <c r="K100" s="17" t="s">
        <v>828</v>
      </c>
      <c r="L100" s="17"/>
      <c r="M100" s="19"/>
      <c r="N100" s="54"/>
      <c r="O100" s="17"/>
      <c r="P100" s="19"/>
      <c r="Q100" s="21">
        <v>44729</v>
      </c>
    </row>
    <row r="101" spans="2:17" ht="15" customHeight="1">
      <c r="B101" s="17">
        <v>7</v>
      </c>
      <c r="C101" s="73" t="s">
        <v>492</v>
      </c>
      <c r="D101" s="73" t="s">
        <v>492</v>
      </c>
      <c r="E101" s="54" t="s">
        <v>886</v>
      </c>
      <c r="F101" s="54">
        <v>2</v>
      </c>
      <c r="G101" s="54">
        <v>2250</v>
      </c>
      <c r="H101" s="278">
        <f t="shared" si="1"/>
        <v>4500</v>
      </c>
      <c r="I101" s="295"/>
      <c r="J101" s="54" t="s">
        <v>887</v>
      </c>
      <c r="K101" s="17" t="s">
        <v>828</v>
      </c>
      <c r="L101" s="17"/>
      <c r="M101" s="19"/>
      <c r="N101" s="54"/>
      <c r="O101" s="17"/>
      <c r="P101" s="19"/>
      <c r="Q101" s="21">
        <v>44729</v>
      </c>
    </row>
    <row r="102" spans="2:17" ht="15" customHeight="1">
      <c r="B102" s="17">
        <v>7</v>
      </c>
      <c r="C102" s="73" t="s">
        <v>492</v>
      </c>
      <c r="D102" s="73" t="s">
        <v>492</v>
      </c>
      <c r="E102" s="54" t="s">
        <v>961</v>
      </c>
      <c r="F102" s="54">
        <v>2</v>
      </c>
      <c r="G102" s="54">
        <v>3290</v>
      </c>
      <c r="H102" s="278">
        <f t="shared" si="1"/>
        <v>6580</v>
      </c>
      <c r="I102" s="54"/>
      <c r="J102" s="54" t="s">
        <v>972</v>
      </c>
      <c r="K102" s="17" t="s">
        <v>828</v>
      </c>
      <c r="L102" s="17"/>
      <c r="M102" s="19"/>
      <c r="N102" s="54"/>
      <c r="O102" s="17"/>
      <c r="P102" s="19"/>
      <c r="Q102" s="21">
        <v>44729</v>
      </c>
    </row>
    <row r="103" spans="2:17" ht="15" customHeight="1">
      <c r="B103" s="17">
        <v>7</v>
      </c>
      <c r="C103" s="73" t="s">
        <v>492</v>
      </c>
      <c r="D103" s="73" t="s">
        <v>492</v>
      </c>
      <c r="E103" s="54" t="s">
        <v>922</v>
      </c>
      <c r="F103" s="54">
        <v>1</v>
      </c>
      <c r="G103" s="54">
        <v>3700</v>
      </c>
      <c r="H103" s="278">
        <f t="shared" si="1"/>
        <v>3700</v>
      </c>
      <c r="I103" s="54"/>
      <c r="J103" s="54" t="s">
        <v>923</v>
      </c>
      <c r="K103" s="17" t="s">
        <v>828</v>
      </c>
      <c r="L103" s="17"/>
      <c r="M103" s="19"/>
      <c r="N103" s="54"/>
      <c r="O103" s="17"/>
      <c r="P103" s="19"/>
      <c r="Q103" s="21">
        <v>44729</v>
      </c>
    </row>
    <row r="104" spans="2:17" ht="15" customHeight="1">
      <c r="B104" s="17">
        <v>7</v>
      </c>
      <c r="C104" s="73" t="s">
        <v>492</v>
      </c>
      <c r="D104" s="73" t="s">
        <v>492</v>
      </c>
      <c r="E104" s="54" t="s">
        <v>888</v>
      </c>
      <c r="F104" s="54">
        <v>2</v>
      </c>
      <c r="G104" s="54">
        <v>4580</v>
      </c>
      <c r="H104" s="278">
        <f t="shared" si="1"/>
        <v>9160</v>
      </c>
      <c r="I104" s="295"/>
      <c r="J104" s="54" t="s">
        <v>889</v>
      </c>
      <c r="K104" s="17" t="s">
        <v>828</v>
      </c>
      <c r="L104" s="295"/>
      <c r="M104" s="19"/>
      <c r="N104" s="54"/>
      <c r="O104" s="17"/>
      <c r="P104" s="19"/>
      <c r="Q104" s="21">
        <v>44729</v>
      </c>
    </row>
    <row r="105" spans="2:17" ht="15" customHeight="1">
      <c r="B105" s="17">
        <v>7</v>
      </c>
      <c r="C105" s="73" t="s">
        <v>492</v>
      </c>
      <c r="D105" s="73" t="s">
        <v>492</v>
      </c>
      <c r="E105" s="54" t="s">
        <v>890</v>
      </c>
      <c r="F105" s="54">
        <v>1</v>
      </c>
      <c r="G105" s="54">
        <v>4040</v>
      </c>
      <c r="H105" s="278">
        <f t="shared" si="1"/>
        <v>4040</v>
      </c>
      <c r="I105" s="54"/>
      <c r="J105" s="54" t="s">
        <v>891</v>
      </c>
      <c r="K105" s="17" t="s">
        <v>828</v>
      </c>
      <c r="L105" s="17"/>
      <c r="M105" s="19"/>
      <c r="N105" s="54"/>
      <c r="O105" s="17"/>
      <c r="P105" s="19"/>
      <c r="Q105" s="21">
        <v>44729</v>
      </c>
    </row>
    <row r="106" spans="2:17" ht="15" customHeight="1">
      <c r="B106" s="17">
        <v>7</v>
      </c>
      <c r="C106" s="73" t="s">
        <v>492</v>
      </c>
      <c r="D106" s="73" t="s">
        <v>492</v>
      </c>
      <c r="E106" s="54" t="s">
        <v>3400</v>
      </c>
      <c r="F106" s="54">
        <v>1</v>
      </c>
      <c r="G106" s="54">
        <v>6350</v>
      </c>
      <c r="H106" s="278">
        <f t="shared" si="1"/>
        <v>6350</v>
      </c>
      <c r="I106" s="54"/>
      <c r="J106" s="54" t="s">
        <v>3401</v>
      </c>
      <c r="K106" s="17" t="s">
        <v>828</v>
      </c>
      <c r="L106" s="17"/>
      <c r="M106" s="19"/>
      <c r="N106" s="54"/>
      <c r="O106" s="17"/>
      <c r="P106" s="19"/>
      <c r="Q106" s="21">
        <v>44729</v>
      </c>
    </row>
    <row r="107" spans="2:17" ht="15" customHeight="1">
      <c r="B107" s="17">
        <v>7</v>
      </c>
      <c r="C107" s="73" t="s">
        <v>492</v>
      </c>
      <c r="D107" s="73" t="s">
        <v>492</v>
      </c>
      <c r="E107" s="54" t="s">
        <v>906</v>
      </c>
      <c r="F107" s="54">
        <v>1</v>
      </c>
      <c r="G107" s="54">
        <v>2510</v>
      </c>
      <c r="H107" s="278">
        <f t="shared" si="1"/>
        <v>2510</v>
      </c>
      <c r="I107" s="54"/>
      <c r="J107" s="54" t="s">
        <v>907</v>
      </c>
      <c r="K107" s="17" t="s">
        <v>828</v>
      </c>
      <c r="L107" s="17"/>
      <c r="M107" s="19"/>
      <c r="N107" s="54"/>
      <c r="O107" s="17"/>
      <c r="P107" s="19"/>
      <c r="Q107" s="21">
        <v>44729</v>
      </c>
    </row>
    <row r="108" spans="2:17" ht="15" customHeight="1">
      <c r="B108" s="17">
        <v>7</v>
      </c>
      <c r="C108" s="73" t="s">
        <v>492</v>
      </c>
      <c r="D108" s="73" t="s">
        <v>492</v>
      </c>
      <c r="E108" s="54" t="s">
        <v>920</v>
      </c>
      <c r="F108" s="54">
        <v>1</v>
      </c>
      <c r="G108" s="54">
        <v>2510</v>
      </c>
      <c r="H108" s="278">
        <f t="shared" si="1"/>
        <v>2510</v>
      </c>
      <c r="I108" s="54"/>
      <c r="J108" s="54" t="s">
        <v>921</v>
      </c>
      <c r="K108" s="17" t="s">
        <v>828</v>
      </c>
      <c r="L108" s="17"/>
      <c r="M108" s="19"/>
      <c r="N108" s="54"/>
      <c r="O108" s="17"/>
      <c r="P108" s="19"/>
      <c r="Q108" s="21">
        <v>44729</v>
      </c>
    </row>
    <row r="109" spans="2:17" ht="15" customHeight="1">
      <c r="B109" s="17">
        <v>7</v>
      </c>
      <c r="C109" s="73" t="s">
        <v>492</v>
      </c>
      <c r="D109" s="73" t="s">
        <v>492</v>
      </c>
      <c r="E109" s="54" t="s">
        <v>916</v>
      </c>
      <c r="F109" s="54">
        <v>1</v>
      </c>
      <c r="G109" s="54">
        <v>1920</v>
      </c>
      <c r="H109" s="278">
        <f t="shared" si="1"/>
        <v>1920</v>
      </c>
      <c r="I109" s="54"/>
      <c r="J109" s="54" t="s">
        <v>917</v>
      </c>
      <c r="K109" s="17" t="s">
        <v>828</v>
      </c>
      <c r="L109" s="17"/>
      <c r="M109" s="19"/>
      <c r="N109" s="54"/>
      <c r="O109" s="17"/>
      <c r="P109" s="19"/>
      <c r="Q109" s="21">
        <v>44729</v>
      </c>
    </row>
    <row r="110" spans="2:17" ht="15" customHeight="1">
      <c r="B110" s="17">
        <v>7</v>
      </c>
      <c r="C110" s="73" t="s">
        <v>492</v>
      </c>
      <c r="D110" s="73" t="s">
        <v>492</v>
      </c>
      <c r="E110" s="54" t="s">
        <v>918</v>
      </c>
      <c r="F110" s="54">
        <v>1</v>
      </c>
      <c r="G110" s="54">
        <v>2430</v>
      </c>
      <c r="H110" s="278">
        <f t="shared" si="1"/>
        <v>2430</v>
      </c>
      <c r="I110" s="54"/>
      <c r="J110" s="54" t="s">
        <v>919</v>
      </c>
      <c r="K110" s="17" t="s">
        <v>828</v>
      </c>
      <c r="L110" s="17"/>
      <c r="M110" s="19"/>
      <c r="N110" s="54"/>
      <c r="O110" s="17"/>
      <c r="P110" s="19"/>
      <c r="Q110" s="21">
        <v>44729</v>
      </c>
    </row>
    <row r="111" spans="2:17" ht="15" customHeight="1">
      <c r="B111" s="17">
        <v>7</v>
      </c>
      <c r="C111" s="73" t="s">
        <v>492</v>
      </c>
      <c r="D111" s="73" t="s">
        <v>492</v>
      </c>
      <c r="E111" s="54" t="s">
        <v>914</v>
      </c>
      <c r="F111" s="54">
        <v>1</v>
      </c>
      <c r="G111" s="54">
        <v>1710</v>
      </c>
      <c r="H111" s="278">
        <f t="shared" si="1"/>
        <v>1710</v>
      </c>
      <c r="I111" s="295"/>
      <c r="J111" s="54" t="s">
        <v>915</v>
      </c>
      <c r="K111" s="17" t="s">
        <v>828</v>
      </c>
      <c r="L111" s="17"/>
      <c r="M111" s="19"/>
      <c r="N111" s="54"/>
      <c r="O111" s="17"/>
      <c r="P111" s="19"/>
      <c r="Q111" s="21">
        <v>44729</v>
      </c>
    </row>
    <row r="112" spans="2:17" ht="15" customHeight="1">
      <c r="B112" s="17">
        <v>7</v>
      </c>
      <c r="C112" s="73" t="s">
        <v>492</v>
      </c>
      <c r="D112" s="73" t="s">
        <v>492</v>
      </c>
      <c r="E112" s="54" t="s">
        <v>912</v>
      </c>
      <c r="F112" s="54">
        <v>1</v>
      </c>
      <c r="G112" s="54">
        <v>1610</v>
      </c>
      <c r="H112" s="278">
        <f t="shared" si="1"/>
        <v>1610</v>
      </c>
      <c r="I112" s="54"/>
      <c r="J112" s="54" t="s">
        <v>913</v>
      </c>
      <c r="K112" s="17" t="s">
        <v>828</v>
      </c>
      <c r="L112" s="295"/>
      <c r="M112" s="19"/>
      <c r="N112" s="54"/>
      <c r="O112" s="17"/>
      <c r="P112" s="19"/>
      <c r="Q112" s="21">
        <v>44729</v>
      </c>
    </row>
    <row r="113" spans="2:17" ht="15" customHeight="1">
      <c r="B113" s="17">
        <v>7</v>
      </c>
      <c r="C113" s="73" t="s">
        <v>492</v>
      </c>
      <c r="D113" s="73" t="s">
        <v>492</v>
      </c>
      <c r="E113" s="54" t="s">
        <v>908</v>
      </c>
      <c r="F113" s="54">
        <v>4</v>
      </c>
      <c r="G113" s="54">
        <v>1420</v>
      </c>
      <c r="H113" s="278">
        <f t="shared" si="1"/>
        <v>5680</v>
      </c>
      <c r="I113" s="54"/>
      <c r="J113" s="54" t="s">
        <v>909</v>
      </c>
      <c r="K113" s="17" t="s">
        <v>828</v>
      </c>
      <c r="L113" s="295"/>
      <c r="M113" s="19"/>
      <c r="N113" s="54"/>
      <c r="O113" s="17"/>
      <c r="P113" s="19"/>
      <c r="Q113" s="21">
        <v>44729</v>
      </c>
    </row>
    <row r="114" spans="2:17" ht="15" customHeight="1">
      <c r="B114" s="17">
        <v>7</v>
      </c>
      <c r="C114" s="73" t="s">
        <v>492</v>
      </c>
      <c r="D114" s="73" t="s">
        <v>492</v>
      </c>
      <c r="E114" s="54" t="s">
        <v>898</v>
      </c>
      <c r="F114" s="54">
        <v>1</v>
      </c>
      <c r="G114" s="54">
        <v>1860</v>
      </c>
      <c r="H114" s="278">
        <f t="shared" si="1"/>
        <v>1860</v>
      </c>
      <c r="I114" s="54"/>
      <c r="J114" s="54" t="s">
        <v>899</v>
      </c>
      <c r="K114" s="17" t="s">
        <v>828</v>
      </c>
      <c r="L114" s="17"/>
      <c r="M114" s="19"/>
      <c r="N114" s="54"/>
      <c r="O114" s="17"/>
      <c r="P114" s="19"/>
      <c r="Q114" s="21">
        <v>44729</v>
      </c>
    </row>
    <row r="115" spans="2:17" ht="15" customHeight="1">
      <c r="B115" s="17">
        <v>7</v>
      </c>
      <c r="C115" s="73" t="s">
        <v>492</v>
      </c>
      <c r="D115" s="73" t="s">
        <v>492</v>
      </c>
      <c r="E115" s="54" t="s">
        <v>910</v>
      </c>
      <c r="F115" s="54">
        <v>1</v>
      </c>
      <c r="G115" s="54">
        <v>2300</v>
      </c>
      <c r="H115" s="278">
        <f t="shared" si="1"/>
        <v>2300</v>
      </c>
      <c r="I115" s="54"/>
      <c r="J115" s="54" t="s">
        <v>911</v>
      </c>
      <c r="K115" s="17" t="s">
        <v>828</v>
      </c>
      <c r="L115" s="17"/>
      <c r="M115" s="19"/>
      <c r="N115" s="54"/>
      <c r="O115" s="17"/>
      <c r="P115" s="19"/>
      <c r="Q115" s="21">
        <v>44729</v>
      </c>
    </row>
    <row r="116" spans="2:17" ht="15" customHeight="1">
      <c r="B116" s="17">
        <v>7</v>
      </c>
      <c r="C116" s="73" t="s">
        <v>492</v>
      </c>
      <c r="D116" s="73" t="s">
        <v>492</v>
      </c>
      <c r="E116" s="54" t="s">
        <v>894</v>
      </c>
      <c r="F116" s="54">
        <v>2</v>
      </c>
      <c r="G116" s="54">
        <v>1450</v>
      </c>
      <c r="H116" s="278">
        <f t="shared" si="1"/>
        <v>2900</v>
      </c>
      <c r="I116" s="295"/>
      <c r="J116" s="54" t="s">
        <v>895</v>
      </c>
      <c r="K116" s="17" t="s">
        <v>828</v>
      </c>
      <c r="L116" s="17"/>
      <c r="M116" s="19"/>
      <c r="N116" s="54"/>
      <c r="O116" s="17"/>
      <c r="P116" s="19"/>
      <c r="Q116" s="21">
        <v>44729</v>
      </c>
    </row>
    <row r="117" spans="2:17" ht="15" customHeight="1">
      <c r="B117" s="17">
        <v>7</v>
      </c>
      <c r="C117" s="73" t="s">
        <v>492</v>
      </c>
      <c r="D117" s="73" t="s">
        <v>492</v>
      </c>
      <c r="E117" s="54" t="s">
        <v>902</v>
      </c>
      <c r="F117" s="54">
        <v>1</v>
      </c>
      <c r="G117" s="54">
        <v>1840</v>
      </c>
      <c r="H117" s="278">
        <f t="shared" si="1"/>
        <v>1840</v>
      </c>
      <c r="I117" s="54"/>
      <c r="J117" s="54" t="s">
        <v>903</v>
      </c>
      <c r="K117" s="17" t="s">
        <v>828</v>
      </c>
      <c r="L117" s="17"/>
      <c r="M117" s="19"/>
      <c r="N117" s="54"/>
      <c r="O117" s="17"/>
      <c r="P117" s="19"/>
      <c r="Q117" s="21">
        <v>44729</v>
      </c>
    </row>
    <row r="118" spans="2:17" ht="15" customHeight="1">
      <c r="B118" s="17">
        <v>7</v>
      </c>
      <c r="C118" s="73" t="s">
        <v>492</v>
      </c>
      <c r="D118" s="73" t="s">
        <v>492</v>
      </c>
      <c r="E118" s="54" t="s">
        <v>900</v>
      </c>
      <c r="F118" s="54">
        <v>1</v>
      </c>
      <c r="G118" s="54">
        <v>1570</v>
      </c>
      <c r="H118" s="278">
        <f t="shared" si="1"/>
        <v>1570</v>
      </c>
      <c r="I118" s="54"/>
      <c r="J118" s="54" t="s">
        <v>901</v>
      </c>
      <c r="K118" s="17" t="s">
        <v>828</v>
      </c>
      <c r="L118" s="17"/>
      <c r="M118" s="19"/>
      <c r="N118" s="54"/>
      <c r="O118" s="17"/>
      <c r="P118" s="19"/>
      <c r="Q118" s="21">
        <v>44729</v>
      </c>
    </row>
    <row r="119" spans="2:17" ht="15" customHeight="1">
      <c r="B119" s="17">
        <v>7</v>
      </c>
      <c r="C119" s="73" t="s">
        <v>492</v>
      </c>
      <c r="D119" s="73" t="s">
        <v>492</v>
      </c>
      <c r="E119" s="54" t="s">
        <v>904</v>
      </c>
      <c r="F119" s="54">
        <v>3</v>
      </c>
      <c r="G119" s="54">
        <v>2680</v>
      </c>
      <c r="H119" s="278">
        <f t="shared" si="1"/>
        <v>8040</v>
      </c>
      <c r="I119" s="295"/>
      <c r="J119" s="54" t="s">
        <v>905</v>
      </c>
      <c r="K119" s="17" t="s">
        <v>828</v>
      </c>
      <c r="L119" s="295"/>
      <c r="M119" s="19"/>
      <c r="N119" s="54"/>
      <c r="O119" s="17"/>
      <c r="P119" s="19"/>
      <c r="Q119" s="21">
        <v>44729</v>
      </c>
    </row>
    <row r="120" spans="2:17" ht="15" customHeight="1">
      <c r="B120" s="17">
        <v>7</v>
      </c>
      <c r="C120" s="73" t="s">
        <v>492</v>
      </c>
      <c r="D120" s="73" t="s">
        <v>492</v>
      </c>
      <c r="E120" s="54" t="s">
        <v>6052</v>
      </c>
      <c r="F120" s="54">
        <v>1</v>
      </c>
      <c r="G120" s="54">
        <v>2070</v>
      </c>
      <c r="H120" s="278">
        <f t="shared" si="1"/>
        <v>2070</v>
      </c>
      <c r="I120" s="295"/>
      <c r="J120" s="54" t="s">
        <v>6053</v>
      </c>
      <c r="K120" s="17" t="s">
        <v>828</v>
      </c>
      <c r="L120" s="295"/>
      <c r="M120" s="19"/>
      <c r="N120" s="54"/>
      <c r="O120" s="17"/>
      <c r="P120" s="19"/>
      <c r="Q120" s="21">
        <v>44729</v>
      </c>
    </row>
    <row r="121" spans="2:17" ht="15" customHeight="1">
      <c r="B121" s="17">
        <v>7</v>
      </c>
      <c r="C121" s="73" t="s">
        <v>492</v>
      </c>
      <c r="D121" s="73" t="s">
        <v>492</v>
      </c>
      <c r="E121" s="54" t="s">
        <v>6054</v>
      </c>
      <c r="F121" s="54">
        <v>1</v>
      </c>
      <c r="G121" s="54">
        <v>50000</v>
      </c>
      <c r="H121" s="278">
        <f t="shared" si="1"/>
        <v>50000</v>
      </c>
      <c r="I121" s="295"/>
      <c r="J121" s="54" t="s">
        <v>925</v>
      </c>
      <c r="K121" s="17" t="s">
        <v>828</v>
      </c>
      <c r="L121" s="17"/>
      <c r="M121" s="19"/>
      <c r="N121" s="54"/>
      <c r="O121" s="17"/>
      <c r="P121" s="19"/>
      <c r="Q121" s="21">
        <v>44729</v>
      </c>
    </row>
    <row r="122" spans="2:17" ht="15" customHeight="1">
      <c r="B122" s="17">
        <v>7</v>
      </c>
      <c r="C122" s="16" t="s">
        <v>492</v>
      </c>
      <c r="D122" s="16" t="s">
        <v>492</v>
      </c>
      <c r="E122" s="54" t="s">
        <v>926</v>
      </c>
      <c r="F122" s="54">
        <v>12</v>
      </c>
      <c r="G122" s="54">
        <v>91</v>
      </c>
      <c r="H122" s="278">
        <f t="shared" si="1"/>
        <v>1092</v>
      </c>
      <c r="I122" s="295"/>
      <c r="J122" s="54" t="s">
        <v>927</v>
      </c>
      <c r="K122" s="17" t="s">
        <v>828</v>
      </c>
      <c r="L122" s="17"/>
      <c r="M122" s="19"/>
      <c r="N122" s="54"/>
      <c r="O122" s="17"/>
      <c r="P122" s="19"/>
      <c r="Q122" s="21">
        <v>44729</v>
      </c>
    </row>
    <row r="123" spans="2:17" ht="15" customHeight="1">
      <c r="B123" s="17">
        <v>7</v>
      </c>
      <c r="C123" s="73" t="s">
        <v>492</v>
      </c>
      <c r="D123" s="73" t="s">
        <v>492</v>
      </c>
      <c r="E123" s="54" t="s">
        <v>3403</v>
      </c>
      <c r="F123" s="54">
        <v>30</v>
      </c>
      <c r="G123" s="54">
        <v>66</v>
      </c>
      <c r="H123" s="278">
        <f t="shared" si="1"/>
        <v>1980</v>
      </c>
      <c r="I123" s="295"/>
      <c r="J123" s="54" t="s">
        <v>929</v>
      </c>
      <c r="K123" s="17" t="s">
        <v>828</v>
      </c>
      <c r="L123" s="17"/>
      <c r="M123" s="19"/>
      <c r="N123" s="54"/>
      <c r="O123" s="56"/>
      <c r="P123" s="19"/>
      <c r="Q123" s="21">
        <v>44729</v>
      </c>
    </row>
    <row r="124" spans="2:17" ht="15" customHeight="1">
      <c r="B124" s="17">
        <v>7</v>
      </c>
      <c r="C124" s="73" t="s">
        <v>492</v>
      </c>
      <c r="D124" s="73" t="s">
        <v>492</v>
      </c>
      <c r="E124" s="54" t="s">
        <v>928</v>
      </c>
      <c r="F124" s="54">
        <v>30</v>
      </c>
      <c r="G124" s="54">
        <v>66</v>
      </c>
      <c r="H124" s="278">
        <f t="shared" si="1"/>
        <v>1980</v>
      </c>
      <c r="I124" s="295"/>
      <c r="J124" s="54" t="s">
        <v>929</v>
      </c>
      <c r="K124" s="17" t="s">
        <v>828</v>
      </c>
      <c r="L124" s="17"/>
      <c r="M124" s="19"/>
      <c r="N124" s="54"/>
      <c r="O124" s="56"/>
      <c r="P124" s="19"/>
      <c r="Q124" s="21">
        <v>44729</v>
      </c>
    </row>
    <row r="125" spans="2:17" ht="15" customHeight="1">
      <c r="B125" s="17">
        <v>7</v>
      </c>
      <c r="C125" s="73" t="s">
        <v>492</v>
      </c>
      <c r="D125" s="73" t="s">
        <v>492</v>
      </c>
      <c r="E125" s="54" t="s">
        <v>930</v>
      </c>
      <c r="F125" s="54">
        <v>4</v>
      </c>
      <c r="G125" s="54">
        <v>510</v>
      </c>
      <c r="H125" s="278">
        <f t="shared" si="1"/>
        <v>2040</v>
      </c>
      <c r="I125" s="295"/>
      <c r="J125" s="54" t="s">
        <v>931</v>
      </c>
      <c r="K125" s="17" t="s">
        <v>828</v>
      </c>
      <c r="L125" s="17"/>
      <c r="M125" s="19"/>
      <c r="N125" s="54"/>
      <c r="O125" s="56"/>
      <c r="P125" s="19"/>
      <c r="Q125" s="21">
        <v>44729</v>
      </c>
    </row>
    <row r="126" spans="2:17" ht="15" customHeight="1">
      <c r="B126" s="17">
        <v>7</v>
      </c>
      <c r="C126" s="73" t="s">
        <v>492</v>
      </c>
      <c r="D126" s="73" t="s">
        <v>492</v>
      </c>
      <c r="E126" s="54" t="s">
        <v>932</v>
      </c>
      <c r="F126" s="54">
        <v>2</v>
      </c>
      <c r="G126" s="54">
        <v>65</v>
      </c>
      <c r="H126" s="278">
        <f t="shared" si="1"/>
        <v>130</v>
      </c>
      <c r="I126" s="295"/>
      <c r="J126" s="54" t="s">
        <v>933</v>
      </c>
      <c r="K126" s="17" t="s">
        <v>828</v>
      </c>
      <c r="L126" s="17"/>
      <c r="M126" s="19"/>
      <c r="N126" s="54"/>
      <c r="O126" s="17"/>
      <c r="P126" s="19"/>
      <c r="Q126" s="21">
        <v>44729</v>
      </c>
    </row>
    <row r="127" spans="2:17" ht="15" customHeight="1">
      <c r="B127" s="17">
        <v>7</v>
      </c>
      <c r="C127" s="73" t="s">
        <v>492</v>
      </c>
      <c r="D127" s="73" t="s">
        <v>492</v>
      </c>
      <c r="E127" s="54" t="s">
        <v>936</v>
      </c>
      <c r="F127" s="54">
        <v>2</v>
      </c>
      <c r="G127" s="54">
        <v>1980</v>
      </c>
      <c r="H127" s="278">
        <f t="shared" si="1"/>
        <v>3960</v>
      </c>
      <c r="I127" s="295"/>
      <c r="J127" s="54" t="s">
        <v>937</v>
      </c>
      <c r="K127" s="17" t="s">
        <v>828</v>
      </c>
      <c r="L127" s="17"/>
      <c r="M127" s="19"/>
      <c r="N127" s="54"/>
      <c r="O127" s="17"/>
      <c r="P127" s="19"/>
      <c r="Q127" s="21">
        <v>44729</v>
      </c>
    </row>
    <row r="128" spans="2:17" ht="15" customHeight="1">
      <c r="B128" s="17">
        <v>7</v>
      </c>
      <c r="C128" s="73" t="s">
        <v>492</v>
      </c>
      <c r="D128" s="73" t="s">
        <v>492</v>
      </c>
      <c r="E128" s="54" t="s">
        <v>938</v>
      </c>
      <c r="F128" s="54">
        <v>2</v>
      </c>
      <c r="G128" s="54">
        <v>270</v>
      </c>
      <c r="H128" s="278">
        <f t="shared" si="1"/>
        <v>540</v>
      </c>
      <c r="I128" s="295"/>
      <c r="J128" s="54" t="s">
        <v>939</v>
      </c>
      <c r="K128" s="17" t="s">
        <v>828</v>
      </c>
      <c r="L128" s="17"/>
      <c r="M128" s="19"/>
      <c r="N128" s="54"/>
      <c r="O128" s="17"/>
      <c r="P128" s="19"/>
      <c r="Q128" s="21">
        <v>44729</v>
      </c>
    </row>
    <row r="129" spans="2:17" s="551" customFormat="1" ht="15" customHeight="1">
      <c r="B129" s="358">
        <v>11</v>
      </c>
      <c r="C129" s="542" t="s">
        <v>652</v>
      </c>
      <c r="D129" s="542" t="s">
        <v>652</v>
      </c>
      <c r="E129" s="325" t="s">
        <v>940</v>
      </c>
      <c r="F129" s="1410">
        <v>1</v>
      </c>
      <c r="G129" s="545">
        <v>1518000</v>
      </c>
      <c r="H129" s="545">
        <f>F129*G129</f>
        <v>1518000</v>
      </c>
      <c r="I129" s="1410"/>
      <c r="J129" s="325" t="s">
        <v>940</v>
      </c>
      <c r="K129" s="2011" t="s">
        <v>3383</v>
      </c>
      <c r="L129" s="358"/>
      <c r="M129" s="351"/>
      <c r="N129" s="325"/>
      <c r="O129" s="358"/>
      <c r="P129" s="351"/>
      <c r="Q129" s="380">
        <v>44853</v>
      </c>
    </row>
    <row r="130" spans="2:17" s="120" customFormat="1" ht="15" customHeight="1">
      <c r="B130" s="93">
        <v>7</v>
      </c>
      <c r="C130" s="73" t="s">
        <v>492</v>
      </c>
      <c r="D130" s="73" t="s">
        <v>492</v>
      </c>
      <c r="E130" s="91" t="s">
        <v>6055</v>
      </c>
      <c r="F130" s="91">
        <v>2</v>
      </c>
      <c r="G130" s="91">
        <v>2180</v>
      </c>
      <c r="H130" s="156">
        <f>F130*G130</f>
        <v>4360</v>
      </c>
      <c r="I130" s="133"/>
      <c r="J130" s="91" t="s">
        <v>6056</v>
      </c>
      <c r="K130" s="93" t="s">
        <v>828</v>
      </c>
      <c r="L130" s="93"/>
      <c r="M130" s="20"/>
      <c r="N130" s="91"/>
      <c r="O130" s="93"/>
      <c r="P130" s="20"/>
      <c r="Q130" s="74">
        <v>44732</v>
      </c>
    </row>
    <row r="131" spans="2:17" ht="15" customHeight="1">
      <c r="B131" s="17"/>
      <c r="C131" s="73"/>
      <c r="D131" s="73"/>
      <c r="E131" s="54"/>
      <c r="F131" s="54"/>
      <c r="G131" s="54"/>
      <c r="H131" s="278"/>
      <c r="I131" s="295"/>
      <c r="J131" s="54"/>
      <c r="K131" s="17"/>
      <c r="L131" s="17"/>
      <c r="M131" s="19"/>
      <c r="N131" s="54"/>
      <c r="O131" s="17"/>
      <c r="P131" s="19"/>
      <c r="Q131" s="21"/>
    </row>
    <row r="132" spans="2:17" s="120" customFormat="1" ht="15" customHeight="1">
      <c r="B132" s="93">
        <v>7</v>
      </c>
      <c r="C132" s="73" t="s">
        <v>492</v>
      </c>
      <c r="D132" s="73" t="s">
        <v>492</v>
      </c>
      <c r="E132" s="120" t="s">
        <v>6057</v>
      </c>
      <c r="F132" s="91">
        <v>2</v>
      </c>
      <c r="G132" s="91">
        <v>1450</v>
      </c>
      <c r="H132" s="156">
        <f>F132*G132</f>
        <v>2900</v>
      </c>
      <c r="I132" s="133"/>
      <c r="J132" s="91" t="s">
        <v>6058</v>
      </c>
      <c r="K132" s="93" t="s">
        <v>828</v>
      </c>
      <c r="L132" s="93"/>
      <c r="M132" s="20">
        <v>44831</v>
      </c>
      <c r="N132" s="91"/>
      <c r="O132" s="93"/>
      <c r="P132" s="20"/>
      <c r="Q132" s="74">
        <v>44837</v>
      </c>
    </row>
    <row r="133" spans="2:17" s="120" customFormat="1" ht="15" customHeight="1">
      <c r="B133" s="93">
        <v>7</v>
      </c>
      <c r="C133" s="73" t="s">
        <v>808</v>
      </c>
      <c r="D133" s="73" t="s">
        <v>808</v>
      </c>
      <c r="E133" s="91" t="s">
        <v>6059</v>
      </c>
      <c r="F133" s="133">
        <v>2</v>
      </c>
      <c r="G133" s="156">
        <v>7800</v>
      </c>
      <c r="H133" s="156">
        <f>F133*G133</f>
        <v>15600</v>
      </c>
      <c r="I133" s="133"/>
      <c r="J133" s="91" t="s">
        <v>6060</v>
      </c>
      <c r="K133" s="340"/>
      <c r="L133" s="93"/>
      <c r="M133" s="20">
        <v>44831</v>
      </c>
      <c r="N133" s="91"/>
      <c r="O133" s="93"/>
      <c r="P133" s="20">
        <v>44834</v>
      </c>
      <c r="Q133" s="74">
        <v>44833</v>
      </c>
    </row>
    <row r="134" spans="2:17" ht="15" customHeight="1">
      <c r="B134" s="17"/>
      <c r="C134" s="73"/>
      <c r="D134" s="73"/>
      <c r="E134" s="54"/>
      <c r="F134" s="54"/>
      <c r="G134" s="54"/>
      <c r="H134" s="278"/>
      <c r="I134" s="295"/>
      <c r="J134" s="54"/>
      <c r="K134" s="17"/>
      <c r="L134" s="17"/>
      <c r="M134" s="19"/>
      <c r="N134" s="54"/>
      <c r="O134" s="17"/>
      <c r="P134" s="19"/>
      <c r="Q134" s="21"/>
    </row>
    <row r="135" spans="2:17" ht="15" customHeight="1">
      <c r="B135" s="17">
        <v>7</v>
      </c>
      <c r="C135" s="16" t="s">
        <v>492</v>
      </c>
      <c r="D135" s="186" t="s">
        <v>492</v>
      </c>
      <c r="E135" s="3" t="s">
        <v>6061</v>
      </c>
      <c r="F135" s="1039">
        <v>1</v>
      </c>
      <c r="G135" s="1039">
        <v>1925</v>
      </c>
      <c r="H135" s="746">
        <f>F135*G135</f>
        <v>1925</v>
      </c>
      <c r="I135" s="2012"/>
      <c r="J135" s="1039" t="s">
        <v>588</v>
      </c>
      <c r="K135" s="17" t="s">
        <v>828</v>
      </c>
      <c r="L135" s="17"/>
      <c r="M135" s="19">
        <v>44837</v>
      </c>
      <c r="N135" s="54"/>
      <c r="O135" s="17"/>
      <c r="P135" s="19"/>
      <c r="Q135" s="21">
        <v>44840</v>
      </c>
    </row>
    <row r="136" spans="2:17" s="120" customFormat="1" ht="15" customHeight="1">
      <c r="B136" s="93">
        <v>7</v>
      </c>
      <c r="C136" s="73" t="s">
        <v>492</v>
      </c>
      <c r="D136" s="73" t="s">
        <v>492</v>
      </c>
      <c r="E136" s="2013" t="s">
        <v>6061</v>
      </c>
      <c r="F136" s="91">
        <v>1</v>
      </c>
      <c r="G136" s="91">
        <v>2425</v>
      </c>
      <c r="H136" s="156">
        <f>F136*G136</f>
        <v>2425</v>
      </c>
      <c r="I136" s="133"/>
      <c r="J136" s="91" t="s">
        <v>588</v>
      </c>
      <c r="K136" s="93" t="s">
        <v>828</v>
      </c>
      <c r="L136" s="93"/>
      <c r="M136" s="20">
        <v>44845</v>
      </c>
      <c r="N136" s="91"/>
      <c r="O136" s="93"/>
      <c r="P136" s="20"/>
      <c r="Q136" s="74">
        <v>44847</v>
      </c>
    </row>
  </sheetData>
  <autoFilter ref="B9:O128" xr:uid="{0CB72F4A-FE6C-4BE2-AE01-DEDC87DDFB18}"/>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3A3A7-C45A-4A8A-906E-7B474F196C39}">
  <dimension ref="A1:B5"/>
  <sheetViews>
    <sheetView view="pageBreakPreview" zoomScale="60" zoomScaleNormal="100" workbookViewId="0">
      <selection activeCell="F8" sqref="F8"/>
    </sheetView>
  </sheetViews>
  <sheetFormatPr defaultRowHeight="18.75"/>
  <cols>
    <col min="1" max="1" width="12.125" style="3" bestFit="1" customWidth="1"/>
    <col min="2" max="2" width="29.375" style="3" bestFit="1" customWidth="1"/>
    <col min="3" max="256" width="9" style="3"/>
    <col min="257" max="257" width="12.125" style="3" bestFit="1" customWidth="1"/>
    <col min="258" max="258" width="29.375" style="3" bestFit="1" customWidth="1"/>
    <col min="259" max="512" width="9" style="3"/>
    <col min="513" max="513" width="12.125" style="3" bestFit="1" customWidth="1"/>
    <col min="514" max="514" width="29.375" style="3" bestFit="1" customWidth="1"/>
    <col min="515" max="768" width="9" style="3"/>
    <col min="769" max="769" width="12.125" style="3" bestFit="1" customWidth="1"/>
    <col min="770" max="770" width="29.375" style="3" bestFit="1" customWidth="1"/>
    <col min="771" max="1024" width="9" style="3"/>
    <col min="1025" max="1025" width="12.125" style="3" bestFit="1" customWidth="1"/>
    <col min="1026" max="1026" width="29.375" style="3" bestFit="1" customWidth="1"/>
    <col min="1027" max="1280" width="9" style="3"/>
    <col min="1281" max="1281" width="12.125" style="3" bestFit="1" customWidth="1"/>
    <col min="1282" max="1282" width="29.375" style="3" bestFit="1" customWidth="1"/>
    <col min="1283" max="1536" width="9" style="3"/>
    <col min="1537" max="1537" width="12.125" style="3" bestFit="1" customWidth="1"/>
    <col min="1538" max="1538" width="29.375" style="3" bestFit="1" customWidth="1"/>
    <col min="1539" max="1792" width="9" style="3"/>
    <col min="1793" max="1793" width="12.125" style="3" bestFit="1" customWidth="1"/>
    <col min="1794" max="1794" width="29.375" style="3" bestFit="1" customWidth="1"/>
    <col min="1795" max="2048" width="9" style="3"/>
    <col min="2049" max="2049" width="12.125" style="3" bestFit="1" customWidth="1"/>
    <col min="2050" max="2050" width="29.375" style="3" bestFit="1" customWidth="1"/>
    <col min="2051" max="2304" width="9" style="3"/>
    <col min="2305" max="2305" width="12.125" style="3" bestFit="1" customWidth="1"/>
    <col min="2306" max="2306" width="29.375" style="3" bestFit="1" customWidth="1"/>
    <col min="2307" max="2560" width="9" style="3"/>
    <col min="2561" max="2561" width="12.125" style="3" bestFit="1" customWidth="1"/>
    <col min="2562" max="2562" width="29.375" style="3" bestFit="1" customWidth="1"/>
    <col min="2563" max="2816" width="9" style="3"/>
    <col min="2817" max="2817" width="12.125" style="3" bestFit="1" customWidth="1"/>
    <col min="2818" max="2818" width="29.375" style="3" bestFit="1" customWidth="1"/>
    <col min="2819" max="3072" width="9" style="3"/>
    <col min="3073" max="3073" width="12.125" style="3" bestFit="1" customWidth="1"/>
    <col min="3074" max="3074" width="29.375" style="3" bestFit="1" customWidth="1"/>
    <col min="3075" max="3328" width="9" style="3"/>
    <col min="3329" max="3329" width="12.125" style="3" bestFit="1" customWidth="1"/>
    <col min="3330" max="3330" width="29.375" style="3" bestFit="1" customWidth="1"/>
    <col min="3331" max="3584" width="9" style="3"/>
    <col min="3585" max="3585" width="12.125" style="3" bestFit="1" customWidth="1"/>
    <col min="3586" max="3586" width="29.375" style="3" bestFit="1" customWidth="1"/>
    <col min="3587" max="3840" width="9" style="3"/>
    <col min="3841" max="3841" width="12.125" style="3" bestFit="1" customWidth="1"/>
    <col min="3842" max="3842" width="29.375" style="3" bestFit="1" customWidth="1"/>
    <col min="3843" max="4096" width="9" style="3"/>
    <col min="4097" max="4097" width="12.125" style="3" bestFit="1" customWidth="1"/>
    <col min="4098" max="4098" width="29.375" style="3" bestFit="1" customWidth="1"/>
    <col min="4099" max="4352" width="9" style="3"/>
    <col min="4353" max="4353" width="12.125" style="3" bestFit="1" customWidth="1"/>
    <col min="4354" max="4354" width="29.375" style="3" bestFit="1" customWidth="1"/>
    <col min="4355" max="4608" width="9" style="3"/>
    <col min="4609" max="4609" width="12.125" style="3" bestFit="1" customWidth="1"/>
    <col min="4610" max="4610" width="29.375" style="3" bestFit="1" customWidth="1"/>
    <col min="4611" max="4864" width="9" style="3"/>
    <col min="4865" max="4865" width="12.125" style="3" bestFit="1" customWidth="1"/>
    <col min="4866" max="4866" width="29.375" style="3" bestFit="1" customWidth="1"/>
    <col min="4867" max="5120" width="9" style="3"/>
    <col min="5121" max="5121" width="12.125" style="3" bestFit="1" customWidth="1"/>
    <col min="5122" max="5122" width="29.375" style="3" bestFit="1" customWidth="1"/>
    <col min="5123" max="5376" width="9" style="3"/>
    <col min="5377" max="5377" width="12.125" style="3" bestFit="1" customWidth="1"/>
    <col min="5378" max="5378" width="29.375" style="3" bestFit="1" customWidth="1"/>
    <col min="5379" max="5632" width="9" style="3"/>
    <col min="5633" max="5633" width="12.125" style="3" bestFit="1" customWidth="1"/>
    <col min="5634" max="5634" width="29.375" style="3" bestFit="1" customWidth="1"/>
    <col min="5635" max="5888" width="9" style="3"/>
    <col min="5889" max="5889" width="12.125" style="3" bestFit="1" customWidth="1"/>
    <col min="5890" max="5890" width="29.375" style="3" bestFit="1" customWidth="1"/>
    <col min="5891" max="6144" width="9" style="3"/>
    <col min="6145" max="6145" width="12.125" style="3" bestFit="1" customWidth="1"/>
    <col min="6146" max="6146" width="29.375" style="3" bestFit="1" customWidth="1"/>
    <col min="6147" max="6400" width="9" style="3"/>
    <col min="6401" max="6401" width="12.125" style="3" bestFit="1" customWidth="1"/>
    <col min="6402" max="6402" width="29.375" style="3" bestFit="1" customWidth="1"/>
    <col min="6403" max="6656" width="9" style="3"/>
    <col min="6657" max="6657" width="12.125" style="3" bestFit="1" customWidth="1"/>
    <col min="6658" max="6658" width="29.375" style="3" bestFit="1" customWidth="1"/>
    <col min="6659" max="6912" width="9" style="3"/>
    <col min="6913" max="6913" width="12.125" style="3" bestFit="1" customWidth="1"/>
    <col min="6914" max="6914" width="29.375" style="3" bestFit="1" customWidth="1"/>
    <col min="6915" max="7168" width="9" style="3"/>
    <col min="7169" max="7169" width="12.125" style="3" bestFit="1" customWidth="1"/>
    <col min="7170" max="7170" width="29.375" style="3" bestFit="1" customWidth="1"/>
    <col min="7171" max="7424" width="9" style="3"/>
    <col min="7425" max="7425" width="12.125" style="3" bestFit="1" customWidth="1"/>
    <col min="7426" max="7426" width="29.375" style="3" bestFit="1" customWidth="1"/>
    <col min="7427" max="7680" width="9" style="3"/>
    <col min="7681" max="7681" width="12.125" style="3" bestFit="1" customWidth="1"/>
    <col min="7682" max="7682" width="29.375" style="3" bestFit="1" customWidth="1"/>
    <col min="7683" max="7936" width="9" style="3"/>
    <col min="7937" max="7937" width="12.125" style="3" bestFit="1" customWidth="1"/>
    <col min="7938" max="7938" width="29.375" style="3" bestFit="1" customWidth="1"/>
    <col min="7939" max="8192" width="9" style="3"/>
    <col min="8193" max="8193" width="12.125" style="3" bestFit="1" customWidth="1"/>
    <col min="8194" max="8194" width="29.375" style="3" bestFit="1" customWidth="1"/>
    <col min="8195" max="8448" width="9" style="3"/>
    <col min="8449" max="8449" width="12.125" style="3" bestFit="1" customWidth="1"/>
    <col min="8450" max="8450" width="29.375" style="3" bestFit="1" customWidth="1"/>
    <col min="8451" max="8704" width="9" style="3"/>
    <col min="8705" max="8705" width="12.125" style="3" bestFit="1" customWidth="1"/>
    <col min="8706" max="8706" width="29.375" style="3" bestFit="1" customWidth="1"/>
    <col min="8707" max="8960" width="9" style="3"/>
    <col min="8961" max="8961" width="12.125" style="3" bestFit="1" customWidth="1"/>
    <col min="8962" max="8962" width="29.375" style="3" bestFit="1" customWidth="1"/>
    <col min="8963" max="9216" width="9" style="3"/>
    <col min="9217" max="9217" width="12.125" style="3" bestFit="1" customWidth="1"/>
    <col min="9218" max="9218" width="29.375" style="3" bestFit="1" customWidth="1"/>
    <col min="9219" max="9472" width="9" style="3"/>
    <col min="9473" max="9473" width="12.125" style="3" bestFit="1" customWidth="1"/>
    <col min="9474" max="9474" width="29.375" style="3" bestFit="1" customWidth="1"/>
    <col min="9475" max="9728" width="9" style="3"/>
    <col min="9729" max="9729" width="12.125" style="3" bestFit="1" customWidth="1"/>
    <col min="9730" max="9730" width="29.375" style="3" bestFit="1" customWidth="1"/>
    <col min="9731" max="9984" width="9" style="3"/>
    <col min="9985" max="9985" width="12.125" style="3" bestFit="1" customWidth="1"/>
    <col min="9986" max="9986" width="29.375" style="3" bestFit="1" customWidth="1"/>
    <col min="9987" max="10240" width="9" style="3"/>
    <col min="10241" max="10241" width="12.125" style="3" bestFit="1" customWidth="1"/>
    <col min="10242" max="10242" width="29.375" style="3" bestFit="1" customWidth="1"/>
    <col min="10243" max="10496" width="9" style="3"/>
    <col min="10497" max="10497" width="12.125" style="3" bestFit="1" customWidth="1"/>
    <col min="10498" max="10498" width="29.375" style="3" bestFit="1" customWidth="1"/>
    <col min="10499" max="10752" width="9" style="3"/>
    <col min="10753" max="10753" width="12.125" style="3" bestFit="1" customWidth="1"/>
    <col min="10754" max="10754" width="29.375" style="3" bestFit="1" customWidth="1"/>
    <col min="10755" max="11008" width="9" style="3"/>
    <col min="11009" max="11009" width="12.125" style="3" bestFit="1" customWidth="1"/>
    <col min="11010" max="11010" width="29.375" style="3" bestFit="1" customWidth="1"/>
    <col min="11011" max="11264" width="9" style="3"/>
    <col min="11265" max="11265" width="12.125" style="3" bestFit="1" customWidth="1"/>
    <col min="11266" max="11266" width="29.375" style="3" bestFit="1" customWidth="1"/>
    <col min="11267" max="11520" width="9" style="3"/>
    <col min="11521" max="11521" width="12.125" style="3" bestFit="1" customWidth="1"/>
    <col min="11522" max="11522" width="29.375" style="3" bestFit="1" customWidth="1"/>
    <col min="11523" max="11776" width="9" style="3"/>
    <col min="11777" max="11777" width="12.125" style="3" bestFit="1" customWidth="1"/>
    <col min="11778" max="11778" width="29.375" style="3" bestFit="1" customWidth="1"/>
    <col min="11779" max="12032" width="9" style="3"/>
    <col min="12033" max="12033" width="12.125" style="3" bestFit="1" customWidth="1"/>
    <col min="12034" max="12034" width="29.375" style="3" bestFit="1" customWidth="1"/>
    <col min="12035" max="12288" width="9" style="3"/>
    <col min="12289" max="12289" width="12.125" style="3" bestFit="1" customWidth="1"/>
    <col min="12290" max="12290" width="29.375" style="3" bestFit="1" customWidth="1"/>
    <col min="12291" max="12544" width="9" style="3"/>
    <col min="12545" max="12545" width="12.125" style="3" bestFit="1" customWidth="1"/>
    <col min="12546" max="12546" width="29.375" style="3" bestFit="1" customWidth="1"/>
    <col min="12547" max="12800" width="9" style="3"/>
    <col min="12801" max="12801" width="12.125" style="3" bestFit="1" customWidth="1"/>
    <col min="12802" max="12802" width="29.375" style="3" bestFit="1" customWidth="1"/>
    <col min="12803" max="13056" width="9" style="3"/>
    <col min="13057" max="13057" width="12.125" style="3" bestFit="1" customWidth="1"/>
    <col min="13058" max="13058" width="29.375" style="3" bestFit="1" customWidth="1"/>
    <col min="13059" max="13312" width="9" style="3"/>
    <col min="13313" max="13313" width="12.125" style="3" bestFit="1" customWidth="1"/>
    <col min="13314" max="13314" width="29.375" style="3" bestFit="1" customWidth="1"/>
    <col min="13315" max="13568" width="9" style="3"/>
    <col min="13569" max="13569" width="12.125" style="3" bestFit="1" customWidth="1"/>
    <col min="13570" max="13570" width="29.375" style="3" bestFit="1" customWidth="1"/>
    <col min="13571" max="13824" width="9" style="3"/>
    <col min="13825" max="13825" width="12.125" style="3" bestFit="1" customWidth="1"/>
    <col min="13826" max="13826" width="29.375" style="3" bestFit="1" customWidth="1"/>
    <col min="13827" max="14080" width="9" style="3"/>
    <col min="14081" max="14081" width="12.125" style="3" bestFit="1" customWidth="1"/>
    <col min="14082" max="14082" width="29.375" style="3" bestFit="1" customWidth="1"/>
    <col min="14083" max="14336" width="9" style="3"/>
    <col min="14337" max="14337" width="12.125" style="3" bestFit="1" customWidth="1"/>
    <col min="14338" max="14338" width="29.375" style="3" bestFit="1" customWidth="1"/>
    <col min="14339" max="14592" width="9" style="3"/>
    <col min="14593" max="14593" width="12.125" style="3" bestFit="1" customWidth="1"/>
    <col min="14594" max="14594" width="29.375" style="3" bestFit="1" customWidth="1"/>
    <col min="14595" max="14848" width="9" style="3"/>
    <col min="14849" max="14849" width="12.125" style="3" bestFit="1" customWidth="1"/>
    <col min="14850" max="14850" width="29.375" style="3" bestFit="1" customWidth="1"/>
    <col min="14851" max="15104" width="9" style="3"/>
    <col min="15105" max="15105" width="12.125" style="3" bestFit="1" customWidth="1"/>
    <col min="15106" max="15106" width="29.375" style="3" bestFit="1" customWidth="1"/>
    <col min="15107" max="15360" width="9" style="3"/>
    <col min="15361" max="15361" width="12.125" style="3" bestFit="1" customWidth="1"/>
    <col min="15362" max="15362" width="29.375" style="3" bestFit="1" customWidth="1"/>
    <col min="15363" max="15616" width="9" style="3"/>
    <col min="15617" max="15617" width="12.125" style="3" bestFit="1" customWidth="1"/>
    <col min="15618" max="15618" width="29.375" style="3" bestFit="1" customWidth="1"/>
    <col min="15619" max="15872" width="9" style="3"/>
    <col min="15873" max="15873" width="12.125" style="3" bestFit="1" customWidth="1"/>
    <col min="15874" max="15874" width="29.375" style="3" bestFit="1" customWidth="1"/>
    <col min="15875" max="16128" width="9" style="3"/>
    <col min="16129" max="16129" width="12.125" style="3" bestFit="1" customWidth="1"/>
    <col min="16130" max="16130" width="29.375" style="3" bestFit="1" customWidth="1"/>
    <col min="16131" max="16384" width="9" style="3"/>
  </cols>
  <sheetData>
    <row r="1" spans="1:2" ht="24">
      <c r="A1" s="121" t="s">
        <v>0</v>
      </c>
      <c r="B1" s="312" t="s">
        <v>713</v>
      </c>
    </row>
    <row r="2" spans="1:2" ht="24">
      <c r="A2" s="121" t="s">
        <v>3</v>
      </c>
      <c r="B2" s="313" t="s">
        <v>714</v>
      </c>
    </row>
    <row r="3" spans="1:2" ht="24">
      <c r="A3" s="121" t="s">
        <v>5</v>
      </c>
      <c r="B3" s="313">
        <v>197523</v>
      </c>
    </row>
    <row r="4" spans="1:2" ht="24">
      <c r="A4" s="121" t="s">
        <v>6</v>
      </c>
      <c r="B4" s="315">
        <v>44783</v>
      </c>
    </row>
    <row r="5" spans="1:2" ht="24">
      <c r="A5" s="121" t="s">
        <v>8</v>
      </c>
      <c r="B5" s="315">
        <v>44820</v>
      </c>
    </row>
  </sheetData>
  <phoneticPr fontId="3"/>
  <printOptions horizontalCentered="1" verticalCentered="1"/>
  <pageMargins left="0.70866141732283472" right="0.70866141732283472" top="0.74803149606299213" bottom="0.74803149606299213" header="0.31496062992125984" footer="0.31496062992125984"/>
  <pageSetup paperSize="9" scale="321" orientation="landscape"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9C27F-CB01-4B40-9B86-280863DFA382}">
  <dimension ref="A1:G123"/>
  <sheetViews>
    <sheetView topLeftCell="A86" workbookViewId="0">
      <selection activeCell="G2" sqref="G2:G123"/>
    </sheetView>
  </sheetViews>
  <sheetFormatPr defaultRowHeight="18.75"/>
  <cols>
    <col min="1" max="16384" width="9" style="3"/>
  </cols>
  <sheetData>
    <row r="1" spans="1:7">
      <c r="A1" s="133">
        <v>1</v>
      </c>
      <c r="B1" s="3">
        <f>A1*2</f>
        <v>2</v>
      </c>
    </row>
    <row r="2" spans="1:7">
      <c r="A2" s="295">
        <v>1</v>
      </c>
      <c r="B2" s="3">
        <f t="shared" ref="B2:B65" si="0">A2*2</f>
        <v>2</v>
      </c>
      <c r="F2" s="133">
        <v>2</v>
      </c>
      <c r="G2" s="3">
        <f>F2/2</f>
        <v>1</v>
      </c>
    </row>
    <row r="3" spans="1:7">
      <c r="A3" s="295">
        <v>1</v>
      </c>
      <c r="B3" s="3">
        <f t="shared" si="0"/>
        <v>2</v>
      </c>
      <c r="F3" s="295">
        <v>2</v>
      </c>
      <c r="G3" s="3">
        <f t="shared" ref="G3:G66" si="1">F3/2</f>
        <v>1</v>
      </c>
    </row>
    <row r="4" spans="1:7">
      <c r="A4" s="133">
        <v>1</v>
      </c>
      <c r="B4" s="3">
        <f t="shared" si="0"/>
        <v>2</v>
      </c>
      <c r="F4" s="295">
        <v>2</v>
      </c>
      <c r="G4" s="3">
        <f t="shared" si="1"/>
        <v>1</v>
      </c>
    </row>
    <row r="5" spans="1:7">
      <c r="A5" s="133">
        <v>1</v>
      </c>
      <c r="B5" s="3">
        <f t="shared" si="0"/>
        <v>2</v>
      </c>
      <c r="F5" s="133">
        <v>2</v>
      </c>
      <c r="G5" s="3">
        <f t="shared" si="1"/>
        <v>1</v>
      </c>
    </row>
    <row r="6" spans="1:7">
      <c r="A6" s="133">
        <v>1</v>
      </c>
      <c r="B6" s="3">
        <f t="shared" si="0"/>
        <v>2</v>
      </c>
      <c r="F6" s="133">
        <v>2</v>
      </c>
      <c r="G6" s="3">
        <f t="shared" si="1"/>
        <v>1</v>
      </c>
    </row>
    <row r="7" spans="1:7">
      <c r="A7" s="133">
        <v>1</v>
      </c>
      <c r="B7" s="3">
        <f t="shared" si="0"/>
        <v>2</v>
      </c>
      <c r="F7" s="133">
        <v>2</v>
      </c>
      <c r="G7" s="3">
        <f t="shared" si="1"/>
        <v>1</v>
      </c>
    </row>
    <row r="8" spans="1:7">
      <c r="A8" s="54">
        <v>2</v>
      </c>
      <c r="B8" s="3">
        <f t="shared" si="0"/>
        <v>4</v>
      </c>
      <c r="F8" s="133">
        <v>2</v>
      </c>
      <c r="G8" s="3">
        <f t="shared" si="1"/>
        <v>1</v>
      </c>
    </row>
    <row r="9" spans="1:7">
      <c r="A9" s="133">
        <v>1</v>
      </c>
      <c r="B9" s="3">
        <f t="shared" si="0"/>
        <v>2</v>
      </c>
      <c r="F9" s="54">
        <v>4</v>
      </c>
      <c r="G9" s="3">
        <f t="shared" si="1"/>
        <v>2</v>
      </c>
    </row>
    <row r="10" spans="1:7">
      <c r="A10" s="321">
        <v>1</v>
      </c>
      <c r="B10" s="3">
        <f t="shared" si="0"/>
        <v>2</v>
      </c>
      <c r="F10" s="133">
        <v>2</v>
      </c>
      <c r="G10" s="3">
        <f t="shared" si="1"/>
        <v>1</v>
      </c>
    </row>
    <row r="11" spans="1:7">
      <c r="A11" s="321">
        <v>1</v>
      </c>
      <c r="B11" s="3">
        <f t="shared" si="0"/>
        <v>2</v>
      </c>
      <c r="F11" s="321">
        <v>2</v>
      </c>
      <c r="G11" s="3">
        <f t="shared" si="1"/>
        <v>1</v>
      </c>
    </row>
    <row r="12" spans="1:7">
      <c r="A12" s="321">
        <v>1</v>
      </c>
      <c r="B12" s="3">
        <f t="shared" si="0"/>
        <v>2</v>
      </c>
      <c r="F12" s="321">
        <v>2</v>
      </c>
      <c r="G12" s="3">
        <f t="shared" si="1"/>
        <v>1</v>
      </c>
    </row>
    <row r="13" spans="1:7">
      <c r="A13" s="321">
        <v>1</v>
      </c>
      <c r="B13" s="3">
        <f t="shared" si="0"/>
        <v>2</v>
      </c>
      <c r="F13" s="321">
        <v>2</v>
      </c>
      <c r="G13" s="3">
        <f t="shared" si="1"/>
        <v>1</v>
      </c>
    </row>
    <row r="14" spans="1:7">
      <c r="A14" s="321">
        <v>1</v>
      </c>
      <c r="B14" s="3">
        <f t="shared" si="0"/>
        <v>2</v>
      </c>
      <c r="F14" s="321">
        <v>2</v>
      </c>
      <c r="G14" s="3">
        <f t="shared" si="1"/>
        <v>1</v>
      </c>
    </row>
    <row r="15" spans="1:7">
      <c r="A15" s="321">
        <v>2</v>
      </c>
      <c r="B15" s="3">
        <f t="shared" si="0"/>
        <v>4</v>
      </c>
      <c r="F15" s="321">
        <v>2</v>
      </c>
      <c r="G15" s="3">
        <f t="shared" si="1"/>
        <v>1</v>
      </c>
    </row>
    <row r="16" spans="1:7">
      <c r="A16" s="321">
        <v>1</v>
      </c>
      <c r="B16" s="3">
        <f t="shared" si="0"/>
        <v>2</v>
      </c>
      <c r="F16" s="321">
        <v>4</v>
      </c>
      <c r="G16" s="3">
        <f t="shared" si="1"/>
        <v>2</v>
      </c>
    </row>
    <row r="17" spans="1:7">
      <c r="A17" s="54">
        <v>1</v>
      </c>
      <c r="B17" s="3">
        <f t="shared" si="0"/>
        <v>2</v>
      </c>
      <c r="F17" s="321">
        <v>2</v>
      </c>
      <c r="G17" s="3">
        <f t="shared" si="1"/>
        <v>1</v>
      </c>
    </row>
    <row r="18" spans="1:7">
      <c r="A18" s="321">
        <v>3</v>
      </c>
      <c r="B18" s="3">
        <f t="shared" si="0"/>
        <v>6</v>
      </c>
      <c r="F18" s="54">
        <v>2</v>
      </c>
      <c r="G18" s="3">
        <f t="shared" si="1"/>
        <v>1</v>
      </c>
    </row>
    <row r="19" spans="1:7">
      <c r="A19" s="321">
        <v>3</v>
      </c>
      <c r="B19" s="3">
        <f t="shared" si="0"/>
        <v>6</v>
      </c>
      <c r="F19" s="54">
        <v>2</v>
      </c>
      <c r="G19" s="3">
        <f t="shared" si="1"/>
        <v>1</v>
      </c>
    </row>
    <row r="20" spans="1:7">
      <c r="A20" s="321">
        <v>3</v>
      </c>
      <c r="B20" s="3">
        <f t="shared" si="0"/>
        <v>6</v>
      </c>
      <c r="F20" s="321">
        <v>6</v>
      </c>
      <c r="G20" s="3">
        <f t="shared" si="1"/>
        <v>3</v>
      </c>
    </row>
    <row r="21" spans="1:7">
      <c r="A21" s="321">
        <v>2</v>
      </c>
      <c r="B21" s="3">
        <f t="shared" si="0"/>
        <v>4</v>
      </c>
      <c r="F21" s="321">
        <v>6</v>
      </c>
      <c r="G21" s="3">
        <f t="shared" si="1"/>
        <v>3</v>
      </c>
    </row>
    <row r="22" spans="1:7">
      <c r="A22" s="321">
        <v>8</v>
      </c>
      <c r="B22" s="3">
        <f t="shared" si="0"/>
        <v>16</v>
      </c>
      <c r="F22" s="321">
        <v>6</v>
      </c>
      <c r="G22" s="3">
        <f t="shared" si="1"/>
        <v>3</v>
      </c>
    </row>
    <row r="23" spans="1:7">
      <c r="A23" s="295">
        <v>3</v>
      </c>
      <c r="B23" s="3">
        <f t="shared" si="0"/>
        <v>6</v>
      </c>
      <c r="F23" s="321">
        <v>4</v>
      </c>
      <c r="G23" s="3">
        <f t="shared" si="1"/>
        <v>2</v>
      </c>
    </row>
    <row r="24" spans="1:7">
      <c r="A24" s="295">
        <v>3</v>
      </c>
      <c r="B24" s="3">
        <f t="shared" si="0"/>
        <v>6</v>
      </c>
      <c r="F24" s="321">
        <v>16</v>
      </c>
      <c r="G24" s="3">
        <f t="shared" si="1"/>
        <v>8</v>
      </c>
    </row>
    <row r="25" spans="1:7">
      <c r="A25" s="295">
        <v>3</v>
      </c>
      <c r="B25" s="3">
        <f t="shared" si="0"/>
        <v>6</v>
      </c>
      <c r="F25" s="295">
        <v>6</v>
      </c>
      <c r="G25" s="3">
        <f t="shared" si="1"/>
        <v>3</v>
      </c>
    </row>
    <row r="26" spans="1:7">
      <c r="A26" s="295">
        <v>0</v>
      </c>
      <c r="B26" s="3">
        <f t="shared" si="0"/>
        <v>0</v>
      </c>
      <c r="F26" s="295">
        <v>6</v>
      </c>
      <c r="G26" s="3">
        <f t="shared" si="1"/>
        <v>3</v>
      </c>
    </row>
    <row r="27" spans="1:7">
      <c r="A27" s="295">
        <v>3</v>
      </c>
      <c r="B27" s="3">
        <f t="shared" si="0"/>
        <v>6</v>
      </c>
      <c r="F27" s="295">
        <v>6</v>
      </c>
      <c r="G27" s="3">
        <f t="shared" si="1"/>
        <v>3</v>
      </c>
    </row>
    <row r="28" spans="1:7">
      <c r="A28" s="295">
        <v>0</v>
      </c>
      <c r="B28" s="3">
        <f t="shared" si="0"/>
        <v>0</v>
      </c>
      <c r="F28" s="295">
        <v>0</v>
      </c>
      <c r="G28" s="3">
        <f t="shared" si="1"/>
        <v>0</v>
      </c>
    </row>
    <row r="29" spans="1:7">
      <c r="A29" s="54">
        <v>2</v>
      </c>
      <c r="B29" s="3">
        <f t="shared" si="0"/>
        <v>4</v>
      </c>
      <c r="F29" s="295">
        <v>6</v>
      </c>
      <c r="G29" s="3">
        <f t="shared" si="1"/>
        <v>3</v>
      </c>
    </row>
    <row r="30" spans="1:7">
      <c r="A30" s="295">
        <v>1</v>
      </c>
      <c r="B30" s="3">
        <f t="shared" si="0"/>
        <v>2</v>
      </c>
      <c r="F30" s="295">
        <v>0</v>
      </c>
      <c r="G30" s="3">
        <f t="shared" si="1"/>
        <v>0</v>
      </c>
    </row>
    <row r="31" spans="1:7">
      <c r="A31" s="295">
        <v>1</v>
      </c>
      <c r="B31" s="3">
        <f t="shared" si="0"/>
        <v>2</v>
      </c>
      <c r="F31" s="54">
        <v>4</v>
      </c>
      <c r="G31" s="3">
        <f t="shared" si="1"/>
        <v>2</v>
      </c>
    </row>
    <row r="32" spans="1:7">
      <c r="A32" s="295">
        <v>1</v>
      </c>
      <c r="B32" s="3">
        <f t="shared" si="0"/>
        <v>2</v>
      </c>
      <c r="F32" s="295">
        <v>2</v>
      </c>
      <c r="G32" s="3">
        <f t="shared" si="1"/>
        <v>1</v>
      </c>
    </row>
    <row r="33" spans="1:7">
      <c r="A33" s="295">
        <v>1</v>
      </c>
      <c r="B33" s="3">
        <f t="shared" si="0"/>
        <v>2</v>
      </c>
      <c r="F33" s="295">
        <v>2</v>
      </c>
      <c r="G33" s="3">
        <f t="shared" si="1"/>
        <v>1</v>
      </c>
    </row>
    <row r="34" spans="1:7">
      <c r="A34" s="321">
        <v>2</v>
      </c>
      <c r="B34" s="3">
        <f t="shared" si="0"/>
        <v>4</v>
      </c>
      <c r="F34" s="295">
        <v>2</v>
      </c>
      <c r="G34" s="3">
        <f t="shared" si="1"/>
        <v>1</v>
      </c>
    </row>
    <row r="35" spans="1:7">
      <c r="A35" s="321">
        <v>1</v>
      </c>
      <c r="B35" s="3">
        <f t="shared" si="0"/>
        <v>2</v>
      </c>
      <c r="F35" s="295">
        <v>2</v>
      </c>
      <c r="G35" s="3">
        <f t="shared" si="1"/>
        <v>1</v>
      </c>
    </row>
    <row r="36" spans="1:7">
      <c r="A36" s="321">
        <v>1</v>
      </c>
      <c r="B36" s="3">
        <f t="shared" si="0"/>
        <v>2</v>
      </c>
      <c r="F36" s="321">
        <v>4</v>
      </c>
      <c r="G36" s="3">
        <f t="shared" si="1"/>
        <v>2</v>
      </c>
    </row>
    <row r="37" spans="1:7">
      <c r="A37" s="321">
        <v>1</v>
      </c>
      <c r="B37" s="3">
        <f t="shared" si="0"/>
        <v>2</v>
      </c>
      <c r="F37" s="321">
        <v>2</v>
      </c>
      <c r="G37" s="3">
        <f t="shared" si="1"/>
        <v>1</v>
      </c>
    </row>
    <row r="38" spans="1:7">
      <c r="A38" s="321">
        <v>1</v>
      </c>
      <c r="B38" s="3">
        <f t="shared" si="0"/>
        <v>2</v>
      </c>
      <c r="F38" s="321">
        <v>2</v>
      </c>
      <c r="G38" s="3">
        <f t="shared" si="1"/>
        <v>1</v>
      </c>
    </row>
    <row r="39" spans="1:7">
      <c r="A39" s="321">
        <v>2</v>
      </c>
      <c r="B39" s="3">
        <f t="shared" si="0"/>
        <v>4</v>
      </c>
      <c r="F39" s="321">
        <v>2</v>
      </c>
      <c r="G39" s="3">
        <f t="shared" si="1"/>
        <v>1</v>
      </c>
    </row>
    <row r="40" spans="1:7">
      <c r="A40" s="321">
        <v>1</v>
      </c>
      <c r="B40" s="3">
        <f t="shared" si="0"/>
        <v>2</v>
      </c>
      <c r="F40" s="321">
        <v>2</v>
      </c>
      <c r="G40" s="3">
        <f t="shared" si="1"/>
        <v>1</v>
      </c>
    </row>
    <row r="41" spans="1:7">
      <c r="A41" s="321">
        <v>2</v>
      </c>
      <c r="B41" s="3">
        <f t="shared" si="0"/>
        <v>4</v>
      </c>
      <c r="F41" s="321">
        <v>4</v>
      </c>
      <c r="G41" s="3">
        <f t="shared" si="1"/>
        <v>2</v>
      </c>
    </row>
    <row r="42" spans="1:7">
      <c r="A42" s="321">
        <v>1</v>
      </c>
      <c r="B42" s="3">
        <f t="shared" si="0"/>
        <v>2</v>
      </c>
      <c r="F42" s="321">
        <v>2</v>
      </c>
      <c r="G42" s="3">
        <f t="shared" si="1"/>
        <v>1</v>
      </c>
    </row>
    <row r="43" spans="1:7">
      <c r="A43" s="321">
        <v>1</v>
      </c>
      <c r="B43" s="3">
        <f t="shared" si="0"/>
        <v>2</v>
      </c>
      <c r="F43" s="321">
        <v>4</v>
      </c>
      <c r="G43" s="3">
        <f t="shared" si="1"/>
        <v>2</v>
      </c>
    </row>
    <row r="44" spans="1:7">
      <c r="A44" s="321">
        <v>1</v>
      </c>
      <c r="B44" s="3">
        <f t="shared" si="0"/>
        <v>2</v>
      </c>
      <c r="F44" s="321">
        <v>2</v>
      </c>
      <c r="G44" s="3">
        <f t="shared" si="1"/>
        <v>1</v>
      </c>
    </row>
    <row r="45" spans="1:7">
      <c r="A45" s="321">
        <v>1</v>
      </c>
      <c r="B45" s="3">
        <f t="shared" si="0"/>
        <v>2</v>
      </c>
      <c r="F45" s="321">
        <v>2</v>
      </c>
      <c r="G45" s="3">
        <f t="shared" si="1"/>
        <v>1</v>
      </c>
    </row>
    <row r="46" spans="1:7">
      <c r="A46" s="321">
        <v>1</v>
      </c>
      <c r="B46" s="3">
        <f t="shared" si="0"/>
        <v>2</v>
      </c>
      <c r="F46" s="321">
        <v>2</v>
      </c>
      <c r="G46" s="3">
        <f t="shared" si="1"/>
        <v>1</v>
      </c>
    </row>
    <row r="47" spans="1:7">
      <c r="A47" s="321">
        <v>1</v>
      </c>
      <c r="B47" s="3">
        <f t="shared" si="0"/>
        <v>2</v>
      </c>
      <c r="F47" s="321">
        <v>2</v>
      </c>
      <c r="G47" s="3">
        <f t="shared" si="1"/>
        <v>1</v>
      </c>
    </row>
    <row r="48" spans="1:7">
      <c r="A48" s="321">
        <v>1</v>
      </c>
      <c r="B48" s="3">
        <f t="shared" si="0"/>
        <v>2</v>
      </c>
      <c r="F48" s="321">
        <v>2</v>
      </c>
      <c r="G48" s="3">
        <f t="shared" si="1"/>
        <v>1</v>
      </c>
    </row>
    <row r="49" spans="1:7">
      <c r="A49" s="321">
        <v>1</v>
      </c>
      <c r="B49" s="3">
        <f t="shared" si="0"/>
        <v>2</v>
      </c>
      <c r="F49" s="321">
        <v>2</v>
      </c>
      <c r="G49" s="3">
        <f t="shared" si="1"/>
        <v>1</v>
      </c>
    </row>
    <row r="50" spans="1:7">
      <c r="A50" s="295">
        <v>1</v>
      </c>
      <c r="B50" s="3">
        <f t="shared" si="0"/>
        <v>2</v>
      </c>
      <c r="F50" s="321">
        <v>2</v>
      </c>
      <c r="G50" s="3">
        <f t="shared" si="1"/>
        <v>1</v>
      </c>
    </row>
    <row r="51" spans="1:7">
      <c r="A51" s="295">
        <v>1</v>
      </c>
      <c r="B51" s="3">
        <f t="shared" si="0"/>
        <v>2</v>
      </c>
      <c r="F51" s="321">
        <v>2</v>
      </c>
      <c r="G51" s="3">
        <f t="shared" si="1"/>
        <v>1</v>
      </c>
    </row>
    <row r="52" spans="1:7">
      <c r="A52" s="54">
        <v>1</v>
      </c>
      <c r="B52" s="3">
        <f t="shared" si="0"/>
        <v>2</v>
      </c>
      <c r="F52" s="295">
        <v>2</v>
      </c>
      <c r="G52" s="3">
        <f t="shared" si="1"/>
        <v>1</v>
      </c>
    </row>
    <row r="53" spans="1:7">
      <c r="A53" s="54">
        <v>4</v>
      </c>
      <c r="B53" s="3">
        <f t="shared" si="0"/>
        <v>8</v>
      </c>
      <c r="F53" s="295">
        <v>2</v>
      </c>
      <c r="G53" s="3">
        <f t="shared" si="1"/>
        <v>1</v>
      </c>
    </row>
    <row r="54" spans="1:7">
      <c r="A54" s="54">
        <v>4</v>
      </c>
      <c r="B54" s="3">
        <f t="shared" si="0"/>
        <v>8</v>
      </c>
      <c r="F54" s="54">
        <v>2</v>
      </c>
      <c r="G54" s="3">
        <f t="shared" si="1"/>
        <v>1</v>
      </c>
    </row>
    <row r="55" spans="1:7">
      <c r="A55" s="54">
        <v>47</v>
      </c>
      <c r="B55" s="3">
        <f t="shared" si="0"/>
        <v>94</v>
      </c>
      <c r="F55" s="54">
        <v>2</v>
      </c>
      <c r="G55" s="3">
        <f t="shared" si="1"/>
        <v>1</v>
      </c>
    </row>
    <row r="56" spans="1:7">
      <c r="A56" s="54">
        <v>65</v>
      </c>
      <c r="B56" s="3">
        <f t="shared" si="0"/>
        <v>130</v>
      </c>
      <c r="F56" s="54">
        <v>2</v>
      </c>
      <c r="G56" s="3">
        <f t="shared" si="1"/>
        <v>1</v>
      </c>
    </row>
    <row r="57" spans="1:7">
      <c r="A57" s="54">
        <v>8</v>
      </c>
      <c r="B57" s="3">
        <f t="shared" si="0"/>
        <v>16</v>
      </c>
      <c r="F57" s="54">
        <v>8</v>
      </c>
      <c r="G57" s="3">
        <f t="shared" si="1"/>
        <v>4</v>
      </c>
    </row>
    <row r="58" spans="1:7">
      <c r="A58" s="54">
        <v>20</v>
      </c>
      <c r="B58" s="3">
        <f t="shared" si="0"/>
        <v>40</v>
      </c>
      <c r="F58" s="54">
        <v>2</v>
      </c>
      <c r="G58" s="3">
        <f t="shared" si="1"/>
        <v>1</v>
      </c>
    </row>
    <row r="59" spans="1:7">
      <c r="A59" s="54">
        <v>14</v>
      </c>
      <c r="B59" s="3">
        <f t="shared" si="0"/>
        <v>28</v>
      </c>
      <c r="F59" s="54">
        <v>8</v>
      </c>
      <c r="G59" s="3">
        <f t="shared" si="1"/>
        <v>4</v>
      </c>
    </row>
    <row r="60" spans="1:7">
      <c r="A60" s="54">
        <v>1</v>
      </c>
      <c r="B60" s="3">
        <f t="shared" si="0"/>
        <v>2</v>
      </c>
      <c r="F60" s="54">
        <v>8</v>
      </c>
      <c r="G60" s="3">
        <f t="shared" si="1"/>
        <v>4</v>
      </c>
    </row>
    <row r="61" spans="1:7">
      <c r="A61" s="54">
        <v>4</v>
      </c>
      <c r="B61" s="3">
        <f t="shared" si="0"/>
        <v>8</v>
      </c>
      <c r="F61" s="54">
        <v>100</v>
      </c>
      <c r="G61" s="3">
        <f t="shared" si="1"/>
        <v>50</v>
      </c>
    </row>
    <row r="62" spans="1:7">
      <c r="A62" s="54">
        <v>2</v>
      </c>
      <c r="B62" s="3">
        <f t="shared" si="0"/>
        <v>4</v>
      </c>
      <c r="F62" s="54">
        <v>130</v>
      </c>
      <c r="G62" s="3">
        <f t="shared" si="1"/>
        <v>65</v>
      </c>
    </row>
    <row r="63" spans="1:7">
      <c r="A63" s="54">
        <v>1</v>
      </c>
      <c r="B63" s="3">
        <f t="shared" si="0"/>
        <v>2</v>
      </c>
      <c r="F63" s="54">
        <v>16</v>
      </c>
      <c r="G63" s="3">
        <f t="shared" si="1"/>
        <v>8</v>
      </c>
    </row>
    <row r="64" spans="1:7">
      <c r="A64" s="54">
        <v>4</v>
      </c>
      <c r="B64" s="3">
        <f t="shared" si="0"/>
        <v>8</v>
      </c>
      <c r="F64" s="54">
        <v>40</v>
      </c>
      <c r="G64" s="3">
        <f t="shared" si="1"/>
        <v>20</v>
      </c>
    </row>
    <row r="65" spans="1:7">
      <c r="A65" s="54">
        <v>14</v>
      </c>
      <c r="B65" s="3">
        <f t="shared" si="0"/>
        <v>28</v>
      </c>
      <c r="F65" s="54">
        <v>28</v>
      </c>
      <c r="G65" s="3">
        <f t="shared" si="1"/>
        <v>14</v>
      </c>
    </row>
    <row r="66" spans="1:7">
      <c r="A66" s="54">
        <v>4</v>
      </c>
      <c r="B66" s="3">
        <f t="shared" ref="B66:B118" si="2">A66*2</f>
        <v>8</v>
      </c>
      <c r="F66" s="54">
        <v>2</v>
      </c>
      <c r="G66" s="3">
        <f t="shared" si="1"/>
        <v>1</v>
      </c>
    </row>
    <row r="67" spans="1:7">
      <c r="A67" s="54">
        <v>2</v>
      </c>
      <c r="B67" s="3">
        <f t="shared" si="2"/>
        <v>4</v>
      </c>
      <c r="F67" s="54">
        <v>8</v>
      </c>
      <c r="G67" s="3">
        <f t="shared" ref="G67:G123" si="3">F67/2</f>
        <v>4</v>
      </c>
    </row>
    <row r="68" spans="1:7">
      <c r="A68" s="54">
        <v>2</v>
      </c>
      <c r="B68" s="3">
        <f t="shared" si="2"/>
        <v>4</v>
      </c>
      <c r="F68" s="54">
        <v>4</v>
      </c>
      <c r="G68" s="3">
        <f t="shared" si="3"/>
        <v>2</v>
      </c>
    </row>
    <row r="69" spans="1:7">
      <c r="A69" s="54">
        <v>14</v>
      </c>
      <c r="B69" s="3">
        <f t="shared" si="2"/>
        <v>28</v>
      </c>
      <c r="F69" s="54">
        <v>2</v>
      </c>
      <c r="G69" s="3">
        <f t="shared" si="3"/>
        <v>1</v>
      </c>
    </row>
    <row r="70" spans="1:7">
      <c r="A70" s="54">
        <v>2</v>
      </c>
      <c r="B70" s="3">
        <f t="shared" si="2"/>
        <v>4</v>
      </c>
      <c r="F70" s="54">
        <v>8</v>
      </c>
      <c r="G70" s="3">
        <f t="shared" si="3"/>
        <v>4</v>
      </c>
    </row>
    <row r="71" spans="1:7">
      <c r="A71" s="54">
        <v>2</v>
      </c>
      <c r="B71" s="3">
        <f t="shared" si="2"/>
        <v>4</v>
      </c>
      <c r="F71" s="54">
        <v>28</v>
      </c>
      <c r="G71" s="3">
        <f t="shared" si="3"/>
        <v>14</v>
      </c>
    </row>
    <row r="72" spans="1:7">
      <c r="A72" s="54">
        <v>1</v>
      </c>
      <c r="B72" s="3">
        <f t="shared" si="2"/>
        <v>2</v>
      </c>
      <c r="F72" s="54">
        <v>8</v>
      </c>
      <c r="G72" s="3">
        <f t="shared" si="3"/>
        <v>4</v>
      </c>
    </row>
    <row r="73" spans="1:7">
      <c r="A73" s="54">
        <v>1</v>
      </c>
      <c r="B73" s="3">
        <f t="shared" si="2"/>
        <v>2</v>
      </c>
      <c r="F73" s="54">
        <v>4</v>
      </c>
      <c r="G73" s="3">
        <f t="shared" si="3"/>
        <v>2</v>
      </c>
    </row>
    <row r="74" spans="1:7">
      <c r="A74" s="54">
        <v>12</v>
      </c>
      <c r="B74" s="3">
        <f t="shared" si="2"/>
        <v>24</v>
      </c>
      <c r="F74" s="54">
        <v>4</v>
      </c>
      <c r="G74" s="3">
        <f t="shared" si="3"/>
        <v>2</v>
      </c>
    </row>
    <row r="75" spans="1:7">
      <c r="A75" s="54">
        <v>15</v>
      </c>
      <c r="B75" s="3">
        <f t="shared" si="2"/>
        <v>30</v>
      </c>
      <c r="F75" s="54">
        <v>28</v>
      </c>
      <c r="G75" s="3">
        <f t="shared" si="3"/>
        <v>14</v>
      </c>
    </row>
    <row r="76" spans="1:7">
      <c r="A76" s="54">
        <v>4</v>
      </c>
      <c r="B76" s="3">
        <f t="shared" si="2"/>
        <v>8</v>
      </c>
      <c r="F76" s="54">
        <v>4</v>
      </c>
      <c r="G76" s="3">
        <f t="shared" si="3"/>
        <v>2</v>
      </c>
    </row>
    <row r="77" spans="1:7">
      <c r="A77" s="54">
        <v>2</v>
      </c>
      <c r="B77" s="3">
        <f t="shared" si="2"/>
        <v>4</v>
      </c>
      <c r="F77" s="54">
        <v>4</v>
      </c>
      <c r="G77" s="3">
        <f t="shared" si="3"/>
        <v>2</v>
      </c>
    </row>
    <row r="78" spans="1:7">
      <c r="A78" s="54">
        <v>2</v>
      </c>
      <c r="B78" s="3">
        <f t="shared" si="2"/>
        <v>4</v>
      </c>
      <c r="F78" s="54">
        <v>4</v>
      </c>
      <c r="G78" s="3">
        <f t="shared" si="3"/>
        <v>2</v>
      </c>
    </row>
    <row r="79" spans="1:7">
      <c r="A79" s="54">
        <v>1</v>
      </c>
      <c r="B79" s="3">
        <f t="shared" si="2"/>
        <v>2</v>
      </c>
      <c r="F79" s="54">
        <v>4</v>
      </c>
      <c r="G79" s="3">
        <f t="shared" si="3"/>
        <v>2</v>
      </c>
    </row>
    <row r="80" spans="1:7">
      <c r="A80" s="54">
        <v>1</v>
      </c>
      <c r="B80" s="3">
        <f t="shared" si="2"/>
        <v>2</v>
      </c>
      <c r="F80" s="54">
        <v>2</v>
      </c>
      <c r="G80" s="3">
        <f t="shared" si="3"/>
        <v>1</v>
      </c>
    </row>
    <row r="81" spans="1:7">
      <c r="A81" s="54">
        <v>1</v>
      </c>
      <c r="B81" s="3">
        <f t="shared" si="2"/>
        <v>2</v>
      </c>
      <c r="F81" s="54">
        <v>2</v>
      </c>
      <c r="G81" s="3">
        <f t="shared" si="3"/>
        <v>1</v>
      </c>
    </row>
    <row r="82" spans="1:7">
      <c r="A82" s="54">
        <v>2</v>
      </c>
      <c r="B82" s="3">
        <f t="shared" si="2"/>
        <v>4</v>
      </c>
      <c r="F82" s="54">
        <v>4</v>
      </c>
      <c r="G82" s="3">
        <f t="shared" si="3"/>
        <v>2</v>
      </c>
    </row>
    <row r="83" spans="1:7">
      <c r="A83" s="54">
        <v>4</v>
      </c>
      <c r="B83" s="3">
        <f t="shared" si="2"/>
        <v>8</v>
      </c>
      <c r="F83" s="54">
        <v>2</v>
      </c>
      <c r="G83" s="3">
        <f t="shared" si="3"/>
        <v>1</v>
      </c>
    </row>
    <row r="84" spans="1:7">
      <c r="A84" s="54">
        <v>2</v>
      </c>
      <c r="B84" s="3">
        <f t="shared" si="2"/>
        <v>4</v>
      </c>
      <c r="F84" s="54">
        <v>2</v>
      </c>
      <c r="G84" s="3">
        <f t="shared" si="3"/>
        <v>1</v>
      </c>
    </row>
    <row r="85" spans="1:7">
      <c r="A85" s="54">
        <v>1</v>
      </c>
      <c r="B85" s="3">
        <f t="shared" si="2"/>
        <v>2</v>
      </c>
      <c r="F85" s="54">
        <v>2</v>
      </c>
      <c r="G85" s="3">
        <f t="shared" si="3"/>
        <v>1</v>
      </c>
    </row>
    <row r="86" spans="1:7">
      <c r="A86" s="54">
        <v>2</v>
      </c>
      <c r="B86" s="3">
        <f t="shared" si="2"/>
        <v>4</v>
      </c>
      <c r="F86" s="54">
        <v>2</v>
      </c>
      <c r="G86" s="3">
        <f t="shared" si="3"/>
        <v>1</v>
      </c>
    </row>
    <row r="87" spans="1:7">
      <c r="A87" s="54">
        <v>2</v>
      </c>
      <c r="B87" s="3">
        <f t="shared" si="2"/>
        <v>4</v>
      </c>
      <c r="F87" s="54">
        <v>2</v>
      </c>
      <c r="G87" s="3">
        <f t="shared" si="3"/>
        <v>1</v>
      </c>
    </row>
    <row r="88" spans="1:7">
      <c r="A88" s="295">
        <v>1</v>
      </c>
      <c r="B88" s="3">
        <f t="shared" si="2"/>
        <v>2</v>
      </c>
      <c r="F88" s="54">
        <v>2</v>
      </c>
      <c r="G88" s="3">
        <f t="shared" si="3"/>
        <v>1</v>
      </c>
    </row>
    <row r="89" spans="1:7">
      <c r="A89" s="54">
        <v>1</v>
      </c>
      <c r="B89" s="3">
        <f t="shared" si="2"/>
        <v>2</v>
      </c>
      <c r="F89" s="54">
        <v>2</v>
      </c>
      <c r="G89" s="3">
        <f t="shared" si="3"/>
        <v>1</v>
      </c>
    </row>
    <row r="90" spans="1:7">
      <c r="A90" s="54">
        <v>2</v>
      </c>
      <c r="B90" s="3">
        <f t="shared" si="2"/>
        <v>4</v>
      </c>
      <c r="F90" s="54">
        <v>4</v>
      </c>
      <c r="G90" s="3">
        <f t="shared" si="3"/>
        <v>2</v>
      </c>
    </row>
    <row r="91" spans="1:7">
      <c r="A91" s="54">
        <v>1</v>
      </c>
      <c r="B91" s="3">
        <f t="shared" si="2"/>
        <v>2</v>
      </c>
      <c r="F91" s="54">
        <v>2</v>
      </c>
      <c r="G91" s="3">
        <f t="shared" si="3"/>
        <v>1</v>
      </c>
    </row>
    <row r="92" spans="1:7">
      <c r="A92" s="54">
        <v>1</v>
      </c>
      <c r="B92" s="3">
        <f t="shared" si="2"/>
        <v>2</v>
      </c>
      <c r="F92" s="54">
        <v>2</v>
      </c>
      <c r="G92" s="3">
        <f t="shared" si="3"/>
        <v>1</v>
      </c>
    </row>
    <row r="93" spans="1:7">
      <c r="A93" s="54">
        <v>1</v>
      </c>
      <c r="B93" s="3">
        <f t="shared" si="2"/>
        <v>2</v>
      </c>
      <c r="F93" s="54">
        <v>4</v>
      </c>
      <c r="G93" s="3">
        <f t="shared" si="3"/>
        <v>2</v>
      </c>
    </row>
    <row r="94" spans="1:7">
      <c r="A94" s="54">
        <v>1</v>
      </c>
      <c r="B94" s="3">
        <f t="shared" si="2"/>
        <v>2</v>
      </c>
      <c r="F94" s="54">
        <v>2</v>
      </c>
      <c r="G94" s="3">
        <f t="shared" si="3"/>
        <v>1</v>
      </c>
    </row>
    <row r="95" spans="1:7">
      <c r="A95" s="295">
        <v>1</v>
      </c>
      <c r="B95" s="3">
        <f t="shared" si="2"/>
        <v>2</v>
      </c>
      <c r="F95" s="54">
        <v>4</v>
      </c>
      <c r="G95" s="3">
        <f t="shared" si="3"/>
        <v>2</v>
      </c>
    </row>
    <row r="96" spans="1:7">
      <c r="A96" s="54">
        <v>1</v>
      </c>
      <c r="B96" s="3">
        <f t="shared" si="2"/>
        <v>2</v>
      </c>
      <c r="F96" s="54">
        <v>2</v>
      </c>
      <c r="G96" s="3">
        <f t="shared" si="3"/>
        <v>1</v>
      </c>
    </row>
    <row r="97" spans="1:7">
      <c r="A97" s="54">
        <v>1</v>
      </c>
      <c r="B97" s="3">
        <f t="shared" si="2"/>
        <v>2</v>
      </c>
      <c r="F97" s="54">
        <v>4</v>
      </c>
      <c r="G97" s="3">
        <f t="shared" si="3"/>
        <v>2</v>
      </c>
    </row>
    <row r="98" spans="1:7">
      <c r="A98" s="54">
        <v>4</v>
      </c>
      <c r="B98" s="3">
        <f t="shared" si="2"/>
        <v>8</v>
      </c>
      <c r="F98" s="54">
        <v>2</v>
      </c>
      <c r="G98" s="3">
        <f t="shared" si="3"/>
        <v>1</v>
      </c>
    </row>
    <row r="99" spans="1:7">
      <c r="A99" s="54">
        <v>1</v>
      </c>
      <c r="B99" s="3">
        <f t="shared" si="2"/>
        <v>2</v>
      </c>
      <c r="F99" s="54">
        <v>2</v>
      </c>
      <c r="G99" s="3">
        <f t="shared" si="3"/>
        <v>1</v>
      </c>
    </row>
    <row r="100" spans="1:7">
      <c r="A100" s="54">
        <v>1</v>
      </c>
      <c r="B100" s="3">
        <f t="shared" si="2"/>
        <v>2</v>
      </c>
      <c r="F100" s="54">
        <v>2</v>
      </c>
      <c r="G100" s="3">
        <f t="shared" si="3"/>
        <v>1</v>
      </c>
    </row>
    <row r="101" spans="1:7">
      <c r="A101" s="54">
        <v>2</v>
      </c>
      <c r="B101" s="3">
        <f t="shared" si="2"/>
        <v>4</v>
      </c>
      <c r="F101" s="54">
        <v>2</v>
      </c>
      <c r="G101" s="3">
        <f t="shared" si="3"/>
        <v>1</v>
      </c>
    </row>
    <row r="102" spans="1:7">
      <c r="A102" s="54">
        <v>1</v>
      </c>
      <c r="B102" s="3">
        <f t="shared" si="2"/>
        <v>2</v>
      </c>
      <c r="F102" s="54">
        <v>6</v>
      </c>
      <c r="G102" s="3">
        <f t="shared" si="3"/>
        <v>3</v>
      </c>
    </row>
    <row r="103" spans="1:7">
      <c r="A103" s="54">
        <v>1</v>
      </c>
      <c r="B103" s="3">
        <f t="shared" si="2"/>
        <v>2</v>
      </c>
      <c r="F103" s="54">
        <v>2</v>
      </c>
      <c r="G103" s="3">
        <f t="shared" si="3"/>
        <v>1</v>
      </c>
    </row>
    <row r="104" spans="1:7">
      <c r="A104" s="54">
        <v>3</v>
      </c>
      <c r="B104" s="3">
        <f t="shared" si="2"/>
        <v>6</v>
      </c>
      <c r="F104" s="54">
        <v>8</v>
      </c>
      <c r="G104" s="3">
        <f t="shared" si="3"/>
        <v>4</v>
      </c>
    </row>
    <row r="105" spans="1:7">
      <c r="A105" s="54">
        <v>1</v>
      </c>
      <c r="B105" s="3">
        <f t="shared" si="2"/>
        <v>2</v>
      </c>
      <c r="F105" s="54">
        <v>2</v>
      </c>
      <c r="G105" s="3">
        <f t="shared" si="3"/>
        <v>1</v>
      </c>
    </row>
    <row r="106" spans="1:7">
      <c r="A106" s="54">
        <v>1</v>
      </c>
      <c r="B106" s="3">
        <f t="shared" si="2"/>
        <v>2</v>
      </c>
      <c r="F106" s="54">
        <v>2</v>
      </c>
      <c r="G106" s="3">
        <f t="shared" si="3"/>
        <v>1</v>
      </c>
    </row>
    <row r="107" spans="1:7">
      <c r="A107" s="54">
        <v>2</v>
      </c>
      <c r="B107" s="3">
        <f t="shared" si="2"/>
        <v>4</v>
      </c>
      <c r="F107" s="54">
        <v>2</v>
      </c>
      <c r="G107" s="3">
        <f t="shared" si="3"/>
        <v>1</v>
      </c>
    </row>
    <row r="108" spans="1:7">
      <c r="A108" s="54">
        <v>1</v>
      </c>
      <c r="B108" s="3">
        <f t="shared" si="2"/>
        <v>2</v>
      </c>
      <c r="F108" s="54">
        <v>2</v>
      </c>
      <c r="G108" s="3">
        <f t="shared" si="3"/>
        <v>1</v>
      </c>
    </row>
    <row r="109" spans="1:7">
      <c r="A109" s="54">
        <v>1</v>
      </c>
      <c r="B109" s="3">
        <f t="shared" si="2"/>
        <v>2</v>
      </c>
      <c r="F109" s="54">
        <v>2</v>
      </c>
      <c r="G109" s="3">
        <f t="shared" si="3"/>
        <v>1</v>
      </c>
    </row>
    <row r="110" spans="1:7">
      <c r="A110" s="54">
        <v>2</v>
      </c>
      <c r="B110" s="3">
        <f t="shared" si="2"/>
        <v>4</v>
      </c>
      <c r="F110" s="54">
        <v>2</v>
      </c>
      <c r="G110" s="3">
        <f t="shared" si="3"/>
        <v>1</v>
      </c>
    </row>
    <row r="111" spans="1:7">
      <c r="A111" s="54">
        <v>2</v>
      </c>
      <c r="B111" s="3">
        <f t="shared" si="2"/>
        <v>4</v>
      </c>
      <c r="F111" s="54">
        <v>2</v>
      </c>
      <c r="G111" s="3">
        <f t="shared" si="3"/>
        <v>1</v>
      </c>
    </row>
    <row r="112" spans="1:7">
      <c r="A112" s="54">
        <v>1</v>
      </c>
      <c r="B112" s="3">
        <f t="shared" si="2"/>
        <v>2</v>
      </c>
      <c r="F112" s="54">
        <v>2</v>
      </c>
      <c r="G112" s="3">
        <f t="shared" si="3"/>
        <v>1</v>
      </c>
    </row>
    <row r="113" spans="1:7">
      <c r="A113" s="295">
        <v>1</v>
      </c>
      <c r="B113" s="3">
        <f t="shared" si="2"/>
        <v>2</v>
      </c>
      <c r="F113" s="54">
        <v>24</v>
      </c>
      <c r="G113" s="3">
        <f t="shared" si="3"/>
        <v>12</v>
      </c>
    </row>
    <row r="114" spans="1:7">
      <c r="A114" s="54">
        <v>1</v>
      </c>
      <c r="B114" s="3">
        <f t="shared" si="2"/>
        <v>2</v>
      </c>
      <c r="F114" s="54">
        <v>30</v>
      </c>
      <c r="G114" s="3">
        <f t="shared" si="3"/>
        <v>15</v>
      </c>
    </row>
    <row r="115" spans="1:7">
      <c r="A115" s="54">
        <v>1</v>
      </c>
      <c r="B115" s="3">
        <f t="shared" si="2"/>
        <v>2</v>
      </c>
      <c r="F115" s="54">
        <v>8</v>
      </c>
      <c r="G115" s="3">
        <f t="shared" si="3"/>
        <v>4</v>
      </c>
    </row>
    <row r="116" spans="1:7">
      <c r="A116" s="54">
        <v>1</v>
      </c>
      <c r="B116" s="3">
        <f t="shared" si="2"/>
        <v>2</v>
      </c>
      <c r="F116" s="54">
        <v>4</v>
      </c>
      <c r="G116" s="3">
        <f t="shared" si="3"/>
        <v>2</v>
      </c>
    </row>
    <row r="117" spans="1:7">
      <c r="A117" s="54">
        <v>1</v>
      </c>
      <c r="B117" s="3">
        <f t="shared" si="2"/>
        <v>2</v>
      </c>
      <c r="F117" s="54">
        <v>2</v>
      </c>
      <c r="G117" s="3">
        <f t="shared" si="3"/>
        <v>1</v>
      </c>
    </row>
    <row r="118" spans="1:7">
      <c r="A118" s="295">
        <v>1</v>
      </c>
      <c r="B118" s="3">
        <f t="shared" si="2"/>
        <v>2</v>
      </c>
      <c r="F118" s="54">
        <v>4</v>
      </c>
      <c r="G118" s="3">
        <f t="shared" si="3"/>
        <v>2</v>
      </c>
    </row>
    <row r="119" spans="1:7">
      <c r="F119" s="54">
        <v>4</v>
      </c>
      <c r="G119" s="3">
        <f t="shared" si="3"/>
        <v>2</v>
      </c>
    </row>
    <row r="120" spans="1:7">
      <c r="F120" s="295">
        <v>2</v>
      </c>
      <c r="G120" s="3">
        <f t="shared" si="3"/>
        <v>1</v>
      </c>
    </row>
    <row r="121" spans="1:7">
      <c r="F121" s="295"/>
      <c r="G121" s="3">
        <f t="shared" si="3"/>
        <v>0</v>
      </c>
    </row>
    <row r="122" spans="1:7">
      <c r="F122" s="295">
        <v>4</v>
      </c>
      <c r="G122" s="3">
        <f t="shared" si="3"/>
        <v>2</v>
      </c>
    </row>
    <row r="123" spans="1:7">
      <c r="F123" s="54">
        <v>2</v>
      </c>
      <c r="G123" s="3">
        <f t="shared" si="3"/>
        <v>1</v>
      </c>
    </row>
  </sheetData>
  <phoneticPr fontId="3"/>
  <pageMargins left="0.7" right="0.7" top="0.75" bottom="0.75" header="0.3" footer="0.3"/>
  <pageSetup paperSize="9" orientation="portrait"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49D1B-CC1F-4180-9234-B8F655A35A65}">
  <dimension ref="B2:Q79"/>
  <sheetViews>
    <sheetView zoomScale="85" zoomScaleNormal="85" workbookViewId="0">
      <pane xSplit="10" ySplit="8" topLeftCell="N9" activePane="bottomRight" state="frozen"/>
      <selection pane="topRight" activeCell="K1" sqref="K1"/>
      <selection pane="bottomLeft" activeCell="A9" sqref="A9"/>
      <selection pane="bottomRight" activeCell="B34" sqref="B34"/>
    </sheetView>
  </sheetViews>
  <sheetFormatPr defaultRowHeight="18.75"/>
  <cols>
    <col min="1" max="1" width="2.625" style="3" customWidth="1"/>
    <col min="2" max="2" width="5.75" style="9" customWidth="1"/>
    <col min="3" max="4" width="20.75" style="3" customWidth="1"/>
    <col min="5" max="5" width="90.75" style="3" customWidth="1"/>
    <col min="6" max="6" width="6.25" style="3" customWidth="1"/>
    <col min="7" max="8" width="9.875" style="3" bestFit="1" customWidth="1"/>
    <col min="9" max="9" width="5.75" style="11" customWidth="1"/>
    <col min="10" max="10" width="45.75" style="3" customWidth="1"/>
    <col min="11" max="11" width="30.75" style="3" customWidth="1"/>
    <col min="12" max="12" width="40.75" style="9" customWidth="1"/>
    <col min="13" max="13" width="13.75" style="10" customWidth="1"/>
    <col min="14" max="14" width="6.375" style="3" customWidth="1"/>
    <col min="15" max="15" width="13.25" style="11" customWidth="1"/>
    <col min="16" max="16" width="14.5" style="126" customWidth="1"/>
    <col min="17" max="17" width="15.625" style="13" customWidth="1"/>
    <col min="18" max="16384" width="9" style="3"/>
  </cols>
  <sheetData>
    <row r="2" spans="2:17" ht="20.100000000000001" customHeight="1">
      <c r="B2" s="1" t="s">
        <v>0</v>
      </c>
      <c r="C2" s="1"/>
      <c r="D2" s="1"/>
      <c r="E2" s="2" t="s">
        <v>4774</v>
      </c>
      <c r="G2" s="4" t="s">
        <v>2</v>
      </c>
      <c r="H2" s="5"/>
      <c r="I2" s="6"/>
      <c r="J2" s="125">
        <f>SUM(H:H)</f>
        <v>91466</v>
      </c>
    </row>
    <row r="3" spans="2:17" ht="20.100000000000001" customHeight="1">
      <c r="B3" s="1" t="s">
        <v>3</v>
      </c>
      <c r="C3" s="1"/>
      <c r="D3" s="1"/>
      <c r="E3" s="14" t="s">
        <v>6062</v>
      </c>
    </row>
    <row r="4" spans="2:17" ht="20.100000000000001" customHeight="1">
      <c r="B4" s="1" t="s">
        <v>5</v>
      </c>
      <c r="C4" s="1"/>
      <c r="D4" s="1"/>
      <c r="E4" s="14">
        <v>197684</v>
      </c>
    </row>
    <row r="5" spans="2:17" ht="20.100000000000001" customHeight="1">
      <c r="B5" s="1" t="s">
        <v>6</v>
      </c>
      <c r="C5" s="1"/>
      <c r="D5" s="1"/>
      <c r="E5" s="15" t="s">
        <v>6063</v>
      </c>
    </row>
    <row r="6" spans="2:17" ht="20.100000000000001" customHeight="1">
      <c r="B6" s="1" t="s">
        <v>8</v>
      </c>
      <c r="C6" s="1"/>
      <c r="D6" s="1"/>
      <c r="E6" s="15">
        <v>44830</v>
      </c>
    </row>
    <row r="7" spans="2:17">
      <c r="F7" s="17"/>
    </row>
    <row r="8" spans="2:17" s="9" customFormat="1" ht="19.899999999999999" customHeight="1">
      <c r="B8" s="16" t="s">
        <v>9</v>
      </c>
      <c r="C8" s="16" t="s">
        <v>10</v>
      </c>
      <c r="D8" s="16" t="s">
        <v>11</v>
      </c>
      <c r="E8" s="17" t="s">
        <v>12</v>
      </c>
      <c r="F8" s="17" t="s">
        <v>680</v>
      </c>
      <c r="G8" s="17" t="s">
        <v>14</v>
      </c>
      <c r="H8" s="18" t="s">
        <v>15</v>
      </c>
      <c r="I8" s="18" t="s">
        <v>16</v>
      </c>
      <c r="J8" s="17" t="s">
        <v>17</v>
      </c>
      <c r="K8" s="17" t="s">
        <v>18</v>
      </c>
      <c r="L8" s="17" t="s">
        <v>19</v>
      </c>
      <c r="M8" s="19" t="s">
        <v>20</v>
      </c>
      <c r="N8" s="16" t="s">
        <v>21</v>
      </c>
      <c r="O8" s="17" t="s">
        <v>22</v>
      </c>
      <c r="P8" s="19" t="s">
        <v>23</v>
      </c>
      <c r="Q8" s="21" t="s">
        <v>24</v>
      </c>
    </row>
    <row r="9" spans="2:17" s="9" customFormat="1" ht="19.899999999999999" customHeight="1">
      <c r="B9" s="16">
        <v>1</v>
      </c>
      <c r="C9" s="16" t="s">
        <v>178</v>
      </c>
      <c r="D9" s="16" t="s">
        <v>178</v>
      </c>
      <c r="E9" s="146" t="s">
        <v>116</v>
      </c>
      <c r="F9" s="1300">
        <v>3</v>
      </c>
      <c r="G9" s="520">
        <v>1150</v>
      </c>
      <c r="H9" s="520">
        <f t="shared" ref="H9:H40" si="0">F9*G9</f>
        <v>3450</v>
      </c>
      <c r="I9" s="18"/>
      <c r="J9" s="146" t="s">
        <v>6064</v>
      </c>
      <c r="K9" s="146"/>
      <c r="L9" s="17" t="s">
        <v>6065</v>
      </c>
      <c r="M9" s="19">
        <v>44756</v>
      </c>
      <c r="N9" s="16"/>
      <c r="O9" s="17"/>
      <c r="P9" s="19">
        <v>44770</v>
      </c>
      <c r="Q9" s="21">
        <v>44770</v>
      </c>
    </row>
    <row r="10" spans="2:17" s="9" customFormat="1" ht="19.899999999999999" customHeight="1">
      <c r="B10" s="16">
        <v>1</v>
      </c>
      <c r="C10" s="16" t="s">
        <v>178</v>
      </c>
      <c r="D10" s="16" t="s">
        <v>178</v>
      </c>
      <c r="E10" s="146" t="s">
        <v>6066</v>
      </c>
      <c r="F10" s="1300">
        <v>1</v>
      </c>
      <c r="G10" s="520">
        <v>8023</v>
      </c>
      <c r="H10" s="520">
        <f t="shared" si="0"/>
        <v>8023</v>
      </c>
      <c r="I10" s="18"/>
      <c r="J10" s="146" t="s">
        <v>2521</v>
      </c>
      <c r="K10" s="146"/>
      <c r="L10" s="17" t="s">
        <v>6067</v>
      </c>
      <c r="M10" s="19">
        <v>44756</v>
      </c>
      <c r="N10" s="16"/>
      <c r="O10" s="17"/>
      <c r="P10" s="19">
        <v>44770</v>
      </c>
      <c r="Q10" s="21">
        <v>44770</v>
      </c>
    </row>
    <row r="11" spans="2:17" s="9" customFormat="1" ht="19.899999999999999" customHeight="1">
      <c r="B11" s="16">
        <v>1</v>
      </c>
      <c r="C11" s="16" t="s">
        <v>178</v>
      </c>
      <c r="D11" s="16" t="s">
        <v>178</v>
      </c>
      <c r="E11" s="146" t="s">
        <v>6068</v>
      </c>
      <c r="F11" s="1300">
        <v>2</v>
      </c>
      <c r="G11" s="520">
        <v>1150</v>
      </c>
      <c r="H11" s="520">
        <f t="shared" si="0"/>
        <v>2300</v>
      </c>
      <c r="I11" s="18"/>
      <c r="J11" s="146" t="s">
        <v>180</v>
      </c>
      <c r="K11" s="146"/>
      <c r="L11" s="17" t="s">
        <v>6067</v>
      </c>
      <c r="M11" s="19">
        <v>44756</v>
      </c>
      <c r="N11" s="16"/>
      <c r="O11" s="17"/>
      <c r="P11" s="19">
        <v>44770</v>
      </c>
      <c r="Q11" s="21">
        <v>44770</v>
      </c>
    </row>
    <row r="12" spans="2:17" s="9" customFormat="1" ht="19.899999999999999" customHeight="1">
      <c r="B12" s="16">
        <v>1</v>
      </c>
      <c r="C12" s="16" t="s">
        <v>178</v>
      </c>
      <c r="D12" s="16" t="s">
        <v>178</v>
      </c>
      <c r="E12" s="146" t="s">
        <v>6069</v>
      </c>
      <c r="F12" s="1300">
        <v>2</v>
      </c>
      <c r="G12" s="520">
        <v>360</v>
      </c>
      <c r="H12" s="520">
        <f t="shared" si="0"/>
        <v>720</v>
      </c>
      <c r="I12" s="18"/>
      <c r="J12" s="146" t="s">
        <v>6070</v>
      </c>
      <c r="K12" s="146"/>
      <c r="L12" s="17" t="s">
        <v>6067</v>
      </c>
      <c r="M12" s="19">
        <v>44756</v>
      </c>
      <c r="N12" s="16"/>
      <c r="O12" s="17"/>
      <c r="P12" s="19">
        <v>44770</v>
      </c>
      <c r="Q12" s="21">
        <v>44770</v>
      </c>
    </row>
    <row r="13" spans="2:17" s="9" customFormat="1" ht="19.899999999999999" customHeight="1">
      <c r="B13" s="16">
        <v>1</v>
      </c>
      <c r="C13" s="16" t="s">
        <v>178</v>
      </c>
      <c r="D13" s="16" t="s">
        <v>178</v>
      </c>
      <c r="E13" s="146" t="s">
        <v>6071</v>
      </c>
      <c r="F13" s="1300">
        <v>1</v>
      </c>
      <c r="G13" s="520">
        <v>7866</v>
      </c>
      <c r="H13" s="520">
        <f t="shared" si="0"/>
        <v>7866</v>
      </c>
      <c r="I13" s="18"/>
      <c r="J13" s="146" t="s">
        <v>6072</v>
      </c>
      <c r="K13" s="146"/>
      <c r="L13" s="17" t="s">
        <v>6067</v>
      </c>
      <c r="M13" s="19">
        <v>44756</v>
      </c>
      <c r="N13" s="16"/>
      <c r="O13" s="17"/>
      <c r="P13" s="19">
        <v>44770</v>
      </c>
      <c r="Q13" s="21">
        <v>44770</v>
      </c>
    </row>
    <row r="14" spans="2:17" s="9" customFormat="1" ht="19.899999999999999" customHeight="1">
      <c r="B14" s="16">
        <v>1</v>
      </c>
      <c r="C14" s="16" t="s">
        <v>178</v>
      </c>
      <c r="D14" s="16" t="s">
        <v>178</v>
      </c>
      <c r="E14" s="146" t="s">
        <v>6073</v>
      </c>
      <c r="F14" s="1300">
        <v>1</v>
      </c>
      <c r="G14" s="520">
        <v>13849</v>
      </c>
      <c r="H14" s="520">
        <f t="shared" si="0"/>
        <v>13849</v>
      </c>
      <c r="I14" s="18"/>
      <c r="J14" s="146" t="s">
        <v>6074</v>
      </c>
      <c r="K14" s="146"/>
      <c r="L14" s="17" t="s">
        <v>6067</v>
      </c>
      <c r="M14" s="19">
        <v>44756</v>
      </c>
      <c r="N14" s="16"/>
      <c r="O14" s="17"/>
      <c r="P14" s="19">
        <v>44770</v>
      </c>
      <c r="Q14" s="21">
        <v>44770</v>
      </c>
    </row>
    <row r="15" spans="2:17" s="9" customFormat="1" ht="19.899999999999999" customHeight="1">
      <c r="B15" s="16">
        <v>1</v>
      </c>
      <c r="C15" s="16" t="s">
        <v>178</v>
      </c>
      <c r="D15" s="16" t="s">
        <v>178</v>
      </c>
      <c r="E15" s="146" t="s">
        <v>6075</v>
      </c>
      <c r="F15" s="1300">
        <v>2</v>
      </c>
      <c r="G15" s="520">
        <v>452</v>
      </c>
      <c r="H15" s="520">
        <f t="shared" si="0"/>
        <v>904</v>
      </c>
      <c r="I15" s="18"/>
      <c r="J15" s="146" t="s">
        <v>265</v>
      </c>
      <c r="K15" s="146"/>
      <c r="L15" s="17" t="s">
        <v>6067</v>
      </c>
      <c r="M15" s="19">
        <v>44756</v>
      </c>
      <c r="N15" s="16"/>
      <c r="O15" s="17"/>
      <c r="P15" s="19">
        <v>44770</v>
      </c>
      <c r="Q15" s="21">
        <v>44770</v>
      </c>
    </row>
    <row r="16" spans="2:17" s="9" customFormat="1" ht="19.899999999999999" customHeight="1">
      <c r="B16" s="16">
        <v>1</v>
      </c>
      <c r="C16" s="16" t="s">
        <v>178</v>
      </c>
      <c r="D16" s="16" t="s">
        <v>178</v>
      </c>
      <c r="E16" s="146" t="s">
        <v>2599</v>
      </c>
      <c r="F16" s="1300">
        <v>10</v>
      </c>
      <c r="G16" s="520">
        <v>140</v>
      </c>
      <c r="H16" s="520">
        <f t="shared" si="0"/>
        <v>1400</v>
      </c>
      <c r="I16" s="18"/>
      <c r="J16" s="146" t="s">
        <v>6076</v>
      </c>
      <c r="K16" s="146"/>
      <c r="L16" s="17" t="s">
        <v>6067</v>
      </c>
      <c r="M16" s="19">
        <v>44756</v>
      </c>
      <c r="N16" s="16"/>
      <c r="O16" s="17"/>
      <c r="P16" s="19">
        <v>44770</v>
      </c>
      <c r="Q16" s="21">
        <v>44770</v>
      </c>
    </row>
    <row r="17" spans="2:17" s="9" customFormat="1" ht="19.899999999999999" customHeight="1">
      <c r="B17" s="16">
        <v>1</v>
      </c>
      <c r="C17" s="16" t="s">
        <v>178</v>
      </c>
      <c r="D17" s="16" t="s">
        <v>178</v>
      </c>
      <c r="E17" s="146" t="s">
        <v>6077</v>
      </c>
      <c r="F17" s="1300">
        <v>1</v>
      </c>
      <c r="G17" s="520">
        <v>2390</v>
      </c>
      <c r="H17" s="520">
        <f t="shared" si="0"/>
        <v>2390</v>
      </c>
      <c r="I17" s="18"/>
      <c r="J17" s="146" t="s">
        <v>6078</v>
      </c>
      <c r="K17" s="146"/>
      <c r="L17" s="17" t="s">
        <v>6079</v>
      </c>
      <c r="M17" s="19">
        <v>44756</v>
      </c>
      <c r="N17" s="16"/>
      <c r="O17" s="17"/>
      <c r="P17" s="19">
        <v>44770</v>
      </c>
      <c r="Q17" s="21">
        <v>44770</v>
      </c>
    </row>
    <row r="18" spans="2:17" s="9" customFormat="1" ht="19.899999999999999" customHeight="1">
      <c r="B18" s="16">
        <v>1</v>
      </c>
      <c r="C18" s="16" t="s">
        <v>178</v>
      </c>
      <c r="D18" s="16" t="s">
        <v>178</v>
      </c>
      <c r="E18" s="146" t="s">
        <v>1084</v>
      </c>
      <c r="F18" s="1300">
        <v>3</v>
      </c>
      <c r="G18" s="520">
        <v>270</v>
      </c>
      <c r="H18" s="520">
        <f t="shared" si="0"/>
        <v>810</v>
      </c>
      <c r="I18" s="18"/>
      <c r="J18" s="146" t="s">
        <v>6080</v>
      </c>
      <c r="K18" s="146"/>
      <c r="L18" s="17" t="s">
        <v>6079</v>
      </c>
      <c r="M18" s="19">
        <v>44756</v>
      </c>
      <c r="N18" s="16"/>
      <c r="O18" s="17"/>
      <c r="P18" s="19">
        <v>44770</v>
      </c>
      <c r="Q18" s="21">
        <v>44770</v>
      </c>
    </row>
    <row r="19" spans="2:17" s="9" customFormat="1" ht="19.899999999999999" customHeight="1">
      <c r="B19" s="16">
        <v>1</v>
      </c>
      <c r="C19" s="16" t="s">
        <v>178</v>
      </c>
      <c r="D19" s="16" t="s">
        <v>178</v>
      </c>
      <c r="E19" s="146" t="s">
        <v>1483</v>
      </c>
      <c r="F19" s="1300">
        <v>2</v>
      </c>
      <c r="G19" s="520">
        <v>270</v>
      </c>
      <c r="H19" s="520">
        <f t="shared" si="0"/>
        <v>540</v>
      </c>
      <c r="I19" s="18"/>
      <c r="J19" s="146" t="s">
        <v>6081</v>
      </c>
      <c r="K19" s="146"/>
      <c r="L19" s="17" t="s">
        <v>6079</v>
      </c>
      <c r="M19" s="19">
        <v>44756</v>
      </c>
      <c r="N19" s="16"/>
      <c r="O19" s="17"/>
      <c r="P19" s="19">
        <v>44770</v>
      </c>
      <c r="Q19" s="21">
        <v>44770</v>
      </c>
    </row>
    <row r="20" spans="2:17" s="9" customFormat="1" ht="19.899999999999999" customHeight="1">
      <c r="B20" s="16">
        <v>1</v>
      </c>
      <c r="C20" s="16" t="s">
        <v>178</v>
      </c>
      <c r="D20" s="16" t="s">
        <v>178</v>
      </c>
      <c r="E20" s="146" t="s">
        <v>1088</v>
      </c>
      <c r="F20" s="1300">
        <v>2</v>
      </c>
      <c r="G20" s="520">
        <v>280</v>
      </c>
      <c r="H20" s="520">
        <f t="shared" si="0"/>
        <v>560</v>
      </c>
      <c r="I20" s="18"/>
      <c r="J20" s="146" t="s">
        <v>1089</v>
      </c>
      <c r="K20" s="146"/>
      <c r="L20" s="17" t="s">
        <v>6079</v>
      </c>
      <c r="M20" s="19">
        <v>44756</v>
      </c>
      <c r="N20" s="16"/>
      <c r="O20" s="17"/>
      <c r="P20" s="19">
        <v>44770</v>
      </c>
      <c r="Q20" s="21">
        <v>44770</v>
      </c>
    </row>
    <row r="21" spans="2:17" s="9" customFormat="1" ht="19.899999999999999" customHeight="1">
      <c r="B21" s="16">
        <v>1</v>
      </c>
      <c r="C21" s="16" t="s">
        <v>178</v>
      </c>
      <c r="D21" s="16" t="s">
        <v>178</v>
      </c>
      <c r="E21" s="146" t="s">
        <v>6082</v>
      </c>
      <c r="F21" s="1300">
        <v>1</v>
      </c>
      <c r="G21" s="520">
        <v>780</v>
      </c>
      <c r="H21" s="520">
        <f t="shared" si="0"/>
        <v>780</v>
      </c>
      <c r="I21" s="18"/>
      <c r="J21" s="146" t="s">
        <v>6083</v>
      </c>
      <c r="K21" s="146"/>
      <c r="L21" s="17" t="s">
        <v>6079</v>
      </c>
      <c r="M21" s="19">
        <v>44756</v>
      </c>
      <c r="N21" s="16"/>
      <c r="O21" s="17"/>
      <c r="P21" s="19">
        <v>44770</v>
      </c>
      <c r="Q21" s="21">
        <v>44770</v>
      </c>
    </row>
    <row r="22" spans="2:17" s="9" customFormat="1" ht="19.899999999999999" customHeight="1">
      <c r="B22" s="16">
        <v>1</v>
      </c>
      <c r="C22" s="16" t="s">
        <v>178</v>
      </c>
      <c r="D22" s="16" t="s">
        <v>178</v>
      </c>
      <c r="E22" s="146" t="s">
        <v>2117</v>
      </c>
      <c r="F22" s="1300">
        <v>1</v>
      </c>
      <c r="G22" s="520">
        <v>990</v>
      </c>
      <c r="H22" s="520">
        <f t="shared" si="0"/>
        <v>990</v>
      </c>
      <c r="I22" s="18"/>
      <c r="J22" s="146" t="s">
        <v>6084</v>
      </c>
      <c r="K22" s="146"/>
      <c r="L22" s="17" t="s">
        <v>6079</v>
      </c>
      <c r="M22" s="19">
        <v>44756</v>
      </c>
      <c r="N22" s="16"/>
      <c r="O22" s="17"/>
      <c r="P22" s="19">
        <v>44770</v>
      </c>
      <c r="Q22" s="21">
        <v>44770</v>
      </c>
    </row>
    <row r="23" spans="2:17" s="9" customFormat="1" ht="19.899999999999999" customHeight="1">
      <c r="B23" s="16">
        <v>1</v>
      </c>
      <c r="C23" s="16" t="s">
        <v>178</v>
      </c>
      <c r="D23" s="16" t="s">
        <v>178</v>
      </c>
      <c r="E23" s="146" t="s">
        <v>2115</v>
      </c>
      <c r="F23" s="1300">
        <v>1</v>
      </c>
      <c r="G23" s="520">
        <v>690</v>
      </c>
      <c r="H23" s="520">
        <f t="shared" si="0"/>
        <v>690</v>
      </c>
      <c r="I23" s="18"/>
      <c r="J23" s="146" t="s">
        <v>6083</v>
      </c>
      <c r="K23" s="146"/>
      <c r="L23" s="17" t="s">
        <v>6067</v>
      </c>
      <c r="M23" s="19">
        <v>44756</v>
      </c>
      <c r="N23" s="16"/>
      <c r="O23" s="17"/>
      <c r="P23" s="19">
        <v>44770</v>
      </c>
      <c r="Q23" s="21">
        <v>44770</v>
      </c>
    </row>
    <row r="24" spans="2:17" s="9" customFormat="1" ht="19.899999999999999" customHeight="1">
      <c r="B24" s="16">
        <v>1</v>
      </c>
      <c r="C24" s="16" t="s">
        <v>178</v>
      </c>
      <c r="D24" s="16" t="s">
        <v>178</v>
      </c>
      <c r="E24" s="146" t="s">
        <v>2469</v>
      </c>
      <c r="F24" s="1300">
        <v>3</v>
      </c>
      <c r="G24" s="520">
        <v>370</v>
      </c>
      <c r="H24" s="520">
        <f t="shared" si="0"/>
        <v>1110</v>
      </c>
      <c r="I24" s="18"/>
      <c r="J24" s="146" t="s">
        <v>4777</v>
      </c>
      <c r="K24" s="146"/>
      <c r="L24" s="17" t="s">
        <v>6079</v>
      </c>
      <c r="M24" s="19">
        <v>44756</v>
      </c>
      <c r="N24" s="16"/>
      <c r="O24" s="17"/>
      <c r="P24" s="19">
        <v>44770</v>
      </c>
      <c r="Q24" s="21">
        <v>44770</v>
      </c>
    </row>
    <row r="25" spans="2:17" s="9" customFormat="1" ht="19.899999999999999" customHeight="1">
      <c r="B25" s="16">
        <v>1</v>
      </c>
      <c r="C25" s="16" t="s">
        <v>178</v>
      </c>
      <c r="D25" s="16" t="s">
        <v>178</v>
      </c>
      <c r="E25" s="146" t="s">
        <v>1866</v>
      </c>
      <c r="F25" s="1300">
        <v>3</v>
      </c>
      <c r="G25" s="520">
        <v>250</v>
      </c>
      <c r="H25" s="520">
        <f t="shared" si="0"/>
        <v>750</v>
      </c>
      <c r="I25" s="18"/>
      <c r="J25" s="146" t="s">
        <v>4779</v>
      </c>
      <c r="K25" s="146"/>
      <c r="L25" s="17" t="s">
        <v>6067</v>
      </c>
      <c r="M25" s="19">
        <v>44756</v>
      </c>
      <c r="N25" s="16"/>
      <c r="O25" s="17"/>
      <c r="P25" s="19">
        <v>44770</v>
      </c>
      <c r="Q25" s="21">
        <v>44770</v>
      </c>
    </row>
    <row r="26" spans="2:17" s="9" customFormat="1" ht="19.899999999999999" customHeight="1">
      <c r="B26" s="16">
        <v>1</v>
      </c>
      <c r="C26" s="16" t="s">
        <v>373</v>
      </c>
      <c r="D26" s="16" t="s">
        <v>178</v>
      </c>
      <c r="E26" s="146" t="s">
        <v>374</v>
      </c>
      <c r="F26" s="1300">
        <v>1</v>
      </c>
      <c r="G26" s="520">
        <v>436</v>
      </c>
      <c r="H26" s="520">
        <f t="shared" si="0"/>
        <v>436</v>
      </c>
      <c r="I26" s="18"/>
      <c r="J26" s="146" t="s">
        <v>6085</v>
      </c>
      <c r="K26" s="146"/>
      <c r="L26" s="17" t="s">
        <v>6086</v>
      </c>
      <c r="M26" s="19">
        <v>44756</v>
      </c>
      <c r="N26" s="16"/>
      <c r="O26" s="17"/>
      <c r="P26" s="19">
        <v>44770</v>
      </c>
      <c r="Q26" s="21">
        <v>44770</v>
      </c>
    </row>
    <row r="27" spans="2:17" s="9" customFormat="1" ht="19.899999999999999" customHeight="1">
      <c r="B27" s="16"/>
      <c r="C27" s="16"/>
      <c r="D27" s="16"/>
      <c r="E27" s="146"/>
      <c r="F27" s="1300"/>
      <c r="G27" s="520"/>
      <c r="H27" s="520">
        <f t="shared" si="0"/>
        <v>0</v>
      </c>
      <c r="I27" s="18"/>
      <c r="J27" s="146"/>
      <c r="K27" s="146"/>
      <c r="L27" s="17"/>
      <c r="M27" s="19"/>
      <c r="N27" s="16"/>
      <c r="O27" s="17"/>
      <c r="P27" s="19"/>
      <c r="Q27" s="21"/>
    </row>
    <row r="28" spans="2:17" s="9" customFormat="1" ht="19.899999999999999" customHeight="1">
      <c r="B28" s="16"/>
      <c r="C28" s="16"/>
      <c r="D28" s="16"/>
      <c r="E28" s="146"/>
      <c r="F28" s="1300"/>
      <c r="G28" s="520"/>
      <c r="H28" s="520">
        <f t="shared" si="0"/>
        <v>0</v>
      </c>
      <c r="I28" s="18"/>
      <c r="J28" s="146"/>
      <c r="K28" s="146"/>
      <c r="L28" s="17"/>
      <c r="M28" s="19"/>
      <c r="N28" s="16"/>
      <c r="O28" s="17"/>
      <c r="P28" s="19"/>
      <c r="Q28" s="21"/>
    </row>
    <row r="29" spans="2:17" s="9" customFormat="1" ht="19.899999999999999" customHeight="1">
      <c r="B29" s="16">
        <v>1</v>
      </c>
      <c r="C29" s="16" t="s">
        <v>96</v>
      </c>
      <c r="D29" s="16" t="s">
        <v>80</v>
      </c>
      <c r="E29" s="146" t="s">
        <v>6087</v>
      </c>
      <c r="F29" s="1300">
        <v>1</v>
      </c>
      <c r="G29" s="520">
        <v>27250</v>
      </c>
      <c r="H29" s="520">
        <f t="shared" si="0"/>
        <v>27250</v>
      </c>
      <c r="I29" s="18"/>
      <c r="J29" s="146" t="s">
        <v>6088</v>
      </c>
      <c r="K29" s="55"/>
      <c r="L29" s="17" t="s">
        <v>6067</v>
      </c>
      <c r="M29" s="19">
        <v>44761</v>
      </c>
      <c r="N29" s="16"/>
      <c r="O29" s="17" t="s">
        <v>6089</v>
      </c>
      <c r="P29" s="19"/>
      <c r="Q29" s="21">
        <v>44763</v>
      </c>
    </row>
    <row r="30" spans="2:17" s="9" customFormat="1" ht="19.899999999999999" customHeight="1">
      <c r="B30" s="16">
        <v>1</v>
      </c>
      <c r="C30" s="16" t="s">
        <v>96</v>
      </c>
      <c r="D30" s="16" t="s">
        <v>80</v>
      </c>
      <c r="E30" s="146" t="s">
        <v>6090</v>
      </c>
      <c r="F30" s="1300">
        <v>1</v>
      </c>
      <c r="G30" s="520">
        <v>3040</v>
      </c>
      <c r="H30" s="520">
        <f t="shared" si="0"/>
        <v>3040</v>
      </c>
      <c r="I30" s="18"/>
      <c r="J30" s="146" t="s">
        <v>6091</v>
      </c>
      <c r="K30" s="146"/>
      <c r="L30" s="17" t="s">
        <v>6079</v>
      </c>
      <c r="M30" s="19">
        <v>44761</v>
      </c>
      <c r="N30" s="16"/>
      <c r="O30" s="17" t="s">
        <v>6089</v>
      </c>
      <c r="P30" s="19"/>
      <c r="Q30" s="21">
        <v>44763</v>
      </c>
    </row>
    <row r="31" spans="2:17" s="9" customFormat="1" ht="19.899999999999999" customHeight="1">
      <c r="B31" s="16">
        <v>1</v>
      </c>
      <c r="C31" s="16" t="s">
        <v>96</v>
      </c>
      <c r="D31" s="16" t="s">
        <v>80</v>
      </c>
      <c r="E31" s="146" t="s">
        <v>6092</v>
      </c>
      <c r="F31" s="1300">
        <v>1</v>
      </c>
      <c r="G31" s="520">
        <v>6100</v>
      </c>
      <c r="H31" s="520">
        <f t="shared" si="0"/>
        <v>6100</v>
      </c>
      <c r="I31" s="18"/>
      <c r="J31" s="146" t="s">
        <v>6093</v>
      </c>
      <c r="K31" s="146"/>
      <c r="L31" s="17" t="s">
        <v>6079</v>
      </c>
      <c r="M31" s="19">
        <v>44761</v>
      </c>
      <c r="N31" s="16"/>
      <c r="O31" s="17" t="s">
        <v>6089</v>
      </c>
      <c r="P31" s="19"/>
      <c r="Q31" s="21">
        <v>44764</v>
      </c>
    </row>
    <row r="32" spans="2:17" s="9" customFormat="1" ht="19.899999999999999" customHeight="1">
      <c r="B32" s="16">
        <v>1</v>
      </c>
      <c r="C32" s="16" t="s">
        <v>96</v>
      </c>
      <c r="D32" s="381" t="s">
        <v>6094</v>
      </c>
      <c r="E32" s="146" t="s">
        <v>6095</v>
      </c>
      <c r="F32" s="1300">
        <v>2</v>
      </c>
      <c r="G32" s="520">
        <v>529</v>
      </c>
      <c r="H32" s="520">
        <f t="shared" si="0"/>
        <v>1058</v>
      </c>
      <c r="I32" s="18"/>
      <c r="J32" s="146" t="s">
        <v>6096</v>
      </c>
      <c r="K32" s="146"/>
      <c r="L32" s="17" t="s">
        <v>6079</v>
      </c>
      <c r="M32" s="19">
        <v>44761</v>
      </c>
      <c r="N32" s="16"/>
      <c r="O32" s="17" t="s">
        <v>6089</v>
      </c>
      <c r="P32" s="19"/>
      <c r="Q32" s="21">
        <v>44762</v>
      </c>
    </row>
    <row r="33" spans="2:17" s="9" customFormat="1" ht="19.899999999999999" customHeight="1">
      <c r="B33" s="16">
        <v>1</v>
      </c>
      <c r="C33" s="16" t="s">
        <v>96</v>
      </c>
      <c r="D33" s="381" t="s">
        <v>6094</v>
      </c>
      <c r="E33" s="146" t="s">
        <v>62</v>
      </c>
      <c r="F33" s="1300">
        <v>1</v>
      </c>
      <c r="G33" s="520">
        <v>650</v>
      </c>
      <c r="H33" s="520">
        <f t="shared" si="0"/>
        <v>650</v>
      </c>
      <c r="I33" s="18"/>
      <c r="J33" s="146"/>
      <c r="K33" s="146"/>
      <c r="L33" s="17"/>
      <c r="M33" s="19">
        <v>44761</v>
      </c>
      <c r="N33" s="16"/>
      <c r="O33" s="17"/>
      <c r="P33" s="19"/>
      <c r="Q33" s="21"/>
    </row>
    <row r="34" spans="2:17" s="9" customFormat="1" ht="19.899999999999999" customHeight="1">
      <c r="B34" s="16">
        <v>1</v>
      </c>
      <c r="C34" s="16" t="s">
        <v>96</v>
      </c>
      <c r="D34" s="16" t="s">
        <v>80</v>
      </c>
      <c r="E34" s="146" t="s">
        <v>4510</v>
      </c>
      <c r="F34" s="1300">
        <v>10</v>
      </c>
      <c r="G34" s="520">
        <v>580</v>
      </c>
      <c r="H34" s="520">
        <f t="shared" si="0"/>
        <v>5800</v>
      </c>
      <c r="I34" s="18"/>
      <c r="J34" s="146" t="s">
        <v>6097</v>
      </c>
      <c r="K34" s="146"/>
      <c r="L34" s="17" t="s">
        <v>6079</v>
      </c>
      <c r="M34" s="19">
        <v>44761</v>
      </c>
      <c r="N34" s="16"/>
      <c r="O34" s="17" t="s">
        <v>6089</v>
      </c>
      <c r="P34" s="19"/>
      <c r="Q34" s="21">
        <v>44763</v>
      </c>
    </row>
    <row r="35" spans="2:17" s="9" customFormat="1" ht="19.899999999999999" customHeight="1">
      <c r="B35" s="16"/>
      <c r="C35" s="16"/>
      <c r="D35" s="16"/>
      <c r="E35" s="146"/>
      <c r="F35" s="1300"/>
      <c r="G35" s="520"/>
      <c r="H35" s="520">
        <f t="shared" si="0"/>
        <v>0</v>
      </c>
      <c r="I35" s="18"/>
      <c r="J35" s="146"/>
      <c r="K35" s="146"/>
      <c r="L35" s="17"/>
      <c r="M35" s="19"/>
      <c r="N35" s="16"/>
      <c r="O35" s="17"/>
      <c r="P35" s="19"/>
      <c r="Q35" s="21"/>
    </row>
    <row r="36" spans="2:17" s="9" customFormat="1" ht="19.899999999999999" customHeight="1">
      <c r="B36" s="16"/>
      <c r="C36" s="16"/>
      <c r="D36" s="16"/>
      <c r="E36" s="146"/>
      <c r="F36" s="1300"/>
      <c r="G36" s="520"/>
      <c r="H36" s="520">
        <f t="shared" si="0"/>
        <v>0</v>
      </c>
      <c r="I36" s="18"/>
      <c r="J36" s="146"/>
      <c r="K36" s="146"/>
      <c r="L36" s="17"/>
      <c r="M36" s="19"/>
      <c r="N36" s="16"/>
      <c r="O36" s="17"/>
      <c r="P36" s="19"/>
      <c r="Q36" s="21"/>
    </row>
    <row r="37" spans="2:17" s="9" customFormat="1" ht="19.899999999999999" customHeight="1">
      <c r="B37" s="16"/>
      <c r="C37" s="16"/>
      <c r="D37" s="16"/>
      <c r="E37" s="146"/>
      <c r="F37" s="1300"/>
      <c r="G37" s="520"/>
      <c r="H37" s="520">
        <f t="shared" si="0"/>
        <v>0</v>
      </c>
      <c r="I37" s="18"/>
      <c r="J37" s="146"/>
      <c r="K37" s="146"/>
      <c r="L37" s="17"/>
      <c r="M37" s="19"/>
      <c r="N37" s="16"/>
      <c r="O37" s="17"/>
      <c r="P37" s="19"/>
      <c r="Q37" s="21"/>
    </row>
    <row r="38" spans="2:17" s="9" customFormat="1" ht="19.899999999999999" customHeight="1">
      <c r="B38" s="16"/>
      <c r="C38" s="16"/>
      <c r="D38" s="16"/>
      <c r="E38" s="146"/>
      <c r="F38" s="1300"/>
      <c r="G38" s="520"/>
      <c r="H38" s="520">
        <f t="shared" si="0"/>
        <v>0</v>
      </c>
      <c r="I38" s="18"/>
      <c r="J38" s="146"/>
      <c r="K38" s="146"/>
      <c r="L38" s="17"/>
      <c r="M38" s="19"/>
      <c r="N38" s="16"/>
      <c r="O38" s="17"/>
      <c r="P38" s="19"/>
      <c r="Q38" s="21"/>
    </row>
    <row r="39" spans="2:17" s="9" customFormat="1" ht="19.899999999999999" customHeight="1">
      <c r="B39" s="16"/>
      <c r="C39" s="16"/>
      <c r="D39" s="16"/>
      <c r="E39" s="146"/>
      <c r="F39" s="1300"/>
      <c r="G39" s="520"/>
      <c r="H39" s="520">
        <f t="shared" si="0"/>
        <v>0</v>
      </c>
      <c r="I39" s="18"/>
      <c r="J39" s="146"/>
      <c r="K39" s="146"/>
      <c r="L39" s="17"/>
      <c r="M39" s="19"/>
      <c r="N39" s="16"/>
      <c r="O39" s="17"/>
      <c r="P39" s="19"/>
      <c r="Q39" s="21"/>
    </row>
    <row r="40" spans="2:17" s="9" customFormat="1" ht="19.899999999999999" customHeight="1">
      <c r="B40" s="16"/>
      <c r="C40" s="16"/>
      <c r="D40" s="16"/>
      <c r="E40" s="146"/>
      <c r="F40" s="1300"/>
      <c r="G40" s="520"/>
      <c r="H40" s="520">
        <f t="shared" si="0"/>
        <v>0</v>
      </c>
      <c r="I40" s="18"/>
      <c r="J40" s="146"/>
      <c r="K40" s="146"/>
      <c r="L40" s="17"/>
      <c r="M40" s="19"/>
      <c r="N40" s="16"/>
      <c r="O40" s="17"/>
      <c r="P40" s="19"/>
      <c r="Q40" s="21"/>
    </row>
    <row r="47" spans="2:17">
      <c r="H47" s="200"/>
    </row>
    <row r="48" spans="2:17">
      <c r="H48" s="200"/>
    </row>
    <row r="49" spans="8:8">
      <c r="H49" s="200"/>
    </row>
    <row r="50" spans="8:8">
      <c r="H50" s="200"/>
    </row>
    <row r="51" spans="8:8">
      <c r="H51" s="200"/>
    </row>
    <row r="52" spans="8:8">
      <c r="H52" s="200"/>
    </row>
    <row r="53" spans="8:8">
      <c r="H53" s="200"/>
    </row>
    <row r="54" spans="8:8">
      <c r="H54" s="200"/>
    </row>
    <row r="55" spans="8:8">
      <c r="H55" s="200"/>
    </row>
    <row r="56" spans="8:8">
      <c r="H56" s="200"/>
    </row>
    <row r="57" spans="8:8">
      <c r="H57" s="200"/>
    </row>
    <row r="58" spans="8:8">
      <c r="H58" s="200"/>
    </row>
    <row r="59" spans="8:8">
      <c r="H59" s="200"/>
    </row>
    <row r="60" spans="8:8">
      <c r="H60" s="200"/>
    </row>
    <row r="61" spans="8:8">
      <c r="H61" s="200"/>
    </row>
    <row r="62" spans="8:8">
      <c r="H62" s="200"/>
    </row>
    <row r="63" spans="8:8">
      <c r="H63" s="200"/>
    </row>
    <row r="64" spans="8:8">
      <c r="H64" s="200"/>
    </row>
    <row r="65" spans="8:8">
      <c r="H65" s="200"/>
    </row>
    <row r="66" spans="8:8">
      <c r="H66" s="200"/>
    </row>
    <row r="67" spans="8:8">
      <c r="H67" s="200"/>
    </row>
    <row r="68" spans="8:8">
      <c r="H68" s="200"/>
    </row>
    <row r="69" spans="8:8">
      <c r="H69" s="200"/>
    </row>
    <row r="70" spans="8:8">
      <c r="H70" s="200"/>
    </row>
    <row r="71" spans="8:8">
      <c r="H71" s="200"/>
    </row>
    <row r="72" spans="8:8">
      <c r="H72" s="200"/>
    </row>
    <row r="73" spans="8:8">
      <c r="H73" s="200"/>
    </row>
    <row r="74" spans="8:8">
      <c r="H74" s="200"/>
    </row>
    <row r="75" spans="8:8">
      <c r="H75" s="200"/>
    </row>
    <row r="76" spans="8:8">
      <c r="H76" s="200"/>
    </row>
    <row r="77" spans="8:8">
      <c r="H77" s="200"/>
    </row>
    <row r="78" spans="8:8">
      <c r="H78" s="200"/>
    </row>
    <row r="79" spans="8:8">
      <c r="H79" s="200"/>
    </row>
  </sheetData>
  <autoFilter ref="B8:O40"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0087A-3B1C-4130-BC17-80E05540742A}">
  <dimension ref="B2:Q14"/>
  <sheetViews>
    <sheetView zoomScale="85" zoomScaleNormal="85" workbookViewId="0">
      <pane xSplit="10" ySplit="8" topLeftCell="K9" activePane="bottomRight" state="frozen"/>
      <selection pane="topRight" activeCell="K1" sqref="K1"/>
      <selection pane="bottomLeft" activeCell="A9" sqref="A9"/>
      <selection pane="bottomRight" activeCell="E13" sqref="E13"/>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24.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24.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24.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24.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24.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24.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24.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24.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24.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24.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24.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24.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24.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24.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24.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24.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24.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24.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24.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24.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24.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24.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24.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24.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24.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24.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24.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24.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24.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24.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24.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24.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24.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24.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24.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24.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24.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24.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24.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24.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24.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24.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24.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24.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24.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24.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24.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24.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24.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24.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24.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24.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24.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24.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24.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24.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24.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24.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24.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24.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24.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24.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24.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24.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3598</v>
      </c>
      <c r="G2" s="4" t="s">
        <v>2</v>
      </c>
      <c r="H2" s="5"/>
      <c r="I2" s="6"/>
      <c r="J2" s="125">
        <f>SUM(H:H)</f>
        <v>10400</v>
      </c>
    </row>
    <row r="3" spans="2:17" ht="20.100000000000001" customHeight="1">
      <c r="B3" s="1" t="s">
        <v>3</v>
      </c>
      <c r="C3" s="1"/>
      <c r="D3" s="1"/>
      <c r="E3" s="14" t="s">
        <v>539</v>
      </c>
    </row>
    <row r="4" spans="2:17" ht="20.100000000000001" customHeight="1">
      <c r="B4" s="1" t="s">
        <v>5</v>
      </c>
      <c r="C4" s="1"/>
      <c r="D4" s="1"/>
      <c r="E4" s="14">
        <v>199751</v>
      </c>
    </row>
    <row r="5" spans="2:17" ht="20.100000000000001" customHeight="1">
      <c r="B5" s="1" t="s">
        <v>6</v>
      </c>
      <c r="C5" s="1"/>
      <c r="D5" s="1"/>
      <c r="E5" s="15">
        <v>44820</v>
      </c>
    </row>
    <row r="6" spans="2:17" ht="20.100000000000001" customHeight="1">
      <c r="B6" s="1" t="s">
        <v>8</v>
      </c>
      <c r="C6" s="1"/>
      <c r="D6" s="1"/>
      <c r="E6" s="15">
        <v>44832</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52"/>
      <c r="H9" s="53"/>
      <c r="I9" s="18"/>
      <c r="J9" s="146"/>
      <c r="K9" s="146"/>
      <c r="L9" s="17"/>
      <c r="M9" s="19"/>
      <c r="N9" s="16"/>
      <c r="O9" s="17"/>
      <c r="P9" s="19"/>
      <c r="Q9" s="21"/>
    </row>
    <row r="10" spans="2:17" s="9" customFormat="1" ht="19.7" customHeight="1">
      <c r="B10" s="16">
        <v>2</v>
      </c>
      <c r="C10" s="16" t="s">
        <v>1286</v>
      </c>
      <c r="D10" s="16" t="s">
        <v>1286</v>
      </c>
      <c r="E10" s="145" t="s">
        <v>3599</v>
      </c>
      <c r="F10" s="17">
        <v>2</v>
      </c>
      <c r="G10" s="52">
        <v>5200</v>
      </c>
      <c r="H10" s="53">
        <f>F10*G10</f>
        <v>10400</v>
      </c>
      <c r="I10" s="18"/>
      <c r="J10" s="54" t="s">
        <v>3600</v>
      </c>
      <c r="K10" s="292" t="s">
        <v>6098</v>
      </c>
      <c r="L10" s="17"/>
      <c r="M10" s="19">
        <v>44806</v>
      </c>
      <c r="N10" s="16"/>
      <c r="O10" s="56">
        <v>44816</v>
      </c>
      <c r="P10" s="19"/>
      <c r="Q10" s="21"/>
    </row>
    <row r="11" spans="2:17" s="9" customFormat="1" ht="19.7" customHeight="1">
      <c r="B11" s="16"/>
      <c r="C11" s="16"/>
      <c r="D11" s="16"/>
      <c r="E11" s="145"/>
      <c r="F11" s="17"/>
      <c r="G11" s="52"/>
      <c r="H11" s="53">
        <f>F11*G11</f>
        <v>0</v>
      </c>
      <c r="I11" s="18"/>
      <c r="J11" s="54"/>
      <c r="K11" s="17"/>
      <c r="L11" s="17"/>
      <c r="M11" s="19"/>
      <c r="N11" s="16"/>
      <c r="O11" s="17"/>
      <c r="P11" s="19"/>
      <c r="Q11" s="21"/>
    </row>
    <row r="12" spans="2:17" s="9" customFormat="1" ht="19.7" customHeight="1">
      <c r="B12" s="16"/>
      <c r="C12" s="16"/>
      <c r="D12" s="16"/>
      <c r="E12" s="145"/>
      <c r="F12" s="17"/>
      <c r="G12" s="52"/>
      <c r="H12" s="53">
        <f>F12*G12</f>
        <v>0</v>
      </c>
      <c r="I12" s="18"/>
      <c r="J12" s="54"/>
      <c r="K12" s="17"/>
      <c r="L12" s="17"/>
      <c r="M12" s="19"/>
      <c r="N12" s="16"/>
      <c r="O12" s="17"/>
      <c r="P12" s="19"/>
      <c r="Q12" s="21"/>
    </row>
    <row r="13" spans="2:17" s="9" customFormat="1" ht="19.7" customHeight="1">
      <c r="B13" s="16"/>
      <c r="C13" s="16"/>
      <c r="D13" s="16"/>
      <c r="E13" s="145"/>
      <c r="F13" s="17"/>
      <c r="G13" s="52"/>
      <c r="H13" s="53">
        <f>F13*G13</f>
        <v>0</v>
      </c>
      <c r="I13" s="18"/>
      <c r="J13" s="54"/>
      <c r="K13" s="17"/>
      <c r="L13" s="17"/>
      <c r="M13" s="19"/>
      <c r="N13" s="16"/>
      <c r="O13" s="17"/>
      <c r="P13" s="19"/>
      <c r="Q13" s="21"/>
    </row>
    <row r="14" spans="2:17" s="9" customFormat="1" ht="19.7" customHeight="1">
      <c r="B14" s="16"/>
      <c r="C14" s="16"/>
      <c r="D14" s="16"/>
      <c r="E14" s="145"/>
      <c r="F14" s="17"/>
      <c r="G14" s="52"/>
      <c r="H14" s="53">
        <f>F14*G14</f>
        <v>0</v>
      </c>
      <c r="I14" s="18"/>
      <c r="J14" s="54"/>
      <c r="K14" s="17"/>
      <c r="L14" s="17"/>
      <c r="M14" s="19"/>
      <c r="N14" s="16"/>
      <c r="O14" s="17"/>
      <c r="P14" s="19"/>
      <c r="Q14" s="21"/>
    </row>
  </sheetData>
  <autoFilter ref="B8:O14" xr:uid="{8325FAF5-7760-4F82-B827-7E606734D9A2}"/>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C60CC-5B44-4B58-9CC9-BDFE36849307}">
  <sheetPr>
    <tabColor theme="7" tint="0.39997558519241921"/>
  </sheetPr>
  <dimension ref="A2:R164"/>
  <sheetViews>
    <sheetView zoomScale="85" zoomScaleNormal="85" workbookViewId="0">
      <pane xSplit="11" ySplit="8" topLeftCell="L18" activePane="bottomRight" state="frozen"/>
      <selection pane="topRight" activeCell="K1" sqref="K1"/>
      <selection pane="bottomLeft" activeCell="A9" sqref="A9"/>
      <selection pane="bottomRight" activeCell="N39" sqref="N39:Q41"/>
    </sheetView>
  </sheetViews>
  <sheetFormatPr defaultColWidth="8.875" defaultRowHeight="18.75"/>
  <cols>
    <col min="1" max="1" width="8.875" style="3"/>
    <col min="2" max="2" width="2.625" style="3" customWidth="1"/>
    <col min="3" max="3" width="5.875" style="9" customWidth="1"/>
    <col min="4" max="5" width="15.875" style="3" customWidth="1"/>
    <col min="6" max="6" width="64.125" style="3" customWidth="1"/>
    <col min="7" max="7" width="6.125" style="9" customWidth="1"/>
    <col min="8" max="9" width="9.875" style="9" bestFit="1" customWidth="1"/>
    <col min="10" max="10" width="7.375" style="8" customWidth="1"/>
    <col min="11" max="11" width="47.875" style="3" customWidth="1"/>
    <col min="12" max="12" width="66.875" style="3" customWidth="1"/>
    <col min="13" max="13" width="30.875" style="9" customWidth="1"/>
    <col min="14" max="14" width="13.875" style="10" customWidth="1"/>
    <col min="15" max="15" width="6.375" style="3" customWidth="1"/>
    <col min="16" max="16" width="13.125" style="11" customWidth="1"/>
    <col min="17" max="17" width="18.125" style="126" customWidth="1"/>
    <col min="18" max="18" width="15.625" style="13" customWidth="1"/>
    <col min="19" max="257" width="8.875" style="3"/>
    <col min="258" max="258" width="2.625" style="3" customWidth="1"/>
    <col min="259" max="259" width="5.875" style="3" customWidth="1"/>
    <col min="260" max="261" width="15.875" style="3" customWidth="1"/>
    <col min="262" max="262" width="64.125" style="3" customWidth="1"/>
    <col min="263" max="263" width="6.125" style="3" customWidth="1"/>
    <col min="264" max="265" width="9.875" style="3" bestFit="1" customWidth="1"/>
    <col min="266" max="266" width="7.375" style="3" customWidth="1"/>
    <col min="267" max="267" width="47.875" style="3" customWidth="1"/>
    <col min="268" max="268" width="66.875" style="3" customWidth="1"/>
    <col min="269" max="269" width="30.875" style="3" customWidth="1"/>
    <col min="270" max="270" width="13.875" style="3" customWidth="1"/>
    <col min="271" max="271" width="6.375" style="3" customWidth="1"/>
    <col min="272" max="272" width="13.125" style="3" customWidth="1"/>
    <col min="273" max="273" width="18.125" style="3" customWidth="1"/>
    <col min="274" max="274" width="15.625" style="3" customWidth="1"/>
    <col min="275" max="513" width="8.875" style="3"/>
    <col min="514" max="514" width="2.625" style="3" customWidth="1"/>
    <col min="515" max="515" width="5.875" style="3" customWidth="1"/>
    <col min="516" max="517" width="15.875" style="3" customWidth="1"/>
    <col min="518" max="518" width="64.125" style="3" customWidth="1"/>
    <col min="519" max="519" width="6.125" style="3" customWidth="1"/>
    <col min="520" max="521" width="9.875" style="3" bestFit="1" customWidth="1"/>
    <col min="522" max="522" width="7.375" style="3" customWidth="1"/>
    <col min="523" max="523" width="47.875" style="3" customWidth="1"/>
    <col min="524" max="524" width="66.875" style="3" customWidth="1"/>
    <col min="525" max="525" width="30.875" style="3" customWidth="1"/>
    <col min="526" max="526" width="13.875" style="3" customWidth="1"/>
    <col min="527" max="527" width="6.375" style="3" customWidth="1"/>
    <col min="528" max="528" width="13.125" style="3" customWidth="1"/>
    <col min="529" max="529" width="18.125" style="3" customWidth="1"/>
    <col min="530" max="530" width="15.625" style="3" customWidth="1"/>
    <col min="531" max="769" width="8.875" style="3"/>
    <col min="770" max="770" width="2.625" style="3" customWidth="1"/>
    <col min="771" max="771" width="5.875" style="3" customWidth="1"/>
    <col min="772" max="773" width="15.875" style="3" customWidth="1"/>
    <col min="774" max="774" width="64.125" style="3" customWidth="1"/>
    <col min="775" max="775" width="6.125" style="3" customWidth="1"/>
    <col min="776" max="777" width="9.875" style="3" bestFit="1" customWidth="1"/>
    <col min="778" max="778" width="7.375" style="3" customWidth="1"/>
    <col min="779" max="779" width="47.875" style="3" customWidth="1"/>
    <col min="780" max="780" width="66.875" style="3" customWidth="1"/>
    <col min="781" max="781" width="30.875" style="3" customWidth="1"/>
    <col min="782" max="782" width="13.875" style="3" customWidth="1"/>
    <col min="783" max="783" width="6.375" style="3" customWidth="1"/>
    <col min="784" max="784" width="13.125" style="3" customWidth="1"/>
    <col min="785" max="785" width="18.125" style="3" customWidth="1"/>
    <col min="786" max="786" width="15.625" style="3" customWidth="1"/>
    <col min="787" max="1025" width="8.875" style="3"/>
    <col min="1026" max="1026" width="2.625" style="3" customWidth="1"/>
    <col min="1027" max="1027" width="5.875" style="3" customWidth="1"/>
    <col min="1028" max="1029" width="15.875" style="3" customWidth="1"/>
    <col min="1030" max="1030" width="64.125" style="3" customWidth="1"/>
    <col min="1031" max="1031" width="6.125" style="3" customWidth="1"/>
    <col min="1032" max="1033" width="9.875" style="3" bestFit="1" customWidth="1"/>
    <col min="1034" max="1034" width="7.375" style="3" customWidth="1"/>
    <col min="1035" max="1035" width="47.875" style="3" customWidth="1"/>
    <col min="1036" max="1036" width="66.875" style="3" customWidth="1"/>
    <col min="1037" max="1037" width="30.875" style="3" customWidth="1"/>
    <col min="1038" max="1038" width="13.875" style="3" customWidth="1"/>
    <col min="1039" max="1039" width="6.375" style="3" customWidth="1"/>
    <col min="1040" max="1040" width="13.125" style="3" customWidth="1"/>
    <col min="1041" max="1041" width="18.125" style="3" customWidth="1"/>
    <col min="1042" max="1042" width="15.625" style="3" customWidth="1"/>
    <col min="1043" max="1281" width="8.875" style="3"/>
    <col min="1282" max="1282" width="2.625" style="3" customWidth="1"/>
    <col min="1283" max="1283" width="5.875" style="3" customWidth="1"/>
    <col min="1284" max="1285" width="15.875" style="3" customWidth="1"/>
    <col min="1286" max="1286" width="64.125" style="3" customWidth="1"/>
    <col min="1287" max="1287" width="6.125" style="3" customWidth="1"/>
    <col min="1288" max="1289" width="9.875" style="3" bestFit="1" customWidth="1"/>
    <col min="1290" max="1290" width="7.375" style="3" customWidth="1"/>
    <col min="1291" max="1291" width="47.875" style="3" customWidth="1"/>
    <col min="1292" max="1292" width="66.875" style="3" customWidth="1"/>
    <col min="1293" max="1293" width="30.875" style="3" customWidth="1"/>
    <col min="1294" max="1294" width="13.875" style="3" customWidth="1"/>
    <col min="1295" max="1295" width="6.375" style="3" customWidth="1"/>
    <col min="1296" max="1296" width="13.125" style="3" customWidth="1"/>
    <col min="1297" max="1297" width="18.125" style="3" customWidth="1"/>
    <col min="1298" max="1298" width="15.625" style="3" customWidth="1"/>
    <col min="1299" max="1537" width="8.875" style="3"/>
    <col min="1538" max="1538" width="2.625" style="3" customWidth="1"/>
    <col min="1539" max="1539" width="5.875" style="3" customWidth="1"/>
    <col min="1540" max="1541" width="15.875" style="3" customWidth="1"/>
    <col min="1542" max="1542" width="64.125" style="3" customWidth="1"/>
    <col min="1543" max="1543" width="6.125" style="3" customWidth="1"/>
    <col min="1544" max="1545" width="9.875" style="3" bestFit="1" customWidth="1"/>
    <col min="1546" max="1546" width="7.375" style="3" customWidth="1"/>
    <col min="1547" max="1547" width="47.875" style="3" customWidth="1"/>
    <col min="1548" max="1548" width="66.875" style="3" customWidth="1"/>
    <col min="1549" max="1549" width="30.875" style="3" customWidth="1"/>
    <col min="1550" max="1550" width="13.875" style="3" customWidth="1"/>
    <col min="1551" max="1551" width="6.375" style="3" customWidth="1"/>
    <col min="1552" max="1552" width="13.125" style="3" customWidth="1"/>
    <col min="1553" max="1553" width="18.125" style="3" customWidth="1"/>
    <col min="1554" max="1554" width="15.625" style="3" customWidth="1"/>
    <col min="1555" max="1793" width="8.875" style="3"/>
    <col min="1794" max="1794" width="2.625" style="3" customWidth="1"/>
    <col min="1795" max="1795" width="5.875" style="3" customWidth="1"/>
    <col min="1796" max="1797" width="15.875" style="3" customWidth="1"/>
    <col min="1798" max="1798" width="64.125" style="3" customWidth="1"/>
    <col min="1799" max="1799" width="6.125" style="3" customWidth="1"/>
    <col min="1800" max="1801" width="9.875" style="3" bestFit="1" customWidth="1"/>
    <col min="1802" max="1802" width="7.375" style="3" customWidth="1"/>
    <col min="1803" max="1803" width="47.875" style="3" customWidth="1"/>
    <col min="1804" max="1804" width="66.875" style="3" customWidth="1"/>
    <col min="1805" max="1805" width="30.875" style="3" customWidth="1"/>
    <col min="1806" max="1806" width="13.875" style="3" customWidth="1"/>
    <col min="1807" max="1807" width="6.375" style="3" customWidth="1"/>
    <col min="1808" max="1808" width="13.125" style="3" customWidth="1"/>
    <col min="1809" max="1809" width="18.125" style="3" customWidth="1"/>
    <col min="1810" max="1810" width="15.625" style="3" customWidth="1"/>
    <col min="1811" max="2049" width="8.875" style="3"/>
    <col min="2050" max="2050" width="2.625" style="3" customWidth="1"/>
    <col min="2051" max="2051" width="5.875" style="3" customWidth="1"/>
    <col min="2052" max="2053" width="15.875" style="3" customWidth="1"/>
    <col min="2054" max="2054" width="64.125" style="3" customWidth="1"/>
    <col min="2055" max="2055" width="6.125" style="3" customWidth="1"/>
    <col min="2056" max="2057" width="9.875" style="3" bestFit="1" customWidth="1"/>
    <col min="2058" max="2058" width="7.375" style="3" customWidth="1"/>
    <col min="2059" max="2059" width="47.875" style="3" customWidth="1"/>
    <col min="2060" max="2060" width="66.875" style="3" customWidth="1"/>
    <col min="2061" max="2061" width="30.875" style="3" customWidth="1"/>
    <col min="2062" max="2062" width="13.875" style="3" customWidth="1"/>
    <col min="2063" max="2063" width="6.375" style="3" customWidth="1"/>
    <col min="2064" max="2064" width="13.125" style="3" customWidth="1"/>
    <col min="2065" max="2065" width="18.125" style="3" customWidth="1"/>
    <col min="2066" max="2066" width="15.625" style="3" customWidth="1"/>
    <col min="2067" max="2305" width="8.875" style="3"/>
    <col min="2306" max="2306" width="2.625" style="3" customWidth="1"/>
    <col min="2307" max="2307" width="5.875" style="3" customWidth="1"/>
    <col min="2308" max="2309" width="15.875" style="3" customWidth="1"/>
    <col min="2310" max="2310" width="64.125" style="3" customWidth="1"/>
    <col min="2311" max="2311" width="6.125" style="3" customWidth="1"/>
    <col min="2312" max="2313" width="9.875" style="3" bestFit="1" customWidth="1"/>
    <col min="2314" max="2314" width="7.375" style="3" customWidth="1"/>
    <col min="2315" max="2315" width="47.875" style="3" customWidth="1"/>
    <col min="2316" max="2316" width="66.875" style="3" customWidth="1"/>
    <col min="2317" max="2317" width="30.875" style="3" customWidth="1"/>
    <col min="2318" max="2318" width="13.875" style="3" customWidth="1"/>
    <col min="2319" max="2319" width="6.375" style="3" customWidth="1"/>
    <col min="2320" max="2320" width="13.125" style="3" customWidth="1"/>
    <col min="2321" max="2321" width="18.125" style="3" customWidth="1"/>
    <col min="2322" max="2322" width="15.625" style="3" customWidth="1"/>
    <col min="2323" max="2561" width="8.875" style="3"/>
    <col min="2562" max="2562" width="2.625" style="3" customWidth="1"/>
    <col min="2563" max="2563" width="5.875" style="3" customWidth="1"/>
    <col min="2564" max="2565" width="15.875" style="3" customWidth="1"/>
    <col min="2566" max="2566" width="64.125" style="3" customWidth="1"/>
    <col min="2567" max="2567" width="6.125" style="3" customWidth="1"/>
    <col min="2568" max="2569" width="9.875" style="3" bestFit="1" customWidth="1"/>
    <col min="2570" max="2570" width="7.375" style="3" customWidth="1"/>
    <col min="2571" max="2571" width="47.875" style="3" customWidth="1"/>
    <col min="2572" max="2572" width="66.875" style="3" customWidth="1"/>
    <col min="2573" max="2573" width="30.875" style="3" customWidth="1"/>
    <col min="2574" max="2574" width="13.875" style="3" customWidth="1"/>
    <col min="2575" max="2575" width="6.375" style="3" customWidth="1"/>
    <col min="2576" max="2576" width="13.125" style="3" customWidth="1"/>
    <col min="2577" max="2577" width="18.125" style="3" customWidth="1"/>
    <col min="2578" max="2578" width="15.625" style="3" customWidth="1"/>
    <col min="2579" max="2817" width="8.875" style="3"/>
    <col min="2818" max="2818" width="2.625" style="3" customWidth="1"/>
    <col min="2819" max="2819" width="5.875" style="3" customWidth="1"/>
    <col min="2820" max="2821" width="15.875" style="3" customWidth="1"/>
    <col min="2822" max="2822" width="64.125" style="3" customWidth="1"/>
    <col min="2823" max="2823" width="6.125" style="3" customWidth="1"/>
    <col min="2824" max="2825" width="9.875" style="3" bestFit="1" customWidth="1"/>
    <col min="2826" max="2826" width="7.375" style="3" customWidth="1"/>
    <col min="2827" max="2827" width="47.875" style="3" customWidth="1"/>
    <col min="2828" max="2828" width="66.875" style="3" customWidth="1"/>
    <col min="2829" max="2829" width="30.875" style="3" customWidth="1"/>
    <col min="2830" max="2830" width="13.875" style="3" customWidth="1"/>
    <col min="2831" max="2831" width="6.375" style="3" customWidth="1"/>
    <col min="2832" max="2832" width="13.125" style="3" customWidth="1"/>
    <col min="2833" max="2833" width="18.125" style="3" customWidth="1"/>
    <col min="2834" max="2834" width="15.625" style="3" customWidth="1"/>
    <col min="2835" max="3073" width="8.875" style="3"/>
    <col min="3074" max="3074" width="2.625" style="3" customWidth="1"/>
    <col min="3075" max="3075" width="5.875" style="3" customWidth="1"/>
    <col min="3076" max="3077" width="15.875" style="3" customWidth="1"/>
    <col min="3078" max="3078" width="64.125" style="3" customWidth="1"/>
    <col min="3079" max="3079" width="6.125" style="3" customWidth="1"/>
    <col min="3080" max="3081" width="9.875" style="3" bestFit="1" customWidth="1"/>
    <col min="3082" max="3082" width="7.375" style="3" customWidth="1"/>
    <col min="3083" max="3083" width="47.875" style="3" customWidth="1"/>
    <col min="3084" max="3084" width="66.875" style="3" customWidth="1"/>
    <col min="3085" max="3085" width="30.875" style="3" customWidth="1"/>
    <col min="3086" max="3086" width="13.875" style="3" customWidth="1"/>
    <col min="3087" max="3087" width="6.375" style="3" customWidth="1"/>
    <col min="3088" max="3088" width="13.125" style="3" customWidth="1"/>
    <col min="3089" max="3089" width="18.125" style="3" customWidth="1"/>
    <col min="3090" max="3090" width="15.625" style="3" customWidth="1"/>
    <col min="3091" max="3329" width="8.875" style="3"/>
    <col min="3330" max="3330" width="2.625" style="3" customWidth="1"/>
    <col min="3331" max="3331" width="5.875" style="3" customWidth="1"/>
    <col min="3332" max="3333" width="15.875" style="3" customWidth="1"/>
    <col min="3334" max="3334" width="64.125" style="3" customWidth="1"/>
    <col min="3335" max="3335" width="6.125" style="3" customWidth="1"/>
    <col min="3336" max="3337" width="9.875" style="3" bestFit="1" customWidth="1"/>
    <col min="3338" max="3338" width="7.375" style="3" customWidth="1"/>
    <col min="3339" max="3339" width="47.875" style="3" customWidth="1"/>
    <col min="3340" max="3340" width="66.875" style="3" customWidth="1"/>
    <col min="3341" max="3341" width="30.875" style="3" customWidth="1"/>
    <col min="3342" max="3342" width="13.875" style="3" customWidth="1"/>
    <col min="3343" max="3343" width="6.375" style="3" customWidth="1"/>
    <col min="3344" max="3344" width="13.125" style="3" customWidth="1"/>
    <col min="3345" max="3345" width="18.125" style="3" customWidth="1"/>
    <col min="3346" max="3346" width="15.625" style="3" customWidth="1"/>
    <col min="3347" max="3585" width="8.875" style="3"/>
    <col min="3586" max="3586" width="2.625" style="3" customWidth="1"/>
    <col min="3587" max="3587" width="5.875" style="3" customWidth="1"/>
    <col min="3588" max="3589" width="15.875" style="3" customWidth="1"/>
    <col min="3590" max="3590" width="64.125" style="3" customWidth="1"/>
    <col min="3591" max="3591" width="6.125" style="3" customWidth="1"/>
    <col min="3592" max="3593" width="9.875" style="3" bestFit="1" customWidth="1"/>
    <col min="3594" max="3594" width="7.375" style="3" customWidth="1"/>
    <col min="3595" max="3595" width="47.875" style="3" customWidth="1"/>
    <col min="3596" max="3596" width="66.875" style="3" customWidth="1"/>
    <col min="3597" max="3597" width="30.875" style="3" customWidth="1"/>
    <col min="3598" max="3598" width="13.875" style="3" customWidth="1"/>
    <col min="3599" max="3599" width="6.375" style="3" customWidth="1"/>
    <col min="3600" max="3600" width="13.125" style="3" customWidth="1"/>
    <col min="3601" max="3601" width="18.125" style="3" customWidth="1"/>
    <col min="3602" max="3602" width="15.625" style="3" customWidth="1"/>
    <col min="3603" max="3841" width="8.875" style="3"/>
    <col min="3842" max="3842" width="2.625" style="3" customWidth="1"/>
    <col min="3843" max="3843" width="5.875" style="3" customWidth="1"/>
    <col min="3844" max="3845" width="15.875" style="3" customWidth="1"/>
    <col min="3846" max="3846" width="64.125" style="3" customWidth="1"/>
    <col min="3847" max="3847" width="6.125" style="3" customWidth="1"/>
    <col min="3848" max="3849" width="9.875" style="3" bestFit="1" customWidth="1"/>
    <col min="3850" max="3850" width="7.375" style="3" customWidth="1"/>
    <col min="3851" max="3851" width="47.875" style="3" customWidth="1"/>
    <col min="3852" max="3852" width="66.875" style="3" customWidth="1"/>
    <col min="3853" max="3853" width="30.875" style="3" customWidth="1"/>
    <col min="3854" max="3854" width="13.875" style="3" customWidth="1"/>
    <col min="3855" max="3855" width="6.375" style="3" customWidth="1"/>
    <col min="3856" max="3856" width="13.125" style="3" customWidth="1"/>
    <col min="3857" max="3857" width="18.125" style="3" customWidth="1"/>
    <col min="3858" max="3858" width="15.625" style="3" customWidth="1"/>
    <col min="3859" max="4097" width="8.875" style="3"/>
    <col min="4098" max="4098" width="2.625" style="3" customWidth="1"/>
    <col min="4099" max="4099" width="5.875" style="3" customWidth="1"/>
    <col min="4100" max="4101" width="15.875" style="3" customWidth="1"/>
    <col min="4102" max="4102" width="64.125" style="3" customWidth="1"/>
    <col min="4103" max="4103" width="6.125" style="3" customWidth="1"/>
    <col min="4104" max="4105" width="9.875" style="3" bestFit="1" customWidth="1"/>
    <col min="4106" max="4106" width="7.375" style="3" customWidth="1"/>
    <col min="4107" max="4107" width="47.875" style="3" customWidth="1"/>
    <col min="4108" max="4108" width="66.875" style="3" customWidth="1"/>
    <col min="4109" max="4109" width="30.875" style="3" customWidth="1"/>
    <col min="4110" max="4110" width="13.875" style="3" customWidth="1"/>
    <col min="4111" max="4111" width="6.375" style="3" customWidth="1"/>
    <col min="4112" max="4112" width="13.125" style="3" customWidth="1"/>
    <col min="4113" max="4113" width="18.125" style="3" customWidth="1"/>
    <col min="4114" max="4114" width="15.625" style="3" customWidth="1"/>
    <col min="4115" max="4353" width="8.875" style="3"/>
    <col min="4354" max="4354" width="2.625" style="3" customWidth="1"/>
    <col min="4355" max="4355" width="5.875" style="3" customWidth="1"/>
    <col min="4356" max="4357" width="15.875" style="3" customWidth="1"/>
    <col min="4358" max="4358" width="64.125" style="3" customWidth="1"/>
    <col min="4359" max="4359" width="6.125" style="3" customWidth="1"/>
    <col min="4360" max="4361" width="9.875" style="3" bestFit="1" customWidth="1"/>
    <col min="4362" max="4362" width="7.375" style="3" customWidth="1"/>
    <col min="4363" max="4363" width="47.875" style="3" customWidth="1"/>
    <col min="4364" max="4364" width="66.875" style="3" customWidth="1"/>
    <col min="4365" max="4365" width="30.875" style="3" customWidth="1"/>
    <col min="4366" max="4366" width="13.875" style="3" customWidth="1"/>
    <col min="4367" max="4367" width="6.375" style="3" customWidth="1"/>
    <col min="4368" max="4368" width="13.125" style="3" customWidth="1"/>
    <col min="4369" max="4369" width="18.125" style="3" customWidth="1"/>
    <col min="4370" max="4370" width="15.625" style="3" customWidth="1"/>
    <col min="4371" max="4609" width="8.875" style="3"/>
    <col min="4610" max="4610" width="2.625" style="3" customWidth="1"/>
    <col min="4611" max="4611" width="5.875" style="3" customWidth="1"/>
    <col min="4612" max="4613" width="15.875" style="3" customWidth="1"/>
    <col min="4614" max="4614" width="64.125" style="3" customWidth="1"/>
    <col min="4615" max="4615" width="6.125" style="3" customWidth="1"/>
    <col min="4616" max="4617" width="9.875" style="3" bestFit="1" customWidth="1"/>
    <col min="4618" max="4618" width="7.375" style="3" customWidth="1"/>
    <col min="4619" max="4619" width="47.875" style="3" customWidth="1"/>
    <col min="4620" max="4620" width="66.875" style="3" customWidth="1"/>
    <col min="4621" max="4621" width="30.875" style="3" customWidth="1"/>
    <col min="4622" max="4622" width="13.875" style="3" customWidth="1"/>
    <col min="4623" max="4623" width="6.375" style="3" customWidth="1"/>
    <col min="4624" max="4624" width="13.125" style="3" customWidth="1"/>
    <col min="4625" max="4625" width="18.125" style="3" customWidth="1"/>
    <col min="4626" max="4626" width="15.625" style="3" customWidth="1"/>
    <col min="4627" max="4865" width="8.875" style="3"/>
    <col min="4866" max="4866" width="2.625" style="3" customWidth="1"/>
    <col min="4867" max="4867" width="5.875" style="3" customWidth="1"/>
    <col min="4868" max="4869" width="15.875" style="3" customWidth="1"/>
    <col min="4870" max="4870" width="64.125" style="3" customWidth="1"/>
    <col min="4871" max="4871" width="6.125" style="3" customWidth="1"/>
    <col min="4872" max="4873" width="9.875" style="3" bestFit="1" customWidth="1"/>
    <col min="4874" max="4874" width="7.375" style="3" customWidth="1"/>
    <col min="4875" max="4875" width="47.875" style="3" customWidth="1"/>
    <col min="4876" max="4876" width="66.875" style="3" customWidth="1"/>
    <col min="4877" max="4877" width="30.875" style="3" customWidth="1"/>
    <col min="4878" max="4878" width="13.875" style="3" customWidth="1"/>
    <col min="4879" max="4879" width="6.375" style="3" customWidth="1"/>
    <col min="4880" max="4880" width="13.125" style="3" customWidth="1"/>
    <col min="4881" max="4881" width="18.125" style="3" customWidth="1"/>
    <col min="4882" max="4882" width="15.625" style="3" customWidth="1"/>
    <col min="4883" max="5121" width="8.875" style="3"/>
    <col min="5122" max="5122" width="2.625" style="3" customWidth="1"/>
    <col min="5123" max="5123" width="5.875" style="3" customWidth="1"/>
    <col min="5124" max="5125" width="15.875" style="3" customWidth="1"/>
    <col min="5126" max="5126" width="64.125" style="3" customWidth="1"/>
    <col min="5127" max="5127" width="6.125" style="3" customWidth="1"/>
    <col min="5128" max="5129" width="9.875" style="3" bestFit="1" customWidth="1"/>
    <col min="5130" max="5130" width="7.375" style="3" customWidth="1"/>
    <col min="5131" max="5131" width="47.875" style="3" customWidth="1"/>
    <col min="5132" max="5132" width="66.875" style="3" customWidth="1"/>
    <col min="5133" max="5133" width="30.875" style="3" customWidth="1"/>
    <col min="5134" max="5134" width="13.875" style="3" customWidth="1"/>
    <col min="5135" max="5135" width="6.375" style="3" customWidth="1"/>
    <col min="5136" max="5136" width="13.125" style="3" customWidth="1"/>
    <col min="5137" max="5137" width="18.125" style="3" customWidth="1"/>
    <col min="5138" max="5138" width="15.625" style="3" customWidth="1"/>
    <col min="5139" max="5377" width="8.875" style="3"/>
    <col min="5378" max="5378" width="2.625" style="3" customWidth="1"/>
    <col min="5379" max="5379" width="5.875" style="3" customWidth="1"/>
    <col min="5380" max="5381" width="15.875" style="3" customWidth="1"/>
    <col min="5382" max="5382" width="64.125" style="3" customWidth="1"/>
    <col min="5383" max="5383" width="6.125" style="3" customWidth="1"/>
    <col min="5384" max="5385" width="9.875" style="3" bestFit="1" customWidth="1"/>
    <col min="5386" max="5386" width="7.375" style="3" customWidth="1"/>
    <col min="5387" max="5387" width="47.875" style="3" customWidth="1"/>
    <col min="5388" max="5388" width="66.875" style="3" customWidth="1"/>
    <col min="5389" max="5389" width="30.875" style="3" customWidth="1"/>
    <col min="5390" max="5390" width="13.875" style="3" customWidth="1"/>
    <col min="5391" max="5391" width="6.375" style="3" customWidth="1"/>
    <col min="5392" max="5392" width="13.125" style="3" customWidth="1"/>
    <col min="5393" max="5393" width="18.125" style="3" customWidth="1"/>
    <col min="5394" max="5394" width="15.625" style="3" customWidth="1"/>
    <col min="5395" max="5633" width="8.875" style="3"/>
    <col min="5634" max="5634" width="2.625" style="3" customWidth="1"/>
    <col min="5635" max="5635" width="5.875" style="3" customWidth="1"/>
    <col min="5636" max="5637" width="15.875" style="3" customWidth="1"/>
    <col min="5638" max="5638" width="64.125" style="3" customWidth="1"/>
    <col min="5639" max="5639" width="6.125" style="3" customWidth="1"/>
    <col min="5640" max="5641" width="9.875" style="3" bestFit="1" customWidth="1"/>
    <col min="5642" max="5642" width="7.375" style="3" customWidth="1"/>
    <col min="5643" max="5643" width="47.875" style="3" customWidth="1"/>
    <col min="5644" max="5644" width="66.875" style="3" customWidth="1"/>
    <col min="5645" max="5645" width="30.875" style="3" customWidth="1"/>
    <col min="5646" max="5646" width="13.875" style="3" customWidth="1"/>
    <col min="5647" max="5647" width="6.375" style="3" customWidth="1"/>
    <col min="5648" max="5648" width="13.125" style="3" customWidth="1"/>
    <col min="5649" max="5649" width="18.125" style="3" customWidth="1"/>
    <col min="5650" max="5650" width="15.625" style="3" customWidth="1"/>
    <col min="5651" max="5889" width="8.875" style="3"/>
    <col min="5890" max="5890" width="2.625" style="3" customWidth="1"/>
    <col min="5891" max="5891" width="5.875" style="3" customWidth="1"/>
    <col min="5892" max="5893" width="15.875" style="3" customWidth="1"/>
    <col min="5894" max="5894" width="64.125" style="3" customWidth="1"/>
    <col min="5895" max="5895" width="6.125" style="3" customWidth="1"/>
    <col min="5896" max="5897" width="9.875" style="3" bestFit="1" customWidth="1"/>
    <col min="5898" max="5898" width="7.375" style="3" customWidth="1"/>
    <col min="5899" max="5899" width="47.875" style="3" customWidth="1"/>
    <col min="5900" max="5900" width="66.875" style="3" customWidth="1"/>
    <col min="5901" max="5901" width="30.875" style="3" customWidth="1"/>
    <col min="5902" max="5902" width="13.875" style="3" customWidth="1"/>
    <col min="5903" max="5903" width="6.375" style="3" customWidth="1"/>
    <col min="5904" max="5904" width="13.125" style="3" customWidth="1"/>
    <col min="5905" max="5905" width="18.125" style="3" customWidth="1"/>
    <col min="5906" max="5906" width="15.625" style="3" customWidth="1"/>
    <col min="5907" max="6145" width="8.875" style="3"/>
    <col min="6146" max="6146" width="2.625" style="3" customWidth="1"/>
    <col min="6147" max="6147" width="5.875" style="3" customWidth="1"/>
    <col min="6148" max="6149" width="15.875" style="3" customWidth="1"/>
    <col min="6150" max="6150" width="64.125" style="3" customWidth="1"/>
    <col min="6151" max="6151" width="6.125" style="3" customWidth="1"/>
    <col min="6152" max="6153" width="9.875" style="3" bestFit="1" customWidth="1"/>
    <col min="6154" max="6154" width="7.375" style="3" customWidth="1"/>
    <col min="6155" max="6155" width="47.875" style="3" customWidth="1"/>
    <col min="6156" max="6156" width="66.875" style="3" customWidth="1"/>
    <col min="6157" max="6157" width="30.875" style="3" customWidth="1"/>
    <col min="6158" max="6158" width="13.875" style="3" customWidth="1"/>
    <col min="6159" max="6159" width="6.375" style="3" customWidth="1"/>
    <col min="6160" max="6160" width="13.125" style="3" customWidth="1"/>
    <col min="6161" max="6161" width="18.125" style="3" customWidth="1"/>
    <col min="6162" max="6162" width="15.625" style="3" customWidth="1"/>
    <col min="6163" max="6401" width="8.875" style="3"/>
    <col min="6402" max="6402" width="2.625" style="3" customWidth="1"/>
    <col min="6403" max="6403" width="5.875" style="3" customWidth="1"/>
    <col min="6404" max="6405" width="15.875" style="3" customWidth="1"/>
    <col min="6406" max="6406" width="64.125" style="3" customWidth="1"/>
    <col min="6407" max="6407" width="6.125" style="3" customWidth="1"/>
    <col min="6408" max="6409" width="9.875" style="3" bestFit="1" customWidth="1"/>
    <col min="6410" max="6410" width="7.375" style="3" customWidth="1"/>
    <col min="6411" max="6411" width="47.875" style="3" customWidth="1"/>
    <col min="6412" max="6412" width="66.875" style="3" customWidth="1"/>
    <col min="6413" max="6413" width="30.875" style="3" customWidth="1"/>
    <col min="6414" max="6414" width="13.875" style="3" customWidth="1"/>
    <col min="6415" max="6415" width="6.375" style="3" customWidth="1"/>
    <col min="6416" max="6416" width="13.125" style="3" customWidth="1"/>
    <col min="6417" max="6417" width="18.125" style="3" customWidth="1"/>
    <col min="6418" max="6418" width="15.625" style="3" customWidth="1"/>
    <col min="6419" max="6657" width="8.875" style="3"/>
    <col min="6658" max="6658" width="2.625" style="3" customWidth="1"/>
    <col min="6659" max="6659" width="5.875" style="3" customWidth="1"/>
    <col min="6660" max="6661" width="15.875" style="3" customWidth="1"/>
    <col min="6662" max="6662" width="64.125" style="3" customWidth="1"/>
    <col min="6663" max="6663" width="6.125" style="3" customWidth="1"/>
    <col min="6664" max="6665" width="9.875" style="3" bestFit="1" customWidth="1"/>
    <col min="6666" max="6666" width="7.375" style="3" customWidth="1"/>
    <col min="6667" max="6667" width="47.875" style="3" customWidth="1"/>
    <col min="6668" max="6668" width="66.875" style="3" customWidth="1"/>
    <col min="6669" max="6669" width="30.875" style="3" customWidth="1"/>
    <col min="6670" max="6670" width="13.875" style="3" customWidth="1"/>
    <col min="6671" max="6671" width="6.375" style="3" customWidth="1"/>
    <col min="6672" max="6672" width="13.125" style="3" customWidth="1"/>
    <col min="6673" max="6673" width="18.125" style="3" customWidth="1"/>
    <col min="6674" max="6674" width="15.625" style="3" customWidth="1"/>
    <col min="6675" max="6913" width="8.875" style="3"/>
    <col min="6914" max="6914" width="2.625" style="3" customWidth="1"/>
    <col min="6915" max="6915" width="5.875" style="3" customWidth="1"/>
    <col min="6916" max="6917" width="15.875" style="3" customWidth="1"/>
    <col min="6918" max="6918" width="64.125" style="3" customWidth="1"/>
    <col min="6919" max="6919" width="6.125" style="3" customWidth="1"/>
    <col min="6920" max="6921" width="9.875" style="3" bestFit="1" customWidth="1"/>
    <col min="6922" max="6922" width="7.375" style="3" customWidth="1"/>
    <col min="6923" max="6923" width="47.875" style="3" customWidth="1"/>
    <col min="6924" max="6924" width="66.875" style="3" customWidth="1"/>
    <col min="6925" max="6925" width="30.875" style="3" customWidth="1"/>
    <col min="6926" max="6926" width="13.875" style="3" customWidth="1"/>
    <col min="6927" max="6927" width="6.375" style="3" customWidth="1"/>
    <col min="6928" max="6928" width="13.125" style="3" customWidth="1"/>
    <col min="6929" max="6929" width="18.125" style="3" customWidth="1"/>
    <col min="6930" max="6930" width="15.625" style="3" customWidth="1"/>
    <col min="6931" max="7169" width="8.875" style="3"/>
    <col min="7170" max="7170" width="2.625" style="3" customWidth="1"/>
    <col min="7171" max="7171" width="5.875" style="3" customWidth="1"/>
    <col min="7172" max="7173" width="15.875" style="3" customWidth="1"/>
    <col min="7174" max="7174" width="64.125" style="3" customWidth="1"/>
    <col min="7175" max="7175" width="6.125" style="3" customWidth="1"/>
    <col min="7176" max="7177" width="9.875" style="3" bestFit="1" customWidth="1"/>
    <col min="7178" max="7178" width="7.375" style="3" customWidth="1"/>
    <col min="7179" max="7179" width="47.875" style="3" customWidth="1"/>
    <col min="7180" max="7180" width="66.875" style="3" customWidth="1"/>
    <col min="7181" max="7181" width="30.875" style="3" customWidth="1"/>
    <col min="7182" max="7182" width="13.875" style="3" customWidth="1"/>
    <col min="7183" max="7183" width="6.375" style="3" customWidth="1"/>
    <col min="7184" max="7184" width="13.125" style="3" customWidth="1"/>
    <col min="7185" max="7185" width="18.125" style="3" customWidth="1"/>
    <col min="7186" max="7186" width="15.625" style="3" customWidth="1"/>
    <col min="7187" max="7425" width="8.875" style="3"/>
    <col min="7426" max="7426" width="2.625" style="3" customWidth="1"/>
    <col min="7427" max="7427" width="5.875" style="3" customWidth="1"/>
    <col min="7428" max="7429" width="15.875" style="3" customWidth="1"/>
    <col min="7430" max="7430" width="64.125" style="3" customWidth="1"/>
    <col min="7431" max="7431" width="6.125" style="3" customWidth="1"/>
    <col min="7432" max="7433" width="9.875" style="3" bestFit="1" customWidth="1"/>
    <col min="7434" max="7434" width="7.375" style="3" customWidth="1"/>
    <col min="7435" max="7435" width="47.875" style="3" customWidth="1"/>
    <col min="7436" max="7436" width="66.875" style="3" customWidth="1"/>
    <col min="7437" max="7437" width="30.875" style="3" customWidth="1"/>
    <col min="7438" max="7438" width="13.875" style="3" customWidth="1"/>
    <col min="7439" max="7439" width="6.375" style="3" customWidth="1"/>
    <col min="7440" max="7440" width="13.125" style="3" customWidth="1"/>
    <col min="7441" max="7441" width="18.125" style="3" customWidth="1"/>
    <col min="7442" max="7442" width="15.625" style="3" customWidth="1"/>
    <col min="7443" max="7681" width="8.875" style="3"/>
    <col min="7682" max="7682" width="2.625" style="3" customWidth="1"/>
    <col min="7683" max="7683" width="5.875" style="3" customWidth="1"/>
    <col min="7684" max="7685" width="15.875" style="3" customWidth="1"/>
    <col min="7686" max="7686" width="64.125" style="3" customWidth="1"/>
    <col min="7687" max="7687" width="6.125" style="3" customWidth="1"/>
    <col min="7688" max="7689" width="9.875" style="3" bestFit="1" customWidth="1"/>
    <col min="7690" max="7690" width="7.375" style="3" customWidth="1"/>
    <col min="7691" max="7691" width="47.875" style="3" customWidth="1"/>
    <col min="7692" max="7692" width="66.875" style="3" customWidth="1"/>
    <col min="7693" max="7693" width="30.875" style="3" customWidth="1"/>
    <col min="7694" max="7694" width="13.875" style="3" customWidth="1"/>
    <col min="7695" max="7695" width="6.375" style="3" customWidth="1"/>
    <col min="7696" max="7696" width="13.125" style="3" customWidth="1"/>
    <col min="7697" max="7697" width="18.125" style="3" customWidth="1"/>
    <col min="7698" max="7698" width="15.625" style="3" customWidth="1"/>
    <col min="7699" max="7937" width="8.875" style="3"/>
    <col min="7938" max="7938" width="2.625" style="3" customWidth="1"/>
    <col min="7939" max="7939" width="5.875" style="3" customWidth="1"/>
    <col min="7940" max="7941" width="15.875" style="3" customWidth="1"/>
    <col min="7942" max="7942" width="64.125" style="3" customWidth="1"/>
    <col min="7943" max="7943" width="6.125" style="3" customWidth="1"/>
    <col min="7944" max="7945" width="9.875" style="3" bestFit="1" customWidth="1"/>
    <col min="7946" max="7946" width="7.375" style="3" customWidth="1"/>
    <col min="7947" max="7947" width="47.875" style="3" customWidth="1"/>
    <col min="7948" max="7948" width="66.875" style="3" customWidth="1"/>
    <col min="7949" max="7949" width="30.875" style="3" customWidth="1"/>
    <col min="7950" max="7950" width="13.875" style="3" customWidth="1"/>
    <col min="7951" max="7951" width="6.375" style="3" customWidth="1"/>
    <col min="7952" max="7952" width="13.125" style="3" customWidth="1"/>
    <col min="7953" max="7953" width="18.125" style="3" customWidth="1"/>
    <col min="7954" max="7954" width="15.625" style="3" customWidth="1"/>
    <col min="7955" max="8193" width="8.875" style="3"/>
    <col min="8194" max="8194" width="2.625" style="3" customWidth="1"/>
    <col min="8195" max="8195" width="5.875" style="3" customWidth="1"/>
    <col min="8196" max="8197" width="15.875" style="3" customWidth="1"/>
    <col min="8198" max="8198" width="64.125" style="3" customWidth="1"/>
    <col min="8199" max="8199" width="6.125" style="3" customWidth="1"/>
    <col min="8200" max="8201" width="9.875" style="3" bestFit="1" customWidth="1"/>
    <col min="8202" max="8202" width="7.375" style="3" customWidth="1"/>
    <col min="8203" max="8203" width="47.875" style="3" customWidth="1"/>
    <col min="8204" max="8204" width="66.875" style="3" customWidth="1"/>
    <col min="8205" max="8205" width="30.875" style="3" customWidth="1"/>
    <col min="8206" max="8206" width="13.875" style="3" customWidth="1"/>
    <col min="8207" max="8207" width="6.375" style="3" customWidth="1"/>
    <col min="8208" max="8208" width="13.125" style="3" customWidth="1"/>
    <col min="8209" max="8209" width="18.125" style="3" customWidth="1"/>
    <col min="8210" max="8210" width="15.625" style="3" customWidth="1"/>
    <col min="8211" max="8449" width="8.875" style="3"/>
    <col min="8450" max="8450" width="2.625" style="3" customWidth="1"/>
    <col min="8451" max="8451" width="5.875" style="3" customWidth="1"/>
    <col min="8452" max="8453" width="15.875" style="3" customWidth="1"/>
    <col min="8454" max="8454" width="64.125" style="3" customWidth="1"/>
    <col min="8455" max="8455" width="6.125" style="3" customWidth="1"/>
    <col min="8456" max="8457" width="9.875" style="3" bestFit="1" customWidth="1"/>
    <col min="8458" max="8458" width="7.375" style="3" customWidth="1"/>
    <col min="8459" max="8459" width="47.875" style="3" customWidth="1"/>
    <col min="8460" max="8460" width="66.875" style="3" customWidth="1"/>
    <col min="8461" max="8461" width="30.875" style="3" customWidth="1"/>
    <col min="8462" max="8462" width="13.875" style="3" customWidth="1"/>
    <col min="8463" max="8463" width="6.375" style="3" customWidth="1"/>
    <col min="8464" max="8464" width="13.125" style="3" customWidth="1"/>
    <col min="8465" max="8465" width="18.125" style="3" customWidth="1"/>
    <col min="8466" max="8466" width="15.625" style="3" customWidth="1"/>
    <col min="8467" max="8705" width="8.875" style="3"/>
    <col min="8706" max="8706" width="2.625" style="3" customWidth="1"/>
    <col min="8707" max="8707" width="5.875" style="3" customWidth="1"/>
    <col min="8708" max="8709" width="15.875" style="3" customWidth="1"/>
    <col min="8710" max="8710" width="64.125" style="3" customWidth="1"/>
    <col min="8711" max="8711" width="6.125" style="3" customWidth="1"/>
    <col min="8712" max="8713" width="9.875" style="3" bestFit="1" customWidth="1"/>
    <col min="8714" max="8714" width="7.375" style="3" customWidth="1"/>
    <col min="8715" max="8715" width="47.875" style="3" customWidth="1"/>
    <col min="8716" max="8716" width="66.875" style="3" customWidth="1"/>
    <col min="8717" max="8717" width="30.875" style="3" customWidth="1"/>
    <col min="8718" max="8718" width="13.875" style="3" customWidth="1"/>
    <col min="8719" max="8719" width="6.375" style="3" customWidth="1"/>
    <col min="8720" max="8720" width="13.125" style="3" customWidth="1"/>
    <col min="8721" max="8721" width="18.125" style="3" customWidth="1"/>
    <col min="8722" max="8722" width="15.625" style="3" customWidth="1"/>
    <col min="8723" max="8961" width="8.875" style="3"/>
    <col min="8962" max="8962" width="2.625" style="3" customWidth="1"/>
    <col min="8963" max="8963" width="5.875" style="3" customWidth="1"/>
    <col min="8964" max="8965" width="15.875" style="3" customWidth="1"/>
    <col min="8966" max="8966" width="64.125" style="3" customWidth="1"/>
    <col min="8967" max="8967" width="6.125" style="3" customWidth="1"/>
    <col min="8968" max="8969" width="9.875" style="3" bestFit="1" customWidth="1"/>
    <col min="8970" max="8970" width="7.375" style="3" customWidth="1"/>
    <col min="8971" max="8971" width="47.875" style="3" customWidth="1"/>
    <col min="8972" max="8972" width="66.875" style="3" customWidth="1"/>
    <col min="8973" max="8973" width="30.875" style="3" customWidth="1"/>
    <col min="8974" max="8974" width="13.875" style="3" customWidth="1"/>
    <col min="8975" max="8975" width="6.375" style="3" customWidth="1"/>
    <col min="8976" max="8976" width="13.125" style="3" customWidth="1"/>
    <col min="8977" max="8977" width="18.125" style="3" customWidth="1"/>
    <col min="8978" max="8978" width="15.625" style="3" customWidth="1"/>
    <col min="8979" max="9217" width="8.875" style="3"/>
    <col min="9218" max="9218" width="2.625" style="3" customWidth="1"/>
    <col min="9219" max="9219" width="5.875" style="3" customWidth="1"/>
    <col min="9220" max="9221" width="15.875" style="3" customWidth="1"/>
    <col min="9222" max="9222" width="64.125" style="3" customWidth="1"/>
    <col min="9223" max="9223" width="6.125" style="3" customWidth="1"/>
    <col min="9224" max="9225" width="9.875" style="3" bestFit="1" customWidth="1"/>
    <col min="9226" max="9226" width="7.375" style="3" customWidth="1"/>
    <col min="9227" max="9227" width="47.875" style="3" customWidth="1"/>
    <col min="9228" max="9228" width="66.875" style="3" customWidth="1"/>
    <col min="9229" max="9229" width="30.875" style="3" customWidth="1"/>
    <col min="9230" max="9230" width="13.875" style="3" customWidth="1"/>
    <col min="9231" max="9231" width="6.375" style="3" customWidth="1"/>
    <col min="9232" max="9232" width="13.125" style="3" customWidth="1"/>
    <col min="9233" max="9233" width="18.125" style="3" customWidth="1"/>
    <col min="9234" max="9234" width="15.625" style="3" customWidth="1"/>
    <col min="9235" max="9473" width="8.875" style="3"/>
    <col min="9474" max="9474" width="2.625" style="3" customWidth="1"/>
    <col min="9475" max="9475" width="5.875" style="3" customWidth="1"/>
    <col min="9476" max="9477" width="15.875" style="3" customWidth="1"/>
    <col min="9478" max="9478" width="64.125" style="3" customWidth="1"/>
    <col min="9479" max="9479" width="6.125" style="3" customWidth="1"/>
    <col min="9480" max="9481" width="9.875" style="3" bestFit="1" customWidth="1"/>
    <col min="9482" max="9482" width="7.375" style="3" customWidth="1"/>
    <col min="9483" max="9483" width="47.875" style="3" customWidth="1"/>
    <col min="9484" max="9484" width="66.875" style="3" customWidth="1"/>
    <col min="9485" max="9485" width="30.875" style="3" customWidth="1"/>
    <col min="9486" max="9486" width="13.875" style="3" customWidth="1"/>
    <col min="9487" max="9487" width="6.375" style="3" customWidth="1"/>
    <col min="9488" max="9488" width="13.125" style="3" customWidth="1"/>
    <col min="9489" max="9489" width="18.125" style="3" customWidth="1"/>
    <col min="9490" max="9490" width="15.625" style="3" customWidth="1"/>
    <col min="9491" max="9729" width="8.875" style="3"/>
    <col min="9730" max="9730" width="2.625" style="3" customWidth="1"/>
    <col min="9731" max="9731" width="5.875" style="3" customWidth="1"/>
    <col min="9732" max="9733" width="15.875" style="3" customWidth="1"/>
    <col min="9734" max="9734" width="64.125" style="3" customWidth="1"/>
    <col min="9735" max="9735" width="6.125" style="3" customWidth="1"/>
    <col min="9736" max="9737" width="9.875" style="3" bestFit="1" customWidth="1"/>
    <col min="9738" max="9738" width="7.375" style="3" customWidth="1"/>
    <col min="9739" max="9739" width="47.875" style="3" customWidth="1"/>
    <col min="9740" max="9740" width="66.875" style="3" customWidth="1"/>
    <col min="9741" max="9741" width="30.875" style="3" customWidth="1"/>
    <col min="9742" max="9742" width="13.875" style="3" customWidth="1"/>
    <col min="9743" max="9743" width="6.375" style="3" customWidth="1"/>
    <col min="9744" max="9744" width="13.125" style="3" customWidth="1"/>
    <col min="9745" max="9745" width="18.125" style="3" customWidth="1"/>
    <col min="9746" max="9746" width="15.625" style="3" customWidth="1"/>
    <col min="9747" max="9985" width="8.875" style="3"/>
    <col min="9986" max="9986" width="2.625" style="3" customWidth="1"/>
    <col min="9987" max="9987" width="5.875" style="3" customWidth="1"/>
    <col min="9988" max="9989" width="15.875" style="3" customWidth="1"/>
    <col min="9990" max="9990" width="64.125" style="3" customWidth="1"/>
    <col min="9991" max="9991" width="6.125" style="3" customWidth="1"/>
    <col min="9992" max="9993" width="9.875" style="3" bestFit="1" customWidth="1"/>
    <col min="9994" max="9994" width="7.375" style="3" customWidth="1"/>
    <col min="9995" max="9995" width="47.875" style="3" customWidth="1"/>
    <col min="9996" max="9996" width="66.875" style="3" customWidth="1"/>
    <col min="9997" max="9997" width="30.875" style="3" customWidth="1"/>
    <col min="9998" max="9998" width="13.875" style="3" customWidth="1"/>
    <col min="9999" max="9999" width="6.375" style="3" customWidth="1"/>
    <col min="10000" max="10000" width="13.125" style="3" customWidth="1"/>
    <col min="10001" max="10001" width="18.125" style="3" customWidth="1"/>
    <col min="10002" max="10002" width="15.625" style="3" customWidth="1"/>
    <col min="10003" max="10241" width="8.875" style="3"/>
    <col min="10242" max="10242" width="2.625" style="3" customWidth="1"/>
    <col min="10243" max="10243" width="5.875" style="3" customWidth="1"/>
    <col min="10244" max="10245" width="15.875" style="3" customWidth="1"/>
    <col min="10246" max="10246" width="64.125" style="3" customWidth="1"/>
    <col min="10247" max="10247" width="6.125" style="3" customWidth="1"/>
    <col min="10248" max="10249" width="9.875" style="3" bestFit="1" customWidth="1"/>
    <col min="10250" max="10250" width="7.375" style="3" customWidth="1"/>
    <col min="10251" max="10251" width="47.875" style="3" customWidth="1"/>
    <col min="10252" max="10252" width="66.875" style="3" customWidth="1"/>
    <col min="10253" max="10253" width="30.875" style="3" customWidth="1"/>
    <col min="10254" max="10254" width="13.875" style="3" customWidth="1"/>
    <col min="10255" max="10255" width="6.375" style="3" customWidth="1"/>
    <col min="10256" max="10256" width="13.125" style="3" customWidth="1"/>
    <col min="10257" max="10257" width="18.125" style="3" customWidth="1"/>
    <col min="10258" max="10258" width="15.625" style="3" customWidth="1"/>
    <col min="10259" max="10497" width="8.875" style="3"/>
    <col min="10498" max="10498" width="2.625" style="3" customWidth="1"/>
    <col min="10499" max="10499" width="5.875" style="3" customWidth="1"/>
    <col min="10500" max="10501" width="15.875" style="3" customWidth="1"/>
    <col min="10502" max="10502" width="64.125" style="3" customWidth="1"/>
    <col min="10503" max="10503" width="6.125" style="3" customWidth="1"/>
    <col min="10504" max="10505" width="9.875" style="3" bestFit="1" customWidth="1"/>
    <col min="10506" max="10506" width="7.375" style="3" customWidth="1"/>
    <col min="10507" max="10507" width="47.875" style="3" customWidth="1"/>
    <col min="10508" max="10508" width="66.875" style="3" customWidth="1"/>
    <col min="10509" max="10509" width="30.875" style="3" customWidth="1"/>
    <col min="10510" max="10510" width="13.875" style="3" customWidth="1"/>
    <col min="10511" max="10511" width="6.375" style="3" customWidth="1"/>
    <col min="10512" max="10512" width="13.125" style="3" customWidth="1"/>
    <col min="10513" max="10513" width="18.125" style="3" customWidth="1"/>
    <col min="10514" max="10514" width="15.625" style="3" customWidth="1"/>
    <col min="10515" max="10753" width="8.875" style="3"/>
    <col min="10754" max="10754" width="2.625" style="3" customWidth="1"/>
    <col min="10755" max="10755" width="5.875" style="3" customWidth="1"/>
    <col min="10756" max="10757" width="15.875" style="3" customWidth="1"/>
    <col min="10758" max="10758" width="64.125" style="3" customWidth="1"/>
    <col min="10759" max="10759" width="6.125" style="3" customWidth="1"/>
    <col min="10760" max="10761" width="9.875" style="3" bestFit="1" customWidth="1"/>
    <col min="10762" max="10762" width="7.375" style="3" customWidth="1"/>
    <col min="10763" max="10763" width="47.875" style="3" customWidth="1"/>
    <col min="10764" max="10764" width="66.875" style="3" customWidth="1"/>
    <col min="10765" max="10765" width="30.875" style="3" customWidth="1"/>
    <col min="10766" max="10766" width="13.875" style="3" customWidth="1"/>
    <col min="10767" max="10767" width="6.375" style="3" customWidth="1"/>
    <col min="10768" max="10768" width="13.125" style="3" customWidth="1"/>
    <col min="10769" max="10769" width="18.125" style="3" customWidth="1"/>
    <col min="10770" max="10770" width="15.625" style="3" customWidth="1"/>
    <col min="10771" max="11009" width="8.875" style="3"/>
    <col min="11010" max="11010" width="2.625" style="3" customWidth="1"/>
    <col min="11011" max="11011" width="5.875" style="3" customWidth="1"/>
    <col min="11012" max="11013" width="15.875" style="3" customWidth="1"/>
    <col min="11014" max="11014" width="64.125" style="3" customWidth="1"/>
    <col min="11015" max="11015" width="6.125" style="3" customWidth="1"/>
    <col min="11016" max="11017" width="9.875" style="3" bestFit="1" customWidth="1"/>
    <col min="11018" max="11018" width="7.375" style="3" customWidth="1"/>
    <col min="11019" max="11019" width="47.875" style="3" customWidth="1"/>
    <col min="11020" max="11020" width="66.875" style="3" customWidth="1"/>
    <col min="11021" max="11021" width="30.875" style="3" customWidth="1"/>
    <col min="11022" max="11022" width="13.875" style="3" customWidth="1"/>
    <col min="11023" max="11023" width="6.375" style="3" customWidth="1"/>
    <col min="11024" max="11024" width="13.125" style="3" customWidth="1"/>
    <col min="11025" max="11025" width="18.125" style="3" customWidth="1"/>
    <col min="11026" max="11026" width="15.625" style="3" customWidth="1"/>
    <col min="11027" max="11265" width="8.875" style="3"/>
    <col min="11266" max="11266" width="2.625" style="3" customWidth="1"/>
    <col min="11267" max="11267" width="5.875" style="3" customWidth="1"/>
    <col min="11268" max="11269" width="15.875" style="3" customWidth="1"/>
    <col min="11270" max="11270" width="64.125" style="3" customWidth="1"/>
    <col min="11271" max="11271" width="6.125" style="3" customWidth="1"/>
    <col min="11272" max="11273" width="9.875" style="3" bestFit="1" customWidth="1"/>
    <col min="11274" max="11274" width="7.375" style="3" customWidth="1"/>
    <col min="11275" max="11275" width="47.875" style="3" customWidth="1"/>
    <col min="11276" max="11276" width="66.875" style="3" customWidth="1"/>
    <col min="11277" max="11277" width="30.875" style="3" customWidth="1"/>
    <col min="11278" max="11278" width="13.875" style="3" customWidth="1"/>
    <col min="11279" max="11279" width="6.375" style="3" customWidth="1"/>
    <col min="11280" max="11280" width="13.125" style="3" customWidth="1"/>
    <col min="11281" max="11281" width="18.125" style="3" customWidth="1"/>
    <col min="11282" max="11282" width="15.625" style="3" customWidth="1"/>
    <col min="11283" max="11521" width="8.875" style="3"/>
    <col min="11522" max="11522" width="2.625" style="3" customWidth="1"/>
    <col min="11523" max="11523" width="5.875" style="3" customWidth="1"/>
    <col min="11524" max="11525" width="15.875" style="3" customWidth="1"/>
    <col min="11526" max="11526" width="64.125" style="3" customWidth="1"/>
    <col min="11527" max="11527" width="6.125" style="3" customWidth="1"/>
    <col min="11528" max="11529" width="9.875" style="3" bestFit="1" customWidth="1"/>
    <col min="11530" max="11530" width="7.375" style="3" customWidth="1"/>
    <col min="11531" max="11531" width="47.875" style="3" customWidth="1"/>
    <col min="11532" max="11532" width="66.875" style="3" customWidth="1"/>
    <col min="11533" max="11533" width="30.875" style="3" customWidth="1"/>
    <col min="11534" max="11534" width="13.875" style="3" customWidth="1"/>
    <col min="11535" max="11535" width="6.375" style="3" customWidth="1"/>
    <col min="11536" max="11536" width="13.125" style="3" customWidth="1"/>
    <col min="11537" max="11537" width="18.125" style="3" customWidth="1"/>
    <col min="11538" max="11538" width="15.625" style="3" customWidth="1"/>
    <col min="11539" max="11777" width="8.875" style="3"/>
    <col min="11778" max="11778" width="2.625" style="3" customWidth="1"/>
    <col min="11779" max="11779" width="5.875" style="3" customWidth="1"/>
    <col min="11780" max="11781" width="15.875" style="3" customWidth="1"/>
    <col min="11782" max="11782" width="64.125" style="3" customWidth="1"/>
    <col min="11783" max="11783" width="6.125" style="3" customWidth="1"/>
    <col min="11784" max="11785" width="9.875" style="3" bestFit="1" customWidth="1"/>
    <col min="11786" max="11786" width="7.375" style="3" customWidth="1"/>
    <col min="11787" max="11787" width="47.875" style="3" customWidth="1"/>
    <col min="11788" max="11788" width="66.875" style="3" customWidth="1"/>
    <col min="11789" max="11789" width="30.875" style="3" customWidth="1"/>
    <col min="11790" max="11790" width="13.875" style="3" customWidth="1"/>
    <col min="11791" max="11791" width="6.375" style="3" customWidth="1"/>
    <col min="11792" max="11792" width="13.125" style="3" customWidth="1"/>
    <col min="11793" max="11793" width="18.125" style="3" customWidth="1"/>
    <col min="11794" max="11794" width="15.625" style="3" customWidth="1"/>
    <col min="11795" max="12033" width="8.875" style="3"/>
    <col min="12034" max="12034" width="2.625" style="3" customWidth="1"/>
    <col min="12035" max="12035" width="5.875" style="3" customWidth="1"/>
    <col min="12036" max="12037" width="15.875" style="3" customWidth="1"/>
    <col min="12038" max="12038" width="64.125" style="3" customWidth="1"/>
    <col min="12039" max="12039" width="6.125" style="3" customWidth="1"/>
    <col min="12040" max="12041" width="9.875" style="3" bestFit="1" customWidth="1"/>
    <col min="12042" max="12042" width="7.375" style="3" customWidth="1"/>
    <col min="12043" max="12043" width="47.875" style="3" customWidth="1"/>
    <col min="12044" max="12044" width="66.875" style="3" customWidth="1"/>
    <col min="12045" max="12045" width="30.875" style="3" customWidth="1"/>
    <col min="12046" max="12046" width="13.875" style="3" customWidth="1"/>
    <col min="12047" max="12047" width="6.375" style="3" customWidth="1"/>
    <col min="12048" max="12048" width="13.125" style="3" customWidth="1"/>
    <col min="12049" max="12049" width="18.125" style="3" customWidth="1"/>
    <col min="12050" max="12050" width="15.625" style="3" customWidth="1"/>
    <col min="12051" max="12289" width="8.875" style="3"/>
    <col min="12290" max="12290" width="2.625" style="3" customWidth="1"/>
    <col min="12291" max="12291" width="5.875" style="3" customWidth="1"/>
    <col min="12292" max="12293" width="15.875" style="3" customWidth="1"/>
    <col min="12294" max="12294" width="64.125" style="3" customWidth="1"/>
    <col min="12295" max="12295" width="6.125" style="3" customWidth="1"/>
    <col min="12296" max="12297" width="9.875" style="3" bestFit="1" customWidth="1"/>
    <col min="12298" max="12298" width="7.375" style="3" customWidth="1"/>
    <col min="12299" max="12299" width="47.875" style="3" customWidth="1"/>
    <col min="12300" max="12300" width="66.875" style="3" customWidth="1"/>
    <col min="12301" max="12301" width="30.875" style="3" customWidth="1"/>
    <col min="12302" max="12302" width="13.875" style="3" customWidth="1"/>
    <col min="12303" max="12303" width="6.375" style="3" customWidth="1"/>
    <col min="12304" max="12304" width="13.125" style="3" customWidth="1"/>
    <col min="12305" max="12305" width="18.125" style="3" customWidth="1"/>
    <col min="12306" max="12306" width="15.625" style="3" customWidth="1"/>
    <col min="12307" max="12545" width="8.875" style="3"/>
    <col min="12546" max="12546" width="2.625" style="3" customWidth="1"/>
    <col min="12547" max="12547" width="5.875" style="3" customWidth="1"/>
    <col min="12548" max="12549" width="15.875" style="3" customWidth="1"/>
    <col min="12550" max="12550" width="64.125" style="3" customWidth="1"/>
    <col min="12551" max="12551" width="6.125" style="3" customWidth="1"/>
    <col min="12552" max="12553" width="9.875" style="3" bestFit="1" customWidth="1"/>
    <col min="12554" max="12554" width="7.375" style="3" customWidth="1"/>
    <col min="12555" max="12555" width="47.875" style="3" customWidth="1"/>
    <col min="12556" max="12556" width="66.875" style="3" customWidth="1"/>
    <col min="12557" max="12557" width="30.875" style="3" customWidth="1"/>
    <col min="12558" max="12558" width="13.875" style="3" customWidth="1"/>
    <col min="12559" max="12559" width="6.375" style="3" customWidth="1"/>
    <col min="12560" max="12560" width="13.125" style="3" customWidth="1"/>
    <col min="12561" max="12561" width="18.125" style="3" customWidth="1"/>
    <col min="12562" max="12562" width="15.625" style="3" customWidth="1"/>
    <col min="12563" max="12801" width="8.875" style="3"/>
    <col min="12802" max="12802" width="2.625" style="3" customWidth="1"/>
    <col min="12803" max="12803" width="5.875" style="3" customWidth="1"/>
    <col min="12804" max="12805" width="15.875" style="3" customWidth="1"/>
    <col min="12806" max="12806" width="64.125" style="3" customWidth="1"/>
    <col min="12807" max="12807" width="6.125" style="3" customWidth="1"/>
    <col min="12808" max="12809" width="9.875" style="3" bestFit="1" customWidth="1"/>
    <col min="12810" max="12810" width="7.375" style="3" customWidth="1"/>
    <col min="12811" max="12811" width="47.875" style="3" customWidth="1"/>
    <col min="12812" max="12812" width="66.875" style="3" customWidth="1"/>
    <col min="12813" max="12813" width="30.875" style="3" customWidth="1"/>
    <col min="12814" max="12814" width="13.875" style="3" customWidth="1"/>
    <col min="12815" max="12815" width="6.375" style="3" customWidth="1"/>
    <col min="12816" max="12816" width="13.125" style="3" customWidth="1"/>
    <col min="12817" max="12817" width="18.125" style="3" customWidth="1"/>
    <col min="12818" max="12818" width="15.625" style="3" customWidth="1"/>
    <col min="12819" max="13057" width="8.875" style="3"/>
    <col min="13058" max="13058" width="2.625" style="3" customWidth="1"/>
    <col min="13059" max="13059" width="5.875" style="3" customWidth="1"/>
    <col min="13060" max="13061" width="15.875" style="3" customWidth="1"/>
    <col min="13062" max="13062" width="64.125" style="3" customWidth="1"/>
    <col min="13063" max="13063" width="6.125" style="3" customWidth="1"/>
    <col min="13064" max="13065" width="9.875" style="3" bestFit="1" customWidth="1"/>
    <col min="13066" max="13066" width="7.375" style="3" customWidth="1"/>
    <col min="13067" max="13067" width="47.875" style="3" customWidth="1"/>
    <col min="13068" max="13068" width="66.875" style="3" customWidth="1"/>
    <col min="13069" max="13069" width="30.875" style="3" customWidth="1"/>
    <col min="13070" max="13070" width="13.875" style="3" customWidth="1"/>
    <col min="13071" max="13071" width="6.375" style="3" customWidth="1"/>
    <col min="13072" max="13072" width="13.125" style="3" customWidth="1"/>
    <col min="13073" max="13073" width="18.125" style="3" customWidth="1"/>
    <col min="13074" max="13074" width="15.625" style="3" customWidth="1"/>
    <col min="13075" max="13313" width="8.875" style="3"/>
    <col min="13314" max="13314" width="2.625" style="3" customWidth="1"/>
    <col min="13315" max="13315" width="5.875" style="3" customWidth="1"/>
    <col min="13316" max="13317" width="15.875" style="3" customWidth="1"/>
    <col min="13318" max="13318" width="64.125" style="3" customWidth="1"/>
    <col min="13319" max="13319" width="6.125" style="3" customWidth="1"/>
    <col min="13320" max="13321" width="9.875" style="3" bestFit="1" customWidth="1"/>
    <col min="13322" max="13322" width="7.375" style="3" customWidth="1"/>
    <col min="13323" max="13323" width="47.875" style="3" customWidth="1"/>
    <col min="13324" max="13324" width="66.875" style="3" customWidth="1"/>
    <col min="13325" max="13325" width="30.875" style="3" customWidth="1"/>
    <col min="13326" max="13326" width="13.875" style="3" customWidth="1"/>
    <col min="13327" max="13327" width="6.375" style="3" customWidth="1"/>
    <col min="13328" max="13328" width="13.125" style="3" customWidth="1"/>
    <col min="13329" max="13329" width="18.125" style="3" customWidth="1"/>
    <col min="13330" max="13330" width="15.625" style="3" customWidth="1"/>
    <col min="13331" max="13569" width="8.875" style="3"/>
    <col min="13570" max="13570" width="2.625" style="3" customWidth="1"/>
    <col min="13571" max="13571" width="5.875" style="3" customWidth="1"/>
    <col min="13572" max="13573" width="15.875" style="3" customWidth="1"/>
    <col min="13574" max="13574" width="64.125" style="3" customWidth="1"/>
    <col min="13575" max="13575" width="6.125" style="3" customWidth="1"/>
    <col min="13576" max="13577" width="9.875" style="3" bestFit="1" customWidth="1"/>
    <col min="13578" max="13578" width="7.375" style="3" customWidth="1"/>
    <col min="13579" max="13579" width="47.875" style="3" customWidth="1"/>
    <col min="13580" max="13580" width="66.875" style="3" customWidth="1"/>
    <col min="13581" max="13581" width="30.875" style="3" customWidth="1"/>
    <col min="13582" max="13582" width="13.875" style="3" customWidth="1"/>
    <col min="13583" max="13583" width="6.375" style="3" customWidth="1"/>
    <col min="13584" max="13584" width="13.125" style="3" customWidth="1"/>
    <col min="13585" max="13585" width="18.125" style="3" customWidth="1"/>
    <col min="13586" max="13586" width="15.625" style="3" customWidth="1"/>
    <col min="13587" max="13825" width="8.875" style="3"/>
    <col min="13826" max="13826" width="2.625" style="3" customWidth="1"/>
    <col min="13827" max="13827" width="5.875" style="3" customWidth="1"/>
    <col min="13828" max="13829" width="15.875" style="3" customWidth="1"/>
    <col min="13830" max="13830" width="64.125" style="3" customWidth="1"/>
    <col min="13831" max="13831" width="6.125" style="3" customWidth="1"/>
    <col min="13832" max="13833" width="9.875" style="3" bestFit="1" customWidth="1"/>
    <col min="13834" max="13834" width="7.375" style="3" customWidth="1"/>
    <col min="13835" max="13835" width="47.875" style="3" customWidth="1"/>
    <col min="13836" max="13836" width="66.875" style="3" customWidth="1"/>
    <col min="13837" max="13837" width="30.875" style="3" customWidth="1"/>
    <col min="13838" max="13838" width="13.875" style="3" customWidth="1"/>
    <col min="13839" max="13839" width="6.375" style="3" customWidth="1"/>
    <col min="13840" max="13840" width="13.125" style="3" customWidth="1"/>
    <col min="13841" max="13841" width="18.125" style="3" customWidth="1"/>
    <col min="13842" max="13842" width="15.625" style="3" customWidth="1"/>
    <col min="13843" max="14081" width="8.875" style="3"/>
    <col min="14082" max="14082" width="2.625" style="3" customWidth="1"/>
    <col min="14083" max="14083" width="5.875" style="3" customWidth="1"/>
    <col min="14084" max="14085" width="15.875" style="3" customWidth="1"/>
    <col min="14086" max="14086" width="64.125" style="3" customWidth="1"/>
    <col min="14087" max="14087" width="6.125" style="3" customWidth="1"/>
    <col min="14088" max="14089" width="9.875" style="3" bestFit="1" customWidth="1"/>
    <col min="14090" max="14090" width="7.375" style="3" customWidth="1"/>
    <col min="14091" max="14091" width="47.875" style="3" customWidth="1"/>
    <col min="14092" max="14092" width="66.875" style="3" customWidth="1"/>
    <col min="14093" max="14093" width="30.875" style="3" customWidth="1"/>
    <col min="14094" max="14094" width="13.875" style="3" customWidth="1"/>
    <col min="14095" max="14095" width="6.375" style="3" customWidth="1"/>
    <col min="14096" max="14096" width="13.125" style="3" customWidth="1"/>
    <col min="14097" max="14097" width="18.125" style="3" customWidth="1"/>
    <col min="14098" max="14098" width="15.625" style="3" customWidth="1"/>
    <col min="14099" max="14337" width="8.875" style="3"/>
    <col min="14338" max="14338" width="2.625" style="3" customWidth="1"/>
    <col min="14339" max="14339" width="5.875" style="3" customWidth="1"/>
    <col min="14340" max="14341" width="15.875" style="3" customWidth="1"/>
    <col min="14342" max="14342" width="64.125" style="3" customWidth="1"/>
    <col min="14343" max="14343" width="6.125" style="3" customWidth="1"/>
    <col min="14344" max="14345" width="9.875" style="3" bestFit="1" customWidth="1"/>
    <col min="14346" max="14346" width="7.375" style="3" customWidth="1"/>
    <col min="14347" max="14347" width="47.875" style="3" customWidth="1"/>
    <col min="14348" max="14348" width="66.875" style="3" customWidth="1"/>
    <col min="14349" max="14349" width="30.875" style="3" customWidth="1"/>
    <col min="14350" max="14350" width="13.875" style="3" customWidth="1"/>
    <col min="14351" max="14351" width="6.375" style="3" customWidth="1"/>
    <col min="14352" max="14352" width="13.125" style="3" customWidth="1"/>
    <col min="14353" max="14353" width="18.125" style="3" customWidth="1"/>
    <col min="14354" max="14354" width="15.625" style="3" customWidth="1"/>
    <col min="14355" max="14593" width="8.875" style="3"/>
    <col min="14594" max="14594" width="2.625" style="3" customWidth="1"/>
    <col min="14595" max="14595" width="5.875" style="3" customWidth="1"/>
    <col min="14596" max="14597" width="15.875" style="3" customWidth="1"/>
    <col min="14598" max="14598" width="64.125" style="3" customWidth="1"/>
    <col min="14599" max="14599" width="6.125" style="3" customWidth="1"/>
    <col min="14600" max="14601" width="9.875" style="3" bestFit="1" customWidth="1"/>
    <col min="14602" max="14602" width="7.375" style="3" customWidth="1"/>
    <col min="14603" max="14603" width="47.875" style="3" customWidth="1"/>
    <col min="14604" max="14604" width="66.875" style="3" customWidth="1"/>
    <col min="14605" max="14605" width="30.875" style="3" customWidth="1"/>
    <col min="14606" max="14606" width="13.875" style="3" customWidth="1"/>
    <col min="14607" max="14607" width="6.375" style="3" customWidth="1"/>
    <col min="14608" max="14608" width="13.125" style="3" customWidth="1"/>
    <col min="14609" max="14609" width="18.125" style="3" customWidth="1"/>
    <col min="14610" max="14610" width="15.625" style="3" customWidth="1"/>
    <col min="14611" max="14849" width="8.875" style="3"/>
    <col min="14850" max="14850" width="2.625" style="3" customWidth="1"/>
    <col min="14851" max="14851" width="5.875" style="3" customWidth="1"/>
    <col min="14852" max="14853" width="15.875" style="3" customWidth="1"/>
    <col min="14854" max="14854" width="64.125" style="3" customWidth="1"/>
    <col min="14855" max="14855" width="6.125" style="3" customWidth="1"/>
    <col min="14856" max="14857" width="9.875" style="3" bestFit="1" customWidth="1"/>
    <col min="14858" max="14858" width="7.375" style="3" customWidth="1"/>
    <col min="14859" max="14859" width="47.875" style="3" customWidth="1"/>
    <col min="14860" max="14860" width="66.875" style="3" customWidth="1"/>
    <col min="14861" max="14861" width="30.875" style="3" customWidth="1"/>
    <col min="14862" max="14862" width="13.875" style="3" customWidth="1"/>
    <col min="14863" max="14863" width="6.375" style="3" customWidth="1"/>
    <col min="14864" max="14864" width="13.125" style="3" customWidth="1"/>
    <col min="14865" max="14865" width="18.125" style="3" customWidth="1"/>
    <col min="14866" max="14866" width="15.625" style="3" customWidth="1"/>
    <col min="14867" max="15105" width="8.875" style="3"/>
    <col min="15106" max="15106" width="2.625" style="3" customWidth="1"/>
    <col min="15107" max="15107" width="5.875" style="3" customWidth="1"/>
    <col min="15108" max="15109" width="15.875" style="3" customWidth="1"/>
    <col min="15110" max="15110" width="64.125" style="3" customWidth="1"/>
    <col min="15111" max="15111" width="6.125" style="3" customWidth="1"/>
    <col min="15112" max="15113" width="9.875" style="3" bestFit="1" customWidth="1"/>
    <col min="15114" max="15114" width="7.375" style="3" customWidth="1"/>
    <col min="15115" max="15115" width="47.875" style="3" customWidth="1"/>
    <col min="15116" max="15116" width="66.875" style="3" customWidth="1"/>
    <col min="15117" max="15117" width="30.875" style="3" customWidth="1"/>
    <col min="15118" max="15118" width="13.875" style="3" customWidth="1"/>
    <col min="15119" max="15119" width="6.375" style="3" customWidth="1"/>
    <col min="15120" max="15120" width="13.125" style="3" customWidth="1"/>
    <col min="15121" max="15121" width="18.125" style="3" customWidth="1"/>
    <col min="15122" max="15122" width="15.625" style="3" customWidth="1"/>
    <col min="15123" max="15361" width="8.875" style="3"/>
    <col min="15362" max="15362" width="2.625" style="3" customWidth="1"/>
    <col min="15363" max="15363" width="5.875" style="3" customWidth="1"/>
    <col min="15364" max="15365" width="15.875" style="3" customWidth="1"/>
    <col min="15366" max="15366" width="64.125" style="3" customWidth="1"/>
    <col min="15367" max="15367" width="6.125" style="3" customWidth="1"/>
    <col min="15368" max="15369" width="9.875" style="3" bestFit="1" customWidth="1"/>
    <col min="15370" max="15370" width="7.375" style="3" customWidth="1"/>
    <col min="15371" max="15371" width="47.875" style="3" customWidth="1"/>
    <col min="15372" max="15372" width="66.875" style="3" customWidth="1"/>
    <col min="15373" max="15373" width="30.875" style="3" customWidth="1"/>
    <col min="15374" max="15374" width="13.875" style="3" customWidth="1"/>
    <col min="15375" max="15375" width="6.375" style="3" customWidth="1"/>
    <col min="15376" max="15376" width="13.125" style="3" customWidth="1"/>
    <col min="15377" max="15377" width="18.125" style="3" customWidth="1"/>
    <col min="15378" max="15378" width="15.625" style="3" customWidth="1"/>
    <col min="15379" max="15617" width="8.875" style="3"/>
    <col min="15618" max="15618" width="2.625" style="3" customWidth="1"/>
    <col min="15619" max="15619" width="5.875" style="3" customWidth="1"/>
    <col min="15620" max="15621" width="15.875" style="3" customWidth="1"/>
    <col min="15622" max="15622" width="64.125" style="3" customWidth="1"/>
    <col min="15623" max="15623" width="6.125" style="3" customWidth="1"/>
    <col min="15624" max="15625" width="9.875" style="3" bestFit="1" customWidth="1"/>
    <col min="15626" max="15626" width="7.375" style="3" customWidth="1"/>
    <col min="15627" max="15627" width="47.875" style="3" customWidth="1"/>
    <col min="15628" max="15628" width="66.875" style="3" customWidth="1"/>
    <col min="15629" max="15629" width="30.875" style="3" customWidth="1"/>
    <col min="15630" max="15630" width="13.875" style="3" customWidth="1"/>
    <col min="15631" max="15631" width="6.375" style="3" customWidth="1"/>
    <col min="15632" max="15632" width="13.125" style="3" customWidth="1"/>
    <col min="15633" max="15633" width="18.125" style="3" customWidth="1"/>
    <col min="15634" max="15634" width="15.625" style="3" customWidth="1"/>
    <col min="15635" max="15873" width="8.875" style="3"/>
    <col min="15874" max="15874" width="2.625" style="3" customWidth="1"/>
    <col min="15875" max="15875" width="5.875" style="3" customWidth="1"/>
    <col min="15876" max="15877" width="15.875" style="3" customWidth="1"/>
    <col min="15878" max="15878" width="64.125" style="3" customWidth="1"/>
    <col min="15879" max="15879" width="6.125" style="3" customWidth="1"/>
    <col min="15880" max="15881" width="9.875" style="3" bestFit="1" customWidth="1"/>
    <col min="15882" max="15882" width="7.375" style="3" customWidth="1"/>
    <col min="15883" max="15883" width="47.875" style="3" customWidth="1"/>
    <col min="15884" max="15884" width="66.875" style="3" customWidth="1"/>
    <col min="15885" max="15885" width="30.875" style="3" customWidth="1"/>
    <col min="15886" max="15886" width="13.875" style="3" customWidth="1"/>
    <col min="15887" max="15887" width="6.375" style="3" customWidth="1"/>
    <col min="15888" max="15888" width="13.125" style="3" customWidth="1"/>
    <col min="15889" max="15889" width="18.125" style="3" customWidth="1"/>
    <col min="15890" max="15890" width="15.625" style="3" customWidth="1"/>
    <col min="15891" max="16129" width="8.875" style="3"/>
    <col min="16130" max="16130" width="2.625" style="3" customWidth="1"/>
    <col min="16131" max="16131" width="5.875" style="3" customWidth="1"/>
    <col min="16132" max="16133" width="15.875" style="3" customWidth="1"/>
    <col min="16134" max="16134" width="64.125" style="3" customWidth="1"/>
    <col min="16135" max="16135" width="6.125" style="3" customWidth="1"/>
    <col min="16136" max="16137" width="9.875" style="3" bestFit="1" customWidth="1"/>
    <col min="16138" max="16138" width="7.375" style="3" customWidth="1"/>
    <col min="16139" max="16139" width="47.875" style="3" customWidth="1"/>
    <col min="16140" max="16140" width="66.875" style="3" customWidth="1"/>
    <col min="16141" max="16141" width="30.875" style="3" customWidth="1"/>
    <col min="16142" max="16142" width="13.875" style="3" customWidth="1"/>
    <col min="16143" max="16143" width="6.375" style="3" customWidth="1"/>
    <col min="16144" max="16144" width="13.125" style="3" customWidth="1"/>
    <col min="16145" max="16145" width="18.125" style="3" customWidth="1"/>
    <col min="16146" max="16146" width="15.625" style="3" customWidth="1"/>
    <col min="16147" max="16384" width="8.875" style="3"/>
  </cols>
  <sheetData>
    <row r="2" spans="1:18" ht="20.100000000000001" customHeight="1">
      <c r="C2" s="1" t="s">
        <v>0</v>
      </c>
      <c r="D2" s="1"/>
      <c r="E2" s="1"/>
      <c r="F2" s="2" t="s">
        <v>5660</v>
      </c>
      <c r="H2" s="4" t="s">
        <v>2</v>
      </c>
      <c r="I2" s="5"/>
      <c r="J2" s="6"/>
      <c r="K2" s="125">
        <f>SUM(I:I)</f>
        <v>1263703</v>
      </c>
    </row>
    <row r="3" spans="1:18" ht="20.100000000000001" customHeight="1">
      <c r="C3" s="1" t="s">
        <v>3</v>
      </c>
      <c r="D3" s="1"/>
      <c r="E3" s="1"/>
      <c r="F3" s="14"/>
      <c r="I3" s="1839" t="s">
        <v>5661</v>
      </c>
      <c r="J3" s="1839"/>
      <c r="K3" s="1839"/>
      <c r="L3" s="1839"/>
    </row>
    <row r="4" spans="1:18" ht="20.100000000000001" customHeight="1">
      <c r="C4" s="1" t="s">
        <v>3094</v>
      </c>
      <c r="D4" s="1"/>
      <c r="E4" s="1"/>
      <c r="F4" s="14" t="s">
        <v>5662</v>
      </c>
      <c r="I4" s="1839"/>
      <c r="J4" s="1839"/>
      <c r="K4" s="1839"/>
      <c r="L4" s="1839"/>
    </row>
    <row r="5" spans="1:18" ht="20.100000000000001" customHeight="1">
      <c r="C5" s="1" t="s">
        <v>6</v>
      </c>
      <c r="D5" s="1"/>
      <c r="E5" s="1"/>
      <c r="F5" s="15">
        <v>44793</v>
      </c>
      <c r="I5" s="1840"/>
      <c r="K5" s="3" t="s">
        <v>5663</v>
      </c>
    </row>
    <row r="6" spans="1:18" ht="20.100000000000001" customHeight="1">
      <c r="C6" s="1" t="s">
        <v>8</v>
      </c>
      <c r="D6" s="1"/>
      <c r="E6" s="1"/>
      <c r="F6" s="15">
        <v>44795</v>
      </c>
    </row>
    <row r="8" spans="1:18" s="9" customFormat="1" ht="19.7" customHeight="1">
      <c r="C8" s="16" t="s">
        <v>9</v>
      </c>
      <c r="D8" s="16" t="s">
        <v>10</v>
      </c>
      <c r="E8" s="16" t="s">
        <v>11</v>
      </c>
      <c r="F8" s="17" t="s">
        <v>12</v>
      </c>
      <c r="G8" s="17" t="s">
        <v>13</v>
      </c>
      <c r="H8" s="17" t="s">
        <v>14</v>
      </c>
      <c r="I8" s="18" t="s">
        <v>15</v>
      </c>
      <c r="J8" s="1269" t="s">
        <v>16</v>
      </c>
      <c r="K8" s="17" t="s">
        <v>17</v>
      </c>
      <c r="L8" s="17" t="s">
        <v>18</v>
      </c>
      <c r="M8" s="17" t="s">
        <v>19</v>
      </c>
      <c r="N8" s="19" t="s">
        <v>20</v>
      </c>
      <c r="O8" s="16" t="s">
        <v>21</v>
      </c>
      <c r="P8" s="17" t="s">
        <v>22</v>
      </c>
      <c r="Q8" s="19" t="s">
        <v>23</v>
      </c>
      <c r="R8" s="21" t="s">
        <v>24</v>
      </c>
    </row>
    <row r="9" spans="1:18" s="9" customFormat="1" ht="19.7" customHeight="1">
      <c r="C9" s="16"/>
      <c r="D9" s="1262" t="s">
        <v>25</v>
      </c>
      <c r="E9" s="1263"/>
      <c r="F9" s="1264"/>
      <c r="G9" s="17"/>
      <c r="H9" s="17"/>
      <c r="I9" s="18"/>
      <c r="J9" s="1269"/>
      <c r="K9" s="17"/>
      <c r="L9" s="17"/>
      <c r="M9" s="17"/>
      <c r="N9" s="19"/>
      <c r="O9" s="16"/>
      <c r="P9" s="17"/>
      <c r="Q9" s="19"/>
      <c r="R9" s="21"/>
    </row>
    <row r="10" spans="1:18" s="9" customFormat="1" ht="19.7" customHeight="1">
      <c r="A10" s="9" t="s">
        <v>5664</v>
      </c>
      <c r="C10" s="16"/>
      <c r="D10" s="16" t="s">
        <v>25</v>
      </c>
      <c r="E10" s="16" t="s">
        <v>25</v>
      </c>
      <c r="F10" s="146" t="s">
        <v>5665</v>
      </c>
      <c r="G10" s="17">
        <v>1</v>
      </c>
      <c r="H10" s="1622">
        <v>893000</v>
      </c>
      <c r="I10" s="1343">
        <f t="shared" ref="I10:I20" si="0">G10*H10</f>
        <v>893000</v>
      </c>
      <c r="J10" s="18"/>
      <c r="K10" s="146" t="s">
        <v>5666</v>
      </c>
      <c r="L10" s="17"/>
      <c r="M10" s="17"/>
      <c r="N10" s="19">
        <v>44715</v>
      </c>
      <c r="O10" s="16"/>
      <c r="P10" s="17"/>
      <c r="Q10" s="19">
        <v>44809</v>
      </c>
      <c r="R10" s="21"/>
    </row>
    <row r="11" spans="1:18" s="9" customFormat="1" ht="19.7" customHeight="1">
      <c r="A11" s="9" t="s">
        <v>5664</v>
      </c>
      <c r="C11" s="16"/>
      <c r="D11" s="1150" t="s">
        <v>25</v>
      </c>
      <c r="E11" s="1150" t="s">
        <v>25</v>
      </c>
      <c r="F11" s="617" t="s">
        <v>3733</v>
      </c>
      <c r="G11" s="618">
        <v>1</v>
      </c>
      <c r="H11" s="617">
        <v>31500</v>
      </c>
      <c r="I11" s="1151">
        <f t="shared" si="0"/>
        <v>31500</v>
      </c>
      <c r="J11" s="1152"/>
      <c r="K11" s="617" t="s">
        <v>3734</v>
      </c>
      <c r="L11" s="17"/>
      <c r="M11" s="17"/>
      <c r="N11" s="19">
        <v>44715</v>
      </c>
      <c r="O11" s="16"/>
      <c r="P11" s="17"/>
      <c r="Q11" s="19">
        <v>44809</v>
      </c>
      <c r="R11" s="21"/>
    </row>
    <row r="12" spans="1:18" s="9" customFormat="1" ht="19.7" customHeight="1">
      <c r="A12" s="9" t="s">
        <v>5664</v>
      </c>
      <c r="C12" s="16"/>
      <c r="D12" s="16" t="s">
        <v>25</v>
      </c>
      <c r="E12" s="16" t="s">
        <v>25</v>
      </c>
      <c r="F12" s="1676" t="s">
        <v>5668</v>
      </c>
      <c r="G12" s="17">
        <v>1</v>
      </c>
      <c r="H12" s="16">
        <v>38000</v>
      </c>
      <c r="I12" s="1343">
        <f t="shared" si="0"/>
        <v>38000</v>
      </c>
      <c r="J12" s="18"/>
      <c r="K12" s="146" t="s">
        <v>3742</v>
      </c>
      <c r="L12" s="292" t="s">
        <v>592</v>
      </c>
      <c r="M12" s="17"/>
      <c r="N12" s="19">
        <v>44715</v>
      </c>
      <c r="O12" s="16"/>
      <c r="P12" s="17"/>
      <c r="Q12" s="19">
        <v>44809</v>
      </c>
      <c r="R12" s="21"/>
    </row>
    <row r="13" spans="1:18" s="9" customFormat="1" ht="19.7" customHeight="1">
      <c r="A13" s="9" t="s">
        <v>5664</v>
      </c>
      <c r="C13" s="16"/>
      <c r="D13" s="1150" t="s">
        <v>25</v>
      </c>
      <c r="E13" s="1150" t="s">
        <v>25</v>
      </c>
      <c r="F13" s="617" t="s">
        <v>3737</v>
      </c>
      <c r="G13" s="618">
        <v>1</v>
      </c>
      <c r="H13" s="617">
        <v>2000</v>
      </c>
      <c r="I13" s="1151">
        <f t="shared" si="0"/>
        <v>2000</v>
      </c>
      <c r="J13" s="1152"/>
      <c r="K13" s="617" t="s">
        <v>3738</v>
      </c>
      <c r="L13" s="1345" t="s">
        <v>3484</v>
      </c>
      <c r="M13" s="17"/>
      <c r="N13" s="19">
        <v>44715</v>
      </c>
      <c r="O13" s="16"/>
      <c r="P13" s="17"/>
      <c r="Q13" s="19">
        <v>44809</v>
      </c>
      <c r="R13" s="21"/>
    </row>
    <row r="14" spans="1:18" s="9" customFormat="1" ht="19.7" customHeight="1">
      <c r="A14" s="9" t="s">
        <v>5664</v>
      </c>
      <c r="C14" s="16"/>
      <c r="D14" s="16" t="s">
        <v>25</v>
      </c>
      <c r="E14" s="16" t="s">
        <v>25</v>
      </c>
      <c r="F14" s="146" t="s">
        <v>5669</v>
      </c>
      <c r="G14" s="17">
        <v>1</v>
      </c>
      <c r="H14" s="60">
        <v>20000</v>
      </c>
      <c r="I14" s="53">
        <f t="shared" si="0"/>
        <v>20000</v>
      </c>
      <c r="J14" s="18"/>
      <c r="K14" s="146" t="s">
        <v>5670</v>
      </c>
      <c r="L14" s="292"/>
      <c r="M14" s="17"/>
      <c r="N14" s="19">
        <v>44715</v>
      </c>
      <c r="O14" s="16"/>
      <c r="P14" s="17"/>
      <c r="Q14" s="19">
        <v>44809</v>
      </c>
      <c r="R14" s="21"/>
    </row>
    <row r="15" spans="1:18" s="9" customFormat="1" ht="19.7" customHeight="1">
      <c r="C15" s="16"/>
      <c r="D15" s="1150" t="s">
        <v>25</v>
      </c>
      <c r="E15" s="1150" t="s">
        <v>25</v>
      </c>
      <c r="F15" s="617" t="s">
        <v>3482</v>
      </c>
      <c r="G15" s="618">
        <v>1</v>
      </c>
      <c r="H15" s="1849">
        <v>3500</v>
      </c>
      <c r="I15" s="1151">
        <f t="shared" si="0"/>
        <v>3500</v>
      </c>
      <c r="J15" s="1152"/>
      <c r="K15" s="617" t="s">
        <v>3483</v>
      </c>
      <c r="L15" s="1345" t="s">
        <v>3484</v>
      </c>
      <c r="M15" s="17"/>
      <c r="N15" s="19">
        <v>44715</v>
      </c>
      <c r="O15" s="16"/>
      <c r="P15" s="17"/>
      <c r="Q15" s="19">
        <v>44809</v>
      </c>
      <c r="R15" s="21"/>
    </row>
    <row r="16" spans="1:18" s="9" customFormat="1" ht="19.7" customHeight="1">
      <c r="A16" s="9" t="s">
        <v>5664</v>
      </c>
      <c r="C16" s="16"/>
      <c r="D16" s="1150" t="s">
        <v>25</v>
      </c>
      <c r="E16" s="1150" t="s">
        <v>25</v>
      </c>
      <c r="F16" s="617" t="s">
        <v>3735</v>
      </c>
      <c r="G16" s="618">
        <v>1</v>
      </c>
      <c r="H16" s="617">
        <v>3000</v>
      </c>
      <c r="I16" s="1151">
        <f t="shared" si="0"/>
        <v>3000</v>
      </c>
      <c r="J16" s="1152"/>
      <c r="K16" s="617" t="s">
        <v>3736</v>
      </c>
      <c r="L16" s="1345" t="s">
        <v>3484</v>
      </c>
      <c r="M16" s="17"/>
      <c r="N16" s="19">
        <v>44715</v>
      </c>
      <c r="O16" s="16"/>
      <c r="P16" s="17"/>
      <c r="Q16" s="19">
        <v>44809</v>
      </c>
      <c r="R16" s="21"/>
    </row>
    <row r="17" spans="1:18" s="9" customFormat="1" ht="19.7" customHeight="1">
      <c r="C17" s="16"/>
      <c r="D17" s="16" t="s">
        <v>25</v>
      </c>
      <c r="E17" s="16" t="s">
        <v>25</v>
      </c>
      <c r="F17" s="146" t="s">
        <v>3480</v>
      </c>
      <c r="G17" s="17">
        <v>1</v>
      </c>
      <c r="H17" s="16">
        <v>30000</v>
      </c>
      <c r="I17" s="1343">
        <f>G17*H17</f>
        <v>30000</v>
      </c>
      <c r="J17" s="18"/>
      <c r="K17" s="146" t="s">
        <v>3481</v>
      </c>
      <c r="L17" s="1345"/>
      <c r="M17" s="17"/>
      <c r="N17" s="19">
        <v>44715</v>
      </c>
      <c r="O17" s="16"/>
      <c r="P17" s="17"/>
      <c r="Q17" s="19">
        <v>44809</v>
      </c>
      <c r="R17" s="21"/>
    </row>
    <row r="18" spans="1:18" s="9" customFormat="1" ht="19.7" customHeight="1">
      <c r="A18" s="9" t="s">
        <v>5664</v>
      </c>
      <c r="C18" s="16"/>
      <c r="D18" s="1346" t="s">
        <v>25</v>
      </c>
      <c r="E18" s="1346" t="s">
        <v>25</v>
      </c>
      <c r="F18" s="1347" t="s">
        <v>1552</v>
      </c>
      <c r="G18" s="1348">
        <v>1</v>
      </c>
      <c r="H18" s="1348">
        <v>12000</v>
      </c>
      <c r="I18" s="1845">
        <f t="shared" si="0"/>
        <v>12000</v>
      </c>
      <c r="J18" s="18"/>
      <c r="K18" s="146"/>
      <c r="L18" s="17"/>
      <c r="M18" s="17"/>
      <c r="N18" s="19">
        <v>44715</v>
      </c>
      <c r="O18" s="16"/>
      <c r="P18" s="17"/>
      <c r="Q18" s="19">
        <v>44809</v>
      </c>
      <c r="R18" s="21"/>
    </row>
    <row r="19" spans="1:18" s="9" customFormat="1" ht="19.7" customHeight="1">
      <c r="C19" s="16"/>
      <c r="D19" s="16" t="s">
        <v>25</v>
      </c>
      <c r="E19" s="16" t="s">
        <v>25</v>
      </c>
      <c r="F19" s="146" t="s">
        <v>6099</v>
      </c>
      <c r="G19" s="1182">
        <v>1</v>
      </c>
      <c r="H19" s="618">
        <v>10500</v>
      </c>
      <c r="I19" s="1351">
        <f t="shared" si="0"/>
        <v>10500</v>
      </c>
      <c r="J19" s="1269"/>
      <c r="K19" s="1850" t="s">
        <v>6100</v>
      </c>
      <c r="L19" s="17"/>
      <c r="M19" s="17"/>
      <c r="N19" s="19">
        <v>44715</v>
      </c>
      <c r="O19" s="16"/>
      <c r="P19" s="17"/>
      <c r="Q19" s="19">
        <v>44809</v>
      </c>
      <c r="R19" s="21"/>
    </row>
    <row r="20" spans="1:18" s="9" customFormat="1" ht="19.7" customHeight="1">
      <c r="C20" s="16"/>
      <c r="D20" s="16" t="s">
        <v>25</v>
      </c>
      <c r="E20" s="16" t="s">
        <v>25</v>
      </c>
      <c r="F20" s="146" t="s">
        <v>510</v>
      </c>
      <c r="G20" s="1182">
        <v>1</v>
      </c>
      <c r="H20" s="618">
        <v>1300</v>
      </c>
      <c r="I20" s="1351">
        <f t="shared" si="0"/>
        <v>1300</v>
      </c>
      <c r="J20" s="1269"/>
      <c r="K20" s="1850"/>
      <c r="L20" s="17"/>
      <c r="M20" s="17"/>
      <c r="N20" s="19">
        <v>44715</v>
      </c>
      <c r="O20" s="16"/>
      <c r="P20" s="17"/>
      <c r="Q20" s="19">
        <v>44809</v>
      </c>
      <c r="R20" s="21"/>
    </row>
    <row r="21" spans="1:18" s="9" customFormat="1" ht="19.7" customHeight="1">
      <c r="C21" s="16"/>
      <c r="D21" s="16" t="s">
        <v>25</v>
      </c>
      <c r="E21" s="16" t="s">
        <v>25</v>
      </c>
      <c r="F21" s="146" t="s">
        <v>6101</v>
      </c>
      <c r="G21" s="1182">
        <v>1</v>
      </c>
      <c r="H21" s="618">
        <v>24500</v>
      </c>
      <c r="I21" s="1351">
        <v>24500</v>
      </c>
      <c r="J21" s="1269"/>
      <c r="K21" s="1850"/>
      <c r="L21" s="17"/>
      <c r="M21" s="17"/>
      <c r="N21" s="19">
        <v>44715</v>
      </c>
      <c r="O21" s="16"/>
      <c r="P21" s="17"/>
      <c r="Q21" s="19">
        <v>44809</v>
      </c>
      <c r="R21" s="21"/>
    </row>
    <row r="22" spans="1:18" s="9" customFormat="1" ht="19.7" customHeight="1">
      <c r="C22" s="16"/>
      <c r="D22" s="1150"/>
      <c r="E22" s="1150"/>
      <c r="F22" s="1851">
        <f>SUM(I10:I19)</f>
        <v>1043500</v>
      </c>
      <c r="G22" s="1182"/>
      <c r="H22" s="618"/>
      <c r="I22" s="1351"/>
      <c r="J22" s="1269"/>
      <c r="K22" s="146"/>
      <c r="L22" s="17"/>
      <c r="M22" s="17"/>
      <c r="N22" s="19"/>
      <c r="O22" s="16"/>
      <c r="P22" s="17"/>
      <c r="Q22" s="19"/>
      <c r="R22" s="21"/>
    </row>
    <row r="23" spans="1:18" s="9" customFormat="1" ht="19.7" customHeight="1">
      <c r="C23" s="16"/>
      <c r="D23" s="16"/>
      <c r="E23" s="16"/>
      <c r="F23" s="17"/>
      <c r="G23" s="17"/>
      <c r="H23" s="17"/>
      <c r="I23" s="18"/>
      <c r="J23" s="1269"/>
      <c r="K23" s="17"/>
      <c r="L23" s="17"/>
      <c r="M23" s="17"/>
      <c r="N23" s="19"/>
      <c r="O23" s="16"/>
      <c r="P23" s="17"/>
      <c r="Q23" s="19"/>
      <c r="R23" s="21"/>
    </row>
    <row r="24" spans="1:18" s="9" customFormat="1" ht="19.7" customHeight="1">
      <c r="C24" s="16"/>
      <c r="D24" s="16"/>
      <c r="E24" s="16"/>
      <c r="F24" s="17"/>
      <c r="G24" s="17"/>
      <c r="H24" s="17"/>
      <c r="I24" s="18"/>
      <c r="J24" s="1269"/>
      <c r="K24" s="17"/>
      <c r="L24" s="17"/>
      <c r="M24" s="17"/>
      <c r="N24" s="19"/>
      <c r="O24" s="16"/>
      <c r="P24" s="17"/>
      <c r="Q24" s="19"/>
      <c r="R24" s="21"/>
    </row>
    <row r="25" spans="1:18" s="9" customFormat="1" ht="19.7" customHeight="1">
      <c r="C25" s="16"/>
      <c r="D25" s="16"/>
      <c r="E25" s="16"/>
      <c r="F25" s="17"/>
      <c r="G25" s="17"/>
      <c r="H25" s="17"/>
      <c r="I25" s="18"/>
      <c r="J25" s="1269"/>
      <c r="K25" s="17"/>
      <c r="L25" s="17"/>
      <c r="M25" s="17"/>
      <c r="N25" s="19"/>
      <c r="O25" s="16"/>
      <c r="P25" s="17"/>
      <c r="Q25" s="19"/>
      <c r="R25" s="21"/>
    </row>
    <row r="26" spans="1:18" s="9" customFormat="1" ht="19.7" customHeight="1">
      <c r="C26" s="16"/>
      <c r="D26" s="1262" t="s">
        <v>5676</v>
      </c>
      <c r="E26" s="1263"/>
      <c r="F26" s="1264"/>
      <c r="G26" s="17"/>
      <c r="H26" s="17"/>
      <c r="I26" s="18"/>
      <c r="J26" s="1269"/>
      <c r="K26" s="17"/>
      <c r="L26" s="17"/>
      <c r="M26" s="17"/>
      <c r="N26" s="19"/>
      <c r="O26" s="16"/>
      <c r="P26" s="17"/>
      <c r="Q26" s="19"/>
      <c r="R26" s="21"/>
    </row>
    <row r="27" spans="1:18" s="9" customFormat="1" ht="19.7" customHeight="1">
      <c r="A27" s="9" t="s">
        <v>5677</v>
      </c>
      <c r="C27" s="16"/>
      <c r="D27" s="16" t="s">
        <v>737</v>
      </c>
      <c r="E27" s="16" t="s">
        <v>69</v>
      </c>
      <c r="F27" s="145" t="s">
        <v>4988</v>
      </c>
      <c r="G27" s="17">
        <v>1</v>
      </c>
      <c r="H27" s="52">
        <v>1870</v>
      </c>
      <c r="I27" s="53">
        <f>G27*H27</f>
        <v>1870</v>
      </c>
      <c r="J27" s="18"/>
      <c r="K27" s="54" t="s">
        <v>4989</v>
      </c>
      <c r="L27" s="17"/>
      <c r="M27" s="17"/>
      <c r="N27" s="19">
        <v>44715</v>
      </c>
      <c r="O27" s="16"/>
      <c r="P27" s="17"/>
      <c r="Q27" s="19"/>
      <c r="R27" s="21"/>
    </row>
    <row r="28" spans="1:18" s="9" customFormat="1" ht="19.7" customHeight="1">
      <c r="A28" s="9" t="s">
        <v>5677</v>
      </c>
      <c r="C28" s="16"/>
      <c r="D28" s="16" t="s">
        <v>87</v>
      </c>
      <c r="E28" s="16" t="s">
        <v>55</v>
      </c>
      <c r="F28" s="145" t="s">
        <v>5679</v>
      </c>
      <c r="G28" s="17">
        <v>1</v>
      </c>
      <c r="H28" s="52">
        <v>8930</v>
      </c>
      <c r="I28" s="53">
        <f>G28*H28</f>
        <v>8930</v>
      </c>
      <c r="J28" s="18"/>
      <c r="K28" s="54" t="s">
        <v>4991</v>
      </c>
      <c r="L28" s="17"/>
      <c r="M28" s="17"/>
      <c r="N28" s="19">
        <v>44715</v>
      </c>
      <c r="O28" s="16"/>
      <c r="P28" s="17"/>
      <c r="Q28" s="19"/>
      <c r="R28" s="21"/>
    </row>
    <row r="29" spans="1:18" s="9" customFormat="1" ht="19.7" customHeight="1">
      <c r="C29" s="16"/>
      <c r="D29" s="16" t="s">
        <v>747</v>
      </c>
      <c r="E29" s="16" t="s">
        <v>55</v>
      </c>
      <c r="F29" s="145" t="s">
        <v>4994</v>
      </c>
      <c r="G29" s="17">
        <v>1</v>
      </c>
      <c r="H29" s="52">
        <v>3090</v>
      </c>
      <c r="I29" s="53">
        <f t="shared" ref="I29:I41" si="1">G29*H29</f>
        <v>3090</v>
      </c>
      <c r="J29" s="18"/>
      <c r="K29" s="54" t="s">
        <v>4995</v>
      </c>
      <c r="L29" s="146" t="s">
        <v>6102</v>
      </c>
      <c r="M29" s="17"/>
      <c r="N29" s="19">
        <v>44715</v>
      </c>
      <c r="O29" s="16"/>
      <c r="P29" s="17"/>
      <c r="Q29" s="19"/>
      <c r="R29" s="21"/>
    </row>
    <row r="30" spans="1:18" s="9" customFormat="1" ht="19.7" customHeight="1">
      <c r="C30" s="16"/>
      <c r="D30" s="16" t="s">
        <v>747</v>
      </c>
      <c r="E30" s="16" t="s">
        <v>55</v>
      </c>
      <c r="F30" s="145" t="s">
        <v>4996</v>
      </c>
      <c r="G30" s="17">
        <v>1</v>
      </c>
      <c r="H30" s="52">
        <v>3970</v>
      </c>
      <c r="I30" s="53">
        <f t="shared" si="1"/>
        <v>3970</v>
      </c>
      <c r="J30" s="18"/>
      <c r="K30" s="54" t="s">
        <v>4995</v>
      </c>
      <c r="L30" s="146"/>
      <c r="M30" s="17"/>
      <c r="N30" s="19">
        <v>44715</v>
      </c>
      <c r="O30" s="16"/>
      <c r="P30" s="17"/>
      <c r="Q30" s="19"/>
      <c r="R30" s="21"/>
    </row>
    <row r="31" spans="1:18" s="9" customFormat="1" ht="19.7" customHeight="1">
      <c r="A31" s="9" t="s">
        <v>5677</v>
      </c>
      <c r="C31" s="16"/>
      <c r="D31" s="16" t="s">
        <v>87</v>
      </c>
      <c r="E31" s="16" t="s">
        <v>55</v>
      </c>
      <c r="F31" s="145" t="s">
        <v>4997</v>
      </c>
      <c r="G31" s="17">
        <v>20</v>
      </c>
      <c r="H31" s="52">
        <v>60</v>
      </c>
      <c r="I31" s="53">
        <f t="shared" si="1"/>
        <v>1200</v>
      </c>
      <c r="J31" s="18"/>
      <c r="K31" s="1075" t="s">
        <v>5147</v>
      </c>
      <c r="L31" s="146"/>
      <c r="M31" s="17"/>
      <c r="N31" s="19">
        <v>44715</v>
      </c>
      <c r="O31" s="16"/>
      <c r="P31" s="17"/>
      <c r="Q31" s="19"/>
      <c r="R31" s="21"/>
    </row>
    <row r="32" spans="1:18" s="9" customFormat="1" ht="19.7" customHeight="1">
      <c r="A32" s="9" t="s">
        <v>5677</v>
      </c>
      <c r="C32" s="16"/>
      <c r="D32" s="16" t="s">
        <v>87</v>
      </c>
      <c r="E32" s="16" t="s">
        <v>55</v>
      </c>
      <c r="F32" s="145" t="s">
        <v>5001</v>
      </c>
      <c r="G32" s="17">
        <v>4</v>
      </c>
      <c r="H32" s="52">
        <v>90</v>
      </c>
      <c r="I32" s="53">
        <f t="shared" si="1"/>
        <v>360</v>
      </c>
      <c r="J32" s="18"/>
      <c r="K32" s="54" t="s">
        <v>5151</v>
      </c>
      <c r="L32" s="146"/>
      <c r="M32" s="17"/>
      <c r="N32" s="19">
        <v>44715</v>
      </c>
      <c r="O32" s="16"/>
      <c r="P32" s="17"/>
      <c r="Q32" s="19"/>
      <c r="R32" s="21"/>
    </row>
    <row r="33" spans="1:18" s="9" customFormat="1" ht="19.7" customHeight="1">
      <c r="A33" s="9" t="s">
        <v>5677</v>
      </c>
      <c r="C33" s="16"/>
      <c r="D33" s="16" t="s">
        <v>87</v>
      </c>
      <c r="E33" s="16" t="s">
        <v>55</v>
      </c>
      <c r="F33" s="145" t="s">
        <v>4999</v>
      </c>
      <c r="G33" s="17">
        <v>2</v>
      </c>
      <c r="H33" s="52">
        <v>30</v>
      </c>
      <c r="I33" s="53">
        <f>G33*H33</f>
        <v>60</v>
      </c>
      <c r="J33" s="18"/>
      <c r="K33" s="54" t="s">
        <v>5149</v>
      </c>
      <c r="L33" s="146" t="s">
        <v>6102</v>
      </c>
      <c r="M33" s="17"/>
      <c r="N33" s="19">
        <v>44715</v>
      </c>
      <c r="O33" s="16"/>
      <c r="P33" s="17"/>
      <c r="Q33" s="19"/>
      <c r="R33" s="21"/>
    </row>
    <row r="34" spans="1:18" s="9" customFormat="1" ht="19.7" customHeight="1">
      <c r="A34" s="9" t="s">
        <v>5677</v>
      </c>
      <c r="C34" s="16"/>
      <c r="D34" s="16" t="s">
        <v>87</v>
      </c>
      <c r="E34" s="16" t="s">
        <v>55</v>
      </c>
      <c r="F34" s="145" t="s">
        <v>2705</v>
      </c>
      <c r="G34" s="17">
        <v>2</v>
      </c>
      <c r="H34" s="52">
        <v>40</v>
      </c>
      <c r="I34" s="53">
        <f t="shared" si="1"/>
        <v>80</v>
      </c>
      <c r="J34" s="18"/>
      <c r="K34" s="54" t="s">
        <v>5003</v>
      </c>
      <c r="L34" s="17"/>
      <c r="M34" s="17"/>
      <c r="N34" s="19">
        <v>44715</v>
      </c>
      <c r="O34" s="16"/>
      <c r="P34" s="17"/>
      <c r="Q34" s="19"/>
      <c r="R34" s="21"/>
    </row>
    <row r="35" spans="1:18" s="9" customFormat="1" ht="19.7" customHeight="1">
      <c r="A35" s="9" t="s">
        <v>5687</v>
      </c>
      <c r="C35" s="16"/>
      <c r="D35" s="16" t="s">
        <v>4977</v>
      </c>
      <c r="E35" s="16" t="s">
        <v>4978</v>
      </c>
      <c r="F35" s="145" t="s">
        <v>4979</v>
      </c>
      <c r="G35" s="17">
        <v>1</v>
      </c>
      <c r="H35" s="52">
        <v>27200</v>
      </c>
      <c r="I35" s="53">
        <f t="shared" si="1"/>
        <v>27200</v>
      </c>
      <c r="J35" s="18"/>
      <c r="K35" s="54" t="s">
        <v>4980</v>
      </c>
      <c r="L35" s="17"/>
      <c r="M35" s="17"/>
      <c r="N35" s="19">
        <v>44714</v>
      </c>
      <c r="O35" s="16"/>
      <c r="P35" s="17"/>
      <c r="Q35" s="19">
        <v>44795</v>
      </c>
      <c r="R35" s="21"/>
    </row>
    <row r="36" spans="1:18" s="9" customFormat="1" ht="19.7" customHeight="1">
      <c r="A36" s="9" t="s">
        <v>5688</v>
      </c>
      <c r="C36" s="16"/>
      <c r="D36" s="16" t="s">
        <v>4977</v>
      </c>
      <c r="E36" s="16" t="s">
        <v>4978</v>
      </c>
      <c r="F36" s="145" t="s">
        <v>5689</v>
      </c>
      <c r="G36" s="17">
        <v>1</v>
      </c>
      <c r="H36" s="52">
        <v>9040</v>
      </c>
      <c r="I36" s="53">
        <f t="shared" si="1"/>
        <v>9040</v>
      </c>
      <c r="J36" s="18"/>
      <c r="K36" s="54" t="s">
        <v>4984</v>
      </c>
      <c r="L36" s="17"/>
      <c r="M36" s="17"/>
      <c r="N36" s="19">
        <v>44714</v>
      </c>
      <c r="O36" s="16"/>
      <c r="P36" s="17"/>
      <c r="Q36" s="19">
        <v>44795</v>
      </c>
      <c r="R36" s="21"/>
    </row>
    <row r="37" spans="1:18" s="9" customFormat="1" ht="19.7" customHeight="1">
      <c r="A37" s="9" t="s">
        <v>5688</v>
      </c>
      <c r="C37" s="16"/>
      <c r="D37" s="16" t="s">
        <v>4977</v>
      </c>
      <c r="E37" s="16" t="s">
        <v>4978</v>
      </c>
      <c r="F37" s="145" t="s">
        <v>5690</v>
      </c>
      <c r="G37" s="17">
        <v>1</v>
      </c>
      <c r="H37" s="52">
        <v>54900</v>
      </c>
      <c r="I37" s="53">
        <f t="shared" si="1"/>
        <v>54900</v>
      </c>
      <c r="J37" s="18"/>
      <c r="K37" s="54" t="s">
        <v>4987</v>
      </c>
      <c r="L37" s="1362"/>
      <c r="M37" s="17"/>
      <c r="N37" s="19">
        <v>44714</v>
      </c>
      <c r="O37" s="16"/>
      <c r="P37" s="17"/>
      <c r="Q37" s="19">
        <v>44795</v>
      </c>
      <c r="R37" s="21"/>
    </row>
    <row r="38" spans="1:18" s="9" customFormat="1" ht="19.7" customHeight="1">
      <c r="A38" s="9" t="s">
        <v>5691</v>
      </c>
      <c r="C38" s="16"/>
      <c r="D38" s="16" t="s">
        <v>178</v>
      </c>
      <c r="E38" s="16" t="s">
        <v>178</v>
      </c>
      <c r="F38" s="145" t="s">
        <v>6103</v>
      </c>
      <c r="G38" s="17"/>
      <c r="H38" s="52">
        <v>0</v>
      </c>
      <c r="I38" s="52">
        <f t="shared" si="1"/>
        <v>0</v>
      </c>
      <c r="J38" s="18"/>
      <c r="K38" s="54" t="s">
        <v>5693</v>
      </c>
      <c r="L38" s="17"/>
      <c r="M38" s="17"/>
      <c r="N38" s="19"/>
      <c r="O38" s="16"/>
      <c r="P38" s="17"/>
      <c r="Q38" s="19"/>
      <c r="R38" s="21"/>
    </row>
    <row r="39" spans="1:18" s="9" customFormat="1" ht="19.7" customHeight="1">
      <c r="A39" s="9" t="s">
        <v>1375</v>
      </c>
      <c r="C39" s="16"/>
      <c r="D39" s="59" t="s">
        <v>178</v>
      </c>
      <c r="E39" s="59" t="s">
        <v>178</v>
      </c>
      <c r="F39" s="202" t="s">
        <v>6104</v>
      </c>
      <c r="G39" s="64">
        <v>1</v>
      </c>
      <c r="H39" s="203">
        <v>1191</v>
      </c>
      <c r="I39" s="203">
        <f t="shared" si="1"/>
        <v>1191</v>
      </c>
      <c r="J39" s="61"/>
      <c r="K39" s="50" t="s">
        <v>3305</v>
      </c>
      <c r="L39" s="17"/>
      <c r="M39" s="17"/>
      <c r="N39" s="19">
        <v>44715</v>
      </c>
      <c r="O39" s="16"/>
      <c r="P39" s="17"/>
      <c r="Q39" s="19">
        <v>44790</v>
      </c>
      <c r="R39" s="21"/>
    </row>
    <row r="40" spans="1:18" s="9" customFormat="1" ht="19.7" customHeight="1">
      <c r="A40" s="9" t="s">
        <v>2038</v>
      </c>
      <c r="C40" s="16"/>
      <c r="D40" s="16" t="s">
        <v>178</v>
      </c>
      <c r="E40" s="16" t="s">
        <v>178</v>
      </c>
      <c r="F40" s="379" t="s">
        <v>5703</v>
      </c>
      <c r="G40" s="17">
        <v>1</v>
      </c>
      <c r="H40" s="52">
        <v>6478</v>
      </c>
      <c r="I40" s="52">
        <f t="shared" si="1"/>
        <v>6478</v>
      </c>
      <c r="J40" s="18"/>
      <c r="K40" s="54" t="s">
        <v>5704</v>
      </c>
      <c r="L40" s="17"/>
      <c r="M40" s="17"/>
      <c r="N40" s="19">
        <v>44715</v>
      </c>
      <c r="O40" s="16"/>
      <c r="P40" s="17"/>
      <c r="Q40" s="19">
        <v>44790</v>
      </c>
      <c r="R40" s="21"/>
    </row>
    <row r="41" spans="1:18" s="9" customFormat="1" ht="19.7" customHeight="1">
      <c r="A41" s="9" t="s">
        <v>3912</v>
      </c>
      <c r="C41" s="16"/>
      <c r="D41" s="59" t="s">
        <v>178</v>
      </c>
      <c r="E41" s="59" t="s">
        <v>178</v>
      </c>
      <c r="F41" s="202" t="s">
        <v>5019</v>
      </c>
      <c r="G41" s="64">
        <v>1</v>
      </c>
      <c r="H41" s="203">
        <v>2319</v>
      </c>
      <c r="I41" s="203">
        <f t="shared" si="1"/>
        <v>2319</v>
      </c>
      <c r="J41" s="61"/>
      <c r="K41" s="50" t="s">
        <v>367</v>
      </c>
      <c r="L41" s="17"/>
      <c r="M41" s="17"/>
      <c r="N41" s="19">
        <v>44715</v>
      </c>
      <c r="O41" s="16"/>
      <c r="P41" s="17"/>
      <c r="Q41" s="19">
        <v>44790</v>
      </c>
      <c r="R41" s="21"/>
    </row>
    <row r="42" spans="1:18" s="9" customFormat="1" ht="19.7" customHeight="1">
      <c r="C42" s="16"/>
      <c r="D42" s="16" t="s">
        <v>178</v>
      </c>
      <c r="E42" s="16" t="s">
        <v>178</v>
      </c>
      <c r="F42" s="145" t="s">
        <v>5020</v>
      </c>
      <c r="G42" s="17">
        <v>10</v>
      </c>
      <c r="H42" s="52">
        <v>51</v>
      </c>
      <c r="I42" s="52">
        <f>G42*H42</f>
        <v>510</v>
      </c>
      <c r="J42" s="18"/>
      <c r="K42" s="54" t="s">
        <v>5706</v>
      </c>
      <c r="L42" s="17"/>
      <c r="M42" s="17"/>
      <c r="N42" s="19"/>
      <c r="O42" s="16"/>
      <c r="P42" s="17"/>
      <c r="Q42" s="19"/>
      <c r="R42" s="21"/>
    </row>
    <row r="43" spans="1:18" s="9" customFormat="1" ht="19.7" customHeight="1">
      <c r="C43" s="16"/>
      <c r="D43" s="16"/>
      <c r="E43" s="16"/>
      <c r="F43" s="17"/>
      <c r="G43" s="17"/>
      <c r="H43" s="17"/>
      <c r="I43" s="18"/>
      <c r="J43" s="1269"/>
      <c r="K43" s="17"/>
      <c r="L43" s="17"/>
      <c r="M43" s="17"/>
      <c r="N43" s="19"/>
      <c r="O43" s="16"/>
      <c r="P43" s="17"/>
      <c r="Q43" s="19"/>
      <c r="R43" s="21"/>
    </row>
    <row r="44" spans="1:18" s="9" customFormat="1" ht="19.7" customHeight="1">
      <c r="C44" s="16"/>
      <c r="D44" s="16"/>
      <c r="E44" s="16"/>
      <c r="F44" s="1260">
        <f>SUM(I27:I43)</f>
        <v>121198</v>
      </c>
      <c r="G44" s="17"/>
      <c r="H44" s="17"/>
      <c r="I44" s="18"/>
      <c r="J44" s="1269"/>
      <c r="K44" s="17"/>
      <c r="L44" s="17"/>
      <c r="M44" s="17"/>
      <c r="N44" s="19"/>
      <c r="O44" s="16"/>
      <c r="P44" s="17"/>
      <c r="Q44" s="19"/>
      <c r="R44" s="21"/>
    </row>
    <row r="45" spans="1:18" s="9" customFormat="1" ht="19.7" customHeight="1">
      <c r="C45" s="16"/>
      <c r="D45" s="16"/>
      <c r="E45" s="16"/>
      <c r="F45" s="17"/>
      <c r="G45" s="17"/>
      <c r="H45" s="17"/>
      <c r="I45" s="18"/>
      <c r="J45" s="1269"/>
      <c r="K45" s="17"/>
      <c r="L45" s="17"/>
      <c r="M45" s="17"/>
      <c r="N45" s="19"/>
      <c r="O45" s="16"/>
      <c r="P45" s="17"/>
      <c r="Q45" s="19"/>
      <c r="R45" s="21"/>
    </row>
    <row r="46" spans="1:18" s="9" customFormat="1" ht="19.7" customHeight="1">
      <c r="C46" s="16"/>
      <c r="D46" s="16"/>
      <c r="E46" s="16"/>
      <c r="F46" s="17"/>
      <c r="G46" s="17"/>
      <c r="H46" s="17"/>
      <c r="I46" s="18"/>
      <c r="J46" s="1269"/>
      <c r="K46" s="17"/>
      <c r="L46" s="17"/>
      <c r="M46" s="17"/>
      <c r="N46" s="19"/>
      <c r="O46" s="16"/>
      <c r="P46" s="17"/>
      <c r="Q46" s="19"/>
      <c r="R46" s="21"/>
    </row>
    <row r="47" spans="1:18" s="9" customFormat="1" ht="19.7" customHeight="1">
      <c r="C47" s="16"/>
      <c r="D47" s="16"/>
      <c r="E47" s="16"/>
      <c r="F47" s="17"/>
      <c r="G47" s="17"/>
      <c r="H47" s="17"/>
      <c r="I47" s="18"/>
      <c r="J47" s="1269"/>
      <c r="K47" s="17"/>
      <c r="L47" s="17"/>
      <c r="M47" s="17"/>
      <c r="N47" s="19"/>
      <c r="O47" s="16"/>
      <c r="P47" s="17"/>
      <c r="Q47" s="19"/>
      <c r="R47" s="21"/>
    </row>
    <row r="48" spans="1:18" s="9" customFormat="1" ht="19.7" customHeight="1">
      <c r="C48" s="16"/>
      <c r="D48" s="1483"/>
      <c r="E48" s="1483"/>
      <c r="F48" s="1854" t="s">
        <v>5707</v>
      </c>
      <c r="G48" s="1855">
        <v>1</v>
      </c>
      <c r="H48" s="1668">
        <v>70000</v>
      </c>
      <c r="I48" s="1856">
        <f>G48*H48</f>
        <v>70000</v>
      </c>
      <c r="J48" s="1269"/>
      <c r="K48" s="17"/>
      <c r="L48" s="17"/>
      <c r="M48" s="17"/>
      <c r="N48" s="19"/>
      <c r="O48" s="16"/>
      <c r="P48" s="17"/>
      <c r="Q48" s="19"/>
      <c r="R48" s="21"/>
    </row>
    <row r="49" spans="3:18" s="9" customFormat="1" ht="19.7" customHeight="1">
      <c r="C49" s="16"/>
      <c r="D49" s="16"/>
      <c r="E49" s="16"/>
      <c r="F49" s="146" t="s">
        <v>5708</v>
      </c>
      <c r="G49" s="17"/>
      <c r="H49" s="17"/>
      <c r="I49" s="18"/>
      <c r="J49" s="1269"/>
      <c r="K49" s="17"/>
      <c r="L49" s="17"/>
      <c r="M49" s="17"/>
      <c r="N49" s="19"/>
      <c r="O49" s="16"/>
      <c r="P49" s="17"/>
      <c r="Q49" s="19"/>
      <c r="R49" s="21"/>
    </row>
    <row r="50" spans="3:18" s="9" customFormat="1" ht="19.7" customHeight="1">
      <c r="C50" s="16"/>
      <c r="D50" s="16"/>
      <c r="E50" s="16"/>
      <c r="F50" s="17"/>
      <c r="G50" s="17"/>
      <c r="H50" s="17"/>
      <c r="I50" s="18"/>
      <c r="J50" s="1269"/>
      <c r="K50" s="17"/>
      <c r="L50" s="17"/>
      <c r="M50" s="17"/>
      <c r="N50" s="19"/>
      <c r="O50" s="16"/>
      <c r="P50" s="17"/>
      <c r="Q50" s="19"/>
      <c r="R50" s="21"/>
    </row>
    <row r="51" spans="3:18" s="9" customFormat="1" ht="19.7" customHeight="1">
      <c r="C51" s="16"/>
      <c r="D51" s="16" t="s">
        <v>6105</v>
      </c>
      <c r="E51" s="16" t="s">
        <v>3388</v>
      </c>
      <c r="F51" s="146" t="s">
        <v>6106</v>
      </c>
      <c r="G51" s="17">
        <v>1</v>
      </c>
      <c r="H51" s="17">
        <v>1120</v>
      </c>
      <c r="I51" s="18">
        <f>G51*H51</f>
        <v>1120</v>
      </c>
      <c r="J51" s="1269"/>
      <c r="K51" s="17"/>
      <c r="L51" s="17"/>
      <c r="M51" s="17"/>
      <c r="N51" s="19">
        <v>44719</v>
      </c>
      <c r="O51" s="16"/>
      <c r="P51" s="17"/>
      <c r="Q51" s="19"/>
      <c r="R51" s="21"/>
    </row>
    <row r="52" spans="3:18" s="9" customFormat="1" ht="19.7" customHeight="1">
      <c r="C52" s="16"/>
      <c r="D52" s="16" t="s">
        <v>6105</v>
      </c>
      <c r="E52" s="16" t="s">
        <v>3388</v>
      </c>
      <c r="F52" s="146" t="s">
        <v>62</v>
      </c>
      <c r="G52" s="17">
        <v>1</v>
      </c>
      <c r="H52" s="17">
        <v>600</v>
      </c>
      <c r="I52" s="18">
        <f>G52*H52</f>
        <v>600</v>
      </c>
      <c r="J52" s="1269"/>
      <c r="K52" s="17"/>
      <c r="L52" s="17"/>
      <c r="M52" s="17"/>
      <c r="N52" s="19">
        <v>44719</v>
      </c>
      <c r="O52" s="16"/>
      <c r="P52" s="17"/>
      <c r="Q52" s="19"/>
      <c r="R52" s="21"/>
    </row>
    <row r="53" spans="3:18" s="9" customFormat="1" ht="19.7" customHeight="1">
      <c r="C53" s="16"/>
      <c r="D53" s="16" t="s">
        <v>6105</v>
      </c>
      <c r="E53" s="16" t="s">
        <v>3388</v>
      </c>
      <c r="F53" s="146" t="s">
        <v>6107</v>
      </c>
      <c r="G53" s="17">
        <v>1</v>
      </c>
      <c r="H53" s="17">
        <v>740</v>
      </c>
      <c r="I53" s="18">
        <f>G53*H53</f>
        <v>740</v>
      </c>
      <c r="J53" s="1269"/>
      <c r="K53" s="17"/>
      <c r="L53" s="17"/>
      <c r="M53" s="17"/>
      <c r="N53" s="19">
        <v>44719</v>
      </c>
      <c r="O53" s="16"/>
      <c r="P53" s="17"/>
      <c r="Q53" s="19"/>
      <c r="R53" s="21"/>
    </row>
    <row r="54" spans="3:18" s="9" customFormat="1" ht="19.7" customHeight="1">
      <c r="C54" s="16"/>
      <c r="D54" s="16" t="s">
        <v>6105</v>
      </c>
      <c r="E54" s="16" t="s">
        <v>3388</v>
      </c>
      <c r="F54" s="146" t="s">
        <v>62</v>
      </c>
      <c r="G54" s="17">
        <v>1</v>
      </c>
      <c r="H54" s="17">
        <v>745</v>
      </c>
      <c r="I54" s="18">
        <f>G54*H54</f>
        <v>745</v>
      </c>
      <c r="J54" s="1269"/>
      <c r="K54" s="17"/>
      <c r="L54" s="17"/>
      <c r="M54" s="17"/>
      <c r="N54" s="19">
        <v>44719</v>
      </c>
      <c r="O54" s="16"/>
      <c r="P54" s="17"/>
      <c r="Q54" s="19"/>
      <c r="R54" s="21"/>
    </row>
    <row r="55" spans="3:18" s="9" customFormat="1" ht="19.7" customHeight="1">
      <c r="C55" s="16"/>
      <c r="D55" s="16"/>
      <c r="E55" s="16"/>
      <c r="F55" s="17"/>
      <c r="G55" s="17"/>
      <c r="H55" s="17"/>
      <c r="I55" s="18"/>
      <c r="J55" s="1269"/>
      <c r="K55" s="17"/>
      <c r="L55" s="17"/>
      <c r="M55" s="17"/>
      <c r="N55" s="19"/>
      <c r="O55" s="16"/>
      <c r="P55" s="17"/>
      <c r="Q55" s="19"/>
      <c r="R55" s="21"/>
    </row>
    <row r="56" spans="3:18" s="9" customFormat="1" ht="19.7" customHeight="1">
      <c r="C56" s="16"/>
      <c r="D56" s="16"/>
      <c r="E56" s="16"/>
      <c r="F56" s="17"/>
      <c r="G56" s="17"/>
      <c r="H56" s="17"/>
      <c r="I56" s="18"/>
      <c r="J56" s="1269"/>
      <c r="K56" s="17"/>
      <c r="L56" s="17"/>
      <c r="M56" s="17"/>
      <c r="N56" s="19"/>
      <c r="O56" s="16"/>
      <c r="P56" s="17"/>
      <c r="Q56" s="19"/>
      <c r="R56" s="21"/>
    </row>
    <row r="57" spans="3:18" s="9" customFormat="1" ht="19.7" customHeight="1">
      <c r="C57" s="16"/>
      <c r="D57" s="16"/>
      <c r="E57" s="16"/>
      <c r="F57" s="17"/>
      <c r="G57" s="17"/>
      <c r="H57" s="17"/>
      <c r="I57" s="18"/>
      <c r="J57" s="1269"/>
      <c r="K57" s="17"/>
      <c r="L57" s="17"/>
      <c r="M57" s="17"/>
      <c r="N57" s="19"/>
      <c r="O57" s="16"/>
      <c r="P57" s="17"/>
      <c r="Q57" s="19"/>
      <c r="R57" s="21"/>
    </row>
    <row r="58" spans="3:18" s="9" customFormat="1" ht="19.7" customHeight="1">
      <c r="C58" s="16"/>
      <c r="D58" s="16"/>
      <c r="E58" s="16"/>
      <c r="F58" s="17"/>
      <c r="G58" s="17"/>
      <c r="H58" s="17"/>
      <c r="I58" s="18"/>
      <c r="J58" s="1269"/>
      <c r="K58" s="17"/>
      <c r="L58" s="17"/>
      <c r="M58" s="17"/>
      <c r="N58" s="19"/>
      <c r="O58" s="16"/>
      <c r="P58" s="17"/>
      <c r="Q58" s="19"/>
      <c r="R58" s="21"/>
    </row>
    <row r="59" spans="3:18" s="9" customFormat="1" ht="19.7" customHeight="1">
      <c r="C59" s="16"/>
      <c r="D59" s="16"/>
      <c r="E59" s="16"/>
      <c r="F59" s="17"/>
      <c r="G59" s="17"/>
      <c r="H59" s="17"/>
      <c r="I59" s="18"/>
      <c r="J59" s="1269"/>
      <c r="K59" s="17"/>
      <c r="L59" s="17"/>
      <c r="M59" s="17"/>
      <c r="N59" s="19"/>
      <c r="O59" s="16"/>
      <c r="P59" s="17"/>
      <c r="Q59" s="19"/>
      <c r="R59" s="21"/>
    </row>
    <row r="60" spans="3:18" s="9" customFormat="1" ht="19.7" customHeight="1">
      <c r="C60" s="16"/>
      <c r="D60" s="16"/>
      <c r="E60" s="16"/>
      <c r="F60" s="17"/>
      <c r="G60" s="17"/>
      <c r="H60" s="17"/>
      <c r="I60" s="18"/>
      <c r="J60" s="1269"/>
      <c r="K60" s="17"/>
      <c r="L60" s="17"/>
      <c r="M60" s="17"/>
      <c r="N60" s="19"/>
      <c r="O60" s="16"/>
      <c r="P60" s="17"/>
      <c r="Q60" s="19"/>
      <c r="R60" s="21"/>
    </row>
    <row r="61" spans="3:18" s="9" customFormat="1" ht="19.7" customHeight="1">
      <c r="C61" s="16"/>
      <c r="D61" s="16"/>
      <c r="E61" s="16"/>
      <c r="F61" s="17"/>
      <c r="G61" s="17"/>
      <c r="H61" s="17"/>
      <c r="I61" s="18"/>
      <c r="J61" s="1269"/>
      <c r="K61" s="17"/>
      <c r="L61" s="17"/>
      <c r="M61" s="17"/>
      <c r="N61" s="19"/>
      <c r="O61" s="16"/>
      <c r="P61" s="17"/>
      <c r="Q61" s="19"/>
      <c r="R61" s="21"/>
    </row>
    <row r="62" spans="3:18" s="9" customFormat="1" ht="19.7" customHeight="1">
      <c r="C62" s="16"/>
      <c r="D62" s="16"/>
      <c r="E62" s="16"/>
      <c r="F62" s="17"/>
      <c r="G62" s="17"/>
      <c r="H62" s="17"/>
      <c r="I62" s="18"/>
      <c r="J62" s="1269"/>
      <c r="K62" s="17"/>
      <c r="L62" s="17"/>
      <c r="M62" s="17"/>
      <c r="N62" s="19"/>
      <c r="O62" s="16"/>
      <c r="P62" s="17"/>
      <c r="Q62" s="19"/>
      <c r="R62" s="21"/>
    </row>
    <row r="63" spans="3:18" s="9" customFormat="1" ht="19.7" customHeight="1">
      <c r="C63" s="16"/>
      <c r="D63" s="16"/>
      <c r="E63" s="16"/>
      <c r="F63" s="17"/>
      <c r="G63" s="17"/>
      <c r="H63" s="17"/>
      <c r="I63" s="18"/>
      <c r="J63" s="1269"/>
      <c r="K63" s="17"/>
      <c r="L63" s="17"/>
      <c r="M63" s="17"/>
      <c r="N63" s="19"/>
      <c r="O63" s="16"/>
      <c r="P63" s="17"/>
      <c r="Q63" s="19"/>
      <c r="R63" s="21"/>
    </row>
    <row r="64" spans="3:18" s="9" customFormat="1" ht="19.7" customHeight="1">
      <c r="C64" s="16"/>
      <c r="D64" s="16"/>
      <c r="E64" s="16"/>
      <c r="F64" s="17"/>
      <c r="G64" s="17"/>
      <c r="H64" s="17"/>
      <c r="I64" s="18"/>
      <c r="J64" s="1269"/>
      <c r="K64" s="17"/>
      <c r="L64" s="17"/>
      <c r="M64" s="17"/>
      <c r="N64" s="19"/>
      <c r="O64" s="16"/>
      <c r="P64" s="17"/>
      <c r="Q64" s="19"/>
      <c r="R64" s="21"/>
    </row>
    <row r="65" spans="3:18" s="9" customFormat="1" ht="19.7" customHeight="1">
      <c r="C65" s="16"/>
      <c r="D65" s="16"/>
      <c r="E65" s="16"/>
      <c r="F65" s="17"/>
      <c r="G65" s="17"/>
      <c r="H65" s="17"/>
      <c r="I65" s="18"/>
      <c r="J65" s="1269"/>
      <c r="K65" s="17"/>
      <c r="L65" s="17"/>
      <c r="M65" s="17"/>
      <c r="N65" s="19"/>
      <c r="O65" s="16"/>
      <c r="P65" s="17"/>
      <c r="Q65" s="19"/>
      <c r="R65" s="21"/>
    </row>
    <row r="66" spans="3:18" s="9" customFormat="1" ht="19.7" customHeight="1">
      <c r="C66" s="16"/>
      <c r="D66" s="16"/>
      <c r="E66" s="16"/>
      <c r="F66" s="17"/>
      <c r="G66" s="17"/>
      <c r="H66" s="17"/>
      <c r="I66" s="18"/>
      <c r="J66" s="1269"/>
      <c r="K66" s="17"/>
      <c r="L66" s="17"/>
      <c r="M66" s="17"/>
      <c r="N66" s="19"/>
      <c r="O66" s="16"/>
      <c r="P66" s="17"/>
      <c r="Q66" s="19"/>
      <c r="R66" s="21"/>
    </row>
    <row r="67" spans="3:18" s="9" customFormat="1" ht="19.7" customHeight="1">
      <c r="C67" s="16"/>
      <c r="D67" s="16"/>
      <c r="E67" s="16"/>
      <c r="F67" s="17"/>
      <c r="G67" s="17"/>
      <c r="H67" s="17"/>
      <c r="I67" s="18"/>
      <c r="J67" s="1269"/>
      <c r="K67" s="17"/>
      <c r="L67" s="17"/>
      <c r="M67" s="17"/>
      <c r="N67" s="19"/>
      <c r="O67" s="16"/>
      <c r="P67" s="17"/>
      <c r="Q67" s="19"/>
      <c r="R67" s="21"/>
    </row>
    <row r="68" spans="3:18" s="9" customFormat="1" ht="19.7" customHeight="1">
      <c r="C68" s="16"/>
      <c r="D68" s="16"/>
      <c r="E68" s="16"/>
      <c r="F68" s="17"/>
      <c r="G68" s="17"/>
      <c r="H68" s="17"/>
      <c r="I68" s="18"/>
      <c r="J68" s="1269"/>
      <c r="K68" s="17"/>
      <c r="L68" s="17"/>
      <c r="M68" s="17"/>
      <c r="N68" s="19"/>
      <c r="O68" s="16"/>
      <c r="P68" s="17"/>
      <c r="Q68" s="19"/>
      <c r="R68" s="21"/>
    </row>
    <row r="69" spans="3:18" s="9" customFormat="1" ht="19.7" customHeight="1">
      <c r="C69" s="16"/>
      <c r="D69" s="16"/>
      <c r="E69" s="16"/>
      <c r="F69" s="17"/>
      <c r="G69" s="17"/>
      <c r="H69" s="17"/>
      <c r="I69" s="18"/>
      <c r="J69" s="1269"/>
      <c r="K69" s="17"/>
      <c r="L69" s="17"/>
      <c r="M69" s="17"/>
      <c r="N69" s="19"/>
      <c r="O69" s="16"/>
      <c r="P69" s="17"/>
      <c r="Q69" s="19"/>
      <c r="R69" s="21"/>
    </row>
    <row r="70" spans="3:18" s="9" customFormat="1" ht="19.7" customHeight="1">
      <c r="C70" s="16"/>
      <c r="D70" s="16"/>
      <c r="E70" s="16"/>
      <c r="F70" s="17"/>
      <c r="G70" s="17"/>
      <c r="H70" s="17"/>
      <c r="I70" s="18"/>
      <c r="J70" s="1269"/>
      <c r="K70" s="17"/>
      <c r="L70" s="17"/>
      <c r="M70" s="17"/>
      <c r="N70" s="19"/>
      <c r="O70" s="16"/>
      <c r="P70" s="17"/>
      <c r="Q70" s="19"/>
      <c r="R70" s="21"/>
    </row>
    <row r="71" spans="3:18" s="9" customFormat="1" ht="19.7" customHeight="1">
      <c r="C71" s="16"/>
      <c r="D71" s="16"/>
      <c r="E71" s="16"/>
      <c r="F71" s="17"/>
      <c r="G71" s="17"/>
      <c r="H71" s="17"/>
      <c r="I71" s="18"/>
      <c r="J71" s="1269"/>
      <c r="K71" s="17"/>
      <c r="L71" s="17"/>
      <c r="M71" s="17"/>
      <c r="N71" s="19"/>
      <c r="O71" s="16"/>
      <c r="P71" s="17"/>
      <c r="Q71" s="19"/>
      <c r="R71" s="21"/>
    </row>
    <row r="72" spans="3:18" s="9" customFormat="1" ht="19.7" customHeight="1">
      <c r="C72" s="16"/>
      <c r="D72" s="16"/>
      <c r="E72" s="16"/>
      <c r="F72" s="17"/>
      <c r="G72" s="17"/>
      <c r="H72" s="17"/>
      <c r="I72" s="18"/>
      <c r="J72" s="1269"/>
      <c r="K72" s="17"/>
      <c r="L72" s="17"/>
      <c r="M72" s="17"/>
      <c r="N72" s="19"/>
      <c r="O72" s="16"/>
      <c r="P72" s="17"/>
      <c r="Q72" s="19"/>
      <c r="R72" s="21"/>
    </row>
    <row r="73" spans="3:18" s="9" customFormat="1" ht="19.7" customHeight="1">
      <c r="C73" s="16"/>
      <c r="D73" s="16"/>
      <c r="E73" s="16"/>
      <c r="F73" s="17"/>
      <c r="G73" s="17"/>
      <c r="H73" s="17"/>
      <c r="I73" s="18"/>
      <c r="J73" s="1269"/>
      <c r="K73" s="17"/>
      <c r="L73" s="17"/>
      <c r="M73" s="17"/>
      <c r="N73" s="19"/>
      <c r="O73" s="16"/>
      <c r="P73" s="17"/>
      <c r="Q73" s="19"/>
      <c r="R73" s="21"/>
    </row>
    <row r="74" spans="3:18" s="9" customFormat="1" ht="19.7" customHeight="1">
      <c r="C74" s="16"/>
      <c r="D74" s="16"/>
      <c r="E74" s="16"/>
      <c r="F74" s="17"/>
      <c r="G74" s="17"/>
      <c r="H74" s="17"/>
      <c r="I74" s="18"/>
      <c r="J74" s="1269"/>
      <c r="K74" s="17"/>
      <c r="L74" s="17"/>
      <c r="M74" s="17"/>
      <c r="N74" s="19"/>
      <c r="O74" s="16"/>
      <c r="P74" s="17"/>
      <c r="Q74" s="19"/>
      <c r="R74" s="21"/>
    </row>
    <row r="75" spans="3:18" s="9" customFormat="1" ht="19.7" customHeight="1">
      <c r="C75" s="16"/>
      <c r="D75" s="16"/>
      <c r="E75" s="16"/>
      <c r="F75" s="17"/>
      <c r="G75" s="17"/>
      <c r="H75" s="17"/>
      <c r="I75" s="18"/>
      <c r="J75" s="1269"/>
      <c r="K75" s="17"/>
      <c r="L75" s="17"/>
      <c r="M75" s="17"/>
      <c r="N75" s="19"/>
      <c r="O75" s="16"/>
      <c r="P75" s="17"/>
      <c r="Q75" s="19"/>
      <c r="R75" s="21"/>
    </row>
    <row r="76" spans="3:18" s="9" customFormat="1" ht="19.7" customHeight="1">
      <c r="C76" s="16"/>
      <c r="D76" s="16"/>
      <c r="E76" s="16"/>
      <c r="F76" s="17"/>
      <c r="G76" s="17"/>
      <c r="H76" s="17"/>
      <c r="I76" s="18"/>
      <c r="J76" s="1269"/>
      <c r="K76" s="17"/>
      <c r="L76" s="17"/>
      <c r="M76" s="17"/>
      <c r="N76" s="19"/>
      <c r="O76" s="16"/>
      <c r="P76" s="17"/>
      <c r="Q76" s="19"/>
      <c r="R76" s="21"/>
    </row>
    <row r="77" spans="3:18" s="9" customFormat="1" ht="19.7" customHeight="1">
      <c r="C77" s="16"/>
      <c r="D77" s="16"/>
      <c r="E77" s="16"/>
      <c r="F77" s="17"/>
      <c r="G77" s="17"/>
      <c r="H77" s="17"/>
      <c r="I77" s="18"/>
      <c r="J77" s="1269"/>
      <c r="K77" s="17"/>
      <c r="L77" s="17"/>
      <c r="M77" s="17"/>
      <c r="N77" s="19"/>
      <c r="O77" s="16"/>
      <c r="P77" s="17"/>
      <c r="Q77" s="19"/>
      <c r="R77" s="21"/>
    </row>
    <row r="78" spans="3:18" s="9" customFormat="1" ht="19.7" customHeight="1">
      <c r="C78" s="16"/>
      <c r="D78" s="16"/>
      <c r="E78" s="16"/>
      <c r="F78" s="17"/>
      <c r="G78" s="17"/>
      <c r="H78" s="17"/>
      <c r="I78" s="18"/>
      <c r="J78" s="1269"/>
      <c r="K78" s="17"/>
      <c r="L78" s="17"/>
      <c r="M78" s="17"/>
      <c r="N78" s="19"/>
      <c r="O78" s="16"/>
      <c r="P78" s="17"/>
      <c r="Q78" s="19"/>
      <c r="R78" s="21"/>
    </row>
    <row r="79" spans="3:18" s="9" customFormat="1" ht="19.7" customHeight="1">
      <c r="C79" s="16"/>
      <c r="D79" s="16"/>
      <c r="E79" s="16"/>
      <c r="F79" s="17"/>
      <c r="G79" s="17"/>
      <c r="H79" s="17"/>
      <c r="I79" s="18"/>
      <c r="J79" s="1269"/>
      <c r="K79" s="17"/>
      <c r="L79" s="17"/>
      <c r="M79" s="17"/>
      <c r="N79" s="19"/>
      <c r="O79" s="16"/>
      <c r="P79" s="17"/>
      <c r="Q79" s="19"/>
      <c r="R79" s="21"/>
    </row>
    <row r="80" spans="3:18" s="9" customFormat="1" ht="19.7" customHeight="1">
      <c r="C80" s="16"/>
      <c r="D80" s="16"/>
      <c r="E80" s="16"/>
      <c r="F80" s="17"/>
      <c r="G80" s="17"/>
      <c r="H80" s="17"/>
      <c r="I80" s="18"/>
      <c r="J80" s="1269"/>
      <c r="K80" s="17"/>
      <c r="L80" s="17"/>
      <c r="M80" s="17"/>
      <c r="N80" s="19"/>
      <c r="O80" s="16"/>
      <c r="P80" s="17"/>
      <c r="Q80" s="19"/>
      <c r="R80" s="21"/>
    </row>
    <row r="81" spans="3:18" s="9" customFormat="1" ht="19.7" customHeight="1">
      <c r="C81" s="16"/>
      <c r="D81" s="16"/>
      <c r="E81" s="16"/>
      <c r="F81" s="17"/>
      <c r="G81" s="17"/>
      <c r="H81" s="17"/>
      <c r="I81" s="18"/>
      <c r="J81" s="1269"/>
      <c r="K81" s="17"/>
      <c r="L81" s="17"/>
      <c r="M81" s="17"/>
      <c r="N81" s="19"/>
      <c r="O81" s="16"/>
      <c r="P81" s="17"/>
      <c r="Q81" s="19"/>
      <c r="R81" s="21"/>
    </row>
    <row r="82" spans="3:18" s="9" customFormat="1" ht="19.7" customHeight="1">
      <c r="C82" s="16"/>
      <c r="D82" s="16"/>
      <c r="E82" s="16"/>
      <c r="F82" s="17"/>
      <c r="G82" s="17"/>
      <c r="H82" s="17"/>
      <c r="I82" s="18"/>
      <c r="J82" s="1269"/>
      <c r="K82" s="17"/>
      <c r="L82" s="17"/>
      <c r="M82" s="17"/>
      <c r="N82" s="19"/>
      <c r="O82" s="16"/>
      <c r="P82" s="17"/>
      <c r="Q82" s="19"/>
      <c r="R82" s="21"/>
    </row>
    <row r="83" spans="3:18" s="9" customFormat="1" ht="19.7" customHeight="1">
      <c r="C83" s="16"/>
      <c r="D83" s="16"/>
      <c r="E83" s="16"/>
      <c r="F83" s="17"/>
      <c r="G83" s="17"/>
      <c r="H83" s="17"/>
      <c r="I83" s="18"/>
      <c r="J83" s="1269"/>
      <c r="K83" s="17"/>
      <c r="L83" s="17"/>
      <c r="M83" s="17"/>
      <c r="N83" s="19"/>
      <c r="O83" s="16"/>
      <c r="P83" s="17"/>
      <c r="Q83" s="19"/>
      <c r="R83" s="21"/>
    </row>
    <row r="84" spans="3:18" s="9" customFormat="1" ht="19.7" customHeight="1">
      <c r="C84" s="16"/>
      <c r="D84" s="16"/>
      <c r="E84" s="16"/>
      <c r="F84" s="17"/>
      <c r="G84" s="17"/>
      <c r="H84" s="17"/>
      <c r="I84" s="18"/>
      <c r="J84" s="1269"/>
      <c r="K84" s="17"/>
      <c r="L84" s="17"/>
      <c r="M84" s="17"/>
      <c r="N84" s="19"/>
      <c r="O84" s="16"/>
      <c r="P84" s="17"/>
      <c r="Q84" s="19"/>
      <c r="R84" s="21"/>
    </row>
    <row r="85" spans="3:18" s="9" customFormat="1" ht="19.7" customHeight="1">
      <c r="C85" s="16"/>
      <c r="D85" s="16"/>
      <c r="E85" s="16"/>
      <c r="F85" s="17"/>
      <c r="G85" s="17"/>
      <c r="H85" s="17"/>
      <c r="I85" s="18"/>
      <c r="J85" s="1269"/>
      <c r="K85" s="17"/>
      <c r="L85" s="17"/>
      <c r="M85" s="17"/>
      <c r="N85" s="19"/>
      <c r="O85" s="16"/>
      <c r="P85" s="17"/>
      <c r="Q85" s="19"/>
      <c r="R85" s="21"/>
    </row>
    <row r="86" spans="3:18" s="9" customFormat="1" ht="19.7" customHeight="1">
      <c r="C86" s="16"/>
      <c r="D86" s="16"/>
      <c r="E86" s="16"/>
      <c r="F86" s="17"/>
      <c r="G86" s="17"/>
      <c r="H86" s="17"/>
      <c r="I86" s="18"/>
      <c r="J86" s="1269"/>
      <c r="K86" s="17"/>
      <c r="L86" s="17"/>
      <c r="M86" s="17"/>
      <c r="N86" s="19"/>
      <c r="O86" s="16"/>
      <c r="P86" s="17"/>
      <c r="Q86" s="19"/>
      <c r="R86" s="21"/>
    </row>
    <row r="87" spans="3:18" s="9" customFormat="1" ht="19.7" customHeight="1">
      <c r="C87" s="16"/>
      <c r="D87" s="16"/>
      <c r="E87" s="16"/>
      <c r="F87" s="17"/>
      <c r="G87" s="17"/>
      <c r="H87" s="17"/>
      <c r="I87" s="18"/>
      <c r="J87" s="1269"/>
      <c r="K87" s="17"/>
      <c r="L87" s="17"/>
      <c r="M87" s="17"/>
      <c r="N87" s="19"/>
      <c r="O87" s="16"/>
      <c r="P87" s="17"/>
      <c r="Q87" s="19"/>
      <c r="R87" s="21"/>
    </row>
    <row r="88" spans="3:18" s="9" customFormat="1" ht="19.7" customHeight="1">
      <c r="C88" s="16"/>
      <c r="D88" s="16"/>
      <c r="E88" s="16"/>
      <c r="F88" s="17"/>
      <c r="G88" s="17"/>
      <c r="H88" s="17"/>
      <c r="I88" s="18"/>
      <c r="J88" s="1269"/>
      <c r="K88" s="17"/>
      <c r="L88" s="17"/>
      <c r="M88" s="17"/>
      <c r="N88" s="19"/>
      <c r="O88" s="16"/>
      <c r="P88" s="17"/>
      <c r="Q88" s="19"/>
      <c r="R88" s="21"/>
    </row>
    <row r="89" spans="3:18" s="9" customFormat="1" ht="19.7" customHeight="1">
      <c r="C89" s="16"/>
      <c r="D89" s="16"/>
      <c r="E89" s="16"/>
      <c r="F89" s="17"/>
      <c r="G89" s="17"/>
      <c r="H89" s="17"/>
      <c r="I89" s="18"/>
      <c r="J89" s="1269"/>
      <c r="K89" s="17"/>
      <c r="L89" s="17"/>
      <c r="M89" s="17"/>
      <c r="N89" s="19"/>
      <c r="O89" s="16"/>
      <c r="P89" s="17"/>
      <c r="Q89" s="19"/>
      <c r="R89" s="21"/>
    </row>
    <row r="90" spans="3:18" s="9" customFormat="1" ht="19.7" customHeight="1">
      <c r="C90" s="16"/>
      <c r="D90" s="16"/>
      <c r="E90" s="16"/>
      <c r="F90" s="17"/>
      <c r="G90" s="17"/>
      <c r="H90" s="17"/>
      <c r="I90" s="18"/>
      <c r="J90" s="1269"/>
      <c r="K90" s="17"/>
      <c r="L90" s="17"/>
      <c r="M90" s="17"/>
      <c r="N90" s="19"/>
      <c r="O90" s="16"/>
      <c r="P90" s="17"/>
      <c r="Q90" s="19"/>
      <c r="R90" s="21"/>
    </row>
    <row r="91" spans="3:18" s="9" customFormat="1" ht="19.7" customHeight="1">
      <c r="C91" s="16"/>
      <c r="D91" s="16"/>
      <c r="E91" s="16"/>
      <c r="F91" s="17"/>
      <c r="G91" s="17"/>
      <c r="H91" s="17"/>
      <c r="I91" s="18"/>
      <c r="J91" s="1269"/>
      <c r="K91" s="17"/>
      <c r="L91" s="17"/>
      <c r="M91" s="17"/>
      <c r="N91" s="19"/>
      <c r="O91" s="16"/>
      <c r="P91" s="17"/>
      <c r="Q91" s="19"/>
      <c r="R91" s="21"/>
    </row>
    <row r="92" spans="3:18" s="9" customFormat="1" ht="19.7" customHeight="1">
      <c r="C92" s="16"/>
      <c r="D92" s="16"/>
      <c r="E92" s="16"/>
      <c r="F92" s="17"/>
      <c r="G92" s="17"/>
      <c r="H92" s="17"/>
      <c r="I92" s="18"/>
      <c r="J92" s="1269"/>
      <c r="K92" s="17"/>
      <c r="L92" s="17"/>
      <c r="M92" s="17"/>
      <c r="N92" s="19"/>
      <c r="O92" s="16"/>
      <c r="P92" s="17"/>
      <c r="Q92" s="19"/>
      <c r="R92" s="21"/>
    </row>
    <row r="93" spans="3:18" s="9" customFormat="1" ht="19.7" customHeight="1">
      <c r="C93" s="16"/>
      <c r="D93" s="16"/>
      <c r="E93" s="16"/>
      <c r="F93" s="17"/>
      <c r="G93" s="17"/>
      <c r="H93" s="17"/>
      <c r="I93" s="18"/>
      <c r="J93" s="1269"/>
      <c r="K93" s="17"/>
      <c r="L93" s="17"/>
      <c r="M93" s="17"/>
      <c r="N93" s="19"/>
      <c r="O93" s="16"/>
      <c r="P93" s="17"/>
      <c r="Q93" s="19"/>
      <c r="R93" s="21"/>
    </row>
    <row r="94" spans="3:18" s="9" customFormat="1" ht="19.7" customHeight="1">
      <c r="C94" s="16"/>
      <c r="D94" s="16"/>
      <c r="E94" s="16"/>
      <c r="F94" s="17"/>
      <c r="G94" s="17"/>
      <c r="H94" s="17"/>
      <c r="I94" s="18"/>
      <c r="J94" s="1269"/>
      <c r="K94" s="17"/>
      <c r="L94" s="17"/>
      <c r="M94" s="17"/>
      <c r="N94" s="19"/>
      <c r="O94" s="16"/>
      <c r="P94" s="17"/>
      <c r="Q94" s="19"/>
      <c r="R94" s="21"/>
    </row>
    <row r="95" spans="3:18" s="9" customFormat="1" ht="19.7" customHeight="1">
      <c r="C95" s="16"/>
      <c r="D95" s="16"/>
      <c r="E95" s="16"/>
      <c r="F95" s="17"/>
      <c r="G95" s="17"/>
      <c r="H95" s="17"/>
      <c r="I95" s="18"/>
      <c r="J95" s="1269"/>
      <c r="K95" s="17"/>
      <c r="L95" s="17"/>
      <c r="M95" s="17"/>
      <c r="N95" s="19"/>
      <c r="O95" s="16"/>
      <c r="P95" s="17"/>
      <c r="Q95" s="19"/>
      <c r="R95" s="21"/>
    </row>
    <row r="96" spans="3:18" s="9" customFormat="1" ht="19.7" customHeight="1">
      <c r="C96" s="16"/>
      <c r="D96" s="16"/>
      <c r="E96" s="16"/>
      <c r="F96" s="17"/>
      <c r="G96" s="17"/>
      <c r="H96" s="17"/>
      <c r="I96" s="18"/>
      <c r="J96" s="1269"/>
      <c r="K96" s="17"/>
      <c r="L96" s="17"/>
      <c r="M96" s="17"/>
      <c r="N96" s="19"/>
      <c r="O96" s="16"/>
      <c r="P96" s="17"/>
      <c r="Q96" s="19"/>
      <c r="R96" s="21"/>
    </row>
    <row r="97" spans="3:18" s="9" customFormat="1" ht="19.7" customHeight="1">
      <c r="C97" s="16"/>
      <c r="D97" s="16"/>
      <c r="E97" s="16"/>
      <c r="F97" s="17"/>
      <c r="G97" s="17"/>
      <c r="H97" s="17"/>
      <c r="I97" s="18"/>
      <c r="J97" s="1269"/>
      <c r="K97" s="17"/>
      <c r="L97" s="17"/>
      <c r="M97" s="17"/>
      <c r="N97" s="19"/>
      <c r="O97" s="16"/>
      <c r="P97" s="17"/>
      <c r="Q97" s="19"/>
      <c r="R97" s="21"/>
    </row>
    <row r="98" spans="3:18" s="9" customFormat="1" ht="19.7" customHeight="1">
      <c r="C98" s="16"/>
      <c r="D98" s="16"/>
      <c r="E98" s="16"/>
      <c r="F98" s="17"/>
      <c r="G98" s="17"/>
      <c r="H98" s="17"/>
      <c r="I98" s="18"/>
      <c r="J98" s="1269"/>
      <c r="K98" s="17"/>
      <c r="L98" s="17"/>
      <c r="M98" s="17"/>
      <c r="N98" s="19"/>
      <c r="O98" s="16"/>
      <c r="P98" s="17"/>
      <c r="Q98" s="19"/>
      <c r="R98" s="21"/>
    </row>
    <row r="99" spans="3:18" s="9" customFormat="1" ht="19.7" customHeight="1">
      <c r="C99" s="16"/>
      <c r="D99" s="16"/>
      <c r="E99" s="16"/>
      <c r="F99" s="17"/>
      <c r="G99" s="17"/>
      <c r="H99" s="17"/>
      <c r="I99" s="18"/>
      <c r="J99" s="1269"/>
      <c r="K99" s="17"/>
      <c r="L99" s="17"/>
      <c r="M99" s="17"/>
      <c r="N99" s="19"/>
      <c r="O99" s="16"/>
      <c r="P99" s="17"/>
      <c r="Q99" s="19"/>
      <c r="R99" s="21"/>
    </row>
    <row r="100" spans="3:18" s="9" customFormat="1" ht="19.7" customHeight="1">
      <c r="C100" s="16"/>
      <c r="D100" s="16"/>
      <c r="E100" s="16"/>
      <c r="F100" s="17"/>
      <c r="G100" s="17"/>
      <c r="H100" s="17"/>
      <c r="I100" s="18"/>
      <c r="J100" s="1269"/>
      <c r="K100" s="17"/>
      <c r="L100" s="17"/>
      <c r="M100" s="17"/>
      <c r="N100" s="19"/>
      <c r="O100" s="16"/>
      <c r="P100" s="17"/>
      <c r="Q100" s="19"/>
      <c r="R100" s="21"/>
    </row>
    <row r="101" spans="3:18" s="9" customFormat="1" ht="19.7" customHeight="1">
      <c r="C101" s="16"/>
      <c r="D101" s="16"/>
      <c r="E101" s="16"/>
      <c r="F101" s="17"/>
      <c r="G101" s="17"/>
      <c r="H101" s="17"/>
      <c r="I101" s="18"/>
      <c r="J101" s="1269"/>
      <c r="K101" s="17"/>
      <c r="L101" s="17"/>
      <c r="M101" s="17"/>
      <c r="N101" s="19"/>
      <c r="O101" s="16"/>
      <c r="P101" s="17"/>
      <c r="Q101" s="19"/>
      <c r="R101" s="21"/>
    </row>
    <row r="102" spans="3:18" s="9" customFormat="1" ht="19.7" customHeight="1">
      <c r="C102" s="16"/>
      <c r="D102" s="16"/>
      <c r="E102" s="16"/>
      <c r="F102" s="17"/>
      <c r="G102" s="17"/>
      <c r="H102" s="17"/>
      <c r="I102" s="18"/>
      <c r="J102" s="1269"/>
      <c r="K102" s="17"/>
      <c r="L102" s="17"/>
      <c r="M102" s="17"/>
      <c r="N102" s="19"/>
      <c r="O102" s="16"/>
      <c r="P102" s="17"/>
      <c r="Q102" s="19"/>
      <c r="R102" s="21"/>
    </row>
    <row r="103" spans="3:18" s="9" customFormat="1" ht="19.7" customHeight="1">
      <c r="C103" s="16"/>
      <c r="D103" s="16"/>
      <c r="E103" s="16"/>
      <c r="F103" s="17"/>
      <c r="G103" s="17"/>
      <c r="H103" s="17"/>
      <c r="I103" s="18"/>
      <c r="J103" s="1269"/>
      <c r="K103" s="17"/>
      <c r="L103" s="17"/>
      <c r="M103" s="17"/>
      <c r="N103" s="19"/>
      <c r="O103" s="16"/>
      <c r="P103" s="17"/>
      <c r="Q103" s="19"/>
      <c r="R103" s="21"/>
    </row>
    <row r="104" spans="3:18" s="9" customFormat="1" ht="19.7" customHeight="1">
      <c r="C104" s="16"/>
      <c r="D104" s="16"/>
      <c r="E104" s="16"/>
      <c r="F104" s="17"/>
      <c r="G104" s="17"/>
      <c r="H104" s="17"/>
      <c r="I104" s="18"/>
      <c r="J104" s="1269"/>
      <c r="K104" s="17"/>
      <c r="L104" s="17"/>
      <c r="M104" s="17"/>
      <c r="N104" s="19"/>
      <c r="O104" s="16"/>
      <c r="P104" s="17"/>
      <c r="Q104" s="19"/>
      <c r="R104" s="21"/>
    </row>
    <row r="105" spans="3:18" s="9" customFormat="1" ht="19.7" customHeight="1">
      <c r="C105" s="16"/>
      <c r="D105" s="16"/>
      <c r="E105" s="16"/>
      <c r="F105" s="17"/>
      <c r="G105" s="17"/>
      <c r="H105" s="17"/>
      <c r="I105" s="18"/>
      <c r="J105" s="1269"/>
      <c r="K105" s="17"/>
      <c r="L105" s="17"/>
      <c r="M105" s="17"/>
      <c r="N105" s="19"/>
      <c r="O105" s="16"/>
      <c r="P105" s="17"/>
      <c r="Q105" s="19"/>
      <c r="R105" s="21"/>
    </row>
    <row r="106" spans="3:18" s="9" customFormat="1" ht="19.7" customHeight="1">
      <c r="C106" s="16"/>
      <c r="D106" s="16"/>
      <c r="E106" s="16"/>
      <c r="F106" s="17"/>
      <c r="G106" s="17"/>
      <c r="H106" s="17"/>
      <c r="I106" s="18"/>
      <c r="J106" s="1269"/>
      <c r="K106" s="17"/>
      <c r="L106" s="17"/>
      <c r="M106" s="17"/>
      <c r="N106" s="19"/>
      <c r="O106" s="16"/>
      <c r="P106" s="17"/>
      <c r="Q106" s="19"/>
      <c r="R106" s="21"/>
    </row>
    <row r="107" spans="3:18" s="9" customFormat="1" ht="19.7" customHeight="1">
      <c r="C107" s="16"/>
      <c r="D107" s="16"/>
      <c r="E107" s="16"/>
      <c r="F107" s="17"/>
      <c r="G107" s="17"/>
      <c r="H107" s="17"/>
      <c r="I107" s="18"/>
      <c r="J107" s="1269"/>
      <c r="K107" s="17"/>
      <c r="L107" s="17"/>
      <c r="M107" s="17"/>
      <c r="N107" s="19"/>
      <c r="O107" s="16"/>
      <c r="P107" s="17"/>
      <c r="Q107" s="19"/>
      <c r="R107" s="21"/>
    </row>
    <row r="108" spans="3:18" s="9" customFormat="1" ht="19.7" customHeight="1">
      <c r="C108" s="16"/>
      <c r="D108" s="16"/>
      <c r="E108" s="16"/>
      <c r="F108" s="17"/>
      <c r="G108" s="17"/>
      <c r="H108" s="17"/>
      <c r="I108" s="18"/>
      <c r="J108" s="1269"/>
      <c r="K108" s="17"/>
      <c r="L108" s="17"/>
      <c r="M108" s="17"/>
      <c r="N108" s="19"/>
      <c r="O108" s="16"/>
      <c r="P108" s="17"/>
      <c r="Q108" s="19"/>
      <c r="R108" s="21"/>
    </row>
    <row r="109" spans="3:18" s="9" customFormat="1" ht="19.7" customHeight="1">
      <c r="C109" s="16"/>
      <c r="D109" s="16"/>
      <c r="E109" s="16"/>
      <c r="F109" s="17"/>
      <c r="G109" s="17"/>
      <c r="H109" s="17"/>
      <c r="I109" s="18"/>
      <c r="J109" s="1269"/>
      <c r="K109" s="17"/>
      <c r="L109" s="17"/>
      <c r="M109" s="17"/>
      <c r="N109" s="19"/>
      <c r="O109" s="16"/>
      <c r="P109" s="17"/>
      <c r="Q109" s="19"/>
      <c r="R109" s="21"/>
    </row>
    <row r="110" spans="3:18" s="9" customFormat="1" ht="19.7" customHeight="1">
      <c r="C110" s="16"/>
      <c r="D110" s="59"/>
      <c r="E110" s="59"/>
      <c r="F110" s="146"/>
      <c r="G110" s="1106"/>
      <c r="H110" s="17"/>
      <c r="I110" s="383"/>
      <c r="J110" s="1269"/>
      <c r="K110" s="50"/>
      <c r="L110" s="17"/>
      <c r="M110" s="146"/>
      <c r="N110" s="19"/>
      <c r="O110" s="16"/>
      <c r="P110" s="17"/>
      <c r="Q110" s="19"/>
      <c r="R110" s="21"/>
    </row>
    <row r="111" spans="3:18" s="9" customFormat="1" ht="19.7" customHeight="1">
      <c r="C111" s="16"/>
      <c r="D111" s="16"/>
      <c r="E111" s="59"/>
      <c r="F111" s="146"/>
      <c r="G111" s="1106"/>
      <c r="H111" s="17"/>
      <c r="I111" s="383"/>
      <c r="J111" s="1269"/>
      <c r="K111" s="50"/>
      <c r="L111" s="17"/>
      <c r="M111" s="146"/>
      <c r="N111" s="19"/>
      <c r="O111" s="16"/>
      <c r="P111" s="17"/>
      <c r="Q111" s="19"/>
      <c r="R111" s="21"/>
    </row>
    <row r="112" spans="3:18" s="9" customFormat="1" ht="19.7" customHeight="1">
      <c r="C112" s="16"/>
      <c r="D112" s="16"/>
      <c r="E112" s="59"/>
      <c r="F112" s="146"/>
      <c r="G112" s="1106"/>
      <c r="H112" s="17"/>
      <c r="I112" s="383"/>
      <c r="J112" s="1269"/>
      <c r="K112" s="50"/>
      <c r="L112" s="17"/>
      <c r="M112" s="146"/>
      <c r="N112" s="19"/>
      <c r="O112" s="16"/>
      <c r="P112" s="17"/>
      <c r="Q112" s="19"/>
      <c r="R112" s="21"/>
    </row>
    <row r="113" spans="3:18" s="9" customFormat="1" ht="19.7" customHeight="1">
      <c r="C113" s="16"/>
      <c r="D113" s="16"/>
      <c r="E113" s="59"/>
      <c r="F113" s="146"/>
      <c r="G113" s="1106"/>
      <c r="H113" s="17"/>
      <c r="I113" s="383"/>
      <c r="J113" s="1269"/>
      <c r="K113" s="50"/>
      <c r="L113" s="17"/>
      <c r="M113" s="146"/>
      <c r="N113" s="19"/>
      <c r="O113" s="16"/>
      <c r="P113" s="17"/>
      <c r="Q113" s="19"/>
      <c r="R113" s="21"/>
    </row>
    <row r="114" spans="3:18" s="9" customFormat="1" ht="19.7" customHeight="1">
      <c r="C114" s="16"/>
      <c r="D114" s="16"/>
      <c r="E114" s="59"/>
      <c r="F114" s="146"/>
      <c r="G114" s="1106"/>
      <c r="H114" s="17"/>
      <c r="I114" s="383"/>
      <c r="J114" s="1269"/>
      <c r="K114" s="50"/>
      <c r="L114" s="17"/>
      <c r="M114" s="146"/>
      <c r="N114" s="19"/>
      <c r="O114" s="16"/>
      <c r="P114" s="17"/>
      <c r="Q114" s="19"/>
      <c r="R114" s="21"/>
    </row>
    <row r="115" spans="3:18" s="9" customFormat="1" ht="19.7" customHeight="1">
      <c r="C115" s="16"/>
      <c r="D115" s="16"/>
      <c r="E115" s="59"/>
      <c r="F115" s="146"/>
      <c r="G115" s="1106"/>
      <c r="H115" s="17"/>
      <c r="I115" s="383"/>
      <c r="J115" s="1269"/>
      <c r="K115" s="50"/>
      <c r="L115" s="17"/>
      <c r="M115" s="146"/>
      <c r="N115" s="19"/>
      <c r="O115" s="16"/>
      <c r="P115" s="17"/>
      <c r="Q115" s="19"/>
      <c r="R115" s="21"/>
    </row>
    <row r="116" spans="3:18" s="9" customFormat="1" ht="19.7" customHeight="1">
      <c r="C116" s="16"/>
      <c r="D116" s="59"/>
      <c r="E116" s="59"/>
      <c r="F116" s="146"/>
      <c r="G116" s="1106"/>
      <c r="H116" s="17"/>
      <c r="I116" s="383"/>
      <c r="J116" s="1269"/>
      <c r="K116" s="50"/>
      <c r="L116" s="17"/>
      <c r="M116" s="146"/>
      <c r="N116" s="19"/>
      <c r="O116" s="16"/>
      <c r="P116" s="17"/>
      <c r="Q116" s="19"/>
      <c r="R116" s="21"/>
    </row>
    <row r="117" spans="3:18" s="9" customFormat="1" ht="19.350000000000001" customHeight="1">
      <c r="C117" s="16"/>
      <c r="D117" s="59"/>
      <c r="E117" s="59"/>
      <c r="F117" s="62"/>
      <c r="G117" s="1106"/>
      <c r="H117" s="17"/>
      <c r="I117" s="383"/>
      <c r="J117" s="1269"/>
      <c r="K117" s="50"/>
      <c r="L117" s="17"/>
      <c r="M117" s="146"/>
      <c r="N117" s="19"/>
      <c r="O117" s="16"/>
      <c r="P117" s="17"/>
      <c r="Q117" s="19"/>
      <c r="R117" s="21"/>
    </row>
    <row r="118" spans="3:18" s="9" customFormat="1" ht="19.350000000000001" customHeight="1">
      <c r="C118" s="16"/>
      <c r="D118" s="59"/>
      <c r="E118" s="59"/>
      <c r="F118" s="1284"/>
      <c r="G118" s="1106"/>
      <c r="H118" s="17"/>
      <c r="I118" s="383"/>
      <c r="J118" s="1269"/>
      <c r="K118" s="50"/>
      <c r="L118" s="17"/>
      <c r="M118" s="146"/>
      <c r="N118" s="19"/>
      <c r="O118" s="16"/>
      <c r="P118" s="17"/>
      <c r="Q118" s="19"/>
      <c r="R118" s="21"/>
    </row>
    <row r="119" spans="3:18" s="9" customFormat="1" ht="19.350000000000001" customHeight="1">
      <c r="C119" s="16"/>
      <c r="D119" s="59"/>
      <c r="E119" s="59"/>
      <c r="F119" s="1284"/>
      <c r="G119" s="1106"/>
      <c r="H119" s="17"/>
      <c r="I119" s="383"/>
      <c r="J119" s="1269"/>
      <c r="K119" s="50"/>
      <c r="L119" s="17"/>
      <c r="M119" s="146"/>
      <c r="N119" s="19"/>
      <c r="O119" s="16"/>
      <c r="P119" s="17"/>
      <c r="Q119" s="19"/>
      <c r="R119" s="21"/>
    </row>
    <row r="120" spans="3:18" s="9" customFormat="1" ht="19.7" customHeight="1">
      <c r="C120" s="16"/>
      <c r="D120" s="59"/>
      <c r="E120" s="59"/>
      <c r="F120" s="1284"/>
      <c r="G120" s="1106"/>
      <c r="H120" s="17"/>
      <c r="I120" s="383"/>
      <c r="J120" s="1269"/>
      <c r="K120" s="50"/>
      <c r="L120" s="17"/>
      <c r="M120" s="146"/>
      <c r="N120" s="19"/>
      <c r="O120" s="16"/>
      <c r="P120" s="17"/>
      <c r="Q120" s="19"/>
      <c r="R120" s="21"/>
    </row>
    <row r="121" spans="3:18" s="9" customFormat="1" ht="19.7" customHeight="1">
      <c r="C121" s="16"/>
      <c r="D121" s="59"/>
      <c r="E121" s="59"/>
      <c r="F121" s="1284"/>
      <c r="G121" s="1106"/>
      <c r="H121" s="17"/>
      <c r="I121" s="383"/>
      <c r="J121" s="1269"/>
      <c r="K121" s="50"/>
      <c r="L121" s="17"/>
      <c r="M121" s="146"/>
      <c r="N121" s="19"/>
      <c r="O121" s="16"/>
      <c r="P121" s="17"/>
      <c r="Q121" s="19"/>
      <c r="R121" s="21"/>
    </row>
    <row r="122" spans="3:18" s="9" customFormat="1" ht="19.7" customHeight="1">
      <c r="C122" s="16"/>
      <c r="D122" s="59"/>
      <c r="E122" s="59"/>
      <c r="F122" s="1284"/>
      <c r="G122" s="1106"/>
      <c r="H122" s="17"/>
      <c r="I122" s="383"/>
      <c r="J122" s="1269"/>
      <c r="K122" s="50"/>
      <c r="L122" s="17"/>
      <c r="M122" s="146"/>
      <c r="N122" s="19"/>
      <c r="O122" s="16"/>
      <c r="P122" s="17"/>
      <c r="Q122" s="19"/>
      <c r="R122" s="21"/>
    </row>
    <row r="123" spans="3:18" s="9" customFormat="1" ht="19.7" customHeight="1">
      <c r="C123" s="16"/>
      <c r="D123" s="59"/>
      <c r="E123" s="59"/>
      <c r="F123" s="1284"/>
      <c r="G123" s="1106"/>
      <c r="H123" s="17"/>
      <c r="I123" s="383"/>
      <c r="J123" s="1269"/>
      <c r="K123" s="50"/>
      <c r="L123" s="17"/>
      <c r="M123" s="146"/>
      <c r="N123" s="19"/>
      <c r="O123" s="16"/>
      <c r="P123" s="17"/>
      <c r="Q123" s="19"/>
      <c r="R123" s="21"/>
    </row>
    <row r="124" spans="3:18" s="9" customFormat="1" ht="19.7" customHeight="1">
      <c r="C124" s="16"/>
      <c r="D124" s="16"/>
      <c r="E124" s="16"/>
      <c r="F124" s="146"/>
      <c r="G124" s="17"/>
      <c r="H124" s="383"/>
      <c r="I124" s="702"/>
      <c r="J124" s="1515"/>
      <c r="K124" s="540"/>
      <c r="L124" s="17"/>
      <c r="M124" s="146"/>
      <c r="N124" s="19"/>
      <c r="O124" s="16"/>
      <c r="P124" s="17"/>
      <c r="Q124" s="19"/>
      <c r="R124" s="21"/>
    </row>
    <row r="125" spans="3:18" s="9" customFormat="1" ht="19.7" customHeight="1">
      <c r="C125" s="16"/>
      <c r="D125" s="16"/>
      <c r="E125" s="16"/>
      <c r="F125" s="146"/>
      <c r="G125" s="17"/>
      <c r="H125" s="383"/>
      <c r="I125" s="1857"/>
      <c r="J125" s="1858"/>
      <c r="K125" s="540"/>
      <c r="L125" s="17"/>
      <c r="M125" s="146"/>
      <c r="N125" s="19"/>
      <c r="O125" s="16"/>
      <c r="P125" s="17"/>
      <c r="Q125" s="19"/>
      <c r="R125" s="21"/>
    </row>
    <row r="126" spans="3:18" s="9" customFormat="1" ht="19.7" customHeight="1">
      <c r="C126" s="16"/>
      <c r="D126" s="59"/>
      <c r="E126" s="59"/>
      <c r="F126" s="1589"/>
      <c r="G126" s="1106"/>
      <c r="H126" s="17"/>
      <c r="I126" s="383"/>
      <c r="J126" s="1269"/>
      <c r="K126" s="50"/>
      <c r="L126" s="17"/>
      <c r="M126" s="146"/>
      <c r="N126" s="19"/>
      <c r="O126" s="16"/>
      <c r="P126" s="17"/>
      <c r="Q126" s="19"/>
      <c r="R126" s="21"/>
    </row>
    <row r="127" spans="3:18" s="9" customFormat="1" ht="19.7" customHeight="1">
      <c r="C127" s="16"/>
      <c r="D127" s="59"/>
      <c r="E127" s="59"/>
      <c r="F127" s="1284"/>
      <c r="G127" s="1106"/>
      <c r="H127" s="17"/>
      <c r="I127" s="383"/>
      <c r="J127" s="1269"/>
      <c r="K127" s="50"/>
      <c r="L127" s="17"/>
      <c r="M127" s="146"/>
      <c r="N127" s="19"/>
      <c r="O127" s="16"/>
      <c r="P127" s="17"/>
      <c r="Q127" s="19"/>
      <c r="R127" s="21"/>
    </row>
    <row r="128" spans="3:18" s="9" customFormat="1" ht="19.7" customHeight="1">
      <c r="C128" s="16"/>
      <c r="D128" s="59"/>
      <c r="E128" s="59"/>
      <c r="F128" s="1284"/>
      <c r="G128" s="1106"/>
      <c r="H128" s="17"/>
      <c r="I128" s="383"/>
      <c r="J128" s="1269"/>
      <c r="K128" s="50"/>
      <c r="L128" s="17"/>
      <c r="M128" s="146"/>
      <c r="N128" s="19"/>
      <c r="O128" s="16"/>
      <c r="P128" s="17"/>
      <c r="Q128" s="19"/>
      <c r="R128" s="21"/>
    </row>
    <row r="129" spans="3:18" s="9" customFormat="1" ht="19.7" customHeight="1">
      <c r="C129" s="16"/>
      <c r="D129" s="59"/>
      <c r="E129" s="59"/>
      <c r="F129" s="1284"/>
      <c r="G129" s="1106"/>
      <c r="H129" s="17"/>
      <c r="I129" s="383"/>
      <c r="J129" s="1269"/>
      <c r="K129" s="50"/>
      <c r="L129" s="17"/>
      <c r="M129" s="146"/>
      <c r="N129" s="19"/>
      <c r="O129" s="16"/>
      <c r="P129" s="17"/>
      <c r="Q129" s="19"/>
      <c r="R129" s="21"/>
    </row>
    <row r="130" spans="3:18" s="9" customFormat="1" ht="19.7" customHeight="1">
      <c r="C130" s="16"/>
      <c r="D130" s="59"/>
      <c r="E130" s="59"/>
      <c r="F130" s="1284"/>
      <c r="G130" s="1106"/>
      <c r="H130" s="17"/>
      <c r="I130" s="383"/>
      <c r="J130" s="1269"/>
      <c r="K130" s="50"/>
      <c r="L130" s="17"/>
      <c r="M130" s="146"/>
      <c r="N130" s="19"/>
      <c r="O130" s="16"/>
      <c r="P130" s="17"/>
      <c r="Q130" s="19"/>
      <c r="R130" s="21"/>
    </row>
    <row r="131" spans="3:18" s="9" customFormat="1" ht="19.7" customHeight="1">
      <c r="C131" s="16"/>
      <c r="D131" s="59"/>
      <c r="E131" s="59"/>
      <c r="F131" s="1284"/>
      <c r="G131" s="1106"/>
      <c r="H131" s="17"/>
      <c r="I131" s="383"/>
      <c r="J131" s="1269"/>
      <c r="K131" s="50"/>
      <c r="L131" s="17"/>
      <c r="M131" s="146"/>
      <c r="N131" s="19"/>
      <c r="O131" s="16"/>
      <c r="P131" s="17"/>
      <c r="Q131" s="19"/>
      <c r="R131" s="21"/>
    </row>
    <row r="132" spans="3:18" s="9" customFormat="1" ht="19.7" customHeight="1">
      <c r="C132" s="16"/>
      <c r="D132" s="59"/>
      <c r="E132" s="59"/>
      <c r="F132" s="1284"/>
      <c r="G132" s="1106"/>
      <c r="H132" s="17"/>
      <c r="I132" s="383"/>
      <c r="J132" s="1269"/>
      <c r="K132" s="50"/>
      <c r="L132" s="17"/>
      <c r="M132" s="146"/>
      <c r="N132" s="19"/>
      <c r="O132" s="16"/>
      <c r="P132" s="17"/>
      <c r="Q132" s="19"/>
      <c r="R132" s="21"/>
    </row>
    <row r="133" spans="3:18" s="9" customFormat="1" ht="19.7" customHeight="1">
      <c r="C133" s="16"/>
      <c r="D133" s="59"/>
      <c r="E133" s="59"/>
      <c r="F133" s="1284"/>
      <c r="G133" s="1106"/>
      <c r="H133" s="17"/>
      <c r="I133" s="383"/>
      <c r="J133" s="1269"/>
      <c r="K133" s="50"/>
      <c r="L133" s="17"/>
      <c r="M133" s="146"/>
      <c r="N133" s="19"/>
      <c r="O133" s="16"/>
      <c r="P133" s="17"/>
      <c r="Q133" s="19"/>
      <c r="R133" s="21"/>
    </row>
    <row r="134" spans="3:18" s="9" customFormat="1" ht="19.7" customHeight="1">
      <c r="C134" s="16"/>
      <c r="D134" s="59"/>
      <c r="E134" s="59"/>
      <c r="F134" s="1284"/>
      <c r="G134" s="1106"/>
      <c r="H134" s="17"/>
      <c r="I134" s="383"/>
      <c r="J134" s="1269"/>
      <c r="K134" s="50"/>
      <c r="L134" s="17"/>
      <c r="M134" s="146"/>
      <c r="N134" s="19"/>
      <c r="O134" s="16"/>
      <c r="P134" s="17"/>
      <c r="Q134" s="19"/>
      <c r="R134" s="21"/>
    </row>
    <row r="135" spans="3:18" s="9" customFormat="1" ht="19.7" customHeight="1">
      <c r="C135" s="16"/>
      <c r="D135" s="59"/>
      <c r="E135" s="59"/>
      <c r="F135" s="1284"/>
      <c r="G135" s="1106"/>
      <c r="H135" s="17"/>
      <c r="I135" s="383"/>
      <c r="J135" s="1269"/>
      <c r="K135" s="50"/>
      <c r="L135" s="17"/>
      <c r="M135" s="146"/>
      <c r="N135" s="19"/>
      <c r="O135" s="16"/>
      <c r="P135" s="17"/>
      <c r="Q135" s="19"/>
      <c r="R135" s="21"/>
    </row>
    <row r="136" spans="3:18" s="9" customFormat="1" ht="19.7" customHeight="1">
      <c r="C136" s="16"/>
      <c r="D136" s="59"/>
      <c r="E136" s="59"/>
      <c r="F136" s="1284"/>
      <c r="G136" s="1106"/>
      <c r="H136" s="17"/>
      <c r="I136" s="383"/>
      <c r="J136" s="1269"/>
      <c r="K136" s="50"/>
      <c r="L136" s="17"/>
      <c r="M136" s="146"/>
      <c r="N136" s="19"/>
      <c r="O136" s="16"/>
      <c r="P136" s="17"/>
      <c r="Q136" s="19"/>
      <c r="R136" s="21"/>
    </row>
    <row r="137" spans="3:18" s="9" customFormat="1" ht="19.7" customHeight="1">
      <c r="C137" s="16"/>
      <c r="D137" s="59"/>
      <c r="E137" s="59"/>
      <c r="F137" s="1284"/>
      <c r="G137" s="1106"/>
      <c r="H137" s="17"/>
      <c r="I137" s="383"/>
      <c r="J137" s="1269"/>
      <c r="K137" s="50"/>
      <c r="L137" s="17"/>
      <c r="M137" s="146"/>
      <c r="N137" s="19"/>
      <c r="O137" s="16"/>
      <c r="P137" s="17"/>
      <c r="Q137" s="19"/>
      <c r="R137" s="21"/>
    </row>
    <row r="138" spans="3:18" s="9" customFormat="1" ht="19.7" customHeight="1">
      <c r="C138" s="16"/>
      <c r="D138" s="59"/>
      <c r="E138" s="59"/>
      <c r="F138" s="1284"/>
      <c r="G138" s="1106"/>
      <c r="H138" s="17"/>
      <c r="I138" s="383"/>
      <c r="J138" s="1269"/>
      <c r="K138" s="50"/>
      <c r="L138" s="17"/>
      <c r="M138" s="146"/>
      <c r="N138" s="19"/>
      <c r="O138" s="16"/>
      <c r="P138" s="17"/>
      <c r="Q138" s="19"/>
      <c r="R138" s="21"/>
    </row>
    <row r="139" spans="3:18" s="9" customFormat="1" ht="19.7" customHeight="1">
      <c r="C139" s="16"/>
      <c r="D139" s="59"/>
      <c r="E139" s="59"/>
      <c r="F139" s="1284"/>
      <c r="G139" s="1106"/>
      <c r="H139" s="17"/>
      <c r="I139" s="383"/>
      <c r="J139" s="1269"/>
      <c r="K139" s="50"/>
      <c r="L139" s="17"/>
      <c r="M139" s="146"/>
      <c r="N139" s="19"/>
      <c r="O139" s="16"/>
      <c r="P139" s="17"/>
      <c r="Q139" s="19"/>
      <c r="R139" s="21"/>
    </row>
    <row r="140" spans="3:18" s="9" customFormat="1" ht="19.7" customHeight="1">
      <c r="C140" s="16"/>
      <c r="D140" s="59"/>
      <c r="E140" s="59"/>
      <c r="F140" s="1284"/>
      <c r="G140" s="1106"/>
      <c r="H140" s="17"/>
      <c r="I140" s="383"/>
      <c r="J140" s="1269"/>
      <c r="K140" s="50"/>
      <c r="L140" s="17"/>
      <c r="M140" s="146"/>
      <c r="N140" s="19"/>
      <c r="O140" s="16"/>
      <c r="P140" s="17"/>
      <c r="Q140" s="19"/>
      <c r="R140" s="21"/>
    </row>
    <row r="141" spans="3:18" s="9" customFormat="1" ht="19.7" customHeight="1">
      <c r="C141" s="16"/>
      <c r="D141" s="59"/>
      <c r="E141" s="59"/>
      <c r="F141" s="1284"/>
      <c r="G141" s="1106"/>
      <c r="H141" s="17"/>
      <c r="I141" s="383"/>
      <c r="J141" s="1269"/>
      <c r="K141" s="50"/>
      <c r="L141" s="17"/>
      <c r="M141" s="146"/>
      <c r="N141" s="19"/>
      <c r="O141" s="16"/>
      <c r="P141" s="17"/>
      <c r="Q141" s="19"/>
      <c r="R141" s="21"/>
    </row>
    <row r="142" spans="3:18" s="9" customFormat="1" ht="19.7" customHeight="1">
      <c r="C142" s="16"/>
      <c r="D142" s="59"/>
      <c r="E142" s="59"/>
      <c r="F142" s="1284"/>
      <c r="G142" s="1106"/>
      <c r="H142" s="17"/>
      <c r="I142" s="383"/>
      <c r="J142" s="1269"/>
      <c r="K142" s="50"/>
      <c r="L142" s="17"/>
      <c r="M142" s="146"/>
      <c r="N142" s="19"/>
      <c r="O142" s="16"/>
      <c r="P142" s="17"/>
      <c r="Q142" s="19"/>
      <c r="R142" s="21"/>
    </row>
    <row r="143" spans="3:18" s="9" customFormat="1" ht="19.7" customHeight="1">
      <c r="C143" s="16"/>
      <c r="D143" s="59"/>
      <c r="E143" s="59"/>
      <c r="F143" s="1284"/>
      <c r="G143" s="1106"/>
      <c r="H143" s="17"/>
      <c r="I143" s="383"/>
      <c r="J143" s="1269"/>
      <c r="K143" s="50"/>
      <c r="L143" s="17"/>
      <c r="M143" s="146"/>
      <c r="N143" s="19"/>
      <c r="O143" s="16"/>
      <c r="P143" s="17"/>
      <c r="Q143" s="19"/>
      <c r="R143" s="21"/>
    </row>
    <row r="144" spans="3:18" s="9" customFormat="1" ht="19.7" customHeight="1">
      <c r="C144" s="16"/>
      <c r="D144" s="59"/>
      <c r="E144" s="59"/>
      <c r="F144" s="1284"/>
      <c r="G144" s="1106"/>
      <c r="H144" s="17"/>
      <c r="I144" s="383"/>
      <c r="J144" s="1269"/>
      <c r="K144" s="50"/>
      <c r="L144" s="17"/>
      <c r="M144" s="146"/>
      <c r="N144" s="19"/>
      <c r="O144" s="16"/>
      <c r="P144" s="17"/>
      <c r="Q144" s="19"/>
      <c r="R144" s="21"/>
    </row>
    <row r="145" spans="3:18" s="9" customFormat="1" ht="19.7" customHeight="1">
      <c r="C145" s="16"/>
      <c r="D145" s="59"/>
      <c r="E145" s="59"/>
      <c r="F145" s="1284"/>
      <c r="G145" s="1106"/>
      <c r="H145" s="17"/>
      <c r="I145" s="383"/>
      <c r="J145" s="1269"/>
      <c r="K145" s="50"/>
      <c r="L145" s="17"/>
      <c r="M145" s="146"/>
      <c r="N145" s="19"/>
      <c r="O145" s="16"/>
      <c r="P145" s="17"/>
      <c r="Q145" s="19"/>
      <c r="R145" s="21"/>
    </row>
    <row r="146" spans="3:18" s="9" customFormat="1" ht="19.7" customHeight="1">
      <c r="C146" s="16"/>
      <c r="D146" s="59"/>
      <c r="E146" s="59"/>
      <c r="F146" s="1284"/>
      <c r="G146" s="1106"/>
      <c r="H146" s="17"/>
      <c r="I146" s="383"/>
      <c r="J146" s="1269"/>
      <c r="K146" s="50"/>
      <c r="L146" s="17"/>
      <c r="M146" s="146"/>
      <c r="N146" s="19"/>
      <c r="O146" s="16"/>
      <c r="P146" s="17"/>
      <c r="Q146" s="19"/>
      <c r="R146" s="21"/>
    </row>
    <row r="147" spans="3:18" s="9" customFormat="1" ht="19.7" customHeight="1">
      <c r="C147" s="16"/>
      <c r="D147" s="59"/>
      <c r="E147" s="59"/>
      <c r="F147" s="1284"/>
      <c r="G147" s="1106"/>
      <c r="H147" s="17"/>
      <c r="I147" s="383"/>
      <c r="J147" s="1269"/>
      <c r="K147" s="1859"/>
      <c r="L147" s="17"/>
      <c r="M147" s="146"/>
      <c r="N147" s="19"/>
      <c r="O147" s="16"/>
      <c r="P147" s="17"/>
      <c r="Q147" s="19"/>
      <c r="R147" s="21"/>
    </row>
    <row r="148" spans="3:18" s="9" customFormat="1" ht="19.7" customHeight="1">
      <c r="C148" s="16"/>
      <c r="D148" s="59"/>
      <c r="E148" s="59"/>
      <c r="F148" s="1284"/>
      <c r="G148" s="1106"/>
      <c r="H148" s="17"/>
      <c r="I148" s="383"/>
      <c r="J148" s="1269"/>
      <c r="K148" s="50"/>
      <c r="L148" s="17"/>
      <c r="M148" s="146"/>
      <c r="N148" s="19"/>
      <c r="O148" s="16"/>
      <c r="P148" s="17"/>
      <c r="Q148" s="19"/>
      <c r="R148" s="21"/>
    </row>
    <row r="149" spans="3:18" s="9" customFormat="1" ht="19.7" customHeight="1">
      <c r="C149" s="16"/>
      <c r="D149" s="59"/>
      <c r="E149" s="59"/>
      <c r="F149" s="1284"/>
      <c r="G149" s="1106"/>
      <c r="H149" s="17"/>
      <c r="I149" s="383"/>
      <c r="J149" s="1269"/>
      <c r="K149" s="50"/>
      <c r="L149" s="17"/>
      <c r="M149" s="146"/>
      <c r="N149" s="19"/>
      <c r="O149" s="16"/>
      <c r="P149" s="17"/>
      <c r="Q149" s="19"/>
      <c r="R149" s="21"/>
    </row>
    <row r="150" spans="3:18" s="9" customFormat="1" ht="19.7" customHeight="1">
      <c r="C150" s="16"/>
      <c r="D150" s="59"/>
      <c r="E150" s="59"/>
      <c r="F150" s="1284"/>
      <c r="G150" s="1106"/>
      <c r="H150" s="17"/>
      <c r="I150" s="383"/>
      <c r="J150" s="1269"/>
      <c r="K150" s="50"/>
      <c r="L150" s="17"/>
      <c r="M150" s="146"/>
      <c r="N150" s="19"/>
      <c r="O150" s="16"/>
      <c r="P150" s="17"/>
      <c r="Q150" s="19"/>
      <c r="R150" s="21"/>
    </row>
    <row r="151" spans="3:18" s="9" customFormat="1" ht="19.7" customHeight="1">
      <c r="C151" s="16"/>
      <c r="D151" s="59"/>
      <c r="E151" s="59"/>
      <c r="F151" s="1284"/>
      <c r="G151" s="1106"/>
      <c r="H151" s="17"/>
      <c r="I151" s="383"/>
      <c r="J151" s="1269"/>
      <c r="K151" s="50"/>
      <c r="L151" s="17"/>
      <c r="M151" s="146"/>
      <c r="N151" s="19"/>
      <c r="O151" s="16"/>
      <c r="P151" s="17"/>
      <c r="Q151" s="19"/>
      <c r="R151" s="21"/>
    </row>
    <row r="152" spans="3:18" s="9" customFormat="1" ht="19.7" customHeight="1">
      <c r="C152" s="16"/>
      <c r="D152" s="59"/>
      <c r="E152" s="59"/>
      <c r="F152" s="1284"/>
      <c r="G152" s="1106"/>
      <c r="H152" s="17"/>
      <c r="I152" s="383"/>
      <c r="J152" s="1269"/>
      <c r="K152" s="50"/>
      <c r="L152" s="17"/>
      <c r="M152" s="146"/>
      <c r="N152" s="19"/>
      <c r="O152" s="16"/>
      <c r="P152" s="17"/>
      <c r="Q152" s="19"/>
      <c r="R152" s="21"/>
    </row>
    <row r="153" spans="3:18" s="9" customFormat="1" ht="19.7" customHeight="1">
      <c r="C153" s="16"/>
      <c r="D153" s="59"/>
      <c r="E153" s="59"/>
      <c r="F153" s="1284"/>
      <c r="G153" s="1106"/>
      <c r="H153" s="17"/>
      <c r="I153" s="383"/>
      <c r="J153" s="1269"/>
      <c r="K153" s="50"/>
      <c r="L153" s="17"/>
      <c r="M153" s="146"/>
      <c r="N153" s="19"/>
      <c r="O153" s="16"/>
      <c r="P153" s="17"/>
      <c r="Q153" s="19"/>
      <c r="R153" s="21"/>
    </row>
    <row r="154" spans="3:18" s="9" customFormat="1" ht="19.7" customHeight="1">
      <c r="C154" s="16"/>
      <c r="D154" s="59"/>
      <c r="E154" s="59"/>
      <c r="F154" s="1284"/>
      <c r="G154" s="1106"/>
      <c r="H154" s="17"/>
      <c r="I154" s="383"/>
      <c r="J154" s="1269"/>
      <c r="K154" s="1859"/>
      <c r="L154" s="17"/>
      <c r="M154" s="146"/>
      <c r="N154" s="19"/>
      <c r="O154" s="16"/>
      <c r="P154" s="17"/>
      <c r="Q154" s="19"/>
      <c r="R154" s="21"/>
    </row>
    <row r="155" spans="3:18" s="9" customFormat="1" ht="19.7" customHeight="1">
      <c r="C155" s="16"/>
      <c r="D155" s="16"/>
      <c r="E155" s="16"/>
      <c r="F155" s="1284"/>
      <c r="G155" s="1106"/>
      <c r="H155" s="17"/>
      <c r="I155" s="383"/>
      <c r="J155" s="1269"/>
      <c r="K155" s="50"/>
      <c r="L155" s="17"/>
      <c r="M155" s="146"/>
      <c r="N155" s="19"/>
      <c r="O155" s="16"/>
      <c r="P155" s="17"/>
      <c r="Q155" s="19"/>
      <c r="R155" s="21"/>
    </row>
    <row r="156" spans="3:18" s="9" customFormat="1" ht="19.7" customHeight="1">
      <c r="C156" s="16"/>
      <c r="D156" s="59"/>
      <c r="E156" s="59"/>
      <c r="F156" s="1284"/>
      <c r="G156" s="1106"/>
      <c r="H156" s="17"/>
      <c r="I156" s="383"/>
      <c r="J156" s="1269"/>
      <c r="K156" s="50"/>
      <c r="L156" s="17"/>
      <c r="M156" s="146"/>
      <c r="N156" s="19"/>
      <c r="O156" s="16"/>
      <c r="P156" s="17"/>
      <c r="Q156" s="19"/>
      <c r="R156" s="21"/>
    </row>
    <row r="157" spans="3:18" s="9" customFormat="1" ht="19.7" customHeight="1">
      <c r="C157" s="16"/>
      <c r="D157" s="59"/>
      <c r="E157" s="59"/>
      <c r="F157" s="1284"/>
      <c r="G157" s="1106"/>
      <c r="H157" s="17"/>
      <c r="I157" s="383"/>
      <c r="J157" s="1269"/>
      <c r="K157" s="50"/>
      <c r="L157" s="17"/>
      <c r="M157" s="146"/>
      <c r="N157" s="19"/>
      <c r="O157" s="16"/>
      <c r="P157" s="17"/>
      <c r="Q157" s="19"/>
      <c r="R157" s="21"/>
    </row>
    <row r="158" spans="3:18" s="9" customFormat="1" ht="19.7" customHeight="1">
      <c r="C158" s="16"/>
      <c r="D158" s="16"/>
      <c r="E158" s="16"/>
      <c r="F158" s="1284"/>
      <c r="G158" s="1106"/>
      <c r="H158" s="17"/>
      <c r="I158" s="383"/>
      <c r="J158" s="1269"/>
      <c r="K158" s="50"/>
      <c r="L158" s="17"/>
      <c r="M158" s="146"/>
      <c r="N158" s="19"/>
      <c r="O158" s="16"/>
      <c r="P158" s="17"/>
      <c r="Q158" s="19"/>
      <c r="R158" s="21"/>
    </row>
    <row r="159" spans="3:18" s="9" customFormat="1" ht="19.7" customHeight="1">
      <c r="C159" s="16"/>
      <c r="D159" s="59"/>
      <c r="E159" s="59"/>
      <c r="F159" s="1284"/>
      <c r="G159" s="1106"/>
      <c r="H159" s="17"/>
      <c r="I159" s="383"/>
      <c r="J159" s="1269"/>
      <c r="K159" s="50"/>
      <c r="L159" s="17"/>
      <c r="M159" s="146"/>
      <c r="N159" s="19"/>
      <c r="O159" s="16"/>
      <c r="P159" s="17"/>
      <c r="Q159" s="19"/>
      <c r="R159" s="21"/>
    </row>
    <row r="160" spans="3:18" s="9" customFormat="1" ht="19.350000000000001" customHeight="1">
      <c r="C160" s="16"/>
      <c r="D160" s="16"/>
      <c r="E160" s="16"/>
      <c r="F160" s="284"/>
      <c r="G160" s="832"/>
      <c r="H160" s="17"/>
      <c r="I160" s="383"/>
      <c r="J160" s="1269"/>
      <c r="K160" s="275"/>
      <c r="L160" s="17"/>
      <c r="M160" s="17"/>
      <c r="N160" s="19"/>
      <c r="O160" s="16"/>
      <c r="P160" s="17"/>
      <c r="Q160" s="19"/>
      <c r="R160" s="21"/>
    </row>
    <row r="161" spans="3:18" s="9" customFormat="1" ht="19.7" customHeight="1">
      <c r="C161" s="16"/>
      <c r="D161" s="16"/>
      <c r="E161" s="16"/>
      <c r="F161" s="1851">
        <f>SUM(I110:I160)</f>
        <v>0</v>
      </c>
      <c r="G161" s="832"/>
      <c r="H161" s="17"/>
      <c r="I161" s="383"/>
      <c r="J161" s="1269"/>
      <c r="K161" s="146"/>
      <c r="L161" s="17"/>
      <c r="M161" s="17"/>
      <c r="N161" s="19"/>
      <c r="O161" s="16"/>
      <c r="P161" s="17"/>
      <c r="Q161" s="19"/>
      <c r="R161" s="21"/>
    </row>
    <row r="162" spans="3:18" s="9" customFormat="1" ht="19.7" customHeight="1">
      <c r="C162" s="16"/>
      <c r="D162" s="16"/>
      <c r="E162" s="16"/>
      <c r="F162" s="146"/>
      <c r="G162" s="832"/>
      <c r="H162" s="17"/>
      <c r="I162" s="383"/>
      <c r="J162" s="1269"/>
      <c r="K162" s="146"/>
      <c r="L162" s="17"/>
      <c r="M162" s="17"/>
      <c r="N162" s="19"/>
      <c r="O162" s="16"/>
      <c r="P162" s="17"/>
      <c r="Q162" s="19"/>
      <c r="R162" s="21"/>
    </row>
    <row r="163" spans="3:18" s="9" customFormat="1" ht="19.7" customHeight="1">
      <c r="C163" s="16"/>
      <c r="D163" s="16"/>
      <c r="E163" s="16"/>
      <c r="F163" s="146"/>
      <c r="G163" s="832"/>
      <c r="H163" s="17"/>
      <c r="I163" s="383"/>
      <c r="J163" s="1269"/>
      <c r="K163" s="146"/>
      <c r="L163" s="146"/>
      <c r="M163" s="17"/>
      <c r="N163" s="19"/>
      <c r="O163" s="16"/>
      <c r="P163" s="17"/>
      <c r="Q163" s="19"/>
      <c r="R163" s="21"/>
    </row>
    <row r="164" spans="3:18" s="9" customFormat="1" ht="19.7" customHeight="1">
      <c r="C164" s="16"/>
      <c r="D164" s="16"/>
      <c r="E164" s="16"/>
      <c r="F164" s="146"/>
      <c r="G164" s="832"/>
      <c r="H164" s="17"/>
      <c r="I164" s="383"/>
      <c r="J164" s="1269"/>
      <c r="K164" s="146"/>
      <c r="L164" s="17"/>
      <c r="M164" s="17"/>
      <c r="N164" s="19"/>
      <c r="O164" s="16"/>
      <c r="P164" s="17"/>
      <c r="Q164" s="19"/>
      <c r="R164" s="21"/>
    </row>
  </sheetData>
  <autoFilter ref="C8:P164" xr:uid="{289A7037-B3FD-4D3C-911D-A9EEDFF79003}"/>
  <mergeCells count="9">
    <mergeCell ref="C6:E6"/>
    <mergeCell ref="D9:F9"/>
    <mergeCell ref="D26:F26"/>
    <mergeCell ref="C2:E2"/>
    <mergeCell ref="H2:J2"/>
    <mergeCell ref="C3:E3"/>
    <mergeCell ref="I3:L4"/>
    <mergeCell ref="C4:E4"/>
    <mergeCell ref="C5:E5"/>
  </mergeCells>
  <phoneticPr fontId="3"/>
  <pageMargins left="0" right="0" top="0" bottom="0" header="0" footer="0"/>
  <pageSetup paperSize="8" scale="65" orientation="portrait"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98744-6772-4CB9-BA09-D983B726A358}">
  <dimension ref="B2:Q44"/>
  <sheetViews>
    <sheetView zoomScale="85" zoomScaleNormal="85" workbookViewId="0">
      <pane xSplit="10" ySplit="8" topLeftCell="L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9" customWidth="1"/>
    <col min="3" max="4" width="20.625" style="3" customWidth="1"/>
    <col min="5" max="5" width="35" style="3" customWidth="1"/>
    <col min="6" max="6" width="6.25" style="3" customWidth="1"/>
    <col min="7" max="8" width="9.875" style="3" bestFit="1" customWidth="1"/>
    <col min="9" max="9" width="5.75" style="11" customWidth="1"/>
    <col min="10" max="10" width="33.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35" style="3" customWidth="1"/>
    <col min="262" max="262" width="6.25" style="3" customWidth="1"/>
    <col min="263" max="264" width="9.875" style="3" bestFit="1" customWidth="1"/>
    <col min="265" max="265" width="5.75" style="3" customWidth="1"/>
    <col min="266" max="266" width="33.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35" style="3" customWidth="1"/>
    <col min="518" max="518" width="6.25" style="3" customWidth="1"/>
    <col min="519" max="520" width="9.875" style="3" bestFit="1" customWidth="1"/>
    <col min="521" max="521" width="5.75" style="3" customWidth="1"/>
    <col min="522" max="522" width="33.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35" style="3" customWidth="1"/>
    <col min="774" max="774" width="6.25" style="3" customWidth="1"/>
    <col min="775" max="776" width="9.875" style="3" bestFit="1" customWidth="1"/>
    <col min="777" max="777" width="5.75" style="3" customWidth="1"/>
    <col min="778" max="778" width="33.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35" style="3" customWidth="1"/>
    <col min="1030" max="1030" width="6.25" style="3" customWidth="1"/>
    <col min="1031" max="1032" width="9.875" style="3" bestFit="1" customWidth="1"/>
    <col min="1033" max="1033" width="5.75" style="3" customWidth="1"/>
    <col min="1034" max="1034" width="33.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35" style="3" customWidth="1"/>
    <col min="1286" max="1286" width="6.25" style="3" customWidth="1"/>
    <col min="1287" max="1288" width="9.875" style="3" bestFit="1" customWidth="1"/>
    <col min="1289" max="1289" width="5.75" style="3" customWidth="1"/>
    <col min="1290" max="1290" width="33.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35" style="3" customWidth="1"/>
    <col min="1542" max="1542" width="6.25" style="3" customWidth="1"/>
    <col min="1543" max="1544" width="9.875" style="3" bestFit="1" customWidth="1"/>
    <col min="1545" max="1545" width="5.75" style="3" customWidth="1"/>
    <col min="1546" max="1546" width="33.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35" style="3" customWidth="1"/>
    <col min="1798" max="1798" width="6.25" style="3" customWidth="1"/>
    <col min="1799" max="1800" width="9.875" style="3" bestFit="1" customWidth="1"/>
    <col min="1801" max="1801" width="5.75" style="3" customWidth="1"/>
    <col min="1802" max="1802" width="33.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35" style="3" customWidth="1"/>
    <col min="2054" max="2054" width="6.25" style="3" customWidth="1"/>
    <col min="2055" max="2056" width="9.875" style="3" bestFit="1" customWidth="1"/>
    <col min="2057" max="2057" width="5.75" style="3" customWidth="1"/>
    <col min="2058" max="2058" width="33.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35" style="3" customWidth="1"/>
    <col min="2310" max="2310" width="6.25" style="3" customWidth="1"/>
    <col min="2311" max="2312" width="9.875" style="3" bestFit="1" customWidth="1"/>
    <col min="2313" max="2313" width="5.75" style="3" customWidth="1"/>
    <col min="2314" max="2314" width="33.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35" style="3" customWidth="1"/>
    <col min="2566" max="2566" width="6.25" style="3" customWidth="1"/>
    <col min="2567" max="2568" width="9.875" style="3" bestFit="1" customWidth="1"/>
    <col min="2569" max="2569" width="5.75" style="3" customWidth="1"/>
    <col min="2570" max="2570" width="33.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35" style="3" customWidth="1"/>
    <col min="2822" max="2822" width="6.25" style="3" customWidth="1"/>
    <col min="2823" max="2824" width="9.875" style="3" bestFit="1" customWidth="1"/>
    <col min="2825" max="2825" width="5.75" style="3" customWidth="1"/>
    <col min="2826" max="2826" width="33.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35" style="3" customWidth="1"/>
    <col min="3078" max="3078" width="6.25" style="3" customWidth="1"/>
    <col min="3079" max="3080" width="9.875" style="3" bestFit="1" customWidth="1"/>
    <col min="3081" max="3081" width="5.75" style="3" customWidth="1"/>
    <col min="3082" max="3082" width="33.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35" style="3" customWidth="1"/>
    <col min="3334" max="3334" width="6.25" style="3" customWidth="1"/>
    <col min="3335" max="3336" width="9.875" style="3" bestFit="1" customWidth="1"/>
    <col min="3337" max="3337" width="5.75" style="3" customWidth="1"/>
    <col min="3338" max="3338" width="33.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35" style="3" customWidth="1"/>
    <col min="3590" max="3590" width="6.25" style="3" customWidth="1"/>
    <col min="3591" max="3592" width="9.875" style="3" bestFit="1" customWidth="1"/>
    <col min="3593" max="3593" width="5.75" style="3" customWidth="1"/>
    <col min="3594" max="3594" width="33.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35" style="3" customWidth="1"/>
    <col min="3846" max="3846" width="6.25" style="3" customWidth="1"/>
    <col min="3847" max="3848" width="9.875" style="3" bestFit="1" customWidth="1"/>
    <col min="3849" max="3849" width="5.75" style="3" customWidth="1"/>
    <col min="3850" max="3850" width="33.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35" style="3" customWidth="1"/>
    <col min="4102" max="4102" width="6.25" style="3" customWidth="1"/>
    <col min="4103" max="4104" width="9.875" style="3" bestFit="1" customWidth="1"/>
    <col min="4105" max="4105" width="5.75" style="3" customWidth="1"/>
    <col min="4106" max="4106" width="33.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35" style="3" customWidth="1"/>
    <col min="4358" max="4358" width="6.25" style="3" customWidth="1"/>
    <col min="4359" max="4360" width="9.875" style="3" bestFit="1" customWidth="1"/>
    <col min="4361" max="4361" width="5.75" style="3" customWidth="1"/>
    <col min="4362" max="4362" width="33.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35" style="3" customWidth="1"/>
    <col min="4614" max="4614" width="6.25" style="3" customWidth="1"/>
    <col min="4615" max="4616" width="9.875" style="3" bestFit="1" customWidth="1"/>
    <col min="4617" max="4617" width="5.75" style="3" customWidth="1"/>
    <col min="4618" max="4618" width="33.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35" style="3" customWidth="1"/>
    <col min="4870" max="4870" width="6.25" style="3" customWidth="1"/>
    <col min="4871" max="4872" width="9.875" style="3" bestFit="1" customWidth="1"/>
    <col min="4873" max="4873" width="5.75" style="3" customWidth="1"/>
    <col min="4874" max="4874" width="33.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35" style="3" customWidth="1"/>
    <col min="5126" max="5126" width="6.25" style="3" customWidth="1"/>
    <col min="5127" max="5128" width="9.875" style="3" bestFit="1" customWidth="1"/>
    <col min="5129" max="5129" width="5.75" style="3" customWidth="1"/>
    <col min="5130" max="5130" width="33.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35" style="3" customWidth="1"/>
    <col min="5382" max="5382" width="6.25" style="3" customWidth="1"/>
    <col min="5383" max="5384" width="9.875" style="3" bestFit="1" customWidth="1"/>
    <col min="5385" max="5385" width="5.75" style="3" customWidth="1"/>
    <col min="5386" max="5386" width="33.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35" style="3" customWidth="1"/>
    <col min="5638" max="5638" width="6.25" style="3" customWidth="1"/>
    <col min="5639" max="5640" width="9.875" style="3" bestFit="1" customWidth="1"/>
    <col min="5641" max="5641" width="5.75" style="3" customWidth="1"/>
    <col min="5642" max="5642" width="33.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35" style="3" customWidth="1"/>
    <col min="5894" max="5894" width="6.25" style="3" customWidth="1"/>
    <col min="5895" max="5896" width="9.875" style="3" bestFit="1" customWidth="1"/>
    <col min="5897" max="5897" width="5.75" style="3" customWidth="1"/>
    <col min="5898" max="5898" width="33.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35" style="3" customWidth="1"/>
    <col min="6150" max="6150" width="6.25" style="3" customWidth="1"/>
    <col min="6151" max="6152" width="9.875" style="3" bestFit="1" customWidth="1"/>
    <col min="6153" max="6153" width="5.75" style="3" customWidth="1"/>
    <col min="6154" max="6154" width="33.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35" style="3" customWidth="1"/>
    <col min="6406" max="6406" width="6.25" style="3" customWidth="1"/>
    <col min="6407" max="6408" width="9.875" style="3" bestFit="1" customWidth="1"/>
    <col min="6409" max="6409" width="5.75" style="3" customWidth="1"/>
    <col min="6410" max="6410" width="33.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35" style="3" customWidth="1"/>
    <col min="6662" max="6662" width="6.25" style="3" customWidth="1"/>
    <col min="6663" max="6664" width="9.875" style="3" bestFit="1" customWidth="1"/>
    <col min="6665" max="6665" width="5.75" style="3" customWidth="1"/>
    <col min="6666" max="6666" width="33.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35" style="3" customWidth="1"/>
    <col min="6918" max="6918" width="6.25" style="3" customWidth="1"/>
    <col min="6919" max="6920" width="9.875" style="3" bestFit="1" customWidth="1"/>
    <col min="6921" max="6921" width="5.75" style="3" customWidth="1"/>
    <col min="6922" max="6922" width="33.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35" style="3" customWidth="1"/>
    <col min="7174" max="7174" width="6.25" style="3" customWidth="1"/>
    <col min="7175" max="7176" width="9.875" style="3" bestFit="1" customWidth="1"/>
    <col min="7177" max="7177" width="5.75" style="3" customWidth="1"/>
    <col min="7178" max="7178" width="33.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35" style="3" customWidth="1"/>
    <col min="7430" max="7430" width="6.25" style="3" customWidth="1"/>
    <col min="7431" max="7432" width="9.875" style="3" bestFit="1" customWidth="1"/>
    <col min="7433" max="7433" width="5.75" style="3" customWidth="1"/>
    <col min="7434" max="7434" width="33.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35" style="3" customWidth="1"/>
    <col min="7686" max="7686" width="6.25" style="3" customWidth="1"/>
    <col min="7687" max="7688" width="9.875" style="3" bestFit="1" customWidth="1"/>
    <col min="7689" max="7689" width="5.75" style="3" customWidth="1"/>
    <col min="7690" max="7690" width="33.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35" style="3" customWidth="1"/>
    <col min="7942" max="7942" width="6.25" style="3" customWidth="1"/>
    <col min="7943" max="7944" width="9.875" style="3" bestFit="1" customWidth="1"/>
    <col min="7945" max="7945" width="5.75" style="3" customWidth="1"/>
    <col min="7946" max="7946" width="33.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35" style="3" customWidth="1"/>
    <col min="8198" max="8198" width="6.25" style="3" customWidth="1"/>
    <col min="8199" max="8200" width="9.875" style="3" bestFit="1" customWidth="1"/>
    <col min="8201" max="8201" width="5.75" style="3" customWidth="1"/>
    <col min="8202" max="8202" width="33.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35" style="3" customWidth="1"/>
    <col min="8454" max="8454" width="6.25" style="3" customWidth="1"/>
    <col min="8455" max="8456" width="9.875" style="3" bestFit="1" customWidth="1"/>
    <col min="8457" max="8457" width="5.75" style="3" customWidth="1"/>
    <col min="8458" max="8458" width="33.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35" style="3" customWidth="1"/>
    <col min="8710" max="8710" width="6.25" style="3" customWidth="1"/>
    <col min="8711" max="8712" width="9.875" style="3" bestFit="1" customWidth="1"/>
    <col min="8713" max="8713" width="5.75" style="3" customWidth="1"/>
    <col min="8714" max="8714" width="33.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35" style="3" customWidth="1"/>
    <col min="8966" max="8966" width="6.25" style="3" customWidth="1"/>
    <col min="8967" max="8968" width="9.875" style="3" bestFit="1" customWidth="1"/>
    <col min="8969" max="8969" width="5.75" style="3" customWidth="1"/>
    <col min="8970" max="8970" width="33.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35" style="3" customWidth="1"/>
    <col min="9222" max="9222" width="6.25" style="3" customWidth="1"/>
    <col min="9223" max="9224" width="9.875" style="3" bestFit="1" customWidth="1"/>
    <col min="9225" max="9225" width="5.75" style="3" customWidth="1"/>
    <col min="9226" max="9226" width="33.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35" style="3" customWidth="1"/>
    <col min="9478" max="9478" width="6.25" style="3" customWidth="1"/>
    <col min="9479" max="9480" width="9.875" style="3" bestFit="1" customWidth="1"/>
    <col min="9481" max="9481" width="5.75" style="3" customWidth="1"/>
    <col min="9482" max="9482" width="33.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35" style="3" customWidth="1"/>
    <col min="9734" max="9734" width="6.25" style="3" customWidth="1"/>
    <col min="9735" max="9736" width="9.875" style="3" bestFit="1" customWidth="1"/>
    <col min="9737" max="9737" width="5.75" style="3" customWidth="1"/>
    <col min="9738" max="9738" width="33.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35" style="3" customWidth="1"/>
    <col min="9990" max="9990" width="6.25" style="3" customWidth="1"/>
    <col min="9991" max="9992" width="9.875" style="3" bestFit="1" customWidth="1"/>
    <col min="9993" max="9993" width="5.75" style="3" customWidth="1"/>
    <col min="9994" max="9994" width="33.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35" style="3" customWidth="1"/>
    <col min="10246" max="10246" width="6.25" style="3" customWidth="1"/>
    <col min="10247" max="10248" width="9.875" style="3" bestFit="1" customWidth="1"/>
    <col min="10249" max="10249" width="5.75" style="3" customWidth="1"/>
    <col min="10250" max="10250" width="33.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35" style="3" customWidth="1"/>
    <col min="10502" max="10502" width="6.25" style="3" customWidth="1"/>
    <col min="10503" max="10504" width="9.875" style="3" bestFit="1" customWidth="1"/>
    <col min="10505" max="10505" width="5.75" style="3" customWidth="1"/>
    <col min="10506" max="10506" width="33.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35" style="3" customWidth="1"/>
    <col min="10758" max="10758" width="6.25" style="3" customWidth="1"/>
    <col min="10759" max="10760" width="9.875" style="3" bestFit="1" customWidth="1"/>
    <col min="10761" max="10761" width="5.75" style="3" customWidth="1"/>
    <col min="10762" max="10762" width="33.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35" style="3" customWidth="1"/>
    <col min="11014" max="11014" width="6.25" style="3" customWidth="1"/>
    <col min="11015" max="11016" width="9.875" style="3" bestFit="1" customWidth="1"/>
    <col min="11017" max="11017" width="5.75" style="3" customWidth="1"/>
    <col min="11018" max="11018" width="33.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35" style="3" customWidth="1"/>
    <col min="11270" max="11270" width="6.25" style="3" customWidth="1"/>
    <col min="11271" max="11272" width="9.875" style="3" bestFit="1" customWidth="1"/>
    <col min="11273" max="11273" width="5.75" style="3" customWidth="1"/>
    <col min="11274" max="11274" width="33.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35" style="3" customWidth="1"/>
    <col min="11526" max="11526" width="6.25" style="3" customWidth="1"/>
    <col min="11527" max="11528" width="9.875" style="3" bestFit="1" customWidth="1"/>
    <col min="11529" max="11529" width="5.75" style="3" customWidth="1"/>
    <col min="11530" max="11530" width="33.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35" style="3" customWidth="1"/>
    <col min="11782" max="11782" width="6.25" style="3" customWidth="1"/>
    <col min="11783" max="11784" width="9.875" style="3" bestFit="1" customWidth="1"/>
    <col min="11785" max="11785" width="5.75" style="3" customWidth="1"/>
    <col min="11786" max="11786" width="33.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35" style="3" customWidth="1"/>
    <col min="12038" max="12038" width="6.25" style="3" customWidth="1"/>
    <col min="12039" max="12040" width="9.875" style="3" bestFit="1" customWidth="1"/>
    <col min="12041" max="12041" width="5.75" style="3" customWidth="1"/>
    <col min="12042" max="12042" width="33.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35" style="3" customWidth="1"/>
    <col min="12294" max="12294" width="6.25" style="3" customWidth="1"/>
    <col min="12295" max="12296" width="9.875" style="3" bestFit="1" customWidth="1"/>
    <col min="12297" max="12297" width="5.75" style="3" customWidth="1"/>
    <col min="12298" max="12298" width="33.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35" style="3" customWidth="1"/>
    <col min="12550" max="12550" width="6.25" style="3" customWidth="1"/>
    <col min="12551" max="12552" width="9.875" style="3" bestFit="1" customWidth="1"/>
    <col min="12553" max="12553" width="5.75" style="3" customWidth="1"/>
    <col min="12554" max="12554" width="33.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35" style="3" customWidth="1"/>
    <col min="12806" max="12806" width="6.25" style="3" customWidth="1"/>
    <col min="12807" max="12808" width="9.875" style="3" bestFit="1" customWidth="1"/>
    <col min="12809" max="12809" width="5.75" style="3" customWidth="1"/>
    <col min="12810" max="12810" width="33.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35" style="3" customWidth="1"/>
    <col min="13062" max="13062" width="6.25" style="3" customWidth="1"/>
    <col min="13063" max="13064" width="9.875" style="3" bestFit="1" customWidth="1"/>
    <col min="13065" max="13065" width="5.75" style="3" customWidth="1"/>
    <col min="13066" max="13066" width="33.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35" style="3" customWidth="1"/>
    <col min="13318" max="13318" width="6.25" style="3" customWidth="1"/>
    <col min="13319" max="13320" width="9.875" style="3" bestFit="1" customWidth="1"/>
    <col min="13321" max="13321" width="5.75" style="3" customWidth="1"/>
    <col min="13322" max="13322" width="33.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35" style="3" customWidth="1"/>
    <col min="13574" max="13574" width="6.25" style="3" customWidth="1"/>
    <col min="13575" max="13576" width="9.875" style="3" bestFit="1" customWidth="1"/>
    <col min="13577" max="13577" width="5.75" style="3" customWidth="1"/>
    <col min="13578" max="13578" width="33.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35" style="3" customWidth="1"/>
    <col min="13830" max="13830" width="6.25" style="3" customWidth="1"/>
    <col min="13831" max="13832" width="9.875" style="3" bestFit="1" customWidth="1"/>
    <col min="13833" max="13833" width="5.75" style="3" customWidth="1"/>
    <col min="13834" max="13834" width="33.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35" style="3" customWidth="1"/>
    <col min="14086" max="14086" width="6.25" style="3" customWidth="1"/>
    <col min="14087" max="14088" width="9.875" style="3" bestFit="1" customWidth="1"/>
    <col min="14089" max="14089" width="5.75" style="3" customWidth="1"/>
    <col min="14090" max="14090" width="33.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35" style="3" customWidth="1"/>
    <col min="14342" max="14342" width="6.25" style="3" customWidth="1"/>
    <col min="14343" max="14344" width="9.875" style="3" bestFit="1" customWidth="1"/>
    <col min="14345" max="14345" width="5.75" style="3" customWidth="1"/>
    <col min="14346" max="14346" width="33.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35" style="3" customWidth="1"/>
    <col min="14598" max="14598" width="6.25" style="3" customWidth="1"/>
    <col min="14599" max="14600" width="9.875" style="3" bestFit="1" customWidth="1"/>
    <col min="14601" max="14601" width="5.75" style="3" customWidth="1"/>
    <col min="14602" max="14602" width="33.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35" style="3" customWidth="1"/>
    <col min="14854" max="14854" width="6.25" style="3" customWidth="1"/>
    <col min="14855" max="14856" width="9.875" style="3" bestFit="1" customWidth="1"/>
    <col min="14857" max="14857" width="5.75" style="3" customWidth="1"/>
    <col min="14858" max="14858" width="33.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35" style="3" customWidth="1"/>
    <col min="15110" max="15110" width="6.25" style="3" customWidth="1"/>
    <col min="15111" max="15112" width="9.875" style="3" bestFit="1" customWidth="1"/>
    <col min="15113" max="15113" width="5.75" style="3" customWidth="1"/>
    <col min="15114" max="15114" width="33.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35" style="3" customWidth="1"/>
    <col min="15366" max="15366" width="6.25" style="3" customWidth="1"/>
    <col min="15367" max="15368" width="9.875" style="3" bestFit="1" customWidth="1"/>
    <col min="15369" max="15369" width="5.75" style="3" customWidth="1"/>
    <col min="15370" max="15370" width="33.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35" style="3" customWidth="1"/>
    <col min="15622" max="15622" width="6.25" style="3" customWidth="1"/>
    <col min="15623" max="15624" width="9.875" style="3" bestFit="1" customWidth="1"/>
    <col min="15625" max="15625" width="5.75" style="3" customWidth="1"/>
    <col min="15626" max="15626" width="33.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35" style="3" customWidth="1"/>
    <col min="15878" max="15878" width="6.25" style="3" customWidth="1"/>
    <col min="15879" max="15880" width="9.875" style="3" bestFit="1" customWidth="1"/>
    <col min="15881" max="15881" width="5.75" style="3" customWidth="1"/>
    <col min="15882" max="15882" width="33.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35" style="3" customWidth="1"/>
    <col min="16134" max="16134" width="6.25" style="3" customWidth="1"/>
    <col min="16135" max="16136" width="9.875" style="3" bestFit="1" customWidth="1"/>
    <col min="16137" max="16137" width="5.75" style="3" customWidth="1"/>
    <col min="16138" max="16138" width="33.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1239</v>
      </c>
      <c r="G2" s="4" t="s">
        <v>2</v>
      </c>
      <c r="H2" s="5"/>
      <c r="I2" s="6"/>
      <c r="J2" s="125">
        <f>SUM(H:H)</f>
        <v>111982</v>
      </c>
    </row>
    <row r="3" spans="2:17" ht="20.100000000000001" customHeight="1">
      <c r="B3" s="1" t="s">
        <v>3</v>
      </c>
      <c r="C3" s="1"/>
      <c r="D3" s="1"/>
      <c r="E3" s="14" t="s">
        <v>1056</v>
      </c>
    </row>
    <row r="4" spans="2:17" ht="20.100000000000001" customHeight="1">
      <c r="B4" s="1" t="s">
        <v>5</v>
      </c>
      <c r="C4" s="1"/>
      <c r="D4" s="1"/>
      <c r="E4" s="14">
        <v>199165</v>
      </c>
    </row>
    <row r="5" spans="2:17" ht="20.100000000000001" customHeight="1">
      <c r="B5" s="1" t="s">
        <v>6</v>
      </c>
      <c r="C5" s="1"/>
      <c r="D5" s="1"/>
      <c r="E5" s="15">
        <v>44852</v>
      </c>
    </row>
    <row r="6" spans="2:17" ht="20.100000000000001" customHeight="1">
      <c r="B6" s="1" t="s">
        <v>8</v>
      </c>
      <c r="C6" s="1"/>
      <c r="D6" s="1"/>
      <c r="E6" s="15">
        <v>44855</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52">
        <v>0</v>
      </c>
      <c r="H9" s="53">
        <f>F9*G9</f>
        <v>0</v>
      </c>
      <c r="I9" s="18"/>
      <c r="J9" s="146"/>
      <c r="K9" s="146"/>
      <c r="L9" s="17"/>
      <c r="M9" s="19"/>
      <c r="N9" s="16"/>
      <c r="O9" s="17"/>
      <c r="P9" s="19"/>
      <c r="Q9" s="21"/>
    </row>
    <row r="10" spans="2:17" s="9" customFormat="1" ht="19.7" customHeight="1">
      <c r="B10" s="59">
        <v>8</v>
      </c>
      <c r="C10" s="59" t="s">
        <v>96</v>
      </c>
      <c r="D10" s="59" t="s">
        <v>55</v>
      </c>
      <c r="E10" s="202" t="s">
        <v>6108</v>
      </c>
      <c r="F10" s="64">
        <v>1</v>
      </c>
      <c r="G10" s="52">
        <v>4200</v>
      </c>
      <c r="H10" s="53">
        <f>F10*G10</f>
        <v>4200</v>
      </c>
      <c r="I10" s="18"/>
      <c r="J10" s="54" t="s">
        <v>6109</v>
      </c>
      <c r="K10" s="17"/>
      <c r="L10" s="17"/>
      <c r="M10" s="19">
        <v>44854</v>
      </c>
      <c r="N10" s="16"/>
      <c r="O10" s="56"/>
      <c r="P10" s="19" t="s">
        <v>6110</v>
      </c>
      <c r="Q10" s="21">
        <v>44855</v>
      </c>
    </row>
    <row r="11" spans="2:17" s="9" customFormat="1" ht="19.7" customHeight="1">
      <c r="B11" s="59"/>
      <c r="C11" s="59" t="s">
        <v>96</v>
      </c>
      <c r="D11" s="59" t="s">
        <v>55</v>
      </c>
      <c r="E11" s="202" t="s">
        <v>6111</v>
      </c>
      <c r="F11" s="64">
        <v>1</v>
      </c>
      <c r="G11" s="52">
        <v>910</v>
      </c>
      <c r="H11" s="53">
        <v>910</v>
      </c>
      <c r="I11" s="18"/>
      <c r="J11" s="54" t="s">
        <v>6112</v>
      </c>
      <c r="K11" s="17"/>
      <c r="L11" s="17"/>
      <c r="M11" s="19">
        <v>44854</v>
      </c>
      <c r="N11" s="16"/>
      <c r="O11" s="56"/>
      <c r="P11" s="19" t="s">
        <v>6110</v>
      </c>
      <c r="Q11" s="21">
        <v>44855</v>
      </c>
    </row>
    <row r="12" spans="2:17" s="9" customFormat="1" ht="19.7" customHeight="1">
      <c r="B12" s="59"/>
      <c r="C12" s="59"/>
      <c r="D12" s="59"/>
      <c r="E12" s="202" t="s">
        <v>6113</v>
      </c>
      <c r="F12" s="64"/>
      <c r="G12" s="52"/>
      <c r="H12" s="53"/>
      <c r="I12" s="18"/>
      <c r="J12" s="54" t="s">
        <v>6114</v>
      </c>
      <c r="K12" s="17"/>
      <c r="L12" s="17"/>
      <c r="M12" s="19"/>
      <c r="N12" s="16"/>
      <c r="O12" s="56"/>
      <c r="P12" s="19"/>
      <c r="Q12" s="21"/>
    </row>
    <row r="13" spans="2:17" s="9" customFormat="1" ht="19.7" customHeight="1">
      <c r="B13" s="59"/>
      <c r="C13" s="59"/>
      <c r="D13" s="59"/>
      <c r="E13" s="202"/>
      <c r="F13" s="64"/>
      <c r="G13" s="52">
        <v>0</v>
      </c>
      <c r="H13" s="53">
        <f>F13*G13</f>
        <v>0</v>
      </c>
      <c r="I13" s="18"/>
      <c r="J13" s="54"/>
      <c r="K13" s="17"/>
      <c r="L13" s="17"/>
      <c r="M13" s="19">
        <v>44830</v>
      </c>
      <c r="N13" s="16"/>
      <c r="O13" s="17"/>
      <c r="P13" s="19" t="s">
        <v>4761</v>
      </c>
      <c r="Q13" s="21" t="s">
        <v>4761</v>
      </c>
    </row>
    <row r="14" spans="2:17" s="9" customFormat="1" ht="19.7" customHeight="1">
      <c r="B14" s="59">
        <v>8</v>
      </c>
      <c r="C14" s="59" t="s">
        <v>415</v>
      </c>
      <c r="D14" s="59" t="s">
        <v>415</v>
      </c>
      <c r="E14" s="202" t="s">
        <v>1242</v>
      </c>
      <c r="F14" s="64">
        <v>1</v>
      </c>
      <c r="G14" s="52">
        <v>7000</v>
      </c>
      <c r="H14" s="53">
        <f t="shared" ref="H14:H21" si="0">F14*G14</f>
        <v>7000</v>
      </c>
      <c r="I14" s="18"/>
      <c r="J14" s="54" t="s">
        <v>1243</v>
      </c>
      <c r="K14" s="146"/>
      <c r="L14" s="17"/>
      <c r="M14" s="19">
        <v>44831</v>
      </c>
      <c r="N14" s="16"/>
      <c r="O14" s="56"/>
      <c r="P14" s="56">
        <v>44852</v>
      </c>
      <c r="Q14" s="21">
        <v>44852</v>
      </c>
    </row>
    <row r="15" spans="2:17" s="9" customFormat="1" ht="19.7" customHeight="1">
      <c r="B15" s="59">
        <v>8</v>
      </c>
      <c r="C15" s="59" t="s">
        <v>415</v>
      </c>
      <c r="D15" s="59" t="s">
        <v>415</v>
      </c>
      <c r="E15" s="202" t="s">
        <v>1244</v>
      </c>
      <c r="F15" s="64">
        <v>1</v>
      </c>
      <c r="G15" s="52">
        <v>2300</v>
      </c>
      <c r="H15" s="53">
        <f t="shared" si="0"/>
        <v>2300</v>
      </c>
      <c r="I15" s="18"/>
      <c r="J15" s="54" t="s">
        <v>1245</v>
      </c>
      <c r="K15" s="146"/>
      <c r="L15" s="17"/>
      <c r="M15" s="19">
        <v>44831</v>
      </c>
      <c r="N15" s="16"/>
      <c r="O15" s="56"/>
      <c r="P15" s="56">
        <v>44852</v>
      </c>
      <c r="Q15" s="21">
        <v>44852</v>
      </c>
    </row>
    <row r="16" spans="2:17" s="9" customFormat="1" ht="19.7" customHeight="1">
      <c r="B16" s="59">
        <v>8</v>
      </c>
      <c r="C16" s="59" t="s">
        <v>415</v>
      </c>
      <c r="D16" s="59" t="s">
        <v>415</v>
      </c>
      <c r="E16" s="202" t="s">
        <v>1246</v>
      </c>
      <c r="F16" s="64">
        <v>1</v>
      </c>
      <c r="G16" s="52">
        <v>6300</v>
      </c>
      <c r="H16" s="53">
        <f t="shared" si="0"/>
        <v>6300</v>
      </c>
      <c r="I16" s="18"/>
      <c r="J16" s="54" t="s">
        <v>1247</v>
      </c>
      <c r="K16" s="146"/>
      <c r="L16" s="17"/>
      <c r="M16" s="19">
        <v>44831</v>
      </c>
      <c r="N16" s="16"/>
      <c r="O16" s="56"/>
      <c r="P16" s="56">
        <v>44852</v>
      </c>
      <c r="Q16" s="21">
        <v>44852</v>
      </c>
    </row>
    <row r="17" spans="2:17" s="9" customFormat="1" ht="19.7" customHeight="1">
      <c r="B17" s="59">
        <v>8</v>
      </c>
      <c r="C17" s="59" t="s">
        <v>415</v>
      </c>
      <c r="D17" s="59" t="s">
        <v>415</v>
      </c>
      <c r="E17" s="202" t="s">
        <v>1248</v>
      </c>
      <c r="F17" s="64">
        <v>1</v>
      </c>
      <c r="G17" s="52">
        <v>9100</v>
      </c>
      <c r="H17" s="53">
        <f t="shared" si="0"/>
        <v>9100</v>
      </c>
      <c r="I17" s="18"/>
      <c r="J17" s="54" t="s">
        <v>422</v>
      </c>
      <c r="K17" s="146"/>
      <c r="L17" s="17"/>
      <c r="M17" s="19">
        <v>44831</v>
      </c>
      <c r="N17" s="16"/>
      <c r="O17" s="56"/>
      <c r="P17" s="56">
        <v>44852</v>
      </c>
      <c r="Q17" s="21">
        <v>44852</v>
      </c>
    </row>
    <row r="18" spans="2:17" s="9" customFormat="1" ht="19.7" customHeight="1">
      <c r="B18" s="59">
        <v>8</v>
      </c>
      <c r="C18" s="59" t="s">
        <v>415</v>
      </c>
      <c r="D18" s="59" t="s">
        <v>415</v>
      </c>
      <c r="E18" s="202" t="s">
        <v>1249</v>
      </c>
      <c r="F18" s="64">
        <v>1</v>
      </c>
      <c r="G18" s="52">
        <v>8400</v>
      </c>
      <c r="H18" s="53">
        <f t="shared" si="0"/>
        <v>8400</v>
      </c>
      <c r="I18" s="18"/>
      <c r="J18" s="54" t="s">
        <v>1250</v>
      </c>
      <c r="K18" s="146"/>
      <c r="L18" s="17"/>
      <c r="M18" s="19">
        <v>44831</v>
      </c>
      <c r="N18" s="16"/>
      <c r="O18" s="56"/>
      <c r="P18" s="56">
        <v>44852</v>
      </c>
      <c r="Q18" s="21">
        <v>44852</v>
      </c>
    </row>
    <row r="19" spans="2:17" s="9" customFormat="1" ht="19.7" customHeight="1">
      <c r="B19" s="59">
        <v>8</v>
      </c>
      <c r="C19" s="59" t="s">
        <v>415</v>
      </c>
      <c r="D19" s="59" t="s">
        <v>415</v>
      </c>
      <c r="E19" s="202" t="s">
        <v>1251</v>
      </c>
      <c r="F19" s="64">
        <v>1</v>
      </c>
      <c r="G19" s="52">
        <v>5600</v>
      </c>
      <c r="H19" s="53">
        <f t="shared" si="0"/>
        <v>5600</v>
      </c>
      <c r="I19" s="18"/>
      <c r="J19" s="54" t="s">
        <v>1252</v>
      </c>
      <c r="K19" s="146"/>
      <c r="L19" s="17"/>
      <c r="M19" s="19">
        <v>44831</v>
      </c>
      <c r="N19" s="16"/>
      <c r="O19" s="56"/>
      <c r="P19" s="56">
        <v>44852</v>
      </c>
      <c r="Q19" s="21">
        <v>44852</v>
      </c>
    </row>
    <row r="20" spans="2:17" s="9" customFormat="1" ht="19.7" customHeight="1">
      <c r="B20" s="59">
        <v>8</v>
      </c>
      <c r="C20" s="59" t="s">
        <v>415</v>
      </c>
      <c r="D20" s="59" t="s">
        <v>415</v>
      </c>
      <c r="E20" s="202" t="s">
        <v>1253</v>
      </c>
      <c r="F20" s="64">
        <v>1</v>
      </c>
      <c r="G20" s="52">
        <v>2000</v>
      </c>
      <c r="H20" s="53">
        <f t="shared" si="0"/>
        <v>2000</v>
      </c>
      <c r="I20" s="18"/>
      <c r="J20" s="54" t="s">
        <v>1254</v>
      </c>
      <c r="K20" s="146"/>
      <c r="L20" s="17"/>
      <c r="M20" s="19">
        <v>44831</v>
      </c>
      <c r="N20" s="16"/>
      <c r="O20" s="56"/>
      <c r="P20" s="56">
        <v>44852</v>
      </c>
      <c r="Q20" s="21">
        <v>44852</v>
      </c>
    </row>
    <row r="21" spans="2:17" s="9" customFormat="1" ht="19.7" customHeight="1">
      <c r="B21" s="59">
        <v>8</v>
      </c>
      <c r="C21" s="59" t="s">
        <v>415</v>
      </c>
      <c r="D21" s="59" t="s">
        <v>415</v>
      </c>
      <c r="E21" s="202" t="s">
        <v>1255</v>
      </c>
      <c r="F21" s="64">
        <v>1</v>
      </c>
      <c r="G21" s="52">
        <v>10800</v>
      </c>
      <c r="H21" s="53">
        <f t="shared" si="0"/>
        <v>10800</v>
      </c>
      <c r="I21" s="18"/>
      <c r="J21" s="54" t="s">
        <v>1256</v>
      </c>
      <c r="K21" s="146"/>
      <c r="L21" s="17"/>
      <c r="M21" s="19">
        <v>44831</v>
      </c>
      <c r="N21" s="16"/>
      <c r="O21" s="56"/>
      <c r="P21" s="56">
        <v>44852</v>
      </c>
      <c r="Q21" s="21">
        <v>44852</v>
      </c>
    </row>
    <row r="22" spans="2:17" s="9" customFormat="1" ht="19.7" customHeight="1">
      <c r="B22" s="59"/>
      <c r="C22" s="59"/>
      <c r="D22" s="59"/>
      <c r="E22" s="202"/>
      <c r="F22" s="64"/>
      <c r="G22" s="52">
        <v>0</v>
      </c>
      <c r="H22" s="53">
        <f>F22*G22</f>
        <v>0</v>
      </c>
      <c r="I22" s="18"/>
      <c r="J22" s="54"/>
      <c r="K22" s="17"/>
      <c r="L22" s="17"/>
      <c r="M22" s="19"/>
      <c r="N22" s="16"/>
      <c r="O22" s="17"/>
      <c r="P22" s="19"/>
      <c r="Q22" s="21"/>
    </row>
    <row r="23" spans="2:17" s="9" customFormat="1" ht="19.7" customHeight="1">
      <c r="B23" s="59">
        <v>8</v>
      </c>
      <c r="C23" s="59" t="s">
        <v>178</v>
      </c>
      <c r="D23" s="59" t="s">
        <v>178</v>
      </c>
      <c r="E23" s="202" t="s">
        <v>1171</v>
      </c>
      <c r="F23" s="64">
        <v>2</v>
      </c>
      <c r="G23" s="52">
        <v>16800</v>
      </c>
      <c r="H23" s="53">
        <f t="shared" ref="H23:H44" si="1">F23*G23</f>
        <v>33600</v>
      </c>
      <c r="I23" s="18"/>
      <c r="J23" s="54" t="s">
        <v>1257</v>
      </c>
      <c r="K23" s="146" t="s">
        <v>6115</v>
      </c>
      <c r="L23" s="17"/>
      <c r="M23" s="19">
        <v>44830</v>
      </c>
      <c r="N23" s="16"/>
      <c r="O23" s="56"/>
      <c r="P23" s="19">
        <v>44838</v>
      </c>
      <c r="Q23" s="21">
        <v>44838</v>
      </c>
    </row>
    <row r="24" spans="2:17" s="9" customFormat="1" ht="19.7" customHeight="1">
      <c r="B24" s="59">
        <v>8</v>
      </c>
      <c r="C24" s="59" t="s">
        <v>178</v>
      </c>
      <c r="D24" s="59" t="s">
        <v>178</v>
      </c>
      <c r="E24" s="202" t="s">
        <v>1259</v>
      </c>
      <c r="F24" s="64">
        <v>1</v>
      </c>
      <c r="G24" s="52">
        <v>6360</v>
      </c>
      <c r="H24" s="53">
        <f t="shared" si="1"/>
        <v>6360</v>
      </c>
      <c r="I24" s="18"/>
      <c r="J24" s="54" t="s">
        <v>1260</v>
      </c>
      <c r="K24" s="146" t="s">
        <v>6115</v>
      </c>
      <c r="L24" s="17"/>
      <c r="M24" s="19">
        <v>44830</v>
      </c>
      <c r="N24" s="16"/>
      <c r="O24" s="56"/>
      <c r="P24" s="19">
        <v>44838</v>
      </c>
      <c r="Q24" s="21">
        <v>44838</v>
      </c>
    </row>
    <row r="25" spans="2:17" s="9" customFormat="1" ht="19.7" customHeight="1">
      <c r="B25" s="59">
        <v>8</v>
      </c>
      <c r="C25" s="59" t="s">
        <v>178</v>
      </c>
      <c r="D25" s="59" t="s">
        <v>178</v>
      </c>
      <c r="E25" s="202" t="s">
        <v>1261</v>
      </c>
      <c r="F25" s="64">
        <v>1</v>
      </c>
      <c r="G25" s="52">
        <v>1530</v>
      </c>
      <c r="H25" s="53">
        <f t="shared" si="1"/>
        <v>1530</v>
      </c>
      <c r="I25" s="18"/>
      <c r="J25" s="54" t="s">
        <v>1262</v>
      </c>
      <c r="K25" s="146" t="s">
        <v>6115</v>
      </c>
      <c r="L25" s="17"/>
      <c r="M25" s="19">
        <v>44830</v>
      </c>
      <c r="N25" s="16"/>
      <c r="O25" s="56"/>
      <c r="P25" s="19">
        <v>44838</v>
      </c>
      <c r="Q25" s="21">
        <v>44838</v>
      </c>
    </row>
    <row r="26" spans="2:17" s="9" customFormat="1" ht="19.7" customHeight="1">
      <c r="B26" s="59">
        <v>8</v>
      </c>
      <c r="C26" s="59" t="s">
        <v>178</v>
      </c>
      <c r="D26" s="59" t="s">
        <v>178</v>
      </c>
      <c r="E26" s="202" t="s">
        <v>1263</v>
      </c>
      <c r="F26" s="64">
        <v>1</v>
      </c>
      <c r="G26" s="52">
        <v>650</v>
      </c>
      <c r="H26" s="53">
        <f t="shared" si="1"/>
        <v>650</v>
      </c>
      <c r="I26" s="18"/>
      <c r="J26" s="54" t="s">
        <v>1264</v>
      </c>
      <c r="K26" s="146" t="s">
        <v>6115</v>
      </c>
      <c r="L26" s="17"/>
      <c r="M26" s="19">
        <v>44830</v>
      </c>
      <c r="N26" s="16"/>
      <c r="O26" s="56"/>
      <c r="P26" s="19">
        <v>44838</v>
      </c>
      <c r="Q26" s="21">
        <v>44838</v>
      </c>
    </row>
    <row r="27" spans="2:17" s="9" customFormat="1" ht="19.7" customHeight="1">
      <c r="B27" s="59">
        <v>8</v>
      </c>
      <c r="C27" s="59" t="s">
        <v>178</v>
      </c>
      <c r="D27" s="59" t="s">
        <v>178</v>
      </c>
      <c r="E27" s="202" t="s">
        <v>1265</v>
      </c>
      <c r="F27" s="64">
        <v>1</v>
      </c>
      <c r="G27" s="52">
        <v>1420</v>
      </c>
      <c r="H27" s="53">
        <f t="shared" si="1"/>
        <v>1420</v>
      </c>
      <c r="I27" s="18"/>
      <c r="J27" s="54" t="s">
        <v>1266</v>
      </c>
      <c r="K27" s="146" t="s">
        <v>6115</v>
      </c>
      <c r="L27" s="17"/>
      <c r="M27" s="19">
        <v>44830</v>
      </c>
      <c r="N27" s="16"/>
      <c r="O27" s="56"/>
      <c r="P27" s="19">
        <v>44838</v>
      </c>
      <c r="Q27" s="21">
        <v>44838</v>
      </c>
    </row>
    <row r="28" spans="2:17" s="9" customFormat="1" ht="19.7" customHeight="1">
      <c r="B28" s="59">
        <v>8</v>
      </c>
      <c r="C28" s="59" t="s">
        <v>178</v>
      </c>
      <c r="D28" s="59" t="s">
        <v>178</v>
      </c>
      <c r="E28" s="202" t="s">
        <v>1267</v>
      </c>
      <c r="F28" s="64">
        <v>2</v>
      </c>
      <c r="G28" s="52">
        <v>137</v>
      </c>
      <c r="H28" s="53">
        <f t="shared" si="1"/>
        <v>274</v>
      </c>
      <c r="I28" s="18"/>
      <c r="J28" s="54" t="s">
        <v>1268</v>
      </c>
      <c r="K28" s="146" t="s">
        <v>6115</v>
      </c>
      <c r="L28" s="17"/>
      <c r="M28" s="19">
        <v>44830</v>
      </c>
      <c r="N28" s="16"/>
      <c r="O28" s="56"/>
      <c r="P28" s="19">
        <v>44838</v>
      </c>
      <c r="Q28" s="21">
        <v>44838</v>
      </c>
    </row>
    <row r="29" spans="2:17" s="9" customFormat="1" ht="19.7" customHeight="1">
      <c r="B29" s="59">
        <v>8</v>
      </c>
      <c r="C29" s="59" t="s">
        <v>178</v>
      </c>
      <c r="D29" s="59" t="s">
        <v>178</v>
      </c>
      <c r="E29" s="202" t="s">
        <v>1269</v>
      </c>
      <c r="F29" s="64">
        <v>2</v>
      </c>
      <c r="G29" s="52">
        <v>200</v>
      </c>
      <c r="H29" s="53">
        <f t="shared" si="1"/>
        <v>400</v>
      </c>
      <c r="I29" s="18"/>
      <c r="J29" s="54" t="s">
        <v>1270</v>
      </c>
      <c r="K29" s="146" t="s">
        <v>6115</v>
      </c>
      <c r="L29" s="17"/>
      <c r="M29" s="19">
        <v>44830</v>
      </c>
      <c r="N29" s="16"/>
      <c r="O29" s="56"/>
      <c r="P29" s="19">
        <v>44838</v>
      </c>
      <c r="Q29" s="21">
        <v>44838</v>
      </c>
    </row>
    <row r="30" spans="2:17" s="9" customFormat="1" ht="19.7" customHeight="1">
      <c r="B30" s="59">
        <v>8</v>
      </c>
      <c r="C30" s="59" t="s">
        <v>178</v>
      </c>
      <c r="D30" s="59" t="s">
        <v>178</v>
      </c>
      <c r="E30" s="202" t="s">
        <v>1271</v>
      </c>
      <c r="F30" s="64">
        <v>4</v>
      </c>
      <c r="G30" s="52">
        <v>200</v>
      </c>
      <c r="H30" s="53">
        <f t="shared" si="1"/>
        <v>800</v>
      </c>
      <c r="I30" s="18"/>
      <c r="J30" s="54" t="s">
        <v>1270</v>
      </c>
      <c r="K30" s="146" t="s">
        <v>6115</v>
      </c>
      <c r="L30" s="17"/>
      <c r="M30" s="19">
        <v>44830</v>
      </c>
      <c r="N30" s="16"/>
      <c r="O30" s="56"/>
      <c r="P30" s="19">
        <v>44838</v>
      </c>
      <c r="Q30" s="21">
        <v>44838</v>
      </c>
    </row>
    <row r="31" spans="2:17" s="9" customFormat="1" ht="19.7" customHeight="1">
      <c r="B31" s="59">
        <v>8</v>
      </c>
      <c r="C31" s="59" t="s">
        <v>1272</v>
      </c>
      <c r="D31" s="59" t="s">
        <v>178</v>
      </c>
      <c r="E31" s="202" t="s">
        <v>1273</v>
      </c>
      <c r="F31" s="64">
        <v>2</v>
      </c>
      <c r="G31" s="52">
        <v>184</v>
      </c>
      <c r="H31" s="53">
        <f t="shared" si="1"/>
        <v>368</v>
      </c>
      <c r="I31" s="18"/>
      <c r="J31" s="54" t="s">
        <v>1274</v>
      </c>
      <c r="K31" s="146" t="s">
        <v>6115</v>
      </c>
      <c r="L31" s="17"/>
      <c r="M31" s="19">
        <v>44830</v>
      </c>
      <c r="N31" s="16"/>
      <c r="O31" s="56"/>
      <c r="P31" s="19">
        <v>44838</v>
      </c>
      <c r="Q31" s="21">
        <v>44838</v>
      </c>
    </row>
    <row r="32" spans="2:17" s="9" customFormat="1" ht="19.7" customHeight="1">
      <c r="B32" s="59">
        <v>8</v>
      </c>
      <c r="C32" s="59" t="s">
        <v>178</v>
      </c>
      <c r="D32" s="59" t="s">
        <v>178</v>
      </c>
      <c r="E32" s="2014" t="s">
        <v>1275</v>
      </c>
      <c r="F32" s="64">
        <v>1</v>
      </c>
      <c r="G32" s="52">
        <v>570</v>
      </c>
      <c r="H32" s="53">
        <f t="shared" si="1"/>
        <v>570</v>
      </c>
      <c r="I32" s="18"/>
      <c r="J32" s="54" t="s">
        <v>243</v>
      </c>
      <c r="K32" s="146" t="s">
        <v>6115</v>
      </c>
      <c r="L32" s="17"/>
      <c r="M32" s="19">
        <v>44830</v>
      </c>
      <c r="N32" s="16"/>
      <c r="O32" s="56"/>
      <c r="P32" s="19">
        <v>44838</v>
      </c>
      <c r="Q32" s="21">
        <v>44838</v>
      </c>
    </row>
    <row r="33" spans="2:17" s="9" customFormat="1" ht="19.7" customHeight="1">
      <c r="B33" s="59">
        <v>8</v>
      </c>
      <c r="C33" s="59" t="s">
        <v>178</v>
      </c>
      <c r="D33" s="59" t="s">
        <v>178</v>
      </c>
      <c r="E33" s="202" t="s">
        <v>1278</v>
      </c>
      <c r="F33" s="64">
        <v>1</v>
      </c>
      <c r="G33" s="52">
        <v>850</v>
      </c>
      <c r="H33" s="53">
        <f t="shared" si="1"/>
        <v>850</v>
      </c>
      <c r="I33" s="18"/>
      <c r="J33" s="54" t="s">
        <v>146</v>
      </c>
      <c r="K33" s="146" t="s">
        <v>6115</v>
      </c>
      <c r="L33" s="17"/>
      <c r="M33" s="19">
        <v>44830</v>
      </c>
      <c r="N33" s="16"/>
      <c r="O33" s="17"/>
      <c r="P33" s="19">
        <v>44838</v>
      </c>
      <c r="Q33" s="21">
        <v>44838</v>
      </c>
    </row>
    <row r="34" spans="2:17" s="9" customFormat="1" ht="19.7" customHeight="1">
      <c r="B34" s="59">
        <v>8</v>
      </c>
      <c r="C34" s="59" t="s">
        <v>178</v>
      </c>
      <c r="D34" s="59" t="s">
        <v>178</v>
      </c>
      <c r="E34" s="202" t="s">
        <v>1279</v>
      </c>
      <c r="F34" s="64">
        <v>1</v>
      </c>
      <c r="G34" s="52">
        <v>160</v>
      </c>
      <c r="H34" s="53">
        <f t="shared" si="1"/>
        <v>160</v>
      </c>
      <c r="I34" s="18"/>
      <c r="J34" s="54" t="s">
        <v>1280</v>
      </c>
      <c r="K34" s="146" t="s">
        <v>6115</v>
      </c>
      <c r="L34" s="17"/>
      <c r="M34" s="19">
        <v>44830</v>
      </c>
      <c r="N34" s="16"/>
      <c r="O34" s="56"/>
      <c r="P34" s="19">
        <v>44838</v>
      </c>
      <c r="Q34" s="21">
        <v>44838</v>
      </c>
    </row>
    <row r="35" spans="2:17" s="9" customFormat="1" ht="19.7" customHeight="1">
      <c r="B35" s="59">
        <v>8</v>
      </c>
      <c r="C35" s="59" t="s">
        <v>178</v>
      </c>
      <c r="D35" s="59" t="s">
        <v>178</v>
      </c>
      <c r="E35" s="202" t="s">
        <v>1094</v>
      </c>
      <c r="F35" s="64">
        <v>1</v>
      </c>
      <c r="G35" s="52">
        <v>990</v>
      </c>
      <c r="H35" s="53">
        <f t="shared" si="1"/>
        <v>990</v>
      </c>
      <c r="I35" s="18"/>
      <c r="J35" s="54" t="s">
        <v>1095</v>
      </c>
      <c r="K35" s="146" t="s">
        <v>6115</v>
      </c>
      <c r="L35" s="17"/>
      <c r="M35" s="19">
        <v>44830</v>
      </c>
      <c r="N35" s="16"/>
      <c r="O35" s="56"/>
      <c r="P35" s="19">
        <v>44838</v>
      </c>
      <c r="Q35" s="21">
        <v>44838</v>
      </c>
    </row>
    <row r="36" spans="2:17" s="9" customFormat="1" ht="19.7" customHeight="1">
      <c r="B36" s="16"/>
      <c r="C36" s="381"/>
      <c r="D36" s="381"/>
      <c r="E36" s="145"/>
      <c r="F36" s="17"/>
      <c r="G36" s="52">
        <v>0</v>
      </c>
      <c r="H36" s="53">
        <f>F36*G36</f>
        <v>0</v>
      </c>
      <c r="I36" s="18"/>
      <c r="J36" s="54"/>
      <c r="K36" s="17"/>
      <c r="L36" s="17"/>
      <c r="M36" s="19"/>
      <c r="N36" s="16"/>
      <c r="O36" s="17"/>
      <c r="P36" s="19"/>
      <c r="Q36" s="21"/>
    </row>
    <row r="37" spans="2:17" s="9" customFormat="1" ht="19.5" customHeight="1">
      <c r="B37" s="16">
        <v>7</v>
      </c>
      <c r="C37" s="16" t="s">
        <v>178</v>
      </c>
      <c r="D37" s="16" t="s">
        <v>178</v>
      </c>
      <c r="E37" s="145" t="s">
        <v>6116</v>
      </c>
      <c r="F37" s="17">
        <v>1</v>
      </c>
      <c r="G37" s="52">
        <v>7400</v>
      </c>
      <c r="H37" s="53">
        <f>F37*G37</f>
        <v>7400</v>
      </c>
      <c r="I37" s="18"/>
      <c r="J37" s="54" t="s">
        <v>6117</v>
      </c>
      <c r="K37" s="17"/>
      <c r="L37" s="17"/>
      <c r="M37" s="19">
        <v>44830</v>
      </c>
      <c r="N37" s="16"/>
      <c r="O37" s="17"/>
      <c r="P37" s="19">
        <v>44846</v>
      </c>
      <c r="Q37" s="21">
        <v>44846</v>
      </c>
    </row>
    <row r="38" spans="2:17" s="9" customFormat="1" ht="19.7" customHeight="1">
      <c r="B38" s="16"/>
      <c r="C38" s="381"/>
      <c r="D38" s="381"/>
      <c r="E38" s="145"/>
      <c r="F38" s="17"/>
      <c r="G38" s="52">
        <v>0</v>
      </c>
      <c r="H38" s="53">
        <f>F38*G38</f>
        <v>0</v>
      </c>
      <c r="I38" s="18"/>
      <c r="J38" s="54"/>
      <c r="K38" s="17"/>
      <c r="L38" s="17"/>
      <c r="M38" s="19"/>
      <c r="N38" s="16"/>
      <c r="O38" s="17"/>
      <c r="P38" s="19"/>
      <c r="Q38" s="21"/>
    </row>
    <row r="39" spans="2:17" s="9" customFormat="1" ht="19.7" customHeight="1">
      <c r="B39" s="16"/>
      <c r="C39" s="381"/>
      <c r="D39" s="381"/>
      <c r="E39" s="145"/>
      <c r="F39" s="17"/>
      <c r="G39" s="52">
        <v>0</v>
      </c>
      <c r="H39" s="53">
        <f>F39*G39</f>
        <v>0</v>
      </c>
      <c r="I39" s="18"/>
      <c r="J39" s="54"/>
      <c r="K39" s="17"/>
      <c r="L39" s="17"/>
      <c r="M39" s="19"/>
      <c r="N39" s="16"/>
      <c r="O39" s="17"/>
      <c r="P39" s="19"/>
      <c r="Q39" s="21"/>
    </row>
    <row r="40" spans="2:17" s="9" customFormat="1" ht="19.7" customHeight="1">
      <c r="B40" s="16"/>
      <c r="C40" s="381"/>
      <c r="D40" s="381"/>
      <c r="E40" s="145"/>
      <c r="F40" s="17"/>
      <c r="G40" s="52">
        <v>0</v>
      </c>
      <c r="H40" s="53">
        <f>F40*G40</f>
        <v>0</v>
      </c>
      <c r="I40" s="18"/>
      <c r="J40" s="54"/>
      <c r="K40" s="17"/>
      <c r="L40" s="17"/>
      <c r="M40" s="19"/>
      <c r="N40" s="16"/>
      <c r="O40" s="17"/>
      <c r="P40" s="19"/>
      <c r="Q40" s="21"/>
    </row>
    <row r="41" spans="2:17" s="9" customFormat="1" ht="19.5" customHeight="1">
      <c r="B41" s="16"/>
      <c r="C41" s="16"/>
      <c r="D41" s="16"/>
      <c r="E41" s="145"/>
      <c r="F41" s="17"/>
      <c r="G41" s="52">
        <v>0</v>
      </c>
      <c r="H41" s="53">
        <f t="shared" si="1"/>
        <v>0</v>
      </c>
      <c r="I41" s="18"/>
      <c r="J41" s="54"/>
      <c r="K41" s="17"/>
      <c r="L41" s="17"/>
      <c r="M41" s="19"/>
      <c r="N41" s="16"/>
      <c r="O41" s="17"/>
      <c r="P41" s="19"/>
      <c r="Q41" s="21"/>
    </row>
    <row r="42" spans="2:17" s="9" customFormat="1" ht="19.7" customHeight="1">
      <c r="B42" s="16"/>
      <c r="C42" s="16"/>
      <c r="D42" s="16"/>
      <c r="E42" s="145"/>
      <c r="F42" s="17"/>
      <c r="G42" s="52">
        <v>0</v>
      </c>
      <c r="H42" s="53">
        <f t="shared" si="1"/>
        <v>0</v>
      </c>
      <c r="I42" s="18"/>
      <c r="J42" s="54"/>
      <c r="K42" s="17"/>
      <c r="L42" s="17"/>
      <c r="M42" s="19"/>
      <c r="N42" s="16"/>
      <c r="O42" s="17"/>
      <c r="P42" s="19"/>
      <c r="Q42" s="21"/>
    </row>
    <row r="43" spans="2:17" s="9" customFormat="1" ht="19.7" customHeight="1">
      <c r="B43" s="16"/>
      <c r="C43" s="16"/>
      <c r="D43" s="16"/>
      <c r="E43" s="145"/>
      <c r="F43" s="17"/>
      <c r="G43" s="52">
        <v>0</v>
      </c>
      <c r="H43" s="53">
        <f t="shared" si="1"/>
        <v>0</v>
      </c>
      <c r="I43" s="18"/>
      <c r="J43" s="54"/>
      <c r="K43" s="17"/>
      <c r="L43" s="17"/>
      <c r="M43" s="19"/>
      <c r="N43" s="16"/>
      <c r="O43" s="17"/>
      <c r="P43" s="19"/>
      <c r="Q43" s="21"/>
    </row>
    <row r="44" spans="2:17" s="9" customFormat="1" ht="19.7" customHeight="1">
      <c r="B44" s="16"/>
      <c r="C44" s="16"/>
      <c r="D44" s="16"/>
      <c r="E44" s="145"/>
      <c r="F44" s="17"/>
      <c r="G44" s="52">
        <v>0</v>
      </c>
      <c r="H44" s="53">
        <f t="shared" si="1"/>
        <v>0</v>
      </c>
      <c r="I44" s="18"/>
      <c r="J44" s="54"/>
      <c r="K44" s="17"/>
      <c r="L44" s="17"/>
      <c r="M44" s="19"/>
      <c r="N44" s="16"/>
      <c r="O44" s="17"/>
      <c r="P44" s="19"/>
      <c r="Q44" s="21"/>
    </row>
  </sheetData>
  <autoFilter ref="B8:O44" xr:uid="{70DFBB29-A73B-42A1-8EE0-FC6A923CAAED}"/>
  <mergeCells count="6">
    <mergeCell ref="B2:D2"/>
    <mergeCell ref="G2:I2"/>
    <mergeCell ref="B3:D3"/>
    <mergeCell ref="B4:D4"/>
    <mergeCell ref="B5:D5"/>
    <mergeCell ref="B6:D6"/>
  </mergeCells>
  <phoneticPr fontId="3"/>
  <pageMargins left="0.19685039370078741" right="0.19685039370078741" top="0.35433070866141736" bottom="0.39370078740157483" header="0.31496062992125984" footer="0.31496062992125984"/>
  <pageSetup paperSize="8" scale="70" orientation="landscape"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78799-03D5-4CFE-9A06-6CA65EC9B540}">
  <dimension ref="B2:Q40"/>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24.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24.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24.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24.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24.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24.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24.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24.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24.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24.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24.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24.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24.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24.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24.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24.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24.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24.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24.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24.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24.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24.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24.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24.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24.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24.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24.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24.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24.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24.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24.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24.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24.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24.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24.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24.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24.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24.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24.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24.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24.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24.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24.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24.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24.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24.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24.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24.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24.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24.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24.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24.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24.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24.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24.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24.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24.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24.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24.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24.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24.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24.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24.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24.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6118</v>
      </c>
      <c r="G2" s="4" t="s">
        <v>2</v>
      </c>
      <c r="H2" s="5"/>
      <c r="I2" s="6"/>
      <c r="J2" s="125">
        <f>SUM(H:H)</f>
        <v>2183198</v>
      </c>
    </row>
    <row r="3" spans="2:17" ht="20.100000000000001" customHeight="1">
      <c r="B3" s="1" t="s">
        <v>3</v>
      </c>
      <c r="C3" s="1"/>
      <c r="D3" s="1"/>
      <c r="E3" s="14" t="s">
        <v>1056</v>
      </c>
    </row>
    <row r="4" spans="2:17" ht="20.100000000000001" customHeight="1">
      <c r="B4" s="1" t="s">
        <v>5</v>
      </c>
      <c r="C4" s="1"/>
      <c r="D4" s="1"/>
      <c r="E4" s="14">
        <v>199368</v>
      </c>
    </row>
    <row r="5" spans="2:17" ht="20.100000000000001" customHeight="1">
      <c r="B5" s="1" t="s">
        <v>6</v>
      </c>
      <c r="C5" s="1"/>
      <c r="D5" s="1"/>
      <c r="E5" s="15">
        <v>44859</v>
      </c>
    </row>
    <row r="6" spans="2:17" ht="20.100000000000001" customHeight="1">
      <c r="B6" s="1" t="s">
        <v>8</v>
      </c>
      <c r="C6" s="1"/>
      <c r="D6" s="1"/>
      <c r="E6" s="15">
        <v>44865</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F9*G9</f>
        <v>0</v>
      </c>
      <c r="I9" s="18"/>
      <c r="J9" s="146"/>
      <c r="K9" s="146"/>
      <c r="L9" s="17"/>
      <c r="M9" s="19"/>
      <c r="N9" s="16"/>
      <c r="O9" s="17"/>
      <c r="P9" s="19"/>
      <c r="Q9" s="21"/>
    </row>
    <row r="10" spans="2:17" s="9" customFormat="1" ht="19.7" customHeight="1">
      <c r="B10" s="59">
        <v>1</v>
      </c>
      <c r="C10" s="59" t="s">
        <v>25</v>
      </c>
      <c r="D10" s="59" t="s">
        <v>25</v>
      </c>
      <c r="E10" s="202" t="s">
        <v>6119</v>
      </c>
      <c r="F10" s="64">
        <v>2</v>
      </c>
      <c r="G10" s="52">
        <v>879000</v>
      </c>
      <c r="H10" s="53">
        <f>F10*G10</f>
        <v>1758000</v>
      </c>
      <c r="I10" s="18"/>
      <c r="J10" s="54" t="s">
        <v>6120</v>
      </c>
      <c r="K10" s="146" t="s">
        <v>6121</v>
      </c>
      <c r="L10" s="17"/>
      <c r="M10" s="19">
        <v>44791</v>
      </c>
      <c r="N10" s="16"/>
      <c r="O10" s="17"/>
      <c r="P10" s="19"/>
      <c r="Q10" s="21">
        <v>44833</v>
      </c>
    </row>
    <row r="11" spans="2:17" s="9" customFormat="1" ht="19.7" customHeight="1">
      <c r="B11" s="59">
        <v>1</v>
      </c>
      <c r="C11" s="59" t="s">
        <v>25</v>
      </c>
      <c r="D11" s="59" t="s">
        <v>25</v>
      </c>
      <c r="E11" s="202" t="s">
        <v>62</v>
      </c>
      <c r="F11" s="64">
        <v>2</v>
      </c>
      <c r="G11" s="52">
        <v>5000</v>
      </c>
      <c r="H11" s="53">
        <f>F11*G11</f>
        <v>10000</v>
      </c>
      <c r="I11" s="18"/>
      <c r="J11" s="54"/>
      <c r="K11" s="146" t="s">
        <v>6121</v>
      </c>
      <c r="L11" s="17"/>
      <c r="M11" s="19">
        <v>44791</v>
      </c>
      <c r="N11" s="16"/>
      <c r="O11" s="17"/>
      <c r="P11" s="19"/>
      <c r="Q11" s="21">
        <v>44833</v>
      </c>
    </row>
    <row r="12" spans="2:17" s="9" customFormat="1" ht="19.7" customHeight="1">
      <c r="B12" s="59">
        <v>2</v>
      </c>
      <c r="C12" s="59" t="s">
        <v>25</v>
      </c>
      <c r="D12" s="59" t="s">
        <v>25</v>
      </c>
      <c r="E12" s="202" t="s">
        <v>6122</v>
      </c>
      <c r="F12" s="64">
        <v>2</v>
      </c>
      <c r="G12" s="52">
        <v>7000</v>
      </c>
      <c r="H12" s="52">
        <f t="shared" ref="H12:H17" si="0">F12*G12</f>
        <v>14000</v>
      </c>
      <c r="I12" s="18"/>
      <c r="J12" s="54"/>
      <c r="K12" s="146" t="s">
        <v>6121</v>
      </c>
      <c r="L12" s="17"/>
      <c r="M12" s="19">
        <v>44791</v>
      </c>
      <c r="N12" s="16"/>
      <c r="O12" s="17"/>
      <c r="P12" s="19"/>
      <c r="Q12" s="21">
        <v>44833</v>
      </c>
    </row>
    <row r="13" spans="2:17" s="9" customFormat="1" ht="19.7" customHeight="1">
      <c r="B13" s="59">
        <v>3</v>
      </c>
      <c r="C13" s="59" t="s">
        <v>25</v>
      </c>
      <c r="D13" s="59" t="s">
        <v>25</v>
      </c>
      <c r="E13" s="202" t="s">
        <v>6123</v>
      </c>
      <c r="F13" s="64">
        <v>2</v>
      </c>
      <c r="G13" s="52">
        <v>49000</v>
      </c>
      <c r="H13" s="52">
        <f t="shared" si="0"/>
        <v>98000</v>
      </c>
      <c r="I13" s="18"/>
      <c r="J13" s="54"/>
      <c r="K13" s="146" t="s">
        <v>6121</v>
      </c>
      <c r="L13" s="17"/>
      <c r="M13" s="19">
        <v>44791</v>
      </c>
      <c r="N13" s="16"/>
      <c r="O13" s="17"/>
      <c r="P13" s="19"/>
      <c r="Q13" s="21">
        <v>44833</v>
      </c>
    </row>
    <row r="14" spans="2:17" s="9" customFormat="1" ht="19.7" customHeight="1">
      <c r="B14" s="59">
        <v>8</v>
      </c>
      <c r="C14" s="59" t="s">
        <v>25</v>
      </c>
      <c r="D14" s="59" t="s">
        <v>25</v>
      </c>
      <c r="E14" s="202" t="s">
        <v>6124</v>
      </c>
      <c r="F14" s="64">
        <v>1</v>
      </c>
      <c r="G14" s="52">
        <v>63000</v>
      </c>
      <c r="H14" s="53">
        <f t="shared" si="0"/>
        <v>63000</v>
      </c>
      <c r="I14" s="18"/>
      <c r="J14" s="54" t="s">
        <v>6125</v>
      </c>
      <c r="K14" s="146" t="s">
        <v>6121</v>
      </c>
      <c r="L14" s="17"/>
      <c r="M14" s="19">
        <v>44791</v>
      </c>
      <c r="N14" s="16"/>
      <c r="O14" s="17"/>
      <c r="P14" s="19"/>
      <c r="Q14" s="21">
        <v>44833</v>
      </c>
    </row>
    <row r="15" spans="2:17" s="9" customFormat="1" ht="19.7" customHeight="1">
      <c r="B15" s="59">
        <v>7</v>
      </c>
      <c r="C15" s="59" t="s">
        <v>25</v>
      </c>
      <c r="D15" s="59" t="s">
        <v>25</v>
      </c>
      <c r="E15" s="202" t="s">
        <v>6126</v>
      </c>
      <c r="F15" s="64">
        <v>2</v>
      </c>
      <c r="G15" s="52">
        <v>47000</v>
      </c>
      <c r="H15" s="53">
        <f t="shared" si="0"/>
        <v>94000</v>
      </c>
      <c r="I15" s="18"/>
      <c r="J15" s="54"/>
      <c r="K15" s="146" t="s">
        <v>6121</v>
      </c>
      <c r="L15" s="17"/>
      <c r="M15" s="19">
        <v>44791</v>
      </c>
      <c r="N15" s="16"/>
      <c r="O15" s="17"/>
      <c r="P15" s="19"/>
      <c r="Q15" s="21">
        <v>44833</v>
      </c>
    </row>
    <row r="16" spans="2:17" s="9" customFormat="1" ht="19.7" customHeight="1">
      <c r="B16" s="59">
        <v>4</v>
      </c>
      <c r="C16" s="59" t="s">
        <v>25</v>
      </c>
      <c r="D16" s="59" t="s">
        <v>25</v>
      </c>
      <c r="E16" s="202" t="s">
        <v>6127</v>
      </c>
      <c r="F16" s="64">
        <v>2</v>
      </c>
      <c r="G16" s="52">
        <v>9100</v>
      </c>
      <c r="H16" s="53">
        <f t="shared" si="0"/>
        <v>18200</v>
      </c>
      <c r="I16" s="18"/>
      <c r="J16" s="54"/>
      <c r="K16" s="146" t="s">
        <v>6121</v>
      </c>
      <c r="L16" s="17"/>
      <c r="M16" s="19">
        <v>44791</v>
      </c>
      <c r="N16" s="16"/>
      <c r="O16" s="17"/>
      <c r="P16" s="19"/>
      <c r="Q16" s="21">
        <v>44833</v>
      </c>
    </row>
    <row r="17" spans="2:17" s="9" customFormat="1" ht="19.7" customHeight="1">
      <c r="B17" s="59">
        <v>5</v>
      </c>
      <c r="C17" s="59" t="s">
        <v>25</v>
      </c>
      <c r="D17" s="59" t="s">
        <v>25</v>
      </c>
      <c r="E17" s="202" t="s">
        <v>6128</v>
      </c>
      <c r="F17" s="64">
        <v>2</v>
      </c>
      <c r="G17" s="52">
        <v>14000</v>
      </c>
      <c r="H17" s="53">
        <f t="shared" si="0"/>
        <v>28000</v>
      </c>
      <c r="I17" s="18"/>
      <c r="J17" s="54"/>
      <c r="K17" s="146" t="s">
        <v>6121</v>
      </c>
      <c r="L17" s="17"/>
      <c r="M17" s="19">
        <v>44791</v>
      </c>
      <c r="N17" s="16"/>
      <c r="O17" s="17"/>
      <c r="P17" s="19"/>
      <c r="Q17" s="21">
        <v>44833</v>
      </c>
    </row>
    <row r="18" spans="2:17" s="9" customFormat="1" ht="19.7" customHeight="1">
      <c r="B18" s="59">
        <v>6</v>
      </c>
      <c r="C18" s="59" t="s">
        <v>25</v>
      </c>
      <c r="D18" s="59" t="s">
        <v>25</v>
      </c>
      <c r="E18" s="202" t="s">
        <v>6129</v>
      </c>
      <c r="F18" s="64">
        <v>2</v>
      </c>
      <c r="G18" s="52">
        <v>16500</v>
      </c>
      <c r="H18" s="53">
        <f>F18*G18</f>
        <v>33000</v>
      </c>
      <c r="I18" s="18"/>
      <c r="J18" s="54"/>
      <c r="K18" s="146" t="s">
        <v>6121</v>
      </c>
      <c r="L18" s="17"/>
      <c r="M18" s="19">
        <v>44791</v>
      </c>
      <c r="N18" s="16"/>
      <c r="O18" s="17"/>
      <c r="P18" s="19"/>
      <c r="Q18" s="21">
        <v>44833</v>
      </c>
    </row>
    <row r="19" spans="2:17" s="9" customFormat="1" ht="19.7" customHeight="1">
      <c r="B19" s="59">
        <v>9</v>
      </c>
      <c r="C19" s="59" t="s">
        <v>25</v>
      </c>
      <c r="D19" s="59" t="s">
        <v>25</v>
      </c>
      <c r="E19" s="202" t="s">
        <v>6130</v>
      </c>
      <c r="F19" s="64">
        <v>1</v>
      </c>
      <c r="G19" s="52">
        <v>30000</v>
      </c>
      <c r="H19" s="52">
        <f t="shared" ref="H19:H39" si="1">F19*G19</f>
        <v>30000</v>
      </c>
      <c r="I19" s="18"/>
      <c r="J19" s="54"/>
      <c r="K19" s="146" t="s">
        <v>6121</v>
      </c>
      <c r="L19" s="17"/>
      <c r="M19" s="19">
        <v>44791</v>
      </c>
      <c r="N19" s="16"/>
      <c r="O19" s="17"/>
      <c r="P19" s="19"/>
      <c r="Q19" s="21">
        <v>44833</v>
      </c>
    </row>
    <row r="20" spans="2:17" s="9" customFormat="1" ht="19.7" customHeight="1">
      <c r="B20" s="16"/>
      <c r="C20" s="16"/>
      <c r="D20" s="16"/>
      <c r="E20" s="145"/>
      <c r="F20" s="17"/>
      <c r="G20" s="52">
        <v>0</v>
      </c>
      <c r="H20" s="52">
        <f t="shared" si="1"/>
        <v>0</v>
      </c>
      <c r="I20" s="18"/>
      <c r="J20" s="54"/>
      <c r="K20" s="17"/>
      <c r="L20" s="17"/>
      <c r="M20" s="19"/>
      <c r="N20" s="16"/>
      <c r="O20" s="17"/>
      <c r="P20" s="19"/>
      <c r="Q20" s="21"/>
    </row>
    <row r="21" spans="2:17" s="9" customFormat="1" ht="19.7" customHeight="1">
      <c r="B21" s="16">
        <v>9</v>
      </c>
      <c r="C21" s="16" t="s">
        <v>385</v>
      </c>
      <c r="D21" s="16" t="s">
        <v>80</v>
      </c>
      <c r="E21" s="145" t="s">
        <v>6131</v>
      </c>
      <c r="F21" s="17">
        <v>1</v>
      </c>
      <c r="G21" s="52">
        <v>890</v>
      </c>
      <c r="H21" s="52">
        <f t="shared" si="1"/>
        <v>890</v>
      </c>
      <c r="I21" s="18"/>
      <c r="J21" s="54" t="s">
        <v>5025</v>
      </c>
      <c r="K21" s="55" t="s">
        <v>6132</v>
      </c>
      <c r="L21" s="17"/>
      <c r="M21" s="19">
        <v>44798</v>
      </c>
      <c r="N21" s="16"/>
      <c r="O21" s="56">
        <v>44817</v>
      </c>
      <c r="P21" s="19"/>
      <c r="Q21" s="21">
        <v>44816</v>
      </c>
    </row>
    <row r="22" spans="2:17" s="9" customFormat="1" ht="19.7" customHeight="1">
      <c r="B22" s="381"/>
      <c r="C22" s="381"/>
      <c r="D22" s="381"/>
      <c r="E22" s="357"/>
      <c r="F22" s="292"/>
      <c r="G22" s="52">
        <v>0</v>
      </c>
      <c r="H22" s="52">
        <f t="shared" si="1"/>
        <v>0</v>
      </c>
      <c r="I22" s="18"/>
      <c r="J22" s="54"/>
      <c r="K22" s="17"/>
      <c r="L22" s="17"/>
      <c r="M22" s="19"/>
      <c r="N22" s="16"/>
      <c r="O22" s="17"/>
      <c r="P22" s="19"/>
      <c r="Q22" s="21"/>
    </row>
    <row r="23" spans="2:17" s="9" customFormat="1" ht="19.7" customHeight="1">
      <c r="B23" s="16">
        <v>18</v>
      </c>
      <c r="C23" s="16" t="s">
        <v>178</v>
      </c>
      <c r="D23" s="16" t="s">
        <v>178</v>
      </c>
      <c r="E23" s="145" t="s">
        <v>5041</v>
      </c>
      <c r="F23" s="17">
        <v>2</v>
      </c>
      <c r="G23" s="52">
        <v>37</v>
      </c>
      <c r="H23" s="52">
        <f t="shared" si="1"/>
        <v>74</v>
      </c>
      <c r="I23" s="18"/>
      <c r="J23" s="54" t="s">
        <v>1344</v>
      </c>
      <c r="K23" s="146" t="s">
        <v>6133</v>
      </c>
      <c r="L23" s="17"/>
      <c r="M23" s="19">
        <v>44792</v>
      </c>
      <c r="N23" s="16"/>
      <c r="O23" s="17"/>
      <c r="P23" s="19">
        <v>44817</v>
      </c>
      <c r="Q23" s="21">
        <v>44817</v>
      </c>
    </row>
    <row r="24" spans="2:17" s="9" customFormat="1" ht="19.7" customHeight="1">
      <c r="B24" s="16">
        <v>18</v>
      </c>
      <c r="C24" s="16" t="s">
        <v>178</v>
      </c>
      <c r="D24" s="16" t="s">
        <v>178</v>
      </c>
      <c r="E24" s="145" t="s">
        <v>6134</v>
      </c>
      <c r="F24" s="17">
        <v>2</v>
      </c>
      <c r="G24" s="52">
        <v>250</v>
      </c>
      <c r="H24" s="52">
        <f t="shared" si="1"/>
        <v>500</v>
      </c>
      <c r="I24" s="18"/>
      <c r="J24" s="54" t="s">
        <v>4631</v>
      </c>
      <c r="K24" s="146" t="s">
        <v>6133</v>
      </c>
      <c r="L24" s="17"/>
      <c r="M24" s="19">
        <v>44792</v>
      </c>
      <c r="N24" s="16"/>
      <c r="O24" s="17"/>
      <c r="P24" s="19">
        <v>44817</v>
      </c>
      <c r="Q24" s="21">
        <v>44817</v>
      </c>
    </row>
    <row r="25" spans="2:17" s="9" customFormat="1" ht="19.7" customHeight="1">
      <c r="B25" s="16">
        <v>18</v>
      </c>
      <c r="C25" s="16" t="s">
        <v>178</v>
      </c>
      <c r="D25" s="16" t="s">
        <v>178</v>
      </c>
      <c r="E25" s="145" t="s">
        <v>6135</v>
      </c>
      <c r="F25" s="17">
        <v>2</v>
      </c>
      <c r="G25" s="52">
        <v>10432</v>
      </c>
      <c r="H25" s="52">
        <f t="shared" si="1"/>
        <v>20864</v>
      </c>
      <c r="I25" s="18"/>
      <c r="J25" s="54" t="s">
        <v>6136</v>
      </c>
      <c r="K25" s="146" t="s">
        <v>6133</v>
      </c>
      <c r="L25" s="17"/>
      <c r="M25" s="19">
        <v>44792</v>
      </c>
      <c r="N25" s="16"/>
      <c r="O25" s="17"/>
      <c r="P25" s="19">
        <v>44817</v>
      </c>
      <c r="Q25" s="21">
        <v>44817</v>
      </c>
    </row>
    <row r="26" spans="2:17" s="9" customFormat="1" ht="19.7" customHeight="1">
      <c r="B26" s="16">
        <v>18</v>
      </c>
      <c r="C26" s="16" t="s">
        <v>178</v>
      </c>
      <c r="D26" s="16" t="s">
        <v>178</v>
      </c>
      <c r="E26" s="145" t="s">
        <v>6137</v>
      </c>
      <c r="F26" s="17">
        <v>2</v>
      </c>
      <c r="G26" s="52">
        <v>1780</v>
      </c>
      <c r="H26" s="52">
        <f t="shared" si="1"/>
        <v>3560</v>
      </c>
      <c r="I26" s="18"/>
      <c r="J26" s="54" t="s">
        <v>6138</v>
      </c>
      <c r="K26" s="146" t="s">
        <v>6133</v>
      </c>
      <c r="L26" s="17"/>
      <c r="M26" s="19">
        <v>44792</v>
      </c>
      <c r="N26" s="16"/>
      <c r="O26" s="17"/>
      <c r="P26" s="19">
        <v>44817</v>
      </c>
      <c r="Q26" s="21">
        <v>44817</v>
      </c>
    </row>
    <row r="27" spans="2:17" s="9" customFormat="1" ht="19.7" customHeight="1">
      <c r="B27" s="16">
        <v>19</v>
      </c>
      <c r="C27" s="16" t="s">
        <v>178</v>
      </c>
      <c r="D27" s="16" t="s">
        <v>178</v>
      </c>
      <c r="E27" s="145" t="s">
        <v>1907</v>
      </c>
      <c r="F27" s="17">
        <v>2</v>
      </c>
      <c r="G27" s="52">
        <v>1384</v>
      </c>
      <c r="H27" s="52">
        <f t="shared" si="1"/>
        <v>2768</v>
      </c>
      <c r="I27" s="18"/>
      <c r="J27" s="54" t="s">
        <v>5036</v>
      </c>
      <c r="K27" s="146" t="s">
        <v>6133</v>
      </c>
      <c r="L27" s="17"/>
      <c r="M27" s="19">
        <v>44792</v>
      </c>
      <c r="N27" s="16"/>
      <c r="O27" s="17"/>
      <c r="P27" s="19">
        <v>44817</v>
      </c>
      <c r="Q27" s="21">
        <v>44817</v>
      </c>
    </row>
    <row r="28" spans="2:17" s="9" customFormat="1" ht="19.7" customHeight="1">
      <c r="B28" s="16">
        <v>19</v>
      </c>
      <c r="C28" s="16" t="s">
        <v>178</v>
      </c>
      <c r="D28" s="16" t="s">
        <v>178</v>
      </c>
      <c r="E28" s="145" t="s">
        <v>1910</v>
      </c>
      <c r="F28" s="17">
        <v>2</v>
      </c>
      <c r="G28" s="52">
        <v>1344</v>
      </c>
      <c r="H28" s="52">
        <f t="shared" si="1"/>
        <v>2688</v>
      </c>
      <c r="I28" s="18"/>
      <c r="J28" s="54" t="s">
        <v>1911</v>
      </c>
      <c r="K28" s="146" t="s">
        <v>6133</v>
      </c>
      <c r="L28" s="17"/>
      <c r="M28" s="19">
        <v>44792</v>
      </c>
      <c r="N28" s="16"/>
      <c r="O28" s="17"/>
      <c r="P28" s="19">
        <v>44817</v>
      </c>
      <c r="Q28" s="21">
        <v>44817</v>
      </c>
    </row>
    <row r="29" spans="2:17" s="9" customFormat="1" ht="19.7" customHeight="1">
      <c r="B29" s="16">
        <v>19</v>
      </c>
      <c r="C29" s="16" t="s">
        <v>178</v>
      </c>
      <c r="D29" s="16" t="s">
        <v>178</v>
      </c>
      <c r="E29" s="145" t="s">
        <v>1912</v>
      </c>
      <c r="F29" s="17">
        <v>2</v>
      </c>
      <c r="G29" s="52">
        <v>1184</v>
      </c>
      <c r="H29" s="52">
        <f t="shared" si="1"/>
        <v>2368</v>
      </c>
      <c r="I29" s="18"/>
      <c r="J29" s="54" t="s">
        <v>1913</v>
      </c>
      <c r="K29" s="146" t="s">
        <v>6133</v>
      </c>
      <c r="L29" s="17"/>
      <c r="M29" s="19">
        <v>44792</v>
      </c>
      <c r="N29" s="16"/>
      <c r="O29" s="17"/>
      <c r="P29" s="19">
        <v>44817</v>
      </c>
      <c r="Q29" s="21">
        <v>44817</v>
      </c>
    </row>
    <row r="30" spans="2:17" s="9" customFormat="1" ht="19.7" customHeight="1">
      <c r="B30" s="16">
        <v>19</v>
      </c>
      <c r="C30" s="16" t="s">
        <v>178</v>
      </c>
      <c r="D30" s="16" t="s">
        <v>178</v>
      </c>
      <c r="E30" s="145" t="s">
        <v>1914</v>
      </c>
      <c r="F30" s="17">
        <v>2</v>
      </c>
      <c r="G30" s="52">
        <v>893</v>
      </c>
      <c r="H30" s="52">
        <f t="shared" si="1"/>
        <v>1786</v>
      </c>
      <c r="I30" s="54"/>
      <c r="J30" s="54" t="s">
        <v>1512</v>
      </c>
      <c r="K30" s="146" t="s">
        <v>6133</v>
      </c>
      <c r="L30" s="17"/>
      <c r="M30" s="19">
        <v>44792</v>
      </c>
      <c r="N30" s="16"/>
      <c r="O30" s="17"/>
      <c r="P30" s="19">
        <v>44817</v>
      </c>
      <c r="Q30" s="21">
        <v>44817</v>
      </c>
    </row>
    <row r="31" spans="2:17" s="9" customFormat="1" ht="19.7" customHeight="1">
      <c r="B31" s="16">
        <v>19</v>
      </c>
      <c r="C31" s="16" t="s">
        <v>178</v>
      </c>
      <c r="D31" s="16" t="s">
        <v>178</v>
      </c>
      <c r="E31" s="145" t="s">
        <v>1915</v>
      </c>
      <c r="F31" s="17">
        <v>2</v>
      </c>
      <c r="G31" s="52">
        <v>750</v>
      </c>
      <c r="H31" s="52">
        <f t="shared" si="1"/>
        <v>1500</v>
      </c>
      <c r="I31" s="54"/>
      <c r="J31" s="54" t="s">
        <v>1916</v>
      </c>
      <c r="K31" s="146" t="s">
        <v>6133</v>
      </c>
      <c r="L31" s="17"/>
      <c r="M31" s="19">
        <v>44792</v>
      </c>
      <c r="N31" s="16"/>
      <c r="O31" s="17"/>
      <c r="P31" s="19">
        <v>44817</v>
      </c>
      <c r="Q31" s="21">
        <v>44817</v>
      </c>
    </row>
    <row r="32" spans="2:17" s="9" customFormat="1" ht="19.7" customHeight="1">
      <c r="B32" s="16"/>
      <c r="C32" s="16"/>
      <c r="D32" s="16"/>
      <c r="E32" s="145"/>
      <c r="F32" s="17"/>
      <c r="G32" s="52">
        <v>0</v>
      </c>
      <c r="H32" s="52">
        <f t="shared" si="1"/>
        <v>0</v>
      </c>
      <c r="I32" s="18"/>
      <c r="J32" s="54"/>
      <c r="K32" s="17"/>
      <c r="L32" s="17"/>
      <c r="M32" s="19"/>
      <c r="N32" s="16"/>
      <c r="O32" s="17"/>
      <c r="P32" s="19"/>
      <c r="Q32" s="21"/>
    </row>
    <row r="33" spans="2:17" s="9" customFormat="1" ht="19.7" customHeight="1">
      <c r="B33" s="16"/>
      <c r="C33" s="16"/>
      <c r="D33" s="16"/>
      <c r="E33" s="145"/>
      <c r="F33" s="17"/>
      <c r="G33" s="52">
        <v>0</v>
      </c>
      <c r="H33" s="52">
        <f t="shared" si="1"/>
        <v>0</v>
      </c>
      <c r="I33" s="18"/>
      <c r="J33" s="54"/>
      <c r="K33" s="17"/>
      <c r="L33" s="17"/>
      <c r="M33" s="19"/>
      <c r="N33" s="16"/>
      <c r="O33" s="17"/>
      <c r="P33" s="19"/>
      <c r="Q33" s="21"/>
    </row>
    <row r="34" spans="2:17" s="9" customFormat="1" ht="19.7" customHeight="1">
      <c r="B34" s="16"/>
      <c r="C34" s="16"/>
      <c r="D34" s="16"/>
      <c r="E34" s="145"/>
      <c r="F34" s="17"/>
      <c r="G34" s="52">
        <v>0</v>
      </c>
      <c r="H34" s="52">
        <f>F34*G34</f>
        <v>0</v>
      </c>
      <c r="I34" s="18"/>
      <c r="J34" s="54"/>
      <c r="K34" s="17"/>
      <c r="L34" s="17"/>
      <c r="M34" s="19"/>
      <c r="N34" s="16"/>
      <c r="O34" s="17"/>
      <c r="P34" s="19"/>
      <c r="Q34" s="21"/>
    </row>
    <row r="35" spans="2:17" s="9" customFormat="1" ht="19.7" customHeight="1">
      <c r="B35" s="16"/>
      <c r="C35" s="16"/>
      <c r="D35" s="16"/>
      <c r="E35" s="145"/>
      <c r="F35" s="17"/>
      <c r="G35" s="52">
        <v>0</v>
      </c>
      <c r="H35" s="52">
        <f>F35*G35</f>
        <v>0</v>
      </c>
      <c r="I35" s="18"/>
      <c r="J35" s="54"/>
      <c r="K35" s="17"/>
      <c r="L35" s="17"/>
      <c r="M35" s="19"/>
      <c r="N35" s="16"/>
      <c r="O35" s="17"/>
      <c r="P35" s="19"/>
      <c r="Q35" s="21"/>
    </row>
    <row r="36" spans="2:17" s="9" customFormat="1" ht="19.7" customHeight="1">
      <c r="B36" s="16"/>
      <c r="C36" s="16"/>
      <c r="D36" s="16"/>
      <c r="E36" s="145"/>
      <c r="F36" s="17"/>
      <c r="G36" s="52">
        <v>0</v>
      </c>
      <c r="H36" s="52">
        <f>F36*G36</f>
        <v>0</v>
      </c>
      <c r="I36" s="18"/>
      <c r="J36" s="54"/>
      <c r="K36" s="17"/>
      <c r="L36" s="17"/>
      <c r="M36" s="19"/>
      <c r="N36" s="16"/>
      <c r="O36" s="17"/>
      <c r="P36" s="19"/>
      <c r="Q36" s="21"/>
    </row>
    <row r="37" spans="2:17" s="9" customFormat="1" ht="19.7" customHeight="1">
      <c r="B37" s="16"/>
      <c r="C37" s="16"/>
      <c r="D37" s="16"/>
      <c r="E37" s="145"/>
      <c r="F37" s="17"/>
      <c r="G37" s="52">
        <v>0</v>
      </c>
      <c r="H37" s="52">
        <f t="shared" si="1"/>
        <v>0</v>
      </c>
      <c r="I37" s="18"/>
      <c r="J37" s="54"/>
      <c r="K37" s="17"/>
      <c r="L37" s="17"/>
      <c r="M37" s="19"/>
      <c r="N37" s="16"/>
      <c r="O37" s="17"/>
      <c r="P37" s="19"/>
      <c r="Q37" s="21"/>
    </row>
    <row r="38" spans="2:17" s="9" customFormat="1" ht="19.7" customHeight="1">
      <c r="B38" s="16"/>
      <c r="C38" s="16"/>
      <c r="D38" s="16"/>
      <c r="E38" s="145"/>
      <c r="F38" s="17"/>
      <c r="G38" s="52">
        <v>0</v>
      </c>
      <c r="H38" s="52">
        <f t="shared" si="1"/>
        <v>0</v>
      </c>
      <c r="I38" s="18"/>
      <c r="J38" s="54"/>
      <c r="K38" s="17"/>
      <c r="L38" s="17"/>
      <c r="M38" s="19"/>
      <c r="N38" s="16"/>
      <c r="O38" s="17"/>
      <c r="P38" s="19"/>
      <c r="Q38" s="21"/>
    </row>
    <row r="39" spans="2:17" s="9" customFormat="1" ht="19.7" customHeight="1">
      <c r="B39" s="16"/>
      <c r="C39" s="16"/>
      <c r="D39" s="16"/>
      <c r="E39" s="145"/>
      <c r="F39" s="17"/>
      <c r="G39" s="52">
        <v>0</v>
      </c>
      <c r="H39" s="52">
        <f t="shared" si="1"/>
        <v>0</v>
      </c>
      <c r="I39" s="18"/>
      <c r="J39" s="54"/>
      <c r="K39" s="17"/>
      <c r="L39" s="17"/>
      <c r="M39" s="19"/>
      <c r="N39" s="16"/>
      <c r="O39" s="17"/>
      <c r="P39" s="19"/>
      <c r="Q39" s="21"/>
    </row>
    <row r="40" spans="2:17">
      <c r="G40" s="11"/>
      <c r="H40" s="11"/>
    </row>
  </sheetData>
  <autoFilter ref="B8:O39" xr:uid="{6964DF22-9064-4A5D-800F-56FD631765C4}"/>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B5BCA-7BDC-4F99-9104-E0E2CBE98478}">
  <dimension ref="B2:Q99"/>
  <sheetViews>
    <sheetView zoomScale="85" zoomScaleNormal="85" workbookViewId="0">
      <pane xSplit="10" ySplit="8" topLeftCell="K78" activePane="bottomRight" state="frozen"/>
      <selection pane="topRight" activeCell="K1" sqref="K1"/>
      <selection pane="bottomLeft" activeCell="A9" sqref="A9"/>
      <selection pane="bottomRight" activeCell="E8" sqref="E8"/>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22.2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22.2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22.2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22.2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22.2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22.2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22.2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22.2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22.2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22.2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22.2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22.2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22.2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22.2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22.2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22.2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22.2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22.2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22.2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22.2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22.2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22.2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22.2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22.2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22.2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22.2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22.2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22.2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22.2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22.2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22.2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22.2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22.2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22.2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22.2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22.2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22.2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22.2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22.2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22.2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22.2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22.2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22.2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22.2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22.2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22.2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22.2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22.2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22.2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22.2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22.2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22.2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22.2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22.2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22.2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22.2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22.2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22.2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22.2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22.2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22.2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22.2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22.2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22.2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6139</v>
      </c>
      <c r="G2" s="4" t="s">
        <v>2</v>
      </c>
      <c r="H2" s="5"/>
      <c r="I2" s="6"/>
      <c r="J2" s="125">
        <f>SUM(H:H)</f>
        <v>275789</v>
      </c>
    </row>
    <row r="3" spans="2:17" ht="20.100000000000001" customHeight="1">
      <c r="B3" s="1" t="s">
        <v>3</v>
      </c>
      <c r="C3" s="1"/>
      <c r="D3" s="1"/>
      <c r="E3" s="14" t="s">
        <v>981</v>
      </c>
    </row>
    <row r="4" spans="2:17" ht="20.100000000000001" customHeight="1">
      <c r="B4" s="1" t="s">
        <v>5</v>
      </c>
      <c r="C4" s="1"/>
      <c r="D4" s="1"/>
      <c r="E4" s="14">
        <v>199582</v>
      </c>
    </row>
    <row r="5" spans="2:17" ht="20.100000000000001" customHeight="1">
      <c r="B5" s="1" t="s">
        <v>6</v>
      </c>
      <c r="C5" s="1"/>
      <c r="D5" s="1"/>
      <c r="E5" s="15">
        <v>44859</v>
      </c>
    </row>
    <row r="6" spans="2:17" ht="20.100000000000001" customHeight="1">
      <c r="B6" s="1" t="s">
        <v>8</v>
      </c>
      <c r="C6" s="1"/>
      <c r="D6" s="1"/>
      <c r="E6" s="15">
        <v>44859</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61" si="0">F9*G9</f>
        <v>0</v>
      </c>
      <c r="I9" s="18"/>
      <c r="J9" s="146"/>
      <c r="K9" s="146"/>
      <c r="L9" s="17"/>
      <c r="M9" s="19"/>
      <c r="N9" s="16"/>
      <c r="O9" s="17"/>
      <c r="P9" s="19"/>
      <c r="Q9" s="21"/>
    </row>
    <row r="10" spans="2:17" s="9" customFormat="1" ht="19.7" customHeight="1">
      <c r="B10" s="16">
        <v>1</v>
      </c>
      <c r="C10" s="16" t="s">
        <v>662</v>
      </c>
      <c r="D10" s="16" t="s">
        <v>662</v>
      </c>
      <c r="E10" s="146" t="s">
        <v>6140</v>
      </c>
      <c r="F10" s="17">
        <v>1</v>
      </c>
      <c r="G10" s="290">
        <v>0</v>
      </c>
      <c r="H10" s="291">
        <f t="shared" si="0"/>
        <v>0</v>
      </c>
      <c r="I10" s="18"/>
      <c r="J10" s="146" t="s">
        <v>6141</v>
      </c>
      <c r="K10" s="146" t="s">
        <v>6142</v>
      </c>
      <c r="L10" s="17"/>
      <c r="M10" s="19">
        <v>44799</v>
      </c>
      <c r="N10" s="16"/>
      <c r="O10" s="19">
        <v>44841</v>
      </c>
      <c r="P10" s="19"/>
      <c r="Q10" s="21">
        <v>44837</v>
      </c>
    </row>
    <row r="11" spans="2:17" s="9" customFormat="1" ht="19.7" customHeight="1">
      <c r="B11" s="16">
        <v>1</v>
      </c>
      <c r="C11" s="16" t="s">
        <v>662</v>
      </c>
      <c r="D11" s="16" t="s">
        <v>662</v>
      </c>
      <c r="E11" s="145" t="s">
        <v>6143</v>
      </c>
      <c r="F11" s="17">
        <v>1</v>
      </c>
      <c r="G11" s="290">
        <v>0</v>
      </c>
      <c r="H11" s="290">
        <f t="shared" si="0"/>
        <v>0</v>
      </c>
      <c r="I11" s="18"/>
      <c r="J11" s="146"/>
      <c r="K11" s="146" t="s">
        <v>6142</v>
      </c>
      <c r="L11" s="17"/>
      <c r="M11" s="19">
        <v>44799</v>
      </c>
      <c r="N11" s="16"/>
      <c r="O11" s="19">
        <v>44841</v>
      </c>
      <c r="P11" s="19"/>
      <c r="Q11" s="21"/>
    </row>
    <row r="12" spans="2:17" s="9" customFormat="1" ht="19.7" customHeight="1">
      <c r="B12" s="16">
        <v>1</v>
      </c>
      <c r="C12" s="16" t="s">
        <v>662</v>
      </c>
      <c r="D12" s="16" t="s">
        <v>662</v>
      </c>
      <c r="E12" s="145" t="s">
        <v>6144</v>
      </c>
      <c r="F12" s="17">
        <v>1</v>
      </c>
      <c r="G12" s="52">
        <v>0</v>
      </c>
      <c r="H12" s="52">
        <f t="shared" si="0"/>
        <v>0</v>
      </c>
      <c r="I12" s="18"/>
      <c r="J12" s="54"/>
      <c r="K12" s="146" t="s">
        <v>6142</v>
      </c>
      <c r="L12" s="17"/>
      <c r="M12" s="19">
        <v>44799</v>
      </c>
      <c r="N12" s="16"/>
      <c r="O12" s="19">
        <v>44841</v>
      </c>
      <c r="P12" s="19"/>
      <c r="Q12" s="21"/>
    </row>
    <row r="13" spans="2:17" s="9" customFormat="1" ht="19.7" customHeight="1">
      <c r="B13" s="16">
        <v>2</v>
      </c>
      <c r="C13" s="16" t="s">
        <v>662</v>
      </c>
      <c r="D13" s="16" t="s">
        <v>662</v>
      </c>
      <c r="E13" s="145" t="s">
        <v>6145</v>
      </c>
      <c r="F13" s="17">
        <v>1</v>
      </c>
      <c r="G13" s="52">
        <v>0</v>
      </c>
      <c r="H13" s="52">
        <f t="shared" si="0"/>
        <v>0</v>
      </c>
      <c r="I13" s="18"/>
      <c r="J13" s="54"/>
      <c r="K13" s="146" t="s">
        <v>6142</v>
      </c>
      <c r="L13" s="17"/>
      <c r="M13" s="19">
        <v>44799</v>
      </c>
      <c r="N13" s="16"/>
      <c r="O13" s="19">
        <v>44841</v>
      </c>
      <c r="P13" s="19"/>
      <c r="Q13" s="21"/>
    </row>
    <row r="14" spans="2:17" s="9" customFormat="1" ht="19.7" customHeight="1">
      <c r="B14" s="16"/>
      <c r="C14" s="16"/>
      <c r="D14" s="16"/>
      <c r="E14" s="145"/>
      <c r="F14" s="17"/>
      <c r="G14" s="52">
        <v>0</v>
      </c>
      <c r="H14" s="52">
        <f t="shared" si="0"/>
        <v>0</v>
      </c>
      <c r="I14" s="18"/>
      <c r="J14" s="54"/>
      <c r="K14" s="17"/>
      <c r="L14" s="17"/>
      <c r="M14" s="19"/>
      <c r="N14" s="16"/>
      <c r="O14" s="17"/>
      <c r="P14" s="19"/>
      <c r="Q14" s="21"/>
    </row>
    <row r="15" spans="2:17" s="9" customFormat="1" ht="19.7" customHeight="1">
      <c r="B15" s="59">
        <v>3</v>
      </c>
      <c r="C15" s="59" t="s">
        <v>96</v>
      </c>
      <c r="D15" s="59" t="s">
        <v>80</v>
      </c>
      <c r="E15" s="202" t="s">
        <v>6090</v>
      </c>
      <c r="F15" s="1113">
        <v>0</v>
      </c>
      <c r="G15" s="52">
        <v>3040</v>
      </c>
      <c r="H15" s="52">
        <f t="shared" si="0"/>
        <v>0</v>
      </c>
      <c r="I15" s="18"/>
      <c r="J15" s="54" t="s">
        <v>2693</v>
      </c>
      <c r="K15" s="146" t="s">
        <v>6146</v>
      </c>
      <c r="L15" s="17"/>
      <c r="M15" s="19"/>
      <c r="N15" s="16"/>
      <c r="O15" s="17"/>
      <c r="P15" s="19"/>
      <c r="Q15" s="21"/>
    </row>
    <row r="16" spans="2:17" s="9" customFormat="1" ht="19.7" customHeight="1">
      <c r="B16" s="59">
        <v>3</v>
      </c>
      <c r="C16" s="59" t="s">
        <v>96</v>
      </c>
      <c r="D16" s="59" t="s">
        <v>80</v>
      </c>
      <c r="E16" s="202" t="s">
        <v>2697</v>
      </c>
      <c r="F16" s="1113">
        <v>0</v>
      </c>
      <c r="G16" s="52">
        <v>210</v>
      </c>
      <c r="H16" s="52">
        <f t="shared" si="0"/>
        <v>0</v>
      </c>
      <c r="I16" s="18"/>
      <c r="J16" s="54" t="s">
        <v>992</v>
      </c>
      <c r="K16" s="146" t="s">
        <v>6146</v>
      </c>
      <c r="L16" s="17"/>
      <c r="M16" s="19"/>
      <c r="N16" s="16"/>
      <c r="O16" s="17"/>
      <c r="P16" s="19"/>
      <c r="Q16" s="21"/>
    </row>
    <row r="17" spans="2:17" s="9" customFormat="1" ht="19.7" customHeight="1">
      <c r="B17" s="59">
        <v>3</v>
      </c>
      <c r="C17" s="59" t="s">
        <v>96</v>
      </c>
      <c r="D17" s="59" t="s">
        <v>80</v>
      </c>
      <c r="E17" s="202" t="s">
        <v>6147</v>
      </c>
      <c r="F17" s="1113">
        <v>0</v>
      </c>
      <c r="G17" s="52">
        <v>2340</v>
      </c>
      <c r="H17" s="52">
        <f t="shared" si="0"/>
        <v>0</v>
      </c>
      <c r="I17" s="18"/>
      <c r="J17" s="54" t="s">
        <v>6148</v>
      </c>
      <c r="K17" s="146" t="s">
        <v>6146</v>
      </c>
      <c r="L17" s="17"/>
      <c r="M17" s="19"/>
      <c r="N17" s="16"/>
      <c r="O17" s="17"/>
      <c r="P17" s="19"/>
      <c r="Q17" s="21"/>
    </row>
    <row r="18" spans="2:17" s="9" customFormat="1" ht="19.7" customHeight="1">
      <c r="B18" s="59">
        <v>3</v>
      </c>
      <c r="C18" s="59" t="s">
        <v>96</v>
      </c>
      <c r="D18" s="59" t="s">
        <v>80</v>
      </c>
      <c r="E18" s="202" t="s">
        <v>6149</v>
      </c>
      <c r="F18" s="1113">
        <v>0</v>
      </c>
      <c r="G18" s="52">
        <v>6240</v>
      </c>
      <c r="H18" s="52">
        <f t="shared" si="0"/>
        <v>0</v>
      </c>
      <c r="I18" s="18"/>
      <c r="J18" s="54" t="s">
        <v>2696</v>
      </c>
      <c r="K18" s="146" t="s">
        <v>6146</v>
      </c>
      <c r="L18" s="17"/>
      <c r="M18" s="19"/>
      <c r="N18" s="16"/>
      <c r="O18" s="17"/>
      <c r="P18" s="19"/>
      <c r="Q18" s="21"/>
    </row>
    <row r="19" spans="2:17" s="9" customFormat="1" ht="19.7" customHeight="1">
      <c r="B19" s="59">
        <v>3</v>
      </c>
      <c r="C19" s="59" t="s">
        <v>96</v>
      </c>
      <c r="D19" s="59" t="s">
        <v>80</v>
      </c>
      <c r="E19" s="202" t="s">
        <v>2092</v>
      </c>
      <c r="F19" s="1113">
        <v>0</v>
      </c>
      <c r="G19" s="52">
        <v>210</v>
      </c>
      <c r="H19" s="52">
        <f t="shared" si="0"/>
        <v>0</v>
      </c>
      <c r="I19" s="18"/>
      <c r="J19" s="54" t="s">
        <v>6150</v>
      </c>
      <c r="K19" s="146" t="s">
        <v>6146</v>
      </c>
      <c r="L19" s="17"/>
      <c r="M19" s="19"/>
      <c r="N19" s="16"/>
      <c r="O19" s="17"/>
      <c r="P19" s="19"/>
      <c r="Q19" s="21"/>
    </row>
    <row r="20" spans="2:17" s="9" customFormat="1" ht="19.7" customHeight="1">
      <c r="B20" s="59">
        <v>3</v>
      </c>
      <c r="C20" s="59" t="s">
        <v>96</v>
      </c>
      <c r="D20" s="59" t="s">
        <v>80</v>
      </c>
      <c r="E20" s="202" t="s">
        <v>6151</v>
      </c>
      <c r="F20" s="1113">
        <v>0</v>
      </c>
      <c r="G20" s="52">
        <v>130</v>
      </c>
      <c r="H20" s="52">
        <f t="shared" si="0"/>
        <v>0</v>
      </c>
      <c r="I20" s="18"/>
      <c r="J20" s="54" t="s">
        <v>6152</v>
      </c>
      <c r="K20" s="146" t="s">
        <v>6146</v>
      </c>
      <c r="L20" s="17"/>
      <c r="M20" s="19"/>
      <c r="N20" s="16"/>
      <c r="O20" s="17"/>
      <c r="P20" s="19"/>
      <c r="Q20" s="21"/>
    </row>
    <row r="21" spans="2:17" s="9" customFormat="1" ht="19.7" customHeight="1">
      <c r="B21" s="59">
        <v>3</v>
      </c>
      <c r="C21" s="59" t="s">
        <v>96</v>
      </c>
      <c r="D21" s="59" t="s">
        <v>80</v>
      </c>
      <c r="E21" s="202" t="s">
        <v>4671</v>
      </c>
      <c r="F21" s="1113">
        <v>0</v>
      </c>
      <c r="G21" s="52">
        <v>153</v>
      </c>
      <c r="H21" s="52">
        <f t="shared" si="0"/>
        <v>0</v>
      </c>
      <c r="I21" s="18"/>
      <c r="J21" s="54" t="s">
        <v>992</v>
      </c>
      <c r="K21" s="146" t="s">
        <v>6146</v>
      </c>
      <c r="L21" s="17"/>
      <c r="M21" s="19"/>
      <c r="N21" s="16"/>
      <c r="O21" s="17"/>
      <c r="P21" s="19"/>
      <c r="Q21" s="21"/>
    </row>
    <row r="22" spans="2:17" s="9" customFormat="1" ht="19.7" customHeight="1">
      <c r="B22" s="59">
        <v>3</v>
      </c>
      <c r="C22" s="59" t="s">
        <v>96</v>
      </c>
      <c r="D22" s="59" t="s">
        <v>80</v>
      </c>
      <c r="E22" s="202" t="s">
        <v>6153</v>
      </c>
      <c r="F22" s="1113">
        <v>0</v>
      </c>
      <c r="G22" s="52">
        <v>260</v>
      </c>
      <c r="H22" s="52">
        <f t="shared" si="0"/>
        <v>0</v>
      </c>
      <c r="I22" s="18"/>
      <c r="J22" s="54" t="s">
        <v>2700</v>
      </c>
      <c r="K22" s="146" t="s">
        <v>6146</v>
      </c>
      <c r="L22" s="17"/>
      <c r="M22" s="19"/>
      <c r="N22" s="16"/>
      <c r="O22" s="17"/>
      <c r="P22" s="19"/>
      <c r="Q22" s="21"/>
    </row>
    <row r="23" spans="2:17" s="9" customFormat="1" ht="19.7" customHeight="1">
      <c r="B23" s="16">
        <v>3</v>
      </c>
      <c r="C23" s="16" t="s">
        <v>96</v>
      </c>
      <c r="D23" s="16" t="s">
        <v>80</v>
      </c>
      <c r="E23" s="145" t="s">
        <v>6154</v>
      </c>
      <c r="F23" s="17">
        <v>1</v>
      </c>
      <c r="G23" s="52">
        <v>10510</v>
      </c>
      <c r="H23" s="52">
        <f t="shared" si="0"/>
        <v>10510</v>
      </c>
      <c r="I23" s="18"/>
      <c r="J23" s="54" t="s">
        <v>2346</v>
      </c>
      <c r="K23" s="146" t="s">
        <v>6155</v>
      </c>
      <c r="L23" s="17"/>
      <c r="M23" s="19">
        <v>44804</v>
      </c>
      <c r="N23" s="16"/>
      <c r="O23" s="56">
        <v>44831</v>
      </c>
      <c r="P23" s="19"/>
      <c r="Q23" s="21">
        <v>44826</v>
      </c>
    </row>
    <row r="24" spans="2:17" s="9" customFormat="1" ht="19.7" customHeight="1">
      <c r="B24" s="16">
        <v>3</v>
      </c>
      <c r="C24" s="16" t="s">
        <v>96</v>
      </c>
      <c r="D24" s="16" t="s">
        <v>80</v>
      </c>
      <c r="E24" s="145" t="s">
        <v>6156</v>
      </c>
      <c r="F24" s="17">
        <v>2</v>
      </c>
      <c r="G24" s="52">
        <v>60</v>
      </c>
      <c r="H24" s="52">
        <f t="shared" si="0"/>
        <v>120</v>
      </c>
      <c r="I24" s="18"/>
      <c r="J24" s="54" t="s">
        <v>6157</v>
      </c>
      <c r="K24" s="2015" t="s">
        <v>6158</v>
      </c>
      <c r="L24" s="17"/>
      <c r="M24" s="19">
        <v>44804</v>
      </c>
      <c r="N24" s="16"/>
      <c r="O24" s="56">
        <v>44831</v>
      </c>
      <c r="P24" s="19"/>
      <c r="Q24" s="21">
        <v>44826</v>
      </c>
    </row>
    <row r="25" spans="2:17" s="9" customFormat="1" ht="19.7" customHeight="1">
      <c r="B25" s="16">
        <v>3</v>
      </c>
      <c r="C25" s="16" t="s">
        <v>96</v>
      </c>
      <c r="D25" s="16" t="s">
        <v>80</v>
      </c>
      <c r="E25" s="145" t="s">
        <v>6159</v>
      </c>
      <c r="F25" s="17">
        <v>2</v>
      </c>
      <c r="G25" s="52">
        <v>800</v>
      </c>
      <c r="H25" s="52">
        <f t="shared" si="0"/>
        <v>1600</v>
      </c>
      <c r="I25" s="18"/>
      <c r="J25" s="54" t="s">
        <v>2703</v>
      </c>
      <c r="K25" s="17"/>
      <c r="L25" s="17"/>
      <c r="M25" s="19">
        <v>44804</v>
      </c>
      <c r="N25" s="16"/>
      <c r="O25" s="56">
        <v>44831</v>
      </c>
      <c r="P25" s="19"/>
      <c r="Q25" s="21">
        <v>44826</v>
      </c>
    </row>
    <row r="26" spans="2:17" s="9" customFormat="1" ht="19.7" customHeight="1">
      <c r="B26" s="16">
        <v>3</v>
      </c>
      <c r="C26" s="16" t="s">
        <v>87</v>
      </c>
      <c r="D26" s="16" t="s">
        <v>80</v>
      </c>
      <c r="E26" s="145" t="s">
        <v>2705</v>
      </c>
      <c r="F26" s="17">
        <v>4</v>
      </c>
      <c r="G26" s="52">
        <v>40</v>
      </c>
      <c r="H26" s="52">
        <f t="shared" si="0"/>
        <v>160</v>
      </c>
      <c r="I26" s="18"/>
      <c r="J26" s="54" t="s">
        <v>2706</v>
      </c>
      <c r="K26" s="17"/>
      <c r="L26" s="17"/>
      <c r="M26" s="19">
        <v>44804</v>
      </c>
      <c r="N26" s="16"/>
      <c r="O26" s="56">
        <v>44831</v>
      </c>
      <c r="P26" s="19"/>
      <c r="Q26" s="21">
        <v>44826</v>
      </c>
    </row>
    <row r="27" spans="2:17" s="9" customFormat="1" ht="19.7" customHeight="1">
      <c r="B27" s="16">
        <v>3</v>
      </c>
      <c r="C27" s="16" t="s">
        <v>267</v>
      </c>
      <c r="D27" s="16" t="s">
        <v>80</v>
      </c>
      <c r="E27" s="145" t="s">
        <v>2715</v>
      </c>
      <c r="F27" s="17">
        <v>1</v>
      </c>
      <c r="G27" s="52">
        <v>1820</v>
      </c>
      <c r="H27" s="52">
        <f t="shared" si="0"/>
        <v>1820</v>
      </c>
      <c r="I27" s="18"/>
      <c r="J27" s="54" t="s">
        <v>6160</v>
      </c>
      <c r="K27" s="146" t="s">
        <v>6161</v>
      </c>
      <c r="L27" s="17"/>
      <c r="M27" s="19">
        <v>44804</v>
      </c>
      <c r="N27" s="16"/>
      <c r="O27" s="56">
        <v>44831</v>
      </c>
      <c r="P27" s="19"/>
      <c r="Q27" s="21">
        <v>44826</v>
      </c>
    </row>
    <row r="28" spans="2:17" s="9" customFormat="1" ht="19.7" customHeight="1">
      <c r="B28" s="381"/>
      <c r="C28" s="381"/>
      <c r="D28" s="381"/>
      <c r="E28" s="357"/>
      <c r="F28" s="292"/>
      <c r="G28" s="52">
        <v>0</v>
      </c>
      <c r="H28" s="52">
        <f t="shared" si="0"/>
        <v>0</v>
      </c>
      <c r="I28" s="18"/>
      <c r="J28" s="54"/>
      <c r="K28" s="17"/>
      <c r="L28" s="17"/>
      <c r="M28" s="19"/>
      <c r="N28" s="16"/>
      <c r="O28" s="17"/>
      <c r="P28" s="19"/>
      <c r="Q28" s="21"/>
    </row>
    <row r="29" spans="2:17" s="9" customFormat="1" ht="19.7" customHeight="1">
      <c r="B29" s="16">
        <v>3</v>
      </c>
      <c r="C29" s="16" t="s">
        <v>178</v>
      </c>
      <c r="D29" s="16" t="s">
        <v>178</v>
      </c>
      <c r="E29" s="145" t="s">
        <v>6162</v>
      </c>
      <c r="F29" s="17">
        <v>3</v>
      </c>
      <c r="G29" s="52">
        <v>350</v>
      </c>
      <c r="H29" s="52">
        <f t="shared" si="0"/>
        <v>1050</v>
      </c>
      <c r="I29" s="18"/>
      <c r="J29" s="54" t="s">
        <v>4511</v>
      </c>
      <c r="K29" s="146" t="s">
        <v>6163</v>
      </c>
      <c r="L29" s="17"/>
      <c r="M29" s="19">
        <v>44802</v>
      </c>
      <c r="N29" s="16"/>
      <c r="O29" s="17"/>
      <c r="P29" s="19">
        <v>44812</v>
      </c>
      <c r="Q29" s="21">
        <v>44812</v>
      </c>
    </row>
    <row r="30" spans="2:17" s="9" customFormat="1" ht="19.7" customHeight="1">
      <c r="B30" s="16">
        <v>3</v>
      </c>
      <c r="C30" s="16" t="s">
        <v>6164</v>
      </c>
      <c r="D30" s="16" t="s">
        <v>178</v>
      </c>
      <c r="E30" s="145" t="s">
        <v>6165</v>
      </c>
      <c r="F30" s="17">
        <v>50</v>
      </c>
      <c r="G30" s="52">
        <v>40</v>
      </c>
      <c r="H30" s="52">
        <f t="shared" si="0"/>
        <v>2000</v>
      </c>
      <c r="I30" s="18"/>
      <c r="J30" s="54" t="s">
        <v>6166</v>
      </c>
      <c r="K30" s="146" t="s">
        <v>6163</v>
      </c>
      <c r="L30" s="17"/>
      <c r="M30" s="19">
        <v>44802</v>
      </c>
      <c r="N30" s="16"/>
      <c r="O30" s="17"/>
      <c r="P30" s="19">
        <v>44825</v>
      </c>
      <c r="Q30" s="21">
        <v>44825</v>
      </c>
    </row>
    <row r="31" spans="2:17" s="9" customFormat="1" ht="19.7" customHeight="1">
      <c r="B31" s="16">
        <v>3</v>
      </c>
      <c r="C31" s="16" t="s">
        <v>178</v>
      </c>
      <c r="D31" s="16" t="s">
        <v>178</v>
      </c>
      <c r="E31" s="145" t="s">
        <v>6167</v>
      </c>
      <c r="F31" s="17">
        <v>2</v>
      </c>
      <c r="G31" s="52">
        <v>1320</v>
      </c>
      <c r="H31" s="52">
        <f t="shared" si="0"/>
        <v>2640</v>
      </c>
      <c r="I31" s="18"/>
      <c r="J31" s="54" t="s">
        <v>5062</v>
      </c>
      <c r="K31" s="146" t="s">
        <v>6163</v>
      </c>
      <c r="L31" s="17"/>
      <c r="M31" s="19">
        <v>44802</v>
      </c>
      <c r="N31" s="16"/>
      <c r="O31" s="17"/>
      <c r="P31" s="19">
        <v>44812</v>
      </c>
      <c r="Q31" s="21">
        <v>44812</v>
      </c>
    </row>
    <row r="32" spans="2:17" s="9" customFormat="1" ht="19.7" customHeight="1">
      <c r="B32" s="16">
        <v>3</v>
      </c>
      <c r="C32" s="16" t="s">
        <v>178</v>
      </c>
      <c r="D32" s="16" t="s">
        <v>178</v>
      </c>
      <c r="E32" s="145" t="s">
        <v>6168</v>
      </c>
      <c r="F32" s="17">
        <v>2</v>
      </c>
      <c r="G32" s="52">
        <v>1595</v>
      </c>
      <c r="H32" s="52">
        <f>F32*G32</f>
        <v>3190</v>
      </c>
      <c r="I32" s="18"/>
      <c r="J32" s="54" t="s">
        <v>5062</v>
      </c>
      <c r="K32" s="146" t="s">
        <v>6163</v>
      </c>
      <c r="L32" s="17"/>
      <c r="M32" s="19">
        <v>44802</v>
      </c>
      <c r="N32" s="16"/>
      <c r="O32" s="17"/>
      <c r="P32" s="19">
        <v>44812</v>
      </c>
      <c r="Q32" s="21">
        <v>44812</v>
      </c>
    </row>
    <row r="33" spans="2:17" s="9" customFormat="1" ht="19.7" customHeight="1">
      <c r="B33" s="16">
        <v>3</v>
      </c>
      <c r="C33" s="16" t="s">
        <v>178</v>
      </c>
      <c r="D33" s="16" t="s">
        <v>178</v>
      </c>
      <c r="E33" s="145" t="s">
        <v>4594</v>
      </c>
      <c r="F33" s="17">
        <v>4</v>
      </c>
      <c r="G33" s="52">
        <v>195</v>
      </c>
      <c r="H33" s="52">
        <f>F33*G33</f>
        <v>780</v>
      </c>
      <c r="I33" s="18"/>
      <c r="J33" s="54" t="s">
        <v>4595</v>
      </c>
      <c r="K33" s="146" t="s">
        <v>6163</v>
      </c>
      <c r="L33" s="17"/>
      <c r="M33" s="19">
        <v>44802</v>
      </c>
      <c r="N33" s="16"/>
      <c r="O33" s="17"/>
      <c r="P33" s="19">
        <v>44812</v>
      </c>
      <c r="Q33" s="21">
        <v>44812</v>
      </c>
    </row>
    <row r="34" spans="2:17" s="9" customFormat="1" ht="19.7" customHeight="1">
      <c r="B34" s="16">
        <v>3</v>
      </c>
      <c r="C34" s="16" t="s">
        <v>178</v>
      </c>
      <c r="D34" s="16" t="s">
        <v>178</v>
      </c>
      <c r="E34" s="145" t="s">
        <v>6169</v>
      </c>
      <c r="F34" s="17">
        <v>30</v>
      </c>
      <c r="G34" s="52">
        <v>77</v>
      </c>
      <c r="H34" s="52">
        <f>F34*G34</f>
        <v>2310</v>
      </c>
      <c r="I34" s="18"/>
      <c r="J34" s="54" t="s">
        <v>6170</v>
      </c>
      <c r="K34" s="146" t="s">
        <v>6163</v>
      </c>
      <c r="L34" s="17"/>
      <c r="M34" s="19">
        <v>44802</v>
      </c>
      <c r="N34" s="16"/>
      <c r="O34" s="17"/>
      <c r="P34" s="19">
        <v>44812</v>
      </c>
      <c r="Q34" s="21">
        <v>44812</v>
      </c>
    </row>
    <row r="35" spans="2:17" s="9" customFormat="1" ht="19.7" customHeight="1">
      <c r="B35" s="16">
        <v>3</v>
      </c>
      <c r="C35" s="16" t="s">
        <v>178</v>
      </c>
      <c r="D35" s="16" t="s">
        <v>178</v>
      </c>
      <c r="E35" s="145" t="s">
        <v>6171</v>
      </c>
      <c r="F35" s="17">
        <v>2</v>
      </c>
      <c r="G35" s="52">
        <v>2980</v>
      </c>
      <c r="H35" s="52">
        <f t="shared" si="0"/>
        <v>5960</v>
      </c>
      <c r="I35" s="18"/>
      <c r="J35" s="54" t="s">
        <v>6172</v>
      </c>
      <c r="K35" s="146" t="s">
        <v>6163</v>
      </c>
      <c r="L35" s="17"/>
      <c r="M35" s="19">
        <v>44802</v>
      </c>
      <c r="N35" s="16"/>
      <c r="O35" s="17"/>
      <c r="P35" s="19">
        <v>44812</v>
      </c>
      <c r="Q35" s="21">
        <v>44812</v>
      </c>
    </row>
    <row r="36" spans="2:17" s="9" customFormat="1" ht="19.7" customHeight="1">
      <c r="B36" s="16">
        <v>3</v>
      </c>
      <c r="C36" s="16" t="s">
        <v>178</v>
      </c>
      <c r="D36" s="16" t="s">
        <v>178</v>
      </c>
      <c r="E36" s="145" t="s">
        <v>6173</v>
      </c>
      <c r="F36" s="1113">
        <v>0</v>
      </c>
      <c r="G36" s="52">
        <v>5440</v>
      </c>
      <c r="H36" s="52">
        <f t="shared" si="0"/>
        <v>0</v>
      </c>
      <c r="I36" s="18"/>
      <c r="J36" s="54" t="s">
        <v>2349</v>
      </c>
      <c r="K36" s="1117" t="s">
        <v>6174</v>
      </c>
      <c r="L36" s="17"/>
      <c r="M36" s="19">
        <v>44802</v>
      </c>
      <c r="N36" s="16"/>
      <c r="O36" s="17"/>
      <c r="P36" s="2016" t="s">
        <v>4761</v>
      </c>
      <c r="Q36" s="21"/>
    </row>
    <row r="37" spans="2:17" s="9" customFormat="1" ht="19.7" customHeight="1">
      <c r="B37" s="16">
        <v>3</v>
      </c>
      <c r="C37" s="16" t="s">
        <v>178</v>
      </c>
      <c r="D37" s="16" t="s">
        <v>178</v>
      </c>
      <c r="E37" s="145" t="s">
        <v>6175</v>
      </c>
      <c r="F37" s="17">
        <v>4</v>
      </c>
      <c r="G37" s="52">
        <v>67</v>
      </c>
      <c r="H37" s="52">
        <f t="shared" si="0"/>
        <v>268</v>
      </c>
      <c r="I37" s="18"/>
      <c r="J37" s="54" t="s">
        <v>6176</v>
      </c>
      <c r="K37" s="146" t="s">
        <v>6163</v>
      </c>
      <c r="L37" s="17"/>
      <c r="M37" s="19">
        <v>44802</v>
      </c>
      <c r="N37" s="16"/>
      <c r="O37" s="17"/>
      <c r="P37" s="19">
        <v>44812</v>
      </c>
      <c r="Q37" s="21">
        <v>44812</v>
      </c>
    </row>
    <row r="38" spans="2:17" s="9" customFormat="1" ht="19.7" customHeight="1">
      <c r="B38" s="16">
        <v>3</v>
      </c>
      <c r="C38" s="16" t="s">
        <v>178</v>
      </c>
      <c r="D38" s="16" t="s">
        <v>178</v>
      </c>
      <c r="E38" s="145" t="s">
        <v>553</v>
      </c>
      <c r="F38" s="17">
        <v>4</v>
      </c>
      <c r="G38" s="52">
        <v>147</v>
      </c>
      <c r="H38" s="52">
        <f t="shared" si="0"/>
        <v>588</v>
      </c>
      <c r="I38" s="18"/>
      <c r="J38" s="54" t="s">
        <v>2742</v>
      </c>
      <c r="K38" s="146" t="s">
        <v>6163</v>
      </c>
      <c r="L38" s="17"/>
      <c r="M38" s="19">
        <v>44802</v>
      </c>
      <c r="N38" s="16"/>
      <c r="O38" s="17"/>
      <c r="P38" s="19">
        <v>44812</v>
      </c>
      <c r="Q38" s="21">
        <v>44812</v>
      </c>
    </row>
    <row r="39" spans="2:17" s="9" customFormat="1" ht="19.7" customHeight="1">
      <c r="B39" s="16">
        <v>3</v>
      </c>
      <c r="C39" s="16" t="s">
        <v>178</v>
      </c>
      <c r="D39" s="16" t="s">
        <v>178</v>
      </c>
      <c r="E39" s="145" t="s">
        <v>6177</v>
      </c>
      <c r="F39" s="1113">
        <v>0</v>
      </c>
      <c r="G39" s="52">
        <v>6800</v>
      </c>
      <c r="H39" s="52">
        <f t="shared" si="0"/>
        <v>0</v>
      </c>
      <c r="I39" s="18"/>
      <c r="J39" s="54" t="s">
        <v>2349</v>
      </c>
      <c r="K39" s="1117" t="s">
        <v>6174</v>
      </c>
      <c r="L39" s="17"/>
      <c r="M39" s="19">
        <v>44802</v>
      </c>
      <c r="N39" s="16"/>
      <c r="O39" s="17"/>
      <c r="P39" s="2016" t="s">
        <v>4761</v>
      </c>
      <c r="Q39" s="21"/>
    </row>
    <row r="40" spans="2:17" s="9" customFormat="1" ht="19.7" customHeight="1">
      <c r="B40" s="16">
        <v>3</v>
      </c>
      <c r="C40" s="16" t="s">
        <v>178</v>
      </c>
      <c r="D40" s="16" t="s">
        <v>178</v>
      </c>
      <c r="E40" s="145" t="s">
        <v>6175</v>
      </c>
      <c r="F40" s="17">
        <v>8</v>
      </c>
      <c r="G40" s="52">
        <v>42</v>
      </c>
      <c r="H40" s="52">
        <f t="shared" si="0"/>
        <v>336</v>
      </c>
      <c r="I40" s="18"/>
      <c r="J40" s="54" t="s">
        <v>6176</v>
      </c>
      <c r="K40" s="146" t="s">
        <v>6163</v>
      </c>
      <c r="L40" s="17"/>
      <c r="M40" s="19">
        <v>44802</v>
      </c>
      <c r="N40" s="16"/>
      <c r="O40" s="17"/>
      <c r="P40" s="19">
        <v>44812</v>
      </c>
      <c r="Q40" s="21">
        <v>44812</v>
      </c>
    </row>
    <row r="41" spans="2:17" s="9" customFormat="1" ht="19.7" customHeight="1">
      <c r="B41" s="16">
        <v>3</v>
      </c>
      <c r="C41" s="16" t="s">
        <v>2409</v>
      </c>
      <c r="D41" s="16" t="s">
        <v>178</v>
      </c>
      <c r="E41" s="145" t="s">
        <v>6178</v>
      </c>
      <c r="F41" s="17">
        <v>1</v>
      </c>
      <c r="G41" s="52">
        <v>900</v>
      </c>
      <c r="H41" s="52">
        <f t="shared" si="0"/>
        <v>900</v>
      </c>
      <c r="I41" s="18"/>
      <c r="J41" s="54" t="s">
        <v>6179</v>
      </c>
      <c r="K41" s="146" t="s">
        <v>6163</v>
      </c>
      <c r="L41" s="17"/>
      <c r="M41" s="19">
        <v>44802</v>
      </c>
      <c r="N41" s="16"/>
      <c r="O41" s="17"/>
      <c r="P41" s="19">
        <v>44812</v>
      </c>
      <c r="Q41" s="21">
        <v>44812</v>
      </c>
    </row>
    <row r="42" spans="2:17" s="9" customFormat="1" ht="19.7" customHeight="1">
      <c r="B42" s="16">
        <v>3</v>
      </c>
      <c r="C42" s="16" t="s">
        <v>178</v>
      </c>
      <c r="D42" s="16" t="s">
        <v>178</v>
      </c>
      <c r="E42" s="145" t="s">
        <v>5018</v>
      </c>
      <c r="F42" s="17">
        <v>1</v>
      </c>
      <c r="G42" s="52">
        <v>6365</v>
      </c>
      <c r="H42" s="52">
        <f t="shared" si="0"/>
        <v>6365</v>
      </c>
      <c r="I42" s="18"/>
      <c r="J42" s="54" t="s">
        <v>1004</v>
      </c>
      <c r="K42" s="146" t="s">
        <v>6163</v>
      </c>
      <c r="L42" s="17"/>
      <c r="M42" s="19">
        <v>44802</v>
      </c>
      <c r="N42" s="16"/>
      <c r="O42" s="17"/>
      <c r="P42" s="19">
        <v>44812</v>
      </c>
      <c r="Q42" s="21">
        <v>44812</v>
      </c>
    </row>
    <row r="43" spans="2:17" s="9" customFormat="1" ht="19.7" customHeight="1">
      <c r="B43" s="16">
        <v>3</v>
      </c>
      <c r="C43" s="16" t="s">
        <v>178</v>
      </c>
      <c r="D43" s="16" t="s">
        <v>178</v>
      </c>
      <c r="E43" s="145" t="s">
        <v>1007</v>
      </c>
      <c r="F43" s="17">
        <v>1</v>
      </c>
      <c r="G43" s="52">
        <v>969</v>
      </c>
      <c r="H43" s="52">
        <f t="shared" si="0"/>
        <v>969</v>
      </c>
      <c r="I43" s="18"/>
      <c r="J43" s="54" t="s">
        <v>1008</v>
      </c>
      <c r="K43" s="146" t="s">
        <v>6163</v>
      </c>
      <c r="L43" s="17"/>
      <c r="M43" s="19">
        <v>44802</v>
      </c>
      <c r="N43" s="16"/>
      <c r="O43" s="17"/>
      <c r="P43" s="19">
        <v>44812</v>
      </c>
      <c r="Q43" s="21">
        <v>44812</v>
      </c>
    </row>
    <row r="44" spans="2:17" s="9" customFormat="1" ht="19.7" customHeight="1">
      <c r="B44" s="16">
        <v>3</v>
      </c>
      <c r="C44" s="16" t="s">
        <v>2713</v>
      </c>
      <c r="D44" s="16" t="s">
        <v>178</v>
      </c>
      <c r="E44" s="145" t="s">
        <v>5894</v>
      </c>
      <c r="F44" s="17">
        <v>1</v>
      </c>
      <c r="G44" s="52">
        <v>1524</v>
      </c>
      <c r="H44" s="52">
        <f t="shared" si="0"/>
        <v>1524</v>
      </c>
      <c r="I44" s="18"/>
      <c r="J44" s="54" t="s">
        <v>1010</v>
      </c>
      <c r="K44" s="146" t="s">
        <v>6163</v>
      </c>
      <c r="L44" s="17"/>
      <c r="M44" s="19">
        <v>44802</v>
      </c>
      <c r="N44" s="16"/>
      <c r="O44" s="17"/>
      <c r="P44" s="19">
        <v>44812</v>
      </c>
      <c r="Q44" s="21">
        <v>44812</v>
      </c>
    </row>
    <row r="45" spans="2:17" s="9" customFormat="1" ht="19.7" customHeight="1">
      <c r="B45" s="16">
        <v>3</v>
      </c>
      <c r="C45" s="16" t="s">
        <v>178</v>
      </c>
      <c r="D45" s="16" t="s">
        <v>178</v>
      </c>
      <c r="E45" s="145" t="s">
        <v>356</v>
      </c>
      <c r="F45" s="17">
        <v>1</v>
      </c>
      <c r="G45" s="52">
        <v>5117</v>
      </c>
      <c r="H45" s="52">
        <f t="shared" si="0"/>
        <v>5117</v>
      </c>
      <c r="I45" s="18"/>
      <c r="J45" s="54" t="s">
        <v>4549</v>
      </c>
      <c r="K45" s="146" t="s">
        <v>6163</v>
      </c>
      <c r="L45" s="17"/>
      <c r="M45" s="19">
        <v>44802</v>
      </c>
      <c r="N45" s="16"/>
      <c r="O45" s="17"/>
      <c r="P45" s="19">
        <v>44812</v>
      </c>
      <c r="Q45" s="21">
        <v>44812</v>
      </c>
    </row>
    <row r="46" spans="2:17" s="9" customFormat="1" ht="19.7" customHeight="1">
      <c r="B46" s="16">
        <v>3</v>
      </c>
      <c r="C46" s="16" t="s">
        <v>178</v>
      </c>
      <c r="D46" s="16" t="s">
        <v>178</v>
      </c>
      <c r="E46" s="145" t="s">
        <v>6180</v>
      </c>
      <c r="F46" s="17">
        <v>1</v>
      </c>
      <c r="G46" s="52">
        <v>4460</v>
      </c>
      <c r="H46" s="52">
        <f t="shared" si="0"/>
        <v>4460</v>
      </c>
      <c r="I46" s="18"/>
      <c r="J46" s="54" t="s">
        <v>4929</v>
      </c>
      <c r="K46" s="146" t="s">
        <v>6163</v>
      </c>
      <c r="L46" s="17"/>
      <c r="M46" s="19">
        <v>44802</v>
      </c>
      <c r="N46" s="16"/>
      <c r="O46" s="17"/>
      <c r="P46" s="19">
        <v>44812</v>
      </c>
      <c r="Q46" s="21">
        <v>44812</v>
      </c>
    </row>
    <row r="47" spans="2:17" s="9" customFormat="1" ht="19.7" customHeight="1">
      <c r="B47" s="16"/>
      <c r="C47" s="16"/>
      <c r="D47" s="16"/>
      <c r="E47" s="145"/>
      <c r="F47" s="17"/>
      <c r="G47" s="52">
        <v>0</v>
      </c>
      <c r="H47" s="52">
        <f t="shared" si="0"/>
        <v>0</v>
      </c>
      <c r="I47" s="18"/>
      <c r="J47" s="54"/>
      <c r="K47" s="17"/>
      <c r="L47" s="17"/>
      <c r="M47" s="19"/>
      <c r="N47" s="16"/>
      <c r="O47" s="17"/>
      <c r="P47" s="19"/>
      <c r="Q47" s="21"/>
    </row>
    <row r="48" spans="2:17" s="1412" customFormat="1" ht="19.7" customHeight="1">
      <c r="B48" s="542"/>
      <c r="C48" s="542"/>
      <c r="D48" s="542"/>
      <c r="E48" s="543"/>
      <c r="F48" s="358"/>
      <c r="G48" s="1114">
        <v>0</v>
      </c>
      <c r="H48" s="1114">
        <f t="shared" si="0"/>
        <v>0</v>
      </c>
      <c r="I48" s="1116"/>
      <c r="J48" s="325"/>
      <c r="K48" s="358"/>
      <c r="L48" s="358"/>
      <c r="M48" s="351"/>
      <c r="N48" s="542"/>
      <c r="O48" s="358"/>
      <c r="P48" s="351"/>
      <c r="Q48" s="380"/>
    </row>
    <row r="49" spans="2:17" s="9" customFormat="1" ht="19.7" customHeight="1">
      <c r="B49" s="381">
        <v>3</v>
      </c>
      <c r="C49" s="381" t="s">
        <v>96</v>
      </c>
      <c r="D49" s="381" t="s">
        <v>80</v>
      </c>
      <c r="E49" s="357" t="s">
        <v>6181</v>
      </c>
      <c r="F49" s="292">
        <v>1</v>
      </c>
      <c r="G49" s="52">
        <v>3840</v>
      </c>
      <c r="H49" s="52">
        <f t="shared" si="0"/>
        <v>3840</v>
      </c>
      <c r="I49" s="18"/>
      <c r="J49" s="54" t="s">
        <v>2693</v>
      </c>
      <c r="K49" s="146" t="s">
        <v>6182</v>
      </c>
      <c r="L49" s="17"/>
      <c r="M49" s="19">
        <v>44805</v>
      </c>
      <c r="N49" s="16"/>
      <c r="O49" s="17"/>
      <c r="P49" s="19"/>
      <c r="Q49" s="21">
        <v>44838</v>
      </c>
    </row>
    <row r="50" spans="2:17" s="9" customFormat="1" ht="19.7" customHeight="1">
      <c r="B50" s="381">
        <v>3</v>
      </c>
      <c r="C50" s="381" t="s">
        <v>96</v>
      </c>
      <c r="D50" s="381" t="s">
        <v>80</v>
      </c>
      <c r="E50" s="357" t="s">
        <v>4671</v>
      </c>
      <c r="F50" s="292">
        <v>3</v>
      </c>
      <c r="G50" s="52">
        <v>153</v>
      </c>
      <c r="H50" s="52">
        <f t="shared" si="0"/>
        <v>459</v>
      </c>
      <c r="I50" s="18"/>
      <c r="J50" s="54" t="s">
        <v>992</v>
      </c>
      <c r="K50" s="146" t="s">
        <v>6182</v>
      </c>
      <c r="L50" s="17"/>
      <c r="M50" s="19">
        <v>44805</v>
      </c>
      <c r="N50" s="16"/>
      <c r="O50" s="17"/>
      <c r="P50" s="19"/>
      <c r="Q50" s="21">
        <v>44838</v>
      </c>
    </row>
    <row r="51" spans="2:17" s="9" customFormat="1" ht="19.7" customHeight="1">
      <c r="B51" s="381">
        <v>3</v>
      </c>
      <c r="C51" s="381" t="s">
        <v>96</v>
      </c>
      <c r="D51" s="381" t="s">
        <v>80</v>
      </c>
      <c r="E51" s="357" t="s">
        <v>1153</v>
      </c>
      <c r="F51" s="292">
        <v>1</v>
      </c>
      <c r="G51" s="52">
        <v>260</v>
      </c>
      <c r="H51" s="52">
        <f t="shared" si="0"/>
        <v>260</v>
      </c>
      <c r="I51" s="18"/>
      <c r="J51" s="54" t="s">
        <v>992</v>
      </c>
      <c r="K51" s="146" t="s">
        <v>6182</v>
      </c>
      <c r="L51" s="17"/>
      <c r="M51" s="19">
        <v>44805</v>
      </c>
      <c r="N51" s="16"/>
      <c r="O51" s="17"/>
      <c r="P51" s="19"/>
      <c r="Q51" s="21">
        <v>44838</v>
      </c>
    </row>
    <row r="52" spans="2:17" s="9" customFormat="1" ht="19.7" customHeight="1">
      <c r="B52" s="381">
        <v>3</v>
      </c>
      <c r="C52" s="381" t="s">
        <v>96</v>
      </c>
      <c r="D52" s="381" t="s">
        <v>80</v>
      </c>
      <c r="E52" s="357" t="s">
        <v>6183</v>
      </c>
      <c r="F52" s="292">
        <v>2</v>
      </c>
      <c r="G52" s="52">
        <v>2340</v>
      </c>
      <c r="H52" s="52">
        <f t="shared" si="0"/>
        <v>4680</v>
      </c>
      <c r="I52" s="18"/>
      <c r="J52" s="54" t="s">
        <v>2753</v>
      </c>
      <c r="K52" s="146" t="s">
        <v>6182</v>
      </c>
      <c r="L52" s="17"/>
      <c r="M52" s="19">
        <v>44805</v>
      </c>
      <c r="N52" s="16"/>
      <c r="O52" s="17"/>
      <c r="P52" s="19"/>
      <c r="Q52" s="21">
        <v>44838</v>
      </c>
    </row>
    <row r="53" spans="2:17" s="9" customFormat="1" ht="19.7" customHeight="1">
      <c r="B53" s="381">
        <v>3</v>
      </c>
      <c r="C53" s="381" t="s">
        <v>96</v>
      </c>
      <c r="D53" s="381" t="s">
        <v>80</v>
      </c>
      <c r="E53" s="357" t="s">
        <v>6184</v>
      </c>
      <c r="F53" s="292">
        <v>1</v>
      </c>
      <c r="G53" s="52">
        <v>1980</v>
      </c>
      <c r="H53" s="52">
        <f t="shared" si="0"/>
        <v>1980</v>
      </c>
      <c r="I53" s="18"/>
      <c r="J53" s="54" t="s">
        <v>6148</v>
      </c>
      <c r="K53" s="146" t="s">
        <v>6182</v>
      </c>
      <c r="L53" s="17"/>
      <c r="M53" s="19">
        <v>44805</v>
      </c>
      <c r="N53" s="16"/>
      <c r="O53" s="17"/>
      <c r="P53" s="19"/>
      <c r="Q53" s="21">
        <v>44838</v>
      </c>
    </row>
    <row r="54" spans="2:17" s="9" customFormat="1" ht="19.7" customHeight="1">
      <c r="B54" s="381">
        <v>3</v>
      </c>
      <c r="C54" s="381" t="s">
        <v>96</v>
      </c>
      <c r="D54" s="381" t="s">
        <v>80</v>
      </c>
      <c r="E54" s="357" t="s">
        <v>6149</v>
      </c>
      <c r="F54" s="292">
        <v>1</v>
      </c>
      <c r="G54" s="52">
        <v>4630</v>
      </c>
      <c r="H54" s="52">
        <f t="shared" si="0"/>
        <v>4630</v>
      </c>
      <c r="I54" s="18"/>
      <c r="J54" s="54" t="s">
        <v>6185</v>
      </c>
      <c r="K54" s="146" t="s">
        <v>6182</v>
      </c>
      <c r="L54" s="17"/>
      <c r="M54" s="19">
        <v>44805</v>
      </c>
      <c r="N54" s="16"/>
      <c r="O54" s="17"/>
      <c r="P54" s="19"/>
      <c r="Q54" s="21">
        <v>44838</v>
      </c>
    </row>
    <row r="55" spans="2:17" s="9" customFormat="1" ht="19.7" customHeight="1">
      <c r="B55" s="381">
        <v>3</v>
      </c>
      <c r="C55" s="381" t="s">
        <v>96</v>
      </c>
      <c r="D55" s="381" t="s">
        <v>80</v>
      </c>
      <c r="E55" s="357" t="s">
        <v>2092</v>
      </c>
      <c r="F55" s="292">
        <v>1</v>
      </c>
      <c r="G55" s="52">
        <v>210</v>
      </c>
      <c r="H55" s="52">
        <f t="shared" si="0"/>
        <v>210</v>
      </c>
      <c r="I55" s="18"/>
      <c r="J55" s="54" t="s">
        <v>6150</v>
      </c>
      <c r="K55" s="146" t="s">
        <v>6182</v>
      </c>
      <c r="L55" s="17"/>
      <c r="M55" s="19">
        <v>44805</v>
      </c>
      <c r="N55" s="16"/>
      <c r="O55" s="17"/>
      <c r="P55" s="19"/>
      <c r="Q55" s="21">
        <v>44838</v>
      </c>
    </row>
    <row r="56" spans="2:17" s="9" customFormat="1" ht="19.7" customHeight="1">
      <c r="B56" s="381">
        <v>3</v>
      </c>
      <c r="C56" s="381" t="s">
        <v>96</v>
      </c>
      <c r="D56" s="381" t="s">
        <v>80</v>
      </c>
      <c r="E56" s="357" t="s">
        <v>6151</v>
      </c>
      <c r="F56" s="292">
        <v>2</v>
      </c>
      <c r="G56" s="52">
        <v>130</v>
      </c>
      <c r="H56" s="52">
        <f t="shared" si="0"/>
        <v>260</v>
      </c>
      <c r="I56" s="18"/>
      <c r="J56" s="54" t="s">
        <v>6152</v>
      </c>
      <c r="K56" s="146" t="s">
        <v>6182</v>
      </c>
      <c r="L56" s="17"/>
      <c r="M56" s="19">
        <v>44805</v>
      </c>
      <c r="N56" s="16"/>
      <c r="O56" s="17"/>
      <c r="P56" s="19"/>
      <c r="Q56" s="21">
        <v>44838</v>
      </c>
    </row>
    <row r="57" spans="2:17" s="9" customFormat="1" ht="19.7" customHeight="1">
      <c r="B57" s="381">
        <v>3</v>
      </c>
      <c r="C57" s="381" t="s">
        <v>96</v>
      </c>
      <c r="D57" s="381" t="s">
        <v>80</v>
      </c>
      <c r="E57" s="357" t="s">
        <v>6153</v>
      </c>
      <c r="F57" s="292">
        <v>1</v>
      </c>
      <c r="G57" s="52">
        <v>260</v>
      </c>
      <c r="H57" s="52">
        <f t="shared" si="0"/>
        <v>260</v>
      </c>
      <c r="I57" s="18"/>
      <c r="J57" s="54" t="s">
        <v>2700</v>
      </c>
      <c r="K57" s="146" t="s">
        <v>6182</v>
      </c>
      <c r="L57" s="17"/>
      <c r="M57" s="19">
        <v>44805</v>
      </c>
      <c r="N57" s="16"/>
      <c r="O57" s="17"/>
      <c r="P57" s="19"/>
      <c r="Q57" s="21">
        <v>44838</v>
      </c>
    </row>
    <row r="58" spans="2:17" s="9" customFormat="1" ht="19.7" customHeight="1">
      <c r="B58" s="381">
        <v>3</v>
      </c>
      <c r="C58" s="381" t="s">
        <v>96</v>
      </c>
      <c r="D58" s="381" t="s">
        <v>80</v>
      </c>
      <c r="E58" s="357" t="s">
        <v>6186</v>
      </c>
      <c r="F58" s="292">
        <v>1</v>
      </c>
      <c r="G58" s="52">
        <v>3800</v>
      </c>
      <c r="H58" s="52">
        <f t="shared" si="0"/>
        <v>3800</v>
      </c>
      <c r="I58" s="18"/>
      <c r="J58" s="54" t="s">
        <v>6187</v>
      </c>
      <c r="K58" s="146" t="s">
        <v>6182</v>
      </c>
      <c r="L58" s="17"/>
      <c r="M58" s="19">
        <v>44805</v>
      </c>
      <c r="N58" s="16"/>
      <c r="O58" s="17"/>
      <c r="P58" s="19"/>
      <c r="Q58" s="21">
        <v>44838</v>
      </c>
    </row>
    <row r="59" spans="2:17" s="9" customFormat="1" ht="19.7" customHeight="1">
      <c r="B59" s="381">
        <v>3</v>
      </c>
      <c r="C59" s="381" t="s">
        <v>96</v>
      </c>
      <c r="D59" s="381" t="s">
        <v>80</v>
      </c>
      <c r="E59" s="357" t="s">
        <v>991</v>
      </c>
      <c r="F59" s="292">
        <v>1</v>
      </c>
      <c r="G59" s="52">
        <v>130</v>
      </c>
      <c r="H59" s="52">
        <f t="shared" si="0"/>
        <v>130</v>
      </c>
      <c r="I59" s="18"/>
      <c r="J59" s="54" t="s">
        <v>992</v>
      </c>
      <c r="K59" s="146" t="s">
        <v>6182</v>
      </c>
      <c r="L59" s="17"/>
      <c r="M59" s="19">
        <v>44805</v>
      </c>
      <c r="N59" s="16"/>
      <c r="O59" s="17"/>
      <c r="P59" s="19"/>
      <c r="Q59" s="21">
        <v>44838</v>
      </c>
    </row>
    <row r="60" spans="2:17" s="9" customFormat="1" ht="19.7" customHeight="1">
      <c r="B60" s="381">
        <v>3</v>
      </c>
      <c r="C60" s="381" t="s">
        <v>96</v>
      </c>
      <c r="D60" s="381" t="s">
        <v>80</v>
      </c>
      <c r="E60" s="357" t="s">
        <v>993</v>
      </c>
      <c r="F60" s="292">
        <v>1</v>
      </c>
      <c r="G60" s="52">
        <v>175</v>
      </c>
      <c r="H60" s="52">
        <f t="shared" si="0"/>
        <v>175</v>
      </c>
      <c r="I60" s="18"/>
      <c r="J60" s="54" t="s">
        <v>992</v>
      </c>
      <c r="K60" s="146" t="s">
        <v>6182</v>
      </c>
      <c r="L60" s="17"/>
      <c r="M60" s="19">
        <v>44805</v>
      </c>
      <c r="N60" s="16"/>
      <c r="O60" s="17"/>
      <c r="P60" s="19"/>
      <c r="Q60" s="21">
        <v>44838</v>
      </c>
    </row>
    <row r="61" spans="2:17" s="9" customFormat="1" ht="19.7" customHeight="1">
      <c r="B61" s="381">
        <v>3</v>
      </c>
      <c r="C61" s="381" t="s">
        <v>96</v>
      </c>
      <c r="D61" s="381" t="s">
        <v>80</v>
      </c>
      <c r="E61" s="357" t="s">
        <v>2699</v>
      </c>
      <c r="F61" s="292">
        <v>1</v>
      </c>
      <c r="G61" s="52">
        <v>210</v>
      </c>
      <c r="H61" s="52">
        <f t="shared" si="0"/>
        <v>210</v>
      </c>
      <c r="I61" s="18"/>
      <c r="J61" s="54" t="s">
        <v>2700</v>
      </c>
      <c r="K61" s="146" t="s">
        <v>6182</v>
      </c>
      <c r="L61" s="17"/>
      <c r="M61" s="19">
        <v>44805</v>
      </c>
      <c r="N61" s="16"/>
      <c r="O61" s="17"/>
      <c r="P61" s="19"/>
      <c r="Q61" s="21">
        <v>44838</v>
      </c>
    </row>
    <row r="62" spans="2:17" s="9" customFormat="1" ht="19.7" customHeight="1">
      <c r="B62" s="16"/>
      <c r="C62" s="16"/>
      <c r="D62" s="16"/>
      <c r="E62" s="145"/>
      <c r="F62" s="17"/>
      <c r="G62" s="52">
        <v>0</v>
      </c>
      <c r="H62" s="52">
        <f>F62*G62</f>
        <v>0</v>
      </c>
      <c r="I62" s="18"/>
      <c r="J62" s="54"/>
      <c r="K62" s="17"/>
      <c r="L62" s="17"/>
      <c r="M62" s="19"/>
      <c r="N62" s="16"/>
      <c r="O62" s="17"/>
      <c r="P62" s="19"/>
      <c r="Q62" s="21"/>
    </row>
    <row r="63" spans="2:17" s="1632" customFormat="1" ht="19.7" customHeight="1">
      <c r="B63" s="1622"/>
      <c r="C63" s="1622"/>
      <c r="D63" s="1622"/>
      <c r="E63" s="1654"/>
      <c r="F63" s="1629"/>
      <c r="G63" s="1626">
        <v>0</v>
      </c>
      <c r="H63" s="1626">
        <f t="shared" ref="H63:H98" si="1">F63*G63</f>
        <v>0</v>
      </c>
      <c r="I63" s="1627"/>
      <c r="J63" s="1628"/>
      <c r="K63" s="1629"/>
      <c r="L63" s="1629"/>
      <c r="M63" s="1630"/>
      <c r="N63" s="1622"/>
      <c r="O63" s="1629"/>
      <c r="P63" s="1630"/>
      <c r="Q63" s="1631"/>
    </row>
    <row r="64" spans="2:17" s="9" customFormat="1" ht="19.7" customHeight="1">
      <c r="B64" s="16">
        <v>3</v>
      </c>
      <c r="C64" s="16" t="s">
        <v>687</v>
      </c>
      <c r="D64" s="16" t="s">
        <v>687</v>
      </c>
      <c r="E64" s="145" t="s">
        <v>6188</v>
      </c>
      <c r="F64" s="17">
        <v>1</v>
      </c>
      <c r="G64" s="52">
        <v>42000</v>
      </c>
      <c r="H64" s="52">
        <f>F64*G64</f>
        <v>42000</v>
      </c>
      <c r="I64" s="18"/>
      <c r="J64" s="54" t="s">
        <v>6189</v>
      </c>
      <c r="K64" s="146" t="s">
        <v>6190</v>
      </c>
      <c r="L64" s="17"/>
      <c r="M64" s="19">
        <v>44813</v>
      </c>
      <c r="N64" s="16"/>
      <c r="O64" s="56">
        <v>44838</v>
      </c>
      <c r="P64" s="19">
        <v>44838</v>
      </c>
      <c r="Q64" s="21">
        <v>44837</v>
      </c>
    </row>
    <row r="65" spans="2:17" s="9" customFormat="1" ht="19.7" customHeight="1">
      <c r="B65" s="16"/>
      <c r="C65" s="16"/>
      <c r="D65" s="16"/>
      <c r="E65" s="145"/>
      <c r="F65" s="17"/>
      <c r="G65" s="52">
        <v>0</v>
      </c>
      <c r="H65" s="52">
        <f>F65*G65</f>
        <v>0</v>
      </c>
      <c r="I65" s="18"/>
      <c r="J65" s="54"/>
      <c r="K65" s="17"/>
      <c r="L65" s="17"/>
      <c r="M65" s="19"/>
      <c r="N65" s="16"/>
      <c r="O65" s="17"/>
      <c r="P65" s="19"/>
      <c r="Q65" s="21"/>
    </row>
    <row r="66" spans="2:17" s="9" customFormat="1" ht="19.7" customHeight="1">
      <c r="B66" s="16">
        <v>3</v>
      </c>
      <c r="C66" s="16" t="s">
        <v>178</v>
      </c>
      <c r="D66" s="16" t="s">
        <v>178</v>
      </c>
      <c r="E66" s="145" t="s">
        <v>6191</v>
      </c>
      <c r="F66" s="17">
        <v>2</v>
      </c>
      <c r="G66" s="52">
        <v>3450</v>
      </c>
      <c r="H66" s="52">
        <f>F66*G66</f>
        <v>6900</v>
      </c>
      <c r="I66" s="18"/>
      <c r="J66" s="54" t="s">
        <v>4562</v>
      </c>
      <c r="K66" s="146" t="s">
        <v>6163</v>
      </c>
      <c r="L66" s="17"/>
      <c r="M66" s="19">
        <v>44812</v>
      </c>
      <c r="N66" s="16"/>
      <c r="O66" s="56"/>
      <c r="P66" s="56">
        <v>44831</v>
      </c>
      <c r="Q66" s="21">
        <v>44831</v>
      </c>
    </row>
    <row r="67" spans="2:17" s="9" customFormat="1" ht="19.7" customHeight="1">
      <c r="B67" s="16">
        <v>3</v>
      </c>
      <c r="C67" s="16" t="s">
        <v>178</v>
      </c>
      <c r="D67" s="16" t="s">
        <v>178</v>
      </c>
      <c r="E67" s="145" t="s">
        <v>6192</v>
      </c>
      <c r="F67" s="17">
        <v>1</v>
      </c>
      <c r="G67" s="52">
        <v>3200</v>
      </c>
      <c r="H67" s="52">
        <f t="shared" si="1"/>
        <v>3200</v>
      </c>
      <c r="I67" s="18"/>
      <c r="J67" s="54" t="s">
        <v>2349</v>
      </c>
      <c r="K67" s="146" t="s">
        <v>6163</v>
      </c>
      <c r="L67" s="17"/>
      <c r="M67" s="19">
        <v>44812</v>
      </c>
      <c r="N67" s="16"/>
      <c r="O67" s="56"/>
      <c r="P67" s="56">
        <v>44831</v>
      </c>
      <c r="Q67" s="21">
        <v>44831</v>
      </c>
    </row>
    <row r="68" spans="2:17" s="9" customFormat="1" ht="19.7" customHeight="1">
      <c r="B68" s="16">
        <v>3</v>
      </c>
      <c r="C68" s="16" t="s">
        <v>178</v>
      </c>
      <c r="D68" s="16" t="s">
        <v>178</v>
      </c>
      <c r="E68" s="145" t="s">
        <v>6193</v>
      </c>
      <c r="F68" s="17">
        <v>1</v>
      </c>
      <c r="G68" s="52">
        <v>5780</v>
      </c>
      <c r="H68" s="52">
        <f t="shared" si="1"/>
        <v>5780</v>
      </c>
      <c r="I68" s="18"/>
      <c r="J68" s="54" t="s">
        <v>2349</v>
      </c>
      <c r="K68" s="146" t="s">
        <v>6163</v>
      </c>
      <c r="L68" s="17"/>
      <c r="M68" s="19">
        <v>44812</v>
      </c>
      <c r="N68" s="16"/>
      <c r="O68" s="56"/>
      <c r="P68" s="56">
        <v>44831</v>
      </c>
      <c r="Q68" s="21">
        <v>44831</v>
      </c>
    </row>
    <row r="69" spans="2:17" s="9" customFormat="1" ht="19.7" customHeight="1">
      <c r="B69" s="16">
        <v>3</v>
      </c>
      <c r="C69" s="16" t="s">
        <v>178</v>
      </c>
      <c r="D69" s="16" t="s">
        <v>178</v>
      </c>
      <c r="E69" s="145" t="s">
        <v>6194</v>
      </c>
      <c r="F69" s="17">
        <v>2</v>
      </c>
      <c r="G69" s="52">
        <v>9870</v>
      </c>
      <c r="H69" s="52">
        <f t="shared" si="1"/>
        <v>19740</v>
      </c>
      <c r="I69" s="18"/>
      <c r="J69" s="54" t="s">
        <v>2351</v>
      </c>
      <c r="K69" s="146" t="s">
        <v>6163</v>
      </c>
      <c r="L69" s="17"/>
      <c r="M69" s="19">
        <v>44812</v>
      </c>
      <c r="N69" s="16"/>
      <c r="O69" s="56"/>
      <c r="P69" s="56">
        <v>44831</v>
      </c>
      <c r="Q69" s="21">
        <v>44831</v>
      </c>
    </row>
    <row r="70" spans="2:17" s="9" customFormat="1" ht="19.7" customHeight="1">
      <c r="B70" s="16">
        <v>3</v>
      </c>
      <c r="C70" s="16" t="s">
        <v>178</v>
      </c>
      <c r="D70" s="16" t="s">
        <v>178</v>
      </c>
      <c r="E70" s="145" t="s">
        <v>6195</v>
      </c>
      <c r="F70" s="17">
        <v>2</v>
      </c>
      <c r="G70" s="52">
        <v>14900</v>
      </c>
      <c r="H70" s="52">
        <f t="shared" si="1"/>
        <v>29800</v>
      </c>
      <c r="I70" s="18"/>
      <c r="J70" s="54" t="s">
        <v>2351</v>
      </c>
      <c r="K70" s="146" t="s">
        <v>6163</v>
      </c>
      <c r="L70" s="17"/>
      <c r="M70" s="19">
        <v>44812</v>
      </c>
      <c r="N70" s="16"/>
      <c r="O70" s="56"/>
      <c r="P70" s="56">
        <v>44831</v>
      </c>
      <c r="Q70" s="21">
        <v>44831</v>
      </c>
    </row>
    <row r="71" spans="2:17" s="9" customFormat="1" ht="19.7" customHeight="1">
      <c r="B71" s="16">
        <v>3</v>
      </c>
      <c r="C71" s="16" t="s">
        <v>178</v>
      </c>
      <c r="D71" s="16" t="s">
        <v>178</v>
      </c>
      <c r="E71" s="145" t="s">
        <v>6196</v>
      </c>
      <c r="F71" s="17">
        <v>1</v>
      </c>
      <c r="G71" s="52">
        <v>540</v>
      </c>
      <c r="H71" s="52">
        <f>F71*G71</f>
        <v>540</v>
      </c>
      <c r="I71" s="18"/>
      <c r="J71" s="54" t="s">
        <v>6197</v>
      </c>
      <c r="K71" s="146" t="s">
        <v>6163</v>
      </c>
      <c r="L71" s="17"/>
      <c r="M71" s="19">
        <v>44812</v>
      </c>
      <c r="N71" s="16"/>
      <c r="O71" s="56"/>
      <c r="P71" s="56">
        <v>44831</v>
      </c>
      <c r="Q71" s="21">
        <v>44831</v>
      </c>
    </row>
    <row r="72" spans="2:17" s="9" customFormat="1" ht="19.7" customHeight="1">
      <c r="B72" s="16">
        <v>3</v>
      </c>
      <c r="C72" s="16" t="s">
        <v>178</v>
      </c>
      <c r="D72" s="16" t="s">
        <v>178</v>
      </c>
      <c r="E72" s="145" t="s">
        <v>6198</v>
      </c>
      <c r="F72" s="17">
        <v>4</v>
      </c>
      <c r="G72" s="52">
        <v>1009</v>
      </c>
      <c r="H72" s="52">
        <f>F72*G72</f>
        <v>4036</v>
      </c>
      <c r="I72" s="18"/>
      <c r="J72" s="54" t="s">
        <v>705</v>
      </c>
      <c r="K72" s="146" t="s">
        <v>6163</v>
      </c>
      <c r="L72" s="17"/>
      <c r="M72" s="19">
        <v>44812</v>
      </c>
      <c r="N72" s="16"/>
      <c r="O72" s="56"/>
      <c r="P72" s="56">
        <v>44831</v>
      </c>
      <c r="Q72" s="21">
        <v>44831</v>
      </c>
    </row>
    <row r="73" spans="2:17" s="9" customFormat="1" ht="19.7" customHeight="1">
      <c r="B73" s="16">
        <v>3</v>
      </c>
      <c r="C73" s="16" t="s">
        <v>6199</v>
      </c>
      <c r="D73" s="16" t="s">
        <v>178</v>
      </c>
      <c r="E73" s="145" t="s">
        <v>6200</v>
      </c>
      <c r="F73" s="17">
        <v>1</v>
      </c>
      <c r="G73" s="52">
        <v>808</v>
      </c>
      <c r="H73" s="52">
        <f t="shared" si="1"/>
        <v>808</v>
      </c>
      <c r="I73" s="18"/>
      <c r="J73" s="54" t="s">
        <v>6201</v>
      </c>
      <c r="K73" s="146" t="s">
        <v>6163</v>
      </c>
      <c r="L73" s="17"/>
      <c r="M73" s="19">
        <v>44812</v>
      </c>
      <c r="N73" s="16"/>
      <c r="O73" s="56"/>
      <c r="P73" s="56">
        <v>44831</v>
      </c>
      <c r="Q73" s="21">
        <v>44831</v>
      </c>
    </row>
    <row r="74" spans="2:17" s="9" customFormat="1" ht="19.7" customHeight="1">
      <c r="B74" s="16">
        <v>3</v>
      </c>
      <c r="C74" s="16" t="s">
        <v>178</v>
      </c>
      <c r="D74" s="16" t="s">
        <v>178</v>
      </c>
      <c r="E74" s="145" t="s">
        <v>6202</v>
      </c>
      <c r="F74" s="17">
        <v>2</v>
      </c>
      <c r="G74" s="52">
        <v>7200</v>
      </c>
      <c r="H74" s="52">
        <f t="shared" si="1"/>
        <v>14400</v>
      </c>
      <c r="I74" s="18"/>
      <c r="J74" s="54" t="s">
        <v>6203</v>
      </c>
      <c r="K74" s="146" t="s">
        <v>6163</v>
      </c>
      <c r="L74" s="17"/>
      <c r="M74" s="19">
        <v>44812</v>
      </c>
      <c r="N74" s="16"/>
      <c r="O74" s="56"/>
      <c r="P74" s="56">
        <v>44831</v>
      </c>
      <c r="Q74" s="21">
        <v>44831</v>
      </c>
    </row>
    <row r="75" spans="2:17" s="9" customFormat="1" ht="19.7" customHeight="1">
      <c r="B75" s="16">
        <v>3</v>
      </c>
      <c r="C75" s="16" t="s">
        <v>178</v>
      </c>
      <c r="D75" s="16" t="s">
        <v>178</v>
      </c>
      <c r="E75" s="145" t="s">
        <v>6204</v>
      </c>
      <c r="F75" s="17">
        <v>2</v>
      </c>
      <c r="G75" s="52">
        <v>2760</v>
      </c>
      <c r="H75" s="52">
        <f t="shared" si="1"/>
        <v>5520</v>
      </c>
      <c r="I75" s="18"/>
      <c r="J75" s="54" t="s">
        <v>6205</v>
      </c>
      <c r="K75" s="146" t="s">
        <v>6163</v>
      </c>
      <c r="L75" s="17"/>
      <c r="M75" s="19">
        <v>44812</v>
      </c>
      <c r="N75" s="16"/>
      <c r="O75" s="56"/>
      <c r="P75" s="56">
        <v>44831</v>
      </c>
      <c r="Q75" s="21">
        <v>44831</v>
      </c>
    </row>
    <row r="76" spans="2:17" s="9" customFormat="1" ht="19.7" customHeight="1">
      <c r="B76" s="16">
        <v>3</v>
      </c>
      <c r="C76" s="16" t="s">
        <v>178</v>
      </c>
      <c r="D76" s="16" t="s">
        <v>178</v>
      </c>
      <c r="E76" s="145" t="s">
        <v>6206</v>
      </c>
      <c r="F76" s="17">
        <v>2</v>
      </c>
      <c r="G76" s="52">
        <v>2020</v>
      </c>
      <c r="H76" s="52">
        <f t="shared" si="1"/>
        <v>4040</v>
      </c>
      <c r="I76" s="18"/>
      <c r="J76" s="54" t="s">
        <v>6207</v>
      </c>
      <c r="K76" s="146" t="s">
        <v>6163</v>
      </c>
      <c r="L76" s="17"/>
      <c r="M76" s="19">
        <v>44812</v>
      </c>
      <c r="N76" s="16"/>
      <c r="O76" s="56"/>
      <c r="P76" s="56">
        <v>44831</v>
      </c>
      <c r="Q76" s="21">
        <v>44831</v>
      </c>
    </row>
    <row r="77" spans="2:17" s="9" customFormat="1" ht="19.7" customHeight="1">
      <c r="B77" s="16">
        <v>3</v>
      </c>
      <c r="C77" s="16" t="s">
        <v>178</v>
      </c>
      <c r="D77" s="16" t="s">
        <v>178</v>
      </c>
      <c r="E77" s="145" t="s">
        <v>6208</v>
      </c>
      <c r="F77" s="17">
        <v>2</v>
      </c>
      <c r="G77" s="52">
        <v>1690</v>
      </c>
      <c r="H77" s="52">
        <f t="shared" si="1"/>
        <v>3380</v>
      </c>
      <c r="I77" s="18"/>
      <c r="J77" s="54" t="s">
        <v>6209</v>
      </c>
      <c r="K77" s="146" t="s">
        <v>6163</v>
      </c>
      <c r="L77" s="17"/>
      <c r="M77" s="19">
        <v>44812</v>
      </c>
      <c r="N77" s="16"/>
      <c r="O77" s="56"/>
      <c r="P77" s="56">
        <v>44831</v>
      </c>
      <c r="Q77" s="21">
        <v>44831</v>
      </c>
    </row>
    <row r="78" spans="2:17" s="9" customFormat="1" ht="19.7" customHeight="1">
      <c r="B78" s="16">
        <v>3</v>
      </c>
      <c r="C78" s="16" t="s">
        <v>178</v>
      </c>
      <c r="D78" s="16" t="s">
        <v>178</v>
      </c>
      <c r="E78" s="145" t="s">
        <v>6210</v>
      </c>
      <c r="F78" s="17">
        <v>2</v>
      </c>
      <c r="G78" s="52">
        <v>1690</v>
      </c>
      <c r="H78" s="52">
        <f t="shared" si="1"/>
        <v>3380</v>
      </c>
      <c r="I78" s="18"/>
      <c r="J78" s="54" t="s">
        <v>6211</v>
      </c>
      <c r="K78" s="146" t="s">
        <v>6163</v>
      </c>
      <c r="L78" s="17"/>
      <c r="M78" s="19">
        <v>44812</v>
      </c>
      <c r="N78" s="16"/>
      <c r="O78" s="56"/>
      <c r="P78" s="56">
        <v>44831</v>
      </c>
      <c r="Q78" s="21">
        <v>44831</v>
      </c>
    </row>
    <row r="79" spans="2:17" s="9" customFormat="1" ht="19.7" customHeight="1">
      <c r="B79" s="16">
        <v>3</v>
      </c>
      <c r="C79" s="16" t="s">
        <v>178</v>
      </c>
      <c r="D79" s="16" t="s">
        <v>178</v>
      </c>
      <c r="E79" s="145" t="s">
        <v>6212</v>
      </c>
      <c r="F79" s="17">
        <v>1</v>
      </c>
      <c r="G79" s="52">
        <v>1880</v>
      </c>
      <c r="H79" s="52">
        <f>F79*G79</f>
        <v>1880</v>
      </c>
      <c r="I79" s="18"/>
      <c r="J79" s="54" t="s">
        <v>6213</v>
      </c>
      <c r="K79" s="146" t="s">
        <v>6163</v>
      </c>
      <c r="L79" s="17"/>
      <c r="M79" s="19">
        <v>44812</v>
      </c>
      <c r="N79" s="16"/>
      <c r="O79" s="56"/>
      <c r="P79" s="56">
        <v>44831</v>
      </c>
      <c r="Q79" s="21">
        <v>44831</v>
      </c>
    </row>
    <row r="80" spans="2:17" s="9" customFormat="1" ht="19.7" customHeight="1">
      <c r="B80" s="16">
        <v>3</v>
      </c>
      <c r="C80" s="16" t="s">
        <v>178</v>
      </c>
      <c r="D80" s="16" t="s">
        <v>178</v>
      </c>
      <c r="E80" s="145" t="s">
        <v>6214</v>
      </c>
      <c r="F80" s="17">
        <v>1</v>
      </c>
      <c r="G80" s="52">
        <v>2870</v>
      </c>
      <c r="H80" s="52">
        <f>F80*G80</f>
        <v>2870</v>
      </c>
      <c r="I80" s="18"/>
      <c r="J80" s="54" t="s">
        <v>6215</v>
      </c>
      <c r="K80" s="146" t="s">
        <v>6163</v>
      </c>
      <c r="L80" s="17"/>
      <c r="M80" s="19">
        <v>44812</v>
      </c>
      <c r="N80" s="16"/>
      <c r="O80" s="56"/>
      <c r="P80" s="56">
        <v>44831</v>
      </c>
      <c r="Q80" s="21">
        <v>44831</v>
      </c>
    </row>
    <row r="81" spans="2:17" s="9" customFormat="1" ht="19.7" customHeight="1">
      <c r="B81" s="16">
        <v>3</v>
      </c>
      <c r="C81" s="16" t="s">
        <v>178</v>
      </c>
      <c r="D81" s="16" t="s">
        <v>178</v>
      </c>
      <c r="E81" s="145" t="s">
        <v>6216</v>
      </c>
      <c r="F81" s="17">
        <v>2</v>
      </c>
      <c r="G81" s="52">
        <v>10851</v>
      </c>
      <c r="H81" s="52">
        <f t="shared" si="1"/>
        <v>21702</v>
      </c>
      <c r="I81" s="18"/>
      <c r="J81" s="54" t="s">
        <v>6217</v>
      </c>
      <c r="K81" s="146" t="s">
        <v>6163</v>
      </c>
      <c r="L81" s="17"/>
      <c r="M81" s="19">
        <v>44812</v>
      </c>
      <c r="N81" s="16"/>
      <c r="O81" s="56"/>
      <c r="P81" s="56">
        <v>44831</v>
      </c>
      <c r="Q81" s="21">
        <v>44831</v>
      </c>
    </row>
    <row r="82" spans="2:17" s="9" customFormat="1" ht="19.7" customHeight="1">
      <c r="B82" s="16">
        <v>3</v>
      </c>
      <c r="C82" s="16" t="s">
        <v>178</v>
      </c>
      <c r="D82" s="16" t="s">
        <v>178</v>
      </c>
      <c r="E82" s="145" t="s">
        <v>6218</v>
      </c>
      <c r="F82" s="17">
        <v>1</v>
      </c>
      <c r="G82" s="52">
        <v>3610</v>
      </c>
      <c r="H82" s="52">
        <f t="shared" si="1"/>
        <v>3610</v>
      </c>
      <c r="I82" s="18"/>
      <c r="J82" s="54" t="s">
        <v>6219</v>
      </c>
      <c r="K82" s="146" t="s">
        <v>6163</v>
      </c>
      <c r="L82" s="17"/>
      <c r="M82" s="19">
        <v>44812</v>
      </c>
      <c r="N82" s="16"/>
      <c r="O82" s="56"/>
      <c r="P82" s="56">
        <v>44831</v>
      </c>
      <c r="Q82" s="21">
        <v>44831</v>
      </c>
    </row>
    <row r="83" spans="2:17" s="9" customFormat="1" ht="19.7" customHeight="1">
      <c r="B83" s="16">
        <v>3</v>
      </c>
      <c r="C83" s="16" t="s">
        <v>178</v>
      </c>
      <c r="D83" s="16" t="s">
        <v>178</v>
      </c>
      <c r="E83" s="145" t="s">
        <v>6220</v>
      </c>
      <c r="F83" s="17">
        <v>1</v>
      </c>
      <c r="G83" s="52">
        <v>2350</v>
      </c>
      <c r="H83" s="52">
        <f t="shared" si="1"/>
        <v>2350</v>
      </c>
      <c r="I83" s="18"/>
      <c r="J83" s="54" t="s">
        <v>6221</v>
      </c>
      <c r="K83" s="146" t="s">
        <v>6163</v>
      </c>
      <c r="L83" s="17"/>
      <c r="M83" s="19">
        <v>44812</v>
      </c>
      <c r="N83" s="16"/>
      <c r="O83" s="56"/>
      <c r="P83" s="56">
        <v>44831</v>
      </c>
      <c r="Q83" s="21">
        <v>44831</v>
      </c>
    </row>
    <row r="84" spans="2:17" s="9" customFormat="1" ht="19.7" customHeight="1">
      <c r="B84" s="16">
        <v>3</v>
      </c>
      <c r="C84" s="16" t="s">
        <v>178</v>
      </c>
      <c r="D84" s="16" t="s">
        <v>178</v>
      </c>
      <c r="E84" s="145" t="s">
        <v>6222</v>
      </c>
      <c r="F84" s="17">
        <v>1</v>
      </c>
      <c r="G84" s="52">
        <v>1860</v>
      </c>
      <c r="H84" s="52">
        <f t="shared" si="1"/>
        <v>1860</v>
      </c>
      <c r="I84" s="18"/>
      <c r="J84" s="54" t="s">
        <v>6223</v>
      </c>
      <c r="K84" s="146" t="s">
        <v>6163</v>
      </c>
      <c r="L84" s="17"/>
      <c r="M84" s="19">
        <v>44812</v>
      </c>
      <c r="N84" s="16"/>
      <c r="O84" s="56"/>
      <c r="P84" s="56">
        <v>44831</v>
      </c>
      <c r="Q84" s="21">
        <v>44831</v>
      </c>
    </row>
    <row r="85" spans="2:17" s="9" customFormat="1" ht="19.7" customHeight="1">
      <c r="B85" s="16">
        <v>3</v>
      </c>
      <c r="C85" s="16" t="s">
        <v>178</v>
      </c>
      <c r="D85" s="16" t="s">
        <v>178</v>
      </c>
      <c r="E85" s="145" t="s">
        <v>6224</v>
      </c>
      <c r="F85" s="17">
        <v>4</v>
      </c>
      <c r="G85" s="52">
        <v>1580</v>
      </c>
      <c r="H85" s="52">
        <f t="shared" si="1"/>
        <v>6320</v>
      </c>
      <c r="I85" s="18"/>
      <c r="J85" s="54" t="s">
        <v>6225</v>
      </c>
      <c r="K85" s="146" t="s">
        <v>6163</v>
      </c>
      <c r="L85" s="17"/>
      <c r="M85" s="19">
        <v>44812</v>
      </c>
      <c r="N85" s="16"/>
      <c r="O85" s="56"/>
      <c r="P85" s="56">
        <v>44831</v>
      </c>
      <c r="Q85" s="21">
        <v>44831</v>
      </c>
    </row>
    <row r="86" spans="2:17" s="9" customFormat="1" ht="19.7" customHeight="1">
      <c r="B86" s="16">
        <v>3</v>
      </c>
      <c r="C86" s="16" t="s">
        <v>178</v>
      </c>
      <c r="D86" s="16" t="s">
        <v>178</v>
      </c>
      <c r="E86" s="145" t="s">
        <v>6226</v>
      </c>
      <c r="F86" s="17">
        <v>1</v>
      </c>
      <c r="G86" s="52">
        <v>11040</v>
      </c>
      <c r="H86" s="52">
        <f t="shared" si="1"/>
        <v>11040</v>
      </c>
      <c r="I86" s="18"/>
      <c r="J86" s="54" t="s">
        <v>6227</v>
      </c>
      <c r="K86" s="146" t="s">
        <v>6163</v>
      </c>
      <c r="L86" s="17"/>
      <c r="M86" s="19">
        <v>44812</v>
      </c>
      <c r="N86" s="16"/>
      <c r="O86" s="56"/>
      <c r="P86" s="56">
        <v>44831</v>
      </c>
      <c r="Q86" s="21">
        <v>44831</v>
      </c>
    </row>
    <row r="87" spans="2:17" s="9" customFormat="1" ht="19.7" customHeight="1">
      <c r="B87" s="16">
        <v>3</v>
      </c>
      <c r="C87" s="16" t="s">
        <v>178</v>
      </c>
      <c r="D87" s="16" t="s">
        <v>178</v>
      </c>
      <c r="E87" s="145" t="s">
        <v>6228</v>
      </c>
      <c r="F87" s="17">
        <v>1</v>
      </c>
      <c r="G87" s="52">
        <v>2230</v>
      </c>
      <c r="H87" s="52">
        <f t="shared" si="1"/>
        <v>2230</v>
      </c>
      <c r="I87" s="18"/>
      <c r="J87" s="54" t="s">
        <v>6229</v>
      </c>
      <c r="K87" s="146" t="s">
        <v>6163</v>
      </c>
      <c r="L87" s="17"/>
      <c r="M87" s="19">
        <v>44812</v>
      </c>
      <c r="N87" s="16"/>
      <c r="O87" s="56"/>
      <c r="P87" s="56">
        <v>44831</v>
      </c>
      <c r="Q87" s="21">
        <v>44831</v>
      </c>
    </row>
    <row r="88" spans="2:17" s="9" customFormat="1" ht="19.7" customHeight="1">
      <c r="B88" s="16">
        <v>3</v>
      </c>
      <c r="C88" s="16" t="s">
        <v>178</v>
      </c>
      <c r="D88" s="16" t="s">
        <v>178</v>
      </c>
      <c r="E88" s="145" t="s">
        <v>6230</v>
      </c>
      <c r="F88" s="17">
        <v>1</v>
      </c>
      <c r="G88" s="52">
        <v>3670</v>
      </c>
      <c r="H88" s="52">
        <f t="shared" si="1"/>
        <v>3670</v>
      </c>
      <c r="I88" s="18"/>
      <c r="J88" s="54" t="s">
        <v>6231</v>
      </c>
      <c r="K88" s="146" t="s">
        <v>6163</v>
      </c>
      <c r="L88" s="17"/>
      <c r="M88" s="19">
        <v>44812</v>
      </c>
      <c r="N88" s="16"/>
      <c r="O88" s="56"/>
      <c r="P88" s="56">
        <v>44831</v>
      </c>
      <c r="Q88" s="21">
        <v>44831</v>
      </c>
    </row>
    <row r="89" spans="2:17" s="9" customFormat="1" ht="19.7" customHeight="1">
      <c r="B89" s="16"/>
      <c r="C89" s="16"/>
      <c r="D89" s="16"/>
      <c r="E89" s="145"/>
      <c r="F89" s="17"/>
      <c r="G89" s="52">
        <v>0</v>
      </c>
      <c r="H89" s="52">
        <f t="shared" si="1"/>
        <v>0</v>
      </c>
      <c r="I89" s="18"/>
      <c r="J89" s="54"/>
      <c r="K89" s="17"/>
      <c r="L89" s="17"/>
      <c r="M89" s="19"/>
      <c r="N89" s="16"/>
      <c r="O89" s="17"/>
      <c r="P89" s="19"/>
      <c r="Q89" s="21"/>
    </row>
    <row r="90" spans="2:17" s="1655" customFormat="1" ht="19.7" customHeight="1">
      <c r="B90" s="1656"/>
      <c r="C90" s="1656"/>
      <c r="D90" s="1656"/>
      <c r="E90" s="1657"/>
      <c r="F90" s="638"/>
      <c r="G90" s="1658">
        <v>0</v>
      </c>
      <c r="H90" s="1658">
        <f t="shared" si="1"/>
        <v>0</v>
      </c>
      <c r="I90" s="1659"/>
      <c r="J90" s="1660"/>
      <c r="K90" s="638"/>
      <c r="L90" s="638"/>
      <c r="M90" s="1661"/>
      <c r="N90" s="1656"/>
      <c r="O90" s="638"/>
      <c r="P90" s="1661"/>
      <c r="Q90" s="1662"/>
    </row>
    <row r="91" spans="2:17" s="9" customFormat="1" ht="19.7" customHeight="1">
      <c r="B91" s="16">
        <v>3</v>
      </c>
      <c r="C91" s="16" t="s">
        <v>96</v>
      </c>
      <c r="D91" s="16" t="s">
        <v>178</v>
      </c>
      <c r="E91" s="145" t="s">
        <v>6153</v>
      </c>
      <c r="F91" s="17">
        <v>2</v>
      </c>
      <c r="G91" s="52">
        <v>366</v>
      </c>
      <c r="H91" s="52">
        <f t="shared" si="1"/>
        <v>732</v>
      </c>
      <c r="I91" s="18"/>
      <c r="J91" s="54" t="s">
        <v>2700</v>
      </c>
      <c r="K91" s="146" t="s">
        <v>6163</v>
      </c>
      <c r="L91" s="17"/>
      <c r="M91" s="19">
        <v>44847</v>
      </c>
      <c r="N91" s="16"/>
      <c r="O91" s="17"/>
      <c r="P91" s="19">
        <v>44851</v>
      </c>
      <c r="Q91" s="21">
        <v>44851</v>
      </c>
    </row>
    <row r="92" spans="2:17" s="9" customFormat="1" ht="19.7" customHeight="1">
      <c r="B92" s="16"/>
      <c r="C92" s="16"/>
      <c r="D92" s="16"/>
      <c r="E92" s="145"/>
      <c r="F92" s="17"/>
      <c r="G92" s="52">
        <v>0</v>
      </c>
      <c r="H92" s="52">
        <f t="shared" si="1"/>
        <v>0</v>
      </c>
      <c r="I92" s="18"/>
      <c r="J92" s="54"/>
      <c r="K92" s="17"/>
      <c r="L92" s="17"/>
      <c r="M92" s="19"/>
      <c r="N92" s="16"/>
      <c r="O92" s="17"/>
      <c r="P92" s="19"/>
      <c r="Q92" s="21"/>
    </row>
    <row r="93" spans="2:17" s="1663" customFormat="1" ht="19.7" customHeight="1">
      <c r="B93" s="1483"/>
      <c r="C93" s="1483"/>
      <c r="D93" s="1483"/>
      <c r="E93" s="1664"/>
      <c r="F93" s="1665"/>
      <c r="G93" s="1666">
        <v>0</v>
      </c>
      <c r="H93" s="1666">
        <f t="shared" si="1"/>
        <v>0</v>
      </c>
      <c r="I93" s="1667"/>
      <c r="J93" s="1668"/>
      <c r="K93" s="1665"/>
      <c r="L93" s="1665"/>
      <c r="M93" s="1669"/>
      <c r="N93" s="1483"/>
      <c r="O93" s="1665"/>
      <c r="P93" s="1669"/>
      <c r="Q93" s="1670"/>
    </row>
    <row r="94" spans="2:17" s="9" customFormat="1" ht="19.7" customHeight="1">
      <c r="B94" s="16">
        <v>3</v>
      </c>
      <c r="C94" s="16" t="s">
        <v>178</v>
      </c>
      <c r="D94" s="16" t="s">
        <v>178</v>
      </c>
      <c r="E94" s="145" t="s">
        <v>6232</v>
      </c>
      <c r="F94" s="17">
        <v>40</v>
      </c>
      <c r="G94" s="52">
        <v>11</v>
      </c>
      <c r="H94" s="52">
        <f t="shared" si="1"/>
        <v>440</v>
      </c>
      <c r="I94" s="18"/>
      <c r="J94" s="54" t="s">
        <v>2760</v>
      </c>
      <c r="K94" s="146" t="s">
        <v>6163</v>
      </c>
      <c r="L94" s="17"/>
      <c r="M94" s="19">
        <v>44851</v>
      </c>
      <c r="N94" s="16"/>
      <c r="O94" s="17"/>
      <c r="P94" s="19">
        <v>44852</v>
      </c>
      <c r="Q94" s="21">
        <v>44852</v>
      </c>
    </row>
    <row r="95" spans="2:17" s="9" customFormat="1" ht="19.7" customHeight="1">
      <c r="B95" s="16"/>
      <c r="C95" s="16"/>
      <c r="D95" s="16"/>
      <c r="E95" s="145"/>
      <c r="F95" s="17"/>
      <c r="G95" s="52">
        <v>0</v>
      </c>
      <c r="H95" s="52">
        <f t="shared" si="1"/>
        <v>0</v>
      </c>
      <c r="I95" s="18"/>
      <c r="J95" s="54"/>
      <c r="K95" s="17"/>
      <c r="L95" s="17"/>
      <c r="M95" s="19"/>
      <c r="N95" s="16"/>
      <c r="O95" s="17"/>
      <c r="P95" s="19"/>
      <c r="Q95" s="21"/>
    </row>
    <row r="96" spans="2:17" s="9" customFormat="1" ht="19.7" customHeight="1">
      <c r="B96" s="16"/>
      <c r="C96" s="16"/>
      <c r="D96" s="16"/>
      <c r="E96" s="145"/>
      <c r="F96" s="17"/>
      <c r="G96" s="52">
        <v>0</v>
      </c>
      <c r="H96" s="52">
        <f t="shared" si="1"/>
        <v>0</v>
      </c>
      <c r="I96" s="18"/>
      <c r="J96" s="54"/>
      <c r="K96" s="17"/>
      <c r="L96" s="17"/>
      <c r="M96" s="19"/>
      <c r="N96" s="16"/>
      <c r="O96" s="17"/>
      <c r="P96" s="19"/>
      <c r="Q96" s="21"/>
    </row>
    <row r="97" spans="2:17" s="9" customFormat="1" ht="19.7" customHeight="1">
      <c r="B97" s="16"/>
      <c r="C97" s="16"/>
      <c r="D97" s="16"/>
      <c r="E97" s="145"/>
      <c r="F97" s="17"/>
      <c r="G97" s="52">
        <v>0</v>
      </c>
      <c r="H97" s="52">
        <f t="shared" si="1"/>
        <v>0</v>
      </c>
      <c r="I97" s="18"/>
      <c r="J97" s="54"/>
      <c r="K97" s="17"/>
      <c r="L97" s="17"/>
      <c r="M97" s="19"/>
      <c r="N97" s="16"/>
      <c r="O97" s="17"/>
      <c r="P97" s="19"/>
      <c r="Q97" s="21"/>
    </row>
    <row r="98" spans="2:17" s="9" customFormat="1" ht="19.7" customHeight="1">
      <c r="B98" s="16"/>
      <c r="C98" s="16"/>
      <c r="D98" s="16"/>
      <c r="E98" s="145"/>
      <c r="F98" s="17"/>
      <c r="G98" s="52">
        <v>0</v>
      </c>
      <c r="H98" s="52">
        <f t="shared" si="1"/>
        <v>0</v>
      </c>
      <c r="I98" s="18"/>
      <c r="J98" s="54"/>
      <c r="K98" s="17"/>
      <c r="L98" s="17"/>
      <c r="M98" s="19"/>
      <c r="N98" s="16"/>
      <c r="O98" s="17"/>
      <c r="P98" s="19"/>
      <c r="Q98" s="21"/>
    </row>
    <row r="99" spans="2:17">
      <c r="G99" s="11"/>
      <c r="H99" s="11"/>
    </row>
  </sheetData>
  <autoFilter ref="B8:O98" xr:uid="{8B2ED821-98F8-4C85-825D-DF5693C6E824}"/>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A6233-3EA3-4ACF-9F7B-803BC9BE3FEE}">
  <sheetPr>
    <tabColor theme="7" tint="0.39997558519241921"/>
  </sheetPr>
  <dimension ref="A2:R210"/>
  <sheetViews>
    <sheetView zoomScale="70" zoomScaleNormal="70" workbookViewId="0">
      <pane xSplit="11" ySplit="8" topLeftCell="M9" activePane="bottomRight" state="frozen"/>
      <selection pane="topRight" activeCell="K1" sqref="K1"/>
      <selection pane="bottomLeft" activeCell="A9" sqref="A9"/>
      <selection pane="bottomRight" activeCell="R13" sqref="R13"/>
    </sheetView>
  </sheetViews>
  <sheetFormatPr defaultRowHeight="18.75"/>
  <cols>
    <col min="1" max="1" width="10.125" style="3" customWidth="1"/>
    <col min="2" max="2" width="2.625" style="3" customWidth="1"/>
    <col min="3" max="3" width="5.75" style="9" customWidth="1"/>
    <col min="4" max="5" width="15.75" style="3" customWidth="1"/>
    <col min="6" max="6" width="73" style="3" customWidth="1"/>
    <col min="7" max="7" width="6.25" style="3" customWidth="1"/>
    <col min="8" max="9" width="9.875" style="3" bestFit="1" customWidth="1"/>
    <col min="10" max="10" width="5.75" style="11" customWidth="1"/>
    <col min="11" max="11" width="57" style="3" customWidth="1"/>
    <col min="12" max="12" width="43.625" style="3" customWidth="1"/>
    <col min="13" max="13" width="30.75" style="9" customWidth="1"/>
    <col min="14" max="14" width="13.75" style="10" customWidth="1"/>
    <col min="15" max="15" width="6.375" style="3" customWidth="1"/>
    <col min="16" max="16" width="13.25" style="11" customWidth="1"/>
    <col min="17" max="17" width="18.125" style="126" customWidth="1"/>
    <col min="18" max="18" width="15.625" style="13" customWidth="1"/>
    <col min="19" max="256" width="9" style="3"/>
    <col min="257" max="257" width="10.125" style="3" customWidth="1"/>
    <col min="258" max="258" width="2.625" style="3" customWidth="1"/>
    <col min="259" max="259" width="5.75" style="3" customWidth="1"/>
    <col min="260" max="261" width="15.75" style="3" customWidth="1"/>
    <col min="262" max="262" width="73" style="3" customWidth="1"/>
    <col min="263" max="263" width="6.25" style="3" customWidth="1"/>
    <col min="264" max="265" width="9.875" style="3" bestFit="1" customWidth="1"/>
    <col min="266" max="266" width="5.75" style="3" customWidth="1"/>
    <col min="267" max="267" width="57" style="3" customWidth="1"/>
    <col min="268" max="268" width="43.625" style="3" customWidth="1"/>
    <col min="269" max="269" width="30.75" style="3" customWidth="1"/>
    <col min="270" max="270" width="13.75" style="3" customWidth="1"/>
    <col min="271" max="271" width="6.375" style="3" customWidth="1"/>
    <col min="272" max="272" width="13.25" style="3" customWidth="1"/>
    <col min="273" max="273" width="18.125" style="3" customWidth="1"/>
    <col min="274" max="274" width="15.625" style="3" customWidth="1"/>
    <col min="275" max="512" width="9" style="3"/>
    <col min="513" max="513" width="10.125" style="3" customWidth="1"/>
    <col min="514" max="514" width="2.625" style="3" customWidth="1"/>
    <col min="515" max="515" width="5.75" style="3" customWidth="1"/>
    <col min="516" max="517" width="15.75" style="3" customWidth="1"/>
    <col min="518" max="518" width="73" style="3" customWidth="1"/>
    <col min="519" max="519" width="6.25" style="3" customWidth="1"/>
    <col min="520" max="521" width="9.875" style="3" bestFit="1" customWidth="1"/>
    <col min="522" max="522" width="5.75" style="3" customWidth="1"/>
    <col min="523" max="523" width="57" style="3" customWidth="1"/>
    <col min="524" max="524" width="43.625" style="3" customWidth="1"/>
    <col min="525" max="525" width="30.75" style="3" customWidth="1"/>
    <col min="526" max="526" width="13.75" style="3" customWidth="1"/>
    <col min="527" max="527" width="6.375" style="3" customWidth="1"/>
    <col min="528" max="528" width="13.25" style="3" customWidth="1"/>
    <col min="529" max="529" width="18.125" style="3" customWidth="1"/>
    <col min="530" max="530" width="15.625" style="3" customWidth="1"/>
    <col min="531" max="768" width="9" style="3"/>
    <col min="769" max="769" width="10.125" style="3" customWidth="1"/>
    <col min="770" max="770" width="2.625" style="3" customWidth="1"/>
    <col min="771" max="771" width="5.75" style="3" customWidth="1"/>
    <col min="772" max="773" width="15.75" style="3" customWidth="1"/>
    <col min="774" max="774" width="73" style="3" customWidth="1"/>
    <col min="775" max="775" width="6.25" style="3" customWidth="1"/>
    <col min="776" max="777" width="9.875" style="3" bestFit="1" customWidth="1"/>
    <col min="778" max="778" width="5.75" style="3" customWidth="1"/>
    <col min="779" max="779" width="57" style="3" customWidth="1"/>
    <col min="780" max="780" width="43.625" style="3" customWidth="1"/>
    <col min="781" max="781" width="30.75" style="3" customWidth="1"/>
    <col min="782" max="782" width="13.75" style="3" customWidth="1"/>
    <col min="783" max="783" width="6.375" style="3" customWidth="1"/>
    <col min="784" max="784" width="13.25" style="3" customWidth="1"/>
    <col min="785" max="785" width="18.125" style="3" customWidth="1"/>
    <col min="786" max="786" width="15.625" style="3" customWidth="1"/>
    <col min="787" max="1024" width="9" style="3"/>
    <col min="1025" max="1025" width="10.125" style="3" customWidth="1"/>
    <col min="1026" max="1026" width="2.625" style="3" customWidth="1"/>
    <col min="1027" max="1027" width="5.75" style="3" customWidth="1"/>
    <col min="1028" max="1029" width="15.75" style="3" customWidth="1"/>
    <col min="1030" max="1030" width="73" style="3" customWidth="1"/>
    <col min="1031" max="1031" width="6.25" style="3" customWidth="1"/>
    <col min="1032" max="1033" width="9.875" style="3" bestFit="1" customWidth="1"/>
    <col min="1034" max="1034" width="5.75" style="3" customWidth="1"/>
    <col min="1035" max="1035" width="57" style="3" customWidth="1"/>
    <col min="1036" max="1036" width="43.625" style="3" customWidth="1"/>
    <col min="1037" max="1037" width="30.75" style="3" customWidth="1"/>
    <col min="1038" max="1038" width="13.75" style="3" customWidth="1"/>
    <col min="1039" max="1039" width="6.375" style="3" customWidth="1"/>
    <col min="1040" max="1040" width="13.25" style="3" customWidth="1"/>
    <col min="1041" max="1041" width="18.125" style="3" customWidth="1"/>
    <col min="1042" max="1042" width="15.625" style="3" customWidth="1"/>
    <col min="1043" max="1280" width="9" style="3"/>
    <col min="1281" max="1281" width="10.125" style="3" customWidth="1"/>
    <col min="1282" max="1282" width="2.625" style="3" customWidth="1"/>
    <col min="1283" max="1283" width="5.75" style="3" customWidth="1"/>
    <col min="1284" max="1285" width="15.75" style="3" customWidth="1"/>
    <col min="1286" max="1286" width="73" style="3" customWidth="1"/>
    <col min="1287" max="1287" width="6.25" style="3" customWidth="1"/>
    <col min="1288" max="1289" width="9.875" style="3" bestFit="1" customWidth="1"/>
    <col min="1290" max="1290" width="5.75" style="3" customWidth="1"/>
    <col min="1291" max="1291" width="57" style="3" customWidth="1"/>
    <col min="1292" max="1292" width="43.625" style="3" customWidth="1"/>
    <col min="1293" max="1293" width="30.75" style="3" customWidth="1"/>
    <col min="1294" max="1294" width="13.75" style="3" customWidth="1"/>
    <col min="1295" max="1295" width="6.375" style="3" customWidth="1"/>
    <col min="1296" max="1296" width="13.25" style="3" customWidth="1"/>
    <col min="1297" max="1297" width="18.125" style="3" customWidth="1"/>
    <col min="1298" max="1298" width="15.625" style="3" customWidth="1"/>
    <col min="1299" max="1536" width="9" style="3"/>
    <col min="1537" max="1537" width="10.125" style="3" customWidth="1"/>
    <col min="1538" max="1538" width="2.625" style="3" customWidth="1"/>
    <col min="1539" max="1539" width="5.75" style="3" customWidth="1"/>
    <col min="1540" max="1541" width="15.75" style="3" customWidth="1"/>
    <col min="1542" max="1542" width="73" style="3" customWidth="1"/>
    <col min="1543" max="1543" width="6.25" style="3" customWidth="1"/>
    <col min="1544" max="1545" width="9.875" style="3" bestFit="1" customWidth="1"/>
    <col min="1546" max="1546" width="5.75" style="3" customWidth="1"/>
    <col min="1547" max="1547" width="57" style="3" customWidth="1"/>
    <col min="1548" max="1548" width="43.625" style="3" customWidth="1"/>
    <col min="1549" max="1549" width="30.75" style="3" customWidth="1"/>
    <col min="1550" max="1550" width="13.75" style="3" customWidth="1"/>
    <col min="1551" max="1551" width="6.375" style="3" customWidth="1"/>
    <col min="1552" max="1552" width="13.25" style="3" customWidth="1"/>
    <col min="1553" max="1553" width="18.125" style="3" customWidth="1"/>
    <col min="1554" max="1554" width="15.625" style="3" customWidth="1"/>
    <col min="1555" max="1792" width="9" style="3"/>
    <col min="1793" max="1793" width="10.125" style="3" customWidth="1"/>
    <col min="1794" max="1794" width="2.625" style="3" customWidth="1"/>
    <col min="1795" max="1795" width="5.75" style="3" customWidth="1"/>
    <col min="1796" max="1797" width="15.75" style="3" customWidth="1"/>
    <col min="1798" max="1798" width="73" style="3" customWidth="1"/>
    <col min="1799" max="1799" width="6.25" style="3" customWidth="1"/>
    <col min="1800" max="1801" width="9.875" style="3" bestFit="1" customWidth="1"/>
    <col min="1802" max="1802" width="5.75" style="3" customWidth="1"/>
    <col min="1803" max="1803" width="57" style="3" customWidth="1"/>
    <col min="1804" max="1804" width="43.625" style="3" customWidth="1"/>
    <col min="1805" max="1805" width="30.75" style="3" customWidth="1"/>
    <col min="1806" max="1806" width="13.75" style="3" customWidth="1"/>
    <col min="1807" max="1807" width="6.375" style="3" customWidth="1"/>
    <col min="1808" max="1808" width="13.25" style="3" customWidth="1"/>
    <col min="1809" max="1809" width="18.125" style="3" customWidth="1"/>
    <col min="1810" max="1810" width="15.625" style="3" customWidth="1"/>
    <col min="1811" max="2048" width="9" style="3"/>
    <col min="2049" max="2049" width="10.125" style="3" customWidth="1"/>
    <col min="2050" max="2050" width="2.625" style="3" customWidth="1"/>
    <col min="2051" max="2051" width="5.75" style="3" customWidth="1"/>
    <col min="2052" max="2053" width="15.75" style="3" customWidth="1"/>
    <col min="2054" max="2054" width="73" style="3" customWidth="1"/>
    <col min="2055" max="2055" width="6.25" style="3" customWidth="1"/>
    <col min="2056" max="2057" width="9.875" style="3" bestFit="1" customWidth="1"/>
    <col min="2058" max="2058" width="5.75" style="3" customWidth="1"/>
    <col min="2059" max="2059" width="57" style="3" customWidth="1"/>
    <col min="2060" max="2060" width="43.625" style="3" customWidth="1"/>
    <col min="2061" max="2061" width="30.75" style="3" customWidth="1"/>
    <col min="2062" max="2062" width="13.75" style="3" customWidth="1"/>
    <col min="2063" max="2063" width="6.375" style="3" customWidth="1"/>
    <col min="2064" max="2064" width="13.25" style="3" customWidth="1"/>
    <col min="2065" max="2065" width="18.125" style="3" customWidth="1"/>
    <col min="2066" max="2066" width="15.625" style="3" customWidth="1"/>
    <col min="2067" max="2304" width="9" style="3"/>
    <col min="2305" max="2305" width="10.125" style="3" customWidth="1"/>
    <col min="2306" max="2306" width="2.625" style="3" customWidth="1"/>
    <col min="2307" max="2307" width="5.75" style="3" customWidth="1"/>
    <col min="2308" max="2309" width="15.75" style="3" customWidth="1"/>
    <col min="2310" max="2310" width="73" style="3" customWidth="1"/>
    <col min="2311" max="2311" width="6.25" style="3" customWidth="1"/>
    <col min="2312" max="2313" width="9.875" style="3" bestFit="1" customWidth="1"/>
    <col min="2314" max="2314" width="5.75" style="3" customWidth="1"/>
    <col min="2315" max="2315" width="57" style="3" customWidth="1"/>
    <col min="2316" max="2316" width="43.625" style="3" customWidth="1"/>
    <col min="2317" max="2317" width="30.75" style="3" customWidth="1"/>
    <col min="2318" max="2318" width="13.75" style="3" customWidth="1"/>
    <col min="2319" max="2319" width="6.375" style="3" customWidth="1"/>
    <col min="2320" max="2320" width="13.25" style="3" customWidth="1"/>
    <col min="2321" max="2321" width="18.125" style="3" customWidth="1"/>
    <col min="2322" max="2322" width="15.625" style="3" customWidth="1"/>
    <col min="2323" max="2560" width="9" style="3"/>
    <col min="2561" max="2561" width="10.125" style="3" customWidth="1"/>
    <col min="2562" max="2562" width="2.625" style="3" customWidth="1"/>
    <col min="2563" max="2563" width="5.75" style="3" customWidth="1"/>
    <col min="2564" max="2565" width="15.75" style="3" customWidth="1"/>
    <col min="2566" max="2566" width="73" style="3" customWidth="1"/>
    <col min="2567" max="2567" width="6.25" style="3" customWidth="1"/>
    <col min="2568" max="2569" width="9.875" style="3" bestFit="1" customWidth="1"/>
    <col min="2570" max="2570" width="5.75" style="3" customWidth="1"/>
    <col min="2571" max="2571" width="57" style="3" customWidth="1"/>
    <col min="2572" max="2572" width="43.625" style="3" customWidth="1"/>
    <col min="2573" max="2573" width="30.75" style="3" customWidth="1"/>
    <col min="2574" max="2574" width="13.75" style="3" customWidth="1"/>
    <col min="2575" max="2575" width="6.375" style="3" customWidth="1"/>
    <col min="2576" max="2576" width="13.25" style="3" customWidth="1"/>
    <col min="2577" max="2577" width="18.125" style="3" customWidth="1"/>
    <col min="2578" max="2578" width="15.625" style="3" customWidth="1"/>
    <col min="2579" max="2816" width="9" style="3"/>
    <col min="2817" max="2817" width="10.125" style="3" customWidth="1"/>
    <col min="2818" max="2818" width="2.625" style="3" customWidth="1"/>
    <col min="2819" max="2819" width="5.75" style="3" customWidth="1"/>
    <col min="2820" max="2821" width="15.75" style="3" customWidth="1"/>
    <col min="2822" max="2822" width="73" style="3" customWidth="1"/>
    <col min="2823" max="2823" width="6.25" style="3" customWidth="1"/>
    <col min="2824" max="2825" width="9.875" style="3" bestFit="1" customWidth="1"/>
    <col min="2826" max="2826" width="5.75" style="3" customWidth="1"/>
    <col min="2827" max="2827" width="57" style="3" customWidth="1"/>
    <col min="2828" max="2828" width="43.625" style="3" customWidth="1"/>
    <col min="2829" max="2829" width="30.75" style="3" customWidth="1"/>
    <col min="2830" max="2830" width="13.75" style="3" customWidth="1"/>
    <col min="2831" max="2831" width="6.375" style="3" customWidth="1"/>
    <col min="2832" max="2832" width="13.25" style="3" customWidth="1"/>
    <col min="2833" max="2833" width="18.125" style="3" customWidth="1"/>
    <col min="2834" max="2834" width="15.625" style="3" customWidth="1"/>
    <col min="2835" max="3072" width="9" style="3"/>
    <col min="3073" max="3073" width="10.125" style="3" customWidth="1"/>
    <col min="3074" max="3074" width="2.625" style="3" customWidth="1"/>
    <col min="3075" max="3075" width="5.75" style="3" customWidth="1"/>
    <col min="3076" max="3077" width="15.75" style="3" customWidth="1"/>
    <col min="3078" max="3078" width="73" style="3" customWidth="1"/>
    <col min="3079" max="3079" width="6.25" style="3" customWidth="1"/>
    <col min="3080" max="3081" width="9.875" style="3" bestFit="1" customWidth="1"/>
    <col min="3082" max="3082" width="5.75" style="3" customWidth="1"/>
    <col min="3083" max="3083" width="57" style="3" customWidth="1"/>
    <col min="3084" max="3084" width="43.625" style="3" customWidth="1"/>
    <col min="3085" max="3085" width="30.75" style="3" customWidth="1"/>
    <col min="3086" max="3086" width="13.75" style="3" customWidth="1"/>
    <col min="3087" max="3087" width="6.375" style="3" customWidth="1"/>
    <col min="3088" max="3088" width="13.25" style="3" customWidth="1"/>
    <col min="3089" max="3089" width="18.125" style="3" customWidth="1"/>
    <col min="3090" max="3090" width="15.625" style="3" customWidth="1"/>
    <col min="3091" max="3328" width="9" style="3"/>
    <col min="3329" max="3329" width="10.125" style="3" customWidth="1"/>
    <col min="3330" max="3330" width="2.625" style="3" customWidth="1"/>
    <col min="3331" max="3331" width="5.75" style="3" customWidth="1"/>
    <col min="3332" max="3333" width="15.75" style="3" customWidth="1"/>
    <col min="3334" max="3334" width="73" style="3" customWidth="1"/>
    <col min="3335" max="3335" width="6.25" style="3" customWidth="1"/>
    <col min="3336" max="3337" width="9.875" style="3" bestFit="1" customWidth="1"/>
    <col min="3338" max="3338" width="5.75" style="3" customWidth="1"/>
    <col min="3339" max="3339" width="57" style="3" customWidth="1"/>
    <col min="3340" max="3340" width="43.625" style="3" customWidth="1"/>
    <col min="3341" max="3341" width="30.75" style="3" customWidth="1"/>
    <col min="3342" max="3342" width="13.75" style="3" customWidth="1"/>
    <col min="3343" max="3343" width="6.375" style="3" customWidth="1"/>
    <col min="3344" max="3344" width="13.25" style="3" customWidth="1"/>
    <col min="3345" max="3345" width="18.125" style="3" customWidth="1"/>
    <col min="3346" max="3346" width="15.625" style="3" customWidth="1"/>
    <col min="3347" max="3584" width="9" style="3"/>
    <col min="3585" max="3585" width="10.125" style="3" customWidth="1"/>
    <col min="3586" max="3586" width="2.625" style="3" customWidth="1"/>
    <col min="3587" max="3587" width="5.75" style="3" customWidth="1"/>
    <col min="3588" max="3589" width="15.75" style="3" customWidth="1"/>
    <col min="3590" max="3590" width="73" style="3" customWidth="1"/>
    <col min="3591" max="3591" width="6.25" style="3" customWidth="1"/>
    <col min="3592" max="3593" width="9.875" style="3" bestFit="1" customWidth="1"/>
    <col min="3594" max="3594" width="5.75" style="3" customWidth="1"/>
    <col min="3595" max="3595" width="57" style="3" customWidth="1"/>
    <col min="3596" max="3596" width="43.625" style="3" customWidth="1"/>
    <col min="3597" max="3597" width="30.75" style="3" customWidth="1"/>
    <col min="3598" max="3598" width="13.75" style="3" customWidth="1"/>
    <col min="3599" max="3599" width="6.375" style="3" customWidth="1"/>
    <col min="3600" max="3600" width="13.25" style="3" customWidth="1"/>
    <col min="3601" max="3601" width="18.125" style="3" customWidth="1"/>
    <col min="3602" max="3602" width="15.625" style="3" customWidth="1"/>
    <col min="3603" max="3840" width="9" style="3"/>
    <col min="3841" max="3841" width="10.125" style="3" customWidth="1"/>
    <col min="3842" max="3842" width="2.625" style="3" customWidth="1"/>
    <col min="3843" max="3843" width="5.75" style="3" customWidth="1"/>
    <col min="3844" max="3845" width="15.75" style="3" customWidth="1"/>
    <col min="3846" max="3846" width="73" style="3" customWidth="1"/>
    <col min="3847" max="3847" width="6.25" style="3" customWidth="1"/>
    <col min="3848" max="3849" width="9.875" style="3" bestFit="1" customWidth="1"/>
    <col min="3850" max="3850" width="5.75" style="3" customWidth="1"/>
    <col min="3851" max="3851" width="57" style="3" customWidth="1"/>
    <col min="3852" max="3852" width="43.625" style="3" customWidth="1"/>
    <col min="3853" max="3853" width="30.75" style="3" customWidth="1"/>
    <col min="3854" max="3854" width="13.75" style="3" customWidth="1"/>
    <col min="3855" max="3855" width="6.375" style="3" customWidth="1"/>
    <col min="3856" max="3856" width="13.25" style="3" customWidth="1"/>
    <col min="3857" max="3857" width="18.125" style="3" customWidth="1"/>
    <col min="3858" max="3858" width="15.625" style="3" customWidth="1"/>
    <col min="3859" max="4096" width="9" style="3"/>
    <col min="4097" max="4097" width="10.125" style="3" customWidth="1"/>
    <col min="4098" max="4098" width="2.625" style="3" customWidth="1"/>
    <col min="4099" max="4099" width="5.75" style="3" customWidth="1"/>
    <col min="4100" max="4101" width="15.75" style="3" customWidth="1"/>
    <col min="4102" max="4102" width="73" style="3" customWidth="1"/>
    <col min="4103" max="4103" width="6.25" style="3" customWidth="1"/>
    <col min="4104" max="4105" width="9.875" style="3" bestFit="1" customWidth="1"/>
    <col min="4106" max="4106" width="5.75" style="3" customWidth="1"/>
    <col min="4107" max="4107" width="57" style="3" customWidth="1"/>
    <col min="4108" max="4108" width="43.625" style="3" customWidth="1"/>
    <col min="4109" max="4109" width="30.75" style="3" customWidth="1"/>
    <col min="4110" max="4110" width="13.75" style="3" customWidth="1"/>
    <col min="4111" max="4111" width="6.375" style="3" customWidth="1"/>
    <col min="4112" max="4112" width="13.25" style="3" customWidth="1"/>
    <col min="4113" max="4113" width="18.125" style="3" customWidth="1"/>
    <col min="4114" max="4114" width="15.625" style="3" customWidth="1"/>
    <col min="4115" max="4352" width="9" style="3"/>
    <col min="4353" max="4353" width="10.125" style="3" customWidth="1"/>
    <col min="4354" max="4354" width="2.625" style="3" customWidth="1"/>
    <col min="4355" max="4355" width="5.75" style="3" customWidth="1"/>
    <col min="4356" max="4357" width="15.75" style="3" customWidth="1"/>
    <col min="4358" max="4358" width="73" style="3" customWidth="1"/>
    <col min="4359" max="4359" width="6.25" style="3" customWidth="1"/>
    <col min="4360" max="4361" width="9.875" style="3" bestFit="1" customWidth="1"/>
    <col min="4362" max="4362" width="5.75" style="3" customWidth="1"/>
    <col min="4363" max="4363" width="57" style="3" customWidth="1"/>
    <col min="4364" max="4364" width="43.625" style="3" customWidth="1"/>
    <col min="4365" max="4365" width="30.75" style="3" customWidth="1"/>
    <col min="4366" max="4366" width="13.75" style="3" customWidth="1"/>
    <col min="4367" max="4367" width="6.375" style="3" customWidth="1"/>
    <col min="4368" max="4368" width="13.25" style="3" customWidth="1"/>
    <col min="4369" max="4369" width="18.125" style="3" customWidth="1"/>
    <col min="4370" max="4370" width="15.625" style="3" customWidth="1"/>
    <col min="4371" max="4608" width="9" style="3"/>
    <col min="4609" max="4609" width="10.125" style="3" customWidth="1"/>
    <col min="4610" max="4610" width="2.625" style="3" customWidth="1"/>
    <col min="4611" max="4611" width="5.75" style="3" customWidth="1"/>
    <col min="4612" max="4613" width="15.75" style="3" customWidth="1"/>
    <col min="4614" max="4614" width="73" style="3" customWidth="1"/>
    <col min="4615" max="4615" width="6.25" style="3" customWidth="1"/>
    <col min="4616" max="4617" width="9.875" style="3" bestFit="1" customWidth="1"/>
    <col min="4618" max="4618" width="5.75" style="3" customWidth="1"/>
    <col min="4619" max="4619" width="57" style="3" customWidth="1"/>
    <col min="4620" max="4620" width="43.625" style="3" customWidth="1"/>
    <col min="4621" max="4621" width="30.75" style="3" customWidth="1"/>
    <col min="4622" max="4622" width="13.75" style="3" customWidth="1"/>
    <col min="4623" max="4623" width="6.375" style="3" customWidth="1"/>
    <col min="4624" max="4624" width="13.25" style="3" customWidth="1"/>
    <col min="4625" max="4625" width="18.125" style="3" customWidth="1"/>
    <col min="4626" max="4626" width="15.625" style="3" customWidth="1"/>
    <col min="4627" max="4864" width="9" style="3"/>
    <col min="4865" max="4865" width="10.125" style="3" customWidth="1"/>
    <col min="4866" max="4866" width="2.625" style="3" customWidth="1"/>
    <col min="4867" max="4867" width="5.75" style="3" customWidth="1"/>
    <col min="4868" max="4869" width="15.75" style="3" customWidth="1"/>
    <col min="4870" max="4870" width="73" style="3" customWidth="1"/>
    <col min="4871" max="4871" width="6.25" style="3" customWidth="1"/>
    <col min="4872" max="4873" width="9.875" style="3" bestFit="1" customWidth="1"/>
    <col min="4874" max="4874" width="5.75" style="3" customWidth="1"/>
    <col min="4875" max="4875" width="57" style="3" customWidth="1"/>
    <col min="4876" max="4876" width="43.625" style="3" customWidth="1"/>
    <col min="4877" max="4877" width="30.75" style="3" customWidth="1"/>
    <col min="4878" max="4878" width="13.75" style="3" customWidth="1"/>
    <col min="4879" max="4879" width="6.375" style="3" customWidth="1"/>
    <col min="4880" max="4880" width="13.25" style="3" customWidth="1"/>
    <col min="4881" max="4881" width="18.125" style="3" customWidth="1"/>
    <col min="4882" max="4882" width="15.625" style="3" customWidth="1"/>
    <col min="4883" max="5120" width="9" style="3"/>
    <col min="5121" max="5121" width="10.125" style="3" customWidth="1"/>
    <col min="5122" max="5122" width="2.625" style="3" customWidth="1"/>
    <col min="5123" max="5123" width="5.75" style="3" customWidth="1"/>
    <col min="5124" max="5125" width="15.75" style="3" customWidth="1"/>
    <col min="5126" max="5126" width="73" style="3" customWidth="1"/>
    <col min="5127" max="5127" width="6.25" style="3" customWidth="1"/>
    <col min="5128" max="5129" width="9.875" style="3" bestFit="1" customWidth="1"/>
    <col min="5130" max="5130" width="5.75" style="3" customWidth="1"/>
    <col min="5131" max="5131" width="57" style="3" customWidth="1"/>
    <col min="5132" max="5132" width="43.625" style="3" customWidth="1"/>
    <col min="5133" max="5133" width="30.75" style="3" customWidth="1"/>
    <col min="5134" max="5134" width="13.75" style="3" customWidth="1"/>
    <col min="5135" max="5135" width="6.375" style="3" customWidth="1"/>
    <col min="5136" max="5136" width="13.25" style="3" customWidth="1"/>
    <col min="5137" max="5137" width="18.125" style="3" customWidth="1"/>
    <col min="5138" max="5138" width="15.625" style="3" customWidth="1"/>
    <col min="5139" max="5376" width="9" style="3"/>
    <col min="5377" max="5377" width="10.125" style="3" customWidth="1"/>
    <col min="5378" max="5378" width="2.625" style="3" customWidth="1"/>
    <col min="5379" max="5379" width="5.75" style="3" customWidth="1"/>
    <col min="5380" max="5381" width="15.75" style="3" customWidth="1"/>
    <col min="5382" max="5382" width="73" style="3" customWidth="1"/>
    <col min="5383" max="5383" width="6.25" style="3" customWidth="1"/>
    <col min="5384" max="5385" width="9.875" style="3" bestFit="1" customWidth="1"/>
    <col min="5386" max="5386" width="5.75" style="3" customWidth="1"/>
    <col min="5387" max="5387" width="57" style="3" customWidth="1"/>
    <col min="5388" max="5388" width="43.625" style="3" customWidth="1"/>
    <col min="5389" max="5389" width="30.75" style="3" customWidth="1"/>
    <col min="5390" max="5390" width="13.75" style="3" customWidth="1"/>
    <col min="5391" max="5391" width="6.375" style="3" customWidth="1"/>
    <col min="5392" max="5392" width="13.25" style="3" customWidth="1"/>
    <col min="5393" max="5393" width="18.125" style="3" customWidth="1"/>
    <col min="5394" max="5394" width="15.625" style="3" customWidth="1"/>
    <col min="5395" max="5632" width="9" style="3"/>
    <col min="5633" max="5633" width="10.125" style="3" customWidth="1"/>
    <col min="5634" max="5634" width="2.625" style="3" customWidth="1"/>
    <col min="5635" max="5635" width="5.75" style="3" customWidth="1"/>
    <col min="5636" max="5637" width="15.75" style="3" customWidth="1"/>
    <col min="5638" max="5638" width="73" style="3" customWidth="1"/>
    <col min="5639" max="5639" width="6.25" style="3" customWidth="1"/>
    <col min="5640" max="5641" width="9.875" style="3" bestFit="1" customWidth="1"/>
    <col min="5642" max="5642" width="5.75" style="3" customWidth="1"/>
    <col min="5643" max="5643" width="57" style="3" customWidth="1"/>
    <col min="5644" max="5644" width="43.625" style="3" customWidth="1"/>
    <col min="5645" max="5645" width="30.75" style="3" customWidth="1"/>
    <col min="5646" max="5646" width="13.75" style="3" customWidth="1"/>
    <col min="5647" max="5647" width="6.375" style="3" customWidth="1"/>
    <col min="5648" max="5648" width="13.25" style="3" customWidth="1"/>
    <col min="5649" max="5649" width="18.125" style="3" customWidth="1"/>
    <col min="5650" max="5650" width="15.625" style="3" customWidth="1"/>
    <col min="5651" max="5888" width="9" style="3"/>
    <col min="5889" max="5889" width="10.125" style="3" customWidth="1"/>
    <col min="5890" max="5890" width="2.625" style="3" customWidth="1"/>
    <col min="5891" max="5891" width="5.75" style="3" customWidth="1"/>
    <col min="5892" max="5893" width="15.75" style="3" customWidth="1"/>
    <col min="5894" max="5894" width="73" style="3" customWidth="1"/>
    <col min="5895" max="5895" width="6.25" style="3" customWidth="1"/>
    <col min="5896" max="5897" width="9.875" style="3" bestFit="1" customWidth="1"/>
    <col min="5898" max="5898" width="5.75" style="3" customWidth="1"/>
    <col min="5899" max="5899" width="57" style="3" customWidth="1"/>
    <col min="5900" max="5900" width="43.625" style="3" customWidth="1"/>
    <col min="5901" max="5901" width="30.75" style="3" customWidth="1"/>
    <col min="5902" max="5902" width="13.75" style="3" customWidth="1"/>
    <col min="5903" max="5903" width="6.375" style="3" customWidth="1"/>
    <col min="5904" max="5904" width="13.25" style="3" customWidth="1"/>
    <col min="5905" max="5905" width="18.125" style="3" customWidth="1"/>
    <col min="5906" max="5906" width="15.625" style="3" customWidth="1"/>
    <col min="5907" max="6144" width="9" style="3"/>
    <col min="6145" max="6145" width="10.125" style="3" customWidth="1"/>
    <col min="6146" max="6146" width="2.625" style="3" customWidth="1"/>
    <col min="6147" max="6147" width="5.75" style="3" customWidth="1"/>
    <col min="6148" max="6149" width="15.75" style="3" customWidth="1"/>
    <col min="6150" max="6150" width="73" style="3" customWidth="1"/>
    <col min="6151" max="6151" width="6.25" style="3" customWidth="1"/>
    <col min="6152" max="6153" width="9.875" style="3" bestFit="1" customWidth="1"/>
    <col min="6154" max="6154" width="5.75" style="3" customWidth="1"/>
    <col min="6155" max="6155" width="57" style="3" customWidth="1"/>
    <col min="6156" max="6156" width="43.625" style="3" customWidth="1"/>
    <col min="6157" max="6157" width="30.75" style="3" customWidth="1"/>
    <col min="6158" max="6158" width="13.75" style="3" customWidth="1"/>
    <col min="6159" max="6159" width="6.375" style="3" customWidth="1"/>
    <col min="6160" max="6160" width="13.25" style="3" customWidth="1"/>
    <col min="6161" max="6161" width="18.125" style="3" customWidth="1"/>
    <col min="6162" max="6162" width="15.625" style="3" customWidth="1"/>
    <col min="6163" max="6400" width="9" style="3"/>
    <col min="6401" max="6401" width="10.125" style="3" customWidth="1"/>
    <col min="6402" max="6402" width="2.625" style="3" customWidth="1"/>
    <col min="6403" max="6403" width="5.75" style="3" customWidth="1"/>
    <col min="6404" max="6405" width="15.75" style="3" customWidth="1"/>
    <col min="6406" max="6406" width="73" style="3" customWidth="1"/>
    <col min="6407" max="6407" width="6.25" style="3" customWidth="1"/>
    <col min="6408" max="6409" width="9.875" style="3" bestFit="1" customWidth="1"/>
    <col min="6410" max="6410" width="5.75" style="3" customWidth="1"/>
    <col min="6411" max="6411" width="57" style="3" customWidth="1"/>
    <col min="6412" max="6412" width="43.625" style="3" customWidth="1"/>
    <col min="6413" max="6413" width="30.75" style="3" customWidth="1"/>
    <col min="6414" max="6414" width="13.75" style="3" customWidth="1"/>
    <col min="6415" max="6415" width="6.375" style="3" customWidth="1"/>
    <col min="6416" max="6416" width="13.25" style="3" customWidth="1"/>
    <col min="6417" max="6417" width="18.125" style="3" customWidth="1"/>
    <col min="6418" max="6418" width="15.625" style="3" customWidth="1"/>
    <col min="6419" max="6656" width="9" style="3"/>
    <col min="6657" max="6657" width="10.125" style="3" customWidth="1"/>
    <col min="6658" max="6658" width="2.625" style="3" customWidth="1"/>
    <col min="6659" max="6659" width="5.75" style="3" customWidth="1"/>
    <col min="6660" max="6661" width="15.75" style="3" customWidth="1"/>
    <col min="6662" max="6662" width="73" style="3" customWidth="1"/>
    <col min="6663" max="6663" width="6.25" style="3" customWidth="1"/>
    <col min="6664" max="6665" width="9.875" style="3" bestFit="1" customWidth="1"/>
    <col min="6666" max="6666" width="5.75" style="3" customWidth="1"/>
    <col min="6667" max="6667" width="57" style="3" customWidth="1"/>
    <col min="6668" max="6668" width="43.625" style="3" customWidth="1"/>
    <col min="6669" max="6669" width="30.75" style="3" customWidth="1"/>
    <col min="6670" max="6670" width="13.75" style="3" customWidth="1"/>
    <col min="6671" max="6671" width="6.375" style="3" customWidth="1"/>
    <col min="6672" max="6672" width="13.25" style="3" customWidth="1"/>
    <col min="6673" max="6673" width="18.125" style="3" customWidth="1"/>
    <col min="6674" max="6674" width="15.625" style="3" customWidth="1"/>
    <col min="6675" max="6912" width="9" style="3"/>
    <col min="6913" max="6913" width="10.125" style="3" customWidth="1"/>
    <col min="6914" max="6914" width="2.625" style="3" customWidth="1"/>
    <col min="6915" max="6915" width="5.75" style="3" customWidth="1"/>
    <col min="6916" max="6917" width="15.75" style="3" customWidth="1"/>
    <col min="6918" max="6918" width="73" style="3" customWidth="1"/>
    <col min="6919" max="6919" width="6.25" style="3" customWidth="1"/>
    <col min="6920" max="6921" width="9.875" style="3" bestFit="1" customWidth="1"/>
    <col min="6922" max="6922" width="5.75" style="3" customWidth="1"/>
    <col min="6923" max="6923" width="57" style="3" customWidth="1"/>
    <col min="6924" max="6924" width="43.625" style="3" customWidth="1"/>
    <col min="6925" max="6925" width="30.75" style="3" customWidth="1"/>
    <col min="6926" max="6926" width="13.75" style="3" customWidth="1"/>
    <col min="6927" max="6927" width="6.375" style="3" customWidth="1"/>
    <col min="6928" max="6928" width="13.25" style="3" customWidth="1"/>
    <col min="6929" max="6929" width="18.125" style="3" customWidth="1"/>
    <col min="6930" max="6930" width="15.625" style="3" customWidth="1"/>
    <col min="6931" max="7168" width="9" style="3"/>
    <col min="7169" max="7169" width="10.125" style="3" customWidth="1"/>
    <col min="7170" max="7170" width="2.625" style="3" customWidth="1"/>
    <col min="7171" max="7171" width="5.75" style="3" customWidth="1"/>
    <col min="7172" max="7173" width="15.75" style="3" customWidth="1"/>
    <col min="7174" max="7174" width="73" style="3" customWidth="1"/>
    <col min="7175" max="7175" width="6.25" style="3" customWidth="1"/>
    <col min="7176" max="7177" width="9.875" style="3" bestFit="1" customWidth="1"/>
    <col min="7178" max="7178" width="5.75" style="3" customWidth="1"/>
    <col min="7179" max="7179" width="57" style="3" customWidth="1"/>
    <col min="7180" max="7180" width="43.625" style="3" customWidth="1"/>
    <col min="7181" max="7181" width="30.75" style="3" customWidth="1"/>
    <col min="7182" max="7182" width="13.75" style="3" customWidth="1"/>
    <col min="7183" max="7183" width="6.375" style="3" customWidth="1"/>
    <col min="7184" max="7184" width="13.25" style="3" customWidth="1"/>
    <col min="7185" max="7185" width="18.125" style="3" customWidth="1"/>
    <col min="7186" max="7186" width="15.625" style="3" customWidth="1"/>
    <col min="7187" max="7424" width="9" style="3"/>
    <col min="7425" max="7425" width="10.125" style="3" customWidth="1"/>
    <col min="7426" max="7426" width="2.625" style="3" customWidth="1"/>
    <col min="7427" max="7427" width="5.75" style="3" customWidth="1"/>
    <col min="7428" max="7429" width="15.75" style="3" customWidth="1"/>
    <col min="7430" max="7430" width="73" style="3" customWidth="1"/>
    <col min="7431" max="7431" width="6.25" style="3" customWidth="1"/>
    <col min="7432" max="7433" width="9.875" style="3" bestFit="1" customWidth="1"/>
    <col min="7434" max="7434" width="5.75" style="3" customWidth="1"/>
    <col min="7435" max="7435" width="57" style="3" customWidth="1"/>
    <col min="7436" max="7436" width="43.625" style="3" customWidth="1"/>
    <col min="7437" max="7437" width="30.75" style="3" customWidth="1"/>
    <col min="7438" max="7438" width="13.75" style="3" customWidth="1"/>
    <col min="7439" max="7439" width="6.375" style="3" customWidth="1"/>
    <col min="7440" max="7440" width="13.25" style="3" customWidth="1"/>
    <col min="7441" max="7441" width="18.125" style="3" customWidth="1"/>
    <col min="7442" max="7442" width="15.625" style="3" customWidth="1"/>
    <col min="7443" max="7680" width="9" style="3"/>
    <col min="7681" max="7681" width="10.125" style="3" customWidth="1"/>
    <col min="7682" max="7682" width="2.625" style="3" customWidth="1"/>
    <col min="7683" max="7683" width="5.75" style="3" customWidth="1"/>
    <col min="7684" max="7685" width="15.75" style="3" customWidth="1"/>
    <col min="7686" max="7686" width="73" style="3" customWidth="1"/>
    <col min="7687" max="7687" width="6.25" style="3" customWidth="1"/>
    <col min="7688" max="7689" width="9.875" style="3" bestFit="1" customWidth="1"/>
    <col min="7690" max="7690" width="5.75" style="3" customWidth="1"/>
    <col min="7691" max="7691" width="57" style="3" customWidth="1"/>
    <col min="7692" max="7692" width="43.625" style="3" customWidth="1"/>
    <col min="7693" max="7693" width="30.75" style="3" customWidth="1"/>
    <col min="7694" max="7694" width="13.75" style="3" customWidth="1"/>
    <col min="7695" max="7695" width="6.375" style="3" customWidth="1"/>
    <col min="7696" max="7696" width="13.25" style="3" customWidth="1"/>
    <col min="7697" max="7697" width="18.125" style="3" customWidth="1"/>
    <col min="7698" max="7698" width="15.625" style="3" customWidth="1"/>
    <col min="7699" max="7936" width="9" style="3"/>
    <col min="7937" max="7937" width="10.125" style="3" customWidth="1"/>
    <col min="7938" max="7938" width="2.625" style="3" customWidth="1"/>
    <col min="7939" max="7939" width="5.75" style="3" customWidth="1"/>
    <col min="7940" max="7941" width="15.75" style="3" customWidth="1"/>
    <col min="7942" max="7942" width="73" style="3" customWidth="1"/>
    <col min="7943" max="7943" width="6.25" style="3" customWidth="1"/>
    <col min="7944" max="7945" width="9.875" style="3" bestFit="1" customWidth="1"/>
    <col min="7946" max="7946" width="5.75" style="3" customWidth="1"/>
    <col min="7947" max="7947" width="57" style="3" customWidth="1"/>
    <col min="7948" max="7948" width="43.625" style="3" customWidth="1"/>
    <col min="7949" max="7949" width="30.75" style="3" customWidth="1"/>
    <col min="7950" max="7950" width="13.75" style="3" customWidth="1"/>
    <col min="7951" max="7951" width="6.375" style="3" customWidth="1"/>
    <col min="7952" max="7952" width="13.25" style="3" customWidth="1"/>
    <col min="7953" max="7953" width="18.125" style="3" customWidth="1"/>
    <col min="7954" max="7954" width="15.625" style="3" customWidth="1"/>
    <col min="7955" max="8192" width="9" style="3"/>
    <col min="8193" max="8193" width="10.125" style="3" customWidth="1"/>
    <col min="8194" max="8194" width="2.625" style="3" customWidth="1"/>
    <col min="8195" max="8195" width="5.75" style="3" customWidth="1"/>
    <col min="8196" max="8197" width="15.75" style="3" customWidth="1"/>
    <col min="8198" max="8198" width="73" style="3" customWidth="1"/>
    <col min="8199" max="8199" width="6.25" style="3" customWidth="1"/>
    <col min="8200" max="8201" width="9.875" style="3" bestFit="1" customWidth="1"/>
    <col min="8202" max="8202" width="5.75" style="3" customWidth="1"/>
    <col min="8203" max="8203" width="57" style="3" customWidth="1"/>
    <col min="8204" max="8204" width="43.625" style="3" customWidth="1"/>
    <col min="8205" max="8205" width="30.75" style="3" customWidth="1"/>
    <col min="8206" max="8206" width="13.75" style="3" customWidth="1"/>
    <col min="8207" max="8207" width="6.375" style="3" customWidth="1"/>
    <col min="8208" max="8208" width="13.25" style="3" customWidth="1"/>
    <col min="8209" max="8209" width="18.125" style="3" customWidth="1"/>
    <col min="8210" max="8210" width="15.625" style="3" customWidth="1"/>
    <col min="8211" max="8448" width="9" style="3"/>
    <col min="8449" max="8449" width="10.125" style="3" customWidth="1"/>
    <col min="8450" max="8450" width="2.625" style="3" customWidth="1"/>
    <col min="8451" max="8451" width="5.75" style="3" customWidth="1"/>
    <col min="8452" max="8453" width="15.75" style="3" customWidth="1"/>
    <col min="8454" max="8454" width="73" style="3" customWidth="1"/>
    <col min="8455" max="8455" width="6.25" style="3" customWidth="1"/>
    <col min="8456" max="8457" width="9.875" style="3" bestFit="1" customWidth="1"/>
    <col min="8458" max="8458" width="5.75" style="3" customWidth="1"/>
    <col min="8459" max="8459" width="57" style="3" customWidth="1"/>
    <col min="8460" max="8460" width="43.625" style="3" customWidth="1"/>
    <col min="8461" max="8461" width="30.75" style="3" customWidth="1"/>
    <col min="8462" max="8462" width="13.75" style="3" customWidth="1"/>
    <col min="8463" max="8463" width="6.375" style="3" customWidth="1"/>
    <col min="8464" max="8464" width="13.25" style="3" customWidth="1"/>
    <col min="8465" max="8465" width="18.125" style="3" customWidth="1"/>
    <col min="8466" max="8466" width="15.625" style="3" customWidth="1"/>
    <col min="8467" max="8704" width="9" style="3"/>
    <col min="8705" max="8705" width="10.125" style="3" customWidth="1"/>
    <col min="8706" max="8706" width="2.625" style="3" customWidth="1"/>
    <col min="8707" max="8707" width="5.75" style="3" customWidth="1"/>
    <col min="8708" max="8709" width="15.75" style="3" customWidth="1"/>
    <col min="8710" max="8710" width="73" style="3" customWidth="1"/>
    <col min="8711" max="8711" width="6.25" style="3" customWidth="1"/>
    <col min="8712" max="8713" width="9.875" style="3" bestFit="1" customWidth="1"/>
    <col min="8714" max="8714" width="5.75" style="3" customWidth="1"/>
    <col min="8715" max="8715" width="57" style="3" customWidth="1"/>
    <col min="8716" max="8716" width="43.625" style="3" customWidth="1"/>
    <col min="8717" max="8717" width="30.75" style="3" customWidth="1"/>
    <col min="8718" max="8718" width="13.75" style="3" customWidth="1"/>
    <col min="8719" max="8719" width="6.375" style="3" customWidth="1"/>
    <col min="8720" max="8720" width="13.25" style="3" customWidth="1"/>
    <col min="8721" max="8721" width="18.125" style="3" customWidth="1"/>
    <col min="8722" max="8722" width="15.625" style="3" customWidth="1"/>
    <col min="8723" max="8960" width="9" style="3"/>
    <col min="8961" max="8961" width="10.125" style="3" customWidth="1"/>
    <col min="8962" max="8962" width="2.625" style="3" customWidth="1"/>
    <col min="8963" max="8963" width="5.75" style="3" customWidth="1"/>
    <col min="8964" max="8965" width="15.75" style="3" customWidth="1"/>
    <col min="8966" max="8966" width="73" style="3" customWidth="1"/>
    <col min="8967" max="8967" width="6.25" style="3" customWidth="1"/>
    <col min="8968" max="8969" width="9.875" style="3" bestFit="1" customWidth="1"/>
    <col min="8970" max="8970" width="5.75" style="3" customWidth="1"/>
    <col min="8971" max="8971" width="57" style="3" customWidth="1"/>
    <col min="8972" max="8972" width="43.625" style="3" customWidth="1"/>
    <col min="8973" max="8973" width="30.75" style="3" customWidth="1"/>
    <col min="8974" max="8974" width="13.75" style="3" customWidth="1"/>
    <col min="8975" max="8975" width="6.375" style="3" customWidth="1"/>
    <col min="8976" max="8976" width="13.25" style="3" customWidth="1"/>
    <col min="8977" max="8977" width="18.125" style="3" customWidth="1"/>
    <col min="8978" max="8978" width="15.625" style="3" customWidth="1"/>
    <col min="8979" max="9216" width="9" style="3"/>
    <col min="9217" max="9217" width="10.125" style="3" customWidth="1"/>
    <col min="9218" max="9218" width="2.625" style="3" customWidth="1"/>
    <col min="9219" max="9219" width="5.75" style="3" customWidth="1"/>
    <col min="9220" max="9221" width="15.75" style="3" customWidth="1"/>
    <col min="9222" max="9222" width="73" style="3" customWidth="1"/>
    <col min="9223" max="9223" width="6.25" style="3" customWidth="1"/>
    <col min="9224" max="9225" width="9.875" style="3" bestFit="1" customWidth="1"/>
    <col min="9226" max="9226" width="5.75" style="3" customWidth="1"/>
    <col min="9227" max="9227" width="57" style="3" customWidth="1"/>
    <col min="9228" max="9228" width="43.625" style="3" customWidth="1"/>
    <col min="9229" max="9229" width="30.75" style="3" customWidth="1"/>
    <col min="9230" max="9230" width="13.75" style="3" customWidth="1"/>
    <col min="9231" max="9231" width="6.375" style="3" customWidth="1"/>
    <col min="9232" max="9232" width="13.25" style="3" customWidth="1"/>
    <col min="9233" max="9233" width="18.125" style="3" customWidth="1"/>
    <col min="9234" max="9234" width="15.625" style="3" customWidth="1"/>
    <col min="9235" max="9472" width="9" style="3"/>
    <col min="9473" max="9473" width="10.125" style="3" customWidth="1"/>
    <col min="9474" max="9474" width="2.625" style="3" customWidth="1"/>
    <col min="9475" max="9475" width="5.75" style="3" customWidth="1"/>
    <col min="9476" max="9477" width="15.75" style="3" customWidth="1"/>
    <col min="9478" max="9478" width="73" style="3" customWidth="1"/>
    <col min="9479" max="9479" width="6.25" style="3" customWidth="1"/>
    <col min="9480" max="9481" width="9.875" style="3" bestFit="1" customWidth="1"/>
    <col min="9482" max="9482" width="5.75" style="3" customWidth="1"/>
    <col min="9483" max="9483" width="57" style="3" customWidth="1"/>
    <col min="9484" max="9484" width="43.625" style="3" customWidth="1"/>
    <col min="9485" max="9485" width="30.75" style="3" customWidth="1"/>
    <col min="9486" max="9486" width="13.75" style="3" customWidth="1"/>
    <col min="9487" max="9487" width="6.375" style="3" customWidth="1"/>
    <col min="9488" max="9488" width="13.25" style="3" customWidth="1"/>
    <col min="9489" max="9489" width="18.125" style="3" customWidth="1"/>
    <col min="9490" max="9490" width="15.625" style="3" customWidth="1"/>
    <col min="9491" max="9728" width="9" style="3"/>
    <col min="9729" max="9729" width="10.125" style="3" customWidth="1"/>
    <col min="9730" max="9730" width="2.625" style="3" customWidth="1"/>
    <col min="9731" max="9731" width="5.75" style="3" customWidth="1"/>
    <col min="9732" max="9733" width="15.75" style="3" customWidth="1"/>
    <col min="9734" max="9734" width="73" style="3" customWidth="1"/>
    <col min="9735" max="9735" width="6.25" style="3" customWidth="1"/>
    <col min="9736" max="9737" width="9.875" style="3" bestFit="1" customWidth="1"/>
    <col min="9738" max="9738" width="5.75" style="3" customWidth="1"/>
    <col min="9739" max="9739" width="57" style="3" customWidth="1"/>
    <col min="9740" max="9740" width="43.625" style="3" customWidth="1"/>
    <col min="9741" max="9741" width="30.75" style="3" customWidth="1"/>
    <col min="9742" max="9742" width="13.75" style="3" customWidth="1"/>
    <col min="9743" max="9743" width="6.375" style="3" customWidth="1"/>
    <col min="9744" max="9744" width="13.25" style="3" customWidth="1"/>
    <col min="9745" max="9745" width="18.125" style="3" customWidth="1"/>
    <col min="9746" max="9746" width="15.625" style="3" customWidth="1"/>
    <col min="9747" max="9984" width="9" style="3"/>
    <col min="9985" max="9985" width="10.125" style="3" customWidth="1"/>
    <col min="9986" max="9986" width="2.625" style="3" customWidth="1"/>
    <col min="9987" max="9987" width="5.75" style="3" customWidth="1"/>
    <col min="9988" max="9989" width="15.75" style="3" customWidth="1"/>
    <col min="9990" max="9990" width="73" style="3" customWidth="1"/>
    <col min="9991" max="9991" width="6.25" style="3" customWidth="1"/>
    <col min="9992" max="9993" width="9.875" style="3" bestFit="1" customWidth="1"/>
    <col min="9994" max="9994" width="5.75" style="3" customWidth="1"/>
    <col min="9995" max="9995" width="57" style="3" customWidth="1"/>
    <col min="9996" max="9996" width="43.625" style="3" customWidth="1"/>
    <col min="9997" max="9997" width="30.75" style="3" customWidth="1"/>
    <col min="9998" max="9998" width="13.75" style="3" customWidth="1"/>
    <col min="9999" max="9999" width="6.375" style="3" customWidth="1"/>
    <col min="10000" max="10000" width="13.25" style="3" customWidth="1"/>
    <col min="10001" max="10001" width="18.125" style="3" customWidth="1"/>
    <col min="10002" max="10002" width="15.625" style="3" customWidth="1"/>
    <col min="10003" max="10240" width="9" style="3"/>
    <col min="10241" max="10241" width="10.125" style="3" customWidth="1"/>
    <col min="10242" max="10242" width="2.625" style="3" customWidth="1"/>
    <col min="10243" max="10243" width="5.75" style="3" customWidth="1"/>
    <col min="10244" max="10245" width="15.75" style="3" customWidth="1"/>
    <col min="10246" max="10246" width="73" style="3" customWidth="1"/>
    <col min="10247" max="10247" width="6.25" style="3" customWidth="1"/>
    <col min="10248" max="10249" width="9.875" style="3" bestFit="1" customWidth="1"/>
    <col min="10250" max="10250" width="5.75" style="3" customWidth="1"/>
    <col min="10251" max="10251" width="57" style="3" customWidth="1"/>
    <col min="10252" max="10252" width="43.625" style="3" customWidth="1"/>
    <col min="10253" max="10253" width="30.75" style="3" customWidth="1"/>
    <col min="10254" max="10254" width="13.75" style="3" customWidth="1"/>
    <col min="10255" max="10255" width="6.375" style="3" customWidth="1"/>
    <col min="10256" max="10256" width="13.25" style="3" customWidth="1"/>
    <col min="10257" max="10257" width="18.125" style="3" customWidth="1"/>
    <col min="10258" max="10258" width="15.625" style="3" customWidth="1"/>
    <col min="10259" max="10496" width="9" style="3"/>
    <col min="10497" max="10497" width="10.125" style="3" customWidth="1"/>
    <col min="10498" max="10498" width="2.625" style="3" customWidth="1"/>
    <col min="10499" max="10499" width="5.75" style="3" customWidth="1"/>
    <col min="10500" max="10501" width="15.75" style="3" customWidth="1"/>
    <col min="10502" max="10502" width="73" style="3" customWidth="1"/>
    <col min="10503" max="10503" width="6.25" style="3" customWidth="1"/>
    <col min="10504" max="10505" width="9.875" style="3" bestFit="1" customWidth="1"/>
    <col min="10506" max="10506" width="5.75" style="3" customWidth="1"/>
    <col min="10507" max="10507" width="57" style="3" customWidth="1"/>
    <col min="10508" max="10508" width="43.625" style="3" customWidth="1"/>
    <col min="10509" max="10509" width="30.75" style="3" customWidth="1"/>
    <col min="10510" max="10510" width="13.75" style="3" customWidth="1"/>
    <col min="10511" max="10511" width="6.375" style="3" customWidth="1"/>
    <col min="10512" max="10512" width="13.25" style="3" customWidth="1"/>
    <col min="10513" max="10513" width="18.125" style="3" customWidth="1"/>
    <col min="10514" max="10514" width="15.625" style="3" customWidth="1"/>
    <col min="10515" max="10752" width="9" style="3"/>
    <col min="10753" max="10753" width="10.125" style="3" customWidth="1"/>
    <col min="10754" max="10754" width="2.625" style="3" customWidth="1"/>
    <col min="10755" max="10755" width="5.75" style="3" customWidth="1"/>
    <col min="10756" max="10757" width="15.75" style="3" customWidth="1"/>
    <col min="10758" max="10758" width="73" style="3" customWidth="1"/>
    <col min="10759" max="10759" width="6.25" style="3" customWidth="1"/>
    <col min="10760" max="10761" width="9.875" style="3" bestFit="1" customWidth="1"/>
    <col min="10762" max="10762" width="5.75" style="3" customWidth="1"/>
    <col min="10763" max="10763" width="57" style="3" customWidth="1"/>
    <col min="10764" max="10764" width="43.625" style="3" customWidth="1"/>
    <col min="10765" max="10765" width="30.75" style="3" customWidth="1"/>
    <col min="10766" max="10766" width="13.75" style="3" customWidth="1"/>
    <col min="10767" max="10767" width="6.375" style="3" customWidth="1"/>
    <col min="10768" max="10768" width="13.25" style="3" customWidth="1"/>
    <col min="10769" max="10769" width="18.125" style="3" customWidth="1"/>
    <col min="10770" max="10770" width="15.625" style="3" customWidth="1"/>
    <col min="10771" max="11008" width="9" style="3"/>
    <col min="11009" max="11009" width="10.125" style="3" customWidth="1"/>
    <col min="11010" max="11010" width="2.625" style="3" customWidth="1"/>
    <col min="11011" max="11011" width="5.75" style="3" customWidth="1"/>
    <col min="11012" max="11013" width="15.75" style="3" customWidth="1"/>
    <col min="11014" max="11014" width="73" style="3" customWidth="1"/>
    <col min="11015" max="11015" width="6.25" style="3" customWidth="1"/>
    <col min="11016" max="11017" width="9.875" style="3" bestFit="1" customWidth="1"/>
    <col min="11018" max="11018" width="5.75" style="3" customWidth="1"/>
    <col min="11019" max="11019" width="57" style="3" customWidth="1"/>
    <col min="11020" max="11020" width="43.625" style="3" customWidth="1"/>
    <col min="11021" max="11021" width="30.75" style="3" customWidth="1"/>
    <col min="11022" max="11022" width="13.75" style="3" customWidth="1"/>
    <col min="11023" max="11023" width="6.375" style="3" customWidth="1"/>
    <col min="11024" max="11024" width="13.25" style="3" customWidth="1"/>
    <col min="11025" max="11025" width="18.125" style="3" customWidth="1"/>
    <col min="11026" max="11026" width="15.625" style="3" customWidth="1"/>
    <col min="11027" max="11264" width="9" style="3"/>
    <col min="11265" max="11265" width="10.125" style="3" customWidth="1"/>
    <col min="11266" max="11266" width="2.625" style="3" customWidth="1"/>
    <col min="11267" max="11267" width="5.75" style="3" customWidth="1"/>
    <col min="11268" max="11269" width="15.75" style="3" customWidth="1"/>
    <col min="11270" max="11270" width="73" style="3" customWidth="1"/>
    <col min="11271" max="11271" width="6.25" style="3" customWidth="1"/>
    <col min="11272" max="11273" width="9.875" style="3" bestFit="1" customWidth="1"/>
    <col min="11274" max="11274" width="5.75" style="3" customWidth="1"/>
    <col min="11275" max="11275" width="57" style="3" customWidth="1"/>
    <col min="11276" max="11276" width="43.625" style="3" customWidth="1"/>
    <col min="11277" max="11277" width="30.75" style="3" customWidth="1"/>
    <col min="11278" max="11278" width="13.75" style="3" customWidth="1"/>
    <col min="11279" max="11279" width="6.375" style="3" customWidth="1"/>
    <col min="11280" max="11280" width="13.25" style="3" customWidth="1"/>
    <col min="11281" max="11281" width="18.125" style="3" customWidth="1"/>
    <col min="11282" max="11282" width="15.625" style="3" customWidth="1"/>
    <col min="11283" max="11520" width="9" style="3"/>
    <col min="11521" max="11521" width="10.125" style="3" customWidth="1"/>
    <col min="11522" max="11522" width="2.625" style="3" customWidth="1"/>
    <col min="11523" max="11523" width="5.75" style="3" customWidth="1"/>
    <col min="11524" max="11525" width="15.75" style="3" customWidth="1"/>
    <col min="11526" max="11526" width="73" style="3" customWidth="1"/>
    <col min="11527" max="11527" width="6.25" style="3" customWidth="1"/>
    <col min="11528" max="11529" width="9.875" style="3" bestFit="1" customWidth="1"/>
    <col min="11530" max="11530" width="5.75" style="3" customWidth="1"/>
    <col min="11531" max="11531" width="57" style="3" customWidth="1"/>
    <col min="11532" max="11532" width="43.625" style="3" customWidth="1"/>
    <col min="11533" max="11533" width="30.75" style="3" customWidth="1"/>
    <col min="11534" max="11534" width="13.75" style="3" customWidth="1"/>
    <col min="11535" max="11535" width="6.375" style="3" customWidth="1"/>
    <col min="11536" max="11536" width="13.25" style="3" customWidth="1"/>
    <col min="11537" max="11537" width="18.125" style="3" customWidth="1"/>
    <col min="11538" max="11538" width="15.625" style="3" customWidth="1"/>
    <col min="11539" max="11776" width="9" style="3"/>
    <col min="11777" max="11777" width="10.125" style="3" customWidth="1"/>
    <col min="11778" max="11778" width="2.625" style="3" customWidth="1"/>
    <col min="11779" max="11779" width="5.75" style="3" customWidth="1"/>
    <col min="11780" max="11781" width="15.75" style="3" customWidth="1"/>
    <col min="11782" max="11782" width="73" style="3" customWidth="1"/>
    <col min="11783" max="11783" width="6.25" style="3" customWidth="1"/>
    <col min="11784" max="11785" width="9.875" style="3" bestFit="1" customWidth="1"/>
    <col min="11786" max="11786" width="5.75" style="3" customWidth="1"/>
    <col min="11787" max="11787" width="57" style="3" customWidth="1"/>
    <col min="11788" max="11788" width="43.625" style="3" customWidth="1"/>
    <col min="11789" max="11789" width="30.75" style="3" customWidth="1"/>
    <col min="11790" max="11790" width="13.75" style="3" customWidth="1"/>
    <col min="11791" max="11791" width="6.375" style="3" customWidth="1"/>
    <col min="11792" max="11792" width="13.25" style="3" customWidth="1"/>
    <col min="11793" max="11793" width="18.125" style="3" customWidth="1"/>
    <col min="11794" max="11794" width="15.625" style="3" customWidth="1"/>
    <col min="11795" max="12032" width="9" style="3"/>
    <col min="12033" max="12033" width="10.125" style="3" customWidth="1"/>
    <col min="12034" max="12034" width="2.625" style="3" customWidth="1"/>
    <col min="12035" max="12035" width="5.75" style="3" customWidth="1"/>
    <col min="12036" max="12037" width="15.75" style="3" customWidth="1"/>
    <col min="12038" max="12038" width="73" style="3" customWidth="1"/>
    <col min="12039" max="12039" width="6.25" style="3" customWidth="1"/>
    <col min="12040" max="12041" width="9.875" style="3" bestFit="1" customWidth="1"/>
    <col min="12042" max="12042" width="5.75" style="3" customWidth="1"/>
    <col min="12043" max="12043" width="57" style="3" customWidth="1"/>
    <col min="12044" max="12044" width="43.625" style="3" customWidth="1"/>
    <col min="12045" max="12045" width="30.75" style="3" customWidth="1"/>
    <col min="12046" max="12046" width="13.75" style="3" customWidth="1"/>
    <col min="12047" max="12047" width="6.375" style="3" customWidth="1"/>
    <col min="12048" max="12048" width="13.25" style="3" customWidth="1"/>
    <col min="12049" max="12049" width="18.125" style="3" customWidth="1"/>
    <col min="12050" max="12050" width="15.625" style="3" customWidth="1"/>
    <col min="12051" max="12288" width="9" style="3"/>
    <col min="12289" max="12289" width="10.125" style="3" customWidth="1"/>
    <col min="12290" max="12290" width="2.625" style="3" customWidth="1"/>
    <col min="12291" max="12291" width="5.75" style="3" customWidth="1"/>
    <col min="12292" max="12293" width="15.75" style="3" customWidth="1"/>
    <col min="12294" max="12294" width="73" style="3" customWidth="1"/>
    <col min="12295" max="12295" width="6.25" style="3" customWidth="1"/>
    <col min="12296" max="12297" width="9.875" style="3" bestFit="1" customWidth="1"/>
    <col min="12298" max="12298" width="5.75" style="3" customWidth="1"/>
    <col min="12299" max="12299" width="57" style="3" customWidth="1"/>
    <col min="12300" max="12300" width="43.625" style="3" customWidth="1"/>
    <col min="12301" max="12301" width="30.75" style="3" customWidth="1"/>
    <col min="12302" max="12302" width="13.75" style="3" customWidth="1"/>
    <col min="12303" max="12303" width="6.375" style="3" customWidth="1"/>
    <col min="12304" max="12304" width="13.25" style="3" customWidth="1"/>
    <col min="12305" max="12305" width="18.125" style="3" customWidth="1"/>
    <col min="12306" max="12306" width="15.625" style="3" customWidth="1"/>
    <col min="12307" max="12544" width="9" style="3"/>
    <col min="12545" max="12545" width="10.125" style="3" customWidth="1"/>
    <col min="12546" max="12546" width="2.625" style="3" customWidth="1"/>
    <col min="12547" max="12547" width="5.75" style="3" customWidth="1"/>
    <col min="12548" max="12549" width="15.75" style="3" customWidth="1"/>
    <col min="12550" max="12550" width="73" style="3" customWidth="1"/>
    <col min="12551" max="12551" width="6.25" style="3" customWidth="1"/>
    <col min="12552" max="12553" width="9.875" style="3" bestFit="1" customWidth="1"/>
    <col min="12554" max="12554" width="5.75" style="3" customWidth="1"/>
    <col min="12555" max="12555" width="57" style="3" customWidth="1"/>
    <col min="12556" max="12556" width="43.625" style="3" customWidth="1"/>
    <col min="12557" max="12557" width="30.75" style="3" customWidth="1"/>
    <col min="12558" max="12558" width="13.75" style="3" customWidth="1"/>
    <col min="12559" max="12559" width="6.375" style="3" customWidth="1"/>
    <col min="12560" max="12560" width="13.25" style="3" customWidth="1"/>
    <col min="12561" max="12561" width="18.125" style="3" customWidth="1"/>
    <col min="12562" max="12562" width="15.625" style="3" customWidth="1"/>
    <col min="12563" max="12800" width="9" style="3"/>
    <col min="12801" max="12801" width="10.125" style="3" customWidth="1"/>
    <col min="12802" max="12802" width="2.625" style="3" customWidth="1"/>
    <col min="12803" max="12803" width="5.75" style="3" customWidth="1"/>
    <col min="12804" max="12805" width="15.75" style="3" customWidth="1"/>
    <col min="12806" max="12806" width="73" style="3" customWidth="1"/>
    <col min="12807" max="12807" width="6.25" style="3" customWidth="1"/>
    <col min="12808" max="12809" width="9.875" style="3" bestFit="1" customWidth="1"/>
    <col min="12810" max="12810" width="5.75" style="3" customWidth="1"/>
    <col min="12811" max="12811" width="57" style="3" customWidth="1"/>
    <col min="12812" max="12812" width="43.625" style="3" customWidth="1"/>
    <col min="12813" max="12813" width="30.75" style="3" customWidth="1"/>
    <col min="12814" max="12814" width="13.75" style="3" customWidth="1"/>
    <col min="12815" max="12815" width="6.375" style="3" customWidth="1"/>
    <col min="12816" max="12816" width="13.25" style="3" customWidth="1"/>
    <col min="12817" max="12817" width="18.125" style="3" customWidth="1"/>
    <col min="12818" max="12818" width="15.625" style="3" customWidth="1"/>
    <col min="12819" max="13056" width="9" style="3"/>
    <col min="13057" max="13057" width="10.125" style="3" customWidth="1"/>
    <col min="13058" max="13058" width="2.625" style="3" customWidth="1"/>
    <col min="13059" max="13059" width="5.75" style="3" customWidth="1"/>
    <col min="13060" max="13061" width="15.75" style="3" customWidth="1"/>
    <col min="13062" max="13062" width="73" style="3" customWidth="1"/>
    <col min="13063" max="13063" width="6.25" style="3" customWidth="1"/>
    <col min="13064" max="13065" width="9.875" style="3" bestFit="1" customWidth="1"/>
    <col min="13066" max="13066" width="5.75" style="3" customWidth="1"/>
    <col min="13067" max="13067" width="57" style="3" customWidth="1"/>
    <col min="13068" max="13068" width="43.625" style="3" customWidth="1"/>
    <col min="13069" max="13069" width="30.75" style="3" customWidth="1"/>
    <col min="13070" max="13070" width="13.75" style="3" customWidth="1"/>
    <col min="13071" max="13071" width="6.375" style="3" customWidth="1"/>
    <col min="13072" max="13072" width="13.25" style="3" customWidth="1"/>
    <col min="13073" max="13073" width="18.125" style="3" customWidth="1"/>
    <col min="13074" max="13074" width="15.625" style="3" customWidth="1"/>
    <col min="13075" max="13312" width="9" style="3"/>
    <col min="13313" max="13313" width="10.125" style="3" customWidth="1"/>
    <col min="13314" max="13314" width="2.625" style="3" customWidth="1"/>
    <col min="13315" max="13315" width="5.75" style="3" customWidth="1"/>
    <col min="13316" max="13317" width="15.75" style="3" customWidth="1"/>
    <col min="13318" max="13318" width="73" style="3" customWidth="1"/>
    <col min="13319" max="13319" width="6.25" style="3" customWidth="1"/>
    <col min="13320" max="13321" width="9.875" style="3" bestFit="1" customWidth="1"/>
    <col min="13322" max="13322" width="5.75" style="3" customWidth="1"/>
    <col min="13323" max="13323" width="57" style="3" customWidth="1"/>
    <col min="13324" max="13324" width="43.625" style="3" customWidth="1"/>
    <col min="13325" max="13325" width="30.75" style="3" customWidth="1"/>
    <col min="13326" max="13326" width="13.75" style="3" customWidth="1"/>
    <col min="13327" max="13327" width="6.375" style="3" customWidth="1"/>
    <col min="13328" max="13328" width="13.25" style="3" customWidth="1"/>
    <col min="13329" max="13329" width="18.125" style="3" customWidth="1"/>
    <col min="13330" max="13330" width="15.625" style="3" customWidth="1"/>
    <col min="13331" max="13568" width="9" style="3"/>
    <col min="13569" max="13569" width="10.125" style="3" customWidth="1"/>
    <col min="13570" max="13570" width="2.625" style="3" customWidth="1"/>
    <col min="13571" max="13571" width="5.75" style="3" customWidth="1"/>
    <col min="13572" max="13573" width="15.75" style="3" customWidth="1"/>
    <col min="13574" max="13574" width="73" style="3" customWidth="1"/>
    <col min="13575" max="13575" width="6.25" style="3" customWidth="1"/>
    <col min="13576" max="13577" width="9.875" style="3" bestFit="1" customWidth="1"/>
    <col min="13578" max="13578" width="5.75" style="3" customWidth="1"/>
    <col min="13579" max="13579" width="57" style="3" customWidth="1"/>
    <col min="13580" max="13580" width="43.625" style="3" customWidth="1"/>
    <col min="13581" max="13581" width="30.75" style="3" customWidth="1"/>
    <col min="13582" max="13582" width="13.75" style="3" customWidth="1"/>
    <col min="13583" max="13583" width="6.375" style="3" customWidth="1"/>
    <col min="13584" max="13584" width="13.25" style="3" customWidth="1"/>
    <col min="13585" max="13585" width="18.125" style="3" customWidth="1"/>
    <col min="13586" max="13586" width="15.625" style="3" customWidth="1"/>
    <col min="13587" max="13824" width="9" style="3"/>
    <col min="13825" max="13825" width="10.125" style="3" customWidth="1"/>
    <col min="13826" max="13826" width="2.625" style="3" customWidth="1"/>
    <col min="13827" max="13827" width="5.75" style="3" customWidth="1"/>
    <col min="13828" max="13829" width="15.75" style="3" customWidth="1"/>
    <col min="13830" max="13830" width="73" style="3" customWidth="1"/>
    <col min="13831" max="13831" width="6.25" style="3" customWidth="1"/>
    <col min="13832" max="13833" width="9.875" style="3" bestFit="1" customWidth="1"/>
    <col min="13834" max="13834" width="5.75" style="3" customWidth="1"/>
    <col min="13835" max="13835" width="57" style="3" customWidth="1"/>
    <col min="13836" max="13836" width="43.625" style="3" customWidth="1"/>
    <col min="13837" max="13837" width="30.75" style="3" customWidth="1"/>
    <col min="13838" max="13838" width="13.75" style="3" customWidth="1"/>
    <col min="13839" max="13839" width="6.375" style="3" customWidth="1"/>
    <col min="13840" max="13840" width="13.25" style="3" customWidth="1"/>
    <col min="13841" max="13841" width="18.125" style="3" customWidth="1"/>
    <col min="13842" max="13842" width="15.625" style="3" customWidth="1"/>
    <col min="13843" max="14080" width="9" style="3"/>
    <col min="14081" max="14081" width="10.125" style="3" customWidth="1"/>
    <col min="14082" max="14082" width="2.625" style="3" customWidth="1"/>
    <col min="14083" max="14083" width="5.75" style="3" customWidth="1"/>
    <col min="14084" max="14085" width="15.75" style="3" customWidth="1"/>
    <col min="14086" max="14086" width="73" style="3" customWidth="1"/>
    <col min="14087" max="14087" width="6.25" style="3" customWidth="1"/>
    <col min="14088" max="14089" width="9.875" style="3" bestFit="1" customWidth="1"/>
    <col min="14090" max="14090" width="5.75" style="3" customWidth="1"/>
    <col min="14091" max="14091" width="57" style="3" customWidth="1"/>
    <col min="14092" max="14092" width="43.625" style="3" customWidth="1"/>
    <col min="14093" max="14093" width="30.75" style="3" customWidth="1"/>
    <col min="14094" max="14094" width="13.75" style="3" customWidth="1"/>
    <col min="14095" max="14095" width="6.375" style="3" customWidth="1"/>
    <col min="14096" max="14096" width="13.25" style="3" customWidth="1"/>
    <col min="14097" max="14097" width="18.125" style="3" customWidth="1"/>
    <col min="14098" max="14098" width="15.625" style="3" customWidth="1"/>
    <col min="14099" max="14336" width="9" style="3"/>
    <col min="14337" max="14337" width="10.125" style="3" customWidth="1"/>
    <col min="14338" max="14338" width="2.625" style="3" customWidth="1"/>
    <col min="14339" max="14339" width="5.75" style="3" customWidth="1"/>
    <col min="14340" max="14341" width="15.75" style="3" customWidth="1"/>
    <col min="14342" max="14342" width="73" style="3" customWidth="1"/>
    <col min="14343" max="14343" width="6.25" style="3" customWidth="1"/>
    <col min="14344" max="14345" width="9.875" style="3" bestFit="1" customWidth="1"/>
    <col min="14346" max="14346" width="5.75" style="3" customWidth="1"/>
    <col min="14347" max="14347" width="57" style="3" customWidth="1"/>
    <col min="14348" max="14348" width="43.625" style="3" customWidth="1"/>
    <col min="14349" max="14349" width="30.75" style="3" customWidth="1"/>
    <col min="14350" max="14350" width="13.75" style="3" customWidth="1"/>
    <col min="14351" max="14351" width="6.375" style="3" customWidth="1"/>
    <col min="14352" max="14352" width="13.25" style="3" customWidth="1"/>
    <col min="14353" max="14353" width="18.125" style="3" customWidth="1"/>
    <col min="14354" max="14354" width="15.625" style="3" customWidth="1"/>
    <col min="14355" max="14592" width="9" style="3"/>
    <col min="14593" max="14593" width="10.125" style="3" customWidth="1"/>
    <col min="14594" max="14594" width="2.625" style="3" customWidth="1"/>
    <col min="14595" max="14595" width="5.75" style="3" customWidth="1"/>
    <col min="14596" max="14597" width="15.75" style="3" customWidth="1"/>
    <col min="14598" max="14598" width="73" style="3" customWidth="1"/>
    <col min="14599" max="14599" width="6.25" style="3" customWidth="1"/>
    <col min="14600" max="14601" width="9.875" style="3" bestFit="1" customWidth="1"/>
    <col min="14602" max="14602" width="5.75" style="3" customWidth="1"/>
    <col min="14603" max="14603" width="57" style="3" customWidth="1"/>
    <col min="14604" max="14604" width="43.625" style="3" customWidth="1"/>
    <col min="14605" max="14605" width="30.75" style="3" customWidth="1"/>
    <col min="14606" max="14606" width="13.75" style="3" customWidth="1"/>
    <col min="14607" max="14607" width="6.375" style="3" customWidth="1"/>
    <col min="14608" max="14608" width="13.25" style="3" customWidth="1"/>
    <col min="14609" max="14609" width="18.125" style="3" customWidth="1"/>
    <col min="14610" max="14610" width="15.625" style="3" customWidth="1"/>
    <col min="14611" max="14848" width="9" style="3"/>
    <col min="14849" max="14849" width="10.125" style="3" customWidth="1"/>
    <col min="14850" max="14850" width="2.625" style="3" customWidth="1"/>
    <col min="14851" max="14851" width="5.75" style="3" customWidth="1"/>
    <col min="14852" max="14853" width="15.75" style="3" customWidth="1"/>
    <col min="14854" max="14854" width="73" style="3" customWidth="1"/>
    <col min="14855" max="14855" width="6.25" style="3" customWidth="1"/>
    <col min="14856" max="14857" width="9.875" style="3" bestFit="1" customWidth="1"/>
    <col min="14858" max="14858" width="5.75" style="3" customWidth="1"/>
    <col min="14859" max="14859" width="57" style="3" customWidth="1"/>
    <col min="14860" max="14860" width="43.625" style="3" customWidth="1"/>
    <col min="14861" max="14861" width="30.75" style="3" customWidth="1"/>
    <col min="14862" max="14862" width="13.75" style="3" customWidth="1"/>
    <col min="14863" max="14863" width="6.375" style="3" customWidth="1"/>
    <col min="14864" max="14864" width="13.25" style="3" customWidth="1"/>
    <col min="14865" max="14865" width="18.125" style="3" customWidth="1"/>
    <col min="14866" max="14866" width="15.625" style="3" customWidth="1"/>
    <col min="14867" max="15104" width="9" style="3"/>
    <col min="15105" max="15105" width="10.125" style="3" customWidth="1"/>
    <col min="15106" max="15106" width="2.625" style="3" customWidth="1"/>
    <col min="15107" max="15107" width="5.75" style="3" customWidth="1"/>
    <col min="15108" max="15109" width="15.75" style="3" customWidth="1"/>
    <col min="15110" max="15110" width="73" style="3" customWidth="1"/>
    <col min="15111" max="15111" width="6.25" style="3" customWidth="1"/>
    <col min="15112" max="15113" width="9.875" style="3" bestFit="1" customWidth="1"/>
    <col min="15114" max="15114" width="5.75" style="3" customWidth="1"/>
    <col min="15115" max="15115" width="57" style="3" customWidth="1"/>
    <col min="15116" max="15116" width="43.625" style="3" customWidth="1"/>
    <col min="15117" max="15117" width="30.75" style="3" customWidth="1"/>
    <col min="15118" max="15118" width="13.75" style="3" customWidth="1"/>
    <col min="15119" max="15119" width="6.375" style="3" customWidth="1"/>
    <col min="15120" max="15120" width="13.25" style="3" customWidth="1"/>
    <col min="15121" max="15121" width="18.125" style="3" customWidth="1"/>
    <col min="15122" max="15122" width="15.625" style="3" customWidth="1"/>
    <col min="15123" max="15360" width="9" style="3"/>
    <col min="15361" max="15361" width="10.125" style="3" customWidth="1"/>
    <col min="15362" max="15362" width="2.625" style="3" customWidth="1"/>
    <col min="15363" max="15363" width="5.75" style="3" customWidth="1"/>
    <col min="15364" max="15365" width="15.75" style="3" customWidth="1"/>
    <col min="15366" max="15366" width="73" style="3" customWidth="1"/>
    <col min="15367" max="15367" width="6.25" style="3" customWidth="1"/>
    <col min="15368" max="15369" width="9.875" style="3" bestFit="1" customWidth="1"/>
    <col min="15370" max="15370" width="5.75" style="3" customWidth="1"/>
    <col min="15371" max="15371" width="57" style="3" customWidth="1"/>
    <col min="15372" max="15372" width="43.625" style="3" customWidth="1"/>
    <col min="15373" max="15373" width="30.75" style="3" customWidth="1"/>
    <col min="15374" max="15374" width="13.75" style="3" customWidth="1"/>
    <col min="15375" max="15375" width="6.375" style="3" customWidth="1"/>
    <col min="15376" max="15376" width="13.25" style="3" customWidth="1"/>
    <col min="15377" max="15377" width="18.125" style="3" customWidth="1"/>
    <col min="15378" max="15378" width="15.625" style="3" customWidth="1"/>
    <col min="15379" max="15616" width="9" style="3"/>
    <col min="15617" max="15617" width="10.125" style="3" customWidth="1"/>
    <col min="15618" max="15618" width="2.625" style="3" customWidth="1"/>
    <col min="15619" max="15619" width="5.75" style="3" customWidth="1"/>
    <col min="15620" max="15621" width="15.75" style="3" customWidth="1"/>
    <col min="15622" max="15622" width="73" style="3" customWidth="1"/>
    <col min="15623" max="15623" width="6.25" style="3" customWidth="1"/>
    <col min="15624" max="15625" width="9.875" style="3" bestFit="1" customWidth="1"/>
    <col min="15626" max="15626" width="5.75" style="3" customWidth="1"/>
    <col min="15627" max="15627" width="57" style="3" customWidth="1"/>
    <col min="15628" max="15628" width="43.625" style="3" customWidth="1"/>
    <col min="15629" max="15629" width="30.75" style="3" customWidth="1"/>
    <col min="15630" max="15630" width="13.75" style="3" customWidth="1"/>
    <col min="15631" max="15631" width="6.375" style="3" customWidth="1"/>
    <col min="15632" max="15632" width="13.25" style="3" customWidth="1"/>
    <col min="15633" max="15633" width="18.125" style="3" customWidth="1"/>
    <col min="15634" max="15634" width="15.625" style="3" customWidth="1"/>
    <col min="15635" max="15872" width="9" style="3"/>
    <col min="15873" max="15873" width="10.125" style="3" customWidth="1"/>
    <col min="15874" max="15874" width="2.625" style="3" customWidth="1"/>
    <col min="15875" max="15875" width="5.75" style="3" customWidth="1"/>
    <col min="15876" max="15877" width="15.75" style="3" customWidth="1"/>
    <col min="15878" max="15878" width="73" style="3" customWidth="1"/>
    <col min="15879" max="15879" width="6.25" style="3" customWidth="1"/>
    <col min="15880" max="15881" width="9.875" style="3" bestFit="1" customWidth="1"/>
    <col min="15882" max="15882" width="5.75" style="3" customWidth="1"/>
    <col min="15883" max="15883" width="57" style="3" customWidth="1"/>
    <col min="15884" max="15884" width="43.625" style="3" customWidth="1"/>
    <col min="15885" max="15885" width="30.75" style="3" customWidth="1"/>
    <col min="15886" max="15886" width="13.75" style="3" customWidth="1"/>
    <col min="15887" max="15887" width="6.375" style="3" customWidth="1"/>
    <col min="15888" max="15888" width="13.25" style="3" customWidth="1"/>
    <col min="15889" max="15889" width="18.125" style="3" customWidth="1"/>
    <col min="15890" max="15890" width="15.625" style="3" customWidth="1"/>
    <col min="15891" max="16128" width="9" style="3"/>
    <col min="16129" max="16129" width="10.125" style="3" customWidth="1"/>
    <col min="16130" max="16130" width="2.625" style="3" customWidth="1"/>
    <col min="16131" max="16131" width="5.75" style="3" customWidth="1"/>
    <col min="16132" max="16133" width="15.75" style="3" customWidth="1"/>
    <col min="16134" max="16134" width="73" style="3" customWidth="1"/>
    <col min="16135" max="16135" width="6.25" style="3" customWidth="1"/>
    <col min="16136" max="16137" width="9.875" style="3" bestFit="1" customWidth="1"/>
    <col min="16138" max="16138" width="5.75" style="3" customWidth="1"/>
    <col min="16139" max="16139" width="57" style="3" customWidth="1"/>
    <col min="16140" max="16140" width="43.625" style="3" customWidth="1"/>
    <col min="16141" max="16141" width="30.75" style="3" customWidth="1"/>
    <col min="16142" max="16142" width="13.75" style="3" customWidth="1"/>
    <col min="16143" max="16143" width="6.375" style="3" customWidth="1"/>
    <col min="16144" max="16144" width="13.25" style="3" customWidth="1"/>
    <col min="16145" max="16145" width="18.125" style="3" customWidth="1"/>
    <col min="16146" max="16146" width="15.625" style="3" customWidth="1"/>
    <col min="16147" max="16384" width="9" style="3"/>
  </cols>
  <sheetData>
    <row r="2" spans="1:18" ht="20.100000000000001" customHeight="1">
      <c r="C2" s="1" t="s">
        <v>0</v>
      </c>
      <c r="D2" s="1"/>
      <c r="E2" s="1"/>
      <c r="F2" s="2" t="s">
        <v>6233</v>
      </c>
      <c r="H2" s="4" t="s">
        <v>2</v>
      </c>
      <c r="I2" s="5"/>
      <c r="J2" s="6"/>
      <c r="K2" s="125">
        <f>SUM(I:I)</f>
        <v>382239</v>
      </c>
    </row>
    <row r="3" spans="1:18" ht="20.100000000000001" customHeight="1">
      <c r="C3" s="1" t="s">
        <v>3</v>
      </c>
      <c r="D3" s="1"/>
      <c r="E3" s="1"/>
      <c r="F3" s="14" t="s">
        <v>6234</v>
      </c>
    </row>
    <row r="4" spans="1:18" ht="20.100000000000001" customHeight="1">
      <c r="C4" s="1" t="s">
        <v>3094</v>
      </c>
      <c r="D4" s="1"/>
      <c r="E4" s="1"/>
      <c r="F4" s="14" t="s">
        <v>6235</v>
      </c>
    </row>
    <row r="5" spans="1:18" ht="20.100000000000001" customHeight="1">
      <c r="C5" s="1" t="s">
        <v>6</v>
      </c>
      <c r="D5" s="1"/>
      <c r="E5" s="1"/>
      <c r="F5" s="15">
        <v>44819</v>
      </c>
      <c r="H5" s="629"/>
      <c r="I5" s="3" t="s">
        <v>3604</v>
      </c>
    </row>
    <row r="6" spans="1:18" ht="20.100000000000001" customHeight="1">
      <c r="C6" s="1" t="s">
        <v>8</v>
      </c>
      <c r="D6" s="1"/>
      <c r="E6" s="1"/>
      <c r="F6" s="15">
        <v>44819</v>
      </c>
    </row>
    <row r="8" spans="1:18" s="9" customFormat="1" ht="19.7" customHeight="1">
      <c r="A8" s="9" t="s">
        <v>3605</v>
      </c>
      <c r="C8" s="16" t="s">
        <v>9</v>
      </c>
      <c r="D8" s="16" t="s">
        <v>10</v>
      </c>
      <c r="E8" s="16" t="s">
        <v>11</v>
      </c>
      <c r="F8" s="17" t="s">
        <v>12</v>
      </c>
      <c r="G8" s="17" t="s">
        <v>13</v>
      </c>
      <c r="H8" s="17" t="s">
        <v>14</v>
      </c>
      <c r="I8" s="18" t="s">
        <v>15</v>
      </c>
      <c r="J8" s="18" t="s">
        <v>16</v>
      </c>
      <c r="K8" s="17" t="s">
        <v>17</v>
      </c>
      <c r="L8" s="17" t="s">
        <v>18</v>
      </c>
      <c r="M8" s="17" t="s">
        <v>19</v>
      </c>
      <c r="N8" s="19" t="s">
        <v>20</v>
      </c>
      <c r="O8" s="16" t="s">
        <v>21</v>
      </c>
      <c r="P8" s="17" t="s">
        <v>22</v>
      </c>
      <c r="Q8" s="19" t="s">
        <v>23</v>
      </c>
      <c r="R8" s="21" t="s">
        <v>24</v>
      </c>
    </row>
    <row r="9" spans="1:18" s="9" customFormat="1" ht="19.7" customHeight="1">
      <c r="C9" s="16"/>
      <c r="D9" s="1396" t="s">
        <v>3606</v>
      </c>
      <c r="E9" s="1396"/>
      <c r="F9" s="1396"/>
      <c r="G9" s="17"/>
      <c r="H9" s="17"/>
      <c r="I9" s="18"/>
      <c r="J9" s="18"/>
      <c r="K9" s="17"/>
      <c r="L9" s="17"/>
      <c r="M9" s="17"/>
      <c r="N9" s="19"/>
      <c r="O9" s="16"/>
      <c r="P9" s="17"/>
      <c r="Q9" s="19"/>
      <c r="R9" s="21"/>
    </row>
    <row r="10" spans="1:18" s="9" customFormat="1" ht="19.7" customHeight="1">
      <c r="A10" s="2017" t="s">
        <v>1372</v>
      </c>
      <c r="B10" s="1632"/>
      <c r="C10" s="16">
        <v>1</v>
      </c>
      <c r="D10" s="386" t="s">
        <v>1304</v>
      </c>
      <c r="E10" s="386" t="s">
        <v>178</v>
      </c>
      <c r="F10" s="434" t="s">
        <v>1355</v>
      </c>
      <c r="G10" s="435">
        <v>1</v>
      </c>
      <c r="H10" s="436">
        <v>12145</v>
      </c>
      <c r="I10" s="52">
        <f>G10*H10</f>
        <v>12145</v>
      </c>
      <c r="J10" s="18"/>
      <c r="K10" s="50" t="s">
        <v>1356</v>
      </c>
      <c r="L10" s="146"/>
      <c r="M10" s="17"/>
      <c r="N10" s="19">
        <v>44806</v>
      </c>
      <c r="O10" s="16"/>
      <c r="P10" s="17"/>
      <c r="Q10" s="308">
        <v>44819</v>
      </c>
      <c r="R10" s="21"/>
    </row>
    <row r="11" spans="1:18" s="9" customFormat="1" ht="19.7" customHeight="1">
      <c r="A11" s="2017" t="s">
        <v>1380</v>
      </c>
      <c r="B11" s="1632"/>
      <c r="C11" s="16">
        <f>+C10+1</f>
        <v>2</v>
      </c>
      <c r="D11" s="16" t="s">
        <v>178</v>
      </c>
      <c r="E11" s="16" t="s">
        <v>178</v>
      </c>
      <c r="F11" s="146" t="s">
        <v>6236</v>
      </c>
      <c r="G11" s="17">
        <v>2</v>
      </c>
      <c r="H11" s="17">
        <v>700</v>
      </c>
      <c r="I11" s="278">
        <f t="shared" ref="I11:I41" si="0">G11*H11</f>
        <v>1400</v>
      </c>
      <c r="J11" s="18"/>
      <c r="K11" s="146" t="s">
        <v>3014</v>
      </c>
      <c r="L11" s="146" t="s">
        <v>6237</v>
      </c>
      <c r="M11" s="17"/>
      <c r="N11" s="19">
        <v>44806</v>
      </c>
      <c r="O11" s="16"/>
      <c r="P11" s="17"/>
      <c r="Q11" s="308">
        <v>44819</v>
      </c>
      <c r="R11" s="21"/>
    </row>
    <row r="12" spans="1:18" s="9" customFormat="1" ht="19.7" customHeight="1">
      <c r="A12" s="2017" t="s">
        <v>1375</v>
      </c>
      <c r="B12" s="1632"/>
      <c r="C12" s="16">
        <f t="shared" ref="C12:C56" si="1">+C11+1</f>
        <v>3</v>
      </c>
      <c r="D12" s="16" t="s">
        <v>178</v>
      </c>
      <c r="E12" s="16" t="s">
        <v>178</v>
      </c>
      <c r="F12" s="146" t="s">
        <v>6238</v>
      </c>
      <c r="G12" s="17">
        <v>2</v>
      </c>
      <c r="H12" s="17">
        <v>120</v>
      </c>
      <c r="I12" s="278">
        <f t="shared" si="0"/>
        <v>240</v>
      </c>
      <c r="J12" s="18"/>
      <c r="K12" s="146" t="s">
        <v>3500</v>
      </c>
      <c r="L12" s="146" t="s">
        <v>6237</v>
      </c>
      <c r="M12" s="17"/>
      <c r="N12" s="19">
        <v>44806</v>
      </c>
      <c r="O12" s="16"/>
      <c r="P12" s="17"/>
      <c r="Q12" s="308">
        <v>44819</v>
      </c>
      <c r="R12" s="21"/>
    </row>
    <row r="13" spans="1:18" s="9" customFormat="1" ht="19.7" customHeight="1">
      <c r="A13" s="2017" t="s">
        <v>2986</v>
      </c>
      <c r="B13" s="1632"/>
      <c r="C13" s="16">
        <f t="shared" si="1"/>
        <v>4</v>
      </c>
      <c r="D13" s="411" t="s">
        <v>96</v>
      </c>
      <c r="E13" s="398" t="s">
        <v>407</v>
      </c>
      <c r="F13" s="424" t="s">
        <v>1357</v>
      </c>
      <c r="G13" s="304">
        <v>1</v>
      </c>
      <c r="H13" s="432">
        <v>19900</v>
      </c>
      <c r="I13" s="52">
        <f>G13*H13</f>
        <v>19900</v>
      </c>
      <c r="J13" s="18"/>
      <c r="K13" s="50" t="s">
        <v>1358</v>
      </c>
      <c r="L13" s="437" t="s">
        <v>1359</v>
      </c>
      <c r="M13" s="292"/>
      <c r="N13" s="19">
        <v>44806</v>
      </c>
      <c r="O13" s="16"/>
      <c r="P13" s="17"/>
      <c r="Q13" s="308">
        <v>44812</v>
      </c>
      <c r="R13" s="21"/>
    </row>
    <row r="14" spans="1:18" s="9" customFormat="1" ht="19.7" customHeight="1">
      <c r="A14" s="2017" t="s">
        <v>1375</v>
      </c>
      <c r="B14" s="1632"/>
      <c r="C14" s="16">
        <f t="shared" si="1"/>
        <v>5</v>
      </c>
      <c r="D14" s="16" t="s">
        <v>96</v>
      </c>
      <c r="E14" s="17" t="s">
        <v>1361</v>
      </c>
      <c r="F14" s="146" t="s">
        <v>1362</v>
      </c>
      <c r="G14" s="17">
        <v>2</v>
      </c>
      <c r="H14" s="17">
        <v>786</v>
      </c>
      <c r="I14" s="278">
        <f t="shared" si="0"/>
        <v>1572</v>
      </c>
      <c r="J14" s="18"/>
      <c r="K14" s="146" t="s">
        <v>1363</v>
      </c>
      <c r="L14" s="146" t="s">
        <v>6239</v>
      </c>
      <c r="M14" s="17"/>
      <c r="N14" s="19">
        <v>44806</v>
      </c>
      <c r="O14" s="16"/>
      <c r="P14" s="17"/>
      <c r="Q14" s="19"/>
      <c r="R14" s="21"/>
    </row>
    <row r="15" spans="1:18" s="9" customFormat="1" ht="19.7" customHeight="1">
      <c r="A15" s="2017" t="s">
        <v>1375</v>
      </c>
      <c r="B15" s="1632"/>
      <c r="C15" s="16">
        <f t="shared" si="1"/>
        <v>6</v>
      </c>
      <c r="D15" s="16" t="s">
        <v>178</v>
      </c>
      <c r="E15" s="16" t="s">
        <v>178</v>
      </c>
      <c r="F15" s="54" t="s">
        <v>1364</v>
      </c>
      <c r="G15" s="17">
        <v>27</v>
      </c>
      <c r="H15" s="17">
        <v>41</v>
      </c>
      <c r="I15" s="278">
        <f t="shared" si="0"/>
        <v>1107</v>
      </c>
      <c r="J15" s="18"/>
      <c r="K15" s="146" t="s">
        <v>1365</v>
      </c>
      <c r="L15" s="146" t="s">
        <v>6240</v>
      </c>
      <c r="M15" s="17"/>
      <c r="N15" s="19">
        <v>44806</v>
      </c>
      <c r="O15" s="16"/>
      <c r="P15" s="17"/>
      <c r="Q15" s="308">
        <v>44819</v>
      </c>
      <c r="R15" s="21"/>
    </row>
    <row r="16" spans="1:18" s="9" customFormat="1" ht="19.7" customHeight="1">
      <c r="A16" s="2017" t="s">
        <v>1375</v>
      </c>
      <c r="B16" s="1632"/>
      <c r="C16" s="16">
        <f t="shared" si="1"/>
        <v>7</v>
      </c>
      <c r="D16" s="59" t="s">
        <v>178</v>
      </c>
      <c r="E16" s="59" t="s">
        <v>178</v>
      </c>
      <c r="F16" s="146" t="s">
        <v>1366</v>
      </c>
      <c r="G16" s="17">
        <v>10</v>
      </c>
      <c r="H16" s="17">
        <v>23</v>
      </c>
      <c r="I16" s="278">
        <f t="shared" si="0"/>
        <v>230</v>
      </c>
      <c r="J16" s="18"/>
      <c r="K16" s="146" t="s">
        <v>1367</v>
      </c>
      <c r="L16" s="146" t="s">
        <v>6241</v>
      </c>
      <c r="M16" s="17"/>
      <c r="N16" s="19">
        <v>44806</v>
      </c>
      <c r="O16" s="16"/>
      <c r="P16" s="17"/>
      <c r="Q16" s="308">
        <v>44819</v>
      </c>
      <c r="R16" s="21"/>
    </row>
    <row r="17" spans="1:18" s="9" customFormat="1" ht="19.7" customHeight="1">
      <c r="A17" s="2017" t="s">
        <v>1372</v>
      </c>
      <c r="B17" s="1632"/>
      <c r="C17" s="16">
        <f t="shared" si="1"/>
        <v>8</v>
      </c>
      <c r="D17" s="1366" t="s">
        <v>1304</v>
      </c>
      <c r="E17" s="1366" t="s">
        <v>178</v>
      </c>
      <c r="F17" s="146" t="s">
        <v>1373</v>
      </c>
      <c r="G17" s="17">
        <v>1</v>
      </c>
      <c r="H17" s="17">
        <v>7186</v>
      </c>
      <c r="I17" s="278">
        <f t="shared" si="0"/>
        <v>7186</v>
      </c>
      <c r="J17" s="18"/>
      <c r="K17" s="146" t="s">
        <v>1374</v>
      </c>
      <c r="L17" s="146"/>
      <c r="M17" s="17"/>
      <c r="N17" s="19">
        <v>44806</v>
      </c>
      <c r="O17" s="16"/>
      <c r="P17" s="17"/>
      <c r="Q17" s="308">
        <v>44819</v>
      </c>
      <c r="R17" s="21"/>
    </row>
    <row r="18" spans="1:18" s="9" customFormat="1" ht="19.7" customHeight="1">
      <c r="A18" s="2017" t="s">
        <v>1375</v>
      </c>
      <c r="B18" s="1632"/>
      <c r="C18" s="16">
        <f t="shared" si="1"/>
        <v>9</v>
      </c>
      <c r="D18" s="799" t="s">
        <v>178</v>
      </c>
      <c r="E18" s="799" t="s">
        <v>178</v>
      </c>
      <c r="F18" s="2018" t="s">
        <v>1364</v>
      </c>
      <c r="G18" s="1842"/>
      <c r="H18" s="1842">
        <v>41</v>
      </c>
      <c r="I18" s="2019">
        <f>G18*H18</f>
        <v>0</v>
      </c>
      <c r="J18" s="2020"/>
      <c r="K18" s="1841" t="s">
        <v>6242</v>
      </c>
      <c r="L18" s="146"/>
      <c r="M18" s="17"/>
      <c r="N18" s="19">
        <v>44806</v>
      </c>
      <c r="O18" s="16"/>
      <c r="P18" s="17"/>
      <c r="Q18" s="308">
        <v>44819</v>
      </c>
      <c r="R18" s="21"/>
    </row>
    <row r="19" spans="1:18" s="9" customFormat="1" ht="19.7" customHeight="1">
      <c r="A19" s="2017" t="s">
        <v>1375</v>
      </c>
      <c r="B19" s="1632"/>
      <c r="C19" s="16">
        <f t="shared" si="1"/>
        <v>10</v>
      </c>
      <c r="D19" s="59" t="s">
        <v>178</v>
      </c>
      <c r="E19" s="59" t="s">
        <v>178</v>
      </c>
      <c r="F19" s="62" t="s">
        <v>1376</v>
      </c>
      <c r="G19" s="64">
        <v>10</v>
      </c>
      <c r="H19" s="64">
        <v>23</v>
      </c>
      <c r="I19" s="446">
        <f t="shared" si="0"/>
        <v>230</v>
      </c>
      <c r="J19" s="61"/>
      <c r="K19" s="62" t="s">
        <v>1377</v>
      </c>
      <c r="L19" s="146" t="s">
        <v>6243</v>
      </c>
      <c r="M19" s="17"/>
      <c r="N19" s="19">
        <v>44806</v>
      </c>
      <c r="O19" s="16"/>
      <c r="P19" s="17"/>
      <c r="Q19" s="308">
        <v>44819</v>
      </c>
      <c r="R19" s="21"/>
    </row>
    <row r="20" spans="1:18" s="9" customFormat="1" ht="19.7" customHeight="1">
      <c r="A20" s="2017" t="s">
        <v>1375</v>
      </c>
      <c r="B20" s="1632"/>
      <c r="C20" s="16">
        <f t="shared" si="1"/>
        <v>11</v>
      </c>
      <c r="D20" s="16" t="s">
        <v>178</v>
      </c>
      <c r="E20" s="16" t="s">
        <v>178</v>
      </c>
      <c r="F20" s="146" t="s">
        <v>1378</v>
      </c>
      <c r="G20" s="17">
        <v>10</v>
      </c>
      <c r="H20" s="17">
        <v>72</v>
      </c>
      <c r="I20" s="278">
        <f t="shared" si="0"/>
        <v>720</v>
      </c>
      <c r="J20" s="18"/>
      <c r="K20" s="146" t="s">
        <v>1379</v>
      </c>
      <c r="L20" s="146" t="s">
        <v>6244</v>
      </c>
      <c r="M20" s="17"/>
      <c r="N20" s="19">
        <v>44806</v>
      </c>
      <c r="O20" s="16"/>
      <c r="P20" s="17"/>
      <c r="Q20" s="308">
        <v>44819</v>
      </c>
      <c r="R20" s="21"/>
    </row>
    <row r="21" spans="1:18" s="9" customFormat="1" ht="19.7" customHeight="1">
      <c r="A21" s="2017" t="s">
        <v>1380</v>
      </c>
      <c r="B21" s="1632"/>
      <c r="C21" s="16">
        <f t="shared" si="1"/>
        <v>12</v>
      </c>
      <c r="D21" s="59" t="s">
        <v>178</v>
      </c>
      <c r="E21" s="59" t="s">
        <v>178</v>
      </c>
      <c r="F21" s="62" t="s">
        <v>1381</v>
      </c>
      <c r="G21" s="64">
        <v>1</v>
      </c>
      <c r="H21" s="64">
        <v>32540</v>
      </c>
      <c r="I21" s="446">
        <f t="shared" si="0"/>
        <v>32540</v>
      </c>
      <c r="J21" s="61"/>
      <c r="K21" s="2021" t="s">
        <v>6245</v>
      </c>
      <c r="L21" s="885"/>
      <c r="M21" s="17"/>
      <c r="N21" s="19">
        <v>44806</v>
      </c>
      <c r="O21" s="16"/>
      <c r="P21" s="17"/>
      <c r="Q21" s="308">
        <v>44819</v>
      </c>
      <c r="R21" s="21"/>
    </row>
    <row r="22" spans="1:18" s="9" customFormat="1" ht="19.7" customHeight="1">
      <c r="A22" s="2017" t="s">
        <v>1372</v>
      </c>
      <c r="B22" s="1632"/>
      <c r="C22" s="16">
        <f t="shared" si="1"/>
        <v>13</v>
      </c>
      <c r="D22" s="1366" t="s">
        <v>1304</v>
      </c>
      <c r="E22" s="1366" t="s">
        <v>178</v>
      </c>
      <c r="F22" s="146" t="s">
        <v>1383</v>
      </c>
      <c r="G22" s="17">
        <v>1</v>
      </c>
      <c r="H22" s="17">
        <v>8374</v>
      </c>
      <c r="I22" s="278">
        <f t="shared" si="0"/>
        <v>8374</v>
      </c>
      <c r="J22" s="18"/>
      <c r="K22" s="146" t="s">
        <v>1384</v>
      </c>
      <c r="L22" s="146"/>
      <c r="M22" s="17"/>
      <c r="N22" s="19">
        <v>44806</v>
      </c>
      <c r="O22" s="16"/>
      <c r="P22" s="17"/>
      <c r="Q22" s="308">
        <v>44819</v>
      </c>
      <c r="R22" s="21"/>
    </row>
    <row r="23" spans="1:18" s="9" customFormat="1" ht="19.7" customHeight="1">
      <c r="A23" s="2017" t="s">
        <v>1375</v>
      </c>
      <c r="B23" s="1632"/>
      <c r="C23" s="16">
        <f t="shared" si="1"/>
        <v>14</v>
      </c>
      <c r="D23" s="799" t="s">
        <v>178</v>
      </c>
      <c r="E23" s="799" t="s">
        <v>178</v>
      </c>
      <c r="F23" s="2018" t="s">
        <v>1364</v>
      </c>
      <c r="G23" s="1842"/>
      <c r="H23" s="1842">
        <v>41</v>
      </c>
      <c r="I23" s="2019">
        <f t="shared" si="0"/>
        <v>0</v>
      </c>
      <c r="J23" s="2020"/>
      <c r="K23" s="1841" t="s">
        <v>6242</v>
      </c>
      <c r="L23" s="146"/>
      <c r="M23" s="17"/>
      <c r="N23" s="19">
        <v>44806</v>
      </c>
      <c r="O23" s="16"/>
      <c r="P23" s="17"/>
      <c r="Q23" s="308">
        <v>44819</v>
      </c>
      <c r="R23" s="21"/>
    </row>
    <row r="24" spans="1:18" s="9" customFormat="1" ht="19.7" customHeight="1">
      <c r="A24" s="2017" t="s">
        <v>1375</v>
      </c>
      <c r="B24" s="1632"/>
      <c r="C24" s="16">
        <f t="shared" si="1"/>
        <v>15</v>
      </c>
      <c r="D24" s="16" t="s">
        <v>178</v>
      </c>
      <c r="E24" s="16" t="s">
        <v>178</v>
      </c>
      <c r="F24" s="146" t="s">
        <v>1385</v>
      </c>
      <c r="G24" s="17">
        <v>10</v>
      </c>
      <c r="H24" s="17">
        <v>77</v>
      </c>
      <c r="I24" s="278">
        <f t="shared" si="0"/>
        <v>770</v>
      </c>
      <c r="J24" s="18"/>
      <c r="K24" s="146" t="s">
        <v>1379</v>
      </c>
      <c r="L24" s="146" t="s">
        <v>6246</v>
      </c>
      <c r="M24" s="17"/>
      <c r="N24" s="19">
        <v>44806</v>
      </c>
      <c r="O24" s="16"/>
      <c r="P24" s="17"/>
      <c r="Q24" s="308">
        <v>44819</v>
      </c>
      <c r="R24" s="21"/>
    </row>
    <row r="25" spans="1:18" s="9" customFormat="1" ht="19.7" customHeight="1">
      <c r="A25" s="2017" t="s">
        <v>1380</v>
      </c>
      <c r="B25" s="1632"/>
      <c r="C25" s="16">
        <f t="shared" si="1"/>
        <v>16</v>
      </c>
      <c r="D25" s="59" t="s">
        <v>178</v>
      </c>
      <c r="E25" s="59" t="s">
        <v>178</v>
      </c>
      <c r="F25" s="62" t="s">
        <v>1386</v>
      </c>
      <c r="G25" s="64">
        <v>1</v>
      </c>
      <c r="H25" s="64">
        <v>16270</v>
      </c>
      <c r="I25" s="446">
        <f t="shared" si="0"/>
        <v>16270</v>
      </c>
      <c r="J25" s="61"/>
      <c r="K25" s="2021" t="s">
        <v>6247</v>
      </c>
      <c r="L25" s="885"/>
      <c r="M25" s="17"/>
      <c r="N25" s="19">
        <v>44806</v>
      </c>
      <c r="O25" s="16"/>
      <c r="P25" s="17"/>
      <c r="Q25" s="308">
        <v>44819</v>
      </c>
      <c r="R25" s="21"/>
    </row>
    <row r="26" spans="1:18" s="9" customFormat="1" ht="19.7" customHeight="1">
      <c r="A26" s="2017" t="s">
        <v>1375</v>
      </c>
      <c r="B26" s="1632"/>
      <c r="C26" s="16">
        <f t="shared" si="1"/>
        <v>17</v>
      </c>
      <c r="D26" s="16" t="s">
        <v>178</v>
      </c>
      <c r="E26" s="16" t="s">
        <v>178</v>
      </c>
      <c r="F26" s="146" t="s">
        <v>1388</v>
      </c>
      <c r="G26" s="17">
        <v>10</v>
      </c>
      <c r="H26" s="17">
        <v>72</v>
      </c>
      <c r="I26" s="278">
        <f t="shared" si="0"/>
        <v>720</v>
      </c>
      <c r="J26" s="18"/>
      <c r="K26" s="146" t="s">
        <v>1379</v>
      </c>
      <c r="L26" s="146" t="s">
        <v>6248</v>
      </c>
      <c r="M26" s="17"/>
      <c r="N26" s="19">
        <v>44806</v>
      </c>
      <c r="O26" s="16"/>
      <c r="P26" s="17"/>
      <c r="Q26" s="308">
        <v>44819</v>
      </c>
      <c r="R26" s="21"/>
    </row>
    <row r="27" spans="1:18" s="9" customFormat="1" ht="19.7" customHeight="1">
      <c r="A27" s="2017" t="s">
        <v>1372</v>
      </c>
      <c r="B27" s="1632"/>
      <c r="C27" s="16">
        <f t="shared" si="1"/>
        <v>18</v>
      </c>
      <c r="D27" s="1366" t="s">
        <v>1304</v>
      </c>
      <c r="E27" s="1366" t="s">
        <v>178</v>
      </c>
      <c r="F27" s="146" t="s">
        <v>1389</v>
      </c>
      <c r="G27" s="17">
        <v>1</v>
      </c>
      <c r="H27" s="17">
        <v>5666</v>
      </c>
      <c r="I27" s="278">
        <f t="shared" si="0"/>
        <v>5666</v>
      </c>
      <c r="J27" s="18"/>
      <c r="K27" s="146" t="s">
        <v>1390</v>
      </c>
      <c r="L27" s="146"/>
      <c r="M27" s="17"/>
      <c r="N27" s="19">
        <v>44806</v>
      </c>
      <c r="O27" s="16"/>
      <c r="P27" s="17"/>
      <c r="Q27" s="308">
        <v>44819</v>
      </c>
      <c r="R27" s="21"/>
    </row>
    <row r="28" spans="1:18" s="9" customFormat="1" ht="19.7" customHeight="1">
      <c r="A28" s="2017" t="s">
        <v>1375</v>
      </c>
      <c r="B28" s="1632"/>
      <c r="C28" s="16">
        <f t="shared" si="1"/>
        <v>19</v>
      </c>
      <c r="D28" s="799" t="s">
        <v>178</v>
      </c>
      <c r="E28" s="799" t="s">
        <v>178</v>
      </c>
      <c r="F28" s="2018" t="s">
        <v>1364</v>
      </c>
      <c r="G28" s="1842"/>
      <c r="H28" s="1842">
        <v>41</v>
      </c>
      <c r="I28" s="2019">
        <f>G28*H28</f>
        <v>0</v>
      </c>
      <c r="J28" s="2020"/>
      <c r="K28" s="1841" t="s">
        <v>6249</v>
      </c>
      <c r="L28" s="146"/>
      <c r="M28" s="17"/>
      <c r="N28" s="19">
        <v>44806</v>
      </c>
      <c r="O28" s="16"/>
      <c r="P28" s="17"/>
      <c r="Q28" s="308">
        <v>44819</v>
      </c>
      <c r="R28" s="21"/>
    </row>
    <row r="29" spans="1:18" s="9" customFormat="1" ht="19.7" customHeight="1">
      <c r="A29" s="2017" t="s">
        <v>1375</v>
      </c>
      <c r="B29" s="1632"/>
      <c r="C29" s="16">
        <f t="shared" si="1"/>
        <v>20</v>
      </c>
      <c r="D29" s="59" t="s">
        <v>178</v>
      </c>
      <c r="E29" s="59" t="s">
        <v>178</v>
      </c>
      <c r="F29" s="62" t="s">
        <v>1391</v>
      </c>
      <c r="G29" s="64">
        <v>10</v>
      </c>
      <c r="H29" s="64">
        <v>18</v>
      </c>
      <c r="I29" s="446">
        <f t="shared" si="0"/>
        <v>180</v>
      </c>
      <c r="J29" s="61"/>
      <c r="K29" s="62" t="s">
        <v>1392</v>
      </c>
      <c r="L29" s="146" t="s">
        <v>6250</v>
      </c>
      <c r="M29" s="17"/>
      <c r="N29" s="19">
        <v>44806</v>
      </c>
      <c r="O29" s="16"/>
      <c r="P29" s="17"/>
      <c r="Q29" s="308">
        <v>44819</v>
      </c>
      <c r="R29" s="21"/>
    </row>
    <row r="30" spans="1:18" s="9" customFormat="1" ht="19.7" customHeight="1">
      <c r="A30" s="2017" t="s">
        <v>1375</v>
      </c>
      <c r="B30" s="1632"/>
      <c r="C30" s="16">
        <f t="shared" si="1"/>
        <v>21</v>
      </c>
      <c r="D30" s="59" t="s">
        <v>178</v>
      </c>
      <c r="E30" s="59" t="s">
        <v>178</v>
      </c>
      <c r="F30" s="62" t="s">
        <v>1394</v>
      </c>
      <c r="G30" s="64">
        <v>10</v>
      </c>
      <c r="H30" s="64">
        <v>23</v>
      </c>
      <c r="I30" s="446">
        <f t="shared" si="0"/>
        <v>230</v>
      </c>
      <c r="J30" s="61"/>
      <c r="K30" s="62" t="s">
        <v>1395</v>
      </c>
      <c r="L30" s="146" t="s">
        <v>6251</v>
      </c>
      <c r="M30" s="17"/>
      <c r="N30" s="19">
        <v>44806</v>
      </c>
      <c r="O30" s="16"/>
      <c r="P30" s="17"/>
      <c r="Q30" s="308">
        <v>44819</v>
      </c>
      <c r="R30" s="21"/>
    </row>
    <row r="31" spans="1:18" s="9" customFormat="1" ht="19.7" customHeight="1">
      <c r="A31" s="2017" t="s">
        <v>1372</v>
      </c>
      <c r="B31" s="1632"/>
      <c r="C31" s="16">
        <f t="shared" si="1"/>
        <v>22</v>
      </c>
      <c r="D31" s="1366" t="s">
        <v>1304</v>
      </c>
      <c r="E31" s="1366" t="s">
        <v>178</v>
      </c>
      <c r="F31" s="146" t="s">
        <v>1396</v>
      </c>
      <c r="G31" s="17">
        <v>1</v>
      </c>
      <c r="H31" s="17">
        <v>5997</v>
      </c>
      <c r="I31" s="278">
        <f t="shared" si="0"/>
        <v>5997</v>
      </c>
      <c r="J31" s="18"/>
      <c r="K31" s="146" t="s">
        <v>1397</v>
      </c>
      <c r="L31" s="146"/>
      <c r="M31" s="17"/>
      <c r="N31" s="19">
        <v>44806</v>
      </c>
      <c r="O31" s="16"/>
      <c r="P31" s="17"/>
      <c r="Q31" s="308">
        <v>44819</v>
      </c>
      <c r="R31" s="21"/>
    </row>
    <row r="32" spans="1:18" s="9" customFormat="1" ht="19.7" customHeight="1">
      <c r="A32" s="2017" t="s">
        <v>1375</v>
      </c>
      <c r="B32" s="1632"/>
      <c r="C32" s="16">
        <f t="shared" si="1"/>
        <v>23</v>
      </c>
      <c r="D32" s="799" t="s">
        <v>178</v>
      </c>
      <c r="E32" s="799" t="s">
        <v>178</v>
      </c>
      <c r="F32" s="2018" t="s">
        <v>1364</v>
      </c>
      <c r="G32" s="1842"/>
      <c r="H32" s="1842">
        <v>41</v>
      </c>
      <c r="I32" s="2019">
        <f t="shared" si="0"/>
        <v>0</v>
      </c>
      <c r="J32" s="2020"/>
      <c r="K32" s="1841" t="s">
        <v>6242</v>
      </c>
      <c r="L32" s="146"/>
      <c r="M32" s="17"/>
      <c r="N32" s="19">
        <v>44806</v>
      </c>
      <c r="O32" s="16"/>
      <c r="P32" s="17"/>
      <c r="Q32" s="308">
        <v>44819</v>
      </c>
      <c r="R32" s="21"/>
    </row>
    <row r="33" spans="1:18" s="9" customFormat="1" ht="19.7" customHeight="1">
      <c r="A33" s="2017" t="s">
        <v>1375</v>
      </c>
      <c r="B33" s="1632"/>
      <c r="C33" s="16">
        <f t="shared" si="1"/>
        <v>24</v>
      </c>
      <c r="D33" s="16" t="s">
        <v>178</v>
      </c>
      <c r="E33" s="16" t="s">
        <v>178</v>
      </c>
      <c r="F33" s="146" t="s">
        <v>1378</v>
      </c>
      <c r="G33" s="17">
        <v>10</v>
      </c>
      <c r="H33" s="17">
        <v>72</v>
      </c>
      <c r="I33" s="278">
        <f t="shared" si="0"/>
        <v>720</v>
      </c>
      <c r="J33" s="18"/>
      <c r="K33" s="146" t="s">
        <v>1379</v>
      </c>
      <c r="L33" s="146" t="s">
        <v>6252</v>
      </c>
      <c r="M33" s="17"/>
      <c r="N33" s="19">
        <v>44806</v>
      </c>
      <c r="O33" s="16"/>
      <c r="P33" s="17"/>
      <c r="Q33" s="308">
        <v>44819</v>
      </c>
      <c r="R33" s="21"/>
    </row>
    <row r="34" spans="1:18" s="9" customFormat="1" ht="19.7" customHeight="1">
      <c r="A34" s="2017" t="s">
        <v>1372</v>
      </c>
      <c r="B34" s="1632"/>
      <c r="C34" s="16">
        <f t="shared" si="1"/>
        <v>25</v>
      </c>
      <c r="D34" s="1366" t="s">
        <v>1304</v>
      </c>
      <c r="E34" s="1366" t="s">
        <v>178</v>
      </c>
      <c r="F34" s="62" t="s">
        <v>6253</v>
      </c>
      <c r="G34" s="64">
        <v>1</v>
      </c>
      <c r="H34" s="17">
        <v>11836</v>
      </c>
      <c r="I34" s="278">
        <f t="shared" si="0"/>
        <v>11836</v>
      </c>
      <c r="J34" s="61"/>
      <c r="K34" s="62" t="s">
        <v>6254</v>
      </c>
      <c r="L34" s="146"/>
      <c r="M34" s="17"/>
      <c r="N34" s="19">
        <v>44806</v>
      </c>
      <c r="O34" s="16"/>
      <c r="P34" s="17"/>
      <c r="Q34" s="308">
        <v>44819</v>
      </c>
      <c r="R34" s="21"/>
    </row>
    <row r="35" spans="1:18" s="9" customFormat="1" ht="19.7" customHeight="1">
      <c r="A35" s="2017" t="s">
        <v>1375</v>
      </c>
      <c r="B35" s="1632"/>
      <c r="C35" s="16">
        <f t="shared" si="1"/>
        <v>26</v>
      </c>
      <c r="D35" s="799" t="s">
        <v>178</v>
      </c>
      <c r="E35" s="799" t="s">
        <v>178</v>
      </c>
      <c r="F35" s="2018" t="s">
        <v>1364</v>
      </c>
      <c r="G35" s="1842"/>
      <c r="H35" s="1842">
        <v>41</v>
      </c>
      <c r="I35" s="2019">
        <f t="shared" si="0"/>
        <v>0</v>
      </c>
      <c r="J35" s="2020"/>
      <c r="K35" s="1841" t="s">
        <v>6255</v>
      </c>
      <c r="L35" s="146"/>
      <c r="M35" s="17"/>
      <c r="N35" s="19">
        <v>44806</v>
      </c>
      <c r="O35" s="16"/>
      <c r="P35" s="17"/>
      <c r="Q35" s="308">
        <v>44819</v>
      </c>
      <c r="R35" s="21"/>
    </row>
    <row r="36" spans="1:18" s="9" customFormat="1" ht="19.7" customHeight="1">
      <c r="A36" s="2017" t="s">
        <v>1375</v>
      </c>
      <c r="B36" s="1632"/>
      <c r="C36" s="16">
        <f t="shared" si="1"/>
        <v>27</v>
      </c>
      <c r="D36" s="16" t="s">
        <v>178</v>
      </c>
      <c r="E36" s="16" t="s">
        <v>178</v>
      </c>
      <c r="F36" s="54" t="s">
        <v>5714</v>
      </c>
      <c r="G36" s="17">
        <v>2</v>
      </c>
      <c r="H36" s="17">
        <v>319</v>
      </c>
      <c r="I36" s="278">
        <f t="shared" si="0"/>
        <v>638</v>
      </c>
      <c r="J36" s="18"/>
      <c r="K36" s="146" t="s">
        <v>6255</v>
      </c>
      <c r="L36" s="146"/>
      <c r="M36" s="17"/>
      <c r="N36" s="19">
        <v>44806</v>
      </c>
      <c r="O36" s="16"/>
      <c r="P36" s="17"/>
      <c r="Q36" s="308">
        <v>44819</v>
      </c>
      <c r="R36" s="21"/>
    </row>
    <row r="37" spans="1:18" s="9" customFormat="1" ht="19.7" customHeight="1">
      <c r="A37" s="2017" t="s">
        <v>1375</v>
      </c>
      <c r="B37" s="1632"/>
      <c r="C37" s="16">
        <f t="shared" si="1"/>
        <v>28</v>
      </c>
      <c r="D37" s="412" t="s">
        <v>178</v>
      </c>
      <c r="E37" s="412" t="s">
        <v>178</v>
      </c>
      <c r="F37" s="1398" t="s">
        <v>1371</v>
      </c>
      <c r="G37" s="334"/>
      <c r="H37" s="334">
        <v>27</v>
      </c>
      <c r="I37" s="1399">
        <f t="shared" si="0"/>
        <v>0</v>
      </c>
      <c r="J37" s="395"/>
      <c r="K37" s="397" t="s">
        <v>6256</v>
      </c>
      <c r="L37" s="146"/>
      <c r="M37" s="17"/>
      <c r="N37" s="19">
        <v>44806</v>
      </c>
      <c r="O37" s="16"/>
      <c r="P37" s="17"/>
      <c r="Q37" s="308">
        <v>44819</v>
      </c>
      <c r="R37" s="21"/>
    </row>
    <row r="38" spans="1:18" s="9" customFormat="1" ht="19.7" customHeight="1">
      <c r="A38" s="9" t="s">
        <v>1372</v>
      </c>
      <c r="B38" s="1632"/>
      <c r="C38" s="16">
        <f t="shared" si="1"/>
        <v>29</v>
      </c>
      <c r="D38" s="1366" t="s">
        <v>1304</v>
      </c>
      <c r="E38" s="1366" t="s">
        <v>178</v>
      </c>
      <c r="F38" s="146" t="s">
        <v>1369</v>
      </c>
      <c r="G38" s="17">
        <v>1</v>
      </c>
      <c r="H38" s="17">
        <v>8921</v>
      </c>
      <c r="I38" s="278">
        <f t="shared" si="0"/>
        <v>8921</v>
      </c>
      <c r="J38" s="18"/>
      <c r="K38" s="146" t="s">
        <v>1370</v>
      </c>
      <c r="L38" s="146"/>
      <c r="M38" s="17"/>
      <c r="N38" s="19">
        <v>44806</v>
      </c>
      <c r="O38" s="16"/>
      <c r="P38" s="17"/>
      <c r="Q38" s="308">
        <v>44819</v>
      </c>
      <c r="R38" s="21"/>
    </row>
    <row r="39" spans="1:18" s="9" customFormat="1" ht="19.7" customHeight="1">
      <c r="A39" s="9" t="s">
        <v>1375</v>
      </c>
      <c r="B39" s="1632"/>
      <c r="C39" s="16">
        <f t="shared" si="1"/>
        <v>30</v>
      </c>
      <c r="D39" s="59" t="s">
        <v>178</v>
      </c>
      <c r="E39" s="59" t="s">
        <v>178</v>
      </c>
      <c r="F39" s="62" t="s">
        <v>1371</v>
      </c>
      <c r="G39" s="64">
        <v>10</v>
      </c>
      <c r="H39" s="64">
        <v>27</v>
      </c>
      <c r="I39" s="446">
        <f>G39*H39</f>
        <v>270</v>
      </c>
      <c r="J39" s="61"/>
      <c r="K39" s="62" t="s">
        <v>1392</v>
      </c>
      <c r="L39" s="17" t="s">
        <v>6257</v>
      </c>
      <c r="M39" s="17"/>
      <c r="N39" s="19">
        <v>44806</v>
      </c>
      <c r="O39" s="16"/>
      <c r="P39" s="17"/>
      <c r="Q39" s="308">
        <v>44819</v>
      </c>
      <c r="R39" s="21"/>
    </row>
    <row r="40" spans="1:18" s="9" customFormat="1" ht="19.7" customHeight="1">
      <c r="A40" s="9" t="s">
        <v>1372</v>
      </c>
      <c r="B40" s="1632"/>
      <c r="C40" s="16">
        <f t="shared" si="1"/>
        <v>31</v>
      </c>
      <c r="D40" s="1366" t="s">
        <v>1304</v>
      </c>
      <c r="E40" s="1366" t="s">
        <v>178</v>
      </c>
      <c r="F40" s="146" t="s">
        <v>3607</v>
      </c>
      <c r="G40" s="17">
        <v>1</v>
      </c>
      <c r="H40" s="17">
        <v>5438</v>
      </c>
      <c r="I40" s="278">
        <f t="shared" si="0"/>
        <v>5438</v>
      </c>
      <c r="J40" s="18"/>
      <c r="K40" s="146" t="s">
        <v>3608</v>
      </c>
      <c r="L40" s="17"/>
      <c r="M40" s="17"/>
      <c r="N40" s="19">
        <v>44806</v>
      </c>
      <c r="O40" s="16"/>
      <c r="P40" s="17"/>
      <c r="Q40" s="308">
        <v>44819</v>
      </c>
      <c r="R40" s="21"/>
    </row>
    <row r="41" spans="1:18" s="9" customFormat="1" ht="19.7" customHeight="1">
      <c r="A41" s="9" t="s">
        <v>1372</v>
      </c>
      <c r="B41" s="1632"/>
      <c r="C41" s="16">
        <f t="shared" si="1"/>
        <v>32</v>
      </c>
      <c r="D41" s="1366" t="s">
        <v>1304</v>
      </c>
      <c r="E41" s="1366" t="s">
        <v>178</v>
      </c>
      <c r="F41" s="146" t="s">
        <v>3610</v>
      </c>
      <c r="G41" s="17">
        <v>1</v>
      </c>
      <c r="H41" s="17">
        <v>3363</v>
      </c>
      <c r="I41" s="278">
        <f t="shared" si="0"/>
        <v>3363</v>
      </c>
      <c r="J41" s="18"/>
      <c r="K41" s="146" t="s">
        <v>3611</v>
      </c>
      <c r="L41" s="17"/>
      <c r="M41" s="17"/>
      <c r="N41" s="19">
        <v>44806</v>
      </c>
      <c r="O41" s="16"/>
      <c r="P41" s="17"/>
      <c r="Q41" s="308">
        <v>44819</v>
      </c>
      <c r="R41" s="21"/>
    </row>
    <row r="42" spans="1:18" s="9" customFormat="1" ht="19.7" customHeight="1">
      <c r="A42" s="9" t="s">
        <v>1375</v>
      </c>
      <c r="B42" s="1632"/>
      <c r="C42" s="16">
        <f t="shared" si="1"/>
        <v>33</v>
      </c>
      <c r="D42" s="16" t="s">
        <v>178</v>
      </c>
      <c r="E42" s="16" t="s">
        <v>178</v>
      </c>
      <c r="F42" s="284" t="s">
        <v>3612</v>
      </c>
      <c r="G42" s="17">
        <v>10</v>
      </c>
      <c r="H42" s="17">
        <v>23</v>
      </c>
      <c r="I42" s="1961">
        <f>G42*H42</f>
        <v>230</v>
      </c>
      <c r="J42" s="18"/>
      <c r="K42" s="146" t="s">
        <v>6258</v>
      </c>
      <c r="L42" s="17"/>
      <c r="M42" s="17"/>
      <c r="N42" s="19">
        <v>44806</v>
      </c>
      <c r="O42" s="16"/>
      <c r="P42" s="17"/>
      <c r="Q42" s="308">
        <v>44819</v>
      </c>
      <c r="R42" s="21"/>
    </row>
    <row r="43" spans="1:18" s="9" customFormat="1" ht="19.7" customHeight="1">
      <c r="A43" s="9" t="s">
        <v>1375</v>
      </c>
      <c r="B43" s="1632"/>
      <c r="C43" s="16">
        <f t="shared" si="1"/>
        <v>34</v>
      </c>
      <c r="D43" s="59" t="s">
        <v>178</v>
      </c>
      <c r="E43" s="59" t="s">
        <v>178</v>
      </c>
      <c r="F43" s="284" t="s">
        <v>3516</v>
      </c>
      <c r="G43" s="64">
        <v>10</v>
      </c>
      <c r="H43" s="64">
        <v>23</v>
      </c>
      <c r="I43" s="2022">
        <f>G43*H43</f>
        <v>230</v>
      </c>
      <c r="J43" s="61"/>
      <c r="K43" s="62" t="s">
        <v>6259</v>
      </c>
      <c r="L43" s="2023"/>
      <c r="M43" s="17"/>
      <c r="N43" s="19">
        <v>44806</v>
      </c>
      <c r="O43" s="16"/>
      <c r="P43" s="17"/>
      <c r="Q43" s="308">
        <v>44819</v>
      </c>
      <c r="R43" s="21"/>
    </row>
    <row r="44" spans="1:18" s="9" customFormat="1" ht="19.7" customHeight="1">
      <c r="A44" s="9" t="s">
        <v>1372</v>
      </c>
      <c r="B44" s="1632"/>
      <c r="C44" s="16">
        <f t="shared" si="1"/>
        <v>35</v>
      </c>
      <c r="D44" s="1366" t="s">
        <v>1304</v>
      </c>
      <c r="E44" s="1366" t="s">
        <v>178</v>
      </c>
      <c r="F44" s="2024" t="s">
        <v>6260</v>
      </c>
      <c r="G44" s="170">
        <v>1</v>
      </c>
      <c r="H44" s="170">
        <v>7630</v>
      </c>
      <c r="I44" s="1961">
        <f t="shared" ref="I44:I53" si="2">G44*H44</f>
        <v>7630</v>
      </c>
      <c r="J44" s="1020"/>
      <c r="K44" s="2025" t="s">
        <v>6261</v>
      </c>
      <c r="L44" s="17"/>
      <c r="M44" s="17"/>
      <c r="N44" s="19">
        <v>44806</v>
      </c>
      <c r="O44" s="16"/>
      <c r="P44" s="17"/>
      <c r="Q44" s="308">
        <v>44819</v>
      </c>
      <c r="R44" s="21"/>
    </row>
    <row r="45" spans="1:18" s="9" customFormat="1" ht="19.7" customHeight="1">
      <c r="A45" s="9" t="s">
        <v>1375</v>
      </c>
      <c r="B45" s="1632"/>
      <c r="C45" s="16">
        <f t="shared" si="1"/>
        <v>36</v>
      </c>
      <c r="D45" s="59" t="s">
        <v>178</v>
      </c>
      <c r="E45" s="59" t="s">
        <v>178</v>
      </c>
      <c r="F45" s="284" t="s">
        <v>6262</v>
      </c>
      <c r="G45" s="64">
        <v>10</v>
      </c>
      <c r="H45" s="64">
        <v>23</v>
      </c>
      <c r="I45" s="2022">
        <f t="shared" si="2"/>
        <v>230</v>
      </c>
      <c r="J45" s="61"/>
      <c r="K45" s="62" t="s">
        <v>6263</v>
      </c>
      <c r="L45" s="2023"/>
      <c r="M45" s="17"/>
      <c r="N45" s="19">
        <v>44806</v>
      </c>
      <c r="O45" s="16"/>
      <c r="P45" s="17"/>
      <c r="Q45" s="308">
        <v>44819</v>
      </c>
      <c r="R45" s="21"/>
    </row>
    <row r="46" spans="1:18" s="9" customFormat="1" ht="19.7" customHeight="1">
      <c r="A46" s="9" t="s">
        <v>1372</v>
      </c>
      <c r="B46" s="1632"/>
      <c r="C46" s="16">
        <f t="shared" si="1"/>
        <v>37</v>
      </c>
      <c r="D46" s="1366" t="s">
        <v>1304</v>
      </c>
      <c r="E46" s="1366" t="s">
        <v>178</v>
      </c>
      <c r="F46" s="23" t="s">
        <v>6264</v>
      </c>
      <c r="G46" s="170">
        <v>1</v>
      </c>
      <c r="H46" s="170">
        <v>6545</v>
      </c>
      <c r="I46" s="1961">
        <f t="shared" si="2"/>
        <v>6545</v>
      </c>
      <c r="J46" s="1020"/>
      <c r="K46" s="2025" t="s">
        <v>6265</v>
      </c>
      <c r="L46" s="17"/>
      <c r="M46" s="17"/>
      <c r="N46" s="19">
        <v>44806</v>
      </c>
      <c r="O46" s="16"/>
      <c r="P46" s="17"/>
      <c r="Q46" s="308">
        <v>44819</v>
      </c>
      <c r="R46" s="21"/>
    </row>
    <row r="47" spans="1:18" s="9" customFormat="1" ht="19.7" customHeight="1">
      <c r="A47" s="9" t="s">
        <v>1375</v>
      </c>
      <c r="B47" s="1632"/>
      <c r="C47" s="16">
        <f t="shared" si="1"/>
        <v>38</v>
      </c>
      <c r="D47" s="412" t="s">
        <v>178</v>
      </c>
      <c r="E47" s="412" t="s">
        <v>178</v>
      </c>
      <c r="F47" s="1398" t="s">
        <v>3516</v>
      </c>
      <c r="G47" s="334"/>
      <c r="H47" s="334">
        <v>23</v>
      </c>
      <c r="I47" s="1399">
        <f t="shared" si="2"/>
        <v>0</v>
      </c>
      <c r="J47" s="395"/>
      <c r="K47" s="397" t="s">
        <v>6266</v>
      </c>
      <c r="L47" s="2023"/>
      <c r="M47" s="17"/>
      <c r="N47" s="19">
        <v>44806</v>
      </c>
      <c r="O47" s="16"/>
      <c r="P47" s="17"/>
      <c r="Q47" s="308">
        <v>44819</v>
      </c>
      <c r="R47" s="21"/>
    </row>
    <row r="48" spans="1:18" s="9" customFormat="1" ht="19.7" customHeight="1">
      <c r="A48" s="9" t="s">
        <v>1375</v>
      </c>
      <c r="B48" s="1632"/>
      <c r="C48" s="16">
        <f t="shared" si="1"/>
        <v>39</v>
      </c>
      <c r="D48" s="412" t="s">
        <v>178</v>
      </c>
      <c r="E48" s="412" t="s">
        <v>178</v>
      </c>
      <c r="F48" s="1398" t="s">
        <v>6262</v>
      </c>
      <c r="G48" s="334"/>
      <c r="H48" s="334">
        <v>23</v>
      </c>
      <c r="I48" s="1399">
        <f>G48*H48</f>
        <v>0</v>
      </c>
      <c r="J48" s="395"/>
      <c r="K48" s="397" t="s">
        <v>6267</v>
      </c>
      <c r="L48" s="2023"/>
      <c r="M48" s="17"/>
      <c r="N48" s="19">
        <v>44806</v>
      </c>
      <c r="O48" s="16"/>
      <c r="P48" s="17"/>
      <c r="Q48" s="308">
        <v>44819</v>
      </c>
      <c r="R48" s="21"/>
    </row>
    <row r="49" spans="1:18" s="9" customFormat="1" ht="19.7" customHeight="1">
      <c r="A49" s="9" t="s">
        <v>1375</v>
      </c>
      <c r="B49" s="1632"/>
      <c r="C49" s="16">
        <f t="shared" si="1"/>
        <v>40</v>
      </c>
      <c r="D49" s="16" t="s">
        <v>178</v>
      </c>
      <c r="E49" s="16" t="s">
        <v>178</v>
      </c>
      <c r="F49" s="617" t="s">
        <v>1309</v>
      </c>
      <c r="G49" s="1221">
        <v>10</v>
      </c>
      <c r="H49" s="1201">
        <v>41</v>
      </c>
      <c r="I49" s="1367">
        <f>G49*H49</f>
        <v>410</v>
      </c>
      <c r="J49" s="18"/>
      <c r="K49" s="1360" t="s">
        <v>3567</v>
      </c>
      <c r="L49" s="17"/>
      <c r="M49" s="17"/>
      <c r="N49" s="19">
        <v>44806</v>
      </c>
      <c r="O49" s="16"/>
      <c r="P49" s="17"/>
      <c r="Q49" s="308">
        <v>44819</v>
      </c>
      <c r="R49" s="21"/>
    </row>
    <row r="50" spans="1:18" s="9" customFormat="1" ht="19.7" customHeight="1">
      <c r="A50" s="9" t="s">
        <v>1372</v>
      </c>
      <c r="B50" s="1632"/>
      <c r="C50" s="16">
        <f t="shared" si="1"/>
        <v>41</v>
      </c>
      <c r="D50" s="1366" t="s">
        <v>1304</v>
      </c>
      <c r="E50" s="1366" t="s">
        <v>178</v>
      </c>
      <c r="F50" s="23" t="s">
        <v>6268</v>
      </c>
      <c r="G50" s="170">
        <v>1</v>
      </c>
      <c r="H50" s="170">
        <v>5453</v>
      </c>
      <c r="I50" s="1961">
        <f t="shared" si="2"/>
        <v>5453</v>
      </c>
      <c r="J50" s="1020"/>
      <c r="K50" s="2025" t="s">
        <v>6269</v>
      </c>
      <c r="L50" s="17"/>
      <c r="M50" s="17"/>
      <c r="N50" s="19">
        <v>44806</v>
      </c>
      <c r="O50" s="16"/>
      <c r="P50" s="17"/>
      <c r="Q50" s="308">
        <v>44819</v>
      </c>
      <c r="R50" s="21"/>
    </row>
    <row r="51" spans="1:18" s="9" customFormat="1" ht="19.7" customHeight="1">
      <c r="A51" s="9" t="s">
        <v>2038</v>
      </c>
      <c r="B51" s="1632"/>
      <c r="C51" s="16">
        <f t="shared" si="1"/>
        <v>42</v>
      </c>
      <c r="D51" s="16" t="s">
        <v>178</v>
      </c>
      <c r="E51" s="16" t="s">
        <v>178</v>
      </c>
      <c r="F51" s="23" t="s">
        <v>3671</v>
      </c>
      <c r="G51" s="17">
        <v>1</v>
      </c>
      <c r="H51" s="17">
        <v>1270</v>
      </c>
      <c r="I51" s="1961">
        <f t="shared" si="2"/>
        <v>1270</v>
      </c>
      <c r="J51" s="18"/>
      <c r="K51" s="146" t="s">
        <v>6270</v>
      </c>
      <c r="L51" s="17"/>
      <c r="M51" s="17"/>
      <c r="N51" s="19">
        <v>44806</v>
      </c>
      <c r="O51" s="16"/>
      <c r="P51" s="17"/>
      <c r="Q51" s="308">
        <v>44819</v>
      </c>
      <c r="R51" s="21"/>
    </row>
    <row r="52" spans="1:18" s="9" customFormat="1" ht="19.7" customHeight="1">
      <c r="A52" s="9" t="s">
        <v>2038</v>
      </c>
      <c r="B52" s="1632"/>
      <c r="C52" s="16">
        <f t="shared" si="1"/>
        <v>43</v>
      </c>
      <c r="D52" s="16" t="s">
        <v>178</v>
      </c>
      <c r="E52" s="16" t="s">
        <v>178</v>
      </c>
      <c r="F52" s="23" t="s">
        <v>3673</v>
      </c>
      <c r="G52" s="17">
        <v>1</v>
      </c>
      <c r="H52" s="17">
        <v>1270</v>
      </c>
      <c r="I52" s="1961">
        <f t="shared" si="2"/>
        <v>1270</v>
      </c>
      <c r="J52" s="18"/>
      <c r="K52" s="146" t="s">
        <v>6271</v>
      </c>
      <c r="L52" s="17"/>
      <c r="M52" s="17"/>
      <c r="N52" s="19">
        <v>44806</v>
      </c>
      <c r="O52" s="16"/>
      <c r="P52" s="17"/>
      <c r="Q52" s="308">
        <v>44819</v>
      </c>
      <c r="R52" s="21"/>
    </row>
    <row r="53" spans="1:18" s="9" customFormat="1" ht="19.7" customHeight="1">
      <c r="A53" s="9" t="s">
        <v>2038</v>
      </c>
      <c r="B53" s="1632"/>
      <c r="C53" s="16">
        <f t="shared" si="1"/>
        <v>44</v>
      </c>
      <c r="D53" s="16" t="s">
        <v>178</v>
      </c>
      <c r="E53" s="16" t="s">
        <v>178</v>
      </c>
      <c r="F53" s="23" t="s">
        <v>6272</v>
      </c>
      <c r="G53" s="17">
        <v>1</v>
      </c>
      <c r="H53" s="17">
        <v>1270</v>
      </c>
      <c r="I53" s="1961">
        <f t="shared" si="2"/>
        <v>1270</v>
      </c>
      <c r="J53" s="18"/>
      <c r="K53" s="146" t="s">
        <v>6273</v>
      </c>
      <c r="L53" s="17"/>
      <c r="M53" s="17"/>
      <c r="N53" s="19">
        <v>44806</v>
      </c>
      <c r="O53" s="16"/>
      <c r="P53" s="17"/>
      <c r="Q53" s="308">
        <v>44819</v>
      </c>
      <c r="R53" s="21"/>
    </row>
    <row r="54" spans="1:18" s="9" customFormat="1" ht="19.7" customHeight="1">
      <c r="A54" s="9" t="s">
        <v>1375</v>
      </c>
      <c r="B54" s="1632"/>
      <c r="C54" s="16">
        <f t="shared" si="1"/>
        <v>45</v>
      </c>
      <c r="D54" s="412" t="s">
        <v>178</v>
      </c>
      <c r="E54" s="412" t="s">
        <v>178</v>
      </c>
      <c r="F54" s="1398" t="s">
        <v>2952</v>
      </c>
      <c r="G54" s="1459"/>
      <c r="H54" s="1493">
        <v>23</v>
      </c>
      <c r="I54" s="1493">
        <f>G54*H54</f>
        <v>0</v>
      </c>
      <c r="J54" s="440"/>
      <c r="K54" s="397" t="s">
        <v>6266</v>
      </c>
      <c r="L54" s="2023"/>
      <c r="M54" s="17"/>
      <c r="N54" s="19">
        <v>44806</v>
      </c>
      <c r="O54" s="16"/>
      <c r="P54" s="17"/>
      <c r="Q54" s="308">
        <v>44819</v>
      </c>
      <c r="R54" s="21"/>
    </row>
    <row r="55" spans="1:18" s="9" customFormat="1" ht="19.7" customHeight="1">
      <c r="A55" s="9" t="s">
        <v>1375</v>
      </c>
      <c r="B55" s="1632"/>
      <c r="C55" s="16">
        <f t="shared" si="1"/>
        <v>46</v>
      </c>
      <c r="D55" s="59" t="s">
        <v>178</v>
      </c>
      <c r="E55" s="59" t="s">
        <v>178</v>
      </c>
      <c r="F55" s="284" t="s">
        <v>1371</v>
      </c>
      <c r="G55" s="285">
        <v>10</v>
      </c>
      <c r="H55" s="1169">
        <v>27</v>
      </c>
      <c r="I55" s="1169">
        <f>G55*H55</f>
        <v>270</v>
      </c>
      <c r="J55" s="446"/>
      <c r="K55" s="62" t="s">
        <v>6274</v>
      </c>
      <c r="L55" s="2023"/>
      <c r="M55" s="17"/>
      <c r="N55" s="19">
        <v>44806</v>
      </c>
      <c r="O55" s="16"/>
      <c r="P55" s="17"/>
      <c r="Q55" s="308">
        <v>44819</v>
      </c>
      <c r="R55" s="21"/>
    </row>
    <row r="56" spans="1:18" s="9" customFormat="1" ht="19.7" customHeight="1">
      <c r="A56" s="9" t="s">
        <v>1375</v>
      </c>
      <c r="B56" s="1632"/>
      <c r="C56" s="16">
        <f t="shared" si="1"/>
        <v>47</v>
      </c>
      <c r="D56" s="16" t="s">
        <v>178</v>
      </c>
      <c r="E56" s="16" t="s">
        <v>178</v>
      </c>
      <c r="F56" s="2026" t="s">
        <v>2035</v>
      </c>
      <c r="G56" s="2027">
        <v>2</v>
      </c>
      <c r="H56" s="2028">
        <v>78</v>
      </c>
      <c r="I56" s="2028">
        <f>G56*H56</f>
        <v>156</v>
      </c>
      <c r="J56" s="746"/>
      <c r="K56" s="2025" t="s">
        <v>6275</v>
      </c>
      <c r="L56" s="17"/>
      <c r="M56" s="17"/>
      <c r="N56" s="19">
        <v>44806</v>
      </c>
      <c r="O56" s="16"/>
      <c r="P56" s="17"/>
      <c r="Q56" s="308">
        <v>44819</v>
      </c>
      <c r="R56" s="21"/>
    </row>
    <row r="57" spans="1:18" s="9" customFormat="1" ht="19.7" customHeight="1">
      <c r="C57" s="16"/>
      <c r="D57" s="16"/>
      <c r="E57" s="16"/>
      <c r="F57" s="17"/>
      <c r="G57" s="17"/>
      <c r="H57" s="17"/>
      <c r="I57" s="278"/>
      <c r="J57" s="18"/>
      <c r="K57" s="17"/>
      <c r="L57" s="17"/>
      <c r="M57" s="17"/>
      <c r="N57" s="19"/>
      <c r="O57" s="16"/>
      <c r="P57" s="17"/>
      <c r="Q57" s="19"/>
      <c r="R57" s="21"/>
    </row>
    <row r="58" spans="1:18" s="9" customFormat="1" ht="19.7" customHeight="1">
      <c r="C58" s="16"/>
      <c r="D58" s="16"/>
      <c r="E58" s="16"/>
      <c r="F58" s="1400">
        <f>SUM(I10:I57)</f>
        <v>171627</v>
      </c>
      <c r="G58" s="17"/>
      <c r="H58" s="17"/>
      <c r="I58" s="278"/>
      <c r="J58" s="18"/>
      <c r="K58" s="17"/>
      <c r="L58" s="17"/>
      <c r="M58" s="17"/>
      <c r="N58" s="19"/>
      <c r="O58" s="16"/>
      <c r="P58" s="17"/>
      <c r="Q58" s="19"/>
      <c r="R58" s="21"/>
    </row>
    <row r="59" spans="1:18" s="9" customFormat="1" ht="19.7" customHeight="1">
      <c r="C59" s="16"/>
      <c r="D59" s="16"/>
      <c r="E59" s="16"/>
      <c r="F59" s="2029"/>
      <c r="G59" s="17"/>
      <c r="H59" s="17"/>
      <c r="I59" s="278"/>
      <c r="J59" s="18"/>
      <c r="K59" s="17"/>
      <c r="L59" s="17"/>
      <c r="M59" s="17"/>
      <c r="N59" s="19"/>
      <c r="O59" s="16"/>
      <c r="P59" s="17"/>
      <c r="Q59" s="19"/>
      <c r="R59" s="21"/>
    </row>
    <row r="60" spans="1:18" s="9" customFormat="1" ht="19.7" customHeight="1">
      <c r="C60" s="16"/>
      <c r="D60" s="16"/>
      <c r="E60" s="16"/>
      <c r="F60" s="17"/>
      <c r="G60" s="17"/>
      <c r="H60" s="17"/>
      <c r="I60" s="278"/>
      <c r="J60" s="18"/>
      <c r="K60" s="17"/>
      <c r="L60" s="17"/>
      <c r="M60" s="17"/>
      <c r="N60" s="19"/>
      <c r="O60" s="16"/>
      <c r="P60" s="17"/>
      <c r="Q60" s="19"/>
      <c r="R60" s="21"/>
    </row>
    <row r="61" spans="1:18" s="9" customFormat="1" ht="19.7" customHeight="1">
      <c r="C61" s="16"/>
      <c r="D61" s="1396" t="s">
        <v>6276</v>
      </c>
      <c r="E61" s="1396"/>
      <c r="F61" s="1396"/>
      <c r="G61" s="17"/>
      <c r="H61" s="17"/>
      <c r="I61" s="278"/>
      <c r="J61" s="18"/>
      <c r="K61" s="17"/>
      <c r="L61" s="17"/>
      <c r="M61" s="17"/>
      <c r="N61" s="19"/>
      <c r="O61" s="16"/>
      <c r="P61" s="17"/>
      <c r="Q61" s="19"/>
      <c r="R61" s="21"/>
    </row>
    <row r="62" spans="1:18" s="9" customFormat="1" ht="19.7" customHeight="1">
      <c r="A62" s="17" t="s">
        <v>1398</v>
      </c>
      <c r="B62" s="1632"/>
      <c r="C62" s="59">
        <f>+C56+1</f>
        <v>48</v>
      </c>
      <c r="D62" s="441" t="s">
        <v>1304</v>
      </c>
      <c r="E62" s="441" t="s">
        <v>178</v>
      </c>
      <c r="F62" s="442" t="s">
        <v>1399</v>
      </c>
      <c r="G62" s="435">
        <v>1</v>
      </c>
      <c r="H62" s="435">
        <v>3510</v>
      </c>
      <c r="I62" s="278">
        <f>G62*H62</f>
        <v>3510</v>
      </c>
      <c r="J62" s="18"/>
      <c r="K62" s="146" t="s">
        <v>1400</v>
      </c>
      <c r="L62" s="55"/>
      <c r="M62" s="17"/>
      <c r="N62" s="19">
        <v>44806</v>
      </c>
      <c r="O62" s="16"/>
      <c r="P62" s="17"/>
      <c r="Q62" s="308">
        <v>44819</v>
      </c>
      <c r="R62" s="21"/>
    </row>
    <row r="63" spans="1:18" s="9" customFormat="1" ht="19.7" customHeight="1">
      <c r="A63" s="64" t="s">
        <v>1308</v>
      </c>
      <c r="B63" s="2030"/>
      <c r="C63" s="64">
        <f>+C62+1</f>
        <v>49</v>
      </c>
      <c r="D63" s="391" t="s">
        <v>100</v>
      </c>
      <c r="E63" s="391" t="s">
        <v>100</v>
      </c>
      <c r="F63" s="392" t="s">
        <v>1309</v>
      </c>
      <c r="G63" s="334"/>
      <c r="H63" s="393"/>
      <c r="I63" s="394">
        <f t="shared" ref="I63:I79" si="3">G63*H63</f>
        <v>0</v>
      </c>
      <c r="J63" s="395"/>
      <c r="K63" s="396" t="s">
        <v>6277</v>
      </c>
      <c r="L63" s="397" t="s">
        <v>1310</v>
      </c>
      <c r="M63" s="17"/>
      <c r="N63" s="19">
        <v>44806</v>
      </c>
      <c r="O63" s="16"/>
      <c r="P63" s="17"/>
      <c r="Q63" s="308">
        <v>44819</v>
      </c>
      <c r="R63" s="21"/>
    </row>
    <row r="64" spans="1:18" s="9" customFormat="1" ht="19.7" customHeight="1">
      <c r="A64" s="64" t="s">
        <v>1308</v>
      </c>
      <c r="B64" s="2030"/>
      <c r="C64" s="64">
        <f t="shared" ref="C64:C81" si="4">+C63+1</f>
        <v>50</v>
      </c>
      <c r="D64" s="398" t="s">
        <v>178</v>
      </c>
      <c r="E64" s="398" t="s">
        <v>178</v>
      </c>
      <c r="F64" s="399" t="s">
        <v>1311</v>
      </c>
      <c r="G64" s="400">
        <v>30</v>
      </c>
      <c r="H64" s="401">
        <v>19</v>
      </c>
      <c r="I64" s="390">
        <f t="shared" si="3"/>
        <v>570</v>
      </c>
      <c r="J64" s="61"/>
      <c r="K64" s="50" t="s">
        <v>1270</v>
      </c>
      <c r="L64" s="62" t="s">
        <v>1312</v>
      </c>
      <c r="M64" s="17"/>
      <c r="N64" s="19">
        <v>44806</v>
      </c>
      <c r="O64" s="16"/>
      <c r="P64" s="17"/>
      <c r="Q64" s="308">
        <v>44819</v>
      </c>
      <c r="R64" s="21"/>
    </row>
    <row r="65" spans="1:18" s="9" customFormat="1" ht="19.7" customHeight="1">
      <c r="A65" s="64" t="s">
        <v>1308</v>
      </c>
      <c r="B65" s="2030"/>
      <c r="C65" s="64">
        <f t="shared" si="4"/>
        <v>51</v>
      </c>
      <c r="D65" s="391" t="s">
        <v>100</v>
      </c>
      <c r="E65" s="391" t="s">
        <v>100</v>
      </c>
      <c r="F65" s="392" t="s">
        <v>1313</v>
      </c>
      <c r="G65" s="334"/>
      <c r="H65" s="393"/>
      <c r="I65" s="394">
        <f t="shared" si="3"/>
        <v>0</v>
      </c>
      <c r="J65" s="395"/>
      <c r="K65" s="402" t="s">
        <v>2955</v>
      </c>
      <c r="L65" s="397" t="s">
        <v>1310</v>
      </c>
      <c r="M65" s="17"/>
      <c r="N65" s="19">
        <v>44806</v>
      </c>
      <c r="O65" s="16"/>
      <c r="P65" s="17"/>
      <c r="Q65" s="308">
        <v>44819</v>
      </c>
      <c r="R65" s="21"/>
    </row>
    <row r="66" spans="1:18" s="9" customFormat="1" ht="19.7" customHeight="1">
      <c r="A66" s="64" t="s">
        <v>1308</v>
      </c>
      <c r="B66" s="2030"/>
      <c r="C66" s="64">
        <f t="shared" si="4"/>
        <v>52</v>
      </c>
      <c r="D66" s="391" t="s">
        <v>100</v>
      </c>
      <c r="E66" s="391" t="s">
        <v>100</v>
      </c>
      <c r="F66" s="392" t="s">
        <v>1315</v>
      </c>
      <c r="G66" s="334"/>
      <c r="H66" s="393"/>
      <c r="I66" s="394">
        <f t="shared" si="3"/>
        <v>0</v>
      </c>
      <c r="J66" s="395"/>
      <c r="K66" s="402" t="s">
        <v>6278</v>
      </c>
      <c r="L66" s="397" t="s">
        <v>1310</v>
      </c>
      <c r="M66" s="17"/>
      <c r="N66" s="19">
        <v>44806</v>
      </c>
      <c r="O66" s="16"/>
      <c r="P66" s="17"/>
      <c r="Q66" s="308">
        <v>44819</v>
      </c>
      <c r="R66" s="21"/>
    </row>
    <row r="67" spans="1:18" s="9" customFormat="1" ht="19.7" customHeight="1">
      <c r="A67" s="64" t="s">
        <v>1303</v>
      </c>
      <c r="B67" s="2030"/>
      <c r="C67" s="64">
        <f t="shared" si="4"/>
        <v>53</v>
      </c>
      <c r="D67" s="386" t="s">
        <v>1304</v>
      </c>
      <c r="E67" s="386" t="s">
        <v>178</v>
      </c>
      <c r="F67" s="387" t="s">
        <v>1316</v>
      </c>
      <c r="G67" s="388">
        <v>1</v>
      </c>
      <c r="H67" s="389">
        <v>2390</v>
      </c>
      <c r="I67" s="390">
        <f t="shared" si="3"/>
        <v>2390</v>
      </c>
      <c r="J67" s="61"/>
      <c r="K67" s="50" t="s">
        <v>1317</v>
      </c>
      <c r="L67" s="62"/>
      <c r="M67" s="17"/>
      <c r="N67" s="19">
        <v>44806</v>
      </c>
      <c r="O67" s="16"/>
      <c r="P67" s="17"/>
      <c r="Q67" s="308">
        <v>44819</v>
      </c>
      <c r="R67" s="21"/>
    </row>
    <row r="68" spans="1:18" s="9" customFormat="1" ht="19.7" customHeight="1">
      <c r="A68" s="64" t="s">
        <v>1308</v>
      </c>
      <c r="B68" s="2030"/>
      <c r="C68" s="64">
        <f t="shared" si="4"/>
        <v>54</v>
      </c>
      <c r="D68" s="391" t="s">
        <v>178</v>
      </c>
      <c r="E68" s="391" t="s">
        <v>178</v>
      </c>
      <c r="F68" s="392" t="s">
        <v>1315</v>
      </c>
      <c r="G68" s="334"/>
      <c r="H68" s="393"/>
      <c r="I68" s="394">
        <f t="shared" si="3"/>
        <v>0</v>
      </c>
      <c r="J68" s="395"/>
      <c r="K68" s="402" t="s">
        <v>2965</v>
      </c>
      <c r="L68" s="397" t="s">
        <v>1310</v>
      </c>
      <c r="M68" s="17"/>
      <c r="N68" s="19">
        <v>44806</v>
      </c>
      <c r="O68" s="16"/>
      <c r="P68" s="17"/>
      <c r="Q68" s="308">
        <v>44819</v>
      </c>
      <c r="R68" s="21"/>
    </row>
    <row r="69" spans="1:18" s="9" customFormat="1" ht="19.7" customHeight="1">
      <c r="A69" s="64" t="s">
        <v>1308</v>
      </c>
      <c r="B69" s="1632"/>
      <c r="C69" s="64">
        <f t="shared" si="4"/>
        <v>55</v>
      </c>
      <c r="D69" s="418" t="s">
        <v>1330</v>
      </c>
      <c r="E69" s="418" t="s">
        <v>1330</v>
      </c>
      <c r="F69" s="419" t="s">
        <v>1331</v>
      </c>
      <c r="G69" s="420">
        <v>1</v>
      </c>
      <c r="H69" s="421">
        <v>68000</v>
      </c>
      <c r="I69" s="390">
        <f t="shared" si="3"/>
        <v>68000</v>
      </c>
      <c r="J69" s="415"/>
      <c r="K69" s="414" t="s">
        <v>1332</v>
      </c>
      <c r="L69" s="62" t="s">
        <v>1333</v>
      </c>
      <c r="M69" s="17"/>
      <c r="N69" s="19">
        <v>44806</v>
      </c>
      <c r="O69" s="16"/>
      <c r="P69" s="17"/>
      <c r="Q69" s="19"/>
      <c r="R69" s="21"/>
    </row>
    <row r="70" spans="1:18" s="9" customFormat="1" ht="19.7" customHeight="1">
      <c r="A70" s="64" t="s">
        <v>1308</v>
      </c>
      <c r="B70" s="1632"/>
      <c r="C70" s="64">
        <f t="shared" si="4"/>
        <v>56</v>
      </c>
      <c r="D70" s="418" t="s">
        <v>1330</v>
      </c>
      <c r="E70" s="418" t="s">
        <v>1330</v>
      </c>
      <c r="F70" s="419" t="s">
        <v>46</v>
      </c>
      <c r="G70" s="420">
        <v>1</v>
      </c>
      <c r="H70" s="421">
        <v>47800</v>
      </c>
      <c r="I70" s="390">
        <f t="shared" si="3"/>
        <v>47800</v>
      </c>
      <c r="J70" s="415"/>
      <c r="K70" s="417" t="s">
        <v>1334</v>
      </c>
      <c r="L70" s="62" t="s">
        <v>1333</v>
      </c>
      <c r="M70" s="17"/>
      <c r="N70" s="19">
        <v>44806</v>
      </c>
      <c r="O70" s="16"/>
      <c r="P70" s="17"/>
      <c r="Q70" s="19"/>
      <c r="R70" s="21"/>
    </row>
    <row r="71" spans="1:18" s="9" customFormat="1" ht="19.7" customHeight="1">
      <c r="A71" s="64" t="s">
        <v>1308</v>
      </c>
      <c r="B71" s="1632"/>
      <c r="C71" s="64">
        <f t="shared" si="4"/>
        <v>57</v>
      </c>
      <c r="D71" s="418" t="s">
        <v>1330</v>
      </c>
      <c r="E71" s="418" t="s">
        <v>1330</v>
      </c>
      <c r="F71" s="419" t="s">
        <v>48</v>
      </c>
      <c r="G71" s="420">
        <v>1</v>
      </c>
      <c r="H71" s="421">
        <v>4200</v>
      </c>
      <c r="I71" s="390">
        <f t="shared" si="3"/>
        <v>4200</v>
      </c>
      <c r="J71" s="415"/>
      <c r="K71" s="417" t="s">
        <v>1335</v>
      </c>
      <c r="L71" s="62" t="s">
        <v>1333</v>
      </c>
      <c r="M71" s="17"/>
      <c r="N71" s="19">
        <v>44806</v>
      </c>
      <c r="O71" s="16"/>
      <c r="P71" s="17"/>
      <c r="Q71" s="19"/>
      <c r="R71" s="21"/>
    </row>
    <row r="72" spans="1:18" s="9" customFormat="1" ht="19.7" customHeight="1">
      <c r="A72" s="64" t="s">
        <v>1308</v>
      </c>
      <c r="B72" s="1632"/>
      <c r="C72" s="64">
        <f t="shared" si="4"/>
        <v>58</v>
      </c>
      <c r="D72" s="418" t="s">
        <v>1330</v>
      </c>
      <c r="E72" s="418" t="s">
        <v>1330</v>
      </c>
      <c r="F72" s="419" t="s">
        <v>50</v>
      </c>
      <c r="G72" s="420">
        <v>1</v>
      </c>
      <c r="H72" s="421">
        <v>34800</v>
      </c>
      <c r="I72" s="390">
        <f t="shared" si="3"/>
        <v>34800</v>
      </c>
      <c r="J72" s="415"/>
      <c r="K72" s="417" t="s">
        <v>1336</v>
      </c>
      <c r="L72" s="62" t="s">
        <v>1333</v>
      </c>
      <c r="M72" s="17"/>
      <c r="N72" s="19">
        <v>44806</v>
      </c>
      <c r="O72" s="16"/>
      <c r="P72" s="17"/>
      <c r="Q72" s="19"/>
      <c r="R72" s="21"/>
    </row>
    <row r="73" spans="1:18" s="9" customFormat="1" ht="19.7" customHeight="1">
      <c r="A73" s="64" t="s">
        <v>1308</v>
      </c>
      <c r="B73" s="1632"/>
      <c r="C73" s="64">
        <f t="shared" si="4"/>
        <v>59</v>
      </c>
      <c r="D73" s="418" t="s">
        <v>1330</v>
      </c>
      <c r="E73" s="418" t="s">
        <v>1330</v>
      </c>
      <c r="F73" s="419" t="s">
        <v>52</v>
      </c>
      <c r="G73" s="420">
        <v>1</v>
      </c>
      <c r="H73" s="421">
        <v>900</v>
      </c>
      <c r="I73" s="390">
        <f t="shared" si="3"/>
        <v>900</v>
      </c>
      <c r="J73" s="415"/>
      <c r="K73" s="417" t="s">
        <v>1337</v>
      </c>
      <c r="L73" s="62" t="s">
        <v>1333</v>
      </c>
      <c r="M73" s="17"/>
      <c r="N73" s="19">
        <v>44806</v>
      </c>
      <c r="O73" s="16"/>
      <c r="P73" s="17"/>
      <c r="Q73" s="19"/>
      <c r="R73" s="21"/>
    </row>
    <row r="74" spans="1:18" s="9" customFormat="1" ht="19.7" customHeight="1">
      <c r="A74" s="292"/>
      <c r="C74" s="64">
        <f t="shared" si="4"/>
        <v>60</v>
      </c>
      <c r="D74" s="418" t="s">
        <v>1330</v>
      </c>
      <c r="E74" s="418" t="s">
        <v>1330</v>
      </c>
      <c r="F74" s="419" t="s">
        <v>1338</v>
      </c>
      <c r="G74" s="420">
        <v>1</v>
      </c>
      <c r="H74" s="421">
        <v>-17700</v>
      </c>
      <c r="I74" s="390">
        <f t="shared" si="3"/>
        <v>-17700</v>
      </c>
      <c r="J74" s="415"/>
      <c r="K74" s="417"/>
      <c r="L74" s="62" t="s">
        <v>1333</v>
      </c>
      <c r="M74" s="17"/>
      <c r="N74" s="19">
        <v>44806</v>
      </c>
      <c r="O74" s="16"/>
      <c r="P74" s="17"/>
      <c r="Q74" s="19"/>
      <c r="R74" s="21"/>
    </row>
    <row r="75" spans="1:18" s="9" customFormat="1" ht="19.7" customHeight="1">
      <c r="A75" s="64" t="s">
        <v>1303</v>
      </c>
      <c r="B75" s="1632"/>
      <c r="C75" s="64">
        <f t="shared" si="4"/>
        <v>61</v>
      </c>
      <c r="D75" s="386" t="s">
        <v>1304</v>
      </c>
      <c r="E75" s="386" t="s">
        <v>178</v>
      </c>
      <c r="F75" s="387" t="s">
        <v>1339</v>
      </c>
      <c r="G75" s="388">
        <v>1</v>
      </c>
      <c r="H75" s="389">
        <v>2320</v>
      </c>
      <c r="I75" s="203">
        <f t="shared" si="3"/>
        <v>2320</v>
      </c>
      <c r="J75" s="61"/>
      <c r="K75" s="50" t="s">
        <v>1340</v>
      </c>
      <c r="L75" s="17"/>
      <c r="M75" s="17"/>
      <c r="N75" s="19">
        <v>44806</v>
      </c>
      <c r="O75" s="16"/>
      <c r="P75" s="17"/>
      <c r="Q75" s="308">
        <v>44819</v>
      </c>
      <c r="R75" s="21"/>
    </row>
    <row r="76" spans="1:18" s="9" customFormat="1" ht="19.7" customHeight="1">
      <c r="A76" s="64" t="s">
        <v>1308</v>
      </c>
      <c r="B76" s="1632"/>
      <c r="C76" s="64">
        <f t="shared" si="4"/>
        <v>62</v>
      </c>
      <c r="D76" s="411" t="s">
        <v>178</v>
      </c>
      <c r="E76" s="411" t="s">
        <v>178</v>
      </c>
      <c r="F76" s="424" t="s">
        <v>1341</v>
      </c>
      <c r="G76" s="304">
        <v>2</v>
      </c>
      <c r="H76" s="425">
        <v>72</v>
      </c>
      <c r="I76" s="426">
        <f t="shared" si="3"/>
        <v>144</v>
      </c>
      <c r="J76" s="18"/>
      <c r="K76" s="54" t="s">
        <v>1342</v>
      </c>
      <c r="L76" s="62"/>
      <c r="M76" s="17"/>
      <c r="N76" s="19">
        <v>44806</v>
      </c>
      <c r="O76" s="16"/>
      <c r="P76" s="17"/>
      <c r="Q76" s="308">
        <v>44819</v>
      </c>
      <c r="R76" s="21"/>
    </row>
    <row r="77" spans="1:18" s="9" customFormat="1" ht="19.7" customHeight="1">
      <c r="A77" s="64" t="s">
        <v>1308</v>
      </c>
      <c r="B77" s="1632"/>
      <c r="C77" s="64">
        <f t="shared" si="4"/>
        <v>63</v>
      </c>
      <c r="D77" s="411" t="s">
        <v>178</v>
      </c>
      <c r="E77" s="411" t="s">
        <v>178</v>
      </c>
      <c r="F77" s="424" t="s">
        <v>1343</v>
      </c>
      <c r="G77" s="304">
        <v>2</v>
      </c>
      <c r="H77" s="425">
        <v>31</v>
      </c>
      <c r="I77" s="426">
        <f t="shared" si="3"/>
        <v>62</v>
      </c>
      <c r="J77" s="18"/>
      <c r="K77" s="54" t="s">
        <v>1344</v>
      </c>
      <c r="L77" s="17"/>
      <c r="M77" s="17"/>
      <c r="N77" s="19">
        <v>44806</v>
      </c>
      <c r="O77" s="16"/>
      <c r="P77" s="17"/>
      <c r="Q77" s="308">
        <v>44819</v>
      </c>
      <c r="R77" s="21"/>
    </row>
    <row r="78" spans="1:18" s="9" customFormat="1" ht="19.7" customHeight="1">
      <c r="A78" s="64" t="s">
        <v>1303</v>
      </c>
      <c r="B78" s="1632"/>
      <c r="C78" s="64">
        <f t="shared" si="4"/>
        <v>64</v>
      </c>
      <c r="D78" s="411" t="s">
        <v>178</v>
      </c>
      <c r="E78" s="411" t="s">
        <v>178</v>
      </c>
      <c r="F78" s="427" t="s">
        <v>1345</v>
      </c>
      <c r="G78" s="400">
        <v>1</v>
      </c>
      <c r="H78" s="401">
        <v>935</v>
      </c>
      <c r="I78" s="426">
        <f t="shared" si="3"/>
        <v>935</v>
      </c>
      <c r="J78" s="61"/>
      <c r="K78" s="62" t="s">
        <v>1346</v>
      </c>
      <c r="L78" s="62"/>
      <c r="M78" s="17"/>
      <c r="N78" s="19">
        <v>44806</v>
      </c>
      <c r="O78" s="16"/>
      <c r="P78" s="17"/>
      <c r="Q78" s="308">
        <v>44819</v>
      </c>
      <c r="R78" s="21"/>
    </row>
    <row r="79" spans="1:18" s="9" customFormat="1" ht="19.7" customHeight="1">
      <c r="A79" s="64" t="s">
        <v>1308</v>
      </c>
      <c r="B79" s="1632"/>
      <c r="C79" s="64">
        <f t="shared" si="4"/>
        <v>65</v>
      </c>
      <c r="D79" s="411" t="s">
        <v>178</v>
      </c>
      <c r="E79" s="411" t="s">
        <v>178</v>
      </c>
      <c r="F79" s="2031" t="s">
        <v>6279</v>
      </c>
      <c r="G79" s="400">
        <v>0</v>
      </c>
      <c r="H79" s="401">
        <v>0</v>
      </c>
      <c r="I79" s="203">
        <f t="shared" si="3"/>
        <v>0</v>
      </c>
      <c r="J79" s="61"/>
      <c r="K79" s="50" t="s">
        <v>1348</v>
      </c>
      <c r="L79" s="62" t="s">
        <v>1349</v>
      </c>
      <c r="M79" s="17"/>
      <c r="N79" s="19">
        <v>44806</v>
      </c>
      <c r="O79" s="16"/>
      <c r="P79" s="17"/>
      <c r="Q79" s="308">
        <v>44819</v>
      </c>
      <c r="R79" s="21"/>
    </row>
    <row r="80" spans="1:18" s="9" customFormat="1" ht="19.7" customHeight="1">
      <c r="A80" s="64" t="s">
        <v>1308</v>
      </c>
      <c r="B80" s="1632"/>
      <c r="C80" s="64">
        <f t="shared" si="4"/>
        <v>66</v>
      </c>
      <c r="D80" s="428" t="s">
        <v>178</v>
      </c>
      <c r="E80" s="428" t="s">
        <v>178</v>
      </c>
      <c r="F80" s="429" t="s">
        <v>1350</v>
      </c>
      <c r="G80" s="430">
        <v>1</v>
      </c>
      <c r="H80" s="431">
        <v>534</v>
      </c>
      <c r="I80" s="390">
        <f>G80*H80</f>
        <v>534</v>
      </c>
      <c r="J80" s="415"/>
      <c r="K80" s="417" t="s">
        <v>1351</v>
      </c>
      <c r="L80" s="146" t="s">
        <v>1352</v>
      </c>
      <c r="M80" s="17"/>
      <c r="N80" s="19">
        <v>44806</v>
      </c>
      <c r="O80" s="16"/>
      <c r="P80" s="17"/>
      <c r="Q80" s="308">
        <v>44819</v>
      </c>
      <c r="R80" s="21"/>
    </row>
    <row r="81" spans="1:18" s="9" customFormat="1" ht="19.7" customHeight="1">
      <c r="A81" s="64" t="s">
        <v>1308</v>
      </c>
      <c r="B81" s="1632"/>
      <c r="C81" s="64">
        <f t="shared" si="4"/>
        <v>67</v>
      </c>
      <c r="D81" s="2032" t="s">
        <v>178</v>
      </c>
      <c r="E81" s="444" t="s">
        <v>178</v>
      </c>
      <c r="F81" s="399" t="s">
        <v>1353</v>
      </c>
      <c r="G81" s="400">
        <v>10</v>
      </c>
      <c r="H81" s="432">
        <v>32</v>
      </c>
      <c r="I81" s="52">
        <f>G81*H81</f>
        <v>320</v>
      </c>
      <c r="J81" s="18"/>
      <c r="K81" s="433" t="s">
        <v>1314</v>
      </c>
      <c r="L81" s="62" t="s">
        <v>1354</v>
      </c>
      <c r="M81" s="17"/>
      <c r="N81" s="19">
        <v>44806</v>
      </c>
      <c r="O81" s="16"/>
      <c r="P81" s="17"/>
      <c r="Q81" s="308">
        <v>44819</v>
      </c>
      <c r="R81" s="21"/>
    </row>
    <row r="82" spans="1:18" s="9" customFormat="1" ht="19.7" customHeight="1">
      <c r="C82" s="16"/>
      <c r="D82" s="1232"/>
      <c r="E82" s="1232"/>
      <c r="F82" s="1302"/>
      <c r="G82" s="17"/>
      <c r="H82" s="17"/>
      <c r="I82" s="278"/>
      <c r="J82" s="18"/>
      <c r="K82" s="17"/>
      <c r="L82" s="17"/>
      <c r="M82" s="17"/>
      <c r="N82" s="19"/>
      <c r="O82" s="16"/>
      <c r="P82" s="17"/>
      <c r="Q82" s="19"/>
      <c r="R82" s="21"/>
    </row>
    <row r="83" spans="1:18" s="9" customFormat="1" ht="19.7" customHeight="1">
      <c r="C83" s="16"/>
      <c r="D83" s="1232"/>
      <c r="E83" s="1232"/>
      <c r="F83" s="1400">
        <f>SUM(I62:I82)</f>
        <v>148785</v>
      </c>
      <c r="G83" s="17"/>
      <c r="H83" s="17"/>
      <c r="I83" s="278"/>
      <c r="J83" s="18"/>
      <c r="K83" s="17"/>
      <c r="L83" s="17"/>
      <c r="M83" s="17"/>
      <c r="N83" s="19"/>
      <c r="O83" s="16"/>
      <c r="P83" s="17"/>
      <c r="Q83" s="19"/>
      <c r="R83" s="21"/>
    </row>
    <row r="84" spans="1:18" s="9" customFormat="1" ht="19.7" customHeight="1">
      <c r="C84" s="16"/>
      <c r="D84" s="1232"/>
      <c r="E84" s="1232"/>
      <c r="F84" s="1302"/>
      <c r="G84" s="17"/>
      <c r="H84" s="17"/>
      <c r="I84" s="278"/>
      <c r="J84" s="18"/>
      <c r="K84" s="17"/>
      <c r="L84" s="17"/>
      <c r="M84" s="17"/>
      <c r="N84" s="19"/>
      <c r="O84" s="16"/>
      <c r="P84" s="17"/>
      <c r="Q84" s="19"/>
      <c r="R84" s="21"/>
    </row>
    <row r="85" spans="1:18" s="9" customFormat="1" ht="19.7" customHeight="1">
      <c r="C85" s="16"/>
      <c r="D85" s="1232"/>
      <c r="E85" s="1232"/>
      <c r="F85" s="1302"/>
      <c r="G85" s="17"/>
      <c r="H85" s="17"/>
      <c r="I85" s="278"/>
      <c r="J85" s="18"/>
      <c r="K85" s="17"/>
      <c r="L85" s="17"/>
      <c r="M85" s="17"/>
      <c r="N85" s="19"/>
      <c r="O85" s="16"/>
      <c r="P85" s="17"/>
      <c r="Q85" s="19"/>
      <c r="R85" s="21"/>
    </row>
    <row r="86" spans="1:18" s="9" customFormat="1" ht="19.7" customHeight="1">
      <c r="C86" s="16"/>
      <c r="D86" s="1232"/>
      <c r="E86" s="1232"/>
      <c r="F86" s="364"/>
      <c r="G86" s="17"/>
      <c r="H86" s="17"/>
      <c r="I86" s="278"/>
      <c r="J86" s="18"/>
      <c r="K86" s="146"/>
      <c r="L86" s="17"/>
      <c r="M86" s="17"/>
      <c r="N86" s="19"/>
      <c r="O86" s="16"/>
      <c r="P86" s="17"/>
      <c r="Q86" s="19"/>
      <c r="R86" s="21"/>
    </row>
    <row r="87" spans="1:18" s="9" customFormat="1" ht="19.7" customHeight="1">
      <c r="C87" s="16"/>
      <c r="D87" s="1232"/>
      <c r="E87" s="1232"/>
      <c r="F87" s="364"/>
      <c r="G87" s="17"/>
      <c r="H87" s="17"/>
      <c r="I87" s="278"/>
      <c r="J87" s="18"/>
      <c r="K87" s="146"/>
      <c r="L87" s="17"/>
      <c r="M87" s="17"/>
      <c r="N87" s="19"/>
      <c r="O87" s="16"/>
      <c r="P87" s="17"/>
      <c r="Q87" s="19"/>
      <c r="R87" s="21"/>
    </row>
    <row r="88" spans="1:18" s="9" customFormat="1" ht="19.7" customHeight="1">
      <c r="C88" s="16"/>
      <c r="D88" s="1396" t="s">
        <v>6280</v>
      </c>
      <c r="E88" s="1396"/>
      <c r="F88" s="1396"/>
      <c r="G88" s="17"/>
      <c r="H88" s="17"/>
      <c r="I88" s="278"/>
      <c r="J88" s="18"/>
      <c r="K88" s="17"/>
      <c r="L88" s="17"/>
      <c r="M88" s="17"/>
      <c r="N88" s="19"/>
      <c r="O88" s="16"/>
      <c r="P88" s="17"/>
      <c r="Q88" s="19"/>
      <c r="R88" s="21"/>
    </row>
    <row r="89" spans="1:18" s="9" customFormat="1" ht="19.7" customHeight="1">
      <c r="A89" s="2017" t="s">
        <v>1398</v>
      </c>
      <c r="B89" s="1632"/>
      <c r="C89" s="16">
        <f>C81+1</f>
        <v>68</v>
      </c>
      <c r="D89" s="1366" t="s">
        <v>1304</v>
      </c>
      <c r="E89" s="1366" t="s">
        <v>178</v>
      </c>
      <c r="F89" s="146" t="s">
        <v>3545</v>
      </c>
      <c r="G89" s="17">
        <v>1</v>
      </c>
      <c r="H89" s="17">
        <v>2330</v>
      </c>
      <c r="I89" s="278">
        <f t="shared" ref="I89:I126" si="5">G89*H89</f>
        <v>2330</v>
      </c>
      <c r="J89" s="18"/>
      <c r="K89" s="146" t="s">
        <v>3546</v>
      </c>
      <c r="L89" s="17"/>
      <c r="M89" s="17"/>
      <c r="N89" s="19">
        <v>44806</v>
      </c>
      <c r="O89" s="16"/>
      <c r="P89" s="17"/>
      <c r="Q89" s="308">
        <v>44819</v>
      </c>
      <c r="R89" s="21"/>
    </row>
    <row r="90" spans="1:18" s="9" customFormat="1" ht="19.7" customHeight="1">
      <c r="A90" s="2017" t="s">
        <v>1375</v>
      </c>
      <c r="B90" s="1632"/>
      <c r="C90" s="16">
        <f t="shared" ref="C90:C95" si="6">+C89+1</f>
        <v>69</v>
      </c>
      <c r="D90" s="16" t="s">
        <v>178</v>
      </c>
      <c r="E90" s="16" t="s">
        <v>178</v>
      </c>
      <c r="F90" s="146" t="s">
        <v>1094</v>
      </c>
      <c r="G90" s="17">
        <v>1</v>
      </c>
      <c r="H90" s="17">
        <v>990</v>
      </c>
      <c r="I90" s="278">
        <f t="shared" si="5"/>
        <v>990</v>
      </c>
      <c r="J90" s="18"/>
      <c r="K90" s="146" t="s">
        <v>1095</v>
      </c>
      <c r="L90" s="17"/>
      <c r="M90" s="17"/>
      <c r="N90" s="19">
        <v>44806</v>
      </c>
      <c r="O90" s="16"/>
      <c r="P90" s="17"/>
      <c r="Q90" s="308">
        <v>44819</v>
      </c>
      <c r="R90" s="21"/>
    </row>
    <row r="91" spans="1:18" s="9" customFormat="1" ht="19.7" customHeight="1">
      <c r="A91" s="2017" t="s">
        <v>1375</v>
      </c>
      <c r="B91" s="1632"/>
      <c r="C91" s="16">
        <f t="shared" si="6"/>
        <v>70</v>
      </c>
      <c r="D91" s="17" t="s">
        <v>2087</v>
      </c>
      <c r="E91" s="17" t="s">
        <v>1361</v>
      </c>
      <c r="F91" s="146" t="s">
        <v>6281</v>
      </c>
      <c r="G91" s="17">
        <v>1</v>
      </c>
      <c r="H91" s="17">
        <v>10610</v>
      </c>
      <c r="I91" s="278">
        <f t="shared" si="5"/>
        <v>10610</v>
      </c>
      <c r="J91" s="18"/>
      <c r="K91" s="146" t="s">
        <v>6282</v>
      </c>
      <c r="L91" s="17"/>
      <c r="M91" s="17"/>
      <c r="N91" s="19">
        <v>44806</v>
      </c>
      <c r="O91" s="16"/>
      <c r="P91" s="17"/>
      <c r="Q91" s="19"/>
      <c r="R91" s="21"/>
    </row>
    <row r="92" spans="1:18" s="9" customFormat="1" ht="19.7" customHeight="1">
      <c r="A92" s="2017" t="s">
        <v>1375</v>
      </c>
      <c r="B92" s="1632"/>
      <c r="C92" s="16">
        <f t="shared" si="6"/>
        <v>71</v>
      </c>
      <c r="D92" s="16" t="s">
        <v>178</v>
      </c>
      <c r="E92" s="16" t="s">
        <v>178</v>
      </c>
      <c r="F92" s="146" t="s">
        <v>1279</v>
      </c>
      <c r="G92" s="17">
        <v>1</v>
      </c>
      <c r="H92" s="17">
        <v>160</v>
      </c>
      <c r="I92" s="278">
        <f t="shared" si="5"/>
        <v>160</v>
      </c>
      <c r="J92" s="18"/>
      <c r="K92" s="146" t="s">
        <v>3551</v>
      </c>
      <c r="L92" s="17"/>
      <c r="M92" s="17"/>
      <c r="N92" s="19">
        <v>44806</v>
      </c>
      <c r="O92" s="16"/>
      <c r="P92" s="17"/>
      <c r="Q92" s="308">
        <v>44819</v>
      </c>
      <c r="R92" s="21"/>
    </row>
    <row r="93" spans="1:18" s="9" customFormat="1" ht="19.7" customHeight="1">
      <c r="A93" s="2017" t="s">
        <v>1375</v>
      </c>
      <c r="B93" s="2033"/>
      <c r="C93" s="16">
        <f t="shared" si="6"/>
        <v>72</v>
      </c>
      <c r="D93" s="16" t="s">
        <v>178</v>
      </c>
      <c r="E93" s="16" t="s">
        <v>178</v>
      </c>
      <c r="F93" s="145" t="s">
        <v>1341</v>
      </c>
      <c r="G93" s="17">
        <v>2</v>
      </c>
      <c r="H93" s="2034">
        <v>72</v>
      </c>
      <c r="I93" s="53">
        <f t="shared" si="5"/>
        <v>144</v>
      </c>
      <c r="J93" s="18"/>
      <c r="K93" s="54" t="s">
        <v>1342</v>
      </c>
      <c r="L93" s="17"/>
      <c r="M93" s="17"/>
      <c r="N93" s="19">
        <v>44806</v>
      </c>
      <c r="O93" s="16"/>
      <c r="P93" s="17"/>
      <c r="Q93" s="308">
        <v>44819</v>
      </c>
      <c r="R93" s="21"/>
    </row>
    <row r="94" spans="1:18" s="9" customFormat="1" ht="19.7" customHeight="1">
      <c r="A94" s="2017" t="s">
        <v>1375</v>
      </c>
      <c r="B94" s="2033"/>
      <c r="C94" s="16">
        <f t="shared" si="6"/>
        <v>73</v>
      </c>
      <c r="D94" s="16" t="s">
        <v>178</v>
      </c>
      <c r="E94" s="16" t="s">
        <v>178</v>
      </c>
      <c r="F94" s="145" t="s">
        <v>1343</v>
      </c>
      <c r="G94" s="17">
        <v>2</v>
      </c>
      <c r="H94" s="2034">
        <v>31</v>
      </c>
      <c r="I94" s="53">
        <f t="shared" si="5"/>
        <v>62</v>
      </c>
      <c r="J94" s="18"/>
      <c r="K94" s="54" t="s">
        <v>1344</v>
      </c>
      <c r="L94" s="17"/>
      <c r="M94" s="17"/>
      <c r="N94" s="19">
        <v>44806</v>
      </c>
      <c r="O94" s="16"/>
      <c r="P94" s="17"/>
      <c r="Q94" s="308">
        <v>44819</v>
      </c>
      <c r="R94" s="21"/>
    </row>
    <row r="95" spans="1:18" s="9" customFormat="1" ht="19.7" customHeight="1">
      <c r="A95" s="2017" t="s">
        <v>1375</v>
      </c>
      <c r="B95" s="1632"/>
      <c r="C95" s="16">
        <f t="shared" si="6"/>
        <v>74</v>
      </c>
      <c r="D95" s="59" t="s">
        <v>178</v>
      </c>
      <c r="E95" s="59" t="s">
        <v>178</v>
      </c>
      <c r="F95" s="284" t="s">
        <v>2991</v>
      </c>
      <c r="G95" s="285">
        <v>10</v>
      </c>
      <c r="H95" s="1169">
        <v>23</v>
      </c>
      <c r="I95" s="1169">
        <f>G95*H95</f>
        <v>230</v>
      </c>
      <c r="J95" s="446"/>
      <c r="K95" s="62" t="s">
        <v>3552</v>
      </c>
      <c r="L95" s="2023"/>
      <c r="M95" s="17"/>
      <c r="N95" s="19">
        <v>44806</v>
      </c>
      <c r="O95" s="16"/>
      <c r="P95" s="17"/>
      <c r="Q95" s="308">
        <v>44819</v>
      </c>
      <c r="R95" s="21"/>
    </row>
    <row r="96" spans="1:18" s="9" customFormat="1" ht="19.7" customHeight="1">
      <c r="C96" s="16"/>
      <c r="D96" s="16"/>
      <c r="E96" s="16"/>
      <c r="F96" s="17"/>
      <c r="G96" s="17"/>
      <c r="H96" s="17"/>
      <c r="I96" s="278"/>
      <c r="J96" s="18"/>
      <c r="K96" s="17"/>
      <c r="L96" s="17"/>
      <c r="M96" s="17"/>
      <c r="N96" s="19"/>
      <c r="O96" s="16"/>
      <c r="P96" s="17"/>
      <c r="Q96" s="19"/>
      <c r="R96" s="21"/>
    </row>
    <row r="97" spans="1:18" s="9" customFormat="1" ht="19.7" customHeight="1">
      <c r="C97" s="16"/>
      <c r="D97" s="1232"/>
      <c r="E97" s="1232"/>
      <c r="F97" s="1400">
        <f>SUM(I89:I96)</f>
        <v>14526</v>
      </c>
      <c r="G97" s="17"/>
      <c r="H97" s="17"/>
      <c r="J97" s="18"/>
      <c r="K97" s="17"/>
      <c r="L97" s="17"/>
      <c r="M97" s="17"/>
      <c r="N97" s="19"/>
      <c r="O97" s="16"/>
      <c r="P97" s="17"/>
      <c r="Q97" s="19"/>
      <c r="R97" s="21"/>
    </row>
    <row r="98" spans="1:18" s="9" customFormat="1" ht="19.7" customHeight="1">
      <c r="C98" s="16"/>
      <c r="D98" s="1232"/>
      <c r="E98" s="1232"/>
      <c r="F98" s="1302"/>
      <c r="G98" s="17"/>
      <c r="H98" s="17"/>
      <c r="I98" s="278"/>
      <c r="J98" s="18"/>
      <c r="K98" s="17"/>
      <c r="L98" s="17"/>
      <c r="M98" s="17"/>
      <c r="N98" s="19"/>
      <c r="O98" s="16"/>
      <c r="P98" s="17"/>
      <c r="Q98" s="19"/>
      <c r="R98" s="21"/>
    </row>
    <row r="99" spans="1:18" s="9" customFormat="1" ht="19.7" customHeight="1">
      <c r="C99" s="16"/>
      <c r="D99" s="1232"/>
      <c r="E99" s="1232"/>
      <c r="F99" s="1302"/>
      <c r="G99" s="17"/>
      <c r="H99" s="17"/>
      <c r="I99" s="278"/>
      <c r="J99" s="18"/>
      <c r="K99" s="17"/>
      <c r="L99" s="17"/>
      <c r="M99" s="17"/>
      <c r="N99" s="19"/>
      <c r="O99" s="16"/>
      <c r="P99" s="17"/>
      <c r="Q99" s="19"/>
      <c r="R99" s="21"/>
    </row>
    <row r="100" spans="1:18" s="9" customFormat="1" ht="19.7" customHeight="1">
      <c r="C100" s="16"/>
      <c r="D100" s="1396" t="s">
        <v>6283</v>
      </c>
      <c r="E100" s="1396"/>
      <c r="F100" s="1396"/>
      <c r="G100" s="17"/>
      <c r="H100" s="17"/>
      <c r="I100" s="278"/>
      <c r="J100" s="18"/>
      <c r="K100" s="17"/>
      <c r="L100" s="17"/>
      <c r="M100" s="17"/>
      <c r="N100" s="19"/>
      <c r="O100" s="16"/>
      <c r="P100" s="17"/>
      <c r="Q100" s="19"/>
      <c r="R100" s="21"/>
    </row>
    <row r="101" spans="1:18" s="9" customFormat="1" ht="19.7" customHeight="1">
      <c r="A101" s="2017" t="s">
        <v>2641</v>
      </c>
      <c r="B101" s="1632"/>
      <c r="C101" s="16">
        <f>+C95+1</f>
        <v>75</v>
      </c>
      <c r="D101" s="1366" t="s">
        <v>1304</v>
      </c>
      <c r="E101" s="1366" t="s">
        <v>178</v>
      </c>
      <c r="F101" s="2035" t="s">
        <v>6284</v>
      </c>
      <c r="G101" s="17">
        <v>1</v>
      </c>
      <c r="H101" s="64">
        <v>11966</v>
      </c>
      <c r="I101" s="702">
        <f t="shared" si="5"/>
        <v>11966</v>
      </c>
      <c r="J101" s="295"/>
      <c r="K101" s="540" t="s">
        <v>6285</v>
      </c>
      <c r="L101" s="739"/>
      <c r="M101" s="17"/>
      <c r="N101" s="19">
        <v>44806</v>
      </c>
      <c r="O101" s="16"/>
      <c r="P101" s="17"/>
      <c r="Q101" s="308">
        <v>44819</v>
      </c>
      <c r="R101" s="21"/>
    </row>
    <row r="102" spans="1:18" s="9" customFormat="1" ht="19.7" customHeight="1">
      <c r="A102" s="2017" t="s">
        <v>2038</v>
      </c>
      <c r="B102" s="1632"/>
      <c r="C102" s="16">
        <f>+C101+1</f>
        <v>76</v>
      </c>
      <c r="D102" s="16" t="s">
        <v>178</v>
      </c>
      <c r="E102" s="16" t="s">
        <v>178</v>
      </c>
      <c r="F102" s="62" t="s">
        <v>6286</v>
      </c>
      <c r="G102" s="64">
        <v>2</v>
      </c>
      <c r="H102" s="618">
        <v>2365</v>
      </c>
      <c r="I102" s="383">
        <f t="shared" si="5"/>
        <v>4730</v>
      </c>
      <c r="J102" s="278"/>
      <c r="K102" s="54" t="s">
        <v>6287</v>
      </c>
      <c r="L102" s="739"/>
      <c r="M102" s="17"/>
      <c r="N102" s="19">
        <v>44806</v>
      </c>
      <c r="O102" s="16"/>
      <c r="P102" s="17"/>
      <c r="Q102" s="308">
        <v>44819</v>
      </c>
      <c r="R102" s="21"/>
    </row>
    <row r="103" spans="1:18" s="9" customFormat="1" ht="19.7" customHeight="1">
      <c r="A103" s="2017" t="s">
        <v>2038</v>
      </c>
      <c r="B103" s="1632"/>
      <c r="C103" s="16">
        <f t="shared" ref="C103:C126" si="7">+C102+1</f>
        <v>77</v>
      </c>
      <c r="D103" s="16" t="s">
        <v>178</v>
      </c>
      <c r="E103" s="16" t="s">
        <v>178</v>
      </c>
      <c r="F103" s="62" t="s">
        <v>5018</v>
      </c>
      <c r="G103" s="64">
        <v>1</v>
      </c>
      <c r="H103" s="618">
        <v>6365</v>
      </c>
      <c r="I103" s="383">
        <f t="shared" si="5"/>
        <v>6365</v>
      </c>
      <c r="J103" s="278"/>
      <c r="K103" s="54" t="s">
        <v>367</v>
      </c>
      <c r="L103" s="739"/>
      <c r="M103" s="17"/>
      <c r="N103" s="19">
        <v>44806</v>
      </c>
      <c r="O103" s="16"/>
      <c r="P103" s="17"/>
      <c r="Q103" s="308">
        <v>44819</v>
      </c>
      <c r="R103" s="21"/>
    </row>
    <row r="104" spans="1:18" s="9" customFormat="1" ht="19.7" customHeight="1">
      <c r="A104" s="2017" t="s">
        <v>1375</v>
      </c>
      <c r="B104" s="1632"/>
      <c r="C104" s="16">
        <f t="shared" si="7"/>
        <v>78</v>
      </c>
      <c r="D104" s="16" t="s">
        <v>178</v>
      </c>
      <c r="E104" s="16" t="s">
        <v>178</v>
      </c>
      <c r="F104" s="62" t="s">
        <v>356</v>
      </c>
      <c r="G104" s="64">
        <v>1</v>
      </c>
      <c r="H104" s="618">
        <v>5117</v>
      </c>
      <c r="I104" s="383">
        <f t="shared" si="5"/>
        <v>5117</v>
      </c>
      <c r="J104" s="278"/>
      <c r="K104" s="54" t="s">
        <v>2133</v>
      </c>
      <c r="L104" s="739"/>
      <c r="M104" s="17"/>
      <c r="N104" s="19">
        <v>44806</v>
      </c>
      <c r="O104" s="16"/>
      <c r="P104" s="17"/>
      <c r="Q104" s="308">
        <v>44819</v>
      </c>
      <c r="R104" s="21"/>
    </row>
    <row r="105" spans="1:18" s="9" customFormat="1" ht="19.7" customHeight="1">
      <c r="A105" s="2017" t="s">
        <v>1375</v>
      </c>
      <c r="B105" s="1632"/>
      <c r="C105" s="16">
        <f t="shared" si="7"/>
        <v>79</v>
      </c>
      <c r="D105" s="16" t="s">
        <v>178</v>
      </c>
      <c r="E105" s="16" t="s">
        <v>178</v>
      </c>
      <c r="F105" s="2036" t="s">
        <v>2969</v>
      </c>
      <c r="G105" s="64">
        <v>1</v>
      </c>
      <c r="H105" s="618">
        <v>1560</v>
      </c>
      <c r="I105" s="383">
        <f t="shared" si="5"/>
        <v>1560</v>
      </c>
      <c r="J105" s="540"/>
      <c r="K105" s="54" t="s">
        <v>1481</v>
      </c>
      <c r="L105" s="739"/>
      <c r="M105" s="17"/>
      <c r="N105" s="19">
        <v>44806</v>
      </c>
      <c r="O105" s="16"/>
      <c r="P105" s="17"/>
      <c r="Q105" s="308">
        <v>44819</v>
      </c>
      <c r="R105" s="21"/>
    </row>
    <row r="106" spans="1:18" s="9" customFormat="1" ht="19.7" customHeight="1">
      <c r="A106" s="2017" t="s">
        <v>1398</v>
      </c>
      <c r="B106" s="1632"/>
      <c r="C106" s="16">
        <f t="shared" si="7"/>
        <v>80</v>
      </c>
      <c r="D106" s="17" t="s">
        <v>100</v>
      </c>
      <c r="E106" s="17" t="s">
        <v>100</v>
      </c>
      <c r="F106" s="1184" t="s">
        <v>6288</v>
      </c>
      <c r="G106" s="1169">
        <v>1</v>
      </c>
      <c r="H106" s="1169">
        <v>977</v>
      </c>
      <c r="I106" s="383">
        <f t="shared" si="5"/>
        <v>977</v>
      </c>
      <c r="J106" s="720"/>
      <c r="K106" s="510" t="s">
        <v>2138</v>
      </c>
      <c r="L106" s="739"/>
      <c r="M106" s="17"/>
      <c r="N106" s="19">
        <v>44806</v>
      </c>
      <c r="O106" s="16"/>
      <c r="P106" s="17"/>
      <c r="Q106" s="308">
        <v>44819</v>
      </c>
      <c r="R106" s="21"/>
    </row>
    <row r="107" spans="1:18" s="9" customFormat="1" ht="19.7" customHeight="1">
      <c r="A107" s="2017" t="s">
        <v>1375</v>
      </c>
      <c r="B107" s="1632"/>
      <c r="C107" s="16">
        <f t="shared" si="7"/>
        <v>81</v>
      </c>
      <c r="D107" s="411" t="s">
        <v>178</v>
      </c>
      <c r="E107" s="411" t="s">
        <v>178</v>
      </c>
      <c r="F107" s="2037" t="s">
        <v>6289</v>
      </c>
      <c r="G107" s="400">
        <v>3</v>
      </c>
      <c r="H107" s="1555">
        <v>672</v>
      </c>
      <c r="I107" s="52">
        <f>G107*H107</f>
        <v>2016</v>
      </c>
      <c r="J107" s="1191"/>
      <c r="K107" s="50" t="s">
        <v>2977</v>
      </c>
      <c r="L107" s="739"/>
      <c r="M107" s="17"/>
      <c r="N107" s="19">
        <v>44806</v>
      </c>
      <c r="O107" s="16"/>
      <c r="P107" s="17"/>
      <c r="Q107" s="308">
        <v>44819</v>
      </c>
      <c r="R107" s="21"/>
    </row>
    <row r="108" spans="1:18" s="9" customFormat="1" ht="19.7" customHeight="1">
      <c r="A108" s="2017" t="s">
        <v>1375</v>
      </c>
      <c r="B108" s="1632"/>
      <c r="C108" s="16">
        <f t="shared" si="7"/>
        <v>82</v>
      </c>
      <c r="D108" s="385" t="s">
        <v>178</v>
      </c>
      <c r="E108" s="385" t="s">
        <v>178</v>
      </c>
      <c r="F108" s="284" t="s">
        <v>2114</v>
      </c>
      <c r="G108" s="1185">
        <v>1</v>
      </c>
      <c r="H108" s="1517">
        <v>860</v>
      </c>
      <c r="I108" s="702">
        <f t="shared" si="5"/>
        <v>860</v>
      </c>
      <c r="J108" s="843"/>
      <c r="K108" s="891" t="s">
        <v>2166</v>
      </c>
      <c r="L108" s="739"/>
      <c r="M108" s="17"/>
      <c r="N108" s="19">
        <v>44806</v>
      </c>
      <c r="O108" s="16"/>
      <c r="P108" s="17"/>
      <c r="Q108" s="308">
        <v>44819</v>
      </c>
      <c r="R108" s="21"/>
    </row>
    <row r="109" spans="1:18" s="9" customFormat="1" ht="19.7" customHeight="1">
      <c r="A109" s="2017" t="s">
        <v>1375</v>
      </c>
      <c r="B109" s="1632"/>
      <c r="C109" s="16">
        <f t="shared" si="7"/>
        <v>83</v>
      </c>
      <c r="D109" s="276" t="s">
        <v>178</v>
      </c>
      <c r="E109" s="276" t="s">
        <v>178</v>
      </c>
      <c r="F109" s="1360" t="s">
        <v>6290</v>
      </c>
      <c r="G109" s="1193">
        <v>1</v>
      </c>
      <c r="H109" s="618">
        <v>270</v>
      </c>
      <c r="I109" s="1193">
        <f t="shared" si="5"/>
        <v>270</v>
      </c>
      <c r="J109" s="1514"/>
      <c r="K109" s="1360" t="s">
        <v>5878</v>
      </c>
      <c r="L109" s="739" t="s">
        <v>6291</v>
      </c>
      <c r="M109" s="17"/>
      <c r="N109" s="19">
        <v>44806</v>
      </c>
      <c r="O109" s="16"/>
      <c r="P109" s="17"/>
      <c r="Q109" s="308">
        <v>44819</v>
      </c>
      <c r="R109" s="21"/>
    </row>
    <row r="110" spans="1:18" s="9" customFormat="1" ht="19.7" customHeight="1">
      <c r="A110" s="2017" t="s">
        <v>1375</v>
      </c>
      <c r="B110" s="1632"/>
      <c r="C110" s="16">
        <f t="shared" si="7"/>
        <v>84</v>
      </c>
      <c r="D110" s="17" t="s">
        <v>100</v>
      </c>
      <c r="E110" s="17" t="s">
        <v>100</v>
      </c>
      <c r="F110" s="1192" t="s">
        <v>6292</v>
      </c>
      <c r="G110" s="1193">
        <v>2</v>
      </c>
      <c r="H110" s="618">
        <v>270</v>
      </c>
      <c r="I110" s="1193">
        <f t="shared" si="5"/>
        <v>540</v>
      </c>
      <c r="J110" s="1514"/>
      <c r="K110" s="1360" t="s">
        <v>1085</v>
      </c>
      <c r="L110" s="739" t="s">
        <v>6293</v>
      </c>
      <c r="M110" s="17"/>
      <c r="N110" s="19">
        <v>44806</v>
      </c>
      <c r="O110" s="16"/>
      <c r="P110" s="17"/>
      <c r="Q110" s="308">
        <v>44819</v>
      </c>
      <c r="R110" s="21"/>
    </row>
    <row r="111" spans="1:18" s="9" customFormat="1" ht="19.7" customHeight="1">
      <c r="A111" s="2017" t="s">
        <v>1375</v>
      </c>
      <c r="B111" s="1632"/>
      <c r="C111" s="16">
        <f t="shared" si="7"/>
        <v>85</v>
      </c>
      <c r="D111" s="276" t="s">
        <v>96</v>
      </c>
      <c r="E111" s="465" t="s">
        <v>1361</v>
      </c>
      <c r="F111" s="1284" t="s">
        <v>2097</v>
      </c>
      <c r="G111" s="276">
        <v>1</v>
      </c>
      <c r="H111" s="276">
        <v>3040</v>
      </c>
      <c r="I111" s="1193">
        <f t="shared" si="5"/>
        <v>3040</v>
      </c>
      <c r="J111" s="18"/>
      <c r="K111" s="510" t="s">
        <v>6294</v>
      </c>
      <c r="L111" s="2023"/>
      <c r="M111" s="17"/>
      <c r="N111" s="19">
        <v>44806</v>
      </c>
      <c r="O111" s="16"/>
      <c r="P111" s="17"/>
      <c r="Q111" s="19"/>
      <c r="R111" s="21"/>
    </row>
    <row r="112" spans="1:18" s="9" customFormat="1" ht="19.7" customHeight="1">
      <c r="A112" s="2017" t="s">
        <v>1375</v>
      </c>
      <c r="B112" s="1632"/>
      <c r="C112" s="16">
        <f t="shared" si="7"/>
        <v>86</v>
      </c>
      <c r="D112" s="17" t="s">
        <v>2087</v>
      </c>
      <c r="E112" s="17" t="s">
        <v>1361</v>
      </c>
      <c r="F112" s="1192" t="s">
        <v>6147</v>
      </c>
      <c r="G112" s="1193">
        <v>1</v>
      </c>
      <c r="H112" s="618">
        <v>2340</v>
      </c>
      <c r="I112" s="1517">
        <f t="shared" si="5"/>
        <v>2340</v>
      </c>
      <c r="J112" s="362"/>
      <c r="K112" s="617" t="s">
        <v>6295</v>
      </c>
      <c r="L112" s="739" t="s">
        <v>2094</v>
      </c>
      <c r="M112" s="17"/>
      <c r="N112" s="19">
        <v>44806</v>
      </c>
      <c r="O112" s="16"/>
      <c r="P112" s="17"/>
      <c r="Q112" s="19"/>
      <c r="R112" s="21"/>
    </row>
    <row r="113" spans="1:18" s="9" customFormat="1" ht="19.7" customHeight="1">
      <c r="A113" s="2017" t="s">
        <v>1375</v>
      </c>
      <c r="B113" s="1632"/>
      <c r="C113" s="16">
        <f t="shared" si="7"/>
        <v>87</v>
      </c>
      <c r="D113" s="17" t="s">
        <v>2087</v>
      </c>
      <c r="E113" s="17" t="s">
        <v>1361</v>
      </c>
      <c r="F113" s="1192" t="s">
        <v>2090</v>
      </c>
      <c r="G113" s="1193">
        <v>1</v>
      </c>
      <c r="H113" s="618">
        <v>4740</v>
      </c>
      <c r="I113" s="1517">
        <f t="shared" si="5"/>
        <v>4740</v>
      </c>
      <c r="J113" s="362"/>
      <c r="K113" s="617" t="s">
        <v>6296</v>
      </c>
      <c r="L113" s="739" t="s">
        <v>2094</v>
      </c>
      <c r="M113" s="17"/>
      <c r="N113" s="19">
        <v>44806</v>
      </c>
      <c r="O113" s="16"/>
      <c r="P113" s="17"/>
      <c r="Q113" s="19"/>
      <c r="R113" s="21"/>
    </row>
    <row r="114" spans="1:18" s="9" customFormat="1" ht="19.7" customHeight="1">
      <c r="A114" s="2017" t="s">
        <v>1375</v>
      </c>
      <c r="B114" s="1632"/>
      <c r="C114" s="16">
        <f t="shared" si="7"/>
        <v>88</v>
      </c>
      <c r="D114" s="17" t="s">
        <v>2087</v>
      </c>
      <c r="E114" s="17" t="s">
        <v>1361</v>
      </c>
      <c r="F114" s="1192" t="s">
        <v>2092</v>
      </c>
      <c r="G114" s="1193">
        <v>2</v>
      </c>
      <c r="H114" s="618">
        <v>210</v>
      </c>
      <c r="I114" s="1517">
        <f t="shared" si="5"/>
        <v>420</v>
      </c>
      <c r="J114" s="362"/>
      <c r="K114" s="617" t="s">
        <v>2093</v>
      </c>
      <c r="L114" s="739" t="s">
        <v>2094</v>
      </c>
      <c r="M114" s="17"/>
      <c r="N114" s="19">
        <v>44806</v>
      </c>
      <c r="O114" s="16"/>
      <c r="P114" s="17"/>
      <c r="Q114" s="19"/>
      <c r="R114" s="21"/>
    </row>
    <row r="115" spans="1:18" s="9" customFormat="1" ht="19.7" customHeight="1">
      <c r="A115" s="2017" t="s">
        <v>1375</v>
      </c>
      <c r="B115" s="1632"/>
      <c r="C115" s="16">
        <f t="shared" si="7"/>
        <v>89</v>
      </c>
      <c r="D115" s="17" t="s">
        <v>2087</v>
      </c>
      <c r="E115" s="17" t="s">
        <v>1361</v>
      </c>
      <c r="F115" s="1192" t="s">
        <v>6297</v>
      </c>
      <c r="G115" s="1193">
        <v>2</v>
      </c>
      <c r="H115" s="618">
        <v>260</v>
      </c>
      <c r="I115" s="1517">
        <f t="shared" si="5"/>
        <v>520</v>
      </c>
      <c r="J115" s="362"/>
      <c r="K115" s="617" t="s">
        <v>6298</v>
      </c>
      <c r="L115" s="739" t="s">
        <v>2094</v>
      </c>
      <c r="M115" s="17"/>
      <c r="N115" s="19">
        <v>44806</v>
      </c>
      <c r="O115" s="16"/>
      <c r="P115" s="17"/>
      <c r="Q115" s="19"/>
      <c r="R115" s="21"/>
    </row>
    <row r="116" spans="1:18" s="9" customFormat="1" ht="19.7" customHeight="1">
      <c r="A116" s="2017" t="s">
        <v>1375</v>
      </c>
      <c r="B116" s="1632"/>
      <c r="C116" s="16">
        <f t="shared" si="7"/>
        <v>90</v>
      </c>
      <c r="D116" s="1302" t="s">
        <v>100</v>
      </c>
      <c r="E116" s="1302" t="s">
        <v>100</v>
      </c>
      <c r="F116" s="2038" t="s">
        <v>2085</v>
      </c>
      <c r="G116" s="924">
        <v>5</v>
      </c>
      <c r="H116" s="925">
        <v>130</v>
      </c>
      <c r="I116" s="2039">
        <f t="shared" si="5"/>
        <v>650</v>
      </c>
      <c r="J116" s="926"/>
      <c r="K116" s="921" t="s">
        <v>6299</v>
      </c>
      <c r="L116" s="779" t="s">
        <v>2094</v>
      </c>
      <c r="M116" s="17"/>
      <c r="N116" s="19">
        <v>44806</v>
      </c>
      <c r="O116" s="16"/>
      <c r="P116" s="17"/>
      <c r="Q116" s="308">
        <v>44819</v>
      </c>
      <c r="R116" s="21"/>
    </row>
    <row r="117" spans="1:18" s="9" customFormat="1" ht="19.7" customHeight="1">
      <c r="A117" s="2017" t="s">
        <v>1375</v>
      </c>
      <c r="B117" s="1632"/>
      <c r="C117" s="16">
        <f t="shared" si="7"/>
        <v>91</v>
      </c>
      <c r="D117" s="276" t="s">
        <v>178</v>
      </c>
      <c r="E117" s="276" t="s">
        <v>178</v>
      </c>
      <c r="F117" s="1360" t="s">
        <v>6300</v>
      </c>
      <c r="G117" s="1193">
        <v>1</v>
      </c>
      <c r="H117" s="618">
        <v>230</v>
      </c>
      <c r="I117" s="1193">
        <f>G117*H117</f>
        <v>230</v>
      </c>
      <c r="J117" s="1514"/>
      <c r="K117" s="1360" t="s">
        <v>6301</v>
      </c>
      <c r="L117" s="739" t="s">
        <v>2094</v>
      </c>
      <c r="M117" s="17"/>
      <c r="N117" s="19">
        <v>44806</v>
      </c>
      <c r="O117" s="16"/>
      <c r="P117" s="17"/>
      <c r="Q117" s="308">
        <v>44819</v>
      </c>
      <c r="R117" s="21"/>
    </row>
    <row r="118" spans="1:18" s="9" customFormat="1" ht="19.7" customHeight="1">
      <c r="A118" s="2017" t="s">
        <v>1375</v>
      </c>
      <c r="B118" s="1632"/>
      <c r="C118" s="16">
        <f t="shared" si="7"/>
        <v>92</v>
      </c>
      <c r="D118" s="1221" t="s">
        <v>178</v>
      </c>
      <c r="E118" s="1221" t="s">
        <v>178</v>
      </c>
      <c r="F118" s="173" t="s">
        <v>2966</v>
      </c>
      <c r="G118" s="618">
        <v>10</v>
      </c>
      <c r="H118" s="618">
        <v>27</v>
      </c>
      <c r="I118" s="383">
        <f>G118*H118</f>
        <v>270</v>
      </c>
      <c r="J118" s="720"/>
      <c r="K118" s="2040" t="s">
        <v>6302</v>
      </c>
      <c r="L118" s="885" t="s">
        <v>6303</v>
      </c>
      <c r="M118" s="17"/>
      <c r="N118" s="19">
        <v>44806</v>
      </c>
      <c r="O118" s="16"/>
      <c r="P118" s="17"/>
      <c r="Q118" s="308">
        <v>44819</v>
      </c>
      <c r="R118" s="21"/>
    </row>
    <row r="119" spans="1:18" s="9" customFormat="1" ht="19.7" customHeight="1">
      <c r="A119" s="2017" t="s">
        <v>1375</v>
      </c>
      <c r="B119" s="1632"/>
      <c r="C119" s="16">
        <f t="shared" si="7"/>
        <v>93</v>
      </c>
      <c r="D119" s="1221" t="s">
        <v>178</v>
      </c>
      <c r="E119" s="1221" t="s">
        <v>178</v>
      </c>
      <c r="F119" s="173" t="s">
        <v>2174</v>
      </c>
      <c r="G119" s="618">
        <v>1</v>
      </c>
      <c r="H119" s="618">
        <v>250</v>
      </c>
      <c r="I119" s="383">
        <f t="shared" si="5"/>
        <v>250</v>
      </c>
      <c r="J119" s="720"/>
      <c r="K119" s="173" t="s">
        <v>2175</v>
      </c>
      <c r="L119" s="2023"/>
      <c r="M119" s="17"/>
      <c r="N119" s="19">
        <v>44806</v>
      </c>
      <c r="O119" s="16"/>
      <c r="P119" s="17"/>
      <c r="Q119" s="308">
        <v>44819</v>
      </c>
      <c r="R119" s="21"/>
    </row>
    <row r="120" spans="1:18" s="9" customFormat="1" ht="19.7" customHeight="1">
      <c r="A120" s="2017" t="s">
        <v>1375</v>
      </c>
      <c r="B120" s="1632"/>
      <c r="C120" s="16">
        <f t="shared" si="7"/>
        <v>94</v>
      </c>
      <c r="D120" s="1221" t="s">
        <v>178</v>
      </c>
      <c r="E120" s="1221" t="s">
        <v>178</v>
      </c>
      <c r="F120" s="173" t="s">
        <v>561</v>
      </c>
      <c r="G120" s="618">
        <v>1</v>
      </c>
      <c r="H120" s="618">
        <v>200</v>
      </c>
      <c r="I120" s="383">
        <f t="shared" si="5"/>
        <v>200</v>
      </c>
      <c r="J120" s="720"/>
      <c r="K120" s="173" t="s">
        <v>2176</v>
      </c>
      <c r="L120" s="2023"/>
      <c r="M120" s="17"/>
      <c r="N120" s="19">
        <v>44806</v>
      </c>
      <c r="O120" s="16"/>
      <c r="P120" s="17"/>
      <c r="Q120" s="308">
        <v>44819</v>
      </c>
      <c r="R120" s="21"/>
    </row>
    <row r="121" spans="1:18" s="9" customFormat="1" ht="19.7" customHeight="1">
      <c r="A121" s="2017" t="s">
        <v>1375</v>
      </c>
      <c r="B121" s="1632"/>
      <c r="C121" s="16">
        <f t="shared" si="7"/>
        <v>95</v>
      </c>
      <c r="D121" s="866" t="s">
        <v>178</v>
      </c>
      <c r="E121" s="866" t="s">
        <v>178</v>
      </c>
      <c r="F121" s="867" t="s">
        <v>2117</v>
      </c>
      <c r="G121" s="868"/>
      <c r="H121" s="875">
        <v>940</v>
      </c>
      <c r="I121" s="2041">
        <f t="shared" si="5"/>
        <v>0</v>
      </c>
      <c r="J121" s="895"/>
      <c r="K121" s="887" t="s">
        <v>2177</v>
      </c>
      <c r="L121" s="805" t="s">
        <v>592</v>
      </c>
      <c r="M121" s="17"/>
      <c r="N121" s="19"/>
      <c r="O121" s="16"/>
      <c r="P121" s="17"/>
      <c r="Q121" s="19"/>
      <c r="R121" s="21"/>
    </row>
    <row r="122" spans="1:18" s="9" customFormat="1" ht="19.7" customHeight="1">
      <c r="A122" s="2017" t="s">
        <v>1375</v>
      </c>
      <c r="B122" s="1632"/>
      <c r="C122" s="16">
        <f t="shared" si="7"/>
        <v>96</v>
      </c>
      <c r="D122" s="896" t="s">
        <v>178</v>
      </c>
      <c r="E122" s="896" t="s">
        <v>178</v>
      </c>
      <c r="F122" s="897" t="s">
        <v>2178</v>
      </c>
      <c r="G122" s="898"/>
      <c r="H122" s="899">
        <v>570</v>
      </c>
      <c r="I122" s="899">
        <f t="shared" si="5"/>
        <v>0</v>
      </c>
      <c r="J122" s="901"/>
      <c r="K122" s="897" t="s">
        <v>2179</v>
      </c>
      <c r="L122" s="805" t="s">
        <v>592</v>
      </c>
      <c r="M122" s="17"/>
      <c r="N122" s="19"/>
      <c r="O122" s="16"/>
      <c r="P122" s="17"/>
      <c r="Q122" s="19"/>
      <c r="R122" s="21"/>
    </row>
    <row r="123" spans="1:18" s="9" customFormat="1" ht="19.7" customHeight="1">
      <c r="A123" s="2017" t="s">
        <v>1375</v>
      </c>
      <c r="B123" s="1632"/>
      <c r="C123" s="16">
        <f t="shared" si="7"/>
        <v>97</v>
      </c>
      <c r="D123" s="896" t="s">
        <v>178</v>
      </c>
      <c r="E123" s="896" t="s">
        <v>178</v>
      </c>
      <c r="F123" s="897" t="s">
        <v>2188</v>
      </c>
      <c r="G123" s="898"/>
      <c r="H123" s="899">
        <v>830</v>
      </c>
      <c r="I123" s="2041">
        <f t="shared" si="5"/>
        <v>0</v>
      </c>
      <c r="J123" s="901"/>
      <c r="K123" s="889" t="s">
        <v>2189</v>
      </c>
      <c r="L123" s="805" t="s">
        <v>592</v>
      </c>
      <c r="M123" s="17"/>
      <c r="N123" s="19"/>
      <c r="O123" s="16"/>
      <c r="P123" s="17"/>
      <c r="Q123" s="19"/>
      <c r="R123" s="21"/>
    </row>
    <row r="124" spans="1:18" s="9" customFormat="1" ht="19.7" customHeight="1">
      <c r="A124" s="2017" t="s">
        <v>1375</v>
      </c>
      <c r="B124" s="1632"/>
      <c r="C124" s="16">
        <f t="shared" si="7"/>
        <v>98</v>
      </c>
      <c r="D124" s="877" t="s">
        <v>178</v>
      </c>
      <c r="E124" s="877" t="s">
        <v>178</v>
      </c>
      <c r="F124" s="1270" t="s">
        <v>2952</v>
      </c>
      <c r="G124" s="906"/>
      <c r="H124" s="880">
        <v>23</v>
      </c>
      <c r="I124" s="880">
        <f t="shared" si="5"/>
        <v>0</v>
      </c>
      <c r="J124" s="881"/>
      <c r="K124" s="410" t="s">
        <v>6304</v>
      </c>
      <c r="L124" s="805" t="s">
        <v>592</v>
      </c>
      <c r="M124" s="17"/>
      <c r="N124" s="19"/>
      <c r="O124" s="16"/>
      <c r="P124" s="17"/>
      <c r="Q124" s="19"/>
      <c r="R124" s="21"/>
    </row>
    <row r="125" spans="1:18" s="9" customFormat="1" ht="19.7" customHeight="1">
      <c r="A125" s="2017" t="s">
        <v>1375</v>
      </c>
      <c r="B125" s="1632"/>
      <c r="C125" s="16">
        <f t="shared" si="7"/>
        <v>99</v>
      </c>
      <c r="D125" s="2042" t="s">
        <v>100</v>
      </c>
      <c r="E125" s="2042" t="s">
        <v>100</v>
      </c>
      <c r="F125" s="2043" t="s">
        <v>6305</v>
      </c>
      <c r="G125" s="2044"/>
      <c r="H125" s="2045">
        <v>29</v>
      </c>
      <c r="I125" s="2045">
        <f>G125*H125</f>
        <v>0</v>
      </c>
      <c r="J125" s="2046"/>
      <c r="K125" s="2047" t="s">
        <v>6306</v>
      </c>
      <c r="L125" s="805" t="s">
        <v>592</v>
      </c>
      <c r="M125" s="17"/>
      <c r="N125" s="19"/>
      <c r="O125" s="16"/>
      <c r="P125" s="17"/>
      <c r="Q125" s="19"/>
      <c r="R125" s="21"/>
    </row>
    <row r="126" spans="1:18" s="9" customFormat="1" ht="19.7" customHeight="1">
      <c r="A126" s="2017" t="s">
        <v>1375</v>
      </c>
      <c r="B126" s="1632"/>
      <c r="C126" s="16">
        <f t="shared" si="7"/>
        <v>100</v>
      </c>
      <c r="D126" s="1221" t="s">
        <v>178</v>
      </c>
      <c r="E126" s="1221" t="s">
        <v>178</v>
      </c>
      <c r="F126" s="2048" t="s">
        <v>6307</v>
      </c>
      <c r="G126" s="2049">
        <v>2</v>
      </c>
      <c r="H126" s="2050">
        <v>120</v>
      </c>
      <c r="I126" s="383">
        <f t="shared" si="5"/>
        <v>240</v>
      </c>
      <c r="J126" s="2051"/>
      <c r="K126" s="2052" t="s">
        <v>2984</v>
      </c>
      <c r="L126" s="1365"/>
      <c r="M126" s="17"/>
      <c r="N126" s="19">
        <v>44806</v>
      </c>
      <c r="O126" s="16"/>
      <c r="P126" s="17"/>
      <c r="Q126" s="308">
        <v>44819</v>
      </c>
      <c r="R126" s="21"/>
    </row>
    <row r="127" spans="1:18" s="9" customFormat="1" ht="19.7" customHeight="1">
      <c r="C127" s="735"/>
      <c r="D127" s="2053"/>
      <c r="E127" s="2053"/>
      <c r="F127" s="2054"/>
      <c r="G127" s="2055"/>
      <c r="H127" s="2056"/>
      <c r="I127" s="2056"/>
      <c r="J127" s="2057"/>
      <c r="K127" s="2058"/>
      <c r="L127" s="324"/>
      <c r="M127" s="17"/>
      <c r="N127" s="19"/>
      <c r="O127" s="16"/>
      <c r="P127" s="17"/>
      <c r="Q127" s="19"/>
      <c r="R127" s="21"/>
    </row>
    <row r="128" spans="1:18" s="9" customFormat="1" ht="19.7" customHeight="1">
      <c r="C128" s="735"/>
      <c r="D128" s="466"/>
      <c r="E128" s="1287"/>
      <c r="F128" s="1400">
        <f>SUM(I101:I127)</f>
        <v>47301</v>
      </c>
      <c r="G128" s="276"/>
      <c r="H128" s="1193"/>
      <c r="I128" s="1961"/>
      <c r="J128" s="279"/>
      <c r="K128" s="54"/>
      <c r="L128" s="2023"/>
      <c r="M128" s="17"/>
      <c r="N128" s="19"/>
      <c r="O128" s="16"/>
      <c r="P128" s="17"/>
      <c r="Q128" s="19"/>
      <c r="R128" s="21"/>
    </row>
    <row r="129" spans="3:18" s="9" customFormat="1" ht="19.7" customHeight="1">
      <c r="C129" s="762"/>
      <c r="D129" s="17"/>
      <c r="E129" s="17"/>
      <c r="F129" s="2059"/>
      <c r="G129" s="2060"/>
      <c r="H129" s="2061"/>
      <c r="I129" s="383"/>
      <c r="J129" s="2062"/>
      <c r="K129" s="2059"/>
      <c r="L129" s="54"/>
      <c r="M129" s="17"/>
      <c r="N129" s="19"/>
      <c r="O129" s="16"/>
      <c r="P129" s="17"/>
      <c r="Q129" s="19"/>
      <c r="R129" s="21"/>
    </row>
    <row r="130" spans="3:18" s="9" customFormat="1" ht="19.7" customHeight="1">
      <c r="C130" s="16"/>
      <c r="D130" s="16"/>
      <c r="E130" s="16"/>
      <c r="F130" s="17"/>
      <c r="G130" s="17"/>
      <c r="H130" s="17"/>
      <c r="I130" s="278"/>
      <c r="J130" s="18"/>
      <c r="K130" s="17"/>
      <c r="L130" s="17"/>
      <c r="M130" s="17"/>
      <c r="N130" s="19"/>
      <c r="O130" s="16"/>
      <c r="P130" s="17"/>
      <c r="Q130" s="19"/>
      <c r="R130" s="21"/>
    </row>
    <row r="131" spans="3:18" s="9" customFormat="1" ht="19.7" customHeight="1">
      <c r="C131" s="16"/>
      <c r="D131" s="16"/>
      <c r="E131" s="16"/>
      <c r="F131" s="17"/>
      <c r="G131" s="17"/>
      <c r="H131" s="17"/>
      <c r="I131" s="278"/>
      <c r="J131" s="18"/>
      <c r="K131" s="17"/>
      <c r="L131" s="17"/>
      <c r="M131" s="17"/>
      <c r="N131" s="19"/>
      <c r="O131" s="16"/>
      <c r="P131" s="17"/>
      <c r="Q131" s="19"/>
      <c r="R131" s="21"/>
    </row>
    <row r="132" spans="3:18" s="9" customFormat="1" ht="19.7" customHeight="1">
      <c r="C132" s="16"/>
      <c r="D132" s="16"/>
      <c r="E132" s="16"/>
      <c r="F132" s="17"/>
      <c r="G132" s="17"/>
      <c r="H132" s="17"/>
      <c r="I132" s="278"/>
      <c r="J132" s="18"/>
      <c r="K132" s="17"/>
      <c r="L132" s="17"/>
      <c r="M132" s="17"/>
      <c r="N132" s="19"/>
      <c r="O132" s="16"/>
      <c r="P132" s="17"/>
      <c r="Q132" s="19"/>
      <c r="R132" s="21"/>
    </row>
    <row r="133" spans="3:18" s="9" customFormat="1" ht="19.7" customHeight="1">
      <c r="C133" s="16"/>
      <c r="D133" s="16"/>
      <c r="E133" s="16"/>
      <c r="F133" s="17"/>
      <c r="G133" s="17"/>
      <c r="H133" s="17"/>
      <c r="I133" s="278"/>
      <c r="J133" s="18"/>
      <c r="K133" s="17"/>
      <c r="L133" s="17"/>
      <c r="M133" s="17"/>
      <c r="N133" s="19"/>
      <c r="O133" s="16"/>
      <c r="P133" s="17"/>
      <c r="Q133" s="19"/>
      <c r="R133" s="21"/>
    </row>
    <row r="134" spans="3:18" s="9" customFormat="1" ht="19.7" customHeight="1">
      <c r="C134" s="16"/>
      <c r="D134" s="693"/>
      <c r="E134" s="693"/>
      <c r="F134" s="1033"/>
      <c r="G134" s="924"/>
      <c r="H134" s="925"/>
      <c r="I134" s="702"/>
      <c r="J134" s="926"/>
      <c r="K134" s="921"/>
      <c r="L134" s="17"/>
      <c r="M134" s="17"/>
      <c r="N134" s="19"/>
      <c r="O134" s="16"/>
      <c r="P134" s="17"/>
      <c r="Q134" s="19"/>
      <c r="R134" s="21"/>
    </row>
    <row r="135" spans="3:18" s="9" customFormat="1" ht="19.7" customHeight="1">
      <c r="C135" s="16"/>
      <c r="D135" s="16"/>
      <c r="E135" s="16"/>
      <c r="F135" s="17"/>
      <c r="G135" s="17"/>
      <c r="H135" s="17"/>
      <c r="I135" s="278"/>
      <c r="J135" s="18"/>
      <c r="K135" s="17"/>
      <c r="L135" s="17"/>
      <c r="M135" s="17"/>
      <c r="N135" s="19"/>
      <c r="O135" s="16"/>
      <c r="P135" s="17"/>
      <c r="Q135" s="19"/>
      <c r="R135" s="21"/>
    </row>
    <row r="136" spans="3:18" s="9" customFormat="1" ht="19.7" customHeight="1">
      <c r="C136" s="16"/>
      <c r="D136" s="16"/>
      <c r="E136" s="16"/>
      <c r="F136" s="17"/>
      <c r="G136" s="17"/>
      <c r="H136" s="17"/>
      <c r="I136" s="278"/>
      <c r="J136" s="18"/>
      <c r="K136" s="17"/>
      <c r="L136" s="17"/>
      <c r="M136" s="17"/>
      <c r="N136" s="19"/>
      <c r="O136" s="16"/>
      <c r="P136" s="17"/>
      <c r="Q136" s="19"/>
      <c r="R136" s="21"/>
    </row>
    <row r="137" spans="3:18" s="9" customFormat="1" ht="19.7" customHeight="1">
      <c r="C137" s="16"/>
      <c r="D137" s="16"/>
      <c r="E137" s="16"/>
      <c r="F137" s="17"/>
      <c r="G137" s="17"/>
      <c r="H137" s="17"/>
      <c r="I137" s="278"/>
      <c r="J137" s="18"/>
      <c r="K137" s="17"/>
      <c r="L137" s="17"/>
      <c r="M137" s="17"/>
      <c r="N137" s="19"/>
      <c r="O137" s="16"/>
      <c r="P137" s="17"/>
      <c r="Q137" s="19"/>
      <c r="R137" s="21"/>
    </row>
    <row r="138" spans="3:18" s="9" customFormat="1" ht="19.7" customHeight="1">
      <c r="C138" s="16"/>
      <c r="D138" s="16"/>
      <c r="E138" s="16"/>
      <c r="F138" s="17"/>
      <c r="G138" s="17"/>
      <c r="H138" s="17"/>
      <c r="I138" s="278"/>
      <c r="J138" s="18"/>
      <c r="K138" s="17"/>
      <c r="L138" s="17"/>
      <c r="M138" s="17"/>
      <c r="N138" s="19"/>
      <c r="O138" s="16"/>
      <c r="P138" s="17"/>
      <c r="Q138" s="19"/>
      <c r="R138" s="21"/>
    </row>
    <row r="139" spans="3:18" s="9" customFormat="1" ht="19.7" customHeight="1">
      <c r="C139" s="16"/>
      <c r="D139" s="16"/>
      <c r="E139" s="16"/>
      <c r="F139" s="17"/>
      <c r="G139" s="17"/>
      <c r="H139" s="17"/>
      <c r="I139" s="278"/>
      <c r="J139" s="18"/>
      <c r="K139" s="17"/>
      <c r="L139" s="17"/>
      <c r="M139" s="17"/>
      <c r="N139" s="19"/>
      <c r="O139" s="16"/>
      <c r="P139" s="17"/>
      <c r="Q139" s="19"/>
      <c r="R139" s="21"/>
    </row>
    <row r="140" spans="3:18" s="9" customFormat="1" ht="19.7" customHeight="1">
      <c r="C140" s="16"/>
      <c r="D140" s="16"/>
      <c r="E140" s="16"/>
      <c r="F140" s="17"/>
      <c r="G140" s="17"/>
      <c r="H140" s="17"/>
      <c r="I140" s="278"/>
      <c r="J140" s="18"/>
      <c r="K140" s="17"/>
      <c r="L140" s="17"/>
      <c r="M140" s="17"/>
      <c r="N140" s="19"/>
      <c r="O140" s="16"/>
      <c r="P140" s="17"/>
      <c r="Q140" s="19"/>
      <c r="R140" s="21"/>
    </row>
    <row r="141" spans="3:18" s="9" customFormat="1" ht="19.7" customHeight="1">
      <c r="C141" s="16"/>
      <c r="D141" s="16"/>
      <c r="E141" s="16"/>
      <c r="F141" s="17"/>
      <c r="G141" s="17"/>
      <c r="H141" s="17"/>
      <c r="I141" s="278"/>
      <c r="J141" s="18"/>
      <c r="K141" s="17"/>
      <c r="L141" s="17"/>
      <c r="M141" s="17"/>
      <c r="N141" s="19"/>
      <c r="O141" s="16"/>
      <c r="P141" s="17"/>
      <c r="Q141" s="19"/>
      <c r="R141" s="21"/>
    </row>
    <row r="142" spans="3:18" s="9" customFormat="1" ht="19.7" customHeight="1">
      <c r="C142" s="16"/>
      <c r="D142" s="16"/>
      <c r="E142" s="16"/>
      <c r="F142" s="17"/>
      <c r="G142" s="17"/>
      <c r="H142" s="17"/>
      <c r="I142" s="278"/>
      <c r="J142" s="18"/>
      <c r="K142" s="17"/>
      <c r="L142" s="17"/>
      <c r="M142" s="17"/>
      <c r="N142" s="19"/>
      <c r="O142" s="16"/>
      <c r="P142" s="17"/>
      <c r="Q142" s="19"/>
      <c r="R142" s="21"/>
    </row>
    <row r="143" spans="3:18" s="9" customFormat="1" ht="19.7" customHeight="1">
      <c r="C143" s="16"/>
      <c r="D143" s="16"/>
      <c r="E143" s="16"/>
      <c r="F143" s="17"/>
      <c r="G143" s="17"/>
      <c r="H143" s="17"/>
      <c r="I143" s="278"/>
      <c r="J143" s="18"/>
      <c r="K143" s="17"/>
      <c r="L143" s="17"/>
      <c r="M143" s="17"/>
      <c r="N143" s="19"/>
      <c r="O143" s="16"/>
      <c r="P143" s="17"/>
      <c r="Q143" s="19"/>
      <c r="R143" s="21"/>
    </row>
    <row r="144" spans="3:18" s="9" customFormat="1" ht="19.7" customHeight="1">
      <c r="C144" s="16"/>
      <c r="D144" s="16"/>
      <c r="E144" s="16"/>
      <c r="F144" s="17"/>
      <c r="G144" s="17"/>
      <c r="H144" s="17"/>
      <c r="I144" s="278"/>
      <c r="J144" s="18"/>
      <c r="K144" s="17"/>
      <c r="L144" s="17"/>
      <c r="M144" s="17"/>
      <c r="N144" s="19"/>
      <c r="O144" s="16"/>
      <c r="P144" s="17"/>
      <c r="Q144" s="19"/>
      <c r="R144" s="21"/>
    </row>
    <row r="145" spans="3:18" s="9" customFormat="1" ht="19.7" customHeight="1">
      <c r="C145" s="16"/>
      <c r="D145" s="16"/>
      <c r="E145" s="16"/>
      <c r="F145" s="17"/>
      <c r="G145" s="17"/>
      <c r="H145" s="17"/>
      <c r="I145" s="278"/>
      <c r="J145" s="18"/>
      <c r="K145" s="17"/>
      <c r="L145" s="17"/>
      <c r="M145" s="17"/>
      <c r="N145" s="19"/>
      <c r="O145" s="16"/>
      <c r="P145" s="17"/>
      <c r="Q145" s="19"/>
      <c r="R145" s="21"/>
    </row>
    <row r="146" spans="3:18" s="9" customFormat="1" ht="19.7" customHeight="1">
      <c r="C146" s="16"/>
      <c r="D146" s="16"/>
      <c r="E146" s="16"/>
      <c r="F146" s="17"/>
      <c r="G146" s="17"/>
      <c r="H146" s="17"/>
      <c r="I146" s="278"/>
      <c r="J146" s="18"/>
      <c r="K146" s="17"/>
      <c r="L146" s="17"/>
      <c r="M146" s="17"/>
      <c r="N146" s="19"/>
      <c r="O146" s="16"/>
      <c r="P146" s="17"/>
      <c r="Q146" s="19"/>
      <c r="R146" s="21"/>
    </row>
    <row r="147" spans="3:18" s="9" customFormat="1" ht="19.7" customHeight="1">
      <c r="C147" s="16"/>
      <c r="D147" s="16"/>
      <c r="E147" s="16"/>
      <c r="F147" s="17"/>
      <c r="G147" s="17"/>
      <c r="H147" s="17"/>
      <c r="I147" s="278"/>
      <c r="J147" s="18"/>
      <c r="K147" s="17"/>
      <c r="L147" s="17"/>
      <c r="M147" s="17"/>
      <c r="N147" s="19"/>
      <c r="O147" s="16"/>
      <c r="P147" s="17"/>
      <c r="Q147" s="19"/>
      <c r="R147" s="21"/>
    </row>
    <row r="148" spans="3:18" s="9" customFormat="1" ht="19.7" customHeight="1">
      <c r="C148" s="16"/>
      <c r="D148" s="16"/>
      <c r="E148" s="16"/>
      <c r="F148" s="17"/>
      <c r="G148" s="17"/>
      <c r="H148" s="17"/>
      <c r="I148" s="278"/>
      <c r="J148" s="18"/>
      <c r="K148" s="17"/>
      <c r="L148" s="17"/>
      <c r="M148" s="17"/>
      <c r="N148" s="19"/>
      <c r="O148" s="16"/>
      <c r="P148" s="17"/>
      <c r="Q148" s="19"/>
      <c r="R148" s="21"/>
    </row>
    <row r="149" spans="3:18" s="9" customFormat="1" ht="19.7" customHeight="1">
      <c r="C149" s="16"/>
      <c r="D149" s="16"/>
      <c r="E149" s="16"/>
      <c r="F149" s="17"/>
      <c r="G149" s="17"/>
      <c r="H149" s="17"/>
      <c r="I149" s="278"/>
      <c r="J149" s="18"/>
      <c r="K149" s="17"/>
      <c r="L149" s="17"/>
      <c r="M149" s="17"/>
      <c r="N149" s="19"/>
      <c r="O149" s="16"/>
      <c r="P149" s="17"/>
      <c r="Q149" s="19"/>
      <c r="R149" s="21"/>
    </row>
    <row r="150" spans="3:18" s="9" customFormat="1" ht="19.7" customHeight="1">
      <c r="C150" s="16"/>
      <c r="D150" s="16"/>
      <c r="E150" s="16"/>
      <c r="F150" s="17"/>
      <c r="G150" s="17"/>
      <c r="H150" s="17"/>
      <c r="I150" s="278"/>
      <c r="J150" s="18"/>
      <c r="K150" s="17"/>
      <c r="L150" s="17"/>
      <c r="M150" s="17"/>
      <c r="N150" s="19"/>
      <c r="O150" s="16"/>
      <c r="P150" s="17"/>
      <c r="Q150" s="19"/>
      <c r="R150" s="21"/>
    </row>
    <row r="151" spans="3:18" s="9" customFormat="1" ht="19.7" customHeight="1">
      <c r="C151" s="16"/>
      <c r="D151" s="16"/>
      <c r="E151" s="16"/>
      <c r="F151" s="17"/>
      <c r="G151" s="17"/>
      <c r="H151" s="17"/>
      <c r="I151" s="278"/>
      <c r="J151" s="18"/>
      <c r="K151" s="17"/>
      <c r="L151" s="17"/>
      <c r="M151" s="17"/>
      <c r="N151" s="19"/>
      <c r="O151" s="16"/>
      <c r="P151" s="17"/>
      <c r="Q151" s="19"/>
      <c r="R151" s="21"/>
    </row>
    <row r="152" spans="3:18" s="9" customFormat="1" ht="19.7" customHeight="1">
      <c r="C152" s="16"/>
      <c r="D152" s="16"/>
      <c r="E152" s="16"/>
      <c r="F152" s="17"/>
      <c r="G152" s="17"/>
      <c r="H152" s="17"/>
      <c r="I152" s="278"/>
      <c r="J152" s="18"/>
      <c r="K152" s="17"/>
      <c r="L152" s="17"/>
      <c r="M152" s="17"/>
      <c r="N152" s="19"/>
      <c r="O152" s="16"/>
      <c r="P152" s="17"/>
      <c r="Q152" s="19"/>
      <c r="R152" s="21"/>
    </row>
    <row r="153" spans="3:18" s="9" customFormat="1" ht="19.7" customHeight="1">
      <c r="C153" s="16"/>
      <c r="D153" s="16"/>
      <c r="E153" s="16"/>
      <c r="F153" s="17"/>
      <c r="G153" s="17"/>
      <c r="H153" s="17"/>
      <c r="I153" s="278"/>
      <c r="J153" s="18"/>
      <c r="K153" s="17"/>
      <c r="L153" s="17"/>
      <c r="M153" s="17"/>
      <c r="N153" s="19"/>
      <c r="O153" s="16"/>
      <c r="P153" s="17"/>
      <c r="Q153" s="19"/>
      <c r="R153" s="21"/>
    </row>
    <row r="154" spans="3:18" s="9" customFormat="1" ht="19.7" customHeight="1">
      <c r="C154" s="16"/>
      <c r="D154" s="16"/>
      <c r="E154" s="16"/>
      <c r="F154" s="17"/>
      <c r="G154" s="17"/>
      <c r="H154" s="17"/>
      <c r="I154" s="278"/>
      <c r="J154" s="18"/>
      <c r="K154" s="17"/>
      <c r="L154" s="17"/>
      <c r="M154" s="17"/>
      <c r="N154" s="19"/>
      <c r="O154" s="16"/>
      <c r="P154" s="17"/>
      <c r="Q154" s="19"/>
      <c r="R154" s="21"/>
    </row>
    <row r="155" spans="3:18" s="9" customFormat="1" ht="19.7" customHeight="1">
      <c r="C155" s="16"/>
      <c r="D155" s="16"/>
      <c r="E155" s="16"/>
      <c r="F155" s="17"/>
      <c r="G155" s="17"/>
      <c r="H155" s="17"/>
      <c r="I155" s="278"/>
      <c r="J155" s="18"/>
      <c r="K155" s="17"/>
      <c r="L155" s="17"/>
      <c r="M155" s="17"/>
      <c r="N155" s="19"/>
      <c r="O155" s="16"/>
      <c r="P155" s="17"/>
      <c r="Q155" s="19"/>
      <c r="R155" s="21"/>
    </row>
    <row r="156" spans="3:18" s="9" customFormat="1" ht="19.7" customHeight="1">
      <c r="C156" s="16"/>
      <c r="D156" s="16"/>
      <c r="E156" s="16"/>
      <c r="F156" s="17"/>
      <c r="G156" s="17"/>
      <c r="H156" s="17"/>
      <c r="I156" s="278"/>
      <c r="J156" s="18"/>
      <c r="K156" s="17"/>
      <c r="L156" s="17"/>
      <c r="M156" s="17"/>
      <c r="N156" s="19"/>
      <c r="O156" s="16"/>
      <c r="P156" s="17"/>
      <c r="Q156" s="19"/>
      <c r="R156" s="21"/>
    </row>
    <row r="157" spans="3:18" s="9" customFormat="1" ht="19.7" customHeight="1">
      <c r="C157" s="16"/>
      <c r="D157" s="16"/>
      <c r="E157" s="16"/>
      <c r="F157" s="17"/>
      <c r="G157" s="17"/>
      <c r="H157" s="17"/>
      <c r="I157" s="278"/>
      <c r="J157" s="18"/>
      <c r="K157" s="17"/>
      <c r="L157" s="17"/>
      <c r="M157" s="17"/>
      <c r="N157" s="19"/>
      <c r="O157" s="16"/>
      <c r="P157" s="17"/>
      <c r="Q157" s="19"/>
      <c r="R157" s="21"/>
    </row>
    <row r="158" spans="3:18" s="9" customFormat="1" ht="19.7" customHeight="1">
      <c r="C158" s="16"/>
      <c r="D158" s="16"/>
      <c r="E158" s="16"/>
      <c r="F158" s="17"/>
      <c r="G158" s="17"/>
      <c r="H158" s="17"/>
      <c r="I158" s="278"/>
      <c r="J158" s="18"/>
      <c r="K158" s="17"/>
      <c r="L158" s="17"/>
      <c r="M158" s="17"/>
      <c r="N158" s="19"/>
      <c r="O158" s="16"/>
      <c r="P158" s="17"/>
      <c r="Q158" s="19"/>
      <c r="R158" s="21"/>
    </row>
    <row r="159" spans="3:18" s="9" customFormat="1" ht="19.7" customHeight="1">
      <c r="C159" s="16"/>
      <c r="D159" s="16"/>
      <c r="E159" s="16"/>
      <c r="F159" s="17"/>
      <c r="G159" s="17"/>
      <c r="H159" s="17"/>
      <c r="I159" s="278"/>
      <c r="J159" s="18"/>
      <c r="K159" s="17"/>
      <c r="L159" s="17"/>
      <c r="M159" s="17"/>
      <c r="N159" s="19"/>
      <c r="O159" s="16"/>
      <c r="P159" s="17"/>
      <c r="Q159" s="19"/>
      <c r="R159" s="21"/>
    </row>
    <row r="160" spans="3:18" s="9" customFormat="1" ht="19.7" customHeight="1">
      <c r="C160" s="16"/>
      <c r="D160" s="16"/>
      <c r="E160" s="16"/>
      <c r="F160" s="17"/>
      <c r="G160" s="17"/>
      <c r="H160" s="17"/>
      <c r="I160" s="278"/>
      <c r="J160" s="18"/>
      <c r="K160" s="17"/>
      <c r="L160" s="17"/>
      <c r="M160" s="17"/>
      <c r="N160" s="19"/>
      <c r="O160" s="16"/>
      <c r="P160" s="17"/>
      <c r="Q160" s="19"/>
      <c r="R160" s="21"/>
    </row>
    <row r="161" spans="3:18" s="9" customFormat="1" ht="19.7" customHeight="1">
      <c r="C161" s="16"/>
      <c r="D161" s="16"/>
      <c r="E161" s="16"/>
      <c r="F161" s="17"/>
      <c r="G161" s="17"/>
      <c r="H161" s="17"/>
      <c r="I161" s="278"/>
      <c r="J161" s="18"/>
      <c r="K161" s="17"/>
      <c r="L161" s="17"/>
      <c r="M161" s="17"/>
      <c r="N161" s="19"/>
      <c r="O161" s="16"/>
      <c r="P161" s="17"/>
      <c r="Q161" s="19"/>
      <c r="R161" s="21"/>
    </row>
    <row r="162" spans="3:18" s="9" customFormat="1" ht="19.7" customHeight="1">
      <c r="C162" s="16"/>
      <c r="D162" s="16"/>
      <c r="E162" s="16"/>
      <c r="F162" s="17"/>
      <c r="G162" s="17"/>
      <c r="H162" s="17"/>
      <c r="I162" s="278"/>
      <c r="J162" s="18"/>
      <c r="K162" s="17"/>
      <c r="L162" s="17"/>
      <c r="M162" s="17"/>
      <c r="N162" s="19"/>
      <c r="O162" s="16"/>
      <c r="P162" s="17"/>
      <c r="Q162" s="19"/>
      <c r="R162" s="21"/>
    </row>
    <row r="163" spans="3:18" s="9" customFormat="1" ht="19.7" customHeight="1">
      <c r="C163" s="16"/>
      <c r="D163" s="16"/>
      <c r="E163" s="16"/>
      <c r="F163" s="17"/>
      <c r="G163" s="17"/>
      <c r="H163" s="17"/>
      <c r="I163" s="278">
        <f>G163*H163</f>
        <v>0</v>
      </c>
      <c r="J163" s="18"/>
      <c r="K163" s="17"/>
      <c r="L163" s="17"/>
      <c r="M163" s="17"/>
      <c r="N163" s="19"/>
      <c r="O163" s="16"/>
      <c r="P163" s="17"/>
      <c r="Q163" s="19"/>
      <c r="R163" s="21"/>
    </row>
    <row r="164" spans="3:18" s="9" customFormat="1" ht="19.7" customHeight="1">
      <c r="C164" s="16"/>
      <c r="D164" s="16"/>
      <c r="E164" s="16"/>
      <c r="F164" s="17"/>
      <c r="G164" s="17"/>
      <c r="H164" s="17"/>
      <c r="I164" s="278">
        <f>G164*H164</f>
        <v>0</v>
      </c>
      <c r="J164" s="18"/>
      <c r="K164" s="17"/>
      <c r="L164" s="17"/>
      <c r="M164" s="17"/>
      <c r="N164" s="19"/>
      <c r="O164" s="16"/>
      <c r="P164" s="17"/>
      <c r="Q164" s="19"/>
      <c r="R164" s="21"/>
    </row>
    <row r="165" spans="3:18" s="9" customFormat="1" ht="19.7" customHeight="1">
      <c r="C165" s="16"/>
      <c r="D165" s="16"/>
      <c r="E165" s="16"/>
      <c r="F165" s="17"/>
      <c r="G165" s="17"/>
      <c r="H165" s="17"/>
      <c r="I165" s="278"/>
      <c r="J165" s="18"/>
      <c r="K165" s="17"/>
      <c r="L165" s="17"/>
      <c r="M165" s="17"/>
      <c r="N165" s="19"/>
      <c r="O165" s="16"/>
      <c r="P165" s="17"/>
      <c r="Q165" s="19"/>
      <c r="R165" s="21"/>
    </row>
    <row r="166" spans="3:18" s="9" customFormat="1" ht="19.7" customHeight="1">
      <c r="C166" s="16"/>
      <c r="D166" s="16"/>
      <c r="E166" s="16"/>
      <c r="F166" s="17"/>
      <c r="G166" s="17"/>
      <c r="H166" s="17"/>
      <c r="I166" s="278"/>
      <c r="J166" s="18"/>
      <c r="K166" s="17"/>
      <c r="L166" s="17"/>
      <c r="M166" s="17"/>
      <c r="N166" s="19"/>
      <c r="O166" s="16"/>
      <c r="P166" s="17"/>
      <c r="Q166" s="19"/>
      <c r="R166" s="21"/>
    </row>
    <row r="167" spans="3:18" s="9" customFormat="1" ht="19.7" customHeight="1">
      <c r="C167" s="16"/>
      <c r="D167" s="16"/>
      <c r="E167" s="16"/>
      <c r="F167" s="17"/>
      <c r="G167" s="17"/>
      <c r="H167" s="17"/>
      <c r="I167" s="278"/>
      <c r="J167" s="18"/>
      <c r="K167" s="17"/>
      <c r="L167" s="17"/>
      <c r="M167" s="17"/>
      <c r="N167" s="19"/>
      <c r="O167" s="16"/>
      <c r="P167" s="17"/>
      <c r="Q167" s="19"/>
      <c r="R167" s="21"/>
    </row>
    <row r="168" spans="3:18" s="9" customFormat="1" ht="19.7" customHeight="1">
      <c r="C168" s="16"/>
      <c r="D168" s="16"/>
      <c r="E168" s="16"/>
      <c r="F168" s="17"/>
      <c r="G168" s="17"/>
      <c r="H168" s="17"/>
      <c r="I168" s="278"/>
      <c r="J168" s="18"/>
      <c r="K168" s="17"/>
      <c r="L168" s="17"/>
      <c r="M168" s="17"/>
      <c r="N168" s="19"/>
      <c r="O168" s="16"/>
      <c r="P168" s="17"/>
      <c r="Q168" s="19"/>
      <c r="R168" s="21"/>
    </row>
    <row r="169" spans="3:18" s="9" customFormat="1" ht="19.7" customHeight="1">
      <c r="C169" s="16"/>
      <c r="D169" s="16"/>
      <c r="E169" s="16"/>
      <c r="F169" s="17"/>
      <c r="G169" s="17"/>
      <c r="H169" s="17"/>
      <c r="I169" s="278"/>
      <c r="J169" s="18"/>
      <c r="K169" s="17"/>
      <c r="L169" s="17"/>
      <c r="M169" s="17"/>
      <c r="N169" s="19"/>
      <c r="O169" s="16"/>
      <c r="P169" s="17"/>
      <c r="Q169" s="19"/>
      <c r="R169" s="21"/>
    </row>
    <row r="170" spans="3:18" s="9" customFormat="1" ht="19.7" customHeight="1">
      <c r="C170" s="16"/>
      <c r="D170" s="16"/>
      <c r="E170" s="16"/>
      <c r="F170" s="17"/>
      <c r="G170" s="17"/>
      <c r="H170" s="17"/>
      <c r="I170" s="278"/>
      <c r="J170" s="18"/>
      <c r="K170" s="17"/>
      <c r="L170" s="17"/>
      <c r="M170" s="17"/>
      <c r="N170" s="19"/>
      <c r="O170" s="16"/>
      <c r="P170" s="17"/>
      <c r="Q170" s="19"/>
      <c r="R170" s="21"/>
    </row>
    <row r="171" spans="3:18" s="9" customFormat="1" ht="19.7" customHeight="1">
      <c r="C171" s="16"/>
      <c r="D171" s="16"/>
      <c r="E171" s="16"/>
      <c r="F171" s="17"/>
      <c r="G171" s="17"/>
      <c r="H171" s="17"/>
      <c r="I171" s="278"/>
      <c r="J171" s="18"/>
      <c r="K171" s="17"/>
      <c r="L171" s="17"/>
      <c r="M171" s="17"/>
      <c r="N171" s="19"/>
      <c r="O171" s="16"/>
      <c r="P171" s="17"/>
      <c r="Q171" s="19"/>
      <c r="R171" s="21"/>
    </row>
    <row r="172" spans="3:18" s="9" customFormat="1" ht="19.7" customHeight="1">
      <c r="C172" s="16"/>
      <c r="D172" s="16"/>
      <c r="E172" s="16"/>
      <c r="F172" s="17"/>
      <c r="G172" s="17"/>
      <c r="H172" s="17"/>
      <c r="I172" s="278"/>
      <c r="J172" s="18"/>
      <c r="K172" s="17"/>
      <c r="L172" s="17"/>
      <c r="M172" s="17"/>
      <c r="N172" s="19"/>
      <c r="O172" s="16"/>
      <c r="P172" s="17"/>
      <c r="Q172" s="19"/>
      <c r="R172" s="21"/>
    </row>
    <row r="173" spans="3:18" s="9" customFormat="1" ht="19.7" customHeight="1">
      <c r="C173" s="16"/>
      <c r="D173" s="16"/>
      <c r="E173" s="16"/>
      <c r="F173" s="17"/>
      <c r="G173" s="17"/>
      <c r="H173" s="17"/>
      <c r="I173" s="278"/>
      <c r="J173" s="18"/>
      <c r="K173" s="17"/>
      <c r="L173" s="17"/>
      <c r="M173" s="17"/>
      <c r="N173" s="19"/>
      <c r="O173" s="16"/>
      <c r="P173" s="17"/>
      <c r="Q173" s="19"/>
      <c r="R173" s="21"/>
    </row>
    <row r="174" spans="3:18" s="9" customFormat="1" ht="19.7" customHeight="1">
      <c r="C174" s="16"/>
      <c r="D174" s="16"/>
      <c r="E174" s="16"/>
      <c r="F174" s="17"/>
      <c r="G174" s="17"/>
      <c r="H174" s="17"/>
      <c r="I174" s="278"/>
      <c r="J174" s="18"/>
      <c r="K174" s="17"/>
      <c r="L174" s="17"/>
      <c r="M174" s="17"/>
      <c r="N174" s="19"/>
      <c r="O174" s="16"/>
      <c r="P174" s="17"/>
      <c r="Q174" s="19"/>
      <c r="R174" s="21"/>
    </row>
    <row r="175" spans="3:18" s="9" customFormat="1" ht="19.7" customHeight="1">
      <c r="C175" s="16"/>
      <c r="D175" s="16"/>
      <c r="E175" s="16"/>
      <c r="F175" s="17"/>
      <c r="G175" s="17"/>
      <c r="H175" s="17"/>
      <c r="I175" s="278"/>
      <c r="J175" s="18"/>
      <c r="K175" s="17"/>
      <c r="L175" s="17"/>
      <c r="M175" s="17"/>
      <c r="N175" s="19"/>
      <c r="O175" s="16"/>
      <c r="P175" s="17"/>
      <c r="Q175" s="19"/>
      <c r="R175" s="21"/>
    </row>
    <row r="176" spans="3:18" s="9" customFormat="1" ht="19.7" customHeight="1">
      <c r="C176" s="16"/>
      <c r="D176" s="16"/>
      <c r="E176" s="16"/>
      <c r="F176" s="17"/>
      <c r="G176" s="17"/>
      <c r="H176" s="17"/>
      <c r="I176" s="278"/>
      <c r="J176" s="18"/>
      <c r="K176" s="17"/>
      <c r="L176" s="17"/>
      <c r="M176" s="17"/>
      <c r="N176" s="19"/>
      <c r="O176" s="16"/>
      <c r="P176" s="17"/>
      <c r="Q176" s="19"/>
      <c r="R176" s="21"/>
    </row>
    <row r="177" spans="3:18" s="9" customFormat="1" ht="19.7" customHeight="1">
      <c r="C177" s="16"/>
      <c r="D177" s="16"/>
      <c r="E177" s="16"/>
      <c r="F177" s="17"/>
      <c r="G177" s="17"/>
      <c r="H177" s="17"/>
      <c r="I177" s="278"/>
      <c r="J177" s="18"/>
      <c r="K177" s="17"/>
      <c r="L177" s="17"/>
      <c r="M177" s="17"/>
      <c r="N177" s="19"/>
      <c r="O177" s="16"/>
      <c r="P177" s="17"/>
      <c r="Q177" s="19"/>
      <c r="R177" s="21"/>
    </row>
    <row r="178" spans="3:18" s="9" customFormat="1" ht="19.7" customHeight="1">
      <c r="C178" s="16"/>
      <c r="D178" s="16"/>
      <c r="E178" s="16"/>
      <c r="F178" s="17"/>
      <c r="G178" s="17"/>
      <c r="H178" s="17"/>
      <c r="I178" s="278"/>
      <c r="J178" s="18"/>
      <c r="K178" s="17"/>
      <c r="L178" s="17"/>
      <c r="M178" s="17"/>
      <c r="N178" s="19"/>
      <c r="O178" s="16"/>
      <c r="P178" s="17"/>
      <c r="Q178" s="19"/>
      <c r="R178" s="21"/>
    </row>
    <row r="179" spans="3:18" s="9" customFormat="1" ht="19.7" customHeight="1">
      <c r="C179" s="16"/>
      <c r="D179" s="16"/>
      <c r="E179" s="16"/>
      <c r="F179" s="17"/>
      <c r="G179" s="17"/>
      <c r="H179" s="17"/>
      <c r="I179" s="278"/>
      <c r="J179" s="18"/>
      <c r="K179" s="17"/>
      <c r="L179" s="17"/>
      <c r="M179" s="17"/>
      <c r="N179" s="19"/>
      <c r="O179" s="16"/>
      <c r="P179" s="17"/>
      <c r="Q179" s="19"/>
      <c r="R179" s="21"/>
    </row>
    <row r="180" spans="3:18" s="9" customFormat="1" ht="19.7" customHeight="1">
      <c r="C180" s="16"/>
      <c r="D180" s="16"/>
      <c r="E180" s="16"/>
      <c r="F180" s="17"/>
      <c r="G180" s="17"/>
      <c r="H180" s="17"/>
      <c r="I180" s="278"/>
      <c r="J180" s="18"/>
      <c r="K180" s="17"/>
      <c r="L180" s="17"/>
      <c r="M180" s="17"/>
      <c r="N180" s="19"/>
      <c r="O180" s="16"/>
      <c r="P180" s="17"/>
      <c r="Q180" s="19"/>
      <c r="R180" s="21"/>
    </row>
    <row r="181" spans="3:18" s="9" customFormat="1" ht="19.7" customHeight="1">
      <c r="C181" s="16"/>
      <c r="D181" s="16"/>
      <c r="E181" s="16"/>
      <c r="F181" s="17"/>
      <c r="G181" s="17"/>
      <c r="H181" s="17"/>
      <c r="I181" s="278"/>
      <c r="J181" s="18"/>
      <c r="K181" s="17"/>
      <c r="L181" s="17"/>
      <c r="M181" s="17"/>
      <c r="N181" s="19"/>
      <c r="O181" s="16"/>
      <c r="P181" s="17"/>
      <c r="Q181" s="19"/>
      <c r="R181" s="21"/>
    </row>
    <row r="182" spans="3:18" s="9" customFormat="1" ht="19.7" customHeight="1">
      <c r="C182" s="16"/>
      <c r="D182" s="16"/>
      <c r="E182" s="16"/>
      <c r="F182" s="17"/>
      <c r="G182" s="17"/>
      <c r="H182" s="17"/>
      <c r="I182" s="278"/>
      <c r="J182" s="18"/>
      <c r="K182" s="17"/>
      <c r="L182" s="17"/>
      <c r="M182" s="17"/>
      <c r="N182" s="19"/>
      <c r="O182" s="16"/>
      <c r="P182" s="17"/>
      <c r="Q182" s="19"/>
      <c r="R182" s="21"/>
    </row>
    <row r="183" spans="3:18" s="9" customFormat="1" ht="19.7" customHeight="1">
      <c r="C183" s="16"/>
      <c r="D183" s="16"/>
      <c r="E183" s="16"/>
      <c r="F183" s="17"/>
      <c r="G183" s="17"/>
      <c r="H183" s="17"/>
      <c r="I183" s="278"/>
      <c r="J183" s="18"/>
      <c r="K183" s="17"/>
      <c r="L183" s="17"/>
      <c r="M183" s="17"/>
      <c r="N183" s="19"/>
      <c r="O183" s="16"/>
      <c r="P183" s="17"/>
      <c r="Q183" s="19"/>
      <c r="R183" s="21"/>
    </row>
    <row r="184" spans="3:18" s="9" customFormat="1" ht="19.7" customHeight="1">
      <c r="C184" s="16"/>
      <c r="D184" s="16"/>
      <c r="E184" s="16"/>
      <c r="F184" s="17"/>
      <c r="G184" s="17"/>
      <c r="H184" s="17"/>
      <c r="I184" s="278"/>
      <c r="J184" s="18"/>
      <c r="K184" s="17"/>
      <c r="L184" s="17"/>
      <c r="M184" s="17"/>
      <c r="N184" s="19"/>
      <c r="O184" s="16"/>
      <c r="P184" s="17"/>
      <c r="Q184" s="19"/>
      <c r="R184" s="21"/>
    </row>
    <row r="185" spans="3:18" s="9" customFormat="1" ht="19.7" customHeight="1">
      <c r="C185" s="16"/>
      <c r="D185" s="16"/>
      <c r="E185" s="16"/>
      <c r="F185" s="17"/>
      <c r="G185" s="17"/>
      <c r="H185" s="17"/>
      <c r="I185" s="278"/>
      <c r="J185" s="18"/>
      <c r="K185" s="17"/>
      <c r="L185" s="17"/>
      <c r="M185" s="17"/>
      <c r="N185" s="19"/>
      <c r="O185" s="16"/>
      <c r="P185" s="17"/>
      <c r="Q185" s="19"/>
      <c r="R185" s="21"/>
    </row>
    <row r="186" spans="3:18" s="9" customFormat="1" ht="19.7" customHeight="1">
      <c r="C186" s="16"/>
      <c r="D186" s="16"/>
      <c r="E186" s="16"/>
      <c r="F186" s="17"/>
      <c r="G186" s="17"/>
      <c r="H186" s="17"/>
      <c r="I186" s="278"/>
      <c r="J186" s="18"/>
      <c r="K186" s="17"/>
      <c r="L186" s="17"/>
      <c r="M186" s="17"/>
      <c r="N186" s="19"/>
      <c r="O186" s="16"/>
      <c r="P186" s="17"/>
      <c r="Q186" s="19"/>
      <c r="R186" s="21"/>
    </row>
    <row r="187" spans="3:18" s="9" customFormat="1" ht="19.7" customHeight="1">
      <c r="C187" s="16"/>
      <c r="D187" s="16"/>
      <c r="E187" s="16"/>
      <c r="F187" s="17"/>
      <c r="G187" s="17"/>
      <c r="H187" s="17"/>
      <c r="I187" s="278"/>
      <c r="J187" s="18"/>
      <c r="K187" s="17"/>
      <c r="L187" s="17"/>
      <c r="M187" s="17"/>
      <c r="N187" s="19"/>
      <c r="O187" s="16"/>
      <c r="P187" s="17"/>
      <c r="Q187" s="19"/>
      <c r="R187" s="21"/>
    </row>
    <row r="188" spans="3:18" s="9" customFormat="1" ht="19.7" customHeight="1">
      <c r="C188" s="16"/>
      <c r="D188" s="16"/>
      <c r="E188" s="16"/>
      <c r="F188" s="17"/>
      <c r="G188" s="17"/>
      <c r="H188" s="17"/>
      <c r="I188" s="278"/>
      <c r="J188" s="18"/>
      <c r="K188" s="17"/>
      <c r="L188" s="17"/>
      <c r="M188" s="17"/>
      <c r="N188" s="19"/>
      <c r="O188" s="16"/>
      <c r="P188" s="17"/>
      <c r="Q188" s="19"/>
      <c r="R188" s="21"/>
    </row>
    <row r="189" spans="3:18" s="9" customFormat="1" ht="19.7" customHeight="1">
      <c r="C189" s="16"/>
      <c r="D189" s="16"/>
      <c r="E189" s="16"/>
      <c r="F189" s="17"/>
      <c r="G189" s="17"/>
      <c r="H189" s="17"/>
      <c r="I189" s="278"/>
      <c r="J189" s="18"/>
      <c r="K189" s="17"/>
      <c r="L189" s="17"/>
      <c r="M189" s="17"/>
      <c r="N189" s="19"/>
      <c r="O189" s="16"/>
      <c r="P189" s="17"/>
      <c r="Q189" s="19"/>
      <c r="R189" s="21"/>
    </row>
    <row r="190" spans="3:18" s="9" customFormat="1" ht="19.7" customHeight="1">
      <c r="C190" s="16"/>
      <c r="D190" s="16"/>
      <c r="E190" s="16"/>
      <c r="F190" s="17"/>
      <c r="G190" s="17"/>
      <c r="H190" s="17"/>
      <c r="I190" s="278"/>
      <c r="J190" s="18"/>
      <c r="K190" s="17"/>
      <c r="L190" s="17"/>
      <c r="M190" s="17"/>
      <c r="N190" s="19"/>
      <c r="O190" s="16"/>
      <c r="P190" s="17"/>
      <c r="Q190" s="19"/>
      <c r="R190" s="21"/>
    </row>
    <row r="191" spans="3:18" s="9" customFormat="1" ht="19.7" customHeight="1">
      <c r="C191" s="16"/>
      <c r="D191" s="16"/>
      <c r="E191" s="16"/>
      <c r="F191" s="17"/>
      <c r="G191" s="17"/>
      <c r="H191" s="17"/>
      <c r="I191" s="278"/>
      <c r="J191" s="18"/>
      <c r="K191" s="17"/>
      <c r="L191" s="17"/>
      <c r="M191" s="17"/>
      <c r="N191" s="19"/>
      <c r="O191" s="16"/>
      <c r="P191" s="17"/>
      <c r="Q191" s="19"/>
      <c r="R191" s="21"/>
    </row>
    <row r="192" spans="3:18" s="9" customFormat="1" ht="19.7" customHeight="1">
      <c r="C192" s="16"/>
      <c r="D192" s="16"/>
      <c r="E192" s="16"/>
      <c r="F192" s="17"/>
      <c r="G192" s="17"/>
      <c r="H192" s="17"/>
      <c r="I192" s="278"/>
      <c r="J192" s="18"/>
      <c r="K192" s="17"/>
      <c r="L192" s="17"/>
      <c r="M192" s="17"/>
      <c r="N192" s="19"/>
      <c r="O192" s="16"/>
      <c r="P192" s="17"/>
      <c r="Q192" s="19"/>
      <c r="R192" s="21"/>
    </row>
    <row r="193" spans="1:18" s="9" customFormat="1" ht="19.7" customHeight="1">
      <c r="C193" s="16"/>
      <c r="D193" s="16"/>
      <c r="E193" s="16"/>
      <c r="F193" s="17"/>
      <c r="G193" s="17"/>
      <c r="H193" s="17"/>
      <c r="I193" s="278"/>
      <c r="J193" s="18"/>
      <c r="K193" s="17"/>
      <c r="L193" s="17"/>
      <c r="M193" s="17"/>
      <c r="N193" s="19"/>
      <c r="O193" s="16"/>
      <c r="P193" s="17"/>
      <c r="Q193" s="19"/>
      <c r="R193" s="21"/>
    </row>
    <row r="194" spans="1:18" s="9" customFormat="1" ht="19.7" customHeight="1">
      <c r="C194" s="16"/>
      <c r="D194" s="16"/>
      <c r="E194" s="16"/>
      <c r="F194" s="17"/>
      <c r="G194" s="17"/>
      <c r="H194" s="17"/>
      <c r="I194" s="278"/>
      <c r="J194" s="18"/>
      <c r="K194" s="17"/>
      <c r="L194" s="17"/>
      <c r="M194" s="17"/>
      <c r="N194" s="19"/>
      <c r="O194" s="16"/>
      <c r="P194" s="17"/>
      <c r="Q194" s="19"/>
      <c r="R194" s="21"/>
    </row>
    <row r="195" spans="1:18" s="9" customFormat="1" ht="19.7" customHeight="1">
      <c r="C195" s="16"/>
      <c r="D195" s="16"/>
      <c r="E195" s="16"/>
      <c r="F195" s="17"/>
      <c r="G195" s="17"/>
      <c r="H195" s="17"/>
      <c r="I195" s="278">
        <f t="shared" ref="I195:I201" si="8">G195*H195</f>
        <v>0</v>
      </c>
      <c r="J195" s="18"/>
      <c r="K195" s="17"/>
      <c r="L195" s="17"/>
      <c r="M195" s="17"/>
      <c r="N195" s="19"/>
      <c r="O195" s="16"/>
      <c r="P195" s="17"/>
      <c r="Q195" s="19"/>
      <c r="R195" s="21"/>
    </row>
    <row r="196" spans="1:18" s="9" customFormat="1" ht="19.7" customHeight="1">
      <c r="C196" s="16"/>
      <c r="D196" s="16"/>
      <c r="E196" s="16"/>
      <c r="F196" s="17"/>
      <c r="G196" s="17"/>
      <c r="H196" s="17"/>
      <c r="I196" s="278">
        <f t="shared" si="8"/>
        <v>0</v>
      </c>
      <c r="J196" s="18"/>
      <c r="K196" s="17"/>
      <c r="L196" s="17"/>
      <c r="M196" s="17"/>
      <c r="N196" s="19"/>
      <c r="O196" s="16"/>
      <c r="P196" s="17"/>
      <c r="Q196" s="19"/>
      <c r="R196" s="21"/>
    </row>
    <row r="197" spans="1:18" s="9" customFormat="1" ht="19.7" customHeight="1">
      <c r="C197" s="16"/>
      <c r="D197" s="16"/>
      <c r="E197" s="16"/>
      <c r="F197" s="17"/>
      <c r="G197" s="17"/>
      <c r="H197" s="17"/>
      <c r="I197" s="278">
        <f t="shared" si="8"/>
        <v>0</v>
      </c>
      <c r="J197" s="18"/>
      <c r="K197" s="17"/>
      <c r="L197" s="17"/>
      <c r="M197" s="17"/>
      <c r="N197" s="19"/>
      <c r="O197" s="16"/>
      <c r="P197" s="17"/>
      <c r="Q197" s="19"/>
      <c r="R197" s="21"/>
    </row>
    <row r="198" spans="1:18" s="9" customFormat="1" ht="19.7" customHeight="1">
      <c r="C198" s="16"/>
      <c r="D198" s="16"/>
      <c r="E198" s="16"/>
      <c r="F198" s="17"/>
      <c r="G198" s="17"/>
      <c r="H198" s="17"/>
      <c r="I198" s="278">
        <f t="shared" si="8"/>
        <v>0</v>
      </c>
      <c r="J198" s="18"/>
      <c r="K198" s="17"/>
      <c r="L198" s="17"/>
      <c r="M198" s="17"/>
      <c r="N198" s="19"/>
      <c r="O198" s="16"/>
      <c r="P198" s="17"/>
      <c r="Q198" s="19"/>
      <c r="R198" s="21"/>
    </row>
    <row r="199" spans="1:18" s="9" customFormat="1" ht="19.7" customHeight="1">
      <c r="C199" s="16"/>
      <c r="D199" s="16"/>
      <c r="E199" s="16"/>
      <c r="F199" s="17"/>
      <c r="G199" s="17"/>
      <c r="H199" s="17"/>
      <c r="I199" s="278">
        <f t="shared" si="8"/>
        <v>0</v>
      </c>
      <c r="J199" s="18"/>
      <c r="K199" s="17"/>
      <c r="L199" s="17"/>
      <c r="M199" s="17"/>
      <c r="N199" s="19"/>
      <c r="O199" s="16"/>
      <c r="P199" s="17"/>
      <c r="Q199" s="19"/>
      <c r="R199" s="21"/>
    </row>
    <row r="200" spans="1:18" s="9" customFormat="1" ht="19.7" customHeight="1">
      <c r="C200" s="16"/>
      <c r="D200" s="16"/>
      <c r="E200" s="16"/>
      <c r="F200" s="17"/>
      <c r="G200" s="17"/>
      <c r="H200" s="17"/>
      <c r="I200" s="278">
        <f t="shared" si="8"/>
        <v>0</v>
      </c>
      <c r="J200" s="18"/>
      <c r="K200" s="17"/>
      <c r="L200" s="17"/>
      <c r="M200" s="17"/>
      <c r="N200" s="19"/>
      <c r="O200" s="16"/>
      <c r="P200" s="17"/>
      <c r="Q200" s="19"/>
      <c r="R200" s="21"/>
    </row>
    <row r="201" spans="1:18" s="9" customFormat="1" ht="19.7" customHeight="1">
      <c r="C201" s="16"/>
      <c r="D201" s="16"/>
      <c r="E201" s="16"/>
      <c r="F201" s="17"/>
      <c r="G201" s="17"/>
      <c r="H201" s="17"/>
      <c r="I201" s="278">
        <f t="shared" si="8"/>
        <v>0</v>
      </c>
      <c r="J201" s="18"/>
      <c r="K201" s="17"/>
      <c r="L201" s="17"/>
      <c r="M201" s="17"/>
      <c r="N201" s="19"/>
      <c r="O201" s="16"/>
      <c r="P201" s="17"/>
      <c r="Q201" s="19"/>
      <c r="R201" s="21"/>
    </row>
    <row r="202" spans="1:18" s="9" customFormat="1" ht="19.7" customHeight="1">
      <c r="C202" s="16"/>
      <c r="D202" s="16"/>
      <c r="E202" s="16"/>
      <c r="F202" s="17"/>
      <c r="G202" s="17"/>
      <c r="H202" s="17"/>
      <c r="I202" s="18"/>
      <c r="J202" s="18"/>
      <c r="K202" s="17"/>
      <c r="L202" s="17"/>
      <c r="M202" s="17"/>
      <c r="N202" s="19"/>
      <c r="O202" s="16"/>
      <c r="P202" s="17"/>
      <c r="Q202" s="19"/>
      <c r="R202" s="21"/>
    </row>
    <row r="203" spans="1:18" s="75" customFormat="1" ht="19.7" customHeight="1">
      <c r="A203" s="9"/>
      <c r="B203" s="9"/>
      <c r="C203" s="73"/>
      <c r="D203" s="73"/>
      <c r="E203" s="73"/>
      <c r="F203" s="70"/>
      <c r="G203" s="608"/>
      <c r="H203" s="133"/>
      <c r="I203" s="278"/>
      <c r="J203" s="90"/>
      <c r="K203" s="66"/>
      <c r="L203" s="93"/>
      <c r="M203" s="92"/>
      <c r="N203" s="20"/>
      <c r="O203" s="73"/>
      <c r="P203" s="93"/>
      <c r="Q203" s="20"/>
      <c r="R203" s="74"/>
    </row>
    <row r="204" spans="1:18" s="75" customFormat="1" ht="19.7" customHeight="1">
      <c r="A204" s="9"/>
      <c r="B204" s="9"/>
      <c r="C204" s="73"/>
      <c r="D204" s="73"/>
      <c r="E204" s="73"/>
      <c r="F204" s="70"/>
      <c r="G204" s="608"/>
      <c r="H204" s="133"/>
      <c r="I204" s="278"/>
      <c r="J204" s="90"/>
      <c r="K204" s="66"/>
      <c r="L204" s="93"/>
      <c r="M204" s="92"/>
      <c r="N204" s="20"/>
      <c r="O204" s="73"/>
      <c r="P204" s="93"/>
      <c r="Q204" s="20"/>
      <c r="R204" s="74"/>
    </row>
    <row r="205" spans="1:18" s="75" customFormat="1" ht="19.7" customHeight="1">
      <c r="A205" s="9"/>
      <c r="B205" s="9"/>
      <c r="C205" s="73"/>
      <c r="D205" s="73"/>
      <c r="E205" s="73"/>
      <c r="F205" s="853"/>
      <c r="G205" s="608"/>
      <c r="H205" s="133"/>
      <c r="I205" s="278"/>
      <c r="J205" s="90"/>
      <c r="K205" s="66"/>
      <c r="L205" s="93"/>
      <c r="M205" s="92"/>
      <c r="N205" s="20"/>
      <c r="O205" s="73"/>
      <c r="P205" s="93"/>
      <c r="Q205" s="20"/>
      <c r="R205" s="74"/>
    </row>
    <row r="206" spans="1:18" s="9" customFormat="1" ht="19.7" customHeight="1">
      <c r="C206" s="16"/>
      <c r="D206" s="16"/>
      <c r="E206" s="16"/>
      <c r="F206" s="284"/>
      <c r="G206" s="1300"/>
      <c r="H206" s="295"/>
      <c r="I206" s="278"/>
      <c r="J206" s="18"/>
      <c r="K206" s="275"/>
      <c r="L206" s="17"/>
      <c r="M206" s="17"/>
      <c r="N206" s="19"/>
      <c r="O206" s="16"/>
      <c r="P206" s="17"/>
      <c r="Q206" s="19"/>
      <c r="R206" s="21"/>
    </row>
    <row r="207" spans="1:18" s="9" customFormat="1" ht="19.7" customHeight="1">
      <c r="C207" s="16"/>
      <c r="D207" s="16"/>
      <c r="E207" s="16"/>
      <c r="F207" s="146"/>
      <c r="G207" s="1300"/>
      <c r="H207" s="295"/>
      <c r="I207" s="278"/>
      <c r="J207" s="18"/>
      <c r="K207" s="146"/>
      <c r="L207" s="17"/>
      <c r="M207" s="17"/>
      <c r="N207" s="19"/>
      <c r="O207" s="16"/>
      <c r="P207" s="17"/>
      <c r="Q207" s="19"/>
      <c r="R207" s="21"/>
    </row>
    <row r="208" spans="1:18" s="9" customFormat="1" ht="19.7" customHeight="1">
      <c r="C208" s="16"/>
      <c r="D208" s="16"/>
      <c r="E208" s="16"/>
      <c r="F208" s="146"/>
      <c r="G208" s="1300"/>
      <c r="H208" s="295"/>
      <c r="I208" s="278"/>
      <c r="J208" s="18"/>
      <c r="K208" s="146"/>
      <c r="L208" s="17"/>
      <c r="M208" s="17"/>
      <c r="N208" s="19"/>
      <c r="O208" s="16"/>
      <c r="P208" s="17"/>
      <c r="Q208" s="19"/>
      <c r="R208" s="21"/>
    </row>
    <row r="209" spans="3:18" s="9" customFormat="1" ht="19.7" customHeight="1">
      <c r="C209" s="16"/>
      <c r="D209" s="16"/>
      <c r="E209" s="16"/>
      <c r="F209" s="146"/>
      <c r="G209" s="1300"/>
      <c r="H209" s="295"/>
      <c r="I209" s="278"/>
      <c r="J209" s="18"/>
      <c r="K209" s="146"/>
      <c r="L209" s="146"/>
      <c r="M209" s="17"/>
      <c r="N209" s="19"/>
      <c r="O209" s="16"/>
      <c r="P209" s="17"/>
      <c r="Q209" s="19"/>
      <c r="R209" s="21"/>
    </row>
    <row r="210" spans="3:18" s="9" customFormat="1" ht="19.7" customHeight="1">
      <c r="C210" s="16"/>
      <c r="D210" s="16"/>
      <c r="E210" s="16"/>
      <c r="F210" s="146"/>
      <c r="G210" s="1300"/>
      <c r="H210" s="295"/>
      <c r="I210" s="278"/>
      <c r="J210" s="18"/>
      <c r="K210" s="146"/>
      <c r="L210" s="17"/>
      <c r="M210" s="17"/>
      <c r="N210" s="19"/>
      <c r="O210" s="16"/>
      <c r="P210" s="17"/>
      <c r="Q210" s="19"/>
      <c r="R210" s="21"/>
    </row>
  </sheetData>
  <autoFilter ref="C8:P210" xr:uid="{0740A509-6337-4BAD-B3E6-7E287FA8DF1B}"/>
  <mergeCells count="10">
    <mergeCell ref="D9:F9"/>
    <mergeCell ref="D61:F61"/>
    <mergeCell ref="D88:F88"/>
    <mergeCell ref="D100:F100"/>
    <mergeCell ref="C2:E2"/>
    <mergeCell ref="H2:J2"/>
    <mergeCell ref="C3:E3"/>
    <mergeCell ref="C4:E4"/>
    <mergeCell ref="C5:E5"/>
    <mergeCell ref="C6:E6"/>
  </mergeCells>
  <phoneticPr fontId="3"/>
  <hyperlinks>
    <hyperlink ref="L13" r:id="rId1" xr:uid="{569DEEE4-F595-4216-9085-BF425A35DEB0}"/>
  </hyperlinks>
  <pageMargins left="0.2" right="0.2" top="0.36" bottom="0.41" header="0.3" footer="0.3"/>
  <pageSetup paperSize="9" scale="70" orientation="landscape" r:id="rId2"/>
  <extLst>
    <ext xmlns:x14="http://schemas.microsoft.com/office/spreadsheetml/2009/9/main" uri="{CCE6A557-97BC-4b89-ADB6-D9C93CAAB3DF}">
      <x14:dataValidations xmlns:xm="http://schemas.microsoft.com/office/excel/2006/main" count="1">
        <x14:dataValidation imeMode="hiragana" allowBlank="1" showInputMessage="1" showErrorMessage="1" xr:uid="{73038B49-BCFA-41C9-A214-5E07CCBB9D06}">
          <xm:sqref>K129 JG129 TC129 ACY129 AMU129 AWQ129 BGM129 BQI129 CAE129 CKA129 CTW129 DDS129 DNO129 DXK129 EHG129 ERC129 FAY129 FKU129 FUQ129 GEM129 GOI129 GYE129 HIA129 HRW129 IBS129 ILO129 IVK129 JFG129 JPC129 JYY129 KIU129 KSQ129 LCM129 LMI129 LWE129 MGA129 MPW129 MZS129 NJO129 NTK129 ODG129 ONC129 OWY129 PGU129 PQQ129 QAM129 QKI129 QUE129 REA129 RNW129 RXS129 SHO129 SRK129 TBG129 TLC129 TUY129 UEU129 UOQ129 UYM129 VII129 VSE129 WCA129 WLW129 WVS129 K65665 JG65665 TC65665 ACY65665 AMU65665 AWQ65665 BGM65665 BQI65665 CAE65665 CKA65665 CTW65665 DDS65665 DNO65665 DXK65665 EHG65665 ERC65665 FAY65665 FKU65665 FUQ65665 GEM65665 GOI65665 GYE65665 HIA65665 HRW65665 IBS65665 ILO65665 IVK65665 JFG65665 JPC65665 JYY65665 KIU65665 KSQ65665 LCM65665 LMI65665 LWE65665 MGA65665 MPW65665 MZS65665 NJO65665 NTK65665 ODG65665 ONC65665 OWY65665 PGU65665 PQQ65665 QAM65665 QKI65665 QUE65665 REA65665 RNW65665 RXS65665 SHO65665 SRK65665 TBG65665 TLC65665 TUY65665 UEU65665 UOQ65665 UYM65665 VII65665 VSE65665 WCA65665 WLW65665 WVS65665 K131201 JG131201 TC131201 ACY131201 AMU131201 AWQ131201 BGM131201 BQI131201 CAE131201 CKA131201 CTW131201 DDS131201 DNO131201 DXK131201 EHG131201 ERC131201 FAY131201 FKU131201 FUQ131201 GEM131201 GOI131201 GYE131201 HIA131201 HRW131201 IBS131201 ILO131201 IVK131201 JFG131201 JPC131201 JYY131201 KIU131201 KSQ131201 LCM131201 LMI131201 LWE131201 MGA131201 MPW131201 MZS131201 NJO131201 NTK131201 ODG131201 ONC131201 OWY131201 PGU131201 PQQ131201 QAM131201 QKI131201 QUE131201 REA131201 RNW131201 RXS131201 SHO131201 SRK131201 TBG131201 TLC131201 TUY131201 UEU131201 UOQ131201 UYM131201 VII131201 VSE131201 WCA131201 WLW131201 WVS131201 K196737 JG196737 TC196737 ACY196737 AMU196737 AWQ196737 BGM196737 BQI196737 CAE196737 CKA196737 CTW196737 DDS196737 DNO196737 DXK196737 EHG196737 ERC196737 FAY196737 FKU196737 FUQ196737 GEM196737 GOI196737 GYE196737 HIA196737 HRW196737 IBS196737 ILO196737 IVK196737 JFG196737 JPC196737 JYY196737 KIU196737 KSQ196737 LCM196737 LMI196737 LWE196737 MGA196737 MPW196737 MZS196737 NJO196737 NTK196737 ODG196737 ONC196737 OWY196737 PGU196737 PQQ196737 QAM196737 QKI196737 QUE196737 REA196737 RNW196737 RXS196737 SHO196737 SRK196737 TBG196737 TLC196737 TUY196737 UEU196737 UOQ196737 UYM196737 VII196737 VSE196737 WCA196737 WLW196737 WVS196737 K262273 JG262273 TC262273 ACY262273 AMU262273 AWQ262273 BGM262273 BQI262273 CAE262273 CKA262273 CTW262273 DDS262273 DNO262273 DXK262273 EHG262273 ERC262273 FAY262273 FKU262273 FUQ262273 GEM262273 GOI262273 GYE262273 HIA262273 HRW262273 IBS262273 ILO262273 IVK262273 JFG262273 JPC262273 JYY262273 KIU262273 KSQ262273 LCM262273 LMI262273 LWE262273 MGA262273 MPW262273 MZS262273 NJO262273 NTK262273 ODG262273 ONC262273 OWY262273 PGU262273 PQQ262273 QAM262273 QKI262273 QUE262273 REA262273 RNW262273 RXS262273 SHO262273 SRK262273 TBG262273 TLC262273 TUY262273 UEU262273 UOQ262273 UYM262273 VII262273 VSE262273 WCA262273 WLW262273 WVS262273 K327809 JG327809 TC327809 ACY327809 AMU327809 AWQ327809 BGM327809 BQI327809 CAE327809 CKA327809 CTW327809 DDS327809 DNO327809 DXK327809 EHG327809 ERC327809 FAY327809 FKU327809 FUQ327809 GEM327809 GOI327809 GYE327809 HIA327809 HRW327809 IBS327809 ILO327809 IVK327809 JFG327809 JPC327809 JYY327809 KIU327809 KSQ327809 LCM327809 LMI327809 LWE327809 MGA327809 MPW327809 MZS327809 NJO327809 NTK327809 ODG327809 ONC327809 OWY327809 PGU327809 PQQ327809 QAM327809 QKI327809 QUE327809 REA327809 RNW327809 RXS327809 SHO327809 SRK327809 TBG327809 TLC327809 TUY327809 UEU327809 UOQ327809 UYM327809 VII327809 VSE327809 WCA327809 WLW327809 WVS327809 K393345 JG393345 TC393345 ACY393345 AMU393345 AWQ393345 BGM393345 BQI393345 CAE393345 CKA393345 CTW393345 DDS393345 DNO393345 DXK393345 EHG393345 ERC393345 FAY393345 FKU393345 FUQ393345 GEM393345 GOI393345 GYE393345 HIA393345 HRW393345 IBS393345 ILO393345 IVK393345 JFG393345 JPC393345 JYY393345 KIU393345 KSQ393345 LCM393345 LMI393345 LWE393345 MGA393345 MPW393345 MZS393345 NJO393345 NTK393345 ODG393345 ONC393345 OWY393345 PGU393345 PQQ393345 QAM393345 QKI393345 QUE393345 REA393345 RNW393345 RXS393345 SHO393345 SRK393345 TBG393345 TLC393345 TUY393345 UEU393345 UOQ393345 UYM393345 VII393345 VSE393345 WCA393345 WLW393345 WVS393345 K458881 JG458881 TC458881 ACY458881 AMU458881 AWQ458881 BGM458881 BQI458881 CAE458881 CKA458881 CTW458881 DDS458881 DNO458881 DXK458881 EHG458881 ERC458881 FAY458881 FKU458881 FUQ458881 GEM458881 GOI458881 GYE458881 HIA458881 HRW458881 IBS458881 ILO458881 IVK458881 JFG458881 JPC458881 JYY458881 KIU458881 KSQ458881 LCM458881 LMI458881 LWE458881 MGA458881 MPW458881 MZS458881 NJO458881 NTK458881 ODG458881 ONC458881 OWY458881 PGU458881 PQQ458881 QAM458881 QKI458881 QUE458881 REA458881 RNW458881 RXS458881 SHO458881 SRK458881 TBG458881 TLC458881 TUY458881 UEU458881 UOQ458881 UYM458881 VII458881 VSE458881 WCA458881 WLW458881 WVS458881 K524417 JG524417 TC524417 ACY524417 AMU524417 AWQ524417 BGM524417 BQI524417 CAE524417 CKA524417 CTW524417 DDS524417 DNO524417 DXK524417 EHG524417 ERC524417 FAY524417 FKU524417 FUQ524417 GEM524417 GOI524417 GYE524417 HIA524417 HRW524417 IBS524417 ILO524417 IVK524417 JFG524417 JPC524417 JYY524417 KIU524417 KSQ524417 LCM524417 LMI524417 LWE524417 MGA524417 MPW524417 MZS524417 NJO524417 NTK524417 ODG524417 ONC524417 OWY524417 PGU524417 PQQ524417 QAM524417 QKI524417 QUE524417 REA524417 RNW524417 RXS524417 SHO524417 SRK524417 TBG524417 TLC524417 TUY524417 UEU524417 UOQ524417 UYM524417 VII524417 VSE524417 WCA524417 WLW524417 WVS524417 K589953 JG589953 TC589953 ACY589953 AMU589953 AWQ589953 BGM589953 BQI589953 CAE589953 CKA589953 CTW589953 DDS589953 DNO589953 DXK589953 EHG589953 ERC589953 FAY589953 FKU589953 FUQ589953 GEM589953 GOI589953 GYE589953 HIA589953 HRW589953 IBS589953 ILO589953 IVK589953 JFG589953 JPC589953 JYY589953 KIU589953 KSQ589953 LCM589953 LMI589953 LWE589953 MGA589953 MPW589953 MZS589953 NJO589953 NTK589953 ODG589953 ONC589953 OWY589953 PGU589953 PQQ589953 QAM589953 QKI589953 QUE589953 REA589953 RNW589953 RXS589953 SHO589953 SRK589953 TBG589953 TLC589953 TUY589953 UEU589953 UOQ589953 UYM589953 VII589953 VSE589953 WCA589953 WLW589953 WVS589953 K655489 JG655489 TC655489 ACY655489 AMU655489 AWQ655489 BGM655489 BQI655489 CAE655489 CKA655489 CTW655489 DDS655489 DNO655489 DXK655489 EHG655489 ERC655489 FAY655489 FKU655489 FUQ655489 GEM655489 GOI655489 GYE655489 HIA655489 HRW655489 IBS655489 ILO655489 IVK655489 JFG655489 JPC655489 JYY655489 KIU655489 KSQ655489 LCM655489 LMI655489 LWE655489 MGA655489 MPW655489 MZS655489 NJO655489 NTK655489 ODG655489 ONC655489 OWY655489 PGU655489 PQQ655489 QAM655489 QKI655489 QUE655489 REA655489 RNW655489 RXS655489 SHO655489 SRK655489 TBG655489 TLC655489 TUY655489 UEU655489 UOQ655489 UYM655489 VII655489 VSE655489 WCA655489 WLW655489 WVS655489 K721025 JG721025 TC721025 ACY721025 AMU721025 AWQ721025 BGM721025 BQI721025 CAE721025 CKA721025 CTW721025 DDS721025 DNO721025 DXK721025 EHG721025 ERC721025 FAY721025 FKU721025 FUQ721025 GEM721025 GOI721025 GYE721025 HIA721025 HRW721025 IBS721025 ILO721025 IVK721025 JFG721025 JPC721025 JYY721025 KIU721025 KSQ721025 LCM721025 LMI721025 LWE721025 MGA721025 MPW721025 MZS721025 NJO721025 NTK721025 ODG721025 ONC721025 OWY721025 PGU721025 PQQ721025 QAM721025 QKI721025 QUE721025 REA721025 RNW721025 RXS721025 SHO721025 SRK721025 TBG721025 TLC721025 TUY721025 UEU721025 UOQ721025 UYM721025 VII721025 VSE721025 WCA721025 WLW721025 WVS721025 K786561 JG786561 TC786561 ACY786561 AMU786561 AWQ786561 BGM786561 BQI786561 CAE786561 CKA786561 CTW786561 DDS786561 DNO786561 DXK786561 EHG786561 ERC786561 FAY786561 FKU786561 FUQ786561 GEM786561 GOI786561 GYE786561 HIA786561 HRW786561 IBS786561 ILO786561 IVK786561 JFG786561 JPC786561 JYY786561 KIU786561 KSQ786561 LCM786561 LMI786561 LWE786561 MGA786561 MPW786561 MZS786561 NJO786561 NTK786561 ODG786561 ONC786561 OWY786561 PGU786561 PQQ786561 QAM786561 QKI786561 QUE786561 REA786561 RNW786561 RXS786561 SHO786561 SRK786561 TBG786561 TLC786561 TUY786561 UEU786561 UOQ786561 UYM786561 VII786561 VSE786561 WCA786561 WLW786561 WVS786561 K852097 JG852097 TC852097 ACY852097 AMU852097 AWQ852097 BGM852097 BQI852097 CAE852097 CKA852097 CTW852097 DDS852097 DNO852097 DXK852097 EHG852097 ERC852097 FAY852097 FKU852097 FUQ852097 GEM852097 GOI852097 GYE852097 HIA852097 HRW852097 IBS852097 ILO852097 IVK852097 JFG852097 JPC852097 JYY852097 KIU852097 KSQ852097 LCM852097 LMI852097 LWE852097 MGA852097 MPW852097 MZS852097 NJO852097 NTK852097 ODG852097 ONC852097 OWY852097 PGU852097 PQQ852097 QAM852097 QKI852097 QUE852097 REA852097 RNW852097 RXS852097 SHO852097 SRK852097 TBG852097 TLC852097 TUY852097 UEU852097 UOQ852097 UYM852097 VII852097 VSE852097 WCA852097 WLW852097 WVS852097 K917633 JG917633 TC917633 ACY917633 AMU917633 AWQ917633 BGM917633 BQI917633 CAE917633 CKA917633 CTW917633 DDS917633 DNO917633 DXK917633 EHG917633 ERC917633 FAY917633 FKU917633 FUQ917633 GEM917633 GOI917633 GYE917633 HIA917633 HRW917633 IBS917633 ILO917633 IVK917633 JFG917633 JPC917633 JYY917633 KIU917633 KSQ917633 LCM917633 LMI917633 LWE917633 MGA917633 MPW917633 MZS917633 NJO917633 NTK917633 ODG917633 ONC917633 OWY917633 PGU917633 PQQ917633 QAM917633 QKI917633 QUE917633 REA917633 RNW917633 RXS917633 SHO917633 SRK917633 TBG917633 TLC917633 TUY917633 UEU917633 UOQ917633 UYM917633 VII917633 VSE917633 WCA917633 WLW917633 WVS917633 K983169 JG983169 TC983169 ACY983169 AMU983169 AWQ983169 BGM983169 BQI983169 CAE983169 CKA983169 CTW983169 DDS983169 DNO983169 DXK983169 EHG983169 ERC983169 FAY983169 FKU983169 FUQ983169 GEM983169 GOI983169 GYE983169 HIA983169 HRW983169 IBS983169 ILO983169 IVK983169 JFG983169 JPC983169 JYY983169 KIU983169 KSQ983169 LCM983169 LMI983169 LWE983169 MGA983169 MPW983169 MZS983169 NJO983169 NTK983169 ODG983169 ONC983169 OWY983169 PGU983169 PQQ983169 QAM983169 QKI983169 QUE983169 REA983169 RNW983169 RXS983169 SHO983169 SRK983169 TBG983169 TLC983169 TUY983169 UEU983169 UOQ983169 UYM983169 VII983169 VSE983169 WCA983169 WLW983169 WVS983169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K65660 JG65660 TC65660 ACY65660 AMU65660 AWQ65660 BGM65660 BQI65660 CAE65660 CKA65660 CTW65660 DDS65660 DNO65660 DXK65660 EHG65660 ERC65660 FAY65660 FKU65660 FUQ65660 GEM65660 GOI65660 GYE65660 HIA65660 HRW65660 IBS65660 ILO65660 IVK65660 JFG65660 JPC65660 JYY65660 KIU65660 KSQ65660 LCM65660 LMI65660 LWE65660 MGA65660 MPW65660 MZS65660 NJO65660 NTK65660 ODG65660 ONC65660 OWY65660 PGU65660 PQQ65660 QAM65660 QKI65660 QUE65660 REA65660 RNW65660 RXS65660 SHO65660 SRK65660 TBG65660 TLC65660 TUY65660 UEU65660 UOQ65660 UYM65660 VII65660 VSE65660 WCA65660 WLW65660 WVS65660 K131196 JG131196 TC131196 ACY131196 AMU131196 AWQ131196 BGM131196 BQI131196 CAE131196 CKA131196 CTW131196 DDS131196 DNO131196 DXK131196 EHG131196 ERC131196 FAY131196 FKU131196 FUQ131196 GEM131196 GOI131196 GYE131196 HIA131196 HRW131196 IBS131196 ILO131196 IVK131196 JFG131196 JPC131196 JYY131196 KIU131196 KSQ131196 LCM131196 LMI131196 LWE131196 MGA131196 MPW131196 MZS131196 NJO131196 NTK131196 ODG131196 ONC131196 OWY131196 PGU131196 PQQ131196 QAM131196 QKI131196 QUE131196 REA131196 RNW131196 RXS131196 SHO131196 SRK131196 TBG131196 TLC131196 TUY131196 UEU131196 UOQ131196 UYM131196 VII131196 VSE131196 WCA131196 WLW131196 WVS131196 K196732 JG196732 TC196732 ACY196732 AMU196732 AWQ196732 BGM196732 BQI196732 CAE196732 CKA196732 CTW196732 DDS196732 DNO196732 DXK196732 EHG196732 ERC196732 FAY196732 FKU196732 FUQ196732 GEM196732 GOI196732 GYE196732 HIA196732 HRW196732 IBS196732 ILO196732 IVK196732 JFG196732 JPC196732 JYY196732 KIU196732 KSQ196732 LCM196732 LMI196732 LWE196732 MGA196732 MPW196732 MZS196732 NJO196732 NTK196732 ODG196732 ONC196732 OWY196732 PGU196732 PQQ196732 QAM196732 QKI196732 QUE196732 REA196732 RNW196732 RXS196732 SHO196732 SRK196732 TBG196732 TLC196732 TUY196732 UEU196732 UOQ196732 UYM196732 VII196732 VSE196732 WCA196732 WLW196732 WVS196732 K262268 JG262268 TC262268 ACY262268 AMU262268 AWQ262268 BGM262268 BQI262268 CAE262268 CKA262268 CTW262268 DDS262268 DNO262268 DXK262268 EHG262268 ERC262268 FAY262268 FKU262268 FUQ262268 GEM262268 GOI262268 GYE262268 HIA262268 HRW262268 IBS262268 ILO262268 IVK262268 JFG262268 JPC262268 JYY262268 KIU262268 KSQ262268 LCM262268 LMI262268 LWE262268 MGA262268 MPW262268 MZS262268 NJO262268 NTK262268 ODG262268 ONC262268 OWY262268 PGU262268 PQQ262268 QAM262268 QKI262268 QUE262268 REA262268 RNW262268 RXS262268 SHO262268 SRK262268 TBG262268 TLC262268 TUY262268 UEU262268 UOQ262268 UYM262268 VII262268 VSE262268 WCA262268 WLW262268 WVS262268 K327804 JG327804 TC327804 ACY327804 AMU327804 AWQ327804 BGM327804 BQI327804 CAE327804 CKA327804 CTW327804 DDS327804 DNO327804 DXK327804 EHG327804 ERC327804 FAY327804 FKU327804 FUQ327804 GEM327804 GOI327804 GYE327804 HIA327804 HRW327804 IBS327804 ILO327804 IVK327804 JFG327804 JPC327804 JYY327804 KIU327804 KSQ327804 LCM327804 LMI327804 LWE327804 MGA327804 MPW327804 MZS327804 NJO327804 NTK327804 ODG327804 ONC327804 OWY327804 PGU327804 PQQ327804 QAM327804 QKI327804 QUE327804 REA327804 RNW327804 RXS327804 SHO327804 SRK327804 TBG327804 TLC327804 TUY327804 UEU327804 UOQ327804 UYM327804 VII327804 VSE327804 WCA327804 WLW327804 WVS327804 K393340 JG393340 TC393340 ACY393340 AMU393340 AWQ393340 BGM393340 BQI393340 CAE393340 CKA393340 CTW393340 DDS393340 DNO393340 DXK393340 EHG393340 ERC393340 FAY393340 FKU393340 FUQ393340 GEM393340 GOI393340 GYE393340 HIA393340 HRW393340 IBS393340 ILO393340 IVK393340 JFG393340 JPC393340 JYY393340 KIU393340 KSQ393340 LCM393340 LMI393340 LWE393340 MGA393340 MPW393340 MZS393340 NJO393340 NTK393340 ODG393340 ONC393340 OWY393340 PGU393340 PQQ393340 QAM393340 QKI393340 QUE393340 REA393340 RNW393340 RXS393340 SHO393340 SRK393340 TBG393340 TLC393340 TUY393340 UEU393340 UOQ393340 UYM393340 VII393340 VSE393340 WCA393340 WLW393340 WVS393340 K458876 JG458876 TC458876 ACY458876 AMU458876 AWQ458876 BGM458876 BQI458876 CAE458876 CKA458876 CTW458876 DDS458876 DNO458876 DXK458876 EHG458876 ERC458876 FAY458876 FKU458876 FUQ458876 GEM458876 GOI458876 GYE458876 HIA458876 HRW458876 IBS458876 ILO458876 IVK458876 JFG458876 JPC458876 JYY458876 KIU458876 KSQ458876 LCM458876 LMI458876 LWE458876 MGA458876 MPW458876 MZS458876 NJO458876 NTK458876 ODG458876 ONC458876 OWY458876 PGU458876 PQQ458876 QAM458876 QKI458876 QUE458876 REA458876 RNW458876 RXS458876 SHO458876 SRK458876 TBG458876 TLC458876 TUY458876 UEU458876 UOQ458876 UYM458876 VII458876 VSE458876 WCA458876 WLW458876 WVS458876 K524412 JG524412 TC524412 ACY524412 AMU524412 AWQ524412 BGM524412 BQI524412 CAE524412 CKA524412 CTW524412 DDS524412 DNO524412 DXK524412 EHG524412 ERC524412 FAY524412 FKU524412 FUQ524412 GEM524412 GOI524412 GYE524412 HIA524412 HRW524412 IBS524412 ILO524412 IVK524412 JFG524412 JPC524412 JYY524412 KIU524412 KSQ524412 LCM524412 LMI524412 LWE524412 MGA524412 MPW524412 MZS524412 NJO524412 NTK524412 ODG524412 ONC524412 OWY524412 PGU524412 PQQ524412 QAM524412 QKI524412 QUE524412 REA524412 RNW524412 RXS524412 SHO524412 SRK524412 TBG524412 TLC524412 TUY524412 UEU524412 UOQ524412 UYM524412 VII524412 VSE524412 WCA524412 WLW524412 WVS524412 K589948 JG589948 TC589948 ACY589948 AMU589948 AWQ589948 BGM589948 BQI589948 CAE589948 CKA589948 CTW589948 DDS589948 DNO589948 DXK589948 EHG589948 ERC589948 FAY589948 FKU589948 FUQ589948 GEM589948 GOI589948 GYE589948 HIA589948 HRW589948 IBS589948 ILO589948 IVK589948 JFG589948 JPC589948 JYY589948 KIU589948 KSQ589948 LCM589948 LMI589948 LWE589948 MGA589948 MPW589948 MZS589948 NJO589948 NTK589948 ODG589948 ONC589948 OWY589948 PGU589948 PQQ589948 QAM589948 QKI589948 QUE589948 REA589948 RNW589948 RXS589948 SHO589948 SRK589948 TBG589948 TLC589948 TUY589948 UEU589948 UOQ589948 UYM589948 VII589948 VSE589948 WCA589948 WLW589948 WVS589948 K655484 JG655484 TC655484 ACY655484 AMU655484 AWQ655484 BGM655484 BQI655484 CAE655484 CKA655484 CTW655484 DDS655484 DNO655484 DXK655484 EHG655484 ERC655484 FAY655484 FKU655484 FUQ655484 GEM655484 GOI655484 GYE655484 HIA655484 HRW655484 IBS655484 ILO655484 IVK655484 JFG655484 JPC655484 JYY655484 KIU655484 KSQ655484 LCM655484 LMI655484 LWE655484 MGA655484 MPW655484 MZS655484 NJO655484 NTK655484 ODG655484 ONC655484 OWY655484 PGU655484 PQQ655484 QAM655484 QKI655484 QUE655484 REA655484 RNW655484 RXS655484 SHO655484 SRK655484 TBG655484 TLC655484 TUY655484 UEU655484 UOQ655484 UYM655484 VII655484 VSE655484 WCA655484 WLW655484 WVS655484 K721020 JG721020 TC721020 ACY721020 AMU721020 AWQ721020 BGM721020 BQI721020 CAE721020 CKA721020 CTW721020 DDS721020 DNO721020 DXK721020 EHG721020 ERC721020 FAY721020 FKU721020 FUQ721020 GEM721020 GOI721020 GYE721020 HIA721020 HRW721020 IBS721020 ILO721020 IVK721020 JFG721020 JPC721020 JYY721020 KIU721020 KSQ721020 LCM721020 LMI721020 LWE721020 MGA721020 MPW721020 MZS721020 NJO721020 NTK721020 ODG721020 ONC721020 OWY721020 PGU721020 PQQ721020 QAM721020 QKI721020 QUE721020 REA721020 RNW721020 RXS721020 SHO721020 SRK721020 TBG721020 TLC721020 TUY721020 UEU721020 UOQ721020 UYM721020 VII721020 VSE721020 WCA721020 WLW721020 WVS721020 K786556 JG786556 TC786556 ACY786556 AMU786556 AWQ786556 BGM786556 BQI786556 CAE786556 CKA786556 CTW786556 DDS786556 DNO786556 DXK786556 EHG786556 ERC786556 FAY786556 FKU786556 FUQ786556 GEM786556 GOI786556 GYE786556 HIA786556 HRW786556 IBS786556 ILO786556 IVK786556 JFG786556 JPC786556 JYY786556 KIU786556 KSQ786556 LCM786556 LMI786556 LWE786556 MGA786556 MPW786556 MZS786556 NJO786556 NTK786556 ODG786556 ONC786556 OWY786556 PGU786556 PQQ786556 QAM786556 QKI786556 QUE786556 REA786556 RNW786556 RXS786556 SHO786556 SRK786556 TBG786556 TLC786556 TUY786556 UEU786556 UOQ786556 UYM786556 VII786556 VSE786556 WCA786556 WLW786556 WVS786556 K852092 JG852092 TC852092 ACY852092 AMU852092 AWQ852092 BGM852092 BQI852092 CAE852092 CKA852092 CTW852092 DDS852092 DNO852092 DXK852092 EHG852092 ERC852092 FAY852092 FKU852092 FUQ852092 GEM852092 GOI852092 GYE852092 HIA852092 HRW852092 IBS852092 ILO852092 IVK852092 JFG852092 JPC852092 JYY852092 KIU852092 KSQ852092 LCM852092 LMI852092 LWE852092 MGA852092 MPW852092 MZS852092 NJO852092 NTK852092 ODG852092 ONC852092 OWY852092 PGU852092 PQQ852092 QAM852092 QKI852092 QUE852092 REA852092 RNW852092 RXS852092 SHO852092 SRK852092 TBG852092 TLC852092 TUY852092 UEU852092 UOQ852092 UYM852092 VII852092 VSE852092 WCA852092 WLW852092 WVS852092 K917628 JG917628 TC917628 ACY917628 AMU917628 AWQ917628 BGM917628 BQI917628 CAE917628 CKA917628 CTW917628 DDS917628 DNO917628 DXK917628 EHG917628 ERC917628 FAY917628 FKU917628 FUQ917628 GEM917628 GOI917628 GYE917628 HIA917628 HRW917628 IBS917628 ILO917628 IVK917628 JFG917628 JPC917628 JYY917628 KIU917628 KSQ917628 LCM917628 LMI917628 LWE917628 MGA917628 MPW917628 MZS917628 NJO917628 NTK917628 ODG917628 ONC917628 OWY917628 PGU917628 PQQ917628 QAM917628 QKI917628 QUE917628 REA917628 RNW917628 RXS917628 SHO917628 SRK917628 TBG917628 TLC917628 TUY917628 UEU917628 UOQ917628 UYM917628 VII917628 VSE917628 WCA917628 WLW917628 WVS917628 K983164 JG983164 TC983164 ACY983164 AMU983164 AWQ983164 BGM983164 BQI983164 CAE983164 CKA983164 CTW983164 DDS983164 DNO983164 DXK983164 EHG983164 ERC983164 FAY983164 FKU983164 FUQ983164 GEM983164 GOI983164 GYE983164 HIA983164 HRW983164 IBS983164 ILO983164 IVK983164 JFG983164 JPC983164 JYY983164 KIU983164 KSQ983164 LCM983164 LMI983164 LWE983164 MGA983164 MPW983164 MZS983164 NJO983164 NTK983164 ODG983164 ONC983164 OWY983164 PGU983164 PQQ983164 QAM983164 QKI983164 QUE983164 REA983164 RNW983164 RXS983164 SHO983164 SRK983164 TBG983164 TLC983164 TUY983164 UEU983164 UOQ983164 UYM983164 VII983164 VSE983164 WCA983164 WLW983164 WVS983164 K47:K49 JG47:JG49 TC47:TC49 ACY47:ACY49 AMU47:AMU49 AWQ47:AWQ49 BGM47:BGM49 BQI47:BQI49 CAE47:CAE49 CKA47:CKA49 CTW47:CTW49 DDS47:DDS49 DNO47:DNO49 DXK47:DXK49 EHG47:EHG49 ERC47:ERC49 FAY47:FAY49 FKU47:FKU49 FUQ47:FUQ49 GEM47:GEM49 GOI47:GOI49 GYE47:GYE49 HIA47:HIA49 HRW47:HRW49 IBS47:IBS49 ILO47:ILO49 IVK47:IVK49 JFG47:JFG49 JPC47:JPC49 JYY47:JYY49 KIU47:KIU49 KSQ47:KSQ49 LCM47:LCM49 LMI47:LMI49 LWE47:LWE49 MGA47:MGA49 MPW47:MPW49 MZS47:MZS49 NJO47:NJO49 NTK47:NTK49 ODG47:ODG49 ONC47:ONC49 OWY47:OWY49 PGU47:PGU49 PQQ47:PQQ49 QAM47:QAM49 QKI47:QKI49 QUE47:QUE49 REA47:REA49 RNW47:RNW49 RXS47:RXS49 SHO47:SHO49 SRK47:SRK49 TBG47:TBG49 TLC47:TLC49 TUY47:TUY49 UEU47:UEU49 UOQ47:UOQ49 UYM47:UYM49 VII47:VII49 VSE47:VSE49 WCA47:WCA49 WLW47:WLW49 WVS47:WVS49 K65583:K65585 JG65583:JG65585 TC65583:TC65585 ACY65583:ACY65585 AMU65583:AMU65585 AWQ65583:AWQ65585 BGM65583:BGM65585 BQI65583:BQI65585 CAE65583:CAE65585 CKA65583:CKA65585 CTW65583:CTW65585 DDS65583:DDS65585 DNO65583:DNO65585 DXK65583:DXK65585 EHG65583:EHG65585 ERC65583:ERC65585 FAY65583:FAY65585 FKU65583:FKU65585 FUQ65583:FUQ65585 GEM65583:GEM65585 GOI65583:GOI65585 GYE65583:GYE65585 HIA65583:HIA65585 HRW65583:HRW65585 IBS65583:IBS65585 ILO65583:ILO65585 IVK65583:IVK65585 JFG65583:JFG65585 JPC65583:JPC65585 JYY65583:JYY65585 KIU65583:KIU65585 KSQ65583:KSQ65585 LCM65583:LCM65585 LMI65583:LMI65585 LWE65583:LWE65585 MGA65583:MGA65585 MPW65583:MPW65585 MZS65583:MZS65585 NJO65583:NJO65585 NTK65583:NTK65585 ODG65583:ODG65585 ONC65583:ONC65585 OWY65583:OWY65585 PGU65583:PGU65585 PQQ65583:PQQ65585 QAM65583:QAM65585 QKI65583:QKI65585 QUE65583:QUE65585 REA65583:REA65585 RNW65583:RNW65585 RXS65583:RXS65585 SHO65583:SHO65585 SRK65583:SRK65585 TBG65583:TBG65585 TLC65583:TLC65585 TUY65583:TUY65585 UEU65583:UEU65585 UOQ65583:UOQ65585 UYM65583:UYM65585 VII65583:VII65585 VSE65583:VSE65585 WCA65583:WCA65585 WLW65583:WLW65585 WVS65583:WVS65585 K131119:K131121 JG131119:JG131121 TC131119:TC131121 ACY131119:ACY131121 AMU131119:AMU131121 AWQ131119:AWQ131121 BGM131119:BGM131121 BQI131119:BQI131121 CAE131119:CAE131121 CKA131119:CKA131121 CTW131119:CTW131121 DDS131119:DDS131121 DNO131119:DNO131121 DXK131119:DXK131121 EHG131119:EHG131121 ERC131119:ERC131121 FAY131119:FAY131121 FKU131119:FKU131121 FUQ131119:FUQ131121 GEM131119:GEM131121 GOI131119:GOI131121 GYE131119:GYE131121 HIA131119:HIA131121 HRW131119:HRW131121 IBS131119:IBS131121 ILO131119:ILO131121 IVK131119:IVK131121 JFG131119:JFG131121 JPC131119:JPC131121 JYY131119:JYY131121 KIU131119:KIU131121 KSQ131119:KSQ131121 LCM131119:LCM131121 LMI131119:LMI131121 LWE131119:LWE131121 MGA131119:MGA131121 MPW131119:MPW131121 MZS131119:MZS131121 NJO131119:NJO131121 NTK131119:NTK131121 ODG131119:ODG131121 ONC131119:ONC131121 OWY131119:OWY131121 PGU131119:PGU131121 PQQ131119:PQQ131121 QAM131119:QAM131121 QKI131119:QKI131121 QUE131119:QUE131121 REA131119:REA131121 RNW131119:RNW131121 RXS131119:RXS131121 SHO131119:SHO131121 SRK131119:SRK131121 TBG131119:TBG131121 TLC131119:TLC131121 TUY131119:TUY131121 UEU131119:UEU131121 UOQ131119:UOQ131121 UYM131119:UYM131121 VII131119:VII131121 VSE131119:VSE131121 WCA131119:WCA131121 WLW131119:WLW131121 WVS131119:WVS131121 K196655:K196657 JG196655:JG196657 TC196655:TC196657 ACY196655:ACY196657 AMU196655:AMU196657 AWQ196655:AWQ196657 BGM196655:BGM196657 BQI196655:BQI196657 CAE196655:CAE196657 CKA196655:CKA196657 CTW196655:CTW196657 DDS196655:DDS196657 DNO196655:DNO196657 DXK196655:DXK196657 EHG196655:EHG196657 ERC196655:ERC196657 FAY196655:FAY196657 FKU196655:FKU196657 FUQ196655:FUQ196657 GEM196655:GEM196657 GOI196655:GOI196657 GYE196655:GYE196657 HIA196655:HIA196657 HRW196655:HRW196657 IBS196655:IBS196657 ILO196655:ILO196657 IVK196655:IVK196657 JFG196655:JFG196657 JPC196655:JPC196657 JYY196655:JYY196657 KIU196655:KIU196657 KSQ196655:KSQ196657 LCM196655:LCM196657 LMI196655:LMI196657 LWE196655:LWE196657 MGA196655:MGA196657 MPW196655:MPW196657 MZS196655:MZS196657 NJO196655:NJO196657 NTK196655:NTK196657 ODG196655:ODG196657 ONC196655:ONC196657 OWY196655:OWY196657 PGU196655:PGU196657 PQQ196655:PQQ196657 QAM196655:QAM196657 QKI196655:QKI196657 QUE196655:QUE196657 REA196655:REA196657 RNW196655:RNW196657 RXS196655:RXS196657 SHO196655:SHO196657 SRK196655:SRK196657 TBG196655:TBG196657 TLC196655:TLC196657 TUY196655:TUY196657 UEU196655:UEU196657 UOQ196655:UOQ196657 UYM196655:UYM196657 VII196655:VII196657 VSE196655:VSE196657 WCA196655:WCA196657 WLW196655:WLW196657 WVS196655:WVS196657 K262191:K262193 JG262191:JG262193 TC262191:TC262193 ACY262191:ACY262193 AMU262191:AMU262193 AWQ262191:AWQ262193 BGM262191:BGM262193 BQI262191:BQI262193 CAE262191:CAE262193 CKA262191:CKA262193 CTW262191:CTW262193 DDS262191:DDS262193 DNO262191:DNO262193 DXK262191:DXK262193 EHG262191:EHG262193 ERC262191:ERC262193 FAY262191:FAY262193 FKU262191:FKU262193 FUQ262191:FUQ262193 GEM262191:GEM262193 GOI262191:GOI262193 GYE262191:GYE262193 HIA262191:HIA262193 HRW262191:HRW262193 IBS262191:IBS262193 ILO262191:ILO262193 IVK262191:IVK262193 JFG262191:JFG262193 JPC262191:JPC262193 JYY262191:JYY262193 KIU262191:KIU262193 KSQ262191:KSQ262193 LCM262191:LCM262193 LMI262191:LMI262193 LWE262191:LWE262193 MGA262191:MGA262193 MPW262191:MPW262193 MZS262191:MZS262193 NJO262191:NJO262193 NTK262191:NTK262193 ODG262191:ODG262193 ONC262191:ONC262193 OWY262191:OWY262193 PGU262191:PGU262193 PQQ262191:PQQ262193 QAM262191:QAM262193 QKI262191:QKI262193 QUE262191:QUE262193 REA262191:REA262193 RNW262191:RNW262193 RXS262191:RXS262193 SHO262191:SHO262193 SRK262191:SRK262193 TBG262191:TBG262193 TLC262191:TLC262193 TUY262191:TUY262193 UEU262191:UEU262193 UOQ262191:UOQ262193 UYM262191:UYM262193 VII262191:VII262193 VSE262191:VSE262193 WCA262191:WCA262193 WLW262191:WLW262193 WVS262191:WVS262193 K327727:K327729 JG327727:JG327729 TC327727:TC327729 ACY327727:ACY327729 AMU327727:AMU327729 AWQ327727:AWQ327729 BGM327727:BGM327729 BQI327727:BQI327729 CAE327727:CAE327729 CKA327727:CKA327729 CTW327727:CTW327729 DDS327727:DDS327729 DNO327727:DNO327729 DXK327727:DXK327729 EHG327727:EHG327729 ERC327727:ERC327729 FAY327727:FAY327729 FKU327727:FKU327729 FUQ327727:FUQ327729 GEM327727:GEM327729 GOI327727:GOI327729 GYE327727:GYE327729 HIA327727:HIA327729 HRW327727:HRW327729 IBS327727:IBS327729 ILO327727:ILO327729 IVK327727:IVK327729 JFG327727:JFG327729 JPC327727:JPC327729 JYY327727:JYY327729 KIU327727:KIU327729 KSQ327727:KSQ327729 LCM327727:LCM327729 LMI327727:LMI327729 LWE327727:LWE327729 MGA327727:MGA327729 MPW327727:MPW327729 MZS327727:MZS327729 NJO327727:NJO327729 NTK327727:NTK327729 ODG327727:ODG327729 ONC327727:ONC327729 OWY327727:OWY327729 PGU327727:PGU327729 PQQ327727:PQQ327729 QAM327727:QAM327729 QKI327727:QKI327729 QUE327727:QUE327729 REA327727:REA327729 RNW327727:RNW327729 RXS327727:RXS327729 SHO327727:SHO327729 SRK327727:SRK327729 TBG327727:TBG327729 TLC327727:TLC327729 TUY327727:TUY327729 UEU327727:UEU327729 UOQ327727:UOQ327729 UYM327727:UYM327729 VII327727:VII327729 VSE327727:VSE327729 WCA327727:WCA327729 WLW327727:WLW327729 WVS327727:WVS327729 K393263:K393265 JG393263:JG393265 TC393263:TC393265 ACY393263:ACY393265 AMU393263:AMU393265 AWQ393263:AWQ393265 BGM393263:BGM393265 BQI393263:BQI393265 CAE393263:CAE393265 CKA393263:CKA393265 CTW393263:CTW393265 DDS393263:DDS393265 DNO393263:DNO393265 DXK393263:DXK393265 EHG393263:EHG393265 ERC393263:ERC393265 FAY393263:FAY393265 FKU393263:FKU393265 FUQ393263:FUQ393265 GEM393263:GEM393265 GOI393263:GOI393265 GYE393263:GYE393265 HIA393263:HIA393265 HRW393263:HRW393265 IBS393263:IBS393265 ILO393263:ILO393265 IVK393263:IVK393265 JFG393263:JFG393265 JPC393263:JPC393265 JYY393263:JYY393265 KIU393263:KIU393265 KSQ393263:KSQ393265 LCM393263:LCM393265 LMI393263:LMI393265 LWE393263:LWE393265 MGA393263:MGA393265 MPW393263:MPW393265 MZS393263:MZS393265 NJO393263:NJO393265 NTK393263:NTK393265 ODG393263:ODG393265 ONC393263:ONC393265 OWY393263:OWY393265 PGU393263:PGU393265 PQQ393263:PQQ393265 QAM393263:QAM393265 QKI393263:QKI393265 QUE393263:QUE393265 REA393263:REA393265 RNW393263:RNW393265 RXS393263:RXS393265 SHO393263:SHO393265 SRK393263:SRK393265 TBG393263:TBG393265 TLC393263:TLC393265 TUY393263:TUY393265 UEU393263:UEU393265 UOQ393263:UOQ393265 UYM393263:UYM393265 VII393263:VII393265 VSE393263:VSE393265 WCA393263:WCA393265 WLW393263:WLW393265 WVS393263:WVS393265 K458799:K458801 JG458799:JG458801 TC458799:TC458801 ACY458799:ACY458801 AMU458799:AMU458801 AWQ458799:AWQ458801 BGM458799:BGM458801 BQI458799:BQI458801 CAE458799:CAE458801 CKA458799:CKA458801 CTW458799:CTW458801 DDS458799:DDS458801 DNO458799:DNO458801 DXK458799:DXK458801 EHG458799:EHG458801 ERC458799:ERC458801 FAY458799:FAY458801 FKU458799:FKU458801 FUQ458799:FUQ458801 GEM458799:GEM458801 GOI458799:GOI458801 GYE458799:GYE458801 HIA458799:HIA458801 HRW458799:HRW458801 IBS458799:IBS458801 ILO458799:ILO458801 IVK458799:IVK458801 JFG458799:JFG458801 JPC458799:JPC458801 JYY458799:JYY458801 KIU458799:KIU458801 KSQ458799:KSQ458801 LCM458799:LCM458801 LMI458799:LMI458801 LWE458799:LWE458801 MGA458799:MGA458801 MPW458799:MPW458801 MZS458799:MZS458801 NJO458799:NJO458801 NTK458799:NTK458801 ODG458799:ODG458801 ONC458799:ONC458801 OWY458799:OWY458801 PGU458799:PGU458801 PQQ458799:PQQ458801 QAM458799:QAM458801 QKI458799:QKI458801 QUE458799:QUE458801 REA458799:REA458801 RNW458799:RNW458801 RXS458799:RXS458801 SHO458799:SHO458801 SRK458799:SRK458801 TBG458799:TBG458801 TLC458799:TLC458801 TUY458799:TUY458801 UEU458799:UEU458801 UOQ458799:UOQ458801 UYM458799:UYM458801 VII458799:VII458801 VSE458799:VSE458801 WCA458799:WCA458801 WLW458799:WLW458801 WVS458799:WVS458801 K524335:K524337 JG524335:JG524337 TC524335:TC524337 ACY524335:ACY524337 AMU524335:AMU524337 AWQ524335:AWQ524337 BGM524335:BGM524337 BQI524335:BQI524337 CAE524335:CAE524337 CKA524335:CKA524337 CTW524335:CTW524337 DDS524335:DDS524337 DNO524335:DNO524337 DXK524335:DXK524337 EHG524335:EHG524337 ERC524335:ERC524337 FAY524335:FAY524337 FKU524335:FKU524337 FUQ524335:FUQ524337 GEM524335:GEM524337 GOI524335:GOI524337 GYE524335:GYE524337 HIA524335:HIA524337 HRW524335:HRW524337 IBS524335:IBS524337 ILO524335:ILO524337 IVK524335:IVK524337 JFG524335:JFG524337 JPC524335:JPC524337 JYY524335:JYY524337 KIU524335:KIU524337 KSQ524335:KSQ524337 LCM524335:LCM524337 LMI524335:LMI524337 LWE524335:LWE524337 MGA524335:MGA524337 MPW524335:MPW524337 MZS524335:MZS524337 NJO524335:NJO524337 NTK524335:NTK524337 ODG524335:ODG524337 ONC524335:ONC524337 OWY524335:OWY524337 PGU524335:PGU524337 PQQ524335:PQQ524337 QAM524335:QAM524337 QKI524335:QKI524337 QUE524335:QUE524337 REA524335:REA524337 RNW524335:RNW524337 RXS524335:RXS524337 SHO524335:SHO524337 SRK524335:SRK524337 TBG524335:TBG524337 TLC524335:TLC524337 TUY524335:TUY524337 UEU524335:UEU524337 UOQ524335:UOQ524337 UYM524335:UYM524337 VII524335:VII524337 VSE524335:VSE524337 WCA524335:WCA524337 WLW524335:WLW524337 WVS524335:WVS524337 K589871:K589873 JG589871:JG589873 TC589871:TC589873 ACY589871:ACY589873 AMU589871:AMU589873 AWQ589871:AWQ589873 BGM589871:BGM589873 BQI589871:BQI589873 CAE589871:CAE589873 CKA589871:CKA589873 CTW589871:CTW589873 DDS589871:DDS589873 DNO589871:DNO589873 DXK589871:DXK589873 EHG589871:EHG589873 ERC589871:ERC589873 FAY589871:FAY589873 FKU589871:FKU589873 FUQ589871:FUQ589873 GEM589871:GEM589873 GOI589871:GOI589873 GYE589871:GYE589873 HIA589871:HIA589873 HRW589871:HRW589873 IBS589871:IBS589873 ILO589871:ILO589873 IVK589871:IVK589873 JFG589871:JFG589873 JPC589871:JPC589873 JYY589871:JYY589873 KIU589871:KIU589873 KSQ589871:KSQ589873 LCM589871:LCM589873 LMI589871:LMI589873 LWE589871:LWE589873 MGA589871:MGA589873 MPW589871:MPW589873 MZS589871:MZS589873 NJO589871:NJO589873 NTK589871:NTK589873 ODG589871:ODG589873 ONC589871:ONC589873 OWY589871:OWY589873 PGU589871:PGU589873 PQQ589871:PQQ589873 QAM589871:QAM589873 QKI589871:QKI589873 QUE589871:QUE589873 REA589871:REA589873 RNW589871:RNW589873 RXS589871:RXS589873 SHO589871:SHO589873 SRK589871:SRK589873 TBG589871:TBG589873 TLC589871:TLC589873 TUY589871:TUY589873 UEU589871:UEU589873 UOQ589871:UOQ589873 UYM589871:UYM589873 VII589871:VII589873 VSE589871:VSE589873 WCA589871:WCA589873 WLW589871:WLW589873 WVS589871:WVS589873 K655407:K655409 JG655407:JG655409 TC655407:TC655409 ACY655407:ACY655409 AMU655407:AMU655409 AWQ655407:AWQ655409 BGM655407:BGM655409 BQI655407:BQI655409 CAE655407:CAE655409 CKA655407:CKA655409 CTW655407:CTW655409 DDS655407:DDS655409 DNO655407:DNO655409 DXK655407:DXK655409 EHG655407:EHG655409 ERC655407:ERC655409 FAY655407:FAY655409 FKU655407:FKU655409 FUQ655407:FUQ655409 GEM655407:GEM655409 GOI655407:GOI655409 GYE655407:GYE655409 HIA655407:HIA655409 HRW655407:HRW655409 IBS655407:IBS655409 ILO655407:ILO655409 IVK655407:IVK655409 JFG655407:JFG655409 JPC655407:JPC655409 JYY655407:JYY655409 KIU655407:KIU655409 KSQ655407:KSQ655409 LCM655407:LCM655409 LMI655407:LMI655409 LWE655407:LWE655409 MGA655407:MGA655409 MPW655407:MPW655409 MZS655407:MZS655409 NJO655407:NJO655409 NTK655407:NTK655409 ODG655407:ODG655409 ONC655407:ONC655409 OWY655407:OWY655409 PGU655407:PGU655409 PQQ655407:PQQ655409 QAM655407:QAM655409 QKI655407:QKI655409 QUE655407:QUE655409 REA655407:REA655409 RNW655407:RNW655409 RXS655407:RXS655409 SHO655407:SHO655409 SRK655407:SRK655409 TBG655407:TBG655409 TLC655407:TLC655409 TUY655407:TUY655409 UEU655407:UEU655409 UOQ655407:UOQ655409 UYM655407:UYM655409 VII655407:VII655409 VSE655407:VSE655409 WCA655407:WCA655409 WLW655407:WLW655409 WVS655407:WVS655409 K720943:K720945 JG720943:JG720945 TC720943:TC720945 ACY720943:ACY720945 AMU720943:AMU720945 AWQ720943:AWQ720945 BGM720943:BGM720945 BQI720943:BQI720945 CAE720943:CAE720945 CKA720943:CKA720945 CTW720943:CTW720945 DDS720943:DDS720945 DNO720943:DNO720945 DXK720943:DXK720945 EHG720943:EHG720945 ERC720943:ERC720945 FAY720943:FAY720945 FKU720943:FKU720945 FUQ720943:FUQ720945 GEM720943:GEM720945 GOI720943:GOI720945 GYE720943:GYE720945 HIA720943:HIA720945 HRW720943:HRW720945 IBS720943:IBS720945 ILO720943:ILO720945 IVK720943:IVK720945 JFG720943:JFG720945 JPC720943:JPC720945 JYY720943:JYY720945 KIU720943:KIU720945 KSQ720943:KSQ720945 LCM720943:LCM720945 LMI720943:LMI720945 LWE720943:LWE720945 MGA720943:MGA720945 MPW720943:MPW720945 MZS720943:MZS720945 NJO720943:NJO720945 NTK720943:NTK720945 ODG720943:ODG720945 ONC720943:ONC720945 OWY720943:OWY720945 PGU720943:PGU720945 PQQ720943:PQQ720945 QAM720943:QAM720945 QKI720943:QKI720945 QUE720943:QUE720945 REA720943:REA720945 RNW720943:RNW720945 RXS720943:RXS720945 SHO720943:SHO720945 SRK720943:SRK720945 TBG720943:TBG720945 TLC720943:TLC720945 TUY720943:TUY720945 UEU720943:UEU720945 UOQ720943:UOQ720945 UYM720943:UYM720945 VII720943:VII720945 VSE720943:VSE720945 WCA720943:WCA720945 WLW720943:WLW720945 WVS720943:WVS720945 K786479:K786481 JG786479:JG786481 TC786479:TC786481 ACY786479:ACY786481 AMU786479:AMU786481 AWQ786479:AWQ786481 BGM786479:BGM786481 BQI786479:BQI786481 CAE786479:CAE786481 CKA786479:CKA786481 CTW786479:CTW786481 DDS786479:DDS786481 DNO786479:DNO786481 DXK786479:DXK786481 EHG786479:EHG786481 ERC786479:ERC786481 FAY786479:FAY786481 FKU786479:FKU786481 FUQ786479:FUQ786481 GEM786479:GEM786481 GOI786479:GOI786481 GYE786479:GYE786481 HIA786479:HIA786481 HRW786479:HRW786481 IBS786479:IBS786481 ILO786479:ILO786481 IVK786479:IVK786481 JFG786479:JFG786481 JPC786479:JPC786481 JYY786479:JYY786481 KIU786479:KIU786481 KSQ786479:KSQ786481 LCM786479:LCM786481 LMI786479:LMI786481 LWE786479:LWE786481 MGA786479:MGA786481 MPW786479:MPW786481 MZS786479:MZS786481 NJO786479:NJO786481 NTK786479:NTK786481 ODG786479:ODG786481 ONC786479:ONC786481 OWY786479:OWY786481 PGU786479:PGU786481 PQQ786479:PQQ786481 QAM786479:QAM786481 QKI786479:QKI786481 QUE786479:QUE786481 REA786479:REA786481 RNW786479:RNW786481 RXS786479:RXS786481 SHO786479:SHO786481 SRK786479:SRK786481 TBG786479:TBG786481 TLC786479:TLC786481 TUY786479:TUY786481 UEU786479:UEU786481 UOQ786479:UOQ786481 UYM786479:UYM786481 VII786479:VII786481 VSE786479:VSE786481 WCA786479:WCA786481 WLW786479:WLW786481 WVS786479:WVS786481 K852015:K852017 JG852015:JG852017 TC852015:TC852017 ACY852015:ACY852017 AMU852015:AMU852017 AWQ852015:AWQ852017 BGM852015:BGM852017 BQI852015:BQI852017 CAE852015:CAE852017 CKA852015:CKA852017 CTW852015:CTW852017 DDS852015:DDS852017 DNO852015:DNO852017 DXK852015:DXK852017 EHG852015:EHG852017 ERC852015:ERC852017 FAY852015:FAY852017 FKU852015:FKU852017 FUQ852015:FUQ852017 GEM852015:GEM852017 GOI852015:GOI852017 GYE852015:GYE852017 HIA852015:HIA852017 HRW852015:HRW852017 IBS852015:IBS852017 ILO852015:ILO852017 IVK852015:IVK852017 JFG852015:JFG852017 JPC852015:JPC852017 JYY852015:JYY852017 KIU852015:KIU852017 KSQ852015:KSQ852017 LCM852015:LCM852017 LMI852015:LMI852017 LWE852015:LWE852017 MGA852015:MGA852017 MPW852015:MPW852017 MZS852015:MZS852017 NJO852015:NJO852017 NTK852015:NTK852017 ODG852015:ODG852017 ONC852015:ONC852017 OWY852015:OWY852017 PGU852015:PGU852017 PQQ852015:PQQ852017 QAM852015:QAM852017 QKI852015:QKI852017 QUE852015:QUE852017 REA852015:REA852017 RNW852015:RNW852017 RXS852015:RXS852017 SHO852015:SHO852017 SRK852015:SRK852017 TBG852015:TBG852017 TLC852015:TLC852017 TUY852015:TUY852017 UEU852015:UEU852017 UOQ852015:UOQ852017 UYM852015:UYM852017 VII852015:VII852017 VSE852015:VSE852017 WCA852015:WCA852017 WLW852015:WLW852017 WVS852015:WVS852017 K917551:K917553 JG917551:JG917553 TC917551:TC917553 ACY917551:ACY917553 AMU917551:AMU917553 AWQ917551:AWQ917553 BGM917551:BGM917553 BQI917551:BQI917553 CAE917551:CAE917553 CKA917551:CKA917553 CTW917551:CTW917553 DDS917551:DDS917553 DNO917551:DNO917553 DXK917551:DXK917553 EHG917551:EHG917553 ERC917551:ERC917553 FAY917551:FAY917553 FKU917551:FKU917553 FUQ917551:FUQ917553 GEM917551:GEM917553 GOI917551:GOI917553 GYE917551:GYE917553 HIA917551:HIA917553 HRW917551:HRW917553 IBS917551:IBS917553 ILO917551:ILO917553 IVK917551:IVK917553 JFG917551:JFG917553 JPC917551:JPC917553 JYY917551:JYY917553 KIU917551:KIU917553 KSQ917551:KSQ917553 LCM917551:LCM917553 LMI917551:LMI917553 LWE917551:LWE917553 MGA917551:MGA917553 MPW917551:MPW917553 MZS917551:MZS917553 NJO917551:NJO917553 NTK917551:NTK917553 ODG917551:ODG917553 ONC917551:ONC917553 OWY917551:OWY917553 PGU917551:PGU917553 PQQ917551:PQQ917553 QAM917551:QAM917553 QKI917551:QKI917553 QUE917551:QUE917553 REA917551:REA917553 RNW917551:RNW917553 RXS917551:RXS917553 SHO917551:SHO917553 SRK917551:SRK917553 TBG917551:TBG917553 TLC917551:TLC917553 TUY917551:TUY917553 UEU917551:UEU917553 UOQ917551:UOQ917553 UYM917551:UYM917553 VII917551:VII917553 VSE917551:VSE917553 WCA917551:WCA917553 WLW917551:WLW917553 WVS917551:WVS917553 K983087:K983089 JG983087:JG983089 TC983087:TC983089 ACY983087:ACY983089 AMU983087:AMU983089 AWQ983087:AWQ983089 BGM983087:BGM983089 BQI983087:BQI983089 CAE983087:CAE983089 CKA983087:CKA983089 CTW983087:CTW983089 DDS983087:DDS983089 DNO983087:DNO983089 DXK983087:DXK983089 EHG983087:EHG983089 ERC983087:ERC983089 FAY983087:FAY983089 FKU983087:FKU983089 FUQ983087:FUQ983089 GEM983087:GEM983089 GOI983087:GOI983089 GYE983087:GYE983089 HIA983087:HIA983089 HRW983087:HRW983089 IBS983087:IBS983089 ILO983087:ILO983089 IVK983087:IVK983089 JFG983087:JFG983089 JPC983087:JPC983089 JYY983087:JYY983089 KIU983087:KIU983089 KSQ983087:KSQ983089 LCM983087:LCM983089 LMI983087:LMI983089 LWE983087:LWE983089 MGA983087:MGA983089 MPW983087:MPW983089 MZS983087:MZS983089 NJO983087:NJO983089 NTK983087:NTK983089 ODG983087:ODG983089 ONC983087:ONC983089 OWY983087:OWY983089 PGU983087:PGU983089 PQQ983087:PQQ983089 QAM983087:QAM983089 QKI983087:QKI983089 QUE983087:QUE983089 REA983087:REA983089 RNW983087:RNW983089 RXS983087:RXS983089 SHO983087:SHO983089 SRK983087:SRK983089 TBG983087:TBG983089 TLC983087:TLC983089 TUY983087:TUY983089 UEU983087:UEU983089 UOQ983087:UOQ983089 UYM983087:UYM983089 VII983087:VII983089 VSE983087:VSE983089 WCA983087:WCA983089 WLW983087:WLW983089 WVS983087:WVS983089 K45 JG45 TC45 ACY45 AMU45 AWQ45 BGM45 BQI45 CAE45 CKA45 CTW45 DDS45 DNO45 DXK45 EHG45 ERC45 FAY45 FKU45 FUQ45 GEM45 GOI45 GYE45 HIA45 HRW45 IBS45 ILO45 IVK45 JFG45 JPC45 JYY45 KIU45 KSQ45 LCM45 LMI45 LWE45 MGA45 MPW45 MZS45 NJO45 NTK45 ODG45 ONC45 OWY45 PGU45 PQQ45 QAM45 QKI45 QUE45 REA45 RNW45 RXS45 SHO45 SRK45 TBG45 TLC45 TUY45 UEU45 UOQ45 UYM45 VII45 VSE45 WCA45 WLW45 WVS45 K65581 JG65581 TC65581 ACY65581 AMU65581 AWQ65581 BGM65581 BQI65581 CAE65581 CKA65581 CTW65581 DDS65581 DNO65581 DXK65581 EHG65581 ERC65581 FAY65581 FKU65581 FUQ65581 GEM65581 GOI65581 GYE65581 HIA65581 HRW65581 IBS65581 ILO65581 IVK65581 JFG65581 JPC65581 JYY65581 KIU65581 KSQ65581 LCM65581 LMI65581 LWE65581 MGA65581 MPW65581 MZS65581 NJO65581 NTK65581 ODG65581 ONC65581 OWY65581 PGU65581 PQQ65581 QAM65581 QKI65581 QUE65581 REA65581 RNW65581 RXS65581 SHO65581 SRK65581 TBG65581 TLC65581 TUY65581 UEU65581 UOQ65581 UYM65581 VII65581 VSE65581 WCA65581 WLW65581 WVS65581 K131117 JG131117 TC131117 ACY131117 AMU131117 AWQ131117 BGM131117 BQI131117 CAE131117 CKA131117 CTW131117 DDS131117 DNO131117 DXK131117 EHG131117 ERC131117 FAY131117 FKU131117 FUQ131117 GEM131117 GOI131117 GYE131117 HIA131117 HRW131117 IBS131117 ILO131117 IVK131117 JFG131117 JPC131117 JYY131117 KIU131117 KSQ131117 LCM131117 LMI131117 LWE131117 MGA131117 MPW131117 MZS131117 NJO131117 NTK131117 ODG131117 ONC131117 OWY131117 PGU131117 PQQ131117 QAM131117 QKI131117 QUE131117 REA131117 RNW131117 RXS131117 SHO131117 SRK131117 TBG131117 TLC131117 TUY131117 UEU131117 UOQ131117 UYM131117 VII131117 VSE131117 WCA131117 WLW131117 WVS131117 K196653 JG196653 TC196653 ACY196653 AMU196653 AWQ196653 BGM196653 BQI196653 CAE196653 CKA196653 CTW196653 DDS196653 DNO196653 DXK196653 EHG196653 ERC196653 FAY196653 FKU196653 FUQ196653 GEM196653 GOI196653 GYE196653 HIA196653 HRW196653 IBS196653 ILO196653 IVK196653 JFG196653 JPC196653 JYY196653 KIU196653 KSQ196653 LCM196653 LMI196653 LWE196653 MGA196653 MPW196653 MZS196653 NJO196653 NTK196653 ODG196653 ONC196653 OWY196653 PGU196653 PQQ196653 QAM196653 QKI196653 QUE196653 REA196653 RNW196653 RXS196653 SHO196653 SRK196653 TBG196653 TLC196653 TUY196653 UEU196653 UOQ196653 UYM196653 VII196653 VSE196653 WCA196653 WLW196653 WVS196653 K262189 JG262189 TC262189 ACY262189 AMU262189 AWQ262189 BGM262189 BQI262189 CAE262189 CKA262189 CTW262189 DDS262189 DNO262189 DXK262189 EHG262189 ERC262189 FAY262189 FKU262189 FUQ262189 GEM262189 GOI262189 GYE262189 HIA262189 HRW262189 IBS262189 ILO262189 IVK262189 JFG262189 JPC262189 JYY262189 KIU262189 KSQ262189 LCM262189 LMI262189 LWE262189 MGA262189 MPW262189 MZS262189 NJO262189 NTK262189 ODG262189 ONC262189 OWY262189 PGU262189 PQQ262189 QAM262189 QKI262189 QUE262189 REA262189 RNW262189 RXS262189 SHO262189 SRK262189 TBG262189 TLC262189 TUY262189 UEU262189 UOQ262189 UYM262189 VII262189 VSE262189 WCA262189 WLW262189 WVS262189 K327725 JG327725 TC327725 ACY327725 AMU327725 AWQ327725 BGM327725 BQI327725 CAE327725 CKA327725 CTW327725 DDS327725 DNO327725 DXK327725 EHG327725 ERC327725 FAY327725 FKU327725 FUQ327725 GEM327725 GOI327725 GYE327725 HIA327725 HRW327725 IBS327725 ILO327725 IVK327725 JFG327725 JPC327725 JYY327725 KIU327725 KSQ327725 LCM327725 LMI327725 LWE327725 MGA327725 MPW327725 MZS327725 NJO327725 NTK327725 ODG327725 ONC327725 OWY327725 PGU327725 PQQ327725 QAM327725 QKI327725 QUE327725 REA327725 RNW327725 RXS327725 SHO327725 SRK327725 TBG327725 TLC327725 TUY327725 UEU327725 UOQ327725 UYM327725 VII327725 VSE327725 WCA327725 WLW327725 WVS327725 K393261 JG393261 TC393261 ACY393261 AMU393261 AWQ393261 BGM393261 BQI393261 CAE393261 CKA393261 CTW393261 DDS393261 DNO393261 DXK393261 EHG393261 ERC393261 FAY393261 FKU393261 FUQ393261 GEM393261 GOI393261 GYE393261 HIA393261 HRW393261 IBS393261 ILO393261 IVK393261 JFG393261 JPC393261 JYY393261 KIU393261 KSQ393261 LCM393261 LMI393261 LWE393261 MGA393261 MPW393261 MZS393261 NJO393261 NTK393261 ODG393261 ONC393261 OWY393261 PGU393261 PQQ393261 QAM393261 QKI393261 QUE393261 REA393261 RNW393261 RXS393261 SHO393261 SRK393261 TBG393261 TLC393261 TUY393261 UEU393261 UOQ393261 UYM393261 VII393261 VSE393261 WCA393261 WLW393261 WVS393261 K458797 JG458797 TC458797 ACY458797 AMU458797 AWQ458797 BGM458797 BQI458797 CAE458797 CKA458797 CTW458797 DDS458797 DNO458797 DXK458797 EHG458797 ERC458797 FAY458797 FKU458797 FUQ458797 GEM458797 GOI458797 GYE458797 HIA458797 HRW458797 IBS458797 ILO458797 IVK458797 JFG458797 JPC458797 JYY458797 KIU458797 KSQ458797 LCM458797 LMI458797 LWE458797 MGA458797 MPW458797 MZS458797 NJO458797 NTK458797 ODG458797 ONC458797 OWY458797 PGU458797 PQQ458797 QAM458797 QKI458797 QUE458797 REA458797 RNW458797 RXS458797 SHO458797 SRK458797 TBG458797 TLC458797 TUY458797 UEU458797 UOQ458797 UYM458797 VII458797 VSE458797 WCA458797 WLW458797 WVS458797 K524333 JG524333 TC524333 ACY524333 AMU524333 AWQ524333 BGM524333 BQI524333 CAE524333 CKA524333 CTW524333 DDS524333 DNO524333 DXK524333 EHG524333 ERC524333 FAY524333 FKU524333 FUQ524333 GEM524333 GOI524333 GYE524333 HIA524333 HRW524333 IBS524333 ILO524333 IVK524333 JFG524333 JPC524333 JYY524333 KIU524333 KSQ524333 LCM524333 LMI524333 LWE524333 MGA524333 MPW524333 MZS524333 NJO524333 NTK524333 ODG524333 ONC524333 OWY524333 PGU524333 PQQ524333 QAM524333 QKI524333 QUE524333 REA524333 RNW524333 RXS524333 SHO524333 SRK524333 TBG524333 TLC524333 TUY524333 UEU524333 UOQ524333 UYM524333 VII524333 VSE524333 WCA524333 WLW524333 WVS524333 K589869 JG589869 TC589869 ACY589869 AMU589869 AWQ589869 BGM589869 BQI589869 CAE589869 CKA589869 CTW589869 DDS589869 DNO589869 DXK589869 EHG589869 ERC589869 FAY589869 FKU589869 FUQ589869 GEM589869 GOI589869 GYE589869 HIA589869 HRW589869 IBS589869 ILO589869 IVK589869 JFG589869 JPC589869 JYY589869 KIU589869 KSQ589869 LCM589869 LMI589869 LWE589869 MGA589869 MPW589869 MZS589869 NJO589869 NTK589869 ODG589869 ONC589869 OWY589869 PGU589869 PQQ589869 QAM589869 QKI589869 QUE589869 REA589869 RNW589869 RXS589869 SHO589869 SRK589869 TBG589869 TLC589869 TUY589869 UEU589869 UOQ589869 UYM589869 VII589869 VSE589869 WCA589869 WLW589869 WVS589869 K655405 JG655405 TC655405 ACY655405 AMU655405 AWQ655405 BGM655405 BQI655405 CAE655405 CKA655405 CTW655405 DDS655405 DNO655405 DXK655405 EHG655405 ERC655405 FAY655405 FKU655405 FUQ655405 GEM655405 GOI655405 GYE655405 HIA655405 HRW655405 IBS655405 ILO655405 IVK655405 JFG655405 JPC655405 JYY655405 KIU655405 KSQ655405 LCM655405 LMI655405 LWE655405 MGA655405 MPW655405 MZS655405 NJO655405 NTK655405 ODG655405 ONC655405 OWY655405 PGU655405 PQQ655405 QAM655405 QKI655405 QUE655405 REA655405 RNW655405 RXS655405 SHO655405 SRK655405 TBG655405 TLC655405 TUY655405 UEU655405 UOQ655405 UYM655405 VII655405 VSE655405 WCA655405 WLW655405 WVS655405 K720941 JG720941 TC720941 ACY720941 AMU720941 AWQ720941 BGM720941 BQI720941 CAE720941 CKA720941 CTW720941 DDS720941 DNO720941 DXK720941 EHG720941 ERC720941 FAY720941 FKU720941 FUQ720941 GEM720941 GOI720941 GYE720941 HIA720941 HRW720941 IBS720941 ILO720941 IVK720941 JFG720941 JPC720941 JYY720941 KIU720941 KSQ720941 LCM720941 LMI720941 LWE720941 MGA720941 MPW720941 MZS720941 NJO720941 NTK720941 ODG720941 ONC720941 OWY720941 PGU720941 PQQ720941 QAM720941 QKI720941 QUE720941 REA720941 RNW720941 RXS720941 SHO720941 SRK720941 TBG720941 TLC720941 TUY720941 UEU720941 UOQ720941 UYM720941 VII720941 VSE720941 WCA720941 WLW720941 WVS720941 K786477 JG786477 TC786477 ACY786477 AMU786477 AWQ786477 BGM786477 BQI786477 CAE786477 CKA786477 CTW786477 DDS786477 DNO786477 DXK786477 EHG786477 ERC786477 FAY786477 FKU786477 FUQ786477 GEM786477 GOI786477 GYE786477 HIA786477 HRW786477 IBS786477 ILO786477 IVK786477 JFG786477 JPC786477 JYY786477 KIU786477 KSQ786477 LCM786477 LMI786477 LWE786477 MGA786477 MPW786477 MZS786477 NJO786477 NTK786477 ODG786477 ONC786477 OWY786477 PGU786477 PQQ786477 QAM786477 QKI786477 QUE786477 REA786477 RNW786477 RXS786477 SHO786477 SRK786477 TBG786477 TLC786477 TUY786477 UEU786477 UOQ786477 UYM786477 VII786477 VSE786477 WCA786477 WLW786477 WVS786477 K852013 JG852013 TC852013 ACY852013 AMU852013 AWQ852013 BGM852013 BQI852013 CAE852013 CKA852013 CTW852013 DDS852013 DNO852013 DXK852013 EHG852013 ERC852013 FAY852013 FKU852013 FUQ852013 GEM852013 GOI852013 GYE852013 HIA852013 HRW852013 IBS852013 ILO852013 IVK852013 JFG852013 JPC852013 JYY852013 KIU852013 KSQ852013 LCM852013 LMI852013 LWE852013 MGA852013 MPW852013 MZS852013 NJO852013 NTK852013 ODG852013 ONC852013 OWY852013 PGU852013 PQQ852013 QAM852013 QKI852013 QUE852013 REA852013 RNW852013 RXS852013 SHO852013 SRK852013 TBG852013 TLC852013 TUY852013 UEU852013 UOQ852013 UYM852013 VII852013 VSE852013 WCA852013 WLW852013 WVS852013 K917549 JG917549 TC917549 ACY917549 AMU917549 AWQ917549 BGM917549 BQI917549 CAE917549 CKA917549 CTW917549 DDS917549 DNO917549 DXK917549 EHG917549 ERC917549 FAY917549 FKU917549 FUQ917549 GEM917549 GOI917549 GYE917549 HIA917549 HRW917549 IBS917549 ILO917549 IVK917549 JFG917549 JPC917549 JYY917549 KIU917549 KSQ917549 LCM917549 LMI917549 LWE917549 MGA917549 MPW917549 MZS917549 NJO917549 NTK917549 ODG917549 ONC917549 OWY917549 PGU917549 PQQ917549 QAM917549 QKI917549 QUE917549 REA917549 RNW917549 RXS917549 SHO917549 SRK917549 TBG917549 TLC917549 TUY917549 UEU917549 UOQ917549 UYM917549 VII917549 VSE917549 WCA917549 WLW917549 WVS917549 K983085 JG983085 TC983085 ACY983085 AMU983085 AWQ983085 BGM983085 BQI983085 CAE983085 CKA983085 CTW983085 DDS983085 DNO983085 DXK983085 EHG983085 ERC983085 FAY983085 FKU983085 FUQ983085 GEM983085 GOI983085 GYE983085 HIA983085 HRW983085 IBS983085 ILO983085 IVK983085 JFG983085 JPC983085 JYY983085 KIU983085 KSQ983085 LCM983085 LMI983085 LWE983085 MGA983085 MPW983085 MZS983085 NJO983085 NTK983085 ODG983085 ONC983085 OWY983085 PGU983085 PQQ983085 QAM983085 QKI983085 QUE983085 REA983085 RNW983085 RXS983085 SHO983085 SRK983085 TBG983085 TLC983085 TUY983085 UEU983085 UOQ983085 UYM983085 VII983085 VSE983085 WCA983085 WLW983085 WVS983085 K54:K56 JG54:JG56 TC54:TC56 ACY54:ACY56 AMU54:AMU56 AWQ54:AWQ56 BGM54:BGM56 BQI54:BQI56 CAE54:CAE56 CKA54:CKA56 CTW54:CTW56 DDS54:DDS56 DNO54:DNO56 DXK54:DXK56 EHG54:EHG56 ERC54:ERC56 FAY54:FAY56 FKU54:FKU56 FUQ54:FUQ56 GEM54:GEM56 GOI54:GOI56 GYE54:GYE56 HIA54:HIA56 HRW54:HRW56 IBS54:IBS56 ILO54:ILO56 IVK54:IVK56 JFG54:JFG56 JPC54:JPC56 JYY54:JYY56 KIU54:KIU56 KSQ54:KSQ56 LCM54:LCM56 LMI54:LMI56 LWE54:LWE56 MGA54:MGA56 MPW54:MPW56 MZS54:MZS56 NJO54:NJO56 NTK54:NTK56 ODG54:ODG56 ONC54:ONC56 OWY54:OWY56 PGU54:PGU56 PQQ54:PQQ56 QAM54:QAM56 QKI54:QKI56 QUE54:QUE56 REA54:REA56 RNW54:RNW56 RXS54:RXS56 SHO54:SHO56 SRK54:SRK56 TBG54:TBG56 TLC54:TLC56 TUY54:TUY56 UEU54:UEU56 UOQ54:UOQ56 UYM54:UYM56 VII54:VII56 VSE54:VSE56 WCA54:WCA56 WLW54:WLW56 WVS54:WVS56 K65590:K65592 JG65590:JG65592 TC65590:TC65592 ACY65590:ACY65592 AMU65590:AMU65592 AWQ65590:AWQ65592 BGM65590:BGM65592 BQI65590:BQI65592 CAE65590:CAE65592 CKA65590:CKA65592 CTW65590:CTW65592 DDS65590:DDS65592 DNO65590:DNO65592 DXK65590:DXK65592 EHG65590:EHG65592 ERC65590:ERC65592 FAY65590:FAY65592 FKU65590:FKU65592 FUQ65590:FUQ65592 GEM65590:GEM65592 GOI65590:GOI65592 GYE65590:GYE65592 HIA65590:HIA65592 HRW65590:HRW65592 IBS65590:IBS65592 ILO65590:ILO65592 IVK65590:IVK65592 JFG65590:JFG65592 JPC65590:JPC65592 JYY65590:JYY65592 KIU65590:KIU65592 KSQ65590:KSQ65592 LCM65590:LCM65592 LMI65590:LMI65592 LWE65590:LWE65592 MGA65590:MGA65592 MPW65590:MPW65592 MZS65590:MZS65592 NJO65590:NJO65592 NTK65590:NTK65592 ODG65590:ODG65592 ONC65590:ONC65592 OWY65590:OWY65592 PGU65590:PGU65592 PQQ65590:PQQ65592 QAM65590:QAM65592 QKI65590:QKI65592 QUE65590:QUE65592 REA65590:REA65592 RNW65590:RNW65592 RXS65590:RXS65592 SHO65590:SHO65592 SRK65590:SRK65592 TBG65590:TBG65592 TLC65590:TLC65592 TUY65590:TUY65592 UEU65590:UEU65592 UOQ65590:UOQ65592 UYM65590:UYM65592 VII65590:VII65592 VSE65590:VSE65592 WCA65590:WCA65592 WLW65590:WLW65592 WVS65590:WVS65592 K131126:K131128 JG131126:JG131128 TC131126:TC131128 ACY131126:ACY131128 AMU131126:AMU131128 AWQ131126:AWQ131128 BGM131126:BGM131128 BQI131126:BQI131128 CAE131126:CAE131128 CKA131126:CKA131128 CTW131126:CTW131128 DDS131126:DDS131128 DNO131126:DNO131128 DXK131126:DXK131128 EHG131126:EHG131128 ERC131126:ERC131128 FAY131126:FAY131128 FKU131126:FKU131128 FUQ131126:FUQ131128 GEM131126:GEM131128 GOI131126:GOI131128 GYE131126:GYE131128 HIA131126:HIA131128 HRW131126:HRW131128 IBS131126:IBS131128 ILO131126:ILO131128 IVK131126:IVK131128 JFG131126:JFG131128 JPC131126:JPC131128 JYY131126:JYY131128 KIU131126:KIU131128 KSQ131126:KSQ131128 LCM131126:LCM131128 LMI131126:LMI131128 LWE131126:LWE131128 MGA131126:MGA131128 MPW131126:MPW131128 MZS131126:MZS131128 NJO131126:NJO131128 NTK131126:NTK131128 ODG131126:ODG131128 ONC131126:ONC131128 OWY131126:OWY131128 PGU131126:PGU131128 PQQ131126:PQQ131128 QAM131126:QAM131128 QKI131126:QKI131128 QUE131126:QUE131128 REA131126:REA131128 RNW131126:RNW131128 RXS131126:RXS131128 SHO131126:SHO131128 SRK131126:SRK131128 TBG131126:TBG131128 TLC131126:TLC131128 TUY131126:TUY131128 UEU131126:UEU131128 UOQ131126:UOQ131128 UYM131126:UYM131128 VII131126:VII131128 VSE131126:VSE131128 WCA131126:WCA131128 WLW131126:WLW131128 WVS131126:WVS131128 K196662:K196664 JG196662:JG196664 TC196662:TC196664 ACY196662:ACY196664 AMU196662:AMU196664 AWQ196662:AWQ196664 BGM196662:BGM196664 BQI196662:BQI196664 CAE196662:CAE196664 CKA196662:CKA196664 CTW196662:CTW196664 DDS196662:DDS196664 DNO196662:DNO196664 DXK196662:DXK196664 EHG196662:EHG196664 ERC196662:ERC196664 FAY196662:FAY196664 FKU196662:FKU196664 FUQ196662:FUQ196664 GEM196662:GEM196664 GOI196662:GOI196664 GYE196662:GYE196664 HIA196662:HIA196664 HRW196662:HRW196664 IBS196662:IBS196664 ILO196662:ILO196664 IVK196662:IVK196664 JFG196662:JFG196664 JPC196662:JPC196664 JYY196662:JYY196664 KIU196662:KIU196664 KSQ196662:KSQ196664 LCM196662:LCM196664 LMI196662:LMI196664 LWE196662:LWE196664 MGA196662:MGA196664 MPW196662:MPW196664 MZS196662:MZS196664 NJO196662:NJO196664 NTK196662:NTK196664 ODG196662:ODG196664 ONC196662:ONC196664 OWY196662:OWY196664 PGU196662:PGU196664 PQQ196662:PQQ196664 QAM196662:QAM196664 QKI196662:QKI196664 QUE196662:QUE196664 REA196662:REA196664 RNW196662:RNW196664 RXS196662:RXS196664 SHO196662:SHO196664 SRK196662:SRK196664 TBG196662:TBG196664 TLC196662:TLC196664 TUY196662:TUY196664 UEU196662:UEU196664 UOQ196662:UOQ196664 UYM196662:UYM196664 VII196662:VII196664 VSE196662:VSE196664 WCA196662:WCA196664 WLW196662:WLW196664 WVS196662:WVS196664 K262198:K262200 JG262198:JG262200 TC262198:TC262200 ACY262198:ACY262200 AMU262198:AMU262200 AWQ262198:AWQ262200 BGM262198:BGM262200 BQI262198:BQI262200 CAE262198:CAE262200 CKA262198:CKA262200 CTW262198:CTW262200 DDS262198:DDS262200 DNO262198:DNO262200 DXK262198:DXK262200 EHG262198:EHG262200 ERC262198:ERC262200 FAY262198:FAY262200 FKU262198:FKU262200 FUQ262198:FUQ262200 GEM262198:GEM262200 GOI262198:GOI262200 GYE262198:GYE262200 HIA262198:HIA262200 HRW262198:HRW262200 IBS262198:IBS262200 ILO262198:ILO262200 IVK262198:IVK262200 JFG262198:JFG262200 JPC262198:JPC262200 JYY262198:JYY262200 KIU262198:KIU262200 KSQ262198:KSQ262200 LCM262198:LCM262200 LMI262198:LMI262200 LWE262198:LWE262200 MGA262198:MGA262200 MPW262198:MPW262200 MZS262198:MZS262200 NJO262198:NJO262200 NTK262198:NTK262200 ODG262198:ODG262200 ONC262198:ONC262200 OWY262198:OWY262200 PGU262198:PGU262200 PQQ262198:PQQ262200 QAM262198:QAM262200 QKI262198:QKI262200 QUE262198:QUE262200 REA262198:REA262200 RNW262198:RNW262200 RXS262198:RXS262200 SHO262198:SHO262200 SRK262198:SRK262200 TBG262198:TBG262200 TLC262198:TLC262200 TUY262198:TUY262200 UEU262198:UEU262200 UOQ262198:UOQ262200 UYM262198:UYM262200 VII262198:VII262200 VSE262198:VSE262200 WCA262198:WCA262200 WLW262198:WLW262200 WVS262198:WVS262200 K327734:K327736 JG327734:JG327736 TC327734:TC327736 ACY327734:ACY327736 AMU327734:AMU327736 AWQ327734:AWQ327736 BGM327734:BGM327736 BQI327734:BQI327736 CAE327734:CAE327736 CKA327734:CKA327736 CTW327734:CTW327736 DDS327734:DDS327736 DNO327734:DNO327736 DXK327734:DXK327736 EHG327734:EHG327736 ERC327734:ERC327736 FAY327734:FAY327736 FKU327734:FKU327736 FUQ327734:FUQ327736 GEM327734:GEM327736 GOI327734:GOI327736 GYE327734:GYE327736 HIA327734:HIA327736 HRW327734:HRW327736 IBS327734:IBS327736 ILO327734:ILO327736 IVK327734:IVK327736 JFG327734:JFG327736 JPC327734:JPC327736 JYY327734:JYY327736 KIU327734:KIU327736 KSQ327734:KSQ327736 LCM327734:LCM327736 LMI327734:LMI327736 LWE327734:LWE327736 MGA327734:MGA327736 MPW327734:MPW327736 MZS327734:MZS327736 NJO327734:NJO327736 NTK327734:NTK327736 ODG327734:ODG327736 ONC327734:ONC327736 OWY327734:OWY327736 PGU327734:PGU327736 PQQ327734:PQQ327736 QAM327734:QAM327736 QKI327734:QKI327736 QUE327734:QUE327736 REA327734:REA327736 RNW327734:RNW327736 RXS327734:RXS327736 SHO327734:SHO327736 SRK327734:SRK327736 TBG327734:TBG327736 TLC327734:TLC327736 TUY327734:TUY327736 UEU327734:UEU327736 UOQ327734:UOQ327736 UYM327734:UYM327736 VII327734:VII327736 VSE327734:VSE327736 WCA327734:WCA327736 WLW327734:WLW327736 WVS327734:WVS327736 K393270:K393272 JG393270:JG393272 TC393270:TC393272 ACY393270:ACY393272 AMU393270:AMU393272 AWQ393270:AWQ393272 BGM393270:BGM393272 BQI393270:BQI393272 CAE393270:CAE393272 CKA393270:CKA393272 CTW393270:CTW393272 DDS393270:DDS393272 DNO393270:DNO393272 DXK393270:DXK393272 EHG393270:EHG393272 ERC393270:ERC393272 FAY393270:FAY393272 FKU393270:FKU393272 FUQ393270:FUQ393272 GEM393270:GEM393272 GOI393270:GOI393272 GYE393270:GYE393272 HIA393270:HIA393272 HRW393270:HRW393272 IBS393270:IBS393272 ILO393270:ILO393272 IVK393270:IVK393272 JFG393270:JFG393272 JPC393270:JPC393272 JYY393270:JYY393272 KIU393270:KIU393272 KSQ393270:KSQ393272 LCM393270:LCM393272 LMI393270:LMI393272 LWE393270:LWE393272 MGA393270:MGA393272 MPW393270:MPW393272 MZS393270:MZS393272 NJO393270:NJO393272 NTK393270:NTK393272 ODG393270:ODG393272 ONC393270:ONC393272 OWY393270:OWY393272 PGU393270:PGU393272 PQQ393270:PQQ393272 QAM393270:QAM393272 QKI393270:QKI393272 QUE393270:QUE393272 REA393270:REA393272 RNW393270:RNW393272 RXS393270:RXS393272 SHO393270:SHO393272 SRK393270:SRK393272 TBG393270:TBG393272 TLC393270:TLC393272 TUY393270:TUY393272 UEU393270:UEU393272 UOQ393270:UOQ393272 UYM393270:UYM393272 VII393270:VII393272 VSE393270:VSE393272 WCA393270:WCA393272 WLW393270:WLW393272 WVS393270:WVS393272 K458806:K458808 JG458806:JG458808 TC458806:TC458808 ACY458806:ACY458808 AMU458806:AMU458808 AWQ458806:AWQ458808 BGM458806:BGM458808 BQI458806:BQI458808 CAE458806:CAE458808 CKA458806:CKA458808 CTW458806:CTW458808 DDS458806:DDS458808 DNO458806:DNO458808 DXK458806:DXK458808 EHG458806:EHG458808 ERC458806:ERC458808 FAY458806:FAY458808 FKU458806:FKU458808 FUQ458806:FUQ458808 GEM458806:GEM458808 GOI458806:GOI458808 GYE458806:GYE458808 HIA458806:HIA458808 HRW458806:HRW458808 IBS458806:IBS458808 ILO458806:ILO458808 IVK458806:IVK458808 JFG458806:JFG458808 JPC458806:JPC458808 JYY458806:JYY458808 KIU458806:KIU458808 KSQ458806:KSQ458808 LCM458806:LCM458808 LMI458806:LMI458808 LWE458806:LWE458808 MGA458806:MGA458808 MPW458806:MPW458808 MZS458806:MZS458808 NJO458806:NJO458808 NTK458806:NTK458808 ODG458806:ODG458808 ONC458806:ONC458808 OWY458806:OWY458808 PGU458806:PGU458808 PQQ458806:PQQ458808 QAM458806:QAM458808 QKI458806:QKI458808 QUE458806:QUE458808 REA458806:REA458808 RNW458806:RNW458808 RXS458806:RXS458808 SHO458806:SHO458808 SRK458806:SRK458808 TBG458806:TBG458808 TLC458806:TLC458808 TUY458806:TUY458808 UEU458806:UEU458808 UOQ458806:UOQ458808 UYM458806:UYM458808 VII458806:VII458808 VSE458806:VSE458808 WCA458806:WCA458808 WLW458806:WLW458808 WVS458806:WVS458808 K524342:K524344 JG524342:JG524344 TC524342:TC524344 ACY524342:ACY524344 AMU524342:AMU524344 AWQ524342:AWQ524344 BGM524342:BGM524344 BQI524342:BQI524344 CAE524342:CAE524344 CKA524342:CKA524344 CTW524342:CTW524344 DDS524342:DDS524344 DNO524342:DNO524344 DXK524342:DXK524344 EHG524342:EHG524344 ERC524342:ERC524344 FAY524342:FAY524344 FKU524342:FKU524344 FUQ524342:FUQ524344 GEM524342:GEM524344 GOI524342:GOI524344 GYE524342:GYE524344 HIA524342:HIA524344 HRW524342:HRW524344 IBS524342:IBS524344 ILO524342:ILO524344 IVK524342:IVK524344 JFG524342:JFG524344 JPC524342:JPC524344 JYY524342:JYY524344 KIU524342:KIU524344 KSQ524342:KSQ524344 LCM524342:LCM524344 LMI524342:LMI524344 LWE524342:LWE524344 MGA524342:MGA524344 MPW524342:MPW524344 MZS524342:MZS524344 NJO524342:NJO524344 NTK524342:NTK524344 ODG524342:ODG524344 ONC524342:ONC524344 OWY524342:OWY524344 PGU524342:PGU524344 PQQ524342:PQQ524344 QAM524342:QAM524344 QKI524342:QKI524344 QUE524342:QUE524344 REA524342:REA524344 RNW524342:RNW524344 RXS524342:RXS524344 SHO524342:SHO524344 SRK524342:SRK524344 TBG524342:TBG524344 TLC524342:TLC524344 TUY524342:TUY524344 UEU524342:UEU524344 UOQ524342:UOQ524344 UYM524342:UYM524344 VII524342:VII524344 VSE524342:VSE524344 WCA524342:WCA524344 WLW524342:WLW524344 WVS524342:WVS524344 K589878:K589880 JG589878:JG589880 TC589878:TC589880 ACY589878:ACY589880 AMU589878:AMU589880 AWQ589878:AWQ589880 BGM589878:BGM589880 BQI589878:BQI589880 CAE589878:CAE589880 CKA589878:CKA589880 CTW589878:CTW589880 DDS589878:DDS589880 DNO589878:DNO589880 DXK589878:DXK589880 EHG589878:EHG589880 ERC589878:ERC589880 FAY589878:FAY589880 FKU589878:FKU589880 FUQ589878:FUQ589880 GEM589878:GEM589880 GOI589878:GOI589880 GYE589878:GYE589880 HIA589878:HIA589880 HRW589878:HRW589880 IBS589878:IBS589880 ILO589878:ILO589880 IVK589878:IVK589880 JFG589878:JFG589880 JPC589878:JPC589880 JYY589878:JYY589880 KIU589878:KIU589880 KSQ589878:KSQ589880 LCM589878:LCM589880 LMI589878:LMI589880 LWE589878:LWE589880 MGA589878:MGA589880 MPW589878:MPW589880 MZS589878:MZS589880 NJO589878:NJO589880 NTK589878:NTK589880 ODG589878:ODG589880 ONC589878:ONC589880 OWY589878:OWY589880 PGU589878:PGU589880 PQQ589878:PQQ589880 QAM589878:QAM589880 QKI589878:QKI589880 QUE589878:QUE589880 REA589878:REA589880 RNW589878:RNW589880 RXS589878:RXS589880 SHO589878:SHO589880 SRK589878:SRK589880 TBG589878:TBG589880 TLC589878:TLC589880 TUY589878:TUY589880 UEU589878:UEU589880 UOQ589878:UOQ589880 UYM589878:UYM589880 VII589878:VII589880 VSE589878:VSE589880 WCA589878:WCA589880 WLW589878:WLW589880 WVS589878:WVS589880 K655414:K655416 JG655414:JG655416 TC655414:TC655416 ACY655414:ACY655416 AMU655414:AMU655416 AWQ655414:AWQ655416 BGM655414:BGM655416 BQI655414:BQI655416 CAE655414:CAE655416 CKA655414:CKA655416 CTW655414:CTW655416 DDS655414:DDS655416 DNO655414:DNO655416 DXK655414:DXK655416 EHG655414:EHG655416 ERC655414:ERC655416 FAY655414:FAY655416 FKU655414:FKU655416 FUQ655414:FUQ655416 GEM655414:GEM655416 GOI655414:GOI655416 GYE655414:GYE655416 HIA655414:HIA655416 HRW655414:HRW655416 IBS655414:IBS655416 ILO655414:ILO655416 IVK655414:IVK655416 JFG655414:JFG655416 JPC655414:JPC655416 JYY655414:JYY655416 KIU655414:KIU655416 KSQ655414:KSQ655416 LCM655414:LCM655416 LMI655414:LMI655416 LWE655414:LWE655416 MGA655414:MGA655416 MPW655414:MPW655416 MZS655414:MZS655416 NJO655414:NJO655416 NTK655414:NTK655416 ODG655414:ODG655416 ONC655414:ONC655416 OWY655414:OWY655416 PGU655414:PGU655416 PQQ655414:PQQ655416 QAM655414:QAM655416 QKI655414:QKI655416 QUE655414:QUE655416 REA655414:REA655416 RNW655414:RNW655416 RXS655414:RXS655416 SHO655414:SHO655416 SRK655414:SRK655416 TBG655414:TBG655416 TLC655414:TLC655416 TUY655414:TUY655416 UEU655414:UEU655416 UOQ655414:UOQ655416 UYM655414:UYM655416 VII655414:VII655416 VSE655414:VSE655416 WCA655414:WCA655416 WLW655414:WLW655416 WVS655414:WVS655416 K720950:K720952 JG720950:JG720952 TC720950:TC720952 ACY720950:ACY720952 AMU720950:AMU720952 AWQ720950:AWQ720952 BGM720950:BGM720952 BQI720950:BQI720952 CAE720950:CAE720952 CKA720950:CKA720952 CTW720950:CTW720952 DDS720950:DDS720952 DNO720950:DNO720952 DXK720950:DXK720952 EHG720950:EHG720952 ERC720950:ERC720952 FAY720950:FAY720952 FKU720950:FKU720952 FUQ720950:FUQ720952 GEM720950:GEM720952 GOI720950:GOI720952 GYE720950:GYE720952 HIA720950:HIA720952 HRW720950:HRW720952 IBS720950:IBS720952 ILO720950:ILO720952 IVK720950:IVK720952 JFG720950:JFG720952 JPC720950:JPC720952 JYY720950:JYY720952 KIU720950:KIU720952 KSQ720950:KSQ720952 LCM720950:LCM720952 LMI720950:LMI720952 LWE720950:LWE720952 MGA720950:MGA720952 MPW720950:MPW720952 MZS720950:MZS720952 NJO720950:NJO720952 NTK720950:NTK720952 ODG720950:ODG720952 ONC720950:ONC720952 OWY720950:OWY720952 PGU720950:PGU720952 PQQ720950:PQQ720952 QAM720950:QAM720952 QKI720950:QKI720952 QUE720950:QUE720952 REA720950:REA720952 RNW720950:RNW720952 RXS720950:RXS720952 SHO720950:SHO720952 SRK720950:SRK720952 TBG720950:TBG720952 TLC720950:TLC720952 TUY720950:TUY720952 UEU720950:UEU720952 UOQ720950:UOQ720952 UYM720950:UYM720952 VII720950:VII720952 VSE720950:VSE720952 WCA720950:WCA720952 WLW720950:WLW720952 WVS720950:WVS720952 K786486:K786488 JG786486:JG786488 TC786486:TC786488 ACY786486:ACY786488 AMU786486:AMU786488 AWQ786486:AWQ786488 BGM786486:BGM786488 BQI786486:BQI786488 CAE786486:CAE786488 CKA786486:CKA786488 CTW786486:CTW786488 DDS786486:DDS786488 DNO786486:DNO786488 DXK786486:DXK786488 EHG786486:EHG786488 ERC786486:ERC786488 FAY786486:FAY786488 FKU786486:FKU786488 FUQ786486:FUQ786488 GEM786486:GEM786488 GOI786486:GOI786488 GYE786486:GYE786488 HIA786486:HIA786488 HRW786486:HRW786488 IBS786486:IBS786488 ILO786486:ILO786488 IVK786486:IVK786488 JFG786486:JFG786488 JPC786486:JPC786488 JYY786486:JYY786488 KIU786486:KIU786488 KSQ786486:KSQ786488 LCM786486:LCM786488 LMI786486:LMI786488 LWE786486:LWE786488 MGA786486:MGA786488 MPW786486:MPW786488 MZS786486:MZS786488 NJO786486:NJO786488 NTK786486:NTK786488 ODG786486:ODG786488 ONC786486:ONC786488 OWY786486:OWY786488 PGU786486:PGU786488 PQQ786486:PQQ786488 QAM786486:QAM786488 QKI786486:QKI786488 QUE786486:QUE786488 REA786486:REA786488 RNW786486:RNW786488 RXS786486:RXS786488 SHO786486:SHO786488 SRK786486:SRK786488 TBG786486:TBG786488 TLC786486:TLC786488 TUY786486:TUY786488 UEU786486:UEU786488 UOQ786486:UOQ786488 UYM786486:UYM786488 VII786486:VII786488 VSE786486:VSE786488 WCA786486:WCA786488 WLW786486:WLW786488 WVS786486:WVS786488 K852022:K852024 JG852022:JG852024 TC852022:TC852024 ACY852022:ACY852024 AMU852022:AMU852024 AWQ852022:AWQ852024 BGM852022:BGM852024 BQI852022:BQI852024 CAE852022:CAE852024 CKA852022:CKA852024 CTW852022:CTW852024 DDS852022:DDS852024 DNO852022:DNO852024 DXK852022:DXK852024 EHG852022:EHG852024 ERC852022:ERC852024 FAY852022:FAY852024 FKU852022:FKU852024 FUQ852022:FUQ852024 GEM852022:GEM852024 GOI852022:GOI852024 GYE852022:GYE852024 HIA852022:HIA852024 HRW852022:HRW852024 IBS852022:IBS852024 ILO852022:ILO852024 IVK852022:IVK852024 JFG852022:JFG852024 JPC852022:JPC852024 JYY852022:JYY852024 KIU852022:KIU852024 KSQ852022:KSQ852024 LCM852022:LCM852024 LMI852022:LMI852024 LWE852022:LWE852024 MGA852022:MGA852024 MPW852022:MPW852024 MZS852022:MZS852024 NJO852022:NJO852024 NTK852022:NTK852024 ODG852022:ODG852024 ONC852022:ONC852024 OWY852022:OWY852024 PGU852022:PGU852024 PQQ852022:PQQ852024 QAM852022:QAM852024 QKI852022:QKI852024 QUE852022:QUE852024 REA852022:REA852024 RNW852022:RNW852024 RXS852022:RXS852024 SHO852022:SHO852024 SRK852022:SRK852024 TBG852022:TBG852024 TLC852022:TLC852024 TUY852022:TUY852024 UEU852022:UEU852024 UOQ852022:UOQ852024 UYM852022:UYM852024 VII852022:VII852024 VSE852022:VSE852024 WCA852022:WCA852024 WLW852022:WLW852024 WVS852022:WVS852024 K917558:K917560 JG917558:JG917560 TC917558:TC917560 ACY917558:ACY917560 AMU917558:AMU917560 AWQ917558:AWQ917560 BGM917558:BGM917560 BQI917558:BQI917560 CAE917558:CAE917560 CKA917558:CKA917560 CTW917558:CTW917560 DDS917558:DDS917560 DNO917558:DNO917560 DXK917558:DXK917560 EHG917558:EHG917560 ERC917558:ERC917560 FAY917558:FAY917560 FKU917558:FKU917560 FUQ917558:FUQ917560 GEM917558:GEM917560 GOI917558:GOI917560 GYE917558:GYE917560 HIA917558:HIA917560 HRW917558:HRW917560 IBS917558:IBS917560 ILO917558:ILO917560 IVK917558:IVK917560 JFG917558:JFG917560 JPC917558:JPC917560 JYY917558:JYY917560 KIU917558:KIU917560 KSQ917558:KSQ917560 LCM917558:LCM917560 LMI917558:LMI917560 LWE917558:LWE917560 MGA917558:MGA917560 MPW917558:MPW917560 MZS917558:MZS917560 NJO917558:NJO917560 NTK917558:NTK917560 ODG917558:ODG917560 ONC917558:ONC917560 OWY917558:OWY917560 PGU917558:PGU917560 PQQ917558:PQQ917560 QAM917558:QAM917560 QKI917558:QKI917560 QUE917558:QUE917560 REA917558:REA917560 RNW917558:RNW917560 RXS917558:RXS917560 SHO917558:SHO917560 SRK917558:SRK917560 TBG917558:TBG917560 TLC917558:TLC917560 TUY917558:TUY917560 UEU917558:UEU917560 UOQ917558:UOQ917560 UYM917558:UYM917560 VII917558:VII917560 VSE917558:VSE917560 WCA917558:WCA917560 WLW917558:WLW917560 WVS917558:WVS917560 K983094:K983096 JG983094:JG983096 TC983094:TC983096 ACY983094:ACY983096 AMU983094:AMU983096 AWQ983094:AWQ983096 BGM983094:BGM983096 BQI983094:BQI983096 CAE983094:CAE983096 CKA983094:CKA983096 CTW983094:CTW983096 DDS983094:DDS983096 DNO983094:DNO983096 DXK983094:DXK983096 EHG983094:EHG983096 ERC983094:ERC983096 FAY983094:FAY983096 FKU983094:FKU983096 FUQ983094:FUQ983096 GEM983094:GEM983096 GOI983094:GOI983096 GYE983094:GYE983096 HIA983094:HIA983096 HRW983094:HRW983096 IBS983094:IBS983096 ILO983094:ILO983096 IVK983094:IVK983096 JFG983094:JFG983096 JPC983094:JPC983096 JYY983094:JYY983096 KIU983094:KIU983096 KSQ983094:KSQ983096 LCM983094:LCM983096 LMI983094:LMI983096 LWE983094:LWE983096 MGA983094:MGA983096 MPW983094:MPW983096 MZS983094:MZS983096 NJO983094:NJO983096 NTK983094:NTK983096 ODG983094:ODG983096 ONC983094:ONC983096 OWY983094:OWY983096 PGU983094:PGU983096 PQQ983094:PQQ983096 QAM983094:QAM983096 QKI983094:QKI983096 QUE983094:QUE983096 REA983094:REA983096 RNW983094:RNW983096 RXS983094:RXS983096 SHO983094:SHO983096 SRK983094:SRK983096 TBG983094:TBG983096 TLC983094:TLC983096 TUY983094:TUY983096 UEU983094:UEU983096 UOQ983094:UOQ983096 UYM983094:UYM983096 VII983094:VII983096 VSE983094:VSE983096 WCA983094:WCA983096 WLW983094:WLW983096 WVS983094:WVS983096 K95 JG95 TC95 ACY95 AMU95 AWQ95 BGM95 BQI95 CAE95 CKA95 CTW95 DDS95 DNO95 DXK95 EHG95 ERC95 FAY95 FKU95 FUQ95 GEM95 GOI95 GYE95 HIA95 HRW95 IBS95 ILO95 IVK95 JFG95 JPC95 JYY95 KIU95 KSQ95 LCM95 LMI95 LWE95 MGA95 MPW95 MZS95 NJO95 NTK95 ODG95 ONC95 OWY95 PGU95 PQQ95 QAM95 QKI95 QUE95 REA95 RNW95 RXS95 SHO95 SRK95 TBG95 TLC95 TUY95 UEU95 UOQ95 UYM95 VII95 VSE95 WCA95 WLW95 WVS95 K65631 JG65631 TC65631 ACY65631 AMU65631 AWQ65631 BGM65631 BQI65631 CAE65631 CKA65631 CTW65631 DDS65631 DNO65631 DXK65631 EHG65631 ERC65631 FAY65631 FKU65631 FUQ65631 GEM65631 GOI65631 GYE65631 HIA65631 HRW65631 IBS65631 ILO65631 IVK65631 JFG65631 JPC65631 JYY65631 KIU65631 KSQ65631 LCM65631 LMI65631 LWE65631 MGA65631 MPW65631 MZS65631 NJO65631 NTK65631 ODG65631 ONC65631 OWY65631 PGU65631 PQQ65631 QAM65631 QKI65631 QUE65631 REA65631 RNW65631 RXS65631 SHO65631 SRK65631 TBG65631 TLC65631 TUY65631 UEU65631 UOQ65631 UYM65631 VII65631 VSE65631 WCA65631 WLW65631 WVS65631 K131167 JG131167 TC131167 ACY131167 AMU131167 AWQ131167 BGM131167 BQI131167 CAE131167 CKA131167 CTW131167 DDS131167 DNO131167 DXK131167 EHG131167 ERC131167 FAY131167 FKU131167 FUQ131167 GEM131167 GOI131167 GYE131167 HIA131167 HRW131167 IBS131167 ILO131167 IVK131167 JFG131167 JPC131167 JYY131167 KIU131167 KSQ131167 LCM131167 LMI131167 LWE131167 MGA131167 MPW131167 MZS131167 NJO131167 NTK131167 ODG131167 ONC131167 OWY131167 PGU131167 PQQ131167 QAM131167 QKI131167 QUE131167 REA131167 RNW131167 RXS131167 SHO131167 SRK131167 TBG131167 TLC131167 TUY131167 UEU131167 UOQ131167 UYM131167 VII131167 VSE131167 WCA131167 WLW131167 WVS131167 K196703 JG196703 TC196703 ACY196703 AMU196703 AWQ196703 BGM196703 BQI196703 CAE196703 CKA196703 CTW196703 DDS196703 DNO196703 DXK196703 EHG196703 ERC196703 FAY196703 FKU196703 FUQ196703 GEM196703 GOI196703 GYE196703 HIA196703 HRW196703 IBS196703 ILO196703 IVK196703 JFG196703 JPC196703 JYY196703 KIU196703 KSQ196703 LCM196703 LMI196703 LWE196703 MGA196703 MPW196703 MZS196703 NJO196703 NTK196703 ODG196703 ONC196703 OWY196703 PGU196703 PQQ196703 QAM196703 QKI196703 QUE196703 REA196703 RNW196703 RXS196703 SHO196703 SRK196703 TBG196703 TLC196703 TUY196703 UEU196703 UOQ196703 UYM196703 VII196703 VSE196703 WCA196703 WLW196703 WVS196703 K262239 JG262239 TC262239 ACY262239 AMU262239 AWQ262239 BGM262239 BQI262239 CAE262239 CKA262239 CTW262239 DDS262239 DNO262239 DXK262239 EHG262239 ERC262239 FAY262239 FKU262239 FUQ262239 GEM262239 GOI262239 GYE262239 HIA262239 HRW262239 IBS262239 ILO262239 IVK262239 JFG262239 JPC262239 JYY262239 KIU262239 KSQ262239 LCM262239 LMI262239 LWE262239 MGA262239 MPW262239 MZS262239 NJO262239 NTK262239 ODG262239 ONC262239 OWY262239 PGU262239 PQQ262239 QAM262239 QKI262239 QUE262239 REA262239 RNW262239 RXS262239 SHO262239 SRK262239 TBG262239 TLC262239 TUY262239 UEU262239 UOQ262239 UYM262239 VII262239 VSE262239 WCA262239 WLW262239 WVS262239 K327775 JG327775 TC327775 ACY327775 AMU327775 AWQ327775 BGM327775 BQI327775 CAE327775 CKA327775 CTW327775 DDS327775 DNO327775 DXK327775 EHG327775 ERC327775 FAY327775 FKU327775 FUQ327775 GEM327775 GOI327775 GYE327775 HIA327775 HRW327775 IBS327775 ILO327775 IVK327775 JFG327775 JPC327775 JYY327775 KIU327775 KSQ327775 LCM327775 LMI327775 LWE327775 MGA327775 MPW327775 MZS327775 NJO327775 NTK327775 ODG327775 ONC327775 OWY327775 PGU327775 PQQ327775 QAM327775 QKI327775 QUE327775 REA327775 RNW327775 RXS327775 SHO327775 SRK327775 TBG327775 TLC327775 TUY327775 UEU327775 UOQ327775 UYM327775 VII327775 VSE327775 WCA327775 WLW327775 WVS327775 K393311 JG393311 TC393311 ACY393311 AMU393311 AWQ393311 BGM393311 BQI393311 CAE393311 CKA393311 CTW393311 DDS393311 DNO393311 DXK393311 EHG393311 ERC393311 FAY393311 FKU393311 FUQ393311 GEM393311 GOI393311 GYE393311 HIA393311 HRW393311 IBS393311 ILO393311 IVK393311 JFG393311 JPC393311 JYY393311 KIU393311 KSQ393311 LCM393311 LMI393311 LWE393311 MGA393311 MPW393311 MZS393311 NJO393311 NTK393311 ODG393311 ONC393311 OWY393311 PGU393311 PQQ393311 QAM393311 QKI393311 QUE393311 REA393311 RNW393311 RXS393311 SHO393311 SRK393311 TBG393311 TLC393311 TUY393311 UEU393311 UOQ393311 UYM393311 VII393311 VSE393311 WCA393311 WLW393311 WVS393311 K458847 JG458847 TC458847 ACY458847 AMU458847 AWQ458847 BGM458847 BQI458847 CAE458847 CKA458847 CTW458847 DDS458847 DNO458847 DXK458847 EHG458847 ERC458847 FAY458847 FKU458847 FUQ458847 GEM458847 GOI458847 GYE458847 HIA458847 HRW458847 IBS458847 ILO458847 IVK458847 JFG458847 JPC458847 JYY458847 KIU458847 KSQ458847 LCM458847 LMI458847 LWE458847 MGA458847 MPW458847 MZS458847 NJO458847 NTK458847 ODG458847 ONC458847 OWY458847 PGU458847 PQQ458847 QAM458847 QKI458847 QUE458847 REA458847 RNW458847 RXS458847 SHO458847 SRK458847 TBG458847 TLC458847 TUY458847 UEU458847 UOQ458847 UYM458847 VII458847 VSE458847 WCA458847 WLW458847 WVS458847 K524383 JG524383 TC524383 ACY524383 AMU524383 AWQ524383 BGM524383 BQI524383 CAE524383 CKA524383 CTW524383 DDS524383 DNO524383 DXK524383 EHG524383 ERC524383 FAY524383 FKU524383 FUQ524383 GEM524383 GOI524383 GYE524383 HIA524383 HRW524383 IBS524383 ILO524383 IVK524383 JFG524383 JPC524383 JYY524383 KIU524383 KSQ524383 LCM524383 LMI524383 LWE524383 MGA524383 MPW524383 MZS524383 NJO524383 NTK524383 ODG524383 ONC524383 OWY524383 PGU524383 PQQ524383 QAM524383 QKI524383 QUE524383 REA524383 RNW524383 RXS524383 SHO524383 SRK524383 TBG524383 TLC524383 TUY524383 UEU524383 UOQ524383 UYM524383 VII524383 VSE524383 WCA524383 WLW524383 WVS524383 K589919 JG589919 TC589919 ACY589919 AMU589919 AWQ589919 BGM589919 BQI589919 CAE589919 CKA589919 CTW589919 DDS589919 DNO589919 DXK589919 EHG589919 ERC589919 FAY589919 FKU589919 FUQ589919 GEM589919 GOI589919 GYE589919 HIA589919 HRW589919 IBS589919 ILO589919 IVK589919 JFG589919 JPC589919 JYY589919 KIU589919 KSQ589919 LCM589919 LMI589919 LWE589919 MGA589919 MPW589919 MZS589919 NJO589919 NTK589919 ODG589919 ONC589919 OWY589919 PGU589919 PQQ589919 QAM589919 QKI589919 QUE589919 REA589919 RNW589919 RXS589919 SHO589919 SRK589919 TBG589919 TLC589919 TUY589919 UEU589919 UOQ589919 UYM589919 VII589919 VSE589919 WCA589919 WLW589919 WVS589919 K655455 JG655455 TC655455 ACY655455 AMU655455 AWQ655455 BGM655455 BQI655455 CAE655455 CKA655455 CTW655455 DDS655455 DNO655455 DXK655455 EHG655455 ERC655455 FAY655455 FKU655455 FUQ655455 GEM655455 GOI655455 GYE655455 HIA655455 HRW655455 IBS655455 ILO655455 IVK655455 JFG655455 JPC655455 JYY655455 KIU655455 KSQ655455 LCM655455 LMI655455 LWE655455 MGA655455 MPW655455 MZS655455 NJO655455 NTK655455 ODG655455 ONC655455 OWY655455 PGU655455 PQQ655455 QAM655455 QKI655455 QUE655455 REA655455 RNW655455 RXS655455 SHO655455 SRK655455 TBG655455 TLC655455 TUY655455 UEU655455 UOQ655455 UYM655455 VII655455 VSE655455 WCA655455 WLW655455 WVS655455 K720991 JG720991 TC720991 ACY720991 AMU720991 AWQ720991 BGM720991 BQI720991 CAE720991 CKA720991 CTW720991 DDS720991 DNO720991 DXK720991 EHG720991 ERC720991 FAY720991 FKU720991 FUQ720991 GEM720991 GOI720991 GYE720991 HIA720991 HRW720991 IBS720991 ILO720991 IVK720991 JFG720991 JPC720991 JYY720991 KIU720991 KSQ720991 LCM720991 LMI720991 LWE720991 MGA720991 MPW720991 MZS720991 NJO720991 NTK720991 ODG720991 ONC720991 OWY720991 PGU720991 PQQ720991 QAM720991 QKI720991 QUE720991 REA720991 RNW720991 RXS720991 SHO720991 SRK720991 TBG720991 TLC720991 TUY720991 UEU720991 UOQ720991 UYM720991 VII720991 VSE720991 WCA720991 WLW720991 WVS720991 K786527 JG786527 TC786527 ACY786527 AMU786527 AWQ786527 BGM786527 BQI786527 CAE786527 CKA786527 CTW786527 DDS786527 DNO786527 DXK786527 EHG786527 ERC786527 FAY786527 FKU786527 FUQ786527 GEM786527 GOI786527 GYE786527 HIA786527 HRW786527 IBS786527 ILO786527 IVK786527 JFG786527 JPC786527 JYY786527 KIU786527 KSQ786527 LCM786527 LMI786527 LWE786527 MGA786527 MPW786527 MZS786527 NJO786527 NTK786527 ODG786527 ONC786527 OWY786527 PGU786527 PQQ786527 QAM786527 QKI786527 QUE786527 REA786527 RNW786527 RXS786527 SHO786527 SRK786527 TBG786527 TLC786527 TUY786527 UEU786527 UOQ786527 UYM786527 VII786527 VSE786527 WCA786527 WLW786527 WVS786527 K852063 JG852063 TC852063 ACY852063 AMU852063 AWQ852063 BGM852063 BQI852063 CAE852063 CKA852063 CTW852063 DDS852063 DNO852063 DXK852063 EHG852063 ERC852063 FAY852063 FKU852063 FUQ852063 GEM852063 GOI852063 GYE852063 HIA852063 HRW852063 IBS852063 ILO852063 IVK852063 JFG852063 JPC852063 JYY852063 KIU852063 KSQ852063 LCM852063 LMI852063 LWE852063 MGA852063 MPW852063 MZS852063 NJO852063 NTK852063 ODG852063 ONC852063 OWY852063 PGU852063 PQQ852063 QAM852063 QKI852063 QUE852063 REA852063 RNW852063 RXS852063 SHO852063 SRK852063 TBG852063 TLC852063 TUY852063 UEU852063 UOQ852063 UYM852063 VII852063 VSE852063 WCA852063 WLW852063 WVS852063 K917599 JG917599 TC917599 ACY917599 AMU917599 AWQ917599 BGM917599 BQI917599 CAE917599 CKA917599 CTW917599 DDS917599 DNO917599 DXK917599 EHG917599 ERC917599 FAY917599 FKU917599 FUQ917599 GEM917599 GOI917599 GYE917599 HIA917599 HRW917599 IBS917599 ILO917599 IVK917599 JFG917599 JPC917599 JYY917599 KIU917599 KSQ917599 LCM917599 LMI917599 LWE917599 MGA917599 MPW917599 MZS917599 NJO917599 NTK917599 ODG917599 ONC917599 OWY917599 PGU917599 PQQ917599 QAM917599 QKI917599 QUE917599 REA917599 RNW917599 RXS917599 SHO917599 SRK917599 TBG917599 TLC917599 TUY917599 UEU917599 UOQ917599 UYM917599 VII917599 VSE917599 WCA917599 WLW917599 WVS917599 K983135 JG983135 TC983135 ACY983135 AMU983135 AWQ983135 BGM983135 BQI983135 CAE983135 CKA983135 CTW983135 DDS983135 DNO983135 DXK983135 EHG983135 ERC983135 FAY983135 FKU983135 FUQ983135 GEM983135 GOI983135 GYE983135 HIA983135 HRW983135 IBS983135 ILO983135 IVK983135 JFG983135 JPC983135 JYY983135 KIU983135 KSQ983135 LCM983135 LMI983135 LWE983135 MGA983135 MPW983135 MZS983135 NJO983135 NTK983135 ODG983135 ONC983135 OWY983135 PGU983135 PQQ983135 QAM983135 QKI983135 QUE983135 REA983135 RNW983135 RXS983135 SHO983135 SRK983135 TBG983135 TLC983135 TUY983135 UEU983135 UOQ983135 UYM983135 VII983135 VSE983135 WCA983135 WLW983135 WVS983135 K42:K43 JG42:JG43 TC42:TC43 ACY42:ACY43 AMU42:AMU43 AWQ42:AWQ43 BGM42:BGM43 BQI42:BQI43 CAE42:CAE43 CKA42:CKA43 CTW42:CTW43 DDS42:DDS43 DNO42:DNO43 DXK42:DXK43 EHG42:EHG43 ERC42:ERC43 FAY42:FAY43 FKU42:FKU43 FUQ42:FUQ43 GEM42:GEM43 GOI42:GOI43 GYE42:GYE43 HIA42:HIA43 HRW42:HRW43 IBS42:IBS43 ILO42:ILO43 IVK42:IVK43 JFG42:JFG43 JPC42:JPC43 JYY42:JYY43 KIU42:KIU43 KSQ42:KSQ43 LCM42:LCM43 LMI42:LMI43 LWE42:LWE43 MGA42:MGA43 MPW42:MPW43 MZS42:MZS43 NJO42:NJO43 NTK42:NTK43 ODG42:ODG43 ONC42:ONC43 OWY42:OWY43 PGU42:PGU43 PQQ42:PQQ43 QAM42:QAM43 QKI42:QKI43 QUE42:QUE43 REA42:REA43 RNW42:RNW43 RXS42:RXS43 SHO42:SHO43 SRK42:SRK43 TBG42:TBG43 TLC42:TLC43 TUY42:TUY43 UEU42:UEU43 UOQ42:UOQ43 UYM42:UYM43 VII42:VII43 VSE42:VSE43 WCA42:WCA43 WLW42:WLW43 WVS42:WVS43 K65578:K65579 JG65578:JG65579 TC65578:TC65579 ACY65578:ACY65579 AMU65578:AMU65579 AWQ65578:AWQ65579 BGM65578:BGM65579 BQI65578:BQI65579 CAE65578:CAE65579 CKA65578:CKA65579 CTW65578:CTW65579 DDS65578:DDS65579 DNO65578:DNO65579 DXK65578:DXK65579 EHG65578:EHG65579 ERC65578:ERC65579 FAY65578:FAY65579 FKU65578:FKU65579 FUQ65578:FUQ65579 GEM65578:GEM65579 GOI65578:GOI65579 GYE65578:GYE65579 HIA65578:HIA65579 HRW65578:HRW65579 IBS65578:IBS65579 ILO65578:ILO65579 IVK65578:IVK65579 JFG65578:JFG65579 JPC65578:JPC65579 JYY65578:JYY65579 KIU65578:KIU65579 KSQ65578:KSQ65579 LCM65578:LCM65579 LMI65578:LMI65579 LWE65578:LWE65579 MGA65578:MGA65579 MPW65578:MPW65579 MZS65578:MZS65579 NJO65578:NJO65579 NTK65578:NTK65579 ODG65578:ODG65579 ONC65578:ONC65579 OWY65578:OWY65579 PGU65578:PGU65579 PQQ65578:PQQ65579 QAM65578:QAM65579 QKI65578:QKI65579 QUE65578:QUE65579 REA65578:REA65579 RNW65578:RNW65579 RXS65578:RXS65579 SHO65578:SHO65579 SRK65578:SRK65579 TBG65578:TBG65579 TLC65578:TLC65579 TUY65578:TUY65579 UEU65578:UEU65579 UOQ65578:UOQ65579 UYM65578:UYM65579 VII65578:VII65579 VSE65578:VSE65579 WCA65578:WCA65579 WLW65578:WLW65579 WVS65578:WVS65579 K131114:K131115 JG131114:JG131115 TC131114:TC131115 ACY131114:ACY131115 AMU131114:AMU131115 AWQ131114:AWQ131115 BGM131114:BGM131115 BQI131114:BQI131115 CAE131114:CAE131115 CKA131114:CKA131115 CTW131114:CTW131115 DDS131114:DDS131115 DNO131114:DNO131115 DXK131114:DXK131115 EHG131114:EHG131115 ERC131114:ERC131115 FAY131114:FAY131115 FKU131114:FKU131115 FUQ131114:FUQ131115 GEM131114:GEM131115 GOI131114:GOI131115 GYE131114:GYE131115 HIA131114:HIA131115 HRW131114:HRW131115 IBS131114:IBS131115 ILO131114:ILO131115 IVK131114:IVK131115 JFG131114:JFG131115 JPC131114:JPC131115 JYY131114:JYY131115 KIU131114:KIU131115 KSQ131114:KSQ131115 LCM131114:LCM131115 LMI131114:LMI131115 LWE131114:LWE131115 MGA131114:MGA131115 MPW131114:MPW131115 MZS131114:MZS131115 NJO131114:NJO131115 NTK131114:NTK131115 ODG131114:ODG131115 ONC131114:ONC131115 OWY131114:OWY131115 PGU131114:PGU131115 PQQ131114:PQQ131115 QAM131114:QAM131115 QKI131114:QKI131115 QUE131114:QUE131115 REA131114:REA131115 RNW131114:RNW131115 RXS131114:RXS131115 SHO131114:SHO131115 SRK131114:SRK131115 TBG131114:TBG131115 TLC131114:TLC131115 TUY131114:TUY131115 UEU131114:UEU131115 UOQ131114:UOQ131115 UYM131114:UYM131115 VII131114:VII131115 VSE131114:VSE131115 WCA131114:WCA131115 WLW131114:WLW131115 WVS131114:WVS131115 K196650:K196651 JG196650:JG196651 TC196650:TC196651 ACY196650:ACY196651 AMU196650:AMU196651 AWQ196650:AWQ196651 BGM196650:BGM196651 BQI196650:BQI196651 CAE196650:CAE196651 CKA196650:CKA196651 CTW196650:CTW196651 DDS196650:DDS196651 DNO196650:DNO196651 DXK196650:DXK196651 EHG196650:EHG196651 ERC196650:ERC196651 FAY196650:FAY196651 FKU196650:FKU196651 FUQ196650:FUQ196651 GEM196650:GEM196651 GOI196650:GOI196651 GYE196650:GYE196651 HIA196650:HIA196651 HRW196650:HRW196651 IBS196650:IBS196651 ILO196650:ILO196651 IVK196650:IVK196651 JFG196650:JFG196651 JPC196650:JPC196651 JYY196650:JYY196651 KIU196650:KIU196651 KSQ196650:KSQ196651 LCM196650:LCM196651 LMI196650:LMI196651 LWE196650:LWE196651 MGA196650:MGA196651 MPW196650:MPW196651 MZS196650:MZS196651 NJO196650:NJO196651 NTK196650:NTK196651 ODG196650:ODG196651 ONC196650:ONC196651 OWY196650:OWY196651 PGU196650:PGU196651 PQQ196650:PQQ196651 QAM196650:QAM196651 QKI196650:QKI196651 QUE196650:QUE196651 REA196650:REA196651 RNW196650:RNW196651 RXS196650:RXS196651 SHO196650:SHO196651 SRK196650:SRK196651 TBG196650:TBG196651 TLC196650:TLC196651 TUY196650:TUY196651 UEU196650:UEU196651 UOQ196650:UOQ196651 UYM196650:UYM196651 VII196650:VII196651 VSE196650:VSE196651 WCA196650:WCA196651 WLW196650:WLW196651 WVS196650:WVS196651 K262186:K262187 JG262186:JG262187 TC262186:TC262187 ACY262186:ACY262187 AMU262186:AMU262187 AWQ262186:AWQ262187 BGM262186:BGM262187 BQI262186:BQI262187 CAE262186:CAE262187 CKA262186:CKA262187 CTW262186:CTW262187 DDS262186:DDS262187 DNO262186:DNO262187 DXK262186:DXK262187 EHG262186:EHG262187 ERC262186:ERC262187 FAY262186:FAY262187 FKU262186:FKU262187 FUQ262186:FUQ262187 GEM262186:GEM262187 GOI262186:GOI262187 GYE262186:GYE262187 HIA262186:HIA262187 HRW262186:HRW262187 IBS262186:IBS262187 ILO262186:ILO262187 IVK262186:IVK262187 JFG262186:JFG262187 JPC262186:JPC262187 JYY262186:JYY262187 KIU262186:KIU262187 KSQ262186:KSQ262187 LCM262186:LCM262187 LMI262186:LMI262187 LWE262186:LWE262187 MGA262186:MGA262187 MPW262186:MPW262187 MZS262186:MZS262187 NJO262186:NJO262187 NTK262186:NTK262187 ODG262186:ODG262187 ONC262186:ONC262187 OWY262186:OWY262187 PGU262186:PGU262187 PQQ262186:PQQ262187 QAM262186:QAM262187 QKI262186:QKI262187 QUE262186:QUE262187 REA262186:REA262187 RNW262186:RNW262187 RXS262186:RXS262187 SHO262186:SHO262187 SRK262186:SRK262187 TBG262186:TBG262187 TLC262186:TLC262187 TUY262186:TUY262187 UEU262186:UEU262187 UOQ262186:UOQ262187 UYM262186:UYM262187 VII262186:VII262187 VSE262186:VSE262187 WCA262186:WCA262187 WLW262186:WLW262187 WVS262186:WVS262187 K327722:K327723 JG327722:JG327723 TC327722:TC327723 ACY327722:ACY327723 AMU327722:AMU327723 AWQ327722:AWQ327723 BGM327722:BGM327723 BQI327722:BQI327723 CAE327722:CAE327723 CKA327722:CKA327723 CTW327722:CTW327723 DDS327722:DDS327723 DNO327722:DNO327723 DXK327722:DXK327723 EHG327722:EHG327723 ERC327722:ERC327723 FAY327722:FAY327723 FKU327722:FKU327723 FUQ327722:FUQ327723 GEM327722:GEM327723 GOI327722:GOI327723 GYE327722:GYE327723 HIA327722:HIA327723 HRW327722:HRW327723 IBS327722:IBS327723 ILO327722:ILO327723 IVK327722:IVK327723 JFG327722:JFG327723 JPC327722:JPC327723 JYY327722:JYY327723 KIU327722:KIU327723 KSQ327722:KSQ327723 LCM327722:LCM327723 LMI327722:LMI327723 LWE327722:LWE327723 MGA327722:MGA327723 MPW327722:MPW327723 MZS327722:MZS327723 NJO327722:NJO327723 NTK327722:NTK327723 ODG327722:ODG327723 ONC327722:ONC327723 OWY327722:OWY327723 PGU327722:PGU327723 PQQ327722:PQQ327723 QAM327722:QAM327723 QKI327722:QKI327723 QUE327722:QUE327723 REA327722:REA327723 RNW327722:RNW327723 RXS327722:RXS327723 SHO327722:SHO327723 SRK327722:SRK327723 TBG327722:TBG327723 TLC327722:TLC327723 TUY327722:TUY327723 UEU327722:UEU327723 UOQ327722:UOQ327723 UYM327722:UYM327723 VII327722:VII327723 VSE327722:VSE327723 WCA327722:WCA327723 WLW327722:WLW327723 WVS327722:WVS327723 K393258:K393259 JG393258:JG393259 TC393258:TC393259 ACY393258:ACY393259 AMU393258:AMU393259 AWQ393258:AWQ393259 BGM393258:BGM393259 BQI393258:BQI393259 CAE393258:CAE393259 CKA393258:CKA393259 CTW393258:CTW393259 DDS393258:DDS393259 DNO393258:DNO393259 DXK393258:DXK393259 EHG393258:EHG393259 ERC393258:ERC393259 FAY393258:FAY393259 FKU393258:FKU393259 FUQ393258:FUQ393259 GEM393258:GEM393259 GOI393258:GOI393259 GYE393258:GYE393259 HIA393258:HIA393259 HRW393258:HRW393259 IBS393258:IBS393259 ILO393258:ILO393259 IVK393258:IVK393259 JFG393258:JFG393259 JPC393258:JPC393259 JYY393258:JYY393259 KIU393258:KIU393259 KSQ393258:KSQ393259 LCM393258:LCM393259 LMI393258:LMI393259 LWE393258:LWE393259 MGA393258:MGA393259 MPW393258:MPW393259 MZS393258:MZS393259 NJO393258:NJO393259 NTK393258:NTK393259 ODG393258:ODG393259 ONC393258:ONC393259 OWY393258:OWY393259 PGU393258:PGU393259 PQQ393258:PQQ393259 QAM393258:QAM393259 QKI393258:QKI393259 QUE393258:QUE393259 REA393258:REA393259 RNW393258:RNW393259 RXS393258:RXS393259 SHO393258:SHO393259 SRK393258:SRK393259 TBG393258:TBG393259 TLC393258:TLC393259 TUY393258:TUY393259 UEU393258:UEU393259 UOQ393258:UOQ393259 UYM393258:UYM393259 VII393258:VII393259 VSE393258:VSE393259 WCA393258:WCA393259 WLW393258:WLW393259 WVS393258:WVS393259 K458794:K458795 JG458794:JG458795 TC458794:TC458795 ACY458794:ACY458795 AMU458794:AMU458795 AWQ458794:AWQ458795 BGM458794:BGM458795 BQI458794:BQI458795 CAE458794:CAE458795 CKA458794:CKA458795 CTW458794:CTW458795 DDS458794:DDS458795 DNO458794:DNO458795 DXK458794:DXK458795 EHG458794:EHG458795 ERC458794:ERC458795 FAY458794:FAY458795 FKU458794:FKU458795 FUQ458794:FUQ458795 GEM458794:GEM458795 GOI458794:GOI458795 GYE458794:GYE458795 HIA458794:HIA458795 HRW458794:HRW458795 IBS458794:IBS458795 ILO458794:ILO458795 IVK458794:IVK458795 JFG458794:JFG458795 JPC458794:JPC458795 JYY458794:JYY458795 KIU458794:KIU458795 KSQ458794:KSQ458795 LCM458794:LCM458795 LMI458794:LMI458795 LWE458794:LWE458795 MGA458794:MGA458795 MPW458794:MPW458795 MZS458794:MZS458795 NJO458794:NJO458795 NTK458794:NTK458795 ODG458794:ODG458795 ONC458794:ONC458795 OWY458794:OWY458795 PGU458794:PGU458795 PQQ458794:PQQ458795 QAM458794:QAM458795 QKI458794:QKI458795 QUE458794:QUE458795 REA458794:REA458795 RNW458794:RNW458795 RXS458794:RXS458795 SHO458794:SHO458795 SRK458794:SRK458795 TBG458794:TBG458795 TLC458794:TLC458795 TUY458794:TUY458795 UEU458794:UEU458795 UOQ458794:UOQ458795 UYM458794:UYM458795 VII458794:VII458795 VSE458794:VSE458795 WCA458794:WCA458795 WLW458794:WLW458795 WVS458794:WVS458795 K524330:K524331 JG524330:JG524331 TC524330:TC524331 ACY524330:ACY524331 AMU524330:AMU524331 AWQ524330:AWQ524331 BGM524330:BGM524331 BQI524330:BQI524331 CAE524330:CAE524331 CKA524330:CKA524331 CTW524330:CTW524331 DDS524330:DDS524331 DNO524330:DNO524331 DXK524330:DXK524331 EHG524330:EHG524331 ERC524330:ERC524331 FAY524330:FAY524331 FKU524330:FKU524331 FUQ524330:FUQ524331 GEM524330:GEM524331 GOI524330:GOI524331 GYE524330:GYE524331 HIA524330:HIA524331 HRW524330:HRW524331 IBS524330:IBS524331 ILO524330:ILO524331 IVK524330:IVK524331 JFG524330:JFG524331 JPC524330:JPC524331 JYY524330:JYY524331 KIU524330:KIU524331 KSQ524330:KSQ524331 LCM524330:LCM524331 LMI524330:LMI524331 LWE524330:LWE524331 MGA524330:MGA524331 MPW524330:MPW524331 MZS524330:MZS524331 NJO524330:NJO524331 NTK524330:NTK524331 ODG524330:ODG524331 ONC524330:ONC524331 OWY524330:OWY524331 PGU524330:PGU524331 PQQ524330:PQQ524331 QAM524330:QAM524331 QKI524330:QKI524331 QUE524330:QUE524331 REA524330:REA524331 RNW524330:RNW524331 RXS524330:RXS524331 SHO524330:SHO524331 SRK524330:SRK524331 TBG524330:TBG524331 TLC524330:TLC524331 TUY524330:TUY524331 UEU524330:UEU524331 UOQ524330:UOQ524331 UYM524330:UYM524331 VII524330:VII524331 VSE524330:VSE524331 WCA524330:WCA524331 WLW524330:WLW524331 WVS524330:WVS524331 K589866:K589867 JG589866:JG589867 TC589866:TC589867 ACY589866:ACY589867 AMU589866:AMU589867 AWQ589866:AWQ589867 BGM589866:BGM589867 BQI589866:BQI589867 CAE589866:CAE589867 CKA589866:CKA589867 CTW589866:CTW589867 DDS589866:DDS589867 DNO589866:DNO589867 DXK589866:DXK589867 EHG589866:EHG589867 ERC589866:ERC589867 FAY589866:FAY589867 FKU589866:FKU589867 FUQ589866:FUQ589867 GEM589866:GEM589867 GOI589866:GOI589867 GYE589866:GYE589867 HIA589866:HIA589867 HRW589866:HRW589867 IBS589866:IBS589867 ILO589866:ILO589867 IVK589866:IVK589867 JFG589866:JFG589867 JPC589866:JPC589867 JYY589866:JYY589867 KIU589866:KIU589867 KSQ589866:KSQ589867 LCM589866:LCM589867 LMI589866:LMI589867 LWE589866:LWE589867 MGA589866:MGA589867 MPW589866:MPW589867 MZS589866:MZS589867 NJO589866:NJO589867 NTK589866:NTK589867 ODG589866:ODG589867 ONC589866:ONC589867 OWY589866:OWY589867 PGU589866:PGU589867 PQQ589866:PQQ589867 QAM589866:QAM589867 QKI589866:QKI589867 QUE589866:QUE589867 REA589866:REA589867 RNW589866:RNW589867 RXS589866:RXS589867 SHO589866:SHO589867 SRK589866:SRK589867 TBG589866:TBG589867 TLC589866:TLC589867 TUY589866:TUY589867 UEU589866:UEU589867 UOQ589866:UOQ589867 UYM589866:UYM589867 VII589866:VII589867 VSE589866:VSE589867 WCA589866:WCA589867 WLW589866:WLW589867 WVS589866:WVS589867 K655402:K655403 JG655402:JG655403 TC655402:TC655403 ACY655402:ACY655403 AMU655402:AMU655403 AWQ655402:AWQ655403 BGM655402:BGM655403 BQI655402:BQI655403 CAE655402:CAE655403 CKA655402:CKA655403 CTW655402:CTW655403 DDS655402:DDS655403 DNO655402:DNO655403 DXK655402:DXK655403 EHG655402:EHG655403 ERC655402:ERC655403 FAY655402:FAY655403 FKU655402:FKU655403 FUQ655402:FUQ655403 GEM655402:GEM655403 GOI655402:GOI655403 GYE655402:GYE655403 HIA655402:HIA655403 HRW655402:HRW655403 IBS655402:IBS655403 ILO655402:ILO655403 IVK655402:IVK655403 JFG655402:JFG655403 JPC655402:JPC655403 JYY655402:JYY655403 KIU655402:KIU655403 KSQ655402:KSQ655403 LCM655402:LCM655403 LMI655402:LMI655403 LWE655402:LWE655403 MGA655402:MGA655403 MPW655402:MPW655403 MZS655402:MZS655403 NJO655402:NJO655403 NTK655402:NTK655403 ODG655402:ODG655403 ONC655402:ONC655403 OWY655402:OWY655403 PGU655402:PGU655403 PQQ655402:PQQ655403 QAM655402:QAM655403 QKI655402:QKI655403 QUE655402:QUE655403 REA655402:REA655403 RNW655402:RNW655403 RXS655402:RXS655403 SHO655402:SHO655403 SRK655402:SRK655403 TBG655402:TBG655403 TLC655402:TLC655403 TUY655402:TUY655403 UEU655402:UEU655403 UOQ655402:UOQ655403 UYM655402:UYM655403 VII655402:VII655403 VSE655402:VSE655403 WCA655402:WCA655403 WLW655402:WLW655403 WVS655402:WVS655403 K720938:K720939 JG720938:JG720939 TC720938:TC720939 ACY720938:ACY720939 AMU720938:AMU720939 AWQ720938:AWQ720939 BGM720938:BGM720939 BQI720938:BQI720939 CAE720938:CAE720939 CKA720938:CKA720939 CTW720938:CTW720939 DDS720938:DDS720939 DNO720938:DNO720939 DXK720938:DXK720939 EHG720938:EHG720939 ERC720938:ERC720939 FAY720938:FAY720939 FKU720938:FKU720939 FUQ720938:FUQ720939 GEM720938:GEM720939 GOI720938:GOI720939 GYE720938:GYE720939 HIA720938:HIA720939 HRW720938:HRW720939 IBS720938:IBS720939 ILO720938:ILO720939 IVK720938:IVK720939 JFG720938:JFG720939 JPC720938:JPC720939 JYY720938:JYY720939 KIU720938:KIU720939 KSQ720938:KSQ720939 LCM720938:LCM720939 LMI720938:LMI720939 LWE720938:LWE720939 MGA720938:MGA720939 MPW720938:MPW720939 MZS720938:MZS720939 NJO720938:NJO720939 NTK720938:NTK720939 ODG720938:ODG720939 ONC720938:ONC720939 OWY720938:OWY720939 PGU720938:PGU720939 PQQ720938:PQQ720939 QAM720938:QAM720939 QKI720938:QKI720939 QUE720938:QUE720939 REA720938:REA720939 RNW720938:RNW720939 RXS720938:RXS720939 SHO720938:SHO720939 SRK720938:SRK720939 TBG720938:TBG720939 TLC720938:TLC720939 TUY720938:TUY720939 UEU720938:UEU720939 UOQ720938:UOQ720939 UYM720938:UYM720939 VII720938:VII720939 VSE720938:VSE720939 WCA720938:WCA720939 WLW720938:WLW720939 WVS720938:WVS720939 K786474:K786475 JG786474:JG786475 TC786474:TC786475 ACY786474:ACY786475 AMU786474:AMU786475 AWQ786474:AWQ786475 BGM786474:BGM786475 BQI786474:BQI786475 CAE786474:CAE786475 CKA786474:CKA786475 CTW786474:CTW786475 DDS786474:DDS786475 DNO786474:DNO786475 DXK786474:DXK786475 EHG786474:EHG786475 ERC786474:ERC786475 FAY786474:FAY786475 FKU786474:FKU786475 FUQ786474:FUQ786475 GEM786474:GEM786475 GOI786474:GOI786475 GYE786474:GYE786475 HIA786474:HIA786475 HRW786474:HRW786475 IBS786474:IBS786475 ILO786474:ILO786475 IVK786474:IVK786475 JFG786474:JFG786475 JPC786474:JPC786475 JYY786474:JYY786475 KIU786474:KIU786475 KSQ786474:KSQ786475 LCM786474:LCM786475 LMI786474:LMI786475 LWE786474:LWE786475 MGA786474:MGA786475 MPW786474:MPW786475 MZS786474:MZS786475 NJO786474:NJO786475 NTK786474:NTK786475 ODG786474:ODG786475 ONC786474:ONC786475 OWY786474:OWY786475 PGU786474:PGU786475 PQQ786474:PQQ786475 QAM786474:QAM786475 QKI786474:QKI786475 QUE786474:QUE786475 REA786474:REA786475 RNW786474:RNW786475 RXS786474:RXS786475 SHO786474:SHO786475 SRK786474:SRK786475 TBG786474:TBG786475 TLC786474:TLC786475 TUY786474:TUY786475 UEU786474:UEU786475 UOQ786474:UOQ786475 UYM786474:UYM786475 VII786474:VII786475 VSE786474:VSE786475 WCA786474:WCA786475 WLW786474:WLW786475 WVS786474:WVS786475 K852010:K852011 JG852010:JG852011 TC852010:TC852011 ACY852010:ACY852011 AMU852010:AMU852011 AWQ852010:AWQ852011 BGM852010:BGM852011 BQI852010:BQI852011 CAE852010:CAE852011 CKA852010:CKA852011 CTW852010:CTW852011 DDS852010:DDS852011 DNO852010:DNO852011 DXK852010:DXK852011 EHG852010:EHG852011 ERC852010:ERC852011 FAY852010:FAY852011 FKU852010:FKU852011 FUQ852010:FUQ852011 GEM852010:GEM852011 GOI852010:GOI852011 GYE852010:GYE852011 HIA852010:HIA852011 HRW852010:HRW852011 IBS852010:IBS852011 ILO852010:ILO852011 IVK852010:IVK852011 JFG852010:JFG852011 JPC852010:JPC852011 JYY852010:JYY852011 KIU852010:KIU852011 KSQ852010:KSQ852011 LCM852010:LCM852011 LMI852010:LMI852011 LWE852010:LWE852011 MGA852010:MGA852011 MPW852010:MPW852011 MZS852010:MZS852011 NJO852010:NJO852011 NTK852010:NTK852011 ODG852010:ODG852011 ONC852010:ONC852011 OWY852010:OWY852011 PGU852010:PGU852011 PQQ852010:PQQ852011 QAM852010:QAM852011 QKI852010:QKI852011 QUE852010:QUE852011 REA852010:REA852011 RNW852010:RNW852011 RXS852010:RXS852011 SHO852010:SHO852011 SRK852010:SRK852011 TBG852010:TBG852011 TLC852010:TLC852011 TUY852010:TUY852011 UEU852010:UEU852011 UOQ852010:UOQ852011 UYM852010:UYM852011 VII852010:VII852011 VSE852010:VSE852011 WCA852010:WCA852011 WLW852010:WLW852011 WVS852010:WVS852011 K917546:K917547 JG917546:JG917547 TC917546:TC917547 ACY917546:ACY917547 AMU917546:AMU917547 AWQ917546:AWQ917547 BGM917546:BGM917547 BQI917546:BQI917547 CAE917546:CAE917547 CKA917546:CKA917547 CTW917546:CTW917547 DDS917546:DDS917547 DNO917546:DNO917547 DXK917546:DXK917547 EHG917546:EHG917547 ERC917546:ERC917547 FAY917546:FAY917547 FKU917546:FKU917547 FUQ917546:FUQ917547 GEM917546:GEM917547 GOI917546:GOI917547 GYE917546:GYE917547 HIA917546:HIA917547 HRW917546:HRW917547 IBS917546:IBS917547 ILO917546:ILO917547 IVK917546:IVK917547 JFG917546:JFG917547 JPC917546:JPC917547 JYY917546:JYY917547 KIU917546:KIU917547 KSQ917546:KSQ917547 LCM917546:LCM917547 LMI917546:LMI917547 LWE917546:LWE917547 MGA917546:MGA917547 MPW917546:MPW917547 MZS917546:MZS917547 NJO917546:NJO917547 NTK917546:NTK917547 ODG917546:ODG917547 ONC917546:ONC917547 OWY917546:OWY917547 PGU917546:PGU917547 PQQ917546:PQQ917547 QAM917546:QAM917547 QKI917546:QKI917547 QUE917546:QUE917547 REA917546:REA917547 RNW917546:RNW917547 RXS917546:RXS917547 SHO917546:SHO917547 SRK917546:SRK917547 TBG917546:TBG917547 TLC917546:TLC917547 TUY917546:TUY917547 UEU917546:UEU917547 UOQ917546:UOQ917547 UYM917546:UYM917547 VII917546:VII917547 VSE917546:VSE917547 WCA917546:WCA917547 WLW917546:WLW917547 WVS917546:WVS917547 K983082:K983083 JG983082:JG983083 TC983082:TC983083 ACY983082:ACY983083 AMU983082:AMU983083 AWQ983082:AWQ983083 BGM983082:BGM983083 BQI983082:BQI983083 CAE983082:CAE983083 CKA983082:CKA983083 CTW983082:CTW983083 DDS983082:DDS983083 DNO983082:DNO983083 DXK983082:DXK983083 EHG983082:EHG983083 ERC983082:ERC983083 FAY983082:FAY983083 FKU983082:FKU983083 FUQ983082:FUQ983083 GEM983082:GEM983083 GOI983082:GOI983083 GYE983082:GYE983083 HIA983082:HIA983083 HRW983082:HRW983083 IBS983082:IBS983083 ILO983082:ILO983083 IVK983082:IVK983083 JFG983082:JFG983083 JPC983082:JPC983083 JYY983082:JYY983083 KIU983082:KIU983083 KSQ983082:KSQ983083 LCM983082:LCM983083 LMI983082:LMI983083 LWE983082:LWE983083 MGA983082:MGA983083 MPW983082:MPW983083 MZS983082:MZS983083 NJO983082:NJO983083 NTK983082:NTK983083 ODG983082:ODG983083 ONC983082:ONC983083 OWY983082:OWY983083 PGU983082:PGU983083 PQQ983082:PQQ983083 QAM983082:QAM983083 QKI983082:QKI983083 QUE983082:QUE983083 REA983082:REA983083 RNW983082:RNW983083 RXS983082:RXS983083 SHO983082:SHO983083 SRK983082:SRK983083 TBG983082:TBG983083 TLC983082:TLC983083 TUY983082:TUY983083 UEU983082:UEU983083 UOQ983082:UOQ983083 UYM983082:UYM983083 VII983082:VII983083 VSE983082:VSE983083 WCA983082:WCA983083 WLW983082:WLW983083 WVS983082:WVS983083 K37 JG37 TC37 ACY37 AMU37 AWQ37 BGM37 BQI37 CAE37 CKA37 CTW37 DDS37 DNO37 DXK37 EHG37 ERC37 FAY37 FKU37 FUQ37 GEM37 GOI37 GYE37 HIA37 HRW37 IBS37 ILO37 IVK37 JFG37 JPC37 JYY37 KIU37 KSQ37 LCM37 LMI37 LWE37 MGA37 MPW37 MZS37 NJO37 NTK37 ODG37 ONC37 OWY37 PGU37 PQQ37 QAM37 QKI37 QUE37 REA37 RNW37 RXS37 SHO37 SRK37 TBG37 TLC37 TUY37 UEU37 UOQ37 UYM37 VII37 VSE37 WCA37 WLW37 WVS37 K65573 JG65573 TC65573 ACY65573 AMU65573 AWQ65573 BGM65573 BQI65573 CAE65573 CKA65573 CTW65573 DDS65573 DNO65573 DXK65573 EHG65573 ERC65573 FAY65573 FKU65573 FUQ65573 GEM65573 GOI65573 GYE65573 HIA65573 HRW65573 IBS65573 ILO65573 IVK65573 JFG65573 JPC65573 JYY65573 KIU65573 KSQ65573 LCM65573 LMI65573 LWE65573 MGA65573 MPW65573 MZS65573 NJO65573 NTK65573 ODG65573 ONC65573 OWY65573 PGU65573 PQQ65573 QAM65573 QKI65573 QUE65573 REA65573 RNW65573 RXS65573 SHO65573 SRK65573 TBG65573 TLC65573 TUY65573 UEU65573 UOQ65573 UYM65573 VII65573 VSE65573 WCA65573 WLW65573 WVS65573 K131109 JG131109 TC131109 ACY131109 AMU131109 AWQ131109 BGM131109 BQI131109 CAE131109 CKA131109 CTW131109 DDS131109 DNO131109 DXK131109 EHG131109 ERC131109 FAY131109 FKU131109 FUQ131109 GEM131109 GOI131109 GYE131109 HIA131109 HRW131109 IBS131109 ILO131109 IVK131109 JFG131109 JPC131109 JYY131109 KIU131109 KSQ131109 LCM131109 LMI131109 LWE131109 MGA131109 MPW131109 MZS131109 NJO131109 NTK131109 ODG131109 ONC131109 OWY131109 PGU131109 PQQ131109 QAM131109 QKI131109 QUE131109 REA131109 RNW131109 RXS131109 SHO131109 SRK131109 TBG131109 TLC131109 TUY131109 UEU131109 UOQ131109 UYM131109 VII131109 VSE131109 WCA131109 WLW131109 WVS131109 K196645 JG196645 TC196645 ACY196645 AMU196645 AWQ196645 BGM196645 BQI196645 CAE196645 CKA196645 CTW196645 DDS196645 DNO196645 DXK196645 EHG196645 ERC196645 FAY196645 FKU196645 FUQ196645 GEM196645 GOI196645 GYE196645 HIA196645 HRW196645 IBS196645 ILO196645 IVK196645 JFG196645 JPC196645 JYY196645 KIU196645 KSQ196645 LCM196645 LMI196645 LWE196645 MGA196645 MPW196645 MZS196645 NJO196645 NTK196645 ODG196645 ONC196645 OWY196645 PGU196645 PQQ196645 QAM196645 QKI196645 QUE196645 REA196645 RNW196645 RXS196645 SHO196645 SRK196645 TBG196645 TLC196645 TUY196645 UEU196645 UOQ196645 UYM196645 VII196645 VSE196645 WCA196645 WLW196645 WVS196645 K262181 JG262181 TC262181 ACY262181 AMU262181 AWQ262181 BGM262181 BQI262181 CAE262181 CKA262181 CTW262181 DDS262181 DNO262181 DXK262181 EHG262181 ERC262181 FAY262181 FKU262181 FUQ262181 GEM262181 GOI262181 GYE262181 HIA262181 HRW262181 IBS262181 ILO262181 IVK262181 JFG262181 JPC262181 JYY262181 KIU262181 KSQ262181 LCM262181 LMI262181 LWE262181 MGA262181 MPW262181 MZS262181 NJO262181 NTK262181 ODG262181 ONC262181 OWY262181 PGU262181 PQQ262181 QAM262181 QKI262181 QUE262181 REA262181 RNW262181 RXS262181 SHO262181 SRK262181 TBG262181 TLC262181 TUY262181 UEU262181 UOQ262181 UYM262181 VII262181 VSE262181 WCA262181 WLW262181 WVS262181 K327717 JG327717 TC327717 ACY327717 AMU327717 AWQ327717 BGM327717 BQI327717 CAE327717 CKA327717 CTW327717 DDS327717 DNO327717 DXK327717 EHG327717 ERC327717 FAY327717 FKU327717 FUQ327717 GEM327717 GOI327717 GYE327717 HIA327717 HRW327717 IBS327717 ILO327717 IVK327717 JFG327717 JPC327717 JYY327717 KIU327717 KSQ327717 LCM327717 LMI327717 LWE327717 MGA327717 MPW327717 MZS327717 NJO327717 NTK327717 ODG327717 ONC327717 OWY327717 PGU327717 PQQ327717 QAM327717 QKI327717 QUE327717 REA327717 RNW327717 RXS327717 SHO327717 SRK327717 TBG327717 TLC327717 TUY327717 UEU327717 UOQ327717 UYM327717 VII327717 VSE327717 WCA327717 WLW327717 WVS327717 K393253 JG393253 TC393253 ACY393253 AMU393253 AWQ393253 BGM393253 BQI393253 CAE393253 CKA393253 CTW393253 DDS393253 DNO393253 DXK393253 EHG393253 ERC393253 FAY393253 FKU393253 FUQ393253 GEM393253 GOI393253 GYE393253 HIA393253 HRW393253 IBS393253 ILO393253 IVK393253 JFG393253 JPC393253 JYY393253 KIU393253 KSQ393253 LCM393253 LMI393253 LWE393253 MGA393253 MPW393253 MZS393253 NJO393253 NTK393253 ODG393253 ONC393253 OWY393253 PGU393253 PQQ393253 QAM393253 QKI393253 QUE393253 REA393253 RNW393253 RXS393253 SHO393253 SRK393253 TBG393253 TLC393253 TUY393253 UEU393253 UOQ393253 UYM393253 VII393253 VSE393253 WCA393253 WLW393253 WVS393253 K458789 JG458789 TC458789 ACY458789 AMU458789 AWQ458789 BGM458789 BQI458789 CAE458789 CKA458789 CTW458789 DDS458789 DNO458789 DXK458789 EHG458789 ERC458789 FAY458789 FKU458789 FUQ458789 GEM458789 GOI458789 GYE458789 HIA458789 HRW458789 IBS458789 ILO458789 IVK458789 JFG458789 JPC458789 JYY458789 KIU458789 KSQ458789 LCM458789 LMI458789 LWE458789 MGA458789 MPW458789 MZS458789 NJO458789 NTK458789 ODG458789 ONC458789 OWY458789 PGU458789 PQQ458789 QAM458789 QKI458789 QUE458789 REA458789 RNW458789 RXS458789 SHO458789 SRK458789 TBG458789 TLC458789 TUY458789 UEU458789 UOQ458789 UYM458789 VII458789 VSE458789 WCA458789 WLW458789 WVS458789 K524325 JG524325 TC524325 ACY524325 AMU524325 AWQ524325 BGM524325 BQI524325 CAE524325 CKA524325 CTW524325 DDS524325 DNO524325 DXK524325 EHG524325 ERC524325 FAY524325 FKU524325 FUQ524325 GEM524325 GOI524325 GYE524325 HIA524325 HRW524325 IBS524325 ILO524325 IVK524325 JFG524325 JPC524325 JYY524325 KIU524325 KSQ524325 LCM524325 LMI524325 LWE524325 MGA524325 MPW524325 MZS524325 NJO524325 NTK524325 ODG524325 ONC524325 OWY524325 PGU524325 PQQ524325 QAM524325 QKI524325 QUE524325 REA524325 RNW524325 RXS524325 SHO524325 SRK524325 TBG524325 TLC524325 TUY524325 UEU524325 UOQ524325 UYM524325 VII524325 VSE524325 WCA524325 WLW524325 WVS524325 K589861 JG589861 TC589861 ACY589861 AMU589861 AWQ589861 BGM589861 BQI589861 CAE589861 CKA589861 CTW589861 DDS589861 DNO589861 DXK589861 EHG589861 ERC589861 FAY589861 FKU589861 FUQ589861 GEM589861 GOI589861 GYE589861 HIA589861 HRW589861 IBS589861 ILO589861 IVK589861 JFG589861 JPC589861 JYY589861 KIU589861 KSQ589861 LCM589861 LMI589861 LWE589861 MGA589861 MPW589861 MZS589861 NJO589861 NTK589861 ODG589861 ONC589861 OWY589861 PGU589861 PQQ589861 QAM589861 QKI589861 QUE589861 REA589861 RNW589861 RXS589861 SHO589861 SRK589861 TBG589861 TLC589861 TUY589861 UEU589861 UOQ589861 UYM589861 VII589861 VSE589861 WCA589861 WLW589861 WVS589861 K655397 JG655397 TC655397 ACY655397 AMU655397 AWQ655397 BGM655397 BQI655397 CAE655397 CKA655397 CTW655397 DDS655397 DNO655397 DXK655397 EHG655397 ERC655397 FAY655397 FKU655397 FUQ655397 GEM655397 GOI655397 GYE655397 HIA655397 HRW655397 IBS655397 ILO655397 IVK655397 JFG655397 JPC655397 JYY655397 KIU655397 KSQ655397 LCM655397 LMI655397 LWE655397 MGA655397 MPW655397 MZS655397 NJO655397 NTK655397 ODG655397 ONC655397 OWY655397 PGU655397 PQQ655397 QAM655397 QKI655397 QUE655397 REA655397 RNW655397 RXS655397 SHO655397 SRK655397 TBG655397 TLC655397 TUY655397 UEU655397 UOQ655397 UYM655397 VII655397 VSE655397 WCA655397 WLW655397 WVS655397 K720933 JG720933 TC720933 ACY720933 AMU720933 AWQ720933 BGM720933 BQI720933 CAE720933 CKA720933 CTW720933 DDS720933 DNO720933 DXK720933 EHG720933 ERC720933 FAY720933 FKU720933 FUQ720933 GEM720933 GOI720933 GYE720933 HIA720933 HRW720933 IBS720933 ILO720933 IVK720933 JFG720933 JPC720933 JYY720933 KIU720933 KSQ720933 LCM720933 LMI720933 LWE720933 MGA720933 MPW720933 MZS720933 NJO720933 NTK720933 ODG720933 ONC720933 OWY720933 PGU720933 PQQ720933 QAM720933 QKI720933 QUE720933 REA720933 RNW720933 RXS720933 SHO720933 SRK720933 TBG720933 TLC720933 TUY720933 UEU720933 UOQ720933 UYM720933 VII720933 VSE720933 WCA720933 WLW720933 WVS720933 K786469 JG786469 TC786469 ACY786469 AMU786469 AWQ786469 BGM786469 BQI786469 CAE786469 CKA786469 CTW786469 DDS786469 DNO786469 DXK786469 EHG786469 ERC786469 FAY786469 FKU786469 FUQ786469 GEM786469 GOI786469 GYE786469 HIA786469 HRW786469 IBS786469 ILO786469 IVK786469 JFG786469 JPC786469 JYY786469 KIU786469 KSQ786469 LCM786469 LMI786469 LWE786469 MGA786469 MPW786469 MZS786469 NJO786469 NTK786469 ODG786469 ONC786469 OWY786469 PGU786469 PQQ786469 QAM786469 QKI786469 QUE786469 REA786469 RNW786469 RXS786469 SHO786469 SRK786469 TBG786469 TLC786469 TUY786469 UEU786469 UOQ786469 UYM786469 VII786469 VSE786469 WCA786469 WLW786469 WVS786469 K852005 JG852005 TC852005 ACY852005 AMU852005 AWQ852005 BGM852005 BQI852005 CAE852005 CKA852005 CTW852005 DDS852005 DNO852005 DXK852005 EHG852005 ERC852005 FAY852005 FKU852005 FUQ852005 GEM852005 GOI852005 GYE852005 HIA852005 HRW852005 IBS852005 ILO852005 IVK852005 JFG852005 JPC852005 JYY852005 KIU852005 KSQ852005 LCM852005 LMI852005 LWE852005 MGA852005 MPW852005 MZS852005 NJO852005 NTK852005 ODG852005 ONC852005 OWY852005 PGU852005 PQQ852005 QAM852005 QKI852005 QUE852005 REA852005 RNW852005 RXS852005 SHO852005 SRK852005 TBG852005 TLC852005 TUY852005 UEU852005 UOQ852005 UYM852005 VII852005 VSE852005 WCA852005 WLW852005 WVS852005 K917541 JG917541 TC917541 ACY917541 AMU917541 AWQ917541 BGM917541 BQI917541 CAE917541 CKA917541 CTW917541 DDS917541 DNO917541 DXK917541 EHG917541 ERC917541 FAY917541 FKU917541 FUQ917541 GEM917541 GOI917541 GYE917541 HIA917541 HRW917541 IBS917541 ILO917541 IVK917541 JFG917541 JPC917541 JYY917541 KIU917541 KSQ917541 LCM917541 LMI917541 LWE917541 MGA917541 MPW917541 MZS917541 NJO917541 NTK917541 ODG917541 ONC917541 OWY917541 PGU917541 PQQ917541 QAM917541 QKI917541 QUE917541 REA917541 RNW917541 RXS917541 SHO917541 SRK917541 TBG917541 TLC917541 TUY917541 UEU917541 UOQ917541 UYM917541 VII917541 VSE917541 WCA917541 WLW917541 WVS917541 K983077 JG983077 TC983077 ACY983077 AMU983077 AWQ983077 BGM983077 BQI983077 CAE983077 CKA983077 CTW983077 DDS983077 DNO983077 DXK983077 EHG983077 ERC983077 FAY983077 FKU983077 FUQ983077 GEM983077 GOI983077 GYE983077 HIA983077 HRW983077 IBS983077 ILO983077 IVK983077 JFG983077 JPC983077 JYY983077 KIU983077 KSQ983077 LCM983077 LMI983077 LWE983077 MGA983077 MPW983077 MZS983077 NJO983077 NTK983077 ODG983077 ONC983077 OWY983077 PGU983077 PQQ983077 QAM983077 QKI983077 QUE983077 REA983077 RNW983077 RXS983077 SHO983077 SRK983077 TBG983077 TLC983077 TUY983077 UEU983077 UOQ983077 UYM983077 VII983077 VSE983077 WCA983077 WLW983077 WVS983077</xm:sqref>
        </x14:dataValidation>
      </x14:dataValidations>
    </ext>
  </extLst>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431F3-8962-4B1E-9FB9-37AD87A280EE}">
  <dimension ref="B2:Q16"/>
  <sheetViews>
    <sheetView zoomScale="85" zoomScaleNormal="85" workbookViewId="0">
      <pane xSplit="10" ySplit="8" topLeftCell="K9" activePane="bottomRight" state="frozen"/>
      <selection pane="topRight" activeCell="K1" sqref="K1"/>
      <selection pane="bottomLeft" activeCell="A9" sqref="A9"/>
      <selection pane="bottomRight" activeCell="E22" sqref="E22"/>
    </sheetView>
  </sheetViews>
  <sheetFormatPr defaultColWidth="8.875" defaultRowHeight="18.75"/>
  <cols>
    <col min="1" max="1" width="2.625" style="3" customWidth="1"/>
    <col min="2" max="2" width="5.75" style="9" customWidth="1"/>
    <col min="3" max="4" width="15.75" style="3" customWidth="1"/>
    <col min="5" max="5" width="49.125" style="3" customWidth="1"/>
    <col min="6" max="6" width="6.25" style="9" customWidth="1"/>
    <col min="7" max="8" width="9.875" style="9" bestFit="1" customWidth="1"/>
    <col min="9" max="9" width="5.75" style="11" customWidth="1"/>
    <col min="10" max="10" width="58.125" style="3" customWidth="1"/>
    <col min="11" max="11" width="54" style="3" customWidth="1"/>
    <col min="12" max="12" width="30.75" style="9" customWidth="1"/>
    <col min="13" max="13" width="13.75" style="10" customWidth="1"/>
    <col min="14" max="14" width="6.375" style="3" customWidth="1"/>
    <col min="15" max="15" width="13.25" style="11" customWidth="1"/>
    <col min="16" max="16" width="18.25" style="126" customWidth="1"/>
    <col min="17" max="17" width="15.625" style="13" customWidth="1"/>
    <col min="18" max="18" width="18.25" style="3" customWidth="1"/>
    <col min="19" max="256" width="8.875" style="3"/>
    <col min="257" max="257" width="2.625" style="3" customWidth="1"/>
    <col min="258" max="258" width="5.75" style="3" customWidth="1"/>
    <col min="259" max="260" width="15.75" style="3" customWidth="1"/>
    <col min="261" max="261" width="49.125" style="3" customWidth="1"/>
    <col min="262" max="262" width="6.25" style="3" customWidth="1"/>
    <col min="263" max="264" width="9.875" style="3" bestFit="1" customWidth="1"/>
    <col min="265" max="265" width="5.75" style="3" customWidth="1"/>
    <col min="266" max="266" width="58.125" style="3" customWidth="1"/>
    <col min="267" max="267" width="54" style="3" customWidth="1"/>
    <col min="268" max="268" width="30.75" style="3" customWidth="1"/>
    <col min="269" max="269" width="13.75" style="3" customWidth="1"/>
    <col min="270" max="270" width="6.375" style="3" customWidth="1"/>
    <col min="271" max="271" width="13.25" style="3" customWidth="1"/>
    <col min="272" max="272" width="18.25" style="3" customWidth="1"/>
    <col min="273" max="273" width="15.625" style="3" customWidth="1"/>
    <col min="274" max="274" width="18.25" style="3" customWidth="1"/>
    <col min="275" max="512" width="8.875" style="3"/>
    <col min="513" max="513" width="2.625" style="3" customWidth="1"/>
    <col min="514" max="514" width="5.75" style="3" customWidth="1"/>
    <col min="515" max="516" width="15.75" style="3" customWidth="1"/>
    <col min="517" max="517" width="49.125" style="3" customWidth="1"/>
    <col min="518" max="518" width="6.25" style="3" customWidth="1"/>
    <col min="519" max="520" width="9.875" style="3" bestFit="1" customWidth="1"/>
    <col min="521" max="521" width="5.75" style="3" customWidth="1"/>
    <col min="522" max="522" width="58.125" style="3" customWidth="1"/>
    <col min="523" max="523" width="54" style="3" customWidth="1"/>
    <col min="524" max="524" width="30.75" style="3" customWidth="1"/>
    <col min="525" max="525" width="13.75" style="3" customWidth="1"/>
    <col min="526" max="526" width="6.375" style="3" customWidth="1"/>
    <col min="527" max="527" width="13.25" style="3" customWidth="1"/>
    <col min="528" max="528" width="18.25" style="3" customWidth="1"/>
    <col min="529" max="529" width="15.625" style="3" customWidth="1"/>
    <col min="530" max="530" width="18.25" style="3" customWidth="1"/>
    <col min="531" max="768" width="8.875" style="3"/>
    <col min="769" max="769" width="2.625" style="3" customWidth="1"/>
    <col min="770" max="770" width="5.75" style="3" customWidth="1"/>
    <col min="771" max="772" width="15.75" style="3" customWidth="1"/>
    <col min="773" max="773" width="49.125" style="3" customWidth="1"/>
    <col min="774" max="774" width="6.25" style="3" customWidth="1"/>
    <col min="775" max="776" width="9.875" style="3" bestFit="1" customWidth="1"/>
    <col min="777" max="777" width="5.75" style="3" customWidth="1"/>
    <col min="778" max="778" width="58.125" style="3" customWidth="1"/>
    <col min="779" max="779" width="54" style="3" customWidth="1"/>
    <col min="780" max="780" width="30.75" style="3" customWidth="1"/>
    <col min="781" max="781" width="13.75" style="3" customWidth="1"/>
    <col min="782" max="782" width="6.375" style="3" customWidth="1"/>
    <col min="783" max="783" width="13.25" style="3" customWidth="1"/>
    <col min="784" max="784" width="18.25" style="3" customWidth="1"/>
    <col min="785" max="785" width="15.625" style="3" customWidth="1"/>
    <col min="786" max="786" width="18.25" style="3" customWidth="1"/>
    <col min="787" max="1024" width="8.875" style="3"/>
    <col min="1025" max="1025" width="2.625" style="3" customWidth="1"/>
    <col min="1026" max="1026" width="5.75" style="3" customWidth="1"/>
    <col min="1027" max="1028" width="15.75" style="3" customWidth="1"/>
    <col min="1029" max="1029" width="49.125" style="3" customWidth="1"/>
    <col min="1030" max="1030" width="6.25" style="3" customWidth="1"/>
    <col min="1031" max="1032" width="9.875" style="3" bestFit="1" customWidth="1"/>
    <col min="1033" max="1033" width="5.75" style="3" customWidth="1"/>
    <col min="1034" max="1034" width="58.125" style="3" customWidth="1"/>
    <col min="1035" max="1035" width="54" style="3" customWidth="1"/>
    <col min="1036" max="1036" width="30.75" style="3" customWidth="1"/>
    <col min="1037" max="1037" width="13.75" style="3" customWidth="1"/>
    <col min="1038" max="1038" width="6.375" style="3" customWidth="1"/>
    <col min="1039" max="1039" width="13.25" style="3" customWidth="1"/>
    <col min="1040" max="1040" width="18.25" style="3" customWidth="1"/>
    <col min="1041" max="1041" width="15.625" style="3" customWidth="1"/>
    <col min="1042" max="1042" width="18.25" style="3" customWidth="1"/>
    <col min="1043" max="1280" width="8.875" style="3"/>
    <col min="1281" max="1281" width="2.625" style="3" customWidth="1"/>
    <col min="1282" max="1282" width="5.75" style="3" customWidth="1"/>
    <col min="1283" max="1284" width="15.75" style="3" customWidth="1"/>
    <col min="1285" max="1285" width="49.125" style="3" customWidth="1"/>
    <col min="1286" max="1286" width="6.25" style="3" customWidth="1"/>
    <col min="1287" max="1288" width="9.875" style="3" bestFit="1" customWidth="1"/>
    <col min="1289" max="1289" width="5.75" style="3" customWidth="1"/>
    <col min="1290" max="1290" width="58.125" style="3" customWidth="1"/>
    <col min="1291" max="1291" width="54" style="3" customWidth="1"/>
    <col min="1292" max="1292" width="30.75" style="3" customWidth="1"/>
    <col min="1293" max="1293" width="13.75" style="3" customWidth="1"/>
    <col min="1294" max="1294" width="6.375" style="3" customWidth="1"/>
    <col min="1295" max="1295" width="13.25" style="3" customWidth="1"/>
    <col min="1296" max="1296" width="18.25" style="3" customWidth="1"/>
    <col min="1297" max="1297" width="15.625" style="3" customWidth="1"/>
    <col min="1298" max="1298" width="18.25" style="3" customWidth="1"/>
    <col min="1299" max="1536" width="8.875" style="3"/>
    <col min="1537" max="1537" width="2.625" style="3" customWidth="1"/>
    <col min="1538" max="1538" width="5.75" style="3" customWidth="1"/>
    <col min="1539" max="1540" width="15.75" style="3" customWidth="1"/>
    <col min="1541" max="1541" width="49.125" style="3" customWidth="1"/>
    <col min="1542" max="1542" width="6.25" style="3" customWidth="1"/>
    <col min="1543" max="1544" width="9.875" style="3" bestFit="1" customWidth="1"/>
    <col min="1545" max="1545" width="5.75" style="3" customWidth="1"/>
    <col min="1546" max="1546" width="58.125" style="3" customWidth="1"/>
    <col min="1547" max="1547" width="54" style="3" customWidth="1"/>
    <col min="1548" max="1548" width="30.75" style="3" customWidth="1"/>
    <col min="1549" max="1549" width="13.75" style="3" customWidth="1"/>
    <col min="1550" max="1550" width="6.375" style="3" customWidth="1"/>
    <col min="1551" max="1551" width="13.25" style="3" customWidth="1"/>
    <col min="1552" max="1552" width="18.25" style="3" customWidth="1"/>
    <col min="1553" max="1553" width="15.625" style="3" customWidth="1"/>
    <col min="1554" max="1554" width="18.25" style="3" customWidth="1"/>
    <col min="1555" max="1792" width="8.875" style="3"/>
    <col min="1793" max="1793" width="2.625" style="3" customWidth="1"/>
    <col min="1794" max="1794" width="5.75" style="3" customWidth="1"/>
    <col min="1795" max="1796" width="15.75" style="3" customWidth="1"/>
    <col min="1797" max="1797" width="49.125" style="3" customWidth="1"/>
    <col min="1798" max="1798" width="6.25" style="3" customWidth="1"/>
    <col min="1799" max="1800" width="9.875" style="3" bestFit="1" customWidth="1"/>
    <col min="1801" max="1801" width="5.75" style="3" customWidth="1"/>
    <col min="1802" max="1802" width="58.125" style="3" customWidth="1"/>
    <col min="1803" max="1803" width="54" style="3" customWidth="1"/>
    <col min="1804" max="1804" width="30.75" style="3" customWidth="1"/>
    <col min="1805" max="1805" width="13.75" style="3" customWidth="1"/>
    <col min="1806" max="1806" width="6.375" style="3" customWidth="1"/>
    <col min="1807" max="1807" width="13.25" style="3" customWidth="1"/>
    <col min="1808" max="1808" width="18.25" style="3" customWidth="1"/>
    <col min="1809" max="1809" width="15.625" style="3" customWidth="1"/>
    <col min="1810" max="1810" width="18.25" style="3" customWidth="1"/>
    <col min="1811" max="2048" width="8.875" style="3"/>
    <col min="2049" max="2049" width="2.625" style="3" customWidth="1"/>
    <col min="2050" max="2050" width="5.75" style="3" customWidth="1"/>
    <col min="2051" max="2052" width="15.75" style="3" customWidth="1"/>
    <col min="2053" max="2053" width="49.125" style="3" customWidth="1"/>
    <col min="2054" max="2054" width="6.25" style="3" customWidth="1"/>
    <col min="2055" max="2056" width="9.875" style="3" bestFit="1" customWidth="1"/>
    <col min="2057" max="2057" width="5.75" style="3" customWidth="1"/>
    <col min="2058" max="2058" width="58.125" style="3" customWidth="1"/>
    <col min="2059" max="2059" width="54" style="3" customWidth="1"/>
    <col min="2060" max="2060" width="30.75" style="3" customWidth="1"/>
    <col min="2061" max="2061" width="13.75" style="3" customWidth="1"/>
    <col min="2062" max="2062" width="6.375" style="3" customWidth="1"/>
    <col min="2063" max="2063" width="13.25" style="3" customWidth="1"/>
    <col min="2064" max="2064" width="18.25" style="3" customWidth="1"/>
    <col min="2065" max="2065" width="15.625" style="3" customWidth="1"/>
    <col min="2066" max="2066" width="18.25" style="3" customWidth="1"/>
    <col min="2067" max="2304" width="8.875" style="3"/>
    <col min="2305" max="2305" width="2.625" style="3" customWidth="1"/>
    <col min="2306" max="2306" width="5.75" style="3" customWidth="1"/>
    <col min="2307" max="2308" width="15.75" style="3" customWidth="1"/>
    <col min="2309" max="2309" width="49.125" style="3" customWidth="1"/>
    <col min="2310" max="2310" width="6.25" style="3" customWidth="1"/>
    <col min="2311" max="2312" width="9.875" style="3" bestFit="1" customWidth="1"/>
    <col min="2313" max="2313" width="5.75" style="3" customWidth="1"/>
    <col min="2314" max="2314" width="58.125" style="3" customWidth="1"/>
    <col min="2315" max="2315" width="54" style="3" customWidth="1"/>
    <col min="2316" max="2316" width="30.75" style="3" customWidth="1"/>
    <col min="2317" max="2317" width="13.75" style="3" customWidth="1"/>
    <col min="2318" max="2318" width="6.375" style="3" customWidth="1"/>
    <col min="2319" max="2319" width="13.25" style="3" customWidth="1"/>
    <col min="2320" max="2320" width="18.25" style="3" customWidth="1"/>
    <col min="2321" max="2321" width="15.625" style="3" customWidth="1"/>
    <col min="2322" max="2322" width="18.25" style="3" customWidth="1"/>
    <col min="2323" max="2560" width="8.875" style="3"/>
    <col min="2561" max="2561" width="2.625" style="3" customWidth="1"/>
    <col min="2562" max="2562" width="5.75" style="3" customWidth="1"/>
    <col min="2563" max="2564" width="15.75" style="3" customWidth="1"/>
    <col min="2565" max="2565" width="49.125" style="3" customWidth="1"/>
    <col min="2566" max="2566" width="6.25" style="3" customWidth="1"/>
    <col min="2567" max="2568" width="9.875" style="3" bestFit="1" customWidth="1"/>
    <col min="2569" max="2569" width="5.75" style="3" customWidth="1"/>
    <col min="2570" max="2570" width="58.125" style="3" customWidth="1"/>
    <col min="2571" max="2571" width="54" style="3" customWidth="1"/>
    <col min="2572" max="2572" width="30.75" style="3" customWidth="1"/>
    <col min="2573" max="2573" width="13.75" style="3" customWidth="1"/>
    <col min="2574" max="2574" width="6.375" style="3" customWidth="1"/>
    <col min="2575" max="2575" width="13.25" style="3" customWidth="1"/>
    <col min="2576" max="2576" width="18.25" style="3" customWidth="1"/>
    <col min="2577" max="2577" width="15.625" style="3" customWidth="1"/>
    <col min="2578" max="2578" width="18.25" style="3" customWidth="1"/>
    <col min="2579" max="2816" width="8.875" style="3"/>
    <col min="2817" max="2817" width="2.625" style="3" customWidth="1"/>
    <col min="2818" max="2818" width="5.75" style="3" customWidth="1"/>
    <col min="2819" max="2820" width="15.75" style="3" customWidth="1"/>
    <col min="2821" max="2821" width="49.125" style="3" customWidth="1"/>
    <col min="2822" max="2822" width="6.25" style="3" customWidth="1"/>
    <col min="2823" max="2824" width="9.875" style="3" bestFit="1" customWidth="1"/>
    <col min="2825" max="2825" width="5.75" style="3" customWidth="1"/>
    <col min="2826" max="2826" width="58.125" style="3" customWidth="1"/>
    <col min="2827" max="2827" width="54" style="3" customWidth="1"/>
    <col min="2828" max="2828" width="30.75" style="3" customWidth="1"/>
    <col min="2829" max="2829" width="13.75" style="3" customWidth="1"/>
    <col min="2830" max="2830" width="6.375" style="3" customWidth="1"/>
    <col min="2831" max="2831" width="13.25" style="3" customWidth="1"/>
    <col min="2832" max="2832" width="18.25" style="3" customWidth="1"/>
    <col min="2833" max="2833" width="15.625" style="3" customWidth="1"/>
    <col min="2834" max="2834" width="18.25" style="3" customWidth="1"/>
    <col min="2835" max="3072" width="8.875" style="3"/>
    <col min="3073" max="3073" width="2.625" style="3" customWidth="1"/>
    <col min="3074" max="3074" width="5.75" style="3" customWidth="1"/>
    <col min="3075" max="3076" width="15.75" style="3" customWidth="1"/>
    <col min="3077" max="3077" width="49.125" style="3" customWidth="1"/>
    <col min="3078" max="3078" width="6.25" style="3" customWidth="1"/>
    <col min="3079" max="3080" width="9.875" style="3" bestFit="1" customWidth="1"/>
    <col min="3081" max="3081" width="5.75" style="3" customWidth="1"/>
    <col min="3082" max="3082" width="58.125" style="3" customWidth="1"/>
    <col min="3083" max="3083" width="54" style="3" customWidth="1"/>
    <col min="3084" max="3084" width="30.75" style="3" customWidth="1"/>
    <col min="3085" max="3085" width="13.75" style="3" customWidth="1"/>
    <col min="3086" max="3086" width="6.375" style="3" customWidth="1"/>
    <col min="3087" max="3087" width="13.25" style="3" customWidth="1"/>
    <col min="3088" max="3088" width="18.25" style="3" customWidth="1"/>
    <col min="3089" max="3089" width="15.625" style="3" customWidth="1"/>
    <col min="3090" max="3090" width="18.25" style="3" customWidth="1"/>
    <col min="3091" max="3328" width="8.875" style="3"/>
    <col min="3329" max="3329" width="2.625" style="3" customWidth="1"/>
    <col min="3330" max="3330" width="5.75" style="3" customWidth="1"/>
    <col min="3331" max="3332" width="15.75" style="3" customWidth="1"/>
    <col min="3333" max="3333" width="49.125" style="3" customWidth="1"/>
    <col min="3334" max="3334" width="6.25" style="3" customWidth="1"/>
    <col min="3335" max="3336" width="9.875" style="3" bestFit="1" customWidth="1"/>
    <col min="3337" max="3337" width="5.75" style="3" customWidth="1"/>
    <col min="3338" max="3338" width="58.125" style="3" customWidth="1"/>
    <col min="3339" max="3339" width="54" style="3" customWidth="1"/>
    <col min="3340" max="3340" width="30.75" style="3" customWidth="1"/>
    <col min="3341" max="3341" width="13.75" style="3" customWidth="1"/>
    <col min="3342" max="3342" width="6.375" style="3" customWidth="1"/>
    <col min="3343" max="3343" width="13.25" style="3" customWidth="1"/>
    <col min="3344" max="3344" width="18.25" style="3" customWidth="1"/>
    <col min="3345" max="3345" width="15.625" style="3" customWidth="1"/>
    <col min="3346" max="3346" width="18.25" style="3" customWidth="1"/>
    <col min="3347" max="3584" width="8.875" style="3"/>
    <col min="3585" max="3585" width="2.625" style="3" customWidth="1"/>
    <col min="3586" max="3586" width="5.75" style="3" customWidth="1"/>
    <col min="3587" max="3588" width="15.75" style="3" customWidth="1"/>
    <col min="3589" max="3589" width="49.125" style="3" customWidth="1"/>
    <col min="3590" max="3590" width="6.25" style="3" customWidth="1"/>
    <col min="3591" max="3592" width="9.875" style="3" bestFit="1" customWidth="1"/>
    <col min="3593" max="3593" width="5.75" style="3" customWidth="1"/>
    <col min="3594" max="3594" width="58.125" style="3" customWidth="1"/>
    <col min="3595" max="3595" width="54" style="3" customWidth="1"/>
    <col min="3596" max="3596" width="30.75" style="3" customWidth="1"/>
    <col min="3597" max="3597" width="13.75" style="3" customWidth="1"/>
    <col min="3598" max="3598" width="6.375" style="3" customWidth="1"/>
    <col min="3599" max="3599" width="13.25" style="3" customWidth="1"/>
    <col min="3600" max="3600" width="18.25" style="3" customWidth="1"/>
    <col min="3601" max="3601" width="15.625" style="3" customWidth="1"/>
    <col min="3602" max="3602" width="18.25" style="3" customWidth="1"/>
    <col min="3603" max="3840" width="8.875" style="3"/>
    <col min="3841" max="3841" width="2.625" style="3" customWidth="1"/>
    <col min="3842" max="3842" width="5.75" style="3" customWidth="1"/>
    <col min="3843" max="3844" width="15.75" style="3" customWidth="1"/>
    <col min="3845" max="3845" width="49.125" style="3" customWidth="1"/>
    <col min="3846" max="3846" width="6.25" style="3" customWidth="1"/>
    <col min="3847" max="3848" width="9.875" style="3" bestFit="1" customWidth="1"/>
    <col min="3849" max="3849" width="5.75" style="3" customWidth="1"/>
    <col min="3850" max="3850" width="58.125" style="3" customWidth="1"/>
    <col min="3851" max="3851" width="54" style="3" customWidth="1"/>
    <col min="3852" max="3852" width="30.75" style="3" customWidth="1"/>
    <col min="3853" max="3853" width="13.75" style="3" customWidth="1"/>
    <col min="3854" max="3854" width="6.375" style="3" customWidth="1"/>
    <col min="3855" max="3855" width="13.25" style="3" customWidth="1"/>
    <col min="3856" max="3856" width="18.25" style="3" customWidth="1"/>
    <col min="3857" max="3857" width="15.625" style="3" customWidth="1"/>
    <col min="3858" max="3858" width="18.25" style="3" customWidth="1"/>
    <col min="3859" max="4096" width="8.875" style="3"/>
    <col min="4097" max="4097" width="2.625" style="3" customWidth="1"/>
    <col min="4098" max="4098" width="5.75" style="3" customWidth="1"/>
    <col min="4099" max="4100" width="15.75" style="3" customWidth="1"/>
    <col min="4101" max="4101" width="49.125" style="3" customWidth="1"/>
    <col min="4102" max="4102" width="6.25" style="3" customWidth="1"/>
    <col min="4103" max="4104" width="9.875" style="3" bestFit="1" customWidth="1"/>
    <col min="4105" max="4105" width="5.75" style="3" customWidth="1"/>
    <col min="4106" max="4106" width="58.125" style="3" customWidth="1"/>
    <col min="4107" max="4107" width="54" style="3" customWidth="1"/>
    <col min="4108" max="4108" width="30.75" style="3" customWidth="1"/>
    <col min="4109" max="4109" width="13.75" style="3" customWidth="1"/>
    <col min="4110" max="4110" width="6.375" style="3" customWidth="1"/>
    <col min="4111" max="4111" width="13.25" style="3" customWidth="1"/>
    <col min="4112" max="4112" width="18.25" style="3" customWidth="1"/>
    <col min="4113" max="4113" width="15.625" style="3" customWidth="1"/>
    <col min="4114" max="4114" width="18.25" style="3" customWidth="1"/>
    <col min="4115" max="4352" width="8.875" style="3"/>
    <col min="4353" max="4353" width="2.625" style="3" customWidth="1"/>
    <col min="4354" max="4354" width="5.75" style="3" customWidth="1"/>
    <col min="4355" max="4356" width="15.75" style="3" customWidth="1"/>
    <col min="4357" max="4357" width="49.125" style="3" customWidth="1"/>
    <col min="4358" max="4358" width="6.25" style="3" customWidth="1"/>
    <col min="4359" max="4360" width="9.875" style="3" bestFit="1" customWidth="1"/>
    <col min="4361" max="4361" width="5.75" style="3" customWidth="1"/>
    <col min="4362" max="4362" width="58.125" style="3" customWidth="1"/>
    <col min="4363" max="4363" width="54" style="3" customWidth="1"/>
    <col min="4364" max="4364" width="30.75" style="3" customWidth="1"/>
    <col min="4365" max="4365" width="13.75" style="3" customWidth="1"/>
    <col min="4366" max="4366" width="6.375" style="3" customWidth="1"/>
    <col min="4367" max="4367" width="13.25" style="3" customWidth="1"/>
    <col min="4368" max="4368" width="18.25" style="3" customWidth="1"/>
    <col min="4369" max="4369" width="15.625" style="3" customWidth="1"/>
    <col min="4370" max="4370" width="18.25" style="3" customWidth="1"/>
    <col min="4371" max="4608" width="8.875" style="3"/>
    <col min="4609" max="4609" width="2.625" style="3" customWidth="1"/>
    <col min="4610" max="4610" width="5.75" style="3" customWidth="1"/>
    <col min="4611" max="4612" width="15.75" style="3" customWidth="1"/>
    <col min="4613" max="4613" width="49.125" style="3" customWidth="1"/>
    <col min="4614" max="4614" width="6.25" style="3" customWidth="1"/>
    <col min="4615" max="4616" width="9.875" style="3" bestFit="1" customWidth="1"/>
    <col min="4617" max="4617" width="5.75" style="3" customWidth="1"/>
    <col min="4618" max="4618" width="58.125" style="3" customWidth="1"/>
    <col min="4619" max="4619" width="54" style="3" customWidth="1"/>
    <col min="4620" max="4620" width="30.75" style="3" customWidth="1"/>
    <col min="4621" max="4621" width="13.75" style="3" customWidth="1"/>
    <col min="4622" max="4622" width="6.375" style="3" customWidth="1"/>
    <col min="4623" max="4623" width="13.25" style="3" customWidth="1"/>
    <col min="4624" max="4624" width="18.25" style="3" customWidth="1"/>
    <col min="4625" max="4625" width="15.625" style="3" customWidth="1"/>
    <col min="4626" max="4626" width="18.25" style="3" customWidth="1"/>
    <col min="4627" max="4864" width="8.875" style="3"/>
    <col min="4865" max="4865" width="2.625" style="3" customWidth="1"/>
    <col min="4866" max="4866" width="5.75" style="3" customWidth="1"/>
    <col min="4867" max="4868" width="15.75" style="3" customWidth="1"/>
    <col min="4869" max="4869" width="49.125" style="3" customWidth="1"/>
    <col min="4870" max="4870" width="6.25" style="3" customWidth="1"/>
    <col min="4871" max="4872" width="9.875" style="3" bestFit="1" customWidth="1"/>
    <col min="4873" max="4873" width="5.75" style="3" customWidth="1"/>
    <col min="4874" max="4874" width="58.125" style="3" customWidth="1"/>
    <col min="4875" max="4875" width="54" style="3" customWidth="1"/>
    <col min="4876" max="4876" width="30.75" style="3" customWidth="1"/>
    <col min="4877" max="4877" width="13.75" style="3" customWidth="1"/>
    <col min="4878" max="4878" width="6.375" style="3" customWidth="1"/>
    <col min="4879" max="4879" width="13.25" style="3" customWidth="1"/>
    <col min="4880" max="4880" width="18.25" style="3" customWidth="1"/>
    <col min="4881" max="4881" width="15.625" style="3" customWidth="1"/>
    <col min="4882" max="4882" width="18.25" style="3" customWidth="1"/>
    <col min="4883" max="5120" width="8.875" style="3"/>
    <col min="5121" max="5121" width="2.625" style="3" customWidth="1"/>
    <col min="5122" max="5122" width="5.75" style="3" customWidth="1"/>
    <col min="5123" max="5124" width="15.75" style="3" customWidth="1"/>
    <col min="5125" max="5125" width="49.125" style="3" customWidth="1"/>
    <col min="5126" max="5126" width="6.25" style="3" customWidth="1"/>
    <col min="5127" max="5128" width="9.875" style="3" bestFit="1" customWidth="1"/>
    <col min="5129" max="5129" width="5.75" style="3" customWidth="1"/>
    <col min="5130" max="5130" width="58.125" style="3" customWidth="1"/>
    <col min="5131" max="5131" width="54" style="3" customWidth="1"/>
    <col min="5132" max="5132" width="30.75" style="3" customWidth="1"/>
    <col min="5133" max="5133" width="13.75" style="3" customWidth="1"/>
    <col min="5134" max="5134" width="6.375" style="3" customWidth="1"/>
    <col min="5135" max="5135" width="13.25" style="3" customWidth="1"/>
    <col min="5136" max="5136" width="18.25" style="3" customWidth="1"/>
    <col min="5137" max="5137" width="15.625" style="3" customWidth="1"/>
    <col min="5138" max="5138" width="18.25" style="3" customWidth="1"/>
    <col min="5139" max="5376" width="8.875" style="3"/>
    <col min="5377" max="5377" width="2.625" style="3" customWidth="1"/>
    <col min="5378" max="5378" width="5.75" style="3" customWidth="1"/>
    <col min="5379" max="5380" width="15.75" style="3" customWidth="1"/>
    <col min="5381" max="5381" width="49.125" style="3" customWidth="1"/>
    <col min="5382" max="5382" width="6.25" style="3" customWidth="1"/>
    <col min="5383" max="5384" width="9.875" style="3" bestFit="1" customWidth="1"/>
    <col min="5385" max="5385" width="5.75" style="3" customWidth="1"/>
    <col min="5386" max="5386" width="58.125" style="3" customWidth="1"/>
    <col min="5387" max="5387" width="54" style="3" customWidth="1"/>
    <col min="5388" max="5388" width="30.75" style="3" customWidth="1"/>
    <col min="5389" max="5389" width="13.75" style="3" customWidth="1"/>
    <col min="5390" max="5390" width="6.375" style="3" customWidth="1"/>
    <col min="5391" max="5391" width="13.25" style="3" customWidth="1"/>
    <col min="5392" max="5392" width="18.25" style="3" customWidth="1"/>
    <col min="5393" max="5393" width="15.625" style="3" customWidth="1"/>
    <col min="5394" max="5394" width="18.25" style="3" customWidth="1"/>
    <col min="5395" max="5632" width="8.875" style="3"/>
    <col min="5633" max="5633" width="2.625" style="3" customWidth="1"/>
    <col min="5634" max="5634" width="5.75" style="3" customWidth="1"/>
    <col min="5635" max="5636" width="15.75" style="3" customWidth="1"/>
    <col min="5637" max="5637" width="49.125" style="3" customWidth="1"/>
    <col min="5638" max="5638" width="6.25" style="3" customWidth="1"/>
    <col min="5639" max="5640" width="9.875" style="3" bestFit="1" customWidth="1"/>
    <col min="5641" max="5641" width="5.75" style="3" customWidth="1"/>
    <col min="5642" max="5642" width="58.125" style="3" customWidth="1"/>
    <col min="5643" max="5643" width="54" style="3" customWidth="1"/>
    <col min="5644" max="5644" width="30.75" style="3" customWidth="1"/>
    <col min="5645" max="5645" width="13.75" style="3" customWidth="1"/>
    <col min="5646" max="5646" width="6.375" style="3" customWidth="1"/>
    <col min="5647" max="5647" width="13.25" style="3" customWidth="1"/>
    <col min="5648" max="5648" width="18.25" style="3" customWidth="1"/>
    <col min="5649" max="5649" width="15.625" style="3" customWidth="1"/>
    <col min="5650" max="5650" width="18.25" style="3" customWidth="1"/>
    <col min="5651" max="5888" width="8.875" style="3"/>
    <col min="5889" max="5889" width="2.625" style="3" customWidth="1"/>
    <col min="5890" max="5890" width="5.75" style="3" customWidth="1"/>
    <col min="5891" max="5892" width="15.75" style="3" customWidth="1"/>
    <col min="5893" max="5893" width="49.125" style="3" customWidth="1"/>
    <col min="5894" max="5894" width="6.25" style="3" customWidth="1"/>
    <col min="5895" max="5896" width="9.875" style="3" bestFit="1" customWidth="1"/>
    <col min="5897" max="5897" width="5.75" style="3" customWidth="1"/>
    <col min="5898" max="5898" width="58.125" style="3" customWidth="1"/>
    <col min="5899" max="5899" width="54" style="3" customWidth="1"/>
    <col min="5900" max="5900" width="30.75" style="3" customWidth="1"/>
    <col min="5901" max="5901" width="13.75" style="3" customWidth="1"/>
    <col min="5902" max="5902" width="6.375" style="3" customWidth="1"/>
    <col min="5903" max="5903" width="13.25" style="3" customWidth="1"/>
    <col min="5904" max="5904" width="18.25" style="3" customWidth="1"/>
    <col min="5905" max="5905" width="15.625" style="3" customWidth="1"/>
    <col min="5906" max="5906" width="18.25" style="3" customWidth="1"/>
    <col min="5907" max="6144" width="8.875" style="3"/>
    <col min="6145" max="6145" width="2.625" style="3" customWidth="1"/>
    <col min="6146" max="6146" width="5.75" style="3" customWidth="1"/>
    <col min="6147" max="6148" width="15.75" style="3" customWidth="1"/>
    <col min="6149" max="6149" width="49.125" style="3" customWidth="1"/>
    <col min="6150" max="6150" width="6.25" style="3" customWidth="1"/>
    <col min="6151" max="6152" width="9.875" style="3" bestFit="1" customWidth="1"/>
    <col min="6153" max="6153" width="5.75" style="3" customWidth="1"/>
    <col min="6154" max="6154" width="58.125" style="3" customWidth="1"/>
    <col min="6155" max="6155" width="54" style="3" customWidth="1"/>
    <col min="6156" max="6156" width="30.75" style="3" customWidth="1"/>
    <col min="6157" max="6157" width="13.75" style="3" customWidth="1"/>
    <col min="6158" max="6158" width="6.375" style="3" customWidth="1"/>
    <col min="6159" max="6159" width="13.25" style="3" customWidth="1"/>
    <col min="6160" max="6160" width="18.25" style="3" customWidth="1"/>
    <col min="6161" max="6161" width="15.625" style="3" customWidth="1"/>
    <col min="6162" max="6162" width="18.25" style="3" customWidth="1"/>
    <col min="6163" max="6400" width="8.875" style="3"/>
    <col min="6401" max="6401" width="2.625" style="3" customWidth="1"/>
    <col min="6402" max="6402" width="5.75" style="3" customWidth="1"/>
    <col min="6403" max="6404" width="15.75" style="3" customWidth="1"/>
    <col min="6405" max="6405" width="49.125" style="3" customWidth="1"/>
    <col min="6406" max="6406" width="6.25" style="3" customWidth="1"/>
    <col min="6407" max="6408" width="9.875" style="3" bestFit="1" customWidth="1"/>
    <col min="6409" max="6409" width="5.75" style="3" customWidth="1"/>
    <col min="6410" max="6410" width="58.125" style="3" customWidth="1"/>
    <col min="6411" max="6411" width="54" style="3" customWidth="1"/>
    <col min="6412" max="6412" width="30.75" style="3" customWidth="1"/>
    <col min="6413" max="6413" width="13.75" style="3" customWidth="1"/>
    <col min="6414" max="6414" width="6.375" style="3" customWidth="1"/>
    <col min="6415" max="6415" width="13.25" style="3" customWidth="1"/>
    <col min="6416" max="6416" width="18.25" style="3" customWidth="1"/>
    <col min="6417" max="6417" width="15.625" style="3" customWidth="1"/>
    <col min="6418" max="6418" width="18.25" style="3" customWidth="1"/>
    <col min="6419" max="6656" width="8.875" style="3"/>
    <col min="6657" max="6657" width="2.625" style="3" customWidth="1"/>
    <col min="6658" max="6658" width="5.75" style="3" customWidth="1"/>
    <col min="6659" max="6660" width="15.75" style="3" customWidth="1"/>
    <col min="6661" max="6661" width="49.125" style="3" customWidth="1"/>
    <col min="6662" max="6662" width="6.25" style="3" customWidth="1"/>
    <col min="6663" max="6664" width="9.875" style="3" bestFit="1" customWidth="1"/>
    <col min="6665" max="6665" width="5.75" style="3" customWidth="1"/>
    <col min="6666" max="6666" width="58.125" style="3" customWidth="1"/>
    <col min="6667" max="6667" width="54" style="3" customWidth="1"/>
    <col min="6668" max="6668" width="30.75" style="3" customWidth="1"/>
    <col min="6669" max="6669" width="13.75" style="3" customWidth="1"/>
    <col min="6670" max="6670" width="6.375" style="3" customWidth="1"/>
    <col min="6671" max="6671" width="13.25" style="3" customWidth="1"/>
    <col min="6672" max="6672" width="18.25" style="3" customWidth="1"/>
    <col min="6673" max="6673" width="15.625" style="3" customWidth="1"/>
    <col min="6674" max="6674" width="18.25" style="3" customWidth="1"/>
    <col min="6675" max="6912" width="8.875" style="3"/>
    <col min="6913" max="6913" width="2.625" style="3" customWidth="1"/>
    <col min="6914" max="6914" width="5.75" style="3" customWidth="1"/>
    <col min="6915" max="6916" width="15.75" style="3" customWidth="1"/>
    <col min="6917" max="6917" width="49.125" style="3" customWidth="1"/>
    <col min="6918" max="6918" width="6.25" style="3" customWidth="1"/>
    <col min="6919" max="6920" width="9.875" style="3" bestFit="1" customWidth="1"/>
    <col min="6921" max="6921" width="5.75" style="3" customWidth="1"/>
    <col min="6922" max="6922" width="58.125" style="3" customWidth="1"/>
    <col min="6923" max="6923" width="54" style="3" customWidth="1"/>
    <col min="6924" max="6924" width="30.75" style="3" customWidth="1"/>
    <col min="6925" max="6925" width="13.75" style="3" customWidth="1"/>
    <col min="6926" max="6926" width="6.375" style="3" customWidth="1"/>
    <col min="6927" max="6927" width="13.25" style="3" customWidth="1"/>
    <col min="6928" max="6928" width="18.25" style="3" customWidth="1"/>
    <col min="6929" max="6929" width="15.625" style="3" customWidth="1"/>
    <col min="6930" max="6930" width="18.25" style="3" customWidth="1"/>
    <col min="6931" max="7168" width="8.875" style="3"/>
    <col min="7169" max="7169" width="2.625" style="3" customWidth="1"/>
    <col min="7170" max="7170" width="5.75" style="3" customWidth="1"/>
    <col min="7171" max="7172" width="15.75" style="3" customWidth="1"/>
    <col min="7173" max="7173" width="49.125" style="3" customWidth="1"/>
    <col min="7174" max="7174" width="6.25" style="3" customWidth="1"/>
    <col min="7175" max="7176" width="9.875" style="3" bestFit="1" customWidth="1"/>
    <col min="7177" max="7177" width="5.75" style="3" customWidth="1"/>
    <col min="7178" max="7178" width="58.125" style="3" customWidth="1"/>
    <col min="7179" max="7179" width="54" style="3" customWidth="1"/>
    <col min="7180" max="7180" width="30.75" style="3" customWidth="1"/>
    <col min="7181" max="7181" width="13.75" style="3" customWidth="1"/>
    <col min="7182" max="7182" width="6.375" style="3" customWidth="1"/>
    <col min="7183" max="7183" width="13.25" style="3" customWidth="1"/>
    <col min="7184" max="7184" width="18.25" style="3" customWidth="1"/>
    <col min="7185" max="7185" width="15.625" style="3" customWidth="1"/>
    <col min="7186" max="7186" width="18.25" style="3" customWidth="1"/>
    <col min="7187" max="7424" width="8.875" style="3"/>
    <col min="7425" max="7425" width="2.625" style="3" customWidth="1"/>
    <col min="7426" max="7426" width="5.75" style="3" customWidth="1"/>
    <col min="7427" max="7428" width="15.75" style="3" customWidth="1"/>
    <col min="7429" max="7429" width="49.125" style="3" customWidth="1"/>
    <col min="7430" max="7430" width="6.25" style="3" customWidth="1"/>
    <col min="7431" max="7432" width="9.875" style="3" bestFit="1" customWidth="1"/>
    <col min="7433" max="7433" width="5.75" style="3" customWidth="1"/>
    <col min="7434" max="7434" width="58.125" style="3" customWidth="1"/>
    <col min="7435" max="7435" width="54" style="3" customWidth="1"/>
    <col min="7436" max="7436" width="30.75" style="3" customWidth="1"/>
    <col min="7437" max="7437" width="13.75" style="3" customWidth="1"/>
    <col min="7438" max="7438" width="6.375" style="3" customWidth="1"/>
    <col min="7439" max="7439" width="13.25" style="3" customWidth="1"/>
    <col min="7440" max="7440" width="18.25" style="3" customWidth="1"/>
    <col min="7441" max="7441" width="15.625" style="3" customWidth="1"/>
    <col min="7442" max="7442" width="18.25" style="3" customWidth="1"/>
    <col min="7443" max="7680" width="8.875" style="3"/>
    <col min="7681" max="7681" width="2.625" style="3" customWidth="1"/>
    <col min="7682" max="7682" width="5.75" style="3" customWidth="1"/>
    <col min="7683" max="7684" width="15.75" style="3" customWidth="1"/>
    <col min="7685" max="7685" width="49.125" style="3" customWidth="1"/>
    <col min="7686" max="7686" width="6.25" style="3" customWidth="1"/>
    <col min="7687" max="7688" width="9.875" style="3" bestFit="1" customWidth="1"/>
    <col min="7689" max="7689" width="5.75" style="3" customWidth="1"/>
    <col min="7690" max="7690" width="58.125" style="3" customWidth="1"/>
    <col min="7691" max="7691" width="54" style="3" customWidth="1"/>
    <col min="7692" max="7692" width="30.75" style="3" customWidth="1"/>
    <col min="7693" max="7693" width="13.75" style="3" customWidth="1"/>
    <col min="7694" max="7694" width="6.375" style="3" customWidth="1"/>
    <col min="7695" max="7695" width="13.25" style="3" customWidth="1"/>
    <col min="7696" max="7696" width="18.25" style="3" customWidth="1"/>
    <col min="7697" max="7697" width="15.625" style="3" customWidth="1"/>
    <col min="7698" max="7698" width="18.25" style="3" customWidth="1"/>
    <col min="7699" max="7936" width="8.875" style="3"/>
    <col min="7937" max="7937" width="2.625" style="3" customWidth="1"/>
    <col min="7938" max="7938" width="5.75" style="3" customWidth="1"/>
    <col min="7939" max="7940" width="15.75" style="3" customWidth="1"/>
    <col min="7941" max="7941" width="49.125" style="3" customWidth="1"/>
    <col min="7942" max="7942" width="6.25" style="3" customWidth="1"/>
    <col min="7943" max="7944" width="9.875" style="3" bestFit="1" customWidth="1"/>
    <col min="7945" max="7945" width="5.75" style="3" customWidth="1"/>
    <col min="7946" max="7946" width="58.125" style="3" customWidth="1"/>
    <col min="7947" max="7947" width="54" style="3" customWidth="1"/>
    <col min="7948" max="7948" width="30.75" style="3" customWidth="1"/>
    <col min="7949" max="7949" width="13.75" style="3" customWidth="1"/>
    <col min="7950" max="7950" width="6.375" style="3" customWidth="1"/>
    <col min="7951" max="7951" width="13.25" style="3" customWidth="1"/>
    <col min="7952" max="7952" width="18.25" style="3" customWidth="1"/>
    <col min="7953" max="7953" width="15.625" style="3" customWidth="1"/>
    <col min="7954" max="7954" width="18.25" style="3" customWidth="1"/>
    <col min="7955" max="8192" width="8.875" style="3"/>
    <col min="8193" max="8193" width="2.625" style="3" customWidth="1"/>
    <col min="8194" max="8194" width="5.75" style="3" customWidth="1"/>
    <col min="8195" max="8196" width="15.75" style="3" customWidth="1"/>
    <col min="8197" max="8197" width="49.125" style="3" customWidth="1"/>
    <col min="8198" max="8198" width="6.25" style="3" customWidth="1"/>
    <col min="8199" max="8200" width="9.875" style="3" bestFit="1" customWidth="1"/>
    <col min="8201" max="8201" width="5.75" style="3" customWidth="1"/>
    <col min="8202" max="8202" width="58.125" style="3" customWidth="1"/>
    <col min="8203" max="8203" width="54" style="3" customWidth="1"/>
    <col min="8204" max="8204" width="30.75" style="3" customWidth="1"/>
    <col min="8205" max="8205" width="13.75" style="3" customWidth="1"/>
    <col min="8206" max="8206" width="6.375" style="3" customWidth="1"/>
    <col min="8207" max="8207" width="13.25" style="3" customWidth="1"/>
    <col min="8208" max="8208" width="18.25" style="3" customWidth="1"/>
    <col min="8209" max="8209" width="15.625" style="3" customWidth="1"/>
    <col min="8210" max="8210" width="18.25" style="3" customWidth="1"/>
    <col min="8211" max="8448" width="8.875" style="3"/>
    <col min="8449" max="8449" width="2.625" style="3" customWidth="1"/>
    <col min="8450" max="8450" width="5.75" style="3" customWidth="1"/>
    <col min="8451" max="8452" width="15.75" style="3" customWidth="1"/>
    <col min="8453" max="8453" width="49.125" style="3" customWidth="1"/>
    <col min="8454" max="8454" width="6.25" style="3" customWidth="1"/>
    <col min="8455" max="8456" width="9.875" style="3" bestFit="1" customWidth="1"/>
    <col min="8457" max="8457" width="5.75" style="3" customWidth="1"/>
    <col min="8458" max="8458" width="58.125" style="3" customWidth="1"/>
    <col min="8459" max="8459" width="54" style="3" customWidth="1"/>
    <col min="8460" max="8460" width="30.75" style="3" customWidth="1"/>
    <col min="8461" max="8461" width="13.75" style="3" customWidth="1"/>
    <col min="8462" max="8462" width="6.375" style="3" customWidth="1"/>
    <col min="8463" max="8463" width="13.25" style="3" customWidth="1"/>
    <col min="8464" max="8464" width="18.25" style="3" customWidth="1"/>
    <col min="8465" max="8465" width="15.625" style="3" customWidth="1"/>
    <col min="8466" max="8466" width="18.25" style="3" customWidth="1"/>
    <col min="8467" max="8704" width="8.875" style="3"/>
    <col min="8705" max="8705" width="2.625" style="3" customWidth="1"/>
    <col min="8706" max="8706" width="5.75" style="3" customWidth="1"/>
    <col min="8707" max="8708" width="15.75" style="3" customWidth="1"/>
    <col min="8709" max="8709" width="49.125" style="3" customWidth="1"/>
    <col min="8710" max="8710" width="6.25" style="3" customWidth="1"/>
    <col min="8711" max="8712" width="9.875" style="3" bestFit="1" customWidth="1"/>
    <col min="8713" max="8713" width="5.75" style="3" customWidth="1"/>
    <col min="8714" max="8714" width="58.125" style="3" customWidth="1"/>
    <col min="8715" max="8715" width="54" style="3" customWidth="1"/>
    <col min="8716" max="8716" width="30.75" style="3" customWidth="1"/>
    <col min="8717" max="8717" width="13.75" style="3" customWidth="1"/>
    <col min="8718" max="8718" width="6.375" style="3" customWidth="1"/>
    <col min="8719" max="8719" width="13.25" style="3" customWidth="1"/>
    <col min="8720" max="8720" width="18.25" style="3" customWidth="1"/>
    <col min="8721" max="8721" width="15.625" style="3" customWidth="1"/>
    <col min="8722" max="8722" width="18.25" style="3" customWidth="1"/>
    <col min="8723" max="8960" width="8.875" style="3"/>
    <col min="8961" max="8961" width="2.625" style="3" customWidth="1"/>
    <col min="8962" max="8962" width="5.75" style="3" customWidth="1"/>
    <col min="8963" max="8964" width="15.75" style="3" customWidth="1"/>
    <col min="8965" max="8965" width="49.125" style="3" customWidth="1"/>
    <col min="8966" max="8966" width="6.25" style="3" customWidth="1"/>
    <col min="8967" max="8968" width="9.875" style="3" bestFit="1" customWidth="1"/>
    <col min="8969" max="8969" width="5.75" style="3" customWidth="1"/>
    <col min="8970" max="8970" width="58.125" style="3" customWidth="1"/>
    <col min="8971" max="8971" width="54" style="3" customWidth="1"/>
    <col min="8972" max="8972" width="30.75" style="3" customWidth="1"/>
    <col min="8973" max="8973" width="13.75" style="3" customWidth="1"/>
    <col min="8974" max="8974" width="6.375" style="3" customWidth="1"/>
    <col min="8975" max="8975" width="13.25" style="3" customWidth="1"/>
    <col min="8976" max="8976" width="18.25" style="3" customWidth="1"/>
    <col min="8977" max="8977" width="15.625" style="3" customWidth="1"/>
    <col min="8978" max="8978" width="18.25" style="3" customWidth="1"/>
    <col min="8979" max="9216" width="8.875" style="3"/>
    <col min="9217" max="9217" width="2.625" style="3" customWidth="1"/>
    <col min="9218" max="9218" width="5.75" style="3" customWidth="1"/>
    <col min="9219" max="9220" width="15.75" style="3" customWidth="1"/>
    <col min="9221" max="9221" width="49.125" style="3" customWidth="1"/>
    <col min="9222" max="9222" width="6.25" style="3" customWidth="1"/>
    <col min="9223" max="9224" width="9.875" style="3" bestFit="1" customWidth="1"/>
    <col min="9225" max="9225" width="5.75" style="3" customWidth="1"/>
    <col min="9226" max="9226" width="58.125" style="3" customWidth="1"/>
    <col min="9227" max="9227" width="54" style="3" customWidth="1"/>
    <col min="9228" max="9228" width="30.75" style="3" customWidth="1"/>
    <col min="9229" max="9229" width="13.75" style="3" customWidth="1"/>
    <col min="9230" max="9230" width="6.375" style="3" customWidth="1"/>
    <col min="9231" max="9231" width="13.25" style="3" customWidth="1"/>
    <col min="9232" max="9232" width="18.25" style="3" customWidth="1"/>
    <col min="9233" max="9233" width="15.625" style="3" customWidth="1"/>
    <col min="9234" max="9234" width="18.25" style="3" customWidth="1"/>
    <col min="9235" max="9472" width="8.875" style="3"/>
    <col min="9473" max="9473" width="2.625" style="3" customWidth="1"/>
    <col min="9474" max="9474" width="5.75" style="3" customWidth="1"/>
    <col min="9475" max="9476" width="15.75" style="3" customWidth="1"/>
    <col min="9477" max="9477" width="49.125" style="3" customWidth="1"/>
    <col min="9478" max="9478" width="6.25" style="3" customWidth="1"/>
    <col min="9479" max="9480" width="9.875" style="3" bestFit="1" customWidth="1"/>
    <col min="9481" max="9481" width="5.75" style="3" customWidth="1"/>
    <col min="9482" max="9482" width="58.125" style="3" customWidth="1"/>
    <col min="9483" max="9483" width="54" style="3" customWidth="1"/>
    <col min="9484" max="9484" width="30.75" style="3" customWidth="1"/>
    <col min="9485" max="9485" width="13.75" style="3" customWidth="1"/>
    <col min="9486" max="9486" width="6.375" style="3" customWidth="1"/>
    <col min="9487" max="9487" width="13.25" style="3" customWidth="1"/>
    <col min="9488" max="9488" width="18.25" style="3" customWidth="1"/>
    <col min="9489" max="9489" width="15.625" style="3" customWidth="1"/>
    <col min="9490" max="9490" width="18.25" style="3" customWidth="1"/>
    <col min="9491" max="9728" width="8.875" style="3"/>
    <col min="9729" max="9729" width="2.625" style="3" customWidth="1"/>
    <col min="9730" max="9730" width="5.75" style="3" customWidth="1"/>
    <col min="9731" max="9732" width="15.75" style="3" customWidth="1"/>
    <col min="9733" max="9733" width="49.125" style="3" customWidth="1"/>
    <col min="9734" max="9734" width="6.25" style="3" customWidth="1"/>
    <col min="9735" max="9736" width="9.875" style="3" bestFit="1" customWidth="1"/>
    <col min="9737" max="9737" width="5.75" style="3" customWidth="1"/>
    <col min="9738" max="9738" width="58.125" style="3" customWidth="1"/>
    <col min="9739" max="9739" width="54" style="3" customWidth="1"/>
    <col min="9740" max="9740" width="30.75" style="3" customWidth="1"/>
    <col min="9741" max="9741" width="13.75" style="3" customWidth="1"/>
    <col min="9742" max="9742" width="6.375" style="3" customWidth="1"/>
    <col min="9743" max="9743" width="13.25" style="3" customWidth="1"/>
    <col min="9744" max="9744" width="18.25" style="3" customWidth="1"/>
    <col min="9745" max="9745" width="15.625" style="3" customWidth="1"/>
    <col min="9746" max="9746" width="18.25" style="3" customWidth="1"/>
    <col min="9747" max="9984" width="8.875" style="3"/>
    <col min="9985" max="9985" width="2.625" style="3" customWidth="1"/>
    <col min="9986" max="9986" width="5.75" style="3" customWidth="1"/>
    <col min="9987" max="9988" width="15.75" style="3" customWidth="1"/>
    <col min="9989" max="9989" width="49.125" style="3" customWidth="1"/>
    <col min="9990" max="9990" width="6.25" style="3" customWidth="1"/>
    <col min="9991" max="9992" width="9.875" style="3" bestFit="1" customWidth="1"/>
    <col min="9993" max="9993" width="5.75" style="3" customWidth="1"/>
    <col min="9994" max="9994" width="58.125" style="3" customWidth="1"/>
    <col min="9995" max="9995" width="54" style="3" customWidth="1"/>
    <col min="9996" max="9996" width="30.75" style="3" customWidth="1"/>
    <col min="9997" max="9997" width="13.75" style="3" customWidth="1"/>
    <col min="9998" max="9998" width="6.375" style="3" customWidth="1"/>
    <col min="9999" max="9999" width="13.25" style="3" customWidth="1"/>
    <col min="10000" max="10000" width="18.25" style="3" customWidth="1"/>
    <col min="10001" max="10001" width="15.625" style="3" customWidth="1"/>
    <col min="10002" max="10002" width="18.25" style="3" customWidth="1"/>
    <col min="10003" max="10240" width="8.875" style="3"/>
    <col min="10241" max="10241" width="2.625" style="3" customWidth="1"/>
    <col min="10242" max="10242" width="5.75" style="3" customWidth="1"/>
    <col min="10243" max="10244" width="15.75" style="3" customWidth="1"/>
    <col min="10245" max="10245" width="49.125" style="3" customWidth="1"/>
    <col min="10246" max="10246" width="6.25" style="3" customWidth="1"/>
    <col min="10247" max="10248" width="9.875" style="3" bestFit="1" customWidth="1"/>
    <col min="10249" max="10249" width="5.75" style="3" customWidth="1"/>
    <col min="10250" max="10250" width="58.125" style="3" customWidth="1"/>
    <col min="10251" max="10251" width="54" style="3" customWidth="1"/>
    <col min="10252" max="10252" width="30.75" style="3" customWidth="1"/>
    <col min="10253" max="10253" width="13.75" style="3" customWidth="1"/>
    <col min="10254" max="10254" width="6.375" style="3" customWidth="1"/>
    <col min="10255" max="10255" width="13.25" style="3" customWidth="1"/>
    <col min="10256" max="10256" width="18.25" style="3" customWidth="1"/>
    <col min="10257" max="10257" width="15.625" style="3" customWidth="1"/>
    <col min="10258" max="10258" width="18.25" style="3" customWidth="1"/>
    <col min="10259" max="10496" width="8.875" style="3"/>
    <col min="10497" max="10497" width="2.625" style="3" customWidth="1"/>
    <col min="10498" max="10498" width="5.75" style="3" customWidth="1"/>
    <col min="10499" max="10500" width="15.75" style="3" customWidth="1"/>
    <col min="10501" max="10501" width="49.125" style="3" customWidth="1"/>
    <col min="10502" max="10502" width="6.25" style="3" customWidth="1"/>
    <col min="10503" max="10504" width="9.875" style="3" bestFit="1" customWidth="1"/>
    <col min="10505" max="10505" width="5.75" style="3" customWidth="1"/>
    <col min="10506" max="10506" width="58.125" style="3" customWidth="1"/>
    <col min="10507" max="10507" width="54" style="3" customWidth="1"/>
    <col min="10508" max="10508" width="30.75" style="3" customWidth="1"/>
    <col min="10509" max="10509" width="13.75" style="3" customWidth="1"/>
    <col min="10510" max="10510" width="6.375" style="3" customWidth="1"/>
    <col min="10511" max="10511" width="13.25" style="3" customWidth="1"/>
    <col min="10512" max="10512" width="18.25" style="3" customWidth="1"/>
    <col min="10513" max="10513" width="15.625" style="3" customWidth="1"/>
    <col min="10514" max="10514" width="18.25" style="3" customWidth="1"/>
    <col min="10515" max="10752" width="8.875" style="3"/>
    <col min="10753" max="10753" width="2.625" style="3" customWidth="1"/>
    <col min="10754" max="10754" width="5.75" style="3" customWidth="1"/>
    <col min="10755" max="10756" width="15.75" style="3" customWidth="1"/>
    <col min="10757" max="10757" width="49.125" style="3" customWidth="1"/>
    <col min="10758" max="10758" width="6.25" style="3" customWidth="1"/>
    <col min="10759" max="10760" width="9.875" style="3" bestFit="1" customWidth="1"/>
    <col min="10761" max="10761" width="5.75" style="3" customWidth="1"/>
    <col min="10762" max="10762" width="58.125" style="3" customWidth="1"/>
    <col min="10763" max="10763" width="54" style="3" customWidth="1"/>
    <col min="10764" max="10764" width="30.75" style="3" customWidth="1"/>
    <col min="10765" max="10765" width="13.75" style="3" customWidth="1"/>
    <col min="10766" max="10766" width="6.375" style="3" customWidth="1"/>
    <col min="10767" max="10767" width="13.25" style="3" customWidth="1"/>
    <col min="10768" max="10768" width="18.25" style="3" customWidth="1"/>
    <col min="10769" max="10769" width="15.625" style="3" customWidth="1"/>
    <col min="10770" max="10770" width="18.25" style="3" customWidth="1"/>
    <col min="10771" max="11008" width="8.875" style="3"/>
    <col min="11009" max="11009" width="2.625" style="3" customWidth="1"/>
    <col min="11010" max="11010" width="5.75" style="3" customWidth="1"/>
    <col min="11011" max="11012" width="15.75" style="3" customWidth="1"/>
    <col min="11013" max="11013" width="49.125" style="3" customWidth="1"/>
    <col min="11014" max="11014" width="6.25" style="3" customWidth="1"/>
    <col min="11015" max="11016" width="9.875" style="3" bestFit="1" customWidth="1"/>
    <col min="11017" max="11017" width="5.75" style="3" customWidth="1"/>
    <col min="11018" max="11018" width="58.125" style="3" customWidth="1"/>
    <col min="11019" max="11019" width="54" style="3" customWidth="1"/>
    <col min="11020" max="11020" width="30.75" style="3" customWidth="1"/>
    <col min="11021" max="11021" width="13.75" style="3" customWidth="1"/>
    <col min="11022" max="11022" width="6.375" style="3" customWidth="1"/>
    <col min="11023" max="11023" width="13.25" style="3" customWidth="1"/>
    <col min="11024" max="11024" width="18.25" style="3" customWidth="1"/>
    <col min="11025" max="11025" width="15.625" style="3" customWidth="1"/>
    <col min="11026" max="11026" width="18.25" style="3" customWidth="1"/>
    <col min="11027" max="11264" width="8.875" style="3"/>
    <col min="11265" max="11265" width="2.625" style="3" customWidth="1"/>
    <col min="11266" max="11266" width="5.75" style="3" customWidth="1"/>
    <col min="11267" max="11268" width="15.75" style="3" customWidth="1"/>
    <col min="11269" max="11269" width="49.125" style="3" customWidth="1"/>
    <col min="11270" max="11270" width="6.25" style="3" customWidth="1"/>
    <col min="11271" max="11272" width="9.875" style="3" bestFit="1" customWidth="1"/>
    <col min="11273" max="11273" width="5.75" style="3" customWidth="1"/>
    <col min="11274" max="11274" width="58.125" style="3" customWidth="1"/>
    <col min="11275" max="11275" width="54" style="3" customWidth="1"/>
    <col min="11276" max="11276" width="30.75" style="3" customWidth="1"/>
    <col min="11277" max="11277" width="13.75" style="3" customWidth="1"/>
    <col min="11278" max="11278" width="6.375" style="3" customWidth="1"/>
    <col min="11279" max="11279" width="13.25" style="3" customWidth="1"/>
    <col min="11280" max="11280" width="18.25" style="3" customWidth="1"/>
    <col min="11281" max="11281" width="15.625" style="3" customWidth="1"/>
    <col min="11282" max="11282" width="18.25" style="3" customWidth="1"/>
    <col min="11283" max="11520" width="8.875" style="3"/>
    <col min="11521" max="11521" width="2.625" style="3" customWidth="1"/>
    <col min="11522" max="11522" width="5.75" style="3" customWidth="1"/>
    <col min="11523" max="11524" width="15.75" style="3" customWidth="1"/>
    <col min="11525" max="11525" width="49.125" style="3" customWidth="1"/>
    <col min="11526" max="11526" width="6.25" style="3" customWidth="1"/>
    <col min="11527" max="11528" width="9.875" style="3" bestFit="1" customWidth="1"/>
    <col min="11529" max="11529" width="5.75" style="3" customWidth="1"/>
    <col min="11530" max="11530" width="58.125" style="3" customWidth="1"/>
    <col min="11531" max="11531" width="54" style="3" customWidth="1"/>
    <col min="11532" max="11532" width="30.75" style="3" customWidth="1"/>
    <col min="11533" max="11533" width="13.75" style="3" customWidth="1"/>
    <col min="11534" max="11534" width="6.375" style="3" customWidth="1"/>
    <col min="11535" max="11535" width="13.25" style="3" customWidth="1"/>
    <col min="11536" max="11536" width="18.25" style="3" customWidth="1"/>
    <col min="11537" max="11537" width="15.625" style="3" customWidth="1"/>
    <col min="11538" max="11538" width="18.25" style="3" customWidth="1"/>
    <col min="11539" max="11776" width="8.875" style="3"/>
    <col min="11777" max="11777" width="2.625" style="3" customWidth="1"/>
    <col min="11778" max="11778" width="5.75" style="3" customWidth="1"/>
    <col min="11779" max="11780" width="15.75" style="3" customWidth="1"/>
    <col min="11781" max="11781" width="49.125" style="3" customWidth="1"/>
    <col min="11782" max="11782" width="6.25" style="3" customWidth="1"/>
    <col min="11783" max="11784" width="9.875" style="3" bestFit="1" customWidth="1"/>
    <col min="11785" max="11785" width="5.75" style="3" customWidth="1"/>
    <col min="11786" max="11786" width="58.125" style="3" customWidth="1"/>
    <col min="11787" max="11787" width="54" style="3" customWidth="1"/>
    <col min="11788" max="11788" width="30.75" style="3" customWidth="1"/>
    <col min="11789" max="11789" width="13.75" style="3" customWidth="1"/>
    <col min="11790" max="11790" width="6.375" style="3" customWidth="1"/>
    <col min="11791" max="11791" width="13.25" style="3" customWidth="1"/>
    <col min="11792" max="11792" width="18.25" style="3" customWidth="1"/>
    <col min="11793" max="11793" width="15.625" style="3" customWidth="1"/>
    <col min="11794" max="11794" width="18.25" style="3" customWidth="1"/>
    <col min="11795" max="12032" width="8.875" style="3"/>
    <col min="12033" max="12033" width="2.625" style="3" customWidth="1"/>
    <col min="12034" max="12034" width="5.75" style="3" customWidth="1"/>
    <col min="12035" max="12036" width="15.75" style="3" customWidth="1"/>
    <col min="12037" max="12037" width="49.125" style="3" customWidth="1"/>
    <col min="12038" max="12038" width="6.25" style="3" customWidth="1"/>
    <col min="12039" max="12040" width="9.875" style="3" bestFit="1" customWidth="1"/>
    <col min="12041" max="12041" width="5.75" style="3" customWidth="1"/>
    <col min="12042" max="12042" width="58.125" style="3" customWidth="1"/>
    <col min="12043" max="12043" width="54" style="3" customWidth="1"/>
    <col min="12044" max="12044" width="30.75" style="3" customWidth="1"/>
    <col min="12045" max="12045" width="13.75" style="3" customWidth="1"/>
    <col min="12046" max="12046" width="6.375" style="3" customWidth="1"/>
    <col min="12047" max="12047" width="13.25" style="3" customWidth="1"/>
    <col min="12048" max="12048" width="18.25" style="3" customWidth="1"/>
    <col min="12049" max="12049" width="15.625" style="3" customWidth="1"/>
    <col min="12050" max="12050" width="18.25" style="3" customWidth="1"/>
    <col min="12051" max="12288" width="8.875" style="3"/>
    <col min="12289" max="12289" width="2.625" style="3" customWidth="1"/>
    <col min="12290" max="12290" width="5.75" style="3" customWidth="1"/>
    <col min="12291" max="12292" width="15.75" style="3" customWidth="1"/>
    <col min="12293" max="12293" width="49.125" style="3" customWidth="1"/>
    <col min="12294" max="12294" width="6.25" style="3" customWidth="1"/>
    <col min="12295" max="12296" width="9.875" style="3" bestFit="1" customWidth="1"/>
    <col min="12297" max="12297" width="5.75" style="3" customWidth="1"/>
    <col min="12298" max="12298" width="58.125" style="3" customWidth="1"/>
    <col min="12299" max="12299" width="54" style="3" customWidth="1"/>
    <col min="12300" max="12300" width="30.75" style="3" customWidth="1"/>
    <col min="12301" max="12301" width="13.75" style="3" customWidth="1"/>
    <col min="12302" max="12302" width="6.375" style="3" customWidth="1"/>
    <col min="12303" max="12303" width="13.25" style="3" customWidth="1"/>
    <col min="12304" max="12304" width="18.25" style="3" customWidth="1"/>
    <col min="12305" max="12305" width="15.625" style="3" customWidth="1"/>
    <col min="12306" max="12306" width="18.25" style="3" customWidth="1"/>
    <col min="12307" max="12544" width="8.875" style="3"/>
    <col min="12545" max="12545" width="2.625" style="3" customWidth="1"/>
    <col min="12546" max="12546" width="5.75" style="3" customWidth="1"/>
    <col min="12547" max="12548" width="15.75" style="3" customWidth="1"/>
    <col min="12549" max="12549" width="49.125" style="3" customWidth="1"/>
    <col min="12550" max="12550" width="6.25" style="3" customWidth="1"/>
    <col min="12551" max="12552" width="9.875" style="3" bestFit="1" customWidth="1"/>
    <col min="12553" max="12553" width="5.75" style="3" customWidth="1"/>
    <col min="12554" max="12554" width="58.125" style="3" customWidth="1"/>
    <col min="12555" max="12555" width="54" style="3" customWidth="1"/>
    <col min="12556" max="12556" width="30.75" style="3" customWidth="1"/>
    <col min="12557" max="12557" width="13.75" style="3" customWidth="1"/>
    <col min="12558" max="12558" width="6.375" style="3" customWidth="1"/>
    <col min="12559" max="12559" width="13.25" style="3" customWidth="1"/>
    <col min="12560" max="12560" width="18.25" style="3" customWidth="1"/>
    <col min="12561" max="12561" width="15.625" style="3" customWidth="1"/>
    <col min="12562" max="12562" width="18.25" style="3" customWidth="1"/>
    <col min="12563" max="12800" width="8.875" style="3"/>
    <col min="12801" max="12801" width="2.625" style="3" customWidth="1"/>
    <col min="12802" max="12802" width="5.75" style="3" customWidth="1"/>
    <col min="12803" max="12804" width="15.75" style="3" customWidth="1"/>
    <col min="12805" max="12805" width="49.125" style="3" customWidth="1"/>
    <col min="12806" max="12806" width="6.25" style="3" customWidth="1"/>
    <col min="12807" max="12808" width="9.875" style="3" bestFit="1" customWidth="1"/>
    <col min="12809" max="12809" width="5.75" style="3" customWidth="1"/>
    <col min="12810" max="12810" width="58.125" style="3" customWidth="1"/>
    <col min="12811" max="12811" width="54" style="3" customWidth="1"/>
    <col min="12812" max="12812" width="30.75" style="3" customWidth="1"/>
    <col min="12813" max="12813" width="13.75" style="3" customWidth="1"/>
    <col min="12814" max="12814" width="6.375" style="3" customWidth="1"/>
    <col min="12815" max="12815" width="13.25" style="3" customWidth="1"/>
    <col min="12816" max="12816" width="18.25" style="3" customWidth="1"/>
    <col min="12817" max="12817" width="15.625" style="3" customWidth="1"/>
    <col min="12818" max="12818" width="18.25" style="3" customWidth="1"/>
    <col min="12819" max="13056" width="8.875" style="3"/>
    <col min="13057" max="13057" width="2.625" style="3" customWidth="1"/>
    <col min="13058" max="13058" width="5.75" style="3" customWidth="1"/>
    <col min="13059" max="13060" width="15.75" style="3" customWidth="1"/>
    <col min="13061" max="13061" width="49.125" style="3" customWidth="1"/>
    <col min="13062" max="13062" width="6.25" style="3" customWidth="1"/>
    <col min="13063" max="13064" width="9.875" style="3" bestFit="1" customWidth="1"/>
    <col min="13065" max="13065" width="5.75" style="3" customWidth="1"/>
    <col min="13066" max="13066" width="58.125" style="3" customWidth="1"/>
    <col min="13067" max="13067" width="54" style="3" customWidth="1"/>
    <col min="13068" max="13068" width="30.75" style="3" customWidth="1"/>
    <col min="13069" max="13069" width="13.75" style="3" customWidth="1"/>
    <col min="13070" max="13070" width="6.375" style="3" customWidth="1"/>
    <col min="13071" max="13071" width="13.25" style="3" customWidth="1"/>
    <col min="13072" max="13072" width="18.25" style="3" customWidth="1"/>
    <col min="13073" max="13073" width="15.625" style="3" customWidth="1"/>
    <col min="13074" max="13074" width="18.25" style="3" customWidth="1"/>
    <col min="13075" max="13312" width="8.875" style="3"/>
    <col min="13313" max="13313" width="2.625" style="3" customWidth="1"/>
    <col min="13314" max="13314" width="5.75" style="3" customWidth="1"/>
    <col min="13315" max="13316" width="15.75" style="3" customWidth="1"/>
    <col min="13317" max="13317" width="49.125" style="3" customWidth="1"/>
    <col min="13318" max="13318" width="6.25" style="3" customWidth="1"/>
    <col min="13319" max="13320" width="9.875" style="3" bestFit="1" customWidth="1"/>
    <col min="13321" max="13321" width="5.75" style="3" customWidth="1"/>
    <col min="13322" max="13322" width="58.125" style="3" customWidth="1"/>
    <col min="13323" max="13323" width="54" style="3" customWidth="1"/>
    <col min="13324" max="13324" width="30.75" style="3" customWidth="1"/>
    <col min="13325" max="13325" width="13.75" style="3" customWidth="1"/>
    <col min="13326" max="13326" width="6.375" style="3" customWidth="1"/>
    <col min="13327" max="13327" width="13.25" style="3" customWidth="1"/>
    <col min="13328" max="13328" width="18.25" style="3" customWidth="1"/>
    <col min="13329" max="13329" width="15.625" style="3" customWidth="1"/>
    <col min="13330" max="13330" width="18.25" style="3" customWidth="1"/>
    <col min="13331" max="13568" width="8.875" style="3"/>
    <col min="13569" max="13569" width="2.625" style="3" customWidth="1"/>
    <col min="13570" max="13570" width="5.75" style="3" customWidth="1"/>
    <col min="13571" max="13572" width="15.75" style="3" customWidth="1"/>
    <col min="13573" max="13573" width="49.125" style="3" customWidth="1"/>
    <col min="13574" max="13574" width="6.25" style="3" customWidth="1"/>
    <col min="13575" max="13576" width="9.875" style="3" bestFit="1" customWidth="1"/>
    <col min="13577" max="13577" width="5.75" style="3" customWidth="1"/>
    <col min="13578" max="13578" width="58.125" style="3" customWidth="1"/>
    <col min="13579" max="13579" width="54" style="3" customWidth="1"/>
    <col min="13580" max="13580" width="30.75" style="3" customWidth="1"/>
    <col min="13581" max="13581" width="13.75" style="3" customWidth="1"/>
    <col min="13582" max="13582" width="6.375" style="3" customWidth="1"/>
    <col min="13583" max="13583" width="13.25" style="3" customWidth="1"/>
    <col min="13584" max="13584" width="18.25" style="3" customWidth="1"/>
    <col min="13585" max="13585" width="15.625" style="3" customWidth="1"/>
    <col min="13586" max="13586" width="18.25" style="3" customWidth="1"/>
    <col min="13587" max="13824" width="8.875" style="3"/>
    <col min="13825" max="13825" width="2.625" style="3" customWidth="1"/>
    <col min="13826" max="13826" width="5.75" style="3" customWidth="1"/>
    <col min="13827" max="13828" width="15.75" style="3" customWidth="1"/>
    <col min="13829" max="13829" width="49.125" style="3" customWidth="1"/>
    <col min="13830" max="13830" width="6.25" style="3" customWidth="1"/>
    <col min="13831" max="13832" width="9.875" style="3" bestFit="1" customWidth="1"/>
    <col min="13833" max="13833" width="5.75" style="3" customWidth="1"/>
    <col min="13834" max="13834" width="58.125" style="3" customWidth="1"/>
    <col min="13835" max="13835" width="54" style="3" customWidth="1"/>
    <col min="13836" max="13836" width="30.75" style="3" customWidth="1"/>
    <col min="13837" max="13837" width="13.75" style="3" customWidth="1"/>
    <col min="13838" max="13838" width="6.375" style="3" customWidth="1"/>
    <col min="13839" max="13839" width="13.25" style="3" customWidth="1"/>
    <col min="13840" max="13840" width="18.25" style="3" customWidth="1"/>
    <col min="13841" max="13841" width="15.625" style="3" customWidth="1"/>
    <col min="13842" max="13842" width="18.25" style="3" customWidth="1"/>
    <col min="13843" max="14080" width="8.875" style="3"/>
    <col min="14081" max="14081" width="2.625" style="3" customWidth="1"/>
    <col min="14082" max="14082" width="5.75" style="3" customWidth="1"/>
    <col min="14083" max="14084" width="15.75" style="3" customWidth="1"/>
    <col min="14085" max="14085" width="49.125" style="3" customWidth="1"/>
    <col min="14086" max="14086" width="6.25" style="3" customWidth="1"/>
    <col min="14087" max="14088" width="9.875" style="3" bestFit="1" customWidth="1"/>
    <col min="14089" max="14089" width="5.75" style="3" customWidth="1"/>
    <col min="14090" max="14090" width="58.125" style="3" customWidth="1"/>
    <col min="14091" max="14091" width="54" style="3" customWidth="1"/>
    <col min="14092" max="14092" width="30.75" style="3" customWidth="1"/>
    <col min="14093" max="14093" width="13.75" style="3" customWidth="1"/>
    <col min="14094" max="14094" width="6.375" style="3" customWidth="1"/>
    <col min="14095" max="14095" width="13.25" style="3" customWidth="1"/>
    <col min="14096" max="14096" width="18.25" style="3" customWidth="1"/>
    <col min="14097" max="14097" width="15.625" style="3" customWidth="1"/>
    <col min="14098" max="14098" width="18.25" style="3" customWidth="1"/>
    <col min="14099" max="14336" width="8.875" style="3"/>
    <col min="14337" max="14337" width="2.625" style="3" customWidth="1"/>
    <col min="14338" max="14338" width="5.75" style="3" customWidth="1"/>
    <col min="14339" max="14340" width="15.75" style="3" customWidth="1"/>
    <col min="14341" max="14341" width="49.125" style="3" customWidth="1"/>
    <col min="14342" max="14342" width="6.25" style="3" customWidth="1"/>
    <col min="14343" max="14344" width="9.875" style="3" bestFit="1" customWidth="1"/>
    <col min="14345" max="14345" width="5.75" style="3" customWidth="1"/>
    <col min="14346" max="14346" width="58.125" style="3" customWidth="1"/>
    <col min="14347" max="14347" width="54" style="3" customWidth="1"/>
    <col min="14348" max="14348" width="30.75" style="3" customWidth="1"/>
    <col min="14349" max="14349" width="13.75" style="3" customWidth="1"/>
    <col min="14350" max="14350" width="6.375" style="3" customWidth="1"/>
    <col min="14351" max="14351" width="13.25" style="3" customWidth="1"/>
    <col min="14352" max="14352" width="18.25" style="3" customWidth="1"/>
    <col min="14353" max="14353" width="15.625" style="3" customWidth="1"/>
    <col min="14354" max="14354" width="18.25" style="3" customWidth="1"/>
    <col min="14355" max="14592" width="8.875" style="3"/>
    <col min="14593" max="14593" width="2.625" style="3" customWidth="1"/>
    <col min="14594" max="14594" width="5.75" style="3" customWidth="1"/>
    <col min="14595" max="14596" width="15.75" style="3" customWidth="1"/>
    <col min="14597" max="14597" width="49.125" style="3" customWidth="1"/>
    <col min="14598" max="14598" width="6.25" style="3" customWidth="1"/>
    <col min="14599" max="14600" width="9.875" style="3" bestFit="1" customWidth="1"/>
    <col min="14601" max="14601" width="5.75" style="3" customWidth="1"/>
    <col min="14602" max="14602" width="58.125" style="3" customWidth="1"/>
    <col min="14603" max="14603" width="54" style="3" customWidth="1"/>
    <col min="14604" max="14604" width="30.75" style="3" customWidth="1"/>
    <col min="14605" max="14605" width="13.75" style="3" customWidth="1"/>
    <col min="14606" max="14606" width="6.375" style="3" customWidth="1"/>
    <col min="14607" max="14607" width="13.25" style="3" customWidth="1"/>
    <col min="14608" max="14608" width="18.25" style="3" customWidth="1"/>
    <col min="14609" max="14609" width="15.625" style="3" customWidth="1"/>
    <col min="14610" max="14610" width="18.25" style="3" customWidth="1"/>
    <col min="14611" max="14848" width="8.875" style="3"/>
    <col min="14849" max="14849" width="2.625" style="3" customWidth="1"/>
    <col min="14850" max="14850" width="5.75" style="3" customWidth="1"/>
    <col min="14851" max="14852" width="15.75" style="3" customWidth="1"/>
    <col min="14853" max="14853" width="49.125" style="3" customWidth="1"/>
    <col min="14854" max="14854" width="6.25" style="3" customWidth="1"/>
    <col min="14855" max="14856" width="9.875" style="3" bestFit="1" customWidth="1"/>
    <col min="14857" max="14857" width="5.75" style="3" customWidth="1"/>
    <col min="14858" max="14858" width="58.125" style="3" customWidth="1"/>
    <col min="14859" max="14859" width="54" style="3" customWidth="1"/>
    <col min="14860" max="14860" width="30.75" style="3" customWidth="1"/>
    <col min="14861" max="14861" width="13.75" style="3" customWidth="1"/>
    <col min="14862" max="14862" width="6.375" style="3" customWidth="1"/>
    <col min="14863" max="14863" width="13.25" style="3" customWidth="1"/>
    <col min="14864" max="14864" width="18.25" style="3" customWidth="1"/>
    <col min="14865" max="14865" width="15.625" style="3" customWidth="1"/>
    <col min="14866" max="14866" width="18.25" style="3" customWidth="1"/>
    <col min="14867" max="15104" width="8.875" style="3"/>
    <col min="15105" max="15105" width="2.625" style="3" customWidth="1"/>
    <col min="15106" max="15106" width="5.75" style="3" customWidth="1"/>
    <col min="15107" max="15108" width="15.75" style="3" customWidth="1"/>
    <col min="15109" max="15109" width="49.125" style="3" customWidth="1"/>
    <col min="15110" max="15110" width="6.25" style="3" customWidth="1"/>
    <col min="15111" max="15112" width="9.875" style="3" bestFit="1" customWidth="1"/>
    <col min="15113" max="15113" width="5.75" style="3" customWidth="1"/>
    <col min="15114" max="15114" width="58.125" style="3" customWidth="1"/>
    <col min="15115" max="15115" width="54" style="3" customWidth="1"/>
    <col min="15116" max="15116" width="30.75" style="3" customWidth="1"/>
    <col min="15117" max="15117" width="13.75" style="3" customWidth="1"/>
    <col min="15118" max="15118" width="6.375" style="3" customWidth="1"/>
    <col min="15119" max="15119" width="13.25" style="3" customWidth="1"/>
    <col min="15120" max="15120" width="18.25" style="3" customWidth="1"/>
    <col min="15121" max="15121" width="15.625" style="3" customWidth="1"/>
    <col min="15122" max="15122" width="18.25" style="3" customWidth="1"/>
    <col min="15123" max="15360" width="8.875" style="3"/>
    <col min="15361" max="15361" width="2.625" style="3" customWidth="1"/>
    <col min="15362" max="15362" width="5.75" style="3" customWidth="1"/>
    <col min="15363" max="15364" width="15.75" style="3" customWidth="1"/>
    <col min="15365" max="15365" width="49.125" style="3" customWidth="1"/>
    <col min="15366" max="15366" width="6.25" style="3" customWidth="1"/>
    <col min="15367" max="15368" width="9.875" style="3" bestFit="1" customWidth="1"/>
    <col min="15369" max="15369" width="5.75" style="3" customWidth="1"/>
    <col min="15370" max="15370" width="58.125" style="3" customWidth="1"/>
    <col min="15371" max="15371" width="54" style="3" customWidth="1"/>
    <col min="15372" max="15372" width="30.75" style="3" customWidth="1"/>
    <col min="15373" max="15373" width="13.75" style="3" customWidth="1"/>
    <col min="15374" max="15374" width="6.375" style="3" customWidth="1"/>
    <col min="15375" max="15375" width="13.25" style="3" customWidth="1"/>
    <col min="15376" max="15376" width="18.25" style="3" customWidth="1"/>
    <col min="15377" max="15377" width="15.625" style="3" customWidth="1"/>
    <col min="15378" max="15378" width="18.25" style="3" customWidth="1"/>
    <col min="15379" max="15616" width="8.875" style="3"/>
    <col min="15617" max="15617" width="2.625" style="3" customWidth="1"/>
    <col min="15618" max="15618" width="5.75" style="3" customWidth="1"/>
    <col min="15619" max="15620" width="15.75" style="3" customWidth="1"/>
    <col min="15621" max="15621" width="49.125" style="3" customWidth="1"/>
    <col min="15622" max="15622" width="6.25" style="3" customWidth="1"/>
    <col min="15623" max="15624" width="9.875" style="3" bestFit="1" customWidth="1"/>
    <col min="15625" max="15625" width="5.75" style="3" customWidth="1"/>
    <col min="15626" max="15626" width="58.125" style="3" customWidth="1"/>
    <col min="15627" max="15627" width="54" style="3" customWidth="1"/>
    <col min="15628" max="15628" width="30.75" style="3" customWidth="1"/>
    <col min="15629" max="15629" width="13.75" style="3" customWidth="1"/>
    <col min="15630" max="15630" width="6.375" style="3" customWidth="1"/>
    <col min="15631" max="15631" width="13.25" style="3" customWidth="1"/>
    <col min="15632" max="15632" width="18.25" style="3" customWidth="1"/>
    <col min="15633" max="15633" width="15.625" style="3" customWidth="1"/>
    <col min="15634" max="15634" width="18.25" style="3" customWidth="1"/>
    <col min="15635" max="15872" width="8.875" style="3"/>
    <col min="15873" max="15873" width="2.625" style="3" customWidth="1"/>
    <col min="15874" max="15874" width="5.75" style="3" customWidth="1"/>
    <col min="15875" max="15876" width="15.75" style="3" customWidth="1"/>
    <col min="15877" max="15877" width="49.125" style="3" customWidth="1"/>
    <col min="15878" max="15878" width="6.25" style="3" customWidth="1"/>
    <col min="15879" max="15880" width="9.875" style="3" bestFit="1" customWidth="1"/>
    <col min="15881" max="15881" width="5.75" style="3" customWidth="1"/>
    <col min="15882" max="15882" width="58.125" style="3" customWidth="1"/>
    <col min="15883" max="15883" width="54" style="3" customWidth="1"/>
    <col min="15884" max="15884" width="30.75" style="3" customWidth="1"/>
    <col min="15885" max="15885" width="13.75" style="3" customWidth="1"/>
    <col min="15886" max="15886" width="6.375" style="3" customWidth="1"/>
    <col min="15887" max="15887" width="13.25" style="3" customWidth="1"/>
    <col min="15888" max="15888" width="18.25" style="3" customWidth="1"/>
    <col min="15889" max="15889" width="15.625" style="3" customWidth="1"/>
    <col min="15890" max="15890" width="18.25" style="3" customWidth="1"/>
    <col min="15891" max="16128" width="8.875" style="3"/>
    <col min="16129" max="16129" width="2.625" style="3" customWidth="1"/>
    <col min="16130" max="16130" width="5.75" style="3" customWidth="1"/>
    <col min="16131" max="16132" width="15.75" style="3" customWidth="1"/>
    <col min="16133" max="16133" width="49.125" style="3" customWidth="1"/>
    <col min="16134" max="16134" width="6.25" style="3" customWidth="1"/>
    <col min="16135" max="16136" width="9.875" style="3" bestFit="1" customWidth="1"/>
    <col min="16137" max="16137" width="5.75" style="3" customWidth="1"/>
    <col min="16138" max="16138" width="58.125" style="3" customWidth="1"/>
    <col min="16139" max="16139" width="54" style="3" customWidth="1"/>
    <col min="16140" max="16140" width="30.75" style="3" customWidth="1"/>
    <col min="16141" max="16141" width="13.75" style="3" customWidth="1"/>
    <col min="16142" max="16142" width="6.375" style="3" customWidth="1"/>
    <col min="16143" max="16143" width="13.25" style="3" customWidth="1"/>
    <col min="16144" max="16144" width="18.25" style="3" customWidth="1"/>
    <col min="16145" max="16145" width="15.625" style="3" customWidth="1"/>
    <col min="16146" max="16146" width="18.25" style="3" customWidth="1"/>
    <col min="16147" max="16384" width="8.875" style="3"/>
  </cols>
  <sheetData>
    <row r="2" spans="2:17" ht="20.100000000000001" customHeight="1">
      <c r="B2" s="1" t="s">
        <v>0</v>
      </c>
      <c r="C2" s="1"/>
      <c r="D2" s="1"/>
      <c r="E2" s="2" t="s">
        <v>6308</v>
      </c>
      <c r="G2" s="4" t="s">
        <v>2</v>
      </c>
      <c r="H2" s="5"/>
      <c r="I2" s="6"/>
      <c r="J2" s="125">
        <f>SUM(H:H)</f>
        <v>19600</v>
      </c>
    </row>
    <row r="3" spans="2:17" ht="20.100000000000001" customHeight="1">
      <c r="B3" s="1" t="s">
        <v>3</v>
      </c>
      <c r="C3" s="1"/>
      <c r="D3" s="1"/>
      <c r="E3" s="14" t="s">
        <v>4722</v>
      </c>
    </row>
    <row r="4" spans="2:17" ht="20.100000000000001" customHeight="1">
      <c r="B4" s="1" t="s">
        <v>3094</v>
      </c>
      <c r="C4" s="1"/>
      <c r="D4" s="1"/>
      <c r="E4" s="14" t="s">
        <v>6309</v>
      </c>
    </row>
    <row r="5" spans="2:17" ht="20.100000000000001" customHeight="1">
      <c r="B5" s="1" t="s">
        <v>6</v>
      </c>
      <c r="C5" s="1"/>
      <c r="D5" s="1"/>
      <c r="E5" s="15">
        <v>44122</v>
      </c>
      <c r="H5" s="1860" t="s">
        <v>3564</v>
      </c>
    </row>
    <row r="6" spans="2:17" ht="20.100000000000001" customHeight="1">
      <c r="B6" s="1" t="s">
        <v>8</v>
      </c>
      <c r="C6" s="1"/>
      <c r="D6" s="1"/>
      <c r="E6" s="15">
        <v>44124</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262" t="s">
        <v>6310</v>
      </c>
      <c r="D9" s="1263"/>
      <c r="E9" s="1264"/>
      <c r="F9" s="17"/>
      <c r="G9" s="17"/>
      <c r="H9" s="18"/>
      <c r="I9" s="18"/>
      <c r="J9" s="17"/>
      <c r="K9" s="17"/>
      <c r="L9" s="17"/>
      <c r="M9" s="19"/>
      <c r="N9" s="16"/>
      <c r="O9" s="17"/>
      <c r="P9" s="19"/>
      <c r="Q9" s="21"/>
    </row>
    <row r="10" spans="2:17" s="9" customFormat="1" ht="19.7" customHeight="1">
      <c r="B10" s="1483"/>
      <c r="C10" s="16" t="s">
        <v>178</v>
      </c>
      <c r="D10" s="16" t="s">
        <v>178</v>
      </c>
      <c r="E10" s="146" t="s">
        <v>6311</v>
      </c>
      <c r="F10" s="17">
        <v>1</v>
      </c>
      <c r="G10" s="16">
        <v>9800</v>
      </c>
      <c r="H10" s="1343">
        <f>F10*G10</f>
        <v>9800</v>
      </c>
      <c r="I10" s="18"/>
      <c r="J10" s="540" t="s">
        <v>6312</v>
      </c>
      <c r="K10" s="54" t="s">
        <v>6313</v>
      </c>
      <c r="L10" s="17"/>
      <c r="M10" s="19">
        <v>44817</v>
      </c>
      <c r="N10" s="16"/>
      <c r="O10" s="56"/>
      <c r="P10" s="19">
        <v>44852</v>
      </c>
      <c r="Q10" s="21"/>
    </row>
    <row r="11" spans="2:17" s="9" customFormat="1" ht="19.7" customHeight="1">
      <c r="B11" s="1483"/>
      <c r="C11" s="16" t="s">
        <v>178</v>
      </c>
      <c r="D11" s="16" t="s">
        <v>178</v>
      </c>
      <c r="E11" s="146" t="s">
        <v>6311</v>
      </c>
      <c r="F11" s="17">
        <v>1</v>
      </c>
      <c r="G11" s="16">
        <v>9800</v>
      </c>
      <c r="H11" s="1343">
        <f>F11*G11</f>
        <v>9800</v>
      </c>
      <c r="I11" s="18"/>
      <c r="J11" s="540" t="s">
        <v>6312</v>
      </c>
      <c r="K11" s="3" t="s">
        <v>6313</v>
      </c>
      <c r="L11" s="17"/>
      <c r="M11" s="19">
        <v>44817</v>
      </c>
      <c r="N11" s="16"/>
      <c r="O11" s="56"/>
      <c r="P11" s="19">
        <v>44852</v>
      </c>
      <c r="Q11" s="21"/>
    </row>
    <row r="12" spans="2:17" s="9" customFormat="1" ht="19.7" customHeight="1">
      <c r="B12" s="16"/>
      <c r="C12" s="1150"/>
      <c r="D12" s="1150"/>
      <c r="E12" s="1350"/>
      <c r="F12" s="618"/>
      <c r="G12" s="618"/>
      <c r="H12" s="1351"/>
      <c r="I12" s="18"/>
      <c r="J12" s="146"/>
      <c r="K12" s="17"/>
      <c r="L12" s="17"/>
      <c r="M12" s="19"/>
      <c r="N12" s="16"/>
      <c r="O12" s="56"/>
      <c r="P12" s="19"/>
      <c r="Q12" s="21"/>
    </row>
    <row r="13" spans="2:17" s="9" customFormat="1" ht="19.7" customHeight="1">
      <c r="B13" s="16"/>
      <c r="C13" s="16"/>
      <c r="D13" s="16"/>
      <c r="E13" s="1350"/>
      <c r="F13" s="618"/>
      <c r="G13" s="618"/>
      <c r="H13" s="1351"/>
      <c r="I13" s="18"/>
      <c r="J13" s="146"/>
      <c r="K13" s="17"/>
      <c r="L13" s="17"/>
      <c r="M13" s="19"/>
      <c r="N13" s="16"/>
      <c r="O13" s="17"/>
      <c r="P13" s="19"/>
      <c r="Q13" s="21"/>
    </row>
    <row r="14" spans="2:17" s="9" customFormat="1" ht="19.7" customHeight="1">
      <c r="B14" s="16"/>
      <c r="C14" s="16"/>
      <c r="D14" s="16"/>
      <c r="E14" s="1260">
        <f>SUM(H10:H12)</f>
        <v>19600</v>
      </c>
      <c r="F14" s="618"/>
      <c r="G14" s="618"/>
      <c r="H14" s="1351"/>
      <c r="I14" s="18"/>
      <c r="J14" s="146"/>
      <c r="K14" s="17"/>
      <c r="L14" s="17"/>
      <c r="M14" s="19"/>
      <c r="N14" s="16"/>
      <c r="O14" s="17"/>
      <c r="P14" s="19"/>
      <c r="Q14" s="21"/>
    </row>
    <row r="15" spans="2:17" s="9" customFormat="1" ht="19.7" customHeight="1">
      <c r="B15" s="16"/>
      <c r="C15" s="16"/>
      <c r="D15" s="16"/>
      <c r="E15" s="17"/>
      <c r="F15" s="17"/>
      <c r="G15" s="17"/>
      <c r="H15" s="18"/>
      <c r="I15" s="18"/>
      <c r="J15" s="17"/>
      <c r="K15" s="17"/>
      <c r="L15" s="17"/>
      <c r="M15" s="19"/>
      <c r="N15" s="16"/>
      <c r="O15" s="17"/>
      <c r="P15" s="19"/>
      <c r="Q15" s="21"/>
    </row>
    <row r="16" spans="2:17" s="9" customFormat="1" ht="19.7" customHeight="1">
      <c r="B16" s="16"/>
      <c r="C16" s="16"/>
      <c r="D16" s="16"/>
      <c r="E16" s="17"/>
      <c r="F16" s="17"/>
      <c r="G16" s="17"/>
      <c r="H16" s="18"/>
      <c r="I16" s="18"/>
      <c r="J16" s="17"/>
      <c r="K16" s="17"/>
      <c r="L16" s="17"/>
      <c r="M16" s="19"/>
      <c r="N16" s="16"/>
      <c r="O16" s="17"/>
      <c r="P16" s="19"/>
      <c r="Q16" s="21"/>
    </row>
  </sheetData>
  <autoFilter ref="B8:O8" xr:uid="{220812D8-6673-4CBB-9EF5-F1D9C03058CD}"/>
  <mergeCells count="7">
    <mergeCell ref="C9:E9"/>
    <mergeCell ref="B2:D2"/>
    <mergeCell ref="G2:I2"/>
    <mergeCell ref="B3:D3"/>
    <mergeCell ref="B4:D4"/>
    <mergeCell ref="B5:D5"/>
    <mergeCell ref="B6:D6"/>
  </mergeCells>
  <phoneticPr fontId="3"/>
  <pageMargins left="0" right="0" top="0" bottom="0" header="0" footer="0"/>
  <pageSetup paperSize="8" scale="65" orientation="portrait"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C61D4-F0F7-433C-A9F9-D227BA6D71C7}">
  <dimension ref="B2:Q274"/>
  <sheetViews>
    <sheetView zoomScale="80" zoomScaleNormal="80" workbookViewId="0">
      <pane xSplit="10" ySplit="8" topLeftCell="K125" activePane="bottomRight" state="frozen"/>
      <selection pane="topRight" activeCell="K1" sqref="K1"/>
      <selection pane="bottomLeft" activeCell="A9" sqref="A9"/>
      <selection pane="bottomRight" activeCell="A133" sqref="A133:IV133"/>
    </sheetView>
  </sheetViews>
  <sheetFormatPr defaultRowHeight="18.75"/>
  <cols>
    <col min="1" max="1" width="2.625" style="3" customWidth="1"/>
    <col min="2" max="2" width="5.75" style="9" customWidth="1"/>
    <col min="3" max="4" width="15.75" style="3" customWidth="1"/>
    <col min="5" max="5" width="49.125" style="3" customWidth="1"/>
    <col min="6" max="6" width="6.25" style="3" customWidth="1"/>
    <col min="7" max="8" width="9.875" style="3" bestFit="1" customWidth="1"/>
    <col min="9" max="9" width="5.75" style="11" customWidth="1"/>
    <col min="10" max="10" width="40.75" style="3" customWidth="1"/>
    <col min="11" max="11" width="30.75" style="3" customWidth="1"/>
    <col min="12" max="12" width="30.75" style="9" customWidth="1"/>
    <col min="13" max="13" width="13.75" style="10" customWidth="1"/>
    <col min="14" max="14" width="6.375" style="3" customWidth="1"/>
    <col min="15" max="15" width="13.25" style="11" customWidth="1"/>
    <col min="16" max="16" width="18.25" style="126" customWidth="1"/>
    <col min="17" max="17" width="15.625" style="13" customWidth="1"/>
    <col min="18" max="256" width="9" style="3"/>
    <col min="257" max="257" width="2.625" style="3" customWidth="1"/>
    <col min="258" max="258" width="5.75" style="3" customWidth="1"/>
    <col min="259" max="260" width="15.75" style="3" customWidth="1"/>
    <col min="261" max="261" width="49.125" style="3" customWidth="1"/>
    <col min="262" max="262" width="6.25" style="3" customWidth="1"/>
    <col min="263" max="264" width="9.875" style="3" bestFit="1" customWidth="1"/>
    <col min="265" max="265" width="5.75" style="3" customWidth="1"/>
    <col min="266" max="266" width="40.75" style="3" customWidth="1"/>
    <col min="267" max="268" width="30.75" style="3" customWidth="1"/>
    <col min="269" max="269" width="13.75" style="3" customWidth="1"/>
    <col min="270" max="270" width="6.375" style="3" customWidth="1"/>
    <col min="271" max="271" width="13.25" style="3" customWidth="1"/>
    <col min="272" max="272" width="18.25" style="3" customWidth="1"/>
    <col min="273" max="273" width="15.625" style="3" customWidth="1"/>
    <col min="274" max="512" width="9" style="3"/>
    <col min="513" max="513" width="2.625" style="3" customWidth="1"/>
    <col min="514" max="514" width="5.75" style="3" customWidth="1"/>
    <col min="515" max="516" width="15.75" style="3" customWidth="1"/>
    <col min="517" max="517" width="49.125" style="3" customWidth="1"/>
    <col min="518" max="518" width="6.25" style="3" customWidth="1"/>
    <col min="519" max="520" width="9.875" style="3" bestFit="1" customWidth="1"/>
    <col min="521" max="521" width="5.75" style="3" customWidth="1"/>
    <col min="522" max="522" width="40.75" style="3" customWidth="1"/>
    <col min="523" max="524" width="30.75" style="3" customWidth="1"/>
    <col min="525" max="525" width="13.75" style="3" customWidth="1"/>
    <col min="526" max="526" width="6.375" style="3" customWidth="1"/>
    <col min="527" max="527" width="13.25" style="3" customWidth="1"/>
    <col min="528" max="528" width="18.25" style="3" customWidth="1"/>
    <col min="529" max="529" width="15.625" style="3" customWidth="1"/>
    <col min="530" max="768" width="9" style="3"/>
    <col min="769" max="769" width="2.625" style="3" customWidth="1"/>
    <col min="770" max="770" width="5.75" style="3" customWidth="1"/>
    <col min="771" max="772" width="15.75" style="3" customWidth="1"/>
    <col min="773" max="773" width="49.125" style="3" customWidth="1"/>
    <col min="774" max="774" width="6.25" style="3" customWidth="1"/>
    <col min="775" max="776" width="9.875" style="3" bestFit="1" customWidth="1"/>
    <col min="777" max="777" width="5.75" style="3" customWidth="1"/>
    <col min="778" max="778" width="40.75" style="3" customWidth="1"/>
    <col min="779" max="780" width="30.75" style="3" customWidth="1"/>
    <col min="781" max="781" width="13.75" style="3" customWidth="1"/>
    <col min="782" max="782" width="6.375" style="3" customWidth="1"/>
    <col min="783" max="783" width="13.25" style="3" customWidth="1"/>
    <col min="784" max="784" width="18.25" style="3" customWidth="1"/>
    <col min="785" max="785" width="15.625" style="3" customWidth="1"/>
    <col min="786" max="1024" width="9" style="3"/>
    <col min="1025" max="1025" width="2.625" style="3" customWidth="1"/>
    <col min="1026" max="1026" width="5.75" style="3" customWidth="1"/>
    <col min="1027" max="1028" width="15.75" style="3" customWidth="1"/>
    <col min="1029" max="1029" width="49.125" style="3" customWidth="1"/>
    <col min="1030" max="1030" width="6.25" style="3" customWidth="1"/>
    <col min="1031" max="1032" width="9.875" style="3" bestFit="1" customWidth="1"/>
    <col min="1033" max="1033" width="5.75" style="3" customWidth="1"/>
    <col min="1034" max="1034" width="40.75" style="3" customWidth="1"/>
    <col min="1035" max="1036" width="30.75" style="3" customWidth="1"/>
    <col min="1037" max="1037" width="13.75" style="3" customWidth="1"/>
    <col min="1038" max="1038" width="6.375" style="3" customWidth="1"/>
    <col min="1039" max="1039" width="13.25" style="3" customWidth="1"/>
    <col min="1040" max="1040" width="18.2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9.125" style="3" customWidth="1"/>
    <col min="1286" max="1286" width="6.25" style="3" customWidth="1"/>
    <col min="1287" max="1288" width="9.875" style="3" bestFit="1" customWidth="1"/>
    <col min="1289" max="1289" width="5.75" style="3" customWidth="1"/>
    <col min="1290" max="1290" width="40.75" style="3" customWidth="1"/>
    <col min="1291" max="1292" width="30.75" style="3" customWidth="1"/>
    <col min="1293" max="1293" width="13.75" style="3" customWidth="1"/>
    <col min="1294" max="1294" width="6.375" style="3" customWidth="1"/>
    <col min="1295" max="1295" width="13.25" style="3" customWidth="1"/>
    <col min="1296" max="1296" width="18.2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9.125" style="3" customWidth="1"/>
    <col min="1542" max="1542" width="6.25" style="3" customWidth="1"/>
    <col min="1543" max="1544" width="9.875" style="3" bestFit="1" customWidth="1"/>
    <col min="1545" max="1545" width="5.75" style="3" customWidth="1"/>
    <col min="1546" max="1546" width="40.75" style="3" customWidth="1"/>
    <col min="1547" max="1548" width="30.75" style="3" customWidth="1"/>
    <col min="1549" max="1549" width="13.75" style="3" customWidth="1"/>
    <col min="1550" max="1550" width="6.375" style="3" customWidth="1"/>
    <col min="1551" max="1551" width="13.25" style="3" customWidth="1"/>
    <col min="1552" max="1552" width="18.2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9.125" style="3" customWidth="1"/>
    <col min="1798" max="1798" width="6.25" style="3" customWidth="1"/>
    <col min="1799" max="1800" width="9.875" style="3" bestFit="1" customWidth="1"/>
    <col min="1801" max="1801" width="5.75" style="3" customWidth="1"/>
    <col min="1802" max="1802" width="40.75" style="3" customWidth="1"/>
    <col min="1803" max="1804" width="30.75" style="3" customWidth="1"/>
    <col min="1805" max="1805" width="13.75" style="3" customWidth="1"/>
    <col min="1806" max="1806" width="6.375" style="3" customWidth="1"/>
    <col min="1807" max="1807" width="13.25" style="3" customWidth="1"/>
    <col min="1808" max="1808" width="18.2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9.125" style="3" customWidth="1"/>
    <col min="2054" max="2054" width="6.25" style="3" customWidth="1"/>
    <col min="2055" max="2056" width="9.875" style="3" bestFit="1" customWidth="1"/>
    <col min="2057" max="2057" width="5.75" style="3" customWidth="1"/>
    <col min="2058" max="2058" width="40.75" style="3" customWidth="1"/>
    <col min="2059" max="2060" width="30.75" style="3" customWidth="1"/>
    <col min="2061" max="2061" width="13.75" style="3" customWidth="1"/>
    <col min="2062" max="2062" width="6.375" style="3" customWidth="1"/>
    <col min="2063" max="2063" width="13.25" style="3" customWidth="1"/>
    <col min="2064" max="2064" width="18.2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9.125" style="3" customWidth="1"/>
    <col min="2310" max="2310" width="6.25" style="3" customWidth="1"/>
    <col min="2311" max="2312" width="9.875" style="3" bestFit="1" customWidth="1"/>
    <col min="2313" max="2313" width="5.75" style="3" customWidth="1"/>
    <col min="2314" max="2314" width="40.75" style="3" customWidth="1"/>
    <col min="2315" max="2316" width="30.75" style="3" customWidth="1"/>
    <col min="2317" max="2317" width="13.75" style="3" customWidth="1"/>
    <col min="2318" max="2318" width="6.375" style="3" customWidth="1"/>
    <col min="2319" max="2319" width="13.25" style="3" customWidth="1"/>
    <col min="2320" max="2320" width="18.2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9.125" style="3" customWidth="1"/>
    <col min="2566" max="2566" width="6.25" style="3" customWidth="1"/>
    <col min="2567" max="2568" width="9.875" style="3" bestFit="1" customWidth="1"/>
    <col min="2569" max="2569" width="5.75" style="3" customWidth="1"/>
    <col min="2570" max="2570" width="40.75" style="3" customWidth="1"/>
    <col min="2571" max="2572" width="30.75" style="3" customWidth="1"/>
    <col min="2573" max="2573" width="13.75" style="3" customWidth="1"/>
    <col min="2574" max="2574" width="6.375" style="3" customWidth="1"/>
    <col min="2575" max="2575" width="13.25" style="3" customWidth="1"/>
    <col min="2576" max="2576" width="18.2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9.125" style="3" customWidth="1"/>
    <col min="2822" max="2822" width="6.25" style="3" customWidth="1"/>
    <col min="2823" max="2824" width="9.875" style="3" bestFit="1" customWidth="1"/>
    <col min="2825" max="2825" width="5.75" style="3" customWidth="1"/>
    <col min="2826" max="2826" width="40.75" style="3" customWidth="1"/>
    <col min="2827" max="2828" width="30.75" style="3" customWidth="1"/>
    <col min="2829" max="2829" width="13.75" style="3" customWidth="1"/>
    <col min="2830" max="2830" width="6.375" style="3" customWidth="1"/>
    <col min="2831" max="2831" width="13.25" style="3" customWidth="1"/>
    <col min="2832" max="2832" width="18.2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9.125" style="3" customWidth="1"/>
    <col min="3078" max="3078" width="6.25" style="3" customWidth="1"/>
    <col min="3079" max="3080" width="9.875" style="3" bestFit="1" customWidth="1"/>
    <col min="3081" max="3081" width="5.75" style="3" customWidth="1"/>
    <col min="3082" max="3082" width="40.75" style="3" customWidth="1"/>
    <col min="3083" max="3084" width="30.75" style="3" customWidth="1"/>
    <col min="3085" max="3085" width="13.75" style="3" customWidth="1"/>
    <col min="3086" max="3086" width="6.375" style="3" customWidth="1"/>
    <col min="3087" max="3087" width="13.25" style="3" customWidth="1"/>
    <col min="3088" max="3088" width="18.2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9.125" style="3" customWidth="1"/>
    <col min="3334" max="3334" width="6.25" style="3" customWidth="1"/>
    <col min="3335" max="3336" width="9.875" style="3" bestFit="1" customWidth="1"/>
    <col min="3337" max="3337" width="5.75" style="3" customWidth="1"/>
    <col min="3338" max="3338" width="40.75" style="3" customWidth="1"/>
    <col min="3339" max="3340" width="30.75" style="3" customWidth="1"/>
    <col min="3341" max="3341" width="13.75" style="3" customWidth="1"/>
    <col min="3342" max="3342" width="6.375" style="3" customWidth="1"/>
    <col min="3343" max="3343" width="13.25" style="3" customWidth="1"/>
    <col min="3344" max="3344" width="18.2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9.125" style="3" customWidth="1"/>
    <col min="3590" max="3590" width="6.25" style="3" customWidth="1"/>
    <col min="3591" max="3592" width="9.875" style="3" bestFit="1" customWidth="1"/>
    <col min="3593" max="3593" width="5.75" style="3" customWidth="1"/>
    <col min="3594" max="3594" width="40.75" style="3" customWidth="1"/>
    <col min="3595" max="3596" width="30.75" style="3" customWidth="1"/>
    <col min="3597" max="3597" width="13.75" style="3" customWidth="1"/>
    <col min="3598" max="3598" width="6.375" style="3" customWidth="1"/>
    <col min="3599" max="3599" width="13.25" style="3" customWidth="1"/>
    <col min="3600" max="3600" width="18.2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9.125" style="3" customWidth="1"/>
    <col min="3846" max="3846" width="6.25" style="3" customWidth="1"/>
    <col min="3847" max="3848" width="9.875" style="3" bestFit="1" customWidth="1"/>
    <col min="3849" max="3849" width="5.75" style="3" customWidth="1"/>
    <col min="3850" max="3850" width="40.75" style="3" customWidth="1"/>
    <col min="3851" max="3852" width="30.75" style="3" customWidth="1"/>
    <col min="3853" max="3853" width="13.75" style="3" customWidth="1"/>
    <col min="3854" max="3854" width="6.375" style="3" customWidth="1"/>
    <col min="3855" max="3855" width="13.25" style="3" customWidth="1"/>
    <col min="3856" max="3856" width="18.2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9.125" style="3" customWidth="1"/>
    <col min="4102" max="4102" width="6.25" style="3" customWidth="1"/>
    <col min="4103" max="4104" width="9.875" style="3" bestFit="1" customWidth="1"/>
    <col min="4105" max="4105" width="5.75" style="3" customWidth="1"/>
    <col min="4106" max="4106" width="40.75" style="3" customWidth="1"/>
    <col min="4107" max="4108" width="30.75" style="3" customWidth="1"/>
    <col min="4109" max="4109" width="13.75" style="3" customWidth="1"/>
    <col min="4110" max="4110" width="6.375" style="3" customWidth="1"/>
    <col min="4111" max="4111" width="13.25" style="3" customWidth="1"/>
    <col min="4112" max="4112" width="18.2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9.125" style="3" customWidth="1"/>
    <col min="4358" max="4358" width="6.25" style="3" customWidth="1"/>
    <col min="4359" max="4360" width="9.875" style="3" bestFit="1" customWidth="1"/>
    <col min="4361" max="4361" width="5.75" style="3" customWidth="1"/>
    <col min="4362" max="4362" width="40.75" style="3" customWidth="1"/>
    <col min="4363" max="4364" width="30.75" style="3" customWidth="1"/>
    <col min="4365" max="4365" width="13.75" style="3" customWidth="1"/>
    <col min="4366" max="4366" width="6.375" style="3" customWidth="1"/>
    <col min="4367" max="4367" width="13.25" style="3" customWidth="1"/>
    <col min="4368" max="4368" width="18.2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9.125" style="3" customWidth="1"/>
    <col min="4614" max="4614" width="6.25" style="3" customWidth="1"/>
    <col min="4615" max="4616" width="9.875" style="3" bestFit="1" customWidth="1"/>
    <col min="4617" max="4617" width="5.75" style="3" customWidth="1"/>
    <col min="4618" max="4618" width="40.75" style="3" customWidth="1"/>
    <col min="4619" max="4620" width="30.75" style="3" customWidth="1"/>
    <col min="4621" max="4621" width="13.75" style="3" customWidth="1"/>
    <col min="4622" max="4622" width="6.375" style="3" customWidth="1"/>
    <col min="4623" max="4623" width="13.25" style="3" customWidth="1"/>
    <col min="4624" max="4624" width="18.2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9.125" style="3" customWidth="1"/>
    <col min="4870" max="4870" width="6.25" style="3" customWidth="1"/>
    <col min="4871" max="4872" width="9.875" style="3" bestFit="1" customWidth="1"/>
    <col min="4873" max="4873" width="5.75" style="3" customWidth="1"/>
    <col min="4874" max="4874" width="40.75" style="3" customWidth="1"/>
    <col min="4875" max="4876" width="30.75" style="3" customWidth="1"/>
    <col min="4877" max="4877" width="13.75" style="3" customWidth="1"/>
    <col min="4878" max="4878" width="6.375" style="3" customWidth="1"/>
    <col min="4879" max="4879" width="13.25" style="3" customWidth="1"/>
    <col min="4880" max="4880" width="18.2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9.125" style="3" customWidth="1"/>
    <col min="5126" max="5126" width="6.25" style="3" customWidth="1"/>
    <col min="5127" max="5128" width="9.875" style="3" bestFit="1" customWidth="1"/>
    <col min="5129" max="5129" width="5.75" style="3" customWidth="1"/>
    <col min="5130" max="5130" width="40.75" style="3" customWidth="1"/>
    <col min="5131" max="5132" width="30.75" style="3" customWidth="1"/>
    <col min="5133" max="5133" width="13.75" style="3" customWidth="1"/>
    <col min="5134" max="5134" width="6.375" style="3" customWidth="1"/>
    <col min="5135" max="5135" width="13.25" style="3" customWidth="1"/>
    <col min="5136" max="5136" width="18.2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9.125" style="3" customWidth="1"/>
    <col min="5382" max="5382" width="6.25" style="3" customWidth="1"/>
    <col min="5383" max="5384" width="9.875" style="3" bestFit="1" customWidth="1"/>
    <col min="5385" max="5385" width="5.75" style="3" customWidth="1"/>
    <col min="5386" max="5386" width="40.75" style="3" customWidth="1"/>
    <col min="5387" max="5388" width="30.75" style="3" customWidth="1"/>
    <col min="5389" max="5389" width="13.75" style="3" customWidth="1"/>
    <col min="5390" max="5390" width="6.375" style="3" customWidth="1"/>
    <col min="5391" max="5391" width="13.25" style="3" customWidth="1"/>
    <col min="5392" max="5392" width="18.2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9.125" style="3" customWidth="1"/>
    <col min="5638" max="5638" width="6.25" style="3" customWidth="1"/>
    <col min="5639" max="5640" width="9.875" style="3" bestFit="1" customWidth="1"/>
    <col min="5641" max="5641" width="5.75" style="3" customWidth="1"/>
    <col min="5642" max="5642" width="40.75" style="3" customWidth="1"/>
    <col min="5643" max="5644" width="30.75" style="3" customWidth="1"/>
    <col min="5645" max="5645" width="13.75" style="3" customWidth="1"/>
    <col min="5646" max="5646" width="6.375" style="3" customWidth="1"/>
    <col min="5647" max="5647" width="13.25" style="3" customWidth="1"/>
    <col min="5648" max="5648" width="18.2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9.125" style="3" customWidth="1"/>
    <col min="5894" max="5894" width="6.25" style="3" customWidth="1"/>
    <col min="5895" max="5896" width="9.875" style="3" bestFit="1" customWidth="1"/>
    <col min="5897" max="5897" width="5.75" style="3" customWidth="1"/>
    <col min="5898" max="5898" width="40.75" style="3" customWidth="1"/>
    <col min="5899" max="5900" width="30.75" style="3" customWidth="1"/>
    <col min="5901" max="5901" width="13.75" style="3" customWidth="1"/>
    <col min="5902" max="5902" width="6.375" style="3" customWidth="1"/>
    <col min="5903" max="5903" width="13.25" style="3" customWidth="1"/>
    <col min="5904" max="5904" width="18.2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9.125" style="3" customWidth="1"/>
    <col min="6150" max="6150" width="6.25" style="3" customWidth="1"/>
    <col min="6151" max="6152" width="9.875" style="3" bestFit="1" customWidth="1"/>
    <col min="6153" max="6153" width="5.75" style="3" customWidth="1"/>
    <col min="6154" max="6154" width="40.75" style="3" customWidth="1"/>
    <col min="6155" max="6156" width="30.75" style="3" customWidth="1"/>
    <col min="6157" max="6157" width="13.75" style="3" customWidth="1"/>
    <col min="6158" max="6158" width="6.375" style="3" customWidth="1"/>
    <col min="6159" max="6159" width="13.25" style="3" customWidth="1"/>
    <col min="6160" max="6160" width="18.2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9.125" style="3" customWidth="1"/>
    <col min="6406" max="6406" width="6.25" style="3" customWidth="1"/>
    <col min="6407" max="6408" width="9.875" style="3" bestFit="1" customWidth="1"/>
    <col min="6409" max="6409" width="5.75" style="3" customWidth="1"/>
    <col min="6410" max="6410" width="40.75" style="3" customWidth="1"/>
    <col min="6411" max="6412" width="30.75" style="3" customWidth="1"/>
    <col min="6413" max="6413" width="13.75" style="3" customWidth="1"/>
    <col min="6414" max="6414" width="6.375" style="3" customWidth="1"/>
    <col min="6415" max="6415" width="13.25" style="3" customWidth="1"/>
    <col min="6416" max="6416" width="18.2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9.125" style="3" customWidth="1"/>
    <col min="6662" max="6662" width="6.25" style="3" customWidth="1"/>
    <col min="6663" max="6664" width="9.875" style="3" bestFit="1" customWidth="1"/>
    <col min="6665" max="6665" width="5.75" style="3" customWidth="1"/>
    <col min="6666" max="6666" width="40.75" style="3" customWidth="1"/>
    <col min="6667" max="6668" width="30.75" style="3" customWidth="1"/>
    <col min="6669" max="6669" width="13.75" style="3" customWidth="1"/>
    <col min="6670" max="6670" width="6.375" style="3" customWidth="1"/>
    <col min="6671" max="6671" width="13.25" style="3" customWidth="1"/>
    <col min="6672" max="6672" width="18.2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9.125" style="3" customWidth="1"/>
    <col min="6918" max="6918" width="6.25" style="3" customWidth="1"/>
    <col min="6919" max="6920" width="9.875" style="3" bestFit="1" customWidth="1"/>
    <col min="6921" max="6921" width="5.75" style="3" customWidth="1"/>
    <col min="6922" max="6922" width="40.75" style="3" customWidth="1"/>
    <col min="6923" max="6924" width="30.75" style="3" customWidth="1"/>
    <col min="6925" max="6925" width="13.75" style="3" customWidth="1"/>
    <col min="6926" max="6926" width="6.375" style="3" customWidth="1"/>
    <col min="6927" max="6927" width="13.25" style="3" customWidth="1"/>
    <col min="6928" max="6928" width="18.2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9.125" style="3" customWidth="1"/>
    <col min="7174" max="7174" width="6.25" style="3" customWidth="1"/>
    <col min="7175" max="7176" width="9.875" style="3" bestFit="1" customWidth="1"/>
    <col min="7177" max="7177" width="5.75" style="3" customWidth="1"/>
    <col min="7178" max="7178" width="40.75" style="3" customWidth="1"/>
    <col min="7179" max="7180" width="30.75" style="3" customWidth="1"/>
    <col min="7181" max="7181" width="13.75" style="3" customWidth="1"/>
    <col min="7182" max="7182" width="6.375" style="3" customWidth="1"/>
    <col min="7183" max="7183" width="13.25" style="3" customWidth="1"/>
    <col min="7184" max="7184" width="18.2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9.125" style="3" customWidth="1"/>
    <col min="7430" max="7430" width="6.25" style="3" customWidth="1"/>
    <col min="7431" max="7432" width="9.875" style="3" bestFit="1" customWidth="1"/>
    <col min="7433" max="7433" width="5.75" style="3" customWidth="1"/>
    <col min="7434" max="7434" width="40.75" style="3" customWidth="1"/>
    <col min="7435" max="7436" width="30.75" style="3" customWidth="1"/>
    <col min="7437" max="7437" width="13.75" style="3" customWidth="1"/>
    <col min="7438" max="7438" width="6.375" style="3" customWidth="1"/>
    <col min="7439" max="7439" width="13.25" style="3" customWidth="1"/>
    <col min="7440" max="7440" width="18.2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9.125" style="3" customWidth="1"/>
    <col min="7686" max="7686" width="6.25" style="3" customWidth="1"/>
    <col min="7687" max="7688" width="9.875" style="3" bestFit="1" customWidth="1"/>
    <col min="7689" max="7689" width="5.75" style="3" customWidth="1"/>
    <col min="7690" max="7690" width="40.75" style="3" customWidth="1"/>
    <col min="7691" max="7692" width="30.75" style="3" customWidth="1"/>
    <col min="7693" max="7693" width="13.75" style="3" customWidth="1"/>
    <col min="7694" max="7694" width="6.375" style="3" customWidth="1"/>
    <col min="7695" max="7695" width="13.25" style="3" customWidth="1"/>
    <col min="7696" max="7696" width="18.2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9.125" style="3" customWidth="1"/>
    <col min="7942" max="7942" width="6.25" style="3" customWidth="1"/>
    <col min="7943" max="7944" width="9.875" style="3" bestFit="1" customWidth="1"/>
    <col min="7945" max="7945" width="5.75" style="3" customWidth="1"/>
    <col min="7946" max="7946" width="40.75" style="3" customWidth="1"/>
    <col min="7947" max="7948" width="30.75" style="3" customWidth="1"/>
    <col min="7949" max="7949" width="13.75" style="3" customWidth="1"/>
    <col min="7950" max="7950" width="6.375" style="3" customWidth="1"/>
    <col min="7951" max="7951" width="13.25" style="3" customWidth="1"/>
    <col min="7952" max="7952" width="18.2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9.125" style="3" customWidth="1"/>
    <col min="8198" max="8198" width="6.25" style="3" customWidth="1"/>
    <col min="8199" max="8200" width="9.875" style="3" bestFit="1" customWidth="1"/>
    <col min="8201" max="8201" width="5.75" style="3" customWidth="1"/>
    <col min="8202" max="8202" width="40.75" style="3" customWidth="1"/>
    <col min="8203" max="8204" width="30.75" style="3" customWidth="1"/>
    <col min="8205" max="8205" width="13.75" style="3" customWidth="1"/>
    <col min="8206" max="8206" width="6.375" style="3" customWidth="1"/>
    <col min="8207" max="8207" width="13.25" style="3" customWidth="1"/>
    <col min="8208" max="8208" width="18.2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9.125" style="3" customWidth="1"/>
    <col min="8454" max="8454" width="6.25" style="3" customWidth="1"/>
    <col min="8455" max="8456" width="9.875" style="3" bestFit="1" customWidth="1"/>
    <col min="8457" max="8457" width="5.75" style="3" customWidth="1"/>
    <col min="8458" max="8458" width="40.75" style="3" customWidth="1"/>
    <col min="8459" max="8460" width="30.75" style="3" customWidth="1"/>
    <col min="8461" max="8461" width="13.75" style="3" customWidth="1"/>
    <col min="8462" max="8462" width="6.375" style="3" customWidth="1"/>
    <col min="8463" max="8463" width="13.25" style="3" customWidth="1"/>
    <col min="8464" max="8464" width="18.2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9.125" style="3" customWidth="1"/>
    <col min="8710" max="8710" width="6.25" style="3" customWidth="1"/>
    <col min="8711" max="8712" width="9.875" style="3" bestFit="1" customWidth="1"/>
    <col min="8713" max="8713" width="5.75" style="3" customWidth="1"/>
    <col min="8714" max="8714" width="40.75" style="3" customWidth="1"/>
    <col min="8715" max="8716" width="30.75" style="3" customWidth="1"/>
    <col min="8717" max="8717" width="13.75" style="3" customWidth="1"/>
    <col min="8718" max="8718" width="6.375" style="3" customWidth="1"/>
    <col min="8719" max="8719" width="13.25" style="3" customWidth="1"/>
    <col min="8720" max="8720" width="18.2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9.125" style="3" customWidth="1"/>
    <col min="8966" max="8966" width="6.25" style="3" customWidth="1"/>
    <col min="8967" max="8968" width="9.875" style="3" bestFit="1" customWidth="1"/>
    <col min="8969" max="8969" width="5.75" style="3" customWidth="1"/>
    <col min="8970" max="8970" width="40.75" style="3" customWidth="1"/>
    <col min="8971" max="8972" width="30.75" style="3" customWidth="1"/>
    <col min="8973" max="8973" width="13.75" style="3" customWidth="1"/>
    <col min="8974" max="8974" width="6.375" style="3" customWidth="1"/>
    <col min="8975" max="8975" width="13.25" style="3" customWidth="1"/>
    <col min="8976" max="8976" width="18.2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9.125" style="3" customWidth="1"/>
    <col min="9222" max="9222" width="6.25" style="3" customWidth="1"/>
    <col min="9223" max="9224" width="9.875" style="3" bestFit="1" customWidth="1"/>
    <col min="9225" max="9225" width="5.75" style="3" customWidth="1"/>
    <col min="9226" max="9226" width="40.75" style="3" customWidth="1"/>
    <col min="9227" max="9228" width="30.75" style="3" customWidth="1"/>
    <col min="9229" max="9229" width="13.75" style="3" customWidth="1"/>
    <col min="9230" max="9230" width="6.375" style="3" customWidth="1"/>
    <col min="9231" max="9231" width="13.25" style="3" customWidth="1"/>
    <col min="9232" max="9232" width="18.2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9.125" style="3" customWidth="1"/>
    <col min="9478" max="9478" width="6.25" style="3" customWidth="1"/>
    <col min="9479" max="9480" width="9.875" style="3" bestFit="1" customWidth="1"/>
    <col min="9481" max="9481" width="5.75" style="3" customWidth="1"/>
    <col min="9482" max="9482" width="40.75" style="3" customWidth="1"/>
    <col min="9483" max="9484" width="30.75" style="3" customWidth="1"/>
    <col min="9485" max="9485" width="13.75" style="3" customWidth="1"/>
    <col min="9486" max="9486" width="6.375" style="3" customWidth="1"/>
    <col min="9487" max="9487" width="13.25" style="3" customWidth="1"/>
    <col min="9488" max="9488" width="18.2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9.125" style="3" customWidth="1"/>
    <col min="9734" max="9734" width="6.25" style="3" customWidth="1"/>
    <col min="9735" max="9736" width="9.875" style="3" bestFit="1" customWidth="1"/>
    <col min="9737" max="9737" width="5.75" style="3" customWidth="1"/>
    <col min="9738" max="9738" width="40.75" style="3" customWidth="1"/>
    <col min="9739" max="9740" width="30.75" style="3" customWidth="1"/>
    <col min="9741" max="9741" width="13.75" style="3" customWidth="1"/>
    <col min="9742" max="9742" width="6.375" style="3" customWidth="1"/>
    <col min="9743" max="9743" width="13.25" style="3" customWidth="1"/>
    <col min="9744" max="9744" width="18.2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9.125" style="3" customWidth="1"/>
    <col min="9990" max="9990" width="6.25" style="3" customWidth="1"/>
    <col min="9991" max="9992" width="9.875" style="3" bestFit="1" customWidth="1"/>
    <col min="9993" max="9993" width="5.75" style="3" customWidth="1"/>
    <col min="9994" max="9994" width="40.75" style="3" customWidth="1"/>
    <col min="9995" max="9996" width="30.75" style="3" customWidth="1"/>
    <col min="9997" max="9997" width="13.75" style="3" customWidth="1"/>
    <col min="9998" max="9998" width="6.375" style="3" customWidth="1"/>
    <col min="9999" max="9999" width="13.25" style="3" customWidth="1"/>
    <col min="10000" max="10000" width="18.2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9.125" style="3" customWidth="1"/>
    <col min="10246" max="10246" width="6.25" style="3" customWidth="1"/>
    <col min="10247" max="10248" width="9.875" style="3" bestFit="1" customWidth="1"/>
    <col min="10249" max="10249" width="5.75" style="3" customWidth="1"/>
    <col min="10250" max="10250" width="40.75" style="3" customWidth="1"/>
    <col min="10251" max="10252" width="30.75" style="3" customWidth="1"/>
    <col min="10253" max="10253" width="13.75" style="3" customWidth="1"/>
    <col min="10254" max="10254" width="6.375" style="3" customWidth="1"/>
    <col min="10255" max="10255" width="13.25" style="3" customWidth="1"/>
    <col min="10256" max="10256" width="18.2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9.125" style="3" customWidth="1"/>
    <col min="10502" max="10502" width="6.25" style="3" customWidth="1"/>
    <col min="10503" max="10504" width="9.875" style="3" bestFit="1" customWidth="1"/>
    <col min="10505" max="10505" width="5.75" style="3" customWidth="1"/>
    <col min="10506" max="10506" width="40.75" style="3" customWidth="1"/>
    <col min="10507" max="10508" width="30.75" style="3" customWidth="1"/>
    <col min="10509" max="10509" width="13.75" style="3" customWidth="1"/>
    <col min="10510" max="10510" width="6.375" style="3" customWidth="1"/>
    <col min="10511" max="10511" width="13.25" style="3" customWidth="1"/>
    <col min="10512" max="10512" width="18.2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9.125" style="3" customWidth="1"/>
    <col min="10758" max="10758" width="6.25" style="3" customWidth="1"/>
    <col min="10759" max="10760" width="9.875" style="3" bestFit="1" customWidth="1"/>
    <col min="10761" max="10761" width="5.75" style="3" customWidth="1"/>
    <col min="10762" max="10762" width="40.75" style="3" customWidth="1"/>
    <col min="10763" max="10764" width="30.75" style="3" customWidth="1"/>
    <col min="10765" max="10765" width="13.75" style="3" customWidth="1"/>
    <col min="10766" max="10766" width="6.375" style="3" customWidth="1"/>
    <col min="10767" max="10767" width="13.25" style="3" customWidth="1"/>
    <col min="10768" max="10768" width="18.2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9.125" style="3" customWidth="1"/>
    <col min="11014" max="11014" width="6.25" style="3" customWidth="1"/>
    <col min="11015" max="11016" width="9.875" style="3" bestFit="1" customWidth="1"/>
    <col min="11017" max="11017" width="5.75" style="3" customWidth="1"/>
    <col min="11018" max="11018" width="40.75" style="3" customWidth="1"/>
    <col min="11019" max="11020" width="30.75" style="3" customWidth="1"/>
    <col min="11021" max="11021" width="13.75" style="3" customWidth="1"/>
    <col min="11022" max="11022" width="6.375" style="3" customWidth="1"/>
    <col min="11023" max="11023" width="13.25" style="3" customWidth="1"/>
    <col min="11024" max="11024" width="18.2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9.125" style="3" customWidth="1"/>
    <col min="11270" max="11270" width="6.25" style="3" customWidth="1"/>
    <col min="11271" max="11272" width="9.875" style="3" bestFit="1" customWidth="1"/>
    <col min="11273" max="11273" width="5.75" style="3" customWidth="1"/>
    <col min="11274" max="11274" width="40.75" style="3" customWidth="1"/>
    <col min="11275" max="11276" width="30.75" style="3" customWidth="1"/>
    <col min="11277" max="11277" width="13.75" style="3" customWidth="1"/>
    <col min="11278" max="11278" width="6.375" style="3" customWidth="1"/>
    <col min="11279" max="11279" width="13.25" style="3" customWidth="1"/>
    <col min="11280" max="11280" width="18.2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9.125" style="3" customWidth="1"/>
    <col min="11526" max="11526" width="6.25" style="3" customWidth="1"/>
    <col min="11527" max="11528" width="9.875" style="3" bestFit="1" customWidth="1"/>
    <col min="11529" max="11529" width="5.75" style="3" customWidth="1"/>
    <col min="11530" max="11530" width="40.75" style="3" customWidth="1"/>
    <col min="11531" max="11532" width="30.75" style="3" customWidth="1"/>
    <col min="11533" max="11533" width="13.75" style="3" customWidth="1"/>
    <col min="11534" max="11534" width="6.375" style="3" customWidth="1"/>
    <col min="11535" max="11535" width="13.25" style="3" customWidth="1"/>
    <col min="11536" max="11536" width="18.2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9.125" style="3" customWidth="1"/>
    <col min="11782" max="11782" width="6.25" style="3" customWidth="1"/>
    <col min="11783" max="11784" width="9.875" style="3" bestFit="1" customWidth="1"/>
    <col min="11785" max="11785" width="5.75" style="3" customWidth="1"/>
    <col min="11786" max="11786" width="40.75" style="3" customWidth="1"/>
    <col min="11787" max="11788" width="30.75" style="3" customWidth="1"/>
    <col min="11789" max="11789" width="13.75" style="3" customWidth="1"/>
    <col min="11790" max="11790" width="6.375" style="3" customWidth="1"/>
    <col min="11791" max="11791" width="13.25" style="3" customWidth="1"/>
    <col min="11792" max="11792" width="18.2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9.125" style="3" customWidth="1"/>
    <col min="12038" max="12038" width="6.25" style="3" customWidth="1"/>
    <col min="12039" max="12040" width="9.875" style="3" bestFit="1" customWidth="1"/>
    <col min="12041" max="12041" width="5.75" style="3" customWidth="1"/>
    <col min="12042" max="12042" width="40.75" style="3" customWidth="1"/>
    <col min="12043" max="12044" width="30.75" style="3" customWidth="1"/>
    <col min="12045" max="12045" width="13.75" style="3" customWidth="1"/>
    <col min="12046" max="12046" width="6.375" style="3" customWidth="1"/>
    <col min="12047" max="12047" width="13.25" style="3" customWidth="1"/>
    <col min="12048" max="12048" width="18.2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9.125" style="3" customWidth="1"/>
    <col min="12294" max="12294" width="6.25" style="3" customWidth="1"/>
    <col min="12295" max="12296" width="9.875" style="3" bestFit="1" customWidth="1"/>
    <col min="12297" max="12297" width="5.75" style="3" customWidth="1"/>
    <col min="12298" max="12298" width="40.75" style="3" customWidth="1"/>
    <col min="12299" max="12300" width="30.75" style="3" customWidth="1"/>
    <col min="12301" max="12301" width="13.75" style="3" customWidth="1"/>
    <col min="12302" max="12302" width="6.375" style="3" customWidth="1"/>
    <col min="12303" max="12303" width="13.25" style="3" customWidth="1"/>
    <col min="12304" max="12304" width="18.2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9.125" style="3" customWidth="1"/>
    <col min="12550" max="12550" width="6.25" style="3" customWidth="1"/>
    <col min="12551" max="12552" width="9.875" style="3" bestFit="1" customWidth="1"/>
    <col min="12553" max="12553" width="5.75" style="3" customWidth="1"/>
    <col min="12554" max="12554" width="40.75" style="3" customWidth="1"/>
    <col min="12555" max="12556" width="30.75" style="3" customWidth="1"/>
    <col min="12557" max="12557" width="13.75" style="3" customWidth="1"/>
    <col min="12558" max="12558" width="6.375" style="3" customWidth="1"/>
    <col min="12559" max="12559" width="13.25" style="3" customWidth="1"/>
    <col min="12560" max="12560" width="18.2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9.125" style="3" customWidth="1"/>
    <col min="12806" max="12806" width="6.25" style="3" customWidth="1"/>
    <col min="12807" max="12808" width="9.875" style="3" bestFit="1" customWidth="1"/>
    <col min="12809" max="12809" width="5.75" style="3" customWidth="1"/>
    <col min="12810" max="12810" width="40.75" style="3" customWidth="1"/>
    <col min="12811" max="12812" width="30.75" style="3" customWidth="1"/>
    <col min="12813" max="12813" width="13.75" style="3" customWidth="1"/>
    <col min="12814" max="12814" width="6.375" style="3" customWidth="1"/>
    <col min="12815" max="12815" width="13.25" style="3" customWidth="1"/>
    <col min="12816" max="12816" width="18.2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9.125" style="3" customWidth="1"/>
    <col min="13062" max="13062" width="6.25" style="3" customWidth="1"/>
    <col min="13063" max="13064" width="9.875" style="3" bestFit="1" customWidth="1"/>
    <col min="13065" max="13065" width="5.75" style="3" customWidth="1"/>
    <col min="13066" max="13066" width="40.75" style="3" customWidth="1"/>
    <col min="13067" max="13068" width="30.75" style="3" customWidth="1"/>
    <col min="13069" max="13069" width="13.75" style="3" customWidth="1"/>
    <col min="13070" max="13070" width="6.375" style="3" customWidth="1"/>
    <col min="13071" max="13071" width="13.25" style="3" customWidth="1"/>
    <col min="13072" max="13072" width="18.2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9.125" style="3" customWidth="1"/>
    <col min="13318" max="13318" width="6.25" style="3" customWidth="1"/>
    <col min="13319" max="13320" width="9.875" style="3" bestFit="1" customWidth="1"/>
    <col min="13321" max="13321" width="5.75" style="3" customWidth="1"/>
    <col min="13322" max="13322" width="40.75" style="3" customWidth="1"/>
    <col min="13323" max="13324" width="30.75" style="3" customWidth="1"/>
    <col min="13325" max="13325" width="13.75" style="3" customWidth="1"/>
    <col min="13326" max="13326" width="6.375" style="3" customWidth="1"/>
    <col min="13327" max="13327" width="13.25" style="3" customWidth="1"/>
    <col min="13328" max="13328" width="18.2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9.125" style="3" customWidth="1"/>
    <col min="13574" max="13574" width="6.25" style="3" customWidth="1"/>
    <col min="13575" max="13576" width="9.875" style="3" bestFit="1" customWidth="1"/>
    <col min="13577" max="13577" width="5.75" style="3" customWidth="1"/>
    <col min="13578" max="13578" width="40.75" style="3" customWidth="1"/>
    <col min="13579" max="13580" width="30.75" style="3" customWidth="1"/>
    <col min="13581" max="13581" width="13.75" style="3" customWidth="1"/>
    <col min="13582" max="13582" width="6.375" style="3" customWidth="1"/>
    <col min="13583" max="13583" width="13.25" style="3" customWidth="1"/>
    <col min="13584" max="13584" width="18.2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9.125" style="3" customWidth="1"/>
    <col min="13830" max="13830" width="6.25" style="3" customWidth="1"/>
    <col min="13831" max="13832" width="9.875" style="3" bestFit="1" customWidth="1"/>
    <col min="13833" max="13833" width="5.75" style="3" customWidth="1"/>
    <col min="13834" max="13834" width="40.75" style="3" customWidth="1"/>
    <col min="13835" max="13836" width="30.75" style="3" customWidth="1"/>
    <col min="13837" max="13837" width="13.75" style="3" customWidth="1"/>
    <col min="13838" max="13838" width="6.375" style="3" customWidth="1"/>
    <col min="13839" max="13839" width="13.25" style="3" customWidth="1"/>
    <col min="13840" max="13840" width="18.2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9.125" style="3" customWidth="1"/>
    <col min="14086" max="14086" width="6.25" style="3" customWidth="1"/>
    <col min="14087" max="14088" width="9.875" style="3" bestFit="1" customWidth="1"/>
    <col min="14089" max="14089" width="5.75" style="3" customWidth="1"/>
    <col min="14090" max="14090" width="40.75" style="3" customWidth="1"/>
    <col min="14091" max="14092" width="30.75" style="3" customWidth="1"/>
    <col min="14093" max="14093" width="13.75" style="3" customWidth="1"/>
    <col min="14094" max="14094" width="6.375" style="3" customWidth="1"/>
    <col min="14095" max="14095" width="13.25" style="3" customWidth="1"/>
    <col min="14096" max="14096" width="18.2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9.125" style="3" customWidth="1"/>
    <col min="14342" max="14342" width="6.25" style="3" customWidth="1"/>
    <col min="14343" max="14344" width="9.875" style="3" bestFit="1" customWidth="1"/>
    <col min="14345" max="14345" width="5.75" style="3" customWidth="1"/>
    <col min="14346" max="14346" width="40.75" style="3" customWidth="1"/>
    <col min="14347" max="14348" width="30.75" style="3" customWidth="1"/>
    <col min="14349" max="14349" width="13.75" style="3" customWidth="1"/>
    <col min="14350" max="14350" width="6.375" style="3" customWidth="1"/>
    <col min="14351" max="14351" width="13.25" style="3" customWidth="1"/>
    <col min="14352" max="14352" width="18.2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9.125" style="3" customWidth="1"/>
    <col min="14598" max="14598" width="6.25" style="3" customWidth="1"/>
    <col min="14599" max="14600" width="9.875" style="3" bestFit="1" customWidth="1"/>
    <col min="14601" max="14601" width="5.75" style="3" customWidth="1"/>
    <col min="14602" max="14602" width="40.75" style="3" customWidth="1"/>
    <col min="14603" max="14604" width="30.75" style="3" customWidth="1"/>
    <col min="14605" max="14605" width="13.75" style="3" customWidth="1"/>
    <col min="14606" max="14606" width="6.375" style="3" customWidth="1"/>
    <col min="14607" max="14607" width="13.25" style="3" customWidth="1"/>
    <col min="14608" max="14608" width="18.2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9.125" style="3" customWidth="1"/>
    <col min="14854" max="14854" width="6.25" style="3" customWidth="1"/>
    <col min="14855" max="14856" width="9.875" style="3" bestFit="1" customWidth="1"/>
    <col min="14857" max="14857" width="5.75" style="3" customWidth="1"/>
    <col min="14858" max="14858" width="40.75" style="3" customWidth="1"/>
    <col min="14859" max="14860" width="30.75" style="3" customWidth="1"/>
    <col min="14861" max="14861" width="13.75" style="3" customWidth="1"/>
    <col min="14862" max="14862" width="6.375" style="3" customWidth="1"/>
    <col min="14863" max="14863" width="13.25" style="3" customWidth="1"/>
    <col min="14864" max="14864" width="18.2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9.125" style="3" customWidth="1"/>
    <col min="15110" max="15110" width="6.25" style="3" customWidth="1"/>
    <col min="15111" max="15112" width="9.875" style="3" bestFit="1" customWidth="1"/>
    <col min="15113" max="15113" width="5.75" style="3" customWidth="1"/>
    <col min="15114" max="15114" width="40.75" style="3" customWidth="1"/>
    <col min="15115" max="15116" width="30.75" style="3" customWidth="1"/>
    <col min="15117" max="15117" width="13.75" style="3" customWidth="1"/>
    <col min="15118" max="15118" width="6.375" style="3" customWidth="1"/>
    <col min="15119" max="15119" width="13.25" style="3" customWidth="1"/>
    <col min="15120" max="15120" width="18.2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9.125" style="3" customWidth="1"/>
    <col min="15366" max="15366" width="6.25" style="3" customWidth="1"/>
    <col min="15367" max="15368" width="9.875" style="3" bestFit="1" customWidth="1"/>
    <col min="15369" max="15369" width="5.75" style="3" customWidth="1"/>
    <col min="15370" max="15370" width="40.75" style="3" customWidth="1"/>
    <col min="15371" max="15372" width="30.75" style="3" customWidth="1"/>
    <col min="15373" max="15373" width="13.75" style="3" customWidth="1"/>
    <col min="15374" max="15374" width="6.375" style="3" customWidth="1"/>
    <col min="15375" max="15375" width="13.25" style="3" customWidth="1"/>
    <col min="15376" max="15376" width="18.2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9.125" style="3" customWidth="1"/>
    <col min="15622" max="15622" width="6.25" style="3" customWidth="1"/>
    <col min="15623" max="15624" width="9.875" style="3" bestFit="1" customWidth="1"/>
    <col min="15625" max="15625" width="5.75" style="3" customWidth="1"/>
    <col min="15626" max="15626" width="40.75" style="3" customWidth="1"/>
    <col min="15627" max="15628" width="30.75" style="3" customWidth="1"/>
    <col min="15629" max="15629" width="13.75" style="3" customWidth="1"/>
    <col min="15630" max="15630" width="6.375" style="3" customWidth="1"/>
    <col min="15631" max="15631" width="13.25" style="3" customWidth="1"/>
    <col min="15632" max="15632" width="18.2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9.125" style="3" customWidth="1"/>
    <col min="15878" max="15878" width="6.25" style="3" customWidth="1"/>
    <col min="15879" max="15880" width="9.875" style="3" bestFit="1" customWidth="1"/>
    <col min="15881" max="15881" width="5.75" style="3" customWidth="1"/>
    <col min="15882" max="15882" width="40.75" style="3" customWidth="1"/>
    <col min="15883" max="15884" width="30.75" style="3" customWidth="1"/>
    <col min="15885" max="15885" width="13.75" style="3" customWidth="1"/>
    <col min="15886" max="15886" width="6.375" style="3" customWidth="1"/>
    <col min="15887" max="15887" width="13.25" style="3" customWidth="1"/>
    <col min="15888" max="15888" width="18.2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9.125" style="3" customWidth="1"/>
    <col min="16134" max="16134" width="6.25" style="3" customWidth="1"/>
    <col min="16135" max="16136" width="9.875" style="3" bestFit="1" customWidth="1"/>
    <col min="16137" max="16137" width="5.75" style="3" customWidth="1"/>
    <col min="16138" max="16138" width="40.75" style="3" customWidth="1"/>
    <col min="16139" max="16140" width="30.75" style="3" customWidth="1"/>
    <col min="16141" max="16141" width="13.75" style="3" customWidth="1"/>
    <col min="16142" max="16142" width="6.375" style="3" customWidth="1"/>
    <col min="16143" max="16143" width="13.25" style="3" customWidth="1"/>
    <col min="16144" max="16144" width="18.25" style="3" customWidth="1"/>
    <col min="16145" max="16145" width="15.625" style="3" customWidth="1"/>
    <col min="16146" max="16384" width="9" style="3"/>
  </cols>
  <sheetData>
    <row r="2" spans="2:17" ht="20.100000000000001" customHeight="1">
      <c r="B2" s="1" t="s">
        <v>0</v>
      </c>
      <c r="C2" s="1"/>
      <c r="D2" s="1"/>
      <c r="E2" s="2" t="s">
        <v>6314</v>
      </c>
      <c r="G2" s="4" t="s">
        <v>2</v>
      </c>
      <c r="H2" s="5"/>
      <c r="I2" s="6"/>
      <c r="J2" s="125">
        <f>SUM(H:H)</f>
        <v>1447074</v>
      </c>
    </row>
    <row r="3" spans="2:17" ht="20.100000000000001" customHeight="1">
      <c r="B3" s="1" t="s">
        <v>3</v>
      </c>
      <c r="C3" s="1"/>
      <c r="D3" s="1"/>
      <c r="E3" s="14" t="s">
        <v>1403</v>
      </c>
    </row>
    <row r="4" spans="2:17" ht="20.100000000000001" customHeight="1">
      <c r="B4" s="1" t="s">
        <v>3094</v>
      </c>
      <c r="C4" s="1"/>
      <c r="D4" s="1"/>
      <c r="E4" s="14" t="s">
        <v>6315</v>
      </c>
    </row>
    <row r="5" spans="2:17" ht="20.100000000000001" customHeight="1">
      <c r="B5" s="1" t="s">
        <v>6</v>
      </c>
      <c r="C5" s="1"/>
      <c r="D5" s="1"/>
      <c r="E5" s="15">
        <v>43809</v>
      </c>
      <c r="H5" s="1230" t="s">
        <v>3564</v>
      </c>
    </row>
    <row r="6" spans="2:17" ht="20.100000000000001" customHeight="1">
      <c r="B6" s="1" t="s">
        <v>8</v>
      </c>
      <c r="C6" s="1"/>
      <c r="D6" s="1"/>
      <c r="E6" s="15">
        <v>43814</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262" t="s">
        <v>25</v>
      </c>
      <c r="D9" s="1263"/>
      <c r="E9" s="1264"/>
      <c r="F9" s="17"/>
      <c r="G9" s="17"/>
      <c r="H9" s="18"/>
      <c r="I9" s="18"/>
      <c r="J9" s="17"/>
      <c r="K9" s="17"/>
      <c r="L9" s="17"/>
      <c r="M9" s="19"/>
      <c r="N9" s="16"/>
      <c r="O9" s="17"/>
      <c r="P9" s="19"/>
      <c r="Q9" s="21"/>
    </row>
    <row r="10" spans="2:17" s="9" customFormat="1" ht="19.7" customHeight="1">
      <c r="B10" s="16"/>
      <c r="C10" s="16" t="s">
        <v>25</v>
      </c>
      <c r="D10" s="16" t="s">
        <v>25</v>
      </c>
      <c r="E10" s="146" t="s">
        <v>6316</v>
      </c>
      <c r="F10" s="17">
        <v>1</v>
      </c>
      <c r="G10" s="16">
        <v>755000</v>
      </c>
      <c r="H10" s="1343">
        <f t="shared" ref="H10:H16" si="0">F10*G10</f>
        <v>755000</v>
      </c>
      <c r="I10" s="18"/>
      <c r="J10" s="146" t="s">
        <v>6317</v>
      </c>
      <c r="K10" s="17"/>
      <c r="L10" s="17"/>
      <c r="M10" s="19"/>
      <c r="N10" s="16"/>
      <c r="O10" s="56"/>
      <c r="P10" s="19"/>
      <c r="Q10" s="21"/>
    </row>
    <row r="11" spans="2:17" s="9" customFormat="1" ht="19.7" customHeight="1">
      <c r="B11" s="16"/>
      <c r="C11" s="16" t="s">
        <v>25</v>
      </c>
      <c r="D11" s="16" t="s">
        <v>25</v>
      </c>
      <c r="E11" s="146" t="s">
        <v>6318</v>
      </c>
      <c r="F11" s="17">
        <v>1</v>
      </c>
      <c r="G11" s="16">
        <v>31500</v>
      </c>
      <c r="H11" s="1343">
        <f t="shared" si="0"/>
        <v>31500</v>
      </c>
      <c r="I11" s="18"/>
      <c r="J11" s="146" t="s">
        <v>6319</v>
      </c>
      <c r="K11" s="17"/>
      <c r="L11" s="17"/>
      <c r="M11" s="19"/>
      <c r="N11" s="16"/>
      <c r="O11" s="56"/>
      <c r="P11" s="19"/>
      <c r="Q11" s="21"/>
    </row>
    <row r="12" spans="2:17" s="9" customFormat="1" ht="19.7" customHeight="1">
      <c r="B12" s="16"/>
      <c r="C12" s="16" t="s">
        <v>25</v>
      </c>
      <c r="D12" s="16" t="s">
        <v>25</v>
      </c>
      <c r="E12" s="146" t="s">
        <v>6320</v>
      </c>
      <c r="F12" s="17">
        <v>1</v>
      </c>
      <c r="G12" s="16">
        <v>14000</v>
      </c>
      <c r="H12" s="1343">
        <f t="shared" si="0"/>
        <v>14000</v>
      </c>
      <c r="I12" s="18"/>
      <c r="J12" s="146" t="s">
        <v>6321</v>
      </c>
      <c r="K12" s="17"/>
      <c r="L12" s="17"/>
      <c r="M12" s="19"/>
      <c r="N12" s="16"/>
      <c r="O12" s="56"/>
      <c r="P12" s="19"/>
      <c r="Q12" s="21"/>
    </row>
    <row r="13" spans="2:17" s="9" customFormat="1" ht="19.7" customHeight="1">
      <c r="B13" s="16"/>
      <c r="C13" s="16" t="s">
        <v>25</v>
      </c>
      <c r="D13" s="16" t="s">
        <v>25</v>
      </c>
      <c r="E13" s="146" t="s">
        <v>6322</v>
      </c>
      <c r="F13" s="17">
        <v>1</v>
      </c>
      <c r="G13" s="16">
        <v>14000</v>
      </c>
      <c r="H13" s="1343">
        <f t="shared" si="0"/>
        <v>14000</v>
      </c>
      <c r="I13" s="18"/>
      <c r="J13" s="146" t="s">
        <v>6323</v>
      </c>
      <c r="K13" s="17"/>
      <c r="L13" s="17"/>
      <c r="M13" s="19"/>
      <c r="N13" s="16"/>
      <c r="O13" s="56"/>
      <c r="P13" s="19"/>
      <c r="Q13" s="21"/>
    </row>
    <row r="14" spans="2:17" s="9" customFormat="1" ht="19.7" customHeight="1">
      <c r="B14" s="16"/>
      <c r="C14" s="16" t="s">
        <v>25</v>
      </c>
      <c r="D14" s="16" t="s">
        <v>25</v>
      </c>
      <c r="E14" s="146" t="s">
        <v>3479</v>
      </c>
      <c r="F14" s="17">
        <v>1</v>
      </c>
      <c r="G14" s="16">
        <v>38000</v>
      </c>
      <c r="H14" s="1343">
        <f t="shared" si="0"/>
        <v>38000</v>
      </c>
      <c r="I14" s="18"/>
      <c r="J14" s="146" t="s">
        <v>3742</v>
      </c>
      <c r="K14" s="17"/>
      <c r="L14" s="17"/>
      <c r="M14" s="19"/>
      <c r="N14" s="16"/>
      <c r="O14" s="56"/>
      <c r="P14" s="19"/>
      <c r="Q14" s="21"/>
    </row>
    <row r="15" spans="2:17" s="9" customFormat="1" ht="19.7" customHeight="1">
      <c r="B15" s="16"/>
      <c r="C15" s="16" t="s">
        <v>25</v>
      </c>
      <c r="D15" s="16" t="s">
        <v>25</v>
      </c>
      <c r="E15" s="146" t="s">
        <v>3480</v>
      </c>
      <c r="F15" s="17">
        <v>1</v>
      </c>
      <c r="G15" s="16">
        <v>30000</v>
      </c>
      <c r="H15" s="1343">
        <f t="shared" si="0"/>
        <v>30000</v>
      </c>
      <c r="I15" s="18"/>
      <c r="J15" s="146" t="s">
        <v>6324</v>
      </c>
      <c r="K15" s="17"/>
      <c r="L15" s="17"/>
      <c r="M15" s="19"/>
      <c r="N15" s="16"/>
      <c r="O15" s="56"/>
      <c r="P15" s="19"/>
      <c r="Q15" s="21"/>
    </row>
    <row r="16" spans="2:17" s="9" customFormat="1" ht="19.7" customHeight="1">
      <c r="B16" s="16"/>
      <c r="C16" s="1346" t="s">
        <v>25</v>
      </c>
      <c r="D16" s="1346" t="s">
        <v>25</v>
      </c>
      <c r="E16" s="1347" t="s">
        <v>1552</v>
      </c>
      <c r="F16" s="2063">
        <v>1</v>
      </c>
      <c r="G16" s="2064">
        <v>12000</v>
      </c>
      <c r="H16" s="2065">
        <f t="shared" si="0"/>
        <v>12000</v>
      </c>
      <c r="I16" s="18"/>
      <c r="J16" s="146"/>
      <c r="K16" s="17"/>
      <c r="L16" s="17"/>
      <c r="M16" s="19"/>
      <c r="N16" s="16"/>
      <c r="O16" s="56"/>
      <c r="P16" s="19"/>
      <c r="Q16" s="21"/>
    </row>
    <row r="17" spans="2:17" s="9" customFormat="1" ht="19.7" customHeight="1">
      <c r="B17" s="16"/>
      <c r="C17" s="16"/>
      <c r="D17" s="16"/>
      <c r="E17" s="1350"/>
      <c r="F17" s="1182"/>
      <c r="G17" s="617"/>
      <c r="H17" s="2066"/>
      <c r="I17" s="18"/>
      <c r="J17" s="146"/>
      <c r="K17" s="17"/>
      <c r="L17" s="17"/>
      <c r="M17" s="19"/>
      <c r="N17" s="16"/>
      <c r="O17" s="17"/>
      <c r="P17" s="19"/>
      <c r="Q17" s="21"/>
    </row>
    <row r="18" spans="2:17" s="9" customFormat="1" ht="19.7" customHeight="1">
      <c r="B18" s="16"/>
      <c r="C18" s="16"/>
      <c r="D18" s="16"/>
      <c r="E18" s="1260">
        <f>SUM(H10:H16)</f>
        <v>894500</v>
      </c>
      <c r="F18" s="1182"/>
      <c r="G18" s="617"/>
      <c r="H18" s="2066"/>
      <c r="I18" s="18"/>
      <c r="J18" s="146"/>
      <c r="K18" s="17"/>
      <c r="L18" s="17"/>
      <c r="M18" s="19"/>
      <c r="N18" s="16"/>
      <c r="O18" s="17"/>
      <c r="P18" s="19"/>
      <c r="Q18" s="21"/>
    </row>
    <row r="19" spans="2:17" s="9" customFormat="1" ht="19.7" customHeight="1">
      <c r="B19" s="16"/>
      <c r="C19" s="1150"/>
      <c r="D19" s="1150"/>
      <c r="E19" s="1350"/>
      <c r="F19" s="1182"/>
      <c r="G19" s="617"/>
      <c r="H19" s="2066"/>
      <c r="I19" s="18"/>
      <c r="J19" s="146"/>
      <c r="K19" s="17"/>
      <c r="L19" s="17"/>
      <c r="M19" s="19"/>
      <c r="N19" s="16"/>
      <c r="O19" s="17"/>
      <c r="P19" s="19"/>
      <c r="Q19" s="21"/>
    </row>
    <row r="20" spans="2:17" s="9" customFormat="1" ht="19.7" customHeight="1">
      <c r="B20" s="16"/>
      <c r="C20" s="16"/>
      <c r="D20" s="16"/>
      <c r="E20" s="1231"/>
      <c r="F20" s="17"/>
      <c r="G20" s="17"/>
      <c r="H20" s="18"/>
      <c r="I20" s="18"/>
      <c r="J20" s="17"/>
      <c r="K20" s="17"/>
      <c r="L20" s="17"/>
      <c r="M20" s="19"/>
      <c r="N20" s="16"/>
      <c r="O20" s="17"/>
      <c r="P20" s="19"/>
      <c r="Q20" s="21"/>
    </row>
    <row r="21" spans="2:17" s="9" customFormat="1" ht="19.7" customHeight="1">
      <c r="B21" s="16"/>
      <c r="C21" s="1262" t="s">
        <v>3485</v>
      </c>
      <c r="D21" s="1263"/>
      <c r="E21" s="1264"/>
      <c r="F21" s="17"/>
      <c r="G21" s="17"/>
      <c r="H21" s="18"/>
      <c r="I21" s="18"/>
      <c r="J21" s="17"/>
      <c r="K21" s="17"/>
      <c r="L21" s="17"/>
      <c r="M21" s="19"/>
      <c r="N21" s="16"/>
      <c r="O21" s="17"/>
      <c r="P21" s="19"/>
      <c r="Q21" s="21"/>
    </row>
    <row r="22" spans="2:17" s="9" customFormat="1" ht="19.7" customHeight="1">
      <c r="B22" s="16"/>
      <c r="C22" s="2067" t="s">
        <v>1923</v>
      </c>
      <c r="D22" s="2067" t="s">
        <v>1923</v>
      </c>
      <c r="E22" s="813" t="s">
        <v>6325</v>
      </c>
      <c r="F22" s="17">
        <v>1</v>
      </c>
      <c r="G22" s="64">
        <v>6000</v>
      </c>
      <c r="H22" s="1352">
        <f t="shared" ref="H22:H45" si="1">F22*G22</f>
        <v>6000</v>
      </c>
      <c r="I22" s="18"/>
      <c r="J22" s="54" t="s">
        <v>458</v>
      </c>
      <c r="K22" s="17"/>
      <c r="L22" s="17"/>
      <c r="M22" s="19"/>
      <c r="N22" s="16"/>
      <c r="O22" s="56"/>
      <c r="P22" s="19"/>
      <c r="Q22" s="21"/>
    </row>
    <row r="23" spans="2:17" s="9" customFormat="1" ht="19.7" customHeight="1">
      <c r="B23" s="16"/>
      <c r="C23" s="2067" t="s">
        <v>1923</v>
      </c>
      <c r="D23" s="2067" t="s">
        <v>1923</v>
      </c>
      <c r="E23" s="813" t="s">
        <v>6326</v>
      </c>
      <c r="F23" s="17">
        <v>1</v>
      </c>
      <c r="G23" s="64">
        <v>6000</v>
      </c>
      <c r="H23" s="1352">
        <f t="shared" si="1"/>
        <v>6000</v>
      </c>
      <c r="I23" s="18"/>
      <c r="J23" s="54" t="s">
        <v>6327</v>
      </c>
      <c r="K23" s="17"/>
      <c r="L23" s="17"/>
      <c r="M23" s="19"/>
      <c r="N23" s="16"/>
      <c r="O23" s="56"/>
      <c r="P23" s="19"/>
      <c r="Q23" s="21"/>
    </row>
    <row r="24" spans="2:17" s="9" customFormat="1" ht="19.7" customHeight="1">
      <c r="B24" s="16"/>
      <c r="C24" s="2067" t="s">
        <v>1923</v>
      </c>
      <c r="D24" s="2067" t="s">
        <v>1923</v>
      </c>
      <c r="E24" s="813" t="s">
        <v>6328</v>
      </c>
      <c r="F24" s="17">
        <v>1</v>
      </c>
      <c r="G24" s="64">
        <v>6400</v>
      </c>
      <c r="H24" s="1352">
        <f t="shared" si="1"/>
        <v>6400</v>
      </c>
      <c r="I24" s="18"/>
      <c r="J24" s="54" t="s">
        <v>6329</v>
      </c>
      <c r="K24" s="17"/>
      <c r="L24" s="17"/>
      <c r="M24" s="19"/>
      <c r="N24" s="16"/>
      <c r="O24" s="56"/>
      <c r="P24" s="19"/>
      <c r="Q24" s="21"/>
    </row>
    <row r="25" spans="2:17" s="9" customFormat="1" ht="19.7" customHeight="1">
      <c r="B25" s="16"/>
      <c r="C25" s="16" t="s">
        <v>178</v>
      </c>
      <c r="D25" s="16" t="s">
        <v>178</v>
      </c>
      <c r="E25" s="177" t="s">
        <v>3493</v>
      </c>
      <c r="F25" s="465">
        <v>10</v>
      </c>
      <c r="G25" s="278">
        <v>69</v>
      </c>
      <c r="H25" s="468">
        <f t="shared" si="1"/>
        <v>690</v>
      </c>
      <c r="I25" s="677"/>
      <c r="J25" s="177" t="s">
        <v>3494</v>
      </c>
      <c r="K25" s="17"/>
      <c r="L25" s="17"/>
      <c r="M25" s="19"/>
      <c r="N25" s="16"/>
      <c r="O25" s="56"/>
      <c r="P25" s="56"/>
      <c r="Q25" s="21"/>
    </row>
    <row r="26" spans="2:17" s="9" customFormat="1" ht="19.7" customHeight="1">
      <c r="B26" s="16"/>
      <c r="C26" s="694" t="s">
        <v>100</v>
      </c>
      <c r="D26" s="694" t="s">
        <v>100</v>
      </c>
      <c r="E26" s="933" t="s">
        <v>3495</v>
      </c>
      <c r="F26" s="935">
        <v>10</v>
      </c>
      <c r="G26" s="2068">
        <v>69</v>
      </c>
      <c r="H26" s="2069">
        <f t="shared" si="1"/>
        <v>690</v>
      </c>
      <c r="I26" s="696"/>
      <c r="J26" s="933" t="s">
        <v>3496</v>
      </c>
      <c r="K26" s="17"/>
      <c r="L26" s="17"/>
      <c r="M26" s="19"/>
      <c r="N26" s="16"/>
      <c r="O26" s="56"/>
      <c r="P26" s="56"/>
      <c r="Q26" s="21"/>
    </row>
    <row r="27" spans="2:17" s="9" customFormat="1" ht="19.7" customHeight="1">
      <c r="B27" s="16"/>
      <c r="C27" s="16" t="s">
        <v>178</v>
      </c>
      <c r="D27" s="16" t="s">
        <v>178</v>
      </c>
      <c r="E27" s="145" t="s">
        <v>6330</v>
      </c>
      <c r="F27" s="17">
        <v>2</v>
      </c>
      <c r="G27" s="185">
        <v>123</v>
      </c>
      <c r="H27" s="53">
        <f t="shared" si="1"/>
        <v>246</v>
      </c>
      <c r="I27" s="18"/>
      <c r="J27" s="54" t="s">
        <v>3500</v>
      </c>
      <c r="K27" s="17"/>
      <c r="L27" s="17"/>
      <c r="M27" s="19"/>
      <c r="N27" s="16"/>
      <c r="O27" s="56"/>
      <c r="P27" s="56"/>
      <c r="Q27" s="21"/>
    </row>
    <row r="28" spans="2:17" s="9" customFormat="1" ht="19.7" customHeight="1">
      <c r="B28" s="16"/>
      <c r="C28" s="16" t="s">
        <v>178</v>
      </c>
      <c r="D28" s="16" t="s">
        <v>178</v>
      </c>
      <c r="E28" s="58" t="s">
        <v>273</v>
      </c>
      <c r="F28" s="465">
        <v>1</v>
      </c>
      <c r="G28" s="1026">
        <v>230</v>
      </c>
      <c r="H28" s="53">
        <f t="shared" si="1"/>
        <v>230</v>
      </c>
      <c r="I28" s="18"/>
      <c r="J28" s="311" t="s">
        <v>3502</v>
      </c>
      <c r="K28" s="17"/>
      <c r="L28" s="17"/>
      <c r="M28" s="19"/>
      <c r="N28" s="16"/>
      <c r="O28" s="56"/>
      <c r="P28" s="56"/>
      <c r="Q28" s="21"/>
    </row>
    <row r="29" spans="2:17" s="9" customFormat="1" ht="19.7" customHeight="1">
      <c r="B29" s="16"/>
      <c r="C29" s="16" t="s">
        <v>178</v>
      </c>
      <c r="D29" s="16" t="s">
        <v>178</v>
      </c>
      <c r="E29" s="54" t="s">
        <v>3511</v>
      </c>
      <c r="F29" s="17">
        <v>1</v>
      </c>
      <c r="G29" s="54">
        <v>75</v>
      </c>
      <c r="H29" s="53">
        <f t="shared" si="1"/>
        <v>75</v>
      </c>
      <c r="I29" s="295"/>
      <c r="J29" s="54" t="s">
        <v>3512</v>
      </c>
      <c r="K29" s="17"/>
      <c r="L29" s="17"/>
      <c r="M29" s="19"/>
      <c r="N29" s="16"/>
      <c r="O29" s="56"/>
      <c r="P29" s="56"/>
      <c r="Q29" s="21"/>
    </row>
    <row r="30" spans="2:17" s="9" customFormat="1" ht="19.7" customHeight="1">
      <c r="B30" s="16"/>
      <c r="C30" s="16" t="s">
        <v>178</v>
      </c>
      <c r="D30" s="16" t="s">
        <v>178</v>
      </c>
      <c r="E30" s="2070" t="s">
        <v>3503</v>
      </c>
      <c r="F30" s="1221">
        <v>2</v>
      </c>
      <c r="G30" s="1201">
        <v>109</v>
      </c>
      <c r="H30" s="53">
        <f t="shared" si="1"/>
        <v>218</v>
      </c>
      <c r="I30" s="18"/>
      <c r="J30" s="1360" t="s">
        <v>707</v>
      </c>
      <c r="K30" s="17"/>
      <c r="L30" s="17"/>
      <c r="M30" s="19"/>
      <c r="N30" s="16"/>
      <c r="O30" s="56"/>
      <c r="P30" s="56"/>
      <c r="Q30" s="21"/>
    </row>
    <row r="31" spans="2:17" s="9" customFormat="1" ht="19.7" customHeight="1">
      <c r="B31" s="16"/>
      <c r="C31" s="16" t="s">
        <v>178</v>
      </c>
      <c r="D31" s="16" t="s">
        <v>178</v>
      </c>
      <c r="E31" s="284" t="s">
        <v>2944</v>
      </c>
      <c r="F31" s="285">
        <v>10</v>
      </c>
      <c r="G31" s="383">
        <v>20</v>
      </c>
      <c r="H31" s="383">
        <f t="shared" si="1"/>
        <v>200</v>
      </c>
      <c r="I31" s="278"/>
      <c r="J31" s="146" t="s">
        <v>3514</v>
      </c>
      <c r="K31" s="17"/>
      <c r="L31" s="17"/>
      <c r="M31" s="19"/>
      <c r="N31" s="16"/>
      <c r="O31" s="56"/>
      <c r="P31" s="56"/>
      <c r="Q31" s="21"/>
    </row>
    <row r="32" spans="2:17" s="9" customFormat="1" ht="19.7" customHeight="1">
      <c r="B32" s="16"/>
      <c r="C32" s="16" t="s">
        <v>178</v>
      </c>
      <c r="D32" s="16" t="s">
        <v>178</v>
      </c>
      <c r="E32" s="284" t="s">
        <v>3516</v>
      </c>
      <c r="F32" s="285">
        <v>2</v>
      </c>
      <c r="G32" s="383">
        <v>75</v>
      </c>
      <c r="H32" s="383">
        <f t="shared" si="1"/>
        <v>150</v>
      </c>
      <c r="I32" s="278"/>
      <c r="J32" s="146" t="s">
        <v>3517</v>
      </c>
      <c r="K32" s="17"/>
      <c r="L32" s="17"/>
      <c r="M32" s="19"/>
      <c r="N32" s="16"/>
      <c r="O32" s="56"/>
      <c r="P32" s="56"/>
      <c r="Q32" s="21"/>
    </row>
    <row r="33" spans="2:17" s="9" customFormat="1" ht="19.7" customHeight="1">
      <c r="B33" s="16"/>
      <c r="C33" s="16" t="s">
        <v>178</v>
      </c>
      <c r="D33" s="16" t="s">
        <v>178</v>
      </c>
      <c r="E33" s="839" t="s">
        <v>1371</v>
      </c>
      <c r="F33" s="285">
        <v>4</v>
      </c>
      <c r="G33" s="383">
        <v>80</v>
      </c>
      <c r="H33" s="383">
        <f t="shared" si="1"/>
        <v>320</v>
      </c>
      <c r="I33" s="278"/>
      <c r="J33" s="146" t="s">
        <v>3519</v>
      </c>
      <c r="K33" s="17"/>
      <c r="L33" s="17"/>
      <c r="M33" s="19"/>
      <c r="N33" s="16"/>
      <c r="O33" s="56"/>
      <c r="P33" s="56"/>
      <c r="Q33" s="21"/>
    </row>
    <row r="34" spans="2:17" s="9" customFormat="1" ht="19.7" customHeight="1">
      <c r="B34" s="16"/>
      <c r="C34" s="16" t="s">
        <v>178</v>
      </c>
      <c r="D34" s="16" t="s">
        <v>178</v>
      </c>
      <c r="E34" s="839" t="s">
        <v>3521</v>
      </c>
      <c r="F34" s="285">
        <v>2</v>
      </c>
      <c r="G34" s="383">
        <v>80</v>
      </c>
      <c r="H34" s="383">
        <f t="shared" si="1"/>
        <v>160</v>
      </c>
      <c r="I34" s="278"/>
      <c r="J34" s="146" t="s">
        <v>6331</v>
      </c>
      <c r="K34" s="17"/>
      <c r="L34" s="17"/>
      <c r="M34" s="19"/>
      <c r="N34" s="16"/>
      <c r="O34" s="56"/>
      <c r="P34" s="56"/>
      <c r="Q34" s="21"/>
    </row>
    <row r="35" spans="2:17" s="9" customFormat="1" ht="19.7" customHeight="1">
      <c r="B35" s="16"/>
      <c r="C35" s="16" t="s">
        <v>178</v>
      </c>
      <c r="D35" s="16" t="s">
        <v>178</v>
      </c>
      <c r="E35" s="2071" t="s">
        <v>2966</v>
      </c>
      <c r="F35" s="285">
        <v>2</v>
      </c>
      <c r="G35" s="383">
        <v>80</v>
      </c>
      <c r="H35" s="383">
        <f t="shared" si="1"/>
        <v>160</v>
      </c>
      <c r="I35" s="278"/>
      <c r="J35" s="146" t="s">
        <v>6332</v>
      </c>
      <c r="K35" s="17"/>
      <c r="L35" s="17"/>
      <c r="M35" s="19"/>
      <c r="N35" s="16"/>
      <c r="O35" s="56"/>
      <c r="P35" s="56"/>
      <c r="Q35" s="21"/>
    </row>
    <row r="36" spans="2:17" s="9" customFormat="1" ht="19.7" customHeight="1">
      <c r="B36" s="16"/>
      <c r="C36" s="799" t="s">
        <v>178</v>
      </c>
      <c r="D36" s="799" t="s">
        <v>178</v>
      </c>
      <c r="E36" s="867" t="s">
        <v>2946</v>
      </c>
      <c r="F36" s="879">
        <v>3</v>
      </c>
      <c r="G36" s="879">
        <v>960</v>
      </c>
      <c r="H36" s="882">
        <f t="shared" si="1"/>
        <v>2880</v>
      </c>
      <c r="I36" s="882"/>
      <c r="J36" s="410" t="s">
        <v>2476</v>
      </c>
      <c r="K36" s="17" t="s">
        <v>6333</v>
      </c>
      <c r="L36" s="17"/>
      <c r="M36" s="19"/>
      <c r="N36" s="16"/>
      <c r="O36" s="56"/>
      <c r="P36" s="56"/>
      <c r="Q36" s="21"/>
    </row>
    <row r="37" spans="2:17" s="9" customFormat="1" ht="19.7" customHeight="1">
      <c r="B37" s="16"/>
      <c r="C37" s="799" t="s">
        <v>178</v>
      </c>
      <c r="D37" s="799" t="s">
        <v>178</v>
      </c>
      <c r="E37" s="867" t="s">
        <v>6334</v>
      </c>
      <c r="F37" s="879">
        <v>1</v>
      </c>
      <c r="G37" s="879">
        <v>1360</v>
      </c>
      <c r="H37" s="882">
        <f t="shared" si="1"/>
        <v>1360</v>
      </c>
      <c r="I37" s="882"/>
      <c r="J37" s="2072" t="s">
        <v>2948</v>
      </c>
      <c r="K37" s="2073" t="s">
        <v>6335</v>
      </c>
      <c r="L37" s="17"/>
      <c r="M37" s="19"/>
      <c r="N37" s="16"/>
      <c r="O37" s="56"/>
      <c r="P37" s="56"/>
      <c r="Q37" s="21"/>
    </row>
    <row r="38" spans="2:17" s="9" customFormat="1" ht="19.7" customHeight="1">
      <c r="B38" s="16"/>
      <c r="C38" s="799" t="s">
        <v>178</v>
      </c>
      <c r="D38" s="799" t="s">
        <v>178</v>
      </c>
      <c r="E38" s="867" t="s">
        <v>6336</v>
      </c>
      <c r="F38" s="879">
        <v>1</v>
      </c>
      <c r="G38" s="879">
        <v>780</v>
      </c>
      <c r="H38" s="882">
        <f t="shared" si="1"/>
        <v>780</v>
      </c>
      <c r="I38" s="882"/>
      <c r="J38" s="2072" t="s">
        <v>6337</v>
      </c>
      <c r="K38" s="2073" t="s">
        <v>6335</v>
      </c>
      <c r="L38" s="17"/>
      <c r="M38" s="19"/>
      <c r="N38" s="16"/>
      <c r="O38" s="56"/>
      <c r="P38" s="56"/>
      <c r="Q38" s="21"/>
    </row>
    <row r="39" spans="2:17" s="9" customFormat="1" ht="19.7" customHeight="1">
      <c r="B39" s="16"/>
      <c r="C39" s="799" t="s">
        <v>178</v>
      </c>
      <c r="D39" s="799" t="s">
        <v>178</v>
      </c>
      <c r="E39" s="867" t="s">
        <v>6338</v>
      </c>
      <c r="F39" s="879">
        <v>1</v>
      </c>
      <c r="G39" s="879">
        <v>1590</v>
      </c>
      <c r="H39" s="882">
        <f t="shared" si="1"/>
        <v>1590</v>
      </c>
      <c r="I39" s="882"/>
      <c r="J39" s="2072" t="s">
        <v>2948</v>
      </c>
      <c r="K39" s="2073" t="s">
        <v>6335</v>
      </c>
      <c r="L39" s="17"/>
      <c r="M39" s="19"/>
      <c r="N39" s="16"/>
      <c r="O39" s="56"/>
      <c r="P39" s="56"/>
      <c r="Q39" s="21"/>
    </row>
    <row r="40" spans="2:17" s="9" customFormat="1" ht="19.7" customHeight="1">
      <c r="B40" s="16"/>
      <c r="C40" s="799" t="s">
        <v>178</v>
      </c>
      <c r="D40" s="799" t="s">
        <v>178</v>
      </c>
      <c r="E40" s="867" t="s">
        <v>6339</v>
      </c>
      <c r="F40" s="879">
        <v>1</v>
      </c>
      <c r="G40" s="879">
        <v>960</v>
      </c>
      <c r="H40" s="882">
        <f t="shared" si="1"/>
        <v>960</v>
      </c>
      <c r="I40" s="882"/>
      <c r="J40" s="2072" t="s">
        <v>6337</v>
      </c>
      <c r="K40" s="2073" t="s">
        <v>6335</v>
      </c>
      <c r="L40" s="17"/>
      <c r="M40" s="19"/>
      <c r="N40" s="16"/>
      <c r="O40" s="56"/>
      <c r="P40" s="56"/>
      <c r="Q40" s="21"/>
    </row>
    <row r="41" spans="2:17" s="9" customFormat="1" ht="19.7" customHeight="1">
      <c r="B41" s="16"/>
      <c r="C41" s="799" t="s">
        <v>178</v>
      </c>
      <c r="D41" s="799" t="s">
        <v>178</v>
      </c>
      <c r="E41" s="867" t="s">
        <v>6340</v>
      </c>
      <c r="F41" s="879">
        <v>2</v>
      </c>
      <c r="G41" s="879">
        <v>1200</v>
      </c>
      <c r="H41" s="882">
        <f t="shared" si="1"/>
        <v>2400</v>
      </c>
      <c r="I41" s="882"/>
      <c r="J41" s="410" t="s">
        <v>2476</v>
      </c>
      <c r="K41" s="2073" t="s">
        <v>6335</v>
      </c>
      <c r="L41" s="17"/>
      <c r="M41" s="19"/>
      <c r="N41" s="16"/>
      <c r="O41" s="56"/>
      <c r="P41" s="56"/>
      <c r="Q41" s="21"/>
    </row>
    <row r="42" spans="2:17" s="9" customFormat="1" ht="19.7" customHeight="1">
      <c r="B42" s="16"/>
      <c r="C42" s="799" t="s">
        <v>178</v>
      </c>
      <c r="D42" s="799" t="s">
        <v>178</v>
      </c>
      <c r="E42" s="867" t="s">
        <v>6341</v>
      </c>
      <c r="F42" s="879">
        <v>1</v>
      </c>
      <c r="G42" s="879">
        <v>1410</v>
      </c>
      <c r="H42" s="882">
        <f t="shared" si="1"/>
        <v>1410</v>
      </c>
      <c r="I42" s="882"/>
      <c r="J42" s="2072" t="s">
        <v>2948</v>
      </c>
      <c r="K42" s="2073" t="s">
        <v>6335</v>
      </c>
      <c r="L42" s="17"/>
      <c r="M42" s="19"/>
      <c r="N42" s="16"/>
      <c r="O42" s="56"/>
      <c r="P42" s="56"/>
      <c r="Q42" s="21"/>
    </row>
    <row r="43" spans="2:17" s="9" customFormat="1" ht="19.7" customHeight="1">
      <c r="B43" s="16"/>
      <c r="C43" s="799" t="s">
        <v>178</v>
      </c>
      <c r="D43" s="799" t="s">
        <v>178</v>
      </c>
      <c r="E43" s="867" t="s">
        <v>6342</v>
      </c>
      <c r="F43" s="879">
        <v>1</v>
      </c>
      <c r="G43" s="879">
        <v>790</v>
      </c>
      <c r="H43" s="882">
        <f t="shared" si="1"/>
        <v>790</v>
      </c>
      <c r="I43" s="882"/>
      <c r="J43" s="2072" t="s">
        <v>6337</v>
      </c>
      <c r="K43" s="2073" t="s">
        <v>6335</v>
      </c>
      <c r="L43" s="17"/>
      <c r="M43" s="19"/>
      <c r="N43" s="16"/>
      <c r="O43" s="56"/>
      <c r="P43" s="56"/>
      <c r="Q43" s="21"/>
    </row>
    <row r="44" spans="2:17" s="9" customFormat="1" ht="19.7" customHeight="1">
      <c r="B44" s="16"/>
      <c r="C44" s="799" t="s">
        <v>178</v>
      </c>
      <c r="D44" s="799" t="s">
        <v>178</v>
      </c>
      <c r="E44" s="867" t="s">
        <v>6343</v>
      </c>
      <c r="F44" s="879">
        <v>1</v>
      </c>
      <c r="G44" s="879">
        <v>1550</v>
      </c>
      <c r="H44" s="882">
        <f t="shared" si="1"/>
        <v>1550</v>
      </c>
      <c r="I44" s="882"/>
      <c r="J44" s="2072" t="s">
        <v>2948</v>
      </c>
      <c r="K44" s="2073" t="s">
        <v>6335</v>
      </c>
      <c r="L44" s="17"/>
      <c r="M44" s="19"/>
      <c r="N44" s="16"/>
      <c r="O44" s="56"/>
      <c r="P44" s="56"/>
      <c r="Q44" s="21"/>
    </row>
    <row r="45" spans="2:17" s="9" customFormat="1" ht="19.7" customHeight="1">
      <c r="B45" s="16"/>
      <c r="C45" s="799" t="s">
        <v>178</v>
      </c>
      <c r="D45" s="799" t="s">
        <v>178</v>
      </c>
      <c r="E45" s="867" t="s">
        <v>6344</v>
      </c>
      <c r="F45" s="879">
        <v>1</v>
      </c>
      <c r="G45" s="879">
        <v>960</v>
      </c>
      <c r="H45" s="882">
        <f t="shared" si="1"/>
        <v>960</v>
      </c>
      <c r="I45" s="882"/>
      <c r="J45" s="2072" t="s">
        <v>6337</v>
      </c>
      <c r="K45" s="2073" t="s">
        <v>6335</v>
      </c>
      <c r="L45" s="17"/>
      <c r="M45" s="19"/>
      <c r="N45" s="16"/>
      <c r="O45" s="56"/>
      <c r="P45" s="56"/>
      <c r="Q45" s="21"/>
    </row>
    <row r="46" spans="2:17" s="9" customFormat="1" ht="19.7" customHeight="1">
      <c r="B46" s="16"/>
      <c r="C46" s="16"/>
      <c r="D46" s="16"/>
      <c r="E46" s="17"/>
      <c r="F46" s="17"/>
      <c r="G46" s="17"/>
      <c r="H46" s="18"/>
      <c r="I46" s="18"/>
      <c r="J46" s="17"/>
      <c r="K46" s="17"/>
      <c r="L46" s="17"/>
      <c r="M46" s="19"/>
      <c r="N46" s="16"/>
      <c r="O46" s="17"/>
      <c r="P46" s="19"/>
      <c r="Q46" s="21"/>
    </row>
    <row r="47" spans="2:17" s="9" customFormat="1" ht="19.7" customHeight="1">
      <c r="B47" s="16"/>
      <c r="C47" s="16"/>
      <c r="D47" s="16"/>
      <c r="E47" s="1260">
        <f>SUM(H22:H46)</f>
        <v>36219</v>
      </c>
      <c r="F47" s="17"/>
      <c r="G47" s="17"/>
      <c r="H47" s="18"/>
      <c r="I47" s="18"/>
      <c r="J47" s="17"/>
      <c r="K47" s="17"/>
      <c r="L47" s="17"/>
      <c r="M47" s="19"/>
      <c r="N47" s="16"/>
      <c r="O47" s="17"/>
      <c r="P47" s="19"/>
      <c r="Q47" s="21"/>
    </row>
    <row r="48" spans="2:17" s="9" customFormat="1" ht="19.149999999999999" customHeight="1">
      <c r="B48" s="16"/>
      <c r="C48" s="16"/>
      <c r="D48" s="16"/>
      <c r="E48" s="17"/>
      <c r="F48" s="17"/>
      <c r="G48" s="17"/>
      <c r="H48" s="18"/>
      <c r="I48" s="18"/>
      <c r="J48" s="17"/>
      <c r="K48" s="17"/>
      <c r="L48" s="17"/>
      <c r="M48" s="19"/>
      <c r="N48" s="16"/>
      <c r="O48" s="17"/>
      <c r="P48" s="19"/>
      <c r="Q48" s="21"/>
    </row>
    <row r="49" spans="2:17" s="9" customFormat="1" ht="19.149999999999999" customHeight="1">
      <c r="B49" s="16"/>
      <c r="C49" s="1343"/>
      <c r="D49" s="1890"/>
      <c r="E49" s="1231"/>
      <c r="F49" s="17"/>
      <c r="G49" s="17"/>
      <c r="H49" s="18"/>
      <c r="I49" s="18"/>
      <c r="J49" s="17"/>
      <c r="K49" s="17"/>
      <c r="L49" s="17"/>
      <c r="M49" s="19"/>
      <c r="N49" s="16"/>
      <c r="O49" s="17"/>
      <c r="P49" s="19"/>
      <c r="Q49" s="21"/>
    </row>
    <row r="50" spans="2:17" s="9" customFormat="1" ht="19.149999999999999" customHeight="1">
      <c r="B50" s="16"/>
      <c r="C50" s="1262" t="s">
        <v>3523</v>
      </c>
      <c r="D50" s="1263"/>
      <c r="E50" s="1264"/>
      <c r="F50" s="17"/>
      <c r="G50" s="17"/>
      <c r="H50" s="18"/>
      <c r="I50" s="18"/>
      <c r="J50" s="17"/>
      <c r="K50" s="17"/>
      <c r="L50" s="17"/>
      <c r="M50" s="19"/>
      <c r="N50" s="16"/>
      <c r="O50" s="17"/>
      <c r="P50" s="19"/>
      <c r="Q50" s="21"/>
    </row>
    <row r="51" spans="2:17" s="9" customFormat="1" ht="19.149999999999999" customHeight="1">
      <c r="B51" s="16"/>
      <c r="C51" s="17" t="s">
        <v>4725</v>
      </c>
      <c r="D51" s="17" t="s">
        <v>4725</v>
      </c>
      <c r="E51" s="145" t="s">
        <v>1505</v>
      </c>
      <c r="F51" s="17">
        <v>1</v>
      </c>
      <c r="G51" s="52">
        <v>5000</v>
      </c>
      <c r="H51" s="53">
        <f t="shared" ref="H51:H59" si="2">F51*G51</f>
        <v>5000</v>
      </c>
      <c r="I51" s="18"/>
      <c r="J51" s="54" t="s">
        <v>6345</v>
      </c>
      <c r="K51" s="17"/>
      <c r="L51" s="17"/>
      <c r="M51" s="19"/>
      <c r="N51" s="16"/>
      <c r="O51" s="19"/>
      <c r="P51" s="19"/>
      <c r="Q51" s="21"/>
    </row>
    <row r="52" spans="2:17" s="9" customFormat="1" ht="19.149999999999999" customHeight="1">
      <c r="B52" s="16"/>
      <c r="C52" s="17" t="s">
        <v>4725</v>
      </c>
      <c r="D52" s="17" t="s">
        <v>4725</v>
      </c>
      <c r="E52" s="145" t="s">
        <v>1507</v>
      </c>
      <c r="F52" s="17">
        <v>1</v>
      </c>
      <c r="G52" s="52">
        <v>4200</v>
      </c>
      <c r="H52" s="53">
        <f t="shared" si="2"/>
        <v>4200</v>
      </c>
      <c r="I52" s="18"/>
      <c r="J52" s="54" t="s">
        <v>6346</v>
      </c>
      <c r="K52" s="17"/>
      <c r="L52" s="17"/>
      <c r="M52" s="19"/>
      <c r="N52" s="16"/>
      <c r="O52" s="19"/>
      <c r="P52" s="19"/>
      <c r="Q52" s="21"/>
    </row>
    <row r="53" spans="2:17" s="9" customFormat="1" ht="19.149999999999999" customHeight="1">
      <c r="B53" s="16"/>
      <c r="C53" s="17" t="s">
        <v>4725</v>
      </c>
      <c r="D53" s="17" t="s">
        <v>4725</v>
      </c>
      <c r="E53" s="145" t="s">
        <v>1511</v>
      </c>
      <c r="F53" s="17">
        <v>1</v>
      </c>
      <c r="G53" s="52">
        <v>1300</v>
      </c>
      <c r="H53" s="53">
        <f t="shared" si="2"/>
        <v>1300</v>
      </c>
      <c r="I53" s="18"/>
      <c r="J53" s="54" t="s">
        <v>1512</v>
      </c>
      <c r="K53" s="17"/>
      <c r="L53" s="17"/>
      <c r="M53" s="19"/>
      <c r="N53" s="16"/>
      <c r="O53" s="19"/>
      <c r="P53" s="19"/>
      <c r="Q53" s="21"/>
    </row>
    <row r="54" spans="2:17" s="9" customFormat="1" ht="19.149999999999999" customHeight="1">
      <c r="B54" s="16"/>
      <c r="C54" s="16" t="s">
        <v>178</v>
      </c>
      <c r="D54" s="16" t="s">
        <v>178</v>
      </c>
      <c r="E54" s="145" t="s">
        <v>1915</v>
      </c>
      <c r="F54" s="17">
        <v>1</v>
      </c>
      <c r="G54" s="52">
        <v>750</v>
      </c>
      <c r="H54" s="53">
        <f t="shared" si="2"/>
        <v>750</v>
      </c>
      <c r="I54" s="18"/>
      <c r="J54" s="54" t="s">
        <v>6347</v>
      </c>
      <c r="K54" s="17"/>
      <c r="L54" s="17"/>
      <c r="M54" s="19"/>
      <c r="N54" s="16"/>
      <c r="O54" s="19"/>
      <c r="P54" s="56"/>
      <c r="Q54" s="21"/>
    </row>
    <row r="55" spans="2:17" s="9" customFormat="1" ht="19.149999999999999" customHeight="1">
      <c r="B55" s="16"/>
      <c r="C55" s="16" t="s">
        <v>178</v>
      </c>
      <c r="D55" s="16" t="s">
        <v>178</v>
      </c>
      <c r="E55" s="54" t="s">
        <v>1353</v>
      </c>
      <c r="F55" s="18">
        <v>4</v>
      </c>
      <c r="G55" s="52">
        <v>85</v>
      </c>
      <c r="H55" s="53">
        <f t="shared" si="2"/>
        <v>340</v>
      </c>
      <c r="I55" s="18"/>
      <c r="J55" s="54" t="s">
        <v>6348</v>
      </c>
      <c r="K55" s="17"/>
      <c r="L55" s="17"/>
      <c r="M55" s="19"/>
      <c r="N55" s="16"/>
      <c r="O55" s="19"/>
      <c r="P55" s="56"/>
      <c r="Q55" s="21"/>
    </row>
    <row r="56" spans="2:17" s="9" customFormat="1" ht="19.149999999999999" customHeight="1">
      <c r="B56" s="16"/>
      <c r="C56" s="16" t="s">
        <v>178</v>
      </c>
      <c r="D56" s="16" t="s">
        <v>178</v>
      </c>
      <c r="E56" s="54" t="s">
        <v>1371</v>
      </c>
      <c r="F56" s="18">
        <v>4</v>
      </c>
      <c r="G56" s="52">
        <v>80</v>
      </c>
      <c r="H56" s="2074">
        <f t="shared" si="2"/>
        <v>320</v>
      </c>
      <c r="I56" s="18"/>
      <c r="J56" s="54" t="s">
        <v>6349</v>
      </c>
      <c r="K56" s="17"/>
      <c r="L56" s="17"/>
      <c r="M56" s="19"/>
      <c r="N56" s="16"/>
      <c r="O56" s="19"/>
      <c r="P56" s="56"/>
      <c r="Q56" s="21"/>
    </row>
    <row r="57" spans="2:17" s="9" customFormat="1" ht="19.149999999999999" customHeight="1">
      <c r="B57" s="16"/>
      <c r="C57" s="16" t="s">
        <v>178</v>
      </c>
      <c r="D57" s="16" t="s">
        <v>178</v>
      </c>
      <c r="E57" s="54" t="s">
        <v>3521</v>
      </c>
      <c r="F57" s="18">
        <v>2</v>
      </c>
      <c r="G57" s="52">
        <v>80</v>
      </c>
      <c r="H57" s="2074">
        <f t="shared" si="2"/>
        <v>160</v>
      </c>
      <c r="I57" s="18"/>
      <c r="J57" s="54" t="s">
        <v>6350</v>
      </c>
      <c r="K57" s="17"/>
      <c r="L57" s="17"/>
      <c r="M57" s="19"/>
      <c r="N57" s="16"/>
      <c r="O57" s="19"/>
      <c r="P57" s="56"/>
      <c r="Q57" s="21"/>
    </row>
    <row r="58" spans="2:17" s="9" customFormat="1" ht="19.149999999999999" customHeight="1">
      <c r="B58" s="16"/>
      <c r="C58" s="16" t="s">
        <v>178</v>
      </c>
      <c r="D58" s="16" t="s">
        <v>178</v>
      </c>
      <c r="E58" s="54" t="s">
        <v>3774</v>
      </c>
      <c r="F58" s="18">
        <v>2</v>
      </c>
      <c r="G58" s="52">
        <v>80</v>
      </c>
      <c r="H58" s="2074">
        <f t="shared" si="2"/>
        <v>160</v>
      </c>
      <c r="I58" s="18"/>
      <c r="J58" s="54" t="s">
        <v>6351</v>
      </c>
      <c r="K58" s="17"/>
      <c r="L58" s="17"/>
      <c r="M58" s="19"/>
      <c r="N58" s="16"/>
      <c r="O58" s="19"/>
      <c r="P58" s="56"/>
      <c r="Q58" s="21"/>
    </row>
    <row r="59" spans="2:17" s="9" customFormat="1" ht="19.149999999999999" customHeight="1">
      <c r="B59" s="16"/>
      <c r="C59" s="16" t="s">
        <v>178</v>
      </c>
      <c r="D59" s="16" t="s">
        <v>178</v>
      </c>
      <c r="E59" s="145" t="s">
        <v>6352</v>
      </c>
      <c r="F59" s="18">
        <v>2</v>
      </c>
      <c r="G59" s="52">
        <v>109</v>
      </c>
      <c r="H59" s="53">
        <f t="shared" si="2"/>
        <v>218</v>
      </c>
      <c r="I59" s="18"/>
      <c r="J59" s="54" t="s">
        <v>6353</v>
      </c>
      <c r="K59" s="17"/>
      <c r="L59" s="17"/>
      <c r="M59" s="19"/>
      <c r="N59" s="16"/>
      <c r="O59" s="19"/>
      <c r="P59" s="56"/>
      <c r="Q59" s="21"/>
    </row>
    <row r="60" spans="2:17" s="9" customFormat="1" ht="19.149999999999999" customHeight="1">
      <c r="B60" s="16"/>
      <c r="C60" s="1343"/>
      <c r="D60" s="1890"/>
      <c r="E60" s="1231"/>
      <c r="F60" s="17"/>
      <c r="G60" s="17"/>
      <c r="H60" s="18"/>
      <c r="I60" s="18"/>
      <c r="J60" s="17"/>
      <c r="K60" s="17"/>
      <c r="L60" s="17"/>
      <c r="M60" s="19"/>
      <c r="N60" s="16"/>
      <c r="O60" s="17"/>
      <c r="P60" s="19"/>
      <c r="Q60" s="21"/>
    </row>
    <row r="61" spans="2:17" s="9" customFormat="1" ht="19.149999999999999" customHeight="1">
      <c r="B61" s="16"/>
      <c r="C61" s="1343"/>
      <c r="D61" s="1890"/>
      <c r="E61" s="1260">
        <f>SUM(H51:H60)</f>
        <v>12448</v>
      </c>
      <c r="F61" s="17"/>
      <c r="G61" s="17"/>
      <c r="H61" s="18"/>
      <c r="I61" s="18"/>
      <c r="J61" s="17"/>
      <c r="K61" s="17"/>
      <c r="L61" s="17"/>
      <c r="M61" s="19"/>
      <c r="N61" s="16"/>
      <c r="O61" s="17"/>
      <c r="P61" s="19"/>
      <c r="Q61" s="21"/>
    </row>
    <row r="62" spans="2:17" s="9" customFormat="1" ht="19.149999999999999" customHeight="1">
      <c r="B62" s="16"/>
      <c r="C62" s="1343"/>
      <c r="D62" s="1890"/>
      <c r="E62" s="1231"/>
      <c r="F62" s="17"/>
      <c r="G62" s="17"/>
      <c r="H62" s="18"/>
      <c r="I62" s="18"/>
      <c r="J62" s="17"/>
      <c r="K62" s="17"/>
      <c r="L62" s="17"/>
      <c r="M62" s="19"/>
      <c r="N62" s="16"/>
      <c r="O62" s="17"/>
      <c r="P62" s="19"/>
      <c r="Q62" s="21"/>
    </row>
    <row r="63" spans="2:17" s="9" customFormat="1" ht="19.149999999999999" customHeight="1">
      <c r="B63" s="16"/>
      <c r="C63" s="1343"/>
      <c r="D63" s="1890"/>
      <c r="E63" s="1231"/>
      <c r="F63" s="17"/>
      <c r="G63" s="17"/>
      <c r="H63" s="18"/>
      <c r="I63" s="18"/>
      <c r="J63" s="17"/>
      <c r="K63" s="17"/>
      <c r="L63" s="17"/>
      <c r="M63" s="19"/>
      <c r="N63" s="16"/>
      <c r="O63" s="17"/>
      <c r="P63" s="19"/>
      <c r="Q63" s="21"/>
    </row>
    <row r="64" spans="2:17" s="9" customFormat="1" ht="19.149999999999999" customHeight="1">
      <c r="B64" s="16"/>
      <c r="C64" s="1343"/>
      <c r="D64" s="1890"/>
      <c r="E64" s="1231"/>
      <c r="F64" s="17"/>
      <c r="G64" s="17"/>
      <c r="H64" s="18"/>
      <c r="I64" s="18"/>
      <c r="J64" s="17"/>
      <c r="K64" s="17"/>
      <c r="L64" s="17"/>
      <c r="M64" s="19"/>
      <c r="N64" s="16"/>
      <c r="O64" s="17"/>
      <c r="P64" s="19"/>
      <c r="Q64" s="21"/>
    </row>
    <row r="65" spans="2:17" s="9" customFormat="1" ht="19.7" customHeight="1">
      <c r="B65" s="16"/>
      <c r="C65" s="1262" t="s">
        <v>2025</v>
      </c>
      <c r="D65" s="1263"/>
      <c r="E65" s="1264"/>
      <c r="F65" s="17"/>
      <c r="G65" s="17"/>
      <c r="H65" s="18"/>
      <c r="I65" s="18"/>
      <c r="J65" s="17"/>
      <c r="K65" s="17"/>
      <c r="L65" s="17"/>
      <c r="M65" s="19"/>
      <c r="N65" s="16"/>
      <c r="O65" s="17"/>
      <c r="P65" s="19"/>
      <c r="Q65" s="21"/>
    </row>
    <row r="66" spans="2:17" s="9" customFormat="1" ht="19.7" customHeight="1">
      <c r="B66" s="16"/>
      <c r="C66" s="2067" t="s">
        <v>1923</v>
      </c>
      <c r="D66" s="2067" t="s">
        <v>1923</v>
      </c>
      <c r="E66" s="791" t="s">
        <v>6354</v>
      </c>
      <c r="F66" s="618">
        <v>1</v>
      </c>
      <c r="G66" s="278">
        <v>10500</v>
      </c>
      <c r="H66" s="278">
        <f t="shared" ref="H66:H76" si="3">F66*G66</f>
        <v>10500</v>
      </c>
      <c r="I66" s="286"/>
      <c r="J66" s="510" t="s">
        <v>6355</v>
      </c>
      <c r="K66" s="17"/>
      <c r="L66" s="17"/>
      <c r="M66" s="19"/>
      <c r="N66" s="16"/>
      <c r="O66" s="19"/>
      <c r="P66" s="19"/>
      <c r="Q66" s="21"/>
    </row>
    <row r="67" spans="2:17" s="9" customFormat="1" ht="19.7" customHeight="1">
      <c r="B67" s="16"/>
      <c r="C67" s="2067" t="s">
        <v>1923</v>
      </c>
      <c r="D67" s="2067" t="s">
        <v>1923</v>
      </c>
      <c r="E67" s="791" t="s">
        <v>6356</v>
      </c>
      <c r="F67" s="618">
        <v>1</v>
      </c>
      <c r="G67" s="278">
        <v>7500</v>
      </c>
      <c r="H67" s="278">
        <f t="shared" si="3"/>
        <v>7500</v>
      </c>
      <c r="I67" s="286"/>
      <c r="J67" s="510" t="s">
        <v>6357</v>
      </c>
      <c r="K67" s="17"/>
      <c r="L67" s="146"/>
      <c r="M67" s="19"/>
      <c r="N67" s="16"/>
      <c r="O67" s="19"/>
      <c r="P67" s="19"/>
      <c r="Q67" s="21"/>
    </row>
    <row r="68" spans="2:17" s="75" customFormat="1" ht="19.7" customHeight="1">
      <c r="B68" s="73"/>
      <c r="C68" s="2067" t="s">
        <v>1923</v>
      </c>
      <c r="D68" s="2067" t="s">
        <v>1923</v>
      </c>
      <c r="E68" s="791" t="s">
        <v>6358</v>
      </c>
      <c r="F68" s="618">
        <v>1</v>
      </c>
      <c r="G68" s="278">
        <v>9100</v>
      </c>
      <c r="H68" s="278">
        <f t="shared" si="3"/>
        <v>9100</v>
      </c>
      <c r="I68" s="286"/>
      <c r="J68" s="510" t="s">
        <v>6359</v>
      </c>
      <c r="K68" s="17"/>
      <c r="L68" s="146"/>
      <c r="M68" s="19"/>
      <c r="N68" s="73"/>
      <c r="O68" s="20"/>
      <c r="P68" s="56"/>
      <c r="Q68" s="74"/>
    </row>
    <row r="69" spans="2:17" s="75" customFormat="1" ht="19.7" customHeight="1">
      <c r="B69" s="73"/>
      <c r="C69" s="17" t="s">
        <v>178</v>
      </c>
      <c r="D69" s="17" t="s">
        <v>178</v>
      </c>
      <c r="E69" s="617" t="s">
        <v>2033</v>
      </c>
      <c r="F69" s="1221">
        <v>4</v>
      </c>
      <c r="G69" s="1381">
        <v>70</v>
      </c>
      <c r="H69" s="797">
        <f t="shared" si="3"/>
        <v>280</v>
      </c>
      <c r="I69" s="18"/>
      <c r="J69" s="617" t="s">
        <v>2034</v>
      </c>
      <c r="K69" s="17"/>
      <c r="L69" s="146"/>
      <c r="M69" s="19"/>
      <c r="N69" s="73"/>
      <c r="O69" s="20"/>
      <c r="P69" s="56"/>
      <c r="Q69" s="21"/>
    </row>
    <row r="70" spans="2:17" s="75" customFormat="1" ht="19.7" customHeight="1">
      <c r="B70" s="73"/>
      <c r="C70" s="17" t="s">
        <v>178</v>
      </c>
      <c r="D70" s="17" t="s">
        <v>178</v>
      </c>
      <c r="E70" s="617" t="s">
        <v>2035</v>
      </c>
      <c r="F70" s="1221">
        <v>4</v>
      </c>
      <c r="G70" s="1381">
        <v>78</v>
      </c>
      <c r="H70" s="797">
        <f t="shared" si="3"/>
        <v>312</v>
      </c>
      <c r="I70" s="18"/>
      <c r="J70" s="617" t="s">
        <v>2034</v>
      </c>
      <c r="K70" s="17"/>
      <c r="L70" s="92"/>
      <c r="M70" s="19"/>
      <c r="N70" s="73"/>
      <c r="O70" s="20"/>
      <c r="P70" s="56"/>
      <c r="Q70" s="21"/>
    </row>
    <row r="71" spans="2:17" s="75" customFormat="1" ht="19.7" customHeight="1">
      <c r="B71" s="73"/>
      <c r="C71" s="16" t="s">
        <v>178</v>
      </c>
      <c r="D71" s="16" t="s">
        <v>178</v>
      </c>
      <c r="E71" s="177" t="s">
        <v>2036</v>
      </c>
      <c r="F71" s="465">
        <v>10</v>
      </c>
      <c r="G71" s="278">
        <v>69</v>
      </c>
      <c r="H71" s="468">
        <f t="shared" si="3"/>
        <v>690</v>
      </c>
      <c r="I71" s="677"/>
      <c r="J71" s="177" t="s">
        <v>2037</v>
      </c>
      <c r="K71" s="17"/>
      <c r="L71" s="92"/>
      <c r="M71" s="19"/>
      <c r="N71" s="73"/>
      <c r="O71" s="20"/>
      <c r="P71" s="56"/>
      <c r="Q71" s="21"/>
    </row>
    <row r="72" spans="2:17" s="75" customFormat="1" ht="19.7" customHeight="1">
      <c r="B72" s="73"/>
      <c r="C72" s="16" t="s">
        <v>178</v>
      </c>
      <c r="D72" s="16" t="s">
        <v>178</v>
      </c>
      <c r="E72" s="145" t="s">
        <v>1341</v>
      </c>
      <c r="F72" s="17">
        <v>4</v>
      </c>
      <c r="G72" s="185">
        <v>71</v>
      </c>
      <c r="H72" s="53">
        <f t="shared" si="3"/>
        <v>284</v>
      </c>
      <c r="I72" s="18"/>
      <c r="J72" s="54" t="s">
        <v>1342</v>
      </c>
      <c r="K72" s="93"/>
      <c r="L72" s="92"/>
      <c r="M72" s="20"/>
      <c r="N72" s="73"/>
      <c r="O72" s="20"/>
      <c r="P72" s="56"/>
      <c r="Q72" s="21"/>
    </row>
    <row r="73" spans="2:17" s="75" customFormat="1" ht="19.7" customHeight="1">
      <c r="B73" s="73"/>
      <c r="C73" s="16" t="s">
        <v>178</v>
      </c>
      <c r="D73" s="16" t="s">
        <v>178</v>
      </c>
      <c r="E73" s="145" t="s">
        <v>1343</v>
      </c>
      <c r="F73" s="17">
        <v>2</v>
      </c>
      <c r="G73" s="185">
        <v>30</v>
      </c>
      <c r="H73" s="53">
        <f t="shared" si="3"/>
        <v>60</v>
      </c>
      <c r="I73" s="18"/>
      <c r="J73" s="54" t="s">
        <v>1344</v>
      </c>
      <c r="K73" s="93"/>
      <c r="L73" s="92"/>
      <c r="M73" s="20"/>
      <c r="N73" s="73"/>
      <c r="O73" s="20"/>
      <c r="P73" s="56"/>
      <c r="Q73" s="21"/>
    </row>
    <row r="74" spans="2:17" s="75" customFormat="1" ht="19.7" customHeight="1">
      <c r="B74" s="73"/>
      <c r="C74" s="16" t="s">
        <v>2039</v>
      </c>
      <c r="D74" s="16" t="s">
        <v>178</v>
      </c>
      <c r="E74" s="145" t="s">
        <v>2040</v>
      </c>
      <c r="F74" s="64"/>
      <c r="G74" s="192">
        <v>1800</v>
      </c>
      <c r="H74" s="134">
        <f t="shared" si="3"/>
        <v>0</v>
      </c>
      <c r="I74" s="61"/>
      <c r="J74" s="145" t="s">
        <v>3011</v>
      </c>
      <c r="K74" s="93"/>
      <c r="L74" s="92"/>
      <c r="M74" s="20"/>
      <c r="N74" s="73"/>
      <c r="O74" s="20"/>
      <c r="P74" s="56"/>
      <c r="Q74" s="21"/>
    </row>
    <row r="75" spans="2:17" s="75" customFormat="1" ht="19.7" customHeight="1">
      <c r="B75" s="73"/>
      <c r="C75" s="16" t="s">
        <v>178</v>
      </c>
      <c r="D75" s="16" t="s">
        <v>178</v>
      </c>
      <c r="E75" s="173" t="s">
        <v>2952</v>
      </c>
      <c r="F75" s="618">
        <v>4</v>
      </c>
      <c r="G75" s="617">
        <v>75</v>
      </c>
      <c r="H75" s="278">
        <f t="shared" si="3"/>
        <v>300</v>
      </c>
      <c r="I75" s="18"/>
      <c r="J75" s="173" t="s">
        <v>3998</v>
      </c>
      <c r="K75" s="93"/>
      <c r="L75" s="92"/>
      <c r="M75" s="20"/>
      <c r="N75" s="73"/>
      <c r="O75" s="20"/>
      <c r="P75" s="56"/>
      <c r="Q75" s="21"/>
    </row>
    <row r="76" spans="2:17" s="75" customFormat="1" ht="19.7" customHeight="1">
      <c r="B76" s="73"/>
      <c r="C76" s="16" t="s">
        <v>178</v>
      </c>
      <c r="D76" s="16" t="s">
        <v>178</v>
      </c>
      <c r="E76" s="173" t="s">
        <v>3516</v>
      </c>
      <c r="F76" s="618">
        <v>4</v>
      </c>
      <c r="G76" s="617">
        <v>75</v>
      </c>
      <c r="H76" s="278">
        <f t="shared" si="3"/>
        <v>300</v>
      </c>
      <c r="I76" s="18"/>
      <c r="J76" s="173" t="s">
        <v>3999</v>
      </c>
      <c r="K76" s="93"/>
      <c r="L76" s="92"/>
      <c r="M76" s="20"/>
      <c r="N76" s="73"/>
      <c r="O76" s="20"/>
      <c r="P76" s="56"/>
      <c r="Q76" s="21"/>
    </row>
    <row r="77" spans="2:17" s="75" customFormat="1" ht="19.7" customHeight="1">
      <c r="B77" s="73"/>
      <c r="C77" s="385" t="s">
        <v>178</v>
      </c>
      <c r="D77" s="385" t="s">
        <v>178</v>
      </c>
      <c r="E77" s="284" t="s">
        <v>2114</v>
      </c>
      <c r="F77" s="1185">
        <v>4</v>
      </c>
      <c r="G77" s="842">
        <v>780</v>
      </c>
      <c r="H77" s="842">
        <f>F77*G77</f>
        <v>3120</v>
      </c>
      <c r="I77" s="843"/>
      <c r="J77" s="844" t="s">
        <v>1095</v>
      </c>
      <c r="K77" s="93"/>
      <c r="L77" s="92"/>
      <c r="M77" s="20"/>
      <c r="N77" s="73"/>
      <c r="O77" s="20"/>
      <c r="P77" s="56"/>
      <c r="Q77" s="21"/>
    </row>
    <row r="78" spans="2:17" s="75" customFormat="1" ht="19.7" customHeight="1">
      <c r="B78" s="73"/>
      <c r="C78" s="385" t="s">
        <v>178</v>
      </c>
      <c r="D78" s="385" t="s">
        <v>178</v>
      </c>
      <c r="E78" s="284" t="s">
        <v>2115</v>
      </c>
      <c r="F78" s="1185">
        <v>2</v>
      </c>
      <c r="G78" s="842">
        <v>570</v>
      </c>
      <c r="H78" s="842">
        <f>F78*G78</f>
        <v>1140</v>
      </c>
      <c r="I78" s="843"/>
      <c r="J78" s="844" t="s">
        <v>2116</v>
      </c>
      <c r="K78" s="93"/>
      <c r="L78" s="92"/>
      <c r="M78" s="20"/>
      <c r="N78" s="73"/>
      <c r="O78" s="20"/>
      <c r="P78" s="56"/>
      <c r="Q78" s="21"/>
    </row>
    <row r="79" spans="2:17" s="75" customFormat="1" ht="19.7" customHeight="1">
      <c r="B79" s="73"/>
      <c r="C79" s="385" t="s">
        <v>178</v>
      </c>
      <c r="D79" s="385" t="s">
        <v>178</v>
      </c>
      <c r="E79" s="284" t="s">
        <v>2117</v>
      </c>
      <c r="F79" s="1185">
        <v>2</v>
      </c>
      <c r="G79" s="842">
        <v>940</v>
      </c>
      <c r="H79" s="842">
        <f>F79*G79</f>
        <v>1880</v>
      </c>
      <c r="I79" s="843"/>
      <c r="J79" s="844" t="s">
        <v>2116</v>
      </c>
      <c r="K79" s="93"/>
      <c r="L79" s="92"/>
      <c r="M79" s="20"/>
      <c r="N79" s="73"/>
      <c r="O79" s="20"/>
      <c r="P79" s="56"/>
      <c r="Q79" s="21"/>
    </row>
    <row r="80" spans="2:17" s="75" customFormat="1" ht="19.7" customHeight="1">
      <c r="B80" s="73"/>
      <c r="C80" s="385"/>
      <c r="D80" s="385"/>
      <c r="E80" s="146"/>
      <c r="F80" s="17"/>
      <c r="G80" s="383"/>
      <c r="H80" s="278"/>
      <c r="I80" s="18"/>
      <c r="J80" s="483"/>
      <c r="K80" s="93"/>
      <c r="L80" s="92"/>
      <c r="M80" s="20"/>
      <c r="N80" s="73"/>
      <c r="O80" s="93"/>
      <c r="P80" s="20"/>
      <c r="Q80" s="74"/>
    </row>
    <row r="81" spans="2:17" s="75" customFormat="1" ht="19.7" customHeight="1">
      <c r="B81" s="73"/>
      <c r="C81" s="73"/>
      <c r="D81" s="73"/>
      <c r="E81" s="1260">
        <f>SUM(H66:H80)</f>
        <v>35466</v>
      </c>
      <c r="F81" s="608"/>
      <c r="G81" s="133"/>
      <c r="H81" s="278">
        <f>F81*G81</f>
        <v>0</v>
      </c>
      <c r="I81" s="90"/>
      <c r="J81" s="66"/>
      <c r="K81" s="93"/>
      <c r="L81" s="92"/>
      <c r="M81" s="20"/>
      <c r="N81" s="73"/>
      <c r="O81" s="93"/>
      <c r="P81" s="20"/>
      <c r="Q81" s="74"/>
    </row>
    <row r="82" spans="2:17" s="75" customFormat="1" ht="19.7" customHeight="1">
      <c r="B82" s="73"/>
      <c r="C82" s="73"/>
      <c r="D82" s="73"/>
      <c r="E82" s="146"/>
      <c r="F82" s="608"/>
      <c r="G82" s="133"/>
      <c r="H82" s="278">
        <f>F82*G82</f>
        <v>0</v>
      </c>
      <c r="I82" s="90"/>
      <c r="J82" s="66"/>
      <c r="K82" s="93"/>
      <c r="L82" s="92"/>
      <c r="M82" s="20"/>
      <c r="N82" s="73"/>
      <c r="O82" s="93"/>
      <c r="P82" s="20"/>
      <c r="Q82" s="74"/>
    </row>
    <row r="83" spans="2:17" s="75" customFormat="1" ht="19.7" customHeight="1">
      <c r="B83" s="73"/>
      <c r="C83" s="2075" t="s">
        <v>6360</v>
      </c>
      <c r="D83" s="2076"/>
      <c r="E83" s="2077"/>
      <c r="F83" s="618"/>
      <c r="G83" s="618"/>
      <c r="H83" s="383"/>
      <c r="I83" s="18"/>
      <c r="J83" s="173"/>
      <c r="K83" s="93"/>
      <c r="L83" s="92"/>
      <c r="M83" s="20"/>
      <c r="N83" s="73"/>
      <c r="O83" s="93"/>
      <c r="P83" s="20"/>
      <c r="Q83" s="74"/>
    </row>
    <row r="84" spans="2:17" s="75" customFormat="1" ht="19.149999999999999" customHeight="1">
      <c r="B84" s="73"/>
      <c r="C84" s="721" t="s">
        <v>6361</v>
      </c>
      <c r="D84" s="721" t="s">
        <v>6361</v>
      </c>
      <c r="E84" s="1080" t="s">
        <v>6362</v>
      </c>
      <c r="F84" s="17">
        <v>1</v>
      </c>
      <c r="G84" s="54">
        <v>4300</v>
      </c>
      <c r="H84" s="54">
        <f>F84*G84</f>
        <v>4300</v>
      </c>
      <c r="I84" s="676"/>
      <c r="J84" s="54" t="s">
        <v>6363</v>
      </c>
      <c r="K84" s="93"/>
      <c r="L84" s="92"/>
      <c r="M84" s="20"/>
      <c r="N84" s="73"/>
      <c r="O84" s="20"/>
      <c r="P84" s="19"/>
      <c r="Q84" s="74"/>
    </row>
    <row r="85" spans="2:17" s="75" customFormat="1" ht="19.149999999999999" customHeight="1">
      <c r="B85" s="73"/>
      <c r="C85" s="721" t="s">
        <v>6361</v>
      </c>
      <c r="D85" s="721" t="s">
        <v>6361</v>
      </c>
      <c r="E85" s="1080" t="s">
        <v>6364</v>
      </c>
      <c r="F85" s="17">
        <v>1</v>
      </c>
      <c r="G85" s="54">
        <v>5000</v>
      </c>
      <c r="H85" s="54">
        <f>F85*G85</f>
        <v>5000</v>
      </c>
      <c r="I85" s="676"/>
      <c r="J85" s="54" t="s">
        <v>6365</v>
      </c>
      <c r="K85" s="93"/>
      <c r="L85" s="92"/>
      <c r="M85" s="20"/>
      <c r="N85" s="73"/>
      <c r="O85" s="20"/>
      <c r="P85" s="56"/>
      <c r="Q85" s="74"/>
    </row>
    <row r="86" spans="2:17" s="75" customFormat="1" ht="19.7" customHeight="1">
      <c r="B86" s="73"/>
      <c r="C86" s="16" t="s">
        <v>178</v>
      </c>
      <c r="D86" s="16" t="s">
        <v>178</v>
      </c>
      <c r="E86" s="1850" t="s">
        <v>6366</v>
      </c>
      <c r="F86" s="1106">
        <v>1</v>
      </c>
      <c r="G86" s="17">
        <v>13620</v>
      </c>
      <c r="H86" s="53">
        <f t="shared" ref="H86:H122" si="4">F86*G86</f>
        <v>13620</v>
      </c>
      <c r="I86" s="18"/>
      <c r="J86" s="50" t="s">
        <v>2129</v>
      </c>
      <c r="K86" s="93"/>
      <c r="L86" s="92"/>
      <c r="M86" s="20"/>
      <c r="N86" s="73"/>
      <c r="O86" s="20"/>
      <c r="P86" s="56"/>
      <c r="Q86" s="21"/>
    </row>
    <row r="87" spans="2:17" s="75" customFormat="1" ht="19.7" customHeight="1">
      <c r="B87" s="73"/>
      <c r="C87" s="16" t="s">
        <v>178</v>
      </c>
      <c r="D87" s="16" t="s">
        <v>178</v>
      </c>
      <c r="E87" s="146" t="s">
        <v>6286</v>
      </c>
      <c r="F87" s="17">
        <v>1</v>
      </c>
      <c r="G87" s="618">
        <v>2148</v>
      </c>
      <c r="H87" s="383">
        <f t="shared" si="4"/>
        <v>2148</v>
      </c>
      <c r="I87" s="278"/>
      <c r="J87" s="54" t="s">
        <v>367</v>
      </c>
      <c r="K87" s="93"/>
      <c r="L87" s="92"/>
      <c r="M87" s="20"/>
      <c r="N87" s="73"/>
      <c r="O87" s="20"/>
      <c r="P87" s="56"/>
      <c r="Q87" s="21"/>
    </row>
    <row r="88" spans="2:17" s="75" customFormat="1" ht="19.7" customHeight="1">
      <c r="B88" s="73"/>
      <c r="C88" s="16" t="s">
        <v>178</v>
      </c>
      <c r="D88" s="16" t="s">
        <v>178</v>
      </c>
      <c r="E88" s="146" t="s">
        <v>5018</v>
      </c>
      <c r="F88" s="17">
        <v>1</v>
      </c>
      <c r="G88" s="618">
        <v>6005</v>
      </c>
      <c r="H88" s="383">
        <f t="shared" si="4"/>
        <v>6005</v>
      </c>
      <c r="I88" s="278"/>
      <c r="J88" s="54" t="s">
        <v>367</v>
      </c>
      <c r="K88" s="93"/>
      <c r="L88" s="92"/>
      <c r="M88" s="20"/>
      <c r="N88" s="73"/>
      <c r="O88" s="20"/>
      <c r="P88" s="56"/>
      <c r="Q88" s="21"/>
    </row>
    <row r="89" spans="2:17" s="75" customFormat="1" ht="19.7" customHeight="1">
      <c r="B89" s="73"/>
      <c r="C89" s="16" t="s">
        <v>178</v>
      </c>
      <c r="D89" s="16" t="s">
        <v>178</v>
      </c>
      <c r="E89" s="146" t="s">
        <v>356</v>
      </c>
      <c r="F89" s="17">
        <v>1</v>
      </c>
      <c r="G89" s="618">
        <v>3518</v>
      </c>
      <c r="H89" s="383">
        <f t="shared" si="4"/>
        <v>3518</v>
      </c>
      <c r="I89" s="278"/>
      <c r="J89" s="54" t="s">
        <v>2133</v>
      </c>
      <c r="K89" s="93"/>
      <c r="L89" s="92"/>
      <c r="M89" s="20"/>
      <c r="N89" s="73"/>
      <c r="O89" s="20"/>
      <c r="P89" s="56"/>
      <c r="Q89" s="21"/>
    </row>
    <row r="90" spans="2:17" s="75" customFormat="1" ht="19.7" customHeight="1">
      <c r="B90" s="73"/>
      <c r="C90" s="16" t="s">
        <v>178</v>
      </c>
      <c r="D90" s="16" t="s">
        <v>178</v>
      </c>
      <c r="E90" s="146" t="s">
        <v>359</v>
      </c>
      <c r="F90" s="17">
        <v>1</v>
      </c>
      <c r="G90" s="618">
        <v>2329</v>
      </c>
      <c r="H90" s="383">
        <f t="shared" si="4"/>
        <v>2329</v>
      </c>
      <c r="I90" s="540"/>
      <c r="J90" s="54" t="s">
        <v>1481</v>
      </c>
      <c r="K90" s="93"/>
      <c r="L90" s="92"/>
      <c r="M90" s="20"/>
      <c r="N90" s="73"/>
      <c r="O90" s="20"/>
      <c r="P90" s="56"/>
      <c r="Q90" s="21"/>
    </row>
    <row r="91" spans="2:17" s="75" customFormat="1" ht="19.7" customHeight="1">
      <c r="B91" s="73"/>
      <c r="C91" s="16" t="s">
        <v>178</v>
      </c>
      <c r="D91" s="16" t="s">
        <v>178</v>
      </c>
      <c r="E91" s="1850" t="s">
        <v>6367</v>
      </c>
      <c r="F91" s="17">
        <v>2</v>
      </c>
      <c r="G91" s="618">
        <v>977</v>
      </c>
      <c r="H91" s="383">
        <f t="shared" si="4"/>
        <v>1954</v>
      </c>
      <c r="I91" s="286"/>
      <c r="J91" s="54" t="s">
        <v>137</v>
      </c>
      <c r="K91" s="93"/>
      <c r="L91" s="92"/>
      <c r="M91" s="20"/>
      <c r="N91" s="73"/>
      <c r="O91" s="20"/>
      <c r="P91" s="56"/>
      <c r="Q91" s="21"/>
    </row>
    <row r="92" spans="2:17" s="75" customFormat="1" ht="19.7" customHeight="1">
      <c r="B92" s="73"/>
      <c r="C92" s="59" t="s">
        <v>178</v>
      </c>
      <c r="D92" s="59" t="s">
        <v>178</v>
      </c>
      <c r="E92" s="1582" t="s">
        <v>2188</v>
      </c>
      <c r="F92" s="608">
        <v>1</v>
      </c>
      <c r="G92" s="133">
        <v>872</v>
      </c>
      <c r="H92" s="278">
        <f t="shared" si="4"/>
        <v>872</v>
      </c>
      <c r="I92" s="90"/>
      <c r="J92" s="66" t="s">
        <v>6368</v>
      </c>
      <c r="K92" s="93"/>
      <c r="L92" s="92"/>
      <c r="M92" s="20"/>
      <c r="N92" s="73"/>
      <c r="O92" s="20"/>
      <c r="P92" s="56"/>
      <c r="Q92" s="21"/>
    </row>
    <row r="93" spans="2:17" s="75" customFormat="1" ht="19.7" customHeight="1">
      <c r="B93" s="73"/>
      <c r="C93" s="16" t="s">
        <v>178</v>
      </c>
      <c r="D93" s="16" t="s">
        <v>178</v>
      </c>
      <c r="E93" s="146" t="s">
        <v>374</v>
      </c>
      <c r="F93" s="17">
        <v>1</v>
      </c>
      <c r="G93" s="618">
        <v>403</v>
      </c>
      <c r="H93" s="383">
        <f t="shared" si="4"/>
        <v>403</v>
      </c>
      <c r="I93" s="286"/>
      <c r="J93" s="54" t="s">
        <v>2139</v>
      </c>
      <c r="K93" s="93"/>
      <c r="L93" s="92"/>
      <c r="M93" s="20"/>
      <c r="N93" s="73"/>
      <c r="O93" s="20"/>
      <c r="P93" s="56"/>
      <c r="Q93" s="21"/>
    </row>
    <row r="94" spans="2:17" s="75" customFormat="1" ht="19.7" customHeight="1">
      <c r="B94" s="73"/>
      <c r="C94" s="16" t="s">
        <v>178</v>
      </c>
      <c r="D94" s="16" t="s">
        <v>178</v>
      </c>
      <c r="E94" s="146" t="s">
        <v>2141</v>
      </c>
      <c r="F94" s="17">
        <v>1</v>
      </c>
      <c r="G94" s="17">
        <v>926</v>
      </c>
      <c r="H94" s="383">
        <f t="shared" si="4"/>
        <v>926</v>
      </c>
      <c r="I94" s="286"/>
      <c r="J94" s="54" t="s">
        <v>2142</v>
      </c>
      <c r="K94" s="93"/>
      <c r="L94" s="92"/>
      <c r="M94" s="20"/>
      <c r="N94" s="73"/>
      <c r="O94" s="20"/>
      <c r="P94" s="56"/>
      <c r="Q94" s="21"/>
    </row>
    <row r="95" spans="2:17" s="75" customFormat="1" ht="19.7" customHeight="1">
      <c r="B95" s="73"/>
      <c r="C95" s="16" t="s">
        <v>178</v>
      </c>
      <c r="D95" s="16" t="s">
        <v>178</v>
      </c>
      <c r="E95" s="433" t="s">
        <v>2143</v>
      </c>
      <c r="F95" s="17">
        <v>50</v>
      </c>
      <c r="G95" s="383">
        <v>19</v>
      </c>
      <c r="H95" s="383">
        <f>F95*G95</f>
        <v>950</v>
      </c>
      <c r="I95" s="383"/>
      <c r="J95" s="54" t="s">
        <v>2144</v>
      </c>
      <c r="K95" s="93"/>
      <c r="L95" s="92"/>
      <c r="M95" s="20"/>
      <c r="N95" s="73"/>
      <c r="O95" s="20"/>
      <c r="P95" s="56"/>
      <c r="Q95" s="21"/>
    </row>
    <row r="96" spans="2:17" s="75" customFormat="1" ht="19.7" customHeight="1">
      <c r="B96" s="73"/>
      <c r="C96" s="1221" t="s">
        <v>178</v>
      </c>
      <c r="D96" s="1221" t="s">
        <v>178</v>
      </c>
      <c r="E96" s="275" t="s">
        <v>6369</v>
      </c>
      <c r="F96" s="383">
        <v>1</v>
      </c>
      <c r="G96" s="383">
        <v>1700</v>
      </c>
      <c r="H96" s="383">
        <f t="shared" si="4"/>
        <v>1700</v>
      </c>
      <c r="I96" s="464"/>
      <c r="J96" s="510" t="s">
        <v>6370</v>
      </c>
      <c r="K96" s="93"/>
      <c r="L96" s="92"/>
      <c r="M96" s="20"/>
      <c r="N96" s="73"/>
      <c r="O96" s="20"/>
      <c r="P96" s="56"/>
      <c r="Q96" s="21"/>
    </row>
    <row r="97" spans="2:17" s="75" customFormat="1" ht="19.7" customHeight="1">
      <c r="B97" s="73"/>
      <c r="C97" s="1221" t="s">
        <v>178</v>
      </c>
      <c r="D97" s="1221" t="s">
        <v>178</v>
      </c>
      <c r="E97" s="275" t="s">
        <v>6371</v>
      </c>
      <c r="F97" s="383">
        <v>1</v>
      </c>
      <c r="G97" s="383">
        <v>1420</v>
      </c>
      <c r="H97" s="383">
        <f t="shared" si="4"/>
        <v>1420</v>
      </c>
      <c r="I97" s="464"/>
      <c r="J97" s="510" t="s">
        <v>6372</v>
      </c>
      <c r="K97" s="93"/>
      <c r="L97" s="92"/>
      <c r="M97" s="20"/>
      <c r="N97" s="73"/>
      <c r="O97" s="20"/>
      <c r="P97" s="56"/>
      <c r="Q97" s="21"/>
    </row>
    <row r="98" spans="2:17" s="75" customFormat="1" ht="19.7" customHeight="1">
      <c r="B98" s="73"/>
      <c r="C98" s="16" t="s">
        <v>178</v>
      </c>
      <c r="D98" s="16" t="s">
        <v>178</v>
      </c>
      <c r="E98" s="1394" t="s">
        <v>6373</v>
      </c>
      <c r="F98" s="17">
        <v>1</v>
      </c>
      <c r="G98" s="383">
        <v>1980</v>
      </c>
      <c r="H98" s="383">
        <f t="shared" si="4"/>
        <v>1980</v>
      </c>
      <c r="I98" s="18"/>
      <c r="J98" s="146" t="s">
        <v>2148</v>
      </c>
      <c r="K98" s="93"/>
      <c r="L98" s="92"/>
      <c r="M98" s="20"/>
      <c r="N98" s="73"/>
      <c r="O98" s="20"/>
      <c r="P98" s="56"/>
      <c r="Q98" s="21"/>
    </row>
    <row r="99" spans="2:17" s="75" customFormat="1" ht="19.7" customHeight="1">
      <c r="B99" s="73"/>
      <c r="C99" s="16" t="s">
        <v>178</v>
      </c>
      <c r="D99" s="16" t="s">
        <v>178</v>
      </c>
      <c r="E99" s="2078" t="s">
        <v>6374</v>
      </c>
      <c r="F99" s="17">
        <v>2</v>
      </c>
      <c r="G99" s="383">
        <v>98</v>
      </c>
      <c r="H99" s="383">
        <f t="shared" si="4"/>
        <v>196</v>
      </c>
      <c r="I99" s="18"/>
      <c r="J99" s="146" t="s">
        <v>799</v>
      </c>
      <c r="K99" s="93"/>
      <c r="L99" s="92"/>
      <c r="M99" s="20"/>
      <c r="N99" s="73"/>
      <c r="O99" s="20"/>
      <c r="P99" s="56"/>
      <c r="Q99" s="21"/>
    </row>
    <row r="100" spans="2:17" s="75" customFormat="1" ht="19.7" customHeight="1">
      <c r="B100" s="73"/>
      <c r="C100" s="458" t="s">
        <v>6375</v>
      </c>
      <c r="D100" s="16" t="s">
        <v>178</v>
      </c>
      <c r="E100" s="2078" t="s">
        <v>6376</v>
      </c>
      <c r="F100" s="17">
        <v>1</v>
      </c>
      <c r="G100" s="383">
        <v>874</v>
      </c>
      <c r="H100" s="383">
        <f t="shared" si="4"/>
        <v>874</v>
      </c>
      <c r="I100" s="18"/>
      <c r="J100" s="146" t="s">
        <v>6377</v>
      </c>
      <c r="K100" s="93"/>
      <c r="L100" s="92"/>
      <c r="M100" s="20"/>
      <c r="N100" s="73"/>
      <c r="O100" s="20"/>
      <c r="P100" s="56"/>
      <c r="Q100" s="21"/>
    </row>
    <row r="101" spans="2:17" s="75" customFormat="1" ht="19.7" customHeight="1">
      <c r="B101" s="73"/>
      <c r="C101" s="2079" t="s">
        <v>6375</v>
      </c>
      <c r="D101" s="799" t="s">
        <v>178</v>
      </c>
      <c r="E101" s="2080" t="s">
        <v>6378</v>
      </c>
      <c r="F101" s="879">
        <v>1</v>
      </c>
      <c r="G101" s="880">
        <v>1245</v>
      </c>
      <c r="H101" s="880">
        <f t="shared" si="4"/>
        <v>1245</v>
      </c>
      <c r="I101" s="882"/>
      <c r="J101" s="410" t="s">
        <v>6377</v>
      </c>
      <c r="K101" s="1842"/>
      <c r="L101" s="1841"/>
      <c r="M101" s="20"/>
      <c r="N101" s="73"/>
      <c r="O101" s="20"/>
      <c r="P101" s="20"/>
      <c r="Q101" s="21"/>
    </row>
    <row r="102" spans="2:17" s="75" customFormat="1" ht="19.7" customHeight="1">
      <c r="B102" s="73"/>
      <c r="C102" s="16" t="s">
        <v>178</v>
      </c>
      <c r="D102" s="16" t="s">
        <v>178</v>
      </c>
      <c r="E102" s="2078" t="s">
        <v>6379</v>
      </c>
      <c r="F102" s="17">
        <v>1</v>
      </c>
      <c r="G102" s="383">
        <v>510</v>
      </c>
      <c r="H102" s="383">
        <f t="shared" si="4"/>
        <v>510</v>
      </c>
      <c r="I102" s="18"/>
      <c r="J102" s="146" t="s">
        <v>6380</v>
      </c>
      <c r="K102" s="93"/>
      <c r="L102" s="92"/>
      <c r="M102" s="20"/>
      <c r="N102" s="73"/>
      <c r="O102" s="20"/>
      <c r="P102" s="56"/>
      <c r="Q102" s="21"/>
    </row>
    <row r="103" spans="2:17" s="75" customFormat="1" ht="19.7" customHeight="1">
      <c r="B103" s="73"/>
      <c r="C103" s="16" t="s">
        <v>178</v>
      </c>
      <c r="D103" s="16" t="s">
        <v>178</v>
      </c>
      <c r="E103" s="2078" t="s">
        <v>6381</v>
      </c>
      <c r="F103" s="17">
        <v>1</v>
      </c>
      <c r="G103" s="383">
        <v>4710</v>
      </c>
      <c r="H103" s="383">
        <f t="shared" si="4"/>
        <v>4710</v>
      </c>
      <c r="I103" s="18"/>
      <c r="J103" s="146" t="s">
        <v>6382</v>
      </c>
      <c r="K103" s="93"/>
      <c r="L103" s="92"/>
      <c r="M103" s="20"/>
      <c r="N103" s="73"/>
      <c r="O103" s="20"/>
      <c r="P103" s="56"/>
      <c r="Q103" s="21"/>
    </row>
    <row r="104" spans="2:17" s="75" customFormat="1" ht="19.7" customHeight="1">
      <c r="B104" s="73"/>
      <c r="C104" s="542" t="s">
        <v>2149</v>
      </c>
      <c r="D104" s="542" t="s">
        <v>178</v>
      </c>
      <c r="E104" s="2081" t="s">
        <v>2150</v>
      </c>
      <c r="F104" s="358">
        <v>1</v>
      </c>
      <c r="G104" s="544">
        <v>483</v>
      </c>
      <c r="H104" s="544">
        <f t="shared" si="4"/>
        <v>483</v>
      </c>
      <c r="I104" s="1116"/>
      <c r="J104" s="1409" t="s">
        <v>2151</v>
      </c>
      <c r="K104" s="93"/>
      <c r="L104" s="92"/>
      <c r="M104" s="20"/>
      <c r="N104" s="73"/>
      <c r="O104" s="20"/>
      <c r="P104" s="56"/>
      <c r="Q104" s="21"/>
    </row>
    <row r="105" spans="2:17" s="75" customFormat="1" ht="19.7" customHeight="1">
      <c r="B105" s="73"/>
      <c r="C105" s="16" t="s">
        <v>178</v>
      </c>
      <c r="D105" s="16" t="s">
        <v>178</v>
      </c>
      <c r="E105" s="471" t="s">
        <v>2152</v>
      </c>
      <c r="F105" s="17">
        <v>1</v>
      </c>
      <c r="G105" s="383">
        <v>550</v>
      </c>
      <c r="H105" s="383">
        <f t="shared" si="4"/>
        <v>550</v>
      </c>
      <c r="I105" s="18"/>
      <c r="J105" s="54" t="s">
        <v>2153</v>
      </c>
      <c r="K105" s="93"/>
      <c r="L105" s="92"/>
      <c r="M105" s="20"/>
      <c r="N105" s="73"/>
      <c r="O105" s="20"/>
      <c r="P105" s="56"/>
      <c r="Q105" s="21"/>
    </row>
    <row r="106" spans="2:17" s="75" customFormat="1" ht="19.7" customHeight="1">
      <c r="B106" s="73"/>
      <c r="C106" s="16" t="s">
        <v>178</v>
      </c>
      <c r="D106" s="16" t="s">
        <v>178</v>
      </c>
      <c r="E106" s="2082" t="s">
        <v>4161</v>
      </c>
      <c r="F106" s="17">
        <v>1</v>
      </c>
      <c r="G106" s="383">
        <v>479</v>
      </c>
      <c r="H106" s="383">
        <f t="shared" si="4"/>
        <v>479</v>
      </c>
      <c r="I106" s="18"/>
      <c r="J106" s="146" t="s">
        <v>2155</v>
      </c>
      <c r="K106" s="93"/>
      <c r="L106" s="92"/>
      <c r="M106" s="20"/>
      <c r="N106" s="73"/>
      <c r="O106" s="20"/>
      <c r="P106" s="56"/>
      <c r="Q106" s="21"/>
    </row>
    <row r="107" spans="2:17" s="75" customFormat="1" ht="19.7" customHeight="1">
      <c r="B107" s="73"/>
      <c r="C107" s="16" t="s">
        <v>178</v>
      </c>
      <c r="D107" s="16" t="s">
        <v>178</v>
      </c>
      <c r="E107" s="540" t="s">
        <v>2156</v>
      </c>
      <c r="F107" s="17">
        <v>1</v>
      </c>
      <c r="G107" s="383">
        <v>5104</v>
      </c>
      <c r="H107" s="383">
        <f t="shared" si="4"/>
        <v>5104</v>
      </c>
      <c r="I107" s="18"/>
      <c r="J107" s="146" t="s">
        <v>2157</v>
      </c>
      <c r="K107" s="93"/>
      <c r="L107" s="92"/>
      <c r="M107" s="20"/>
      <c r="N107" s="73"/>
      <c r="O107" s="20"/>
      <c r="P107" s="56"/>
      <c r="Q107" s="21"/>
    </row>
    <row r="108" spans="2:17" s="75" customFormat="1" ht="19.7" customHeight="1">
      <c r="B108" s="73"/>
      <c r="C108" s="16" t="s">
        <v>178</v>
      </c>
      <c r="D108" s="16" t="s">
        <v>178</v>
      </c>
      <c r="E108" s="540" t="s">
        <v>2158</v>
      </c>
      <c r="F108" s="17">
        <v>1</v>
      </c>
      <c r="G108" s="383">
        <v>5400</v>
      </c>
      <c r="H108" s="383">
        <f t="shared" si="4"/>
        <v>5400</v>
      </c>
      <c r="I108" s="18"/>
      <c r="J108" s="146" t="s">
        <v>2159</v>
      </c>
      <c r="K108" s="93"/>
      <c r="L108" s="92"/>
      <c r="M108" s="20"/>
      <c r="N108" s="73"/>
      <c r="O108" s="20"/>
      <c r="P108" s="56"/>
      <c r="Q108" s="21"/>
    </row>
    <row r="109" spans="2:17" s="75" customFormat="1" ht="19.7" customHeight="1">
      <c r="B109" s="73"/>
      <c r="C109" s="16" t="s">
        <v>178</v>
      </c>
      <c r="D109" s="16" t="s">
        <v>178</v>
      </c>
      <c r="E109" s="540" t="s">
        <v>2160</v>
      </c>
      <c r="F109" s="17">
        <v>1</v>
      </c>
      <c r="G109" s="383">
        <v>5560</v>
      </c>
      <c r="H109" s="383">
        <f t="shared" si="4"/>
        <v>5560</v>
      </c>
      <c r="I109" s="18"/>
      <c r="J109" s="146" t="s">
        <v>2161</v>
      </c>
      <c r="K109" s="93"/>
      <c r="L109" s="92"/>
      <c r="M109" s="20"/>
      <c r="N109" s="73"/>
      <c r="O109" s="20"/>
      <c r="P109" s="56"/>
      <c r="Q109" s="21"/>
    </row>
    <row r="110" spans="2:17" s="75" customFormat="1" ht="19.7" customHeight="1">
      <c r="B110" s="73"/>
      <c r="C110" s="16" t="s">
        <v>178</v>
      </c>
      <c r="D110" s="16" t="s">
        <v>178</v>
      </c>
      <c r="E110" s="540" t="s">
        <v>2162</v>
      </c>
      <c r="F110" s="17">
        <v>1</v>
      </c>
      <c r="G110" s="383">
        <v>1098</v>
      </c>
      <c r="H110" s="383">
        <f t="shared" si="4"/>
        <v>1098</v>
      </c>
      <c r="I110" s="18"/>
      <c r="J110" s="146" t="s">
        <v>2163</v>
      </c>
      <c r="K110" s="93"/>
      <c r="L110" s="92"/>
      <c r="M110" s="20"/>
      <c r="N110" s="73"/>
      <c r="O110" s="20"/>
      <c r="P110" s="56"/>
      <c r="Q110" s="21"/>
    </row>
    <row r="111" spans="2:17" s="75" customFormat="1" ht="19.7" customHeight="1">
      <c r="B111" s="73"/>
      <c r="C111" s="16" t="s">
        <v>178</v>
      </c>
      <c r="D111" s="16" t="s">
        <v>178</v>
      </c>
      <c r="E111" s="1189" t="s">
        <v>2164</v>
      </c>
      <c r="F111" s="17">
        <v>1</v>
      </c>
      <c r="G111" s="383">
        <v>1098</v>
      </c>
      <c r="H111" s="383">
        <f t="shared" si="4"/>
        <v>1098</v>
      </c>
      <c r="I111" s="18"/>
      <c r="J111" s="146" t="s">
        <v>2165</v>
      </c>
      <c r="K111" s="93"/>
      <c r="L111" s="92"/>
      <c r="M111" s="20"/>
      <c r="N111" s="73"/>
      <c r="O111" s="20"/>
      <c r="P111" s="56"/>
      <c r="Q111" s="21"/>
    </row>
    <row r="112" spans="2:17" s="75" customFormat="1" ht="19.7" customHeight="1">
      <c r="B112" s="73"/>
      <c r="C112" s="385" t="s">
        <v>178</v>
      </c>
      <c r="D112" s="385" t="s">
        <v>178</v>
      </c>
      <c r="E112" s="284" t="s">
        <v>2114</v>
      </c>
      <c r="F112" s="1185">
        <v>1</v>
      </c>
      <c r="G112" s="842">
        <v>780</v>
      </c>
      <c r="H112" s="703">
        <f t="shared" si="4"/>
        <v>780</v>
      </c>
      <c r="I112" s="843"/>
      <c r="J112" s="891" t="s">
        <v>2166</v>
      </c>
      <c r="K112" s="93"/>
      <c r="L112" s="92"/>
      <c r="M112" s="20"/>
      <c r="N112" s="73"/>
      <c r="O112" s="20"/>
      <c r="P112" s="56"/>
      <c r="Q112" s="21"/>
    </row>
    <row r="113" spans="2:17" s="75" customFormat="1" ht="19.7" customHeight="1">
      <c r="B113" s="73"/>
      <c r="C113" s="276" t="s">
        <v>178</v>
      </c>
      <c r="D113" s="276" t="s">
        <v>178</v>
      </c>
      <c r="E113" s="617" t="s">
        <v>6383</v>
      </c>
      <c r="F113" s="1193">
        <v>2</v>
      </c>
      <c r="G113" s="617">
        <v>181</v>
      </c>
      <c r="H113" s="277">
        <f t="shared" si="4"/>
        <v>362</v>
      </c>
      <c r="I113" s="1514"/>
      <c r="J113" s="1360" t="s">
        <v>6384</v>
      </c>
      <c r="K113" s="93"/>
      <c r="L113" s="92"/>
      <c r="M113" s="20"/>
      <c r="N113" s="73"/>
      <c r="O113" s="20"/>
      <c r="P113" s="56"/>
      <c r="Q113" s="21"/>
    </row>
    <row r="114" spans="2:17" s="75" customFormat="1" ht="19.7" customHeight="1">
      <c r="B114" s="73"/>
      <c r="C114" s="276" t="s">
        <v>96</v>
      </c>
      <c r="D114" s="465" t="s">
        <v>1361</v>
      </c>
      <c r="E114" s="1284" t="s">
        <v>2097</v>
      </c>
      <c r="F114" s="276">
        <v>1</v>
      </c>
      <c r="G114" s="275">
        <v>3040</v>
      </c>
      <c r="H114" s="277">
        <f t="shared" si="4"/>
        <v>3040</v>
      </c>
      <c r="I114" s="18"/>
      <c r="J114" s="510" t="s">
        <v>6294</v>
      </c>
      <c r="K114" s="93"/>
      <c r="L114" s="92"/>
      <c r="M114" s="20"/>
      <c r="N114" s="73"/>
      <c r="O114" s="20"/>
      <c r="P114" s="20"/>
      <c r="Q114" s="74"/>
    </row>
    <row r="115" spans="2:17" s="75" customFormat="1" ht="19.7" customHeight="1">
      <c r="B115" s="73"/>
      <c r="C115" s="93" t="s">
        <v>178</v>
      </c>
      <c r="D115" s="93" t="s">
        <v>178</v>
      </c>
      <c r="E115" s="91" t="s">
        <v>6385</v>
      </c>
      <c r="F115" s="93">
        <v>1</v>
      </c>
      <c r="G115" s="91">
        <v>4300</v>
      </c>
      <c r="H115" s="91">
        <f t="shared" si="4"/>
        <v>4300</v>
      </c>
      <c r="I115" s="133"/>
      <c r="J115" s="91" t="s">
        <v>541</v>
      </c>
      <c r="K115" s="93"/>
      <c r="L115" s="92"/>
      <c r="M115" s="20"/>
      <c r="N115" s="73"/>
      <c r="O115" s="20"/>
      <c r="P115" s="56"/>
      <c r="Q115" s="21"/>
    </row>
    <row r="116" spans="2:17" s="75" customFormat="1" ht="19.7" customHeight="1">
      <c r="B116" s="73"/>
      <c r="C116" s="93" t="s">
        <v>178</v>
      </c>
      <c r="D116" s="93" t="s">
        <v>178</v>
      </c>
      <c r="E116" s="91" t="s">
        <v>2994</v>
      </c>
      <c r="F116" s="90">
        <v>4</v>
      </c>
      <c r="G116" s="91">
        <v>106</v>
      </c>
      <c r="H116" s="91">
        <f t="shared" si="4"/>
        <v>424</v>
      </c>
      <c r="I116" s="1375"/>
      <c r="J116" s="91" t="s">
        <v>3542</v>
      </c>
      <c r="K116" s="93"/>
      <c r="L116" s="92"/>
      <c r="M116" s="20"/>
      <c r="N116" s="73"/>
      <c r="O116" s="20"/>
      <c r="P116" s="56"/>
      <c r="Q116" s="21"/>
    </row>
    <row r="117" spans="2:17" s="75" customFormat="1" ht="19.7" customHeight="1">
      <c r="B117" s="73"/>
      <c r="C117" s="16" t="s">
        <v>178</v>
      </c>
      <c r="D117" s="16" t="s">
        <v>178</v>
      </c>
      <c r="E117" s="54" t="s">
        <v>3511</v>
      </c>
      <c r="F117" s="18">
        <v>4</v>
      </c>
      <c r="G117" s="53">
        <v>75</v>
      </c>
      <c r="H117" s="91">
        <f t="shared" si="4"/>
        <v>300</v>
      </c>
      <c r="I117" s="18"/>
      <c r="J117" s="54" t="s">
        <v>3512</v>
      </c>
      <c r="K117" s="93"/>
      <c r="L117" s="92"/>
      <c r="M117" s="20"/>
      <c r="N117" s="73"/>
      <c r="O117" s="20"/>
      <c r="P117" s="56"/>
      <c r="Q117" s="21"/>
    </row>
    <row r="118" spans="2:17" s="75" customFormat="1" ht="19.7" customHeight="1">
      <c r="B118" s="73"/>
      <c r="C118" s="16" t="s">
        <v>178</v>
      </c>
      <c r="D118" s="16" t="s">
        <v>178</v>
      </c>
      <c r="E118" s="202" t="s">
        <v>1429</v>
      </c>
      <c r="F118" s="18">
        <v>2</v>
      </c>
      <c r="G118" s="53">
        <v>43</v>
      </c>
      <c r="H118" s="91">
        <f t="shared" si="4"/>
        <v>86</v>
      </c>
      <c r="I118" s="18"/>
      <c r="J118" s="54" t="s">
        <v>5862</v>
      </c>
      <c r="K118" s="93"/>
      <c r="L118" s="92"/>
      <c r="M118" s="20"/>
      <c r="N118" s="73"/>
      <c r="O118" s="20"/>
      <c r="P118" s="56"/>
      <c r="Q118" s="21"/>
    </row>
    <row r="119" spans="2:17" s="75" customFormat="1" ht="19.7" customHeight="1">
      <c r="B119" s="73"/>
      <c r="C119" s="1221" t="s">
        <v>178</v>
      </c>
      <c r="D119" s="1221" t="s">
        <v>178</v>
      </c>
      <c r="E119" s="173" t="s">
        <v>2174</v>
      </c>
      <c r="F119" s="618">
        <v>2</v>
      </c>
      <c r="G119" s="617">
        <v>220</v>
      </c>
      <c r="H119" s="278">
        <f t="shared" si="4"/>
        <v>440</v>
      </c>
      <c r="I119" s="720"/>
      <c r="J119" s="173" t="s">
        <v>2175</v>
      </c>
      <c r="K119" s="93"/>
      <c r="L119" s="92"/>
      <c r="M119" s="20"/>
      <c r="N119" s="73"/>
      <c r="O119" s="20"/>
      <c r="P119" s="56"/>
      <c r="Q119" s="21"/>
    </row>
    <row r="120" spans="2:17" s="75" customFormat="1" ht="19.7" customHeight="1">
      <c r="B120" s="73"/>
      <c r="C120" s="1221" t="s">
        <v>178</v>
      </c>
      <c r="D120" s="1221" t="s">
        <v>178</v>
      </c>
      <c r="E120" s="173" t="s">
        <v>561</v>
      </c>
      <c r="F120" s="618">
        <v>2</v>
      </c>
      <c r="G120" s="617">
        <v>200</v>
      </c>
      <c r="H120" s="278">
        <f t="shared" si="4"/>
        <v>400</v>
      </c>
      <c r="I120" s="720"/>
      <c r="J120" s="173" t="s">
        <v>2176</v>
      </c>
      <c r="K120" s="93"/>
      <c r="L120" s="92"/>
      <c r="M120" s="20"/>
      <c r="N120" s="73"/>
      <c r="O120" s="20"/>
      <c r="P120" s="56"/>
      <c r="Q120" s="21"/>
    </row>
    <row r="121" spans="2:17" s="75" customFormat="1" ht="19.7" customHeight="1">
      <c r="B121" s="73"/>
      <c r="C121" s="16" t="s">
        <v>178</v>
      </c>
      <c r="D121" s="16" t="s">
        <v>178</v>
      </c>
      <c r="E121" s="146" t="s">
        <v>2117</v>
      </c>
      <c r="F121" s="17">
        <v>1</v>
      </c>
      <c r="G121" s="278">
        <v>940</v>
      </c>
      <c r="H121" s="703">
        <f t="shared" si="4"/>
        <v>940</v>
      </c>
      <c r="I121" s="520"/>
      <c r="J121" s="540" t="s">
        <v>2177</v>
      </c>
      <c r="K121" s="93"/>
      <c r="L121" s="92"/>
      <c r="M121" s="20"/>
      <c r="N121" s="73"/>
      <c r="O121" s="20"/>
      <c r="P121" s="56"/>
      <c r="Q121" s="21"/>
    </row>
    <row r="122" spans="2:17" s="75" customFormat="1" ht="19.7" customHeight="1">
      <c r="B122" s="73"/>
      <c r="C122" s="163" t="s">
        <v>178</v>
      </c>
      <c r="D122" s="163" t="s">
        <v>178</v>
      </c>
      <c r="E122" s="275" t="s">
        <v>2178</v>
      </c>
      <c r="F122" s="276">
        <v>1</v>
      </c>
      <c r="G122" s="277">
        <v>570</v>
      </c>
      <c r="H122" s="468">
        <f t="shared" si="4"/>
        <v>570</v>
      </c>
      <c r="I122" s="279"/>
      <c r="J122" s="275" t="s">
        <v>2179</v>
      </c>
      <c r="K122" s="93"/>
      <c r="L122" s="92"/>
      <c r="M122" s="20"/>
      <c r="N122" s="73"/>
      <c r="O122" s="20"/>
      <c r="P122" s="56"/>
      <c r="Q122" s="21"/>
    </row>
    <row r="123" spans="2:17" s="75" customFormat="1" ht="19.7" customHeight="1">
      <c r="B123" s="73"/>
      <c r="C123" s="59" t="s">
        <v>178</v>
      </c>
      <c r="D123" s="59" t="s">
        <v>178</v>
      </c>
      <c r="E123" s="202" t="s">
        <v>6386</v>
      </c>
      <c r="F123" s="64">
        <v>1</v>
      </c>
      <c r="G123" s="203">
        <v>2008</v>
      </c>
      <c r="H123" s="680">
        <f>F123*G123</f>
        <v>2008</v>
      </c>
      <c r="I123" s="18"/>
      <c r="J123" s="50" t="s">
        <v>6387</v>
      </c>
      <c r="K123" s="93"/>
      <c r="L123" s="92"/>
      <c r="M123" s="20"/>
      <c r="N123" s="73"/>
      <c r="O123" s="20"/>
      <c r="P123" s="482"/>
      <c r="Q123" s="74"/>
    </row>
    <row r="124" spans="2:17" s="75" customFormat="1" ht="19.7" customHeight="1">
      <c r="B124" s="73"/>
      <c r="C124" s="16" t="s">
        <v>178</v>
      </c>
      <c r="D124" s="16" t="s">
        <v>178</v>
      </c>
      <c r="E124" s="50" t="s">
        <v>2972</v>
      </c>
      <c r="F124" s="60">
        <v>1</v>
      </c>
      <c r="G124" s="134">
        <v>3480</v>
      </c>
      <c r="H124" s="53">
        <f>F124*G124</f>
        <v>3480</v>
      </c>
      <c r="I124" s="18"/>
      <c r="J124" s="54" t="s">
        <v>2973</v>
      </c>
      <c r="K124" s="93"/>
      <c r="L124" s="92"/>
      <c r="M124" s="20"/>
      <c r="N124" s="73"/>
      <c r="O124" s="20"/>
      <c r="P124" s="56"/>
      <c r="Q124" s="74"/>
    </row>
    <row r="125" spans="2:17" s="75" customFormat="1" ht="19.7" customHeight="1">
      <c r="B125" s="73"/>
      <c r="C125" s="411" t="s">
        <v>178</v>
      </c>
      <c r="D125" s="411" t="s">
        <v>178</v>
      </c>
      <c r="E125" s="884" t="s">
        <v>2186</v>
      </c>
      <c r="F125" s="2083">
        <v>1</v>
      </c>
      <c r="G125" s="2084">
        <v>66</v>
      </c>
      <c r="H125" s="1556">
        <f>F125*G125</f>
        <v>66</v>
      </c>
      <c r="I125" s="1390"/>
      <c r="J125" s="892" t="s">
        <v>6388</v>
      </c>
      <c r="K125" s="93"/>
      <c r="L125" s="92"/>
      <c r="M125" s="20"/>
      <c r="N125" s="73"/>
      <c r="O125" s="20"/>
      <c r="P125" s="56"/>
      <c r="Q125" s="74"/>
    </row>
    <row r="126" spans="2:17" s="75" customFormat="1" ht="19.7" customHeight="1">
      <c r="B126" s="73"/>
      <c r="C126" s="16"/>
      <c r="D126" s="16"/>
      <c r="E126" s="2085">
        <f>SUM(H84:H124)</f>
        <v>91562</v>
      </c>
      <c r="F126" s="1977"/>
      <c r="G126" s="1977"/>
      <c r="H126" s="1977"/>
      <c r="I126" s="383"/>
      <c r="J126" s="54"/>
      <c r="K126" s="93"/>
      <c r="L126" s="92"/>
      <c r="M126" s="20"/>
      <c r="N126" s="73"/>
      <c r="O126" s="93"/>
      <c r="P126" s="20"/>
      <c r="Q126" s="74"/>
    </row>
    <row r="127" spans="2:17" s="75" customFormat="1" ht="19.7" customHeight="1">
      <c r="B127" s="73"/>
      <c r="C127" s="73"/>
      <c r="D127" s="73"/>
      <c r="E127" s="146"/>
      <c r="F127" s="608"/>
      <c r="G127" s="133"/>
      <c r="H127" s="278"/>
      <c r="I127" s="90"/>
      <c r="J127" s="66"/>
      <c r="K127" s="93"/>
      <c r="L127" s="92"/>
      <c r="M127" s="20"/>
      <c r="N127" s="73"/>
      <c r="O127" s="93"/>
      <c r="P127" s="20"/>
      <c r="Q127" s="74"/>
    </row>
    <row r="128" spans="2:17" s="75" customFormat="1" ht="19.7" customHeight="1">
      <c r="B128" s="73"/>
      <c r="C128" s="73"/>
      <c r="D128" s="73"/>
      <c r="E128" s="146"/>
      <c r="F128" s="608"/>
      <c r="G128" s="133"/>
      <c r="H128" s="278"/>
      <c r="I128" s="90"/>
      <c r="J128" s="66"/>
      <c r="K128" s="93"/>
      <c r="L128" s="92"/>
      <c r="M128" s="20"/>
      <c r="N128" s="73"/>
      <c r="O128" s="93"/>
      <c r="P128" s="20"/>
      <c r="Q128" s="74"/>
    </row>
    <row r="129" spans="2:17" s="75" customFormat="1" ht="19.7" customHeight="1">
      <c r="B129" s="73"/>
      <c r="C129" s="1262" t="s">
        <v>3553</v>
      </c>
      <c r="D129" s="1263"/>
      <c r="E129" s="1264"/>
      <c r="F129" s="608"/>
      <c r="G129" s="133"/>
      <c r="H129" s="278"/>
      <c r="I129" s="90"/>
      <c r="J129" s="66"/>
      <c r="K129" s="93"/>
      <c r="L129" s="92"/>
      <c r="M129" s="20"/>
      <c r="N129" s="73"/>
      <c r="O129" s="93"/>
      <c r="P129" s="20"/>
      <c r="Q129" s="74"/>
    </row>
    <row r="130" spans="2:17" s="75" customFormat="1" ht="19.7" customHeight="1">
      <c r="B130" s="73"/>
      <c r="C130" s="1201" t="s">
        <v>100</v>
      </c>
      <c r="D130" s="1201" t="s">
        <v>100</v>
      </c>
      <c r="E130" s="1981" t="s">
        <v>6389</v>
      </c>
      <c r="F130" s="383">
        <v>1</v>
      </c>
      <c r="G130" s="278">
        <v>2343</v>
      </c>
      <c r="H130" s="278">
        <f>F130*G130</f>
        <v>2343</v>
      </c>
      <c r="I130" s="464"/>
      <c r="J130" s="510" t="s">
        <v>6390</v>
      </c>
      <c r="K130" s="93"/>
      <c r="L130" s="92"/>
      <c r="M130" s="20"/>
      <c r="N130" s="73"/>
      <c r="O130" s="20"/>
      <c r="P130" s="56"/>
      <c r="Q130" s="21"/>
    </row>
    <row r="131" spans="2:17" s="75" customFormat="1" ht="19.7" customHeight="1">
      <c r="B131" s="73"/>
      <c r="C131" s="73"/>
      <c r="D131" s="73"/>
      <c r="E131" s="1851">
        <f>SUM(H130)</f>
        <v>2343</v>
      </c>
      <c r="F131" s="608"/>
      <c r="G131" s="133"/>
      <c r="H131" s="278"/>
      <c r="I131" s="90"/>
      <c r="J131" s="66"/>
      <c r="K131" s="93"/>
      <c r="L131" s="92"/>
      <c r="M131" s="20"/>
      <c r="N131" s="73"/>
      <c r="O131" s="93"/>
      <c r="P131" s="20"/>
      <c r="Q131" s="74"/>
    </row>
    <row r="132" spans="2:17" s="75" customFormat="1" ht="19.7" customHeight="1">
      <c r="B132" s="73"/>
      <c r="C132" s="73"/>
      <c r="D132" s="73"/>
      <c r="E132" s="146"/>
      <c r="F132" s="608"/>
      <c r="G132" s="133"/>
      <c r="H132" s="278"/>
      <c r="I132" s="90"/>
      <c r="J132" s="66"/>
      <c r="K132" s="93"/>
      <c r="L132" s="92"/>
      <c r="M132" s="20"/>
      <c r="N132" s="73"/>
      <c r="O132" s="93"/>
      <c r="P132" s="20"/>
      <c r="Q132" s="74"/>
    </row>
    <row r="133" spans="2:17" s="75" customFormat="1" ht="19.7" customHeight="1">
      <c r="B133" s="73"/>
      <c r="C133" s="1262" t="s">
        <v>3227</v>
      </c>
      <c r="D133" s="1263"/>
      <c r="E133" s="1264"/>
      <c r="F133" s="608"/>
      <c r="G133" s="133"/>
      <c r="H133" s="278"/>
      <c r="I133" s="90"/>
      <c r="J133" s="66"/>
      <c r="K133" s="93"/>
      <c r="L133" s="92"/>
      <c r="M133" s="20"/>
      <c r="N133" s="73"/>
      <c r="O133" s="93"/>
      <c r="P133" s="20"/>
      <c r="Q133" s="74"/>
    </row>
    <row r="134" spans="2:17" s="75" customFormat="1" ht="22.15" customHeight="1">
      <c r="B134" s="73"/>
      <c r="C134" s="59" t="s">
        <v>178</v>
      </c>
      <c r="D134" s="59" t="s">
        <v>178</v>
      </c>
      <c r="E134" s="438" t="s">
        <v>6391</v>
      </c>
      <c r="F134" s="608">
        <v>3</v>
      </c>
      <c r="G134" s="133">
        <v>4780</v>
      </c>
      <c r="H134" s="278">
        <f t="shared" ref="H134:H197" si="5">F134*G134</f>
        <v>14340</v>
      </c>
      <c r="I134" s="90"/>
      <c r="J134" s="66" t="s">
        <v>6392</v>
      </c>
      <c r="K134" s="93" t="s">
        <v>3269</v>
      </c>
      <c r="L134" s="92"/>
      <c r="M134" s="20"/>
      <c r="N134" s="73"/>
      <c r="O134" s="20"/>
      <c r="P134" s="56"/>
      <c r="Q134" s="21"/>
    </row>
    <row r="135" spans="2:17" s="75" customFormat="1" ht="19.7" customHeight="1">
      <c r="B135" s="73"/>
      <c r="C135" s="59" t="s">
        <v>178</v>
      </c>
      <c r="D135" s="59" t="s">
        <v>178</v>
      </c>
      <c r="E135" s="438" t="s">
        <v>6393</v>
      </c>
      <c r="F135" s="608">
        <v>2</v>
      </c>
      <c r="G135" s="133">
        <v>4780</v>
      </c>
      <c r="H135" s="278">
        <f t="shared" si="5"/>
        <v>9560</v>
      </c>
      <c r="I135" s="90"/>
      <c r="J135" s="66" t="s">
        <v>6394</v>
      </c>
      <c r="K135" s="93" t="s">
        <v>3269</v>
      </c>
      <c r="L135" s="92"/>
      <c r="M135" s="20"/>
      <c r="N135" s="73"/>
      <c r="O135" s="20"/>
      <c r="P135" s="56"/>
      <c r="Q135" s="21"/>
    </row>
    <row r="136" spans="2:17" s="75" customFormat="1" ht="19.7" customHeight="1">
      <c r="B136" s="73"/>
      <c r="C136" s="59" t="s">
        <v>178</v>
      </c>
      <c r="D136" s="59" t="s">
        <v>178</v>
      </c>
      <c r="E136" s="438" t="s">
        <v>6395</v>
      </c>
      <c r="F136" s="608">
        <v>2</v>
      </c>
      <c r="G136" s="133">
        <v>4780</v>
      </c>
      <c r="H136" s="278">
        <f t="shared" si="5"/>
        <v>9560</v>
      </c>
      <c r="I136" s="90"/>
      <c r="J136" s="66" t="s">
        <v>6396</v>
      </c>
      <c r="K136" s="93" t="s">
        <v>3269</v>
      </c>
      <c r="L136" s="92"/>
      <c r="M136" s="20"/>
      <c r="N136" s="73"/>
      <c r="O136" s="20"/>
      <c r="P136" s="56"/>
      <c r="Q136" s="21"/>
    </row>
    <row r="137" spans="2:17" s="75" customFormat="1" ht="19.7" customHeight="1">
      <c r="B137" s="73"/>
      <c r="C137" s="59" t="s">
        <v>178</v>
      </c>
      <c r="D137" s="59" t="s">
        <v>178</v>
      </c>
      <c r="E137" s="438" t="s">
        <v>6397</v>
      </c>
      <c r="F137" s="608">
        <v>2</v>
      </c>
      <c r="G137" s="133">
        <v>4780</v>
      </c>
      <c r="H137" s="278">
        <f t="shared" si="5"/>
        <v>9560</v>
      </c>
      <c r="I137" s="90"/>
      <c r="J137" s="66" t="s">
        <v>6398</v>
      </c>
      <c r="K137" s="93" t="s">
        <v>3269</v>
      </c>
      <c r="L137" s="92"/>
      <c r="M137" s="20"/>
      <c r="N137" s="73"/>
      <c r="O137" s="20"/>
      <c r="P137" s="56"/>
      <c r="Q137" s="21"/>
    </row>
    <row r="138" spans="2:17" s="75" customFormat="1" ht="19.7" customHeight="1">
      <c r="B138" s="73"/>
      <c r="C138" s="59" t="s">
        <v>178</v>
      </c>
      <c r="D138" s="59" t="s">
        <v>178</v>
      </c>
      <c r="E138" s="438" t="s">
        <v>6399</v>
      </c>
      <c r="F138" s="608">
        <v>2</v>
      </c>
      <c r="G138" s="133">
        <v>4780</v>
      </c>
      <c r="H138" s="278">
        <f t="shared" si="5"/>
        <v>9560</v>
      </c>
      <c r="I138" s="90"/>
      <c r="J138" s="66" t="s">
        <v>6400</v>
      </c>
      <c r="K138" s="93" t="s">
        <v>3269</v>
      </c>
      <c r="L138" s="92"/>
      <c r="M138" s="20"/>
      <c r="N138" s="73"/>
      <c r="O138" s="20"/>
      <c r="P138" s="56"/>
      <c r="Q138" s="21"/>
    </row>
    <row r="139" spans="2:17" s="75" customFormat="1" ht="19.7" customHeight="1">
      <c r="B139" s="73"/>
      <c r="C139" s="59" t="s">
        <v>178</v>
      </c>
      <c r="D139" s="59" t="s">
        <v>178</v>
      </c>
      <c r="E139" s="438" t="s">
        <v>6401</v>
      </c>
      <c r="F139" s="608">
        <v>20</v>
      </c>
      <c r="G139" s="133">
        <v>33</v>
      </c>
      <c r="H139" s="278">
        <f t="shared" si="5"/>
        <v>660</v>
      </c>
      <c r="I139" s="90"/>
      <c r="J139" s="66" t="s">
        <v>6402</v>
      </c>
      <c r="K139" s="93" t="s">
        <v>3269</v>
      </c>
      <c r="L139" s="92"/>
      <c r="M139" s="20"/>
      <c r="N139" s="73"/>
      <c r="O139" s="20"/>
      <c r="P139" s="56"/>
      <c r="Q139" s="21"/>
    </row>
    <row r="140" spans="2:17" s="75" customFormat="1" ht="19.7" customHeight="1">
      <c r="B140" s="73"/>
      <c r="C140" s="59" t="s">
        <v>178</v>
      </c>
      <c r="D140" s="59" t="s">
        <v>178</v>
      </c>
      <c r="E140" s="438" t="s">
        <v>6403</v>
      </c>
      <c r="F140" s="589">
        <v>2</v>
      </c>
      <c r="G140" s="133">
        <v>550</v>
      </c>
      <c r="H140" s="278">
        <f t="shared" si="5"/>
        <v>1100</v>
      </c>
      <c r="I140" s="90"/>
      <c r="J140" s="2086" t="s">
        <v>6404</v>
      </c>
      <c r="K140" s="93" t="s">
        <v>3269</v>
      </c>
      <c r="L140" s="92"/>
      <c r="M140" s="20"/>
      <c r="N140" s="73"/>
      <c r="O140" s="20"/>
      <c r="P140" s="56"/>
      <c r="Q140" s="21"/>
    </row>
    <row r="141" spans="2:17" s="75" customFormat="1" ht="19.7" customHeight="1">
      <c r="B141" s="73"/>
      <c r="C141" s="59" t="s">
        <v>178</v>
      </c>
      <c r="D141" s="59" t="s">
        <v>178</v>
      </c>
      <c r="E141" s="2087" t="s">
        <v>6405</v>
      </c>
      <c r="F141" s="589">
        <v>4</v>
      </c>
      <c r="G141" s="295">
        <v>850</v>
      </c>
      <c r="H141" s="278">
        <f t="shared" si="5"/>
        <v>3400</v>
      </c>
      <c r="I141" s="90"/>
      <c r="J141" s="2086" t="s">
        <v>6404</v>
      </c>
      <c r="K141" s="93" t="s">
        <v>3269</v>
      </c>
      <c r="L141" s="92"/>
      <c r="M141" s="20"/>
      <c r="N141" s="73"/>
      <c r="O141" s="20"/>
      <c r="P141" s="56"/>
      <c r="Q141" s="21"/>
    </row>
    <row r="142" spans="2:17" s="75" customFormat="1" ht="19.7" customHeight="1">
      <c r="B142" s="73"/>
      <c r="C142" s="59" t="s">
        <v>178</v>
      </c>
      <c r="D142" s="59" t="s">
        <v>178</v>
      </c>
      <c r="E142" s="438" t="s">
        <v>6406</v>
      </c>
      <c r="F142" s="589">
        <v>7</v>
      </c>
      <c r="G142" s="133">
        <v>1010</v>
      </c>
      <c r="H142" s="278">
        <f t="shared" si="5"/>
        <v>7070</v>
      </c>
      <c r="I142" s="90"/>
      <c r="J142" s="2086" t="s">
        <v>6404</v>
      </c>
      <c r="K142" s="93" t="s">
        <v>3269</v>
      </c>
      <c r="L142" s="92"/>
      <c r="M142" s="20"/>
      <c r="N142" s="73"/>
      <c r="O142" s="20"/>
      <c r="P142" s="56"/>
      <c r="Q142" s="21"/>
    </row>
    <row r="143" spans="2:17" s="75" customFormat="1" ht="19.7" customHeight="1">
      <c r="B143" s="73"/>
      <c r="C143" s="59" t="s">
        <v>178</v>
      </c>
      <c r="D143" s="59" t="s">
        <v>178</v>
      </c>
      <c r="E143" s="438" t="s">
        <v>6407</v>
      </c>
      <c r="F143" s="589">
        <v>3</v>
      </c>
      <c r="G143" s="133">
        <v>1160</v>
      </c>
      <c r="H143" s="278">
        <f t="shared" si="5"/>
        <v>3480</v>
      </c>
      <c r="I143" s="90"/>
      <c r="J143" s="2086" t="s">
        <v>6404</v>
      </c>
      <c r="K143" s="93" t="s">
        <v>3269</v>
      </c>
      <c r="L143" s="92"/>
      <c r="M143" s="20"/>
      <c r="N143" s="73"/>
      <c r="O143" s="20"/>
      <c r="P143" s="56"/>
      <c r="Q143" s="21"/>
    </row>
    <row r="144" spans="2:17" s="75" customFormat="1" ht="19.7" customHeight="1">
      <c r="B144" s="73"/>
      <c r="C144" s="59" t="s">
        <v>178</v>
      </c>
      <c r="D144" s="59" t="s">
        <v>178</v>
      </c>
      <c r="E144" s="438" t="s">
        <v>6408</v>
      </c>
      <c r="F144" s="589">
        <v>4</v>
      </c>
      <c r="G144" s="133">
        <v>1270</v>
      </c>
      <c r="H144" s="278">
        <f t="shared" si="5"/>
        <v>5080</v>
      </c>
      <c r="I144" s="90"/>
      <c r="J144" s="2086" t="s">
        <v>6404</v>
      </c>
      <c r="K144" s="93" t="s">
        <v>3269</v>
      </c>
      <c r="L144" s="92"/>
      <c r="M144" s="20"/>
      <c r="N144" s="73"/>
      <c r="O144" s="20"/>
      <c r="P144" s="56"/>
      <c r="Q144" s="21"/>
    </row>
    <row r="145" spans="2:17" s="75" customFormat="1" ht="19.7" customHeight="1">
      <c r="B145" s="73"/>
      <c r="C145" s="59" t="s">
        <v>178</v>
      </c>
      <c r="D145" s="59" t="s">
        <v>178</v>
      </c>
      <c r="E145" s="438" t="s">
        <v>6409</v>
      </c>
      <c r="F145" s="589">
        <v>1</v>
      </c>
      <c r="G145" s="133">
        <v>600</v>
      </c>
      <c r="H145" s="278">
        <f t="shared" si="5"/>
        <v>600</v>
      </c>
      <c r="I145" s="90"/>
      <c r="J145" s="2086" t="s">
        <v>6410</v>
      </c>
      <c r="K145" s="93" t="s">
        <v>3269</v>
      </c>
      <c r="L145" s="92"/>
      <c r="M145" s="20"/>
      <c r="N145" s="73"/>
      <c r="O145" s="20"/>
      <c r="P145" s="56"/>
      <c r="Q145" s="21"/>
    </row>
    <row r="146" spans="2:17" s="75" customFormat="1" ht="19.7" customHeight="1">
      <c r="B146" s="73"/>
      <c r="C146" s="59" t="s">
        <v>178</v>
      </c>
      <c r="D146" s="59" t="s">
        <v>178</v>
      </c>
      <c r="E146" s="438" t="s">
        <v>6411</v>
      </c>
      <c r="F146" s="589">
        <v>2</v>
      </c>
      <c r="G146" s="133">
        <v>470</v>
      </c>
      <c r="H146" s="278">
        <f t="shared" si="5"/>
        <v>940</v>
      </c>
      <c r="I146" s="90"/>
      <c r="J146" s="66" t="s">
        <v>6412</v>
      </c>
      <c r="K146" s="93" t="s">
        <v>3269</v>
      </c>
      <c r="L146" s="92"/>
      <c r="M146" s="20"/>
      <c r="N146" s="73"/>
      <c r="O146" s="20"/>
      <c r="P146" s="56"/>
      <c r="Q146" s="21"/>
    </row>
    <row r="147" spans="2:17" s="75" customFormat="1" ht="19.7" customHeight="1">
      <c r="B147" s="73"/>
      <c r="C147" s="59" t="s">
        <v>178</v>
      </c>
      <c r="D147" s="59" t="s">
        <v>178</v>
      </c>
      <c r="E147" s="438" t="s">
        <v>6413</v>
      </c>
      <c r="F147" s="608">
        <v>64</v>
      </c>
      <c r="G147" s="133">
        <v>233</v>
      </c>
      <c r="H147" s="278">
        <f t="shared" si="5"/>
        <v>14912</v>
      </c>
      <c r="I147" s="90"/>
      <c r="J147" s="66" t="s">
        <v>6414</v>
      </c>
      <c r="K147" s="93" t="s">
        <v>3269</v>
      </c>
      <c r="L147" s="92"/>
      <c r="M147" s="20"/>
      <c r="N147" s="73"/>
      <c r="O147" s="20"/>
      <c r="P147" s="56"/>
      <c r="Q147" s="21"/>
    </row>
    <row r="148" spans="2:17" s="75" customFormat="1" ht="19.7" customHeight="1">
      <c r="B148" s="73"/>
      <c r="C148" s="59" t="s">
        <v>178</v>
      </c>
      <c r="D148" s="59" t="s">
        <v>178</v>
      </c>
      <c r="E148" s="438" t="s">
        <v>6415</v>
      </c>
      <c r="F148" s="608">
        <v>8</v>
      </c>
      <c r="G148" s="133">
        <v>217</v>
      </c>
      <c r="H148" s="278">
        <f t="shared" si="5"/>
        <v>1736</v>
      </c>
      <c r="I148" s="90"/>
      <c r="J148" s="66" t="s">
        <v>6416</v>
      </c>
      <c r="K148" s="93" t="s">
        <v>3269</v>
      </c>
      <c r="L148" s="92"/>
      <c r="M148" s="20"/>
      <c r="N148" s="73"/>
      <c r="O148" s="20"/>
      <c r="P148" s="56"/>
      <c r="Q148" s="21"/>
    </row>
    <row r="149" spans="2:17" s="75" customFormat="1" ht="19.7" customHeight="1">
      <c r="B149" s="73"/>
      <c r="C149" s="59" t="s">
        <v>178</v>
      </c>
      <c r="D149" s="59" t="s">
        <v>178</v>
      </c>
      <c r="E149" s="438" t="s">
        <v>6417</v>
      </c>
      <c r="F149" s="608">
        <v>4</v>
      </c>
      <c r="G149" s="133">
        <v>4340</v>
      </c>
      <c r="H149" s="278">
        <f t="shared" si="5"/>
        <v>17360</v>
      </c>
      <c r="I149" s="90"/>
      <c r="J149" s="66" t="s">
        <v>6418</v>
      </c>
      <c r="K149" s="93" t="s">
        <v>3269</v>
      </c>
      <c r="L149" s="92"/>
      <c r="M149" s="20"/>
      <c r="N149" s="73"/>
      <c r="O149" s="20"/>
      <c r="P149" s="56"/>
      <c r="Q149" s="21"/>
    </row>
    <row r="150" spans="2:17" s="75" customFormat="1" ht="19.7" customHeight="1">
      <c r="B150" s="73"/>
      <c r="C150" s="59" t="s">
        <v>178</v>
      </c>
      <c r="D150" s="59" t="s">
        <v>178</v>
      </c>
      <c r="E150" s="438" t="s">
        <v>6419</v>
      </c>
      <c r="F150" s="608">
        <v>10</v>
      </c>
      <c r="G150" s="133">
        <v>180</v>
      </c>
      <c r="H150" s="278">
        <f t="shared" si="5"/>
        <v>1800</v>
      </c>
      <c r="I150" s="90"/>
      <c r="J150" s="66" t="s">
        <v>2050</v>
      </c>
      <c r="K150" s="93" t="s">
        <v>3269</v>
      </c>
      <c r="L150" s="92"/>
      <c r="M150" s="20"/>
      <c r="N150" s="73"/>
      <c r="O150" s="20"/>
      <c r="P150" s="56"/>
      <c r="Q150" s="21"/>
    </row>
    <row r="151" spans="2:17" s="75" customFormat="1" ht="19.7" customHeight="1">
      <c r="B151" s="73"/>
      <c r="C151" s="59" t="s">
        <v>178</v>
      </c>
      <c r="D151" s="59" t="s">
        <v>178</v>
      </c>
      <c r="E151" s="2088" t="s">
        <v>6420</v>
      </c>
      <c r="F151" s="608">
        <v>10</v>
      </c>
      <c r="G151" s="133">
        <v>54</v>
      </c>
      <c r="H151" s="278">
        <f>F151*G151</f>
        <v>540</v>
      </c>
      <c r="I151" s="90"/>
      <c r="J151" s="66" t="s">
        <v>3193</v>
      </c>
      <c r="K151" s="93" t="s">
        <v>6421</v>
      </c>
      <c r="L151" s="92"/>
      <c r="M151" s="20"/>
      <c r="N151" s="73"/>
      <c r="O151" s="20"/>
      <c r="P151" s="56"/>
      <c r="Q151" s="21"/>
    </row>
    <row r="152" spans="2:17" s="75" customFormat="1" ht="19.7" customHeight="1">
      <c r="B152" s="73"/>
      <c r="C152" s="59" t="s">
        <v>178</v>
      </c>
      <c r="D152" s="59" t="s">
        <v>178</v>
      </c>
      <c r="E152" s="2089" t="s">
        <v>6422</v>
      </c>
      <c r="F152" s="2090">
        <v>30</v>
      </c>
      <c r="G152" s="295">
        <v>54</v>
      </c>
      <c r="H152" s="278">
        <f>F152*G152</f>
        <v>1620</v>
      </c>
      <c r="I152" s="90"/>
      <c r="J152" s="66" t="s">
        <v>3193</v>
      </c>
      <c r="K152" s="93"/>
      <c r="L152" s="92"/>
      <c r="M152" s="20"/>
      <c r="N152" s="73"/>
      <c r="O152" s="20"/>
      <c r="P152" s="56"/>
      <c r="Q152" s="21"/>
    </row>
    <row r="153" spans="2:17" s="75" customFormat="1" ht="19.7" customHeight="1">
      <c r="B153" s="73"/>
      <c r="C153" s="59" t="s">
        <v>178</v>
      </c>
      <c r="D153" s="59" t="s">
        <v>178</v>
      </c>
      <c r="E153" s="2088" t="s">
        <v>6423</v>
      </c>
      <c r="F153" s="608">
        <v>20</v>
      </c>
      <c r="G153" s="133">
        <v>54</v>
      </c>
      <c r="H153" s="278">
        <f t="shared" si="5"/>
        <v>1080</v>
      </c>
      <c r="I153" s="90"/>
      <c r="J153" s="66" t="s">
        <v>3193</v>
      </c>
      <c r="K153" s="93" t="s">
        <v>6424</v>
      </c>
      <c r="L153" s="92"/>
      <c r="M153" s="20"/>
      <c r="N153" s="73"/>
      <c r="O153" s="20"/>
      <c r="P153" s="56"/>
      <c r="Q153" s="21"/>
    </row>
    <row r="154" spans="2:17" s="75" customFormat="1" ht="19.7" customHeight="1">
      <c r="B154" s="73"/>
      <c r="C154" s="59" t="s">
        <v>178</v>
      </c>
      <c r="D154" s="59" t="s">
        <v>178</v>
      </c>
      <c r="E154" s="2089" t="s">
        <v>6423</v>
      </c>
      <c r="F154" s="608">
        <v>10</v>
      </c>
      <c r="G154" s="133">
        <v>54</v>
      </c>
      <c r="H154" s="278">
        <f>F154*G154</f>
        <v>540</v>
      </c>
      <c r="I154" s="90"/>
      <c r="J154" s="66" t="s">
        <v>3193</v>
      </c>
      <c r="K154" s="93" t="s">
        <v>6425</v>
      </c>
      <c r="L154" s="92"/>
      <c r="M154" s="20"/>
      <c r="N154" s="73"/>
      <c r="O154" s="20"/>
      <c r="P154" s="56"/>
      <c r="Q154" s="21"/>
    </row>
    <row r="155" spans="2:17" s="75" customFormat="1" ht="19.7" customHeight="1">
      <c r="B155" s="73"/>
      <c r="C155" s="1265" t="s">
        <v>178</v>
      </c>
      <c r="D155" s="1265" t="s">
        <v>178</v>
      </c>
      <c r="E155" s="1266" t="s">
        <v>6426</v>
      </c>
      <c r="F155" s="608">
        <v>30</v>
      </c>
      <c r="G155" s="133">
        <v>93</v>
      </c>
      <c r="H155" s="278">
        <f t="shared" si="5"/>
        <v>2790</v>
      </c>
      <c r="I155" s="90"/>
      <c r="J155" s="66" t="s">
        <v>3235</v>
      </c>
      <c r="K155" s="93" t="s">
        <v>3269</v>
      </c>
      <c r="L155" s="92"/>
      <c r="M155" s="20"/>
      <c r="N155" s="73"/>
      <c r="O155" s="20"/>
      <c r="P155" s="56"/>
      <c r="Q155" s="21"/>
    </row>
    <row r="156" spans="2:17" s="75" customFormat="1" ht="19.7" customHeight="1">
      <c r="B156" s="73"/>
      <c r="C156" s="59" t="s">
        <v>178</v>
      </c>
      <c r="D156" s="59" t="s">
        <v>178</v>
      </c>
      <c r="E156" s="2091" t="s">
        <v>6427</v>
      </c>
      <c r="F156" s="608">
        <v>1</v>
      </c>
      <c r="G156" s="133">
        <v>2300</v>
      </c>
      <c r="H156" s="278">
        <f t="shared" si="5"/>
        <v>2300</v>
      </c>
      <c r="I156" s="90"/>
      <c r="J156" s="66" t="s">
        <v>6428</v>
      </c>
      <c r="K156" s="93" t="s">
        <v>6429</v>
      </c>
      <c r="L156" s="92"/>
      <c r="M156" s="20"/>
      <c r="N156" s="73"/>
      <c r="O156" s="20"/>
      <c r="P156" s="56"/>
      <c r="Q156" s="21"/>
    </row>
    <row r="157" spans="2:17" s="75" customFormat="1" ht="19.7" customHeight="1">
      <c r="B157" s="73"/>
      <c r="C157" s="59" t="s">
        <v>178</v>
      </c>
      <c r="D157" s="59" t="s">
        <v>178</v>
      </c>
      <c r="E157" s="2091" t="s">
        <v>6430</v>
      </c>
      <c r="F157" s="608"/>
      <c r="G157" s="133">
        <v>3600</v>
      </c>
      <c r="H157" s="278">
        <f t="shared" si="5"/>
        <v>0</v>
      </c>
      <c r="I157" s="90"/>
      <c r="J157" s="66" t="s">
        <v>6431</v>
      </c>
      <c r="K157" s="93" t="s">
        <v>3269</v>
      </c>
      <c r="L157" s="92"/>
      <c r="M157" s="20"/>
      <c r="N157" s="73"/>
      <c r="O157" s="20"/>
      <c r="P157" s="56"/>
      <c r="Q157" s="21"/>
    </row>
    <row r="158" spans="2:17" s="75" customFormat="1" ht="19.7" customHeight="1">
      <c r="B158" s="73"/>
      <c r="C158" s="59" t="s">
        <v>178</v>
      </c>
      <c r="D158" s="59" t="s">
        <v>178</v>
      </c>
      <c r="E158" s="54" t="s">
        <v>6432</v>
      </c>
      <c r="F158" s="1912">
        <v>4</v>
      </c>
      <c r="G158" s="91">
        <v>113</v>
      </c>
      <c r="H158" s="278">
        <f t="shared" si="5"/>
        <v>452</v>
      </c>
      <c r="I158" s="1278"/>
      <c r="J158" s="66" t="s">
        <v>6433</v>
      </c>
      <c r="K158" s="93"/>
      <c r="L158" s="92"/>
      <c r="M158" s="20"/>
      <c r="N158" s="73"/>
      <c r="O158" s="20"/>
      <c r="P158" s="56"/>
      <c r="Q158" s="21"/>
    </row>
    <row r="159" spans="2:17" s="75" customFormat="1" ht="19.7" customHeight="1">
      <c r="B159" s="73"/>
      <c r="C159" s="59" t="s">
        <v>178</v>
      </c>
      <c r="D159" s="59" t="s">
        <v>178</v>
      </c>
      <c r="E159" s="54" t="s">
        <v>6434</v>
      </c>
      <c r="F159" s="1912">
        <v>4</v>
      </c>
      <c r="G159" s="91">
        <v>670</v>
      </c>
      <c r="H159" s="278">
        <f t="shared" si="5"/>
        <v>2680</v>
      </c>
      <c r="I159" s="1278"/>
      <c r="J159" s="66" t="s">
        <v>6435</v>
      </c>
      <c r="K159" s="93"/>
      <c r="L159" s="92"/>
      <c r="M159" s="20"/>
      <c r="N159" s="73"/>
      <c r="O159" s="20"/>
      <c r="P159" s="56"/>
      <c r="Q159" s="21"/>
    </row>
    <row r="160" spans="2:17" s="75" customFormat="1" ht="19.7" customHeight="1">
      <c r="B160" s="73"/>
      <c r="C160" s="59" t="s">
        <v>178</v>
      </c>
      <c r="D160" s="59" t="s">
        <v>178</v>
      </c>
      <c r="E160" s="1589" t="s">
        <v>6436</v>
      </c>
      <c r="F160" s="1912">
        <v>1</v>
      </c>
      <c r="G160" s="91">
        <v>3120</v>
      </c>
      <c r="H160" s="278">
        <f t="shared" si="5"/>
        <v>3120</v>
      </c>
      <c r="I160" s="1278"/>
      <c r="J160" s="66" t="s">
        <v>6437</v>
      </c>
      <c r="K160" s="93"/>
      <c r="L160" s="92"/>
      <c r="M160" s="20"/>
      <c r="N160" s="73"/>
      <c r="O160" s="20"/>
      <c r="P160" s="56"/>
      <c r="Q160" s="21"/>
    </row>
    <row r="161" spans="2:17" s="75" customFormat="1" ht="19.7" customHeight="1">
      <c r="B161" s="73"/>
      <c r="C161" s="59" t="s">
        <v>178</v>
      </c>
      <c r="D161" s="59" t="s">
        <v>178</v>
      </c>
      <c r="E161" s="54" t="s">
        <v>6438</v>
      </c>
      <c r="F161" s="2092">
        <v>15</v>
      </c>
      <c r="G161" s="91">
        <v>49</v>
      </c>
      <c r="H161" s="278">
        <f t="shared" si="5"/>
        <v>735</v>
      </c>
      <c r="I161" s="1278"/>
      <c r="J161" s="2093" t="s">
        <v>6439</v>
      </c>
      <c r="K161" s="92" t="s">
        <v>6440</v>
      </c>
      <c r="L161" s="92"/>
      <c r="M161" s="20"/>
      <c r="N161" s="73"/>
      <c r="O161" s="20"/>
      <c r="P161" s="56"/>
      <c r="Q161" s="21"/>
    </row>
    <row r="162" spans="2:17" s="75" customFormat="1" ht="19.7" customHeight="1">
      <c r="B162" s="73"/>
      <c r="C162" s="59" t="s">
        <v>178</v>
      </c>
      <c r="D162" s="59" t="s">
        <v>178</v>
      </c>
      <c r="E162" s="284" t="s">
        <v>6441</v>
      </c>
      <c r="F162" s="284">
        <v>10</v>
      </c>
      <c r="G162" s="278">
        <v>29</v>
      </c>
      <c r="H162" s="278">
        <f t="shared" si="5"/>
        <v>290</v>
      </c>
      <c r="I162" s="278"/>
      <c r="J162" s="54" t="s">
        <v>6442</v>
      </c>
      <c r="K162" s="93"/>
      <c r="L162" s="92"/>
      <c r="M162" s="20"/>
      <c r="N162" s="73"/>
      <c r="O162" s="20"/>
      <c r="P162" s="56"/>
      <c r="Q162" s="21"/>
    </row>
    <row r="163" spans="2:17" s="75" customFormat="1" ht="19.7" customHeight="1">
      <c r="B163" s="73"/>
      <c r="C163" s="59" t="s">
        <v>178</v>
      </c>
      <c r="D163" s="59" t="s">
        <v>178</v>
      </c>
      <c r="E163" s="54" t="s">
        <v>6443</v>
      </c>
      <c r="F163" s="1912">
        <v>4</v>
      </c>
      <c r="G163" s="91">
        <v>2080</v>
      </c>
      <c r="H163" s="278">
        <f t="shared" si="5"/>
        <v>8320</v>
      </c>
      <c r="I163" s="1278"/>
      <c r="J163" s="66" t="s">
        <v>6444</v>
      </c>
      <c r="K163" s="93"/>
      <c r="L163" s="92"/>
      <c r="M163" s="20"/>
      <c r="N163" s="73"/>
      <c r="O163" s="20"/>
      <c r="P163" s="56"/>
      <c r="Q163" s="21"/>
    </row>
    <row r="164" spans="2:17" s="75" customFormat="1" ht="19.7" customHeight="1">
      <c r="B164" s="73"/>
      <c r="C164" s="59" t="s">
        <v>178</v>
      </c>
      <c r="D164" s="59" t="s">
        <v>178</v>
      </c>
      <c r="E164" s="1582" t="s">
        <v>6445</v>
      </c>
      <c r="F164" s="608">
        <v>1</v>
      </c>
      <c r="G164" s="133">
        <v>2690</v>
      </c>
      <c r="H164" s="278">
        <f t="shared" si="5"/>
        <v>2690</v>
      </c>
      <c r="I164" s="90"/>
      <c r="J164" s="66" t="s">
        <v>4171</v>
      </c>
      <c r="K164" s="93"/>
      <c r="L164" s="92"/>
      <c r="M164" s="20"/>
      <c r="N164" s="73"/>
      <c r="O164" s="20"/>
      <c r="P164" s="56"/>
      <c r="Q164" s="74"/>
    </row>
    <row r="165" spans="2:17" s="75" customFormat="1" ht="19.7" customHeight="1">
      <c r="B165" s="73"/>
      <c r="C165" s="59" t="s">
        <v>178</v>
      </c>
      <c r="D165" s="59" t="s">
        <v>178</v>
      </c>
      <c r="E165" s="2094" t="s">
        <v>6446</v>
      </c>
      <c r="F165" s="608">
        <v>3</v>
      </c>
      <c r="G165" s="133">
        <v>945</v>
      </c>
      <c r="H165" s="278">
        <f t="shared" si="5"/>
        <v>2835</v>
      </c>
      <c r="I165" s="90"/>
      <c r="J165" s="66" t="s">
        <v>6368</v>
      </c>
      <c r="K165" s="93"/>
      <c r="L165" s="92"/>
      <c r="M165" s="20"/>
      <c r="N165" s="73"/>
      <c r="O165" s="20"/>
      <c r="P165" s="56"/>
      <c r="Q165" s="74"/>
    </row>
    <row r="166" spans="2:17" s="75" customFormat="1" ht="19.7" customHeight="1">
      <c r="B166" s="73"/>
      <c r="C166" s="2095" t="s">
        <v>178</v>
      </c>
      <c r="D166" s="59" t="s">
        <v>178</v>
      </c>
      <c r="E166" s="2096" t="s">
        <v>6447</v>
      </c>
      <c r="F166" s="1407">
        <v>2</v>
      </c>
      <c r="G166" s="1363">
        <v>810</v>
      </c>
      <c r="H166" s="881">
        <f t="shared" si="5"/>
        <v>1620</v>
      </c>
      <c r="I166" s="90"/>
      <c r="J166" s="66"/>
      <c r="K166" s="93" t="s">
        <v>6448</v>
      </c>
      <c r="L166" s="92"/>
      <c r="M166" s="20"/>
      <c r="N166" s="73"/>
      <c r="O166" s="20"/>
      <c r="P166" s="20"/>
      <c r="Q166" s="74"/>
    </row>
    <row r="167" spans="2:17" s="75" customFormat="1" ht="19.7" customHeight="1">
      <c r="B167" s="73"/>
      <c r="C167" s="2095" t="s">
        <v>178</v>
      </c>
      <c r="D167" s="59" t="s">
        <v>178</v>
      </c>
      <c r="E167" s="2096" t="s">
        <v>6449</v>
      </c>
      <c r="F167" s="1407">
        <v>1</v>
      </c>
      <c r="G167" s="1363">
        <v>1290</v>
      </c>
      <c r="H167" s="881">
        <f t="shared" si="5"/>
        <v>1290</v>
      </c>
      <c r="I167" s="90"/>
      <c r="J167" s="66"/>
      <c r="K167" s="93" t="s">
        <v>6448</v>
      </c>
      <c r="L167" s="92"/>
      <c r="M167" s="20"/>
      <c r="N167" s="73"/>
      <c r="O167" s="20"/>
      <c r="P167" s="20"/>
      <c r="Q167" s="74"/>
    </row>
    <row r="168" spans="2:17" s="75" customFormat="1" ht="19.7" customHeight="1">
      <c r="B168" s="73"/>
      <c r="C168" s="2095" t="s">
        <v>178</v>
      </c>
      <c r="D168" s="59" t="s">
        <v>178</v>
      </c>
      <c r="E168" s="2097" t="s">
        <v>6450</v>
      </c>
      <c r="F168" s="1407">
        <v>4</v>
      </c>
      <c r="G168" s="1363">
        <v>273</v>
      </c>
      <c r="H168" s="881">
        <f t="shared" si="5"/>
        <v>1092</v>
      </c>
      <c r="I168" s="90"/>
      <c r="J168" s="66"/>
      <c r="K168" s="93" t="s">
        <v>6448</v>
      </c>
      <c r="L168" s="92"/>
      <c r="M168" s="20"/>
      <c r="N168" s="73"/>
      <c r="O168" s="20"/>
      <c r="P168" s="20"/>
      <c r="Q168" s="74"/>
    </row>
    <row r="169" spans="2:17" s="75" customFormat="1" ht="19.7" customHeight="1">
      <c r="B169" s="73"/>
      <c r="C169" s="2095" t="s">
        <v>178</v>
      </c>
      <c r="D169" s="59" t="s">
        <v>178</v>
      </c>
      <c r="E169" s="2096" t="s">
        <v>6451</v>
      </c>
      <c r="F169" s="1407">
        <v>2</v>
      </c>
      <c r="G169" s="1363">
        <v>220</v>
      </c>
      <c r="H169" s="881">
        <f t="shared" si="5"/>
        <v>440</v>
      </c>
      <c r="I169" s="90"/>
      <c r="J169" s="66"/>
      <c r="K169" s="93" t="s">
        <v>6448</v>
      </c>
      <c r="L169" s="92"/>
      <c r="M169" s="20"/>
      <c r="N169" s="73"/>
      <c r="O169" s="20"/>
      <c r="P169" s="20"/>
      <c r="Q169" s="74"/>
    </row>
    <row r="170" spans="2:17" s="75" customFormat="1" ht="19.7" customHeight="1">
      <c r="B170" s="73"/>
      <c r="C170" s="2095" t="s">
        <v>178</v>
      </c>
      <c r="D170" s="59" t="s">
        <v>178</v>
      </c>
      <c r="E170" s="2096" t="s">
        <v>6419</v>
      </c>
      <c r="F170" s="1407">
        <v>2</v>
      </c>
      <c r="G170" s="1363">
        <v>180</v>
      </c>
      <c r="H170" s="881">
        <f>F170*G170</f>
        <v>360</v>
      </c>
      <c r="I170" s="90"/>
      <c r="J170" s="66"/>
      <c r="K170" s="93" t="s">
        <v>6448</v>
      </c>
      <c r="L170" s="92"/>
      <c r="M170" s="20"/>
      <c r="N170" s="73"/>
      <c r="O170" s="20"/>
      <c r="P170" s="20"/>
      <c r="Q170" s="74"/>
    </row>
    <row r="171" spans="2:17" s="75" customFormat="1" ht="19.7" customHeight="1">
      <c r="B171" s="73"/>
      <c r="C171" s="2095" t="s">
        <v>178</v>
      </c>
      <c r="D171" s="59" t="s">
        <v>178</v>
      </c>
      <c r="E171" s="2096" t="s">
        <v>6452</v>
      </c>
      <c r="F171" s="1407">
        <v>4</v>
      </c>
      <c r="G171" s="1363">
        <v>700</v>
      </c>
      <c r="H171" s="881">
        <f t="shared" si="5"/>
        <v>2800</v>
      </c>
      <c r="I171" s="90"/>
      <c r="J171" s="66"/>
      <c r="K171" s="93" t="s">
        <v>6448</v>
      </c>
      <c r="L171" s="92"/>
      <c r="M171" s="20"/>
      <c r="N171" s="73"/>
      <c r="O171" s="20"/>
      <c r="P171" s="20"/>
      <c r="Q171" s="74"/>
    </row>
    <row r="172" spans="2:17" s="75" customFormat="1" ht="19.7" customHeight="1">
      <c r="B172" s="73"/>
      <c r="C172" s="1265"/>
      <c r="D172" s="1265"/>
      <c r="E172" s="2098"/>
      <c r="F172" s="608"/>
      <c r="G172" s="133"/>
      <c r="H172" s="278"/>
      <c r="I172" s="90"/>
      <c r="J172" s="66"/>
      <c r="K172" s="93"/>
      <c r="L172" s="92"/>
      <c r="M172" s="20"/>
      <c r="N172" s="73"/>
      <c r="O172" s="20"/>
      <c r="P172" s="56"/>
      <c r="Q172" s="74"/>
    </row>
    <row r="173" spans="2:17" s="75" customFormat="1" ht="19.7" customHeight="1">
      <c r="B173" s="73"/>
      <c r="C173" s="1265"/>
      <c r="D173" s="1265"/>
      <c r="E173" s="2091"/>
      <c r="F173" s="608"/>
      <c r="G173" s="133"/>
      <c r="H173" s="278"/>
      <c r="I173" s="90"/>
      <c r="J173" s="66"/>
      <c r="K173" s="93"/>
      <c r="L173" s="92"/>
      <c r="M173" s="20"/>
      <c r="N173" s="73"/>
      <c r="O173" s="20"/>
      <c r="P173" s="20"/>
      <c r="Q173" s="74"/>
    </row>
    <row r="174" spans="2:17" s="75" customFormat="1" ht="19.7" customHeight="1">
      <c r="B174" s="73"/>
      <c r="C174" s="1265"/>
      <c r="D174" s="1265"/>
      <c r="E174" s="1851">
        <f>SUM(H134:H173)</f>
        <v>148312</v>
      </c>
      <c r="F174" s="608"/>
      <c r="G174" s="133"/>
      <c r="H174" s="278"/>
      <c r="I174" s="90"/>
      <c r="J174" s="66"/>
      <c r="K174" s="93"/>
      <c r="L174" s="92"/>
      <c r="M174" s="20"/>
      <c r="N174" s="73"/>
      <c r="O174" s="20"/>
      <c r="P174" s="20"/>
      <c r="Q174" s="74"/>
    </row>
    <row r="175" spans="2:17" s="75" customFormat="1" ht="19.7" customHeight="1">
      <c r="B175" s="73"/>
      <c r="C175" s="1265"/>
      <c r="D175" s="1265"/>
      <c r="E175" s="2029"/>
      <c r="F175" s="608"/>
      <c r="G175" s="133"/>
      <c r="H175" s="278"/>
      <c r="I175" s="90"/>
      <c r="J175" s="66"/>
      <c r="K175" s="93"/>
      <c r="L175" s="92"/>
      <c r="M175" s="20"/>
      <c r="N175" s="73"/>
      <c r="O175" s="20"/>
      <c r="P175" s="20"/>
      <c r="Q175" s="74"/>
    </row>
    <row r="176" spans="2:17" s="75" customFormat="1" ht="19.7" customHeight="1">
      <c r="B176" s="73"/>
      <c r="C176" s="73"/>
      <c r="D176" s="73"/>
      <c r="E176" s="146"/>
      <c r="F176" s="608"/>
      <c r="G176" s="133"/>
      <c r="H176" s="278"/>
      <c r="I176" s="90"/>
      <c r="J176" s="66"/>
      <c r="K176" s="93"/>
      <c r="L176" s="92"/>
      <c r="M176" s="20"/>
      <c r="N176" s="73"/>
      <c r="O176" s="20"/>
      <c r="P176" s="20"/>
      <c r="Q176" s="74"/>
    </row>
    <row r="177" spans="2:17" s="75" customFormat="1" ht="19.7" customHeight="1">
      <c r="B177" s="73"/>
      <c r="C177" s="1262" t="s">
        <v>6453</v>
      </c>
      <c r="D177" s="1263"/>
      <c r="E177" s="1264"/>
      <c r="F177" s="608"/>
      <c r="G177" s="133"/>
      <c r="H177" s="278"/>
      <c r="I177" s="90"/>
      <c r="J177" s="66"/>
      <c r="K177" s="93"/>
      <c r="L177" s="92"/>
      <c r="M177" s="20"/>
      <c r="N177" s="73"/>
      <c r="O177" s="20"/>
      <c r="P177" s="20"/>
      <c r="Q177" s="74"/>
    </row>
    <row r="178" spans="2:17" s="75" customFormat="1" ht="19.7" customHeight="1">
      <c r="B178" s="73"/>
      <c r="C178" s="59" t="s">
        <v>178</v>
      </c>
      <c r="D178" s="59" t="s">
        <v>178</v>
      </c>
      <c r="E178" s="438" t="s">
        <v>6454</v>
      </c>
      <c r="F178" s="608">
        <v>2</v>
      </c>
      <c r="G178" s="133">
        <v>640</v>
      </c>
      <c r="H178" s="278">
        <f t="shared" si="5"/>
        <v>1280</v>
      </c>
      <c r="I178" s="90"/>
      <c r="J178" s="2086" t="s">
        <v>6455</v>
      </c>
      <c r="K178" s="93" t="s">
        <v>6456</v>
      </c>
      <c r="L178" s="92"/>
      <c r="M178" s="20"/>
      <c r="N178" s="73"/>
      <c r="O178" s="20"/>
      <c r="P178" s="56"/>
      <c r="Q178" s="21"/>
    </row>
    <row r="179" spans="2:17" s="75" customFormat="1" ht="19.7" customHeight="1">
      <c r="B179" s="73"/>
      <c r="C179" s="59" t="s">
        <v>178</v>
      </c>
      <c r="D179" s="59" t="s">
        <v>178</v>
      </c>
      <c r="E179" s="146" t="s">
        <v>6457</v>
      </c>
      <c r="F179" s="608">
        <v>2</v>
      </c>
      <c r="G179" s="133">
        <v>700</v>
      </c>
      <c r="H179" s="278">
        <f t="shared" si="5"/>
        <v>1400</v>
      </c>
      <c r="I179" s="90"/>
      <c r="J179" s="2086" t="s">
        <v>6455</v>
      </c>
      <c r="K179" s="93" t="s">
        <v>6456</v>
      </c>
      <c r="L179" s="92"/>
      <c r="M179" s="20"/>
      <c r="N179" s="73"/>
      <c r="O179" s="20"/>
      <c r="P179" s="56"/>
      <c r="Q179" s="21"/>
    </row>
    <row r="180" spans="2:17" s="75" customFormat="1" ht="19.7" customHeight="1">
      <c r="B180" s="73"/>
      <c r="C180" s="59" t="s">
        <v>178</v>
      </c>
      <c r="D180" s="59" t="s">
        <v>178</v>
      </c>
      <c r="E180" s="146" t="s">
        <v>6458</v>
      </c>
      <c r="F180" s="608">
        <v>2</v>
      </c>
      <c r="G180" s="133">
        <v>370</v>
      </c>
      <c r="H180" s="278">
        <f t="shared" si="5"/>
        <v>740</v>
      </c>
      <c r="I180" s="90"/>
      <c r="J180" s="2086" t="s">
        <v>6459</v>
      </c>
      <c r="K180" s="93" t="s">
        <v>6456</v>
      </c>
      <c r="L180" s="92"/>
      <c r="M180" s="20"/>
      <c r="N180" s="73"/>
      <c r="O180" s="20"/>
      <c r="P180" s="56"/>
      <c r="Q180" s="21"/>
    </row>
    <row r="181" spans="2:17" s="75" customFormat="1" ht="19.7" customHeight="1">
      <c r="B181" s="73"/>
      <c r="C181" s="59" t="s">
        <v>178</v>
      </c>
      <c r="D181" s="59" t="s">
        <v>178</v>
      </c>
      <c r="E181" s="146" t="s">
        <v>6460</v>
      </c>
      <c r="F181" s="608">
        <v>6</v>
      </c>
      <c r="G181" s="133">
        <v>570</v>
      </c>
      <c r="H181" s="278">
        <f t="shared" si="5"/>
        <v>3420</v>
      </c>
      <c r="I181" s="90"/>
      <c r="J181" s="2086" t="s">
        <v>6459</v>
      </c>
      <c r="K181" s="93" t="s">
        <v>6456</v>
      </c>
      <c r="L181" s="92"/>
      <c r="M181" s="20"/>
      <c r="N181" s="73"/>
      <c r="O181" s="20"/>
      <c r="P181" s="56"/>
      <c r="Q181" s="21"/>
    </row>
    <row r="182" spans="2:17" s="75" customFormat="1" ht="19.7" customHeight="1">
      <c r="B182" s="73"/>
      <c r="C182" s="59" t="s">
        <v>178</v>
      </c>
      <c r="D182" s="59" t="s">
        <v>178</v>
      </c>
      <c r="E182" s="146" t="s">
        <v>6461</v>
      </c>
      <c r="F182" s="608">
        <v>6</v>
      </c>
      <c r="G182" s="133">
        <v>650</v>
      </c>
      <c r="H182" s="278">
        <f t="shared" si="5"/>
        <v>3900</v>
      </c>
      <c r="I182" s="90"/>
      <c r="J182" s="2086" t="s">
        <v>6459</v>
      </c>
      <c r="K182" s="93" t="s">
        <v>6456</v>
      </c>
      <c r="L182" s="92"/>
      <c r="M182" s="20"/>
      <c r="N182" s="73"/>
      <c r="O182" s="20"/>
      <c r="P182" s="56"/>
      <c r="Q182" s="21"/>
    </row>
    <row r="183" spans="2:17" s="75" customFormat="1" ht="19.7" customHeight="1">
      <c r="B183" s="73"/>
      <c r="C183" s="59" t="s">
        <v>178</v>
      </c>
      <c r="D183" s="59" t="s">
        <v>178</v>
      </c>
      <c r="E183" s="146" t="s">
        <v>6462</v>
      </c>
      <c r="F183" s="589">
        <v>1</v>
      </c>
      <c r="G183" s="133">
        <v>890</v>
      </c>
      <c r="H183" s="278">
        <f t="shared" si="5"/>
        <v>890</v>
      </c>
      <c r="I183" s="90"/>
      <c r="J183" s="2086" t="s">
        <v>6459</v>
      </c>
      <c r="K183" s="93" t="s">
        <v>6456</v>
      </c>
      <c r="L183" s="92"/>
      <c r="M183" s="20"/>
      <c r="N183" s="73"/>
      <c r="O183" s="20"/>
      <c r="P183" s="56"/>
      <c r="Q183" s="21"/>
    </row>
    <row r="184" spans="2:17" s="75" customFormat="1" ht="19.7" customHeight="1">
      <c r="B184" s="73"/>
      <c r="C184" s="59" t="s">
        <v>178</v>
      </c>
      <c r="D184" s="59" t="s">
        <v>178</v>
      </c>
      <c r="E184" s="438" t="s">
        <v>6463</v>
      </c>
      <c r="F184" s="608">
        <v>2</v>
      </c>
      <c r="G184" s="133">
        <v>830</v>
      </c>
      <c r="H184" s="278">
        <f t="shared" si="5"/>
        <v>1660</v>
      </c>
      <c r="I184" s="90"/>
      <c r="J184" s="2086" t="s">
        <v>6459</v>
      </c>
      <c r="K184" s="93" t="s">
        <v>6456</v>
      </c>
      <c r="L184" s="92"/>
      <c r="M184" s="20"/>
      <c r="N184" s="73"/>
      <c r="O184" s="20"/>
      <c r="P184" s="56"/>
      <c r="Q184" s="21"/>
    </row>
    <row r="185" spans="2:17" s="75" customFormat="1" ht="19.7" customHeight="1">
      <c r="B185" s="73"/>
      <c r="C185" s="59" t="s">
        <v>178</v>
      </c>
      <c r="D185" s="59" t="s">
        <v>178</v>
      </c>
      <c r="E185" s="438" t="s">
        <v>6464</v>
      </c>
      <c r="F185" s="589">
        <v>2</v>
      </c>
      <c r="G185" s="295">
        <v>950</v>
      </c>
      <c r="H185" s="278">
        <f t="shared" si="5"/>
        <v>1900</v>
      </c>
      <c r="I185" s="90"/>
      <c r="J185" s="2086" t="s">
        <v>6459</v>
      </c>
      <c r="K185" s="93" t="s">
        <v>6456</v>
      </c>
      <c r="L185" s="92"/>
      <c r="M185" s="20"/>
      <c r="N185" s="73"/>
      <c r="O185" s="20"/>
      <c r="P185" s="56"/>
      <c r="Q185" s="21"/>
    </row>
    <row r="186" spans="2:17" s="75" customFormat="1" ht="19.7" customHeight="1">
      <c r="B186" s="73"/>
      <c r="C186" s="59" t="s">
        <v>178</v>
      </c>
      <c r="D186" s="59" t="s">
        <v>178</v>
      </c>
      <c r="E186" s="146" t="s">
        <v>6465</v>
      </c>
      <c r="F186" s="608">
        <v>44</v>
      </c>
      <c r="G186" s="133">
        <v>176</v>
      </c>
      <c r="H186" s="278">
        <f t="shared" si="5"/>
        <v>7744</v>
      </c>
      <c r="I186" s="90"/>
      <c r="J186" s="66" t="s">
        <v>6414</v>
      </c>
      <c r="K186" s="93" t="s">
        <v>6456</v>
      </c>
      <c r="L186" s="92"/>
      <c r="M186" s="20"/>
      <c r="N186" s="73"/>
      <c r="O186" s="20"/>
      <c r="P186" s="56"/>
      <c r="Q186" s="21"/>
    </row>
    <row r="187" spans="2:17" s="75" customFormat="1" ht="19.7" customHeight="1">
      <c r="B187" s="73"/>
      <c r="C187" s="59" t="s">
        <v>178</v>
      </c>
      <c r="D187" s="59" t="s">
        <v>178</v>
      </c>
      <c r="E187" s="146" t="s">
        <v>6466</v>
      </c>
      <c r="F187" s="608">
        <v>4</v>
      </c>
      <c r="G187" s="133">
        <v>156</v>
      </c>
      <c r="H187" s="278">
        <f t="shared" si="5"/>
        <v>624</v>
      </c>
      <c r="I187" s="90"/>
      <c r="J187" s="66" t="s">
        <v>6416</v>
      </c>
      <c r="K187" s="93" t="s">
        <v>6456</v>
      </c>
      <c r="L187" s="92"/>
      <c r="M187" s="20"/>
      <c r="N187" s="73"/>
      <c r="O187" s="20"/>
      <c r="P187" s="56"/>
      <c r="Q187" s="21"/>
    </row>
    <row r="188" spans="2:17" s="75" customFormat="1" ht="19.7" customHeight="1">
      <c r="B188" s="73"/>
      <c r="C188" s="59" t="s">
        <v>178</v>
      </c>
      <c r="D188" s="59" t="s">
        <v>178</v>
      </c>
      <c r="E188" s="146" t="s">
        <v>6467</v>
      </c>
      <c r="F188" s="608">
        <v>4</v>
      </c>
      <c r="G188" s="133">
        <v>150</v>
      </c>
      <c r="H188" s="278">
        <f t="shared" si="5"/>
        <v>600</v>
      </c>
      <c r="I188" s="90"/>
      <c r="J188" s="66" t="s">
        <v>6468</v>
      </c>
      <c r="K188" s="93" t="s">
        <v>6456</v>
      </c>
      <c r="L188" s="92"/>
      <c r="M188" s="20"/>
      <c r="N188" s="73"/>
      <c r="O188" s="20"/>
      <c r="P188" s="56"/>
      <c r="Q188" s="21"/>
    </row>
    <row r="189" spans="2:17" s="75" customFormat="1" ht="19.7" customHeight="1">
      <c r="B189" s="73"/>
      <c r="C189" s="59" t="s">
        <v>178</v>
      </c>
      <c r="D189" s="59" t="s">
        <v>178</v>
      </c>
      <c r="E189" s="146" t="s">
        <v>6469</v>
      </c>
      <c r="F189" s="608">
        <v>4</v>
      </c>
      <c r="G189" s="133">
        <v>145</v>
      </c>
      <c r="H189" s="278">
        <f t="shared" si="5"/>
        <v>580</v>
      </c>
      <c r="I189" s="90"/>
      <c r="J189" s="66" t="s">
        <v>6470</v>
      </c>
      <c r="K189" s="93" t="s">
        <v>6456</v>
      </c>
      <c r="L189" s="92"/>
      <c r="M189" s="20"/>
      <c r="N189" s="73"/>
      <c r="O189" s="20"/>
      <c r="P189" s="56"/>
      <c r="Q189" s="21"/>
    </row>
    <row r="190" spans="2:17" s="75" customFormat="1" ht="19.7" customHeight="1">
      <c r="B190" s="73"/>
      <c r="C190" s="59" t="s">
        <v>178</v>
      </c>
      <c r="D190" s="59" t="s">
        <v>178</v>
      </c>
      <c r="E190" s="146" t="s">
        <v>6471</v>
      </c>
      <c r="F190" s="608">
        <v>1</v>
      </c>
      <c r="G190" s="133">
        <v>740</v>
      </c>
      <c r="H190" s="278">
        <f t="shared" si="5"/>
        <v>740</v>
      </c>
      <c r="I190" s="90"/>
      <c r="J190" s="66" t="s">
        <v>6472</v>
      </c>
      <c r="K190" s="93" t="s">
        <v>6456</v>
      </c>
      <c r="L190" s="2098"/>
      <c r="M190" s="20"/>
      <c r="N190" s="73"/>
      <c r="O190" s="20"/>
      <c r="P190" s="56"/>
      <c r="Q190" s="21"/>
    </row>
    <row r="191" spans="2:17" s="75" customFormat="1" ht="19.7" customHeight="1">
      <c r="B191" s="73"/>
      <c r="C191" s="59" t="s">
        <v>178</v>
      </c>
      <c r="D191" s="59" t="s">
        <v>178</v>
      </c>
      <c r="E191" s="146" t="s">
        <v>6473</v>
      </c>
      <c r="F191" s="608">
        <v>1</v>
      </c>
      <c r="G191" s="133">
        <v>800</v>
      </c>
      <c r="H191" s="278">
        <f t="shared" si="5"/>
        <v>800</v>
      </c>
      <c r="I191" s="90"/>
      <c r="J191" s="66" t="s">
        <v>6474</v>
      </c>
      <c r="K191" s="93" t="s">
        <v>6456</v>
      </c>
      <c r="L191" s="2099"/>
      <c r="M191" s="20"/>
      <c r="N191" s="73"/>
      <c r="O191" s="20"/>
      <c r="P191" s="56"/>
      <c r="Q191" s="21"/>
    </row>
    <row r="192" spans="2:17" s="75" customFormat="1" ht="19.7" customHeight="1">
      <c r="B192" s="73"/>
      <c r="C192" s="59" t="s">
        <v>178</v>
      </c>
      <c r="D192" s="59" t="s">
        <v>178</v>
      </c>
      <c r="E192" s="146" t="s">
        <v>6475</v>
      </c>
      <c r="F192" s="608">
        <v>1</v>
      </c>
      <c r="G192" s="133">
        <v>850</v>
      </c>
      <c r="H192" s="278">
        <f t="shared" si="5"/>
        <v>850</v>
      </c>
      <c r="I192" s="90"/>
      <c r="J192" s="66" t="s">
        <v>6476</v>
      </c>
      <c r="K192" s="93" t="s">
        <v>6456</v>
      </c>
      <c r="L192" s="2098"/>
      <c r="M192" s="20"/>
      <c r="N192" s="73"/>
      <c r="O192" s="20"/>
      <c r="P192" s="56"/>
      <c r="Q192" s="21"/>
    </row>
    <row r="193" spans="2:17" s="75" customFormat="1" ht="19.7" customHeight="1">
      <c r="B193" s="73"/>
      <c r="C193" s="59" t="s">
        <v>178</v>
      </c>
      <c r="D193" s="59" t="s">
        <v>178</v>
      </c>
      <c r="E193" s="1850" t="s">
        <v>6477</v>
      </c>
      <c r="F193" s="608">
        <v>4</v>
      </c>
      <c r="G193" s="133">
        <v>3040</v>
      </c>
      <c r="H193" s="278">
        <f t="shared" si="5"/>
        <v>12160</v>
      </c>
      <c r="I193" s="90"/>
      <c r="J193" s="66" t="s">
        <v>6478</v>
      </c>
      <c r="K193" s="93" t="s">
        <v>6456</v>
      </c>
      <c r="L193" s="2098"/>
      <c r="M193" s="20"/>
      <c r="N193" s="73"/>
      <c r="O193" s="20"/>
      <c r="P193" s="56"/>
      <c r="Q193" s="21"/>
    </row>
    <row r="194" spans="2:17" s="75" customFormat="1" ht="19.7" customHeight="1">
      <c r="B194" s="73"/>
      <c r="C194" s="59" t="s">
        <v>178</v>
      </c>
      <c r="D194" s="59" t="s">
        <v>178</v>
      </c>
      <c r="E194" s="146" t="s">
        <v>6479</v>
      </c>
      <c r="F194" s="608">
        <v>2</v>
      </c>
      <c r="G194" s="133">
        <v>2820</v>
      </c>
      <c r="H194" s="278">
        <f t="shared" si="5"/>
        <v>5640</v>
      </c>
      <c r="I194" s="90"/>
      <c r="J194" s="66" t="s">
        <v>6480</v>
      </c>
      <c r="K194" s="93" t="s">
        <v>6456</v>
      </c>
      <c r="L194" s="2098"/>
      <c r="M194" s="20"/>
      <c r="N194" s="73"/>
      <c r="O194" s="20"/>
      <c r="P194" s="56"/>
      <c r="Q194" s="21"/>
    </row>
    <row r="195" spans="2:17" s="75" customFormat="1" ht="19.7" customHeight="1">
      <c r="B195" s="73"/>
      <c r="C195" s="59" t="s">
        <v>178</v>
      </c>
      <c r="D195" s="59" t="s">
        <v>178</v>
      </c>
      <c r="E195" s="1850" t="s">
        <v>6481</v>
      </c>
      <c r="F195" s="608">
        <v>2</v>
      </c>
      <c r="G195" s="133">
        <v>3230</v>
      </c>
      <c r="H195" s="278">
        <f t="shared" si="5"/>
        <v>6460</v>
      </c>
      <c r="I195" s="90"/>
      <c r="J195" s="66" t="s">
        <v>6482</v>
      </c>
      <c r="K195" s="93" t="s">
        <v>6456</v>
      </c>
      <c r="L195" s="2098"/>
      <c r="M195" s="20"/>
      <c r="N195" s="73"/>
      <c r="O195" s="20"/>
      <c r="P195" s="56"/>
      <c r="Q195" s="21"/>
    </row>
    <row r="196" spans="2:17" s="75" customFormat="1" ht="19.7" customHeight="1">
      <c r="B196" s="73"/>
      <c r="C196" s="59" t="s">
        <v>178</v>
      </c>
      <c r="D196" s="59" t="s">
        <v>178</v>
      </c>
      <c r="E196" s="2087" t="s">
        <v>6483</v>
      </c>
      <c r="F196" s="608">
        <v>1</v>
      </c>
      <c r="G196" s="133">
        <v>1540</v>
      </c>
      <c r="H196" s="278">
        <f t="shared" si="5"/>
        <v>1540</v>
      </c>
      <c r="I196" s="90"/>
      <c r="J196" s="66" t="s">
        <v>6484</v>
      </c>
      <c r="K196" s="93" t="s">
        <v>6456</v>
      </c>
      <c r="L196" s="2094"/>
      <c r="M196" s="20"/>
      <c r="N196" s="73"/>
      <c r="O196" s="20"/>
      <c r="P196" s="56"/>
      <c r="Q196" s="21"/>
    </row>
    <row r="197" spans="2:17" s="75" customFormat="1" ht="19.7" customHeight="1">
      <c r="B197" s="73"/>
      <c r="C197" s="59" t="s">
        <v>178</v>
      </c>
      <c r="D197" s="59" t="s">
        <v>178</v>
      </c>
      <c r="E197" s="146" t="s">
        <v>210</v>
      </c>
      <c r="F197" s="608">
        <v>16</v>
      </c>
      <c r="G197" s="133">
        <v>93</v>
      </c>
      <c r="H197" s="278">
        <f t="shared" si="5"/>
        <v>1488</v>
      </c>
      <c r="I197" s="90"/>
      <c r="J197" s="66" t="s">
        <v>3235</v>
      </c>
      <c r="K197" s="93" t="s">
        <v>6456</v>
      </c>
      <c r="L197" s="92"/>
      <c r="M197" s="20"/>
      <c r="N197" s="73"/>
      <c r="O197" s="20"/>
      <c r="P197" s="56"/>
      <c r="Q197" s="21"/>
    </row>
    <row r="198" spans="2:17" s="75" customFormat="1" ht="19.7" customHeight="1">
      <c r="B198" s="73"/>
      <c r="C198" s="59" t="s">
        <v>178</v>
      </c>
      <c r="D198" s="59" t="s">
        <v>178</v>
      </c>
      <c r="E198" s="146" t="s">
        <v>6485</v>
      </c>
      <c r="F198" s="608">
        <v>2</v>
      </c>
      <c r="G198" s="133">
        <v>181</v>
      </c>
      <c r="H198" s="278">
        <f t="shared" ref="H198:H273" si="6">F198*G198</f>
        <v>362</v>
      </c>
      <c r="I198" s="90"/>
      <c r="J198" s="66" t="s">
        <v>6486</v>
      </c>
      <c r="K198" s="93" t="s">
        <v>6456</v>
      </c>
      <c r="L198" s="92"/>
      <c r="M198" s="20"/>
      <c r="N198" s="73"/>
      <c r="O198" s="20"/>
      <c r="P198" s="56"/>
      <c r="Q198" s="21"/>
    </row>
    <row r="199" spans="2:17" s="75" customFormat="1" ht="19.7" customHeight="1">
      <c r="B199" s="73"/>
      <c r="C199" s="59" t="s">
        <v>178</v>
      </c>
      <c r="D199" s="59" t="s">
        <v>178</v>
      </c>
      <c r="E199" s="146" t="s">
        <v>6487</v>
      </c>
      <c r="F199" s="608">
        <v>2</v>
      </c>
      <c r="G199" s="133">
        <v>566</v>
      </c>
      <c r="H199" s="278">
        <f t="shared" si="6"/>
        <v>1132</v>
      </c>
      <c r="I199" s="90"/>
      <c r="J199" s="66" t="s">
        <v>6488</v>
      </c>
      <c r="K199" s="93" t="s">
        <v>6456</v>
      </c>
      <c r="L199" s="92"/>
      <c r="M199" s="20"/>
      <c r="N199" s="73"/>
      <c r="O199" s="20"/>
      <c r="P199" s="56"/>
      <c r="Q199" s="21"/>
    </row>
    <row r="200" spans="2:17" s="75" customFormat="1" ht="19.7" customHeight="1">
      <c r="B200" s="73"/>
      <c r="C200" s="59" t="s">
        <v>178</v>
      </c>
      <c r="D200" s="59" t="s">
        <v>178</v>
      </c>
      <c r="E200" s="146" t="s">
        <v>6489</v>
      </c>
      <c r="F200" s="608">
        <v>1</v>
      </c>
      <c r="G200" s="133">
        <v>1360</v>
      </c>
      <c r="H200" s="278">
        <f t="shared" si="6"/>
        <v>1360</v>
      </c>
      <c r="I200" s="90"/>
      <c r="J200" s="66" t="s">
        <v>6490</v>
      </c>
      <c r="K200" s="93" t="s">
        <v>6456</v>
      </c>
      <c r="L200" s="92"/>
      <c r="M200" s="20"/>
      <c r="N200" s="73"/>
      <c r="O200" s="20"/>
      <c r="P200" s="56"/>
      <c r="Q200" s="21"/>
    </row>
    <row r="201" spans="2:17" s="75" customFormat="1" ht="19.7" customHeight="1">
      <c r="B201" s="73"/>
      <c r="C201" s="59" t="s">
        <v>178</v>
      </c>
      <c r="D201" s="59" t="s">
        <v>178</v>
      </c>
      <c r="E201" s="146" t="s">
        <v>6491</v>
      </c>
      <c r="F201" s="589">
        <v>2</v>
      </c>
      <c r="G201" s="133">
        <v>695</v>
      </c>
      <c r="H201" s="278">
        <f t="shared" si="6"/>
        <v>1390</v>
      </c>
      <c r="I201" s="90"/>
      <c r="J201" s="66" t="s">
        <v>222</v>
      </c>
      <c r="K201" s="93" t="s">
        <v>6456</v>
      </c>
      <c r="L201" s="92"/>
      <c r="M201" s="20"/>
      <c r="N201" s="73"/>
      <c r="O201" s="20"/>
      <c r="P201" s="56"/>
      <c r="Q201" s="21"/>
    </row>
    <row r="202" spans="2:17" s="75" customFormat="1" ht="19.7" customHeight="1">
      <c r="B202" s="73"/>
      <c r="C202" s="59" t="s">
        <v>178</v>
      </c>
      <c r="D202" s="59" t="s">
        <v>178</v>
      </c>
      <c r="E202" s="146" t="s">
        <v>6492</v>
      </c>
      <c r="F202" s="608">
        <v>1</v>
      </c>
      <c r="G202" s="133">
        <v>1625</v>
      </c>
      <c r="H202" s="278">
        <f t="shared" si="6"/>
        <v>1625</v>
      </c>
      <c r="I202" s="90"/>
      <c r="J202" s="66" t="s">
        <v>220</v>
      </c>
      <c r="K202" s="93" t="s">
        <v>6456</v>
      </c>
      <c r="L202" s="92"/>
      <c r="M202" s="20"/>
      <c r="N202" s="73"/>
      <c r="O202" s="20"/>
      <c r="P202" s="56"/>
      <c r="Q202" s="21"/>
    </row>
    <row r="203" spans="2:17" s="75" customFormat="1" ht="19.7" customHeight="1">
      <c r="B203" s="73"/>
      <c r="C203" s="59" t="s">
        <v>178</v>
      </c>
      <c r="D203" s="59" t="s">
        <v>178</v>
      </c>
      <c r="E203" s="146" t="s">
        <v>6493</v>
      </c>
      <c r="F203" s="608">
        <v>4</v>
      </c>
      <c r="G203" s="133">
        <v>140</v>
      </c>
      <c r="H203" s="278">
        <f t="shared" si="6"/>
        <v>560</v>
      </c>
      <c r="I203" s="90"/>
      <c r="J203" s="66" t="s">
        <v>6494</v>
      </c>
      <c r="K203" s="93" t="s">
        <v>6456</v>
      </c>
      <c r="L203" s="92"/>
      <c r="M203" s="20"/>
      <c r="N203" s="73"/>
      <c r="O203" s="20"/>
      <c r="P203" s="56"/>
      <c r="Q203" s="21"/>
    </row>
    <row r="204" spans="2:17" s="75" customFormat="1" ht="19.7" customHeight="1">
      <c r="B204" s="73"/>
      <c r="C204" s="59" t="s">
        <v>178</v>
      </c>
      <c r="D204" s="59" t="s">
        <v>178</v>
      </c>
      <c r="E204" s="146" t="s">
        <v>6495</v>
      </c>
      <c r="F204" s="608">
        <v>4</v>
      </c>
      <c r="G204" s="133">
        <v>160</v>
      </c>
      <c r="H204" s="278">
        <f t="shared" si="6"/>
        <v>640</v>
      </c>
      <c r="I204" s="90"/>
      <c r="J204" s="66" t="s">
        <v>6496</v>
      </c>
      <c r="K204" s="93" t="s">
        <v>6456</v>
      </c>
      <c r="L204" s="92"/>
      <c r="M204" s="20"/>
      <c r="N204" s="73"/>
      <c r="O204" s="20"/>
      <c r="P204" s="56"/>
      <c r="Q204" s="21"/>
    </row>
    <row r="205" spans="2:17" s="75" customFormat="1" ht="19.7" customHeight="1">
      <c r="B205" s="73"/>
      <c r="C205" s="59" t="s">
        <v>178</v>
      </c>
      <c r="D205" s="59" t="s">
        <v>178</v>
      </c>
      <c r="E205" s="146" t="s">
        <v>6497</v>
      </c>
      <c r="F205" s="608">
        <v>2</v>
      </c>
      <c r="G205" s="133">
        <v>119</v>
      </c>
      <c r="H205" s="278">
        <f t="shared" si="6"/>
        <v>238</v>
      </c>
      <c r="I205" s="90"/>
      <c r="J205" s="66" t="s">
        <v>6498</v>
      </c>
      <c r="K205" s="93" t="s">
        <v>6456</v>
      </c>
      <c r="L205" s="92"/>
      <c r="M205" s="20"/>
      <c r="N205" s="73"/>
      <c r="O205" s="20"/>
      <c r="P205" s="56"/>
      <c r="Q205" s="21"/>
    </row>
    <row r="206" spans="2:17" s="75" customFormat="1" ht="19.7" customHeight="1">
      <c r="B206" s="73"/>
      <c r="C206" s="59" t="s">
        <v>178</v>
      </c>
      <c r="D206" s="59" t="s">
        <v>178</v>
      </c>
      <c r="E206" s="146" t="s">
        <v>3199</v>
      </c>
      <c r="F206" s="608">
        <v>4</v>
      </c>
      <c r="G206" s="133">
        <v>75</v>
      </c>
      <c r="H206" s="278">
        <f t="shared" si="6"/>
        <v>300</v>
      </c>
      <c r="I206" s="90"/>
      <c r="J206" s="66" t="s">
        <v>6499</v>
      </c>
      <c r="K206" s="93" t="s">
        <v>6456</v>
      </c>
      <c r="L206" s="92"/>
      <c r="M206" s="20"/>
      <c r="N206" s="73"/>
      <c r="O206" s="20"/>
      <c r="P206" s="56"/>
      <c r="Q206" s="21"/>
    </row>
    <row r="207" spans="2:17" s="75" customFormat="1" ht="19.7" customHeight="1">
      <c r="B207" s="73"/>
      <c r="C207" s="59" t="s">
        <v>178</v>
      </c>
      <c r="D207" s="59" t="s">
        <v>178</v>
      </c>
      <c r="E207" s="146" t="s">
        <v>6500</v>
      </c>
      <c r="F207" s="608">
        <v>44</v>
      </c>
      <c r="G207" s="133">
        <v>25</v>
      </c>
      <c r="H207" s="278">
        <f t="shared" si="6"/>
        <v>1100</v>
      </c>
      <c r="I207" s="90"/>
      <c r="J207" s="66" t="s">
        <v>3258</v>
      </c>
      <c r="K207" s="93" t="s">
        <v>6456</v>
      </c>
      <c r="L207" s="92"/>
      <c r="M207" s="20"/>
      <c r="N207" s="73"/>
      <c r="O207" s="20"/>
      <c r="P207" s="56"/>
      <c r="Q207" s="21"/>
    </row>
    <row r="208" spans="2:17" s="75" customFormat="1" ht="19.7" customHeight="1">
      <c r="B208" s="73"/>
      <c r="C208" s="59" t="s">
        <v>178</v>
      </c>
      <c r="D208" s="59" t="s">
        <v>178</v>
      </c>
      <c r="E208" s="146" t="s">
        <v>6501</v>
      </c>
      <c r="F208" s="608">
        <v>16</v>
      </c>
      <c r="G208" s="133">
        <v>25</v>
      </c>
      <c r="H208" s="278">
        <f t="shared" si="6"/>
        <v>400</v>
      </c>
      <c r="I208" s="90"/>
      <c r="J208" s="66" t="s">
        <v>3270</v>
      </c>
      <c r="K208" s="93" t="s">
        <v>6456</v>
      </c>
      <c r="L208" s="92"/>
      <c r="M208" s="20"/>
      <c r="N208" s="73"/>
      <c r="O208" s="20"/>
      <c r="P208" s="56"/>
      <c r="Q208" s="21"/>
    </row>
    <row r="209" spans="2:17" s="75" customFormat="1" ht="19.7" customHeight="1">
      <c r="B209" s="73"/>
      <c r="C209" s="59" t="s">
        <v>178</v>
      </c>
      <c r="D209" s="59" t="s">
        <v>178</v>
      </c>
      <c r="E209" s="146" t="s">
        <v>5045</v>
      </c>
      <c r="F209" s="608">
        <v>5</v>
      </c>
      <c r="G209" s="133">
        <v>32</v>
      </c>
      <c r="H209" s="278">
        <f t="shared" si="6"/>
        <v>160</v>
      </c>
      <c r="I209" s="90"/>
      <c r="J209" s="66" t="s">
        <v>6502</v>
      </c>
      <c r="K209" s="93" t="s">
        <v>6456</v>
      </c>
      <c r="L209" s="92"/>
      <c r="M209" s="20"/>
      <c r="N209" s="73"/>
      <c r="O209" s="20"/>
      <c r="P209" s="56"/>
      <c r="Q209" s="21"/>
    </row>
    <row r="210" spans="2:17" s="75" customFormat="1" ht="19.7" customHeight="1">
      <c r="B210" s="73"/>
      <c r="C210" s="59" t="s">
        <v>178</v>
      </c>
      <c r="D210" s="59" t="s">
        <v>178</v>
      </c>
      <c r="E210" s="146" t="s">
        <v>6503</v>
      </c>
      <c r="F210" s="589">
        <v>12</v>
      </c>
      <c r="G210" s="295">
        <v>880</v>
      </c>
      <c r="H210" s="278">
        <f t="shared" si="6"/>
        <v>10560</v>
      </c>
      <c r="I210" s="18"/>
      <c r="J210" s="50" t="s">
        <v>6504</v>
      </c>
      <c r="K210" s="93" t="s">
        <v>6505</v>
      </c>
      <c r="L210" s="92"/>
      <c r="M210" s="20"/>
      <c r="N210" s="73"/>
      <c r="O210" s="20"/>
      <c r="P210" s="56"/>
      <c r="Q210" s="21"/>
    </row>
    <row r="211" spans="2:17" s="75" customFormat="1" ht="19.7" customHeight="1">
      <c r="B211" s="73"/>
      <c r="C211" s="59" t="s">
        <v>178</v>
      </c>
      <c r="D211" s="59" t="s">
        <v>178</v>
      </c>
      <c r="E211" s="146" t="s">
        <v>6506</v>
      </c>
      <c r="F211" s="589">
        <v>12</v>
      </c>
      <c r="G211" s="295">
        <v>410</v>
      </c>
      <c r="H211" s="278">
        <f t="shared" si="6"/>
        <v>4920</v>
      </c>
      <c r="I211" s="18"/>
      <c r="J211" s="50" t="s">
        <v>6507</v>
      </c>
      <c r="K211" s="93" t="s">
        <v>6505</v>
      </c>
      <c r="L211" s="92"/>
      <c r="M211" s="20"/>
      <c r="N211" s="73"/>
      <c r="O211" s="20"/>
      <c r="P211" s="56"/>
      <c r="Q211" s="21"/>
    </row>
    <row r="212" spans="2:17" s="75" customFormat="1" ht="19.7" customHeight="1">
      <c r="B212" s="73"/>
      <c r="C212" s="59" t="s">
        <v>178</v>
      </c>
      <c r="D212" s="59" t="s">
        <v>178</v>
      </c>
      <c r="E212" s="146" t="s">
        <v>6508</v>
      </c>
      <c r="F212" s="589">
        <v>25</v>
      </c>
      <c r="G212" s="295">
        <v>49</v>
      </c>
      <c r="H212" s="278">
        <f t="shared" si="6"/>
        <v>1225</v>
      </c>
      <c r="I212" s="18"/>
      <c r="J212" s="50" t="s">
        <v>6509</v>
      </c>
      <c r="K212" s="93" t="s">
        <v>6505</v>
      </c>
      <c r="L212" s="92"/>
      <c r="M212" s="20"/>
      <c r="N212" s="73"/>
      <c r="O212" s="20"/>
      <c r="P212" s="56"/>
      <c r="Q212" s="21"/>
    </row>
    <row r="213" spans="2:17" s="75" customFormat="1" ht="19.7" customHeight="1">
      <c r="B213" s="73"/>
      <c r="C213" s="59" t="s">
        <v>178</v>
      </c>
      <c r="D213" s="59" t="s">
        <v>178</v>
      </c>
      <c r="E213" s="146" t="s">
        <v>6510</v>
      </c>
      <c r="F213" s="589">
        <v>15</v>
      </c>
      <c r="G213" s="295">
        <v>49</v>
      </c>
      <c r="H213" s="278">
        <f>F213*G213</f>
        <v>735</v>
      </c>
      <c r="I213" s="18"/>
      <c r="J213" s="50" t="s">
        <v>6509</v>
      </c>
      <c r="K213" s="93" t="s">
        <v>6511</v>
      </c>
      <c r="L213" s="92"/>
      <c r="M213" s="20"/>
      <c r="N213" s="73"/>
      <c r="O213" s="20"/>
      <c r="P213" s="56"/>
      <c r="Q213" s="21"/>
    </row>
    <row r="214" spans="2:17" s="75" customFormat="1" ht="19.7" customHeight="1">
      <c r="B214" s="73"/>
      <c r="C214" s="59" t="s">
        <v>178</v>
      </c>
      <c r="D214" s="59" t="s">
        <v>178</v>
      </c>
      <c r="E214" s="146" t="s">
        <v>6512</v>
      </c>
      <c r="F214" s="608">
        <v>5</v>
      </c>
      <c r="G214" s="133">
        <v>57</v>
      </c>
      <c r="H214" s="278">
        <f>F214*G214</f>
        <v>285</v>
      </c>
      <c r="I214" s="90"/>
      <c r="J214" s="66" t="s">
        <v>6513</v>
      </c>
      <c r="K214" s="93" t="s">
        <v>6511</v>
      </c>
      <c r="L214" s="92"/>
      <c r="M214" s="20"/>
      <c r="N214" s="73"/>
      <c r="O214" s="20"/>
      <c r="P214" s="56"/>
      <c r="Q214" s="21"/>
    </row>
    <row r="215" spans="2:17" s="75" customFormat="1" ht="19.7" customHeight="1">
      <c r="B215" s="73"/>
      <c r="C215" s="59" t="s">
        <v>178</v>
      </c>
      <c r="D215" s="59" t="s">
        <v>178</v>
      </c>
      <c r="E215" s="1266" t="s">
        <v>6514</v>
      </c>
      <c r="F215" s="608">
        <v>1</v>
      </c>
      <c r="G215" s="133">
        <v>2300</v>
      </c>
      <c r="H215" s="278">
        <f t="shared" si="6"/>
        <v>2300</v>
      </c>
      <c r="I215" s="90"/>
      <c r="J215" s="66" t="s">
        <v>6428</v>
      </c>
      <c r="K215" s="93" t="s">
        <v>6429</v>
      </c>
      <c r="L215" s="92"/>
      <c r="M215" s="20"/>
      <c r="N215" s="73"/>
      <c r="O215" s="20"/>
      <c r="P215" s="56"/>
      <c r="Q215" s="21"/>
    </row>
    <row r="216" spans="2:17" s="75" customFormat="1" ht="19.7" customHeight="1">
      <c r="B216" s="73"/>
      <c r="C216" s="65" t="s">
        <v>178</v>
      </c>
      <c r="D216" s="65" t="s">
        <v>178</v>
      </c>
      <c r="E216" s="2100" t="s">
        <v>6515</v>
      </c>
      <c r="F216" s="608">
        <v>1</v>
      </c>
      <c r="G216" s="133">
        <v>7150</v>
      </c>
      <c r="H216" s="156">
        <f t="shared" si="6"/>
        <v>7150</v>
      </c>
      <c r="I216" s="90"/>
      <c r="J216" s="66" t="s">
        <v>6516</v>
      </c>
      <c r="K216" s="93"/>
      <c r="L216" s="92"/>
      <c r="M216" s="20"/>
      <c r="N216" s="73"/>
      <c r="O216" s="20"/>
      <c r="P216" s="56"/>
      <c r="Q216" s="21"/>
    </row>
    <row r="217" spans="2:17" s="75" customFormat="1" ht="19.7" customHeight="1">
      <c r="B217" s="73"/>
      <c r="C217" s="65" t="s">
        <v>178</v>
      </c>
      <c r="D217" s="65" t="s">
        <v>178</v>
      </c>
      <c r="E217" s="2100" t="s">
        <v>6517</v>
      </c>
      <c r="F217" s="608">
        <v>4</v>
      </c>
      <c r="G217" s="133">
        <v>51</v>
      </c>
      <c r="H217" s="156">
        <f t="shared" si="6"/>
        <v>204</v>
      </c>
      <c r="I217" s="90"/>
      <c r="J217" s="66" t="s">
        <v>6518</v>
      </c>
      <c r="K217" s="93" t="s">
        <v>6519</v>
      </c>
      <c r="L217" s="92"/>
      <c r="M217" s="20"/>
      <c r="N217" s="73"/>
      <c r="O217" s="20"/>
      <c r="P217" s="56"/>
      <c r="Q217" s="21"/>
    </row>
    <row r="218" spans="2:17" s="75" customFormat="1" ht="19.7" customHeight="1">
      <c r="B218" s="73"/>
      <c r="C218" s="65" t="s">
        <v>178</v>
      </c>
      <c r="D218" s="65" t="s">
        <v>178</v>
      </c>
      <c r="E218" s="2100" t="s">
        <v>6520</v>
      </c>
      <c r="F218" s="608">
        <v>10</v>
      </c>
      <c r="G218" s="133">
        <v>154</v>
      </c>
      <c r="H218" s="156">
        <f t="shared" si="6"/>
        <v>1540</v>
      </c>
      <c r="I218" s="90"/>
      <c r="J218" s="66" t="s">
        <v>6521</v>
      </c>
      <c r="K218" s="93" t="s">
        <v>6519</v>
      </c>
      <c r="L218" s="92"/>
      <c r="M218" s="20"/>
      <c r="N218" s="73"/>
      <c r="O218" s="20"/>
      <c r="P218" s="56"/>
      <c r="Q218" s="21"/>
    </row>
    <row r="219" spans="2:17" s="75" customFormat="1" ht="19.7" customHeight="1">
      <c r="B219" s="73"/>
      <c r="C219" s="1997" t="s">
        <v>6522</v>
      </c>
      <c r="D219" s="65" t="s">
        <v>178</v>
      </c>
      <c r="E219" s="2100" t="s">
        <v>6523</v>
      </c>
      <c r="F219" s="608">
        <v>10</v>
      </c>
      <c r="G219" s="133">
        <v>6</v>
      </c>
      <c r="H219" s="156">
        <f t="shared" si="6"/>
        <v>60</v>
      </c>
      <c r="I219" s="90"/>
      <c r="J219" s="66" t="s">
        <v>6524</v>
      </c>
      <c r="K219" s="93" t="s">
        <v>6519</v>
      </c>
      <c r="L219" s="92"/>
      <c r="M219" s="20"/>
      <c r="N219" s="73"/>
      <c r="O219" s="20"/>
      <c r="P219" s="56"/>
      <c r="Q219" s="21"/>
    </row>
    <row r="220" spans="2:17" s="75" customFormat="1" ht="19.7" customHeight="1">
      <c r="B220" s="73"/>
      <c r="C220" s="65" t="s">
        <v>178</v>
      </c>
      <c r="D220" s="65" t="s">
        <v>178</v>
      </c>
      <c r="E220" s="2100" t="s">
        <v>6525</v>
      </c>
      <c r="F220" s="608">
        <v>4</v>
      </c>
      <c r="G220" s="133">
        <v>75</v>
      </c>
      <c r="H220" s="156">
        <f t="shared" si="6"/>
        <v>300</v>
      </c>
      <c r="I220" s="90"/>
      <c r="J220" s="66" t="s">
        <v>6526</v>
      </c>
      <c r="K220" s="93" t="s">
        <v>6519</v>
      </c>
      <c r="L220" s="92"/>
      <c r="M220" s="20"/>
      <c r="N220" s="73"/>
      <c r="O220" s="20"/>
      <c r="P220" s="56"/>
      <c r="Q220" s="21"/>
    </row>
    <row r="221" spans="2:17" s="9" customFormat="1" ht="19.7" customHeight="1">
      <c r="B221" s="16"/>
      <c r="C221" s="59" t="s">
        <v>1923</v>
      </c>
      <c r="D221" s="59" t="s">
        <v>1923</v>
      </c>
      <c r="E221" s="2091" t="s">
        <v>6527</v>
      </c>
      <c r="F221" s="589">
        <v>1</v>
      </c>
      <c r="G221" s="2101">
        <v>8000</v>
      </c>
      <c r="H221" s="278">
        <f t="shared" si="6"/>
        <v>8000</v>
      </c>
      <c r="I221" s="18"/>
      <c r="J221" s="50" t="s">
        <v>6528</v>
      </c>
      <c r="K221" s="292"/>
      <c r="L221" s="146"/>
      <c r="M221" s="19"/>
      <c r="N221" s="16"/>
      <c r="O221" s="19"/>
      <c r="P221" s="19"/>
      <c r="Q221" s="21"/>
    </row>
    <row r="222" spans="2:17" s="75" customFormat="1" ht="19.7" customHeight="1">
      <c r="B222" s="73"/>
      <c r="C222" s="73"/>
      <c r="D222" s="73"/>
      <c r="E222" s="1851">
        <f>SUM(H178:H221)</f>
        <v>100962</v>
      </c>
      <c r="F222" s="608"/>
      <c r="G222" s="133"/>
      <c r="H222" s="278"/>
      <c r="I222" s="90"/>
      <c r="J222" s="66"/>
      <c r="K222" s="93"/>
      <c r="L222" s="92"/>
      <c r="M222" s="20"/>
      <c r="N222" s="73"/>
      <c r="O222" s="20"/>
      <c r="P222" s="20"/>
      <c r="Q222" s="74"/>
    </row>
    <row r="223" spans="2:17" s="75" customFormat="1" ht="19.7" customHeight="1">
      <c r="B223" s="73"/>
      <c r="C223" s="73"/>
      <c r="D223" s="73"/>
      <c r="E223" s="146"/>
      <c r="F223" s="608"/>
      <c r="G223" s="133"/>
      <c r="H223" s="278"/>
      <c r="I223" s="90"/>
      <c r="J223" s="66"/>
      <c r="K223" s="93"/>
      <c r="L223" s="92"/>
      <c r="M223" s="20"/>
      <c r="N223" s="73"/>
      <c r="O223" s="20"/>
      <c r="P223" s="20"/>
      <c r="Q223" s="74"/>
    </row>
    <row r="224" spans="2:17" s="75" customFormat="1" ht="19.7" customHeight="1">
      <c r="B224" s="73"/>
      <c r="C224" s="73"/>
      <c r="D224" s="73"/>
      <c r="E224" s="146"/>
      <c r="F224" s="608"/>
      <c r="G224" s="133"/>
      <c r="H224" s="278"/>
      <c r="I224" s="90"/>
      <c r="J224" s="66"/>
      <c r="K224" s="93"/>
      <c r="L224" s="92"/>
      <c r="M224" s="20"/>
      <c r="N224" s="73"/>
      <c r="O224" s="20"/>
      <c r="P224" s="20"/>
      <c r="Q224" s="74"/>
    </row>
    <row r="225" spans="2:17" s="75" customFormat="1" ht="19.7" customHeight="1">
      <c r="B225" s="73"/>
      <c r="C225" s="1262" t="s">
        <v>6529</v>
      </c>
      <c r="D225" s="1263"/>
      <c r="E225" s="1264"/>
      <c r="F225" s="608"/>
      <c r="G225" s="133"/>
      <c r="H225" s="278"/>
      <c r="I225" s="90"/>
      <c r="J225" s="66"/>
      <c r="K225" s="93"/>
      <c r="L225" s="92"/>
      <c r="M225" s="20"/>
      <c r="N225" s="73"/>
      <c r="O225" s="20"/>
      <c r="P225" s="20"/>
      <c r="Q225" s="74"/>
    </row>
    <row r="226" spans="2:17" s="75" customFormat="1" ht="19.7" customHeight="1">
      <c r="B226" s="73"/>
      <c r="C226" s="16" t="s">
        <v>808</v>
      </c>
      <c r="D226" s="16" t="s">
        <v>808</v>
      </c>
      <c r="E226" s="202" t="s">
        <v>6530</v>
      </c>
      <c r="F226" s="18">
        <v>1</v>
      </c>
      <c r="G226" s="203">
        <v>133000</v>
      </c>
      <c r="H226" s="53">
        <f>F226*G226</f>
        <v>133000</v>
      </c>
      <c r="I226" s="18"/>
      <c r="J226" s="54" t="s">
        <v>6531</v>
      </c>
      <c r="K226" s="86"/>
      <c r="L226" s="92"/>
      <c r="M226" s="20"/>
      <c r="N226" s="73"/>
      <c r="O226" s="20"/>
      <c r="P226" s="20"/>
      <c r="Q226" s="74"/>
    </row>
    <row r="227" spans="2:17" s="75" customFormat="1" ht="19.7" customHeight="1">
      <c r="B227" s="73"/>
      <c r="C227" s="16" t="s">
        <v>808</v>
      </c>
      <c r="D227" s="16" t="s">
        <v>808</v>
      </c>
      <c r="E227" s="202" t="s">
        <v>4272</v>
      </c>
      <c r="F227" s="18">
        <v>2</v>
      </c>
      <c r="G227" s="60">
        <v>1400</v>
      </c>
      <c r="H227" s="53">
        <f>F227*G227</f>
        <v>2800</v>
      </c>
      <c r="I227" s="18"/>
      <c r="J227" s="54" t="s">
        <v>6532</v>
      </c>
      <c r="K227" s="86"/>
      <c r="L227" s="92"/>
      <c r="M227" s="20"/>
      <c r="N227" s="73"/>
      <c r="O227" s="20"/>
      <c r="P227" s="20"/>
      <c r="Q227" s="74"/>
    </row>
    <row r="228" spans="2:17" s="75" customFormat="1" ht="19.7" customHeight="1">
      <c r="B228" s="73"/>
      <c r="C228" s="16" t="s">
        <v>808</v>
      </c>
      <c r="D228" s="16" t="s">
        <v>808</v>
      </c>
      <c r="E228" s="202" t="s">
        <v>4274</v>
      </c>
      <c r="F228" s="18">
        <v>1</v>
      </c>
      <c r="G228" s="60">
        <v>9000</v>
      </c>
      <c r="H228" s="53">
        <f>F228*G228</f>
        <v>9000</v>
      </c>
      <c r="I228" s="18"/>
      <c r="J228" s="54" t="s">
        <v>6533</v>
      </c>
      <c r="K228" s="86"/>
      <c r="L228" s="92"/>
      <c r="M228" s="20"/>
      <c r="N228" s="73"/>
      <c r="O228" s="20"/>
      <c r="P228" s="20"/>
      <c r="Q228" s="74"/>
    </row>
    <row r="229" spans="2:17" s="75" customFormat="1" ht="19.7" customHeight="1">
      <c r="B229" s="73"/>
      <c r="C229" s="16" t="s">
        <v>808</v>
      </c>
      <c r="D229" s="16" t="s">
        <v>808</v>
      </c>
      <c r="E229" s="202" t="s">
        <v>3057</v>
      </c>
      <c r="F229" s="18">
        <v>1</v>
      </c>
      <c r="G229" s="426"/>
      <c r="H229" s="2004">
        <v>-43500</v>
      </c>
      <c r="I229" s="18"/>
      <c r="J229" s="54" t="s">
        <v>6534</v>
      </c>
      <c r="K229" s="86"/>
      <c r="L229" s="92"/>
      <c r="M229" s="20"/>
      <c r="N229" s="73"/>
      <c r="O229" s="20"/>
      <c r="P229" s="20"/>
      <c r="Q229" s="74"/>
    </row>
    <row r="230" spans="2:17" s="75" customFormat="1" ht="19.7" customHeight="1">
      <c r="B230" s="73"/>
      <c r="C230" s="59" t="s">
        <v>178</v>
      </c>
      <c r="D230" s="59" t="s">
        <v>178</v>
      </c>
      <c r="E230" s="1850" t="s">
        <v>3181</v>
      </c>
      <c r="F230" s="608">
        <v>4</v>
      </c>
      <c r="G230" s="67">
        <v>42</v>
      </c>
      <c r="H230" s="446">
        <f>F230*G230</f>
        <v>168</v>
      </c>
      <c r="I230" s="90"/>
      <c r="J230" s="66" t="s">
        <v>3179</v>
      </c>
      <c r="K230" s="86"/>
      <c r="L230" s="92"/>
      <c r="M230" s="20"/>
      <c r="N230" s="73"/>
      <c r="O230" s="20"/>
      <c r="P230" s="20"/>
      <c r="Q230" s="74"/>
    </row>
    <row r="231" spans="2:17" s="75" customFormat="1" ht="19.7" customHeight="1">
      <c r="B231" s="73"/>
      <c r="C231" s="59" t="s">
        <v>178</v>
      </c>
      <c r="D231" s="59" t="s">
        <v>178</v>
      </c>
      <c r="E231" s="1850" t="s">
        <v>3178</v>
      </c>
      <c r="F231" s="608">
        <v>4</v>
      </c>
      <c r="G231" s="67">
        <v>42</v>
      </c>
      <c r="H231" s="446">
        <f>F231*G231</f>
        <v>168</v>
      </c>
      <c r="I231" s="90"/>
      <c r="J231" s="66" t="s">
        <v>3179</v>
      </c>
      <c r="K231" s="86"/>
      <c r="L231" s="92"/>
      <c r="M231" s="20"/>
      <c r="N231" s="73"/>
      <c r="O231" s="20"/>
      <c r="P231" s="20"/>
      <c r="Q231" s="74"/>
    </row>
    <row r="232" spans="2:17" s="75" customFormat="1" ht="19.7" customHeight="1">
      <c r="B232" s="73"/>
      <c r="C232" s="2095" t="s">
        <v>178</v>
      </c>
      <c r="D232" s="2095" t="s">
        <v>178</v>
      </c>
      <c r="E232" s="1841" t="s">
        <v>6535</v>
      </c>
      <c r="F232" s="2102">
        <v>1</v>
      </c>
      <c r="G232" s="2103">
        <v>600</v>
      </c>
      <c r="H232" s="2019">
        <f>F232*G232</f>
        <v>600</v>
      </c>
      <c r="I232" s="2020"/>
      <c r="J232" s="1891" t="s">
        <v>6536</v>
      </c>
      <c r="K232" s="86"/>
      <c r="L232" s="92"/>
      <c r="M232" s="20"/>
      <c r="N232" s="73"/>
      <c r="O232" s="20"/>
      <c r="P232" s="20"/>
      <c r="Q232" s="74"/>
    </row>
    <row r="233" spans="2:17" s="75" customFormat="1" ht="19.7" customHeight="1">
      <c r="B233" s="73"/>
      <c r="C233" s="2095" t="s">
        <v>178</v>
      </c>
      <c r="D233" s="2095" t="s">
        <v>178</v>
      </c>
      <c r="E233" s="1841" t="s">
        <v>2184</v>
      </c>
      <c r="F233" s="2102">
        <v>1</v>
      </c>
      <c r="G233" s="2103">
        <v>210</v>
      </c>
      <c r="H233" s="2019">
        <f>F233*G233</f>
        <v>210</v>
      </c>
      <c r="I233" s="2020"/>
      <c r="J233" s="1891" t="s">
        <v>6537</v>
      </c>
      <c r="K233" s="86"/>
      <c r="L233" s="92"/>
      <c r="M233" s="20"/>
      <c r="N233" s="73"/>
      <c r="O233" s="20"/>
      <c r="P233" s="20"/>
      <c r="Q233" s="74"/>
    </row>
    <row r="234" spans="2:17" s="75" customFormat="1" ht="19.7" customHeight="1">
      <c r="B234" s="73"/>
      <c r="C234" s="73"/>
      <c r="D234" s="73"/>
      <c r="E234" s="146"/>
      <c r="F234" s="608"/>
      <c r="G234" s="133"/>
      <c r="H234" s="278">
        <f>F234*G234</f>
        <v>0</v>
      </c>
      <c r="I234" s="90"/>
      <c r="J234" s="66"/>
      <c r="K234" s="93"/>
      <c r="L234" s="92"/>
      <c r="M234" s="20"/>
      <c r="N234" s="73"/>
      <c r="O234" s="20"/>
      <c r="P234" s="20"/>
      <c r="Q234" s="74"/>
    </row>
    <row r="235" spans="2:17" s="75" customFormat="1" ht="19.7" customHeight="1">
      <c r="B235" s="73"/>
      <c r="C235" s="73"/>
      <c r="D235" s="73"/>
      <c r="E235" s="1851">
        <f>SUM(H226:H234)</f>
        <v>102446</v>
      </c>
      <c r="F235" s="608"/>
      <c r="G235" s="133"/>
      <c r="H235" s="278"/>
      <c r="I235" s="90"/>
      <c r="J235" s="66"/>
      <c r="K235" s="93"/>
      <c r="L235" s="92"/>
      <c r="M235" s="20"/>
      <c r="N235" s="73"/>
      <c r="O235" s="20"/>
      <c r="P235" s="20"/>
      <c r="Q235" s="74"/>
    </row>
    <row r="236" spans="2:17" s="75" customFormat="1" ht="19.7" customHeight="1">
      <c r="B236" s="73"/>
      <c r="C236" s="73"/>
      <c r="D236" s="73"/>
      <c r="E236" s="146"/>
      <c r="F236" s="608"/>
      <c r="G236" s="133"/>
      <c r="H236" s="278"/>
      <c r="I236" s="90"/>
      <c r="J236" s="66"/>
      <c r="K236" s="93"/>
      <c r="L236" s="92"/>
      <c r="M236" s="20"/>
      <c r="N236" s="73"/>
      <c r="O236" s="20"/>
      <c r="P236" s="20"/>
      <c r="Q236" s="74"/>
    </row>
    <row r="237" spans="2:17" s="75" customFormat="1" ht="19.7" customHeight="1">
      <c r="B237" s="73"/>
      <c r="C237" s="73"/>
      <c r="D237" s="73"/>
      <c r="E237" s="146"/>
      <c r="F237" s="608"/>
      <c r="G237" s="133"/>
      <c r="H237" s="278"/>
      <c r="I237" s="90"/>
      <c r="J237" s="66"/>
      <c r="K237" s="93"/>
      <c r="L237" s="92"/>
      <c r="M237" s="20"/>
      <c r="N237" s="73"/>
      <c r="O237" s="20"/>
      <c r="P237" s="20"/>
      <c r="Q237" s="74"/>
    </row>
    <row r="238" spans="2:17" s="75" customFormat="1" ht="19.7" customHeight="1">
      <c r="B238" s="73"/>
      <c r="C238" s="73"/>
      <c r="D238" s="73"/>
      <c r="E238" s="146"/>
      <c r="F238" s="608"/>
      <c r="G238" s="133"/>
      <c r="H238" s="278"/>
      <c r="I238" s="90"/>
      <c r="J238" s="66"/>
      <c r="K238" s="93"/>
      <c r="L238" s="92"/>
      <c r="M238" s="20"/>
      <c r="N238" s="73"/>
      <c r="O238" s="20"/>
      <c r="P238" s="20"/>
      <c r="Q238" s="74"/>
    </row>
    <row r="239" spans="2:17" s="75" customFormat="1" ht="19.7" customHeight="1">
      <c r="B239" s="73"/>
      <c r="C239" s="1262" t="s">
        <v>6538</v>
      </c>
      <c r="D239" s="1263"/>
      <c r="E239" s="1264"/>
      <c r="F239" s="608"/>
      <c r="G239" s="133"/>
      <c r="H239" s="278"/>
      <c r="I239" s="90"/>
      <c r="J239" s="66"/>
      <c r="K239" s="93"/>
      <c r="L239" s="92"/>
      <c r="M239" s="20"/>
      <c r="N239" s="73"/>
      <c r="O239" s="20"/>
      <c r="P239" s="20"/>
      <c r="Q239" s="74"/>
    </row>
    <row r="240" spans="2:17" s="75" customFormat="1" ht="19.7" customHeight="1">
      <c r="B240" s="73"/>
      <c r="C240" s="59" t="s">
        <v>178</v>
      </c>
      <c r="D240" s="59" t="s">
        <v>178</v>
      </c>
      <c r="E240" s="146" t="s">
        <v>6535</v>
      </c>
      <c r="F240" s="2102">
        <v>1</v>
      </c>
      <c r="G240" s="133">
        <v>600</v>
      </c>
      <c r="H240" s="278">
        <f t="shared" ref="H240:H246" si="7">F240*G240</f>
        <v>600</v>
      </c>
      <c r="I240" s="90"/>
      <c r="J240" s="66" t="s">
        <v>6536</v>
      </c>
      <c r="K240" s="93"/>
      <c r="L240" s="92"/>
      <c r="M240" s="20"/>
      <c r="N240" s="73"/>
      <c r="O240" s="20"/>
      <c r="P240" s="20"/>
      <c r="Q240" s="21"/>
    </row>
    <row r="241" spans="2:17" s="75" customFormat="1" ht="19.7" customHeight="1">
      <c r="B241" s="73"/>
      <c r="C241" s="59" t="s">
        <v>178</v>
      </c>
      <c r="D241" s="59" t="s">
        <v>178</v>
      </c>
      <c r="E241" s="146" t="s">
        <v>2184</v>
      </c>
      <c r="F241" s="2102">
        <v>1</v>
      </c>
      <c r="G241" s="133">
        <v>210</v>
      </c>
      <c r="H241" s="278">
        <f t="shared" si="7"/>
        <v>210</v>
      </c>
      <c r="I241" s="90"/>
      <c r="J241" s="66" t="s">
        <v>6537</v>
      </c>
      <c r="K241" s="93"/>
      <c r="L241" s="92"/>
      <c r="M241" s="20"/>
      <c r="N241" s="73"/>
      <c r="O241" s="20"/>
      <c r="P241" s="20"/>
      <c r="Q241" s="21"/>
    </row>
    <row r="242" spans="2:17" s="75" customFormat="1" ht="19.7" customHeight="1">
      <c r="B242" s="73"/>
      <c r="C242" s="73" t="s">
        <v>2087</v>
      </c>
      <c r="D242" s="73" t="s">
        <v>55</v>
      </c>
      <c r="E242" s="146" t="s">
        <v>4507</v>
      </c>
      <c r="F242" s="608">
        <v>1</v>
      </c>
      <c r="G242" s="133">
        <v>3840</v>
      </c>
      <c r="H242" s="278">
        <f t="shared" si="7"/>
        <v>3840</v>
      </c>
      <c r="I242" s="90"/>
      <c r="J242" s="66" t="s">
        <v>6539</v>
      </c>
      <c r="K242" s="93"/>
      <c r="L242" s="92"/>
      <c r="M242" s="20"/>
      <c r="N242" s="73"/>
      <c r="O242" s="20"/>
      <c r="P242" s="20"/>
      <c r="Q242" s="74"/>
    </row>
    <row r="243" spans="2:17" s="75" customFormat="1" ht="19.7" customHeight="1">
      <c r="B243" s="73"/>
      <c r="C243" s="73" t="s">
        <v>3197</v>
      </c>
      <c r="D243" s="73" t="s">
        <v>55</v>
      </c>
      <c r="E243" s="146" t="s">
        <v>268</v>
      </c>
      <c r="F243" s="608">
        <v>1</v>
      </c>
      <c r="G243" s="67">
        <v>8710</v>
      </c>
      <c r="H243" s="446">
        <f t="shared" si="7"/>
        <v>8710</v>
      </c>
      <c r="I243" s="90"/>
      <c r="J243" s="66" t="s">
        <v>3198</v>
      </c>
      <c r="K243" s="93"/>
      <c r="L243" s="92"/>
      <c r="M243" s="20"/>
      <c r="N243" s="73"/>
      <c r="O243" s="20"/>
      <c r="P243" s="20"/>
      <c r="Q243" s="74"/>
    </row>
    <row r="244" spans="2:17" s="75" customFormat="1" ht="19.7" customHeight="1">
      <c r="B244" s="73"/>
      <c r="C244" s="59" t="s">
        <v>178</v>
      </c>
      <c r="D244" s="59" t="s">
        <v>178</v>
      </c>
      <c r="E244" s="1850" t="s">
        <v>3181</v>
      </c>
      <c r="F244" s="608">
        <v>2</v>
      </c>
      <c r="G244" s="67">
        <v>42</v>
      </c>
      <c r="H244" s="446">
        <f t="shared" si="7"/>
        <v>84</v>
      </c>
      <c r="I244" s="90"/>
      <c r="J244" s="66" t="s">
        <v>3179</v>
      </c>
      <c r="K244" s="93"/>
      <c r="L244" s="92"/>
      <c r="M244" s="20"/>
      <c r="N244" s="73"/>
      <c r="O244" s="20"/>
      <c r="P244" s="20"/>
      <c r="Q244" s="74"/>
    </row>
    <row r="245" spans="2:17" s="75" customFormat="1" ht="19.7" customHeight="1">
      <c r="B245" s="73"/>
      <c r="C245" s="59" t="s">
        <v>178</v>
      </c>
      <c r="D245" s="59" t="s">
        <v>178</v>
      </c>
      <c r="E245" s="1850" t="s">
        <v>3178</v>
      </c>
      <c r="F245" s="608">
        <v>2</v>
      </c>
      <c r="G245" s="67">
        <v>42</v>
      </c>
      <c r="H245" s="446">
        <f t="shared" si="7"/>
        <v>84</v>
      </c>
      <c r="I245" s="90"/>
      <c r="J245" s="66" t="s">
        <v>3179</v>
      </c>
      <c r="K245" s="93"/>
      <c r="L245" s="92"/>
      <c r="M245" s="20"/>
      <c r="N245" s="73"/>
      <c r="O245" s="20"/>
      <c r="P245" s="20"/>
      <c r="Q245" s="74"/>
    </row>
    <row r="246" spans="2:17" s="75" customFormat="1" ht="19.7" customHeight="1">
      <c r="B246" s="73"/>
      <c r="C246" s="2104" t="s">
        <v>178</v>
      </c>
      <c r="D246" s="2104" t="s">
        <v>178</v>
      </c>
      <c r="E246" s="1409" t="s">
        <v>6540</v>
      </c>
      <c r="F246" s="2105">
        <v>1</v>
      </c>
      <c r="G246" s="2008">
        <v>4442</v>
      </c>
      <c r="H246" s="2106">
        <f t="shared" si="7"/>
        <v>4442</v>
      </c>
      <c r="I246" s="1116"/>
      <c r="J246" s="2107" t="s">
        <v>4217</v>
      </c>
      <c r="K246" s="93"/>
      <c r="L246" s="92"/>
      <c r="M246" s="20"/>
      <c r="N246" s="73"/>
      <c r="O246" s="20"/>
      <c r="P246" s="20"/>
      <c r="Q246" s="74"/>
    </row>
    <row r="247" spans="2:17" s="75" customFormat="1" ht="19.7" customHeight="1">
      <c r="B247" s="73"/>
      <c r="C247" s="73"/>
      <c r="D247" s="73"/>
      <c r="E247" s="1851">
        <f>SUM(H240:H246)</f>
        <v>17970</v>
      </c>
      <c r="F247" s="608"/>
      <c r="G247" s="133"/>
      <c r="H247" s="278"/>
      <c r="I247" s="90"/>
      <c r="J247" s="66"/>
      <c r="K247" s="93"/>
      <c r="L247" s="92"/>
      <c r="M247" s="20"/>
      <c r="N247" s="73"/>
      <c r="O247" s="93"/>
      <c r="P247" s="20"/>
      <c r="Q247" s="74"/>
    </row>
    <row r="248" spans="2:17" s="75" customFormat="1" ht="19.7" customHeight="1">
      <c r="B248" s="73"/>
      <c r="C248" s="73"/>
      <c r="D248" s="73"/>
      <c r="E248" s="146"/>
      <c r="F248" s="608"/>
      <c r="G248" s="133"/>
      <c r="H248" s="278"/>
      <c r="I248" s="90"/>
      <c r="J248" s="66"/>
      <c r="K248" s="93"/>
      <c r="L248" s="92"/>
      <c r="M248" s="20"/>
      <c r="N248" s="73"/>
      <c r="O248" s="93"/>
      <c r="P248" s="20"/>
      <c r="Q248" s="74"/>
    </row>
    <row r="249" spans="2:17" s="75" customFormat="1" ht="19.7" customHeight="1">
      <c r="B249" s="73"/>
      <c r="C249" s="799" t="s">
        <v>2039</v>
      </c>
      <c r="D249" s="2095" t="s">
        <v>178</v>
      </c>
      <c r="E249" s="867" t="s">
        <v>6541</v>
      </c>
      <c r="F249" s="1407">
        <v>1</v>
      </c>
      <c r="G249" s="1363">
        <v>956</v>
      </c>
      <c r="H249" s="881">
        <f>F249*G249</f>
        <v>956</v>
      </c>
      <c r="I249" s="2020"/>
      <c r="J249" s="1891" t="s">
        <v>6542</v>
      </c>
      <c r="K249" s="93"/>
      <c r="L249" s="92"/>
      <c r="M249" s="20"/>
      <c r="N249" s="73"/>
      <c r="O249" s="57"/>
      <c r="P249" s="57"/>
      <c r="Q249" s="74"/>
    </row>
    <row r="250" spans="2:17" s="75" customFormat="1" ht="19.7" customHeight="1">
      <c r="B250" s="73"/>
      <c r="C250" s="799" t="s">
        <v>2039</v>
      </c>
      <c r="D250" s="2095" t="s">
        <v>178</v>
      </c>
      <c r="E250" s="867" t="s">
        <v>6543</v>
      </c>
      <c r="F250" s="1407">
        <v>1</v>
      </c>
      <c r="G250" s="1363">
        <v>956</v>
      </c>
      <c r="H250" s="881">
        <f>F250*G250</f>
        <v>956</v>
      </c>
      <c r="I250" s="2020"/>
      <c r="J250" s="1891" t="s">
        <v>6544</v>
      </c>
      <c r="K250" s="93"/>
      <c r="L250" s="92"/>
      <c r="M250" s="20"/>
      <c r="N250" s="73"/>
      <c r="O250" s="57"/>
      <c r="P250" s="57"/>
      <c r="Q250" s="74"/>
    </row>
    <row r="251" spans="2:17" s="75" customFormat="1" ht="19.7" customHeight="1">
      <c r="B251" s="73"/>
      <c r="C251" s="799" t="s">
        <v>2039</v>
      </c>
      <c r="D251" s="2095" t="s">
        <v>178</v>
      </c>
      <c r="E251" s="867" t="s">
        <v>6545</v>
      </c>
      <c r="F251" s="1407">
        <v>1</v>
      </c>
      <c r="G251" s="1363">
        <v>956</v>
      </c>
      <c r="H251" s="881">
        <f>F251*G251</f>
        <v>956</v>
      </c>
      <c r="I251" s="2020"/>
      <c r="J251" s="1891" t="s">
        <v>6546</v>
      </c>
      <c r="K251" s="93"/>
      <c r="L251" s="92"/>
      <c r="M251" s="20"/>
      <c r="N251" s="73"/>
      <c r="O251" s="57"/>
      <c r="P251" s="57"/>
      <c r="Q251" s="74"/>
    </row>
    <row r="252" spans="2:17" s="75" customFormat="1" ht="19.7" customHeight="1">
      <c r="B252" s="73"/>
      <c r="C252" s="799" t="s">
        <v>2039</v>
      </c>
      <c r="D252" s="2095" t="s">
        <v>178</v>
      </c>
      <c r="E252" s="867" t="s">
        <v>6547</v>
      </c>
      <c r="F252" s="1407">
        <v>1</v>
      </c>
      <c r="G252" s="1363">
        <v>956</v>
      </c>
      <c r="H252" s="881">
        <f>F252*G252</f>
        <v>956</v>
      </c>
      <c r="I252" s="2020"/>
      <c r="J252" s="1891" t="s">
        <v>6548</v>
      </c>
      <c r="K252" s="93"/>
      <c r="L252" s="92"/>
      <c r="M252" s="20"/>
      <c r="N252" s="73"/>
      <c r="O252" s="57"/>
      <c r="P252" s="57"/>
      <c r="Q252" s="74"/>
    </row>
    <row r="253" spans="2:17" s="75" customFormat="1" ht="19.7" customHeight="1">
      <c r="B253" s="73"/>
      <c r="C253" s="799" t="s">
        <v>2039</v>
      </c>
      <c r="D253" s="2095" t="s">
        <v>178</v>
      </c>
      <c r="E253" s="867" t="s">
        <v>6549</v>
      </c>
      <c r="F253" s="1407">
        <v>1</v>
      </c>
      <c r="G253" s="1363">
        <v>956</v>
      </c>
      <c r="H253" s="881">
        <f>F253*G253</f>
        <v>956</v>
      </c>
      <c r="I253" s="2020"/>
      <c r="J253" s="1891" t="s">
        <v>6550</v>
      </c>
      <c r="K253" s="93"/>
      <c r="L253" s="92"/>
      <c r="M253" s="20"/>
      <c r="N253" s="73"/>
      <c r="O253" s="57"/>
      <c r="P253" s="57"/>
      <c r="Q253" s="74"/>
    </row>
    <row r="254" spans="2:17" s="75" customFormat="1" ht="19.7" customHeight="1">
      <c r="B254" s="73"/>
      <c r="C254" s="73"/>
      <c r="D254" s="73"/>
      <c r="E254" s="146"/>
      <c r="F254" s="608"/>
      <c r="G254" s="133"/>
      <c r="H254" s="278"/>
      <c r="I254" s="90"/>
      <c r="J254" s="66"/>
      <c r="K254" s="93"/>
      <c r="L254" s="92"/>
      <c r="M254" s="20"/>
      <c r="N254" s="73"/>
      <c r="O254" s="93"/>
      <c r="P254" s="20"/>
      <c r="Q254" s="74"/>
    </row>
    <row r="255" spans="2:17" s="75" customFormat="1" ht="19.7" customHeight="1">
      <c r="B255" s="73"/>
      <c r="C255" s="73"/>
      <c r="D255" s="73"/>
      <c r="E255" s="1851">
        <f>SUM(H248:H254)</f>
        <v>4780</v>
      </c>
      <c r="F255" s="608"/>
      <c r="G255" s="133"/>
      <c r="H255" s="278"/>
      <c r="I255" s="90"/>
      <c r="J255" s="66"/>
      <c r="K255" s="93"/>
      <c r="L255" s="92"/>
      <c r="M255" s="20"/>
      <c r="N255" s="73"/>
      <c r="O255" s="93"/>
      <c r="P255" s="20"/>
      <c r="Q255" s="74"/>
    </row>
    <row r="256" spans="2:17" s="75" customFormat="1" ht="19.7" customHeight="1">
      <c r="B256" s="73"/>
      <c r="C256" s="73"/>
      <c r="D256" s="73"/>
      <c r="E256" s="146"/>
      <c r="F256" s="608"/>
      <c r="G256" s="133"/>
      <c r="H256" s="278"/>
      <c r="I256" s="90"/>
      <c r="J256" s="66"/>
      <c r="K256" s="93"/>
      <c r="L256" s="92"/>
      <c r="M256" s="20"/>
      <c r="N256" s="73"/>
      <c r="O256" s="93"/>
      <c r="P256" s="20"/>
      <c r="Q256" s="74"/>
    </row>
    <row r="257" spans="2:17" s="75" customFormat="1" ht="19.7" customHeight="1">
      <c r="B257" s="73"/>
      <c r="C257" s="73"/>
      <c r="D257" s="73"/>
      <c r="E257" s="146"/>
      <c r="F257" s="608"/>
      <c r="G257" s="133"/>
      <c r="H257" s="278"/>
      <c r="I257" s="90"/>
      <c r="J257" s="66"/>
      <c r="K257" s="93"/>
      <c r="L257" s="92"/>
      <c r="M257" s="20"/>
      <c r="N257" s="73"/>
      <c r="O257" s="93"/>
      <c r="P257" s="20"/>
      <c r="Q257" s="74"/>
    </row>
    <row r="258" spans="2:17" s="75" customFormat="1" ht="19.7" customHeight="1">
      <c r="B258" s="73"/>
      <c r="C258" s="73"/>
      <c r="D258" s="73"/>
      <c r="E258" s="146"/>
      <c r="F258" s="608"/>
      <c r="G258" s="133"/>
      <c r="H258" s="278"/>
      <c r="I258" s="90"/>
      <c r="J258" s="66"/>
      <c r="K258" s="93"/>
      <c r="L258" s="92"/>
      <c r="M258" s="20"/>
      <c r="N258" s="73"/>
      <c r="O258" s="93"/>
      <c r="P258" s="20"/>
      <c r="Q258" s="74"/>
    </row>
    <row r="259" spans="2:17" s="75" customFormat="1" ht="19.7" customHeight="1">
      <c r="B259" s="73"/>
      <c r="C259" s="73"/>
      <c r="D259" s="73"/>
      <c r="E259" s="146"/>
      <c r="F259" s="608"/>
      <c r="G259" s="133"/>
      <c r="H259" s="278"/>
      <c r="I259" s="90"/>
      <c r="J259" s="66"/>
      <c r="K259" s="93"/>
      <c r="L259" s="92"/>
      <c r="M259" s="20"/>
      <c r="N259" s="73"/>
      <c r="O259" s="93"/>
      <c r="P259" s="20"/>
      <c r="Q259" s="74"/>
    </row>
    <row r="260" spans="2:17" s="75" customFormat="1" ht="19.7" customHeight="1">
      <c r="B260" s="73"/>
      <c r="C260" s="73"/>
      <c r="D260" s="73"/>
      <c r="E260" s="146"/>
      <c r="F260" s="608"/>
      <c r="G260" s="133"/>
      <c r="H260" s="278"/>
      <c r="I260" s="90"/>
      <c r="J260" s="66"/>
      <c r="K260" s="93"/>
      <c r="L260" s="92"/>
      <c r="M260" s="20"/>
      <c r="N260" s="73"/>
      <c r="O260" s="93"/>
      <c r="P260" s="20"/>
      <c r="Q260" s="74"/>
    </row>
    <row r="261" spans="2:17" s="75" customFormat="1" ht="19.7" customHeight="1">
      <c r="B261" s="73"/>
      <c r="C261" s="73"/>
      <c r="D261" s="73"/>
      <c r="E261" s="146"/>
      <c r="F261" s="608"/>
      <c r="G261" s="133"/>
      <c r="H261" s="278"/>
      <c r="I261" s="90"/>
      <c r="J261" s="66"/>
      <c r="K261" s="93"/>
      <c r="L261" s="92"/>
      <c r="M261" s="20"/>
      <c r="N261" s="73"/>
      <c r="O261" s="93"/>
      <c r="P261" s="20"/>
      <c r="Q261" s="74"/>
    </row>
    <row r="262" spans="2:17" s="75" customFormat="1" ht="19.7" customHeight="1">
      <c r="B262" s="73"/>
      <c r="C262" s="73"/>
      <c r="D262" s="73"/>
      <c r="E262" s="146"/>
      <c r="F262" s="608"/>
      <c r="G262" s="133"/>
      <c r="H262" s="278"/>
      <c r="I262" s="90"/>
      <c r="J262" s="66"/>
      <c r="K262" s="93"/>
      <c r="L262" s="92"/>
      <c r="M262" s="20"/>
      <c r="N262" s="73"/>
      <c r="O262" s="93"/>
      <c r="P262" s="20"/>
      <c r="Q262" s="74"/>
    </row>
    <row r="263" spans="2:17" s="75" customFormat="1" ht="19.7" customHeight="1">
      <c r="B263" s="73"/>
      <c r="C263" s="73"/>
      <c r="D263" s="73"/>
      <c r="E263" s="146"/>
      <c r="F263" s="608"/>
      <c r="G263" s="133"/>
      <c r="H263" s="278"/>
      <c r="I263" s="90"/>
      <c r="J263" s="66"/>
      <c r="K263" s="93"/>
      <c r="L263" s="92"/>
      <c r="M263" s="20"/>
      <c r="N263" s="73"/>
      <c r="O263" s="93"/>
      <c r="P263" s="20"/>
      <c r="Q263" s="74"/>
    </row>
    <row r="264" spans="2:17" s="75" customFormat="1" ht="19.7" customHeight="1">
      <c r="B264" s="73"/>
      <c r="C264" s="73"/>
      <c r="D264" s="73"/>
      <c r="E264" s="146"/>
      <c r="F264" s="608"/>
      <c r="G264" s="133"/>
      <c r="H264" s="278"/>
      <c r="I264" s="90"/>
      <c r="J264" s="66"/>
      <c r="K264" s="93"/>
      <c r="L264" s="92"/>
      <c r="M264" s="20"/>
      <c r="N264" s="73"/>
      <c r="O264" s="93"/>
      <c r="P264" s="20"/>
      <c r="Q264" s="74"/>
    </row>
    <row r="265" spans="2:17" s="75" customFormat="1" ht="19.7" customHeight="1">
      <c r="B265" s="73"/>
      <c r="C265" s="73"/>
      <c r="D265" s="73"/>
      <c r="E265" s="146"/>
      <c r="F265" s="608"/>
      <c r="G265" s="133"/>
      <c r="H265" s="278"/>
      <c r="I265" s="90"/>
      <c r="J265" s="66"/>
      <c r="K265" s="93"/>
      <c r="L265" s="92"/>
      <c r="M265" s="20"/>
      <c r="N265" s="73"/>
      <c r="O265" s="93"/>
      <c r="P265" s="20"/>
      <c r="Q265" s="74"/>
    </row>
    <row r="266" spans="2:17" s="75" customFormat="1" ht="19.7" customHeight="1">
      <c r="B266" s="73"/>
      <c r="C266" s="73"/>
      <c r="D266" s="73"/>
      <c r="E266" s="146"/>
      <c r="F266" s="608"/>
      <c r="G266" s="133"/>
      <c r="H266" s="278"/>
      <c r="I266" s="90"/>
      <c r="J266" s="66"/>
      <c r="K266" s="93"/>
      <c r="L266" s="92"/>
      <c r="M266" s="20"/>
      <c r="N266" s="73"/>
      <c r="O266" s="93"/>
      <c r="P266" s="20"/>
      <c r="Q266" s="74"/>
    </row>
    <row r="267" spans="2:17" s="75" customFormat="1" ht="19.7" customHeight="1">
      <c r="B267" s="73"/>
      <c r="C267" s="73"/>
      <c r="D267" s="73"/>
      <c r="E267" s="146"/>
      <c r="F267" s="608"/>
      <c r="G267" s="133"/>
      <c r="H267" s="278"/>
      <c r="I267" s="90"/>
      <c r="J267" s="66"/>
      <c r="K267" s="93"/>
      <c r="L267" s="92"/>
      <c r="M267" s="20"/>
      <c r="N267" s="73"/>
      <c r="O267" s="93"/>
      <c r="P267" s="20"/>
      <c r="Q267" s="74"/>
    </row>
    <row r="268" spans="2:17" s="75" customFormat="1" ht="19.7" customHeight="1">
      <c r="B268" s="73"/>
      <c r="C268" s="73"/>
      <c r="D268" s="73"/>
      <c r="E268" s="70"/>
      <c r="F268" s="608"/>
      <c r="G268" s="133"/>
      <c r="H268" s="278"/>
      <c r="I268" s="90"/>
      <c r="J268" s="66"/>
      <c r="K268" s="93"/>
      <c r="L268" s="92"/>
      <c r="M268" s="20"/>
      <c r="N268" s="73"/>
      <c r="O268" s="93"/>
      <c r="P268" s="20"/>
      <c r="Q268" s="74"/>
    </row>
    <row r="269" spans="2:17" s="75" customFormat="1" ht="19.7" customHeight="1">
      <c r="B269" s="73"/>
      <c r="C269" s="73"/>
      <c r="D269" s="73"/>
      <c r="E269" s="853"/>
      <c r="F269" s="608"/>
      <c r="G269" s="133"/>
      <c r="H269" s="278"/>
      <c r="I269" s="90"/>
      <c r="J269" s="66"/>
      <c r="K269" s="93"/>
      <c r="L269" s="92"/>
      <c r="M269" s="20"/>
      <c r="N269" s="73"/>
      <c r="O269" s="93"/>
      <c r="P269" s="20"/>
      <c r="Q269" s="74"/>
    </row>
    <row r="270" spans="2:17" s="9" customFormat="1" ht="19.7" customHeight="1">
      <c r="B270" s="16"/>
      <c r="C270" s="16"/>
      <c r="D270" s="16"/>
      <c r="E270" s="284"/>
      <c r="F270" s="1300"/>
      <c r="G270" s="295"/>
      <c r="H270" s="278"/>
      <c r="I270" s="18"/>
      <c r="J270" s="275"/>
      <c r="K270" s="17"/>
      <c r="L270" s="17"/>
      <c r="M270" s="19"/>
      <c r="N270" s="16"/>
      <c r="O270" s="17"/>
      <c r="P270" s="19"/>
      <c r="Q270" s="21"/>
    </row>
    <row r="271" spans="2:17" s="9" customFormat="1" ht="19.7" customHeight="1">
      <c r="B271" s="16"/>
      <c r="C271" s="16"/>
      <c r="D271" s="16"/>
      <c r="E271" s="146"/>
      <c r="F271" s="1300"/>
      <c r="G271" s="295"/>
      <c r="H271" s="278"/>
      <c r="I271" s="18"/>
      <c r="J271" s="146"/>
      <c r="K271" s="17"/>
      <c r="L271" s="17"/>
      <c r="M271" s="19"/>
      <c r="N271" s="16"/>
      <c r="O271" s="17"/>
      <c r="P271" s="19"/>
      <c r="Q271" s="21"/>
    </row>
    <row r="272" spans="2:17" s="9" customFormat="1" ht="19.7" customHeight="1">
      <c r="B272" s="16"/>
      <c r="C272" s="16"/>
      <c r="D272" s="16"/>
      <c r="E272" s="146"/>
      <c r="F272" s="1300"/>
      <c r="G272" s="295"/>
      <c r="H272" s="278"/>
      <c r="I272" s="18"/>
      <c r="J272" s="146"/>
      <c r="K272" s="17"/>
      <c r="L272" s="17"/>
      <c r="M272" s="19"/>
      <c r="N272" s="16"/>
      <c r="O272" s="17"/>
      <c r="P272" s="19"/>
      <c r="Q272" s="21"/>
    </row>
    <row r="273" spans="2:17" s="9" customFormat="1" ht="19.7" customHeight="1">
      <c r="B273" s="16"/>
      <c r="C273" s="16"/>
      <c r="D273" s="16"/>
      <c r="E273" s="146"/>
      <c r="F273" s="1300"/>
      <c r="G273" s="295"/>
      <c r="H273" s="278"/>
      <c r="I273" s="18"/>
      <c r="J273" s="146"/>
      <c r="K273" s="146"/>
      <c r="L273" s="17"/>
      <c r="M273" s="19"/>
      <c r="N273" s="16"/>
      <c r="O273" s="17"/>
      <c r="P273" s="19"/>
      <c r="Q273" s="21"/>
    </row>
    <row r="274" spans="2:17" s="9" customFormat="1" ht="19.7" customHeight="1">
      <c r="B274" s="16"/>
      <c r="C274" s="16"/>
      <c r="D274" s="16"/>
      <c r="E274" s="146"/>
      <c r="F274" s="1300"/>
      <c r="G274" s="295"/>
      <c r="H274" s="278"/>
      <c r="I274" s="18"/>
      <c r="J274" s="146"/>
      <c r="K274" s="17"/>
      <c r="L274" s="17"/>
      <c r="M274" s="19"/>
      <c r="N274" s="16"/>
      <c r="O274" s="17"/>
      <c r="P274" s="19"/>
      <c r="Q274" s="21"/>
    </row>
  </sheetData>
  <autoFilter ref="B8:O8" xr:uid="{A5DE27E1-F228-4703-8592-6D824BF5C6CD}"/>
  <mergeCells count="16">
    <mergeCell ref="C133:E133"/>
    <mergeCell ref="C177:E177"/>
    <mergeCell ref="C225:E225"/>
    <mergeCell ref="C239:E239"/>
    <mergeCell ref="C9:E9"/>
    <mergeCell ref="C21:E21"/>
    <mergeCell ref="C50:E50"/>
    <mergeCell ref="C65:E65"/>
    <mergeCell ref="C83:E83"/>
    <mergeCell ref="C129:E129"/>
    <mergeCell ref="B2:D2"/>
    <mergeCell ref="G2:I2"/>
    <mergeCell ref="B3:D3"/>
    <mergeCell ref="B4:D4"/>
    <mergeCell ref="B5:D5"/>
    <mergeCell ref="B6:D6"/>
  </mergeCells>
  <phoneticPr fontId="3"/>
  <dataValidations count="2">
    <dataValidation allowBlank="1" showInputMessage="1" showErrorMessage="1" sqref="J26 JF26 TB26 ACX26 AMT26 AWP26 BGL26 BQH26 CAD26 CJZ26 CTV26 DDR26 DNN26 DXJ26 EHF26 ERB26 FAX26 FKT26 FUP26 GEL26 GOH26 GYD26 HHZ26 HRV26 IBR26 ILN26 IVJ26 JFF26 JPB26 JYX26 KIT26 KSP26 LCL26 LMH26 LWD26 MFZ26 MPV26 MZR26 NJN26 NTJ26 ODF26 ONB26 OWX26 PGT26 PQP26 QAL26 QKH26 QUD26 RDZ26 RNV26 RXR26 SHN26 SRJ26 TBF26 TLB26 TUX26 UET26 UOP26 UYL26 VIH26 VSD26 WBZ26 WLV26 WVR26 J65562 JF65562 TB65562 ACX65562 AMT65562 AWP65562 BGL65562 BQH65562 CAD65562 CJZ65562 CTV65562 DDR65562 DNN65562 DXJ65562 EHF65562 ERB65562 FAX65562 FKT65562 FUP65562 GEL65562 GOH65562 GYD65562 HHZ65562 HRV65562 IBR65562 ILN65562 IVJ65562 JFF65562 JPB65562 JYX65562 KIT65562 KSP65562 LCL65562 LMH65562 LWD65562 MFZ65562 MPV65562 MZR65562 NJN65562 NTJ65562 ODF65562 ONB65562 OWX65562 PGT65562 PQP65562 QAL65562 QKH65562 QUD65562 RDZ65562 RNV65562 RXR65562 SHN65562 SRJ65562 TBF65562 TLB65562 TUX65562 UET65562 UOP65562 UYL65562 VIH65562 VSD65562 WBZ65562 WLV65562 WVR65562 J131098 JF131098 TB131098 ACX131098 AMT131098 AWP131098 BGL131098 BQH131098 CAD131098 CJZ131098 CTV131098 DDR131098 DNN131098 DXJ131098 EHF131098 ERB131098 FAX131098 FKT131098 FUP131098 GEL131098 GOH131098 GYD131098 HHZ131098 HRV131098 IBR131098 ILN131098 IVJ131098 JFF131098 JPB131098 JYX131098 KIT131098 KSP131098 LCL131098 LMH131098 LWD131098 MFZ131098 MPV131098 MZR131098 NJN131098 NTJ131098 ODF131098 ONB131098 OWX131098 PGT131098 PQP131098 QAL131098 QKH131098 QUD131098 RDZ131098 RNV131098 RXR131098 SHN131098 SRJ131098 TBF131098 TLB131098 TUX131098 UET131098 UOP131098 UYL131098 VIH131098 VSD131098 WBZ131098 WLV131098 WVR131098 J196634 JF196634 TB196634 ACX196634 AMT196634 AWP196634 BGL196634 BQH196634 CAD196634 CJZ196634 CTV196634 DDR196634 DNN196634 DXJ196634 EHF196634 ERB196634 FAX196634 FKT196634 FUP196634 GEL196634 GOH196634 GYD196634 HHZ196634 HRV196634 IBR196634 ILN196634 IVJ196634 JFF196634 JPB196634 JYX196634 KIT196634 KSP196634 LCL196634 LMH196634 LWD196634 MFZ196634 MPV196634 MZR196634 NJN196634 NTJ196634 ODF196634 ONB196634 OWX196634 PGT196634 PQP196634 QAL196634 QKH196634 QUD196634 RDZ196634 RNV196634 RXR196634 SHN196634 SRJ196634 TBF196634 TLB196634 TUX196634 UET196634 UOP196634 UYL196634 VIH196634 VSD196634 WBZ196634 WLV196634 WVR196634 J262170 JF262170 TB262170 ACX262170 AMT262170 AWP262170 BGL262170 BQH262170 CAD262170 CJZ262170 CTV262170 DDR262170 DNN262170 DXJ262170 EHF262170 ERB262170 FAX262170 FKT262170 FUP262170 GEL262170 GOH262170 GYD262170 HHZ262170 HRV262170 IBR262170 ILN262170 IVJ262170 JFF262170 JPB262170 JYX262170 KIT262170 KSP262170 LCL262170 LMH262170 LWD262170 MFZ262170 MPV262170 MZR262170 NJN262170 NTJ262170 ODF262170 ONB262170 OWX262170 PGT262170 PQP262170 QAL262170 QKH262170 QUD262170 RDZ262170 RNV262170 RXR262170 SHN262170 SRJ262170 TBF262170 TLB262170 TUX262170 UET262170 UOP262170 UYL262170 VIH262170 VSD262170 WBZ262170 WLV262170 WVR262170 J327706 JF327706 TB327706 ACX327706 AMT327706 AWP327706 BGL327706 BQH327706 CAD327706 CJZ327706 CTV327706 DDR327706 DNN327706 DXJ327706 EHF327706 ERB327706 FAX327706 FKT327706 FUP327706 GEL327706 GOH327706 GYD327706 HHZ327706 HRV327706 IBR327706 ILN327706 IVJ327706 JFF327706 JPB327706 JYX327706 KIT327706 KSP327706 LCL327706 LMH327706 LWD327706 MFZ327706 MPV327706 MZR327706 NJN327706 NTJ327706 ODF327706 ONB327706 OWX327706 PGT327706 PQP327706 QAL327706 QKH327706 QUD327706 RDZ327706 RNV327706 RXR327706 SHN327706 SRJ327706 TBF327706 TLB327706 TUX327706 UET327706 UOP327706 UYL327706 VIH327706 VSD327706 WBZ327706 WLV327706 WVR327706 J393242 JF393242 TB393242 ACX393242 AMT393242 AWP393242 BGL393242 BQH393242 CAD393242 CJZ393242 CTV393242 DDR393242 DNN393242 DXJ393242 EHF393242 ERB393242 FAX393242 FKT393242 FUP393242 GEL393242 GOH393242 GYD393242 HHZ393242 HRV393242 IBR393242 ILN393242 IVJ393242 JFF393242 JPB393242 JYX393242 KIT393242 KSP393242 LCL393242 LMH393242 LWD393242 MFZ393242 MPV393242 MZR393242 NJN393242 NTJ393242 ODF393242 ONB393242 OWX393242 PGT393242 PQP393242 QAL393242 QKH393242 QUD393242 RDZ393242 RNV393242 RXR393242 SHN393242 SRJ393242 TBF393242 TLB393242 TUX393242 UET393242 UOP393242 UYL393242 VIH393242 VSD393242 WBZ393242 WLV393242 WVR393242 J458778 JF458778 TB458778 ACX458778 AMT458778 AWP458778 BGL458778 BQH458778 CAD458778 CJZ458778 CTV458778 DDR458778 DNN458778 DXJ458778 EHF458778 ERB458778 FAX458778 FKT458778 FUP458778 GEL458778 GOH458778 GYD458778 HHZ458778 HRV458778 IBR458778 ILN458778 IVJ458778 JFF458778 JPB458778 JYX458778 KIT458778 KSP458778 LCL458778 LMH458778 LWD458778 MFZ458778 MPV458778 MZR458778 NJN458778 NTJ458778 ODF458778 ONB458778 OWX458778 PGT458778 PQP458778 QAL458778 QKH458778 QUD458778 RDZ458778 RNV458778 RXR458778 SHN458778 SRJ458778 TBF458778 TLB458778 TUX458778 UET458778 UOP458778 UYL458778 VIH458778 VSD458778 WBZ458778 WLV458778 WVR458778 J524314 JF524314 TB524314 ACX524314 AMT524314 AWP524314 BGL524314 BQH524314 CAD524314 CJZ524314 CTV524314 DDR524314 DNN524314 DXJ524314 EHF524314 ERB524314 FAX524314 FKT524314 FUP524314 GEL524314 GOH524314 GYD524314 HHZ524314 HRV524314 IBR524314 ILN524314 IVJ524314 JFF524314 JPB524314 JYX524314 KIT524314 KSP524314 LCL524314 LMH524314 LWD524314 MFZ524314 MPV524314 MZR524314 NJN524314 NTJ524314 ODF524314 ONB524314 OWX524314 PGT524314 PQP524314 QAL524314 QKH524314 QUD524314 RDZ524314 RNV524314 RXR524314 SHN524314 SRJ524314 TBF524314 TLB524314 TUX524314 UET524314 UOP524314 UYL524314 VIH524314 VSD524314 WBZ524314 WLV524314 WVR524314 J589850 JF589850 TB589850 ACX589850 AMT589850 AWP589850 BGL589850 BQH589850 CAD589850 CJZ589850 CTV589850 DDR589850 DNN589850 DXJ589850 EHF589850 ERB589850 FAX589850 FKT589850 FUP589850 GEL589850 GOH589850 GYD589850 HHZ589850 HRV589850 IBR589850 ILN589850 IVJ589850 JFF589850 JPB589850 JYX589850 KIT589850 KSP589850 LCL589850 LMH589850 LWD589850 MFZ589850 MPV589850 MZR589850 NJN589850 NTJ589850 ODF589850 ONB589850 OWX589850 PGT589850 PQP589850 QAL589850 QKH589850 QUD589850 RDZ589850 RNV589850 RXR589850 SHN589850 SRJ589850 TBF589850 TLB589850 TUX589850 UET589850 UOP589850 UYL589850 VIH589850 VSD589850 WBZ589850 WLV589850 WVR589850 J655386 JF655386 TB655386 ACX655386 AMT655386 AWP655386 BGL655386 BQH655386 CAD655386 CJZ655386 CTV655386 DDR655386 DNN655386 DXJ655386 EHF655386 ERB655386 FAX655386 FKT655386 FUP655386 GEL655386 GOH655386 GYD655386 HHZ655386 HRV655386 IBR655386 ILN655386 IVJ655386 JFF655386 JPB655386 JYX655386 KIT655386 KSP655386 LCL655386 LMH655386 LWD655386 MFZ655386 MPV655386 MZR655386 NJN655386 NTJ655386 ODF655386 ONB655386 OWX655386 PGT655386 PQP655386 QAL655386 QKH655386 QUD655386 RDZ655386 RNV655386 RXR655386 SHN655386 SRJ655386 TBF655386 TLB655386 TUX655386 UET655386 UOP655386 UYL655386 VIH655386 VSD655386 WBZ655386 WLV655386 WVR655386 J720922 JF720922 TB720922 ACX720922 AMT720922 AWP720922 BGL720922 BQH720922 CAD720922 CJZ720922 CTV720922 DDR720922 DNN720922 DXJ720922 EHF720922 ERB720922 FAX720922 FKT720922 FUP720922 GEL720922 GOH720922 GYD720922 HHZ720922 HRV720922 IBR720922 ILN720922 IVJ720922 JFF720922 JPB720922 JYX720922 KIT720922 KSP720922 LCL720922 LMH720922 LWD720922 MFZ720922 MPV720922 MZR720922 NJN720922 NTJ720922 ODF720922 ONB720922 OWX720922 PGT720922 PQP720922 QAL720922 QKH720922 QUD720922 RDZ720922 RNV720922 RXR720922 SHN720922 SRJ720922 TBF720922 TLB720922 TUX720922 UET720922 UOP720922 UYL720922 VIH720922 VSD720922 WBZ720922 WLV720922 WVR720922 J786458 JF786458 TB786458 ACX786458 AMT786458 AWP786458 BGL786458 BQH786458 CAD786458 CJZ786458 CTV786458 DDR786458 DNN786458 DXJ786458 EHF786458 ERB786458 FAX786458 FKT786458 FUP786458 GEL786458 GOH786458 GYD786458 HHZ786458 HRV786458 IBR786458 ILN786458 IVJ786458 JFF786458 JPB786458 JYX786458 KIT786458 KSP786458 LCL786458 LMH786458 LWD786458 MFZ786458 MPV786458 MZR786458 NJN786458 NTJ786458 ODF786458 ONB786458 OWX786458 PGT786458 PQP786458 QAL786458 QKH786458 QUD786458 RDZ786458 RNV786458 RXR786458 SHN786458 SRJ786458 TBF786458 TLB786458 TUX786458 UET786458 UOP786458 UYL786458 VIH786458 VSD786458 WBZ786458 WLV786458 WVR786458 J851994 JF851994 TB851994 ACX851994 AMT851994 AWP851994 BGL851994 BQH851994 CAD851994 CJZ851994 CTV851994 DDR851994 DNN851994 DXJ851994 EHF851994 ERB851994 FAX851994 FKT851994 FUP851994 GEL851994 GOH851994 GYD851994 HHZ851994 HRV851994 IBR851994 ILN851994 IVJ851994 JFF851994 JPB851994 JYX851994 KIT851994 KSP851994 LCL851994 LMH851994 LWD851994 MFZ851994 MPV851994 MZR851994 NJN851994 NTJ851994 ODF851994 ONB851994 OWX851994 PGT851994 PQP851994 QAL851994 QKH851994 QUD851994 RDZ851994 RNV851994 RXR851994 SHN851994 SRJ851994 TBF851994 TLB851994 TUX851994 UET851994 UOP851994 UYL851994 VIH851994 VSD851994 WBZ851994 WLV851994 WVR851994 J917530 JF917530 TB917530 ACX917530 AMT917530 AWP917530 BGL917530 BQH917530 CAD917530 CJZ917530 CTV917530 DDR917530 DNN917530 DXJ917530 EHF917530 ERB917530 FAX917530 FKT917530 FUP917530 GEL917530 GOH917530 GYD917530 HHZ917530 HRV917530 IBR917530 ILN917530 IVJ917530 JFF917530 JPB917530 JYX917530 KIT917530 KSP917530 LCL917530 LMH917530 LWD917530 MFZ917530 MPV917530 MZR917530 NJN917530 NTJ917530 ODF917530 ONB917530 OWX917530 PGT917530 PQP917530 QAL917530 QKH917530 QUD917530 RDZ917530 RNV917530 RXR917530 SHN917530 SRJ917530 TBF917530 TLB917530 TUX917530 UET917530 UOP917530 UYL917530 VIH917530 VSD917530 WBZ917530 WLV917530 WVR917530 J983066 JF983066 TB983066 ACX983066 AMT983066 AWP983066 BGL983066 BQH983066 CAD983066 CJZ983066 CTV983066 DDR983066 DNN983066 DXJ983066 EHF983066 ERB983066 FAX983066 FKT983066 FUP983066 GEL983066 GOH983066 GYD983066 HHZ983066 HRV983066 IBR983066 ILN983066 IVJ983066 JFF983066 JPB983066 JYX983066 KIT983066 KSP983066 LCL983066 LMH983066 LWD983066 MFZ983066 MPV983066 MZR983066 NJN983066 NTJ983066 ODF983066 ONB983066 OWX983066 PGT983066 PQP983066 QAL983066 QKH983066 QUD983066 RDZ983066 RNV983066 RXR983066 SHN983066 SRJ983066 TBF983066 TLB983066 TUX983066 UET983066 UOP983066 UYL983066 VIH983066 VSD983066 WBZ983066 WLV983066 WVR983066" xr:uid="{12371246-5CF1-4139-A251-15F5A67C2B29}"/>
    <dataValidation imeMode="hiragana" allowBlank="1" showInputMessage="1" showErrorMessage="1" sqref="J69:J70 JF69:JF70 TB69:TB70 ACX69:ACX70 AMT69:AMT70 AWP69:AWP70 BGL69:BGL70 BQH69:BQH70 CAD69:CAD70 CJZ69:CJZ70 CTV69:CTV70 DDR69:DDR70 DNN69:DNN70 DXJ69:DXJ70 EHF69:EHF70 ERB69:ERB70 FAX69:FAX70 FKT69:FKT70 FUP69:FUP70 GEL69:GEL70 GOH69:GOH70 GYD69:GYD70 HHZ69:HHZ70 HRV69:HRV70 IBR69:IBR70 ILN69:ILN70 IVJ69:IVJ70 JFF69:JFF70 JPB69:JPB70 JYX69:JYX70 KIT69:KIT70 KSP69:KSP70 LCL69:LCL70 LMH69:LMH70 LWD69:LWD70 MFZ69:MFZ70 MPV69:MPV70 MZR69:MZR70 NJN69:NJN70 NTJ69:NTJ70 ODF69:ODF70 ONB69:ONB70 OWX69:OWX70 PGT69:PGT70 PQP69:PQP70 QAL69:QAL70 QKH69:QKH70 QUD69:QUD70 RDZ69:RDZ70 RNV69:RNV70 RXR69:RXR70 SHN69:SHN70 SRJ69:SRJ70 TBF69:TBF70 TLB69:TLB70 TUX69:TUX70 UET69:UET70 UOP69:UOP70 UYL69:UYL70 VIH69:VIH70 VSD69:VSD70 WBZ69:WBZ70 WLV69:WLV70 WVR69:WVR70 J65605:J65606 JF65605:JF65606 TB65605:TB65606 ACX65605:ACX65606 AMT65605:AMT65606 AWP65605:AWP65606 BGL65605:BGL65606 BQH65605:BQH65606 CAD65605:CAD65606 CJZ65605:CJZ65606 CTV65605:CTV65606 DDR65605:DDR65606 DNN65605:DNN65606 DXJ65605:DXJ65606 EHF65605:EHF65606 ERB65605:ERB65606 FAX65605:FAX65606 FKT65605:FKT65606 FUP65605:FUP65606 GEL65605:GEL65606 GOH65605:GOH65606 GYD65605:GYD65606 HHZ65605:HHZ65606 HRV65605:HRV65606 IBR65605:IBR65606 ILN65605:ILN65606 IVJ65605:IVJ65606 JFF65605:JFF65606 JPB65605:JPB65606 JYX65605:JYX65606 KIT65605:KIT65606 KSP65605:KSP65606 LCL65605:LCL65606 LMH65605:LMH65606 LWD65605:LWD65606 MFZ65605:MFZ65606 MPV65605:MPV65606 MZR65605:MZR65606 NJN65605:NJN65606 NTJ65605:NTJ65606 ODF65605:ODF65606 ONB65605:ONB65606 OWX65605:OWX65606 PGT65605:PGT65606 PQP65605:PQP65606 QAL65605:QAL65606 QKH65605:QKH65606 QUD65605:QUD65606 RDZ65605:RDZ65606 RNV65605:RNV65606 RXR65605:RXR65606 SHN65605:SHN65606 SRJ65605:SRJ65606 TBF65605:TBF65606 TLB65605:TLB65606 TUX65605:TUX65606 UET65605:UET65606 UOP65605:UOP65606 UYL65605:UYL65606 VIH65605:VIH65606 VSD65605:VSD65606 WBZ65605:WBZ65606 WLV65605:WLV65606 WVR65605:WVR65606 J131141:J131142 JF131141:JF131142 TB131141:TB131142 ACX131141:ACX131142 AMT131141:AMT131142 AWP131141:AWP131142 BGL131141:BGL131142 BQH131141:BQH131142 CAD131141:CAD131142 CJZ131141:CJZ131142 CTV131141:CTV131142 DDR131141:DDR131142 DNN131141:DNN131142 DXJ131141:DXJ131142 EHF131141:EHF131142 ERB131141:ERB131142 FAX131141:FAX131142 FKT131141:FKT131142 FUP131141:FUP131142 GEL131141:GEL131142 GOH131141:GOH131142 GYD131141:GYD131142 HHZ131141:HHZ131142 HRV131141:HRV131142 IBR131141:IBR131142 ILN131141:ILN131142 IVJ131141:IVJ131142 JFF131141:JFF131142 JPB131141:JPB131142 JYX131141:JYX131142 KIT131141:KIT131142 KSP131141:KSP131142 LCL131141:LCL131142 LMH131141:LMH131142 LWD131141:LWD131142 MFZ131141:MFZ131142 MPV131141:MPV131142 MZR131141:MZR131142 NJN131141:NJN131142 NTJ131141:NTJ131142 ODF131141:ODF131142 ONB131141:ONB131142 OWX131141:OWX131142 PGT131141:PGT131142 PQP131141:PQP131142 QAL131141:QAL131142 QKH131141:QKH131142 QUD131141:QUD131142 RDZ131141:RDZ131142 RNV131141:RNV131142 RXR131141:RXR131142 SHN131141:SHN131142 SRJ131141:SRJ131142 TBF131141:TBF131142 TLB131141:TLB131142 TUX131141:TUX131142 UET131141:UET131142 UOP131141:UOP131142 UYL131141:UYL131142 VIH131141:VIH131142 VSD131141:VSD131142 WBZ131141:WBZ131142 WLV131141:WLV131142 WVR131141:WVR131142 J196677:J196678 JF196677:JF196678 TB196677:TB196678 ACX196677:ACX196678 AMT196677:AMT196678 AWP196677:AWP196678 BGL196677:BGL196678 BQH196677:BQH196678 CAD196677:CAD196678 CJZ196677:CJZ196678 CTV196677:CTV196678 DDR196677:DDR196678 DNN196677:DNN196678 DXJ196677:DXJ196678 EHF196677:EHF196678 ERB196677:ERB196678 FAX196677:FAX196678 FKT196677:FKT196678 FUP196677:FUP196678 GEL196677:GEL196678 GOH196677:GOH196678 GYD196677:GYD196678 HHZ196677:HHZ196678 HRV196677:HRV196678 IBR196677:IBR196678 ILN196677:ILN196678 IVJ196677:IVJ196678 JFF196677:JFF196678 JPB196677:JPB196678 JYX196677:JYX196678 KIT196677:KIT196678 KSP196677:KSP196678 LCL196677:LCL196678 LMH196677:LMH196678 LWD196677:LWD196678 MFZ196677:MFZ196678 MPV196677:MPV196678 MZR196677:MZR196678 NJN196677:NJN196678 NTJ196677:NTJ196678 ODF196677:ODF196678 ONB196677:ONB196678 OWX196677:OWX196678 PGT196677:PGT196678 PQP196677:PQP196678 QAL196677:QAL196678 QKH196677:QKH196678 QUD196677:QUD196678 RDZ196677:RDZ196678 RNV196677:RNV196678 RXR196677:RXR196678 SHN196677:SHN196678 SRJ196677:SRJ196678 TBF196677:TBF196678 TLB196677:TLB196678 TUX196677:TUX196678 UET196677:UET196678 UOP196677:UOP196678 UYL196677:UYL196678 VIH196677:VIH196678 VSD196677:VSD196678 WBZ196677:WBZ196678 WLV196677:WLV196678 WVR196677:WVR196678 J262213:J262214 JF262213:JF262214 TB262213:TB262214 ACX262213:ACX262214 AMT262213:AMT262214 AWP262213:AWP262214 BGL262213:BGL262214 BQH262213:BQH262214 CAD262213:CAD262214 CJZ262213:CJZ262214 CTV262213:CTV262214 DDR262213:DDR262214 DNN262213:DNN262214 DXJ262213:DXJ262214 EHF262213:EHF262214 ERB262213:ERB262214 FAX262213:FAX262214 FKT262213:FKT262214 FUP262213:FUP262214 GEL262213:GEL262214 GOH262213:GOH262214 GYD262213:GYD262214 HHZ262213:HHZ262214 HRV262213:HRV262214 IBR262213:IBR262214 ILN262213:ILN262214 IVJ262213:IVJ262214 JFF262213:JFF262214 JPB262213:JPB262214 JYX262213:JYX262214 KIT262213:KIT262214 KSP262213:KSP262214 LCL262213:LCL262214 LMH262213:LMH262214 LWD262213:LWD262214 MFZ262213:MFZ262214 MPV262213:MPV262214 MZR262213:MZR262214 NJN262213:NJN262214 NTJ262213:NTJ262214 ODF262213:ODF262214 ONB262213:ONB262214 OWX262213:OWX262214 PGT262213:PGT262214 PQP262213:PQP262214 QAL262213:QAL262214 QKH262213:QKH262214 QUD262213:QUD262214 RDZ262213:RDZ262214 RNV262213:RNV262214 RXR262213:RXR262214 SHN262213:SHN262214 SRJ262213:SRJ262214 TBF262213:TBF262214 TLB262213:TLB262214 TUX262213:TUX262214 UET262213:UET262214 UOP262213:UOP262214 UYL262213:UYL262214 VIH262213:VIH262214 VSD262213:VSD262214 WBZ262213:WBZ262214 WLV262213:WLV262214 WVR262213:WVR262214 J327749:J327750 JF327749:JF327750 TB327749:TB327750 ACX327749:ACX327750 AMT327749:AMT327750 AWP327749:AWP327750 BGL327749:BGL327750 BQH327749:BQH327750 CAD327749:CAD327750 CJZ327749:CJZ327750 CTV327749:CTV327750 DDR327749:DDR327750 DNN327749:DNN327750 DXJ327749:DXJ327750 EHF327749:EHF327750 ERB327749:ERB327750 FAX327749:FAX327750 FKT327749:FKT327750 FUP327749:FUP327750 GEL327749:GEL327750 GOH327749:GOH327750 GYD327749:GYD327750 HHZ327749:HHZ327750 HRV327749:HRV327750 IBR327749:IBR327750 ILN327749:ILN327750 IVJ327749:IVJ327750 JFF327749:JFF327750 JPB327749:JPB327750 JYX327749:JYX327750 KIT327749:KIT327750 KSP327749:KSP327750 LCL327749:LCL327750 LMH327749:LMH327750 LWD327749:LWD327750 MFZ327749:MFZ327750 MPV327749:MPV327750 MZR327749:MZR327750 NJN327749:NJN327750 NTJ327749:NTJ327750 ODF327749:ODF327750 ONB327749:ONB327750 OWX327749:OWX327750 PGT327749:PGT327750 PQP327749:PQP327750 QAL327749:QAL327750 QKH327749:QKH327750 QUD327749:QUD327750 RDZ327749:RDZ327750 RNV327749:RNV327750 RXR327749:RXR327750 SHN327749:SHN327750 SRJ327749:SRJ327750 TBF327749:TBF327750 TLB327749:TLB327750 TUX327749:TUX327750 UET327749:UET327750 UOP327749:UOP327750 UYL327749:UYL327750 VIH327749:VIH327750 VSD327749:VSD327750 WBZ327749:WBZ327750 WLV327749:WLV327750 WVR327749:WVR327750 J393285:J393286 JF393285:JF393286 TB393285:TB393286 ACX393285:ACX393286 AMT393285:AMT393286 AWP393285:AWP393286 BGL393285:BGL393286 BQH393285:BQH393286 CAD393285:CAD393286 CJZ393285:CJZ393286 CTV393285:CTV393286 DDR393285:DDR393286 DNN393285:DNN393286 DXJ393285:DXJ393286 EHF393285:EHF393286 ERB393285:ERB393286 FAX393285:FAX393286 FKT393285:FKT393286 FUP393285:FUP393286 GEL393285:GEL393286 GOH393285:GOH393286 GYD393285:GYD393286 HHZ393285:HHZ393286 HRV393285:HRV393286 IBR393285:IBR393286 ILN393285:ILN393286 IVJ393285:IVJ393286 JFF393285:JFF393286 JPB393285:JPB393286 JYX393285:JYX393286 KIT393285:KIT393286 KSP393285:KSP393286 LCL393285:LCL393286 LMH393285:LMH393286 LWD393285:LWD393286 MFZ393285:MFZ393286 MPV393285:MPV393286 MZR393285:MZR393286 NJN393285:NJN393286 NTJ393285:NTJ393286 ODF393285:ODF393286 ONB393285:ONB393286 OWX393285:OWX393286 PGT393285:PGT393286 PQP393285:PQP393286 QAL393285:QAL393286 QKH393285:QKH393286 QUD393285:QUD393286 RDZ393285:RDZ393286 RNV393285:RNV393286 RXR393285:RXR393286 SHN393285:SHN393286 SRJ393285:SRJ393286 TBF393285:TBF393286 TLB393285:TLB393286 TUX393285:TUX393286 UET393285:UET393286 UOP393285:UOP393286 UYL393285:UYL393286 VIH393285:VIH393286 VSD393285:VSD393286 WBZ393285:WBZ393286 WLV393285:WLV393286 WVR393285:WVR393286 J458821:J458822 JF458821:JF458822 TB458821:TB458822 ACX458821:ACX458822 AMT458821:AMT458822 AWP458821:AWP458822 BGL458821:BGL458822 BQH458821:BQH458822 CAD458821:CAD458822 CJZ458821:CJZ458822 CTV458821:CTV458822 DDR458821:DDR458822 DNN458821:DNN458822 DXJ458821:DXJ458822 EHF458821:EHF458822 ERB458821:ERB458822 FAX458821:FAX458822 FKT458821:FKT458822 FUP458821:FUP458822 GEL458821:GEL458822 GOH458821:GOH458822 GYD458821:GYD458822 HHZ458821:HHZ458822 HRV458821:HRV458822 IBR458821:IBR458822 ILN458821:ILN458822 IVJ458821:IVJ458822 JFF458821:JFF458822 JPB458821:JPB458822 JYX458821:JYX458822 KIT458821:KIT458822 KSP458821:KSP458822 LCL458821:LCL458822 LMH458821:LMH458822 LWD458821:LWD458822 MFZ458821:MFZ458822 MPV458821:MPV458822 MZR458821:MZR458822 NJN458821:NJN458822 NTJ458821:NTJ458822 ODF458821:ODF458822 ONB458821:ONB458822 OWX458821:OWX458822 PGT458821:PGT458822 PQP458821:PQP458822 QAL458821:QAL458822 QKH458821:QKH458822 QUD458821:QUD458822 RDZ458821:RDZ458822 RNV458821:RNV458822 RXR458821:RXR458822 SHN458821:SHN458822 SRJ458821:SRJ458822 TBF458821:TBF458822 TLB458821:TLB458822 TUX458821:TUX458822 UET458821:UET458822 UOP458821:UOP458822 UYL458821:UYL458822 VIH458821:VIH458822 VSD458821:VSD458822 WBZ458821:WBZ458822 WLV458821:WLV458822 WVR458821:WVR458822 J524357:J524358 JF524357:JF524358 TB524357:TB524358 ACX524357:ACX524358 AMT524357:AMT524358 AWP524357:AWP524358 BGL524357:BGL524358 BQH524357:BQH524358 CAD524357:CAD524358 CJZ524357:CJZ524358 CTV524357:CTV524358 DDR524357:DDR524358 DNN524357:DNN524358 DXJ524357:DXJ524358 EHF524357:EHF524358 ERB524357:ERB524358 FAX524357:FAX524358 FKT524357:FKT524358 FUP524357:FUP524358 GEL524357:GEL524358 GOH524357:GOH524358 GYD524357:GYD524358 HHZ524357:HHZ524358 HRV524357:HRV524358 IBR524357:IBR524358 ILN524357:ILN524358 IVJ524357:IVJ524358 JFF524357:JFF524358 JPB524357:JPB524358 JYX524357:JYX524358 KIT524357:KIT524358 KSP524357:KSP524358 LCL524357:LCL524358 LMH524357:LMH524358 LWD524357:LWD524358 MFZ524357:MFZ524358 MPV524357:MPV524358 MZR524357:MZR524358 NJN524357:NJN524358 NTJ524357:NTJ524358 ODF524357:ODF524358 ONB524357:ONB524358 OWX524357:OWX524358 PGT524357:PGT524358 PQP524357:PQP524358 QAL524357:QAL524358 QKH524357:QKH524358 QUD524357:QUD524358 RDZ524357:RDZ524358 RNV524357:RNV524358 RXR524357:RXR524358 SHN524357:SHN524358 SRJ524357:SRJ524358 TBF524357:TBF524358 TLB524357:TLB524358 TUX524357:TUX524358 UET524357:UET524358 UOP524357:UOP524358 UYL524357:UYL524358 VIH524357:VIH524358 VSD524357:VSD524358 WBZ524357:WBZ524358 WLV524357:WLV524358 WVR524357:WVR524358 J589893:J589894 JF589893:JF589894 TB589893:TB589894 ACX589893:ACX589894 AMT589893:AMT589894 AWP589893:AWP589894 BGL589893:BGL589894 BQH589893:BQH589894 CAD589893:CAD589894 CJZ589893:CJZ589894 CTV589893:CTV589894 DDR589893:DDR589894 DNN589893:DNN589894 DXJ589893:DXJ589894 EHF589893:EHF589894 ERB589893:ERB589894 FAX589893:FAX589894 FKT589893:FKT589894 FUP589893:FUP589894 GEL589893:GEL589894 GOH589893:GOH589894 GYD589893:GYD589894 HHZ589893:HHZ589894 HRV589893:HRV589894 IBR589893:IBR589894 ILN589893:ILN589894 IVJ589893:IVJ589894 JFF589893:JFF589894 JPB589893:JPB589894 JYX589893:JYX589894 KIT589893:KIT589894 KSP589893:KSP589894 LCL589893:LCL589894 LMH589893:LMH589894 LWD589893:LWD589894 MFZ589893:MFZ589894 MPV589893:MPV589894 MZR589893:MZR589894 NJN589893:NJN589894 NTJ589893:NTJ589894 ODF589893:ODF589894 ONB589893:ONB589894 OWX589893:OWX589894 PGT589893:PGT589894 PQP589893:PQP589894 QAL589893:QAL589894 QKH589893:QKH589894 QUD589893:QUD589894 RDZ589893:RDZ589894 RNV589893:RNV589894 RXR589893:RXR589894 SHN589893:SHN589894 SRJ589893:SRJ589894 TBF589893:TBF589894 TLB589893:TLB589894 TUX589893:TUX589894 UET589893:UET589894 UOP589893:UOP589894 UYL589893:UYL589894 VIH589893:VIH589894 VSD589893:VSD589894 WBZ589893:WBZ589894 WLV589893:WLV589894 WVR589893:WVR589894 J655429:J655430 JF655429:JF655430 TB655429:TB655430 ACX655429:ACX655430 AMT655429:AMT655430 AWP655429:AWP655430 BGL655429:BGL655430 BQH655429:BQH655430 CAD655429:CAD655430 CJZ655429:CJZ655430 CTV655429:CTV655430 DDR655429:DDR655430 DNN655429:DNN655430 DXJ655429:DXJ655430 EHF655429:EHF655430 ERB655429:ERB655430 FAX655429:FAX655430 FKT655429:FKT655430 FUP655429:FUP655430 GEL655429:GEL655430 GOH655429:GOH655430 GYD655429:GYD655430 HHZ655429:HHZ655430 HRV655429:HRV655430 IBR655429:IBR655430 ILN655429:ILN655430 IVJ655429:IVJ655430 JFF655429:JFF655430 JPB655429:JPB655430 JYX655429:JYX655430 KIT655429:KIT655430 KSP655429:KSP655430 LCL655429:LCL655430 LMH655429:LMH655430 LWD655429:LWD655430 MFZ655429:MFZ655430 MPV655429:MPV655430 MZR655429:MZR655430 NJN655429:NJN655430 NTJ655429:NTJ655430 ODF655429:ODF655430 ONB655429:ONB655430 OWX655429:OWX655430 PGT655429:PGT655430 PQP655429:PQP655430 QAL655429:QAL655430 QKH655429:QKH655430 QUD655429:QUD655430 RDZ655429:RDZ655430 RNV655429:RNV655430 RXR655429:RXR655430 SHN655429:SHN655430 SRJ655429:SRJ655430 TBF655429:TBF655430 TLB655429:TLB655430 TUX655429:TUX655430 UET655429:UET655430 UOP655429:UOP655430 UYL655429:UYL655430 VIH655429:VIH655430 VSD655429:VSD655430 WBZ655429:WBZ655430 WLV655429:WLV655430 WVR655429:WVR655430 J720965:J720966 JF720965:JF720966 TB720965:TB720966 ACX720965:ACX720966 AMT720965:AMT720966 AWP720965:AWP720966 BGL720965:BGL720966 BQH720965:BQH720966 CAD720965:CAD720966 CJZ720965:CJZ720966 CTV720965:CTV720966 DDR720965:DDR720966 DNN720965:DNN720966 DXJ720965:DXJ720966 EHF720965:EHF720966 ERB720965:ERB720966 FAX720965:FAX720966 FKT720965:FKT720966 FUP720965:FUP720966 GEL720965:GEL720966 GOH720965:GOH720966 GYD720965:GYD720966 HHZ720965:HHZ720966 HRV720965:HRV720966 IBR720965:IBR720966 ILN720965:ILN720966 IVJ720965:IVJ720966 JFF720965:JFF720966 JPB720965:JPB720966 JYX720965:JYX720966 KIT720965:KIT720966 KSP720965:KSP720966 LCL720965:LCL720966 LMH720965:LMH720966 LWD720965:LWD720966 MFZ720965:MFZ720966 MPV720965:MPV720966 MZR720965:MZR720966 NJN720965:NJN720966 NTJ720965:NTJ720966 ODF720965:ODF720966 ONB720965:ONB720966 OWX720965:OWX720966 PGT720965:PGT720966 PQP720965:PQP720966 QAL720965:QAL720966 QKH720965:QKH720966 QUD720965:QUD720966 RDZ720965:RDZ720966 RNV720965:RNV720966 RXR720965:RXR720966 SHN720965:SHN720966 SRJ720965:SRJ720966 TBF720965:TBF720966 TLB720965:TLB720966 TUX720965:TUX720966 UET720965:UET720966 UOP720965:UOP720966 UYL720965:UYL720966 VIH720965:VIH720966 VSD720965:VSD720966 WBZ720965:WBZ720966 WLV720965:WLV720966 WVR720965:WVR720966 J786501:J786502 JF786501:JF786502 TB786501:TB786502 ACX786501:ACX786502 AMT786501:AMT786502 AWP786501:AWP786502 BGL786501:BGL786502 BQH786501:BQH786502 CAD786501:CAD786502 CJZ786501:CJZ786502 CTV786501:CTV786502 DDR786501:DDR786502 DNN786501:DNN786502 DXJ786501:DXJ786502 EHF786501:EHF786502 ERB786501:ERB786502 FAX786501:FAX786502 FKT786501:FKT786502 FUP786501:FUP786502 GEL786501:GEL786502 GOH786501:GOH786502 GYD786501:GYD786502 HHZ786501:HHZ786502 HRV786501:HRV786502 IBR786501:IBR786502 ILN786501:ILN786502 IVJ786501:IVJ786502 JFF786501:JFF786502 JPB786501:JPB786502 JYX786501:JYX786502 KIT786501:KIT786502 KSP786501:KSP786502 LCL786501:LCL786502 LMH786501:LMH786502 LWD786501:LWD786502 MFZ786501:MFZ786502 MPV786501:MPV786502 MZR786501:MZR786502 NJN786501:NJN786502 NTJ786501:NTJ786502 ODF786501:ODF786502 ONB786501:ONB786502 OWX786501:OWX786502 PGT786501:PGT786502 PQP786501:PQP786502 QAL786501:QAL786502 QKH786501:QKH786502 QUD786501:QUD786502 RDZ786501:RDZ786502 RNV786501:RNV786502 RXR786501:RXR786502 SHN786501:SHN786502 SRJ786501:SRJ786502 TBF786501:TBF786502 TLB786501:TLB786502 TUX786501:TUX786502 UET786501:UET786502 UOP786501:UOP786502 UYL786501:UYL786502 VIH786501:VIH786502 VSD786501:VSD786502 WBZ786501:WBZ786502 WLV786501:WLV786502 WVR786501:WVR786502 J852037:J852038 JF852037:JF852038 TB852037:TB852038 ACX852037:ACX852038 AMT852037:AMT852038 AWP852037:AWP852038 BGL852037:BGL852038 BQH852037:BQH852038 CAD852037:CAD852038 CJZ852037:CJZ852038 CTV852037:CTV852038 DDR852037:DDR852038 DNN852037:DNN852038 DXJ852037:DXJ852038 EHF852037:EHF852038 ERB852037:ERB852038 FAX852037:FAX852038 FKT852037:FKT852038 FUP852037:FUP852038 GEL852037:GEL852038 GOH852037:GOH852038 GYD852037:GYD852038 HHZ852037:HHZ852038 HRV852037:HRV852038 IBR852037:IBR852038 ILN852037:ILN852038 IVJ852037:IVJ852038 JFF852037:JFF852038 JPB852037:JPB852038 JYX852037:JYX852038 KIT852037:KIT852038 KSP852037:KSP852038 LCL852037:LCL852038 LMH852037:LMH852038 LWD852037:LWD852038 MFZ852037:MFZ852038 MPV852037:MPV852038 MZR852037:MZR852038 NJN852037:NJN852038 NTJ852037:NTJ852038 ODF852037:ODF852038 ONB852037:ONB852038 OWX852037:OWX852038 PGT852037:PGT852038 PQP852037:PQP852038 QAL852037:QAL852038 QKH852037:QKH852038 QUD852037:QUD852038 RDZ852037:RDZ852038 RNV852037:RNV852038 RXR852037:RXR852038 SHN852037:SHN852038 SRJ852037:SRJ852038 TBF852037:TBF852038 TLB852037:TLB852038 TUX852037:TUX852038 UET852037:UET852038 UOP852037:UOP852038 UYL852037:UYL852038 VIH852037:VIH852038 VSD852037:VSD852038 WBZ852037:WBZ852038 WLV852037:WLV852038 WVR852037:WVR852038 J917573:J917574 JF917573:JF917574 TB917573:TB917574 ACX917573:ACX917574 AMT917573:AMT917574 AWP917573:AWP917574 BGL917573:BGL917574 BQH917573:BQH917574 CAD917573:CAD917574 CJZ917573:CJZ917574 CTV917573:CTV917574 DDR917573:DDR917574 DNN917573:DNN917574 DXJ917573:DXJ917574 EHF917573:EHF917574 ERB917573:ERB917574 FAX917573:FAX917574 FKT917573:FKT917574 FUP917573:FUP917574 GEL917573:GEL917574 GOH917573:GOH917574 GYD917573:GYD917574 HHZ917573:HHZ917574 HRV917573:HRV917574 IBR917573:IBR917574 ILN917573:ILN917574 IVJ917573:IVJ917574 JFF917573:JFF917574 JPB917573:JPB917574 JYX917573:JYX917574 KIT917573:KIT917574 KSP917573:KSP917574 LCL917573:LCL917574 LMH917573:LMH917574 LWD917573:LWD917574 MFZ917573:MFZ917574 MPV917573:MPV917574 MZR917573:MZR917574 NJN917573:NJN917574 NTJ917573:NTJ917574 ODF917573:ODF917574 ONB917573:ONB917574 OWX917573:OWX917574 PGT917573:PGT917574 PQP917573:PQP917574 QAL917573:QAL917574 QKH917573:QKH917574 QUD917573:QUD917574 RDZ917573:RDZ917574 RNV917573:RNV917574 RXR917573:RXR917574 SHN917573:SHN917574 SRJ917573:SRJ917574 TBF917573:TBF917574 TLB917573:TLB917574 TUX917573:TUX917574 UET917573:UET917574 UOP917573:UOP917574 UYL917573:UYL917574 VIH917573:VIH917574 VSD917573:VSD917574 WBZ917573:WBZ917574 WLV917573:WLV917574 WVR917573:WVR917574 J983109:J983110 JF983109:JF983110 TB983109:TB983110 ACX983109:ACX983110 AMT983109:AMT983110 AWP983109:AWP983110 BGL983109:BGL983110 BQH983109:BQH983110 CAD983109:CAD983110 CJZ983109:CJZ983110 CTV983109:CTV983110 DDR983109:DDR983110 DNN983109:DNN983110 DXJ983109:DXJ983110 EHF983109:EHF983110 ERB983109:ERB983110 FAX983109:FAX983110 FKT983109:FKT983110 FUP983109:FUP983110 GEL983109:GEL983110 GOH983109:GOH983110 GYD983109:GYD983110 HHZ983109:HHZ983110 HRV983109:HRV983110 IBR983109:IBR983110 ILN983109:ILN983110 IVJ983109:IVJ983110 JFF983109:JFF983110 JPB983109:JPB983110 JYX983109:JYX983110 KIT983109:KIT983110 KSP983109:KSP983110 LCL983109:LCL983110 LMH983109:LMH983110 LWD983109:LWD983110 MFZ983109:MFZ983110 MPV983109:MPV983110 MZR983109:MZR983110 NJN983109:NJN983110 NTJ983109:NTJ983110 ODF983109:ODF983110 ONB983109:ONB983110 OWX983109:OWX983110 PGT983109:PGT983110 PQP983109:PQP983110 QAL983109:QAL983110 QKH983109:QKH983110 QUD983109:QUD983110 RDZ983109:RDZ983110 RNV983109:RNV983110 RXR983109:RXR983110 SHN983109:SHN983110 SRJ983109:SRJ983110 TBF983109:TBF983110 TLB983109:TLB983110 TUX983109:TUX983110 UET983109:UET983110 UOP983109:UOP983110 UYL983109:UYL983110 VIH983109:VIH983110 VSD983109:VSD983110 WBZ983109:WBZ983110 WLV983109:WLV983110 WVR983109:WVR983110 J30:J35 JF30:JF35 TB30:TB35 ACX30:ACX35 AMT30:AMT35 AWP30:AWP35 BGL30:BGL35 BQH30:BQH35 CAD30:CAD35 CJZ30:CJZ35 CTV30:CTV35 DDR30:DDR35 DNN30:DNN35 DXJ30:DXJ35 EHF30:EHF35 ERB30:ERB35 FAX30:FAX35 FKT30:FKT35 FUP30:FUP35 GEL30:GEL35 GOH30:GOH35 GYD30:GYD35 HHZ30:HHZ35 HRV30:HRV35 IBR30:IBR35 ILN30:ILN35 IVJ30:IVJ35 JFF30:JFF35 JPB30:JPB35 JYX30:JYX35 KIT30:KIT35 KSP30:KSP35 LCL30:LCL35 LMH30:LMH35 LWD30:LWD35 MFZ30:MFZ35 MPV30:MPV35 MZR30:MZR35 NJN30:NJN35 NTJ30:NTJ35 ODF30:ODF35 ONB30:ONB35 OWX30:OWX35 PGT30:PGT35 PQP30:PQP35 QAL30:QAL35 QKH30:QKH35 QUD30:QUD35 RDZ30:RDZ35 RNV30:RNV35 RXR30:RXR35 SHN30:SHN35 SRJ30:SRJ35 TBF30:TBF35 TLB30:TLB35 TUX30:TUX35 UET30:UET35 UOP30:UOP35 UYL30:UYL35 VIH30:VIH35 VSD30:VSD35 WBZ30:WBZ35 WLV30:WLV35 WVR30:WVR35 J65566:J65571 JF65566:JF65571 TB65566:TB65571 ACX65566:ACX65571 AMT65566:AMT65571 AWP65566:AWP65571 BGL65566:BGL65571 BQH65566:BQH65571 CAD65566:CAD65571 CJZ65566:CJZ65571 CTV65566:CTV65571 DDR65566:DDR65571 DNN65566:DNN65571 DXJ65566:DXJ65571 EHF65566:EHF65571 ERB65566:ERB65571 FAX65566:FAX65571 FKT65566:FKT65571 FUP65566:FUP65571 GEL65566:GEL65571 GOH65566:GOH65571 GYD65566:GYD65571 HHZ65566:HHZ65571 HRV65566:HRV65571 IBR65566:IBR65571 ILN65566:ILN65571 IVJ65566:IVJ65571 JFF65566:JFF65571 JPB65566:JPB65571 JYX65566:JYX65571 KIT65566:KIT65571 KSP65566:KSP65571 LCL65566:LCL65571 LMH65566:LMH65571 LWD65566:LWD65571 MFZ65566:MFZ65571 MPV65566:MPV65571 MZR65566:MZR65571 NJN65566:NJN65571 NTJ65566:NTJ65571 ODF65566:ODF65571 ONB65566:ONB65571 OWX65566:OWX65571 PGT65566:PGT65571 PQP65566:PQP65571 QAL65566:QAL65571 QKH65566:QKH65571 QUD65566:QUD65571 RDZ65566:RDZ65571 RNV65566:RNV65571 RXR65566:RXR65571 SHN65566:SHN65571 SRJ65566:SRJ65571 TBF65566:TBF65571 TLB65566:TLB65571 TUX65566:TUX65571 UET65566:UET65571 UOP65566:UOP65571 UYL65566:UYL65571 VIH65566:VIH65571 VSD65566:VSD65571 WBZ65566:WBZ65571 WLV65566:WLV65571 WVR65566:WVR65571 J131102:J131107 JF131102:JF131107 TB131102:TB131107 ACX131102:ACX131107 AMT131102:AMT131107 AWP131102:AWP131107 BGL131102:BGL131107 BQH131102:BQH131107 CAD131102:CAD131107 CJZ131102:CJZ131107 CTV131102:CTV131107 DDR131102:DDR131107 DNN131102:DNN131107 DXJ131102:DXJ131107 EHF131102:EHF131107 ERB131102:ERB131107 FAX131102:FAX131107 FKT131102:FKT131107 FUP131102:FUP131107 GEL131102:GEL131107 GOH131102:GOH131107 GYD131102:GYD131107 HHZ131102:HHZ131107 HRV131102:HRV131107 IBR131102:IBR131107 ILN131102:ILN131107 IVJ131102:IVJ131107 JFF131102:JFF131107 JPB131102:JPB131107 JYX131102:JYX131107 KIT131102:KIT131107 KSP131102:KSP131107 LCL131102:LCL131107 LMH131102:LMH131107 LWD131102:LWD131107 MFZ131102:MFZ131107 MPV131102:MPV131107 MZR131102:MZR131107 NJN131102:NJN131107 NTJ131102:NTJ131107 ODF131102:ODF131107 ONB131102:ONB131107 OWX131102:OWX131107 PGT131102:PGT131107 PQP131102:PQP131107 QAL131102:QAL131107 QKH131102:QKH131107 QUD131102:QUD131107 RDZ131102:RDZ131107 RNV131102:RNV131107 RXR131102:RXR131107 SHN131102:SHN131107 SRJ131102:SRJ131107 TBF131102:TBF131107 TLB131102:TLB131107 TUX131102:TUX131107 UET131102:UET131107 UOP131102:UOP131107 UYL131102:UYL131107 VIH131102:VIH131107 VSD131102:VSD131107 WBZ131102:WBZ131107 WLV131102:WLV131107 WVR131102:WVR131107 J196638:J196643 JF196638:JF196643 TB196638:TB196643 ACX196638:ACX196643 AMT196638:AMT196643 AWP196638:AWP196643 BGL196638:BGL196643 BQH196638:BQH196643 CAD196638:CAD196643 CJZ196638:CJZ196643 CTV196638:CTV196643 DDR196638:DDR196643 DNN196638:DNN196643 DXJ196638:DXJ196643 EHF196638:EHF196643 ERB196638:ERB196643 FAX196638:FAX196643 FKT196638:FKT196643 FUP196638:FUP196643 GEL196638:GEL196643 GOH196638:GOH196643 GYD196638:GYD196643 HHZ196638:HHZ196643 HRV196638:HRV196643 IBR196638:IBR196643 ILN196638:ILN196643 IVJ196638:IVJ196643 JFF196638:JFF196643 JPB196638:JPB196643 JYX196638:JYX196643 KIT196638:KIT196643 KSP196638:KSP196643 LCL196638:LCL196643 LMH196638:LMH196643 LWD196638:LWD196643 MFZ196638:MFZ196643 MPV196638:MPV196643 MZR196638:MZR196643 NJN196638:NJN196643 NTJ196638:NTJ196643 ODF196638:ODF196643 ONB196638:ONB196643 OWX196638:OWX196643 PGT196638:PGT196643 PQP196638:PQP196643 QAL196638:QAL196643 QKH196638:QKH196643 QUD196638:QUD196643 RDZ196638:RDZ196643 RNV196638:RNV196643 RXR196638:RXR196643 SHN196638:SHN196643 SRJ196638:SRJ196643 TBF196638:TBF196643 TLB196638:TLB196643 TUX196638:TUX196643 UET196638:UET196643 UOP196638:UOP196643 UYL196638:UYL196643 VIH196638:VIH196643 VSD196638:VSD196643 WBZ196638:WBZ196643 WLV196638:WLV196643 WVR196638:WVR196643 J262174:J262179 JF262174:JF262179 TB262174:TB262179 ACX262174:ACX262179 AMT262174:AMT262179 AWP262174:AWP262179 BGL262174:BGL262179 BQH262174:BQH262179 CAD262174:CAD262179 CJZ262174:CJZ262179 CTV262174:CTV262179 DDR262174:DDR262179 DNN262174:DNN262179 DXJ262174:DXJ262179 EHF262174:EHF262179 ERB262174:ERB262179 FAX262174:FAX262179 FKT262174:FKT262179 FUP262174:FUP262179 GEL262174:GEL262179 GOH262174:GOH262179 GYD262174:GYD262179 HHZ262174:HHZ262179 HRV262174:HRV262179 IBR262174:IBR262179 ILN262174:ILN262179 IVJ262174:IVJ262179 JFF262174:JFF262179 JPB262174:JPB262179 JYX262174:JYX262179 KIT262174:KIT262179 KSP262174:KSP262179 LCL262174:LCL262179 LMH262174:LMH262179 LWD262174:LWD262179 MFZ262174:MFZ262179 MPV262174:MPV262179 MZR262174:MZR262179 NJN262174:NJN262179 NTJ262174:NTJ262179 ODF262174:ODF262179 ONB262174:ONB262179 OWX262174:OWX262179 PGT262174:PGT262179 PQP262174:PQP262179 QAL262174:QAL262179 QKH262174:QKH262179 QUD262174:QUD262179 RDZ262174:RDZ262179 RNV262174:RNV262179 RXR262174:RXR262179 SHN262174:SHN262179 SRJ262174:SRJ262179 TBF262174:TBF262179 TLB262174:TLB262179 TUX262174:TUX262179 UET262174:UET262179 UOP262174:UOP262179 UYL262174:UYL262179 VIH262174:VIH262179 VSD262174:VSD262179 WBZ262174:WBZ262179 WLV262174:WLV262179 WVR262174:WVR262179 J327710:J327715 JF327710:JF327715 TB327710:TB327715 ACX327710:ACX327715 AMT327710:AMT327715 AWP327710:AWP327715 BGL327710:BGL327715 BQH327710:BQH327715 CAD327710:CAD327715 CJZ327710:CJZ327715 CTV327710:CTV327715 DDR327710:DDR327715 DNN327710:DNN327715 DXJ327710:DXJ327715 EHF327710:EHF327715 ERB327710:ERB327715 FAX327710:FAX327715 FKT327710:FKT327715 FUP327710:FUP327715 GEL327710:GEL327715 GOH327710:GOH327715 GYD327710:GYD327715 HHZ327710:HHZ327715 HRV327710:HRV327715 IBR327710:IBR327715 ILN327710:ILN327715 IVJ327710:IVJ327715 JFF327710:JFF327715 JPB327710:JPB327715 JYX327710:JYX327715 KIT327710:KIT327715 KSP327710:KSP327715 LCL327710:LCL327715 LMH327710:LMH327715 LWD327710:LWD327715 MFZ327710:MFZ327715 MPV327710:MPV327715 MZR327710:MZR327715 NJN327710:NJN327715 NTJ327710:NTJ327715 ODF327710:ODF327715 ONB327710:ONB327715 OWX327710:OWX327715 PGT327710:PGT327715 PQP327710:PQP327715 QAL327710:QAL327715 QKH327710:QKH327715 QUD327710:QUD327715 RDZ327710:RDZ327715 RNV327710:RNV327715 RXR327710:RXR327715 SHN327710:SHN327715 SRJ327710:SRJ327715 TBF327710:TBF327715 TLB327710:TLB327715 TUX327710:TUX327715 UET327710:UET327715 UOP327710:UOP327715 UYL327710:UYL327715 VIH327710:VIH327715 VSD327710:VSD327715 WBZ327710:WBZ327715 WLV327710:WLV327715 WVR327710:WVR327715 J393246:J393251 JF393246:JF393251 TB393246:TB393251 ACX393246:ACX393251 AMT393246:AMT393251 AWP393246:AWP393251 BGL393246:BGL393251 BQH393246:BQH393251 CAD393246:CAD393251 CJZ393246:CJZ393251 CTV393246:CTV393251 DDR393246:DDR393251 DNN393246:DNN393251 DXJ393246:DXJ393251 EHF393246:EHF393251 ERB393246:ERB393251 FAX393246:FAX393251 FKT393246:FKT393251 FUP393246:FUP393251 GEL393246:GEL393251 GOH393246:GOH393251 GYD393246:GYD393251 HHZ393246:HHZ393251 HRV393246:HRV393251 IBR393246:IBR393251 ILN393246:ILN393251 IVJ393246:IVJ393251 JFF393246:JFF393251 JPB393246:JPB393251 JYX393246:JYX393251 KIT393246:KIT393251 KSP393246:KSP393251 LCL393246:LCL393251 LMH393246:LMH393251 LWD393246:LWD393251 MFZ393246:MFZ393251 MPV393246:MPV393251 MZR393246:MZR393251 NJN393246:NJN393251 NTJ393246:NTJ393251 ODF393246:ODF393251 ONB393246:ONB393251 OWX393246:OWX393251 PGT393246:PGT393251 PQP393246:PQP393251 QAL393246:QAL393251 QKH393246:QKH393251 QUD393246:QUD393251 RDZ393246:RDZ393251 RNV393246:RNV393251 RXR393246:RXR393251 SHN393246:SHN393251 SRJ393246:SRJ393251 TBF393246:TBF393251 TLB393246:TLB393251 TUX393246:TUX393251 UET393246:UET393251 UOP393246:UOP393251 UYL393246:UYL393251 VIH393246:VIH393251 VSD393246:VSD393251 WBZ393246:WBZ393251 WLV393246:WLV393251 WVR393246:WVR393251 J458782:J458787 JF458782:JF458787 TB458782:TB458787 ACX458782:ACX458787 AMT458782:AMT458787 AWP458782:AWP458787 BGL458782:BGL458787 BQH458782:BQH458787 CAD458782:CAD458787 CJZ458782:CJZ458787 CTV458782:CTV458787 DDR458782:DDR458787 DNN458782:DNN458787 DXJ458782:DXJ458787 EHF458782:EHF458787 ERB458782:ERB458787 FAX458782:FAX458787 FKT458782:FKT458787 FUP458782:FUP458787 GEL458782:GEL458787 GOH458782:GOH458787 GYD458782:GYD458787 HHZ458782:HHZ458787 HRV458782:HRV458787 IBR458782:IBR458787 ILN458782:ILN458787 IVJ458782:IVJ458787 JFF458782:JFF458787 JPB458782:JPB458787 JYX458782:JYX458787 KIT458782:KIT458787 KSP458782:KSP458787 LCL458782:LCL458787 LMH458782:LMH458787 LWD458782:LWD458787 MFZ458782:MFZ458787 MPV458782:MPV458787 MZR458782:MZR458787 NJN458782:NJN458787 NTJ458782:NTJ458787 ODF458782:ODF458787 ONB458782:ONB458787 OWX458782:OWX458787 PGT458782:PGT458787 PQP458782:PQP458787 QAL458782:QAL458787 QKH458782:QKH458787 QUD458782:QUD458787 RDZ458782:RDZ458787 RNV458782:RNV458787 RXR458782:RXR458787 SHN458782:SHN458787 SRJ458782:SRJ458787 TBF458782:TBF458787 TLB458782:TLB458787 TUX458782:TUX458787 UET458782:UET458787 UOP458782:UOP458787 UYL458782:UYL458787 VIH458782:VIH458787 VSD458782:VSD458787 WBZ458782:WBZ458787 WLV458782:WLV458787 WVR458782:WVR458787 J524318:J524323 JF524318:JF524323 TB524318:TB524323 ACX524318:ACX524323 AMT524318:AMT524323 AWP524318:AWP524323 BGL524318:BGL524323 BQH524318:BQH524323 CAD524318:CAD524323 CJZ524318:CJZ524323 CTV524318:CTV524323 DDR524318:DDR524323 DNN524318:DNN524323 DXJ524318:DXJ524323 EHF524318:EHF524323 ERB524318:ERB524323 FAX524318:FAX524323 FKT524318:FKT524323 FUP524318:FUP524323 GEL524318:GEL524323 GOH524318:GOH524323 GYD524318:GYD524323 HHZ524318:HHZ524323 HRV524318:HRV524323 IBR524318:IBR524323 ILN524318:ILN524323 IVJ524318:IVJ524323 JFF524318:JFF524323 JPB524318:JPB524323 JYX524318:JYX524323 KIT524318:KIT524323 KSP524318:KSP524323 LCL524318:LCL524323 LMH524318:LMH524323 LWD524318:LWD524323 MFZ524318:MFZ524323 MPV524318:MPV524323 MZR524318:MZR524323 NJN524318:NJN524323 NTJ524318:NTJ524323 ODF524318:ODF524323 ONB524318:ONB524323 OWX524318:OWX524323 PGT524318:PGT524323 PQP524318:PQP524323 QAL524318:QAL524323 QKH524318:QKH524323 QUD524318:QUD524323 RDZ524318:RDZ524323 RNV524318:RNV524323 RXR524318:RXR524323 SHN524318:SHN524323 SRJ524318:SRJ524323 TBF524318:TBF524323 TLB524318:TLB524323 TUX524318:TUX524323 UET524318:UET524323 UOP524318:UOP524323 UYL524318:UYL524323 VIH524318:VIH524323 VSD524318:VSD524323 WBZ524318:WBZ524323 WLV524318:WLV524323 WVR524318:WVR524323 J589854:J589859 JF589854:JF589859 TB589854:TB589859 ACX589854:ACX589859 AMT589854:AMT589859 AWP589854:AWP589859 BGL589854:BGL589859 BQH589854:BQH589859 CAD589854:CAD589859 CJZ589854:CJZ589859 CTV589854:CTV589859 DDR589854:DDR589859 DNN589854:DNN589859 DXJ589854:DXJ589859 EHF589854:EHF589859 ERB589854:ERB589859 FAX589854:FAX589859 FKT589854:FKT589859 FUP589854:FUP589859 GEL589854:GEL589859 GOH589854:GOH589859 GYD589854:GYD589859 HHZ589854:HHZ589859 HRV589854:HRV589859 IBR589854:IBR589859 ILN589854:ILN589859 IVJ589854:IVJ589859 JFF589854:JFF589859 JPB589854:JPB589859 JYX589854:JYX589859 KIT589854:KIT589859 KSP589854:KSP589859 LCL589854:LCL589859 LMH589854:LMH589859 LWD589854:LWD589859 MFZ589854:MFZ589859 MPV589854:MPV589859 MZR589854:MZR589859 NJN589854:NJN589859 NTJ589854:NTJ589859 ODF589854:ODF589859 ONB589854:ONB589859 OWX589854:OWX589859 PGT589854:PGT589859 PQP589854:PQP589859 QAL589854:QAL589859 QKH589854:QKH589859 QUD589854:QUD589859 RDZ589854:RDZ589859 RNV589854:RNV589859 RXR589854:RXR589859 SHN589854:SHN589859 SRJ589854:SRJ589859 TBF589854:TBF589859 TLB589854:TLB589859 TUX589854:TUX589859 UET589854:UET589859 UOP589854:UOP589859 UYL589854:UYL589859 VIH589854:VIH589859 VSD589854:VSD589859 WBZ589854:WBZ589859 WLV589854:WLV589859 WVR589854:WVR589859 J655390:J655395 JF655390:JF655395 TB655390:TB655395 ACX655390:ACX655395 AMT655390:AMT655395 AWP655390:AWP655395 BGL655390:BGL655395 BQH655390:BQH655395 CAD655390:CAD655395 CJZ655390:CJZ655395 CTV655390:CTV655395 DDR655390:DDR655395 DNN655390:DNN655395 DXJ655390:DXJ655395 EHF655390:EHF655395 ERB655390:ERB655395 FAX655390:FAX655395 FKT655390:FKT655395 FUP655390:FUP655395 GEL655390:GEL655395 GOH655390:GOH655395 GYD655390:GYD655395 HHZ655390:HHZ655395 HRV655390:HRV655395 IBR655390:IBR655395 ILN655390:ILN655395 IVJ655390:IVJ655395 JFF655390:JFF655395 JPB655390:JPB655395 JYX655390:JYX655395 KIT655390:KIT655395 KSP655390:KSP655395 LCL655390:LCL655395 LMH655390:LMH655395 LWD655390:LWD655395 MFZ655390:MFZ655395 MPV655390:MPV655395 MZR655390:MZR655395 NJN655390:NJN655395 NTJ655390:NTJ655395 ODF655390:ODF655395 ONB655390:ONB655395 OWX655390:OWX655395 PGT655390:PGT655395 PQP655390:PQP655395 QAL655390:QAL655395 QKH655390:QKH655395 QUD655390:QUD655395 RDZ655390:RDZ655395 RNV655390:RNV655395 RXR655390:RXR655395 SHN655390:SHN655395 SRJ655390:SRJ655395 TBF655390:TBF655395 TLB655390:TLB655395 TUX655390:TUX655395 UET655390:UET655395 UOP655390:UOP655395 UYL655390:UYL655395 VIH655390:VIH655395 VSD655390:VSD655395 WBZ655390:WBZ655395 WLV655390:WLV655395 WVR655390:WVR655395 J720926:J720931 JF720926:JF720931 TB720926:TB720931 ACX720926:ACX720931 AMT720926:AMT720931 AWP720926:AWP720931 BGL720926:BGL720931 BQH720926:BQH720931 CAD720926:CAD720931 CJZ720926:CJZ720931 CTV720926:CTV720931 DDR720926:DDR720931 DNN720926:DNN720931 DXJ720926:DXJ720931 EHF720926:EHF720931 ERB720926:ERB720931 FAX720926:FAX720931 FKT720926:FKT720931 FUP720926:FUP720931 GEL720926:GEL720931 GOH720926:GOH720931 GYD720926:GYD720931 HHZ720926:HHZ720931 HRV720926:HRV720931 IBR720926:IBR720931 ILN720926:ILN720931 IVJ720926:IVJ720931 JFF720926:JFF720931 JPB720926:JPB720931 JYX720926:JYX720931 KIT720926:KIT720931 KSP720926:KSP720931 LCL720926:LCL720931 LMH720926:LMH720931 LWD720926:LWD720931 MFZ720926:MFZ720931 MPV720926:MPV720931 MZR720926:MZR720931 NJN720926:NJN720931 NTJ720926:NTJ720931 ODF720926:ODF720931 ONB720926:ONB720931 OWX720926:OWX720931 PGT720926:PGT720931 PQP720926:PQP720931 QAL720926:QAL720931 QKH720926:QKH720931 QUD720926:QUD720931 RDZ720926:RDZ720931 RNV720926:RNV720931 RXR720926:RXR720931 SHN720926:SHN720931 SRJ720926:SRJ720931 TBF720926:TBF720931 TLB720926:TLB720931 TUX720926:TUX720931 UET720926:UET720931 UOP720926:UOP720931 UYL720926:UYL720931 VIH720926:VIH720931 VSD720926:VSD720931 WBZ720926:WBZ720931 WLV720926:WLV720931 WVR720926:WVR720931 J786462:J786467 JF786462:JF786467 TB786462:TB786467 ACX786462:ACX786467 AMT786462:AMT786467 AWP786462:AWP786467 BGL786462:BGL786467 BQH786462:BQH786467 CAD786462:CAD786467 CJZ786462:CJZ786467 CTV786462:CTV786467 DDR786462:DDR786467 DNN786462:DNN786467 DXJ786462:DXJ786467 EHF786462:EHF786467 ERB786462:ERB786467 FAX786462:FAX786467 FKT786462:FKT786467 FUP786462:FUP786467 GEL786462:GEL786467 GOH786462:GOH786467 GYD786462:GYD786467 HHZ786462:HHZ786467 HRV786462:HRV786467 IBR786462:IBR786467 ILN786462:ILN786467 IVJ786462:IVJ786467 JFF786462:JFF786467 JPB786462:JPB786467 JYX786462:JYX786467 KIT786462:KIT786467 KSP786462:KSP786467 LCL786462:LCL786467 LMH786462:LMH786467 LWD786462:LWD786467 MFZ786462:MFZ786467 MPV786462:MPV786467 MZR786462:MZR786467 NJN786462:NJN786467 NTJ786462:NTJ786467 ODF786462:ODF786467 ONB786462:ONB786467 OWX786462:OWX786467 PGT786462:PGT786467 PQP786462:PQP786467 QAL786462:QAL786467 QKH786462:QKH786467 QUD786462:QUD786467 RDZ786462:RDZ786467 RNV786462:RNV786467 RXR786462:RXR786467 SHN786462:SHN786467 SRJ786462:SRJ786467 TBF786462:TBF786467 TLB786462:TLB786467 TUX786462:TUX786467 UET786462:UET786467 UOP786462:UOP786467 UYL786462:UYL786467 VIH786462:VIH786467 VSD786462:VSD786467 WBZ786462:WBZ786467 WLV786462:WLV786467 WVR786462:WVR786467 J851998:J852003 JF851998:JF852003 TB851998:TB852003 ACX851998:ACX852003 AMT851998:AMT852003 AWP851998:AWP852003 BGL851998:BGL852003 BQH851998:BQH852003 CAD851998:CAD852003 CJZ851998:CJZ852003 CTV851998:CTV852003 DDR851998:DDR852003 DNN851998:DNN852003 DXJ851998:DXJ852003 EHF851998:EHF852003 ERB851998:ERB852003 FAX851998:FAX852003 FKT851998:FKT852003 FUP851998:FUP852003 GEL851998:GEL852003 GOH851998:GOH852003 GYD851998:GYD852003 HHZ851998:HHZ852003 HRV851998:HRV852003 IBR851998:IBR852003 ILN851998:ILN852003 IVJ851998:IVJ852003 JFF851998:JFF852003 JPB851998:JPB852003 JYX851998:JYX852003 KIT851998:KIT852003 KSP851998:KSP852003 LCL851998:LCL852003 LMH851998:LMH852003 LWD851998:LWD852003 MFZ851998:MFZ852003 MPV851998:MPV852003 MZR851998:MZR852003 NJN851998:NJN852003 NTJ851998:NTJ852003 ODF851998:ODF852003 ONB851998:ONB852003 OWX851998:OWX852003 PGT851998:PGT852003 PQP851998:PQP852003 QAL851998:QAL852003 QKH851998:QKH852003 QUD851998:QUD852003 RDZ851998:RDZ852003 RNV851998:RNV852003 RXR851998:RXR852003 SHN851998:SHN852003 SRJ851998:SRJ852003 TBF851998:TBF852003 TLB851998:TLB852003 TUX851998:TUX852003 UET851998:UET852003 UOP851998:UOP852003 UYL851998:UYL852003 VIH851998:VIH852003 VSD851998:VSD852003 WBZ851998:WBZ852003 WLV851998:WLV852003 WVR851998:WVR852003 J917534:J917539 JF917534:JF917539 TB917534:TB917539 ACX917534:ACX917539 AMT917534:AMT917539 AWP917534:AWP917539 BGL917534:BGL917539 BQH917534:BQH917539 CAD917534:CAD917539 CJZ917534:CJZ917539 CTV917534:CTV917539 DDR917534:DDR917539 DNN917534:DNN917539 DXJ917534:DXJ917539 EHF917534:EHF917539 ERB917534:ERB917539 FAX917534:FAX917539 FKT917534:FKT917539 FUP917534:FUP917539 GEL917534:GEL917539 GOH917534:GOH917539 GYD917534:GYD917539 HHZ917534:HHZ917539 HRV917534:HRV917539 IBR917534:IBR917539 ILN917534:ILN917539 IVJ917534:IVJ917539 JFF917534:JFF917539 JPB917534:JPB917539 JYX917534:JYX917539 KIT917534:KIT917539 KSP917534:KSP917539 LCL917534:LCL917539 LMH917534:LMH917539 LWD917534:LWD917539 MFZ917534:MFZ917539 MPV917534:MPV917539 MZR917534:MZR917539 NJN917534:NJN917539 NTJ917534:NTJ917539 ODF917534:ODF917539 ONB917534:ONB917539 OWX917534:OWX917539 PGT917534:PGT917539 PQP917534:PQP917539 QAL917534:QAL917539 QKH917534:QKH917539 QUD917534:QUD917539 RDZ917534:RDZ917539 RNV917534:RNV917539 RXR917534:RXR917539 SHN917534:SHN917539 SRJ917534:SRJ917539 TBF917534:TBF917539 TLB917534:TLB917539 TUX917534:TUX917539 UET917534:UET917539 UOP917534:UOP917539 UYL917534:UYL917539 VIH917534:VIH917539 VSD917534:VSD917539 WBZ917534:WBZ917539 WLV917534:WLV917539 WVR917534:WVR917539 J983070:J983075 JF983070:JF983075 TB983070:TB983075 ACX983070:ACX983075 AMT983070:AMT983075 AWP983070:AWP983075 BGL983070:BGL983075 BQH983070:BQH983075 CAD983070:CAD983075 CJZ983070:CJZ983075 CTV983070:CTV983075 DDR983070:DDR983075 DNN983070:DNN983075 DXJ983070:DXJ983075 EHF983070:EHF983075 ERB983070:ERB983075 FAX983070:FAX983075 FKT983070:FKT983075 FUP983070:FUP983075 GEL983070:GEL983075 GOH983070:GOH983075 GYD983070:GYD983075 HHZ983070:HHZ983075 HRV983070:HRV983075 IBR983070:IBR983075 ILN983070:ILN983075 IVJ983070:IVJ983075 JFF983070:JFF983075 JPB983070:JPB983075 JYX983070:JYX983075 KIT983070:KIT983075 KSP983070:KSP983075 LCL983070:LCL983075 LMH983070:LMH983075 LWD983070:LWD983075 MFZ983070:MFZ983075 MPV983070:MPV983075 MZR983070:MZR983075 NJN983070:NJN983075 NTJ983070:NTJ983075 ODF983070:ODF983075 ONB983070:ONB983075 OWX983070:OWX983075 PGT983070:PGT983075 PQP983070:PQP983075 QAL983070:QAL983075 QKH983070:QKH983075 QUD983070:QUD983075 RDZ983070:RDZ983075 RNV983070:RNV983075 RXR983070:RXR983075 SHN983070:SHN983075 SRJ983070:SRJ983075 TBF983070:TBF983075 TLB983070:TLB983075 TUX983070:TUX983075 UET983070:UET983075 UOP983070:UOP983075 UYL983070:UYL983075 VIH983070:VIH983075 VSD983070:VSD983075 WBZ983070:WBZ983075 WLV983070:WLV983075 WVR983070:WVR983075" xr:uid="{B157CBC7-64A5-499E-9D76-0BEECB180561}"/>
  </dataValidations>
  <pageMargins left="0" right="0" top="0" bottom="0" header="0" footer="0"/>
  <pageSetup paperSize="8" scale="65" orientation="portrait"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250FE-AB15-4FAB-97DE-E0D08D0BD474}">
  <dimension ref="B2:Q49"/>
  <sheetViews>
    <sheetView zoomScale="85" zoomScaleNormal="85" workbookViewId="0">
      <pane xSplit="10" ySplit="8" topLeftCell="K9" activePane="bottomRight" state="frozen"/>
      <selection pane="topRight" activeCell="K1" sqref="K1"/>
      <selection pane="bottomLeft" activeCell="A9" sqref="A9"/>
      <selection pane="bottomRight" activeCell="E11" sqref="E11"/>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6551</v>
      </c>
      <c r="G2" s="4" t="s">
        <v>2</v>
      </c>
      <c r="H2" s="5"/>
      <c r="I2" s="6"/>
      <c r="J2" s="125">
        <f>SUM(H:H)</f>
        <v>218790</v>
      </c>
    </row>
    <row r="3" spans="2:17" ht="20.100000000000001" customHeight="1">
      <c r="B3" s="1" t="s">
        <v>3</v>
      </c>
      <c r="C3" s="1"/>
      <c r="D3" s="1"/>
      <c r="E3" s="14" t="s">
        <v>539</v>
      </c>
    </row>
    <row r="4" spans="2:17" ht="20.100000000000001" customHeight="1">
      <c r="B4" s="1" t="s">
        <v>5</v>
      </c>
      <c r="C4" s="1"/>
      <c r="D4" s="1"/>
      <c r="E4" s="14">
        <v>200079</v>
      </c>
    </row>
    <row r="5" spans="2:17" ht="20.100000000000001" customHeight="1">
      <c r="B5" s="1" t="s">
        <v>6</v>
      </c>
      <c r="C5" s="1"/>
      <c r="D5" s="1"/>
      <c r="E5" s="15">
        <v>44839</v>
      </c>
    </row>
    <row r="6" spans="2:17" ht="20.100000000000001" customHeight="1">
      <c r="B6" s="1" t="s">
        <v>8</v>
      </c>
      <c r="C6" s="1"/>
      <c r="D6" s="1"/>
      <c r="E6" s="15">
        <v>44847</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27" si="0">F9*G9</f>
        <v>0</v>
      </c>
      <c r="I9" s="18"/>
      <c r="J9" s="146"/>
      <c r="K9" s="146"/>
      <c r="L9" s="17"/>
      <c r="M9" s="19"/>
      <c r="N9" s="16"/>
      <c r="O9" s="17"/>
      <c r="P9" s="19"/>
      <c r="Q9" s="21"/>
    </row>
    <row r="10" spans="2:17" s="205" customFormat="1" ht="19.7" customHeight="1">
      <c r="B10" s="59">
        <v>1</v>
      </c>
      <c r="C10" s="385" t="s">
        <v>687</v>
      </c>
      <c r="D10" s="385" t="s">
        <v>687</v>
      </c>
      <c r="E10" s="202" t="s">
        <v>6552</v>
      </c>
      <c r="F10" s="1106">
        <v>1</v>
      </c>
      <c r="G10" s="203">
        <v>12000</v>
      </c>
      <c r="H10" s="203">
        <f>F10*G10</f>
        <v>12000</v>
      </c>
      <c r="I10" s="61"/>
      <c r="J10" s="202" t="s">
        <v>6553</v>
      </c>
      <c r="K10" s="64"/>
      <c r="L10" s="55" t="s">
        <v>6554</v>
      </c>
      <c r="M10" s="204">
        <v>44819</v>
      </c>
      <c r="N10" s="59"/>
      <c r="O10" s="64"/>
      <c r="P10" s="204">
        <v>44839</v>
      </c>
      <c r="Q10" s="206">
        <v>44837</v>
      </c>
    </row>
    <row r="11" spans="2:17" s="9" customFormat="1" ht="19.7" customHeight="1">
      <c r="B11" s="381"/>
      <c r="C11" s="381"/>
      <c r="D11" s="381"/>
      <c r="E11" s="357"/>
      <c r="F11" s="292"/>
      <c r="G11" s="52">
        <v>0</v>
      </c>
      <c r="H11" s="52">
        <f>F11*G11</f>
        <v>0</v>
      </c>
      <c r="I11" s="18"/>
      <c r="J11" s="54"/>
      <c r="K11" s="17"/>
      <c r="L11" s="17"/>
      <c r="M11" s="19"/>
      <c r="N11" s="16"/>
      <c r="O11" s="17"/>
      <c r="P11" s="19"/>
      <c r="Q11" s="21"/>
    </row>
    <row r="12" spans="2:17" s="205" customFormat="1" ht="19.7" customHeight="1">
      <c r="B12" s="59">
        <v>2</v>
      </c>
      <c r="C12" s="385" t="s">
        <v>178</v>
      </c>
      <c r="D12" s="385" t="s">
        <v>178</v>
      </c>
      <c r="E12" s="202" t="s">
        <v>693</v>
      </c>
      <c r="F12" s="1316">
        <v>2</v>
      </c>
      <c r="G12" s="203">
        <v>41770</v>
      </c>
      <c r="H12" s="203">
        <f t="shared" si="0"/>
        <v>83540</v>
      </c>
      <c r="I12" s="61"/>
      <c r="J12" s="50" t="s">
        <v>6555</v>
      </c>
      <c r="K12" s="62" t="s">
        <v>6556</v>
      </c>
      <c r="L12" s="64"/>
      <c r="M12" s="204">
        <v>44819</v>
      </c>
      <c r="N12" s="59"/>
      <c r="O12" s="359"/>
      <c r="P12" s="359">
        <v>44834</v>
      </c>
      <c r="Q12" s="206">
        <v>44834</v>
      </c>
    </row>
    <row r="13" spans="2:17" s="205" customFormat="1" ht="19.7" customHeight="1">
      <c r="B13" s="59">
        <v>1</v>
      </c>
      <c r="C13" s="385" t="s">
        <v>178</v>
      </c>
      <c r="D13" s="385" t="s">
        <v>178</v>
      </c>
      <c r="E13" s="202" t="s">
        <v>6557</v>
      </c>
      <c r="F13" s="1316">
        <v>2</v>
      </c>
      <c r="G13" s="203">
        <v>635</v>
      </c>
      <c r="H13" s="203">
        <f t="shared" si="0"/>
        <v>1270</v>
      </c>
      <c r="I13" s="61"/>
      <c r="J13" s="50" t="s">
        <v>2408</v>
      </c>
      <c r="K13" s="62" t="s">
        <v>6556</v>
      </c>
      <c r="L13" s="64"/>
      <c r="M13" s="204">
        <v>44819</v>
      </c>
      <c r="N13" s="59"/>
      <c r="O13" s="64"/>
      <c r="P13" s="359">
        <v>44834</v>
      </c>
      <c r="Q13" s="206">
        <v>44834</v>
      </c>
    </row>
    <row r="14" spans="2:17" s="205" customFormat="1" ht="19.7" customHeight="1">
      <c r="B14" s="59">
        <v>1</v>
      </c>
      <c r="C14" s="385" t="s">
        <v>178</v>
      </c>
      <c r="D14" s="385" t="s">
        <v>178</v>
      </c>
      <c r="E14" s="1033" t="s">
        <v>3041</v>
      </c>
      <c r="F14" s="1185">
        <v>1</v>
      </c>
      <c r="G14" s="369">
        <v>1467</v>
      </c>
      <c r="H14" s="1107">
        <f t="shared" si="0"/>
        <v>1467</v>
      </c>
      <c r="I14" s="1108"/>
      <c r="J14" s="1284" t="s">
        <v>2718</v>
      </c>
      <c r="K14" s="62" t="s">
        <v>6556</v>
      </c>
      <c r="L14" s="64"/>
      <c r="M14" s="204">
        <v>44819</v>
      </c>
      <c r="N14" s="59"/>
      <c r="O14" s="64"/>
      <c r="P14" s="359">
        <v>44834</v>
      </c>
      <c r="Q14" s="206">
        <v>44834</v>
      </c>
    </row>
    <row r="15" spans="2:17" s="205" customFormat="1" ht="19.7" customHeight="1">
      <c r="B15" s="59">
        <v>1</v>
      </c>
      <c r="C15" s="385" t="s">
        <v>589</v>
      </c>
      <c r="D15" s="385" t="s">
        <v>178</v>
      </c>
      <c r="E15" s="202" t="s">
        <v>590</v>
      </c>
      <c r="F15" s="1316">
        <v>5</v>
      </c>
      <c r="G15" s="203">
        <v>122</v>
      </c>
      <c r="H15" s="1107">
        <f t="shared" si="0"/>
        <v>610</v>
      </c>
      <c r="I15" s="1108"/>
      <c r="J15" s="62" t="s">
        <v>4522</v>
      </c>
      <c r="K15" s="62" t="s">
        <v>6556</v>
      </c>
      <c r="L15" s="64"/>
      <c r="M15" s="204">
        <v>44819</v>
      </c>
      <c r="N15" s="59"/>
      <c r="O15" s="64"/>
      <c r="P15" s="359">
        <v>44834</v>
      </c>
      <c r="Q15" s="206">
        <v>44834</v>
      </c>
    </row>
    <row r="16" spans="2:17" s="205" customFormat="1" ht="19.7" customHeight="1">
      <c r="B16" s="59">
        <v>1</v>
      </c>
      <c r="C16" s="385" t="s">
        <v>178</v>
      </c>
      <c r="D16" s="385" t="s">
        <v>178</v>
      </c>
      <c r="E16" s="202" t="s">
        <v>6558</v>
      </c>
      <c r="F16" s="1316">
        <v>1</v>
      </c>
      <c r="G16" s="203">
        <v>1620</v>
      </c>
      <c r="H16" s="203">
        <f t="shared" si="0"/>
        <v>1620</v>
      </c>
      <c r="I16" s="61"/>
      <c r="J16" s="50" t="s">
        <v>6559</v>
      </c>
      <c r="K16" s="62" t="s">
        <v>6556</v>
      </c>
      <c r="L16" s="64"/>
      <c r="M16" s="204">
        <v>44819</v>
      </c>
      <c r="N16" s="59"/>
      <c r="O16" s="64"/>
      <c r="P16" s="359">
        <v>44834</v>
      </c>
      <c r="Q16" s="206">
        <v>44834</v>
      </c>
    </row>
    <row r="17" spans="2:17" s="205" customFormat="1" ht="19.7" customHeight="1">
      <c r="B17" s="59">
        <v>1</v>
      </c>
      <c r="C17" s="385" t="s">
        <v>178</v>
      </c>
      <c r="D17" s="385" t="s">
        <v>178</v>
      </c>
      <c r="E17" s="202" t="s">
        <v>570</v>
      </c>
      <c r="F17" s="1316">
        <v>2</v>
      </c>
      <c r="G17" s="203">
        <v>1340</v>
      </c>
      <c r="H17" s="203">
        <f t="shared" si="0"/>
        <v>2680</v>
      </c>
      <c r="I17" s="61"/>
      <c r="J17" s="50" t="s">
        <v>6560</v>
      </c>
      <c r="K17" s="62" t="s">
        <v>6556</v>
      </c>
      <c r="L17" s="64"/>
      <c r="M17" s="204">
        <v>44819</v>
      </c>
      <c r="N17" s="59"/>
      <c r="O17" s="64"/>
      <c r="P17" s="359">
        <v>44834</v>
      </c>
      <c r="Q17" s="206">
        <v>44834</v>
      </c>
    </row>
    <row r="18" spans="2:17" s="205" customFormat="1" ht="19.7" customHeight="1">
      <c r="B18" s="59">
        <v>1</v>
      </c>
      <c r="C18" s="59" t="s">
        <v>6561</v>
      </c>
      <c r="D18" s="385" t="s">
        <v>178</v>
      </c>
      <c r="E18" s="1034" t="s">
        <v>6562</v>
      </c>
      <c r="F18" s="1106">
        <v>1</v>
      </c>
      <c r="G18" s="369">
        <v>3067</v>
      </c>
      <c r="H18" s="1107">
        <f t="shared" si="0"/>
        <v>3067</v>
      </c>
      <c r="I18" s="1108"/>
      <c r="J18" s="62" t="s">
        <v>6563</v>
      </c>
      <c r="K18" s="62" t="s">
        <v>6556</v>
      </c>
      <c r="L18" s="64"/>
      <c r="M18" s="204">
        <v>44819</v>
      </c>
      <c r="N18" s="59"/>
      <c r="O18" s="64"/>
      <c r="P18" s="359">
        <v>44834</v>
      </c>
      <c r="Q18" s="206">
        <v>44834</v>
      </c>
    </row>
    <row r="19" spans="2:17" s="205" customFormat="1" ht="19.7" customHeight="1">
      <c r="B19" s="59">
        <v>1</v>
      </c>
      <c r="C19" s="385" t="s">
        <v>6561</v>
      </c>
      <c r="D19" s="385" t="s">
        <v>178</v>
      </c>
      <c r="E19" s="202" t="s">
        <v>6564</v>
      </c>
      <c r="F19" s="1106">
        <v>1</v>
      </c>
      <c r="G19" s="369">
        <v>3666</v>
      </c>
      <c r="H19" s="1107">
        <f t="shared" si="0"/>
        <v>3666</v>
      </c>
      <c r="I19" s="1108"/>
      <c r="J19" s="62" t="s">
        <v>6563</v>
      </c>
      <c r="K19" s="62" t="s">
        <v>6556</v>
      </c>
      <c r="L19" s="64"/>
      <c r="M19" s="204">
        <v>44819</v>
      </c>
      <c r="N19" s="59"/>
      <c r="O19" s="64"/>
      <c r="P19" s="359">
        <v>44834</v>
      </c>
      <c r="Q19" s="206">
        <v>44834</v>
      </c>
    </row>
    <row r="20" spans="2:17" s="205" customFormat="1" ht="19.7" customHeight="1">
      <c r="B20" s="59">
        <v>1</v>
      </c>
      <c r="C20" s="385" t="s">
        <v>178</v>
      </c>
      <c r="D20" s="385" t="s">
        <v>178</v>
      </c>
      <c r="E20" s="1034" t="s">
        <v>698</v>
      </c>
      <c r="F20" s="1106">
        <v>2</v>
      </c>
      <c r="G20" s="369">
        <v>4390</v>
      </c>
      <c r="H20" s="1107">
        <f t="shared" si="0"/>
        <v>8780</v>
      </c>
      <c r="I20" s="1108"/>
      <c r="J20" s="62" t="s">
        <v>6565</v>
      </c>
      <c r="K20" s="62" t="s">
        <v>6556</v>
      </c>
      <c r="L20" s="64"/>
      <c r="M20" s="204">
        <v>44819</v>
      </c>
      <c r="N20" s="59"/>
      <c r="O20" s="64"/>
      <c r="P20" s="359">
        <v>44834</v>
      </c>
      <c r="Q20" s="206">
        <v>44834</v>
      </c>
    </row>
    <row r="21" spans="2:17" s="205" customFormat="1" ht="19.7" customHeight="1">
      <c r="B21" s="59">
        <v>1</v>
      </c>
      <c r="C21" s="385" t="s">
        <v>178</v>
      </c>
      <c r="D21" s="385" t="s">
        <v>178</v>
      </c>
      <c r="E21" s="1031" t="s">
        <v>6566</v>
      </c>
      <c r="F21" s="2108">
        <v>4</v>
      </c>
      <c r="G21" s="369">
        <v>510</v>
      </c>
      <c r="H21" s="1107">
        <f t="shared" si="0"/>
        <v>2040</v>
      </c>
      <c r="I21" s="1108"/>
      <c r="J21" s="1284" t="s">
        <v>6567</v>
      </c>
      <c r="K21" s="62" t="s">
        <v>6556</v>
      </c>
      <c r="L21" s="64"/>
      <c r="M21" s="204">
        <v>44819</v>
      </c>
      <c r="N21" s="59"/>
      <c r="O21" s="64"/>
      <c r="P21" s="359">
        <v>44834</v>
      </c>
      <c r="Q21" s="206">
        <v>44834</v>
      </c>
    </row>
    <row r="22" spans="2:17" s="205" customFormat="1" ht="19.7" customHeight="1">
      <c r="B22" s="59">
        <v>1</v>
      </c>
      <c r="C22" s="385" t="s">
        <v>178</v>
      </c>
      <c r="D22" s="385" t="s">
        <v>178</v>
      </c>
      <c r="E22" s="202" t="s">
        <v>6568</v>
      </c>
      <c r="F22" s="1106">
        <v>4</v>
      </c>
      <c r="G22" s="369">
        <v>880</v>
      </c>
      <c r="H22" s="1107">
        <f t="shared" si="0"/>
        <v>3520</v>
      </c>
      <c r="I22" s="1108"/>
      <c r="J22" s="62" t="s">
        <v>6569</v>
      </c>
      <c r="K22" s="62" t="s">
        <v>6556</v>
      </c>
      <c r="L22" s="64"/>
      <c r="M22" s="204">
        <v>44819</v>
      </c>
      <c r="N22" s="59"/>
      <c r="O22" s="64"/>
      <c r="P22" s="359">
        <v>44834</v>
      </c>
      <c r="Q22" s="206">
        <v>44834</v>
      </c>
    </row>
    <row r="23" spans="2:17" s="205" customFormat="1" ht="19.7" customHeight="1">
      <c r="B23" s="59">
        <v>1</v>
      </c>
      <c r="C23" s="385" t="s">
        <v>178</v>
      </c>
      <c r="D23" s="385" t="s">
        <v>178</v>
      </c>
      <c r="E23" s="202" t="s">
        <v>2954</v>
      </c>
      <c r="F23" s="1106">
        <v>4</v>
      </c>
      <c r="G23" s="369">
        <v>268</v>
      </c>
      <c r="H23" s="1107">
        <f t="shared" si="0"/>
        <v>1072</v>
      </c>
      <c r="I23" s="1108"/>
      <c r="J23" s="62" t="s">
        <v>4620</v>
      </c>
      <c r="K23" s="62" t="s">
        <v>6556</v>
      </c>
      <c r="L23" s="64"/>
      <c r="M23" s="204">
        <v>44819</v>
      </c>
      <c r="N23" s="59"/>
      <c r="O23" s="64"/>
      <c r="P23" s="359">
        <v>44834</v>
      </c>
      <c r="Q23" s="206">
        <v>44834</v>
      </c>
    </row>
    <row r="24" spans="2:17" s="205" customFormat="1" ht="19.7" customHeight="1">
      <c r="B24" s="59">
        <v>1</v>
      </c>
      <c r="C24" s="385" t="s">
        <v>2741</v>
      </c>
      <c r="D24" s="385" t="s">
        <v>178</v>
      </c>
      <c r="E24" s="202" t="s">
        <v>553</v>
      </c>
      <c r="F24" s="1106">
        <v>2</v>
      </c>
      <c r="G24" s="369">
        <v>147</v>
      </c>
      <c r="H24" s="1107">
        <f t="shared" si="0"/>
        <v>294</v>
      </c>
      <c r="I24" s="1108"/>
      <c r="J24" s="62" t="s">
        <v>2742</v>
      </c>
      <c r="K24" s="62" t="s">
        <v>6556</v>
      </c>
      <c r="L24" s="64"/>
      <c r="M24" s="204">
        <v>44819</v>
      </c>
      <c r="N24" s="59"/>
      <c r="O24" s="64"/>
      <c r="P24" s="359">
        <v>44834</v>
      </c>
      <c r="Q24" s="206">
        <v>44834</v>
      </c>
    </row>
    <row r="25" spans="2:17" s="205" customFormat="1" ht="19.7" customHeight="1">
      <c r="B25" s="59">
        <v>1</v>
      </c>
      <c r="C25" s="385" t="s">
        <v>178</v>
      </c>
      <c r="D25" s="385" t="s">
        <v>178</v>
      </c>
      <c r="E25" s="202" t="s">
        <v>4893</v>
      </c>
      <c r="F25" s="1106">
        <v>1</v>
      </c>
      <c r="G25" s="369">
        <v>525</v>
      </c>
      <c r="H25" s="1107">
        <f t="shared" si="0"/>
        <v>525</v>
      </c>
      <c r="I25" s="1108"/>
      <c r="J25" s="62" t="s">
        <v>6570</v>
      </c>
      <c r="K25" s="62" t="s">
        <v>6556</v>
      </c>
      <c r="L25" s="64"/>
      <c r="M25" s="204">
        <v>44819</v>
      </c>
      <c r="N25" s="59"/>
      <c r="O25" s="64"/>
      <c r="P25" s="359">
        <v>44834</v>
      </c>
      <c r="Q25" s="206">
        <v>44834</v>
      </c>
    </row>
    <row r="26" spans="2:17" s="205" customFormat="1" ht="19.7" customHeight="1">
      <c r="B26" s="59">
        <v>1</v>
      </c>
      <c r="C26" s="385" t="s">
        <v>113</v>
      </c>
      <c r="D26" s="385" t="s">
        <v>178</v>
      </c>
      <c r="E26" s="202" t="s">
        <v>6571</v>
      </c>
      <c r="F26" s="1316">
        <v>40</v>
      </c>
      <c r="G26" s="203">
        <v>7</v>
      </c>
      <c r="H26" s="203">
        <f t="shared" si="0"/>
        <v>280</v>
      </c>
      <c r="I26" s="61"/>
      <c r="J26" s="50" t="s">
        <v>6572</v>
      </c>
      <c r="K26" s="62" t="s">
        <v>6556</v>
      </c>
      <c r="L26" s="64"/>
      <c r="M26" s="204">
        <v>44819</v>
      </c>
      <c r="N26" s="59"/>
      <c r="O26" s="64"/>
      <c r="P26" s="359">
        <v>44834</v>
      </c>
      <c r="Q26" s="206">
        <v>44834</v>
      </c>
    </row>
    <row r="27" spans="2:17" s="205" customFormat="1" ht="19.7" customHeight="1">
      <c r="B27" s="59">
        <v>1</v>
      </c>
      <c r="C27" s="385" t="s">
        <v>178</v>
      </c>
      <c r="D27" s="385" t="s">
        <v>178</v>
      </c>
      <c r="E27" s="1031" t="s">
        <v>5815</v>
      </c>
      <c r="F27" s="2108">
        <v>10</v>
      </c>
      <c r="G27" s="369">
        <v>27</v>
      </c>
      <c r="H27" s="1107">
        <f t="shared" si="0"/>
        <v>270</v>
      </c>
      <c r="I27" s="1108"/>
      <c r="J27" s="1284" t="s">
        <v>6573</v>
      </c>
      <c r="K27" s="62" t="s">
        <v>6556</v>
      </c>
      <c r="L27" s="64"/>
      <c r="M27" s="204">
        <v>44819</v>
      </c>
      <c r="N27" s="59"/>
      <c r="O27" s="64"/>
      <c r="P27" s="359">
        <v>44834</v>
      </c>
      <c r="Q27" s="206">
        <v>44834</v>
      </c>
    </row>
    <row r="28" spans="2:17" s="205" customFormat="1" ht="19.7" customHeight="1">
      <c r="B28" s="59">
        <v>1</v>
      </c>
      <c r="C28" s="385" t="s">
        <v>178</v>
      </c>
      <c r="D28" s="385" t="s">
        <v>178</v>
      </c>
      <c r="E28" s="202" t="s">
        <v>6574</v>
      </c>
      <c r="F28" s="1106">
        <v>2</v>
      </c>
      <c r="G28" s="369">
        <v>26</v>
      </c>
      <c r="H28" s="1107">
        <f>F28*G28</f>
        <v>52</v>
      </c>
      <c r="I28" s="1108"/>
      <c r="J28" s="62" t="s">
        <v>6575</v>
      </c>
      <c r="K28" s="62" t="s">
        <v>6556</v>
      </c>
      <c r="L28" s="64"/>
      <c r="M28" s="204">
        <v>44819</v>
      </c>
      <c r="N28" s="59"/>
      <c r="O28" s="64"/>
      <c r="P28" s="359">
        <v>44834</v>
      </c>
      <c r="Q28" s="206">
        <v>44834</v>
      </c>
    </row>
    <row r="29" spans="2:17" s="205" customFormat="1" ht="19.7" customHeight="1">
      <c r="B29" s="59">
        <v>1</v>
      </c>
      <c r="C29" s="385" t="s">
        <v>178</v>
      </c>
      <c r="D29" s="385" t="s">
        <v>178</v>
      </c>
      <c r="E29" s="202" t="s">
        <v>6576</v>
      </c>
      <c r="F29" s="1106">
        <v>1</v>
      </c>
      <c r="G29" s="203">
        <v>8850</v>
      </c>
      <c r="H29" s="203">
        <f t="shared" ref="H29:H45" si="1">F29*G29</f>
        <v>8850</v>
      </c>
      <c r="I29" s="61"/>
      <c r="J29" s="202" t="s">
        <v>6577</v>
      </c>
      <c r="K29" s="62" t="s">
        <v>6556</v>
      </c>
      <c r="L29" s="64"/>
      <c r="M29" s="204">
        <v>44819</v>
      </c>
      <c r="N29" s="59"/>
      <c r="O29" s="64"/>
      <c r="P29" s="359">
        <v>44834</v>
      </c>
      <c r="Q29" s="206">
        <v>44834</v>
      </c>
    </row>
    <row r="30" spans="2:17" s="205" customFormat="1" ht="19.7" customHeight="1">
      <c r="B30" s="59">
        <v>1</v>
      </c>
      <c r="C30" s="385" t="s">
        <v>178</v>
      </c>
      <c r="D30" s="385" t="s">
        <v>178</v>
      </c>
      <c r="E30" s="1031" t="s">
        <v>6578</v>
      </c>
      <c r="F30" s="2108">
        <v>1</v>
      </c>
      <c r="G30" s="203">
        <v>5601</v>
      </c>
      <c r="H30" s="203">
        <f t="shared" si="1"/>
        <v>5601</v>
      </c>
      <c r="I30" s="61"/>
      <c r="J30" s="1031" t="s">
        <v>6579</v>
      </c>
      <c r="K30" s="62" t="s">
        <v>6556</v>
      </c>
      <c r="L30" s="64"/>
      <c r="M30" s="204">
        <v>44819</v>
      </c>
      <c r="N30" s="59"/>
      <c r="O30" s="64"/>
      <c r="P30" s="359">
        <v>44834</v>
      </c>
      <c r="Q30" s="206">
        <v>44834</v>
      </c>
    </row>
    <row r="31" spans="2:17" s="205" customFormat="1" ht="19.7" customHeight="1">
      <c r="B31" s="59">
        <v>1</v>
      </c>
      <c r="C31" s="385" t="s">
        <v>178</v>
      </c>
      <c r="D31" s="385" t="s">
        <v>178</v>
      </c>
      <c r="E31" s="1031" t="s">
        <v>6580</v>
      </c>
      <c r="F31" s="2108">
        <v>1</v>
      </c>
      <c r="G31" s="203">
        <v>18539</v>
      </c>
      <c r="H31" s="203">
        <f t="shared" si="1"/>
        <v>18539</v>
      </c>
      <c r="I31" s="61"/>
      <c r="J31" s="1031" t="s">
        <v>6581</v>
      </c>
      <c r="K31" s="62" t="s">
        <v>6556</v>
      </c>
      <c r="L31" s="64"/>
      <c r="M31" s="204">
        <v>44819</v>
      </c>
      <c r="N31" s="59"/>
      <c r="O31" s="64"/>
      <c r="P31" s="359">
        <v>44834</v>
      </c>
      <c r="Q31" s="206">
        <v>44834</v>
      </c>
    </row>
    <row r="32" spans="2:17" s="205" customFormat="1" ht="19.7" customHeight="1">
      <c r="B32" s="59">
        <v>1</v>
      </c>
      <c r="C32" s="385" t="s">
        <v>178</v>
      </c>
      <c r="D32" s="385" t="s">
        <v>178</v>
      </c>
      <c r="E32" s="1031" t="s">
        <v>6582</v>
      </c>
      <c r="F32" s="2108">
        <v>1</v>
      </c>
      <c r="G32" s="203">
        <v>7225</v>
      </c>
      <c r="H32" s="203">
        <f t="shared" si="1"/>
        <v>7225</v>
      </c>
      <c r="I32" s="61"/>
      <c r="J32" s="1031" t="s">
        <v>6583</v>
      </c>
      <c r="K32" s="62" t="s">
        <v>6556</v>
      </c>
      <c r="L32" s="64"/>
      <c r="M32" s="204">
        <v>44819</v>
      </c>
      <c r="N32" s="59"/>
      <c r="O32" s="64"/>
      <c r="P32" s="359">
        <v>44834</v>
      </c>
      <c r="Q32" s="206">
        <v>44834</v>
      </c>
    </row>
    <row r="33" spans="2:17" s="205" customFormat="1" ht="19.7" customHeight="1">
      <c r="B33" s="59">
        <v>1</v>
      </c>
      <c r="C33" s="385" t="s">
        <v>178</v>
      </c>
      <c r="D33" s="385" t="s">
        <v>178</v>
      </c>
      <c r="E33" s="1033" t="s">
        <v>6584</v>
      </c>
      <c r="F33" s="2108">
        <v>1</v>
      </c>
      <c r="G33" s="203">
        <v>2100</v>
      </c>
      <c r="H33" s="203">
        <f t="shared" si="1"/>
        <v>2100</v>
      </c>
      <c r="I33" s="61"/>
      <c r="J33" s="1033" t="s">
        <v>6585</v>
      </c>
      <c r="K33" s="62" t="s">
        <v>6556</v>
      </c>
      <c r="L33" s="64"/>
      <c r="M33" s="204">
        <v>44819</v>
      </c>
      <c r="N33" s="59"/>
      <c r="O33" s="64"/>
      <c r="P33" s="359">
        <v>44834</v>
      </c>
      <c r="Q33" s="206">
        <v>44834</v>
      </c>
    </row>
    <row r="34" spans="2:17" s="205" customFormat="1" ht="19.7" customHeight="1">
      <c r="B34" s="59">
        <v>1</v>
      </c>
      <c r="C34" s="385" t="s">
        <v>178</v>
      </c>
      <c r="D34" s="385" t="s">
        <v>178</v>
      </c>
      <c r="E34" s="1033" t="s">
        <v>6586</v>
      </c>
      <c r="F34" s="2108">
        <v>1</v>
      </c>
      <c r="G34" s="203">
        <v>2410</v>
      </c>
      <c r="H34" s="203">
        <f t="shared" si="1"/>
        <v>2410</v>
      </c>
      <c r="I34" s="61"/>
      <c r="J34" s="1033" t="s">
        <v>6587</v>
      </c>
      <c r="K34" s="62" t="s">
        <v>6556</v>
      </c>
      <c r="L34" s="64"/>
      <c r="M34" s="204">
        <v>44819</v>
      </c>
      <c r="N34" s="59"/>
      <c r="O34" s="64"/>
      <c r="P34" s="359">
        <v>44834</v>
      </c>
      <c r="Q34" s="206">
        <v>44834</v>
      </c>
    </row>
    <row r="35" spans="2:17" s="205" customFormat="1" ht="19.7" customHeight="1">
      <c r="B35" s="59">
        <v>1</v>
      </c>
      <c r="C35" s="385" t="s">
        <v>178</v>
      </c>
      <c r="D35" s="385" t="s">
        <v>178</v>
      </c>
      <c r="E35" s="1033" t="s">
        <v>6588</v>
      </c>
      <c r="F35" s="2108">
        <v>1</v>
      </c>
      <c r="G35" s="203">
        <v>17828</v>
      </c>
      <c r="H35" s="203">
        <f t="shared" si="1"/>
        <v>17828</v>
      </c>
      <c r="I35" s="61"/>
      <c r="J35" s="1033" t="s">
        <v>6589</v>
      </c>
      <c r="K35" s="62" t="s">
        <v>6556</v>
      </c>
      <c r="L35" s="64"/>
      <c r="M35" s="204">
        <v>44819</v>
      </c>
      <c r="N35" s="59"/>
      <c r="O35" s="64"/>
      <c r="P35" s="359">
        <v>44834</v>
      </c>
      <c r="Q35" s="206">
        <v>44834</v>
      </c>
    </row>
    <row r="36" spans="2:17" s="205" customFormat="1" ht="19.7" customHeight="1">
      <c r="B36" s="59">
        <v>1</v>
      </c>
      <c r="C36" s="385" t="s">
        <v>178</v>
      </c>
      <c r="D36" s="385" t="s">
        <v>178</v>
      </c>
      <c r="E36" s="1033" t="s">
        <v>6590</v>
      </c>
      <c r="F36" s="2108">
        <v>1</v>
      </c>
      <c r="G36" s="203">
        <v>12179</v>
      </c>
      <c r="H36" s="203">
        <f t="shared" si="1"/>
        <v>12179</v>
      </c>
      <c r="I36" s="61"/>
      <c r="J36" s="1033" t="s">
        <v>6591</v>
      </c>
      <c r="K36" s="62" t="s">
        <v>6556</v>
      </c>
      <c r="L36" s="64"/>
      <c r="M36" s="204">
        <v>44819</v>
      </c>
      <c r="N36" s="59"/>
      <c r="O36" s="64"/>
      <c r="P36" s="359">
        <v>44834</v>
      </c>
      <c r="Q36" s="206">
        <v>44834</v>
      </c>
    </row>
    <row r="37" spans="2:17" s="205" customFormat="1" ht="19.7" customHeight="1">
      <c r="B37" s="59">
        <v>1</v>
      </c>
      <c r="C37" s="385" t="s">
        <v>178</v>
      </c>
      <c r="D37" s="385" t="s">
        <v>178</v>
      </c>
      <c r="E37" s="1031" t="s">
        <v>6592</v>
      </c>
      <c r="F37" s="2108">
        <v>1</v>
      </c>
      <c r="G37" s="203">
        <v>8005</v>
      </c>
      <c r="H37" s="203">
        <f t="shared" si="1"/>
        <v>8005</v>
      </c>
      <c r="I37" s="61"/>
      <c r="J37" s="1031" t="s">
        <v>6593</v>
      </c>
      <c r="K37" s="62" t="s">
        <v>6556</v>
      </c>
      <c r="L37" s="64"/>
      <c r="M37" s="204">
        <v>44819</v>
      </c>
      <c r="N37" s="59"/>
      <c r="O37" s="64"/>
      <c r="P37" s="359">
        <v>44834</v>
      </c>
      <c r="Q37" s="206">
        <v>44834</v>
      </c>
    </row>
    <row r="38" spans="2:17" s="205" customFormat="1" ht="19.7" customHeight="1">
      <c r="B38" s="59">
        <v>1</v>
      </c>
      <c r="C38" s="385" t="s">
        <v>178</v>
      </c>
      <c r="D38" s="385" t="s">
        <v>178</v>
      </c>
      <c r="E38" s="202" t="s">
        <v>6594</v>
      </c>
      <c r="F38" s="1106">
        <v>1</v>
      </c>
      <c r="G38" s="203">
        <v>2060</v>
      </c>
      <c r="H38" s="203">
        <f t="shared" si="1"/>
        <v>2060</v>
      </c>
      <c r="I38" s="61"/>
      <c r="J38" s="202" t="s">
        <v>6595</v>
      </c>
      <c r="K38" s="62" t="s">
        <v>6556</v>
      </c>
      <c r="L38" s="64"/>
      <c r="M38" s="204">
        <v>44819</v>
      </c>
      <c r="N38" s="59"/>
      <c r="O38" s="64"/>
      <c r="P38" s="359">
        <v>44834</v>
      </c>
      <c r="Q38" s="206">
        <v>44834</v>
      </c>
    </row>
    <row r="39" spans="2:17" s="205" customFormat="1" ht="19.7" customHeight="1">
      <c r="B39" s="59">
        <v>1</v>
      </c>
      <c r="C39" s="385" t="s">
        <v>178</v>
      </c>
      <c r="D39" s="385" t="s">
        <v>178</v>
      </c>
      <c r="E39" s="202" t="s">
        <v>6596</v>
      </c>
      <c r="F39" s="1106">
        <v>1</v>
      </c>
      <c r="G39" s="203">
        <v>2070</v>
      </c>
      <c r="H39" s="203">
        <f t="shared" si="1"/>
        <v>2070</v>
      </c>
      <c r="I39" s="61"/>
      <c r="J39" s="202" t="s">
        <v>6597</v>
      </c>
      <c r="K39" s="62" t="s">
        <v>6556</v>
      </c>
      <c r="L39" s="64"/>
      <c r="M39" s="204">
        <v>44819</v>
      </c>
      <c r="N39" s="59"/>
      <c r="O39" s="64"/>
      <c r="P39" s="359">
        <v>44834</v>
      </c>
      <c r="Q39" s="206">
        <v>44834</v>
      </c>
    </row>
    <row r="40" spans="2:17" s="205" customFormat="1" ht="19.7" customHeight="1">
      <c r="B40" s="59">
        <v>1</v>
      </c>
      <c r="C40" s="385" t="s">
        <v>178</v>
      </c>
      <c r="D40" s="385" t="s">
        <v>178</v>
      </c>
      <c r="E40" s="202" t="s">
        <v>6598</v>
      </c>
      <c r="F40" s="1106">
        <v>1</v>
      </c>
      <c r="G40" s="203">
        <v>1960</v>
      </c>
      <c r="H40" s="203">
        <f t="shared" si="1"/>
        <v>1960</v>
      </c>
      <c r="I40" s="61"/>
      <c r="J40" s="202" t="s">
        <v>6599</v>
      </c>
      <c r="K40" s="62" t="s">
        <v>6556</v>
      </c>
      <c r="L40" s="64"/>
      <c r="M40" s="204">
        <v>44819</v>
      </c>
      <c r="N40" s="59"/>
      <c r="O40" s="64"/>
      <c r="P40" s="359">
        <v>44834</v>
      </c>
      <c r="Q40" s="206">
        <v>44834</v>
      </c>
    </row>
    <row r="41" spans="2:17" s="205" customFormat="1" ht="19.7" customHeight="1">
      <c r="B41" s="59">
        <v>1</v>
      </c>
      <c r="C41" s="385" t="s">
        <v>178</v>
      </c>
      <c r="D41" s="385" t="s">
        <v>178</v>
      </c>
      <c r="E41" s="1034" t="s">
        <v>6600</v>
      </c>
      <c r="F41" s="1106">
        <v>1</v>
      </c>
      <c r="G41" s="203">
        <v>1560</v>
      </c>
      <c r="H41" s="203">
        <f t="shared" si="1"/>
        <v>1560</v>
      </c>
      <c r="I41" s="61"/>
      <c r="J41" s="1034" t="s">
        <v>6601</v>
      </c>
      <c r="K41" s="62" t="s">
        <v>6556</v>
      </c>
      <c r="L41" s="64"/>
      <c r="M41" s="204">
        <v>44819</v>
      </c>
      <c r="N41" s="59"/>
      <c r="O41" s="64"/>
      <c r="P41" s="359">
        <v>44834</v>
      </c>
      <c r="Q41" s="206">
        <v>44834</v>
      </c>
    </row>
    <row r="42" spans="2:17" s="205" customFormat="1" ht="19.7" customHeight="1">
      <c r="B42" s="59">
        <v>1</v>
      </c>
      <c r="C42" s="385" t="s">
        <v>178</v>
      </c>
      <c r="D42" s="385" t="s">
        <v>178</v>
      </c>
      <c r="E42" s="1034" t="s">
        <v>6602</v>
      </c>
      <c r="F42" s="1106">
        <v>1</v>
      </c>
      <c r="G42" s="203">
        <v>1650</v>
      </c>
      <c r="H42" s="203">
        <f t="shared" si="1"/>
        <v>1650</v>
      </c>
      <c r="I42" s="61"/>
      <c r="J42" s="1034" t="s">
        <v>6603</v>
      </c>
      <c r="K42" s="62" t="s">
        <v>6556</v>
      </c>
      <c r="L42" s="64"/>
      <c r="M42" s="204">
        <v>44819</v>
      </c>
      <c r="N42" s="59"/>
      <c r="O42" s="64"/>
      <c r="P42" s="359">
        <v>44834</v>
      </c>
      <c r="Q42" s="206">
        <v>44834</v>
      </c>
    </row>
    <row r="43" spans="2:17" s="205" customFormat="1" ht="19.7" customHeight="1">
      <c r="B43" s="59"/>
      <c r="C43" s="59"/>
      <c r="D43" s="59"/>
      <c r="E43" s="202"/>
      <c r="F43" s="64"/>
      <c r="G43" s="203">
        <v>0</v>
      </c>
      <c r="H43" s="203">
        <f t="shared" si="1"/>
        <v>0</v>
      </c>
      <c r="I43" s="61"/>
      <c r="J43" s="50"/>
      <c r="K43" s="64"/>
      <c r="L43" s="64"/>
      <c r="M43" s="204"/>
      <c r="N43" s="59"/>
      <c r="O43" s="64"/>
      <c r="P43" s="204"/>
      <c r="Q43" s="206"/>
    </row>
    <row r="44" spans="2:17" s="9" customFormat="1" ht="19.7" customHeight="1">
      <c r="B44" s="16"/>
      <c r="C44" s="16"/>
      <c r="D44" s="16"/>
      <c r="E44" s="145"/>
      <c r="F44" s="17"/>
      <c r="G44" s="52">
        <v>0</v>
      </c>
      <c r="H44" s="52">
        <f t="shared" si="1"/>
        <v>0</v>
      </c>
      <c r="I44" s="18"/>
      <c r="J44" s="54"/>
      <c r="K44" s="17"/>
      <c r="L44" s="17"/>
      <c r="M44" s="19"/>
      <c r="N44" s="16"/>
      <c r="O44" s="17"/>
      <c r="P44" s="19"/>
      <c r="Q44" s="21"/>
    </row>
    <row r="45" spans="2:17" s="9" customFormat="1" ht="19.7" customHeight="1">
      <c r="B45" s="16"/>
      <c r="C45" s="16"/>
      <c r="D45" s="16"/>
      <c r="E45" s="145"/>
      <c r="F45" s="17"/>
      <c r="G45" s="52">
        <v>0</v>
      </c>
      <c r="H45" s="52">
        <f t="shared" si="1"/>
        <v>0</v>
      </c>
      <c r="I45" s="18"/>
      <c r="J45" s="54"/>
      <c r="K45" s="17"/>
      <c r="L45" s="17"/>
      <c r="M45" s="19"/>
      <c r="N45" s="16"/>
      <c r="O45" s="17"/>
      <c r="P45" s="19"/>
      <c r="Q45" s="21"/>
    </row>
    <row r="46" spans="2:17" s="9" customFormat="1" ht="19.7" customHeight="1">
      <c r="B46" s="16"/>
      <c r="C46" s="16"/>
      <c r="D46" s="16"/>
      <c r="E46" s="145"/>
      <c r="F46" s="17"/>
      <c r="G46" s="52">
        <v>0</v>
      </c>
      <c r="H46" s="52">
        <f>F46*G46</f>
        <v>0</v>
      </c>
      <c r="I46" s="18"/>
      <c r="J46" s="54"/>
      <c r="K46" s="17"/>
      <c r="L46" s="17"/>
      <c r="M46" s="19"/>
      <c r="N46" s="16"/>
      <c r="O46" s="17"/>
      <c r="P46" s="19"/>
      <c r="Q46" s="21"/>
    </row>
    <row r="47" spans="2:17" s="9" customFormat="1" ht="19.7" customHeight="1">
      <c r="B47" s="16"/>
      <c r="C47" s="16"/>
      <c r="D47" s="16"/>
      <c r="E47" s="145"/>
      <c r="F47" s="17"/>
      <c r="G47" s="52">
        <v>0</v>
      </c>
      <c r="H47" s="52">
        <f>F47*G47</f>
        <v>0</v>
      </c>
      <c r="I47" s="18"/>
      <c r="J47" s="54"/>
      <c r="K47" s="17"/>
      <c r="L47" s="17"/>
      <c r="M47" s="19"/>
      <c r="N47" s="16"/>
      <c r="O47" s="17"/>
      <c r="P47" s="19"/>
      <c r="Q47" s="21"/>
    </row>
    <row r="48" spans="2:17" s="9" customFormat="1" ht="19.7" customHeight="1">
      <c r="B48" s="16"/>
      <c r="C48" s="16"/>
      <c r="D48" s="16"/>
      <c r="E48" s="145"/>
      <c r="F48" s="17"/>
      <c r="G48" s="52">
        <v>0</v>
      </c>
      <c r="H48" s="52">
        <f>F48*G48</f>
        <v>0</v>
      </c>
      <c r="I48" s="18"/>
      <c r="J48" s="54"/>
      <c r="K48" s="17"/>
      <c r="L48" s="17"/>
      <c r="M48" s="19"/>
      <c r="N48" s="16"/>
      <c r="O48" s="17"/>
      <c r="P48" s="19"/>
      <c r="Q48" s="21"/>
    </row>
    <row r="49" spans="7:8">
      <c r="G49" s="11"/>
      <c r="H49" s="11"/>
    </row>
  </sheetData>
  <autoFilter ref="B8:O48" xr:uid="{6BF42C8B-D32C-4101-BFFD-BCA35F24C9A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E693B-F926-43CE-8C09-92949C65646B}">
  <dimension ref="B2:Q18"/>
  <sheetViews>
    <sheetView zoomScale="85" zoomScaleNormal="85" workbookViewId="0">
      <pane xSplit="10" ySplit="8" topLeftCell="K9" activePane="bottomRight" state="frozen"/>
      <selection pane="topRight" activeCell="K1" sqref="K1"/>
      <selection pane="bottomLeft" activeCell="A9" sqref="A9"/>
      <selection pane="bottomRight" activeCell="D15" sqref="D15"/>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6604</v>
      </c>
      <c r="G2" s="4" t="s">
        <v>2</v>
      </c>
      <c r="H2" s="5"/>
      <c r="I2" s="6"/>
      <c r="J2" s="125">
        <f>SUM(H:H)</f>
        <v>11380</v>
      </c>
    </row>
    <row r="3" spans="2:17" ht="20.100000000000001" customHeight="1">
      <c r="B3" s="1" t="s">
        <v>3</v>
      </c>
      <c r="C3" s="1"/>
      <c r="D3" s="1"/>
      <c r="E3" s="14" t="s">
        <v>6605</v>
      </c>
    </row>
    <row r="4" spans="2:17" ht="20.100000000000001" customHeight="1">
      <c r="B4" s="1" t="s">
        <v>5</v>
      </c>
      <c r="C4" s="1"/>
      <c r="D4" s="1"/>
      <c r="E4" s="14">
        <v>200296</v>
      </c>
    </row>
    <row r="5" spans="2:17" ht="20.100000000000001" customHeight="1">
      <c r="B5" s="1" t="s">
        <v>6</v>
      </c>
      <c r="C5" s="1"/>
      <c r="D5" s="1"/>
      <c r="E5" s="15">
        <v>44845</v>
      </c>
    </row>
    <row r="6" spans="2:17" ht="20.100000000000001" customHeight="1">
      <c r="B6" s="1" t="s">
        <v>8</v>
      </c>
      <c r="C6" s="1"/>
      <c r="D6" s="1"/>
      <c r="E6" s="15">
        <v>44846</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17" si="0">F9*G9</f>
        <v>0</v>
      </c>
      <c r="I9" s="18"/>
      <c r="J9" s="146"/>
      <c r="K9" s="146"/>
      <c r="L9" s="17"/>
      <c r="M9" s="19"/>
      <c r="N9" s="16"/>
      <c r="O9" s="17"/>
      <c r="P9" s="19"/>
      <c r="Q9" s="21"/>
    </row>
    <row r="10" spans="2:17" s="9" customFormat="1" ht="19.7" customHeight="1">
      <c r="B10" s="16"/>
      <c r="C10" s="16"/>
      <c r="D10" s="16"/>
      <c r="E10" s="145"/>
      <c r="F10" s="17"/>
      <c r="G10" s="52">
        <v>0</v>
      </c>
      <c r="H10" s="52">
        <f t="shared" si="0"/>
        <v>0</v>
      </c>
      <c r="I10" s="18"/>
      <c r="J10" s="54"/>
      <c r="K10" s="17"/>
      <c r="L10" s="17"/>
      <c r="M10" s="19"/>
      <c r="N10" s="16"/>
      <c r="O10" s="17"/>
      <c r="P10" s="19"/>
      <c r="Q10" s="21"/>
    </row>
    <row r="11" spans="2:17" s="9" customFormat="1" ht="19.7" customHeight="1">
      <c r="B11" s="59">
        <v>1</v>
      </c>
      <c r="C11" s="59" t="s">
        <v>6606</v>
      </c>
      <c r="D11" s="59" t="s">
        <v>6606</v>
      </c>
      <c r="E11" s="1284" t="s">
        <v>6607</v>
      </c>
      <c r="F11" s="2108">
        <v>1</v>
      </c>
      <c r="G11" s="487">
        <v>7600</v>
      </c>
      <c r="H11" s="514">
        <f t="shared" si="0"/>
        <v>7600</v>
      </c>
      <c r="I11" s="997"/>
      <c r="J11" s="483" t="s">
        <v>6608</v>
      </c>
      <c r="K11" s="17"/>
      <c r="L11" s="17"/>
      <c r="M11" s="19">
        <v>44825</v>
      </c>
      <c r="N11" s="16"/>
      <c r="O11" s="56"/>
      <c r="P11" s="19"/>
      <c r="Q11" s="21">
        <v>44845</v>
      </c>
    </row>
    <row r="12" spans="2:17" s="9" customFormat="1" ht="19.7" customHeight="1">
      <c r="B12" s="59"/>
      <c r="C12" s="59"/>
      <c r="D12" s="59"/>
      <c r="E12" s="202"/>
      <c r="F12" s="64"/>
      <c r="G12" s="52">
        <v>0</v>
      </c>
      <c r="H12" s="52">
        <f t="shared" si="0"/>
        <v>0</v>
      </c>
      <c r="I12" s="18"/>
      <c r="J12" s="54"/>
      <c r="K12" s="17"/>
      <c r="L12" s="17"/>
      <c r="M12" s="19"/>
      <c r="N12" s="16"/>
      <c r="O12" s="17"/>
      <c r="P12" s="19"/>
      <c r="Q12" s="21"/>
    </row>
    <row r="13" spans="2:17" s="9" customFormat="1" ht="19.7" customHeight="1">
      <c r="B13" s="59">
        <v>1</v>
      </c>
      <c r="C13" s="59" t="s">
        <v>178</v>
      </c>
      <c r="D13" s="59" t="s">
        <v>178</v>
      </c>
      <c r="E13" s="1031" t="s">
        <v>6609</v>
      </c>
      <c r="F13" s="2108">
        <v>2</v>
      </c>
      <c r="G13" s="487">
        <v>1890</v>
      </c>
      <c r="H13" s="514">
        <f t="shared" si="0"/>
        <v>3780</v>
      </c>
      <c r="I13" s="997"/>
      <c r="J13" s="483" t="s">
        <v>6610</v>
      </c>
      <c r="K13" s="17"/>
      <c r="L13" s="17"/>
      <c r="M13" s="19">
        <v>44825</v>
      </c>
      <c r="N13" s="16"/>
      <c r="O13" s="17"/>
      <c r="P13" s="19"/>
      <c r="Q13" s="21">
        <v>44838</v>
      </c>
    </row>
    <row r="14" spans="2:17" s="9" customFormat="1" ht="19.7" customHeight="1">
      <c r="B14" s="16"/>
      <c r="C14" s="16"/>
      <c r="D14" s="16"/>
      <c r="E14" s="145"/>
      <c r="F14" s="17"/>
      <c r="G14" s="52">
        <v>0</v>
      </c>
      <c r="H14" s="52">
        <f t="shared" si="0"/>
        <v>0</v>
      </c>
      <c r="I14" s="18"/>
      <c r="J14" s="54"/>
      <c r="K14" s="17"/>
      <c r="L14" s="17"/>
      <c r="M14" s="19"/>
      <c r="N14" s="16"/>
      <c r="O14" s="17"/>
      <c r="P14" s="19"/>
      <c r="Q14" s="21"/>
    </row>
    <row r="15" spans="2:17" s="9" customFormat="1" ht="19.7" customHeight="1">
      <c r="B15" s="16"/>
      <c r="C15" s="16"/>
      <c r="D15" s="16"/>
      <c r="E15" s="145"/>
      <c r="F15" s="17"/>
      <c r="G15" s="52">
        <v>0</v>
      </c>
      <c r="H15" s="52">
        <f t="shared" si="0"/>
        <v>0</v>
      </c>
      <c r="I15" s="18"/>
      <c r="J15" s="54"/>
      <c r="K15" s="17"/>
      <c r="L15" s="17"/>
      <c r="M15" s="19"/>
      <c r="N15" s="16"/>
      <c r="O15" s="17"/>
      <c r="P15" s="19"/>
      <c r="Q15" s="21"/>
    </row>
    <row r="16" spans="2:17" s="9" customFormat="1" ht="19.7" customHeight="1">
      <c r="B16" s="16"/>
      <c r="C16" s="16"/>
      <c r="D16" s="16"/>
      <c r="E16" s="145"/>
      <c r="F16" s="17"/>
      <c r="G16" s="52">
        <v>0</v>
      </c>
      <c r="H16" s="52">
        <f t="shared" si="0"/>
        <v>0</v>
      </c>
      <c r="I16" s="18"/>
      <c r="J16" s="54"/>
      <c r="K16" s="17"/>
      <c r="L16" s="17"/>
      <c r="M16" s="19"/>
      <c r="N16" s="16"/>
      <c r="O16" s="17"/>
      <c r="P16" s="19"/>
      <c r="Q16" s="21"/>
    </row>
    <row r="17" spans="2:17" s="9" customFormat="1" ht="19.7" customHeight="1">
      <c r="B17" s="16"/>
      <c r="C17" s="16"/>
      <c r="D17" s="16"/>
      <c r="E17" s="145"/>
      <c r="F17" s="17"/>
      <c r="G17" s="52">
        <v>0</v>
      </c>
      <c r="H17" s="52">
        <f t="shared" si="0"/>
        <v>0</v>
      </c>
      <c r="I17" s="18"/>
      <c r="J17" s="54"/>
      <c r="K17" s="17"/>
      <c r="L17" s="17"/>
      <c r="M17" s="19"/>
      <c r="N17" s="16"/>
      <c r="O17" s="17"/>
      <c r="P17" s="19"/>
      <c r="Q17" s="21"/>
    </row>
    <row r="18" spans="2:17">
      <c r="G18" s="11"/>
      <c r="H18" s="11"/>
    </row>
  </sheetData>
  <autoFilter ref="B8:O17" xr:uid="{647780FF-B57A-4FBF-AA68-ECB4B2FD790F}"/>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E650D-2C79-4EF8-A60D-15721E899887}">
  <dimension ref="B2:Q34"/>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4917</v>
      </c>
      <c r="G2" s="4" t="s">
        <v>2</v>
      </c>
      <c r="H2" s="5"/>
      <c r="I2" s="6"/>
      <c r="J2" s="125">
        <f>SUM(H:H)</f>
        <v>2109322</v>
      </c>
    </row>
    <row r="3" spans="2:17" ht="20.100000000000001" customHeight="1">
      <c r="B3" s="1" t="s">
        <v>3</v>
      </c>
      <c r="C3" s="1"/>
      <c r="D3" s="1"/>
      <c r="E3" s="14" t="s">
        <v>686</v>
      </c>
    </row>
    <row r="4" spans="2:17" ht="20.100000000000001" customHeight="1">
      <c r="B4" s="1" t="s">
        <v>5</v>
      </c>
      <c r="C4" s="1"/>
      <c r="D4" s="1"/>
      <c r="E4" s="14">
        <v>198809</v>
      </c>
    </row>
    <row r="5" spans="2:17" ht="20.100000000000001" customHeight="1">
      <c r="B5" s="1" t="s">
        <v>6</v>
      </c>
      <c r="C5" s="1"/>
      <c r="D5" s="1"/>
      <c r="E5" s="15">
        <v>44819</v>
      </c>
    </row>
    <row r="6" spans="2:17" ht="20.100000000000001" customHeight="1">
      <c r="B6" s="1" t="s">
        <v>8</v>
      </c>
      <c r="C6" s="1"/>
      <c r="D6" s="1"/>
      <c r="E6" s="15">
        <v>44893</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33" si="0">F9*G9</f>
        <v>0</v>
      </c>
      <c r="I9" s="18"/>
      <c r="J9" s="146"/>
      <c r="K9" s="146"/>
      <c r="L9" s="17"/>
      <c r="M9" s="19"/>
      <c r="N9" s="16"/>
      <c r="O9" s="17"/>
      <c r="P9" s="19"/>
      <c r="Q9" s="21"/>
    </row>
    <row r="10" spans="2:17" s="9" customFormat="1" ht="19.7" customHeight="1">
      <c r="B10" s="59">
        <v>7</v>
      </c>
      <c r="C10" s="59" t="s">
        <v>178</v>
      </c>
      <c r="D10" s="59" t="s">
        <v>178</v>
      </c>
      <c r="E10" s="202" t="s">
        <v>6611</v>
      </c>
      <c r="F10" s="64">
        <v>2</v>
      </c>
      <c r="G10" s="52">
        <v>6163</v>
      </c>
      <c r="H10" s="52">
        <f>F10*G10</f>
        <v>12326</v>
      </c>
      <c r="I10" s="18"/>
      <c r="J10" s="54" t="s">
        <v>6612</v>
      </c>
      <c r="K10" s="146" t="s">
        <v>6613</v>
      </c>
      <c r="L10" s="17"/>
      <c r="M10" s="19">
        <v>44768</v>
      </c>
      <c r="N10" s="16"/>
      <c r="O10" s="17"/>
      <c r="P10" s="19">
        <v>44782</v>
      </c>
      <c r="Q10" s="21">
        <v>44782</v>
      </c>
    </row>
    <row r="11" spans="2:17" s="9" customFormat="1" ht="19.7" customHeight="1">
      <c r="B11" s="59">
        <v>7</v>
      </c>
      <c r="C11" s="59" t="s">
        <v>178</v>
      </c>
      <c r="D11" s="59" t="s">
        <v>178</v>
      </c>
      <c r="E11" s="202" t="s">
        <v>6389</v>
      </c>
      <c r="F11" s="64">
        <v>2</v>
      </c>
      <c r="G11" s="52">
        <v>2343</v>
      </c>
      <c r="H11" s="52">
        <f>F11*G11</f>
        <v>4686</v>
      </c>
      <c r="I11" s="18"/>
      <c r="J11" s="54" t="s">
        <v>2414</v>
      </c>
      <c r="K11" s="146" t="s">
        <v>6613</v>
      </c>
      <c r="L11" s="17"/>
      <c r="M11" s="19">
        <v>44768</v>
      </c>
      <c r="N11" s="16"/>
      <c r="O11" s="17"/>
      <c r="P11" s="19">
        <v>44782</v>
      </c>
      <c r="Q11" s="21">
        <v>44782</v>
      </c>
    </row>
    <row r="12" spans="2:17" s="9" customFormat="1" ht="19.7" customHeight="1">
      <c r="B12" s="59">
        <v>7</v>
      </c>
      <c r="C12" s="59" t="s">
        <v>178</v>
      </c>
      <c r="D12" s="59" t="s">
        <v>178</v>
      </c>
      <c r="E12" s="202" t="s">
        <v>356</v>
      </c>
      <c r="F12" s="64">
        <v>2</v>
      </c>
      <c r="G12" s="52">
        <v>4342</v>
      </c>
      <c r="H12" s="52">
        <f>F12*G12</f>
        <v>8684</v>
      </c>
      <c r="I12" s="18"/>
      <c r="J12" s="54" t="s">
        <v>6614</v>
      </c>
      <c r="K12" s="146" t="s">
        <v>6613</v>
      </c>
      <c r="L12" s="17"/>
      <c r="M12" s="19">
        <v>44768</v>
      </c>
      <c r="N12" s="16"/>
      <c r="O12" s="17"/>
      <c r="P12" s="19">
        <v>44782</v>
      </c>
      <c r="Q12" s="21">
        <v>44782</v>
      </c>
    </row>
    <row r="13" spans="2:17" s="9" customFormat="1" ht="19.7" customHeight="1">
      <c r="B13" s="59"/>
      <c r="C13" s="59"/>
      <c r="D13" s="59"/>
      <c r="E13" s="202"/>
      <c r="F13" s="64"/>
      <c r="G13" s="52">
        <v>0</v>
      </c>
      <c r="H13" s="52">
        <f>F13*G13</f>
        <v>0</v>
      </c>
      <c r="I13" s="18"/>
      <c r="J13" s="54"/>
      <c r="K13" s="17"/>
      <c r="L13" s="17"/>
      <c r="M13" s="19"/>
      <c r="N13" s="16"/>
      <c r="O13" s="17"/>
      <c r="P13" s="19"/>
      <c r="Q13" s="21"/>
    </row>
    <row r="14" spans="2:17" s="9" customFormat="1" ht="19.7" customHeight="1">
      <c r="B14" s="59">
        <v>12</v>
      </c>
      <c r="C14" s="59" t="s">
        <v>178</v>
      </c>
      <c r="D14" s="59" t="s">
        <v>178</v>
      </c>
      <c r="E14" s="1031" t="s">
        <v>6615</v>
      </c>
      <c r="F14" s="2108">
        <v>2</v>
      </c>
      <c r="G14" s="487">
        <v>10658</v>
      </c>
      <c r="H14" s="514">
        <f t="shared" si="0"/>
        <v>21316</v>
      </c>
      <c r="I14" s="997"/>
      <c r="J14" s="1029" t="s">
        <v>6616</v>
      </c>
      <c r="K14" s="146" t="s">
        <v>6613</v>
      </c>
      <c r="L14" s="17"/>
      <c r="M14" s="19">
        <v>44768</v>
      </c>
      <c r="N14" s="16"/>
      <c r="O14" s="17"/>
      <c r="P14" s="19">
        <v>44782</v>
      </c>
      <c r="Q14" s="21">
        <v>44782</v>
      </c>
    </row>
    <row r="15" spans="2:17" s="9" customFormat="1" ht="19.7" customHeight="1">
      <c r="B15" s="59">
        <v>12</v>
      </c>
      <c r="C15" s="59" t="s">
        <v>178</v>
      </c>
      <c r="D15" s="59" t="s">
        <v>178</v>
      </c>
      <c r="E15" s="1031" t="s">
        <v>6137</v>
      </c>
      <c r="F15" s="2108">
        <v>2</v>
      </c>
      <c r="G15" s="487">
        <v>1780</v>
      </c>
      <c r="H15" s="514">
        <f t="shared" si="0"/>
        <v>3560</v>
      </c>
      <c r="I15" s="997"/>
      <c r="J15" s="1029" t="s">
        <v>6617</v>
      </c>
      <c r="K15" s="146" t="s">
        <v>6613</v>
      </c>
      <c r="L15" s="17"/>
      <c r="M15" s="19">
        <v>44768</v>
      </c>
      <c r="N15" s="16"/>
      <c r="O15" s="17"/>
      <c r="P15" s="19">
        <v>44782</v>
      </c>
      <c r="Q15" s="21">
        <v>44782</v>
      </c>
    </row>
    <row r="16" spans="2:17" s="9" customFormat="1" ht="19.7" customHeight="1">
      <c r="B16" s="59">
        <v>12</v>
      </c>
      <c r="C16" s="59" t="s">
        <v>178</v>
      </c>
      <c r="D16" s="59" t="s">
        <v>178</v>
      </c>
      <c r="E16" s="1031" t="s">
        <v>5041</v>
      </c>
      <c r="F16" s="2108">
        <v>2</v>
      </c>
      <c r="G16" s="487">
        <v>35</v>
      </c>
      <c r="H16" s="514">
        <f t="shared" si="0"/>
        <v>70</v>
      </c>
      <c r="I16" s="997"/>
      <c r="J16" s="483" t="s">
        <v>1344</v>
      </c>
      <c r="K16" s="146" t="s">
        <v>6613</v>
      </c>
      <c r="L16" s="17"/>
      <c r="M16" s="19">
        <v>44768</v>
      </c>
      <c r="N16" s="16"/>
      <c r="O16" s="17"/>
      <c r="P16" s="19">
        <v>44782</v>
      </c>
      <c r="Q16" s="21">
        <v>44782</v>
      </c>
    </row>
    <row r="17" spans="2:17" s="9" customFormat="1" ht="19.7" customHeight="1">
      <c r="B17" s="59">
        <v>12</v>
      </c>
      <c r="C17" s="59" t="s">
        <v>178</v>
      </c>
      <c r="D17" s="59" t="s">
        <v>178</v>
      </c>
      <c r="E17" s="202" t="s">
        <v>6134</v>
      </c>
      <c r="F17" s="1106">
        <v>2</v>
      </c>
      <c r="G17" s="203">
        <v>240</v>
      </c>
      <c r="H17" s="514">
        <f t="shared" si="0"/>
        <v>480</v>
      </c>
      <c r="I17" s="997"/>
      <c r="J17" s="62" t="s">
        <v>4631</v>
      </c>
      <c r="K17" s="146" t="s">
        <v>6613</v>
      </c>
      <c r="L17" s="17"/>
      <c r="M17" s="19">
        <v>44768</v>
      </c>
      <c r="N17" s="16"/>
      <c r="O17" s="17"/>
      <c r="P17" s="19">
        <v>44782</v>
      </c>
      <c r="Q17" s="21">
        <v>44782</v>
      </c>
    </row>
    <row r="18" spans="2:17" s="9" customFormat="1" ht="19.7" customHeight="1">
      <c r="B18" s="16"/>
      <c r="C18" s="16"/>
      <c r="D18" s="16"/>
      <c r="E18" s="145"/>
      <c r="F18" s="17"/>
      <c r="G18" s="52">
        <v>0</v>
      </c>
      <c r="H18" s="52">
        <f t="shared" si="0"/>
        <v>0</v>
      </c>
      <c r="I18" s="18"/>
      <c r="J18" s="54"/>
      <c r="K18" s="17"/>
      <c r="L18" s="17"/>
      <c r="M18" s="19"/>
      <c r="N18" s="16"/>
      <c r="O18" s="17"/>
      <c r="P18" s="19"/>
      <c r="Q18" s="21"/>
    </row>
    <row r="19" spans="2:17" s="9" customFormat="1" ht="19.7" customHeight="1">
      <c r="B19" s="16"/>
      <c r="C19" s="16"/>
      <c r="D19" s="16"/>
      <c r="E19" s="145"/>
      <c r="F19" s="17"/>
      <c r="G19" s="52">
        <v>0</v>
      </c>
      <c r="H19" s="52">
        <f t="shared" si="0"/>
        <v>0</v>
      </c>
      <c r="I19" s="18"/>
      <c r="J19" s="54"/>
      <c r="K19" s="17"/>
      <c r="L19" s="17"/>
      <c r="M19" s="19"/>
      <c r="N19" s="16"/>
      <c r="O19" s="17"/>
      <c r="P19" s="19"/>
      <c r="Q19" s="21"/>
    </row>
    <row r="20" spans="2:17" s="205" customFormat="1" ht="19.7" customHeight="1">
      <c r="B20" s="59">
        <v>1</v>
      </c>
      <c r="C20" s="59" t="s">
        <v>25</v>
      </c>
      <c r="D20" s="59" t="s">
        <v>25</v>
      </c>
      <c r="E20" s="202" t="s">
        <v>6618</v>
      </c>
      <c r="F20" s="64">
        <v>2</v>
      </c>
      <c r="G20" s="203">
        <v>879000</v>
      </c>
      <c r="H20" s="134">
        <f t="shared" si="0"/>
        <v>1758000</v>
      </c>
      <c r="I20" s="61"/>
      <c r="J20" s="50" t="s">
        <v>6619</v>
      </c>
      <c r="K20" s="64"/>
      <c r="L20" s="64"/>
      <c r="M20" s="204">
        <v>44769</v>
      </c>
      <c r="N20" s="59"/>
      <c r="O20" s="64"/>
      <c r="P20" s="204">
        <v>44890</v>
      </c>
      <c r="Q20" s="206">
        <v>44890</v>
      </c>
    </row>
    <row r="21" spans="2:17" s="205" customFormat="1" ht="19.7" customHeight="1">
      <c r="B21" s="59">
        <v>1</v>
      </c>
      <c r="C21" s="59" t="s">
        <v>25</v>
      </c>
      <c r="D21" s="59" t="s">
        <v>25</v>
      </c>
      <c r="E21" s="202" t="s">
        <v>62</v>
      </c>
      <c r="F21" s="64">
        <v>2</v>
      </c>
      <c r="G21" s="203">
        <v>5000</v>
      </c>
      <c r="H21" s="134">
        <f t="shared" si="0"/>
        <v>10000</v>
      </c>
      <c r="I21" s="61"/>
      <c r="J21" s="50"/>
      <c r="K21" s="64"/>
      <c r="L21" s="64"/>
      <c r="M21" s="204">
        <v>44769</v>
      </c>
      <c r="N21" s="59"/>
      <c r="O21" s="64"/>
      <c r="P21" s="204">
        <v>44890</v>
      </c>
      <c r="Q21" s="206">
        <v>44890</v>
      </c>
    </row>
    <row r="22" spans="2:17" s="205" customFormat="1" ht="19.7" customHeight="1">
      <c r="B22" s="59">
        <v>2</v>
      </c>
      <c r="C22" s="59" t="s">
        <v>25</v>
      </c>
      <c r="D22" s="59" t="s">
        <v>25</v>
      </c>
      <c r="E22" s="202" t="s">
        <v>6620</v>
      </c>
      <c r="F22" s="64">
        <v>2</v>
      </c>
      <c r="G22" s="203">
        <v>20000</v>
      </c>
      <c r="H22" s="203">
        <f t="shared" si="0"/>
        <v>40000</v>
      </c>
      <c r="I22" s="61"/>
      <c r="J22" s="50"/>
      <c r="K22" s="64"/>
      <c r="L22" s="64"/>
      <c r="M22" s="204">
        <v>44769</v>
      </c>
      <c r="N22" s="59"/>
      <c r="O22" s="64"/>
      <c r="P22" s="204">
        <v>44890</v>
      </c>
      <c r="Q22" s="206">
        <v>44890</v>
      </c>
    </row>
    <row r="23" spans="2:17" s="205" customFormat="1" ht="19.7" customHeight="1">
      <c r="B23" s="59">
        <v>3</v>
      </c>
      <c r="C23" s="59" t="s">
        <v>25</v>
      </c>
      <c r="D23" s="59" t="s">
        <v>25</v>
      </c>
      <c r="E23" s="202" t="s">
        <v>6122</v>
      </c>
      <c r="F23" s="64">
        <v>2</v>
      </c>
      <c r="G23" s="203">
        <v>7000</v>
      </c>
      <c r="H23" s="203">
        <f t="shared" si="0"/>
        <v>14000</v>
      </c>
      <c r="I23" s="61"/>
      <c r="J23" s="50"/>
      <c r="K23" s="64"/>
      <c r="L23" s="64"/>
      <c r="M23" s="204">
        <v>44769</v>
      </c>
      <c r="N23" s="59"/>
      <c r="O23" s="64"/>
      <c r="P23" s="204">
        <v>44890</v>
      </c>
      <c r="Q23" s="206">
        <v>44890</v>
      </c>
    </row>
    <row r="24" spans="2:17" s="205" customFormat="1" ht="19.7" customHeight="1">
      <c r="B24" s="59">
        <v>4</v>
      </c>
      <c r="C24" s="59" t="s">
        <v>25</v>
      </c>
      <c r="D24" s="59" t="s">
        <v>25</v>
      </c>
      <c r="E24" s="202" t="s">
        <v>6621</v>
      </c>
      <c r="F24" s="64">
        <v>2</v>
      </c>
      <c r="G24" s="203">
        <v>46000</v>
      </c>
      <c r="H24" s="134">
        <f t="shared" si="0"/>
        <v>92000</v>
      </c>
      <c r="I24" s="61"/>
      <c r="J24" s="50"/>
      <c r="K24" s="64"/>
      <c r="L24" s="64"/>
      <c r="M24" s="204">
        <v>44769</v>
      </c>
      <c r="N24" s="59"/>
      <c r="O24" s="64"/>
      <c r="P24" s="204">
        <v>44890</v>
      </c>
      <c r="Q24" s="206">
        <v>44890</v>
      </c>
    </row>
    <row r="25" spans="2:17" s="205" customFormat="1" ht="19.7" customHeight="1">
      <c r="B25" s="59">
        <v>5</v>
      </c>
      <c r="C25" s="59" t="s">
        <v>25</v>
      </c>
      <c r="D25" s="59" t="s">
        <v>25</v>
      </c>
      <c r="E25" s="202" t="s">
        <v>6622</v>
      </c>
      <c r="F25" s="64">
        <v>2</v>
      </c>
      <c r="G25" s="203">
        <v>32500</v>
      </c>
      <c r="H25" s="134">
        <f t="shared" si="0"/>
        <v>65000</v>
      </c>
      <c r="I25" s="61"/>
      <c r="J25" s="50"/>
      <c r="K25" s="64"/>
      <c r="L25" s="64"/>
      <c r="M25" s="204">
        <v>44769</v>
      </c>
      <c r="N25" s="59"/>
      <c r="O25" s="64"/>
      <c r="P25" s="204">
        <v>44890</v>
      </c>
      <c r="Q25" s="206">
        <v>44890</v>
      </c>
    </row>
    <row r="26" spans="2:17" s="205" customFormat="1" ht="19.7" customHeight="1">
      <c r="B26" s="59">
        <v>6</v>
      </c>
      <c r="C26" s="59" t="s">
        <v>25</v>
      </c>
      <c r="D26" s="59" t="s">
        <v>25</v>
      </c>
      <c r="E26" s="202" t="s">
        <v>6623</v>
      </c>
      <c r="F26" s="64">
        <v>2</v>
      </c>
      <c r="G26" s="203">
        <v>16500</v>
      </c>
      <c r="H26" s="134">
        <f t="shared" si="0"/>
        <v>33000</v>
      </c>
      <c r="I26" s="61"/>
      <c r="J26" s="50"/>
      <c r="K26" s="64"/>
      <c r="L26" s="64"/>
      <c r="M26" s="204">
        <v>44769</v>
      </c>
      <c r="N26" s="59"/>
      <c r="O26" s="64"/>
      <c r="P26" s="204">
        <v>44890</v>
      </c>
      <c r="Q26" s="206">
        <v>44890</v>
      </c>
    </row>
    <row r="27" spans="2:17" s="205" customFormat="1" ht="19.7" customHeight="1">
      <c r="B27" s="59">
        <v>7</v>
      </c>
      <c r="C27" s="59" t="s">
        <v>25</v>
      </c>
      <c r="D27" s="59" t="s">
        <v>25</v>
      </c>
      <c r="E27" s="202" t="s">
        <v>6624</v>
      </c>
      <c r="F27" s="64">
        <v>2</v>
      </c>
      <c r="G27" s="203">
        <v>9100</v>
      </c>
      <c r="H27" s="134">
        <f t="shared" si="0"/>
        <v>18200</v>
      </c>
      <c r="I27" s="61"/>
      <c r="J27" s="50"/>
      <c r="K27" s="64"/>
      <c r="L27" s="64"/>
      <c r="M27" s="204">
        <v>44769</v>
      </c>
      <c r="N27" s="59"/>
      <c r="O27" s="64"/>
      <c r="P27" s="204">
        <v>44890</v>
      </c>
      <c r="Q27" s="206">
        <v>44890</v>
      </c>
    </row>
    <row r="28" spans="2:17" s="205" customFormat="1" ht="19.7" customHeight="1">
      <c r="B28" s="59">
        <v>7</v>
      </c>
      <c r="C28" s="59" t="s">
        <v>25</v>
      </c>
      <c r="D28" s="59" t="s">
        <v>25</v>
      </c>
      <c r="E28" s="202" t="s">
        <v>6625</v>
      </c>
      <c r="F28" s="64">
        <v>2</v>
      </c>
      <c r="G28" s="203">
        <v>14000</v>
      </c>
      <c r="H28" s="134">
        <f t="shared" si="0"/>
        <v>28000</v>
      </c>
      <c r="I28" s="61"/>
      <c r="J28" s="50"/>
      <c r="K28" s="64"/>
      <c r="L28" s="64"/>
      <c r="M28" s="204">
        <v>44769</v>
      </c>
      <c r="N28" s="59"/>
      <c r="O28" s="64"/>
      <c r="P28" s="204">
        <v>44890</v>
      </c>
      <c r="Q28" s="206">
        <v>44890</v>
      </c>
    </row>
    <row r="29" spans="2:17" s="9" customFormat="1" ht="19.7" customHeight="1">
      <c r="B29" s="16"/>
      <c r="C29" s="16"/>
      <c r="D29" s="16"/>
      <c r="E29" s="145"/>
      <c r="F29" s="17"/>
      <c r="G29" s="52">
        <v>0</v>
      </c>
      <c r="H29" s="52">
        <f t="shared" si="0"/>
        <v>0</v>
      </c>
      <c r="I29" s="18"/>
      <c r="J29" s="54"/>
      <c r="K29" s="17"/>
      <c r="L29" s="17"/>
      <c r="M29" s="19"/>
      <c r="N29" s="16"/>
      <c r="O29" s="17"/>
      <c r="P29" s="19"/>
      <c r="Q29" s="21"/>
    </row>
    <row r="30" spans="2:17" s="9" customFormat="1" ht="19.7" customHeight="1">
      <c r="B30" s="16"/>
      <c r="C30" s="16"/>
      <c r="D30" s="16"/>
      <c r="E30" s="145"/>
      <c r="F30" s="17"/>
      <c r="G30" s="52">
        <v>0</v>
      </c>
      <c r="H30" s="52">
        <f t="shared" si="0"/>
        <v>0</v>
      </c>
      <c r="I30" s="18"/>
      <c r="J30" s="54"/>
      <c r="K30" s="17"/>
      <c r="L30" s="17"/>
      <c r="M30" s="19"/>
      <c r="N30" s="16"/>
      <c r="O30" s="17"/>
      <c r="P30" s="19"/>
      <c r="Q30" s="21"/>
    </row>
    <row r="31" spans="2:17" s="9" customFormat="1" ht="19.7" customHeight="1">
      <c r="B31" s="16"/>
      <c r="C31" s="16"/>
      <c r="D31" s="16"/>
      <c r="E31" s="145"/>
      <c r="F31" s="17"/>
      <c r="G31" s="52">
        <v>0</v>
      </c>
      <c r="H31" s="52">
        <f t="shared" si="0"/>
        <v>0</v>
      </c>
      <c r="I31" s="18"/>
      <c r="J31" s="54"/>
      <c r="K31" s="17"/>
      <c r="L31" s="17"/>
      <c r="M31" s="19"/>
      <c r="N31" s="16"/>
      <c r="O31" s="17"/>
      <c r="P31" s="19"/>
      <c r="Q31" s="21"/>
    </row>
    <row r="32" spans="2:17" s="9" customFormat="1" ht="19.7" customHeight="1">
      <c r="B32" s="16"/>
      <c r="C32" s="16"/>
      <c r="D32" s="16"/>
      <c r="E32" s="145"/>
      <c r="F32" s="17"/>
      <c r="G32" s="52">
        <v>0</v>
      </c>
      <c r="H32" s="52">
        <f t="shared" si="0"/>
        <v>0</v>
      </c>
      <c r="I32" s="18"/>
      <c r="J32" s="54"/>
      <c r="K32" s="17"/>
      <c r="L32" s="17"/>
      <c r="M32" s="19"/>
      <c r="N32" s="16"/>
      <c r="O32" s="17"/>
      <c r="P32" s="19"/>
      <c r="Q32" s="21"/>
    </row>
    <row r="33" spans="2:17" s="9" customFormat="1" ht="19.7" customHeight="1">
      <c r="B33" s="16"/>
      <c r="C33" s="16"/>
      <c r="D33" s="16"/>
      <c r="E33" s="145"/>
      <c r="F33" s="17"/>
      <c r="G33" s="52">
        <v>0</v>
      </c>
      <c r="H33" s="52">
        <f t="shared" si="0"/>
        <v>0</v>
      </c>
      <c r="I33" s="18"/>
      <c r="J33" s="54"/>
      <c r="K33" s="17"/>
      <c r="L33" s="17"/>
      <c r="M33" s="19"/>
      <c r="N33" s="16"/>
      <c r="O33" s="17"/>
      <c r="P33" s="19"/>
      <c r="Q33" s="21"/>
    </row>
    <row r="34" spans="2:17">
      <c r="G34" s="11"/>
      <c r="H34" s="11"/>
    </row>
  </sheetData>
  <autoFilter ref="B8:O33" xr:uid="{A488C2C1-E205-4363-AFB8-E7035705CE6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9D197-E1D3-498A-8BBC-A4E7199FCE74}">
  <dimension ref="A1:B5"/>
  <sheetViews>
    <sheetView view="pageBreakPreview" zoomScale="60" zoomScaleNormal="100" workbookViewId="0">
      <selection activeCell="E9" sqref="E9"/>
    </sheetView>
  </sheetViews>
  <sheetFormatPr defaultRowHeight="18.75"/>
  <cols>
    <col min="1" max="1" width="13.25" style="3" bestFit="1" customWidth="1"/>
    <col min="2" max="2" width="22.125" style="3" bestFit="1" customWidth="1"/>
    <col min="3" max="256" width="9" style="3"/>
    <col min="257" max="257" width="13.25" style="3" bestFit="1" customWidth="1"/>
    <col min="258" max="258" width="22.125" style="3" bestFit="1" customWidth="1"/>
    <col min="259" max="512" width="9" style="3"/>
    <col min="513" max="513" width="13.25" style="3" bestFit="1" customWidth="1"/>
    <col min="514" max="514" width="22.125" style="3" bestFit="1" customWidth="1"/>
    <col min="515" max="768" width="9" style="3"/>
    <col min="769" max="769" width="13.25" style="3" bestFit="1" customWidth="1"/>
    <col min="770" max="770" width="22.125" style="3" bestFit="1" customWidth="1"/>
    <col min="771" max="1024" width="9" style="3"/>
    <col min="1025" max="1025" width="13.25" style="3" bestFit="1" customWidth="1"/>
    <col min="1026" max="1026" width="22.125" style="3" bestFit="1" customWidth="1"/>
    <col min="1027" max="1280" width="9" style="3"/>
    <col min="1281" max="1281" width="13.25" style="3" bestFit="1" customWidth="1"/>
    <col min="1282" max="1282" width="22.125" style="3" bestFit="1" customWidth="1"/>
    <col min="1283" max="1536" width="9" style="3"/>
    <col min="1537" max="1537" width="13.25" style="3" bestFit="1" customWidth="1"/>
    <col min="1538" max="1538" width="22.125" style="3" bestFit="1" customWidth="1"/>
    <col min="1539" max="1792" width="9" style="3"/>
    <col min="1793" max="1793" width="13.25" style="3" bestFit="1" customWidth="1"/>
    <col min="1794" max="1794" width="22.125" style="3" bestFit="1" customWidth="1"/>
    <col min="1795" max="2048" width="9" style="3"/>
    <col min="2049" max="2049" width="13.25" style="3" bestFit="1" customWidth="1"/>
    <col min="2050" max="2050" width="22.125" style="3" bestFit="1" customWidth="1"/>
    <col min="2051" max="2304" width="9" style="3"/>
    <col min="2305" max="2305" width="13.25" style="3" bestFit="1" customWidth="1"/>
    <col min="2306" max="2306" width="22.125" style="3" bestFit="1" customWidth="1"/>
    <col min="2307" max="2560" width="9" style="3"/>
    <col min="2561" max="2561" width="13.25" style="3" bestFit="1" customWidth="1"/>
    <col min="2562" max="2562" width="22.125" style="3" bestFit="1" customWidth="1"/>
    <col min="2563" max="2816" width="9" style="3"/>
    <col min="2817" max="2817" width="13.25" style="3" bestFit="1" customWidth="1"/>
    <col min="2818" max="2818" width="22.125" style="3" bestFit="1" customWidth="1"/>
    <col min="2819" max="3072" width="9" style="3"/>
    <col min="3073" max="3073" width="13.25" style="3" bestFit="1" customWidth="1"/>
    <col min="3074" max="3074" width="22.125" style="3" bestFit="1" customWidth="1"/>
    <col min="3075" max="3328" width="9" style="3"/>
    <col min="3329" max="3329" width="13.25" style="3" bestFit="1" customWidth="1"/>
    <col min="3330" max="3330" width="22.125" style="3" bestFit="1" customWidth="1"/>
    <col min="3331" max="3584" width="9" style="3"/>
    <col min="3585" max="3585" width="13.25" style="3" bestFit="1" customWidth="1"/>
    <col min="3586" max="3586" width="22.125" style="3" bestFit="1" customWidth="1"/>
    <col min="3587" max="3840" width="9" style="3"/>
    <col min="3841" max="3841" width="13.25" style="3" bestFit="1" customWidth="1"/>
    <col min="3842" max="3842" width="22.125" style="3" bestFit="1" customWidth="1"/>
    <col min="3843" max="4096" width="9" style="3"/>
    <col min="4097" max="4097" width="13.25" style="3" bestFit="1" customWidth="1"/>
    <col min="4098" max="4098" width="22.125" style="3" bestFit="1" customWidth="1"/>
    <col min="4099" max="4352" width="9" style="3"/>
    <col min="4353" max="4353" width="13.25" style="3" bestFit="1" customWidth="1"/>
    <col min="4354" max="4354" width="22.125" style="3" bestFit="1" customWidth="1"/>
    <col min="4355" max="4608" width="9" style="3"/>
    <col min="4609" max="4609" width="13.25" style="3" bestFit="1" customWidth="1"/>
    <col min="4610" max="4610" width="22.125" style="3" bestFit="1" customWidth="1"/>
    <col min="4611" max="4864" width="9" style="3"/>
    <col min="4865" max="4865" width="13.25" style="3" bestFit="1" customWidth="1"/>
    <col min="4866" max="4866" width="22.125" style="3" bestFit="1" customWidth="1"/>
    <col min="4867" max="5120" width="9" style="3"/>
    <col min="5121" max="5121" width="13.25" style="3" bestFit="1" customWidth="1"/>
    <col min="5122" max="5122" width="22.125" style="3" bestFit="1" customWidth="1"/>
    <col min="5123" max="5376" width="9" style="3"/>
    <col min="5377" max="5377" width="13.25" style="3" bestFit="1" customWidth="1"/>
    <col min="5378" max="5378" width="22.125" style="3" bestFit="1" customWidth="1"/>
    <col min="5379" max="5632" width="9" style="3"/>
    <col min="5633" max="5633" width="13.25" style="3" bestFit="1" customWidth="1"/>
    <col min="5634" max="5634" width="22.125" style="3" bestFit="1" customWidth="1"/>
    <col min="5635" max="5888" width="9" style="3"/>
    <col min="5889" max="5889" width="13.25" style="3" bestFit="1" customWidth="1"/>
    <col min="5890" max="5890" width="22.125" style="3" bestFit="1" customWidth="1"/>
    <col min="5891" max="6144" width="9" style="3"/>
    <col min="6145" max="6145" width="13.25" style="3" bestFit="1" customWidth="1"/>
    <col min="6146" max="6146" width="22.125" style="3" bestFit="1" customWidth="1"/>
    <col min="6147" max="6400" width="9" style="3"/>
    <col min="6401" max="6401" width="13.25" style="3" bestFit="1" customWidth="1"/>
    <col min="6402" max="6402" width="22.125" style="3" bestFit="1" customWidth="1"/>
    <col min="6403" max="6656" width="9" style="3"/>
    <col min="6657" max="6657" width="13.25" style="3" bestFit="1" customWidth="1"/>
    <col min="6658" max="6658" width="22.125" style="3" bestFit="1" customWidth="1"/>
    <col min="6659" max="6912" width="9" style="3"/>
    <col min="6913" max="6913" width="13.25" style="3" bestFit="1" customWidth="1"/>
    <col min="6914" max="6914" width="22.125" style="3" bestFit="1" customWidth="1"/>
    <col min="6915" max="7168" width="9" style="3"/>
    <col min="7169" max="7169" width="13.25" style="3" bestFit="1" customWidth="1"/>
    <col min="7170" max="7170" width="22.125" style="3" bestFit="1" customWidth="1"/>
    <col min="7171" max="7424" width="9" style="3"/>
    <col min="7425" max="7425" width="13.25" style="3" bestFit="1" customWidth="1"/>
    <col min="7426" max="7426" width="22.125" style="3" bestFit="1" customWidth="1"/>
    <col min="7427" max="7680" width="9" style="3"/>
    <col min="7681" max="7681" width="13.25" style="3" bestFit="1" customWidth="1"/>
    <col min="7682" max="7682" width="22.125" style="3" bestFit="1" customWidth="1"/>
    <col min="7683" max="7936" width="9" style="3"/>
    <col min="7937" max="7937" width="13.25" style="3" bestFit="1" customWidth="1"/>
    <col min="7938" max="7938" width="22.125" style="3" bestFit="1" customWidth="1"/>
    <col min="7939" max="8192" width="9" style="3"/>
    <col min="8193" max="8193" width="13.25" style="3" bestFit="1" customWidth="1"/>
    <col min="8194" max="8194" width="22.125" style="3" bestFit="1" customWidth="1"/>
    <col min="8195" max="8448" width="9" style="3"/>
    <col min="8449" max="8449" width="13.25" style="3" bestFit="1" customWidth="1"/>
    <col min="8450" max="8450" width="22.125" style="3" bestFit="1" customWidth="1"/>
    <col min="8451" max="8704" width="9" style="3"/>
    <col min="8705" max="8705" width="13.25" style="3" bestFit="1" customWidth="1"/>
    <col min="8706" max="8706" width="22.125" style="3" bestFit="1" customWidth="1"/>
    <col min="8707" max="8960" width="9" style="3"/>
    <col min="8961" max="8961" width="13.25" style="3" bestFit="1" customWidth="1"/>
    <col min="8962" max="8962" width="22.125" style="3" bestFit="1" customWidth="1"/>
    <col min="8963" max="9216" width="9" style="3"/>
    <col min="9217" max="9217" width="13.25" style="3" bestFit="1" customWidth="1"/>
    <col min="9218" max="9218" width="22.125" style="3" bestFit="1" customWidth="1"/>
    <col min="9219" max="9472" width="9" style="3"/>
    <col min="9473" max="9473" width="13.25" style="3" bestFit="1" customWidth="1"/>
    <col min="9474" max="9474" width="22.125" style="3" bestFit="1" customWidth="1"/>
    <col min="9475" max="9728" width="9" style="3"/>
    <col min="9729" max="9729" width="13.25" style="3" bestFit="1" customWidth="1"/>
    <col min="9730" max="9730" width="22.125" style="3" bestFit="1" customWidth="1"/>
    <col min="9731" max="9984" width="9" style="3"/>
    <col min="9985" max="9985" width="13.25" style="3" bestFit="1" customWidth="1"/>
    <col min="9986" max="9986" width="22.125" style="3" bestFit="1" customWidth="1"/>
    <col min="9987" max="10240" width="9" style="3"/>
    <col min="10241" max="10241" width="13.25" style="3" bestFit="1" customWidth="1"/>
    <col min="10242" max="10242" width="22.125" style="3" bestFit="1" customWidth="1"/>
    <col min="10243" max="10496" width="9" style="3"/>
    <col min="10497" max="10497" width="13.25" style="3" bestFit="1" customWidth="1"/>
    <col min="10498" max="10498" width="22.125" style="3" bestFit="1" customWidth="1"/>
    <col min="10499" max="10752" width="9" style="3"/>
    <col min="10753" max="10753" width="13.25" style="3" bestFit="1" customWidth="1"/>
    <col min="10754" max="10754" width="22.125" style="3" bestFit="1" customWidth="1"/>
    <col min="10755" max="11008" width="9" style="3"/>
    <col min="11009" max="11009" width="13.25" style="3" bestFit="1" customWidth="1"/>
    <col min="11010" max="11010" width="22.125" style="3" bestFit="1" customWidth="1"/>
    <col min="11011" max="11264" width="9" style="3"/>
    <col min="11265" max="11265" width="13.25" style="3" bestFit="1" customWidth="1"/>
    <col min="11266" max="11266" width="22.125" style="3" bestFit="1" customWidth="1"/>
    <col min="11267" max="11520" width="9" style="3"/>
    <col min="11521" max="11521" width="13.25" style="3" bestFit="1" customWidth="1"/>
    <col min="11522" max="11522" width="22.125" style="3" bestFit="1" customWidth="1"/>
    <col min="11523" max="11776" width="9" style="3"/>
    <col min="11777" max="11777" width="13.25" style="3" bestFit="1" customWidth="1"/>
    <col min="11778" max="11778" width="22.125" style="3" bestFit="1" customWidth="1"/>
    <col min="11779" max="12032" width="9" style="3"/>
    <col min="12033" max="12033" width="13.25" style="3" bestFit="1" customWidth="1"/>
    <col min="12034" max="12034" width="22.125" style="3" bestFit="1" customWidth="1"/>
    <col min="12035" max="12288" width="9" style="3"/>
    <col min="12289" max="12289" width="13.25" style="3" bestFit="1" customWidth="1"/>
    <col min="12290" max="12290" width="22.125" style="3" bestFit="1" customWidth="1"/>
    <col min="12291" max="12544" width="9" style="3"/>
    <col min="12545" max="12545" width="13.25" style="3" bestFit="1" customWidth="1"/>
    <col min="12546" max="12546" width="22.125" style="3" bestFit="1" customWidth="1"/>
    <col min="12547" max="12800" width="9" style="3"/>
    <col min="12801" max="12801" width="13.25" style="3" bestFit="1" customWidth="1"/>
    <col min="12802" max="12802" width="22.125" style="3" bestFit="1" customWidth="1"/>
    <col min="12803" max="13056" width="9" style="3"/>
    <col min="13057" max="13057" width="13.25" style="3" bestFit="1" customWidth="1"/>
    <col min="13058" max="13058" width="22.125" style="3" bestFit="1" customWidth="1"/>
    <col min="13059" max="13312" width="9" style="3"/>
    <col min="13313" max="13313" width="13.25" style="3" bestFit="1" customWidth="1"/>
    <col min="13314" max="13314" width="22.125" style="3" bestFit="1" customWidth="1"/>
    <col min="13315" max="13568" width="9" style="3"/>
    <col min="13569" max="13569" width="13.25" style="3" bestFit="1" customWidth="1"/>
    <col min="13570" max="13570" width="22.125" style="3" bestFit="1" customWidth="1"/>
    <col min="13571" max="13824" width="9" style="3"/>
    <col min="13825" max="13825" width="13.25" style="3" bestFit="1" customWidth="1"/>
    <col min="13826" max="13826" width="22.125" style="3" bestFit="1" customWidth="1"/>
    <col min="13827" max="14080" width="9" style="3"/>
    <col min="14081" max="14081" width="13.25" style="3" bestFit="1" customWidth="1"/>
    <col min="14082" max="14082" width="22.125" style="3" bestFit="1" customWidth="1"/>
    <col min="14083" max="14336" width="9" style="3"/>
    <col min="14337" max="14337" width="13.25" style="3" bestFit="1" customWidth="1"/>
    <col min="14338" max="14338" width="22.125" style="3" bestFit="1" customWidth="1"/>
    <col min="14339" max="14592" width="9" style="3"/>
    <col min="14593" max="14593" width="13.25" style="3" bestFit="1" customWidth="1"/>
    <col min="14594" max="14594" width="22.125" style="3" bestFit="1" customWidth="1"/>
    <col min="14595" max="14848" width="9" style="3"/>
    <col min="14849" max="14849" width="13.25" style="3" bestFit="1" customWidth="1"/>
    <col min="14850" max="14850" width="22.125" style="3" bestFit="1" customWidth="1"/>
    <col min="14851" max="15104" width="9" style="3"/>
    <col min="15105" max="15105" width="13.25" style="3" bestFit="1" customWidth="1"/>
    <col min="15106" max="15106" width="22.125" style="3" bestFit="1" customWidth="1"/>
    <col min="15107" max="15360" width="9" style="3"/>
    <col min="15361" max="15361" width="13.25" style="3" bestFit="1" customWidth="1"/>
    <col min="15362" max="15362" width="22.125" style="3" bestFit="1" customWidth="1"/>
    <col min="15363" max="15616" width="9" style="3"/>
    <col min="15617" max="15617" width="13.25" style="3" bestFit="1" customWidth="1"/>
    <col min="15618" max="15618" width="22.125" style="3" bestFit="1" customWidth="1"/>
    <col min="15619" max="15872" width="9" style="3"/>
    <col min="15873" max="15873" width="13.25" style="3" bestFit="1" customWidth="1"/>
    <col min="15874" max="15874" width="22.125" style="3" bestFit="1" customWidth="1"/>
    <col min="15875" max="16128" width="9" style="3"/>
    <col min="16129" max="16129" width="13.25" style="3" bestFit="1" customWidth="1"/>
    <col min="16130" max="16130" width="22.125" style="3" bestFit="1" customWidth="1"/>
    <col min="16131" max="16384" width="9" style="3"/>
  </cols>
  <sheetData>
    <row r="1" spans="1:2">
      <c r="A1" s="121" t="s">
        <v>0</v>
      </c>
      <c r="B1" s="2" t="s">
        <v>4917</v>
      </c>
    </row>
    <row r="2" spans="1:2">
      <c r="A2" s="121" t="s">
        <v>3</v>
      </c>
      <c r="B2" s="14" t="s">
        <v>686</v>
      </c>
    </row>
    <row r="3" spans="1:2">
      <c r="A3" s="121" t="s">
        <v>5</v>
      </c>
      <c r="B3" s="14">
        <v>198809</v>
      </c>
    </row>
    <row r="4" spans="1:2">
      <c r="A4" s="121" t="s">
        <v>6</v>
      </c>
      <c r="B4" s="15">
        <v>44819</v>
      </c>
    </row>
    <row r="5" spans="1:2">
      <c r="A5" s="121" t="s">
        <v>8</v>
      </c>
      <c r="B5" s="15"/>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12A64-4F90-46CF-ABD3-145AED942955}">
  <dimension ref="B2:Q42"/>
  <sheetViews>
    <sheetView zoomScale="85" zoomScaleNormal="85" workbookViewId="0">
      <pane xSplit="10" ySplit="8" topLeftCell="K17"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24.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24.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24.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24.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24.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24.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24.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24.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24.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24.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24.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24.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24.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24.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24.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24.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24.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24.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24.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24.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24.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24.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24.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24.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24.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24.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24.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24.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24.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24.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24.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24.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24.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24.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24.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24.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24.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24.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24.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24.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24.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24.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24.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24.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24.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24.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24.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24.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24.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24.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24.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24.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24.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24.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24.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24.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24.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24.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24.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24.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24.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24.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24.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24.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1055</v>
      </c>
      <c r="G2" s="4" t="s">
        <v>2</v>
      </c>
      <c r="H2" s="5"/>
      <c r="I2" s="6"/>
      <c r="J2" s="125">
        <f>SUM(H:H)</f>
        <v>287316</v>
      </c>
    </row>
    <row r="3" spans="2:17" ht="20.100000000000001" customHeight="1">
      <c r="B3" s="1" t="s">
        <v>3</v>
      </c>
      <c r="C3" s="1"/>
      <c r="D3" s="1"/>
      <c r="E3" s="14" t="s">
        <v>1056</v>
      </c>
    </row>
    <row r="4" spans="2:17" ht="20.100000000000001" customHeight="1">
      <c r="B4" s="1" t="s">
        <v>5</v>
      </c>
      <c r="C4" s="1"/>
      <c r="D4" s="1"/>
      <c r="E4" s="14">
        <v>199170</v>
      </c>
    </row>
    <row r="5" spans="2:17" ht="20.100000000000001" customHeight="1">
      <c r="B5" s="1" t="s">
        <v>6</v>
      </c>
      <c r="C5" s="1"/>
      <c r="D5" s="1"/>
      <c r="E5" s="15">
        <v>44810</v>
      </c>
    </row>
    <row r="6" spans="2:17" ht="20.100000000000001" customHeight="1">
      <c r="B6" s="1" t="s">
        <v>8</v>
      </c>
      <c r="C6" s="1"/>
      <c r="D6" s="1"/>
      <c r="E6" s="15">
        <v>44890</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38" si="0">F9*G9</f>
        <v>0</v>
      </c>
      <c r="I9" s="18"/>
      <c r="J9" s="146"/>
      <c r="K9" s="146"/>
      <c r="L9" s="17"/>
      <c r="M9" s="19"/>
      <c r="N9" s="16"/>
      <c r="O9" s="17"/>
      <c r="P9" s="19"/>
      <c r="Q9" s="21"/>
    </row>
    <row r="10" spans="2:17" s="9" customFormat="1" ht="19.7" customHeight="1">
      <c r="B10" s="16">
        <v>11</v>
      </c>
      <c r="C10" s="16" t="s">
        <v>415</v>
      </c>
      <c r="D10" s="16" t="s">
        <v>415</v>
      </c>
      <c r="E10" s="54" t="s">
        <v>1058</v>
      </c>
      <c r="F10" s="2109">
        <v>4</v>
      </c>
      <c r="G10" s="52">
        <v>14300</v>
      </c>
      <c r="H10" s="1047">
        <f t="shared" si="0"/>
        <v>57200</v>
      </c>
      <c r="I10" s="18"/>
      <c r="J10" s="146" t="s">
        <v>1059</v>
      </c>
      <c r="K10" s="17" t="s">
        <v>6626</v>
      </c>
      <c r="L10" s="17"/>
      <c r="M10" s="19">
        <v>44789</v>
      </c>
      <c r="N10" s="16"/>
      <c r="O10" s="56">
        <v>44810</v>
      </c>
      <c r="P10" s="19">
        <v>44810</v>
      </c>
      <c r="Q10" s="21">
        <v>44810</v>
      </c>
    </row>
    <row r="11" spans="2:17" s="9" customFormat="1" ht="19.7" customHeight="1">
      <c r="B11" s="16">
        <v>11</v>
      </c>
      <c r="C11" s="16" t="s">
        <v>415</v>
      </c>
      <c r="D11" s="16" t="s">
        <v>415</v>
      </c>
      <c r="E11" s="54" t="s">
        <v>1060</v>
      </c>
      <c r="F11" s="2109">
        <v>4</v>
      </c>
      <c r="G11" s="52">
        <v>10200</v>
      </c>
      <c r="H11" s="1047">
        <f t="shared" si="0"/>
        <v>40800</v>
      </c>
      <c r="I11" s="18"/>
      <c r="J11" s="146" t="s">
        <v>1061</v>
      </c>
      <c r="K11" s="17"/>
      <c r="L11" s="17"/>
      <c r="M11" s="19">
        <v>44789</v>
      </c>
      <c r="N11" s="16"/>
      <c r="O11" s="56">
        <v>44810</v>
      </c>
      <c r="P11" s="19">
        <v>44810</v>
      </c>
      <c r="Q11" s="21">
        <v>44810</v>
      </c>
    </row>
    <row r="12" spans="2:17" s="9" customFormat="1" ht="19.7" customHeight="1">
      <c r="B12" s="16">
        <v>11</v>
      </c>
      <c r="C12" s="16" t="s">
        <v>415</v>
      </c>
      <c r="D12" s="16" t="s">
        <v>415</v>
      </c>
      <c r="E12" s="54" t="s">
        <v>1062</v>
      </c>
      <c r="F12" s="2109">
        <v>4</v>
      </c>
      <c r="G12" s="52">
        <v>6000</v>
      </c>
      <c r="H12" s="1047">
        <f t="shared" si="0"/>
        <v>24000</v>
      </c>
      <c r="I12" s="18"/>
      <c r="J12" s="146" t="s">
        <v>1063</v>
      </c>
      <c r="K12" s="17"/>
      <c r="L12" s="17"/>
      <c r="M12" s="19">
        <v>44789</v>
      </c>
      <c r="N12" s="16"/>
      <c r="O12" s="56">
        <v>44810</v>
      </c>
      <c r="P12" s="19">
        <v>44810</v>
      </c>
      <c r="Q12" s="21">
        <v>44810</v>
      </c>
    </row>
    <row r="13" spans="2:17" s="9" customFormat="1" ht="19.7" customHeight="1">
      <c r="B13" s="16">
        <v>11</v>
      </c>
      <c r="C13" s="16" t="s">
        <v>415</v>
      </c>
      <c r="D13" s="16" t="s">
        <v>415</v>
      </c>
      <c r="E13" s="54" t="s">
        <v>1064</v>
      </c>
      <c r="F13" s="2110">
        <v>4</v>
      </c>
      <c r="G13" s="52">
        <v>2700</v>
      </c>
      <c r="H13" s="1047">
        <f t="shared" si="0"/>
        <v>10800</v>
      </c>
      <c r="I13" s="18"/>
      <c r="J13" s="146" t="s">
        <v>1065</v>
      </c>
      <c r="K13" s="17"/>
      <c r="L13" s="17"/>
      <c r="M13" s="19">
        <v>44789</v>
      </c>
      <c r="N13" s="16"/>
      <c r="O13" s="56">
        <v>44810</v>
      </c>
      <c r="P13" s="19">
        <v>44810</v>
      </c>
      <c r="Q13" s="21">
        <v>44810</v>
      </c>
    </row>
    <row r="14" spans="2:17" s="9" customFormat="1" ht="19.7" customHeight="1">
      <c r="B14" s="381"/>
      <c r="C14" s="381"/>
      <c r="D14" s="381"/>
      <c r="E14" s="357"/>
      <c r="F14" s="292"/>
      <c r="G14" s="52">
        <v>0</v>
      </c>
      <c r="H14" s="52">
        <f t="shared" si="0"/>
        <v>0</v>
      </c>
      <c r="I14" s="18"/>
      <c r="J14" s="54"/>
      <c r="K14" s="17"/>
      <c r="L14" s="17"/>
      <c r="M14" s="19"/>
      <c r="N14" s="16"/>
      <c r="O14" s="17"/>
      <c r="P14" s="19"/>
      <c r="Q14" s="21"/>
    </row>
    <row r="15" spans="2:17" s="9" customFormat="1" ht="19.7" customHeight="1">
      <c r="B15" s="16">
        <v>12</v>
      </c>
      <c r="C15" s="16" t="s">
        <v>687</v>
      </c>
      <c r="D15" s="16" t="s">
        <v>687</v>
      </c>
      <c r="E15" s="54" t="s">
        <v>1066</v>
      </c>
      <c r="F15" s="17">
        <v>4</v>
      </c>
      <c r="G15" s="52">
        <v>18500</v>
      </c>
      <c r="H15" s="52">
        <f t="shared" si="0"/>
        <v>74000</v>
      </c>
      <c r="I15" s="18"/>
      <c r="J15" s="146" t="s">
        <v>1067</v>
      </c>
      <c r="K15" s="17" t="s">
        <v>6627</v>
      </c>
      <c r="L15" s="17"/>
      <c r="M15" s="19">
        <v>44795</v>
      </c>
      <c r="N15" s="16"/>
      <c r="O15" s="56">
        <v>44810</v>
      </c>
      <c r="P15" s="19">
        <v>44810</v>
      </c>
      <c r="Q15" s="21">
        <v>44806</v>
      </c>
    </row>
    <row r="16" spans="2:17" s="9" customFormat="1" ht="19.7" customHeight="1">
      <c r="B16" s="16">
        <v>12</v>
      </c>
      <c r="C16" s="16" t="s">
        <v>687</v>
      </c>
      <c r="D16" s="16" t="s">
        <v>687</v>
      </c>
      <c r="E16" s="54" t="s">
        <v>1068</v>
      </c>
      <c r="F16" s="17">
        <v>4</v>
      </c>
      <c r="G16" s="52">
        <v>4200</v>
      </c>
      <c r="H16" s="52">
        <f t="shared" si="0"/>
        <v>16800</v>
      </c>
      <c r="I16" s="18"/>
      <c r="J16" s="146" t="s">
        <v>1069</v>
      </c>
      <c r="K16" s="17" t="s">
        <v>6627</v>
      </c>
      <c r="L16" s="17"/>
      <c r="M16" s="19">
        <v>44795</v>
      </c>
      <c r="N16" s="16"/>
      <c r="O16" s="56">
        <v>44810</v>
      </c>
      <c r="P16" s="19">
        <v>44810</v>
      </c>
      <c r="Q16" s="21">
        <v>44806</v>
      </c>
    </row>
    <row r="17" spans="2:17" s="9" customFormat="1" ht="19.7" customHeight="1">
      <c r="B17" s="381"/>
      <c r="C17" s="381"/>
      <c r="D17" s="381"/>
      <c r="E17" s="357"/>
      <c r="F17" s="292"/>
      <c r="G17" s="52">
        <v>0</v>
      </c>
      <c r="H17" s="52">
        <f t="shared" si="0"/>
        <v>0</v>
      </c>
      <c r="I17" s="18"/>
      <c r="J17" s="54"/>
      <c r="K17" s="17"/>
      <c r="L17" s="17"/>
      <c r="M17" s="19"/>
      <c r="N17" s="16"/>
      <c r="O17" s="17"/>
      <c r="P17" s="19"/>
      <c r="Q17" s="21"/>
    </row>
    <row r="18" spans="2:17" s="9" customFormat="1" ht="19.7" customHeight="1">
      <c r="B18" s="16">
        <v>11</v>
      </c>
      <c r="C18" s="16" t="s">
        <v>96</v>
      </c>
      <c r="D18" s="16" t="s">
        <v>80</v>
      </c>
      <c r="E18" s="145" t="s">
        <v>6628</v>
      </c>
      <c r="F18" s="183">
        <v>4</v>
      </c>
      <c r="G18" s="290">
        <v>5410</v>
      </c>
      <c r="H18" s="290">
        <f>F18*G18</f>
        <v>21640</v>
      </c>
      <c r="I18" s="18"/>
      <c r="J18" s="54" t="s">
        <v>1072</v>
      </c>
      <c r="K18" s="17"/>
      <c r="L18" s="17"/>
      <c r="M18" s="19">
        <v>44782</v>
      </c>
      <c r="N18" s="16"/>
      <c r="O18" s="56">
        <v>44810</v>
      </c>
      <c r="P18" s="19">
        <v>44810</v>
      </c>
      <c r="Q18" s="21">
        <v>44809</v>
      </c>
    </row>
    <row r="19" spans="2:17" s="9" customFormat="1" ht="19.7" customHeight="1">
      <c r="B19" s="16">
        <v>13</v>
      </c>
      <c r="C19" s="16" t="s">
        <v>96</v>
      </c>
      <c r="D19" s="16" t="s">
        <v>80</v>
      </c>
      <c r="E19" s="145" t="s">
        <v>1073</v>
      </c>
      <c r="F19" s="183">
        <v>4</v>
      </c>
      <c r="G19" s="63">
        <v>2290</v>
      </c>
      <c r="H19" s="1047">
        <f t="shared" si="0"/>
        <v>9160</v>
      </c>
      <c r="I19" s="18"/>
      <c r="J19" s="54" t="s">
        <v>1074</v>
      </c>
      <c r="K19" s="17"/>
      <c r="L19" s="17"/>
      <c r="M19" s="19">
        <v>44782</v>
      </c>
      <c r="N19" s="16"/>
      <c r="O19" s="56">
        <v>44810</v>
      </c>
      <c r="P19" s="19">
        <v>44810</v>
      </c>
      <c r="Q19" s="21">
        <v>44809</v>
      </c>
    </row>
    <row r="20" spans="2:17" s="9" customFormat="1" ht="19.7" customHeight="1">
      <c r="B20" s="16">
        <v>14</v>
      </c>
      <c r="C20" s="16" t="s">
        <v>96</v>
      </c>
      <c r="D20" s="16" t="s">
        <v>80</v>
      </c>
      <c r="E20" s="145" t="s">
        <v>1073</v>
      </c>
      <c r="F20" s="183">
        <v>4</v>
      </c>
      <c r="G20" s="63">
        <v>2290</v>
      </c>
      <c r="H20" s="1047">
        <f>F20*G20</f>
        <v>9160</v>
      </c>
      <c r="I20" s="18"/>
      <c r="J20" s="54" t="s">
        <v>1074</v>
      </c>
      <c r="K20" s="17"/>
      <c r="L20" s="17"/>
      <c r="M20" s="19">
        <v>44782</v>
      </c>
      <c r="N20" s="16"/>
      <c r="O20" s="56">
        <v>44810</v>
      </c>
      <c r="P20" s="19">
        <v>44810</v>
      </c>
      <c r="Q20" s="21">
        <v>44809</v>
      </c>
    </row>
    <row r="21" spans="2:17" s="9" customFormat="1" ht="19.7" customHeight="1">
      <c r="B21" s="381"/>
      <c r="C21" s="381"/>
      <c r="D21" s="381"/>
      <c r="E21" s="357"/>
      <c r="F21" s="292"/>
      <c r="G21" s="52">
        <v>0</v>
      </c>
      <c r="H21" s="52">
        <f t="shared" si="0"/>
        <v>0</v>
      </c>
      <c r="I21" s="18"/>
      <c r="J21" s="54"/>
      <c r="K21" s="17"/>
      <c r="L21" s="17"/>
      <c r="M21" s="19"/>
      <c r="N21" s="16"/>
      <c r="O21" s="17"/>
      <c r="P21" s="19"/>
      <c r="Q21" s="21"/>
    </row>
    <row r="22" spans="2:17" s="9" customFormat="1" ht="19.7" customHeight="1">
      <c r="B22" s="16">
        <v>11</v>
      </c>
      <c r="C22" s="16" t="s">
        <v>178</v>
      </c>
      <c r="D22" s="16" t="s">
        <v>178</v>
      </c>
      <c r="E22" s="145" t="s">
        <v>1075</v>
      </c>
      <c r="F22" s="183">
        <v>4</v>
      </c>
      <c r="G22" s="63">
        <v>480</v>
      </c>
      <c r="H22" s="118">
        <f t="shared" si="0"/>
        <v>1920</v>
      </c>
      <c r="I22" s="90"/>
      <c r="J22" s="54" t="s">
        <v>1076</v>
      </c>
      <c r="K22" s="146" t="s">
        <v>6629</v>
      </c>
      <c r="L22" s="17"/>
      <c r="M22" s="19">
        <v>44782</v>
      </c>
      <c r="N22" s="16"/>
      <c r="O22" s="17"/>
      <c r="P22" s="19">
        <v>44810</v>
      </c>
      <c r="Q22" s="21">
        <v>44810</v>
      </c>
    </row>
    <row r="23" spans="2:17" s="9" customFormat="1" ht="19.7" customHeight="1">
      <c r="B23" s="16">
        <v>11</v>
      </c>
      <c r="C23" s="16" t="s">
        <v>1078</v>
      </c>
      <c r="D23" s="16" t="s">
        <v>178</v>
      </c>
      <c r="E23" s="145" t="s">
        <v>1079</v>
      </c>
      <c r="F23" s="183">
        <v>12</v>
      </c>
      <c r="G23" s="63">
        <v>20</v>
      </c>
      <c r="H23" s="118">
        <f t="shared" si="0"/>
        <v>240</v>
      </c>
      <c r="I23" s="90"/>
      <c r="J23" s="54" t="s">
        <v>1080</v>
      </c>
      <c r="K23" s="146" t="s">
        <v>6629</v>
      </c>
      <c r="L23" s="17"/>
      <c r="M23" s="19">
        <v>44782</v>
      </c>
      <c r="N23" s="16"/>
      <c r="O23" s="17"/>
      <c r="P23" s="19">
        <v>44810</v>
      </c>
      <c r="Q23" s="21">
        <v>44810</v>
      </c>
    </row>
    <row r="24" spans="2:17" s="9" customFormat="1" ht="19.7" customHeight="1">
      <c r="B24" s="16">
        <v>11</v>
      </c>
      <c r="C24" s="16" t="s">
        <v>1030</v>
      </c>
      <c r="D24" s="16" t="s">
        <v>178</v>
      </c>
      <c r="E24" s="145" t="s">
        <v>1081</v>
      </c>
      <c r="F24" s="183">
        <v>12</v>
      </c>
      <c r="G24" s="63">
        <v>16</v>
      </c>
      <c r="H24" s="118">
        <f t="shared" si="0"/>
        <v>192</v>
      </c>
      <c r="I24" s="90"/>
      <c r="J24" s="54" t="s">
        <v>1080</v>
      </c>
      <c r="K24" s="146" t="s">
        <v>6629</v>
      </c>
      <c r="L24" s="17"/>
      <c r="M24" s="19">
        <v>44782</v>
      </c>
      <c r="N24" s="16"/>
      <c r="O24" s="17"/>
      <c r="P24" s="19">
        <v>44810</v>
      </c>
      <c r="Q24" s="21">
        <v>44810</v>
      </c>
    </row>
    <row r="25" spans="2:17" s="9" customFormat="1" ht="19.7" customHeight="1">
      <c r="B25" s="16">
        <v>11</v>
      </c>
      <c r="C25" s="16" t="s">
        <v>1030</v>
      </c>
      <c r="D25" s="16" t="s">
        <v>178</v>
      </c>
      <c r="E25" s="145" t="s">
        <v>1082</v>
      </c>
      <c r="F25" s="183">
        <v>12</v>
      </c>
      <c r="G25" s="63">
        <v>14</v>
      </c>
      <c r="H25" s="118">
        <f t="shared" si="0"/>
        <v>168</v>
      </c>
      <c r="I25" s="90"/>
      <c r="J25" s="54" t="s">
        <v>1080</v>
      </c>
      <c r="K25" s="146" t="s">
        <v>6629</v>
      </c>
      <c r="L25" s="17"/>
      <c r="M25" s="19">
        <v>44782</v>
      </c>
      <c r="N25" s="16"/>
      <c r="O25" s="17"/>
      <c r="P25" s="19">
        <v>44810</v>
      </c>
      <c r="Q25" s="21">
        <v>44810</v>
      </c>
    </row>
    <row r="26" spans="2:17" s="9" customFormat="1" ht="19.7" customHeight="1">
      <c r="B26" s="16">
        <v>12</v>
      </c>
      <c r="C26" s="16" t="s">
        <v>1030</v>
      </c>
      <c r="D26" s="16" t="s">
        <v>178</v>
      </c>
      <c r="E26" s="145" t="s">
        <v>1083</v>
      </c>
      <c r="F26" s="183">
        <v>12</v>
      </c>
      <c r="G26" s="63">
        <v>63</v>
      </c>
      <c r="H26" s="118">
        <f t="shared" si="0"/>
        <v>756</v>
      </c>
      <c r="I26" s="90"/>
      <c r="J26" s="54" t="s">
        <v>2460</v>
      </c>
      <c r="K26" s="146" t="s">
        <v>6629</v>
      </c>
      <c r="L26" s="17"/>
      <c r="M26" s="19">
        <v>44782</v>
      </c>
      <c r="N26" s="16"/>
      <c r="O26" s="17"/>
      <c r="P26" s="19">
        <v>44810</v>
      </c>
      <c r="Q26" s="21">
        <v>44810</v>
      </c>
    </row>
    <row r="27" spans="2:17" s="9" customFormat="1" ht="19.7" customHeight="1">
      <c r="B27" s="16">
        <v>12</v>
      </c>
      <c r="C27" s="16" t="s">
        <v>178</v>
      </c>
      <c r="D27" s="16" t="s">
        <v>178</v>
      </c>
      <c r="E27" s="54" t="s">
        <v>1092</v>
      </c>
      <c r="F27" s="183">
        <v>12</v>
      </c>
      <c r="G27" s="63">
        <v>470</v>
      </c>
      <c r="H27" s="53">
        <f>F27*G27</f>
        <v>5640</v>
      </c>
      <c r="I27" s="18"/>
      <c r="J27" s="146" t="s">
        <v>3420</v>
      </c>
      <c r="K27" s="146" t="s">
        <v>6629</v>
      </c>
      <c r="L27" s="17"/>
      <c r="M27" s="19">
        <v>44782</v>
      </c>
      <c r="N27" s="16"/>
      <c r="O27" s="17"/>
      <c r="P27" s="19">
        <v>44810</v>
      </c>
      <c r="Q27" s="21">
        <v>44810</v>
      </c>
    </row>
    <row r="28" spans="2:17" s="9" customFormat="1" ht="19.7" customHeight="1">
      <c r="B28" s="16">
        <v>11</v>
      </c>
      <c r="C28" s="16" t="s">
        <v>178</v>
      </c>
      <c r="D28" s="16" t="s">
        <v>178</v>
      </c>
      <c r="E28" s="145" t="s">
        <v>1084</v>
      </c>
      <c r="F28" s="183">
        <v>8</v>
      </c>
      <c r="G28" s="63">
        <v>270</v>
      </c>
      <c r="H28" s="118">
        <f t="shared" si="0"/>
        <v>2160</v>
      </c>
      <c r="I28" s="90"/>
      <c r="J28" s="54" t="s">
        <v>1085</v>
      </c>
      <c r="K28" s="146" t="s">
        <v>6629</v>
      </c>
      <c r="L28" s="17"/>
      <c r="M28" s="19">
        <v>44782</v>
      </c>
      <c r="N28" s="16"/>
      <c r="O28" s="17"/>
      <c r="P28" s="19">
        <v>44810</v>
      </c>
      <c r="Q28" s="21">
        <v>44810</v>
      </c>
    </row>
    <row r="29" spans="2:17" s="9" customFormat="1" ht="19.7" customHeight="1">
      <c r="B29" s="16">
        <v>11</v>
      </c>
      <c r="C29" s="16" t="s">
        <v>178</v>
      </c>
      <c r="D29" s="16" t="s">
        <v>178</v>
      </c>
      <c r="E29" s="145" t="s">
        <v>1086</v>
      </c>
      <c r="F29" s="183">
        <v>4</v>
      </c>
      <c r="G29" s="63">
        <v>130</v>
      </c>
      <c r="H29" s="118">
        <f t="shared" si="0"/>
        <v>520</v>
      </c>
      <c r="I29" s="90"/>
      <c r="J29" s="54" t="s">
        <v>1087</v>
      </c>
      <c r="K29" s="146" t="s">
        <v>6629</v>
      </c>
      <c r="L29" s="17"/>
      <c r="M29" s="19">
        <v>44782</v>
      </c>
      <c r="N29" s="16"/>
      <c r="O29" s="17"/>
      <c r="P29" s="19">
        <v>44810</v>
      </c>
      <c r="Q29" s="21">
        <v>44810</v>
      </c>
    </row>
    <row r="30" spans="2:17" s="9" customFormat="1" ht="19.7" customHeight="1">
      <c r="B30" s="16">
        <v>11</v>
      </c>
      <c r="C30" s="16" t="s">
        <v>178</v>
      </c>
      <c r="D30" s="16" t="s">
        <v>178</v>
      </c>
      <c r="E30" s="145" t="s">
        <v>1088</v>
      </c>
      <c r="F30" s="183">
        <v>4</v>
      </c>
      <c r="G30" s="63">
        <v>290</v>
      </c>
      <c r="H30" s="118">
        <f t="shared" si="0"/>
        <v>1160</v>
      </c>
      <c r="I30" s="90"/>
      <c r="J30" s="54" t="s">
        <v>1089</v>
      </c>
      <c r="K30" s="146" t="s">
        <v>6629</v>
      </c>
      <c r="L30" s="17"/>
      <c r="M30" s="19">
        <v>44782</v>
      </c>
      <c r="N30" s="16"/>
      <c r="O30" s="17"/>
      <c r="P30" s="19">
        <v>44810</v>
      </c>
      <c r="Q30" s="21">
        <v>44810</v>
      </c>
    </row>
    <row r="31" spans="2:17" s="9" customFormat="1" ht="19.7" customHeight="1">
      <c r="B31" s="16">
        <v>11</v>
      </c>
      <c r="C31" s="16" t="s">
        <v>178</v>
      </c>
      <c r="D31" s="16" t="s">
        <v>178</v>
      </c>
      <c r="E31" s="145" t="s">
        <v>1090</v>
      </c>
      <c r="F31" s="183">
        <v>4</v>
      </c>
      <c r="G31" s="63">
        <v>310</v>
      </c>
      <c r="H31" s="118">
        <f t="shared" si="0"/>
        <v>1240</v>
      </c>
      <c r="I31" s="90"/>
      <c r="J31" s="54" t="s">
        <v>1091</v>
      </c>
      <c r="K31" s="146" t="s">
        <v>6629</v>
      </c>
      <c r="L31" s="17"/>
      <c r="M31" s="19">
        <v>44782</v>
      </c>
      <c r="N31" s="16"/>
      <c r="O31" s="17"/>
      <c r="P31" s="19">
        <v>44810</v>
      </c>
      <c r="Q31" s="21">
        <v>44810</v>
      </c>
    </row>
    <row r="32" spans="2:17" s="9" customFormat="1" ht="19.7" customHeight="1">
      <c r="B32" s="16">
        <v>13</v>
      </c>
      <c r="C32" s="16" t="s">
        <v>178</v>
      </c>
      <c r="D32" s="16" t="s">
        <v>178</v>
      </c>
      <c r="E32" s="145" t="s">
        <v>1094</v>
      </c>
      <c r="F32" s="183">
        <v>4</v>
      </c>
      <c r="G32" s="63">
        <v>990</v>
      </c>
      <c r="H32" s="1047">
        <f t="shared" si="0"/>
        <v>3960</v>
      </c>
      <c r="I32" s="18"/>
      <c r="J32" s="54" t="s">
        <v>1095</v>
      </c>
      <c r="K32" s="146" t="s">
        <v>6629</v>
      </c>
      <c r="L32" s="17"/>
      <c r="M32" s="19">
        <v>44782</v>
      </c>
      <c r="N32" s="16"/>
      <c r="O32" s="17"/>
      <c r="P32" s="19">
        <v>44810</v>
      </c>
      <c r="Q32" s="21">
        <v>44810</v>
      </c>
    </row>
    <row r="33" spans="2:17" s="9" customFormat="1" ht="19.7" customHeight="1">
      <c r="B33" s="16">
        <v>13</v>
      </c>
      <c r="C33" s="16" t="s">
        <v>178</v>
      </c>
      <c r="D33" s="16" t="s">
        <v>178</v>
      </c>
      <c r="E33" s="145" t="s">
        <v>1096</v>
      </c>
      <c r="F33" s="183">
        <v>4</v>
      </c>
      <c r="G33" s="63">
        <v>230</v>
      </c>
      <c r="H33" s="1047">
        <f t="shared" si="0"/>
        <v>920</v>
      </c>
      <c r="I33" s="90"/>
      <c r="J33" s="54" t="s">
        <v>1085</v>
      </c>
      <c r="K33" s="146" t="s">
        <v>6629</v>
      </c>
      <c r="L33" s="17"/>
      <c r="M33" s="19">
        <v>44782</v>
      </c>
      <c r="N33" s="16"/>
      <c r="O33" s="17"/>
      <c r="P33" s="19">
        <v>44810</v>
      </c>
      <c r="Q33" s="21">
        <v>44810</v>
      </c>
    </row>
    <row r="34" spans="2:17" s="9" customFormat="1" ht="19.7" customHeight="1">
      <c r="B34" s="16">
        <v>14</v>
      </c>
      <c r="C34" s="16" t="s">
        <v>178</v>
      </c>
      <c r="D34" s="16" t="s">
        <v>178</v>
      </c>
      <c r="E34" s="145" t="s">
        <v>1094</v>
      </c>
      <c r="F34" s="183">
        <v>4</v>
      </c>
      <c r="G34" s="63">
        <v>990</v>
      </c>
      <c r="H34" s="1047">
        <f>F34*G34</f>
        <v>3960</v>
      </c>
      <c r="I34" s="18"/>
      <c r="J34" s="54" t="s">
        <v>1095</v>
      </c>
      <c r="K34" s="146" t="s">
        <v>6629</v>
      </c>
      <c r="L34" s="17"/>
      <c r="M34" s="19">
        <v>44782</v>
      </c>
      <c r="N34" s="16"/>
      <c r="O34" s="17"/>
      <c r="P34" s="19">
        <v>44810</v>
      </c>
      <c r="Q34" s="21">
        <v>44810</v>
      </c>
    </row>
    <row r="35" spans="2:17" s="9" customFormat="1" ht="19.7" customHeight="1">
      <c r="B35" s="16">
        <v>14</v>
      </c>
      <c r="C35" s="16" t="s">
        <v>178</v>
      </c>
      <c r="D35" s="16" t="s">
        <v>178</v>
      </c>
      <c r="E35" s="145" t="s">
        <v>1096</v>
      </c>
      <c r="F35" s="183">
        <v>4</v>
      </c>
      <c r="G35" s="63">
        <v>230</v>
      </c>
      <c r="H35" s="1047">
        <f>F35*G35</f>
        <v>920</v>
      </c>
      <c r="I35" s="90"/>
      <c r="J35" s="54" t="s">
        <v>1085</v>
      </c>
      <c r="K35" s="146" t="s">
        <v>6629</v>
      </c>
      <c r="L35" s="17"/>
      <c r="M35" s="19">
        <v>44782</v>
      </c>
      <c r="N35" s="16"/>
      <c r="O35" s="17"/>
      <c r="P35" s="19">
        <v>44810</v>
      </c>
      <c r="Q35" s="21">
        <v>44810</v>
      </c>
    </row>
    <row r="36" spans="2:17" s="9" customFormat="1" ht="19.7" customHeight="1">
      <c r="B36" s="16"/>
      <c r="C36" s="16"/>
      <c r="D36" s="16"/>
      <c r="E36" s="145"/>
      <c r="F36" s="17"/>
      <c r="G36" s="52">
        <v>0</v>
      </c>
      <c r="H36" s="52">
        <f t="shared" si="0"/>
        <v>0</v>
      </c>
      <c r="I36" s="18"/>
      <c r="J36" s="54"/>
      <c r="K36" s="17"/>
      <c r="L36" s="17"/>
      <c r="M36" s="19"/>
      <c r="N36" s="16"/>
      <c r="O36" s="17"/>
      <c r="P36" s="19"/>
      <c r="Q36" s="21"/>
    </row>
    <row r="37" spans="2:17" s="9" customFormat="1" ht="19.7" customHeight="1">
      <c r="B37" s="16"/>
      <c r="C37" s="16"/>
      <c r="D37" s="16"/>
      <c r="E37" s="145"/>
      <c r="F37" s="17"/>
      <c r="G37" s="52">
        <v>0</v>
      </c>
      <c r="H37" s="52">
        <f t="shared" si="0"/>
        <v>0</v>
      </c>
      <c r="I37" s="18"/>
      <c r="J37" s="54"/>
      <c r="K37" s="17"/>
      <c r="L37" s="17"/>
      <c r="M37" s="19"/>
      <c r="N37" s="16"/>
      <c r="O37" s="17"/>
      <c r="P37" s="19"/>
      <c r="Q37" s="21"/>
    </row>
    <row r="38" spans="2:17" s="9" customFormat="1" ht="19.7" customHeight="1">
      <c r="B38" s="16"/>
      <c r="C38" s="16"/>
      <c r="D38" s="16"/>
      <c r="E38" s="145"/>
      <c r="F38" s="17"/>
      <c r="G38" s="52">
        <v>0</v>
      </c>
      <c r="H38" s="52">
        <f t="shared" si="0"/>
        <v>0</v>
      </c>
      <c r="I38" s="18"/>
      <c r="J38" s="54"/>
      <c r="K38" s="17"/>
      <c r="L38" s="17"/>
      <c r="M38" s="19"/>
      <c r="N38" s="16"/>
      <c r="O38" s="17"/>
      <c r="P38" s="19"/>
      <c r="Q38" s="21"/>
    </row>
    <row r="39" spans="2:17" s="9" customFormat="1" ht="19.7" customHeight="1">
      <c r="B39" s="16"/>
      <c r="C39" s="16"/>
      <c r="D39" s="16"/>
      <c r="E39" s="145"/>
      <c r="F39" s="17"/>
      <c r="G39" s="52">
        <v>0</v>
      </c>
      <c r="H39" s="52">
        <f>F39*G39</f>
        <v>0</v>
      </c>
      <c r="I39" s="18"/>
      <c r="J39" s="54"/>
      <c r="K39" s="17"/>
      <c r="L39" s="17"/>
      <c r="M39" s="19"/>
      <c r="N39" s="16"/>
      <c r="O39" s="17"/>
      <c r="P39" s="19"/>
      <c r="Q39" s="21"/>
    </row>
    <row r="40" spans="2:17" s="9" customFormat="1" ht="19.7" customHeight="1">
      <c r="B40" s="16"/>
      <c r="C40" s="16"/>
      <c r="D40" s="16"/>
      <c r="E40" s="145"/>
      <c r="F40" s="17"/>
      <c r="G40" s="52">
        <v>0</v>
      </c>
      <c r="H40" s="52">
        <f>F40*G40</f>
        <v>0</v>
      </c>
      <c r="I40" s="18"/>
      <c r="J40" s="54"/>
      <c r="K40" s="17"/>
      <c r="L40" s="17"/>
      <c r="M40" s="19"/>
      <c r="N40" s="16"/>
      <c r="O40" s="17"/>
      <c r="P40" s="19"/>
      <c r="Q40" s="21"/>
    </row>
    <row r="41" spans="2:17" s="9" customFormat="1" ht="19.7" customHeight="1">
      <c r="B41" s="16"/>
      <c r="C41" s="16"/>
      <c r="D41" s="16"/>
      <c r="E41" s="145"/>
      <c r="F41" s="17"/>
      <c r="G41" s="52">
        <v>0</v>
      </c>
      <c r="H41" s="52">
        <f>F41*G41</f>
        <v>0</v>
      </c>
      <c r="I41" s="18"/>
      <c r="J41" s="54"/>
      <c r="K41" s="17"/>
      <c r="L41" s="17"/>
      <c r="M41" s="19"/>
      <c r="N41" s="16"/>
      <c r="O41" s="17"/>
      <c r="P41" s="19"/>
      <c r="Q41" s="21"/>
    </row>
    <row r="42" spans="2:17">
      <c r="G42" s="11"/>
      <c r="H42" s="11"/>
    </row>
  </sheetData>
  <autoFilter ref="B8:O41" xr:uid="{BE6D7C01-249E-4D23-96BD-2486A6E8298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5B553-E1CD-46F5-8A54-6451F542482B}">
  <dimension ref="A1:B5"/>
  <sheetViews>
    <sheetView view="pageBreakPreview" zoomScale="60" zoomScaleNormal="100" workbookViewId="0">
      <selection activeCell="E16" sqref="E16"/>
    </sheetView>
  </sheetViews>
  <sheetFormatPr defaultRowHeight="18.75"/>
  <cols>
    <col min="1" max="1" width="12.125" style="3" bestFit="1" customWidth="1"/>
    <col min="2" max="2" width="30.75" style="3" bestFit="1" customWidth="1"/>
    <col min="3" max="256" width="9" style="3"/>
    <col min="257" max="257" width="12.125" style="3" bestFit="1" customWidth="1"/>
    <col min="258" max="258" width="30.75" style="3" bestFit="1" customWidth="1"/>
    <col min="259" max="512" width="9" style="3"/>
    <col min="513" max="513" width="12.125" style="3" bestFit="1" customWidth="1"/>
    <col min="514" max="514" width="30.75" style="3" bestFit="1" customWidth="1"/>
    <col min="515" max="768" width="9" style="3"/>
    <col min="769" max="769" width="12.125" style="3" bestFit="1" customWidth="1"/>
    <col min="770" max="770" width="30.75" style="3" bestFit="1" customWidth="1"/>
    <col min="771" max="1024" width="9" style="3"/>
    <col min="1025" max="1025" width="12.125" style="3" bestFit="1" customWidth="1"/>
    <col min="1026" max="1026" width="30.75" style="3" bestFit="1" customWidth="1"/>
    <col min="1027" max="1280" width="9" style="3"/>
    <col min="1281" max="1281" width="12.125" style="3" bestFit="1" customWidth="1"/>
    <col min="1282" max="1282" width="30.75" style="3" bestFit="1" customWidth="1"/>
    <col min="1283" max="1536" width="9" style="3"/>
    <col min="1537" max="1537" width="12.125" style="3" bestFit="1" customWidth="1"/>
    <col min="1538" max="1538" width="30.75" style="3" bestFit="1" customWidth="1"/>
    <col min="1539" max="1792" width="9" style="3"/>
    <col min="1793" max="1793" width="12.125" style="3" bestFit="1" customWidth="1"/>
    <col min="1794" max="1794" width="30.75" style="3" bestFit="1" customWidth="1"/>
    <col min="1795" max="2048" width="9" style="3"/>
    <col min="2049" max="2049" width="12.125" style="3" bestFit="1" customWidth="1"/>
    <col min="2050" max="2050" width="30.75" style="3" bestFit="1" customWidth="1"/>
    <col min="2051" max="2304" width="9" style="3"/>
    <col min="2305" max="2305" width="12.125" style="3" bestFit="1" customWidth="1"/>
    <col min="2306" max="2306" width="30.75" style="3" bestFit="1" customWidth="1"/>
    <col min="2307" max="2560" width="9" style="3"/>
    <col min="2561" max="2561" width="12.125" style="3" bestFit="1" customWidth="1"/>
    <col min="2562" max="2562" width="30.75" style="3" bestFit="1" customWidth="1"/>
    <col min="2563" max="2816" width="9" style="3"/>
    <col min="2817" max="2817" width="12.125" style="3" bestFit="1" customWidth="1"/>
    <col min="2818" max="2818" width="30.75" style="3" bestFit="1" customWidth="1"/>
    <col min="2819" max="3072" width="9" style="3"/>
    <col min="3073" max="3073" width="12.125" style="3" bestFit="1" customWidth="1"/>
    <col min="3074" max="3074" width="30.75" style="3" bestFit="1" customWidth="1"/>
    <col min="3075" max="3328" width="9" style="3"/>
    <col min="3329" max="3329" width="12.125" style="3" bestFit="1" customWidth="1"/>
    <col min="3330" max="3330" width="30.75" style="3" bestFit="1" customWidth="1"/>
    <col min="3331" max="3584" width="9" style="3"/>
    <col min="3585" max="3585" width="12.125" style="3" bestFit="1" customWidth="1"/>
    <col min="3586" max="3586" width="30.75" style="3" bestFit="1" customWidth="1"/>
    <col min="3587" max="3840" width="9" style="3"/>
    <col min="3841" max="3841" width="12.125" style="3" bestFit="1" customWidth="1"/>
    <col min="3842" max="3842" width="30.75" style="3" bestFit="1" customWidth="1"/>
    <col min="3843" max="4096" width="9" style="3"/>
    <col min="4097" max="4097" width="12.125" style="3" bestFit="1" customWidth="1"/>
    <col min="4098" max="4098" width="30.75" style="3" bestFit="1" customWidth="1"/>
    <col min="4099" max="4352" width="9" style="3"/>
    <col min="4353" max="4353" width="12.125" style="3" bestFit="1" customWidth="1"/>
    <col min="4354" max="4354" width="30.75" style="3" bestFit="1" customWidth="1"/>
    <col min="4355" max="4608" width="9" style="3"/>
    <col min="4609" max="4609" width="12.125" style="3" bestFit="1" customWidth="1"/>
    <col min="4610" max="4610" width="30.75" style="3" bestFit="1" customWidth="1"/>
    <col min="4611" max="4864" width="9" style="3"/>
    <col min="4865" max="4865" width="12.125" style="3" bestFit="1" customWidth="1"/>
    <col min="4866" max="4866" width="30.75" style="3" bestFit="1" customWidth="1"/>
    <col min="4867" max="5120" width="9" style="3"/>
    <col min="5121" max="5121" width="12.125" style="3" bestFit="1" customWidth="1"/>
    <col min="5122" max="5122" width="30.75" style="3" bestFit="1" customWidth="1"/>
    <col min="5123" max="5376" width="9" style="3"/>
    <col min="5377" max="5377" width="12.125" style="3" bestFit="1" customWidth="1"/>
    <col min="5378" max="5378" width="30.75" style="3" bestFit="1" customWidth="1"/>
    <col min="5379" max="5632" width="9" style="3"/>
    <col min="5633" max="5633" width="12.125" style="3" bestFit="1" customWidth="1"/>
    <col min="5634" max="5634" width="30.75" style="3" bestFit="1" customWidth="1"/>
    <col min="5635" max="5888" width="9" style="3"/>
    <col min="5889" max="5889" width="12.125" style="3" bestFit="1" customWidth="1"/>
    <col min="5890" max="5890" width="30.75" style="3" bestFit="1" customWidth="1"/>
    <col min="5891" max="6144" width="9" style="3"/>
    <col min="6145" max="6145" width="12.125" style="3" bestFit="1" customWidth="1"/>
    <col min="6146" max="6146" width="30.75" style="3" bestFit="1" customWidth="1"/>
    <col min="6147" max="6400" width="9" style="3"/>
    <col min="6401" max="6401" width="12.125" style="3" bestFit="1" customWidth="1"/>
    <col min="6402" max="6402" width="30.75" style="3" bestFit="1" customWidth="1"/>
    <col min="6403" max="6656" width="9" style="3"/>
    <col min="6657" max="6657" width="12.125" style="3" bestFit="1" customWidth="1"/>
    <col min="6658" max="6658" width="30.75" style="3" bestFit="1" customWidth="1"/>
    <col min="6659" max="6912" width="9" style="3"/>
    <col min="6913" max="6913" width="12.125" style="3" bestFit="1" customWidth="1"/>
    <col min="6914" max="6914" width="30.75" style="3" bestFit="1" customWidth="1"/>
    <col min="6915" max="7168" width="9" style="3"/>
    <col min="7169" max="7169" width="12.125" style="3" bestFit="1" customWidth="1"/>
    <col min="7170" max="7170" width="30.75" style="3" bestFit="1" customWidth="1"/>
    <col min="7171" max="7424" width="9" style="3"/>
    <col min="7425" max="7425" width="12.125" style="3" bestFit="1" customWidth="1"/>
    <col min="7426" max="7426" width="30.75" style="3" bestFit="1" customWidth="1"/>
    <col min="7427" max="7680" width="9" style="3"/>
    <col min="7681" max="7681" width="12.125" style="3" bestFit="1" customWidth="1"/>
    <col min="7682" max="7682" width="30.75" style="3" bestFit="1" customWidth="1"/>
    <col min="7683" max="7936" width="9" style="3"/>
    <col min="7937" max="7937" width="12.125" style="3" bestFit="1" customWidth="1"/>
    <col min="7938" max="7938" width="30.75" style="3" bestFit="1" customWidth="1"/>
    <col min="7939" max="8192" width="9" style="3"/>
    <col min="8193" max="8193" width="12.125" style="3" bestFit="1" customWidth="1"/>
    <col min="8194" max="8194" width="30.75" style="3" bestFit="1" customWidth="1"/>
    <col min="8195" max="8448" width="9" style="3"/>
    <col min="8449" max="8449" width="12.125" style="3" bestFit="1" customWidth="1"/>
    <col min="8450" max="8450" width="30.75" style="3" bestFit="1" customWidth="1"/>
    <col min="8451" max="8704" width="9" style="3"/>
    <col min="8705" max="8705" width="12.125" style="3" bestFit="1" customWidth="1"/>
    <col min="8706" max="8706" width="30.75" style="3" bestFit="1" customWidth="1"/>
    <col min="8707" max="8960" width="9" style="3"/>
    <col min="8961" max="8961" width="12.125" style="3" bestFit="1" customWidth="1"/>
    <col min="8962" max="8962" width="30.75" style="3" bestFit="1" customWidth="1"/>
    <col min="8963" max="9216" width="9" style="3"/>
    <col min="9217" max="9217" width="12.125" style="3" bestFit="1" customWidth="1"/>
    <col min="9218" max="9218" width="30.75" style="3" bestFit="1" customWidth="1"/>
    <col min="9219" max="9472" width="9" style="3"/>
    <col min="9473" max="9473" width="12.125" style="3" bestFit="1" customWidth="1"/>
    <col min="9474" max="9474" width="30.75" style="3" bestFit="1" customWidth="1"/>
    <col min="9475" max="9728" width="9" style="3"/>
    <col min="9729" max="9729" width="12.125" style="3" bestFit="1" customWidth="1"/>
    <col min="9730" max="9730" width="30.75" style="3" bestFit="1" customWidth="1"/>
    <col min="9731" max="9984" width="9" style="3"/>
    <col min="9985" max="9985" width="12.125" style="3" bestFit="1" customWidth="1"/>
    <col min="9986" max="9986" width="30.75" style="3" bestFit="1" customWidth="1"/>
    <col min="9987" max="10240" width="9" style="3"/>
    <col min="10241" max="10241" width="12.125" style="3" bestFit="1" customWidth="1"/>
    <col min="10242" max="10242" width="30.75" style="3" bestFit="1" customWidth="1"/>
    <col min="10243" max="10496" width="9" style="3"/>
    <col min="10497" max="10497" width="12.125" style="3" bestFit="1" customWidth="1"/>
    <col min="10498" max="10498" width="30.75" style="3" bestFit="1" customWidth="1"/>
    <col min="10499" max="10752" width="9" style="3"/>
    <col min="10753" max="10753" width="12.125" style="3" bestFit="1" customWidth="1"/>
    <col min="10754" max="10754" width="30.75" style="3" bestFit="1" customWidth="1"/>
    <col min="10755" max="11008" width="9" style="3"/>
    <col min="11009" max="11009" width="12.125" style="3" bestFit="1" customWidth="1"/>
    <col min="11010" max="11010" width="30.75" style="3" bestFit="1" customWidth="1"/>
    <col min="11011" max="11264" width="9" style="3"/>
    <col min="11265" max="11265" width="12.125" style="3" bestFit="1" customWidth="1"/>
    <col min="11266" max="11266" width="30.75" style="3" bestFit="1" customWidth="1"/>
    <col min="11267" max="11520" width="9" style="3"/>
    <col min="11521" max="11521" width="12.125" style="3" bestFit="1" customWidth="1"/>
    <col min="11522" max="11522" width="30.75" style="3" bestFit="1" customWidth="1"/>
    <col min="11523" max="11776" width="9" style="3"/>
    <col min="11777" max="11777" width="12.125" style="3" bestFit="1" customWidth="1"/>
    <col min="11778" max="11778" width="30.75" style="3" bestFit="1" customWidth="1"/>
    <col min="11779" max="12032" width="9" style="3"/>
    <col min="12033" max="12033" width="12.125" style="3" bestFit="1" customWidth="1"/>
    <col min="12034" max="12034" width="30.75" style="3" bestFit="1" customWidth="1"/>
    <col min="12035" max="12288" width="9" style="3"/>
    <col min="12289" max="12289" width="12.125" style="3" bestFit="1" customWidth="1"/>
    <col min="12290" max="12290" width="30.75" style="3" bestFit="1" customWidth="1"/>
    <col min="12291" max="12544" width="9" style="3"/>
    <col min="12545" max="12545" width="12.125" style="3" bestFit="1" customWidth="1"/>
    <col min="12546" max="12546" width="30.75" style="3" bestFit="1" customWidth="1"/>
    <col min="12547" max="12800" width="9" style="3"/>
    <col min="12801" max="12801" width="12.125" style="3" bestFit="1" customWidth="1"/>
    <col min="12802" max="12802" width="30.75" style="3" bestFit="1" customWidth="1"/>
    <col min="12803" max="13056" width="9" style="3"/>
    <col min="13057" max="13057" width="12.125" style="3" bestFit="1" customWidth="1"/>
    <col min="13058" max="13058" width="30.75" style="3" bestFit="1" customWidth="1"/>
    <col min="13059" max="13312" width="9" style="3"/>
    <col min="13313" max="13313" width="12.125" style="3" bestFit="1" customWidth="1"/>
    <col min="13314" max="13314" width="30.75" style="3" bestFit="1" customWidth="1"/>
    <col min="13315" max="13568" width="9" style="3"/>
    <col min="13569" max="13569" width="12.125" style="3" bestFit="1" customWidth="1"/>
    <col min="13570" max="13570" width="30.75" style="3" bestFit="1" customWidth="1"/>
    <col min="13571" max="13824" width="9" style="3"/>
    <col min="13825" max="13825" width="12.125" style="3" bestFit="1" customWidth="1"/>
    <col min="13826" max="13826" width="30.75" style="3" bestFit="1" customWidth="1"/>
    <col min="13827" max="14080" width="9" style="3"/>
    <col min="14081" max="14081" width="12.125" style="3" bestFit="1" customWidth="1"/>
    <col min="14082" max="14082" width="30.75" style="3" bestFit="1" customWidth="1"/>
    <col min="14083" max="14336" width="9" style="3"/>
    <col min="14337" max="14337" width="12.125" style="3" bestFit="1" customWidth="1"/>
    <col min="14338" max="14338" width="30.75" style="3" bestFit="1" customWidth="1"/>
    <col min="14339" max="14592" width="9" style="3"/>
    <col min="14593" max="14593" width="12.125" style="3" bestFit="1" customWidth="1"/>
    <col min="14594" max="14594" width="30.75" style="3" bestFit="1" customWidth="1"/>
    <col min="14595" max="14848" width="9" style="3"/>
    <col min="14849" max="14849" width="12.125" style="3" bestFit="1" customWidth="1"/>
    <col min="14850" max="14850" width="30.75" style="3" bestFit="1" customWidth="1"/>
    <col min="14851" max="15104" width="9" style="3"/>
    <col min="15105" max="15105" width="12.125" style="3" bestFit="1" customWidth="1"/>
    <col min="15106" max="15106" width="30.75" style="3" bestFit="1" customWidth="1"/>
    <col min="15107" max="15360" width="9" style="3"/>
    <col min="15361" max="15361" width="12.125" style="3" bestFit="1" customWidth="1"/>
    <col min="15362" max="15362" width="30.75" style="3" bestFit="1" customWidth="1"/>
    <col min="15363" max="15616" width="9" style="3"/>
    <col min="15617" max="15617" width="12.125" style="3" bestFit="1" customWidth="1"/>
    <col min="15618" max="15618" width="30.75" style="3" bestFit="1" customWidth="1"/>
    <col min="15619" max="15872" width="9" style="3"/>
    <col min="15873" max="15873" width="12.125" style="3" bestFit="1" customWidth="1"/>
    <col min="15874" max="15874" width="30.75" style="3" bestFit="1" customWidth="1"/>
    <col min="15875" max="16128" width="9" style="3"/>
    <col min="16129" max="16129" width="12.125" style="3" bestFit="1" customWidth="1"/>
    <col min="16130" max="16130" width="30.75" style="3" bestFit="1" customWidth="1"/>
    <col min="16131" max="16384" width="9" style="3"/>
  </cols>
  <sheetData>
    <row r="1" spans="1:2">
      <c r="A1" s="121" t="s">
        <v>0</v>
      </c>
      <c r="B1" s="2" t="s">
        <v>1055</v>
      </c>
    </row>
    <row r="2" spans="1:2">
      <c r="A2" s="121" t="s">
        <v>3</v>
      </c>
      <c r="B2" s="14" t="s">
        <v>1056</v>
      </c>
    </row>
    <row r="3" spans="1:2">
      <c r="A3" s="121" t="s">
        <v>5</v>
      </c>
      <c r="B3" s="14">
        <v>194110</v>
      </c>
    </row>
    <row r="4" spans="1:2">
      <c r="A4" s="121" t="s">
        <v>6</v>
      </c>
      <c r="B4" s="15">
        <v>44621</v>
      </c>
    </row>
    <row r="5" spans="1:2">
      <c r="A5" s="121" t="s">
        <v>8</v>
      </c>
      <c r="B5" s="15"/>
    </row>
  </sheetData>
  <phoneticPr fontId="3"/>
  <printOptions horizontalCentered="1" verticalCentered="1"/>
  <pageMargins left="0.70866141732283472" right="0.70866141732283472" top="0.74803149606299213" bottom="0.74803149606299213" header="0.31496062992125984" footer="0.31496062992125984"/>
  <pageSetup paperSize="9" scale="312" orientation="landscape"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21B01-D4C9-45D2-902D-4704C2816670}">
  <dimension ref="B2:Q43"/>
  <sheetViews>
    <sheetView zoomScale="85" zoomScaleNormal="85" workbookViewId="0">
      <pane xSplit="10" ySplit="8" topLeftCell="K21" activePane="bottomRight" state="frozen"/>
      <selection pane="topRight" activeCell="K1" sqref="K1"/>
      <selection pane="bottomLeft" activeCell="A9" sqref="A9"/>
      <selection pane="bottomRight" activeCell="Q27" sqref="Q27"/>
    </sheetView>
  </sheetViews>
  <sheetFormatPr defaultRowHeight="18.75"/>
  <cols>
    <col min="1" max="1" width="2.625" style="3" customWidth="1"/>
    <col min="2" max="2" width="15" style="9" bestFit="1" customWidth="1"/>
    <col min="3" max="3" width="14.375" style="3" bestFit="1" customWidth="1"/>
    <col min="4" max="4" width="12.625" style="3" customWidth="1"/>
    <col min="5" max="5" width="36.125" style="3" customWidth="1"/>
    <col min="6" max="6" width="6.25" style="1604" customWidth="1"/>
    <col min="7" max="7" width="9.875" style="830" bestFit="1" customWidth="1"/>
    <col min="8" max="8" width="9.875" style="200" bestFit="1" customWidth="1"/>
    <col min="9" max="9" width="13.5" style="11" bestFit="1" customWidth="1"/>
    <col min="10" max="10" width="30.625" style="3" customWidth="1"/>
    <col min="11" max="11" width="11.375" style="3" customWidth="1"/>
    <col min="12" max="12" width="6.625" style="9" customWidth="1"/>
    <col min="13" max="13" width="22.75" style="9" bestFit="1" customWidth="1"/>
    <col min="14" max="14" width="10" style="126" bestFit="1" customWidth="1"/>
    <col min="15" max="15" width="13.25" style="11" customWidth="1"/>
    <col min="16" max="16" width="14.5" style="182" customWidth="1"/>
    <col min="17" max="17" width="15.625" style="182" customWidth="1"/>
    <col min="18" max="256" width="9" style="3"/>
    <col min="257" max="257" width="2.625" style="3" customWidth="1"/>
    <col min="258" max="258" width="15" style="3" bestFit="1" customWidth="1"/>
    <col min="259" max="259" width="14.375" style="3" bestFit="1" customWidth="1"/>
    <col min="260" max="260" width="12.625" style="3" customWidth="1"/>
    <col min="261" max="261" width="36.125" style="3" customWidth="1"/>
    <col min="262" max="262" width="6.25" style="3" customWidth="1"/>
    <col min="263" max="264" width="9.875" style="3" bestFit="1" customWidth="1"/>
    <col min="265" max="265" width="13.5" style="3" bestFit="1" customWidth="1"/>
    <col min="266" max="266" width="30.625" style="3" customWidth="1"/>
    <col min="267" max="267" width="11.375" style="3" customWidth="1"/>
    <col min="268" max="268" width="6.625" style="3" customWidth="1"/>
    <col min="269" max="269" width="22.75" style="3" bestFit="1" customWidth="1"/>
    <col min="270" max="270" width="10" style="3" bestFit="1" customWidth="1"/>
    <col min="271" max="271" width="13.25" style="3" customWidth="1"/>
    <col min="272" max="272" width="14.5" style="3" customWidth="1"/>
    <col min="273" max="273" width="15.625" style="3" customWidth="1"/>
    <col min="274" max="512" width="9" style="3"/>
    <col min="513" max="513" width="2.625" style="3" customWidth="1"/>
    <col min="514" max="514" width="15" style="3" bestFit="1" customWidth="1"/>
    <col min="515" max="515" width="14.375" style="3" bestFit="1" customWidth="1"/>
    <col min="516" max="516" width="12.625" style="3" customWidth="1"/>
    <col min="517" max="517" width="36.125" style="3" customWidth="1"/>
    <col min="518" max="518" width="6.25" style="3" customWidth="1"/>
    <col min="519" max="520" width="9.875" style="3" bestFit="1" customWidth="1"/>
    <col min="521" max="521" width="13.5" style="3" bestFit="1" customWidth="1"/>
    <col min="522" max="522" width="30.625" style="3" customWidth="1"/>
    <col min="523" max="523" width="11.375" style="3" customWidth="1"/>
    <col min="524" max="524" width="6.625" style="3" customWidth="1"/>
    <col min="525" max="525" width="22.75" style="3" bestFit="1" customWidth="1"/>
    <col min="526" max="526" width="10" style="3" bestFit="1" customWidth="1"/>
    <col min="527" max="527" width="13.25" style="3" customWidth="1"/>
    <col min="528" max="528" width="14.5" style="3" customWidth="1"/>
    <col min="529" max="529" width="15.625" style="3" customWidth="1"/>
    <col min="530" max="768" width="9" style="3"/>
    <col min="769" max="769" width="2.625" style="3" customWidth="1"/>
    <col min="770" max="770" width="15" style="3" bestFit="1" customWidth="1"/>
    <col min="771" max="771" width="14.375" style="3" bestFit="1" customWidth="1"/>
    <col min="772" max="772" width="12.625" style="3" customWidth="1"/>
    <col min="773" max="773" width="36.125" style="3" customWidth="1"/>
    <col min="774" max="774" width="6.25" style="3" customWidth="1"/>
    <col min="775" max="776" width="9.875" style="3" bestFit="1" customWidth="1"/>
    <col min="777" max="777" width="13.5" style="3" bestFit="1" customWidth="1"/>
    <col min="778" max="778" width="30.625" style="3" customWidth="1"/>
    <col min="779" max="779" width="11.375" style="3" customWidth="1"/>
    <col min="780" max="780" width="6.625" style="3" customWidth="1"/>
    <col min="781" max="781" width="22.75" style="3" bestFit="1" customWidth="1"/>
    <col min="782" max="782" width="10" style="3" bestFit="1" customWidth="1"/>
    <col min="783" max="783" width="13.25" style="3" customWidth="1"/>
    <col min="784" max="784" width="14.5" style="3" customWidth="1"/>
    <col min="785" max="785" width="15.625" style="3" customWidth="1"/>
    <col min="786" max="1024" width="9" style="3"/>
    <col min="1025" max="1025" width="2.625" style="3" customWidth="1"/>
    <col min="1026" max="1026" width="15" style="3" bestFit="1" customWidth="1"/>
    <col min="1027" max="1027" width="14.375" style="3" bestFit="1" customWidth="1"/>
    <col min="1028" max="1028" width="12.625" style="3" customWidth="1"/>
    <col min="1029" max="1029" width="36.125" style="3" customWidth="1"/>
    <col min="1030" max="1030" width="6.25" style="3" customWidth="1"/>
    <col min="1031" max="1032" width="9.875" style="3" bestFit="1" customWidth="1"/>
    <col min="1033" max="1033" width="13.5" style="3" bestFit="1" customWidth="1"/>
    <col min="1034" max="1034" width="30.625" style="3" customWidth="1"/>
    <col min="1035" max="1035" width="11.375" style="3" customWidth="1"/>
    <col min="1036" max="1036" width="6.625" style="3" customWidth="1"/>
    <col min="1037" max="1037" width="22.75" style="3" bestFit="1" customWidth="1"/>
    <col min="1038" max="1038" width="10" style="3" bestFit="1" customWidth="1"/>
    <col min="1039" max="1039" width="13.25" style="3" customWidth="1"/>
    <col min="1040" max="1040" width="14.5" style="3" customWidth="1"/>
    <col min="1041" max="1041" width="15.625" style="3" customWidth="1"/>
    <col min="1042" max="1280" width="9" style="3"/>
    <col min="1281" max="1281" width="2.625" style="3" customWidth="1"/>
    <col min="1282" max="1282" width="15" style="3" bestFit="1" customWidth="1"/>
    <col min="1283" max="1283" width="14.375" style="3" bestFit="1" customWidth="1"/>
    <col min="1284" max="1284" width="12.625" style="3" customWidth="1"/>
    <col min="1285" max="1285" width="36.125" style="3" customWidth="1"/>
    <col min="1286" max="1286" width="6.25" style="3" customWidth="1"/>
    <col min="1287" max="1288" width="9.875" style="3" bestFit="1" customWidth="1"/>
    <col min="1289" max="1289" width="13.5" style="3" bestFit="1" customWidth="1"/>
    <col min="1290" max="1290" width="30.625" style="3" customWidth="1"/>
    <col min="1291" max="1291" width="11.375" style="3" customWidth="1"/>
    <col min="1292" max="1292" width="6.625" style="3" customWidth="1"/>
    <col min="1293" max="1293" width="22.75" style="3" bestFit="1" customWidth="1"/>
    <col min="1294" max="1294" width="10" style="3" bestFit="1" customWidth="1"/>
    <col min="1295" max="1295" width="13.25" style="3" customWidth="1"/>
    <col min="1296" max="1296" width="14.5" style="3" customWidth="1"/>
    <col min="1297" max="1297" width="15.625" style="3" customWidth="1"/>
    <col min="1298" max="1536" width="9" style="3"/>
    <col min="1537" max="1537" width="2.625" style="3" customWidth="1"/>
    <col min="1538" max="1538" width="15" style="3" bestFit="1" customWidth="1"/>
    <col min="1539" max="1539" width="14.375" style="3" bestFit="1" customWidth="1"/>
    <col min="1540" max="1540" width="12.625" style="3" customWidth="1"/>
    <col min="1541" max="1541" width="36.125" style="3" customWidth="1"/>
    <col min="1542" max="1542" width="6.25" style="3" customWidth="1"/>
    <col min="1543" max="1544" width="9.875" style="3" bestFit="1" customWidth="1"/>
    <col min="1545" max="1545" width="13.5" style="3" bestFit="1" customWidth="1"/>
    <col min="1546" max="1546" width="30.625" style="3" customWidth="1"/>
    <col min="1547" max="1547" width="11.375" style="3" customWidth="1"/>
    <col min="1548" max="1548" width="6.625" style="3" customWidth="1"/>
    <col min="1549" max="1549" width="22.75" style="3" bestFit="1" customWidth="1"/>
    <col min="1550" max="1550" width="10" style="3" bestFit="1" customWidth="1"/>
    <col min="1551" max="1551" width="13.25" style="3" customWidth="1"/>
    <col min="1552" max="1552" width="14.5" style="3" customWidth="1"/>
    <col min="1553" max="1553" width="15.625" style="3" customWidth="1"/>
    <col min="1554" max="1792" width="9" style="3"/>
    <col min="1793" max="1793" width="2.625" style="3" customWidth="1"/>
    <col min="1794" max="1794" width="15" style="3" bestFit="1" customWidth="1"/>
    <col min="1795" max="1795" width="14.375" style="3" bestFit="1" customWidth="1"/>
    <col min="1796" max="1796" width="12.625" style="3" customWidth="1"/>
    <col min="1797" max="1797" width="36.125" style="3" customWidth="1"/>
    <col min="1798" max="1798" width="6.25" style="3" customWidth="1"/>
    <col min="1799" max="1800" width="9.875" style="3" bestFit="1" customWidth="1"/>
    <col min="1801" max="1801" width="13.5" style="3" bestFit="1" customWidth="1"/>
    <col min="1802" max="1802" width="30.625" style="3" customWidth="1"/>
    <col min="1803" max="1803" width="11.375" style="3" customWidth="1"/>
    <col min="1804" max="1804" width="6.625" style="3" customWidth="1"/>
    <col min="1805" max="1805" width="22.75" style="3" bestFit="1" customWidth="1"/>
    <col min="1806" max="1806" width="10" style="3" bestFit="1" customWidth="1"/>
    <col min="1807" max="1807" width="13.25" style="3" customWidth="1"/>
    <col min="1808" max="1808" width="14.5" style="3" customWidth="1"/>
    <col min="1809" max="1809" width="15.625" style="3" customWidth="1"/>
    <col min="1810" max="2048" width="9" style="3"/>
    <col min="2049" max="2049" width="2.625" style="3" customWidth="1"/>
    <col min="2050" max="2050" width="15" style="3" bestFit="1" customWidth="1"/>
    <col min="2051" max="2051" width="14.375" style="3" bestFit="1" customWidth="1"/>
    <col min="2052" max="2052" width="12.625" style="3" customWidth="1"/>
    <col min="2053" max="2053" width="36.125" style="3" customWidth="1"/>
    <col min="2054" max="2054" width="6.25" style="3" customWidth="1"/>
    <col min="2055" max="2056" width="9.875" style="3" bestFit="1" customWidth="1"/>
    <col min="2057" max="2057" width="13.5" style="3" bestFit="1" customWidth="1"/>
    <col min="2058" max="2058" width="30.625" style="3" customWidth="1"/>
    <col min="2059" max="2059" width="11.375" style="3" customWidth="1"/>
    <col min="2060" max="2060" width="6.625" style="3" customWidth="1"/>
    <col min="2061" max="2061" width="22.75" style="3" bestFit="1" customWidth="1"/>
    <col min="2062" max="2062" width="10" style="3" bestFit="1" customWidth="1"/>
    <col min="2063" max="2063" width="13.25" style="3" customWidth="1"/>
    <col min="2064" max="2064" width="14.5" style="3" customWidth="1"/>
    <col min="2065" max="2065" width="15.625" style="3" customWidth="1"/>
    <col min="2066" max="2304" width="9" style="3"/>
    <col min="2305" max="2305" width="2.625" style="3" customWidth="1"/>
    <col min="2306" max="2306" width="15" style="3" bestFit="1" customWidth="1"/>
    <col min="2307" max="2307" width="14.375" style="3" bestFit="1" customWidth="1"/>
    <col min="2308" max="2308" width="12.625" style="3" customWidth="1"/>
    <col min="2309" max="2309" width="36.125" style="3" customWidth="1"/>
    <col min="2310" max="2310" width="6.25" style="3" customWidth="1"/>
    <col min="2311" max="2312" width="9.875" style="3" bestFit="1" customWidth="1"/>
    <col min="2313" max="2313" width="13.5" style="3" bestFit="1" customWidth="1"/>
    <col min="2314" max="2314" width="30.625" style="3" customWidth="1"/>
    <col min="2315" max="2315" width="11.375" style="3" customWidth="1"/>
    <col min="2316" max="2316" width="6.625" style="3" customWidth="1"/>
    <col min="2317" max="2317" width="22.75" style="3" bestFit="1" customWidth="1"/>
    <col min="2318" max="2318" width="10" style="3" bestFit="1" customWidth="1"/>
    <col min="2319" max="2319" width="13.25" style="3" customWidth="1"/>
    <col min="2320" max="2320" width="14.5" style="3" customWidth="1"/>
    <col min="2321" max="2321" width="15.625" style="3" customWidth="1"/>
    <col min="2322" max="2560" width="9" style="3"/>
    <col min="2561" max="2561" width="2.625" style="3" customWidth="1"/>
    <col min="2562" max="2562" width="15" style="3" bestFit="1" customWidth="1"/>
    <col min="2563" max="2563" width="14.375" style="3" bestFit="1" customWidth="1"/>
    <col min="2564" max="2564" width="12.625" style="3" customWidth="1"/>
    <col min="2565" max="2565" width="36.125" style="3" customWidth="1"/>
    <col min="2566" max="2566" width="6.25" style="3" customWidth="1"/>
    <col min="2567" max="2568" width="9.875" style="3" bestFit="1" customWidth="1"/>
    <col min="2569" max="2569" width="13.5" style="3" bestFit="1" customWidth="1"/>
    <col min="2570" max="2570" width="30.625" style="3" customWidth="1"/>
    <col min="2571" max="2571" width="11.375" style="3" customWidth="1"/>
    <col min="2572" max="2572" width="6.625" style="3" customWidth="1"/>
    <col min="2573" max="2573" width="22.75" style="3" bestFit="1" customWidth="1"/>
    <col min="2574" max="2574" width="10" style="3" bestFit="1" customWidth="1"/>
    <col min="2575" max="2575" width="13.25" style="3" customWidth="1"/>
    <col min="2576" max="2576" width="14.5" style="3" customWidth="1"/>
    <col min="2577" max="2577" width="15.625" style="3" customWidth="1"/>
    <col min="2578" max="2816" width="9" style="3"/>
    <col min="2817" max="2817" width="2.625" style="3" customWidth="1"/>
    <col min="2818" max="2818" width="15" style="3" bestFit="1" customWidth="1"/>
    <col min="2819" max="2819" width="14.375" style="3" bestFit="1" customWidth="1"/>
    <col min="2820" max="2820" width="12.625" style="3" customWidth="1"/>
    <col min="2821" max="2821" width="36.125" style="3" customWidth="1"/>
    <col min="2822" max="2822" width="6.25" style="3" customWidth="1"/>
    <col min="2823" max="2824" width="9.875" style="3" bestFit="1" customWidth="1"/>
    <col min="2825" max="2825" width="13.5" style="3" bestFit="1" customWidth="1"/>
    <col min="2826" max="2826" width="30.625" style="3" customWidth="1"/>
    <col min="2827" max="2827" width="11.375" style="3" customWidth="1"/>
    <col min="2828" max="2828" width="6.625" style="3" customWidth="1"/>
    <col min="2829" max="2829" width="22.75" style="3" bestFit="1" customWidth="1"/>
    <col min="2830" max="2830" width="10" style="3" bestFit="1" customWidth="1"/>
    <col min="2831" max="2831" width="13.25" style="3" customWidth="1"/>
    <col min="2832" max="2832" width="14.5" style="3" customWidth="1"/>
    <col min="2833" max="2833" width="15.625" style="3" customWidth="1"/>
    <col min="2834" max="3072" width="9" style="3"/>
    <col min="3073" max="3073" width="2.625" style="3" customWidth="1"/>
    <col min="3074" max="3074" width="15" style="3" bestFit="1" customWidth="1"/>
    <col min="3075" max="3075" width="14.375" style="3" bestFit="1" customWidth="1"/>
    <col min="3076" max="3076" width="12.625" style="3" customWidth="1"/>
    <col min="3077" max="3077" width="36.125" style="3" customWidth="1"/>
    <col min="3078" max="3078" width="6.25" style="3" customWidth="1"/>
    <col min="3079" max="3080" width="9.875" style="3" bestFit="1" customWidth="1"/>
    <col min="3081" max="3081" width="13.5" style="3" bestFit="1" customWidth="1"/>
    <col min="3082" max="3082" width="30.625" style="3" customWidth="1"/>
    <col min="3083" max="3083" width="11.375" style="3" customWidth="1"/>
    <col min="3084" max="3084" width="6.625" style="3" customWidth="1"/>
    <col min="3085" max="3085" width="22.75" style="3" bestFit="1" customWidth="1"/>
    <col min="3086" max="3086" width="10" style="3" bestFit="1" customWidth="1"/>
    <col min="3087" max="3087" width="13.25" style="3" customWidth="1"/>
    <col min="3088" max="3088" width="14.5" style="3" customWidth="1"/>
    <col min="3089" max="3089" width="15.625" style="3" customWidth="1"/>
    <col min="3090" max="3328" width="9" style="3"/>
    <col min="3329" max="3329" width="2.625" style="3" customWidth="1"/>
    <col min="3330" max="3330" width="15" style="3" bestFit="1" customWidth="1"/>
    <col min="3331" max="3331" width="14.375" style="3" bestFit="1" customWidth="1"/>
    <col min="3332" max="3332" width="12.625" style="3" customWidth="1"/>
    <col min="3333" max="3333" width="36.125" style="3" customWidth="1"/>
    <col min="3334" max="3334" width="6.25" style="3" customWidth="1"/>
    <col min="3335" max="3336" width="9.875" style="3" bestFit="1" customWidth="1"/>
    <col min="3337" max="3337" width="13.5" style="3" bestFit="1" customWidth="1"/>
    <col min="3338" max="3338" width="30.625" style="3" customWidth="1"/>
    <col min="3339" max="3339" width="11.375" style="3" customWidth="1"/>
    <col min="3340" max="3340" width="6.625" style="3" customWidth="1"/>
    <col min="3341" max="3341" width="22.75" style="3" bestFit="1" customWidth="1"/>
    <col min="3342" max="3342" width="10" style="3" bestFit="1" customWidth="1"/>
    <col min="3343" max="3343" width="13.25" style="3" customWidth="1"/>
    <col min="3344" max="3344" width="14.5" style="3" customWidth="1"/>
    <col min="3345" max="3345" width="15.625" style="3" customWidth="1"/>
    <col min="3346" max="3584" width="9" style="3"/>
    <col min="3585" max="3585" width="2.625" style="3" customWidth="1"/>
    <col min="3586" max="3586" width="15" style="3" bestFit="1" customWidth="1"/>
    <col min="3587" max="3587" width="14.375" style="3" bestFit="1" customWidth="1"/>
    <col min="3588" max="3588" width="12.625" style="3" customWidth="1"/>
    <col min="3589" max="3589" width="36.125" style="3" customWidth="1"/>
    <col min="3590" max="3590" width="6.25" style="3" customWidth="1"/>
    <col min="3591" max="3592" width="9.875" style="3" bestFit="1" customWidth="1"/>
    <col min="3593" max="3593" width="13.5" style="3" bestFit="1" customWidth="1"/>
    <col min="3594" max="3594" width="30.625" style="3" customWidth="1"/>
    <col min="3595" max="3595" width="11.375" style="3" customWidth="1"/>
    <col min="3596" max="3596" width="6.625" style="3" customWidth="1"/>
    <col min="3597" max="3597" width="22.75" style="3" bestFit="1" customWidth="1"/>
    <col min="3598" max="3598" width="10" style="3" bestFit="1" customWidth="1"/>
    <col min="3599" max="3599" width="13.25" style="3" customWidth="1"/>
    <col min="3600" max="3600" width="14.5" style="3" customWidth="1"/>
    <col min="3601" max="3601" width="15.625" style="3" customWidth="1"/>
    <col min="3602" max="3840" width="9" style="3"/>
    <col min="3841" max="3841" width="2.625" style="3" customWidth="1"/>
    <col min="3842" max="3842" width="15" style="3" bestFit="1" customWidth="1"/>
    <col min="3843" max="3843" width="14.375" style="3" bestFit="1" customWidth="1"/>
    <col min="3844" max="3844" width="12.625" style="3" customWidth="1"/>
    <col min="3845" max="3845" width="36.125" style="3" customWidth="1"/>
    <col min="3846" max="3846" width="6.25" style="3" customWidth="1"/>
    <col min="3847" max="3848" width="9.875" style="3" bestFit="1" customWidth="1"/>
    <col min="3849" max="3849" width="13.5" style="3" bestFit="1" customWidth="1"/>
    <col min="3850" max="3850" width="30.625" style="3" customWidth="1"/>
    <col min="3851" max="3851" width="11.375" style="3" customWidth="1"/>
    <col min="3852" max="3852" width="6.625" style="3" customWidth="1"/>
    <col min="3853" max="3853" width="22.75" style="3" bestFit="1" customWidth="1"/>
    <col min="3854" max="3854" width="10" style="3" bestFit="1" customWidth="1"/>
    <col min="3855" max="3855" width="13.25" style="3" customWidth="1"/>
    <col min="3856" max="3856" width="14.5" style="3" customWidth="1"/>
    <col min="3857" max="3857" width="15.625" style="3" customWidth="1"/>
    <col min="3858" max="4096" width="9" style="3"/>
    <col min="4097" max="4097" width="2.625" style="3" customWidth="1"/>
    <col min="4098" max="4098" width="15" style="3" bestFit="1" customWidth="1"/>
    <col min="4099" max="4099" width="14.375" style="3" bestFit="1" customWidth="1"/>
    <col min="4100" max="4100" width="12.625" style="3" customWidth="1"/>
    <col min="4101" max="4101" width="36.125" style="3" customWidth="1"/>
    <col min="4102" max="4102" width="6.25" style="3" customWidth="1"/>
    <col min="4103" max="4104" width="9.875" style="3" bestFit="1" customWidth="1"/>
    <col min="4105" max="4105" width="13.5" style="3" bestFit="1" customWidth="1"/>
    <col min="4106" max="4106" width="30.625" style="3" customWidth="1"/>
    <col min="4107" max="4107" width="11.375" style="3" customWidth="1"/>
    <col min="4108" max="4108" width="6.625" style="3" customWidth="1"/>
    <col min="4109" max="4109" width="22.75" style="3" bestFit="1" customWidth="1"/>
    <col min="4110" max="4110" width="10" style="3" bestFit="1" customWidth="1"/>
    <col min="4111" max="4111" width="13.25" style="3" customWidth="1"/>
    <col min="4112" max="4112" width="14.5" style="3" customWidth="1"/>
    <col min="4113" max="4113" width="15.625" style="3" customWidth="1"/>
    <col min="4114" max="4352" width="9" style="3"/>
    <col min="4353" max="4353" width="2.625" style="3" customWidth="1"/>
    <col min="4354" max="4354" width="15" style="3" bestFit="1" customWidth="1"/>
    <col min="4355" max="4355" width="14.375" style="3" bestFit="1" customWidth="1"/>
    <col min="4356" max="4356" width="12.625" style="3" customWidth="1"/>
    <col min="4357" max="4357" width="36.125" style="3" customWidth="1"/>
    <col min="4358" max="4358" width="6.25" style="3" customWidth="1"/>
    <col min="4359" max="4360" width="9.875" style="3" bestFit="1" customWidth="1"/>
    <col min="4361" max="4361" width="13.5" style="3" bestFit="1" customWidth="1"/>
    <col min="4362" max="4362" width="30.625" style="3" customWidth="1"/>
    <col min="4363" max="4363" width="11.375" style="3" customWidth="1"/>
    <col min="4364" max="4364" width="6.625" style="3" customWidth="1"/>
    <col min="4365" max="4365" width="22.75" style="3" bestFit="1" customWidth="1"/>
    <col min="4366" max="4366" width="10" style="3" bestFit="1" customWidth="1"/>
    <col min="4367" max="4367" width="13.25" style="3" customWidth="1"/>
    <col min="4368" max="4368" width="14.5" style="3" customWidth="1"/>
    <col min="4369" max="4369" width="15.625" style="3" customWidth="1"/>
    <col min="4370" max="4608" width="9" style="3"/>
    <col min="4609" max="4609" width="2.625" style="3" customWidth="1"/>
    <col min="4610" max="4610" width="15" style="3" bestFit="1" customWidth="1"/>
    <col min="4611" max="4611" width="14.375" style="3" bestFit="1" customWidth="1"/>
    <col min="4612" max="4612" width="12.625" style="3" customWidth="1"/>
    <col min="4613" max="4613" width="36.125" style="3" customWidth="1"/>
    <col min="4614" max="4614" width="6.25" style="3" customWidth="1"/>
    <col min="4615" max="4616" width="9.875" style="3" bestFit="1" customWidth="1"/>
    <col min="4617" max="4617" width="13.5" style="3" bestFit="1" customWidth="1"/>
    <col min="4618" max="4618" width="30.625" style="3" customWidth="1"/>
    <col min="4619" max="4619" width="11.375" style="3" customWidth="1"/>
    <col min="4620" max="4620" width="6.625" style="3" customWidth="1"/>
    <col min="4621" max="4621" width="22.75" style="3" bestFit="1" customWidth="1"/>
    <col min="4622" max="4622" width="10" style="3" bestFit="1" customWidth="1"/>
    <col min="4623" max="4623" width="13.25" style="3" customWidth="1"/>
    <col min="4624" max="4624" width="14.5" style="3" customWidth="1"/>
    <col min="4625" max="4625" width="15.625" style="3" customWidth="1"/>
    <col min="4626" max="4864" width="9" style="3"/>
    <col min="4865" max="4865" width="2.625" style="3" customWidth="1"/>
    <col min="4866" max="4866" width="15" style="3" bestFit="1" customWidth="1"/>
    <col min="4867" max="4867" width="14.375" style="3" bestFit="1" customWidth="1"/>
    <col min="4868" max="4868" width="12.625" style="3" customWidth="1"/>
    <col min="4869" max="4869" width="36.125" style="3" customWidth="1"/>
    <col min="4870" max="4870" width="6.25" style="3" customWidth="1"/>
    <col min="4871" max="4872" width="9.875" style="3" bestFit="1" customWidth="1"/>
    <col min="4873" max="4873" width="13.5" style="3" bestFit="1" customWidth="1"/>
    <col min="4874" max="4874" width="30.625" style="3" customWidth="1"/>
    <col min="4875" max="4875" width="11.375" style="3" customWidth="1"/>
    <col min="4876" max="4876" width="6.625" style="3" customWidth="1"/>
    <col min="4877" max="4877" width="22.75" style="3" bestFit="1" customWidth="1"/>
    <col min="4878" max="4878" width="10" style="3" bestFit="1" customWidth="1"/>
    <col min="4879" max="4879" width="13.25" style="3" customWidth="1"/>
    <col min="4880" max="4880" width="14.5" style="3" customWidth="1"/>
    <col min="4881" max="4881" width="15.625" style="3" customWidth="1"/>
    <col min="4882" max="5120" width="9" style="3"/>
    <col min="5121" max="5121" width="2.625" style="3" customWidth="1"/>
    <col min="5122" max="5122" width="15" style="3" bestFit="1" customWidth="1"/>
    <col min="5123" max="5123" width="14.375" style="3" bestFit="1" customWidth="1"/>
    <col min="5124" max="5124" width="12.625" style="3" customWidth="1"/>
    <col min="5125" max="5125" width="36.125" style="3" customWidth="1"/>
    <col min="5126" max="5126" width="6.25" style="3" customWidth="1"/>
    <col min="5127" max="5128" width="9.875" style="3" bestFit="1" customWidth="1"/>
    <col min="5129" max="5129" width="13.5" style="3" bestFit="1" customWidth="1"/>
    <col min="5130" max="5130" width="30.625" style="3" customWidth="1"/>
    <col min="5131" max="5131" width="11.375" style="3" customWidth="1"/>
    <col min="5132" max="5132" width="6.625" style="3" customWidth="1"/>
    <col min="5133" max="5133" width="22.75" style="3" bestFit="1" customWidth="1"/>
    <col min="5134" max="5134" width="10" style="3" bestFit="1" customWidth="1"/>
    <col min="5135" max="5135" width="13.25" style="3" customWidth="1"/>
    <col min="5136" max="5136" width="14.5" style="3" customWidth="1"/>
    <col min="5137" max="5137" width="15.625" style="3" customWidth="1"/>
    <col min="5138" max="5376" width="9" style="3"/>
    <col min="5377" max="5377" width="2.625" style="3" customWidth="1"/>
    <col min="5378" max="5378" width="15" style="3" bestFit="1" customWidth="1"/>
    <col min="5379" max="5379" width="14.375" style="3" bestFit="1" customWidth="1"/>
    <col min="5380" max="5380" width="12.625" style="3" customWidth="1"/>
    <col min="5381" max="5381" width="36.125" style="3" customWidth="1"/>
    <col min="5382" max="5382" width="6.25" style="3" customWidth="1"/>
    <col min="5383" max="5384" width="9.875" style="3" bestFit="1" customWidth="1"/>
    <col min="5385" max="5385" width="13.5" style="3" bestFit="1" customWidth="1"/>
    <col min="5386" max="5386" width="30.625" style="3" customWidth="1"/>
    <col min="5387" max="5387" width="11.375" style="3" customWidth="1"/>
    <col min="5388" max="5388" width="6.625" style="3" customWidth="1"/>
    <col min="5389" max="5389" width="22.75" style="3" bestFit="1" customWidth="1"/>
    <col min="5390" max="5390" width="10" style="3" bestFit="1" customWidth="1"/>
    <col min="5391" max="5391" width="13.25" style="3" customWidth="1"/>
    <col min="5392" max="5392" width="14.5" style="3" customWidth="1"/>
    <col min="5393" max="5393" width="15.625" style="3" customWidth="1"/>
    <col min="5394" max="5632" width="9" style="3"/>
    <col min="5633" max="5633" width="2.625" style="3" customWidth="1"/>
    <col min="5634" max="5634" width="15" style="3" bestFit="1" customWidth="1"/>
    <col min="5635" max="5635" width="14.375" style="3" bestFit="1" customWidth="1"/>
    <col min="5636" max="5636" width="12.625" style="3" customWidth="1"/>
    <col min="5637" max="5637" width="36.125" style="3" customWidth="1"/>
    <col min="5638" max="5638" width="6.25" style="3" customWidth="1"/>
    <col min="5639" max="5640" width="9.875" style="3" bestFit="1" customWidth="1"/>
    <col min="5641" max="5641" width="13.5" style="3" bestFit="1" customWidth="1"/>
    <col min="5642" max="5642" width="30.625" style="3" customWidth="1"/>
    <col min="5643" max="5643" width="11.375" style="3" customWidth="1"/>
    <col min="5644" max="5644" width="6.625" style="3" customWidth="1"/>
    <col min="5645" max="5645" width="22.75" style="3" bestFit="1" customWidth="1"/>
    <col min="5646" max="5646" width="10" style="3" bestFit="1" customWidth="1"/>
    <col min="5647" max="5647" width="13.25" style="3" customWidth="1"/>
    <col min="5648" max="5648" width="14.5" style="3" customWidth="1"/>
    <col min="5649" max="5649" width="15.625" style="3" customWidth="1"/>
    <col min="5650" max="5888" width="9" style="3"/>
    <col min="5889" max="5889" width="2.625" style="3" customWidth="1"/>
    <col min="5890" max="5890" width="15" style="3" bestFit="1" customWidth="1"/>
    <col min="5891" max="5891" width="14.375" style="3" bestFit="1" customWidth="1"/>
    <col min="5892" max="5892" width="12.625" style="3" customWidth="1"/>
    <col min="5893" max="5893" width="36.125" style="3" customWidth="1"/>
    <col min="5894" max="5894" width="6.25" style="3" customWidth="1"/>
    <col min="5895" max="5896" width="9.875" style="3" bestFit="1" customWidth="1"/>
    <col min="5897" max="5897" width="13.5" style="3" bestFit="1" customWidth="1"/>
    <col min="5898" max="5898" width="30.625" style="3" customWidth="1"/>
    <col min="5899" max="5899" width="11.375" style="3" customWidth="1"/>
    <col min="5900" max="5900" width="6.625" style="3" customWidth="1"/>
    <col min="5901" max="5901" width="22.75" style="3" bestFit="1" customWidth="1"/>
    <col min="5902" max="5902" width="10" style="3" bestFit="1" customWidth="1"/>
    <col min="5903" max="5903" width="13.25" style="3" customWidth="1"/>
    <col min="5904" max="5904" width="14.5" style="3" customWidth="1"/>
    <col min="5905" max="5905" width="15.625" style="3" customWidth="1"/>
    <col min="5906" max="6144" width="9" style="3"/>
    <col min="6145" max="6145" width="2.625" style="3" customWidth="1"/>
    <col min="6146" max="6146" width="15" style="3" bestFit="1" customWidth="1"/>
    <col min="6147" max="6147" width="14.375" style="3" bestFit="1" customWidth="1"/>
    <col min="6148" max="6148" width="12.625" style="3" customWidth="1"/>
    <col min="6149" max="6149" width="36.125" style="3" customWidth="1"/>
    <col min="6150" max="6150" width="6.25" style="3" customWidth="1"/>
    <col min="6151" max="6152" width="9.875" style="3" bestFit="1" customWidth="1"/>
    <col min="6153" max="6153" width="13.5" style="3" bestFit="1" customWidth="1"/>
    <col min="6154" max="6154" width="30.625" style="3" customWidth="1"/>
    <col min="6155" max="6155" width="11.375" style="3" customWidth="1"/>
    <col min="6156" max="6156" width="6.625" style="3" customWidth="1"/>
    <col min="6157" max="6157" width="22.75" style="3" bestFit="1" customWidth="1"/>
    <col min="6158" max="6158" width="10" style="3" bestFit="1" customWidth="1"/>
    <col min="6159" max="6159" width="13.25" style="3" customWidth="1"/>
    <col min="6160" max="6160" width="14.5" style="3" customWidth="1"/>
    <col min="6161" max="6161" width="15.625" style="3" customWidth="1"/>
    <col min="6162" max="6400" width="9" style="3"/>
    <col min="6401" max="6401" width="2.625" style="3" customWidth="1"/>
    <col min="6402" max="6402" width="15" style="3" bestFit="1" customWidth="1"/>
    <col min="6403" max="6403" width="14.375" style="3" bestFit="1" customWidth="1"/>
    <col min="6404" max="6404" width="12.625" style="3" customWidth="1"/>
    <col min="6405" max="6405" width="36.125" style="3" customWidth="1"/>
    <col min="6406" max="6406" width="6.25" style="3" customWidth="1"/>
    <col min="6407" max="6408" width="9.875" style="3" bestFit="1" customWidth="1"/>
    <col min="6409" max="6409" width="13.5" style="3" bestFit="1" customWidth="1"/>
    <col min="6410" max="6410" width="30.625" style="3" customWidth="1"/>
    <col min="6411" max="6411" width="11.375" style="3" customWidth="1"/>
    <col min="6412" max="6412" width="6.625" style="3" customWidth="1"/>
    <col min="6413" max="6413" width="22.75" style="3" bestFit="1" customWidth="1"/>
    <col min="6414" max="6414" width="10" style="3" bestFit="1" customWidth="1"/>
    <col min="6415" max="6415" width="13.25" style="3" customWidth="1"/>
    <col min="6416" max="6416" width="14.5" style="3" customWidth="1"/>
    <col min="6417" max="6417" width="15.625" style="3" customWidth="1"/>
    <col min="6418" max="6656" width="9" style="3"/>
    <col min="6657" max="6657" width="2.625" style="3" customWidth="1"/>
    <col min="6658" max="6658" width="15" style="3" bestFit="1" customWidth="1"/>
    <col min="6659" max="6659" width="14.375" style="3" bestFit="1" customWidth="1"/>
    <col min="6660" max="6660" width="12.625" style="3" customWidth="1"/>
    <col min="6661" max="6661" width="36.125" style="3" customWidth="1"/>
    <col min="6662" max="6662" width="6.25" style="3" customWidth="1"/>
    <col min="6663" max="6664" width="9.875" style="3" bestFit="1" customWidth="1"/>
    <col min="6665" max="6665" width="13.5" style="3" bestFit="1" customWidth="1"/>
    <col min="6666" max="6666" width="30.625" style="3" customWidth="1"/>
    <col min="6667" max="6667" width="11.375" style="3" customWidth="1"/>
    <col min="6668" max="6668" width="6.625" style="3" customWidth="1"/>
    <col min="6669" max="6669" width="22.75" style="3" bestFit="1" customWidth="1"/>
    <col min="6670" max="6670" width="10" style="3" bestFit="1" customWidth="1"/>
    <col min="6671" max="6671" width="13.25" style="3" customWidth="1"/>
    <col min="6672" max="6672" width="14.5" style="3" customWidth="1"/>
    <col min="6673" max="6673" width="15.625" style="3" customWidth="1"/>
    <col min="6674" max="6912" width="9" style="3"/>
    <col min="6913" max="6913" width="2.625" style="3" customWidth="1"/>
    <col min="6914" max="6914" width="15" style="3" bestFit="1" customWidth="1"/>
    <col min="6915" max="6915" width="14.375" style="3" bestFit="1" customWidth="1"/>
    <col min="6916" max="6916" width="12.625" style="3" customWidth="1"/>
    <col min="6917" max="6917" width="36.125" style="3" customWidth="1"/>
    <col min="6918" max="6918" width="6.25" style="3" customWidth="1"/>
    <col min="6919" max="6920" width="9.875" style="3" bestFit="1" customWidth="1"/>
    <col min="6921" max="6921" width="13.5" style="3" bestFit="1" customWidth="1"/>
    <col min="6922" max="6922" width="30.625" style="3" customWidth="1"/>
    <col min="6923" max="6923" width="11.375" style="3" customWidth="1"/>
    <col min="6924" max="6924" width="6.625" style="3" customWidth="1"/>
    <col min="6925" max="6925" width="22.75" style="3" bestFit="1" customWidth="1"/>
    <col min="6926" max="6926" width="10" style="3" bestFit="1" customWidth="1"/>
    <col min="6927" max="6927" width="13.25" style="3" customWidth="1"/>
    <col min="6928" max="6928" width="14.5" style="3" customWidth="1"/>
    <col min="6929" max="6929" width="15.625" style="3" customWidth="1"/>
    <col min="6930" max="7168" width="9" style="3"/>
    <col min="7169" max="7169" width="2.625" style="3" customWidth="1"/>
    <col min="7170" max="7170" width="15" style="3" bestFit="1" customWidth="1"/>
    <col min="7171" max="7171" width="14.375" style="3" bestFit="1" customWidth="1"/>
    <col min="7172" max="7172" width="12.625" style="3" customWidth="1"/>
    <col min="7173" max="7173" width="36.125" style="3" customWidth="1"/>
    <col min="7174" max="7174" width="6.25" style="3" customWidth="1"/>
    <col min="7175" max="7176" width="9.875" style="3" bestFit="1" customWidth="1"/>
    <col min="7177" max="7177" width="13.5" style="3" bestFit="1" customWidth="1"/>
    <col min="7178" max="7178" width="30.625" style="3" customWidth="1"/>
    <col min="7179" max="7179" width="11.375" style="3" customWidth="1"/>
    <col min="7180" max="7180" width="6.625" style="3" customWidth="1"/>
    <col min="7181" max="7181" width="22.75" style="3" bestFit="1" customWidth="1"/>
    <col min="7182" max="7182" width="10" style="3" bestFit="1" customWidth="1"/>
    <col min="7183" max="7183" width="13.25" style="3" customWidth="1"/>
    <col min="7184" max="7184" width="14.5" style="3" customWidth="1"/>
    <col min="7185" max="7185" width="15.625" style="3" customWidth="1"/>
    <col min="7186" max="7424" width="9" style="3"/>
    <col min="7425" max="7425" width="2.625" style="3" customWidth="1"/>
    <col min="7426" max="7426" width="15" style="3" bestFit="1" customWidth="1"/>
    <col min="7427" max="7427" width="14.375" style="3" bestFit="1" customWidth="1"/>
    <col min="7428" max="7428" width="12.625" style="3" customWidth="1"/>
    <col min="7429" max="7429" width="36.125" style="3" customWidth="1"/>
    <col min="7430" max="7430" width="6.25" style="3" customWidth="1"/>
    <col min="7431" max="7432" width="9.875" style="3" bestFit="1" customWidth="1"/>
    <col min="7433" max="7433" width="13.5" style="3" bestFit="1" customWidth="1"/>
    <col min="7434" max="7434" width="30.625" style="3" customWidth="1"/>
    <col min="7435" max="7435" width="11.375" style="3" customWidth="1"/>
    <col min="7436" max="7436" width="6.625" style="3" customWidth="1"/>
    <col min="7437" max="7437" width="22.75" style="3" bestFit="1" customWidth="1"/>
    <col min="7438" max="7438" width="10" style="3" bestFit="1" customWidth="1"/>
    <col min="7439" max="7439" width="13.25" style="3" customWidth="1"/>
    <col min="7440" max="7440" width="14.5" style="3" customWidth="1"/>
    <col min="7441" max="7441" width="15.625" style="3" customWidth="1"/>
    <col min="7442" max="7680" width="9" style="3"/>
    <col min="7681" max="7681" width="2.625" style="3" customWidth="1"/>
    <col min="7682" max="7682" width="15" style="3" bestFit="1" customWidth="1"/>
    <col min="7683" max="7683" width="14.375" style="3" bestFit="1" customWidth="1"/>
    <col min="7684" max="7684" width="12.625" style="3" customWidth="1"/>
    <col min="7685" max="7685" width="36.125" style="3" customWidth="1"/>
    <col min="7686" max="7686" width="6.25" style="3" customWidth="1"/>
    <col min="7687" max="7688" width="9.875" style="3" bestFit="1" customWidth="1"/>
    <col min="7689" max="7689" width="13.5" style="3" bestFit="1" customWidth="1"/>
    <col min="7690" max="7690" width="30.625" style="3" customWidth="1"/>
    <col min="7691" max="7691" width="11.375" style="3" customWidth="1"/>
    <col min="7692" max="7692" width="6.625" style="3" customWidth="1"/>
    <col min="7693" max="7693" width="22.75" style="3" bestFit="1" customWidth="1"/>
    <col min="7694" max="7694" width="10" style="3" bestFit="1" customWidth="1"/>
    <col min="7695" max="7695" width="13.25" style="3" customWidth="1"/>
    <col min="7696" max="7696" width="14.5" style="3" customWidth="1"/>
    <col min="7697" max="7697" width="15.625" style="3" customWidth="1"/>
    <col min="7698" max="7936" width="9" style="3"/>
    <col min="7937" max="7937" width="2.625" style="3" customWidth="1"/>
    <col min="7938" max="7938" width="15" style="3" bestFit="1" customWidth="1"/>
    <col min="7939" max="7939" width="14.375" style="3" bestFit="1" customWidth="1"/>
    <col min="7940" max="7940" width="12.625" style="3" customWidth="1"/>
    <col min="7941" max="7941" width="36.125" style="3" customWidth="1"/>
    <col min="7942" max="7942" width="6.25" style="3" customWidth="1"/>
    <col min="7943" max="7944" width="9.875" style="3" bestFit="1" customWidth="1"/>
    <col min="7945" max="7945" width="13.5" style="3" bestFit="1" customWidth="1"/>
    <col min="7946" max="7946" width="30.625" style="3" customWidth="1"/>
    <col min="7947" max="7947" width="11.375" style="3" customWidth="1"/>
    <col min="7948" max="7948" width="6.625" style="3" customWidth="1"/>
    <col min="7949" max="7949" width="22.75" style="3" bestFit="1" customWidth="1"/>
    <col min="7950" max="7950" width="10" style="3" bestFit="1" customWidth="1"/>
    <col min="7951" max="7951" width="13.25" style="3" customWidth="1"/>
    <col min="7952" max="7952" width="14.5" style="3" customWidth="1"/>
    <col min="7953" max="7953" width="15.625" style="3" customWidth="1"/>
    <col min="7954" max="8192" width="9" style="3"/>
    <col min="8193" max="8193" width="2.625" style="3" customWidth="1"/>
    <col min="8194" max="8194" width="15" style="3" bestFit="1" customWidth="1"/>
    <col min="8195" max="8195" width="14.375" style="3" bestFit="1" customWidth="1"/>
    <col min="8196" max="8196" width="12.625" style="3" customWidth="1"/>
    <col min="8197" max="8197" width="36.125" style="3" customWidth="1"/>
    <col min="8198" max="8198" width="6.25" style="3" customWidth="1"/>
    <col min="8199" max="8200" width="9.875" style="3" bestFit="1" customWidth="1"/>
    <col min="8201" max="8201" width="13.5" style="3" bestFit="1" customWidth="1"/>
    <col min="8202" max="8202" width="30.625" style="3" customWidth="1"/>
    <col min="8203" max="8203" width="11.375" style="3" customWidth="1"/>
    <col min="8204" max="8204" width="6.625" style="3" customWidth="1"/>
    <col min="8205" max="8205" width="22.75" style="3" bestFit="1" customWidth="1"/>
    <col min="8206" max="8206" width="10" style="3" bestFit="1" customWidth="1"/>
    <col min="8207" max="8207" width="13.25" style="3" customWidth="1"/>
    <col min="8208" max="8208" width="14.5" style="3" customWidth="1"/>
    <col min="8209" max="8209" width="15.625" style="3" customWidth="1"/>
    <col min="8210" max="8448" width="9" style="3"/>
    <col min="8449" max="8449" width="2.625" style="3" customWidth="1"/>
    <col min="8450" max="8450" width="15" style="3" bestFit="1" customWidth="1"/>
    <col min="8451" max="8451" width="14.375" style="3" bestFit="1" customWidth="1"/>
    <col min="8452" max="8452" width="12.625" style="3" customWidth="1"/>
    <col min="8453" max="8453" width="36.125" style="3" customWidth="1"/>
    <col min="8454" max="8454" width="6.25" style="3" customWidth="1"/>
    <col min="8455" max="8456" width="9.875" style="3" bestFit="1" customWidth="1"/>
    <col min="8457" max="8457" width="13.5" style="3" bestFit="1" customWidth="1"/>
    <col min="8458" max="8458" width="30.625" style="3" customWidth="1"/>
    <col min="8459" max="8459" width="11.375" style="3" customWidth="1"/>
    <col min="8460" max="8460" width="6.625" style="3" customWidth="1"/>
    <col min="8461" max="8461" width="22.75" style="3" bestFit="1" customWidth="1"/>
    <col min="8462" max="8462" width="10" style="3" bestFit="1" customWidth="1"/>
    <col min="8463" max="8463" width="13.25" style="3" customWidth="1"/>
    <col min="8464" max="8464" width="14.5" style="3" customWidth="1"/>
    <col min="8465" max="8465" width="15.625" style="3" customWidth="1"/>
    <col min="8466" max="8704" width="9" style="3"/>
    <col min="8705" max="8705" width="2.625" style="3" customWidth="1"/>
    <col min="8706" max="8706" width="15" style="3" bestFit="1" customWidth="1"/>
    <col min="8707" max="8707" width="14.375" style="3" bestFit="1" customWidth="1"/>
    <col min="8708" max="8708" width="12.625" style="3" customWidth="1"/>
    <col min="8709" max="8709" width="36.125" style="3" customWidth="1"/>
    <col min="8710" max="8710" width="6.25" style="3" customWidth="1"/>
    <col min="8711" max="8712" width="9.875" style="3" bestFit="1" customWidth="1"/>
    <col min="8713" max="8713" width="13.5" style="3" bestFit="1" customWidth="1"/>
    <col min="8714" max="8714" width="30.625" style="3" customWidth="1"/>
    <col min="8715" max="8715" width="11.375" style="3" customWidth="1"/>
    <col min="8716" max="8716" width="6.625" style="3" customWidth="1"/>
    <col min="8717" max="8717" width="22.75" style="3" bestFit="1" customWidth="1"/>
    <col min="8718" max="8718" width="10" style="3" bestFit="1" customWidth="1"/>
    <col min="8719" max="8719" width="13.25" style="3" customWidth="1"/>
    <col min="8720" max="8720" width="14.5" style="3" customWidth="1"/>
    <col min="8721" max="8721" width="15.625" style="3" customWidth="1"/>
    <col min="8722" max="8960" width="9" style="3"/>
    <col min="8961" max="8961" width="2.625" style="3" customWidth="1"/>
    <col min="8962" max="8962" width="15" style="3" bestFit="1" customWidth="1"/>
    <col min="8963" max="8963" width="14.375" style="3" bestFit="1" customWidth="1"/>
    <col min="8964" max="8964" width="12.625" style="3" customWidth="1"/>
    <col min="8965" max="8965" width="36.125" style="3" customWidth="1"/>
    <col min="8966" max="8966" width="6.25" style="3" customWidth="1"/>
    <col min="8967" max="8968" width="9.875" style="3" bestFit="1" customWidth="1"/>
    <col min="8969" max="8969" width="13.5" style="3" bestFit="1" customWidth="1"/>
    <col min="8970" max="8970" width="30.625" style="3" customWidth="1"/>
    <col min="8971" max="8971" width="11.375" style="3" customWidth="1"/>
    <col min="8972" max="8972" width="6.625" style="3" customWidth="1"/>
    <col min="8973" max="8973" width="22.75" style="3" bestFit="1" customWidth="1"/>
    <col min="8974" max="8974" width="10" style="3" bestFit="1" customWidth="1"/>
    <col min="8975" max="8975" width="13.25" style="3" customWidth="1"/>
    <col min="8976" max="8976" width="14.5" style="3" customWidth="1"/>
    <col min="8977" max="8977" width="15.625" style="3" customWidth="1"/>
    <col min="8978" max="9216" width="9" style="3"/>
    <col min="9217" max="9217" width="2.625" style="3" customWidth="1"/>
    <col min="9218" max="9218" width="15" style="3" bestFit="1" customWidth="1"/>
    <col min="9219" max="9219" width="14.375" style="3" bestFit="1" customWidth="1"/>
    <col min="9220" max="9220" width="12.625" style="3" customWidth="1"/>
    <col min="9221" max="9221" width="36.125" style="3" customWidth="1"/>
    <col min="9222" max="9222" width="6.25" style="3" customWidth="1"/>
    <col min="9223" max="9224" width="9.875" style="3" bestFit="1" customWidth="1"/>
    <col min="9225" max="9225" width="13.5" style="3" bestFit="1" customWidth="1"/>
    <col min="9226" max="9226" width="30.625" style="3" customWidth="1"/>
    <col min="9227" max="9227" width="11.375" style="3" customWidth="1"/>
    <col min="9228" max="9228" width="6.625" style="3" customWidth="1"/>
    <col min="9229" max="9229" width="22.75" style="3" bestFit="1" customWidth="1"/>
    <col min="9230" max="9230" width="10" style="3" bestFit="1" customWidth="1"/>
    <col min="9231" max="9231" width="13.25" style="3" customWidth="1"/>
    <col min="9232" max="9232" width="14.5" style="3" customWidth="1"/>
    <col min="9233" max="9233" width="15.625" style="3" customWidth="1"/>
    <col min="9234" max="9472" width="9" style="3"/>
    <col min="9473" max="9473" width="2.625" style="3" customWidth="1"/>
    <col min="9474" max="9474" width="15" style="3" bestFit="1" customWidth="1"/>
    <col min="9475" max="9475" width="14.375" style="3" bestFit="1" customWidth="1"/>
    <col min="9476" max="9476" width="12.625" style="3" customWidth="1"/>
    <col min="9477" max="9477" width="36.125" style="3" customWidth="1"/>
    <col min="9478" max="9478" width="6.25" style="3" customWidth="1"/>
    <col min="9479" max="9480" width="9.875" style="3" bestFit="1" customWidth="1"/>
    <col min="9481" max="9481" width="13.5" style="3" bestFit="1" customWidth="1"/>
    <col min="9482" max="9482" width="30.625" style="3" customWidth="1"/>
    <col min="9483" max="9483" width="11.375" style="3" customWidth="1"/>
    <col min="9484" max="9484" width="6.625" style="3" customWidth="1"/>
    <col min="9485" max="9485" width="22.75" style="3" bestFit="1" customWidth="1"/>
    <col min="9486" max="9486" width="10" style="3" bestFit="1" customWidth="1"/>
    <col min="9487" max="9487" width="13.25" style="3" customWidth="1"/>
    <col min="9488" max="9488" width="14.5" style="3" customWidth="1"/>
    <col min="9489" max="9489" width="15.625" style="3" customWidth="1"/>
    <col min="9490" max="9728" width="9" style="3"/>
    <col min="9729" max="9729" width="2.625" style="3" customWidth="1"/>
    <col min="9730" max="9730" width="15" style="3" bestFit="1" customWidth="1"/>
    <col min="9731" max="9731" width="14.375" style="3" bestFit="1" customWidth="1"/>
    <col min="9732" max="9732" width="12.625" style="3" customWidth="1"/>
    <col min="9733" max="9733" width="36.125" style="3" customWidth="1"/>
    <col min="9734" max="9734" width="6.25" style="3" customWidth="1"/>
    <col min="9735" max="9736" width="9.875" style="3" bestFit="1" customWidth="1"/>
    <col min="9737" max="9737" width="13.5" style="3" bestFit="1" customWidth="1"/>
    <col min="9738" max="9738" width="30.625" style="3" customWidth="1"/>
    <col min="9739" max="9739" width="11.375" style="3" customWidth="1"/>
    <col min="9740" max="9740" width="6.625" style="3" customWidth="1"/>
    <col min="9741" max="9741" width="22.75" style="3" bestFit="1" customWidth="1"/>
    <col min="9742" max="9742" width="10" style="3" bestFit="1" customWidth="1"/>
    <col min="9743" max="9743" width="13.25" style="3" customWidth="1"/>
    <col min="9744" max="9744" width="14.5" style="3" customWidth="1"/>
    <col min="9745" max="9745" width="15.625" style="3" customWidth="1"/>
    <col min="9746" max="9984" width="9" style="3"/>
    <col min="9985" max="9985" width="2.625" style="3" customWidth="1"/>
    <col min="9986" max="9986" width="15" style="3" bestFit="1" customWidth="1"/>
    <col min="9987" max="9987" width="14.375" style="3" bestFit="1" customWidth="1"/>
    <col min="9988" max="9988" width="12.625" style="3" customWidth="1"/>
    <col min="9989" max="9989" width="36.125" style="3" customWidth="1"/>
    <col min="9990" max="9990" width="6.25" style="3" customWidth="1"/>
    <col min="9991" max="9992" width="9.875" style="3" bestFit="1" customWidth="1"/>
    <col min="9993" max="9993" width="13.5" style="3" bestFit="1" customWidth="1"/>
    <col min="9994" max="9994" width="30.625" style="3" customWidth="1"/>
    <col min="9995" max="9995" width="11.375" style="3" customWidth="1"/>
    <col min="9996" max="9996" width="6.625" style="3" customWidth="1"/>
    <col min="9997" max="9997" width="22.75" style="3" bestFit="1" customWidth="1"/>
    <col min="9998" max="9998" width="10" style="3" bestFit="1"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5" style="3" bestFit="1" customWidth="1"/>
    <col min="10243" max="10243" width="14.375" style="3" bestFit="1" customWidth="1"/>
    <col min="10244" max="10244" width="12.625" style="3" customWidth="1"/>
    <col min="10245" max="10245" width="36.125" style="3" customWidth="1"/>
    <col min="10246" max="10246" width="6.25" style="3" customWidth="1"/>
    <col min="10247" max="10248" width="9.875" style="3" bestFit="1" customWidth="1"/>
    <col min="10249" max="10249" width="13.5" style="3" bestFit="1" customWidth="1"/>
    <col min="10250" max="10250" width="30.625" style="3" customWidth="1"/>
    <col min="10251" max="10251" width="11.375" style="3" customWidth="1"/>
    <col min="10252" max="10252" width="6.625" style="3" customWidth="1"/>
    <col min="10253" max="10253" width="22.75" style="3" bestFit="1" customWidth="1"/>
    <col min="10254" max="10254" width="10" style="3" bestFit="1"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5" style="3" bestFit="1" customWidth="1"/>
    <col min="10499" max="10499" width="14.375" style="3" bestFit="1" customWidth="1"/>
    <col min="10500" max="10500" width="12.625" style="3" customWidth="1"/>
    <col min="10501" max="10501" width="36.125" style="3" customWidth="1"/>
    <col min="10502" max="10502" width="6.25" style="3" customWidth="1"/>
    <col min="10503" max="10504" width="9.875" style="3" bestFit="1" customWidth="1"/>
    <col min="10505" max="10505" width="13.5" style="3" bestFit="1" customWidth="1"/>
    <col min="10506" max="10506" width="30.625" style="3" customWidth="1"/>
    <col min="10507" max="10507" width="11.375" style="3" customWidth="1"/>
    <col min="10508" max="10508" width="6.625" style="3" customWidth="1"/>
    <col min="10509" max="10509" width="22.75" style="3" bestFit="1" customWidth="1"/>
    <col min="10510" max="10510" width="10" style="3" bestFit="1"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5" style="3" bestFit="1" customWidth="1"/>
    <col min="10755" max="10755" width="14.375" style="3" bestFit="1" customWidth="1"/>
    <col min="10756" max="10756" width="12.625" style="3" customWidth="1"/>
    <col min="10757" max="10757" width="36.125" style="3" customWidth="1"/>
    <col min="10758" max="10758" width="6.25" style="3" customWidth="1"/>
    <col min="10759" max="10760" width="9.875" style="3" bestFit="1" customWidth="1"/>
    <col min="10761" max="10761" width="13.5" style="3" bestFit="1" customWidth="1"/>
    <col min="10762" max="10762" width="30.625" style="3" customWidth="1"/>
    <col min="10763" max="10763" width="11.375" style="3" customWidth="1"/>
    <col min="10764" max="10764" width="6.625" style="3" customWidth="1"/>
    <col min="10765" max="10765" width="22.75" style="3" bestFit="1" customWidth="1"/>
    <col min="10766" max="10766" width="10" style="3" bestFit="1"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5" style="3" bestFit="1" customWidth="1"/>
    <col min="11011" max="11011" width="14.375" style="3" bestFit="1" customWidth="1"/>
    <col min="11012" max="11012" width="12.625" style="3" customWidth="1"/>
    <col min="11013" max="11013" width="36.125" style="3" customWidth="1"/>
    <col min="11014" max="11014" width="6.25" style="3" customWidth="1"/>
    <col min="11015" max="11016" width="9.875" style="3" bestFit="1" customWidth="1"/>
    <col min="11017" max="11017" width="13.5" style="3" bestFit="1" customWidth="1"/>
    <col min="11018" max="11018" width="30.625" style="3" customWidth="1"/>
    <col min="11019" max="11019" width="11.375" style="3" customWidth="1"/>
    <col min="11020" max="11020" width="6.625" style="3" customWidth="1"/>
    <col min="11021" max="11021" width="22.75" style="3" bestFit="1" customWidth="1"/>
    <col min="11022" max="11022" width="10" style="3" bestFit="1"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5" style="3" bestFit="1" customWidth="1"/>
    <col min="11267" max="11267" width="14.375" style="3" bestFit="1" customWidth="1"/>
    <col min="11268" max="11268" width="12.625" style="3" customWidth="1"/>
    <col min="11269" max="11269" width="36.125" style="3" customWidth="1"/>
    <col min="11270" max="11270" width="6.25" style="3" customWidth="1"/>
    <col min="11271" max="11272" width="9.875" style="3" bestFit="1" customWidth="1"/>
    <col min="11273" max="11273" width="13.5" style="3" bestFit="1" customWidth="1"/>
    <col min="11274" max="11274" width="30.625" style="3" customWidth="1"/>
    <col min="11275" max="11275" width="11.375" style="3" customWidth="1"/>
    <col min="11276" max="11276" width="6.625" style="3" customWidth="1"/>
    <col min="11277" max="11277" width="22.75" style="3" bestFit="1" customWidth="1"/>
    <col min="11278" max="11278" width="10" style="3" bestFit="1"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5" style="3" bestFit="1" customWidth="1"/>
    <col min="11523" max="11523" width="14.375" style="3" bestFit="1" customWidth="1"/>
    <col min="11524" max="11524" width="12.625" style="3" customWidth="1"/>
    <col min="11525" max="11525" width="36.125" style="3" customWidth="1"/>
    <col min="11526" max="11526" width="6.25" style="3" customWidth="1"/>
    <col min="11527" max="11528" width="9.875" style="3" bestFit="1" customWidth="1"/>
    <col min="11529" max="11529" width="13.5" style="3" bestFit="1" customWidth="1"/>
    <col min="11530" max="11530" width="30.625" style="3" customWidth="1"/>
    <col min="11531" max="11531" width="11.375" style="3" customWidth="1"/>
    <col min="11532" max="11532" width="6.625" style="3" customWidth="1"/>
    <col min="11533" max="11533" width="22.75" style="3" bestFit="1" customWidth="1"/>
    <col min="11534" max="11534" width="10" style="3" bestFit="1"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5" style="3" bestFit="1" customWidth="1"/>
    <col min="11779" max="11779" width="14.375" style="3" bestFit="1" customWidth="1"/>
    <col min="11780" max="11780" width="12.625" style="3" customWidth="1"/>
    <col min="11781" max="11781" width="36.125" style="3" customWidth="1"/>
    <col min="11782" max="11782" width="6.25" style="3" customWidth="1"/>
    <col min="11783" max="11784" width="9.875" style="3" bestFit="1" customWidth="1"/>
    <col min="11785" max="11785" width="13.5" style="3" bestFit="1" customWidth="1"/>
    <col min="11786" max="11786" width="30.625" style="3" customWidth="1"/>
    <col min="11787" max="11787" width="11.375" style="3" customWidth="1"/>
    <col min="11788" max="11788" width="6.625" style="3" customWidth="1"/>
    <col min="11789" max="11789" width="22.75" style="3" bestFit="1" customWidth="1"/>
    <col min="11790" max="11790" width="10" style="3" bestFit="1"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5" style="3" bestFit="1" customWidth="1"/>
    <col min="12035" max="12035" width="14.375" style="3" bestFit="1" customWidth="1"/>
    <col min="12036" max="12036" width="12.625" style="3" customWidth="1"/>
    <col min="12037" max="12037" width="36.125" style="3" customWidth="1"/>
    <col min="12038" max="12038" width="6.25" style="3" customWidth="1"/>
    <col min="12039" max="12040" width="9.875" style="3" bestFit="1" customWidth="1"/>
    <col min="12041" max="12041" width="13.5" style="3" bestFit="1" customWidth="1"/>
    <col min="12042" max="12042" width="30.625" style="3" customWidth="1"/>
    <col min="12043" max="12043" width="11.375" style="3" customWidth="1"/>
    <col min="12044" max="12044" width="6.625" style="3" customWidth="1"/>
    <col min="12045" max="12045" width="22.75" style="3" bestFit="1" customWidth="1"/>
    <col min="12046" max="12046" width="10" style="3" bestFit="1"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5" style="3" bestFit="1" customWidth="1"/>
    <col min="12291" max="12291" width="14.375" style="3" bestFit="1" customWidth="1"/>
    <col min="12292" max="12292" width="12.625" style="3" customWidth="1"/>
    <col min="12293" max="12293" width="36.125" style="3" customWidth="1"/>
    <col min="12294" max="12294" width="6.25" style="3" customWidth="1"/>
    <col min="12295" max="12296" width="9.875" style="3" bestFit="1" customWidth="1"/>
    <col min="12297" max="12297" width="13.5" style="3" bestFit="1" customWidth="1"/>
    <col min="12298" max="12298" width="30.625" style="3" customWidth="1"/>
    <col min="12299" max="12299" width="11.375" style="3" customWidth="1"/>
    <col min="12300" max="12300" width="6.625" style="3" customWidth="1"/>
    <col min="12301" max="12301" width="22.75" style="3" bestFit="1" customWidth="1"/>
    <col min="12302" max="12302" width="10" style="3" bestFit="1"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5" style="3" bestFit="1" customWidth="1"/>
    <col min="12547" max="12547" width="14.375" style="3" bestFit="1" customWidth="1"/>
    <col min="12548" max="12548" width="12.625" style="3" customWidth="1"/>
    <col min="12549" max="12549" width="36.125" style="3" customWidth="1"/>
    <col min="12550" max="12550" width="6.25" style="3" customWidth="1"/>
    <col min="12551" max="12552" width="9.875" style="3" bestFit="1" customWidth="1"/>
    <col min="12553" max="12553" width="13.5" style="3" bestFit="1" customWidth="1"/>
    <col min="12554" max="12554" width="30.625" style="3" customWidth="1"/>
    <col min="12555" max="12555" width="11.375" style="3" customWidth="1"/>
    <col min="12556" max="12556" width="6.625" style="3" customWidth="1"/>
    <col min="12557" max="12557" width="22.75" style="3" bestFit="1" customWidth="1"/>
    <col min="12558" max="12558" width="10" style="3" bestFit="1"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5" style="3" bestFit="1" customWidth="1"/>
    <col min="12803" max="12803" width="14.375" style="3" bestFit="1" customWidth="1"/>
    <col min="12804" max="12804" width="12.625" style="3" customWidth="1"/>
    <col min="12805" max="12805" width="36.125" style="3" customWidth="1"/>
    <col min="12806" max="12806" width="6.25" style="3" customWidth="1"/>
    <col min="12807" max="12808" width="9.875" style="3" bestFit="1" customWidth="1"/>
    <col min="12809" max="12809" width="13.5" style="3" bestFit="1" customWidth="1"/>
    <col min="12810" max="12810" width="30.625" style="3" customWidth="1"/>
    <col min="12811" max="12811" width="11.375" style="3" customWidth="1"/>
    <col min="12812" max="12812" width="6.625" style="3" customWidth="1"/>
    <col min="12813" max="12813" width="22.75" style="3" bestFit="1" customWidth="1"/>
    <col min="12814" max="12814" width="10" style="3" bestFit="1"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5" style="3" bestFit="1" customWidth="1"/>
    <col min="13059" max="13059" width="14.375" style="3" bestFit="1" customWidth="1"/>
    <col min="13060" max="13060" width="12.625" style="3" customWidth="1"/>
    <col min="13061" max="13061" width="36.125" style="3" customWidth="1"/>
    <col min="13062" max="13062" width="6.25" style="3" customWidth="1"/>
    <col min="13063" max="13064" width="9.875" style="3" bestFit="1" customWidth="1"/>
    <col min="13065" max="13065" width="13.5" style="3" bestFit="1" customWidth="1"/>
    <col min="13066" max="13066" width="30.625" style="3" customWidth="1"/>
    <col min="13067" max="13067" width="11.375" style="3" customWidth="1"/>
    <col min="13068" max="13068" width="6.625" style="3" customWidth="1"/>
    <col min="13069" max="13069" width="22.75" style="3" bestFit="1" customWidth="1"/>
    <col min="13070" max="13070" width="10" style="3" bestFit="1"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5" style="3" bestFit="1" customWidth="1"/>
    <col min="13315" max="13315" width="14.375" style="3" bestFit="1" customWidth="1"/>
    <col min="13316" max="13316" width="12.625" style="3" customWidth="1"/>
    <col min="13317" max="13317" width="36.125" style="3" customWidth="1"/>
    <col min="13318" max="13318" width="6.25" style="3" customWidth="1"/>
    <col min="13319" max="13320" width="9.875" style="3" bestFit="1" customWidth="1"/>
    <col min="13321" max="13321" width="13.5" style="3" bestFit="1" customWidth="1"/>
    <col min="13322" max="13322" width="30.625" style="3" customWidth="1"/>
    <col min="13323" max="13323" width="11.375" style="3" customWidth="1"/>
    <col min="13324" max="13324" width="6.625" style="3" customWidth="1"/>
    <col min="13325" max="13325" width="22.75" style="3" bestFit="1" customWidth="1"/>
    <col min="13326" max="13326" width="10" style="3" bestFit="1"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5" style="3" bestFit="1" customWidth="1"/>
    <col min="13571" max="13571" width="14.375" style="3" bestFit="1" customWidth="1"/>
    <col min="13572" max="13572" width="12.625" style="3" customWidth="1"/>
    <col min="13573" max="13573" width="36.125" style="3" customWidth="1"/>
    <col min="13574" max="13574" width="6.25" style="3" customWidth="1"/>
    <col min="13575" max="13576" width="9.875" style="3" bestFit="1" customWidth="1"/>
    <col min="13577" max="13577" width="13.5" style="3" bestFit="1" customWidth="1"/>
    <col min="13578" max="13578" width="30.625" style="3" customWidth="1"/>
    <col min="13579" max="13579" width="11.375" style="3" customWidth="1"/>
    <col min="13580" max="13580" width="6.625" style="3" customWidth="1"/>
    <col min="13581" max="13581" width="22.75" style="3" bestFit="1" customWidth="1"/>
    <col min="13582" max="13582" width="10" style="3" bestFit="1"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5" style="3" bestFit="1" customWidth="1"/>
    <col min="13827" max="13827" width="14.375" style="3" bestFit="1" customWidth="1"/>
    <col min="13828" max="13828" width="12.625" style="3" customWidth="1"/>
    <col min="13829" max="13829" width="36.125" style="3" customWidth="1"/>
    <col min="13830" max="13830" width="6.25" style="3" customWidth="1"/>
    <col min="13831" max="13832" width="9.875" style="3" bestFit="1" customWidth="1"/>
    <col min="13833" max="13833" width="13.5" style="3" bestFit="1" customWidth="1"/>
    <col min="13834" max="13834" width="30.625" style="3" customWidth="1"/>
    <col min="13835" max="13835" width="11.375" style="3" customWidth="1"/>
    <col min="13836" max="13836" width="6.625" style="3" customWidth="1"/>
    <col min="13837" max="13837" width="22.75" style="3" bestFit="1" customWidth="1"/>
    <col min="13838" max="13838" width="10" style="3" bestFit="1"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5" style="3" bestFit="1" customWidth="1"/>
    <col min="14083" max="14083" width="14.375" style="3" bestFit="1" customWidth="1"/>
    <col min="14084" max="14084" width="12.625" style="3" customWidth="1"/>
    <col min="14085" max="14085" width="36.125" style="3" customWidth="1"/>
    <col min="14086" max="14086" width="6.25" style="3" customWidth="1"/>
    <col min="14087" max="14088" width="9.875" style="3" bestFit="1" customWidth="1"/>
    <col min="14089" max="14089" width="13.5" style="3" bestFit="1" customWidth="1"/>
    <col min="14090" max="14090" width="30.625" style="3" customWidth="1"/>
    <col min="14091" max="14091" width="11.375" style="3" customWidth="1"/>
    <col min="14092" max="14092" width="6.625" style="3" customWidth="1"/>
    <col min="14093" max="14093" width="22.75" style="3" bestFit="1" customWidth="1"/>
    <col min="14094" max="14094" width="10" style="3" bestFit="1"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5" style="3" bestFit="1" customWidth="1"/>
    <col min="14339" max="14339" width="14.375" style="3" bestFit="1" customWidth="1"/>
    <col min="14340" max="14340" width="12.625" style="3" customWidth="1"/>
    <col min="14341" max="14341" width="36.125" style="3" customWidth="1"/>
    <col min="14342" max="14342" width="6.25" style="3" customWidth="1"/>
    <col min="14343" max="14344" width="9.875" style="3" bestFit="1" customWidth="1"/>
    <col min="14345" max="14345" width="13.5" style="3" bestFit="1" customWidth="1"/>
    <col min="14346" max="14346" width="30.625" style="3" customWidth="1"/>
    <col min="14347" max="14347" width="11.375" style="3" customWidth="1"/>
    <col min="14348" max="14348" width="6.625" style="3" customWidth="1"/>
    <col min="14349" max="14349" width="22.75" style="3" bestFit="1" customWidth="1"/>
    <col min="14350" max="14350" width="10" style="3" bestFit="1"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5" style="3" bestFit="1" customWidth="1"/>
    <col min="14595" max="14595" width="14.375" style="3" bestFit="1" customWidth="1"/>
    <col min="14596" max="14596" width="12.625" style="3" customWidth="1"/>
    <col min="14597" max="14597" width="36.125" style="3" customWidth="1"/>
    <col min="14598" max="14598" width="6.25" style="3" customWidth="1"/>
    <col min="14599" max="14600" width="9.875" style="3" bestFit="1" customWidth="1"/>
    <col min="14601" max="14601" width="13.5" style="3" bestFit="1" customWidth="1"/>
    <col min="14602" max="14602" width="30.625" style="3" customWidth="1"/>
    <col min="14603" max="14603" width="11.375" style="3" customWidth="1"/>
    <col min="14604" max="14604" width="6.625" style="3" customWidth="1"/>
    <col min="14605" max="14605" width="22.75" style="3" bestFit="1" customWidth="1"/>
    <col min="14606" max="14606" width="10" style="3" bestFit="1"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5" style="3" bestFit="1" customWidth="1"/>
    <col min="14851" max="14851" width="14.375" style="3" bestFit="1" customWidth="1"/>
    <col min="14852" max="14852" width="12.625" style="3" customWidth="1"/>
    <col min="14853" max="14853" width="36.125" style="3" customWidth="1"/>
    <col min="14854" max="14854" width="6.25" style="3" customWidth="1"/>
    <col min="14855" max="14856" width="9.875" style="3" bestFit="1" customWidth="1"/>
    <col min="14857" max="14857" width="13.5" style="3" bestFit="1" customWidth="1"/>
    <col min="14858" max="14858" width="30.625" style="3" customWidth="1"/>
    <col min="14859" max="14859" width="11.375" style="3" customWidth="1"/>
    <col min="14860" max="14860" width="6.625" style="3" customWidth="1"/>
    <col min="14861" max="14861" width="22.75" style="3" bestFit="1" customWidth="1"/>
    <col min="14862" max="14862" width="10" style="3" bestFit="1"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5" style="3" bestFit="1" customWidth="1"/>
    <col min="15107" max="15107" width="14.375" style="3" bestFit="1" customWidth="1"/>
    <col min="15108" max="15108" width="12.625" style="3" customWidth="1"/>
    <col min="15109" max="15109" width="36.125" style="3" customWidth="1"/>
    <col min="15110" max="15110" width="6.25" style="3" customWidth="1"/>
    <col min="15111" max="15112" width="9.875" style="3" bestFit="1" customWidth="1"/>
    <col min="15113" max="15113" width="13.5" style="3" bestFit="1" customWidth="1"/>
    <col min="15114" max="15114" width="30.625" style="3" customWidth="1"/>
    <col min="15115" max="15115" width="11.375" style="3" customWidth="1"/>
    <col min="15116" max="15116" width="6.625" style="3" customWidth="1"/>
    <col min="15117" max="15117" width="22.75" style="3" bestFit="1" customWidth="1"/>
    <col min="15118" max="15118" width="10" style="3" bestFit="1"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5" style="3" bestFit="1" customWidth="1"/>
    <col min="15363" max="15363" width="14.375" style="3" bestFit="1" customWidth="1"/>
    <col min="15364" max="15364" width="12.625" style="3" customWidth="1"/>
    <col min="15365" max="15365" width="36.125" style="3" customWidth="1"/>
    <col min="15366" max="15366" width="6.25" style="3" customWidth="1"/>
    <col min="15367" max="15368" width="9.875" style="3" bestFit="1" customWidth="1"/>
    <col min="15369" max="15369" width="13.5" style="3" bestFit="1" customWidth="1"/>
    <col min="15370" max="15370" width="30.625" style="3" customWidth="1"/>
    <col min="15371" max="15371" width="11.375" style="3" customWidth="1"/>
    <col min="15372" max="15372" width="6.625" style="3" customWidth="1"/>
    <col min="15373" max="15373" width="22.75" style="3" bestFit="1" customWidth="1"/>
    <col min="15374" max="15374" width="10" style="3" bestFit="1"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5" style="3" bestFit="1" customWidth="1"/>
    <col min="15619" max="15619" width="14.375" style="3" bestFit="1" customWidth="1"/>
    <col min="15620" max="15620" width="12.625" style="3" customWidth="1"/>
    <col min="15621" max="15621" width="36.125" style="3" customWidth="1"/>
    <col min="15622" max="15622" width="6.25" style="3" customWidth="1"/>
    <col min="15623" max="15624" width="9.875" style="3" bestFit="1" customWidth="1"/>
    <col min="15625" max="15625" width="13.5" style="3" bestFit="1" customWidth="1"/>
    <col min="15626" max="15626" width="30.625" style="3" customWidth="1"/>
    <col min="15627" max="15627" width="11.375" style="3" customWidth="1"/>
    <col min="15628" max="15628" width="6.625" style="3" customWidth="1"/>
    <col min="15629" max="15629" width="22.75" style="3" bestFit="1" customWidth="1"/>
    <col min="15630" max="15630" width="10" style="3" bestFit="1"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5" style="3" bestFit="1" customWidth="1"/>
    <col min="15875" max="15875" width="14.375" style="3" bestFit="1" customWidth="1"/>
    <col min="15876" max="15876" width="12.625" style="3" customWidth="1"/>
    <col min="15877" max="15877" width="36.125" style="3" customWidth="1"/>
    <col min="15878" max="15878" width="6.25" style="3" customWidth="1"/>
    <col min="15879" max="15880" width="9.875" style="3" bestFit="1" customWidth="1"/>
    <col min="15881" max="15881" width="13.5" style="3" bestFit="1" customWidth="1"/>
    <col min="15882" max="15882" width="30.625" style="3" customWidth="1"/>
    <col min="15883" max="15883" width="11.375" style="3" customWidth="1"/>
    <col min="15884" max="15884" width="6.625" style="3" customWidth="1"/>
    <col min="15885" max="15885" width="22.75" style="3" bestFit="1" customWidth="1"/>
    <col min="15886" max="15886" width="10" style="3" bestFit="1"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5" style="3" bestFit="1" customWidth="1"/>
    <col min="16131" max="16131" width="14.375" style="3" bestFit="1" customWidth="1"/>
    <col min="16132" max="16132" width="12.625" style="3" customWidth="1"/>
    <col min="16133" max="16133" width="36.125" style="3" customWidth="1"/>
    <col min="16134" max="16134" width="6.25" style="3" customWidth="1"/>
    <col min="16135" max="16136" width="9.875" style="3" bestFit="1" customWidth="1"/>
    <col min="16137" max="16137" width="13.5" style="3" bestFit="1" customWidth="1"/>
    <col min="16138" max="16138" width="30.625" style="3" customWidth="1"/>
    <col min="16139" max="16139" width="11.375" style="3" customWidth="1"/>
    <col min="16140" max="16140" width="6.625" style="3" customWidth="1"/>
    <col min="16141" max="16141" width="22.75" style="3" bestFit="1" customWidth="1"/>
    <col min="16142" max="16142" width="10" style="3" bestFit="1"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6630</v>
      </c>
      <c r="G2" s="4" t="s">
        <v>2</v>
      </c>
      <c r="H2" s="5"/>
      <c r="I2" s="6"/>
      <c r="J2" s="125">
        <f>SUM(H:H)</f>
        <v>230568</v>
      </c>
    </row>
    <row r="3" spans="2:17" ht="20.100000000000001" customHeight="1">
      <c r="B3" s="1" t="s">
        <v>3</v>
      </c>
      <c r="C3" s="1"/>
      <c r="D3" s="1"/>
      <c r="E3" s="14" t="s">
        <v>6631</v>
      </c>
    </row>
    <row r="4" spans="2:17" ht="20.100000000000001" customHeight="1">
      <c r="B4" s="1" t="s">
        <v>5</v>
      </c>
      <c r="C4" s="1"/>
      <c r="D4" s="1"/>
      <c r="E4" s="14">
        <v>200417</v>
      </c>
    </row>
    <row r="5" spans="2:17" ht="20.100000000000001" customHeight="1">
      <c r="B5" s="1" t="s">
        <v>6</v>
      </c>
      <c r="C5" s="1"/>
      <c r="D5" s="1"/>
      <c r="E5" s="15">
        <v>44854</v>
      </c>
    </row>
    <row r="6" spans="2:17" ht="20.100000000000001" customHeight="1">
      <c r="B6" s="1" t="s">
        <v>8</v>
      </c>
      <c r="C6" s="1"/>
      <c r="D6" s="1"/>
      <c r="E6" s="15">
        <v>44876</v>
      </c>
    </row>
    <row r="8" spans="2:17" s="9" customFormat="1" ht="19.5" customHeight="1">
      <c r="B8" s="16" t="s">
        <v>9</v>
      </c>
      <c r="C8" s="16" t="s">
        <v>10</v>
      </c>
      <c r="D8" s="16" t="s">
        <v>11</v>
      </c>
      <c r="E8" s="17" t="s">
        <v>12</v>
      </c>
      <c r="F8" s="51" t="s">
        <v>13</v>
      </c>
      <c r="G8" s="278" t="s">
        <v>14</v>
      </c>
      <c r="H8" s="286" t="s">
        <v>15</v>
      </c>
      <c r="I8" s="18" t="s">
        <v>16</v>
      </c>
      <c r="J8" s="17" t="s">
        <v>17</v>
      </c>
      <c r="K8" s="17" t="s">
        <v>18</v>
      </c>
      <c r="L8" s="17" t="s">
        <v>19</v>
      </c>
      <c r="M8" s="16" t="s">
        <v>20</v>
      </c>
      <c r="N8" s="19" t="s">
        <v>21</v>
      </c>
      <c r="O8" s="17" t="s">
        <v>22</v>
      </c>
      <c r="P8" s="184" t="s">
        <v>23</v>
      </c>
      <c r="Q8" s="184" t="s">
        <v>24</v>
      </c>
    </row>
    <row r="9" spans="2:17" s="9" customFormat="1" ht="19.5" customHeight="1">
      <c r="B9" s="16">
        <v>1</v>
      </c>
      <c r="C9" s="16" t="s">
        <v>1112</v>
      </c>
      <c r="D9" s="16" t="s">
        <v>1112</v>
      </c>
      <c r="E9" s="146" t="s">
        <v>6632</v>
      </c>
      <c r="F9" s="1776">
        <v>1</v>
      </c>
      <c r="G9" s="278"/>
      <c r="H9" s="286"/>
      <c r="I9" s="18"/>
      <c r="J9" s="1302"/>
      <c r="K9" s="17"/>
      <c r="L9" s="17"/>
      <c r="M9" s="16"/>
      <c r="N9" s="19"/>
      <c r="O9" s="17"/>
      <c r="P9" s="184"/>
      <c r="Q9" s="184"/>
    </row>
    <row r="10" spans="2:17" s="9" customFormat="1" ht="19.5" customHeight="1">
      <c r="B10" s="16">
        <v>2</v>
      </c>
      <c r="C10" s="16" t="s">
        <v>1112</v>
      </c>
      <c r="D10" s="16" t="s">
        <v>1112</v>
      </c>
      <c r="E10" s="146" t="s">
        <v>1115</v>
      </c>
      <c r="F10" s="1776">
        <v>1</v>
      </c>
      <c r="G10" s="278"/>
      <c r="H10" s="286"/>
      <c r="I10" s="18"/>
      <c r="J10" s="1302"/>
      <c r="K10" s="17"/>
      <c r="L10" s="17"/>
      <c r="M10" s="16"/>
      <c r="N10" s="19"/>
      <c r="O10" s="17"/>
      <c r="P10" s="184"/>
      <c r="Q10" s="184"/>
    </row>
    <row r="11" spans="2:17" s="9" customFormat="1" ht="19.5" customHeight="1">
      <c r="B11" s="16">
        <v>3</v>
      </c>
      <c r="C11" s="16" t="s">
        <v>645</v>
      </c>
      <c r="D11" s="16" t="s">
        <v>645</v>
      </c>
      <c r="E11" s="146" t="s">
        <v>6633</v>
      </c>
      <c r="F11" s="1776">
        <v>1</v>
      </c>
      <c r="G11" s="278">
        <v>13200</v>
      </c>
      <c r="H11" s="286">
        <f>F11*G11</f>
        <v>13200</v>
      </c>
      <c r="I11" s="18"/>
      <c r="J11" s="1302" t="s">
        <v>6634</v>
      </c>
      <c r="K11" s="17"/>
      <c r="L11" s="17"/>
      <c r="M11" s="381"/>
      <c r="N11" s="19">
        <v>44832</v>
      </c>
      <c r="O11" s="17"/>
      <c r="P11" s="184"/>
      <c r="Q11" s="21">
        <v>44854</v>
      </c>
    </row>
    <row r="12" spans="2:17" s="9" customFormat="1" ht="19.5" customHeight="1">
      <c r="B12" s="16">
        <v>3</v>
      </c>
      <c r="C12" s="16" t="s">
        <v>645</v>
      </c>
      <c r="D12" s="16" t="s">
        <v>645</v>
      </c>
      <c r="E12" s="146" t="s">
        <v>6635</v>
      </c>
      <c r="F12" s="1776">
        <v>1</v>
      </c>
      <c r="G12" s="278">
        <v>6500</v>
      </c>
      <c r="H12" s="286">
        <f>F12*G12</f>
        <v>6500</v>
      </c>
      <c r="I12" s="18"/>
      <c r="J12" s="1302" t="s">
        <v>6636</v>
      </c>
      <c r="K12" s="17"/>
      <c r="L12" s="17"/>
      <c r="M12" s="381"/>
      <c r="N12" s="19">
        <v>44832</v>
      </c>
      <c r="O12" s="17"/>
      <c r="P12" s="184"/>
      <c r="Q12" s="21">
        <v>44854</v>
      </c>
    </row>
    <row r="13" spans="2:17" s="9" customFormat="1" ht="19.5" customHeight="1">
      <c r="B13" s="16">
        <v>3</v>
      </c>
      <c r="C13" s="16" t="s">
        <v>645</v>
      </c>
      <c r="D13" s="16" t="s">
        <v>645</v>
      </c>
      <c r="E13" s="146" t="s">
        <v>6637</v>
      </c>
      <c r="F13" s="1776">
        <v>1</v>
      </c>
      <c r="G13" s="278">
        <v>16100</v>
      </c>
      <c r="H13" s="286">
        <f>F13*G13</f>
        <v>16100</v>
      </c>
      <c r="I13" s="18"/>
      <c r="J13" s="1302" t="s">
        <v>6638</v>
      </c>
      <c r="K13" s="17"/>
      <c r="L13" s="17"/>
      <c r="M13" s="381"/>
      <c r="N13" s="19">
        <v>44832</v>
      </c>
      <c r="O13" s="17"/>
      <c r="P13" s="184"/>
      <c r="Q13" s="21">
        <v>44854</v>
      </c>
    </row>
    <row r="14" spans="2:17" s="9" customFormat="1" ht="19.5" customHeight="1">
      <c r="B14" s="16">
        <v>3</v>
      </c>
      <c r="C14" s="16" t="s">
        <v>645</v>
      </c>
      <c r="D14" s="16" t="s">
        <v>645</v>
      </c>
      <c r="E14" s="146" t="s">
        <v>6639</v>
      </c>
      <c r="F14" s="1776">
        <v>1</v>
      </c>
      <c r="G14" s="278">
        <v>4200</v>
      </c>
      <c r="H14" s="286">
        <f>F14*G14</f>
        <v>4200</v>
      </c>
      <c r="I14" s="18"/>
      <c r="J14" s="1302" t="s">
        <v>6640</v>
      </c>
      <c r="K14" s="17"/>
      <c r="L14" s="17"/>
      <c r="M14" s="381"/>
      <c r="N14" s="19">
        <v>44832</v>
      </c>
      <c r="O14" s="17"/>
      <c r="P14" s="184"/>
      <c r="Q14" s="21">
        <v>44854</v>
      </c>
    </row>
    <row r="15" spans="2:17" s="9" customFormat="1" ht="19.5" customHeight="1">
      <c r="B15" s="16">
        <v>3</v>
      </c>
      <c r="C15" s="16" t="s">
        <v>645</v>
      </c>
      <c r="D15" s="16" t="s">
        <v>645</v>
      </c>
      <c r="E15" s="146" t="s">
        <v>6641</v>
      </c>
      <c r="F15" s="1776">
        <v>1</v>
      </c>
      <c r="G15" s="278">
        <v>8400</v>
      </c>
      <c r="H15" s="286">
        <f>F15*G15</f>
        <v>8400</v>
      </c>
      <c r="I15" s="18"/>
      <c r="J15" s="1302" t="s">
        <v>6642</v>
      </c>
      <c r="K15" s="17"/>
      <c r="L15" s="17"/>
      <c r="M15" s="381"/>
      <c r="N15" s="19">
        <v>44832</v>
      </c>
      <c r="O15" s="17"/>
      <c r="P15" s="184"/>
      <c r="Q15" s="21">
        <v>44854</v>
      </c>
    </row>
    <row r="16" spans="2:17" s="9" customFormat="1" ht="18.75" customHeight="1">
      <c r="B16" s="16">
        <v>3</v>
      </c>
      <c r="C16" s="16" t="s">
        <v>645</v>
      </c>
      <c r="D16" s="16" t="s">
        <v>645</v>
      </c>
      <c r="E16" s="54" t="s">
        <v>6643</v>
      </c>
      <c r="F16" s="1776">
        <v>1</v>
      </c>
      <c r="G16" s="278">
        <v>14700</v>
      </c>
      <c r="H16" s="286">
        <f t="shared" ref="H16:H24" si="0">F16*G16</f>
        <v>14700</v>
      </c>
      <c r="I16" s="18"/>
      <c r="J16" s="1302" t="s">
        <v>6644</v>
      </c>
      <c r="K16" s="17"/>
      <c r="L16" s="17"/>
      <c r="M16" s="381"/>
      <c r="N16" s="19">
        <v>44832</v>
      </c>
      <c r="O16" s="17"/>
      <c r="P16" s="19"/>
      <c r="Q16" s="21">
        <v>44854</v>
      </c>
    </row>
    <row r="17" spans="2:17" s="9" customFormat="1" ht="19.5" customHeight="1">
      <c r="B17" s="16">
        <v>3</v>
      </c>
      <c r="C17" s="16" t="s">
        <v>645</v>
      </c>
      <c r="D17" s="16" t="s">
        <v>645</v>
      </c>
      <c r="E17" s="54" t="s">
        <v>6645</v>
      </c>
      <c r="F17" s="1776">
        <v>1</v>
      </c>
      <c r="G17" s="278">
        <v>18500</v>
      </c>
      <c r="H17" s="286">
        <f t="shared" si="0"/>
        <v>18500</v>
      </c>
      <c r="I17" s="18"/>
      <c r="J17" s="1302" t="s">
        <v>6646</v>
      </c>
      <c r="K17" s="17"/>
      <c r="L17" s="17"/>
      <c r="M17" s="381"/>
      <c r="N17" s="19">
        <v>44832</v>
      </c>
      <c r="O17" s="17"/>
      <c r="P17" s="19"/>
      <c r="Q17" s="21">
        <v>44854</v>
      </c>
    </row>
    <row r="18" spans="2:17" s="9" customFormat="1" ht="19.5" customHeight="1">
      <c r="B18" s="16">
        <v>3</v>
      </c>
      <c r="C18" s="16" t="s">
        <v>645</v>
      </c>
      <c r="D18" s="16" t="s">
        <v>645</v>
      </c>
      <c r="E18" s="54" t="s">
        <v>6647</v>
      </c>
      <c r="F18" s="1776">
        <v>1</v>
      </c>
      <c r="G18" s="278">
        <v>6000</v>
      </c>
      <c r="H18" s="286">
        <f t="shared" si="0"/>
        <v>6000</v>
      </c>
      <c r="I18" s="18"/>
      <c r="J18" s="1302" t="s">
        <v>6648</v>
      </c>
      <c r="K18" s="17"/>
      <c r="L18" s="17"/>
      <c r="M18" s="381"/>
      <c r="N18" s="19">
        <v>44832</v>
      </c>
      <c r="O18" s="17"/>
      <c r="P18" s="19"/>
      <c r="Q18" s="21">
        <v>44854</v>
      </c>
    </row>
    <row r="19" spans="2:17" s="9" customFormat="1" ht="19.5" customHeight="1">
      <c r="B19" s="16">
        <v>3</v>
      </c>
      <c r="C19" s="16" t="s">
        <v>645</v>
      </c>
      <c r="D19" s="16" t="s">
        <v>645</v>
      </c>
      <c r="E19" s="54" t="s">
        <v>6649</v>
      </c>
      <c r="F19" s="1776">
        <v>1</v>
      </c>
      <c r="G19" s="278">
        <v>16100</v>
      </c>
      <c r="H19" s="286">
        <f t="shared" si="0"/>
        <v>16100</v>
      </c>
      <c r="I19" s="18"/>
      <c r="J19" s="1302" t="s">
        <v>6650</v>
      </c>
      <c r="K19" s="17"/>
      <c r="L19" s="17"/>
      <c r="M19" s="381"/>
      <c r="N19" s="19">
        <v>44832</v>
      </c>
      <c r="O19" s="17"/>
      <c r="P19" s="19"/>
      <c r="Q19" s="21">
        <v>44854</v>
      </c>
    </row>
    <row r="20" spans="2:17" s="9" customFormat="1" ht="19.5" customHeight="1">
      <c r="B20" s="16">
        <v>3</v>
      </c>
      <c r="C20" s="16" t="s">
        <v>645</v>
      </c>
      <c r="D20" s="16" t="s">
        <v>645</v>
      </c>
      <c r="E20" s="54" t="s">
        <v>6651</v>
      </c>
      <c r="F20" s="1776">
        <v>1</v>
      </c>
      <c r="G20" s="278">
        <v>4500</v>
      </c>
      <c r="H20" s="286">
        <f>F20*G20</f>
        <v>4500</v>
      </c>
      <c r="I20" s="18"/>
      <c r="J20" s="1302" t="s">
        <v>6652</v>
      </c>
      <c r="K20" s="17"/>
      <c r="L20" s="17"/>
      <c r="M20" s="381"/>
      <c r="N20" s="19">
        <v>44832</v>
      </c>
      <c r="O20" s="17"/>
      <c r="P20" s="19"/>
      <c r="Q20" s="21">
        <v>44854</v>
      </c>
    </row>
    <row r="21" spans="2:17" s="9" customFormat="1" ht="19.5" customHeight="1">
      <c r="B21" s="16">
        <v>3</v>
      </c>
      <c r="C21" s="16" t="s">
        <v>645</v>
      </c>
      <c r="D21" s="16" t="s">
        <v>645</v>
      </c>
      <c r="E21" s="54" t="s">
        <v>6653</v>
      </c>
      <c r="F21" s="1776">
        <v>1</v>
      </c>
      <c r="G21" s="278">
        <v>3800</v>
      </c>
      <c r="H21" s="286">
        <f t="shared" si="0"/>
        <v>3800</v>
      </c>
      <c r="I21" s="18"/>
      <c r="J21" s="1302" t="s">
        <v>6654</v>
      </c>
      <c r="K21" s="17"/>
      <c r="L21" s="17"/>
      <c r="M21" s="381"/>
      <c r="N21" s="19">
        <v>44832</v>
      </c>
      <c r="O21" s="17"/>
      <c r="P21" s="19"/>
      <c r="Q21" s="21">
        <v>44854</v>
      </c>
    </row>
    <row r="22" spans="2:17" s="9" customFormat="1" ht="19.7" customHeight="1">
      <c r="B22" s="16">
        <v>3</v>
      </c>
      <c r="C22" s="16" t="s">
        <v>645</v>
      </c>
      <c r="D22" s="16" t="s">
        <v>645</v>
      </c>
      <c r="E22" s="54" t="s">
        <v>6655</v>
      </c>
      <c r="F22" s="1776">
        <v>1</v>
      </c>
      <c r="G22" s="278">
        <v>4500</v>
      </c>
      <c r="H22" s="194">
        <f t="shared" si="0"/>
        <v>4500</v>
      </c>
      <c r="I22" s="17"/>
      <c r="J22" s="17" t="s">
        <v>6656</v>
      </c>
      <c r="K22" s="17"/>
      <c r="L22" s="16"/>
      <c r="M22" s="381"/>
      <c r="N22" s="19">
        <v>44832</v>
      </c>
      <c r="O22" s="56"/>
      <c r="P22" s="56"/>
      <c r="Q22" s="21">
        <v>44854</v>
      </c>
    </row>
    <row r="23" spans="2:17" s="9" customFormat="1" ht="19.7" customHeight="1">
      <c r="B23" s="16">
        <v>11</v>
      </c>
      <c r="C23" s="16" t="s">
        <v>645</v>
      </c>
      <c r="D23" s="16" t="s">
        <v>645</v>
      </c>
      <c r="E23" s="54" t="s">
        <v>6657</v>
      </c>
      <c r="F23" s="1776">
        <v>1</v>
      </c>
      <c r="G23" s="278">
        <v>4000</v>
      </c>
      <c r="H23" s="194">
        <f t="shared" si="0"/>
        <v>4000</v>
      </c>
      <c r="I23" s="17"/>
      <c r="J23" s="17" t="s">
        <v>6658</v>
      </c>
      <c r="K23" s="17"/>
      <c r="L23" s="16"/>
      <c r="M23" s="381"/>
      <c r="N23" s="19">
        <v>44832</v>
      </c>
      <c r="O23" s="56"/>
      <c r="P23" s="56"/>
      <c r="Q23" s="21">
        <v>44854</v>
      </c>
    </row>
    <row r="24" spans="2:17" s="9" customFormat="1" ht="19.5" customHeight="1">
      <c r="B24" s="16">
        <v>11</v>
      </c>
      <c r="C24" s="16" t="s">
        <v>645</v>
      </c>
      <c r="D24" s="16" t="s">
        <v>645</v>
      </c>
      <c r="E24" s="54" t="s">
        <v>6659</v>
      </c>
      <c r="F24" s="1776">
        <v>1</v>
      </c>
      <c r="G24" s="278">
        <v>2500</v>
      </c>
      <c r="H24" s="286">
        <f t="shared" si="0"/>
        <v>2500</v>
      </c>
      <c r="I24" s="18"/>
      <c r="J24" s="1302" t="s">
        <v>6660</v>
      </c>
      <c r="K24" s="17"/>
      <c r="L24" s="17"/>
      <c r="M24" s="381"/>
      <c r="N24" s="19">
        <v>44832</v>
      </c>
      <c r="O24" s="17"/>
      <c r="P24" s="19"/>
      <c r="Q24" s="21">
        <v>44854</v>
      </c>
    </row>
    <row r="25" spans="2:17" s="9" customFormat="1" ht="19.5" customHeight="1">
      <c r="B25" s="16">
        <v>11</v>
      </c>
      <c r="C25" s="16" t="s">
        <v>645</v>
      </c>
      <c r="D25" s="16" t="s">
        <v>645</v>
      </c>
      <c r="E25" s="54" t="s">
        <v>6661</v>
      </c>
      <c r="F25" s="1776">
        <v>1</v>
      </c>
      <c r="G25" s="278">
        <v>3000</v>
      </c>
      <c r="H25" s="286">
        <f>F25*G25</f>
        <v>3000</v>
      </c>
      <c r="I25" s="18"/>
      <c r="J25" s="1302" t="s">
        <v>6662</v>
      </c>
      <c r="K25" s="17"/>
      <c r="L25" s="17"/>
      <c r="M25" s="381"/>
      <c r="N25" s="19">
        <v>44832</v>
      </c>
      <c r="O25" s="17"/>
      <c r="P25" s="19"/>
      <c r="Q25" s="21">
        <v>44854</v>
      </c>
    </row>
    <row r="26" spans="2:17" s="9" customFormat="1" ht="19.5" customHeight="1">
      <c r="B26" s="16">
        <v>3</v>
      </c>
      <c r="C26" s="16" t="s">
        <v>96</v>
      </c>
      <c r="D26" s="16" t="s">
        <v>80</v>
      </c>
      <c r="E26" s="1052" t="s">
        <v>6663</v>
      </c>
      <c r="F26" s="1776">
        <v>1</v>
      </c>
      <c r="G26" s="278">
        <v>6140</v>
      </c>
      <c r="H26" s="286">
        <f t="shared" ref="H26:H42" si="1">F26*G26</f>
        <v>6140</v>
      </c>
      <c r="I26" s="18"/>
      <c r="J26" s="1302" t="s">
        <v>734</v>
      </c>
      <c r="K26" s="17"/>
      <c r="L26" s="17"/>
      <c r="M26" s="381"/>
      <c r="N26" s="19">
        <v>44832</v>
      </c>
      <c r="O26" s="17"/>
      <c r="P26" s="19">
        <v>44862</v>
      </c>
      <c r="Q26" s="21">
        <v>44869</v>
      </c>
    </row>
    <row r="27" spans="2:17" s="9" customFormat="1" ht="19.5" customHeight="1">
      <c r="B27" s="16">
        <v>3</v>
      </c>
      <c r="C27" s="16" t="s">
        <v>96</v>
      </c>
      <c r="D27" s="16" t="s">
        <v>80</v>
      </c>
      <c r="E27" s="54" t="s">
        <v>6664</v>
      </c>
      <c r="F27" s="1776">
        <v>2</v>
      </c>
      <c r="G27" s="278"/>
      <c r="H27" s="286">
        <f>F27*G27</f>
        <v>0</v>
      </c>
      <c r="I27" s="18"/>
      <c r="J27" s="1302" t="s">
        <v>6665</v>
      </c>
      <c r="K27" s="17"/>
      <c r="L27" s="17"/>
      <c r="M27" s="381"/>
      <c r="N27" s="19">
        <v>44832</v>
      </c>
      <c r="O27" s="17"/>
      <c r="P27" s="19">
        <v>44853</v>
      </c>
      <c r="Q27" s="21" t="s">
        <v>6666</v>
      </c>
    </row>
    <row r="28" spans="2:17" s="9" customFormat="1" ht="19.5" customHeight="1">
      <c r="B28" s="16">
        <v>3</v>
      </c>
      <c r="C28" s="16" t="s">
        <v>492</v>
      </c>
      <c r="D28" s="16" t="s">
        <v>492</v>
      </c>
      <c r="E28" s="54" t="s">
        <v>4794</v>
      </c>
      <c r="F28" s="54">
        <v>1</v>
      </c>
      <c r="G28" s="54">
        <v>290</v>
      </c>
      <c r="H28" s="286">
        <f t="shared" si="1"/>
        <v>290</v>
      </c>
      <c r="I28" s="18"/>
      <c r="J28" s="17" t="s">
        <v>4795</v>
      </c>
      <c r="K28" s="17"/>
      <c r="L28" s="17"/>
      <c r="M28" s="16" t="s">
        <v>2432</v>
      </c>
      <c r="N28" s="19">
        <v>44802</v>
      </c>
      <c r="O28" s="17"/>
      <c r="P28" s="19">
        <v>44833</v>
      </c>
      <c r="Q28" s="21">
        <v>44833</v>
      </c>
    </row>
    <row r="29" spans="2:17" s="9" customFormat="1" ht="19.5" customHeight="1">
      <c r="B29" s="16">
        <v>3</v>
      </c>
      <c r="C29" s="16" t="s">
        <v>492</v>
      </c>
      <c r="D29" s="16" t="s">
        <v>492</v>
      </c>
      <c r="E29" s="54" t="s">
        <v>1234</v>
      </c>
      <c r="F29" s="54">
        <v>2</v>
      </c>
      <c r="G29" s="54">
        <v>210</v>
      </c>
      <c r="H29" s="286">
        <f t="shared" si="1"/>
        <v>420</v>
      </c>
      <c r="I29" s="18"/>
      <c r="J29" s="17" t="s">
        <v>882</v>
      </c>
      <c r="K29" s="17"/>
      <c r="L29" s="17"/>
      <c r="M29" s="16" t="s">
        <v>2432</v>
      </c>
      <c r="N29" s="19">
        <v>44802</v>
      </c>
      <c r="O29" s="17"/>
      <c r="P29" s="19">
        <v>44833</v>
      </c>
      <c r="Q29" s="21">
        <v>44833</v>
      </c>
    </row>
    <row r="30" spans="2:17" s="9" customFormat="1" ht="19.5" customHeight="1">
      <c r="B30" s="16">
        <v>3</v>
      </c>
      <c r="C30" s="16" t="s">
        <v>492</v>
      </c>
      <c r="D30" s="16" t="s">
        <v>492</v>
      </c>
      <c r="E30" s="54" t="s">
        <v>6667</v>
      </c>
      <c r="F30" s="54">
        <v>1</v>
      </c>
      <c r="G30" s="54">
        <v>215</v>
      </c>
      <c r="H30" s="286">
        <f t="shared" si="1"/>
        <v>215</v>
      </c>
      <c r="I30" s="18"/>
      <c r="J30" s="17" t="s">
        <v>6668</v>
      </c>
      <c r="K30" s="17"/>
      <c r="L30" s="17"/>
      <c r="M30" s="16" t="s">
        <v>2432</v>
      </c>
      <c r="N30" s="19">
        <v>44802</v>
      </c>
      <c r="O30" s="17"/>
      <c r="P30" s="19">
        <v>44833</v>
      </c>
      <c r="Q30" s="21">
        <v>44833</v>
      </c>
    </row>
    <row r="31" spans="2:17" s="9" customFormat="1" ht="19.5" customHeight="1">
      <c r="B31" s="16">
        <v>3</v>
      </c>
      <c r="C31" s="16" t="s">
        <v>492</v>
      </c>
      <c r="D31" s="16" t="s">
        <v>492</v>
      </c>
      <c r="E31" s="54" t="s">
        <v>6669</v>
      </c>
      <c r="F31" s="54">
        <v>1</v>
      </c>
      <c r="G31" s="54">
        <v>227</v>
      </c>
      <c r="H31" s="286">
        <f t="shared" si="1"/>
        <v>227</v>
      </c>
      <c r="I31" s="18"/>
      <c r="J31" s="17" t="s">
        <v>6668</v>
      </c>
      <c r="K31" s="17"/>
      <c r="L31" s="17"/>
      <c r="M31" s="16" t="s">
        <v>2432</v>
      </c>
      <c r="N31" s="19">
        <v>44802</v>
      </c>
      <c r="O31" s="17"/>
      <c r="P31" s="19">
        <v>44833</v>
      </c>
      <c r="Q31" s="21">
        <v>44833</v>
      </c>
    </row>
    <row r="32" spans="2:17" s="9" customFormat="1" ht="19.5" customHeight="1">
      <c r="B32" s="16">
        <v>3</v>
      </c>
      <c r="C32" s="16" t="s">
        <v>492</v>
      </c>
      <c r="D32" s="16" t="s">
        <v>492</v>
      </c>
      <c r="E32" s="54" t="s">
        <v>6670</v>
      </c>
      <c r="F32" s="54">
        <v>1</v>
      </c>
      <c r="G32" s="54">
        <v>236</v>
      </c>
      <c r="H32" s="286">
        <f t="shared" si="1"/>
        <v>236</v>
      </c>
      <c r="I32" s="18"/>
      <c r="J32" s="17" t="s">
        <v>6671</v>
      </c>
      <c r="K32" s="17"/>
      <c r="L32" s="17"/>
      <c r="M32" s="16" t="s">
        <v>2432</v>
      </c>
      <c r="N32" s="19">
        <v>44802</v>
      </c>
      <c r="O32" s="17"/>
      <c r="P32" s="19">
        <v>44833</v>
      </c>
      <c r="Q32" s="21">
        <v>44833</v>
      </c>
    </row>
    <row r="33" spans="2:17" s="9" customFormat="1" ht="19.5" customHeight="1">
      <c r="B33" s="16">
        <v>3</v>
      </c>
      <c r="C33" s="16" t="s">
        <v>492</v>
      </c>
      <c r="D33" s="16" t="s">
        <v>492</v>
      </c>
      <c r="E33" s="54" t="s">
        <v>4792</v>
      </c>
      <c r="F33" s="54">
        <v>1</v>
      </c>
      <c r="G33" s="54">
        <v>130</v>
      </c>
      <c r="H33" s="286">
        <f t="shared" si="1"/>
        <v>130</v>
      </c>
      <c r="I33" s="18"/>
      <c r="J33" s="17" t="s">
        <v>4793</v>
      </c>
      <c r="K33" s="17"/>
      <c r="L33" s="17"/>
      <c r="M33" s="16" t="s">
        <v>2432</v>
      </c>
      <c r="N33" s="19">
        <v>44802</v>
      </c>
      <c r="O33" s="17"/>
      <c r="P33" s="19">
        <v>44833</v>
      </c>
      <c r="Q33" s="21">
        <v>44833</v>
      </c>
    </row>
    <row r="34" spans="2:17" s="9" customFormat="1" ht="21" customHeight="1">
      <c r="B34" s="16">
        <v>3</v>
      </c>
      <c r="C34" s="16" t="s">
        <v>492</v>
      </c>
      <c r="D34" s="16" t="s">
        <v>492</v>
      </c>
      <c r="E34" s="54" t="s">
        <v>6672</v>
      </c>
      <c r="F34" s="54">
        <v>1</v>
      </c>
      <c r="G34" s="54">
        <v>418</v>
      </c>
      <c r="H34" s="278">
        <f t="shared" si="1"/>
        <v>418</v>
      </c>
      <c r="I34" s="61"/>
      <c r="J34" s="17" t="s">
        <v>490</v>
      </c>
      <c r="K34" s="17"/>
      <c r="L34" s="17"/>
      <c r="M34" s="16" t="s">
        <v>2432</v>
      </c>
      <c r="N34" s="19">
        <v>44802</v>
      </c>
      <c r="O34" s="19"/>
      <c r="P34" s="19">
        <v>44833</v>
      </c>
      <c r="Q34" s="21">
        <v>44833</v>
      </c>
    </row>
    <row r="35" spans="2:17" s="9" customFormat="1" ht="19.7" customHeight="1">
      <c r="B35" s="16">
        <v>3</v>
      </c>
      <c r="C35" s="16" t="s">
        <v>492</v>
      </c>
      <c r="D35" s="16" t="s">
        <v>492</v>
      </c>
      <c r="E35" s="54" t="s">
        <v>489</v>
      </c>
      <c r="F35" s="54">
        <v>1</v>
      </c>
      <c r="G35" s="54">
        <v>168</v>
      </c>
      <c r="H35" s="278">
        <f t="shared" si="1"/>
        <v>168</v>
      </c>
      <c r="I35" s="61"/>
      <c r="J35" s="17" t="s">
        <v>490</v>
      </c>
      <c r="K35" s="17"/>
      <c r="L35" s="17"/>
      <c r="M35" s="16" t="s">
        <v>2432</v>
      </c>
      <c r="N35" s="19">
        <v>44802</v>
      </c>
      <c r="O35" s="19"/>
      <c r="P35" s="19">
        <v>44833</v>
      </c>
      <c r="Q35" s="21">
        <v>44833</v>
      </c>
    </row>
    <row r="36" spans="2:17" s="9" customFormat="1" ht="19.7" customHeight="1">
      <c r="B36" s="16">
        <v>3</v>
      </c>
      <c r="C36" s="16" t="s">
        <v>492</v>
      </c>
      <c r="D36" s="16" t="s">
        <v>492</v>
      </c>
      <c r="E36" s="54" t="s">
        <v>1158</v>
      </c>
      <c r="F36" s="54">
        <v>1</v>
      </c>
      <c r="G36" s="54">
        <v>568</v>
      </c>
      <c r="H36" s="278">
        <f t="shared" si="1"/>
        <v>568</v>
      </c>
      <c r="I36" s="61"/>
      <c r="J36" s="17" t="s">
        <v>4820</v>
      </c>
      <c r="K36" s="17"/>
      <c r="L36" s="17"/>
      <c r="M36" s="16" t="s">
        <v>2432</v>
      </c>
      <c r="N36" s="19">
        <v>44802</v>
      </c>
      <c r="O36" s="19"/>
      <c r="P36" s="19">
        <v>44833</v>
      </c>
      <c r="Q36" s="21">
        <v>44833</v>
      </c>
    </row>
    <row r="37" spans="2:17" s="9" customFormat="1" ht="19.7" customHeight="1">
      <c r="B37" s="16">
        <v>3</v>
      </c>
      <c r="C37" s="16" t="s">
        <v>492</v>
      </c>
      <c r="D37" s="16" t="s">
        <v>492</v>
      </c>
      <c r="E37" s="54" t="s">
        <v>1160</v>
      </c>
      <c r="F37" s="54">
        <v>1</v>
      </c>
      <c r="G37" s="54">
        <v>578</v>
      </c>
      <c r="H37" s="278">
        <f t="shared" si="1"/>
        <v>578</v>
      </c>
      <c r="I37" s="61"/>
      <c r="J37" s="17" t="s">
        <v>4820</v>
      </c>
      <c r="K37" s="17"/>
      <c r="L37" s="16"/>
      <c r="M37" s="16" t="s">
        <v>2432</v>
      </c>
      <c r="N37" s="19">
        <v>44802</v>
      </c>
      <c r="O37" s="308"/>
      <c r="P37" s="19">
        <v>44833</v>
      </c>
      <c r="Q37" s="21">
        <v>44833</v>
      </c>
    </row>
    <row r="38" spans="2:17" s="9" customFormat="1" ht="19.5" customHeight="1">
      <c r="B38" s="16">
        <v>3</v>
      </c>
      <c r="C38" s="16" t="s">
        <v>492</v>
      </c>
      <c r="D38" s="16" t="s">
        <v>492</v>
      </c>
      <c r="E38" s="54" t="s">
        <v>883</v>
      </c>
      <c r="F38" s="54">
        <v>2</v>
      </c>
      <c r="G38" s="54">
        <v>180</v>
      </c>
      <c r="H38" s="286">
        <f t="shared" si="1"/>
        <v>360</v>
      </c>
      <c r="I38" s="18"/>
      <c r="J38" s="17" t="s">
        <v>882</v>
      </c>
      <c r="K38" s="17"/>
      <c r="L38" s="17"/>
      <c r="M38" s="16" t="s">
        <v>2432</v>
      </c>
      <c r="N38" s="19">
        <v>44802</v>
      </c>
      <c r="O38" s="17"/>
      <c r="P38" s="19">
        <v>44833</v>
      </c>
      <c r="Q38" s="21">
        <v>44833</v>
      </c>
    </row>
    <row r="39" spans="2:17" s="9" customFormat="1" ht="19.5" customHeight="1">
      <c r="B39" s="16">
        <v>3</v>
      </c>
      <c r="C39" s="16" t="s">
        <v>492</v>
      </c>
      <c r="D39" s="16" t="s">
        <v>492</v>
      </c>
      <c r="E39" s="54" t="s">
        <v>6673</v>
      </c>
      <c r="F39" s="54">
        <v>2</v>
      </c>
      <c r="G39" s="54">
        <v>899</v>
      </c>
      <c r="H39" s="286">
        <f t="shared" si="1"/>
        <v>1798</v>
      </c>
      <c r="I39" s="18"/>
      <c r="J39" s="17" t="s">
        <v>5214</v>
      </c>
      <c r="K39" s="17"/>
      <c r="L39" s="17"/>
      <c r="M39" s="16" t="s">
        <v>2432</v>
      </c>
      <c r="N39" s="19">
        <v>44802</v>
      </c>
      <c r="O39" s="17"/>
      <c r="P39" s="19">
        <v>44833</v>
      </c>
      <c r="Q39" s="21">
        <v>44833</v>
      </c>
    </row>
    <row r="40" spans="2:17" s="1412" customFormat="1" ht="19.5" customHeight="1">
      <c r="B40" s="542">
        <v>3</v>
      </c>
      <c r="C40" s="542" t="s">
        <v>492</v>
      </c>
      <c r="D40" s="542" t="s">
        <v>492</v>
      </c>
      <c r="E40" s="325" t="s">
        <v>6674</v>
      </c>
      <c r="F40" s="325">
        <v>1</v>
      </c>
      <c r="G40" s="325">
        <v>17600</v>
      </c>
      <c r="H40" s="2111">
        <f>F40*G40</f>
        <v>17600</v>
      </c>
      <c r="I40" s="1116"/>
      <c r="J40" s="358" t="s">
        <v>5214</v>
      </c>
      <c r="K40" s="358"/>
      <c r="L40" s="358"/>
      <c r="M40" s="542" t="s">
        <v>2432</v>
      </c>
      <c r="N40" s="351">
        <v>44802</v>
      </c>
      <c r="O40" s="358"/>
      <c r="P40" s="351">
        <v>44833</v>
      </c>
      <c r="Q40" s="21">
        <v>44833</v>
      </c>
    </row>
    <row r="41" spans="2:17" s="9" customFormat="1" ht="19.5" customHeight="1">
      <c r="B41" s="16"/>
      <c r="C41" s="16" t="s">
        <v>662</v>
      </c>
      <c r="D41" s="16" t="s">
        <v>662</v>
      </c>
      <c r="E41" s="2112" t="s">
        <v>1410</v>
      </c>
      <c r="F41" s="1776">
        <v>5</v>
      </c>
      <c r="G41" s="1303">
        <v>5000</v>
      </c>
      <c r="H41" s="286">
        <f t="shared" si="1"/>
        <v>25000</v>
      </c>
      <c r="I41" s="18"/>
      <c r="J41" s="1302" t="s">
        <v>6675</v>
      </c>
      <c r="K41" s="17"/>
      <c r="L41" s="17"/>
      <c r="M41" s="16" t="s">
        <v>2432</v>
      </c>
      <c r="N41" s="19">
        <v>44802</v>
      </c>
      <c r="O41" s="17"/>
      <c r="P41" s="19"/>
      <c r="Q41" s="21"/>
    </row>
    <row r="42" spans="2:17" s="9" customFormat="1" ht="19.5" customHeight="1">
      <c r="B42" s="16"/>
      <c r="C42" s="16" t="s">
        <v>662</v>
      </c>
      <c r="D42" s="16" t="s">
        <v>662</v>
      </c>
      <c r="E42" s="1052" t="s">
        <v>664</v>
      </c>
      <c r="F42" s="1776">
        <v>10</v>
      </c>
      <c r="G42" s="278">
        <v>5000</v>
      </c>
      <c r="H42" s="286">
        <f t="shared" si="1"/>
        <v>50000</v>
      </c>
      <c r="I42" s="18"/>
      <c r="J42" s="1302"/>
      <c r="K42" s="17"/>
      <c r="L42" s="17"/>
      <c r="M42" s="16"/>
      <c r="N42" s="19"/>
      <c r="O42" s="17"/>
      <c r="P42" s="19"/>
      <c r="Q42" s="21"/>
    </row>
    <row r="43" spans="2:17" s="75" customFormat="1" ht="19.5" customHeight="1">
      <c r="B43" s="73">
        <v>3</v>
      </c>
      <c r="C43" s="73" t="s">
        <v>492</v>
      </c>
      <c r="D43" s="73" t="s">
        <v>492</v>
      </c>
      <c r="E43" s="91" t="s">
        <v>6676</v>
      </c>
      <c r="F43" s="89">
        <v>2</v>
      </c>
      <c r="G43" s="91">
        <v>210</v>
      </c>
      <c r="H43" s="2113">
        <f>F43*G43</f>
        <v>420</v>
      </c>
      <c r="I43" s="90"/>
      <c r="J43" s="91" t="s">
        <v>6677</v>
      </c>
      <c r="K43" s="93"/>
      <c r="L43" s="93"/>
      <c r="M43" s="73" t="s">
        <v>2432</v>
      </c>
      <c r="N43" s="73"/>
      <c r="O43" s="93"/>
      <c r="P43" s="20"/>
      <c r="Q43" s="74">
        <v>44837</v>
      </c>
    </row>
  </sheetData>
  <autoFilter ref="B8:O31" xr:uid="{DBEAD3D6-C2AA-4C6D-9651-74E2BA446830}"/>
  <mergeCells count="6">
    <mergeCell ref="B2:D2"/>
    <mergeCell ref="G2:I2"/>
    <mergeCell ref="B3:D3"/>
    <mergeCell ref="B4:D4"/>
    <mergeCell ref="B5:D5"/>
    <mergeCell ref="B6:D6"/>
  </mergeCells>
  <phoneticPr fontId="3"/>
  <dataValidations count="1">
    <dataValidation imeMode="hiragana" allowBlank="1" showInputMessage="1" showErrorMessage="1" sqref="J34 JF34 TB34 ACX34 AMT34 AWP34 BGL34 BQH34 CAD34 CJZ34 CTV34 DDR34 DNN34 DXJ34 EHF34 ERB34 FAX34 FKT34 FUP34 GEL34 GOH34 GYD34 HHZ34 HRV34 IBR34 ILN34 IVJ34 JFF34 JPB34 JYX34 KIT34 KSP34 LCL34 LMH34 LWD34 MFZ34 MPV34 MZR34 NJN34 NTJ34 ODF34 ONB34 OWX34 PGT34 PQP34 QAL34 QKH34 QUD34 RDZ34 RNV34 RXR34 SHN34 SRJ34 TBF34 TLB34 TUX34 UET34 UOP34 UYL34 VIH34 VSD34 WBZ34 WLV34 WVR34 J65570 JF65570 TB65570 ACX65570 AMT65570 AWP65570 BGL65570 BQH65570 CAD65570 CJZ65570 CTV65570 DDR65570 DNN65570 DXJ65570 EHF65570 ERB65570 FAX65570 FKT65570 FUP65570 GEL65570 GOH65570 GYD65570 HHZ65570 HRV65570 IBR65570 ILN65570 IVJ65570 JFF65570 JPB65570 JYX65570 KIT65570 KSP65570 LCL65570 LMH65570 LWD65570 MFZ65570 MPV65570 MZR65570 NJN65570 NTJ65570 ODF65570 ONB65570 OWX65570 PGT65570 PQP65570 QAL65570 QKH65570 QUD65570 RDZ65570 RNV65570 RXR65570 SHN65570 SRJ65570 TBF65570 TLB65570 TUX65570 UET65570 UOP65570 UYL65570 VIH65570 VSD65570 WBZ65570 WLV65570 WVR65570 J131106 JF131106 TB131106 ACX131106 AMT131106 AWP131106 BGL131106 BQH131106 CAD131106 CJZ131106 CTV131106 DDR131106 DNN131106 DXJ131106 EHF131106 ERB131106 FAX131106 FKT131106 FUP131106 GEL131106 GOH131106 GYD131106 HHZ131106 HRV131106 IBR131106 ILN131106 IVJ131106 JFF131106 JPB131106 JYX131106 KIT131106 KSP131106 LCL131106 LMH131106 LWD131106 MFZ131106 MPV131106 MZR131106 NJN131106 NTJ131106 ODF131106 ONB131106 OWX131106 PGT131106 PQP131106 QAL131106 QKH131106 QUD131106 RDZ131106 RNV131106 RXR131106 SHN131106 SRJ131106 TBF131106 TLB131106 TUX131106 UET131106 UOP131106 UYL131106 VIH131106 VSD131106 WBZ131106 WLV131106 WVR131106 J196642 JF196642 TB196642 ACX196642 AMT196642 AWP196642 BGL196642 BQH196642 CAD196642 CJZ196642 CTV196642 DDR196642 DNN196642 DXJ196642 EHF196642 ERB196642 FAX196642 FKT196642 FUP196642 GEL196642 GOH196642 GYD196642 HHZ196642 HRV196642 IBR196642 ILN196642 IVJ196642 JFF196642 JPB196642 JYX196642 KIT196642 KSP196642 LCL196642 LMH196642 LWD196642 MFZ196642 MPV196642 MZR196642 NJN196642 NTJ196642 ODF196642 ONB196642 OWX196642 PGT196642 PQP196642 QAL196642 QKH196642 QUD196642 RDZ196642 RNV196642 RXR196642 SHN196642 SRJ196642 TBF196642 TLB196642 TUX196642 UET196642 UOP196642 UYL196642 VIH196642 VSD196642 WBZ196642 WLV196642 WVR196642 J262178 JF262178 TB262178 ACX262178 AMT262178 AWP262178 BGL262178 BQH262178 CAD262178 CJZ262178 CTV262178 DDR262178 DNN262178 DXJ262178 EHF262178 ERB262178 FAX262178 FKT262178 FUP262178 GEL262178 GOH262178 GYD262178 HHZ262178 HRV262178 IBR262178 ILN262178 IVJ262178 JFF262178 JPB262178 JYX262178 KIT262178 KSP262178 LCL262178 LMH262178 LWD262178 MFZ262178 MPV262178 MZR262178 NJN262178 NTJ262178 ODF262178 ONB262178 OWX262178 PGT262178 PQP262178 QAL262178 QKH262178 QUD262178 RDZ262178 RNV262178 RXR262178 SHN262178 SRJ262178 TBF262178 TLB262178 TUX262178 UET262178 UOP262178 UYL262178 VIH262178 VSD262178 WBZ262178 WLV262178 WVR262178 J327714 JF327714 TB327714 ACX327714 AMT327714 AWP327714 BGL327714 BQH327714 CAD327714 CJZ327714 CTV327714 DDR327714 DNN327714 DXJ327714 EHF327714 ERB327714 FAX327714 FKT327714 FUP327714 GEL327714 GOH327714 GYD327714 HHZ327714 HRV327714 IBR327714 ILN327714 IVJ327714 JFF327714 JPB327714 JYX327714 KIT327714 KSP327714 LCL327714 LMH327714 LWD327714 MFZ327714 MPV327714 MZR327714 NJN327714 NTJ327714 ODF327714 ONB327714 OWX327714 PGT327714 PQP327714 QAL327714 QKH327714 QUD327714 RDZ327714 RNV327714 RXR327714 SHN327714 SRJ327714 TBF327714 TLB327714 TUX327714 UET327714 UOP327714 UYL327714 VIH327714 VSD327714 WBZ327714 WLV327714 WVR327714 J393250 JF393250 TB393250 ACX393250 AMT393250 AWP393250 BGL393250 BQH393250 CAD393250 CJZ393250 CTV393250 DDR393250 DNN393250 DXJ393250 EHF393250 ERB393250 FAX393250 FKT393250 FUP393250 GEL393250 GOH393250 GYD393250 HHZ393250 HRV393250 IBR393250 ILN393250 IVJ393250 JFF393250 JPB393250 JYX393250 KIT393250 KSP393250 LCL393250 LMH393250 LWD393250 MFZ393250 MPV393250 MZR393250 NJN393250 NTJ393250 ODF393250 ONB393250 OWX393250 PGT393250 PQP393250 QAL393250 QKH393250 QUD393250 RDZ393250 RNV393250 RXR393250 SHN393250 SRJ393250 TBF393250 TLB393250 TUX393250 UET393250 UOP393250 UYL393250 VIH393250 VSD393250 WBZ393250 WLV393250 WVR393250 J458786 JF458786 TB458786 ACX458786 AMT458786 AWP458786 BGL458786 BQH458786 CAD458786 CJZ458786 CTV458786 DDR458786 DNN458786 DXJ458786 EHF458786 ERB458786 FAX458786 FKT458786 FUP458786 GEL458786 GOH458786 GYD458786 HHZ458786 HRV458786 IBR458786 ILN458786 IVJ458786 JFF458786 JPB458786 JYX458786 KIT458786 KSP458786 LCL458786 LMH458786 LWD458786 MFZ458786 MPV458786 MZR458786 NJN458786 NTJ458786 ODF458786 ONB458786 OWX458786 PGT458786 PQP458786 QAL458786 QKH458786 QUD458786 RDZ458786 RNV458786 RXR458786 SHN458786 SRJ458786 TBF458786 TLB458786 TUX458786 UET458786 UOP458786 UYL458786 VIH458786 VSD458786 WBZ458786 WLV458786 WVR458786 J524322 JF524322 TB524322 ACX524322 AMT524322 AWP524322 BGL524322 BQH524322 CAD524322 CJZ524322 CTV524322 DDR524322 DNN524322 DXJ524322 EHF524322 ERB524322 FAX524322 FKT524322 FUP524322 GEL524322 GOH524322 GYD524322 HHZ524322 HRV524322 IBR524322 ILN524322 IVJ524322 JFF524322 JPB524322 JYX524322 KIT524322 KSP524322 LCL524322 LMH524322 LWD524322 MFZ524322 MPV524322 MZR524322 NJN524322 NTJ524322 ODF524322 ONB524322 OWX524322 PGT524322 PQP524322 QAL524322 QKH524322 QUD524322 RDZ524322 RNV524322 RXR524322 SHN524322 SRJ524322 TBF524322 TLB524322 TUX524322 UET524322 UOP524322 UYL524322 VIH524322 VSD524322 WBZ524322 WLV524322 WVR524322 J589858 JF589858 TB589858 ACX589858 AMT589858 AWP589858 BGL589858 BQH589858 CAD589858 CJZ589858 CTV589858 DDR589858 DNN589858 DXJ589858 EHF589858 ERB589858 FAX589858 FKT589858 FUP589858 GEL589858 GOH589858 GYD589858 HHZ589858 HRV589858 IBR589858 ILN589858 IVJ589858 JFF589858 JPB589858 JYX589858 KIT589858 KSP589858 LCL589858 LMH589858 LWD589858 MFZ589858 MPV589858 MZR589858 NJN589858 NTJ589858 ODF589858 ONB589858 OWX589858 PGT589858 PQP589858 QAL589858 QKH589858 QUD589858 RDZ589858 RNV589858 RXR589858 SHN589858 SRJ589858 TBF589858 TLB589858 TUX589858 UET589858 UOP589858 UYL589858 VIH589858 VSD589858 WBZ589858 WLV589858 WVR589858 J655394 JF655394 TB655394 ACX655394 AMT655394 AWP655394 BGL655394 BQH655394 CAD655394 CJZ655394 CTV655394 DDR655394 DNN655394 DXJ655394 EHF655394 ERB655394 FAX655394 FKT655394 FUP655394 GEL655394 GOH655394 GYD655394 HHZ655394 HRV655394 IBR655394 ILN655394 IVJ655394 JFF655394 JPB655394 JYX655394 KIT655394 KSP655394 LCL655394 LMH655394 LWD655394 MFZ655394 MPV655394 MZR655394 NJN655394 NTJ655394 ODF655394 ONB655394 OWX655394 PGT655394 PQP655394 QAL655394 QKH655394 QUD655394 RDZ655394 RNV655394 RXR655394 SHN655394 SRJ655394 TBF655394 TLB655394 TUX655394 UET655394 UOP655394 UYL655394 VIH655394 VSD655394 WBZ655394 WLV655394 WVR655394 J720930 JF720930 TB720930 ACX720930 AMT720930 AWP720930 BGL720930 BQH720930 CAD720930 CJZ720930 CTV720930 DDR720930 DNN720930 DXJ720930 EHF720930 ERB720930 FAX720930 FKT720930 FUP720930 GEL720930 GOH720930 GYD720930 HHZ720930 HRV720930 IBR720930 ILN720930 IVJ720930 JFF720930 JPB720930 JYX720930 KIT720930 KSP720930 LCL720930 LMH720930 LWD720930 MFZ720930 MPV720930 MZR720930 NJN720930 NTJ720930 ODF720930 ONB720930 OWX720930 PGT720930 PQP720930 QAL720930 QKH720930 QUD720930 RDZ720930 RNV720930 RXR720930 SHN720930 SRJ720930 TBF720930 TLB720930 TUX720930 UET720930 UOP720930 UYL720930 VIH720930 VSD720930 WBZ720930 WLV720930 WVR720930 J786466 JF786466 TB786466 ACX786466 AMT786466 AWP786466 BGL786466 BQH786466 CAD786466 CJZ786466 CTV786466 DDR786466 DNN786466 DXJ786466 EHF786466 ERB786466 FAX786466 FKT786466 FUP786466 GEL786466 GOH786466 GYD786466 HHZ786466 HRV786466 IBR786466 ILN786466 IVJ786466 JFF786466 JPB786466 JYX786466 KIT786466 KSP786466 LCL786466 LMH786466 LWD786466 MFZ786466 MPV786466 MZR786466 NJN786466 NTJ786466 ODF786466 ONB786466 OWX786466 PGT786466 PQP786466 QAL786466 QKH786466 QUD786466 RDZ786466 RNV786466 RXR786466 SHN786466 SRJ786466 TBF786466 TLB786466 TUX786466 UET786466 UOP786466 UYL786466 VIH786466 VSD786466 WBZ786466 WLV786466 WVR786466 J852002 JF852002 TB852002 ACX852002 AMT852002 AWP852002 BGL852002 BQH852002 CAD852002 CJZ852002 CTV852002 DDR852002 DNN852002 DXJ852002 EHF852002 ERB852002 FAX852002 FKT852002 FUP852002 GEL852002 GOH852002 GYD852002 HHZ852002 HRV852002 IBR852002 ILN852002 IVJ852002 JFF852002 JPB852002 JYX852002 KIT852002 KSP852002 LCL852002 LMH852002 LWD852002 MFZ852002 MPV852002 MZR852002 NJN852002 NTJ852002 ODF852002 ONB852002 OWX852002 PGT852002 PQP852002 QAL852002 QKH852002 QUD852002 RDZ852002 RNV852002 RXR852002 SHN852002 SRJ852002 TBF852002 TLB852002 TUX852002 UET852002 UOP852002 UYL852002 VIH852002 VSD852002 WBZ852002 WLV852002 WVR852002 J917538 JF917538 TB917538 ACX917538 AMT917538 AWP917538 BGL917538 BQH917538 CAD917538 CJZ917538 CTV917538 DDR917538 DNN917538 DXJ917538 EHF917538 ERB917538 FAX917538 FKT917538 FUP917538 GEL917538 GOH917538 GYD917538 HHZ917538 HRV917538 IBR917538 ILN917538 IVJ917538 JFF917538 JPB917538 JYX917538 KIT917538 KSP917538 LCL917538 LMH917538 LWD917538 MFZ917538 MPV917538 MZR917538 NJN917538 NTJ917538 ODF917538 ONB917538 OWX917538 PGT917538 PQP917538 QAL917538 QKH917538 QUD917538 RDZ917538 RNV917538 RXR917538 SHN917538 SRJ917538 TBF917538 TLB917538 TUX917538 UET917538 UOP917538 UYL917538 VIH917538 VSD917538 WBZ917538 WLV917538 WVR917538 J983074 JF983074 TB983074 ACX983074 AMT983074 AWP983074 BGL983074 BQH983074 CAD983074 CJZ983074 CTV983074 DDR983074 DNN983074 DXJ983074 EHF983074 ERB983074 FAX983074 FKT983074 FUP983074 GEL983074 GOH983074 GYD983074 HHZ983074 HRV983074 IBR983074 ILN983074 IVJ983074 JFF983074 JPB983074 JYX983074 KIT983074 KSP983074 LCL983074 LMH983074 LWD983074 MFZ983074 MPV983074 MZR983074 NJN983074 NTJ983074 ODF983074 ONB983074 OWX983074 PGT983074 PQP983074 QAL983074 QKH983074 QUD983074 RDZ983074 RNV983074 RXR983074 SHN983074 SRJ983074 TBF983074 TLB983074 TUX983074 UET983074 UOP983074 UYL983074 VIH983074 VSD983074 WBZ983074 WLV983074 WVR983074" xr:uid="{03EB8387-6E72-4964-8FA2-30EB35BFD6C2}"/>
  </dataValidations>
  <pageMargins left="0.2" right="0.2" top="0.75" bottom="0.75" header="0.3" footer="0.3"/>
  <pageSetup paperSize="9" orientation="landscape"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C03E5-E674-49C4-9AB5-71F778D4222C}">
  <dimension ref="B2:Q29"/>
  <sheetViews>
    <sheetView zoomScale="85" zoomScaleNormal="85" workbookViewId="0">
      <pane xSplit="10" ySplit="9" topLeftCell="K10" activePane="bottomRight" state="frozen"/>
      <selection pane="topRight" activeCell="K1" sqref="K1"/>
      <selection pane="bottomLeft" activeCell="A9" sqref="A9"/>
      <selection pane="bottomRight" activeCell="Q27" sqref="Q27"/>
    </sheetView>
  </sheetViews>
  <sheetFormatPr defaultRowHeight="18.75"/>
  <cols>
    <col min="1" max="1" width="2.625" style="3" customWidth="1"/>
    <col min="2" max="2" width="20.125" style="9" bestFit="1" customWidth="1"/>
    <col min="3" max="3" width="14.375" style="3" bestFit="1" customWidth="1"/>
    <col min="4" max="4" width="13.125" style="3" bestFit="1" customWidth="1"/>
    <col min="5" max="5" width="40.625" style="3" customWidth="1"/>
    <col min="6" max="6" width="6.25" style="3" customWidth="1"/>
    <col min="7" max="8" width="9.875" style="200" bestFit="1" customWidth="1"/>
    <col min="9" max="9" width="13" style="11" bestFit="1" customWidth="1"/>
    <col min="10" max="10" width="29.5" style="3" customWidth="1"/>
    <col min="11" max="11" width="22.375" style="3" bestFit="1" customWidth="1"/>
    <col min="12" max="12" width="11"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20.125" style="3" bestFit="1"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13" style="3" bestFit="1" customWidth="1"/>
    <col min="266" max="266" width="29.5" style="3" customWidth="1"/>
    <col min="267" max="267" width="22.375" style="3" bestFit="1" customWidth="1"/>
    <col min="268" max="268" width="11"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20.125" style="3" bestFit="1"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13" style="3" bestFit="1" customWidth="1"/>
    <col min="522" max="522" width="29.5" style="3" customWidth="1"/>
    <col min="523" max="523" width="22.375" style="3" bestFit="1" customWidth="1"/>
    <col min="524" max="524" width="11"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20.125" style="3" bestFit="1"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13" style="3" bestFit="1" customWidth="1"/>
    <col min="778" max="778" width="29.5" style="3" customWidth="1"/>
    <col min="779" max="779" width="22.375" style="3" bestFit="1" customWidth="1"/>
    <col min="780" max="780" width="11"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20.125" style="3" bestFit="1"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13" style="3" bestFit="1" customWidth="1"/>
    <col min="1034" max="1034" width="29.5" style="3" customWidth="1"/>
    <col min="1035" max="1035" width="22.375" style="3" bestFit="1"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20.125" style="3" bestFit="1"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13" style="3" bestFit="1" customWidth="1"/>
    <col min="1290" max="1290" width="29.5" style="3" customWidth="1"/>
    <col min="1291" max="1291" width="22.375" style="3" bestFit="1"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20.125" style="3" bestFit="1"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13" style="3" bestFit="1" customWidth="1"/>
    <col min="1546" max="1546" width="29.5" style="3" customWidth="1"/>
    <col min="1547" max="1547" width="22.375" style="3" bestFit="1"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20.125" style="3" bestFit="1"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13" style="3" bestFit="1" customWidth="1"/>
    <col min="1802" max="1802" width="29.5" style="3" customWidth="1"/>
    <col min="1803" max="1803" width="22.375" style="3" bestFit="1"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20.125" style="3" bestFit="1"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13" style="3" bestFit="1" customWidth="1"/>
    <col min="2058" max="2058" width="29.5" style="3" customWidth="1"/>
    <col min="2059" max="2059" width="22.375" style="3" bestFit="1"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20.125" style="3" bestFit="1"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13" style="3" bestFit="1" customWidth="1"/>
    <col min="2314" max="2314" width="29.5" style="3" customWidth="1"/>
    <col min="2315" max="2315" width="22.375" style="3" bestFit="1"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20.125" style="3" bestFit="1"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13" style="3" bestFit="1" customWidth="1"/>
    <col min="2570" max="2570" width="29.5" style="3" customWidth="1"/>
    <col min="2571" max="2571" width="22.375" style="3" bestFit="1"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20.125" style="3" bestFit="1"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13" style="3" bestFit="1" customWidth="1"/>
    <col min="2826" max="2826" width="29.5" style="3" customWidth="1"/>
    <col min="2827" max="2827" width="22.375" style="3" bestFit="1"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20.125" style="3" bestFit="1"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13" style="3" bestFit="1" customWidth="1"/>
    <col min="3082" max="3082" width="29.5" style="3" customWidth="1"/>
    <col min="3083" max="3083" width="22.375" style="3" bestFit="1"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20.125" style="3" bestFit="1"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13" style="3" bestFit="1" customWidth="1"/>
    <col min="3338" max="3338" width="29.5" style="3" customWidth="1"/>
    <col min="3339" max="3339" width="22.375" style="3" bestFit="1"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20.125" style="3" bestFit="1"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13" style="3" bestFit="1" customWidth="1"/>
    <col min="3594" max="3594" width="29.5" style="3" customWidth="1"/>
    <col min="3595" max="3595" width="22.375" style="3" bestFit="1"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20.125" style="3" bestFit="1"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13" style="3" bestFit="1" customWidth="1"/>
    <col min="3850" max="3850" width="29.5" style="3" customWidth="1"/>
    <col min="3851" max="3851" width="22.375" style="3" bestFit="1"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20.125" style="3" bestFit="1"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13" style="3" bestFit="1" customWidth="1"/>
    <col min="4106" max="4106" width="29.5" style="3" customWidth="1"/>
    <col min="4107" max="4107" width="22.375" style="3" bestFit="1"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20.125" style="3" bestFit="1"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13" style="3" bestFit="1" customWidth="1"/>
    <col min="4362" max="4362" width="29.5" style="3" customWidth="1"/>
    <col min="4363" max="4363" width="22.375" style="3" bestFit="1"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20.125" style="3" bestFit="1"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13" style="3" bestFit="1" customWidth="1"/>
    <col min="4618" max="4618" width="29.5" style="3" customWidth="1"/>
    <col min="4619" max="4619" width="22.375" style="3" bestFit="1"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20.125" style="3" bestFit="1"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13" style="3" bestFit="1" customWidth="1"/>
    <col min="4874" max="4874" width="29.5" style="3" customWidth="1"/>
    <col min="4875" max="4875" width="22.375" style="3" bestFit="1"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20.125" style="3" bestFit="1"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13" style="3" bestFit="1" customWidth="1"/>
    <col min="5130" max="5130" width="29.5" style="3" customWidth="1"/>
    <col min="5131" max="5131" width="22.375" style="3" bestFit="1"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20.125" style="3" bestFit="1"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13" style="3" bestFit="1" customWidth="1"/>
    <col min="5386" max="5386" width="29.5" style="3" customWidth="1"/>
    <col min="5387" max="5387" width="22.375" style="3" bestFit="1"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20.125" style="3" bestFit="1"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13" style="3" bestFit="1" customWidth="1"/>
    <col min="5642" max="5642" width="29.5" style="3" customWidth="1"/>
    <col min="5643" max="5643" width="22.375" style="3" bestFit="1"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20.125" style="3" bestFit="1"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13" style="3" bestFit="1" customWidth="1"/>
    <col min="5898" max="5898" width="29.5" style="3" customWidth="1"/>
    <col min="5899" max="5899" width="22.375" style="3" bestFit="1"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20.125" style="3" bestFit="1"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13" style="3" bestFit="1" customWidth="1"/>
    <col min="6154" max="6154" width="29.5" style="3" customWidth="1"/>
    <col min="6155" max="6155" width="22.375" style="3" bestFit="1"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20.125" style="3" bestFit="1"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13" style="3" bestFit="1" customWidth="1"/>
    <col min="6410" max="6410" width="29.5" style="3" customWidth="1"/>
    <col min="6411" max="6411" width="22.375" style="3" bestFit="1"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20.125" style="3" bestFit="1"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13" style="3" bestFit="1" customWidth="1"/>
    <col min="6666" max="6666" width="29.5" style="3" customWidth="1"/>
    <col min="6667" max="6667" width="22.375" style="3" bestFit="1"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20.125" style="3" bestFit="1"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13" style="3" bestFit="1" customWidth="1"/>
    <col min="6922" max="6922" width="29.5" style="3" customWidth="1"/>
    <col min="6923" max="6923" width="22.375" style="3" bestFit="1"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20.125" style="3" bestFit="1"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13" style="3" bestFit="1" customWidth="1"/>
    <col min="7178" max="7178" width="29.5" style="3" customWidth="1"/>
    <col min="7179" max="7179" width="22.375" style="3" bestFit="1"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20.125" style="3" bestFit="1"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13" style="3" bestFit="1" customWidth="1"/>
    <col min="7434" max="7434" width="29.5" style="3" customWidth="1"/>
    <col min="7435" max="7435" width="22.375" style="3" bestFit="1"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20.125" style="3" bestFit="1"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13" style="3" bestFit="1" customWidth="1"/>
    <col min="7690" max="7690" width="29.5" style="3" customWidth="1"/>
    <col min="7691" max="7691" width="22.375" style="3" bestFit="1"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20.125" style="3" bestFit="1"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13" style="3" bestFit="1" customWidth="1"/>
    <col min="7946" max="7946" width="29.5" style="3" customWidth="1"/>
    <col min="7947" max="7947" width="22.375" style="3" bestFit="1"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20.125" style="3" bestFit="1"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13" style="3" bestFit="1" customWidth="1"/>
    <col min="8202" max="8202" width="29.5" style="3" customWidth="1"/>
    <col min="8203" max="8203" width="22.375" style="3" bestFit="1"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20.125" style="3" bestFit="1"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13" style="3" bestFit="1" customWidth="1"/>
    <col min="8458" max="8458" width="29.5" style="3" customWidth="1"/>
    <col min="8459" max="8459" width="22.375" style="3" bestFit="1"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20.125" style="3" bestFit="1"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13" style="3" bestFit="1" customWidth="1"/>
    <col min="8714" max="8714" width="29.5" style="3" customWidth="1"/>
    <col min="8715" max="8715" width="22.375" style="3" bestFit="1"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20.125" style="3" bestFit="1"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13" style="3" bestFit="1" customWidth="1"/>
    <col min="8970" max="8970" width="29.5" style="3" customWidth="1"/>
    <col min="8971" max="8971" width="22.375" style="3" bestFit="1"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20.125" style="3" bestFit="1"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13" style="3" bestFit="1" customWidth="1"/>
    <col min="9226" max="9226" width="29.5" style="3" customWidth="1"/>
    <col min="9227" max="9227" width="22.375" style="3" bestFit="1"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20.125" style="3" bestFit="1"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13" style="3" bestFit="1" customWidth="1"/>
    <col min="9482" max="9482" width="29.5" style="3" customWidth="1"/>
    <col min="9483" max="9483" width="22.375" style="3" bestFit="1"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20.125" style="3" bestFit="1"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13" style="3" bestFit="1" customWidth="1"/>
    <col min="9738" max="9738" width="29.5" style="3" customWidth="1"/>
    <col min="9739" max="9739" width="22.375" style="3" bestFit="1"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20.125" style="3" bestFit="1"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13" style="3" bestFit="1" customWidth="1"/>
    <col min="9994" max="9994" width="29.5" style="3" customWidth="1"/>
    <col min="9995" max="9995" width="22.375" style="3" bestFit="1"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20.125" style="3" bestFit="1"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13" style="3" bestFit="1" customWidth="1"/>
    <col min="10250" max="10250" width="29.5" style="3" customWidth="1"/>
    <col min="10251" max="10251" width="22.375" style="3" bestFit="1"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20.125" style="3" bestFit="1"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13" style="3" bestFit="1" customWidth="1"/>
    <col min="10506" max="10506" width="29.5" style="3" customWidth="1"/>
    <col min="10507" max="10507" width="22.375" style="3" bestFit="1"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20.125" style="3" bestFit="1"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13" style="3" bestFit="1" customWidth="1"/>
    <col min="10762" max="10762" width="29.5" style="3" customWidth="1"/>
    <col min="10763" max="10763" width="22.375" style="3" bestFit="1"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20.125" style="3" bestFit="1"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13" style="3" bestFit="1" customWidth="1"/>
    <col min="11018" max="11018" width="29.5" style="3" customWidth="1"/>
    <col min="11019" max="11019" width="22.375" style="3" bestFit="1"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20.125" style="3" bestFit="1"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13" style="3" bestFit="1" customWidth="1"/>
    <col min="11274" max="11274" width="29.5" style="3" customWidth="1"/>
    <col min="11275" max="11275" width="22.375" style="3" bestFit="1"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20.125" style="3" bestFit="1"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13" style="3" bestFit="1" customWidth="1"/>
    <col min="11530" max="11530" width="29.5" style="3" customWidth="1"/>
    <col min="11531" max="11531" width="22.375" style="3" bestFit="1"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20.125" style="3" bestFit="1"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13" style="3" bestFit="1" customWidth="1"/>
    <col min="11786" max="11786" width="29.5" style="3" customWidth="1"/>
    <col min="11787" max="11787" width="22.375" style="3" bestFit="1"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20.125" style="3" bestFit="1"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13" style="3" bestFit="1" customWidth="1"/>
    <col min="12042" max="12042" width="29.5" style="3" customWidth="1"/>
    <col min="12043" max="12043" width="22.375" style="3" bestFit="1"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20.125" style="3" bestFit="1"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13" style="3" bestFit="1" customWidth="1"/>
    <col min="12298" max="12298" width="29.5" style="3" customWidth="1"/>
    <col min="12299" max="12299" width="22.375" style="3" bestFit="1"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20.125" style="3" bestFit="1"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13" style="3" bestFit="1" customWidth="1"/>
    <col min="12554" max="12554" width="29.5" style="3" customWidth="1"/>
    <col min="12555" max="12555" width="22.375" style="3" bestFit="1"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20.125" style="3" bestFit="1"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13" style="3" bestFit="1" customWidth="1"/>
    <col min="12810" max="12810" width="29.5" style="3" customWidth="1"/>
    <col min="12811" max="12811" width="22.375" style="3" bestFit="1"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20.125" style="3" bestFit="1"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13" style="3" bestFit="1" customWidth="1"/>
    <col min="13066" max="13066" width="29.5" style="3" customWidth="1"/>
    <col min="13067" max="13067" width="22.375" style="3" bestFit="1"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20.125" style="3" bestFit="1"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13" style="3" bestFit="1" customWidth="1"/>
    <col min="13322" max="13322" width="29.5" style="3" customWidth="1"/>
    <col min="13323" max="13323" width="22.375" style="3" bestFit="1"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20.125" style="3" bestFit="1"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13" style="3" bestFit="1" customWidth="1"/>
    <col min="13578" max="13578" width="29.5" style="3" customWidth="1"/>
    <col min="13579" max="13579" width="22.375" style="3" bestFit="1"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20.125" style="3" bestFit="1"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13" style="3" bestFit="1" customWidth="1"/>
    <col min="13834" max="13834" width="29.5" style="3" customWidth="1"/>
    <col min="13835" max="13835" width="22.375" style="3" bestFit="1"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20.125" style="3" bestFit="1"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13" style="3" bestFit="1" customWidth="1"/>
    <col min="14090" max="14090" width="29.5" style="3" customWidth="1"/>
    <col min="14091" max="14091" width="22.375" style="3" bestFit="1"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20.125" style="3" bestFit="1"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13" style="3" bestFit="1" customWidth="1"/>
    <col min="14346" max="14346" width="29.5" style="3" customWidth="1"/>
    <col min="14347" max="14347" width="22.375" style="3" bestFit="1"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20.125" style="3" bestFit="1"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13" style="3" bestFit="1" customWidth="1"/>
    <col min="14602" max="14602" width="29.5" style="3" customWidth="1"/>
    <col min="14603" max="14603" width="22.375" style="3" bestFit="1"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20.125" style="3" bestFit="1"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13" style="3" bestFit="1" customWidth="1"/>
    <col min="14858" max="14858" width="29.5" style="3" customWidth="1"/>
    <col min="14859" max="14859" width="22.375" style="3" bestFit="1"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20.125" style="3" bestFit="1"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13" style="3" bestFit="1" customWidth="1"/>
    <col min="15114" max="15114" width="29.5" style="3" customWidth="1"/>
    <col min="15115" max="15115" width="22.375" style="3" bestFit="1"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20.125" style="3" bestFit="1"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13" style="3" bestFit="1" customWidth="1"/>
    <col min="15370" max="15370" width="29.5" style="3" customWidth="1"/>
    <col min="15371" max="15371" width="22.375" style="3" bestFit="1"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20.125" style="3" bestFit="1"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13" style="3" bestFit="1" customWidth="1"/>
    <col min="15626" max="15626" width="29.5" style="3" customWidth="1"/>
    <col min="15627" max="15627" width="22.375" style="3" bestFit="1"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20.125" style="3" bestFit="1"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13" style="3" bestFit="1" customWidth="1"/>
    <col min="15882" max="15882" width="29.5" style="3" customWidth="1"/>
    <col min="15883" max="15883" width="22.375" style="3" bestFit="1"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20.125" style="3" bestFit="1"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13" style="3" bestFit="1" customWidth="1"/>
    <col min="16138" max="16138" width="29.5" style="3" customWidth="1"/>
    <col min="16139" max="16139" width="22.375" style="3" bestFit="1"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6678</v>
      </c>
      <c r="G2" s="4" t="s">
        <v>2</v>
      </c>
      <c r="H2" s="5"/>
      <c r="I2" s="6"/>
      <c r="J2" s="125">
        <f>SUM(H:H)</f>
        <v>611720</v>
      </c>
    </row>
    <row r="3" spans="2:17" ht="20.100000000000001" customHeight="1">
      <c r="B3" s="1" t="s">
        <v>3</v>
      </c>
      <c r="C3" s="1"/>
      <c r="D3" s="1"/>
      <c r="E3" s="14" t="s">
        <v>6679</v>
      </c>
    </row>
    <row r="4" spans="2:17" ht="20.100000000000001" customHeight="1">
      <c r="B4" s="1" t="s">
        <v>5</v>
      </c>
      <c r="C4" s="1"/>
      <c r="D4" s="1"/>
      <c r="E4" s="14">
        <v>200553</v>
      </c>
      <c r="J4" s="127"/>
    </row>
    <row r="5" spans="2:17" ht="20.100000000000001" customHeight="1">
      <c r="B5" s="1" t="s">
        <v>6</v>
      </c>
      <c r="C5" s="1"/>
      <c r="D5" s="1"/>
      <c r="E5" s="15">
        <v>44875</v>
      </c>
      <c r="J5" s="127"/>
    </row>
    <row r="6" spans="2:17" ht="20.100000000000001" customHeight="1">
      <c r="B6" s="1" t="s">
        <v>8</v>
      </c>
      <c r="C6" s="1"/>
      <c r="D6" s="1"/>
      <c r="E6" s="15">
        <v>44895</v>
      </c>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383" t="s">
        <v>14</v>
      </c>
      <c r="H9" s="384" t="s">
        <v>15</v>
      </c>
      <c r="I9" s="18" t="s">
        <v>16</v>
      </c>
      <c r="J9" s="17" t="s">
        <v>17</v>
      </c>
      <c r="K9" s="17" t="s">
        <v>18</v>
      </c>
      <c r="L9" s="17" t="s">
        <v>19</v>
      </c>
      <c r="M9" s="19" t="s">
        <v>20</v>
      </c>
      <c r="N9" s="16" t="s">
        <v>21</v>
      </c>
      <c r="O9" s="17" t="s">
        <v>22</v>
      </c>
      <c r="P9" s="19" t="s">
        <v>23</v>
      </c>
      <c r="Q9" s="21" t="s">
        <v>24</v>
      </c>
    </row>
    <row r="10" spans="2:17" s="9" customFormat="1" ht="19.7" customHeight="1">
      <c r="B10" s="16">
        <v>8</v>
      </c>
      <c r="C10" s="16" t="s">
        <v>645</v>
      </c>
      <c r="D10" s="16" t="s">
        <v>645</v>
      </c>
      <c r="E10" s="54" t="s">
        <v>6680</v>
      </c>
      <c r="F10" s="54">
        <v>8</v>
      </c>
      <c r="G10" s="278">
        <v>13300</v>
      </c>
      <c r="H10" s="278">
        <f>F10*G10</f>
        <v>106400</v>
      </c>
      <c r="I10" s="18"/>
      <c r="J10" s="54" t="s">
        <v>6680</v>
      </c>
      <c r="K10" s="847"/>
      <c r="L10" s="17"/>
      <c r="M10" s="19">
        <v>44855</v>
      </c>
      <c r="N10" s="16"/>
      <c r="O10" s="56" t="s">
        <v>6681</v>
      </c>
      <c r="P10" s="19">
        <v>44880</v>
      </c>
      <c r="Q10" s="21" t="s">
        <v>6682</v>
      </c>
    </row>
    <row r="11" spans="2:17" s="9" customFormat="1" ht="19.7" customHeight="1">
      <c r="B11" s="16">
        <v>8</v>
      </c>
      <c r="C11" s="16" t="s">
        <v>645</v>
      </c>
      <c r="D11" s="16" t="s">
        <v>645</v>
      </c>
      <c r="E11" s="54" t="s">
        <v>6683</v>
      </c>
      <c r="F11" s="54">
        <v>8</v>
      </c>
      <c r="G11" s="278">
        <v>6000</v>
      </c>
      <c r="H11" s="278">
        <f t="shared" ref="H11:H29" si="0">F11*G11</f>
        <v>48000</v>
      </c>
      <c r="I11" s="18"/>
      <c r="J11" s="54" t="s">
        <v>6684</v>
      </c>
      <c r="K11" s="847"/>
      <c r="L11" s="16"/>
      <c r="M11" s="19">
        <v>44855</v>
      </c>
      <c r="N11" s="16"/>
      <c r="O11" s="56" t="s">
        <v>6681</v>
      </c>
      <c r="P11" s="19">
        <v>44880</v>
      </c>
      <c r="Q11" s="21" t="s">
        <v>6682</v>
      </c>
    </row>
    <row r="12" spans="2:17" s="9" customFormat="1" ht="19.7" customHeight="1">
      <c r="B12" s="16">
        <v>8</v>
      </c>
      <c r="C12" s="16" t="s">
        <v>645</v>
      </c>
      <c r="D12" s="16" t="s">
        <v>645</v>
      </c>
      <c r="E12" s="54" t="s">
        <v>6685</v>
      </c>
      <c r="F12" s="54">
        <v>8</v>
      </c>
      <c r="G12" s="278">
        <v>4500</v>
      </c>
      <c r="H12" s="278">
        <f t="shared" si="0"/>
        <v>36000</v>
      </c>
      <c r="I12" s="18"/>
      <c r="J12" s="54" t="s">
        <v>6685</v>
      </c>
      <c r="K12" s="847"/>
      <c r="L12" s="16"/>
      <c r="M12" s="19">
        <v>44855</v>
      </c>
      <c r="N12" s="16"/>
      <c r="O12" s="56" t="s">
        <v>6681</v>
      </c>
      <c r="P12" s="19">
        <v>44880</v>
      </c>
      <c r="Q12" s="21" t="s">
        <v>6682</v>
      </c>
    </row>
    <row r="13" spans="2:17" s="9" customFormat="1" ht="19.7" customHeight="1">
      <c r="B13" s="16">
        <v>8</v>
      </c>
      <c r="C13" s="16" t="s">
        <v>645</v>
      </c>
      <c r="D13" s="16" t="s">
        <v>645</v>
      </c>
      <c r="E13" s="54" t="s">
        <v>6686</v>
      </c>
      <c r="F13" s="54">
        <v>8</v>
      </c>
      <c r="G13" s="278">
        <v>5500</v>
      </c>
      <c r="H13" s="278">
        <f t="shared" si="0"/>
        <v>44000</v>
      </c>
      <c r="I13" s="18"/>
      <c r="J13" s="54" t="s">
        <v>6687</v>
      </c>
      <c r="K13" s="847"/>
      <c r="L13" s="16"/>
      <c r="M13" s="19">
        <v>44855</v>
      </c>
      <c r="N13" s="16"/>
      <c r="O13" s="56" t="s">
        <v>6681</v>
      </c>
      <c r="P13" s="19">
        <v>44880</v>
      </c>
      <c r="Q13" s="21" t="s">
        <v>6682</v>
      </c>
    </row>
    <row r="14" spans="2:17" s="9" customFormat="1" ht="19.7" customHeight="1">
      <c r="B14" s="16">
        <v>8</v>
      </c>
      <c r="C14" s="16" t="s">
        <v>645</v>
      </c>
      <c r="D14" s="16" t="s">
        <v>645</v>
      </c>
      <c r="E14" s="145" t="s">
        <v>6688</v>
      </c>
      <c r="F14" s="54">
        <v>8</v>
      </c>
      <c r="G14" s="520">
        <v>3800</v>
      </c>
      <c r="H14" s="278">
        <f t="shared" si="0"/>
        <v>30400</v>
      </c>
      <c r="I14" s="17"/>
      <c r="J14" s="145" t="s">
        <v>6688</v>
      </c>
      <c r="K14" s="847"/>
      <c r="L14" s="16"/>
      <c r="M14" s="19">
        <v>44855</v>
      </c>
      <c r="N14" s="16"/>
      <c r="O14" s="56" t="s">
        <v>6681</v>
      </c>
      <c r="P14" s="19">
        <v>44880</v>
      </c>
      <c r="Q14" s="21" t="s">
        <v>6682</v>
      </c>
    </row>
    <row r="15" spans="2:17" s="9" customFormat="1" ht="19.7" customHeight="1">
      <c r="B15" s="16">
        <v>8</v>
      </c>
      <c r="C15" s="16" t="s">
        <v>492</v>
      </c>
      <c r="D15" s="16" t="s">
        <v>492</v>
      </c>
      <c r="E15" s="54" t="s">
        <v>6689</v>
      </c>
      <c r="F15" s="54">
        <v>8</v>
      </c>
      <c r="G15" s="54">
        <v>1400</v>
      </c>
      <c r="H15" s="278">
        <f t="shared" si="0"/>
        <v>11200</v>
      </c>
      <c r="I15" s="17"/>
      <c r="J15" s="54" t="s">
        <v>6690</v>
      </c>
      <c r="K15" s="17" t="s">
        <v>6691</v>
      </c>
      <c r="L15" s="17"/>
      <c r="M15" s="19"/>
      <c r="N15" s="16"/>
      <c r="O15" s="17"/>
      <c r="P15" s="19">
        <v>44862</v>
      </c>
      <c r="Q15" s="21">
        <v>44863</v>
      </c>
    </row>
    <row r="16" spans="2:17" s="9" customFormat="1" ht="19.7" customHeight="1">
      <c r="B16" s="16">
        <v>8</v>
      </c>
      <c r="C16" s="16" t="s">
        <v>492</v>
      </c>
      <c r="D16" s="16" t="s">
        <v>492</v>
      </c>
      <c r="E16" s="54" t="s">
        <v>6692</v>
      </c>
      <c r="F16" s="54">
        <v>32</v>
      </c>
      <c r="G16" s="54">
        <v>207</v>
      </c>
      <c r="H16" s="278">
        <f t="shared" si="0"/>
        <v>6624</v>
      </c>
      <c r="I16" s="17"/>
      <c r="J16" s="54" t="s">
        <v>6693</v>
      </c>
      <c r="K16" s="17" t="s">
        <v>6691</v>
      </c>
      <c r="L16" s="17"/>
      <c r="M16" s="19"/>
      <c r="N16" s="16"/>
      <c r="O16" s="17"/>
      <c r="P16" s="19">
        <v>44862</v>
      </c>
      <c r="Q16" s="21">
        <v>44863</v>
      </c>
    </row>
    <row r="17" spans="2:17" s="9" customFormat="1" ht="19.7" customHeight="1">
      <c r="B17" s="16">
        <v>8</v>
      </c>
      <c r="C17" s="16" t="s">
        <v>492</v>
      </c>
      <c r="D17" s="16" t="s">
        <v>492</v>
      </c>
      <c r="E17" s="54" t="s">
        <v>1224</v>
      </c>
      <c r="F17" s="54">
        <v>8</v>
      </c>
      <c r="G17" s="54">
        <v>319</v>
      </c>
      <c r="H17" s="278">
        <f t="shared" si="0"/>
        <v>2552</v>
      </c>
      <c r="I17" s="17"/>
      <c r="J17" s="54" t="s">
        <v>1225</v>
      </c>
      <c r="K17" s="17" t="s">
        <v>6691</v>
      </c>
      <c r="L17" s="16"/>
      <c r="M17" s="19"/>
      <c r="N17" s="16"/>
      <c r="O17" s="56"/>
      <c r="P17" s="19">
        <v>44862</v>
      </c>
      <c r="Q17" s="21">
        <v>44863</v>
      </c>
    </row>
    <row r="18" spans="2:17" s="9" customFormat="1" ht="19.7" customHeight="1">
      <c r="B18" s="16">
        <v>8</v>
      </c>
      <c r="C18" s="16" t="s">
        <v>492</v>
      </c>
      <c r="D18" s="16" t="s">
        <v>492</v>
      </c>
      <c r="E18" s="54" t="s">
        <v>6694</v>
      </c>
      <c r="F18" s="54">
        <v>8</v>
      </c>
      <c r="G18" s="54">
        <v>78</v>
      </c>
      <c r="H18" s="278">
        <f t="shared" si="0"/>
        <v>624</v>
      </c>
      <c r="I18" s="17"/>
      <c r="J18" s="54" t="s">
        <v>2815</v>
      </c>
      <c r="K18" s="17" t="s">
        <v>6691</v>
      </c>
      <c r="L18" s="16"/>
      <c r="M18" s="19"/>
      <c r="N18" s="16"/>
      <c r="O18" s="56"/>
      <c r="P18" s="19">
        <v>44862</v>
      </c>
      <c r="Q18" s="21">
        <v>44863</v>
      </c>
    </row>
    <row r="19" spans="2:17" s="9" customFormat="1" ht="19.7" customHeight="1">
      <c r="B19" s="16">
        <v>8</v>
      </c>
      <c r="C19" s="16" t="s">
        <v>492</v>
      </c>
      <c r="D19" s="16" t="s">
        <v>492</v>
      </c>
      <c r="E19" s="54" t="s">
        <v>1228</v>
      </c>
      <c r="F19" s="54">
        <v>8</v>
      </c>
      <c r="G19" s="54">
        <v>4570</v>
      </c>
      <c r="H19" s="278">
        <f t="shared" si="0"/>
        <v>36560</v>
      </c>
      <c r="I19" s="17"/>
      <c r="J19" s="54" t="s">
        <v>1229</v>
      </c>
      <c r="K19" s="17" t="s">
        <v>6691</v>
      </c>
      <c r="L19" s="16"/>
      <c r="M19" s="19"/>
      <c r="N19" s="16"/>
      <c r="O19" s="56"/>
      <c r="P19" s="19">
        <v>44862</v>
      </c>
      <c r="Q19" s="21">
        <v>44863</v>
      </c>
    </row>
    <row r="20" spans="2:17" s="9" customFormat="1" ht="19.7" customHeight="1">
      <c r="B20" s="16">
        <v>8</v>
      </c>
      <c r="C20" s="16" t="s">
        <v>492</v>
      </c>
      <c r="D20" s="16" t="s">
        <v>492</v>
      </c>
      <c r="E20" s="54" t="s">
        <v>6695</v>
      </c>
      <c r="F20" s="54">
        <v>8</v>
      </c>
      <c r="G20" s="54">
        <v>1776</v>
      </c>
      <c r="H20" s="278">
        <f t="shared" si="0"/>
        <v>14208</v>
      </c>
      <c r="I20" s="17"/>
      <c r="J20" s="54" t="s">
        <v>6696</v>
      </c>
      <c r="K20" s="17" t="s">
        <v>6691</v>
      </c>
      <c r="L20" s="17"/>
      <c r="M20" s="19"/>
      <c r="N20" s="16"/>
      <c r="O20" s="17"/>
      <c r="P20" s="19">
        <v>44862</v>
      </c>
      <c r="Q20" s="21">
        <v>44863</v>
      </c>
    </row>
    <row r="21" spans="2:17" s="9" customFormat="1" ht="19.7" customHeight="1">
      <c r="B21" s="16">
        <v>8</v>
      </c>
      <c r="C21" s="16" t="s">
        <v>492</v>
      </c>
      <c r="D21" s="16" t="s">
        <v>492</v>
      </c>
      <c r="E21" s="54" t="s">
        <v>6697</v>
      </c>
      <c r="F21" s="54">
        <v>8</v>
      </c>
      <c r="G21" s="54">
        <v>5390</v>
      </c>
      <c r="H21" s="278">
        <f t="shared" si="0"/>
        <v>43120</v>
      </c>
      <c r="I21" s="17"/>
      <c r="J21" s="54" t="s">
        <v>6698</v>
      </c>
      <c r="K21" s="17" t="s">
        <v>6691</v>
      </c>
      <c r="L21" s="16"/>
      <c r="M21" s="19"/>
      <c r="N21" s="16"/>
      <c r="O21" s="56"/>
      <c r="P21" s="19">
        <v>44862</v>
      </c>
      <c r="Q21" s="1291">
        <v>44866</v>
      </c>
    </row>
    <row r="22" spans="2:17" s="9" customFormat="1" ht="19.7" customHeight="1">
      <c r="B22" s="16">
        <v>8</v>
      </c>
      <c r="C22" s="16" t="s">
        <v>492</v>
      </c>
      <c r="D22" s="16" t="s">
        <v>492</v>
      </c>
      <c r="E22" s="54" t="s">
        <v>6699</v>
      </c>
      <c r="F22" s="54">
        <v>8</v>
      </c>
      <c r="G22" s="54">
        <v>4170</v>
      </c>
      <c r="H22" s="278">
        <f t="shared" si="0"/>
        <v>33360</v>
      </c>
      <c r="I22" s="17"/>
      <c r="J22" s="54" t="s">
        <v>6700</v>
      </c>
      <c r="K22" s="17" t="s">
        <v>6691</v>
      </c>
      <c r="L22" s="16"/>
      <c r="M22" s="19"/>
      <c r="N22" s="16"/>
      <c r="O22" s="56"/>
      <c r="P22" s="19">
        <v>44862</v>
      </c>
      <c r="Q22" s="21">
        <v>44863</v>
      </c>
    </row>
    <row r="23" spans="2:17" s="9" customFormat="1" ht="19.7" customHeight="1">
      <c r="B23" s="16">
        <v>8</v>
      </c>
      <c r="C23" s="16" t="s">
        <v>492</v>
      </c>
      <c r="D23" s="16" t="s">
        <v>492</v>
      </c>
      <c r="E23" s="54" t="s">
        <v>6701</v>
      </c>
      <c r="F23" s="54">
        <v>8</v>
      </c>
      <c r="G23" s="54">
        <v>155</v>
      </c>
      <c r="H23" s="278">
        <f t="shared" si="0"/>
        <v>1240</v>
      </c>
      <c r="I23" s="17"/>
      <c r="J23" s="54" t="s">
        <v>6702</v>
      </c>
      <c r="K23" s="17" t="s">
        <v>6691</v>
      </c>
      <c r="L23" s="16"/>
      <c r="M23" s="19"/>
      <c r="N23" s="16"/>
      <c r="O23" s="56"/>
      <c r="P23" s="19">
        <v>44862</v>
      </c>
      <c r="Q23" s="21">
        <v>44863</v>
      </c>
    </row>
    <row r="24" spans="2:17" s="9" customFormat="1" ht="19.7" customHeight="1">
      <c r="B24" s="16">
        <v>8</v>
      </c>
      <c r="C24" s="16" t="s">
        <v>492</v>
      </c>
      <c r="D24" s="16" t="s">
        <v>492</v>
      </c>
      <c r="E24" s="54" t="s">
        <v>1230</v>
      </c>
      <c r="F24" s="54">
        <v>16</v>
      </c>
      <c r="G24" s="54">
        <v>270</v>
      </c>
      <c r="H24" s="278">
        <f t="shared" si="0"/>
        <v>4320</v>
      </c>
      <c r="I24" s="17"/>
      <c r="J24" s="54" t="s">
        <v>1231</v>
      </c>
      <c r="K24" s="17" t="s">
        <v>6691</v>
      </c>
      <c r="L24" s="17"/>
      <c r="M24" s="19"/>
      <c r="N24" s="16"/>
      <c r="O24" s="17"/>
      <c r="P24" s="19">
        <v>44862</v>
      </c>
      <c r="Q24" s="21">
        <v>44863</v>
      </c>
    </row>
    <row r="25" spans="2:17" s="9" customFormat="1" ht="19.7" customHeight="1">
      <c r="B25" s="16">
        <v>8</v>
      </c>
      <c r="C25" s="16" t="s">
        <v>492</v>
      </c>
      <c r="D25" s="16" t="s">
        <v>492</v>
      </c>
      <c r="E25" s="54" t="s">
        <v>1232</v>
      </c>
      <c r="F25" s="54">
        <v>8</v>
      </c>
      <c r="G25" s="54">
        <v>300</v>
      </c>
      <c r="H25" s="278">
        <f t="shared" si="0"/>
        <v>2400</v>
      </c>
      <c r="I25" s="17"/>
      <c r="J25" s="54" t="s">
        <v>1231</v>
      </c>
      <c r="K25" s="17" t="s">
        <v>6691</v>
      </c>
      <c r="L25" s="16"/>
      <c r="M25" s="19"/>
      <c r="N25" s="16"/>
      <c r="O25" s="56"/>
      <c r="P25" s="19">
        <v>44862</v>
      </c>
      <c r="Q25" s="21">
        <v>44863</v>
      </c>
    </row>
    <row r="26" spans="2:17" s="9" customFormat="1" ht="19.7" customHeight="1">
      <c r="B26" s="16">
        <v>8</v>
      </c>
      <c r="C26" s="16" t="s">
        <v>492</v>
      </c>
      <c r="D26" s="16" t="s">
        <v>492</v>
      </c>
      <c r="E26" s="54" t="s">
        <v>6703</v>
      </c>
      <c r="F26" s="54">
        <v>16</v>
      </c>
      <c r="G26" s="54">
        <v>1357</v>
      </c>
      <c r="H26" s="278">
        <f>F26*G26</f>
        <v>21712</v>
      </c>
      <c r="I26" s="17"/>
      <c r="J26" s="54" t="s">
        <v>6704</v>
      </c>
      <c r="K26" s="17" t="s">
        <v>6691</v>
      </c>
      <c r="L26" s="16"/>
      <c r="M26" s="19"/>
      <c r="N26" s="16"/>
      <c r="O26" s="56"/>
      <c r="P26" s="19">
        <v>44862</v>
      </c>
      <c r="Q26" s="21">
        <v>44863</v>
      </c>
    </row>
    <row r="27" spans="2:17" s="9" customFormat="1" ht="19.7" customHeight="1">
      <c r="B27" s="16">
        <v>8</v>
      </c>
      <c r="C27" s="16" t="s">
        <v>645</v>
      </c>
      <c r="D27" s="16" t="s">
        <v>645</v>
      </c>
      <c r="E27" s="54" t="s">
        <v>6686</v>
      </c>
      <c r="F27" s="54">
        <v>8</v>
      </c>
      <c r="G27" s="278">
        <v>5500</v>
      </c>
      <c r="H27" s="278">
        <f>F27*G27</f>
        <v>44000</v>
      </c>
      <c r="I27" s="18"/>
      <c r="J27" s="54" t="s">
        <v>6687</v>
      </c>
      <c r="K27" s="847"/>
      <c r="L27" s="16"/>
      <c r="M27" s="19">
        <v>44881</v>
      </c>
      <c r="N27" s="16"/>
      <c r="O27" s="56"/>
      <c r="P27" s="19">
        <v>44900</v>
      </c>
      <c r="Q27" s="21">
        <v>44896</v>
      </c>
    </row>
    <row r="28" spans="2:17" s="9" customFormat="1" ht="19.7" customHeight="1">
      <c r="B28" s="16">
        <v>8</v>
      </c>
      <c r="C28" s="16" t="s">
        <v>662</v>
      </c>
      <c r="D28" s="16" t="s">
        <v>662</v>
      </c>
      <c r="E28" s="54" t="s">
        <v>5708</v>
      </c>
      <c r="F28" s="54">
        <v>5</v>
      </c>
      <c r="G28" s="278">
        <v>5000</v>
      </c>
      <c r="H28" s="278">
        <f t="shared" si="0"/>
        <v>25000</v>
      </c>
      <c r="I28" s="17"/>
      <c r="J28" s="54"/>
      <c r="K28" s="17"/>
      <c r="L28" s="16"/>
      <c r="M28" s="19"/>
      <c r="N28" s="16"/>
      <c r="O28" s="56"/>
      <c r="P28" s="56"/>
      <c r="Q28" s="21"/>
    </row>
    <row r="29" spans="2:17" s="9" customFormat="1" ht="19.7" customHeight="1">
      <c r="B29" s="16">
        <v>8</v>
      </c>
      <c r="C29" s="16" t="s">
        <v>662</v>
      </c>
      <c r="D29" s="16" t="s">
        <v>662</v>
      </c>
      <c r="E29" s="145" t="s">
        <v>664</v>
      </c>
      <c r="F29" s="54">
        <v>20</v>
      </c>
      <c r="G29" s="520">
        <v>5000</v>
      </c>
      <c r="H29" s="278">
        <f t="shared" si="0"/>
        <v>100000</v>
      </c>
      <c r="I29" s="17"/>
      <c r="J29" s="54"/>
      <c r="K29" s="146"/>
      <c r="L29" s="16"/>
      <c r="M29" s="19"/>
      <c r="N29" s="16"/>
      <c r="O29" s="482"/>
      <c r="P29" s="56"/>
      <c r="Q29" s="19"/>
    </row>
  </sheetData>
  <autoFilter ref="B9:O15" xr:uid="{3070C631-BBBA-463C-AD3B-F11474F25EA3}"/>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B876-55E1-4E05-983C-7BBA6C214480}">
  <dimension ref="A1:B5"/>
  <sheetViews>
    <sheetView view="pageBreakPreview" zoomScale="60" zoomScaleNormal="100" workbookViewId="0">
      <selection activeCell="E8" sqref="E8"/>
    </sheetView>
  </sheetViews>
  <sheetFormatPr defaultRowHeight="18.75"/>
  <cols>
    <col min="1" max="1" width="13.25" style="3" bestFit="1" customWidth="1"/>
    <col min="2" max="2" width="22.125" style="3" bestFit="1" customWidth="1"/>
    <col min="3" max="256" width="9" style="3"/>
    <col min="257" max="257" width="13.25" style="3" bestFit="1" customWidth="1"/>
    <col min="258" max="258" width="22.125" style="3" bestFit="1" customWidth="1"/>
    <col min="259" max="512" width="9" style="3"/>
    <col min="513" max="513" width="13.25" style="3" bestFit="1" customWidth="1"/>
    <col min="514" max="514" width="22.125" style="3" bestFit="1" customWidth="1"/>
    <col min="515" max="768" width="9" style="3"/>
    <col min="769" max="769" width="13.25" style="3" bestFit="1" customWidth="1"/>
    <col min="770" max="770" width="22.125" style="3" bestFit="1" customWidth="1"/>
    <col min="771" max="1024" width="9" style="3"/>
    <col min="1025" max="1025" width="13.25" style="3" bestFit="1" customWidth="1"/>
    <col min="1026" max="1026" width="22.125" style="3" bestFit="1" customWidth="1"/>
    <col min="1027" max="1280" width="9" style="3"/>
    <col min="1281" max="1281" width="13.25" style="3" bestFit="1" customWidth="1"/>
    <col min="1282" max="1282" width="22.125" style="3" bestFit="1" customWidth="1"/>
    <col min="1283" max="1536" width="9" style="3"/>
    <col min="1537" max="1537" width="13.25" style="3" bestFit="1" customWidth="1"/>
    <col min="1538" max="1538" width="22.125" style="3" bestFit="1" customWidth="1"/>
    <col min="1539" max="1792" width="9" style="3"/>
    <col min="1793" max="1793" width="13.25" style="3" bestFit="1" customWidth="1"/>
    <col min="1794" max="1794" width="22.125" style="3" bestFit="1" customWidth="1"/>
    <col min="1795" max="2048" width="9" style="3"/>
    <col min="2049" max="2049" width="13.25" style="3" bestFit="1" customWidth="1"/>
    <col min="2050" max="2050" width="22.125" style="3" bestFit="1" customWidth="1"/>
    <col min="2051" max="2304" width="9" style="3"/>
    <col min="2305" max="2305" width="13.25" style="3" bestFit="1" customWidth="1"/>
    <col min="2306" max="2306" width="22.125" style="3" bestFit="1" customWidth="1"/>
    <col min="2307" max="2560" width="9" style="3"/>
    <col min="2561" max="2561" width="13.25" style="3" bestFit="1" customWidth="1"/>
    <col min="2562" max="2562" width="22.125" style="3" bestFit="1" customWidth="1"/>
    <col min="2563" max="2816" width="9" style="3"/>
    <col min="2817" max="2817" width="13.25" style="3" bestFit="1" customWidth="1"/>
    <col min="2818" max="2818" width="22.125" style="3" bestFit="1" customWidth="1"/>
    <col min="2819" max="3072" width="9" style="3"/>
    <col min="3073" max="3073" width="13.25" style="3" bestFit="1" customWidth="1"/>
    <col min="3074" max="3074" width="22.125" style="3" bestFit="1" customWidth="1"/>
    <col min="3075" max="3328" width="9" style="3"/>
    <col min="3329" max="3329" width="13.25" style="3" bestFit="1" customWidth="1"/>
    <col min="3330" max="3330" width="22.125" style="3" bestFit="1" customWidth="1"/>
    <col min="3331" max="3584" width="9" style="3"/>
    <col min="3585" max="3585" width="13.25" style="3" bestFit="1" customWidth="1"/>
    <col min="3586" max="3586" width="22.125" style="3" bestFit="1" customWidth="1"/>
    <col min="3587" max="3840" width="9" style="3"/>
    <col min="3841" max="3841" width="13.25" style="3" bestFit="1" customWidth="1"/>
    <col min="3842" max="3842" width="22.125" style="3" bestFit="1" customWidth="1"/>
    <col min="3843" max="4096" width="9" style="3"/>
    <col min="4097" max="4097" width="13.25" style="3" bestFit="1" customWidth="1"/>
    <col min="4098" max="4098" width="22.125" style="3" bestFit="1" customWidth="1"/>
    <col min="4099" max="4352" width="9" style="3"/>
    <col min="4353" max="4353" width="13.25" style="3" bestFit="1" customWidth="1"/>
    <col min="4354" max="4354" width="22.125" style="3" bestFit="1" customWidth="1"/>
    <col min="4355" max="4608" width="9" style="3"/>
    <col min="4609" max="4609" width="13.25" style="3" bestFit="1" customWidth="1"/>
    <col min="4610" max="4610" width="22.125" style="3" bestFit="1" customWidth="1"/>
    <col min="4611" max="4864" width="9" style="3"/>
    <col min="4865" max="4865" width="13.25" style="3" bestFit="1" customWidth="1"/>
    <col min="4866" max="4866" width="22.125" style="3" bestFit="1" customWidth="1"/>
    <col min="4867" max="5120" width="9" style="3"/>
    <col min="5121" max="5121" width="13.25" style="3" bestFit="1" customWidth="1"/>
    <col min="5122" max="5122" width="22.125" style="3" bestFit="1" customWidth="1"/>
    <col min="5123" max="5376" width="9" style="3"/>
    <col min="5377" max="5377" width="13.25" style="3" bestFit="1" customWidth="1"/>
    <col min="5378" max="5378" width="22.125" style="3" bestFit="1" customWidth="1"/>
    <col min="5379" max="5632" width="9" style="3"/>
    <col min="5633" max="5633" width="13.25" style="3" bestFit="1" customWidth="1"/>
    <col min="5634" max="5634" width="22.125" style="3" bestFit="1" customWidth="1"/>
    <col min="5635" max="5888" width="9" style="3"/>
    <col min="5889" max="5889" width="13.25" style="3" bestFit="1" customWidth="1"/>
    <col min="5890" max="5890" width="22.125" style="3" bestFit="1" customWidth="1"/>
    <col min="5891" max="6144" width="9" style="3"/>
    <col min="6145" max="6145" width="13.25" style="3" bestFit="1" customWidth="1"/>
    <col min="6146" max="6146" width="22.125" style="3" bestFit="1" customWidth="1"/>
    <col min="6147" max="6400" width="9" style="3"/>
    <col min="6401" max="6401" width="13.25" style="3" bestFit="1" customWidth="1"/>
    <col min="6402" max="6402" width="22.125" style="3" bestFit="1" customWidth="1"/>
    <col min="6403" max="6656" width="9" style="3"/>
    <col min="6657" max="6657" width="13.25" style="3" bestFit="1" customWidth="1"/>
    <col min="6658" max="6658" width="22.125" style="3" bestFit="1" customWidth="1"/>
    <col min="6659" max="6912" width="9" style="3"/>
    <col min="6913" max="6913" width="13.25" style="3" bestFit="1" customWidth="1"/>
    <col min="6914" max="6914" width="22.125" style="3" bestFit="1" customWidth="1"/>
    <col min="6915" max="7168" width="9" style="3"/>
    <col min="7169" max="7169" width="13.25" style="3" bestFit="1" customWidth="1"/>
    <col min="7170" max="7170" width="22.125" style="3" bestFit="1" customWidth="1"/>
    <col min="7171" max="7424" width="9" style="3"/>
    <col min="7425" max="7425" width="13.25" style="3" bestFit="1" customWidth="1"/>
    <col min="7426" max="7426" width="22.125" style="3" bestFit="1" customWidth="1"/>
    <col min="7427" max="7680" width="9" style="3"/>
    <col min="7681" max="7681" width="13.25" style="3" bestFit="1" customWidth="1"/>
    <col min="7682" max="7682" width="22.125" style="3" bestFit="1" customWidth="1"/>
    <col min="7683" max="7936" width="9" style="3"/>
    <col min="7937" max="7937" width="13.25" style="3" bestFit="1" customWidth="1"/>
    <col min="7938" max="7938" width="22.125" style="3" bestFit="1" customWidth="1"/>
    <col min="7939" max="8192" width="9" style="3"/>
    <col min="8193" max="8193" width="13.25" style="3" bestFit="1" customWidth="1"/>
    <col min="8194" max="8194" width="22.125" style="3" bestFit="1" customWidth="1"/>
    <col min="8195" max="8448" width="9" style="3"/>
    <col min="8449" max="8449" width="13.25" style="3" bestFit="1" customWidth="1"/>
    <col min="8450" max="8450" width="22.125" style="3" bestFit="1" customWidth="1"/>
    <col min="8451" max="8704" width="9" style="3"/>
    <col min="8705" max="8705" width="13.25" style="3" bestFit="1" customWidth="1"/>
    <col min="8706" max="8706" width="22.125" style="3" bestFit="1" customWidth="1"/>
    <col min="8707" max="8960" width="9" style="3"/>
    <col min="8961" max="8961" width="13.25" style="3" bestFit="1" customWidth="1"/>
    <col min="8962" max="8962" width="22.125" style="3" bestFit="1" customWidth="1"/>
    <col min="8963" max="9216" width="9" style="3"/>
    <col min="9217" max="9217" width="13.25" style="3" bestFit="1" customWidth="1"/>
    <col min="9218" max="9218" width="22.125" style="3" bestFit="1" customWidth="1"/>
    <col min="9219" max="9472" width="9" style="3"/>
    <col min="9473" max="9473" width="13.25" style="3" bestFit="1" customWidth="1"/>
    <col min="9474" max="9474" width="22.125" style="3" bestFit="1" customWidth="1"/>
    <col min="9475" max="9728" width="9" style="3"/>
    <col min="9729" max="9729" width="13.25" style="3" bestFit="1" customWidth="1"/>
    <col min="9730" max="9730" width="22.125" style="3" bestFit="1" customWidth="1"/>
    <col min="9731" max="9984" width="9" style="3"/>
    <col min="9985" max="9985" width="13.25" style="3" bestFit="1" customWidth="1"/>
    <col min="9986" max="9986" width="22.125" style="3" bestFit="1" customWidth="1"/>
    <col min="9987" max="10240" width="9" style="3"/>
    <col min="10241" max="10241" width="13.25" style="3" bestFit="1" customWidth="1"/>
    <col min="10242" max="10242" width="22.125" style="3" bestFit="1" customWidth="1"/>
    <col min="10243" max="10496" width="9" style="3"/>
    <col min="10497" max="10497" width="13.25" style="3" bestFit="1" customWidth="1"/>
    <col min="10498" max="10498" width="22.125" style="3" bestFit="1" customWidth="1"/>
    <col min="10499" max="10752" width="9" style="3"/>
    <col min="10753" max="10753" width="13.25" style="3" bestFit="1" customWidth="1"/>
    <col min="10754" max="10754" width="22.125" style="3" bestFit="1" customWidth="1"/>
    <col min="10755" max="11008" width="9" style="3"/>
    <col min="11009" max="11009" width="13.25" style="3" bestFit="1" customWidth="1"/>
    <col min="11010" max="11010" width="22.125" style="3" bestFit="1" customWidth="1"/>
    <col min="11011" max="11264" width="9" style="3"/>
    <col min="11265" max="11265" width="13.25" style="3" bestFit="1" customWidth="1"/>
    <col min="11266" max="11266" width="22.125" style="3" bestFit="1" customWidth="1"/>
    <col min="11267" max="11520" width="9" style="3"/>
    <col min="11521" max="11521" width="13.25" style="3" bestFit="1" customWidth="1"/>
    <col min="11522" max="11522" width="22.125" style="3" bestFit="1" customWidth="1"/>
    <col min="11523" max="11776" width="9" style="3"/>
    <col min="11777" max="11777" width="13.25" style="3" bestFit="1" customWidth="1"/>
    <col min="11778" max="11778" width="22.125" style="3" bestFit="1" customWidth="1"/>
    <col min="11779" max="12032" width="9" style="3"/>
    <col min="12033" max="12033" width="13.25" style="3" bestFit="1" customWidth="1"/>
    <col min="12034" max="12034" width="22.125" style="3" bestFit="1" customWidth="1"/>
    <col min="12035" max="12288" width="9" style="3"/>
    <col min="12289" max="12289" width="13.25" style="3" bestFit="1" customWidth="1"/>
    <col min="12290" max="12290" width="22.125" style="3" bestFit="1" customWidth="1"/>
    <col min="12291" max="12544" width="9" style="3"/>
    <col min="12545" max="12545" width="13.25" style="3" bestFit="1" customWidth="1"/>
    <col min="12546" max="12546" width="22.125" style="3" bestFit="1" customWidth="1"/>
    <col min="12547" max="12800" width="9" style="3"/>
    <col min="12801" max="12801" width="13.25" style="3" bestFit="1" customWidth="1"/>
    <col min="12802" max="12802" width="22.125" style="3" bestFit="1" customWidth="1"/>
    <col min="12803" max="13056" width="9" style="3"/>
    <col min="13057" max="13057" width="13.25" style="3" bestFit="1" customWidth="1"/>
    <col min="13058" max="13058" width="22.125" style="3" bestFit="1" customWidth="1"/>
    <col min="13059" max="13312" width="9" style="3"/>
    <col min="13313" max="13313" width="13.25" style="3" bestFit="1" customWidth="1"/>
    <col min="13314" max="13314" width="22.125" style="3" bestFit="1" customWidth="1"/>
    <col min="13315" max="13568" width="9" style="3"/>
    <col min="13569" max="13569" width="13.25" style="3" bestFit="1" customWidth="1"/>
    <col min="13570" max="13570" width="22.125" style="3" bestFit="1" customWidth="1"/>
    <col min="13571" max="13824" width="9" style="3"/>
    <col min="13825" max="13825" width="13.25" style="3" bestFit="1" customWidth="1"/>
    <col min="13826" max="13826" width="22.125" style="3" bestFit="1" customWidth="1"/>
    <col min="13827" max="14080" width="9" style="3"/>
    <col min="14081" max="14081" width="13.25" style="3" bestFit="1" customWidth="1"/>
    <col min="14082" max="14082" width="22.125" style="3" bestFit="1" customWidth="1"/>
    <col min="14083" max="14336" width="9" style="3"/>
    <col min="14337" max="14337" width="13.25" style="3" bestFit="1" customWidth="1"/>
    <col min="14338" max="14338" width="22.125" style="3" bestFit="1" customWidth="1"/>
    <col min="14339" max="14592" width="9" style="3"/>
    <col min="14593" max="14593" width="13.25" style="3" bestFit="1" customWidth="1"/>
    <col min="14594" max="14594" width="22.125" style="3" bestFit="1" customWidth="1"/>
    <col min="14595" max="14848" width="9" style="3"/>
    <col min="14849" max="14849" width="13.25" style="3" bestFit="1" customWidth="1"/>
    <col min="14850" max="14850" width="22.125" style="3" bestFit="1" customWidth="1"/>
    <col min="14851" max="15104" width="9" style="3"/>
    <col min="15105" max="15105" width="13.25" style="3" bestFit="1" customWidth="1"/>
    <col min="15106" max="15106" width="22.125" style="3" bestFit="1" customWidth="1"/>
    <col min="15107" max="15360" width="9" style="3"/>
    <col min="15361" max="15361" width="13.25" style="3" bestFit="1" customWidth="1"/>
    <col min="15362" max="15362" width="22.125" style="3" bestFit="1" customWidth="1"/>
    <col min="15363" max="15616" width="9" style="3"/>
    <col min="15617" max="15617" width="13.25" style="3" bestFit="1" customWidth="1"/>
    <col min="15618" max="15618" width="22.125" style="3" bestFit="1" customWidth="1"/>
    <col min="15619" max="15872" width="9" style="3"/>
    <col min="15873" max="15873" width="13.25" style="3" bestFit="1" customWidth="1"/>
    <col min="15874" max="15874" width="22.125" style="3" bestFit="1" customWidth="1"/>
    <col min="15875" max="16128" width="9" style="3"/>
    <col min="16129" max="16129" width="13.25" style="3" bestFit="1" customWidth="1"/>
    <col min="16130" max="16130" width="22.125" style="3" bestFit="1" customWidth="1"/>
    <col min="16131" max="16384" width="9" style="3"/>
  </cols>
  <sheetData>
    <row r="1" spans="1:2">
      <c r="A1" s="121" t="s">
        <v>0</v>
      </c>
      <c r="B1" s="2" t="s">
        <v>6678</v>
      </c>
    </row>
    <row r="2" spans="1:2">
      <c r="A2" s="121" t="s">
        <v>3</v>
      </c>
      <c r="B2" s="14" t="s">
        <v>6679</v>
      </c>
    </row>
    <row r="3" spans="1:2">
      <c r="A3" s="121" t="s">
        <v>5</v>
      </c>
      <c r="B3" s="14">
        <v>200091</v>
      </c>
    </row>
    <row r="4" spans="1:2">
      <c r="A4" s="121" t="s">
        <v>6</v>
      </c>
      <c r="B4" s="15">
        <v>44837</v>
      </c>
    </row>
    <row r="5" spans="1:2">
      <c r="A5" s="121" t="s">
        <v>8</v>
      </c>
      <c r="B5" s="15"/>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7B0C4-DF48-47C7-9156-BB7593496061}">
  <dimension ref="B2:Q62"/>
  <sheetViews>
    <sheetView zoomScale="85" zoomScaleNormal="85" workbookViewId="0">
      <pane xSplit="10" ySplit="9" topLeftCell="K43" activePane="bottomRight" state="frozen"/>
      <selection pane="topRight" activeCell="K1" sqref="K1"/>
      <selection pane="bottomLeft" activeCell="A9" sqref="A9"/>
      <selection pane="bottomRight" activeCell="Q62" sqref="Q62"/>
    </sheetView>
  </sheetViews>
  <sheetFormatPr defaultRowHeight="18.75"/>
  <cols>
    <col min="1" max="1" width="2.625" style="3" customWidth="1"/>
    <col min="2" max="2" width="20.125" style="9" bestFit="1" customWidth="1"/>
    <col min="3" max="3" width="14.375" style="3" bestFit="1" customWidth="1"/>
    <col min="4" max="4" width="13.125" style="3" bestFit="1" customWidth="1"/>
    <col min="5" max="5" width="40.625" style="3" customWidth="1"/>
    <col min="6" max="6" width="6.25" style="3" customWidth="1"/>
    <col min="7" max="8" width="9.875" style="200" bestFit="1" customWidth="1"/>
    <col min="9" max="9" width="5.75" style="11" customWidth="1"/>
    <col min="10" max="10" width="29.5" style="3" customWidth="1"/>
    <col min="11" max="11" width="22.375" style="3" bestFit="1" customWidth="1"/>
    <col min="12" max="12" width="11"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20.125" style="3" bestFit="1"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22.375" style="3" bestFit="1" customWidth="1"/>
    <col min="268" max="268" width="11"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20.125" style="3" bestFit="1"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22.375" style="3" bestFit="1" customWidth="1"/>
    <col min="524" max="524" width="11"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20.125" style="3" bestFit="1"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22.375" style="3" bestFit="1" customWidth="1"/>
    <col min="780" max="780" width="11"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20.125" style="3" bestFit="1"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22.375" style="3" bestFit="1"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20.125" style="3" bestFit="1"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22.375" style="3" bestFit="1"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20.125" style="3" bestFit="1"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22.375" style="3" bestFit="1"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20.125" style="3" bestFit="1"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22.375" style="3" bestFit="1"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20.125" style="3" bestFit="1"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22.375" style="3" bestFit="1"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20.125" style="3" bestFit="1"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22.375" style="3" bestFit="1"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20.125" style="3" bestFit="1"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22.375" style="3" bestFit="1"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20.125" style="3" bestFit="1"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22.375" style="3" bestFit="1"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20.125" style="3" bestFit="1"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22.375" style="3" bestFit="1"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20.125" style="3" bestFit="1"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22.375" style="3" bestFit="1"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20.125" style="3" bestFit="1"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22.375" style="3" bestFit="1"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20.125" style="3" bestFit="1"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22.375" style="3" bestFit="1"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20.125" style="3" bestFit="1"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22.375" style="3" bestFit="1"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20.125" style="3" bestFit="1"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22.375" style="3" bestFit="1"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20.125" style="3" bestFit="1"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22.375" style="3" bestFit="1"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20.125" style="3" bestFit="1"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22.375" style="3" bestFit="1"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20.125" style="3" bestFit="1"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22.375" style="3" bestFit="1"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20.125" style="3" bestFit="1"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22.375" style="3" bestFit="1"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20.125" style="3" bestFit="1"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22.375" style="3" bestFit="1"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20.125" style="3" bestFit="1"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22.375" style="3" bestFit="1"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20.125" style="3" bestFit="1"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22.375" style="3" bestFit="1"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20.125" style="3" bestFit="1"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22.375" style="3" bestFit="1"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20.125" style="3" bestFit="1"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22.375" style="3" bestFit="1"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20.125" style="3" bestFit="1"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22.375" style="3" bestFit="1"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20.125" style="3" bestFit="1"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22.375" style="3" bestFit="1"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20.125" style="3" bestFit="1"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22.375" style="3" bestFit="1"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20.125" style="3" bestFit="1"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22.375" style="3" bestFit="1"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20.125" style="3" bestFit="1"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22.375" style="3" bestFit="1"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20.125" style="3" bestFit="1"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22.375" style="3" bestFit="1"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20.125" style="3" bestFit="1"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22.375" style="3" bestFit="1"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20.125" style="3" bestFit="1"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22.375" style="3" bestFit="1"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20.125" style="3" bestFit="1"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22.375" style="3" bestFit="1"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20.125" style="3" bestFit="1"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22.375" style="3" bestFit="1"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20.125" style="3" bestFit="1"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22.375" style="3" bestFit="1"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20.125" style="3" bestFit="1"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22.375" style="3" bestFit="1"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20.125" style="3" bestFit="1"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22.375" style="3" bestFit="1"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20.125" style="3" bestFit="1"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22.375" style="3" bestFit="1"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20.125" style="3" bestFit="1"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22.375" style="3" bestFit="1"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20.125" style="3" bestFit="1"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22.375" style="3" bestFit="1"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20.125" style="3" bestFit="1"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22.375" style="3" bestFit="1"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20.125" style="3" bestFit="1"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22.375" style="3" bestFit="1"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20.125" style="3" bestFit="1"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22.375" style="3" bestFit="1"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20.125" style="3" bestFit="1"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22.375" style="3" bestFit="1"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20.125" style="3" bestFit="1"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22.375" style="3" bestFit="1"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20.125" style="3" bestFit="1"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22.375" style="3" bestFit="1"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20.125" style="3" bestFit="1"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22.375" style="3" bestFit="1"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20.125" style="3" bestFit="1"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22.375" style="3" bestFit="1"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20.125" style="3" bestFit="1"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22.375" style="3" bestFit="1"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20.125" style="3" bestFit="1"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22.375" style="3" bestFit="1"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20.125" style="3" bestFit="1"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22.375" style="3" bestFit="1"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20.125" style="3" bestFit="1"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22.375" style="3" bestFit="1"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20.125" style="3" bestFit="1"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22.375" style="3" bestFit="1"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20.125" style="3" bestFit="1"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22.375" style="3" bestFit="1"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20.125" style="3" bestFit="1"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22.375" style="3" bestFit="1"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20.125" style="3" bestFit="1"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22.375" style="3" bestFit="1"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20.125" style="3" bestFit="1"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22.375" style="3" bestFit="1"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20.125" style="3" bestFit="1"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22.375" style="3" bestFit="1"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20.125" style="3" bestFit="1"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22.375" style="3" bestFit="1"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20.125" style="3" bestFit="1"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22.375" style="3" bestFit="1"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20.125" style="3" bestFit="1"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22.375" style="3" bestFit="1"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6705</v>
      </c>
      <c r="G2" s="4" t="s">
        <v>2</v>
      </c>
      <c r="H2" s="5"/>
      <c r="I2" s="6"/>
      <c r="J2" s="125">
        <f>SUM(H:H)</f>
        <v>733899</v>
      </c>
    </row>
    <row r="3" spans="2:17" ht="20.100000000000001" customHeight="1">
      <c r="B3" s="1" t="s">
        <v>3</v>
      </c>
      <c r="C3" s="1"/>
      <c r="D3" s="1"/>
      <c r="E3" s="14" t="s">
        <v>6706</v>
      </c>
    </row>
    <row r="4" spans="2:17" ht="20.100000000000001" customHeight="1">
      <c r="B4" s="1" t="s">
        <v>5</v>
      </c>
      <c r="C4" s="1"/>
      <c r="D4" s="1"/>
      <c r="E4" s="14">
        <v>200568</v>
      </c>
      <c r="J4" s="127"/>
    </row>
    <row r="5" spans="2:17" ht="20.100000000000001" customHeight="1">
      <c r="B5" s="1" t="s">
        <v>6</v>
      </c>
      <c r="C5" s="1"/>
      <c r="D5" s="1"/>
      <c r="E5" s="15">
        <v>44876</v>
      </c>
      <c r="J5" s="127"/>
    </row>
    <row r="6" spans="2:17" ht="20.100000000000001" customHeight="1">
      <c r="B6" s="1" t="s">
        <v>8</v>
      </c>
      <c r="C6" s="1"/>
      <c r="D6" s="1"/>
      <c r="E6" s="15">
        <v>44894</v>
      </c>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383" t="s">
        <v>14</v>
      </c>
      <c r="H9" s="384" t="s">
        <v>15</v>
      </c>
      <c r="I9" s="18" t="s">
        <v>16</v>
      </c>
      <c r="J9" s="17" t="s">
        <v>17</v>
      </c>
      <c r="K9" s="17" t="s">
        <v>18</v>
      </c>
      <c r="L9" s="17" t="s">
        <v>19</v>
      </c>
      <c r="M9" s="19" t="s">
        <v>20</v>
      </c>
      <c r="N9" s="16" t="s">
        <v>21</v>
      </c>
      <c r="O9" s="17" t="s">
        <v>22</v>
      </c>
      <c r="P9" s="19" t="s">
        <v>23</v>
      </c>
      <c r="Q9" s="21" t="s">
        <v>24</v>
      </c>
    </row>
    <row r="10" spans="2:17" s="9" customFormat="1" ht="19.7" customHeight="1">
      <c r="B10" s="16">
        <v>1</v>
      </c>
      <c r="C10" s="16" t="s">
        <v>662</v>
      </c>
      <c r="D10" s="16" t="s">
        <v>662</v>
      </c>
      <c r="E10" s="54" t="s">
        <v>6707</v>
      </c>
      <c r="F10" s="54">
        <v>1</v>
      </c>
      <c r="G10" s="278"/>
      <c r="H10" s="278"/>
      <c r="I10" s="18"/>
      <c r="J10" s="54"/>
      <c r="K10" s="17"/>
      <c r="L10" s="17"/>
      <c r="M10" s="19"/>
      <c r="N10" s="16"/>
      <c r="O10" s="17"/>
      <c r="P10" s="19"/>
      <c r="Q10" s="21"/>
    </row>
    <row r="11" spans="2:17" s="9" customFormat="1" ht="19.7" customHeight="1">
      <c r="B11" s="16">
        <v>2</v>
      </c>
      <c r="C11" s="16" t="s">
        <v>96</v>
      </c>
      <c r="D11" s="16" t="s">
        <v>80</v>
      </c>
      <c r="E11" s="54" t="s">
        <v>6708</v>
      </c>
      <c r="F11" s="54">
        <v>1</v>
      </c>
      <c r="G11" s="278">
        <v>35050</v>
      </c>
      <c r="H11" s="278">
        <f>F11*G11</f>
        <v>35050</v>
      </c>
      <c r="I11" s="18"/>
      <c r="J11" s="54"/>
      <c r="K11" s="847"/>
      <c r="L11" s="16"/>
      <c r="M11" s="19">
        <v>44852</v>
      </c>
      <c r="N11" s="16"/>
      <c r="O11" s="56"/>
      <c r="P11" s="56"/>
      <c r="Q11" s="21">
        <v>44855</v>
      </c>
    </row>
    <row r="12" spans="2:17" s="9" customFormat="1" ht="19.7" customHeight="1">
      <c r="B12" s="16">
        <v>2</v>
      </c>
      <c r="C12" s="16" t="s">
        <v>96</v>
      </c>
      <c r="D12" s="16" t="s">
        <v>80</v>
      </c>
      <c r="E12" s="145" t="s">
        <v>6709</v>
      </c>
      <c r="F12" s="54">
        <v>1</v>
      </c>
      <c r="G12" s="520">
        <v>37440</v>
      </c>
      <c r="H12" s="278">
        <f t="shared" ref="H12:H56" si="0">F12*G12</f>
        <v>37440</v>
      </c>
      <c r="I12" s="18"/>
      <c r="J12" s="145"/>
      <c r="K12" s="847"/>
      <c r="L12" s="16"/>
      <c r="M12" s="19">
        <v>44852</v>
      </c>
      <c r="N12" s="16"/>
      <c r="O12" s="482"/>
      <c r="P12" s="56"/>
      <c r="Q12" s="21">
        <v>44854</v>
      </c>
    </row>
    <row r="13" spans="2:17" s="9" customFormat="1" ht="19.7" customHeight="1">
      <c r="B13" s="16">
        <v>2</v>
      </c>
      <c r="C13" s="16" t="s">
        <v>96</v>
      </c>
      <c r="D13" s="16" t="s">
        <v>80</v>
      </c>
      <c r="E13" s="145" t="s">
        <v>4507</v>
      </c>
      <c r="F13" s="54">
        <v>1</v>
      </c>
      <c r="G13" s="520">
        <v>3840</v>
      </c>
      <c r="H13" s="278">
        <f t="shared" si="0"/>
        <v>3840</v>
      </c>
      <c r="I13" s="17"/>
      <c r="J13" s="145"/>
      <c r="K13" s="847"/>
      <c r="L13" s="16"/>
      <c r="M13" s="19">
        <v>44852</v>
      </c>
      <c r="N13" s="16"/>
      <c r="O13" s="482"/>
      <c r="P13" s="56"/>
      <c r="Q13" s="21">
        <v>44854</v>
      </c>
    </row>
    <row r="14" spans="2:17" s="9" customFormat="1" ht="19.7" customHeight="1">
      <c r="B14" s="16">
        <v>2</v>
      </c>
      <c r="C14" s="16" t="s">
        <v>96</v>
      </c>
      <c r="D14" s="16" t="s">
        <v>80</v>
      </c>
      <c r="E14" s="145" t="s">
        <v>6710</v>
      </c>
      <c r="F14" s="54">
        <v>1</v>
      </c>
      <c r="G14" s="520">
        <v>3330</v>
      </c>
      <c r="H14" s="278">
        <f t="shared" si="0"/>
        <v>3330</v>
      </c>
      <c r="I14" s="17"/>
      <c r="J14" s="145"/>
      <c r="K14" s="847"/>
      <c r="L14" s="16"/>
      <c r="M14" s="19">
        <v>44852</v>
      </c>
      <c r="N14" s="16"/>
      <c r="O14" s="482"/>
      <c r="P14" s="56"/>
      <c r="Q14" s="21"/>
    </row>
    <row r="15" spans="2:17" s="9" customFormat="1" ht="19.7" customHeight="1">
      <c r="B15" s="16">
        <v>2</v>
      </c>
      <c r="C15" s="16" t="s">
        <v>96</v>
      </c>
      <c r="D15" s="16" t="s">
        <v>80</v>
      </c>
      <c r="E15" s="145" t="s">
        <v>6711</v>
      </c>
      <c r="F15" s="54">
        <v>2</v>
      </c>
      <c r="G15" s="520">
        <v>7490</v>
      </c>
      <c r="H15" s="278">
        <f t="shared" si="0"/>
        <v>14980</v>
      </c>
      <c r="I15" s="17"/>
      <c r="J15" s="145"/>
      <c r="K15" s="847"/>
      <c r="L15" s="16"/>
      <c r="M15" s="19">
        <v>44852</v>
      </c>
      <c r="N15" s="16"/>
      <c r="O15" s="482"/>
      <c r="P15" s="56"/>
      <c r="Q15" s="21"/>
    </row>
    <row r="16" spans="2:17" s="9" customFormat="1" ht="19.7" customHeight="1">
      <c r="B16" s="16">
        <v>2</v>
      </c>
      <c r="C16" s="16" t="s">
        <v>96</v>
      </c>
      <c r="D16" s="16" t="s">
        <v>80</v>
      </c>
      <c r="E16" s="145" t="s">
        <v>5533</v>
      </c>
      <c r="F16" s="54">
        <v>2</v>
      </c>
      <c r="G16" s="520">
        <v>275</v>
      </c>
      <c r="H16" s="278">
        <f t="shared" si="0"/>
        <v>550</v>
      </c>
      <c r="I16" s="17"/>
      <c r="J16" s="145"/>
      <c r="K16" s="847"/>
      <c r="L16" s="16"/>
      <c r="M16" s="19">
        <v>44852</v>
      </c>
      <c r="N16" s="16"/>
      <c r="O16" s="482"/>
      <c r="P16" s="56"/>
      <c r="Q16" s="21">
        <v>44854</v>
      </c>
    </row>
    <row r="17" spans="2:17" s="9" customFormat="1" ht="19.7" customHeight="1">
      <c r="B17" s="16">
        <v>2</v>
      </c>
      <c r="C17" s="16" t="s">
        <v>492</v>
      </c>
      <c r="D17" s="16" t="s">
        <v>492</v>
      </c>
      <c r="E17" s="54" t="s">
        <v>6712</v>
      </c>
      <c r="F17" s="54">
        <v>1</v>
      </c>
      <c r="G17" s="54">
        <v>3020</v>
      </c>
      <c r="H17" s="278">
        <f t="shared" si="0"/>
        <v>3020</v>
      </c>
      <c r="I17" s="17"/>
      <c r="J17" s="54" t="s">
        <v>6713</v>
      </c>
      <c r="K17" s="17" t="s">
        <v>6714</v>
      </c>
      <c r="L17" s="16"/>
      <c r="M17" s="19"/>
      <c r="N17" s="16"/>
      <c r="O17" s="482"/>
      <c r="P17" s="56"/>
      <c r="Q17" s="21">
        <v>44860</v>
      </c>
    </row>
    <row r="18" spans="2:17" s="9" customFormat="1" ht="19.7" customHeight="1">
      <c r="B18" s="16">
        <v>2</v>
      </c>
      <c r="C18" s="16" t="s">
        <v>492</v>
      </c>
      <c r="D18" s="16" t="s">
        <v>492</v>
      </c>
      <c r="E18" s="54" t="s">
        <v>6715</v>
      </c>
      <c r="F18" s="54">
        <v>1</v>
      </c>
      <c r="G18" s="54">
        <v>490</v>
      </c>
      <c r="H18" s="278">
        <f t="shared" si="0"/>
        <v>490</v>
      </c>
      <c r="I18" s="17"/>
      <c r="J18" s="54" t="s">
        <v>6716</v>
      </c>
      <c r="K18" s="17" t="s">
        <v>6714</v>
      </c>
      <c r="L18" s="16"/>
      <c r="M18" s="19"/>
      <c r="N18" s="16"/>
      <c r="O18" s="482"/>
      <c r="P18" s="56"/>
      <c r="Q18" s="21">
        <v>44860</v>
      </c>
    </row>
    <row r="19" spans="2:17" s="9" customFormat="1" ht="19.7" customHeight="1">
      <c r="B19" s="16">
        <v>2</v>
      </c>
      <c r="C19" s="16" t="s">
        <v>492</v>
      </c>
      <c r="D19" s="16" t="s">
        <v>492</v>
      </c>
      <c r="E19" s="54" t="s">
        <v>6717</v>
      </c>
      <c r="F19" s="54">
        <v>4</v>
      </c>
      <c r="G19" s="54">
        <v>432</v>
      </c>
      <c r="H19" s="278">
        <f t="shared" si="0"/>
        <v>1728</v>
      </c>
      <c r="I19" s="17"/>
      <c r="J19" s="54" t="s">
        <v>5193</v>
      </c>
      <c r="K19" s="17" t="s">
        <v>6714</v>
      </c>
      <c r="L19" s="16"/>
      <c r="M19" s="19"/>
      <c r="N19" s="16"/>
      <c r="O19" s="482"/>
      <c r="P19" s="56"/>
      <c r="Q19" s="21">
        <v>44860</v>
      </c>
    </row>
    <row r="20" spans="2:17" s="9" customFormat="1" ht="19.7" customHeight="1">
      <c r="B20" s="16">
        <v>2</v>
      </c>
      <c r="C20" s="16" t="s">
        <v>492</v>
      </c>
      <c r="D20" s="16" t="s">
        <v>492</v>
      </c>
      <c r="E20" s="54" t="s">
        <v>6718</v>
      </c>
      <c r="F20" s="54">
        <v>2</v>
      </c>
      <c r="G20" s="54">
        <v>130</v>
      </c>
      <c r="H20" s="278">
        <f t="shared" si="0"/>
        <v>260</v>
      </c>
      <c r="I20" s="17"/>
      <c r="J20" s="54" t="s">
        <v>838</v>
      </c>
      <c r="K20" s="17" t="s">
        <v>6714</v>
      </c>
      <c r="L20" s="16"/>
      <c r="M20" s="19"/>
      <c r="N20" s="16"/>
      <c r="O20" s="482"/>
      <c r="P20" s="56"/>
      <c r="Q20" s="21">
        <v>44860</v>
      </c>
    </row>
    <row r="21" spans="2:17" s="9" customFormat="1" ht="19.7" customHeight="1">
      <c r="B21" s="16">
        <v>2</v>
      </c>
      <c r="C21" s="16" t="s">
        <v>492</v>
      </c>
      <c r="D21" s="16" t="s">
        <v>492</v>
      </c>
      <c r="E21" s="54" t="s">
        <v>1136</v>
      </c>
      <c r="F21" s="54">
        <v>2</v>
      </c>
      <c r="G21" s="54">
        <v>70</v>
      </c>
      <c r="H21" s="278">
        <f t="shared" si="0"/>
        <v>140</v>
      </c>
      <c r="I21" s="17"/>
      <c r="J21" s="54" t="s">
        <v>1137</v>
      </c>
      <c r="K21" s="17" t="s">
        <v>6714</v>
      </c>
      <c r="L21" s="16"/>
      <c r="M21" s="19"/>
      <c r="N21" s="16"/>
      <c r="O21" s="482"/>
      <c r="P21" s="56"/>
      <c r="Q21" s="21">
        <v>44860</v>
      </c>
    </row>
    <row r="22" spans="2:17" s="9" customFormat="1" ht="19.7" customHeight="1">
      <c r="B22" s="16">
        <v>2</v>
      </c>
      <c r="C22" s="16" t="s">
        <v>492</v>
      </c>
      <c r="D22" s="16" t="s">
        <v>492</v>
      </c>
      <c r="E22" s="54" t="s">
        <v>6719</v>
      </c>
      <c r="F22" s="54">
        <v>10</v>
      </c>
      <c r="G22" s="54">
        <v>219</v>
      </c>
      <c r="H22" s="278">
        <f t="shared" si="0"/>
        <v>2190</v>
      </c>
      <c r="I22" s="17"/>
      <c r="J22" s="54" t="s">
        <v>6720</v>
      </c>
      <c r="K22" s="17" t="s">
        <v>6714</v>
      </c>
      <c r="L22" s="16"/>
      <c r="M22" s="19"/>
      <c r="N22" s="16"/>
      <c r="O22" s="482"/>
      <c r="P22" s="56"/>
      <c r="Q22" s="21">
        <v>44860</v>
      </c>
    </row>
    <row r="23" spans="2:17" s="9" customFormat="1" ht="19.7" customHeight="1">
      <c r="B23" s="16">
        <v>2</v>
      </c>
      <c r="C23" s="16" t="s">
        <v>492</v>
      </c>
      <c r="D23" s="16" t="s">
        <v>492</v>
      </c>
      <c r="E23" s="54" t="s">
        <v>6721</v>
      </c>
      <c r="F23" s="54">
        <v>1</v>
      </c>
      <c r="G23" s="54">
        <v>1730</v>
      </c>
      <c r="H23" s="278">
        <f t="shared" si="0"/>
        <v>1730</v>
      </c>
      <c r="I23" s="17"/>
      <c r="J23" s="54" t="s">
        <v>1533</v>
      </c>
      <c r="K23" s="17" t="s">
        <v>6714</v>
      </c>
      <c r="L23" s="16"/>
      <c r="M23" s="19"/>
      <c r="N23" s="16"/>
      <c r="O23" s="482"/>
      <c r="P23" s="56"/>
      <c r="Q23" s="21">
        <v>44860</v>
      </c>
    </row>
    <row r="24" spans="2:17" s="9" customFormat="1" ht="19.7" customHeight="1">
      <c r="B24" s="16">
        <v>2</v>
      </c>
      <c r="C24" s="16" t="s">
        <v>492</v>
      </c>
      <c r="D24" s="16" t="s">
        <v>492</v>
      </c>
      <c r="E24" s="54" t="s">
        <v>2441</v>
      </c>
      <c r="F24" s="54">
        <v>1</v>
      </c>
      <c r="G24" s="54">
        <v>532</v>
      </c>
      <c r="H24" s="278">
        <f t="shared" si="0"/>
        <v>532</v>
      </c>
      <c r="I24" s="17"/>
      <c r="J24" s="54" t="s">
        <v>1696</v>
      </c>
      <c r="K24" s="17" t="s">
        <v>6714</v>
      </c>
      <c r="L24" s="16"/>
      <c r="M24" s="19"/>
      <c r="N24" s="16"/>
      <c r="O24" s="482"/>
      <c r="P24" s="56"/>
      <c r="Q24" s="21">
        <v>44860</v>
      </c>
    </row>
    <row r="25" spans="2:17" s="9" customFormat="1" ht="19.7" customHeight="1">
      <c r="B25" s="16">
        <v>2</v>
      </c>
      <c r="C25" s="16" t="s">
        <v>492</v>
      </c>
      <c r="D25" s="16" t="s">
        <v>492</v>
      </c>
      <c r="E25" s="54" t="s">
        <v>2293</v>
      </c>
      <c r="F25" s="54">
        <v>1</v>
      </c>
      <c r="G25" s="54">
        <v>3491</v>
      </c>
      <c r="H25" s="278">
        <f t="shared" si="0"/>
        <v>3491</v>
      </c>
      <c r="I25" s="17"/>
      <c r="J25" s="54" t="s">
        <v>1662</v>
      </c>
      <c r="K25" s="17" t="s">
        <v>6714</v>
      </c>
      <c r="L25" s="16"/>
      <c r="M25" s="19"/>
      <c r="N25" s="16"/>
      <c r="O25" s="482"/>
      <c r="P25" s="56"/>
      <c r="Q25" s="21">
        <v>44860</v>
      </c>
    </row>
    <row r="26" spans="2:17" s="9" customFormat="1" ht="19.7" customHeight="1">
      <c r="B26" s="16">
        <v>2</v>
      </c>
      <c r="C26" s="16" t="s">
        <v>492</v>
      </c>
      <c r="D26" s="16" t="s">
        <v>492</v>
      </c>
      <c r="E26" s="54" t="s">
        <v>481</v>
      </c>
      <c r="F26" s="54">
        <v>1</v>
      </c>
      <c r="G26" s="54">
        <v>5117</v>
      </c>
      <c r="H26" s="278">
        <f t="shared" si="0"/>
        <v>5117</v>
      </c>
      <c r="I26" s="17"/>
      <c r="J26" s="54" t="s">
        <v>482</v>
      </c>
      <c r="K26" s="17" t="s">
        <v>6714</v>
      </c>
      <c r="L26" s="16"/>
      <c r="M26" s="19"/>
      <c r="N26" s="16"/>
      <c r="O26" s="482"/>
      <c r="P26" s="56"/>
      <c r="Q26" s="21">
        <v>44860</v>
      </c>
    </row>
    <row r="27" spans="2:17" s="9" customFormat="1" ht="19.7" customHeight="1">
      <c r="B27" s="16">
        <v>2</v>
      </c>
      <c r="C27" s="16" t="s">
        <v>492</v>
      </c>
      <c r="D27" s="16" t="s">
        <v>492</v>
      </c>
      <c r="E27" s="54" t="s">
        <v>6722</v>
      </c>
      <c r="F27" s="54">
        <v>1</v>
      </c>
      <c r="G27" s="54">
        <v>6365</v>
      </c>
      <c r="H27" s="278">
        <f t="shared" si="0"/>
        <v>6365</v>
      </c>
      <c r="I27" s="17"/>
      <c r="J27" s="54" t="s">
        <v>6723</v>
      </c>
      <c r="K27" s="17" t="s">
        <v>6714</v>
      </c>
      <c r="L27" s="16"/>
      <c r="M27" s="19"/>
      <c r="N27" s="16"/>
      <c r="O27" s="482"/>
      <c r="P27" s="56"/>
      <c r="Q27" s="21">
        <v>44860</v>
      </c>
    </row>
    <row r="28" spans="2:17" s="9" customFormat="1" ht="19.7" customHeight="1">
      <c r="B28" s="16">
        <v>2</v>
      </c>
      <c r="C28" s="16" t="s">
        <v>492</v>
      </c>
      <c r="D28" s="16" t="s">
        <v>492</v>
      </c>
      <c r="E28" s="54" t="s">
        <v>2444</v>
      </c>
      <c r="F28" s="54">
        <v>1</v>
      </c>
      <c r="G28" s="54">
        <v>251</v>
      </c>
      <c r="H28" s="278">
        <f t="shared" si="0"/>
        <v>251</v>
      </c>
      <c r="I28" s="17"/>
      <c r="J28" s="54" t="s">
        <v>2445</v>
      </c>
      <c r="K28" s="17" t="s">
        <v>6714</v>
      </c>
      <c r="L28" s="16"/>
      <c r="M28" s="19"/>
      <c r="N28" s="16"/>
      <c r="O28" s="482"/>
      <c r="P28" s="56"/>
      <c r="Q28" s="21">
        <v>44860</v>
      </c>
    </row>
    <row r="29" spans="2:17" s="9" customFormat="1" ht="19.7" customHeight="1">
      <c r="B29" s="16">
        <v>2</v>
      </c>
      <c r="C29" s="16" t="s">
        <v>492</v>
      </c>
      <c r="D29" s="16" t="s">
        <v>492</v>
      </c>
      <c r="E29" s="54" t="s">
        <v>6724</v>
      </c>
      <c r="F29" s="54">
        <v>1</v>
      </c>
      <c r="G29" s="54">
        <v>16820</v>
      </c>
      <c r="H29" s="278">
        <f t="shared" si="0"/>
        <v>16820</v>
      </c>
      <c r="I29" s="17"/>
      <c r="J29" s="145" t="s">
        <v>6725</v>
      </c>
      <c r="K29" s="17" t="s">
        <v>6714</v>
      </c>
      <c r="L29" s="16"/>
      <c r="M29" s="19"/>
      <c r="N29" s="16"/>
      <c r="O29" s="482"/>
      <c r="P29" s="56"/>
      <c r="Q29" s="21">
        <v>44860</v>
      </c>
    </row>
    <row r="30" spans="2:17" s="9" customFormat="1" ht="19.7" customHeight="1">
      <c r="B30" s="16">
        <v>2</v>
      </c>
      <c r="C30" s="16" t="s">
        <v>492</v>
      </c>
      <c r="D30" s="16" t="s">
        <v>492</v>
      </c>
      <c r="E30" s="54" t="s">
        <v>6726</v>
      </c>
      <c r="F30" s="54">
        <v>1</v>
      </c>
      <c r="G30" s="54">
        <v>6003</v>
      </c>
      <c r="H30" s="278">
        <f t="shared" si="0"/>
        <v>6003</v>
      </c>
      <c r="I30" s="17"/>
      <c r="J30" s="54" t="s">
        <v>6727</v>
      </c>
      <c r="K30" s="17" t="s">
        <v>6714</v>
      </c>
      <c r="L30" s="17"/>
      <c r="M30" s="19"/>
      <c r="N30" s="16"/>
      <c r="O30" s="17"/>
      <c r="P30" s="19"/>
      <c r="Q30" s="21">
        <v>44860</v>
      </c>
    </row>
    <row r="31" spans="2:17" s="9" customFormat="1" ht="19.7" customHeight="1">
      <c r="B31" s="16">
        <v>2</v>
      </c>
      <c r="C31" s="16" t="s">
        <v>6728</v>
      </c>
      <c r="D31" s="16" t="s">
        <v>6728</v>
      </c>
      <c r="E31" s="54" t="s">
        <v>6729</v>
      </c>
      <c r="F31" s="54">
        <v>1</v>
      </c>
      <c r="G31" s="278">
        <v>5800</v>
      </c>
      <c r="H31" s="278">
        <f t="shared" si="0"/>
        <v>5800</v>
      </c>
      <c r="I31" s="17"/>
      <c r="J31" s="54" t="s">
        <v>6729</v>
      </c>
      <c r="K31" s="847"/>
      <c r="L31" s="16"/>
      <c r="M31" s="19">
        <v>44853</v>
      </c>
      <c r="N31" s="16"/>
      <c r="O31" s="56">
        <v>44876</v>
      </c>
      <c r="P31" s="56"/>
      <c r="Q31" s="21">
        <v>44869</v>
      </c>
    </row>
    <row r="32" spans="2:17" s="9" customFormat="1" ht="19.7" customHeight="1">
      <c r="B32" s="16">
        <v>2</v>
      </c>
      <c r="C32" s="16" t="s">
        <v>492</v>
      </c>
      <c r="D32" s="16" t="s">
        <v>492</v>
      </c>
      <c r="E32" s="54" t="s">
        <v>6730</v>
      </c>
      <c r="F32" s="54">
        <v>1</v>
      </c>
      <c r="G32" s="54">
        <v>2610</v>
      </c>
      <c r="H32" s="278">
        <f t="shared" si="0"/>
        <v>2610</v>
      </c>
      <c r="I32" s="17"/>
      <c r="J32" s="54" t="s">
        <v>6731</v>
      </c>
      <c r="K32" s="17" t="s">
        <v>6714</v>
      </c>
      <c r="L32" s="16"/>
      <c r="M32" s="19"/>
      <c r="N32" s="16"/>
      <c r="O32" s="56"/>
      <c r="P32" s="56"/>
      <c r="Q32" s="21">
        <v>44860</v>
      </c>
    </row>
    <row r="33" spans="2:17" s="9" customFormat="1" ht="19.7" customHeight="1">
      <c r="B33" s="16">
        <v>2</v>
      </c>
      <c r="C33" s="16" t="s">
        <v>492</v>
      </c>
      <c r="D33" s="16" t="s">
        <v>492</v>
      </c>
      <c r="E33" s="54" t="s">
        <v>6732</v>
      </c>
      <c r="F33" s="54">
        <v>1</v>
      </c>
      <c r="G33" s="54">
        <v>6790</v>
      </c>
      <c r="H33" s="278">
        <f t="shared" si="0"/>
        <v>6790</v>
      </c>
      <c r="I33" s="17"/>
      <c r="J33" s="54" t="s">
        <v>6733</v>
      </c>
      <c r="K33" s="17" t="s">
        <v>6714</v>
      </c>
      <c r="L33" s="17"/>
      <c r="M33" s="19"/>
      <c r="N33" s="16"/>
      <c r="O33" s="17"/>
      <c r="P33" s="19"/>
      <c r="Q33" s="21">
        <v>44860</v>
      </c>
    </row>
    <row r="34" spans="2:17" s="9" customFormat="1" ht="19.7" customHeight="1">
      <c r="B34" s="16">
        <v>2</v>
      </c>
      <c r="C34" s="16" t="s">
        <v>492</v>
      </c>
      <c r="D34" s="16" t="s">
        <v>492</v>
      </c>
      <c r="E34" s="54" t="s">
        <v>6734</v>
      </c>
      <c r="F34" s="54">
        <v>1</v>
      </c>
      <c r="G34" s="54">
        <v>12137</v>
      </c>
      <c r="H34" s="278">
        <f t="shared" si="0"/>
        <v>12137</v>
      </c>
      <c r="I34" s="17"/>
      <c r="J34" s="483" t="s">
        <v>6735</v>
      </c>
      <c r="K34" s="17" t="s">
        <v>6714</v>
      </c>
      <c r="L34" s="17"/>
      <c r="M34" s="19"/>
      <c r="N34" s="16"/>
      <c r="O34" s="17"/>
      <c r="P34" s="19"/>
      <c r="Q34" s="21">
        <v>44860</v>
      </c>
    </row>
    <row r="35" spans="2:17" s="9" customFormat="1" ht="19.7" customHeight="1">
      <c r="B35" s="16">
        <v>2</v>
      </c>
      <c r="C35" s="16" t="s">
        <v>492</v>
      </c>
      <c r="D35" s="16" t="s">
        <v>492</v>
      </c>
      <c r="E35" s="54" t="s">
        <v>6736</v>
      </c>
      <c r="F35" s="54">
        <v>1</v>
      </c>
      <c r="G35" s="54">
        <v>1720</v>
      </c>
      <c r="H35" s="278">
        <f t="shared" si="0"/>
        <v>1720</v>
      </c>
      <c r="I35" s="17"/>
      <c r="J35" s="483" t="s">
        <v>6737</v>
      </c>
      <c r="K35" s="17" t="s">
        <v>6714</v>
      </c>
      <c r="L35" s="17"/>
      <c r="M35" s="19"/>
      <c r="N35" s="16"/>
      <c r="O35" s="17"/>
      <c r="P35" s="19"/>
      <c r="Q35" s="21">
        <v>44860</v>
      </c>
    </row>
    <row r="36" spans="2:17" s="9" customFormat="1" ht="19.7" customHeight="1">
      <c r="B36" s="16">
        <v>2</v>
      </c>
      <c r="C36" s="16" t="s">
        <v>492</v>
      </c>
      <c r="D36" s="16" t="s">
        <v>492</v>
      </c>
      <c r="E36" s="54" t="s">
        <v>6738</v>
      </c>
      <c r="F36" s="54">
        <v>1</v>
      </c>
      <c r="G36" s="54">
        <v>1345</v>
      </c>
      <c r="H36" s="278">
        <f t="shared" si="0"/>
        <v>1345</v>
      </c>
      <c r="I36" s="17"/>
      <c r="J36" s="54" t="s">
        <v>6739</v>
      </c>
      <c r="K36" s="17" t="s">
        <v>6714</v>
      </c>
      <c r="L36" s="17"/>
      <c r="M36" s="19"/>
      <c r="N36" s="16"/>
      <c r="O36" s="17"/>
      <c r="P36" s="19"/>
      <c r="Q36" s="21">
        <v>44860</v>
      </c>
    </row>
    <row r="37" spans="2:17" s="9" customFormat="1" ht="19.7" customHeight="1">
      <c r="B37" s="16">
        <v>2</v>
      </c>
      <c r="C37" s="16" t="s">
        <v>492</v>
      </c>
      <c r="D37" s="16" t="s">
        <v>492</v>
      </c>
      <c r="E37" s="54" t="s">
        <v>6740</v>
      </c>
      <c r="F37" s="54">
        <v>2</v>
      </c>
      <c r="G37" s="54">
        <v>87</v>
      </c>
      <c r="H37" s="278">
        <f t="shared" si="0"/>
        <v>174</v>
      </c>
      <c r="I37" s="17"/>
      <c r="J37" s="54" t="s">
        <v>6741</v>
      </c>
      <c r="K37" s="17" t="s">
        <v>6714</v>
      </c>
      <c r="L37" s="17"/>
      <c r="M37" s="19"/>
      <c r="N37" s="16"/>
      <c r="O37" s="17"/>
      <c r="P37" s="19"/>
      <c r="Q37" s="21">
        <v>44860</v>
      </c>
    </row>
    <row r="38" spans="2:17" s="9" customFormat="1" ht="19.7" customHeight="1">
      <c r="B38" s="16">
        <v>3</v>
      </c>
      <c r="C38" s="16" t="s">
        <v>492</v>
      </c>
      <c r="D38" s="16" t="s">
        <v>492</v>
      </c>
      <c r="E38" s="54" t="s">
        <v>6742</v>
      </c>
      <c r="F38" s="54">
        <v>4</v>
      </c>
      <c r="G38" s="54">
        <v>490</v>
      </c>
      <c r="H38" s="278">
        <f t="shared" si="0"/>
        <v>1960</v>
      </c>
      <c r="I38" s="17"/>
      <c r="J38" s="54" t="s">
        <v>931</v>
      </c>
      <c r="K38" s="17" t="s">
        <v>6714</v>
      </c>
      <c r="L38" s="16"/>
      <c r="M38" s="19"/>
      <c r="N38" s="16"/>
      <c r="O38" s="56"/>
      <c r="P38" s="56"/>
      <c r="Q38" s="21">
        <v>44860</v>
      </c>
    </row>
    <row r="39" spans="2:17" s="9" customFormat="1" ht="19.7" customHeight="1">
      <c r="B39" s="16">
        <v>3</v>
      </c>
      <c r="C39" s="16" t="s">
        <v>492</v>
      </c>
      <c r="D39" s="16" t="s">
        <v>492</v>
      </c>
      <c r="E39" s="54" t="s">
        <v>6743</v>
      </c>
      <c r="F39" s="54">
        <v>6</v>
      </c>
      <c r="G39" s="54">
        <v>377</v>
      </c>
      <c r="H39" s="278">
        <f t="shared" si="0"/>
        <v>2262</v>
      </c>
      <c r="I39" s="17"/>
      <c r="J39" s="54" t="s">
        <v>931</v>
      </c>
      <c r="K39" s="17" t="s">
        <v>6714</v>
      </c>
      <c r="L39" s="17"/>
      <c r="M39" s="19"/>
      <c r="N39" s="16"/>
      <c r="O39" s="17"/>
      <c r="P39" s="19"/>
      <c r="Q39" s="21">
        <v>44860</v>
      </c>
    </row>
    <row r="40" spans="2:17" s="9" customFormat="1" ht="19.7" customHeight="1">
      <c r="B40" s="16">
        <v>3</v>
      </c>
      <c r="C40" s="16" t="s">
        <v>492</v>
      </c>
      <c r="D40" s="16" t="s">
        <v>492</v>
      </c>
      <c r="E40" s="54" t="s">
        <v>1237</v>
      </c>
      <c r="F40" s="54">
        <v>2</v>
      </c>
      <c r="G40" s="54">
        <v>270</v>
      </c>
      <c r="H40" s="278">
        <f t="shared" si="0"/>
        <v>540</v>
      </c>
      <c r="I40" s="17"/>
      <c r="J40" s="54" t="s">
        <v>939</v>
      </c>
      <c r="K40" s="17"/>
      <c r="L40" s="17"/>
      <c r="M40" s="19"/>
      <c r="N40" s="16"/>
      <c r="O40" s="17"/>
      <c r="P40" s="19"/>
      <c r="Q40" s="21">
        <v>44860</v>
      </c>
    </row>
    <row r="41" spans="2:17" s="9" customFormat="1" ht="19.7" customHeight="1">
      <c r="B41" s="16">
        <v>3</v>
      </c>
      <c r="C41" s="16" t="s">
        <v>3979</v>
      </c>
      <c r="D41" s="16" t="s">
        <v>1291</v>
      </c>
      <c r="E41" s="54" t="s">
        <v>6744</v>
      </c>
      <c r="F41" s="54">
        <v>1</v>
      </c>
      <c r="G41" s="278">
        <v>1600</v>
      </c>
      <c r="H41" s="278">
        <f t="shared" si="0"/>
        <v>1600</v>
      </c>
      <c r="I41" s="17"/>
      <c r="J41" s="54"/>
      <c r="K41" s="847"/>
      <c r="L41" s="16"/>
      <c r="M41" s="19">
        <v>44848</v>
      </c>
      <c r="N41" s="16"/>
      <c r="O41" s="56"/>
      <c r="P41" s="56"/>
      <c r="Q41" s="21">
        <v>44852</v>
      </c>
    </row>
    <row r="42" spans="2:17" s="9" customFormat="1" ht="19.7" customHeight="1">
      <c r="B42" s="16">
        <v>3</v>
      </c>
      <c r="C42" s="16" t="s">
        <v>3979</v>
      </c>
      <c r="D42" s="16" t="s">
        <v>1291</v>
      </c>
      <c r="E42" s="54" t="s">
        <v>6745</v>
      </c>
      <c r="F42" s="54">
        <v>1</v>
      </c>
      <c r="G42" s="278">
        <v>2400</v>
      </c>
      <c r="H42" s="278">
        <f t="shared" si="0"/>
        <v>2400</v>
      </c>
      <c r="I42" s="17"/>
      <c r="J42" s="54"/>
      <c r="K42" s="847"/>
      <c r="L42" s="16"/>
      <c r="M42" s="19">
        <v>44848</v>
      </c>
      <c r="N42" s="16"/>
      <c r="O42" s="56"/>
      <c r="P42" s="56"/>
      <c r="Q42" s="21">
        <v>44852</v>
      </c>
    </row>
    <row r="43" spans="2:17" s="9" customFormat="1" ht="19.7" customHeight="1">
      <c r="B43" s="16">
        <v>3</v>
      </c>
      <c r="C43" s="16" t="s">
        <v>492</v>
      </c>
      <c r="D43" s="16" t="s">
        <v>492</v>
      </c>
      <c r="E43" s="54" t="s">
        <v>6746</v>
      </c>
      <c r="F43" s="54">
        <v>1</v>
      </c>
      <c r="G43" s="54">
        <v>3110</v>
      </c>
      <c r="H43" s="278">
        <f t="shared" si="0"/>
        <v>3110</v>
      </c>
      <c r="I43" s="17"/>
      <c r="J43" s="54" t="s">
        <v>6747</v>
      </c>
      <c r="K43" s="17" t="s">
        <v>6714</v>
      </c>
      <c r="L43" s="16"/>
      <c r="M43" s="19"/>
      <c r="N43" s="16"/>
      <c r="O43" s="56"/>
      <c r="P43" s="56"/>
      <c r="Q43" s="21">
        <v>44860</v>
      </c>
    </row>
    <row r="44" spans="2:17" s="9" customFormat="1" ht="19.7" customHeight="1">
      <c r="B44" s="16">
        <v>3</v>
      </c>
      <c r="C44" s="16" t="s">
        <v>492</v>
      </c>
      <c r="D44" s="16" t="s">
        <v>492</v>
      </c>
      <c r="E44" s="54" t="s">
        <v>6748</v>
      </c>
      <c r="F44" s="54">
        <v>1</v>
      </c>
      <c r="G44" s="54">
        <v>2280</v>
      </c>
      <c r="H44" s="278">
        <f t="shared" si="0"/>
        <v>2280</v>
      </c>
      <c r="I44" s="17"/>
      <c r="J44" s="54" t="s">
        <v>6749</v>
      </c>
      <c r="K44" s="17" t="s">
        <v>6714</v>
      </c>
      <c r="L44" s="17"/>
      <c r="M44" s="19"/>
      <c r="N44" s="16"/>
      <c r="O44" s="17"/>
      <c r="P44" s="19"/>
      <c r="Q44" s="21">
        <v>44860</v>
      </c>
    </row>
    <row r="45" spans="2:17" s="9" customFormat="1" ht="19.7" customHeight="1">
      <c r="B45" s="16">
        <v>3</v>
      </c>
      <c r="C45" s="16" t="s">
        <v>492</v>
      </c>
      <c r="D45" s="16" t="s">
        <v>492</v>
      </c>
      <c r="E45" s="54" t="s">
        <v>6750</v>
      </c>
      <c r="F45" s="54">
        <v>1</v>
      </c>
      <c r="G45" s="54">
        <v>1970</v>
      </c>
      <c r="H45" s="278">
        <f t="shared" si="0"/>
        <v>1970</v>
      </c>
      <c r="I45" s="17"/>
      <c r="J45" s="54" t="s">
        <v>6751</v>
      </c>
      <c r="K45" s="17" t="s">
        <v>6714</v>
      </c>
      <c r="L45" s="17"/>
      <c r="M45" s="19"/>
      <c r="N45" s="16"/>
      <c r="O45" s="17"/>
      <c r="P45" s="19"/>
      <c r="Q45" s="21">
        <v>44860</v>
      </c>
    </row>
    <row r="46" spans="2:17" s="9" customFormat="1" ht="19.7" customHeight="1">
      <c r="B46" s="16">
        <v>4</v>
      </c>
      <c r="C46" s="16" t="s">
        <v>662</v>
      </c>
      <c r="D46" s="16" t="s">
        <v>662</v>
      </c>
      <c r="E46" s="54" t="s">
        <v>1410</v>
      </c>
      <c r="F46" s="54">
        <v>50</v>
      </c>
      <c r="G46" s="278">
        <v>5000</v>
      </c>
      <c r="H46" s="278">
        <f t="shared" si="0"/>
        <v>250000</v>
      </c>
      <c r="I46" s="17"/>
      <c r="J46" s="54"/>
      <c r="K46" s="17"/>
      <c r="L46" s="16"/>
      <c r="M46" s="19"/>
      <c r="N46" s="16"/>
      <c r="O46" s="56"/>
      <c r="P46" s="56"/>
      <c r="Q46" s="21"/>
    </row>
    <row r="47" spans="2:17" s="9" customFormat="1" ht="19.7" customHeight="1">
      <c r="B47" s="16">
        <v>5</v>
      </c>
      <c r="C47" s="16" t="s">
        <v>662</v>
      </c>
      <c r="D47" s="16" t="s">
        <v>662</v>
      </c>
      <c r="E47" s="54" t="s">
        <v>2457</v>
      </c>
      <c r="F47" s="54">
        <v>25</v>
      </c>
      <c r="G47" s="278">
        <v>5000</v>
      </c>
      <c r="H47" s="278">
        <f t="shared" si="0"/>
        <v>125000</v>
      </c>
      <c r="I47" s="17"/>
      <c r="J47" s="54"/>
      <c r="K47" s="17"/>
      <c r="L47" s="16"/>
      <c r="M47" s="19"/>
      <c r="N47" s="16"/>
      <c r="O47" s="56"/>
      <c r="P47" s="56"/>
      <c r="Q47" s="21"/>
    </row>
    <row r="48" spans="2:17" s="9" customFormat="1" ht="19.7" customHeight="1">
      <c r="B48" s="16">
        <v>24</v>
      </c>
      <c r="C48" s="16" t="s">
        <v>96</v>
      </c>
      <c r="D48" s="16" t="s">
        <v>80</v>
      </c>
      <c r="E48" s="54" t="s">
        <v>6752</v>
      </c>
      <c r="F48" s="54">
        <v>1</v>
      </c>
      <c r="G48" s="278">
        <v>34120</v>
      </c>
      <c r="H48" s="278">
        <f t="shared" si="0"/>
        <v>34120</v>
      </c>
      <c r="I48" s="17"/>
      <c r="J48" s="54"/>
      <c r="K48" s="847"/>
      <c r="L48" s="16"/>
      <c r="M48" s="19">
        <v>44852</v>
      </c>
      <c r="N48" s="16"/>
      <c r="O48" s="56"/>
      <c r="P48" s="56"/>
      <c r="Q48" s="21"/>
    </row>
    <row r="49" spans="2:17" s="9" customFormat="1" ht="19.7" customHeight="1">
      <c r="B49" s="16">
        <v>25</v>
      </c>
      <c r="C49" s="16" t="s">
        <v>2704</v>
      </c>
      <c r="D49" s="16" t="s">
        <v>80</v>
      </c>
      <c r="E49" s="145" t="s">
        <v>6753</v>
      </c>
      <c r="F49" s="54">
        <v>1</v>
      </c>
      <c r="G49" s="520">
        <v>9250</v>
      </c>
      <c r="H49" s="278">
        <f t="shared" si="0"/>
        <v>9250</v>
      </c>
      <c r="I49" s="17"/>
      <c r="J49" s="54" t="s">
        <v>6754</v>
      </c>
      <c r="K49" s="847"/>
      <c r="L49" s="16"/>
      <c r="M49" s="19">
        <v>44854</v>
      </c>
      <c r="N49" s="16"/>
      <c r="O49" s="482"/>
      <c r="P49" s="482" t="s">
        <v>6755</v>
      </c>
      <c r="Q49" s="21"/>
    </row>
    <row r="50" spans="2:17" s="9" customFormat="1" ht="19.7" customHeight="1">
      <c r="B50" s="16">
        <v>24</v>
      </c>
      <c r="C50" s="16" t="s">
        <v>492</v>
      </c>
      <c r="D50" s="16" t="s">
        <v>492</v>
      </c>
      <c r="E50" s="54" t="s">
        <v>2856</v>
      </c>
      <c r="F50" s="54">
        <v>2</v>
      </c>
      <c r="G50" s="54">
        <v>190</v>
      </c>
      <c r="H50" s="278">
        <f t="shared" si="0"/>
        <v>380</v>
      </c>
      <c r="I50" s="17"/>
      <c r="J50" s="54" t="s">
        <v>882</v>
      </c>
      <c r="K50" s="17" t="s">
        <v>6714</v>
      </c>
      <c r="L50" s="16"/>
      <c r="M50" s="19"/>
      <c r="N50" s="16"/>
      <c r="O50" s="56"/>
      <c r="P50" s="56"/>
      <c r="Q50" s="21">
        <v>44860</v>
      </c>
    </row>
    <row r="51" spans="2:17" s="9" customFormat="1" ht="19.7" customHeight="1">
      <c r="B51" s="16">
        <v>31</v>
      </c>
      <c r="C51" s="16" t="s">
        <v>492</v>
      </c>
      <c r="D51" s="16" t="s">
        <v>492</v>
      </c>
      <c r="E51" s="54" t="s">
        <v>6756</v>
      </c>
      <c r="F51" s="54">
        <v>1</v>
      </c>
      <c r="G51" s="54">
        <v>23214</v>
      </c>
      <c r="H51" s="278">
        <f t="shared" si="0"/>
        <v>23214</v>
      </c>
      <c r="I51" s="17"/>
      <c r="J51" s="54" t="s">
        <v>6757</v>
      </c>
      <c r="K51" s="17" t="s">
        <v>6714</v>
      </c>
      <c r="L51" s="17"/>
      <c r="M51" s="19"/>
      <c r="N51" s="16"/>
      <c r="O51" s="17"/>
      <c r="P51" s="19"/>
      <c r="Q51" s="21">
        <v>44860</v>
      </c>
    </row>
    <row r="52" spans="2:17" s="9" customFormat="1" ht="19.7" customHeight="1">
      <c r="B52" s="16">
        <v>31</v>
      </c>
      <c r="C52" s="16" t="s">
        <v>492</v>
      </c>
      <c r="D52" s="16" t="s">
        <v>492</v>
      </c>
      <c r="E52" s="54" t="s">
        <v>6758</v>
      </c>
      <c r="F52" s="54">
        <v>2</v>
      </c>
      <c r="G52" s="54">
        <v>10777</v>
      </c>
      <c r="H52" s="278">
        <f t="shared" si="0"/>
        <v>21554</v>
      </c>
      <c r="I52" s="17"/>
      <c r="J52" s="54" t="s">
        <v>6759</v>
      </c>
      <c r="K52" s="17" t="s">
        <v>6714</v>
      </c>
      <c r="L52" s="16"/>
      <c r="M52" s="19"/>
      <c r="N52" s="16"/>
      <c r="O52" s="56"/>
      <c r="P52" s="56"/>
      <c r="Q52" s="21">
        <v>44860</v>
      </c>
    </row>
    <row r="53" spans="2:17" s="9" customFormat="1" ht="19.7" customHeight="1">
      <c r="B53" s="16">
        <v>31</v>
      </c>
      <c r="C53" s="16" t="s">
        <v>492</v>
      </c>
      <c r="D53" s="16" t="s">
        <v>492</v>
      </c>
      <c r="E53" s="54" t="s">
        <v>6760</v>
      </c>
      <c r="F53" s="54">
        <v>2</v>
      </c>
      <c r="G53" s="54">
        <v>11784</v>
      </c>
      <c r="H53" s="278">
        <f t="shared" si="0"/>
        <v>23568</v>
      </c>
      <c r="I53" s="17"/>
      <c r="J53" s="54" t="s">
        <v>6761</v>
      </c>
      <c r="K53" s="17" t="s">
        <v>6714</v>
      </c>
      <c r="L53" s="16"/>
      <c r="M53" s="19"/>
      <c r="N53" s="16"/>
      <c r="O53" s="56"/>
      <c r="P53" s="56"/>
      <c r="Q53" s="21">
        <v>44860</v>
      </c>
    </row>
    <row r="54" spans="2:17" s="9" customFormat="1" ht="19.7" customHeight="1">
      <c r="B54" s="16">
        <v>31</v>
      </c>
      <c r="C54" s="16" t="s">
        <v>492</v>
      </c>
      <c r="D54" s="16" t="s">
        <v>492</v>
      </c>
      <c r="E54" s="54" t="s">
        <v>6762</v>
      </c>
      <c r="F54" s="54">
        <v>4</v>
      </c>
      <c r="G54" s="54">
        <v>2687</v>
      </c>
      <c r="H54" s="278">
        <f t="shared" si="0"/>
        <v>10748</v>
      </c>
      <c r="I54" s="17"/>
      <c r="J54" s="54" t="s">
        <v>6763</v>
      </c>
      <c r="K54" s="17" t="s">
        <v>6714</v>
      </c>
      <c r="L54" s="16"/>
      <c r="M54" s="19"/>
      <c r="N54" s="16"/>
      <c r="O54" s="56"/>
      <c r="P54" s="56"/>
      <c r="Q54" s="21">
        <v>44860</v>
      </c>
    </row>
    <row r="55" spans="2:17" s="9" customFormat="1" ht="19.7" customHeight="1">
      <c r="B55" s="16">
        <v>31</v>
      </c>
      <c r="C55" s="16" t="s">
        <v>492</v>
      </c>
      <c r="D55" s="16" t="s">
        <v>492</v>
      </c>
      <c r="E55" s="54" t="s">
        <v>6764</v>
      </c>
      <c r="F55" s="54">
        <v>4</v>
      </c>
      <c r="G55" s="54">
        <v>3286</v>
      </c>
      <c r="H55" s="278">
        <f t="shared" si="0"/>
        <v>13144</v>
      </c>
      <c r="I55" s="17"/>
      <c r="J55" s="54" t="s">
        <v>6765</v>
      </c>
      <c r="K55" s="17" t="s">
        <v>6714</v>
      </c>
      <c r="L55" s="17"/>
      <c r="M55" s="19"/>
      <c r="N55" s="16"/>
      <c r="O55" s="17"/>
      <c r="P55" s="19"/>
      <c r="Q55" s="21">
        <v>44860</v>
      </c>
    </row>
    <row r="56" spans="2:17" s="9" customFormat="1" ht="19.7" customHeight="1">
      <c r="B56" s="16">
        <v>31</v>
      </c>
      <c r="C56" s="16" t="s">
        <v>492</v>
      </c>
      <c r="D56" s="16" t="s">
        <v>492</v>
      </c>
      <c r="E56" s="54" t="s">
        <v>6766</v>
      </c>
      <c r="F56" s="54">
        <v>2</v>
      </c>
      <c r="G56" s="54">
        <v>319</v>
      </c>
      <c r="H56" s="278">
        <f t="shared" si="0"/>
        <v>638</v>
      </c>
      <c r="I56" s="17"/>
      <c r="J56" s="54" t="s">
        <v>6767</v>
      </c>
      <c r="K56" s="17" t="s">
        <v>6714</v>
      </c>
      <c r="L56" s="16"/>
      <c r="M56" s="19"/>
      <c r="N56" s="16"/>
      <c r="O56" s="56"/>
      <c r="P56" s="56"/>
      <c r="Q56" s="21">
        <v>44860</v>
      </c>
    </row>
    <row r="57" spans="2:17" s="9" customFormat="1" ht="19.7" customHeight="1">
      <c r="B57" s="16"/>
      <c r="C57" s="16"/>
      <c r="D57" s="16"/>
      <c r="E57" s="54"/>
      <c r="F57" s="54"/>
      <c r="G57" s="278"/>
      <c r="H57" s="278"/>
      <c r="I57" s="17"/>
      <c r="J57" s="54"/>
      <c r="K57" s="146"/>
      <c r="L57" s="16"/>
      <c r="M57" s="19"/>
      <c r="N57" s="16"/>
      <c r="O57" s="482"/>
      <c r="P57" s="56"/>
      <c r="Q57" s="21"/>
    </row>
    <row r="58" spans="2:17" s="9" customFormat="1" ht="19.7" customHeight="1">
      <c r="B58" s="73">
        <v>2</v>
      </c>
      <c r="C58" s="73" t="s">
        <v>492</v>
      </c>
      <c r="D58" s="73" t="s">
        <v>492</v>
      </c>
      <c r="E58" s="91" t="s">
        <v>6768</v>
      </c>
      <c r="F58" s="91">
        <v>2</v>
      </c>
      <c r="G58" s="91">
        <v>1129</v>
      </c>
      <c r="H58" s="156">
        <f>F58*G58</f>
        <v>2258</v>
      </c>
      <c r="I58" s="93"/>
      <c r="J58" s="91" t="s">
        <v>6769</v>
      </c>
      <c r="K58" s="93" t="s">
        <v>6714</v>
      </c>
      <c r="L58" s="16"/>
      <c r="M58" s="19"/>
      <c r="N58" s="16"/>
      <c r="O58" s="56"/>
      <c r="P58" s="56"/>
      <c r="Q58" s="21">
        <v>44860</v>
      </c>
    </row>
    <row r="59" spans="2:17" s="9" customFormat="1" ht="19.7" customHeight="1">
      <c r="B59" s="73"/>
      <c r="C59" s="73"/>
      <c r="D59" s="73"/>
      <c r="E59" s="91"/>
      <c r="F59" s="91"/>
      <c r="G59" s="91"/>
      <c r="H59" s="156"/>
      <c r="I59" s="93"/>
      <c r="J59" s="91"/>
      <c r="K59" s="93"/>
      <c r="L59" s="16"/>
      <c r="M59" s="19"/>
      <c r="N59" s="16"/>
      <c r="O59" s="56"/>
      <c r="P59" s="56"/>
      <c r="Q59" s="21"/>
    </row>
    <row r="60" spans="2:17" s="9" customFormat="1" ht="19.7" customHeight="1">
      <c r="B60" s="16">
        <v>25</v>
      </c>
      <c r="C60" s="16" t="s">
        <v>808</v>
      </c>
      <c r="D60" s="16" t="s">
        <v>808</v>
      </c>
      <c r="E60" s="54" t="s">
        <v>6770</v>
      </c>
      <c r="F60" s="54">
        <v>1</v>
      </c>
      <c r="G60" s="54">
        <v>21800</v>
      </c>
      <c r="H60" s="278">
        <f>F60*G60</f>
        <v>21800</v>
      </c>
      <c r="I60" s="17"/>
      <c r="J60" s="54" t="s">
        <v>6771</v>
      </c>
      <c r="K60" s="847"/>
      <c r="L60" s="16"/>
      <c r="M60" s="19">
        <v>44853</v>
      </c>
      <c r="N60" s="16"/>
      <c r="O60" s="56"/>
      <c r="P60" s="56">
        <v>44876</v>
      </c>
      <c r="Q60" s="21">
        <v>44875</v>
      </c>
    </row>
    <row r="61" spans="2:17" s="9" customFormat="1" ht="19.7" customHeight="1">
      <c r="B61" s="16">
        <v>25</v>
      </c>
      <c r="C61" s="16" t="s">
        <v>808</v>
      </c>
      <c r="D61" s="16" t="s">
        <v>808</v>
      </c>
      <c r="E61" s="54" t="s">
        <v>6772</v>
      </c>
      <c r="F61" s="54">
        <v>1</v>
      </c>
      <c r="G61" s="54">
        <v>19600</v>
      </c>
      <c r="H61" s="278">
        <f>F61*G61</f>
        <v>19600</v>
      </c>
      <c r="I61" s="17"/>
      <c r="J61" s="54" t="s">
        <v>6773</v>
      </c>
      <c r="K61" s="847"/>
      <c r="L61" s="16"/>
      <c r="M61" s="19">
        <v>44853</v>
      </c>
      <c r="N61" s="16"/>
      <c r="O61" s="56"/>
      <c r="P61" s="56">
        <v>44876</v>
      </c>
      <c r="Q61" s="21">
        <v>44875</v>
      </c>
    </row>
    <row r="62" spans="2:17" s="9" customFormat="1" ht="19.7" customHeight="1">
      <c r="B62" s="16">
        <v>25</v>
      </c>
      <c r="C62" s="16" t="s">
        <v>808</v>
      </c>
      <c r="D62" s="16" t="s">
        <v>808</v>
      </c>
      <c r="E62" s="54" t="s">
        <v>3057</v>
      </c>
      <c r="F62" s="54">
        <v>1</v>
      </c>
      <c r="G62" s="278">
        <v>-11400</v>
      </c>
      <c r="H62" s="278">
        <f>F62*G62</f>
        <v>-11400</v>
      </c>
      <c r="I62" s="17"/>
      <c r="J62" s="54"/>
      <c r="K62" s="847"/>
      <c r="L62" s="17"/>
      <c r="M62" s="19">
        <v>44853</v>
      </c>
      <c r="N62" s="16"/>
      <c r="O62" s="17"/>
      <c r="P62" s="19"/>
      <c r="Q62" s="21"/>
    </row>
  </sheetData>
  <autoFilter ref="B9:O30" xr:uid="{0E364A64-EDBC-45B1-9650-18CF9C9B3426}"/>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A08FD-DFF7-4E76-A48D-3C0DCAF2B727}">
  <dimension ref="A2:F9"/>
  <sheetViews>
    <sheetView workbookViewId="0">
      <selection activeCell="F17" sqref="F17"/>
    </sheetView>
  </sheetViews>
  <sheetFormatPr defaultRowHeight="18.75"/>
  <cols>
    <col min="1" max="1" width="5.625" style="3" customWidth="1"/>
    <col min="2" max="2" width="3.5" style="3" bestFit="1" customWidth="1"/>
    <col min="3" max="3" width="17.625" style="3" customWidth="1"/>
    <col min="4" max="4" width="25.75" style="3" bestFit="1" customWidth="1"/>
    <col min="5" max="5" width="5.875" style="3" bestFit="1" customWidth="1"/>
    <col min="6" max="6" width="15.625" style="3" customWidth="1"/>
    <col min="7" max="256" width="9" style="3"/>
    <col min="257" max="257" width="5.625" style="3" customWidth="1"/>
    <col min="258" max="258" width="3.5" style="3" bestFit="1" customWidth="1"/>
    <col min="259" max="259" width="17.625" style="3" customWidth="1"/>
    <col min="260" max="260" width="25.75" style="3" bestFit="1" customWidth="1"/>
    <col min="261" max="261" width="5.875" style="3" bestFit="1" customWidth="1"/>
    <col min="262" max="262" width="15.625" style="3" customWidth="1"/>
    <col min="263" max="512" width="9" style="3"/>
    <col min="513" max="513" width="5.625" style="3" customWidth="1"/>
    <col min="514" max="514" width="3.5" style="3" bestFit="1" customWidth="1"/>
    <col min="515" max="515" width="17.625" style="3" customWidth="1"/>
    <col min="516" max="516" width="25.75" style="3" bestFit="1" customWidth="1"/>
    <col min="517" max="517" width="5.875" style="3" bestFit="1" customWidth="1"/>
    <col min="518" max="518" width="15.625" style="3" customWidth="1"/>
    <col min="519" max="768" width="9" style="3"/>
    <col min="769" max="769" width="5.625" style="3" customWidth="1"/>
    <col min="770" max="770" width="3.5" style="3" bestFit="1" customWidth="1"/>
    <col min="771" max="771" width="17.625" style="3" customWidth="1"/>
    <col min="772" max="772" width="25.75" style="3" bestFit="1" customWidth="1"/>
    <col min="773" max="773" width="5.875" style="3" bestFit="1" customWidth="1"/>
    <col min="774" max="774" width="15.625" style="3" customWidth="1"/>
    <col min="775" max="1024" width="9" style="3"/>
    <col min="1025" max="1025" width="5.625" style="3" customWidth="1"/>
    <col min="1026" max="1026" width="3.5" style="3" bestFit="1" customWidth="1"/>
    <col min="1027" max="1027" width="17.625" style="3" customWidth="1"/>
    <col min="1028" max="1028" width="25.75" style="3" bestFit="1" customWidth="1"/>
    <col min="1029" max="1029" width="5.875" style="3" bestFit="1" customWidth="1"/>
    <col min="1030" max="1030" width="15.625" style="3" customWidth="1"/>
    <col min="1031" max="1280" width="9" style="3"/>
    <col min="1281" max="1281" width="5.625" style="3" customWidth="1"/>
    <col min="1282" max="1282" width="3.5" style="3" bestFit="1" customWidth="1"/>
    <col min="1283" max="1283" width="17.625" style="3" customWidth="1"/>
    <col min="1284" max="1284" width="25.75" style="3" bestFit="1" customWidth="1"/>
    <col min="1285" max="1285" width="5.875" style="3" bestFit="1" customWidth="1"/>
    <col min="1286" max="1286" width="15.625" style="3" customWidth="1"/>
    <col min="1287" max="1536" width="9" style="3"/>
    <col min="1537" max="1537" width="5.625" style="3" customWidth="1"/>
    <col min="1538" max="1538" width="3.5" style="3" bestFit="1" customWidth="1"/>
    <col min="1539" max="1539" width="17.625" style="3" customWidth="1"/>
    <col min="1540" max="1540" width="25.75" style="3" bestFit="1" customWidth="1"/>
    <col min="1541" max="1541" width="5.875" style="3" bestFit="1" customWidth="1"/>
    <col min="1542" max="1542" width="15.625" style="3" customWidth="1"/>
    <col min="1543" max="1792" width="9" style="3"/>
    <col min="1793" max="1793" width="5.625" style="3" customWidth="1"/>
    <col min="1794" max="1794" width="3.5" style="3" bestFit="1" customWidth="1"/>
    <col min="1795" max="1795" width="17.625" style="3" customWidth="1"/>
    <col min="1796" max="1796" width="25.75" style="3" bestFit="1" customWidth="1"/>
    <col min="1797" max="1797" width="5.875" style="3" bestFit="1" customWidth="1"/>
    <col min="1798" max="1798" width="15.625" style="3" customWidth="1"/>
    <col min="1799" max="2048" width="9" style="3"/>
    <col min="2049" max="2049" width="5.625" style="3" customWidth="1"/>
    <col min="2050" max="2050" width="3.5" style="3" bestFit="1" customWidth="1"/>
    <col min="2051" max="2051" width="17.625" style="3" customWidth="1"/>
    <col min="2052" max="2052" width="25.75" style="3" bestFit="1" customWidth="1"/>
    <col min="2053" max="2053" width="5.875" style="3" bestFit="1" customWidth="1"/>
    <col min="2054" max="2054" width="15.625" style="3" customWidth="1"/>
    <col min="2055" max="2304" width="9" style="3"/>
    <col min="2305" max="2305" width="5.625" style="3" customWidth="1"/>
    <col min="2306" max="2306" width="3.5" style="3" bestFit="1" customWidth="1"/>
    <col min="2307" max="2307" width="17.625" style="3" customWidth="1"/>
    <col min="2308" max="2308" width="25.75" style="3" bestFit="1" customWidth="1"/>
    <col min="2309" max="2309" width="5.875" style="3" bestFit="1" customWidth="1"/>
    <col min="2310" max="2310" width="15.625" style="3" customWidth="1"/>
    <col min="2311" max="2560" width="9" style="3"/>
    <col min="2561" max="2561" width="5.625" style="3" customWidth="1"/>
    <col min="2562" max="2562" width="3.5" style="3" bestFit="1" customWidth="1"/>
    <col min="2563" max="2563" width="17.625" style="3" customWidth="1"/>
    <col min="2564" max="2564" width="25.75" style="3" bestFit="1" customWidth="1"/>
    <col min="2565" max="2565" width="5.875" style="3" bestFit="1" customWidth="1"/>
    <col min="2566" max="2566" width="15.625" style="3" customWidth="1"/>
    <col min="2567" max="2816" width="9" style="3"/>
    <col min="2817" max="2817" width="5.625" style="3" customWidth="1"/>
    <col min="2818" max="2818" width="3.5" style="3" bestFit="1" customWidth="1"/>
    <col min="2819" max="2819" width="17.625" style="3" customWidth="1"/>
    <col min="2820" max="2820" width="25.75" style="3" bestFit="1" customWidth="1"/>
    <col min="2821" max="2821" width="5.875" style="3" bestFit="1" customWidth="1"/>
    <col min="2822" max="2822" width="15.625" style="3" customWidth="1"/>
    <col min="2823" max="3072" width="9" style="3"/>
    <col min="3073" max="3073" width="5.625" style="3" customWidth="1"/>
    <col min="3074" max="3074" width="3.5" style="3" bestFit="1" customWidth="1"/>
    <col min="3075" max="3075" width="17.625" style="3" customWidth="1"/>
    <col min="3076" max="3076" width="25.75" style="3" bestFit="1" customWidth="1"/>
    <col min="3077" max="3077" width="5.875" style="3" bestFit="1" customWidth="1"/>
    <col min="3078" max="3078" width="15.625" style="3" customWidth="1"/>
    <col min="3079" max="3328" width="9" style="3"/>
    <col min="3329" max="3329" width="5.625" style="3" customWidth="1"/>
    <col min="3330" max="3330" width="3.5" style="3" bestFit="1" customWidth="1"/>
    <col min="3331" max="3331" width="17.625" style="3" customWidth="1"/>
    <col min="3332" max="3332" width="25.75" style="3" bestFit="1" customWidth="1"/>
    <col min="3333" max="3333" width="5.875" style="3" bestFit="1" customWidth="1"/>
    <col min="3334" max="3334" width="15.625" style="3" customWidth="1"/>
    <col min="3335" max="3584" width="9" style="3"/>
    <col min="3585" max="3585" width="5.625" style="3" customWidth="1"/>
    <col min="3586" max="3586" width="3.5" style="3" bestFit="1" customWidth="1"/>
    <col min="3587" max="3587" width="17.625" style="3" customWidth="1"/>
    <col min="3588" max="3588" width="25.75" style="3" bestFit="1" customWidth="1"/>
    <col min="3589" max="3589" width="5.875" style="3" bestFit="1" customWidth="1"/>
    <col min="3590" max="3590" width="15.625" style="3" customWidth="1"/>
    <col min="3591" max="3840" width="9" style="3"/>
    <col min="3841" max="3841" width="5.625" style="3" customWidth="1"/>
    <col min="3842" max="3842" width="3.5" style="3" bestFit="1" customWidth="1"/>
    <col min="3843" max="3843" width="17.625" style="3" customWidth="1"/>
    <col min="3844" max="3844" width="25.75" style="3" bestFit="1" customWidth="1"/>
    <col min="3845" max="3845" width="5.875" style="3" bestFit="1" customWidth="1"/>
    <col min="3846" max="3846" width="15.625" style="3" customWidth="1"/>
    <col min="3847" max="4096" width="9" style="3"/>
    <col min="4097" max="4097" width="5.625" style="3" customWidth="1"/>
    <col min="4098" max="4098" width="3.5" style="3" bestFit="1" customWidth="1"/>
    <col min="4099" max="4099" width="17.625" style="3" customWidth="1"/>
    <col min="4100" max="4100" width="25.75" style="3" bestFit="1" customWidth="1"/>
    <col min="4101" max="4101" width="5.875" style="3" bestFit="1" customWidth="1"/>
    <col min="4102" max="4102" width="15.625" style="3" customWidth="1"/>
    <col min="4103" max="4352" width="9" style="3"/>
    <col min="4353" max="4353" width="5.625" style="3" customWidth="1"/>
    <col min="4354" max="4354" width="3.5" style="3" bestFit="1" customWidth="1"/>
    <col min="4355" max="4355" width="17.625" style="3" customWidth="1"/>
    <col min="4356" max="4356" width="25.75" style="3" bestFit="1" customWidth="1"/>
    <col min="4357" max="4357" width="5.875" style="3" bestFit="1" customWidth="1"/>
    <col min="4358" max="4358" width="15.625" style="3" customWidth="1"/>
    <col min="4359" max="4608" width="9" style="3"/>
    <col min="4609" max="4609" width="5.625" style="3" customWidth="1"/>
    <col min="4610" max="4610" width="3.5" style="3" bestFit="1" customWidth="1"/>
    <col min="4611" max="4611" width="17.625" style="3" customWidth="1"/>
    <col min="4612" max="4612" width="25.75" style="3" bestFit="1" customWidth="1"/>
    <col min="4613" max="4613" width="5.875" style="3" bestFit="1" customWidth="1"/>
    <col min="4614" max="4614" width="15.625" style="3" customWidth="1"/>
    <col min="4615" max="4864" width="9" style="3"/>
    <col min="4865" max="4865" width="5.625" style="3" customWidth="1"/>
    <col min="4866" max="4866" width="3.5" style="3" bestFit="1" customWidth="1"/>
    <col min="4867" max="4867" width="17.625" style="3" customWidth="1"/>
    <col min="4868" max="4868" width="25.75" style="3" bestFit="1" customWidth="1"/>
    <col min="4869" max="4869" width="5.875" style="3" bestFit="1" customWidth="1"/>
    <col min="4870" max="4870" width="15.625" style="3" customWidth="1"/>
    <col min="4871" max="5120" width="9" style="3"/>
    <col min="5121" max="5121" width="5.625" style="3" customWidth="1"/>
    <col min="5122" max="5122" width="3.5" style="3" bestFit="1" customWidth="1"/>
    <col min="5123" max="5123" width="17.625" style="3" customWidth="1"/>
    <col min="5124" max="5124" width="25.75" style="3" bestFit="1" customWidth="1"/>
    <col min="5125" max="5125" width="5.875" style="3" bestFit="1" customWidth="1"/>
    <col min="5126" max="5126" width="15.625" style="3" customWidth="1"/>
    <col min="5127" max="5376" width="9" style="3"/>
    <col min="5377" max="5377" width="5.625" style="3" customWidth="1"/>
    <col min="5378" max="5378" width="3.5" style="3" bestFit="1" customWidth="1"/>
    <col min="5379" max="5379" width="17.625" style="3" customWidth="1"/>
    <col min="5380" max="5380" width="25.75" style="3" bestFit="1" customWidth="1"/>
    <col min="5381" max="5381" width="5.875" style="3" bestFit="1" customWidth="1"/>
    <col min="5382" max="5382" width="15.625" style="3" customWidth="1"/>
    <col min="5383" max="5632" width="9" style="3"/>
    <col min="5633" max="5633" width="5.625" style="3" customWidth="1"/>
    <col min="5634" max="5634" width="3.5" style="3" bestFit="1" customWidth="1"/>
    <col min="5635" max="5635" width="17.625" style="3" customWidth="1"/>
    <col min="5636" max="5636" width="25.75" style="3" bestFit="1" customWidth="1"/>
    <col min="5637" max="5637" width="5.875" style="3" bestFit="1" customWidth="1"/>
    <col min="5638" max="5638" width="15.625" style="3" customWidth="1"/>
    <col min="5639" max="5888" width="9" style="3"/>
    <col min="5889" max="5889" width="5.625" style="3" customWidth="1"/>
    <col min="5890" max="5890" width="3.5" style="3" bestFit="1" customWidth="1"/>
    <col min="5891" max="5891" width="17.625" style="3" customWidth="1"/>
    <col min="5892" max="5892" width="25.75" style="3" bestFit="1" customWidth="1"/>
    <col min="5893" max="5893" width="5.875" style="3" bestFit="1" customWidth="1"/>
    <col min="5894" max="5894" width="15.625" style="3" customWidth="1"/>
    <col min="5895" max="6144" width="9" style="3"/>
    <col min="6145" max="6145" width="5.625" style="3" customWidth="1"/>
    <col min="6146" max="6146" width="3.5" style="3" bestFit="1" customWidth="1"/>
    <col min="6147" max="6147" width="17.625" style="3" customWidth="1"/>
    <col min="6148" max="6148" width="25.75" style="3" bestFit="1" customWidth="1"/>
    <col min="6149" max="6149" width="5.875" style="3" bestFit="1" customWidth="1"/>
    <col min="6150" max="6150" width="15.625" style="3" customWidth="1"/>
    <col min="6151" max="6400" width="9" style="3"/>
    <col min="6401" max="6401" width="5.625" style="3" customWidth="1"/>
    <col min="6402" max="6402" width="3.5" style="3" bestFit="1" customWidth="1"/>
    <col min="6403" max="6403" width="17.625" style="3" customWidth="1"/>
    <col min="6404" max="6404" width="25.75" style="3" bestFit="1" customWidth="1"/>
    <col min="6405" max="6405" width="5.875" style="3" bestFit="1" customWidth="1"/>
    <col min="6406" max="6406" width="15.625" style="3" customWidth="1"/>
    <col min="6407" max="6656" width="9" style="3"/>
    <col min="6657" max="6657" width="5.625" style="3" customWidth="1"/>
    <col min="6658" max="6658" width="3.5" style="3" bestFit="1" customWidth="1"/>
    <col min="6659" max="6659" width="17.625" style="3" customWidth="1"/>
    <col min="6660" max="6660" width="25.75" style="3" bestFit="1" customWidth="1"/>
    <col min="6661" max="6661" width="5.875" style="3" bestFit="1" customWidth="1"/>
    <col min="6662" max="6662" width="15.625" style="3" customWidth="1"/>
    <col min="6663" max="6912" width="9" style="3"/>
    <col min="6913" max="6913" width="5.625" style="3" customWidth="1"/>
    <col min="6914" max="6914" width="3.5" style="3" bestFit="1" customWidth="1"/>
    <col min="6915" max="6915" width="17.625" style="3" customWidth="1"/>
    <col min="6916" max="6916" width="25.75" style="3" bestFit="1" customWidth="1"/>
    <col min="6917" max="6917" width="5.875" style="3" bestFit="1" customWidth="1"/>
    <col min="6918" max="6918" width="15.625" style="3" customWidth="1"/>
    <col min="6919" max="7168" width="9" style="3"/>
    <col min="7169" max="7169" width="5.625" style="3" customWidth="1"/>
    <col min="7170" max="7170" width="3.5" style="3" bestFit="1" customWidth="1"/>
    <col min="7171" max="7171" width="17.625" style="3" customWidth="1"/>
    <col min="7172" max="7172" width="25.75" style="3" bestFit="1" customWidth="1"/>
    <col min="7173" max="7173" width="5.875" style="3" bestFit="1" customWidth="1"/>
    <col min="7174" max="7174" width="15.625" style="3" customWidth="1"/>
    <col min="7175" max="7424" width="9" style="3"/>
    <col min="7425" max="7425" width="5.625" style="3" customWidth="1"/>
    <col min="7426" max="7426" width="3.5" style="3" bestFit="1" customWidth="1"/>
    <col min="7427" max="7427" width="17.625" style="3" customWidth="1"/>
    <col min="7428" max="7428" width="25.75" style="3" bestFit="1" customWidth="1"/>
    <col min="7429" max="7429" width="5.875" style="3" bestFit="1" customWidth="1"/>
    <col min="7430" max="7430" width="15.625" style="3" customWidth="1"/>
    <col min="7431" max="7680" width="9" style="3"/>
    <col min="7681" max="7681" width="5.625" style="3" customWidth="1"/>
    <col min="7682" max="7682" width="3.5" style="3" bestFit="1" customWidth="1"/>
    <col min="7683" max="7683" width="17.625" style="3" customWidth="1"/>
    <col min="7684" max="7684" width="25.75" style="3" bestFit="1" customWidth="1"/>
    <col min="7685" max="7685" width="5.875" style="3" bestFit="1" customWidth="1"/>
    <col min="7686" max="7686" width="15.625" style="3" customWidth="1"/>
    <col min="7687" max="7936" width="9" style="3"/>
    <col min="7937" max="7937" width="5.625" style="3" customWidth="1"/>
    <col min="7938" max="7938" width="3.5" style="3" bestFit="1" customWidth="1"/>
    <col min="7939" max="7939" width="17.625" style="3" customWidth="1"/>
    <col min="7940" max="7940" width="25.75" style="3" bestFit="1" customWidth="1"/>
    <col min="7941" max="7941" width="5.875" style="3" bestFit="1" customWidth="1"/>
    <col min="7942" max="7942" width="15.625" style="3" customWidth="1"/>
    <col min="7943" max="8192" width="9" style="3"/>
    <col min="8193" max="8193" width="5.625" style="3" customWidth="1"/>
    <col min="8194" max="8194" width="3.5" style="3" bestFit="1" customWidth="1"/>
    <col min="8195" max="8195" width="17.625" style="3" customWidth="1"/>
    <col min="8196" max="8196" width="25.75" style="3" bestFit="1" customWidth="1"/>
    <col min="8197" max="8197" width="5.875" style="3" bestFit="1" customWidth="1"/>
    <col min="8198" max="8198" width="15.625" style="3" customWidth="1"/>
    <col min="8199" max="8448" width="9" style="3"/>
    <col min="8449" max="8449" width="5.625" style="3" customWidth="1"/>
    <col min="8450" max="8450" width="3.5" style="3" bestFit="1" customWidth="1"/>
    <col min="8451" max="8451" width="17.625" style="3" customWidth="1"/>
    <col min="8452" max="8452" width="25.75" style="3" bestFit="1" customWidth="1"/>
    <col min="8453" max="8453" width="5.875" style="3" bestFit="1" customWidth="1"/>
    <col min="8454" max="8454" width="15.625" style="3" customWidth="1"/>
    <col min="8455" max="8704" width="9" style="3"/>
    <col min="8705" max="8705" width="5.625" style="3" customWidth="1"/>
    <col min="8706" max="8706" width="3.5" style="3" bestFit="1" customWidth="1"/>
    <col min="8707" max="8707" width="17.625" style="3" customWidth="1"/>
    <col min="8708" max="8708" width="25.75" style="3" bestFit="1" customWidth="1"/>
    <col min="8709" max="8709" width="5.875" style="3" bestFit="1" customWidth="1"/>
    <col min="8710" max="8710" width="15.625" style="3" customWidth="1"/>
    <col min="8711" max="8960" width="9" style="3"/>
    <col min="8961" max="8961" width="5.625" style="3" customWidth="1"/>
    <col min="8962" max="8962" width="3.5" style="3" bestFit="1" customWidth="1"/>
    <col min="8963" max="8963" width="17.625" style="3" customWidth="1"/>
    <col min="8964" max="8964" width="25.75" style="3" bestFit="1" customWidth="1"/>
    <col min="8965" max="8965" width="5.875" style="3" bestFit="1" customWidth="1"/>
    <col min="8966" max="8966" width="15.625" style="3" customWidth="1"/>
    <col min="8967" max="9216" width="9" style="3"/>
    <col min="9217" max="9217" width="5.625" style="3" customWidth="1"/>
    <col min="9218" max="9218" width="3.5" style="3" bestFit="1" customWidth="1"/>
    <col min="9219" max="9219" width="17.625" style="3" customWidth="1"/>
    <col min="9220" max="9220" width="25.75" style="3" bestFit="1" customWidth="1"/>
    <col min="9221" max="9221" width="5.875" style="3" bestFit="1" customWidth="1"/>
    <col min="9222" max="9222" width="15.625" style="3" customWidth="1"/>
    <col min="9223" max="9472" width="9" style="3"/>
    <col min="9473" max="9473" width="5.625" style="3" customWidth="1"/>
    <col min="9474" max="9474" width="3.5" style="3" bestFit="1" customWidth="1"/>
    <col min="9475" max="9475" width="17.625" style="3" customWidth="1"/>
    <col min="9476" max="9476" width="25.75" style="3" bestFit="1" customWidth="1"/>
    <col min="9477" max="9477" width="5.875" style="3" bestFit="1" customWidth="1"/>
    <col min="9478" max="9478" width="15.625" style="3" customWidth="1"/>
    <col min="9479" max="9728" width="9" style="3"/>
    <col min="9729" max="9729" width="5.625" style="3" customWidth="1"/>
    <col min="9730" max="9730" width="3.5" style="3" bestFit="1" customWidth="1"/>
    <col min="9731" max="9731" width="17.625" style="3" customWidth="1"/>
    <col min="9732" max="9732" width="25.75" style="3" bestFit="1" customWidth="1"/>
    <col min="9733" max="9733" width="5.875" style="3" bestFit="1" customWidth="1"/>
    <col min="9734" max="9734" width="15.625" style="3" customWidth="1"/>
    <col min="9735" max="9984" width="9" style="3"/>
    <col min="9985" max="9985" width="5.625" style="3" customWidth="1"/>
    <col min="9986" max="9986" width="3.5" style="3" bestFit="1" customWidth="1"/>
    <col min="9987" max="9987" width="17.625" style="3" customWidth="1"/>
    <col min="9988" max="9988" width="25.75" style="3" bestFit="1" customWidth="1"/>
    <col min="9989" max="9989" width="5.875" style="3" bestFit="1" customWidth="1"/>
    <col min="9990" max="9990" width="15.625" style="3" customWidth="1"/>
    <col min="9991" max="10240" width="9" style="3"/>
    <col min="10241" max="10241" width="5.625" style="3" customWidth="1"/>
    <col min="10242" max="10242" width="3.5" style="3" bestFit="1" customWidth="1"/>
    <col min="10243" max="10243" width="17.625" style="3" customWidth="1"/>
    <col min="10244" max="10244" width="25.75" style="3" bestFit="1" customWidth="1"/>
    <col min="10245" max="10245" width="5.875" style="3" bestFit="1" customWidth="1"/>
    <col min="10246" max="10246" width="15.625" style="3" customWidth="1"/>
    <col min="10247" max="10496" width="9" style="3"/>
    <col min="10497" max="10497" width="5.625" style="3" customWidth="1"/>
    <col min="10498" max="10498" width="3.5" style="3" bestFit="1" customWidth="1"/>
    <col min="10499" max="10499" width="17.625" style="3" customWidth="1"/>
    <col min="10500" max="10500" width="25.75" style="3" bestFit="1" customWidth="1"/>
    <col min="10501" max="10501" width="5.875" style="3" bestFit="1" customWidth="1"/>
    <col min="10502" max="10502" width="15.625" style="3" customWidth="1"/>
    <col min="10503" max="10752" width="9" style="3"/>
    <col min="10753" max="10753" width="5.625" style="3" customWidth="1"/>
    <col min="10754" max="10754" width="3.5" style="3" bestFit="1" customWidth="1"/>
    <col min="10755" max="10755" width="17.625" style="3" customWidth="1"/>
    <col min="10756" max="10756" width="25.75" style="3" bestFit="1" customWidth="1"/>
    <col min="10757" max="10757" width="5.875" style="3" bestFit="1" customWidth="1"/>
    <col min="10758" max="10758" width="15.625" style="3" customWidth="1"/>
    <col min="10759" max="11008" width="9" style="3"/>
    <col min="11009" max="11009" width="5.625" style="3" customWidth="1"/>
    <col min="11010" max="11010" width="3.5" style="3" bestFit="1" customWidth="1"/>
    <col min="11011" max="11011" width="17.625" style="3" customWidth="1"/>
    <col min="11012" max="11012" width="25.75" style="3" bestFit="1" customWidth="1"/>
    <col min="11013" max="11013" width="5.875" style="3" bestFit="1" customWidth="1"/>
    <col min="11014" max="11014" width="15.625" style="3" customWidth="1"/>
    <col min="11015" max="11264" width="9" style="3"/>
    <col min="11265" max="11265" width="5.625" style="3" customWidth="1"/>
    <col min="11266" max="11266" width="3.5" style="3" bestFit="1" customWidth="1"/>
    <col min="11267" max="11267" width="17.625" style="3" customWidth="1"/>
    <col min="11268" max="11268" width="25.75" style="3" bestFit="1" customWidth="1"/>
    <col min="11269" max="11269" width="5.875" style="3" bestFit="1" customWidth="1"/>
    <col min="11270" max="11270" width="15.625" style="3" customWidth="1"/>
    <col min="11271" max="11520" width="9" style="3"/>
    <col min="11521" max="11521" width="5.625" style="3" customWidth="1"/>
    <col min="11522" max="11522" width="3.5" style="3" bestFit="1" customWidth="1"/>
    <col min="11523" max="11523" width="17.625" style="3" customWidth="1"/>
    <col min="11524" max="11524" width="25.75" style="3" bestFit="1" customWidth="1"/>
    <col min="11525" max="11525" width="5.875" style="3" bestFit="1" customWidth="1"/>
    <col min="11526" max="11526" width="15.625" style="3" customWidth="1"/>
    <col min="11527" max="11776" width="9" style="3"/>
    <col min="11777" max="11777" width="5.625" style="3" customWidth="1"/>
    <col min="11778" max="11778" width="3.5" style="3" bestFit="1" customWidth="1"/>
    <col min="11779" max="11779" width="17.625" style="3" customWidth="1"/>
    <col min="11780" max="11780" width="25.75" style="3" bestFit="1" customWidth="1"/>
    <col min="11781" max="11781" width="5.875" style="3" bestFit="1" customWidth="1"/>
    <col min="11782" max="11782" width="15.625" style="3" customWidth="1"/>
    <col min="11783" max="12032" width="9" style="3"/>
    <col min="12033" max="12033" width="5.625" style="3" customWidth="1"/>
    <col min="12034" max="12034" width="3.5" style="3" bestFit="1" customWidth="1"/>
    <col min="12035" max="12035" width="17.625" style="3" customWidth="1"/>
    <col min="12036" max="12036" width="25.75" style="3" bestFit="1" customWidth="1"/>
    <col min="12037" max="12037" width="5.875" style="3" bestFit="1" customWidth="1"/>
    <col min="12038" max="12038" width="15.625" style="3" customWidth="1"/>
    <col min="12039" max="12288" width="9" style="3"/>
    <col min="12289" max="12289" width="5.625" style="3" customWidth="1"/>
    <col min="12290" max="12290" width="3.5" style="3" bestFit="1" customWidth="1"/>
    <col min="12291" max="12291" width="17.625" style="3" customWidth="1"/>
    <col min="12292" max="12292" width="25.75" style="3" bestFit="1" customWidth="1"/>
    <col min="12293" max="12293" width="5.875" style="3" bestFit="1" customWidth="1"/>
    <col min="12294" max="12294" width="15.625" style="3" customWidth="1"/>
    <col min="12295" max="12544" width="9" style="3"/>
    <col min="12545" max="12545" width="5.625" style="3" customWidth="1"/>
    <col min="12546" max="12546" width="3.5" style="3" bestFit="1" customWidth="1"/>
    <col min="12547" max="12547" width="17.625" style="3" customWidth="1"/>
    <col min="12548" max="12548" width="25.75" style="3" bestFit="1" customWidth="1"/>
    <col min="12549" max="12549" width="5.875" style="3" bestFit="1" customWidth="1"/>
    <col min="12550" max="12550" width="15.625" style="3" customWidth="1"/>
    <col min="12551" max="12800" width="9" style="3"/>
    <col min="12801" max="12801" width="5.625" style="3" customWidth="1"/>
    <col min="12802" max="12802" width="3.5" style="3" bestFit="1" customWidth="1"/>
    <col min="12803" max="12803" width="17.625" style="3" customWidth="1"/>
    <col min="12804" max="12804" width="25.75" style="3" bestFit="1" customWidth="1"/>
    <col min="12805" max="12805" width="5.875" style="3" bestFit="1" customWidth="1"/>
    <col min="12806" max="12806" width="15.625" style="3" customWidth="1"/>
    <col min="12807" max="13056" width="9" style="3"/>
    <col min="13057" max="13057" width="5.625" style="3" customWidth="1"/>
    <col min="13058" max="13058" width="3.5" style="3" bestFit="1" customWidth="1"/>
    <col min="13059" max="13059" width="17.625" style="3" customWidth="1"/>
    <col min="13060" max="13060" width="25.75" style="3" bestFit="1" customWidth="1"/>
    <col min="13061" max="13061" width="5.875" style="3" bestFit="1" customWidth="1"/>
    <col min="13062" max="13062" width="15.625" style="3" customWidth="1"/>
    <col min="13063" max="13312" width="9" style="3"/>
    <col min="13313" max="13313" width="5.625" style="3" customWidth="1"/>
    <col min="13314" max="13314" width="3.5" style="3" bestFit="1" customWidth="1"/>
    <col min="13315" max="13315" width="17.625" style="3" customWidth="1"/>
    <col min="13316" max="13316" width="25.75" style="3" bestFit="1" customWidth="1"/>
    <col min="13317" max="13317" width="5.875" style="3" bestFit="1" customWidth="1"/>
    <col min="13318" max="13318" width="15.625" style="3" customWidth="1"/>
    <col min="13319" max="13568" width="9" style="3"/>
    <col min="13569" max="13569" width="5.625" style="3" customWidth="1"/>
    <col min="13570" max="13570" width="3.5" style="3" bestFit="1" customWidth="1"/>
    <col min="13571" max="13571" width="17.625" style="3" customWidth="1"/>
    <col min="13572" max="13572" width="25.75" style="3" bestFit="1" customWidth="1"/>
    <col min="13573" max="13573" width="5.875" style="3" bestFit="1" customWidth="1"/>
    <col min="13574" max="13574" width="15.625" style="3" customWidth="1"/>
    <col min="13575" max="13824" width="9" style="3"/>
    <col min="13825" max="13825" width="5.625" style="3" customWidth="1"/>
    <col min="13826" max="13826" width="3.5" style="3" bestFit="1" customWidth="1"/>
    <col min="13827" max="13827" width="17.625" style="3" customWidth="1"/>
    <col min="13828" max="13828" width="25.75" style="3" bestFit="1" customWidth="1"/>
    <col min="13829" max="13829" width="5.875" style="3" bestFit="1" customWidth="1"/>
    <col min="13830" max="13830" width="15.625" style="3" customWidth="1"/>
    <col min="13831" max="14080" width="9" style="3"/>
    <col min="14081" max="14081" width="5.625" style="3" customWidth="1"/>
    <col min="14082" max="14082" width="3.5" style="3" bestFit="1" customWidth="1"/>
    <col min="14083" max="14083" width="17.625" style="3" customWidth="1"/>
    <col min="14084" max="14084" width="25.75" style="3" bestFit="1" customWidth="1"/>
    <col min="14085" max="14085" width="5.875" style="3" bestFit="1" customWidth="1"/>
    <col min="14086" max="14086" width="15.625" style="3" customWidth="1"/>
    <col min="14087" max="14336" width="9" style="3"/>
    <col min="14337" max="14337" width="5.625" style="3" customWidth="1"/>
    <col min="14338" max="14338" width="3.5" style="3" bestFit="1" customWidth="1"/>
    <col min="14339" max="14339" width="17.625" style="3" customWidth="1"/>
    <col min="14340" max="14340" width="25.75" style="3" bestFit="1" customWidth="1"/>
    <col min="14341" max="14341" width="5.875" style="3" bestFit="1" customWidth="1"/>
    <col min="14342" max="14342" width="15.625" style="3" customWidth="1"/>
    <col min="14343" max="14592" width="9" style="3"/>
    <col min="14593" max="14593" width="5.625" style="3" customWidth="1"/>
    <col min="14594" max="14594" width="3.5" style="3" bestFit="1" customWidth="1"/>
    <col min="14595" max="14595" width="17.625" style="3" customWidth="1"/>
    <col min="14596" max="14596" width="25.75" style="3" bestFit="1" customWidth="1"/>
    <col min="14597" max="14597" width="5.875" style="3" bestFit="1" customWidth="1"/>
    <col min="14598" max="14598" width="15.625" style="3" customWidth="1"/>
    <col min="14599" max="14848" width="9" style="3"/>
    <col min="14849" max="14849" width="5.625" style="3" customWidth="1"/>
    <col min="14850" max="14850" width="3.5" style="3" bestFit="1" customWidth="1"/>
    <col min="14851" max="14851" width="17.625" style="3" customWidth="1"/>
    <col min="14852" max="14852" width="25.75" style="3" bestFit="1" customWidth="1"/>
    <col min="14853" max="14853" width="5.875" style="3" bestFit="1" customWidth="1"/>
    <col min="14854" max="14854" width="15.625" style="3" customWidth="1"/>
    <col min="14855" max="15104" width="9" style="3"/>
    <col min="15105" max="15105" width="5.625" style="3" customWidth="1"/>
    <col min="15106" max="15106" width="3.5" style="3" bestFit="1" customWidth="1"/>
    <col min="15107" max="15107" width="17.625" style="3" customWidth="1"/>
    <col min="15108" max="15108" width="25.75" style="3" bestFit="1" customWidth="1"/>
    <col min="15109" max="15109" width="5.875" style="3" bestFit="1" customWidth="1"/>
    <col min="15110" max="15110" width="15.625" style="3" customWidth="1"/>
    <col min="15111" max="15360" width="9" style="3"/>
    <col min="15361" max="15361" width="5.625" style="3" customWidth="1"/>
    <col min="15362" max="15362" width="3.5" style="3" bestFit="1" customWidth="1"/>
    <col min="15363" max="15363" width="17.625" style="3" customWidth="1"/>
    <col min="15364" max="15364" width="25.75" style="3" bestFit="1" customWidth="1"/>
    <col min="15365" max="15365" width="5.875" style="3" bestFit="1" customWidth="1"/>
    <col min="15366" max="15366" width="15.625" style="3" customWidth="1"/>
    <col min="15367" max="15616" width="9" style="3"/>
    <col min="15617" max="15617" width="5.625" style="3" customWidth="1"/>
    <col min="15618" max="15618" width="3.5" style="3" bestFit="1" customWidth="1"/>
    <col min="15619" max="15619" width="17.625" style="3" customWidth="1"/>
    <col min="15620" max="15620" width="25.75" style="3" bestFit="1" customWidth="1"/>
    <col min="15621" max="15621" width="5.875" style="3" bestFit="1" customWidth="1"/>
    <col min="15622" max="15622" width="15.625" style="3" customWidth="1"/>
    <col min="15623" max="15872" width="9" style="3"/>
    <col min="15873" max="15873" width="5.625" style="3" customWidth="1"/>
    <col min="15874" max="15874" width="3.5" style="3" bestFit="1" customWidth="1"/>
    <col min="15875" max="15875" width="17.625" style="3" customWidth="1"/>
    <col min="15876" max="15876" width="25.75" style="3" bestFit="1" customWidth="1"/>
    <col min="15877" max="15877" width="5.875" style="3" bestFit="1" customWidth="1"/>
    <col min="15878" max="15878" width="15.625" style="3" customWidth="1"/>
    <col min="15879" max="16128" width="9" style="3"/>
    <col min="16129" max="16129" width="5.625" style="3" customWidth="1"/>
    <col min="16130" max="16130" width="3.5" style="3" bestFit="1" customWidth="1"/>
    <col min="16131" max="16131" width="17.625" style="3" customWidth="1"/>
    <col min="16132" max="16132" width="25.75" style="3" bestFit="1" customWidth="1"/>
    <col min="16133" max="16133" width="5.875" style="3" bestFit="1" customWidth="1"/>
    <col min="16134" max="16134" width="15.625" style="3" customWidth="1"/>
    <col min="16135" max="16384" width="9" style="3"/>
  </cols>
  <sheetData>
    <row r="2" spans="1:6">
      <c r="D2" s="11"/>
      <c r="F2" s="11" t="s">
        <v>666</v>
      </c>
    </row>
    <row r="3" spans="1:6">
      <c r="A3" s="297" t="s">
        <v>667</v>
      </c>
    </row>
    <row r="5" spans="1:6">
      <c r="B5" s="170" t="s">
        <v>497</v>
      </c>
      <c r="C5" s="170" t="s">
        <v>498</v>
      </c>
      <c r="D5" s="170" t="s">
        <v>668</v>
      </c>
      <c r="E5" s="170" t="s">
        <v>500</v>
      </c>
      <c r="F5" s="170" t="s">
        <v>501</v>
      </c>
    </row>
    <row r="6" spans="1:6" ht="20.100000000000001" customHeight="1">
      <c r="B6" s="298">
        <v>1</v>
      </c>
      <c r="C6" s="299" t="s">
        <v>669</v>
      </c>
      <c r="D6" s="299" t="s">
        <v>670</v>
      </c>
      <c r="E6" s="298">
        <v>2</v>
      </c>
      <c r="F6" s="300" t="s">
        <v>671</v>
      </c>
    </row>
    <row r="7" spans="1:6" ht="20.100000000000001" customHeight="1">
      <c r="B7" s="298">
        <v>2</v>
      </c>
      <c r="C7" s="301" t="s">
        <v>463</v>
      </c>
      <c r="D7" s="299" t="s">
        <v>672</v>
      </c>
      <c r="E7" s="298">
        <v>2</v>
      </c>
      <c r="F7" s="302"/>
    </row>
    <row r="8" spans="1:6" ht="20.100000000000001" customHeight="1">
      <c r="B8" s="298">
        <v>3</v>
      </c>
      <c r="C8" s="299" t="s">
        <v>673</v>
      </c>
      <c r="D8" s="299" t="s">
        <v>674</v>
      </c>
      <c r="E8" s="298">
        <v>2</v>
      </c>
      <c r="F8" s="303"/>
    </row>
    <row r="9" spans="1:6" ht="20.100000000000001" customHeight="1">
      <c r="B9" s="304">
        <v>4</v>
      </c>
      <c r="C9" s="305" t="s">
        <v>675</v>
      </c>
      <c r="D9" s="305" t="s">
        <v>676</v>
      </c>
      <c r="E9" s="304">
        <v>2</v>
      </c>
      <c r="F9" s="304" t="s">
        <v>677</v>
      </c>
    </row>
  </sheetData>
  <mergeCells count="1">
    <mergeCell ref="F6:F8"/>
  </mergeCells>
  <phoneticPr fontId="3"/>
  <pageMargins left="0.7" right="0.7" top="0.75" bottom="0.75" header="0.3" footer="0.3"/>
  <pageSetup paperSize="9" orientation="portrait" r:id="rId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F8466-91AD-4916-AFBA-446228A44839}">
  <dimension ref="A2:R107"/>
  <sheetViews>
    <sheetView zoomScale="78" zoomScaleNormal="78" workbookViewId="0">
      <pane xSplit="11" ySplit="8" topLeftCell="O72" activePane="bottomRight" state="frozen"/>
      <selection pane="topRight" activeCell="K1" sqref="K1"/>
      <selection pane="bottomLeft" activeCell="A9" sqref="A9"/>
      <selection pane="bottomRight" activeCell="R77" sqref="R77"/>
    </sheetView>
  </sheetViews>
  <sheetFormatPr defaultColWidth="8.875" defaultRowHeight="18.75"/>
  <cols>
    <col min="1" max="1" width="10.875" style="3" customWidth="1"/>
    <col min="2" max="2" width="12.625" style="3" customWidth="1"/>
    <col min="3" max="3" width="5.875" style="9" customWidth="1"/>
    <col min="4" max="5" width="15.875" style="3" customWidth="1"/>
    <col min="6" max="6" width="67.125" style="3" customWidth="1"/>
    <col min="7" max="7" width="6.125" style="9" customWidth="1"/>
    <col min="8" max="9" width="9.875" style="9" bestFit="1" customWidth="1"/>
    <col min="10" max="10" width="5.875" style="11" customWidth="1"/>
    <col min="11" max="11" width="50.5" style="3" customWidth="1"/>
    <col min="12" max="12" width="54" style="3" customWidth="1"/>
    <col min="13" max="13" width="30.875" style="9" customWidth="1"/>
    <col min="14" max="14" width="13.875" style="10" customWidth="1"/>
    <col min="15" max="15" width="11.125" style="3" customWidth="1"/>
    <col min="16" max="16" width="13.125" style="11" customWidth="1"/>
    <col min="17" max="17" width="18.125" style="126" customWidth="1"/>
    <col min="18" max="18" width="15.625" style="13" customWidth="1"/>
    <col min="19" max="256" width="8.875" style="3"/>
    <col min="257" max="257" width="10.875" style="3" customWidth="1"/>
    <col min="258" max="258" width="12.625" style="3" customWidth="1"/>
    <col min="259" max="259" width="5.875" style="3" customWidth="1"/>
    <col min="260" max="261" width="15.875" style="3" customWidth="1"/>
    <col min="262" max="262" width="67.125" style="3" customWidth="1"/>
    <col min="263" max="263" width="6.125" style="3" customWidth="1"/>
    <col min="264" max="265" width="9.875" style="3" bestFit="1" customWidth="1"/>
    <col min="266" max="266" width="5.875" style="3" customWidth="1"/>
    <col min="267" max="267" width="50.5" style="3" customWidth="1"/>
    <col min="268" max="268" width="54" style="3" customWidth="1"/>
    <col min="269" max="269" width="30.875" style="3" customWidth="1"/>
    <col min="270" max="270" width="13.875" style="3" customWidth="1"/>
    <col min="271" max="271" width="11.125" style="3" customWidth="1"/>
    <col min="272" max="272" width="13.125" style="3" customWidth="1"/>
    <col min="273" max="273" width="18.125" style="3" customWidth="1"/>
    <col min="274" max="274" width="15.625" style="3" customWidth="1"/>
    <col min="275" max="512" width="8.875" style="3"/>
    <col min="513" max="513" width="10.875" style="3" customWidth="1"/>
    <col min="514" max="514" width="12.625" style="3" customWidth="1"/>
    <col min="515" max="515" width="5.875" style="3" customWidth="1"/>
    <col min="516" max="517" width="15.875" style="3" customWidth="1"/>
    <col min="518" max="518" width="67.125" style="3" customWidth="1"/>
    <col min="519" max="519" width="6.125" style="3" customWidth="1"/>
    <col min="520" max="521" width="9.875" style="3" bestFit="1" customWidth="1"/>
    <col min="522" max="522" width="5.875" style="3" customWidth="1"/>
    <col min="523" max="523" width="50.5" style="3" customWidth="1"/>
    <col min="524" max="524" width="54" style="3" customWidth="1"/>
    <col min="525" max="525" width="30.875" style="3" customWidth="1"/>
    <col min="526" max="526" width="13.875" style="3" customWidth="1"/>
    <col min="527" max="527" width="11.125" style="3" customWidth="1"/>
    <col min="528" max="528" width="13.125" style="3" customWidth="1"/>
    <col min="529" max="529" width="18.125" style="3" customWidth="1"/>
    <col min="530" max="530" width="15.625" style="3" customWidth="1"/>
    <col min="531" max="768" width="8.875" style="3"/>
    <col min="769" max="769" width="10.875" style="3" customWidth="1"/>
    <col min="770" max="770" width="12.625" style="3" customWidth="1"/>
    <col min="771" max="771" width="5.875" style="3" customWidth="1"/>
    <col min="772" max="773" width="15.875" style="3" customWidth="1"/>
    <col min="774" max="774" width="67.125" style="3" customWidth="1"/>
    <col min="775" max="775" width="6.125" style="3" customWidth="1"/>
    <col min="776" max="777" width="9.875" style="3" bestFit="1" customWidth="1"/>
    <col min="778" max="778" width="5.875" style="3" customWidth="1"/>
    <col min="779" max="779" width="50.5" style="3" customWidth="1"/>
    <col min="780" max="780" width="54" style="3" customWidth="1"/>
    <col min="781" max="781" width="30.875" style="3" customWidth="1"/>
    <col min="782" max="782" width="13.875" style="3" customWidth="1"/>
    <col min="783" max="783" width="11.125" style="3" customWidth="1"/>
    <col min="784" max="784" width="13.125" style="3" customWidth="1"/>
    <col min="785" max="785" width="18.125" style="3" customWidth="1"/>
    <col min="786" max="786" width="15.625" style="3" customWidth="1"/>
    <col min="787" max="1024" width="8.875" style="3"/>
    <col min="1025" max="1025" width="10.875" style="3" customWidth="1"/>
    <col min="1026" max="1026" width="12.625" style="3" customWidth="1"/>
    <col min="1027" max="1027" width="5.875" style="3" customWidth="1"/>
    <col min="1028" max="1029" width="15.875" style="3" customWidth="1"/>
    <col min="1030" max="1030" width="67.125" style="3" customWidth="1"/>
    <col min="1031" max="1031" width="6.125" style="3" customWidth="1"/>
    <col min="1032" max="1033" width="9.875" style="3" bestFit="1" customWidth="1"/>
    <col min="1034" max="1034" width="5.875" style="3" customWidth="1"/>
    <col min="1035" max="1035" width="50.5" style="3" customWidth="1"/>
    <col min="1036" max="1036" width="54" style="3" customWidth="1"/>
    <col min="1037" max="1037" width="30.875" style="3" customWidth="1"/>
    <col min="1038" max="1038" width="13.875" style="3" customWidth="1"/>
    <col min="1039" max="1039" width="11.125" style="3" customWidth="1"/>
    <col min="1040" max="1040" width="13.125" style="3" customWidth="1"/>
    <col min="1041" max="1041" width="18.125" style="3" customWidth="1"/>
    <col min="1042" max="1042" width="15.625" style="3" customWidth="1"/>
    <col min="1043" max="1280" width="8.875" style="3"/>
    <col min="1281" max="1281" width="10.875" style="3" customWidth="1"/>
    <col min="1282" max="1282" width="12.625" style="3" customWidth="1"/>
    <col min="1283" max="1283" width="5.875" style="3" customWidth="1"/>
    <col min="1284" max="1285" width="15.875" style="3" customWidth="1"/>
    <col min="1286" max="1286" width="67.125" style="3" customWidth="1"/>
    <col min="1287" max="1287" width="6.125" style="3" customWidth="1"/>
    <col min="1288" max="1289" width="9.875" style="3" bestFit="1" customWidth="1"/>
    <col min="1290" max="1290" width="5.875" style="3" customWidth="1"/>
    <col min="1291" max="1291" width="50.5" style="3" customWidth="1"/>
    <col min="1292" max="1292" width="54" style="3" customWidth="1"/>
    <col min="1293" max="1293" width="30.875" style="3" customWidth="1"/>
    <col min="1294" max="1294" width="13.875" style="3" customWidth="1"/>
    <col min="1295" max="1295" width="11.125" style="3" customWidth="1"/>
    <col min="1296" max="1296" width="13.125" style="3" customWidth="1"/>
    <col min="1297" max="1297" width="18.125" style="3" customWidth="1"/>
    <col min="1298" max="1298" width="15.625" style="3" customWidth="1"/>
    <col min="1299" max="1536" width="8.875" style="3"/>
    <col min="1537" max="1537" width="10.875" style="3" customWidth="1"/>
    <col min="1538" max="1538" width="12.625" style="3" customWidth="1"/>
    <col min="1539" max="1539" width="5.875" style="3" customWidth="1"/>
    <col min="1540" max="1541" width="15.875" style="3" customWidth="1"/>
    <col min="1542" max="1542" width="67.125" style="3" customWidth="1"/>
    <col min="1543" max="1543" width="6.125" style="3" customWidth="1"/>
    <col min="1544" max="1545" width="9.875" style="3" bestFit="1" customWidth="1"/>
    <col min="1546" max="1546" width="5.875" style="3" customWidth="1"/>
    <col min="1547" max="1547" width="50.5" style="3" customWidth="1"/>
    <col min="1548" max="1548" width="54" style="3" customWidth="1"/>
    <col min="1549" max="1549" width="30.875" style="3" customWidth="1"/>
    <col min="1550" max="1550" width="13.875" style="3" customWidth="1"/>
    <col min="1551" max="1551" width="11.125" style="3" customWidth="1"/>
    <col min="1552" max="1552" width="13.125" style="3" customWidth="1"/>
    <col min="1553" max="1553" width="18.125" style="3" customWidth="1"/>
    <col min="1554" max="1554" width="15.625" style="3" customWidth="1"/>
    <col min="1555" max="1792" width="8.875" style="3"/>
    <col min="1793" max="1793" width="10.875" style="3" customWidth="1"/>
    <col min="1794" max="1794" width="12.625" style="3" customWidth="1"/>
    <col min="1795" max="1795" width="5.875" style="3" customWidth="1"/>
    <col min="1796" max="1797" width="15.875" style="3" customWidth="1"/>
    <col min="1798" max="1798" width="67.125" style="3" customWidth="1"/>
    <col min="1799" max="1799" width="6.125" style="3" customWidth="1"/>
    <col min="1800" max="1801" width="9.875" style="3" bestFit="1" customWidth="1"/>
    <col min="1802" max="1802" width="5.875" style="3" customWidth="1"/>
    <col min="1803" max="1803" width="50.5" style="3" customWidth="1"/>
    <col min="1804" max="1804" width="54" style="3" customWidth="1"/>
    <col min="1805" max="1805" width="30.875" style="3" customWidth="1"/>
    <col min="1806" max="1806" width="13.875" style="3" customWidth="1"/>
    <col min="1807" max="1807" width="11.125" style="3" customWidth="1"/>
    <col min="1808" max="1808" width="13.125" style="3" customWidth="1"/>
    <col min="1809" max="1809" width="18.125" style="3" customWidth="1"/>
    <col min="1810" max="1810" width="15.625" style="3" customWidth="1"/>
    <col min="1811" max="2048" width="8.875" style="3"/>
    <col min="2049" max="2049" width="10.875" style="3" customWidth="1"/>
    <col min="2050" max="2050" width="12.625" style="3" customWidth="1"/>
    <col min="2051" max="2051" width="5.875" style="3" customWidth="1"/>
    <col min="2052" max="2053" width="15.875" style="3" customWidth="1"/>
    <col min="2054" max="2054" width="67.125" style="3" customWidth="1"/>
    <col min="2055" max="2055" width="6.125" style="3" customWidth="1"/>
    <col min="2056" max="2057" width="9.875" style="3" bestFit="1" customWidth="1"/>
    <col min="2058" max="2058" width="5.875" style="3" customWidth="1"/>
    <col min="2059" max="2059" width="50.5" style="3" customWidth="1"/>
    <col min="2060" max="2060" width="54" style="3" customWidth="1"/>
    <col min="2061" max="2061" width="30.875" style="3" customWidth="1"/>
    <col min="2062" max="2062" width="13.875" style="3" customWidth="1"/>
    <col min="2063" max="2063" width="11.125" style="3" customWidth="1"/>
    <col min="2064" max="2064" width="13.125" style="3" customWidth="1"/>
    <col min="2065" max="2065" width="18.125" style="3" customWidth="1"/>
    <col min="2066" max="2066" width="15.625" style="3" customWidth="1"/>
    <col min="2067" max="2304" width="8.875" style="3"/>
    <col min="2305" max="2305" width="10.875" style="3" customWidth="1"/>
    <col min="2306" max="2306" width="12.625" style="3" customWidth="1"/>
    <col min="2307" max="2307" width="5.875" style="3" customWidth="1"/>
    <col min="2308" max="2309" width="15.875" style="3" customWidth="1"/>
    <col min="2310" max="2310" width="67.125" style="3" customWidth="1"/>
    <col min="2311" max="2311" width="6.125" style="3" customWidth="1"/>
    <col min="2312" max="2313" width="9.875" style="3" bestFit="1" customWidth="1"/>
    <col min="2314" max="2314" width="5.875" style="3" customWidth="1"/>
    <col min="2315" max="2315" width="50.5" style="3" customWidth="1"/>
    <col min="2316" max="2316" width="54" style="3" customWidth="1"/>
    <col min="2317" max="2317" width="30.875" style="3" customWidth="1"/>
    <col min="2318" max="2318" width="13.875" style="3" customWidth="1"/>
    <col min="2319" max="2319" width="11.125" style="3" customWidth="1"/>
    <col min="2320" max="2320" width="13.125" style="3" customWidth="1"/>
    <col min="2321" max="2321" width="18.125" style="3" customWidth="1"/>
    <col min="2322" max="2322" width="15.625" style="3" customWidth="1"/>
    <col min="2323" max="2560" width="8.875" style="3"/>
    <col min="2561" max="2561" width="10.875" style="3" customWidth="1"/>
    <col min="2562" max="2562" width="12.625" style="3" customWidth="1"/>
    <col min="2563" max="2563" width="5.875" style="3" customWidth="1"/>
    <col min="2564" max="2565" width="15.875" style="3" customWidth="1"/>
    <col min="2566" max="2566" width="67.125" style="3" customWidth="1"/>
    <col min="2567" max="2567" width="6.125" style="3" customWidth="1"/>
    <col min="2568" max="2569" width="9.875" style="3" bestFit="1" customWidth="1"/>
    <col min="2570" max="2570" width="5.875" style="3" customWidth="1"/>
    <col min="2571" max="2571" width="50.5" style="3" customWidth="1"/>
    <col min="2572" max="2572" width="54" style="3" customWidth="1"/>
    <col min="2573" max="2573" width="30.875" style="3" customWidth="1"/>
    <col min="2574" max="2574" width="13.875" style="3" customWidth="1"/>
    <col min="2575" max="2575" width="11.125" style="3" customWidth="1"/>
    <col min="2576" max="2576" width="13.125" style="3" customWidth="1"/>
    <col min="2577" max="2577" width="18.125" style="3" customWidth="1"/>
    <col min="2578" max="2578" width="15.625" style="3" customWidth="1"/>
    <col min="2579" max="2816" width="8.875" style="3"/>
    <col min="2817" max="2817" width="10.875" style="3" customWidth="1"/>
    <col min="2818" max="2818" width="12.625" style="3" customWidth="1"/>
    <col min="2819" max="2819" width="5.875" style="3" customWidth="1"/>
    <col min="2820" max="2821" width="15.875" style="3" customWidth="1"/>
    <col min="2822" max="2822" width="67.125" style="3" customWidth="1"/>
    <col min="2823" max="2823" width="6.125" style="3" customWidth="1"/>
    <col min="2824" max="2825" width="9.875" style="3" bestFit="1" customWidth="1"/>
    <col min="2826" max="2826" width="5.875" style="3" customWidth="1"/>
    <col min="2827" max="2827" width="50.5" style="3" customWidth="1"/>
    <col min="2828" max="2828" width="54" style="3" customWidth="1"/>
    <col min="2829" max="2829" width="30.875" style="3" customWidth="1"/>
    <col min="2830" max="2830" width="13.875" style="3" customWidth="1"/>
    <col min="2831" max="2831" width="11.125" style="3" customWidth="1"/>
    <col min="2832" max="2832" width="13.125" style="3" customWidth="1"/>
    <col min="2833" max="2833" width="18.125" style="3" customWidth="1"/>
    <col min="2834" max="2834" width="15.625" style="3" customWidth="1"/>
    <col min="2835" max="3072" width="8.875" style="3"/>
    <col min="3073" max="3073" width="10.875" style="3" customWidth="1"/>
    <col min="3074" max="3074" width="12.625" style="3" customWidth="1"/>
    <col min="3075" max="3075" width="5.875" style="3" customWidth="1"/>
    <col min="3076" max="3077" width="15.875" style="3" customWidth="1"/>
    <col min="3078" max="3078" width="67.125" style="3" customWidth="1"/>
    <col min="3079" max="3079" width="6.125" style="3" customWidth="1"/>
    <col min="3080" max="3081" width="9.875" style="3" bestFit="1" customWidth="1"/>
    <col min="3082" max="3082" width="5.875" style="3" customWidth="1"/>
    <col min="3083" max="3083" width="50.5" style="3" customWidth="1"/>
    <col min="3084" max="3084" width="54" style="3" customWidth="1"/>
    <col min="3085" max="3085" width="30.875" style="3" customWidth="1"/>
    <col min="3086" max="3086" width="13.875" style="3" customWidth="1"/>
    <col min="3087" max="3087" width="11.125" style="3" customWidth="1"/>
    <col min="3088" max="3088" width="13.125" style="3" customWidth="1"/>
    <col min="3089" max="3089" width="18.125" style="3" customWidth="1"/>
    <col min="3090" max="3090" width="15.625" style="3" customWidth="1"/>
    <col min="3091" max="3328" width="8.875" style="3"/>
    <col min="3329" max="3329" width="10.875" style="3" customWidth="1"/>
    <col min="3330" max="3330" width="12.625" style="3" customWidth="1"/>
    <col min="3331" max="3331" width="5.875" style="3" customWidth="1"/>
    <col min="3332" max="3333" width="15.875" style="3" customWidth="1"/>
    <col min="3334" max="3334" width="67.125" style="3" customWidth="1"/>
    <col min="3335" max="3335" width="6.125" style="3" customWidth="1"/>
    <col min="3336" max="3337" width="9.875" style="3" bestFit="1" customWidth="1"/>
    <col min="3338" max="3338" width="5.875" style="3" customWidth="1"/>
    <col min="3339" max="3339" width="50.5" style="3" customWidth="1"/>
    <col min="3340" max="3340" width="54" style="3" customWidth="1"/>
    <col min="3341" max="3341" width="30.875" style="3" customWidth="1"/>
    <col min="3342" max="3342" width="13.875" style="3" customWidth="1"/>
    <col min="3343" max="3343" width="11.125" style="3" customWidth="1"/>
    <col min="3344" max="3344" width="13.125" style="3" customWidth="1"/>
    <col min="3345" max="3345" width="18.125" style="3" customWidth="1"/>
    <col min="3346" max="3346" width="15.625" style="3" customWidth="1"/>
    <col min="3347" max="3584" width="8.875" style="3"/>
    <col min="3585" max="3585" width="10.875" style="3" customWidth="1"/>
    <col min="3586" max="3586" width="12.625" style="3" customWidth="1"/>
    <col min="3587" max="3587" width="5.875" style="3" customWidth="1"/>
    <col min="3588" max="3589" width="15.875" style="3" customWidth="1"/>
    <col min="3590" max="3590" width="67.125" style="3" customWidth="1"/>
    <col min="3591" max="3591" width="6.125" style="3" customWidth="1"/>
    <col min="3592" max="3593" width="9.875" style="3" bestFit="1" customWidth="1"/>
    <col min="3594" max="3594" width="5.875" style="3" customWidth="1"/>
    <col min="3595" max="3595" width="50.5" style="3" customWidth="1"/>
    <col min="3596" max="3596" width="54" style="3" customWidth="1"/>
    <col min="3597" max="3597" width="30.875" style="3" customWidth="1"/>
    <col min="3598" max="3598" width="13.875" style="3" customWidth="1"/>
    <col min="3599" max="3599" width="11.125" style="3" customWidth="1"/>
    <col min="3600" max="3600" width="13.125" style="3" customWidth="1"/>
    <col min="3601" max="3601" width="18.125" style="3" customWidth="1"/>
    <col min="3602" max="3602" width="15.625" style="3" customWidth="1"/>
    <col min="3603" max="3840" width="8.875" style="3"/>
    <col min="3841" max="3841" width="10.875" style="3" customWidth="1"/>
    <col min="3842" max="3842" width="12.625" style="3" customWidth="1"/>
    <col min="3843" max="3843" width="5.875" style="3" customWidth="1"/>
    <col min="3844" max="3845" width="15.875" style="3" customWidth="1"/>
    <col min="3846" max="3846" width="67.125" style="3" customWidth="1"/>
    <col min="3847" max="3847" width="6.125" style="3" customWidth="1"/>
    <col min="3848" max="3849" width="9.875" style="3" bestFit="1" customWidth="1"/>
    <col min="3850" max="3850" width="5.875" style="3" customWidth="1"/>
    <col min="3851" max="3851" width="50.5" style="3" customWidth="1"/>
    <col min="3852" max="3852" width="54" style="3" customWidth="1"/>
    <col min="3853" max="3853" width="30.875" style="3" customWidth="1"/>
    <col min="3854" max="3854" width="13.875" style="3" customWidth="1"/>
    <col min="3855" max="3855" width="11.125" style="3" customWidth="1"/>
    <col min="3856" max="3856" width="13.125" style="3" customWidth="1"/>
    <col min="3857" max="3857" width="18.125" style="3" customWidth="1"/>
    <col min="3858" max="3858" width="15.625" style="3" customWidth="1"/>
    <col min="3859" max="4096" width="8.875" style="3"/>
    <col min="4097" max="4097" width="10.875" style="3" customWidth="1"/>
    <col min="4098" max="4098" width="12.625" style="3" customWidth="1"/>
    <col min="4099" max="4099" width="5.875" style="3" customWidth="1"/>
    <col min="4100" max="4101" width="15.875" style="3" customWidth="1"/>
    <col min="4102" max="4102" width="67.125" style="3" customWidth="1"/>
    <col min="4103" max="4103" width="6.125" style="3" customWidth="1"/>
    <col min="4104" max="4105" width="9.875" style="3" bestFit="1" customWidth="1"/>
    <col min="4106" max="4106" width="5.875" style="3" customWidth="1"/>
    <col min="4107" max="4107" width="50.5" style="3" customWidth="1"/>
    <col min="4108" max="4108" width="54" style="3" customWidth="1"/>
    <col min="4109" max="4109" width="30.875" style="3" customWidth="1"/>
    <col min="4110" max="4110" width="13.875" style="3" customWidth="1"/>
    <col min="4111" max="4111" width="11.125" style="3" customWidth="1"/>
    <col min="4112" max="4112" width="13.125" style="3" customWidth="1"/>
    <col min="4113" max="4113" width="18.125" style="3" customWidth="1"/>
    <col min="4114" max="4114" width="15.625" style="3" customWidth="1"/>
    <col min="4115" max="4352" width="8.875" style="3"/>
    <col min="4353" max="4353" width="10.875" style="3" customWidth="1"/>
    <col min="4354" max="4354" width="12.625" style="3" customWidth="1"/>
    <col min="4355" max="4355" width="5.875" style="3" customWidth="1"/>
    <col min="4356" max="4357" width="15.875" style="3" customWidth="1"/>
    <col min="4358" max="4358" width="67.125" style="3" customWidth="1"/>
    <col min="4359" max="4359" width="6.125" style="3" customWidth="1"/>
    <col min="4360" max="4361" width="9.875" style="3" bestFit="1" customWidth="1"/>
    <col min="4362" max="4362" width="5.875" style="3" customWidth="1"/>
    <col min="4363" max="4363" width="50.5" style="3" customWidth="1"/>
    <col min="4364" max="4364" width="54" style="3" customWidth="1"/>
    <col min="4365" max="4365" width="30.875" style="3" customWidth="1"/>
    <col min="4366" max="4366" width="13.875" style="3" customWidth="1"/>
    <col min="4367" max="4367" width="11.125" style="3" customWidth="1"/>
    <col min="4368" max="4368" width="13.125" style="3" customWidth="1"/>
    <col min="4369" max="4369" width="18.125" style="3" customWidth="1"/>
    <col min="4370" max="4370" width="15.625" style="3" customWidth="1"/>
    <col min="4371" max="4608" width="8.875" style="3"/>
    <col min="4609" max="4609" width="10.875" style="3" customWidth="1"/>
    <col min="4610" max="4610" width="12.625" style="3" customWidth="1"/>
    <col min="4611" max="4611" width="5.875" style="3" customWidth="1"/>
    <col min="4612" max="4613" width="15.875" style="3" customWidth="1"/>
    <col min="4614" max="4614" width="67.125" style="3" customWidth="1"/>
    <col min="4615" max="4615" width="6.125" style="3" customWidth="1"/>
    <col min="4616" max="4617" width="9.875" style="3" bestFit="1" customWidth="1"/>
    <col min="4618" max="4618" width="5.875" style="3" customWidth="1"/>
    <col min="4619" max="4619" width="50.5" style="3" customWidth="1"/>
    <col min="4620" max="4620" width="54" style="3" customWidth="1"/>
    <col min="4621" max="4621" width="30.875" style="3" customWidth="1"/>
    <col min="4622" max="4622" width="13.875" style="3" customWidth="1"/>
    <col min="4623" max="4623" width="11.125" style="3" customWidth="1"/>
    <col min="4624" max="4624" width="13.125" style="3" customWidth="1"/>
    <col min="4625" max="4625" width="18.125" style="3" customWidth="1"/>
    <col min="4626" max="4626" width="15.625" style="3" customWidth="1"/>
    <col min="4627" max="4864" width="8.875" style="3"/>
    <col min="4865" max="4865" width="10.875" style="3" customWidth="1"/>
    <col min="4866" max="4866" width="12.625" style="3" customWidth="1"/>
    <col min="4867" max="4867" width="5.875" style="3" customWidth="1"/>
    <col min="4868" max="4869" width="15.875" style="3" customWidth="1"/>
    <col min="4870" max="4870" width="67.125" style="3" customWidth="1"/>
    <col min="4871" max="4871" width="6.125" style="3" customWidth="1"/>
    <col min="4872" max="4873" width="9.875" style="3" bestFit="1" customWidth="1"/>
    <col min="4874" max="4874" width="5.875" style="3" customWidth="1"/>
    <col min="4875" max="4875" width="50.5" style="3" customWidth="1"/>
    <col min="4876" max="4876" width="54" style="3" customWidth="1"/>
    <col min="4877" max="4877" width="30.875" style="3" customWidth="1"/>
    <col min="4878" max="4878" width="13.875" style="3" customWidth="1"/>
    <col min="4879" max="4879" width="11.125" style="3" customWidth="1"/>
    <col min="4880" max="4880" width="13.125" style="3" customWidth="1"/>
    <col min="4881" max="4881" width="18.125" style="3" customWidth="1"/>
    <col min="4882" max="4882" width="15.625" style="3" customWidth="1"/>
    <col min="4883" max="5120" width="8.875" style="3"/>
    <col min="5121" max="5121" width="10.875" style="3" customWidth="1"/>
    <col min="5122" max="5122" width="12.625" style="3" customWidth="1"/>
    <col min="5123" max="5123" width="5.875" style="3" customWidth="1"/>
    <col min="5124" max="5125" width="15.875" style="3" customWidth="1"/>
    <col min="5126" max="5126" width="67.125" style="3" customWidth="1"/>
    <col min="5127" max="5127" width="6.125" style="3" customWidth="1"/>
    <col min="5128" max="5129" width="9.875" style="3" bestFit="1" customWidth="1"/>
    <col min="5130" max="5130" width="5.875" style="3" customWidth="1"/>
    <col min="5131" max="5131" width="50.5" style="3" customWidth="1"/>
    <col min="5132" max="5132" width="54" style="3" customWidth="1"/>
    <col min="5133" max="5133" width="30.875" style="3" customWidth="1"/>
    <col min="5134" max="5134" width="13.875" style="3" customWidth="1"/>
    <col min="5135" max="5135" width="11.125" style="3" customWidth="1"/>
    <col min="5136" max="5136" width="13.125" style="3" customWidth="1"/>
    <col min="5137" max="5137" width="18.125" style="3" customWidth="1"/>
    <col min="5138" max="5138" width="15.625" style="3" customWidth="1"/>
    <col min="5139" max="5376" width="8.875" style="3"/>
    <col min="5377" max="5377" width="10.875" style="3" customWidth="1"/>
    <col min="5378" max="5378" width="12.625" style="3" customWidth="1"/>
    <col min="5379" max="5379" width="5.875" style="3" customWidth="1"/>
    <col min="5380" max="5381" width="15.875" style="3" customWidth="1"/>
    <col min="5382" max="5382" width="67.125" style="3" customWidth="1"/>
    <col min="5383" max="5383" width="6.125" style="3" customWidth="1"/>
    <col min="5384" max="5385" width="9.875" style="3" bestFit="1" customWidth="1"/>
    <col min="5386" max="5386" width="5.875" style="3" customWidth="1"/>
    <col min="5387" max="5387" width="50.5" style="3" customWidth="1"/>
    <col min="5388" max="5388" width="54" style="3" customWidth="1"/>
    <col min="5389" max="5389" width="30.875" style="3" customWidth="1"/>
    <col min="5390" max="5390" width="13.875" style="3" customWidth="1"/>
    <col min="5391" max="5391" width="11.125" style="3" customWidth="1"/>
    <col min="5392" max="5392" width="13.125" style="3" customWidth="1"/>
    <col min="5393" max="5393" width="18.125" style="3" customWidth="1"/>
    <col min="5394" max="5394" width="15.625" style="3" customWidth="1"/>
    <col min="5395" max="5632" width="8.875" style="3"/>
    <col min="5633" max="5633" width="10.875" style="3" customWidth="1"/>
    <col min="5634" max="5634" width="12.625" style="3" customWidth="1"/>
    <col min="5635" max="5635" width="5.875" style="3" customWidth="1"/>
    <col min="5636" max="5637" width="15.875" style="3" customWidth="1"/>
    <col min="5638" max="5638" width="67.125" style="3" customWidth="1"/>
    <col min="5639" max="5639" width="6.125" style="3" customWidth="1"/>
    <col min="5640" max="5641" width="9.875" style="3" bestFit="1" customWidth="1"/>
    <col min="5642" max="5642" width="5.875" style="3" customWidth="1"/>
    <col min="5643" max="5643" width="50.5" style="3" customWidth="1"/>
    <col min="5644" max="5644" width="54" style="3" customWidth="1"/>
    <col min="5645" max="5645" width="30.875" style="3" customWidth="1"/>
    <col min="5646" max="5646" width="13.875" style="3" customWidth="1"/>
    <col min="5647" max="5647" width="11.125" style="3" customWidth="1"/>
    <col min="5648" max="5648" width="13.125" style="3" customWidth="1"/>
    <col min="5649" max="5649" width="18.125" style="3" customWidth="1"/>
    <col min="5650" max="5650" width="15.625" style="3" customWidth="1"/>
    <col min="5651" max="5888" width="8.875" style="3"/>
    <col min="5889" max="5889" width="10.875" style="3" customWidth="1"/>
    <col min="5890" max="5890" width="12.625" style="3" customWidth="1"/>
    <col min="5891" max="5891" width="5.875" style="3" customWidth="1"/>
    <col min="5892" max="5893" width="15.875" style="3" customWidth="1"/>
    <col min="5894" max="5894" width="67.125" style="3" customWidth="1"/>
    <col min="5895" max="5895" width="6.125" style="3" customWidth="1"/>
    <col min="5896" max="5897" width="9.875" style="3" bestFit="1" customWidth="1"/>
    <col min="5898" max="5898" width="5.875" style="3" customWidth="1"/>
    <col min="5899" max="5899" width="50.5" style="3" customWidth="1"/>
    <col min="5900" max="5900" width="54" style="3" customWidth="1"/>
    <col min="5901" max="5901" width="30.875" style="3" customWidth="1"/>
    <col min="5902" max="5902" width="13.875" style="3" customWidth="1"/>
    <col min="5903" max="5903" width="11.125" style="3" customWidth="1"/>
    <col min="5904" max="5904" width="13.125" style="3" customWidth="1"/>
    <col min="5905" max="5905" width="18.125" style="3" customWidth="1"/>
    <col min="5906" max="5906" width="15.625" style="3" customWidth="1"/>
    <col min="5907" max="6144" width="8.875" style="3"/>
    <col min="6145" max="6145" width="10.875" style="3" customWidth="1"/>
    <col min="6146" max="6146" width="12.625" style="3" customWidth="1"/>
    <col min="6147" max="6147" width="5.875" style="3" customWidth="1"/>
    <col min="6148" max="6149" width="15.875" style="3" customWidth="1"/>
    <col min="6150" max="6150" width="67.125" style="3" customWidth="1"/>
    <col min="6151" max="6151" width="6.125" style="3" customWidth="1"/>
    <col min="6152" max="6153" width="9.875" style="3" bestFit="1" customWidth="1"/>
    <col min="6154" max="6154" width="5.875" style="3" customWidth="1"/>
    <col min="6155" max="6155" width="50.5" style="3" customWidth="1"/>
    <col min="6156" max="6156" width="54" style="3" customWidth="1"/>
    <col min="6157" max="6157" width="30.875" style="3" customWidth="1"/>
    <col min="6158" max="6158" width="13.875" style="3" customWidth="1"/>
    <col min="6159" max="6159" width="11.125" style="3" customWidth="1"/>
    <col min="6160" max="6160" width="13.125" style="3" customWidth="1"/>
    <col min="6161" max="6161" width="18.125" style="3" customWidth="1"/>
    <col min="6162" max="6162" width="15.625" style="3" customWidth="1"/>
    <col min="6163" max="6400" width="8.875" style="3"/>
    <col min="6401" max="6401" width="10.875" style="3" customWidth="1"/>
    <col min="6402" max="6402" width="12.625" style="3" customWidth="1"/>
    <col min="6403" max="6403" width="5.875" style="3" customWidth="1"/>
    <col min="6404" max="6405" width="15.875" style="3" customWidth="1"/>
    <col min="6406" max="6406" width="67.125" style="3" customWidth="1"/>
    <col min="6407" max="6407" width="6.125" style="3" customWidth="1"/>
    <col min="6408" max="6409" width="9.875" style="3" bestFit="1" customWidth="1"/>
    <col min="6410" max="6410" width="5.875" style="3" customWidth="1"/>
    <col min="6411" max="6411" width="50.5" style="3" customWidth="1"/>
    <col min="6412" max="6412" width="54" style="3" customWidth="1"/>
    <col min="6413" max="6413" width="30.875" style="3" customWidth="1"/>
    <col min="6414" max="6414" width="13.875" style="3" customWidth="1"/>
    <col min="6415" max="6415" width="11.125" style="3" customWidth="1"/>
    <col min="6416" max="6416" width="13.125" style="3" customWidth="1"/>
    <col min="6417" max="6417" width="18.125" style="3" customWidth="1"/>
    <col min="6418" max="6418" width="15.625" style="3" customWidth="1"/>
    <col min="6419" max="6656" width="8.875" style="3"/>
    <col min="6657" max="6657" width="10.875" style="3" customWidth="1"/>
    <col min="6658" max="6658" width="12.625" style="3" customWidth="1"/>
    <col min="6659" max="6659" width="5.875" style="3" customWidth="1"/>
    <col min="6660" max="6661" width="15.875" style="3" customWidth="1"/>
    <col min="6662" max="6662" width="67.125" style="3" customWidth="1"/>
    <col min="6663" max="6663" width="6.125" style="3" customWidth="1"/>
    <col min="6664" max="6665" width="9.875" style="3" bestFit="1" customWidth="1"/>
    <col min="6666" max="6666" width="5.875" style="3" customWidth="1"/>
    <col min="6667" max="6667" width="50.5" style="3" customWidth="1"/>
    <col min="6668" max="6668" width="54" style="3" customWidth="1"/>
    <col min="6669" max="6669" width="30.875" style="3" customWidth="1"/>
    <col min="6670" max="6670" width="13.875" style="3" customWidth="1"/>
    <col min="6671" max="6671" width="11.125" style="3" customWidth="1"/>
    <col min="6672" max="6672" width="13.125" style="3" customWidth="1"/>
    <col min="6673" max="6673" width="18.125" style="3" customWidth="1"/>
    <col min="6674" max="6674" width="15.625" style="3" customWidth="1"/>
    <col min="6675" max="6912" width="8.875" style="3"/>
    <col min="6913" max="6913" width="10.875" style="3" customWidth="1"/>
    <col min="6914" max="6914" width="12.625" style="3" customWidth="1"/>
    <col min="6915" max="6915" width="5.875" style="3" customWidth="1"/>
    <col min="6916" max="6917" width="15.875" style="3" customWidth="1"/>
    <col min="6918" max="6918" width="67.125" style="3" customWidth="1"/>
    <col min="6919" max="6919" width="6.125" style="3" customWidth="1"/>
    <col min="6920" max="6921" width="9.875" style="3" bestFit="1" customWidth="1"/>
    <col min="6922" max="6922" width="5.875" style="3" customWidth="1"/>
    <col min="6923" max="6923" width="50.5" style="3" customWidth="1"/>
    <col min="6924" max="6924" width="54" style="3" customWidth="1"/>
    <col min="6925" max="6925" width="30.875" style="3" customWidth="1"/>
    <col min="6926" max="6926" width="13.875" style="3" customWidth="1"/>
    <col min="6927" max="6927" width="11.125" style="3" customWidth="1"/>
    <col min="6928" max="6928" width="13.125" style="3" customWidth="1"/>
    <col min="6929" max="6929" width="18.125" style="3" customWidth="1"/>
    <col min="6930" max="6930" width="15.625" style="3" customWidth="1"/>
    <col min="6931" max="7168" width="8.875" style="3"/>
    <col min="7169" max="7169" width="10.875" style="3" customWidth="1"/>
    <col min="7170" max="7170" width="12.625" style="3" customWidth="1"/>
    <col min="7171" max="7171" width="5.875" style="3" customWidth="1"/>
    <col min="7172" max="7173" width="15.875" style="3" customWidth="1"/>
    <col min="7174" max="7174" width="67.125" style="3" customWidth="1"/>
    <col min="7175" max="7175" width="6.125" style="3" customWidth="1"/>
    <col min="7176" max="7177" width="9.875" style="3" bestFit="1" customWidth="1"/>
    <col min="7178" max="7178" width="5.875" style="3" customWidth="1"/>
    <col min="7179" max="7179" width="50.5" style="3" customWidth="1"/>
    <col min="7180" max="7180" width="54" style="3" customWidth="1"/>
    <col min="7181" max="7181" width="30.875" style="3" customWidth="1"/>
    <col min="7182" max="7182" width="13.875" style="3" customWidth="1"/>
    <col min="7183" max="7183" width="11.125" style="3" customWidth="1"/>
    <col min="7184" max="7184" width="13.125" style="3" customWidth="1"/>
    <col min="7185" max="7185" width="18.125" style="3" customWidth="1"/>
    <col min="7186" max="7186" width="15.625" style="3" customWidth="1"/>
    <col min="7187" max="7424" width="8.875" style="3"/>
    <col min="7425" max="7425" width="10.875" style="3" customWidth="1"/>
    <col min="7426" max="7426" width="12.625" style="3" customWidth="1"/>
    <col min="7427" max="7427" width="5.875" style="3" customWidth="1"/>
    <col min="7428" max="7429" width="15.875" style="3" customWidth="1"/>
    <col min="7430" max="7430" width="67.125" style="3" customWidth="1"/>
    <col min="7431" max="7431" width="6.125" style="3" customWidth="1"/>
    <col min="7432" max="7433" width="9.875" style="3" bestFit="1" customWidth="1"/>
    <col min="7434" max="7434" width="5.875" style="3" customWidth="1"/>
    <col min="7435" max="7435" width="50.5" style="3" customWidth="1"/>
    <col min="7436" max="7436" width="54" style="3" customWidth="1"/>
    <col min="7437" max="7437" width="30.875" style="3" customWidth="1"/>
    <col min="7438" max="7438" width="13.875" style="3" customWidth="1"/>
    <col min="7439" max="7439" width="11.125" style="3" customWidth="1"/>
    <col min="7440" max="7440" width="13.125" style="3" customWidth="1"/>
    <col min="7441" max="7441" width="18.125" style="3" customWidth="1"/>
    <col min="7442" max="7442" width="15.625" style="3" customWidth="1"/>
    <col min="7443" max="7680" width="8.875" style="3"/>
    <col min="7681" max="7681" width="10.875" style="3" customWidth="1"/>
    <col min="7682" max="7682" width="12.625" style="3" customWidth="1"/>
    <col min="7683" max="7683" width="5.875" style="3" customWidth="1"/>
    <col min="7684" max="7685" width="15.875" style="3" customWidth="1"/>
    <col min="7686" max="7686" width="67.125" style="3" customWidth="1"/>
    <col min="7687" max="7687" width="6.125" style="3" customWidth="1"/>
    <col min="7688" max="7689" width="9.875" style="3" bestFit="1" customWidth="1"/>
    <col min="7690" max="7690" width="5.875" style="3" customWidth="1"/>
    <col min="7691" max="7691" width="50.5" style="3" customWidth="1"/>
    <col min="7692" max="7692" width="54" style="3" customWidth="1"/>
    <col min="7693" max="7693" width="30.875" style="3" customWidth="1"/>
    <col min="7694" max="7694" width="13.875" style="3" customWidth="1"/>
    <col min="7695" max="7695" width="11.125" style="3" customWidth="1"/>
    <col min="7696" max="7696" width="13.125" style="3" customWidth="1"/>
    <col min="7697" max="7697" width="18.125" style="3" customWidth="1"/>
    <col min="7698" max="7698" width="15.625" style="3" customWidth="1"/>
    <col min="7699" max="7936" width="8.875" style="3"/>
    <col min="7937" max="7937" width="10.875" style="3" customWidth="1"/>
    <col min="7938" max="7938" width="12.625" style="3" customWidth="1"/>
    <col min="7939" max="7939" width="5.875" style="3" customWidth="1"/>
    <col min="7940" max="7941" width="15.875" style="3" customWidth="1"/>
    <col min="7942" max="7942" width="67.125" style="3" customWidth="1"/>
    <col min="7943" max="7943" width="6.125" style="3" customWidth="1"/>
    <col min="7944" max="7945" width="9.875" style="3" bestFit="1" customWidth="1"/>
    <col min="7946" max="7946" width="5.875" style="3" customWidth="1"/>
    <col min="7947" max="7947" width="50.5" style="3" customWidth="1"/>
    <col min="7948" max="7948" width="54" style="3" customWidth="1"/>
    <col min="7949" max="7949" width="30.875" style="3" customWidth="1"/>
    <col min="7950" max="7950" width="13.875" style="3" customWidth="1"/>
    <col min="7951" max="7951" width="11.125" style="3" customWidth="1"/>
    <col min="7952" max="7952" width="13.125" style="3" customWidth="1"/>
    <col min="7953" max="7953" width="18.125" style="3" customWidth="1"/>
    <col min="7954" max="7954" width="15.625" style="3" customWidth="1"/>
    <col min="7955" max="8192" width="8.875" style="3"/>
    <col min="8193" max="8193" width="10.875" style="3" customWidth="1"/>
    <col min="8194" max="8194" width="12.625" style="3" customWidth="1"/>
    <col min="8195" max="8195" width="5.875" style="3" customWidth="1"/>
    <col min="8196" max="8197" width="15.875" style="3" customWidth="1"/>
    <col min="8198" max="8198" width="67.125" style="3" customWidth="1"/>
    <col min="8199" max="8199" width="6.125" style="3" customWidth="1"/>
    <col min="8200" max="8201" width="9.875" style="3" bestFit="1" customWidth="1"/>
    <col min="8202" max="8202" width="5.875" style="3" customWidth="1"/>
    <col min="8203" max="8203" width="50.5" style="3" customWidth="1"/>
    <col min="8204" max="8204" width="54" style="3" customWidth="1"/>
    <col min="8205" max="8205" width="30.875" style="3" customWidth="1"/>
    <col min="8206" max="8206" width="13.875" style="3" customWidth="1"/>
    <col min="8207" max="8207" width="11.125" style="3" customWidth="1"/>
    <col min="8208" max="8208" width="13.125" style="3" customWidth="1"/>
    <col min="8209" max="8209" width="18.125" style="3" customWidth="1"/>
    <col min="8210" max="8210" width="15.625" style="3" customWidth="1"/>
    <col min="8211" max="8448" width="8.875" style="3"/>
    <col min="8449" max="8449" width="10.875" style="3" customWidth="1"/>
    <col min="8450" max="8450" width="12.625" style="3" customWidth="1"/>
    <col min="8451" max="8451" width="5.875" style="3" customWidth="1"/>
    <col min="8452" max="8453" width="15.875" style="3" customWidth="1"/>
    <col min="8454" max="8454" width="67.125" style="3" customWidth="1"/>
    <col min="8455" max="8455" width="6.125" style="3" customWidth="1"/>
    <col min="8456" max="8457" width="9.875" style="3" bestFit="1" customWidth="1"/>
    <col min="8458" max="8458" width="5.875" style="3" customWidth="1"/>
    <col min="8459" max="8459" width="50.5" style="3" customWidth="1"/>
    <col min="8460" max="8460" width="54" style="3" customWidth="1"/>
    <col min="8461" max="8461" width="30.875" style="3" customWidth="1"/>
    <col min="8462" max="8462" width="13.875" style="3" customWidth="1"/>
    <col min="8463" max="8463" width="11.125" style="3" customWidth="1"/>
    <col min="8464" max="8464" width="13.125" style="3" customWidth="1"/>
    <col min="8465" max="8465" width="18.125" style="3" customWidth="1"/>
    <col min="8466" max="8466" width="15.625" style="3" customWidth="1"/>
    <col min="8467" max="8704" width="8.875" style="3"/>
    <col min="8705" max="8705" width="10.875" style="3" customWidth="1"/>
    <col min="8706" max="8706" width="12.625" style="3" customWidth="1"/>
    <col min="8707" max="8707" width="5.875" style="3" customWidth="1"/>
    <col min="8708" max="8709" width="15.875" style="3" customWidth="1"/>
    <col min="8710" max="8710" width="67.125" style="3" customWidth="1"/>
    <col min="8711" max="8711" width="6.125" style="3" customWidth="1"/>
    <col min="8712" max="8713" width="9.875" style="3" bestFit="1" customWidth="1"/>
    <col min="8714" max="8714" width="5.875" style="3" customWidth="1"/>
    <col min="8715" max="8715" width="50.5" style="3" customWidth="1"/>
    <col min="8716" max="8716" width="54" style="3" customWidth="1"/>
    <col min="8717" max="8717" width="30.875" style="3" customWidth="1"/>
    <col min="8718" max="8718" width="13.875" style="3" customWidth="1"/>
    <col min="8719" max="8719" width="11.125" style="3" customWidth="1"/>
    <col min="8720" max="8720" width="13.125" style="3" customWidth="1"/>
    <col min="8721" max="8721" width="18.125" style="3" customWidth="1"/>
    <col min="8722" max="8722" width="15.625" style="3" customWidth="1"/>
    <col min="8723" max="8960" width="8.875" style="3"/>
    <col min="8961" max="8961" width="10.875" style="3" customWidth="1"/>
    <col min="8962" max="8962" width="12.625" style="3" customWidth="1"/>
    <col min="8963" max="8963" width="5.875" style="3" customWidth="1"/>
    <col min="8964" max="8965" width="15.875" style="3" customWidth="1"/>
    <col min="8966" max="8966" width="67.125" style="3" customWidth="1"/>
    <col min="8967" max="8967" width="6.125" style="3" customWidth="1"/>
    <col min="8968" max="8969" width="9.875" style="3" bestFit="1" customWidth="1"/>
    <col min="8970" max="8970" width="5.875" style="3" customWidth="1"/>
    <col min="8971" max="8971" width="50.5" style="3" customWidth="1"/>
    <col min="8972" max="8972" width="54" style="3" customWidth="1"/>
    <col min="8973" max="8973" width="30.875" style="3" customWidth="1"/>
    <col min="8974" max="8974" width="13.875" style="3" customWidth="1"/>
    <col min="8975" max="8975" width="11.125" style="3" customWidth="1"/>
    <col min="8976" max="8976" width="13.125" style="3" customWidth="1"/>
    <col min="8977" max="8977" width="18.125" style="3" customWidth="1"/>
    <col min="8978" max="8978" width="15.625" style="3" customWidth="1"/>
    <col min="8979" max="9216" width="8.875" style="3"/>
    <col min="9217" max="9217" width="10.875" style="3" customWidth="1"/>
    <col min="9218" max="9218" width="12.625" style="3" customWidth="1"/>
    <col min="9219" max="9219" width="5.875" style="3" customWidth="1"/>
    <col min="9220" max="9221" width="15.875" style="3" customWidth="1"/>
    <col min="9222" max="9222" width="67.125" style="3" customWidth="1"/>
    <col min="9223" max="9223" width="6.125" style="3" customWidth="1"/>
    <col min="9224" max="9225" width="9.875" style="3" bestFit="1" customWidth="1"/>
    <col min="9226" max="9226" width="5.875" style="3" customWidth="1"/>
    <col min="9227" max="9227" width="50.5" style="3" customWidth="1"/>
    <col min="9228" max="9228" width="54" style="3" customWidth="1"/>
    <col min="9229" max="9229" width="30.875" style="3" customWidth="1"/>
    <col min="9230" max="9230" width="13.875" style="3" customWidth="1"/>
    <col min="9231" max="9231" width="11.125" style="3" customWidth="1"/>
    <col min="9232" max="9232" width="13.125" style="3" customWidth="1"/>
    <col min="9233" max="9233" width="18.125" style="3" customWidth="1"/>
    <col min="9234" max="9234" width="15.625" style="3" customWidth="1"/>
    <col min="9235" max="9472" width="8.875" style="3"/>
    <col min="9473" max="9473" width="10.875" style="3" customWidth="1"/>
    <col min="9474" max="9474" width="12.625" style="3" customWidth="1"/>
    <col min="9475" max="9475" width="5.875" style="3" customWidth="1"/>
    <col min="9476" max="9477" width="15.875" style="3" customWidth="1"/>
    <col min="9478" max="9478" width="67.125" style="3" customWidth="1"/>
    <col min="9479" max="9479" width="6.125" style="3" customWidth="1"/>
    <col min="9480" max="9481" width="9.875" style="3" bestFit="1" customWidth="1"/>
    <col min="9482" max="9482" width="5.875" style="3" customWidth="1"/>
    <col min="9483" max="9483" width="50.5" style="3" customWidth="1"/>
    <col min="9484" max="9484" width="54" style="3" customWidth="1"/>
    <col min="9485" max="9485" width="30.875" style="3" customWidth="1"/>
    <col min="9486" max="9486" width="13.875" style="3" customWidth="1"/>
    <col min="9487" max="9487" width="11.125" style="3" customWidth="1"/>
    <col min="9488" max="9488" width="13.125" style="3" customWidth="1"/>
    <col min="9489" max="9489" width="18.125" style="3" customWidth="1"/>
    <col min="9490" max="9490" width="15.625" style="3" customWidth="1"/>
    <col min="9491" max="9728" width="8.875" style="3"/>
    <col min="9729" max="9729" width="10.875" style="3" customWidth="1"/>
    <col min="9730" max="9730" width="12.625" style="3" customWidth="1"/>
    <col min="9731" max="9731" width="5.875" style="3" customWidth="1"/>
    <col min="9732" max="9733" width="15.875" style="3" customWidth="1"/>
    <col min="9734" max="9734" width="67.125" style="3" customWidth="1"/>
    <col min="9735" max="9735" width="6.125" style="3" customWidth="1"/>
    <col min="9736" max="9737" width="9.875" style="3" bestFit="1" customWidth="1"/>
    <col min="9738" max="9738" width="5.875" style="3" customWidth="1"/>
    <col min="9739" max="9739" width="50.5" style="3" customWidth="1"/>
    <col min="9740" max="9740" width="54" style="3" customWidth="1"/>
    <col min="9741" max="9741" width="30.875" style="3" customWidth="1"/>
    <col min="9742" max="9742" width="13.875" style="3" customWidth="1"/>
    <col min="9743" max="9743" width="11.125" style="3" customWidth="1"/>
    <col min="9744" max="9744" width="13.125" style="3" customWidth="1"/>
    <col min="9745" max="9745" width="18.125" style="3" customWidth="1"/>
    <col min="9746" max="9746" width="15.625" style="3" customWidth="1"/>
    <col min="9747" max="9984" width="8.875" style="3"/>
    <col min="9985" max="9985" width="10.875" style="3" customWidth="1"/>
    <col min="9986" max="9986" width="12.625" style="3" customWidth="1"/>
    <col min="9987" max="9987" width="5.875" style="3" customWidth="1"/>
    <col min="9988" max="9989" width="15.875" style="3" customWidth="1"/>
    <col min="9990" max="9990" width="67.125" style="3" customWidth="1"/>
    <col min="9991" max="9991" width="6.125" style="3" customWidth="1"/>
    <col min="9992" max="9993" width="9.875" style="3" bestFit="1" customWidth="1"/>
    <col min="9994" max="9994" width="5.875" style="3" customWidth="1"/>
    <col min="9995" max="9995" width="50.5" style="3" customWidth="1"/>
    <col min="9996" max="9996" width="54" style="3" customWidth="1"/>
    <col min="9997" max="9997" width="30.875" style="3" customWidth="1"/>
    <col min="9998" max="9998" width="13.875" style="3" customWidth="1"/>
    <col min="9999" max="9999" width="11.125" style="3" customWidth="1"/>
    <col min="10000" max="10000" width="13.125" style="3" customWidth="1"/>
    <col min="10001" max="10001" width="18.125" style="3" customWidth="1"/>
    <col min="10002" max="10002" width="15.625" style="3" customWidth="1"/>
    <col min="10003" max="10240" width="8.875" style="3"/>
    <col min="10241" max="10241" width="10.875" style="3" customWidth="1"/>
    <col min="10242" max="10242" width="12.625" style="3" customWidth="1"/>
    <col min="10243" max="10243" width="5.875" style="3" customWidth="1"/>
    <col min="10244" max="10245" width="15.875" style="3" customWidth="1"/>
    <col min="10246" max="10246" width="67.125" style="3" customWidth="1"/>
    <col min="10247" max="10247" width="6.125" style="3" customWidth="1"/>
    <col min="10248" max="10249" width="9.875" style="3" bestFit="1" customWidth="1"/>
    <col min="10250" max="10250" width="5.875" style="3" customWidth="1"/>
    <col min="10251" max="10251" width="50.5" style="3" customWidth="1"/>
    <col min="10252" max="10252" width="54" style="3" customWidth="1"/>
    <col min="10253" max="10253" width="30.875" style="3" customWidth="1"/>
    <col min="10254" max="10254" width="13.875" style="3" customWidth="1"/>
    <col min="10255" max="10255" width="11.125" style="3" customWidth="1"/>
    <col min="10256" max="10256" width="13.125" style="3" customWidth="1"/>
    <col min="10257" max="10257" width="18.125" style="3" customWidth="1"/>
    <col min="10258" max="10258" width="15.625" style="3" customWidth="1"/>
    <col min="10259" max="10496" width="8.875" style="3"/>
    <col min="10497" max="10497" width="10.875" style="3" customWidth="1"/>
    <col min="10498" max="10498" width="12.625" style="3" customWidth="1"/>
    <col min="10499" max="10499" width="5.875" style="3" customWidth="1"/>
    <col min="10500" max="10501" width="15.875" style="3" customWidth="1"/>
    <col min="10502" max="10502" width="67.125" style="3" customWidth="1"/>
    <col min="10503" max="10503" width="6.125" style="3" customWidth="1"/>
    <col min="10504" max="10505" width="9.875" style="3" bestFit="1" customWidth="1"/>
    <col min="10506" max="10506" width="5.875" style="3" customWidth="1"/>
    <col min="10507" max="10507" width="50.5" style="3" customWidth="1"/>
    <col min="10508" max="10508" width="54" style="3" customWidth="1"/>
    <col min="10509" max="10509" width="30.875" style="3" customWidth="1"/>
    <col min="10510" max="10510" width="13.875" style="3" customWidth="1"/>
    <col min="10511" max="10511" width="11.125" style="3" customWidth="1"/>
    <col min="10512" max="10512" width="13.125" style="3" customWidth="1"/>
    <col min="10513" max="10513" width="18.125" style="3" customWidth="1"/>
    <col min="10514" max="10514" width="15.625" style="3" customWidth="1"/>
    <col min="10515" max="10752" width="8.875" style="3"/>
    <col min="10753" max="10753" width="10.875" style="3" customWidth="1"/>
    <col min="10754" max="10754" width="12.625" style="3" customWidth="1"/>
    <col min="10755" max="10755" width="5.875" style="3" customWidth="1"/>
    <col min="10756" max="10757" width="15.875" style="3" customWidth="1"/>
    <col min="10758" max="10758" width="67.125" style="3" customWidth="1"/>
    <col min="10759" max="10759" width="6.125" style="3" customWidth="1"/>
    <col min="10760" max="10761" width="9.875" style="3" bestFit="1" customWidth="1"/>
    <col min="10762" max="10762" width="5.875" style="3" customWidth="1"/>
    <col min="10763" max="10763" width="50.5" style="3" customWidth="1"/>
    <col min="10764" max="10764" width="54" style="3" customWidth="1"/>
    <col min="10765" max="10765" width="30.875" style="3" customWidth="1"/>
    <col min="10766" max="10766" width="13.875" style="3" customWidth="1"/>
    <col min="10767" max="10767" width="11.125" style="3" customWidth="1"/>
    <col min="10768" max="10768" width="13.125" style="3" customWidth="1"/>
    <col min="10769" max="10769" width="18.125" style="3" customWidth="1"/>
    <col min="10770" max="10770" width="15.625" style="3" customWidth="1"/>
    <col min="10771" max="11008" width="8.875" style="3"/>
    <col min="11009" max="11009" width="10.875" style="3" customWidth="1"/>
    <col min="11010" max="11010" width="12.625" style="3" customWidth="1"/>
    <col min="11011" max="11011" width="5.875" style="3" customWidth="1"/>
    <col min="11012" max="11013" width="15.875" style="3" customWidth="1"/>
    <col min="11014" max="11014" width="67.125" style="3" customWidth="1"/>
    <col min="11015" max="11015" width="6.125" style="3" customWidth="1"/>
    <col min="11016" max="11017" width="9.875" style="3" bestFit="1" customWidth="1"/>
    <col min="11018" max="11018" width="5.875" style="3" customWidth="1"/>
    <col min="11019" max="11019" width="50.5" style="3" customWidth="1"/>
    <col min="11020" max="11020" width="54" style="3" customWidth="1"/>
    <col min="11021" max="11021" width="30.875" style="3" customWidth="1"/>
    <col min="11022" max="11022" width="13.875" style="3" customWidth="1"/>
    <col min="11023" max="11023" width="11.125" style="3" customWidth="1"/>
    <col min="11024" max="11024" width="13.125" style="3" customWidth="1"/>
    <col min="11025" max="11025" width="18.125" style="3" customWidth="1"/>
    <col min="11026" max="11026" width="15.625" style="3" customWidth="1"/>
    <col min="11027" max="11264" width="8.875" style="3"/>
    <col min="11265" max="11265" width="10.875" style="3" customWidth="1"/>
    <col min="11266" max="11266" width="12.625" style="3" customWidth="1"/>
    <col min="11267" max="11267" width="5.875" style="3" customWidth="1"/>
    <col min="11268" max="11269" width="15.875" style="3" customWidth="1"/>
    <col min="11270" max="11270" width="67.125" style="3" customWidth="1"/>
    <col min="11271" max="11271" width="6.125" style="3" customWidth="1"/>
    <col min="11272" max="11273" width="9.875" style="3" bestFit="1" customWidth="1"/>
    <col min="11274" max="11274" width="5.875" style="3" customWidth="1"/>
    <col min="11275" max="11275" width="50.5" style="3" customWidth="1"/>
    <col min="11276" max="11276" width="54" style="3" customWidth="1"/>
    <col min="11277" max="11277" width="30.875" style="3" customWidth="1"/>
    <col min="11278" max="11278" width="13.875" style="3" customWidth="1"/>
    <col min="11279" max="11279" width="11.125" style="3" customWidth="1"/>
    <col min="11280" max="11280" width="13.125" style="3" customWidth="1"/>
    <col min="11281" max="11281" width="18.125" style="3" customWidth="1"/>
    <col min="11282" max="11282" width="15.625" style="3" customWidth="1"/>
    <col min="11283" max="11520" width="8.875" style="3"/>
    <col min="11521" max="11521" width="10.875" style="3" customWidth="1"/>
    <col min="11522" max="11522" width="12.625" style="3" customWidth="1"/>
    <col min="11523" max="11523" width="5.875" style="3" customWidth="1"/>
    <col min="11524" max="11525" width="15.875" style="3" customWidth="1"/>
    <col min="11526" max="11526" width="67.125" style="3" customWidth="1"/>
    <col min="11527" max="11527" width="6.125" style="3" customWidth="1"/>
    <col min="11528" max="11529" width="9.875" style="3" bestFit="1" customWidth="1"/>
    <col min="11530" max="11530" width="5.875" style="3" customWidth="1"/>
    <col min="11531" max="11531" width="50.5" style="3" customWidth="1"/>
    <col min="11532" max="11532" width="54" style="3" customWidth="1"/>
    <col min="11533" max="11533" width="30.875" style="3" customWidth="1"/>
    <col min="11534" max="11534" width="13.875" style="3" customWidth="1"/>
    <col min="11535" max="11535" width="11.125" style="3" customWidth="1"/>
    <col min="11536" max="11536" width="13.125" style="3" customWidth="1"/>
    <col min="11537" max="11537" width="18.125" style="3" customWidth="1"/>
    <col min="11538" max="11538" width="15.625" style="3" customWidth="1"/>
    <col min="11539" max="11776" width="8.875" style="3"/>
    <col min="11777" max="11777" width="10.875" style="3" customWidth="1"/>
    <col min="11778" max="11778" width="12.625" style="3" customWidth="1"/>
    <col min="11779" max="11779" width="5.875" style="3" customWidth="1"/>
    <col min="11780" max="11781" width="15.875" style="3" customWidth="1"/>
    <col min="11782" max="11782" width="67.125" style="3" customWidth="1"/>
    <col min="11783" max="11783" width="6.125" style="3" customWidth="1"/>
    <col min="11784" max="11785" width="9.875" style="3" bestFit="1" customWidth="1"/>
    <col min="11786" max="11786" width="5.875" style="3" customWidth="1"/>
    <col min="11787" max="11787" width="50.5" style="3" customWidth="1"/>
    <col min="11788" max="11788" width="54" style="3" customWidth="1"/>
    <col min="11789" max="11789" width="30.875" style="3" customWidth="1"/>
    <col min="11790" max="11790" width="13.875" style="3" customWidth="1"/>
    <col min="11791" max="11791" width="11.125" style="3" customWidth="1"/>
    <col min="11792" max="11792" width="13.125" style="3" customWidth="1"/>
    <col min="11793" max="11793" width="18.125" style="3" customWidth="1"/>
    <col min="11794" max="11794" width="15.625" style="3" customWidth="1"/>
    <col min="11795" max="12032" width="8.875" style="3"/>
    <col min="12033" max="12033" width="10.875" style="3" customWidth="1"/>
    <col min="12034" max="12034" width="12.625" style="3" customWidth="1"/>
    <col min="12035" max="12035" width="5.875" style="3" customWidth="1"/>
    <col min="12036" max="12037" width="15.875" style="3" customWidth="1"/>
    <col min="12038" max="12038" width="67.125" style="3" customWidth="1"/>
    <col min="12039" max="12039" width="6.125" style="3" customWidth="1"/>
    <col min="12040" max="12041" width="9.875" style="3" bestFit="1" customWidth="1"/>
    <col min="12042" max="12042" width="5.875" style="3" customWidth="1"/>
    <col min="12043" max="12043" width="50.5" style="3" customWidth="1"/>
    <col min="12044" max="12044" width="54" style="3" customWidth="1"/>
    <col min="12045" max="12045" width="30.875" style="3" customWidth="1"/>
    <col min="12046" max="12046" width="13.875" style="3" customWidth="1"/>
    <col min="12047" max="12047" width="11.125" style="3" customWidth="1"/>
    <col min="12048" max="12048" width="13.125" style="3" customWidth="1"/>
    <col min="12049" max="12049" width="18.125" style="3" customWidth="1"/>
    <col min="12050" max="12050" width="15.625" style="3" customWidth="1"/>
    <col min="12051" max="12288" width="8.875" style="3"/>
    <col min="12289" max="12289" width="10.875" style="3" customWidth="1"/>
    <col min="12290" max="12290" width="12.625" style="3" customWidth="1"/>
    <col min="12291" max="12291" width="5.875" style="3" customWidth="1"/>
    <col min="12292" max="12293" width="15.875" style="3" customWidth="1"/>
    <col min="12294" max="12294" width="67.125" style="3" customWidth="1"/>
    <col min="12295" max="12295" width="6.125" style="3" customWidth="1"/>
    <col min="12296" max="12297" width="9.875" style="3" bestFit="1" customWidth="1"/>
    <col min="12298" max="12298" width="5.875" style="3" customWidth="1"/>
    <col min="12299" max="12299" width="50.5" style="3" customWidth="1"/>
    <col min="12300" max="12300" width="54" style="3" customWidth="1"/>
    <col min="12301" max="12301" width="30.875" style="3" customWidth="1"/>
    <col min="12302" max="12302" width="13.875" style="3" customWidth="1"/>
    <col min="12303" max="12303" width="11.125" style="3" customWidth="1"/>
    <col min="12304" max="12304" width="13.125" style="3" customWidth="1"/>
    <col min="12305" max="12305" width="18.125" style="3" customWidth="1"/>
    <col min="12306" max="12306" width="15.625" style="3" customWidth="1"/>
    <col min="12307" max="12544" width="8.875" style="3"/>
    <col min="12545" max="12545" width="10.875" style="3" customWidth="1"/>
    <col min="12546" max="12546" width="12.625" style="3" customWidth="1"/>
    <col min="12547" max="12547" width="5.875" style="3" customWidth="1"/>
    <col min="12548" max="12549" width="15.875" style="3" customWidth="1"/>
    <col min="12550" max="12550" width="67.125" style="3" customWidth="1"/>
    <col min="12551" max="12551" width="6.125" style="3" customWidth="1"/>
    <col min="12552" max="12553" width="9.875" style="3" bestFit="1" customWidth="1"/>
    <col min="12554" max="12554" width="5.875" style="3" customWidth="1"/>
    <col min="12555" max="12555" width="50.5" style="3" customWidth="1"/>
    <col min="12556" max="12556" width="54" style="3" customWidth="1"/>
    <col min="12557" max="12557" width="30.875" style="3" customWidth="1"/>
    <col min="12558" max="12558" width="13.875" style="3" customWidth="1"/>
    <col min="12559" max="12559" width="11.125" style="3" customWidth="1"/>
    <col min="12560" max="12560" width="13.125" style="3" customWidth="1"/>
    <col min="12561" max="12561" width="18.125" style="3" customWidth="1"/>
    <col min="12562" max="12562" width="15.625" style="3" customWidth="1"/>
    <col min="12563" max="12800" width="8.875" style="3"/>
    <col min="12801" max="12801" width="10.875" style="3" customWidth="1"/>
    <col min="12802" max="12802" width="12.625" style="3" customWidth="1"/>
    <col min="12803" max="12803" width="5.875" style="3" customWidth="1"/>
    <col min="12804" max="12805" width="15.875" style="3" customWidth="1"/>
    <col min="12806" max="12806" width="67.125" style="3" customWidth="1"/>
    <col min="12807" max="12807" width="6.125" style="3" customWidth="1"/>
    <col min="12808" max="12809" width="9.875" style="3" bestFit="1" customWidth="1"/>
    <col min="12810" max="12810" width="5.875" style="3" customWidth="1"/>
    <col min="12811" max="12811" width="50.5" style="3" customWidth="1"/>
    <col min="12812" max="12812" width="54" style="3" customWidth="1"/>
    <col min="12813" max="12813" width="30.875" style="3" customWidth="1"/>
    <col min="12814" max="12814" width="13.875" style="3" customWidth="1"/>
    <col min="12815" max="12815" width="11.125" style="3" customWidth="1"/>
    <col min="12816" max="12816" width="13.125" style="3" customWidth="1"/>
    <col min="12817" max="12817" width="18.125" style="3" customWidth="1"/>
    <col min="12818" max="12818" width="15.625" style="3" customWidth="1"/>
    <col min="12819" max="13056" width="8.875" style="3"/>
    <col min="13057" max="13057" width="10.875" style="3" customWidth="1"/>
    <col min="13058" max="13058" width="12.625" style="3" customWidth="1"/>
    <col min="13059" max="13059" width="5.875" style="3" customWidth="1"/>
    <col min="13060" max="13061" width="15.875" style="3" customWidth="1"/>
    <col min="13062" max="13062" width="67.125" style="3" customWidth="1"/>
    <col min="13063" max="13063" width="6.125" style="3" customWidth="1"/>
    <col min="13064" max="13065" width="9.875" style="3" bestFit="1" customWidth="1"/>
    <col min="13066" max="13066" width="5.875" style="3" customWidth="1"/>
    <col min="13067" max="13067" width="50.5" style="3" customWidth="1"/>
    <col min="13068" max="13068" width="54" style="3" customWidth="1"/>
    <col min="13069" max="13069" width="30.875" style="3" customWidth="1"/>
    <col min="13070" max="13070" width="13.875" style="3" customWidth="1"/>
    <col min="13071" max="13071" width="11.125" style="3" customWidth="1"/>
    <col min="13072" max="13072" width="13.125" style="3" customWidth="1"/>
    <col min="13073" max="13073" width="18.125" style="3" customWidth="1"/>
    <col min="13074" max="13074" width="15.625" style="3" customWidth="1"/>
    <col min="13075" max="13312" width="8.875" style="3"/>
    <col min="13313" max="13313" width="10.875" style="3" customWidth="1"/>
    <col min="13314" max="13314" width="12.625" style="3" customWidth="1"/>
    <col min="13315" max="13315" width="5.875" style="3" customWidth="1"/>
    <col min="13316" max="13317" width="15.875" style="3" customWidth="1"/>
    <col min="13318" max="13318" width="67.125" style="3" customWidth="1"/>
    <col min="13319" max="13319" width="6.125" style="3" customWidth="1"/>
    <col min="13320" max="13321" width="9.875" style="3" bestFit="1" customWidth="1"/>
    <col min="13322" max="13322" width="5.875" style="3" customWidth="1"/>
    <col min="13323" max="13323" width="50.5" style="3" customWidth="1"/>
    <col min="13324" max="13324" width="54" style="3" customWidth="1"/>
    <col min="13325" max="13325" width="30.875" style="3" customWidth="1"/>
    <col min="13326" max="13326" width="13.875" style="3" customWidth="1"/>
    <col min="13327" max="13327" width="11.125" style="3" customWidth="1"/>
    <col min="13328" max="13328" width="13.125" style="3" customWidth="1"/>
    <col min="13329" max="13329" width="18.125" style="3" customWidth="1"/>
    <col min="13330" max="13330" width="15.625" style="3" customWidth="1"/>
    <col min="13331" max="13568" width="8.875" style="3"/>
    <col min="13569" max="13569" width="10.875" style="3" customWidth="1"/>
    <col min="13570" max="13570" width="12.625" style="3" customWidth="1"/>
    <col min="13571" max="13571" width="5.875" style="3" customWidth="1"/>
    <col min="13572" max="13573" width="15.875" style="3" customWidth="1"/>
    <col min="13574" max="13574" width="67.125" style="3" customWidth="1"/>
    <col min="13575" max="13575" width="6.125" style="3" customWidth="1"/>
    <col min="13576" max="13577" width="9.875" style="3" bestFit="1" customWidth="1"/>
    <col min="13578" max="13578" width="5.875" style="3" customWidth="1"/>
    <col min="13579" max="13579" width="50.5" style="3" customWidth="1"/>
    <col min="13580" max="13580" width="54" style="3" customWidth="1"/>
    <col min="13581" max="13581" width="30.875" style="3" customWidth="1"/>
    <col min="13582" max="13582" width="13.875" style="3" customWidth="1"/>
    <col min="13583" max="13583" width="11.125" style="3" customWidth="1"/>
    <col min="13584" max="13584" width="13.125" style="3" customWidth="1"/>
    <col min="13585" max="13585" width="18.125" style="3" customWidth="1"/>
    <col min="13586" max="13586" width="15.625" style="3" customWidth="1"/>
    <col min="13587" max="13824" width="8.875" style="3"/>
    <col min="13825" max="13825" width="10.875" style="3" customWidth="1"/>
    <col min="13826" max="13826" width="12.625" style="3" customWidth="1"/>
    <col min="13827" max="13827" width="5.875" style="3" customWidth="1"/>
    <col min="13828" max="13829" width="15.875" style="3" customWidth="1"/>
    <col min="13830" max="13830" width="67.125" style="3" customWidth="1"/>
    <col min="13831" max="13831" width="6.125" style="3" customWidth="1"/>
    <col min="13832" max="13833" width="9.875" style="3" bestFit="1" customWidth="1"/>
    <col min="13834" max="13834" width="5.875" style="3" customWidth="1"/>
    <col min="13835" max="13835" width="50.5" style="3" customWidth="1"/>
    <col min="13836" max="13836" width="54" style="3" customWidth="1"/>
    <col min="13837" max="13837" width="30.875" style="3" customWidth="1"/>
    <col min="13838" max="13838" width="13.875" style="3" customWidth="1"/>
    <col min="13839" max="13839" width="11.125" style="3" customWidth="1"/>
    <col min="13840" max="13840" width="13.125" style="3" customWidth="1"/>
    <col min="13841" max="13841" width="18.125" style="3" customWidth="1"/>
    <col min="13842" max="13842" width="15.625" style="3" customWidth="1"/>
    <col min="13843" max="14080" width="8.875" style="3"/>
    <col min="14081" max="14081" width="10.875" style="3" customWidth="1"/>
    <col min="14082" max="14082" width="12.625" style="3" customWidth="1"/>
    <col min="14083" max="14083" width="5.875" style="3" customWidth="1"/>
    <col min="14084" max="14085" width="15.875" style="3" customWidth="1"/>
    <col min="14086" max="14086" width="67.125" style="3" customWidth="1"/>
    <col min="14087" max="14087" width="6.125" style="3" customWidth="1"/>
    <col min="14088" max="14089" width="9.875" style="3" bestFit="1" customWidth="1"/>
    <col min="14090" max="14090" width="5.875" style="3" customWidth="1"/>
    <col min="14091" max="14091" width="50.5" style="3" customWidth="1"/>
    <col min="14092" max="14092" width="54" style="3" customWidth="1"/>
    <col min="14093" max="14093" width="30.875" style="3" customWidth="1"/>
    <col min="14094" max="14094" width="13.875" style="3" customWidth="1"/>
    <col min="14095" max="14095" width="11.125" style="3" customWidth="1"/>
    <col min="14096" max="14096" width="13.125" style="3" customWidth="1"/>
    <col min="14097" max="14097" width="18.125" style="3" customWidth="1"/>
    <col min="14098" max="14098" width="15.625" style="3" customWidth="1"/>
    <col min="14099" max="14336" width="8.875" style="3"/>
    <col min="14337" max="14337" width="10.875" style="3" customWidth="1"/>
    <col min="14338" max="14338" width="12.625" style="3" customWidth="1"/>
    <col min="14339" max="14339" width="5.875" style="3" customWidth="1"/>
    <col min="14340" max="14341" width="15.875" style="3" customWidth="1"/>
    <col min="14342" max="14342" width="67.125" style="3" customWidth="1"/>
    <col min="14343" max="14343" width="6.125" style="3" customWidth="1"/>
    <col min="14344" max="14345" width="9.875" style="3" bestFit="1" customWidth="1"/>
    <col min="14346" max="14346" width="5.875" style="3" customWidth="1"/>
    <col min="14347" max="14347" width="50.5" style="3" customWidth="1"/>
    <col min="14348" max="14348" width="54" style="3" customWidth="1"/>
    <col min="14349" max="14349" width="30.875" style="3" customWidth="1"/>
    <col min="14350" max="14350" width="13.875" style="3" customWidth="1"/>
    <col min="14351" max="14351" width="11.125" style="3" customWidth="1"/>
    <col min="14352" max="14352" width="13.125" style="3" customWidth="1"/>
    <col min="14353" max="14353" width="18.125" style="3" customWidth="1"/>
    <col min="14354" max="14354" width="15.625" style="3" customWidth="1"/>
    <col min="14355" max="14592" width="8.875" style="3"/>
    <col min="14593" max="14593" width="10.875" style="3" customWidth="1"/>
    <col min="14594" max="14594" width="12.625" style="3" customWidth="1"/>
    <col min="14595" max="14595" width="5.875" style="3" customWidth="1"/>
    <col min="14596" max="14597" width="15.875" style="3" customWidth="1"/>
    <col min="14598" max="14598" width="67.125" style="3" customWidth="1"/>
    <col min="14599" max="14599" width="6.125" style="3" customWidth="1"/>
    <col min="14600" max="14601" width="9.875" style="3" bestFit="1" customWidth="1"/>
    <col min="14602" max="14602" width="5.875" style="3" customWidth="1"/>
    <col min="14603" max="14603" width="50.5" style="3" customWidth="1"/>
    <col min="14604" max="14604" width="54" style="3" customWidth="1"/>
    <col min="14605" max="14605" width="30.875" style="3" customWidth="1"/>
    <col min="14606" max="14606" width="13.875" style="3" customWidth="1"/>
    <col min="14607" max="14607" width="11.125" style="3" customWidth="1"/>
    <col min="14608" max="14608" width="13.125" style="3" customWidth="1"/>
    <col min="14609" max="14609" width="18.125" style="3" customWidth="1"/>
    <col min="14610" max="14610" width="15.625" style="3" customWidth="1"/>
    <col min="14611" max="14848" width="8.875" style="3"/>
    <col min="14849" max="14849" width="10.875" style="3" customWidth="1"/>
    <col min="14850" max="14850" width="12.625" style="3" customWidth="1"/>
    <col min="14851" max="14851" width="5.875" style="3" customWidth="1"/>
    <col min="14852" max="14853" width="15.875" style="3" customWidth="1"/>
    <col min="14854" max="14854" width="67.125" style="3" customWidth="1"/>
    <col min="14855" max="14855" width="6.125" style="3" customWidth="1"/>
    <col min="14856" max="14857" width="9.875" style="3" bestFit="1" customWidth="1"/>
    <col min="14858" max="14858" width="5.875" style="3" customWidth="1"/>
    <col min="14859" max="14859" width="50.5" style="3" customWidth="1"/>
    <col min="14860" max="14860" width="54" style="3" customWidth="1"/>
    <col min="14861" max="14861" width="30.875" style="3" customWidth="1"/>
    <col min="14862" max="14862" width="13.875" style="3" customWidth="1"/>
    <col min="14863" max="14863" width="11.125" style="3" customWidth="1"/>
    <col min="14864" max="14864" width="13.125" style="3" customWidth="1"/>
    <col min="14865" max="14865" width="18.125" style="3" customWidth="1"/>
    <col min="14866" max="14866" width="15.625" style="3" customWidth="1"/>
    <col min="14867" max="15104" width="8.875" style="3"/>
    <col min="15105" max="15105" width="10.875" style="3" customWidth="1"/>
    <col min="15106" max="15106" width="12.625" style="3" customWidth="1"/>
    <col min="15107" max="15107" width="5.875" style="3" customWidth="1"/>
    <col min="15108" max="15109" width="15.875" style="3" customWidth="1"/>
    <col min="15110" max="15110" width="67.125" style="3" customWidth="1"/>
    <col min="15111" max="15111" width="6.125" style="3" customWidth="1"/>
    <col min="15112" max="15113" width="9.875" style="3" bestFit="1" customWidth="1"/>
    <col min="15114" max="15114" width="5.875" style="3" customWidth="1"/>
    <col min="15115" max="15115" width="50.5" style="3" customWidth="1"/>
    <col min="15116" max="15116" width="54" style="3" customWidth="1"/>
    <col min="15117" max="15117" width="30.875" style="3" customWidth="1"/>
    <col min="15118" max="15118" width="13.875" style="3" customWidth="1"/>
    <col min="15119" max="15119" width="11.125" style="3" customWidth="1"/>
    <col min="15120" max="15120" width="13.125" style="3" customWidth="1"/>
    <col min="15121" max="15121" width="18.125" style="3" customWidth="1"/>
    <col min="15122" max="15122" width="15.625" style="3" customWidth="1"/>
    <col min="15123" max="15360" width="8.875" style="3"/>
    <col min="15361" max="15361" width="10.875" style="3" customWidth="1"/>
    <col min="15362" max="15362" width="12.625" style="3" customWidth="1"/>
    <col min="15363" max="15363" width="5.875" style="3" customWidth="1"/>
    <col min="15364" max="15365" width="15.875" style="3" customWidth="1"/>
    <col min="15366" max="15366" width="67.125" style="3" customWidth="1"/>
    <col min="15367" max="15367" width="6.125" style="3" customWidth="1"/>
    <col min="15368" max="15369" width="9.875" style="3" bestFit="1" customWidth="1"/>
    <col min="15370" max="15370" width="5.875" style="3" customWidth="1"/>
    <col min="15371" max="15371" width="50.5" style="3" customWidth="1"/>
    <col min="15372" max="15372" width="54" style="3" customWidth="1"/>
    <col min="15373" max="15373" width="30.875" style="3" customWidth="1"/>
    <col min="15374" max="15374" width="13.875" style="3" customWidth="1"/>
    <col min="15375" max="15375" width="11.125" style="3" customWidth="1"/>
    <col min="15376" max="15376" width="13.125" style="3" customWidth="1"/>
    <col min="15377" max="15377" width="18.125" style="3" customWidth="1"/>
    <col min="15378" max="15378" width="15.625" style="3" customWidth="1"/>
    <col min="15379" max="15616" width="8.875" style="3"/>
    <col min="15617" max="15617" width="10.875" style="3" customWidth="1"/>
    <col min="15618" max="15618" width="12.625" style="3" customWidth="1"/>
    <col min="15619" max="15619" width="5.875" style="3" customWidth="1"/>
    <col min="15620" max="15621" width="15.875" style="3" customWidth="1"/>
    <col min="15622" max="15622" width="67.125" style="3" customWidth="1"/>
    <col min="15623" max="15623" width="6.125" style="3" customWidth="1"/>
    <col min="15624" max="15625" width="9.875" style="3" bestFit="1" customWidth="1"/>
    <col min="15626" max="15626" width="5.875" style="3" customWidth="1"/>
    <col min="15627" max="15627" width="50.5" style="3" customWidth="1"/>
    <col min="15628" max="15628" width="54" style="3" customWidth="1"/>
    <col min="15629" max="15629" width="30.875" style="3" customWidth="1"/>
    <col min="15630" max="15630" width="13.875" style="3" customWidth="1"/>
    <col min="15631" max="15631" width="11.125" style="3" customWidth="1"/>
    <col min="15632" max="15632" width="13.125" style="3" customWidth="1"/>
    <col min="15633" max="15633" width="18.125" style="3" customWidth="1"/>
    <col min="15634" max="15634" width="15.625" style="3" customWidth="1"/>
    <col min="15635" max="15872" width="8.875" style="3"/>
    <col min="15873" max="15873" width="10.875" style="3" customWidth="1"/>
    <col min="15874" max="15874" width="12.625" style="3" customWidth="1"/>
    <col min="15875" max="15875" width="5.875" style="3" customWidth="1"/>
    <col min="15876" max="15877" width="15.875" style="3" customWidth="1"/>
    <col min="15878" max="15878" width="67.125" style="3" customWidth="1"/>
    <col min="15879" max="15879" width="6.125" style="3" customWidth="1"/>
    <col min="15880" max="15881" width="9.875" style="3" bestFit="1" customWidth="1"/>
    <col min="15882" max="15882" width="5.875" style="3" customWidth="1"/>
    <col min="15883" max="15883" width="50.5" style="3" customWidth="1"/>
    <col min="15884" max="15884" width="54" style="3" customWidth="1"/>
    <col min="15885" max="15885" width="30.875" style="3" customWidth="1"/>
    <col min="15886" max="15886" width="13.875" style="3" customWidth="1"/>
    <col min="15887" max="15887" width="11.125" style="3" customWidth="1"/>
    <col min="15888" max="15888" width="13.125" style="3" customWidth="1"/>
    <col min="15889" max="15889" width="18.125" style="3" customWidth="1"/>
    <col min="15890" max="15890" width="15.625" style="3" customWidth="1"/>
    <col min="15891" max="16128" width="8.875" style="3"/>
    <col min="16129" max="16129" width="10.875" style="3" customWidth="1"/>
    <col min="16130" max="16130" width="12.625" style="3" customWidth="1"/>
    <col min="16131" max="16131" width="5.875" style="3" customWidth="1"/>
    <col min="16132" max="16133" width="15.875" style="3" customWidth="1"/>
    <col min="16134" max="16134" width="67.125" style="3" customWidth="1"/>
    <col min="16135" max="16135" width="6.125" style="3" customWidth="1"/>
    <col min="16136" max="16137" width="9.875" style="3" bestFit="1" customWidth="1"/>
    <col min="16138" max="16138" width="5.875" style="3" customWidth="1"/>
    <col min="16139" max="16139" width="50.5" style="3" customWidth="1"/>
    <col min="16140" max="16140" width="54" style="3" customWidth="1"/>
    <col min="16141" max="16141" width="30.875" style="3" customWidth="1"/>
    <col min="16142" max="16142" width="13.875" style="3" customWidth="1"/>
    <col min="16143" max="16143" width="11.125" style="3" customWidth="1"/>
    <col min="16144" max="16144" width="13.125" style="3" customWidth="1"/>
    <col min="16145" max="16145" width="18.125" style="3" customWidth="1"/>
    <col min="16146" max="16146" width="15.625" style="3" customWidth="1"/>
    <col min="16147" max="16384" width="8.875" style="3"/>
  </cols>
  <sheetData>
    <row r="2" spans="1:18" ht="20.100000000000001" customHeight="1">
      <c r="C2" s="1" t="s">
        <v>0</v>
      </c>
      <c r="D2" s="1"/>
      <c r="E2" s="1"/>
      <c r="F2" s="2" t="s">
        <v>6774</v>
      </c>
      <c r="H2" s="4" t="s">
        <v>2</v>
      </c>
      <c r="I2" s="5"/>
      <c r="J2" s="6"/>
      <c r="K2" s="125">
        <f>SUM(I:I)</f>
        <v>645103</v>
      </c>
    </row>
    <row r="3" spans="1:18" ht="20.100000000000001" customHeight="1">
      <c r="C3" s="1" t="s">
        <v>3</v>
      </c>
      <c r="D3" s="1"/>
      <c r="E3" s="1"/>
      <c r="F3" s="14" t="s">
        <v>4722</v>
      </c>
    </row>
    <row r="4" spans="1:18" ht="20.100000000000001" customHeight="1">
      <c r="C4" s="1" t="s">
        <v>3094</v>
      </c>
      <c r="D4" s="1"/>
      <c r="E4" s="1"/>
      <c r="F4" s="14" t="s">
        <v>6775</v>
      </c>
    </row>
    <row r="5" spans="1:18" ht="20.100000000000001" customHeight="1">
      <c r="C5" s="1" t="s">
        <v>6</v>
      </c>
      <c r="D5" s="1"/>
      <c r="E5" s="1"/>
      <c r="F5" s="15">
        <v>44873</v>
      </c>
      <c r="I5" s="1860"/>
      <c r="K5" s="2114" t="s">
        <v>6776</v>
      </c>
    </row>
    <row r="6" spans="1:18" ht="20.100000000000001" customHeight="1">
      <c r="C6" s="1" t="s">
        <v>8</v>
      </c>
      <c r="D6" s="1"/>
      <c r="E6" s="1"/>
      <c r="F6" s="15">
        <v>44874</v>
      </c>
      <c r="I6" s="1860"/>
    </row>
    <row r="8" spans="1:18" s="9" customFormat="1" ht="19.7" customHeight="1">
      <c r="C8" s="16" t="s">
        <v>9</v>
      </c>
      <c r="D8" s="16" t="s">
        <v>10</v>
      </c>
      <c r="E8" s="16" t="s">
        <v>11</v>
      </c>
      <c r="F8" s="17" t="s">
        <v>12</v>
      </c>
      <c r="G8" s="17" t="s">
        <v>13</v>
      </c>
      <c r="H8" s="17" t="s">
        <v>14</v>
      </c>
      <c r="I8" s="18" t="s">
        <v>15</v>
      </c>
      <c r="J8" s="18" t="s">
        <v>16</v>
      </c>
      <c r="K8" s="17" t="s">
        <v>17</v>
      </c>
      <c r="L8" s="17" t="s">
        <v>18</v>
      </c>
      <c r="M8" s="17" t="s">
        <v>19</v>
      </c>
      <c r="N8" s="19" t="s">
        <v>20</v>
      </c>
      <c r="O8" s="16" t="s">
        <v>21</v>
      </c>
      <c r="P8" s="17" t="s">
        <v>22</v>
      </c>
      <c r="Q8" s="19" t="s">
        <v>23</v>
      </c>
      <c r="R8" s="21" t="s">
        <v>24</v>
      </c>
    </row>
    <row r="9" spans="1:18" s="9" customFormat="1" ht="19.7" customHeight="1">
      <c r="A9" s="17" t="s">
        <v>2626</v>
      </c>
      <c r="B9" s="17" t="s">
        <v>6777</v>
      </c>
      <c r="C9" s="16"/>
      <c r="D9" s="2115" t="s">
        <v>6778</v>
      </c>
      <c r="E9" s="1263"/>
      <c r="F9" s="1264"/>
      <c r="G9" s="17"/>
      <c r="H9" s="17"/>
      <c r="I9" s="18"/>
      <c r="J9" s="18"/>
      <c r="K9" s="17"/>
      <c r="L9" s="17"/>
      <c r="M9" s="17"/>
      <c r="N9" s="19"/>
      <c r="O9" s="16"/>
      <c r="P9" s="17"/>
      <c r="Q9" s="19"/>
      <c r="R9" s="21"/>
    </row>
    <row r="10" spans="1:18" s="9" customFormat="1" ht="19.7" customHeight="1">
      <c r="A10" s="2116" t="s">
        <v>6779</v>
      </c>
      <c r="B10" s="17">
        <v>1</v>
      </c>
      <c r="C10" s="16">
        <v>1</v>
      </c>
      <c r="D10" s="16" t="s">
        <v>25</v>
      </c>
      <c r="E10" s="16" t="s">
        <v>25</v>
      </c>
      <c r="F10" s="146" t="s">
        <v>6780</v>
      </c>
      <c r="G10" s="17">
        <v>1</v>
      </c>
      <c r="H10" s="16">
        <v>450000</v>
      </c>
      <c r="I10" s="1343">
        <f>G10*H10</f>
        <v>450000</v>
      </c>
      <c r="J10" s="18"/>
      <c r="K10" s="146" t="s">
        <v>6781</v>
      </c>
      <c r="L10" s="17"/>
      <c r="M10" s="17"/>
      <c r="N10" s="19"/>
      <c r="O10" s="16"/>
      <c r="P10" s="17"/>
      <c r="Q10" s="19"/>
      <c r="R10" s="21"/>
    </row>
    <row r="11" spans="1:18" s="9" customFormat="1" ht="19.7" customHeight="1">
      <c r="A11" s="2116" t="s">
        <v>6779</v>
      </c>
      <c r="B11" s="17">
        <v>2</v>
      </c>
      <c r="C11" s="16">
        <f>+C10+1</f>
        <v>2</v>
      </c>
      <c r="D11" s="16" t="s">
        <v>25</v>
      </c>
      <c r="E11" s="16" t="s">
        <v>25</v>
      </c>
      <c r="F11" s="146" t="s">
        <v>3479</v>
      </c>
      <c r="G11" s="17">
        <v>1</v>
      </c>
      <c r="H11" s="16">
        <v>48000</v>
      </c>
      <c r="I11" s="1343">
        <f>G11*H11</f>
        <v>48000</v>
      </c>
      <c r="J11" s="18"/>
      <c r="K11" s="146" t="s">
        <v>6782</v>
      </c>
      <c r="L11" s="17"/>
      <c r="M11" s="17"/>
      <c r="N11" s="19"/>
      <c r="O11" s="16"/>
      <c r="P11" s="17"/>
      <c r="Q11" s="19"/>
      <c r="R11" s="21"/>
    </row>
    <row r="12" spans="1:18" s="9" customFormat="1" ht="19.7" customHeight="1">
      <c r="C12" s="16"/>
      <c r="D12" s="16"/>
      <c r="E12" s="16"/>
      <c r="F12" s="1231"/>
      <c r="G12" s="17"/>
      <c r="H12" s="17"/>
      <c r="J12" s="18"/>
      <c r="K12" s="17"/>
      <c r="L12" s="17"/>
      <c r="M12" s="17"/>
      <c r="N12" s="19"/>
      <c r="O12" s="16"/>
      <c r="P12" s="17"/>
      <c r="Q12" s="19"/>
      <c r="R12" s="21"/>
    </row>
    <row r="13" spans="1:18" s="9" customFormat="1" ht="19.7" customHeight="1">
      <c r="C13" s="16"/>
      <c r="D13" s="16"/>
      <c r="E13" s="16"/>
      <c r="F13" s="2117">
        <f>SUM(I10:I11)</f>
        <v>498000</v>
      </c>
      <c r="G13" s="17"/>
      <c r="H13" s="17"/>
      <c r="I13" s="18"/>
      <c r="J13" s="18"/>
      <c r="K13" s="17"/>
      <c r="L13" s="17"/>
      <c r="M13" s="17"/>
      <c r="N13" s="19"/>
      <c r="O13" s="16"/>
      <c r="P13" s="17"/>
      <c r="Q13" s="19"/>
      <c r="R13" s="21"/>
    </row>
    <row r="14" spans="1:18" s="9" customFormat="1" ht="19.7" customHeight="1">
      <c r="C14" s="16"/>
      <c r="D14" s="16"/>
      <c r="E14" s="16"/>
      <c r="F14" s="1231"/>
      <c r="G14" s="17"/>
      <c r="H14" s="17"/>
      <c r="I14" s="18"/>
      <c r="J14" s="18"/>
      <c r="K14" s="17"/>
      <c r="L14" s="17"/>
      <c r="M14" s="17"/>
      <c r="N14" s="19"/>
      <c r="O14" s="16"/>
      <c r="P14" s="17"/>
      <c r="Q14" s="19"/>
      <c r="R14" s="21"/>
    </row>
    <row r="15" spans="1:18" s="9" customFormat="1" ht="19.7" customHeight="1">
      <c r="C15" s="16"/>
      <c r="D15" s="1150"/>
      <c r="E15" s="1150"/>
      <c r="F15" s="1350"/>
      <c r="G15" s="618"/>
      <c r="H15" s="618"/>
      <c r="I15" s="1351"/>
      <c r="J15" s="18"/>
      <c r="K15" s="146"/>
      <c r="L15" s="17"/>
      <c r="M15" s="17"/>
      <c r="N15" s="19"/>
      <c r="O15" s="16"/>
      <c r="P15" s="17"/>
      <c r="Q15" s="19"/>
      <c r="R15" s="21"/>
    </row>
    <row r="16" spans="1:18" s="9" customFormat="1" ht="19.7" customHeight="1">
      <c r="C16" s="16"/>
      <c r="D16" s="2115" t="s">
        <v>3485</v>
      </c>
      <c r="E16" s="2118"/>
      <c r="F16" s="2119"/>
      <c r="G16" s="17"/>
      <c r="H16" s="17"/>
      <c r="I16" s="18"/>
      <c r="J16" s="18"/>
      <c r="K16" s="17"/>
      <c r="L16" s="17"/>
      <c r="M16" s="17"/>
      <c r="N16" s="19"/>
      <c r="O16" s="16"/>
      <c r="P16" s="17"/>
      <c r="Q16" s="19"/>
      <c r="R16" s="21"/>
    </row>
    <row r="17" spans="1:18" s="9" customFormat="1" ht="19.7" customHeight="1">
      <c r="A17" s="2116" t="s">
        <v>5825</v>
      </c>
      <c r="B17" s="17">
        <v>3</v>
      </c>
      <c r="C17" s="16">
        <f>+C11+1</f>
        <v>3</v>
      </c>
      <c r="D17" s="721" t="s">
        <v>1304</v>
      </c>
      <c r="E17" s="1861" t="s">
        <v>178</v>
      </c>
      <c r="F17" s="893" t="s">
        <v>6783</v>
      </c>
      <c r="G17" s="836">
        <v>1</v>
      </c>
      <c r="H17" s="618">
        <v>7409</v>
      </c>
      <c r="I17" s="383">
        <f>G17*H17</f>
        <v>7409</v>
      </c>
      <c r="J17" s="464"/>
      <c r="K17" s="173" t="s">
        <v>6784</v>
      </c>
      <c r="L17" s="17"/>
      <c r="M17" s="17"/>
      <c r="N17" s="19"/>
      <c r="O17" s="16"/>
      <c r="P17" s="17"/>
      <c r="Q17" s="19"/>
      <c r="R17" s="21">
        <v>44867</v>
      </c>
    </row>
    <row r="18" spans="1:18" s="9" customFormat="1" ht="19.7" customHeight="1">
      <c r="A18" s="2116" t="s">
        <v>3098</v>
      </c>
      <c r="B18" s="17">
        <v>3</v>
      </c>
      <c r="C18" s="16">
        <f>+C17+1</f>
        <v>4</v>
      </c>
      <c r="D18" s="17" t="s">
        <v>178</v>
      </c>
      <c r="E18" s="17" t="s">
        <v>178</v>
      </c>
      <c r="F18" s="1676" t="s">
        <v>6785</v>
      </c>
      <c r="G18" s="304">
        <v>4</v>
      </c>
      <c r="H18" s="64">
        <v>70</v>
      </c>
      <c r="I18" s="1352">
        <f>G18*H18</f>
        <v>280</v>
      </c>
      <c r="J18" s="18"/>
      <c r="K18" s="54" t="s">
        <v>3500</v>
      </c>
      <c r="L18" s="146" t="s">
        <v>6786</v>
      </c>
      <c r="M18" s="17"/>
      <c r="N18" s="19"/>
      <c r="O18" s="16"/>
      <c r="P18" s="17"/>
      <c r="Q18" s="19"/>
      <c r="R18" s="21">
        <v>44867</v>
      </c>
    </row>
    <row r="19" spans="1:18" s="9" customFormat="1" ht="19.7" customHeight="1">
      <c r="A19" s="2116" t="s">
        <v>3006</v>
      </c>
      <c r="B19" s="17">
        <v>3</v>
      </c>
      <c r="C19" s="16">
        <f>+C18+1</f>
        <v>5</v>
      </c>
      <c r="D19" s="17" t="s">
        <v>178</v>
      </c>
      <c r="E19" s="17" t="s">
        <v>178</v>
      </c>
      <c r="F19" s="62" t="s">
        <v>6787</v>
      </c>
      <c r="G19" s="304">
        <v>2</v>
      </c>
      <c r="H19" s="17">
        <v>700</v>
      </c>
      <c r="I19" s="1367">
        <f>G19*H19</f>
        <v>1400</v>
      </c>
      <c r="J19" s="18"/>
      <c r="K19" s="146" t="s">
        <v>6788</v>
      </c>
      <c r="L19" s="146" t="s">
        <v>6789</v>
      </c>
      <c r="M19" s="17"/>
      <c r="N19" s="19"/>
      <c r="O19" s="16"/>
      <c r="P19" s="17"/>
      <c r="Q19" s="19"/>
      <c r="R19" s="21">
        <v>44867</v>
      </c>
    </row>
    <row r="20" spans="1:18" s="9" customFormat="1" ht="19.7" customHeight="1">
      <c r="A20" s="2116" t="s">
        <v>3098</v>
      </c>
      <c r="B20" s="17">
        <v>3</v>
      </c>
      <c r="C20" s="16">
        <f t="shared" ref="C20:C47" si="0">+C19+1</f>
        <v>6</v>
      </c>
      <c r="D20" s="16" t="s">
        <v>178</v>
      </c>
      <c r="E20" s="16" t="s">
        <v>178</v>
      </c>
      <c r="F20" s="177" t="s">
        <v>1309</v>
      </c>
      <c r="G20" s="798">
        <v>25</v>
      </c>
      <c r="H20" s="383">
        <v>43</v>
      </c>
      <c r="I20" s="1353">
        <f>G20*H20</f>
        <v>1075</v>
      </c>
      <c r="J20" s="677"/>
      <c r="K20" s="177" t="s">
        <v>6790</v>
      </c>
      <c r="L20" s="146"/>
      <c r="M20" s="17"/>
      <c r="N20" s="19"/>
      <c r="O20" s="16"/>
      <c r="P20" s="17"/>
      <c r="Q20" s="19"/>
      <c r="R20" s="21">
        <v>44867</v>
      </c>
    </row>
    <row r="21" spans="1:18" s="9" customFormat="1" ht="19.7" customHeight="1">
      <c r="A21" s="2116" t="s">
        <v>5825</v>
      </c>
      <c r="B21" s="17">
        <v>3</v>
      </c>
      <c r="C21" s="16">
        <f t="shared" si="0"/>
        <v>7</v>
      </c>
      <c r="D21" s="721" t="s">
        <v>1304</v>
      </c>
      <c r="E21" s="1861" t="s">
        <v>178</v>
      </c>
      <c r="F21" s="893" t="s">
        <v>6791</v>
      </c>
      <c r="G21" s="836">
        <v>1</v>
      </c>
      <c r="H21" s="618">
        <v>5276</v>
      </c>
      <c r="I21" s="383">
        <f t="shared" ref="I21:I47" si="1">G21*H21</f>
        <v>5276</v>
      </c>
      <c r="J21" s="464"/>
      <c r="K21" s="173" t="s">
        <v>6792</v>
      </c>
      <c r="L21" s="17"/>
      <c r="M21" s="17"/>
      <c r="N21" s="19"/>
      <c r="O21" s="16"/>
      <c r="P21" s="17"/>
      <c r="Q21" s="19"/>
      <c r="R21" s="21">
        <v>44867</v>
      </c>
    </row>
    <row r="22" spans="1:18" s="9" customFormat="1" ht="19.7" customHeight="1">
      <c r="A22" s="2116" t="s">
        <v>5825</v>
      </c>
      <c r="B22" s="17">
        <v>3</v>
      </c>
      <c r="C22" s="16">
        <f t="shared" si="0"/>
        <v>8</v>
      </c>
      <c r="D22" s="721" t="s">
        <v>1304</v>
      </c>
      <c r="E22" s="1861" t="s">
        <v>178</v>
      </c>
      <c r="F22" s="893" t="s">
        <v>6793</v>
      </c>
      <c r="G22" s="836">
        <v>1</v>
      </c>
      <c r="H22" s="618">
        <v>7999</v>
      </c>
      <c r="I22" s="383">
        <f t="shared" si="1"/>
        <v>7999</v>
      </c>
      <c r="J22" s="464"/>
      <c r="K22" s="173" t="s">
        <v>6794</v>
      </c>
      <c r="L22" s="17"/>
      <c r="M22" s="17"/>
      <c r="N22" s="19"/>
      <c r="O22" s="16"/>
      <c r="P22" s="17"/>
      <c r="Q22" s="19"/>
      <c r="R22" s="21">
        <v>44867</v>
      </c>
    </row>
    <row r="23" spans="1:18" s="9" customFormat="1" ht="19.7" customHeight="1">
      <c r="A23" s="2116" t="s">
        <v>3098</v>
      </c>
      <c r="B23" s="17">
        <v>3</v>
      </c>
      <c r="C23" s="16">
        <f t="shared" si="0"/>
        <v>9</v>
      </c>
      <c r="D23" s="16" t="s">
        <v>178</v>
      </c>
      <c r="E23" s="16" t="s">
        <v>178</v>
      </c>
      <c r="F23" s="177" t="s">
        <v>3838</v>
      </c>
      <c r="G23" s="304">
        <v>10</v>
      </c>
      <c r="H23" s="17">
        <v>79</v>
      </c>
      <c r="I23" s="1367">
        <f t="shared" si="1"/>
        <v>790</v>
      </c>
      <c r="J23" s="18"/>
      <c r="K23" s="177" t="s">
        <v>6795</v>
      </c>
      <c r="L23" s="146" t="s">
        <v>6796</v>
      </c>
      <c r="M23" s="17"/>
      <c r="N23" s="19"/>
      <c r="O23" s="16"/>
      <c r="P23" s="17"/>
      <c r="Q23" s="19"/>
      <c r="R23" s="21">
        <v>44867</v>
      </c>
    </row>
    <row r="24" spans="1:18" s="9" customFormat="1" ht="19.7" customHeight="1">
      <c r="A24" s="2116" t="s">
        <v>3098</v>
      </c>
      <c r="B24" s="17">
        <v>3</v>
      </c>
      <c r="C24" s="16">
        <f t="shared" si="0"/>
        <v>10</v>
      </c>
      <c r="D24" s="16" t="s">
        <v>178</v>
      </c>
      <c r="E24" s="16" t="s">
        <v>178</v>
      </c>
      <c r="F24" s="177" t="s">
        <v>6797</v>
      </c>
      <c r="G24" s="2120"/>
      <c r="H24" s="383">
        <v>43</v>
      </c>
      <c r="I24" s="1353">
        <f t="shared" si="1"/>
        <v>0</v>
      </c>
      <c r="J24" s="677"/>
      <c r="K24" s="177" t="s">
        <v>6798</v>
      </c>
      <c r="L24" s="146" t="s">
        <v>6796</v>
      </c>
      <c r="M24" s="17"/>
      <c r="N24" s="19"/>
      <c r="O24" s="16"/>
      <c r="P24" s="17"/>
      <c r="Q24" s="19"/>
      <c r="R24" s="21"/>
    </row>
    <row r="25" spans="1:18" s="9" customFormat="1" ht="19.7" customHeight="1">
      <c r="A25" s="2116" t="s">
        <v>3098</v>
      </c>
      <c r="B25" s="17">
        <v>3</v>
      </c>
      <c r="C25" s="16">
        <f t="shared" si="0"/>
        <v>11</v>
      </c>
      <c r="D25" s="877" t="s">
        <v>178</v>
      </c>
      <c r="E25" s="877" t="s">
        <v>178</v>
      </c>
      <c r="F25" s="1270" t="s">
        <v>2944</v>
      </c>
      <c r="G25" s="906"/>
      <c r="H25" s="880">
        <v>75</v>
      </c>
      <c r="I25" s="880">
        <f t="shared" si="1"/>
        <v>0</v>
      </c>
      <c r="J25" s="881"/>
      <c r="K25" s="410" t="s">
        <v>6799</v>
      </c>
      <c r="L25" s="410" t="s">
        <v>6800</v>
      </c>
      <c r="M25" s="17"/>
      <c r="N25" s="19"/>
      <c r="O25" s="16"/>
      <c r="P25" s="17"/>
      <c r="Q25" s="19"/>
      <c r="R25" s="21"/>
    </row>
    <row r="26" spans="1:18" s="9" customFormat="1" ht="19.7" customHeight="1">
      <c r="A26" s="2116" t="s">
        <v>3098</v>
      </c>
      <c r="B26" s="17">
        <v>3</v>
      </c>
      <c r="C26" s="16">
        <f t="shared" si="0"/>
        <v>12</v>
      </c>
      <c r="D26" s="877" t="s">
        <v>178</v>
      </c>
      <c r="E26" s="877" t="s">
        <v>178</v>
      </c>
      <c r="F26" s="1270" t="s">
        <v>3516</v>
      </c>
      <c r="G26" s="906"/>
      <c r="H26" s="880">
        <v>75</v>
      </c>
      <c r="I26" s="880">
        <f t="shared" si="1"/>
        <v>0</v>
      </c>
      <c r="J26" s="881"/>
      <c r="K26" s="410" t="s">
        <v>6801</v>
      </c>
      <c r="L26" s="2121" t="s">
        <v>6802</v>
      </c>
      <c r="M26" s="17"/>
      <c r="N26" s="19"/>
      <c r="O26" s="16"/>
      <c r="P26" s="17"/>
      <c r="Q26" s="19"/>
      <c r="R26" s="21"/>
    </row>
    <row r="27" spans="1:18" s="9" customFormat="1" ht="19.7" customHeight="1">
      <c r="A27" s="2116" t="s">
        <v>3098</v>
      </c>
      <c r="B27" s="17">
        <v>3</v>
      </c>
      <c r="C27" s="16">
        <f t="shared" si="0"/>
        <v>13</v>
      </c>
      <c r="D27" s="877" t="s">
        <v>178</v>
      </c>
      <c r="E27" s="877" t="s">
        <v>178</v>
      </c>
      <c r="F27" s="1270" t="s">
        <v>1371</v>
      </c>
      <c r="G27" s="906"/>
      <c r="H27" s="880">
        <v>75</v>
      </c>
      <c r="I27" s="880">
        <f t="shared" si="1"/>
        <v>0</v>
      </c>
      <c r="J27" s="881"/>
      <c r="K27" s="410" t="s">
        <v>6803</v>
      </c>
      <c r="L27" s="410" t="s">
        <v>6804</v>
      </c>
      <c r="M27" s="17"/>
      <c r="N27" s="19"/>
      <c r="O27" s="16"/>
      <c r="P27" s="17"/>
      <c r="Q27" s="19"/>
      <c r="R27" s="21"/>
    </row>
    <row r="28" spans="1:18" s="9" customFormat="1" ht="19.7" customHeight="1">
      <c r="A28" s="2116" t="s">
        <v>5825</v>
      </c>
      <c r="B28" s="17">
        <v>3</v>
      </c>
      <c r="C28" s="16">
        <f t="shared" si="0"/>
        <v>14</v>
      </c>
      <c r="D28" s="721" t="s">
        <v>1304</v>
      </c>
      <c r="E28" s="1861" t="s">
        <v>178</v>
      </c>
      <c r="F28" s="893" t="s">
        <v>6805</v>
      </c>
      <c r="G28" s="836">
        <v>1</v>
      </c>
      <c r="H28" s="618">
        <v>7900</v>
      </c>
      <c r="I28" s="383">
        <f t="shared" si="1"/>
        <v>7900</v>
      </c>
      <c r="J28" s="464"/>
      <c r="K28" s="173" t="s">
        <v>6806</v>
      </c>
      <c r="L28" s="55"/>
      <c r="M28" s="17"/>
      <c r="N28" s="19"/>
      <c r="O28" s="16"/>
      <c r="P28" s="17"/>
      <c r="Q28" s="19"/>
      <c r="R28" s="21">
        <v>44867</v>
      </c>
    </row>
    <row r="29" spans="1:18" s="9" customFormat="1" ht="19.7" customHeight="1">
      <c r="A29" s="2116" t="s">
        <v>3098</v>
      </c>
      <c r="B29" s="17">
        <v>3</v>
      </c>
      <c r="C29" s="16">
        <f t="shared" si="0"/>
        <v>15</v>
      </c>
      <c r="D29" s="877" t="s">
        <v>178</v>
      </c>
      <c r="E29" s="877" t="s">
        <v>178</v>
      </c>
      <c r="F29" s="1270" t="s">
        <v>3516</v>
      </c>
      <c r="G29" s="906"/>
      <c r="H29" s="880">
        <v>75</v>
      </c>
      <c r="I29" s="880">
        <f t="shared" si="1"/>
        <v>0</v>
      </c>
      <c r="J29" s="881"/>
      <c r="K29" s="410" t="s">
        <v>6801</v>
      </c>
      <c r="L29" s="2122" t="s">
        <v>6807</v>
      </c>
      <c r="M29" s="17"/>
      <c r="N29" s="19"/>
      <c r="O29" s="16"/>
      <c r="P29" s="17"/>
      <c r="Q29" s="19"/>
      <c r="R29" s="21"/>
    </row>
    <row r="30" spans="1:18" s="9" customFormat="1" ht="19.7" customHeight="1">
      <c r="A30" s="2116" t="s">
        <v>3098</v>
      </c>
      <c r="B30" s="17">
        <v>3</v>
      </c>
      <c r="C30" s="16">
        <f t="shared" si="0"/>
        <v>16</v>
      </c>
      <c r="D30" s="16" t="s">
        <v>178</v>
      </c>
      <c r="E30" s="16" t="s">
        <v>178</v>
      </c>
      <c r="F30" s="177" t="s">
        <v>6808</v>
      </c>
      <c r="G30" s="1842"/>
      <c r="H30" s="17">
        <v>85</v>
      </c>
      <c r="I30" s="1367">
        <f t="shared" si="1"/>
        <v>0</v>
      </c>
      <c r="J30" s="18"/>
      <c r="K30" s="177" t="s">
        <v>6809</v>
      </c>
      <c r="L30" s="146" t="s">
        <v>6810</v>
      </c>
      <c r="M30" s="17"/>
      <c r="N30" s="19"/>
      <c r="O30" s="16"/>
      <c r="P30" s="17"/>
      <c r="Q30" s="19"/>
      <c r="R30" s="21"/>
    </row>
    <row r="31" spans="1:18" s="9" customFormat="1" ht="19.7" customHeight="1">
      <c r="A31" s="2116" t="s">
        <v>3098</v>
      </c>
      <c r="B31" s="17">
        <v>3</v>
      </c>
      <c r="C31" s="16">
        <f t="shared" si="0"/>
        <v>17</v>
      </c>
      <c r="D31" s="16" t="s">
        <v>178</v>
      </c>
      <c r="E31" s="16" t="s">
        <v>178</v>
      </c>
      <c r="F31" s="177" t="s">
        <v>6797</v>
      </c>
      <c r="G31" s="2120"/>
      <c r="H31" s="383">
        <v>43</v>
      </c>
      <c r="I31" s="1353">
        <f t="shared" si="1"/>
        <v>0</v>
      </c>
      <c r="J31" s="677"/>
      <c r="K31" s="177" t="s">
        <v>6798</v>
      </c>
      <c r="L31" s="146" t="s">
        <v>6810</v>
      </c>
      <c r="M31" s="17"/>
      <c r="N31" s="19"/>
      <c r="O31" s="16"/>
      <c r="P31" s="17"/>
      <c r="Q31" s="19"/>
      <c r="R31" s="21"/>
    </row>
    <row r="32" spans="1:18" s="9" customFormat="1" ht="19.7" customHeight="1">
      <c r="A32" s="2116" t="s">
        <v>5825</v>
      </c>
      <c r="B32" s="17">
        <v>3</v>
      </c>
      <c r="C32" s="16">
        <f t="shared" si="0"/>
        <v>18</v>
      </c>
      <c r="D32" s="721" t="s">
        <v>1304</v>
      </c>
      <c r="E32" s="1861" t="s">
        <v>178</v>
      </c>
      <c r="F32" s="893" t="s">
        <v>6811</v>
      </c>
      <c r="G32" s="836">
        <v>1</v>
      </c>
      <c r="H32" s="618">
        <v>9802</v>
      </c>
      <c r="I32" s="383">
        <f t="shared" si="1"/>
        <v>9802</v>
      </c>
      <c r="J32" s="464"/>
      <c r="K32" s="173" t="s">
        <v>6812</v>
      </c>
      <c r="L32" s="17"/>
      <c r="M32" s="17"/>
      <c r="N32" s="19"/>
      <c r="O32" s="16"/>
      <c r="P32" s="17"/>
      <c r="Q32" s="19"/>
      <c r="R32" s="21">
        <v>44867</v>
      </c>
    </row>
    <row r="33" spans="1:18" s="9" customFormat="1" ht="19.7" customHeight="1">
      <c r="A33" s="2116" t="s">
        <v>3098</v>
      </c>
      <c r="B33" s="17">
        <v>3</v>
      </c>
      <c r="C33" s="16">
        <f t="shared" si="0"/>
        <v>19</v>
      </c>
      <c r="D33" s="17" t="s">
        <v>6813</v>
      </c>
      <c r="E33" s="17" t="s">
        <v>178</v>
      </c>
      <c r="F33" s="1676" t="s">
        <v>6814</v>
      </c>
      <c r="G33" s="304">
        <v>2</v>
      </c>
      <c r="H33" s="64">
        <v>127</v>
      </c>
      <c r="I33" s="1352">
        <f t="shared" si="1"/>
        <v>254</v>
      </c>
      <c r="J33" s="18"/>
      <c r="K33" s="62" t="s">
        <v>6815</v>
      </c>
      <c r="L33" s="146" t="s">
        <v>6816</v>
      </c>
      <c r="M33" s="17"/>
      <c r="N33" s="19"/>
      <c r="O33" s="16"/>
      <c r="P33" s="17"/>
      <c r="Q33" s="19"/>
      <c r="R33" s="21">
        <v>44867</v>
      </c>
    </row>
    <row r="34" spans="1:18" s="9" customFormat="1" ht="19.7" customHeight="1">
      <c r="A34" s="2116" t="s">
        <v>3098</v>
      </c>
      <c r="B34" s="17">
        <v>3</v>
      </c>
      <c r="C34" s="16">
        <f t="shared" si="0"/>
        <v>20</v>
      </c>
      <c r="D34" s="16" t="s">
        <v>178</v>
      </c>
      <c r="E34" s="16" t="s">
        <v>178</v>
      </c>
      <c r="F34" s="177" t="s">
        <v>6797</v>
      </c>
      <c r="G34" s="2120"/>
      <c r="H34" s="383">
        <v>43</v>
      </c>
      <c r="I34" s="1353">
        <f t="shared" si="1"/>
        <v>0</v>
      </c>
      <c r="J34" s="677"/>
      <c r="K34" s="177" t="s">
        <v>6798</v>
      </c>
      <c r="L34" s="146" t="s">
        <v>6817</v>
      </c>
      <c r="M34" s="17"/>
      <c r="N34" s="19"/>
      <c r="O34" s="16"/>
      <c r="P34" s="17"/>
      <c r="Q34" s="19"/>
      <c r="R34" s="21"/>
    </row>
    <row r="35" spans="1:18" s="9" customFormat="1" ht="19.7" customHeight="1">
      <c r="A35" s="2116" t="s">
        <v>5825</v>
      </c>
      <c r="B35" s="17">
        <v>3</v>
      </c>
      <c r="C35" s="16">
        <f t="shared" si="0"/>
        <v>21</v>
      </c>
      <c r="D35" s="721" t="s">
        <v>1304</v>
      </c>
      <c r="E35" s="1861" t="s">
        <v>178</v>
      </c>
      <c r="F35" s="893" t="s">
        <v>6818</v>
      </c>
      <c r="G35" s="836">
        <v>1</v>
      </c>
      <c r="H35" s="618">
        <v>6395</v>
      </c>
      <c r="I35" s="384">
        <f t="shared" si="1"/>
        <v>6395</v>
      </c>
      <c r="J35" s="720"/>
      <c r="K35" s="173" t="s">
        <v>6819</v>
      </c>
      <c r="L35" s="17"/>
      <c r="M35" s="17"/>
      <c r="N35" s="19"/>
      <c r="O35" s="16"/>
      <c r="P35" s="17"/>
      <c r="Q35" s="19"/>
      <c r="R35" s="21">
        <v>44867</v>
      </c>
    </row>
    <row r="36" spans="1:18" s="9" customFormat="1" ht="19.7" customHeight="1">
      <c r="A36" s="2116" t="s">
        <v>3098</v>
      </c>
      <c r="B36" s="17">
        <v>3</v>
      </c>
      <c r="C36" s="16">
        <f t="shared" si="0"/>
        <v>22</v>
      </c>
      <c r="D36" s="877" t="s">
        <v>178</v>
      </c>
      <c r="E36" s="877" t="s">
        <v>178</v>
      </c>
      <c r="F36" s="1270" t="s">
        <v>2944</v>
      </c>
      <c r="G36" s="906"/>
      <c r="H36" s="880">
        <v>75</v>
      </c>
      <c r="I36" s="880">
        <f t="shared" si="1"/>
        <v>0</v>
      </c>
      <c r="J36" s="881"/>
      <c r="K36" s="410" t="s">
        <v>6799</v>
      </c>
      <c r="L36" s="410" t="s">
        <v>6820</v>
      </c>
      <c r="M36" s="17"/>
      <c r="N36" s="19"/>
      <c r="O36" s="16"/>
      <c r="P36" s="17"/>
      <c r="Q36" s="19">
        <v>44867</v>
      </c>
      <c r="R36" s="21"/>
    </row>
    <row r="37" spans="1:18" s="9" customFormat="1" ht="19.7" customHeight="1">
      <c r="A37" s="2116" t="s">
        <v>3098</v>
      </c>
      <c r="B37" s="17">
        <v>3</v>
      </c>
      <c r="C37" s="16">
        <f t="shared" si="0"/>
        <v>23</v>
      </c>
      <c r="D37" s="16" t="s">
        <v>178</v>
      </c>
      <c r="E37" s="16" t="s">
        <v>178</v>
      </c>
      <c r="F37" s="177" t="s">
        <v>6808</v>
      </c>
      <c r="G37" s="1842"/>
      <c r="H37" s="17">
        <v>85</v>
      </c>
      <c r="I37" s="1367">
        <f t="shared" si="1"/>
        <v>0</v>
      </c>
      <c r="J37" s="18"/>
      <c r="K37" s="177" t="s">
        <v>6821</v>
      </c>
      <c r="L37" s="146" t="s">
        <v>6822</v>
      </c>
      <c r="M37" s="17"/>
      <c r="N37" s="19"/>
      <c r="O37" s="16"/>
      <c r="P37" s="17"/>
      <c r="Q37" s="19"/>
      <c r="R37" s="21"/>
    </row>
    <row r="38" spans="1:18" s="9" customFormat="1" ht="19.7" customHeight="1">
      <c r="A38" s="2116" t="s">
        <v>3098</v>
      </c>
      <c r="B38" s="17">
        <v>3</v>
      </c>
      <c r="C38" s="16">
        <f t="shared" si="0"/>
        <v>24</v>
      </c>
      <c r="D38" s="16" t="s">
        <v>178</v>
      </c>
      <c r="E38" s="16" t="s">
        <v>178</v>
      </c>
      <c r="F38" s="177" t="s">
        <v>6797</v>
      </c>
      <c r="G38" s="2120"/>
      <c r="H38" s="383">
        <v>43</v>
      </c>
      <c r="I38" s="1353">
        <f t="shared" si="1"/>
        <v>0</v>
      </c>
      <c r="J38" s="677"/>
      <c r="K38" s="177" t="s">
        <v>6823</v>
      </c>
      <c r="L38" s="146" t="s">
        <v>6822</v>
      </c>
      <c r="M38" s="17"/>
      <c r="N38" s="19"/>
      <c r="O38" s="16"/>
      <c r="P38" s="17"/>
      <c r="Q38" s="19"/>
      <c r="R38" s="21"/>
    </row>
    <row r="39" spans="1:18" s="9" customFormat="1" ht="19.7" customHeight="1">
      <c r="A39" s="2116" t="s">
        <v>5825</v>
      </c>
      <c r="B39" s="17">
        <v>3</v>
      </c>
      <c r="C39" s="16">
        <f t="shared" si="0"/>
        <v>25</v>
      </c>
      <c r="D39" s="721" t="s">
        <v>1304</v>
      </c>
      <c r="E39" s="1861" t="s">
        <v>178</v>
      </c>
      <c r="F39" s="438" t="s">
        <v>3489</v>
      </c>
      <c r="G39" s="304">
        <v>1</v>
      </c>
      <c r="H39" s="64">
        <v>6807</v>
      </c>
      <c r="I39" s="1352">
        <f t="shared" si="1"/>
        <v>6807</v>
      </c>
      <c r="J39" s="18"/>
      <c r="K39" s="54" t="s">
        <v>6824</v>
      </c>
      <c r="L39" s="847"/>
      <c r="M39" s="17"/>
      <c r="N39" s="19"/>
      <c r="O39" s="16"/>
      <c r="P39" s="17"/>
      <c r="Q39" s="19"/>
      <c r="R39" s="21">
        <v>44867</v>
      </c>
    </row>
    <row r="40" spans="1:18" s="9" customFormat="1" ht="19.7" customHeight="1">
      <c r="A40" s="2116" t="s">
        <v>3098</v>
      </c>
      <c r="B40" s="17">
        <v>3</v>
      </c>
      <c r="C40" s="16">
        <f t="shared" si="0"/>
        <v>26</v>
      </c>
      <c r="D40" s="59" t="s">
        <v>178</v>
      </c>
      <c r="E40" s="59" t="s">
        <v>178</v>
      </c>
      <c r="F40" s="50" t="s">
        <v>3499</v>
      </c>
      <c r="G40" s="400">
        <v>1</v>
      </c>
      <c r="H40" s="64">
        <v>245</v>
      </c>
      <c r="I40" s="902">
        <f t="shared" si="1"/>
        <v>245</v>
      </c>
      <c r="J40" s="60"/>
      <c r="K40" s="50" t="s">
        <v>6825</v>
      </c>
      <c r="L40" s="62" t="s">
        <v>6826</v>
      </c>
      <c r="M40" s="17"/>
      <c r="N40" s="19"/>
      <c r="O40" s="16"/>
      <c r="P40" s="17"/>
      <c r="Q40" s="19"/>
      <c r="R40" s="21">
        <v>44867</v>
      </c>
    </row>
    <row r="41" spans="1:18" s="9" customFormat="1" ht="19.7" customHeight="1">
      <c r="A41" s="2116" t="s">
        <v>3098</v>
      </c>
      <c r="B41" s="17">
        <v>3</v>
      </c>
      <c r="C41" s="16">
        <f t="shared" si="0"/>
        <v>27</v>
      </c>
      <c r="D41" s="16" t="s">
        <v>178</v>
      </c>
      <c r="E41" s="16" t="s">
        <v>178</v>
      </c>
      <c r="F41" s="177" t="s">
        <v>2940</v>
      </c>
      <c r="G41" s="2123">
        <v>4</v>
      </c>
      <c r="H41" s="2124">
        <v>169</v>
      </c>
      <c r="I41" s="2125">
        <f t="shared" si="1"/>
        <v>676</v>
      </c>
      <c r="J41" s="954"/>
      <c r="K41" s="2126" t="s">
        <v>3496</v>
      </c>
      <c r="L41" s="146" t="s">
        <v>6827</v>
      </c>
      <c r="M41" s="17"/>
      <c r="N41" s="19"/>
      <c r="O41" s="16"/>
      <c r="P41" s="17"/>
      <c r="Q41" s="19"/>
      <c r="R41" s="21">
        <v>44867</v>
      </c>
    </row>
    <row r="42" spans="1:18" s="9" customFormat="1" ht="19.7" customHeight="1">
      <c r="A42" s="2116" t="s">
        <v>3098</v>
      </c>
      <c r="B42" s="17">
        <v>3</v>
      </c>
      <c r="C42" s="16">
        <f t="shared" si="0"/>
        <v>28</v>
      </c>
      <c r="D42" s="877" t="s">
        <v>178</v>
      </c>
      <c r="E42" s="877" t="s">
        <v>178</v>
      </c>
      <c r="F42" s="1270" t="s">
        <v>2937</v>
      </c>
      <c r="G42" s="906"/>
      <c r="H42" s="880">
        <v>75</v>
      </c>
      <c r="I42" s="880">
        <f t="shared" si="1"/>
        <v>0</v>
      </c>
      <c r="J42" s="881"/>
      <c r="K42" s="410" t="s">
        <v>6828</v>
      </c>
      <c r="L42" s="410" t="s">
        <v>6829</v>
      </c>
      <c r="M42" s="17"/>
      <c r="N42" s="19"/>
      <c r="O42" s="16"/>
      <c r="P42" s="17"/>
      <c r="Q42" s="19"/>
      <c r="R42" s="21"/>
    </row>
    <row r="43" spans="1:18" s="9" customFormat="1" ht="19.7" customHeight="1">
      <c r="A43" s="2116" t="s">
        <v>5825</v>
      </c>
      <c r="B43" s="17">
        <v>3</v>
      </c>
      <c r="C43" s="16">
        <f t="shared" si="0"/>
        <v>29</v>
      </c>
      <c r="D43" s="721" t="s">
        <v>1304</v>
      </c>
      <c r="E43" s="1861" t="s">
        <v>178</v>
      </c>
      <c r="F43" s="2127" t="s">
        <v>6830</v>
      </c>
      <c r="G43" s="304">
        <v>1</v>
      </c>
      <c r="H43" s="426">
        <v>8199</v>
      </c>
      <c r="I43" s="426">
        <f t="shared" si="1"/>
        <v>8199</v>
      </c>
      <c r="J43" s="18"/>
      <c r="K43" s="146" t="s">
        <v>6831</v>
      </c>
      <c r="L43" s="17"/>
      <c r="M43" s="17"/>
      <c r="N43" s="19"/>
      <c r="O43" s="16"/>
      <c r="P43" s="17"/>
      <c r="Q43" s="19"/>
      <c r="R43" s="21">
        <v>44867</v>
      </c>
    </row>
    <row r="44" spans="1:18" s="9" customFormat="1" ht="19.7" customHeight="1">
      <c r="A44" s="2116" t="s">
        <v>3098</v>
      </c>
      <c r="B44" s="17">
        <v>3</v>
      </c>
      <c r="C44" s="16">
        <f t="shared" si="0"/>
        <v>30</v>
      </c>
      <c r="D44" s="877" t="s">
        <v>178</v>
      </c>
      <c r="E44" s="877" t="s">
        <v>178</v>
      </c>
      <c r="F44" s="910" t="s">
        <v>3813</v>
      </c>
      <c r="G44" s="879"/>
      <c r="H44" s="879">
        <v>75</v>
      </c>
      <c r="I44" s="911">
        <f t="shared" si="1"/>
        <v>0</v>
      </c>
      <c r="J44" s="1363"/>
      <c r="K44" s="910" t="s">
        <v>6832</v>
      </c>
      <c r="L44" s="410" t="s">
        <v>6833</v>
      </c>
      <c r="M44" s="17"/>
      <c r="N44" s="19"/>
      <c r="O44" s="16"/>
      <c r="P44" s="17"/>
      <c r="Q44" s="19"/>
      <c r="R44" s="21"/>
    </row>
    <row r="45" spans="1:18" s="9" customFormat="1" ht="19.7" customHeight="1">
      <c r="A45" s="2116" t="s">
        <v>3098</v>
      </c>
      <c r="B45" s="17">
        <v>3</v>
      </c>
      <c r="C45" s="16">
        <f t="shared" si="0"/>
        <v>31</v>
      </c>
      <c r="D45" s="16" t="s">
        <v>178</v>
      </c>
      <c r="E45" s="16" t="s">
        <v>178</v>
      </c>
      <c r="F45" s="177" t="s">
        <v>6797</v>
      </c>
      <c r="G45" s="2120"/>
      <c r="H45" s="383">
        <v>43</v>
      </c>
      <c r="I45" s="1353">
        <f t="shared" si="1"/>
        <v>0</v>
      </c>
      <c r="J45" s="677"/>
      <c r="K45" s="177" t="s">
        <v>6834</v>
      </c>
      <c r="L45" s="146" t="s">
        <v>6835</v>
      </c>
      <c r="M45" s="17"/>
      <c r="N45" s="19"/>
      <c r="O45" s="16"/>
      <c r="P45" s="17"/>
      <c r="Q45" s="19"/>
      <c r="R45" s="21"/>
    </row>
    <row r="46" spans="1:18" s="9" customFormat="1" ht="19.7" customHeight="1">
      <c r="A46" s="2116" t="s">
        <v>3006</v>
      </c>
      <c r="B46" s="17">
        <v>3</v>
      </c>
      <c r="C46" s="16">
        <f t="shared" si="0"/>
        <v>32</v>
      </c>
      <c r="D46" s="17" t="s">
        <v>178</v>
      </c>
      <c r="E46" s="17" t="s">
        <v>178</v>
      </c>
      <c r="F46" s="146" t="s">
        <v>6836</v>
      </c>
      <c r="G46" s="304">
        <v>1</v>
      </c>
      <c r="H46" s="64">
        <v>16800</v>
      </c>
      <c r="I46" s="1352">
        <f t="shared" si="1"/>
        <v>16800</v>
      </c>
      <c r="J46" s="18"/>
      <c r="K46" s="54" t="s">
        <v>6837</v>
      </c>
      <c r="L46" s="17"/>
      <c r="M46" s="17"/>
      <c r="N46" s="19"/>
      <c r="O46" s="16"/>
      <c r="P46" s="17"/>
      <c r="Q46" s="19"/>
      <c r="R46" s="21">
        <v>44867</v>
      </c>
    </row>
    <row r="47" spans="1:18" s="9" customFormat="1" ht="19.7" customHeight="1">
      <c r="A47" s="2116" t="s">
        <v>3006</v>
      </c>
      <c r="B47" s="17">
        <v>3</v>
      </c>
      <c r="C47" s="16">
        <f t="shared" si="0"/>
        <v>33</v>
      </c>
      <c r="D47" s="17" t="s">
        <v>178</v>
      </c>
      <c r="E47" s="17" t="s">
        <v>178</v>
      </c>
      <c r="F47" s="146" t="s">
        <v>6838</v>
      </c>
      <c r="G47" s="304">
        <v>1</v>
      </c>
      <c r="H47" s="64">
        <v>33600</v>
      </c>
      <c r="I47" s="1352">
        <f t="shared" si="1"/>
        <v>33600</v>
      </c>
      <c r="J47" s="18"/>
      <c r="K47" s="54" t="s">
        <v>6839</v>
      </c>
      <c r="L47" s="17"/>
      <c r="M47" s="17"/>
      <c r="N47" s="19"/>
      <c r="O47" s="16"/>
      <c r="P47" s="17"/>
      <c r="Q47" s="19"/>
      <c r="R47" s="21">
        <v>44867</v>
      </c>
    </row>
    <row r="48" spans="1:18" s="9" customFormat="1" ht="19.7" customHeight="1">
      <c r="B48" s="17"/>
      <c r="C48" s="16"/>
      <c r="D48" s="381"/>
      <c r="E48" s="381"/>
      <c r="F48" s="1870"/>
      <c r="G48" s="1032"/>
      <c r="H48" s="1871"/>
      <c r="I48" s="1871"/>
      <c r="J48" s="1405"/>
      <c r="K48" s="55"/>
      <c r="L48" s="55"/>
      <c r="M48" s="17"/>
      <c r="N48" s="19"/>
      <c r="O48" s="16"/>
      <c r="P48" s="56"/>
      <c r="Q48" s="19"/>
      <c r="R48" s="21"/>
    </row>
    <row r="49" spans="1:18" s="9" customFormat="1" ht="19.7" customHeight="1">
      <c r="C49" s="16"/>
      <c r="D49" s="16"/>
      <c r="E49" s="16"/>
      <c r="F49" s="2128">
        <f>SUM(I17:I48)</f>
        <v>114907</v>
      </c>
      <c r="G49" s="17"/>
      <c r="H49" s="17"/>
      <c r="I49" s="18"/>
      <c r="J49" s="18"/>
      <c r="K49" s="17"/>
      <c r="L49" s="17"/>
      <c r="M49" s="17"/>
      <c r="N49" s="19"/>
      <c r="O49" s="16"/>
      <c r="P49" s="17"/>
      <c r="Q49" s="19"/>
      <c r="R49" s="21"/>
    </row>
    <row r="50" spans="1:18" s="9" customFormat="1" ht="19.7" customHeight="1">
      <c r="C50" s="16"/>
      <c r="D50" s="16"/>
      <c r="E50" s="16"/>
      <c r="F50" s="1374"/>
      <c r="G50" s="17"/>
      <c r="H50" s="17"/>
      <c r="I50" s="18"/>
      <c r="J50" s="18"/>
      <c r="K50" s="17"/>
      <c r="L50" s="17"/>
      <c r="M50" s="17"/>
      <c r="N50" s="19"/>
      <c r="O50" s="16"/>
      <c r="P50" s="17"/>
      <c r="Q50" s="19"/>
      <c r="R50" s="21"/>
    </row>
    <row r="51" spans="1:18" s="9" customFormat="1" ht="19.7" customHeight="1">
      <c r="C51" s="16"/>
      <c r="D51" s="16"/>
      <c r="E51" s="16"/>
      <c r="F51" s="1374"/>
      <c r="G51" s="17"/>
      <c r="H51" s="17"/>
      <c r="I51" s="18"/>
      <c r="J51" s="18"/>
      <c r="K51" s="17"/>
      <c r="L51" s="17"/>
      <c r="M51" s="17"/>
      <c r="N51" s="19"/>
      <c r="O51" s="16"/>
      <c r="P51" s="17"/>
      <c r="Q51" s="19"/>
      <c r="R51" s="21"/>
    </row>
    <row r="52" spans="1:18" s="9" customFormat="1" ht="19.7" customHeight="1">
      <c r="C52" s="16"/>
      <c r="D52" s="2115" t="s">
        <v>6840</v>
      </c>
      <c r="E52" s="2118"/>
      <c r="F52" s="2119"/>
      <c r="G52" s="2129"/>
      <c r="H52" s="295"/>
      <c r="I52" s="278"/>
      <c r="J52" s="18"/>
      <c r="K52" s="146"/>
      <c r="L52" s="17"/>
      <c r="M52" s="17"/>
      <c r="N52" s="19"/>
      <c r="O52" s="16"/>
      <c r="P52" s="17"/>
      <c r="Q52" s="19"/>
      <c r="R52" s="21"/>
    </row>
    <row r="53" spans="1:18" s="9" customFormat="1" ht="19.7" customHeight="1">
      <c r="A53" s="2116" t="s">
        <v>2986</v>
      </c>
      <c r="B53" s="17">
        <v>1</v>
      </c>
      <c r="C53" s="16">
        <f>+C47+1</f>
        <v>34</v>
      </c>
      <c r="D53" s="386" t="s">
        <v>1304</v>
      </c>
      <c r="E53" s="441" t="s">
        <v>178</v>
      </c>
      <c r="F53" s="438" t="s">
        <v>6841</v>
      </c>
      <c r="G53" s="304">
        <v>1</v>
      </c>
      <c r="H53" s="645">
        <v>5300</v>
      </c>
      <c r="I53" s="383">
        <f t="shared" ref="I53:I63" si="2">G53*H53</f>
        <v>5300</v>
      </c>
      <c r="J53" s="18"/>
      <c r="K53" s="483" t="s">
        <v>6842</v>
      </c>
      <c r="L53" s="17"/>
      <c r="M53" s="17"/>
      <c r="N53" s="19"/>
      <c r="O53" s="16"/>
      <c r="P53" s="17"/>
      <c r="Q53" s="19"/>
      <c r="R53" s="21">
        <v>44867</v>
      </c>
    </row>
    <row r="54" spans="1:18" s="9" customFormat="1" ht="19.7" customHeight="1">
      <c r="A54" s="2116" t="s">
        <v>2986</v>
      </c>
      <c r="B54" s="17">
        <v>1</v>
      </c>
      <c r="C54" s="16">
        <f t="shared" ref="C54:C63" si="3">+C53+1</f>
        <v>35</v>
      </c>
      <c r="D54" s="386" t="s">
        <v>1304</v>
      </c>
      <c r="E54" s="441" t="s">
        <v>178</v>
      </c>
      <c r="F54" s="438" t="s">
        <v>6843</v>
      </c>
      <c r="G54" s="304">
        <v>1</v>
      </c>
      <c r="H54" s="645">
        <v>2700</v>
      </c>
      <c r="I54" s="383">
        <f t="shared" si="2"/>
        <v>2700</v>
      </c>
      <c r="J54" s="18"/>
      <c r="K54" s="483" t="s">
        <v>6844</v>
      </c>
      <c r="L54" s="17"/>
      <c r="M54" s="17"/>
      <c r="N54" s="19"/>
      <c r="O54" s="16"/>
      <c r="P54" s="17"/>
      <c r="Q54" s="19"/>
      <c r="R54" s="21">
        <v>44867</v>
      </c>
    </row>
    <row r="55" spans="1:18" s="9" customFormat="1" ht="19.7" customHeight="1">
      <c r="A55" s="2116" t="s">
        <v>3098</v>
      </c>
      <c r="B55" s="17">
        <v>1</v>
      </c>
      <c r="C55" s="16">
        <f t="shared" si="3"/>
        <v>36</v>
      </c>
      <c r="D55" s="441" t="s">
        <v>178</v>
      </c>
      <c r="E55" s="441" t="s">
        <v>178</v>
      </c>
      <c r="F55" s="438" t="s">
        <v>6845</v>
      </c>
      <c r="G55" s="304">
        <v>2</v>
      </c>
      <c r="H55" s="645">
        <v>231</v>
      </c>
      <c r="I55" s="383">
        <f t="shared" si="2"/>
        <v>462</v>
      </c>
      <c r="J55" s="18"/>
      <c r="K55" s="483" t="s">
        <v>4091</v>
      </c>
      <c r="L55" s="17"/>
      <c r="M55" s="17"/>
      <c r="N55" s="19"/>
      <c r="O55" s="16"/>
      <c r="P55" s="17"/>
      <c r="Q55" s="19"/>
      <c r="R55" s="21">
        <v>44867</v>
      </c>
    </row>
    <row r="56" spans="1:18" s="9" customFormat="1" ht="19.7" customHeight="1">
      <c r="A56" s="2116" t="s">
        <v>3098</v>
      </c>
      <c r="B56" s="17">
        <v>1</v>
      </c>
      <c r="C56" s="16">
        <f t="shared" si="3"/>
        <v>37</v>
      </c>
      <c r="D56" s="441" t="s">
        <v>178</v>
      </c>
      <c r="E56" s="441" t="s">
        <v>178</v>
      </c>
      <c r="F56" s="146" t="s">
        <v>6846</v>
      </c>
      <c r="G56" s="304">
        <v>1</v>
      </c>
      <c r="H56" s="383">
        <v>3860</v>
      </c>
      <c r="I56" s="383">
        <f t="shared" si="2"/>
        <v>3860</v>
      </c>
      <c r="J56" s="18"/>
      <c r="K56" s="483" t="s">
        <v>6847</v>
      </c>
      <c r="L56" s="17"/>
      <c r="M56" s="17"/>
      <c r="N56" s="19"/>
      <c r="O56" s="16"/>
      <c r="P56" s="17"/>
      <c r="Q56" s="19"/>
      <c r="R56" s="21">
        <v>44867</v>
      </c>
    </row>
    <row r="57" spans="1:18" s="9" customFormat="1" ht="19.7" customHeight="1">
      <c r="A57" s="2116" t="s">
        <v>3098</v>
      </c>
      <c r="B57" s="17">
        <v>1</v>
      </c>
      <c r="C57" s="16">
        <f t="shared" si="3"/>
        <v>38</v>
      </c>
      <c r="D57" s="441" t="s">
        <v>178</v>
      </c>
      <c r="E57" s="441" t="s">
        <v>178</v>
      </c>
      <c r="F57" s="1028" t="s">
        <v>6848</v>
      </c>
      <c r="G57" s="1390">
        <v>2</v>
      </c>
      <c r="H57" s="383">
        <v>200</v>
      </c>
      <c r="I57" s="383">
        <f t="shared" si="2"/>
        <v>400</v>
      </c>
      <c r="J57" s="286"/>
      <c r="K57" s="54" t="s">
        <v>6849</v>
      </c>
      <c r="L57" s="17"/>
      <c r="M57" s="17"/>
      <c r="N57" s="19"/>
      <c r="O57" s="16"/>
      <c r="P57" s="17"/>
      <c r="Q57" s="19"/>
      <c r="R57" s="21">
        <v>44867</v>
      </c>
    </row>
    <row r="58" spans="1:18" s="9" customFormat="1" ht="19.7" customHeight="1">
      <c r="A58" s="2116" t="s">
        <v>3098</v>
      </c>
      <c r="B58" s="17">
        <v>1</v>
      </c>
      <c r="C58" s="16">
        <f t="shared" si="3"/>
        <v>39</v>
      </c>
      <c r="D58" s="441" t="s">
        <v>178</v>
      </c>
      <c r="E58" s="441" t="s">
        <v>178</v>
      </c>
      <c r="F58" s="1028" t="s">
        <v>6850</v>
      </c>
      <c r="G58" s="1390">
        <v>2</v>
      </c>
      <c r="H58" s="383">
        <v>29</v>
      </c>
      <c r="I58" s="383">
        <f t="shared" si="2"/>
        <v>58</v>
      </c>
      <c r="J58" s="286"/>
      <c r="K58" s="54" t="s">
        <v>4068</v>
      </c>
      <c r="L58" s="17"/>
      <c r="M58" s="17"/>
      <c r="N58" s="19"/>
      <c r="O58" s="16"/>
      <c r="P58" s="17"/>
      <c r="Q58" s="19"/>
      <c r="R58" s="21">
        <v>44867</v>
      </c>
    </row>
    <row r="59" spans="1:18" s="9" customFormat="1" ht="19.7" customHeight="1">
      <c r="A59" s="2116" t="s">
        <v>3098</v>
      </c>
      <c r="B59" s="17">
        <v>1</v>
      </c>
      <c r="C59" s="16">
        <f t="shared" si="3"/>
        <v>40</v>
      </c>
      <c r="D59" s="441" t="s">
        <v>178</v>
      </c>
      <c r="E59" s="441" t="s">
        <v>178</v>
      </c>
      <c r="F59" s="91" t="s">
        <v>6851</v>
      </c>
      <c r="G59" s="1390">
        <v>4</v>
      </c>
      <c r="H59" s="17">
        <v>115</v>
      </c>
      <c r="I59" s="93">
        <f t="shared" si="2"/>
        <v>460</v>
      </c>
      <c r="J59" s="1375"/>
      <c r="K59" s="91" t="s">
        <v>6852</v>
      </c>
      <c r="L59" s="17"/>
      <c r="M59" s="17"/>
      <c r="N59" s="19"/>
      <c r="O59" s="16"/>
      <c r="P59" s="17"/>
      <c r="Q59" s="19"/>
      <c r="R59" s="21">
        <v>44867</v>
      </c>
    </row>
    <row r="60" spans="1:18" s="9" customFormat="1" ht="19.7" customHeight="1">
      <c r="A60" s="2116" t="s">
        <v>3098</v>
      </c>
      <c r="B60" s="17">
        <v>1</v>
      </c>
      <c r="C60" s="16">
        <f t="shared" si="3"/>
        <v>41</v>
      </c>
      <c r="D60" s="441" t="s">
        <v>178</v>
      </c>
      <c r="E60" s="441" t="s">
        <v>178</v>
      </c>
      <c r="F60" s="91" t="s">
        <v>6853</v>
      </c>
      <c r="G60" s="1390">
        <v>4</v>
      </c>
      <c r="H60" s="17">
        <v>104</v>
      </c>
      <c r="I60" s="93">
        <f t="shared" si="2"/>
        <v>416</v>
      </c>
      <c r="J60" s="1375"/>
      <c r="K60" s="91" t="s">
        <v>6854</v>
      </c>
      <c r="L60" s="17"/>
      <c r="M60" s="17"/>
      <c r="N60" s="19"/>
      <c r="O60" s="16"/>
      <c r="P60" s="17"/>
      <c r="Q60" s="19"/>
      <c r="R60" s="21">
        <v>44867</v>
      </c>
    </row>
    <row r="61" spans="1:18" s="9" customFormat="1" ht="19.7" customHeight="1">
      <c r="A61" s="2116" t="s">
        <v>3098</v>
      </c>
      <c r="B61" s="17">
        <v>1</v>
      </c>
      <c r="C61" s="16">
        <f t="shared" si="3"/>
        <v>42</v>
      </c>
      <c r="D61" s="441" t="s">
        <v>178</v>
      </c>
      <c r="E61" s="441" t="s">
        <v>178</v>
      </c>
      <c r="F61" s="91" t="s">
        <v>3886</v>
      </c>
      <c r="G61" s="1390">
        <v>2</v>
      </c>
      <c r="H61" s="17">
        <v>205</v>
      </c>
      <c r="I61" s="93">
        <f t="shared" si="2"/>
        <v>410</v>
      </c>
      <c r="J61" s="1375"/>
      <c r="K61" s="91" t="s">
        <v>6855</v>
      </c>
      <c r="L61" s="17"/>
      <c r="M61" s="17"/>
      <c r="N61" s="19"/>
      <c r="O61" s="16"/>
      <c r="P61" s="17"/>
      <c r="Q61" s="19"/>
      <c r="R61" s="21">
        <v>44867</v>
      </c>
    </row>
    <row r="62" spans="1:18" s="9" customFormat="1" ht="19.7" customHeight="1">
      <c r="A62" s="2116" t="s">
        <v>3098</v>
      </c>
      <c r="B62" s="17">
        <v>1</v>
      </c>
      <c r="C62" s="16">
        <f t="shared" si="3"/>
        <v>43</v>
      </c>
      <c r="D62" s="877" t="s">
        <v>178</v>
      </c>
      <c r="E62" s="877" t="s">
        <v>178</v>
      </c>
      <c r="F62" s="910" t="s">
        <v>5774</v>
      </c>
      <c r="G62" s="882"/>
      <c r="H62" s="879">
        <v>35</v>
      </c>
      <c r="I62" s="879">
        <f t="shared" si="2"/>
        <v>0</v>
      </c>
      <c r="J62" s="2130"/>
      <c r="K62" s="910" t="s">
        <v>6856</v>
      </c>
      <c r="L62" s="410" t="s">
        <v>6857</v>
      </c>
      <c r="M62" s="17"/>
      <c r="N62" s="19"/>
      <c r="O62" s="16"/>
      <c r="P62" s="17"/>
      <c r="Q62" s="19"/>
      <c r="R62" s="21"/>
    </row>
    <row r="63" spans="1:18" s="9" customFormat="1" ht="19.7" customHeight="1">
      <c r="A63" s="2116" t="s">
        <v>3098</v>
      </c>
      <c r="B63" s="17">
        <v>1</v>
      </c>
      <c r="C63" s="16">
        <f t="shared" si="3"/>
        <v>44</v>
      </c>
      <c r="D63" s="877" t="s">
        <v>178</v>
      </c>
      <c r="E63" s="877" t="s">
        <v>178</v>
      </c>
      <c r="F63" s="905" t="s">
        <v>6858</v>
      </c>
      <c r="G63" s="882"/>
      <c r="H63" s="911">
        <v>76</v>
      </c>
      <c r="I63" s="879">
        <f t="shared" si="2"/>
        <v>0</v>
      </c>
      <c r="J63" s="882"/>
      <c r="K63" s="910" t="s">
        <v>6859</v>
      </c>
      <c r="L63" s="410" t="s">
        <v>6860</v>
      </c>
      <c r="M63" s="17"/>
      <c r="N63" s="19"/>
      <c r="O63" s="16"/>
      <c r="P63" s="17"/>
      <c r="Q63" s="19"/>
      <c r="R63" s="21"/>
    </row>
    <row r="64" spans="1:18" s="9" customFormat="1" ht="19.7" customHeight="1">
      <c r="C64" s="16"/>
      <c r="D64" s="16"/>
      <c r="E64" s="16"/>
      <c r="F64" s="284"/>
      <c r="G64" s="285"/>
      <c r="H64" s="1169"/>
      <c r="I64" s="1169"/>
      <c r="J64" s="18"/>
      <c r="K64" s="483"/>
      <c r="L64" s="17"/>
      <c r="M64" s="17"/>
      <c r="N64" s="19"/>
      <c r="O64" s="16"/>
      <c r="P64" s="17"/>
      <c r="Q64" s="19"/>
      <c r="R64" s="21"/>
    </row>
    <row r="65" spans="1:18" s="9" customFormat="1" ht="19.7" customHeight="1">
      <c r="C65" s="16"/>
      <c r="D65" s="16"/>
      <c r="E65" s="16"/>
      <c r="F65" s="2128">
        <f>SUM(I53:I64)</f>
        <v>14066</v>
      </c>
      <c r="G65" s="17"/>
      <c r="H65" s="383"/>
      <c r="I65" s="383"/>
      <c r="J65" s="18"/>
      <c r="K65" s="483"/>
      <c r="L65" s="17"/>
      <c r="M65" s="17"/>
      <c r="N65" s="19"/>
      <c r="O65" s="16"/>
      <c r="P65" s="17"/>
      <c r="Q65" s="19"/>
      <c r="R65" s="21"/>
    </row>
    <row r="66" spans="1:18" s="9" customFormat="1" ht="19.7" customHeight="1">
      <c r="C66" s="16"/>
      <c r="D66" s="16"/>
      <c r="E66" s="16"/>
      <c r="F66" s="1374"/>
      <c r="G66" s="17"/>
      <c r="H66" s="17"/>
      <c r="I66" s="18"/>
      <c r="J66" s="18"/>
      <c r="K66" s="17"/>
      <c r="L66" s="17"/>
      <c r="M66" s="17"/>
      <c r="N66" s="19"/>
      <c r="O66" s="16"/>
      <c r="P66" s="17"/>
      <c r="Q66" s="19"/>
      <c r="R66" s="21"/>
    </row>
    <row r="67" spans="1:18" s="9" customFormat="1" ht="19.7" customHeight="1">
      <c r="C67" s="16"/>
      <c r="D67" s="16"/>
      <c r="E67" s="16"/>
      <c r="F67" s="1374"/>
      <c r="G67" s="17"/>
      <c r="H67" s="17"/>
      <c r="I67" s="18"/>
      <c r="J67" s="18"/>
      <c r="K67" s="17"/>
      <c r="L67" s="17"/>
      <c r="M67" s="17"/>
      <c r="N67" s="19"/>
      <c r="O67" s="16"/>
      <c r="P67" s="17"/>
      <c r="Q67" s="19"/>
      <c r="R67" s="21"/>
    </row>
    <row r="68" spans="1:18" s="9" customFormat="1" ht="19.7" customHeight="1">
      <c r="C68" s="16"/>
      <c r="D68" s="2115" t="s">
        <v>6861</v>
      </c>
      <c r="E68" s="2118"/>
      <c r="F68" s="2119"/>
      <c r="G68" s="17"/>
      <c r="H68" s="17"/>
      <c r="I68" s="18"/>
      <c r="J68" s="18"/>
      <c r="K68" s="17"/>
      <c r="L68" s="17"/>
      <c r="M68" s="17"/>
      <c r="N68" s="19"/>
      <c r="O68" s="16"/>
      <c r="P68" s="17"/>
      <c r="Q68" s="19"/>
      <c r="R68" s="21"/>
    </row>
    <row r="69" spans="1:18" s="9" customFormat="1" ht="19.7" customHeight="1">
      <c r="A69" s="2116" t="s">
        <v>2986</v>
      </c>
      <c r="B69" s="17">
        <v>1</v>
      </c>
      <c r="C69" s="16">
        <f>+C63+1</f>
        <v>45</v>
      </c>
      <c r="D69" s="16" t="s">
        <v>178</v>
      </c>
      <c r="E69" s="16" t="s">
        <v>178</v>
      </c>
      <c r="F69" s="54" t="s">
        <v>1327</v>
      </c>
      <c r="G69" s="17">
        <v>1</v>
      </c>
      <c r="H69" s="892">
        <v>1500</v>
      </c>
      <c r="I69" s="278">
        <f>G69*H69</f>
        <v>1500</v>
      </c>
      <c r="J69" s="18"/>
      <c r="K69" s="146" t="s">
        <v>1328</v>
      </c>
      <c r="L69" s="17"/>
      <c r="M69" s="17"/>
      <c r="N69" s="19"/>
      <c r="O69" s="16"/>
      <c r="P69" s="17"/>
      <c r="Q69" s="19"/>
      <c r="R69" s="21">
        <v>44867</v>
      </c>
    </row>
    <row r="70" spans="1:18" s="9" customFormat="1" ht="19.7" customHeight="1">
      <c r="C70" s="16"/>
      <c r="D70" s="59"/>
      <c r="E70" s="59"/>
      <c r="F70" s="284"/>
      <c r="G70" s="285"/>
      <c r="H70" s="1169"/>
      <c r="I70" s="1169"/>
      <c r="J70" s="2131"/>
      <c r="K70" s="62"/>
      <c r="L70" s="17"/>
      <c r="M70" s="17"/>
      <c r="N70" s="19"/>
      <c r="O70" s="16"/>
      <c r="P70" s="17"/>
      <c r="Q70" s="19"/>
      <c r="R70" s="21"/>
    </row>
    <row r="71" spans="1:18" s="9" customFormat="1" ht="19.7" customHeight="1">
      <c r="C71" s="16"/>
      <c r="D71" s="16"/>
      <c r="E71" s="16"/>
      <c r="F71" s="2128">
        <f>SUM(I69:I70)</f>
        <v>1500</v>
      </c>
      <c r="G71" s="17"/>
      <c r="H71" s="17"/>
      <c r="I71" s="18"/>
      <c r="J71" s="18"/>
      <c r="K71" s="17"/>
      <c r="L71" s="17"/>
      <c r="M71" s="17"/>
      <c r="N71" s="19"/>
      <c r="O71" s="16"/>
      <c r="P71" s="17"/>
      <c r="Q71" s="19"/>
      <c r="R71" s="21"/>
    </row>
    <row r="72" spans="1:18" s="9" customFormat="1" ht="19.7" customHeight="1">
      <c r="C72" s="16"/>
      <c r="D72" s="16"/>
      <c r="E72" s="16"/>
      <c r="F72" s="1374"/>
      <c r="G72" s="17"/>
      <c r="H72" s="17"/>
      <c r="I72" s="18"/>
      <c r="J72" s="18"/>
      <c r="K72" s="17"/>
      <c r="L72" s="17"/>
      <c r="M72" s="17"/>
      <c r="N72" s="19"/>
      <c r="O72" s="16"/>
      <c r="P72" s="17"/>
      <c r="Q72" s="19"/>
      <c r="R72" s="21"/>
    </row>
    <row r="73" spans="1:18" s="9" customFormat="1" ht="19.7" customHeight="1">
      <c r="C73" s="16"/>
      <c r="D73" s="16"/>
      <c r="E73" s="16"/>
      <c r="F73" s="1374"/>
      <c r="G73" s="17"/>
      <c r="H73" s="17"/>
      <c r="I73" s="18"/>
      <c r="J73" s="18"/>
      <c r="K73" s="17"/>
      <c r="L73" s="17"/>
      <c r="M73" s="17"/>
      <c r="N73" s="19"/>
      <c r="O73" s="16"/>
      <c r="P73" s="17"/>
      <c r="Q73" s="19"/>
      <c r="R73" s="21"/>
    </row>
    <row r="74" spans="1:18" s="9" customFormat="1" ht="19.7" customHeight="1">
      <c r="C74" s="16"/>
      <c r="D74" s="16"/>
      <c r="E74" s="16"/>
      <c r="F74" s="1374"/>
      <c r="G74" s="17"/>
      <c r="H74" s="17"/>
      <c r="I74" s="18"/>
      <c r="J74" s="18"/>
      <c r="K74" s="17"/>
      <c r="L74" s="17"/>
      <c r="M74" s="17"/>
      <c r="N74" s="19"/>
      <c r="O74" s="16"/>
      <c r="P74" s="17"/>
      <c r="Q74" s="19"/>
      <c r="R74" s="21"/>
    </row>
    <row r="75" spans="1:18" s="9" customFormat="1" ht="19.7" customHeight="1">
      <c r="C75" s="16"/>
      <c r="D75" s="1376" t="s">
        <v>3544</v>
      </c>
      <c r="E75" s="1376"/>
      <c r="F75" s="1376"/>
      <c r="G75" s="17"/>
      <c r="H75" s="17"/>
      <c r="I75" s="278"/>
      <c r="J75" s="18"/>
      <c r="K75" s="17"/>
      <c r="L75" s="17"/>
      <c r="M75" s="17"/>
      <c r="N75" s="19"/>
      <c r="O75" s="16"/>
      <c r="P75" s="17"/>
      <c r="Q75" s="19"/>
      <c r="R75" s="21"/>
    </row>
    <row r="76" spans="1:18" s="9" customFormat="1" ht="19.7" customHeight="1">
      <c r="A76" s="2132">
        <v>44866</v>
      </c>
      <c r="B76" s="17">
        <v>1</v>
      </c>
      <c r="C76" s="16">
        <f>+C69+1</f>
        <v>46</v>
      </c>
      <c r="D76" s="1366" t="s">
        <v>1304</v>
      </c>
      <c r="E76" s="1366" t="s">
        <v>178</v>
      </c>
      <c r="F76" s="146" t="s">
        <v>3545</v>
      </c>
      <c r="G76" s="17">
        <v>1</v>
      </c>
      <c r="H76" s="304">
        <v>2330</v>
      </c>
      <c r="I76" s="278">
        <f t="shared" ref="I76:I81" si="4">G76*H76</f>
        <v>2330</v>
      </c>
      <c r="J76" s="18"/>
      <c r="K76" s="146" t="s">
        <v>3546</v>
      </c>
      <c r="L76" s="17"/>
      <c r="M76" s="17"/>
      <c r="N76" s="19"/>
      <c r="O76" s="16"/>
      <c r="P76" s="17"/>
      <c r="Q76" s="19"/>
      <c r="R76" s="21">
        <v>44867</v>
      </c>
    </row>
    <row r="77" spans="1:18" s="9" customFormat="1" ht="19.7" customHeight="1">
      <c r="A77" s="2116" t="s">
        <v>3098</v>
      </c>
      <c r="B77" s="17">
        <v>1</v>
      </c>
      <c r="C77" s="16">
        <f t="shared" ref="C77:C82" si="5">+C76+1</f>
        <v>47</v>
      </c>
      <c r="D77" s="16" t="s">
        <v>178</v>
      </c>
      <c r="E77" s="16" t="s">
        <v>178</v>
      </c>
      <c r="F77" s="146" t="s">
        <v>1094</v>
      </c>
      <c r="G77" s="17">
        <v>1</v>
      </c>
      <c r="H77" s="304">
        <v>990</v>
      </c>
      <c r="I77" s="278">
        <f t="shared" si="4"/>
        <v>990</v>
      </c>
      <c r="J77" s="18"/>
      <c r="K77" s="146" t="s">
        <v>1095</v>
      </c>
      <c r="L77" s="17"/>
      <c r="M77" s="17"/>
      <c r="N77" s="19"/>
      <c r="O77" s="16"/>
      <c r="P77" s="17"/>
      <c r="Q77" s="19"/>
      <c r="R77" s="21">
        <v>44867</v>
      </c>
    </row>
    <row r="78" spans="1:18" s="9" customFormat="1" ht="19.7" customHeight="1">
      <c r="A78" s="2116" t="s">
        <v>3098</v>
      </c>
      <c r="B78" s="17">
        <v>1</v>
      </c>
      <c r="C78" s="16">
        <f t="shared" si="5"/>
        <v>48</v>
      </c>
      <c r="D78" s="17" t="s">
        <v>2087</v>
      </c>
      <c r="E78" s="17" t="s">
        <v>1361</v>
      </c>
      <c r="F78" s="1284" t="s">
        <v>3547</v>
      </c>
      <c r="G78" s="17">
        <v>1</v>
      </c>
      <c r="H78" s="17">
        <v>10610</v>
      </c>
      <c r="I78" s="278">
        <f t="shared" si="4"/>
        <v>10610</v>
      </c>
      <c r="J78" s="18"/>
      <c r="K78" s="146" t="s">
        <v>3548</v>
      </c>
      <c r="L78" s="17"/>
      <c r="M78" s="17"/>
      <c r="N78" s="19"/>
      <c r="O78" s="16"/>
      <c r="P78" s="17"/>
      <c r="Q78" s="19"/>
      <c r="R78" s="21"/>
    </row>
    <row r="79" spans="1:18" s="9" customFormat="1" ht="19.7" customHeight="1">
      <c r="A79" s="2116" t="s">
        <v>3098</v>
      </c>
      <c r="B79" s="17">
        <v>1</v>
      </c>
      <c r="C79" s="16">
        <f t="shared" si="5"/>
        <v>49</v>
      </c>
      <c r="D79" s="16" t="s">
        <v>178</v>
      </c>
      <c r="E79" s="16" t="s">
        <v>178</v>
      </c>
      <c r="F79" s="62" t="s">
        <v>3550</v>
      </c>
      <c r="G79" s="17">
        <v>1</v>
      </c>
      <c r="H79" s="304">
        <v>170</v>
      </c>
      <c r="I79" s="278">
        <f t="shared" si="4"/>
        <v>170</v>
      </c>
      <c r="J79" s="18"/>
      <c r="K79" s="146" t="s">
        <v>3551</v>
      </c>
      <c r="L79" s="17"/>
      <c r="M79" s="17"/>
      <c r="N79" s="19"/>
      <c r="O79" s="16"/>
      <c r="P79" s="17"/>
      <c r="Q79" s="19"/>
      <c r="R79" s="21">
        <v>44867</v>
      </c>
    </row>
    <row r="80" spans="1:18" s="9" customFormat="1" ht="19.7" customHeight="1">
      <c r="A80" s="2116" t="s">
        <v>3098</v>
      </c>
      <c r="B80" s="17">
        <v>1</v>
      </c>
      <c r="C80" s="16">
        <f t="shared" si="5"/>
        <v>50</v>
      </c>
      <c r="D80" s="16" t="s">
        <v>178</v>
      </c>
      <c r="E80" s="16" t="s">
        <v>178</v>
      </c>
      <c r="F80" s="145" t="s">
        <v>1341</v>
      </c>
      <c r="G80" s="17">
        <v>2</v>
      </c>
      <c r="H80" s="1377">
        <v>72</v>
      </c>
      <c r="I80" s="53">
        <f t="shared" si="4"/>
        <v>144</v>
      </c>
      <c r="J80" s="18"/>
      <c r="K80" s="54" t="s">
        <v>1342</v>
      </c>
      <c r="L80" s="17"/>
      <c r="M80" s="17"/>
      <c r="N80" s="19"/>
      <c r="O80" s="16"/>
      <c r="P80" s="17"/>
      <c r="Q80" s="19"/>
      <c r="R80" s="21">
        <v>44867</v>
      </c>
    </row>
    <row r="81" spans="1:18" s="9" customFormat="1" ht="19.7" customHeight="1">
      <c r="A81" s="2116" t="s">
        <v>3098</v>
      </c>
      <c r="B81" s="17">
        <v>1</v>
      </c>
      <c r="C81" s="16">
        <f t="shared" si="5"/>
        <v>51</v>
      </c>
      <c r="D81" s="16" t="s">
        <v>178</v>
      </c>
      <c r="E81" s="16" t="s">
        <v>178</v>
      </c>
      <c r="F81" s="145" t="s">
        <v>1343</v>
      </c>
      <c r="G81" s="17">
        <v>2</v>
      </c>
      <c r="H81" s="1377">
        <v>31</v>
      </c>
      <c r="I81" s="53">
        <f t="shared" si="4"/>
        <v>62</v>
      </c>
      <c r="J81" s="18"/>
      <c r="K81" s="54" t="s">
        <v>1344</v>
      </c>
      <c r="L81" s="17"/>
      <c r="M81" s="17"/>
      <c r="N81" s="19"/>
      <c r="O81" s="16"/>
      <c r="P81" s="17"/>
      <c r="Q81" s="19"/>
      <c r="R81" s="21">
        <v>44867</v>
      </c>
    </row>
    <row r="82" spans="1:18" s="9" customFormat="1" ht="19.7" customHeight="1">
      <c r="A82" s="2116" t="s">
        <v>3098</v>
      </c>
      <c r="B82" s="17">
        <v>1</v>
      </c>
      <c r="C82" s="16">
        <f t="shared" si="5"/>
        <v>52</v>
      </c>
      <c r="D82" s="877" t="s">
        <v>178</v>
      </c>
      <c r="E82" s="877" t="s">
        <v>178</v>
      </c>
      <c r="F82" s="1270" t="s">
        <v>2991</v>
      </c>
      <c r="G82" s="906"/>
      <c r="H82" s="880">
        <v>23</v>
      </c>
      <c r="I82" s="880">
        <f>G82*H82</f>
        <v>0</v>
      </c>
      <c r="J82" s="881"/>
      <c r="K82" s="410" t="s">
        <v>3552</v>
      </c>
      <c r="L82" s="410" t="s">
        <v>3518</v>
      </c>
      <c r="M82" s="17"/>
      <c r="N82" s="19"/>
      <c r="O82" s="16"/>
      <c r="P82" s="17"/>
      <c r="Q82" s="19"/>
      <c r="R82" s="21"/>
    </row>
    <row r="83" spans="1:18" s="9" customFormat="1" ht="19.7" customHeight="1">
      <c r="C83" s="16"/>
      <c r="D83" s="16"/>
      <c r="E83" s="16"/>
      <c r="F83" s="284"/>
      <c r="G83" s="285"/>
      <c r="H83" s="1169"/>
      <c r="I83" s="1169"/>
      <c r="J83" s="18"/>
      <c r="K83" s="17"/>
      <c r="L83" s="17"/>
      <c r="M83" s="17"/>
      <c r="N83" s="19"/>
      <c r="O83" s="16"/>
      <c r="P83" s="17"/>
      <c r="Q83" s="19"/>
      <c r="R83" s="21"/>
    </row>
    <row r="84" spans="1:18" s="9" customFormat="1" ht="19.7" customHeight="1">
      <c r="C84" s="16"/>
      <c r="D84" s="1232"/>
      <c r="E84" s="1232"/>
      <c r="F84" s="2128">
        <f>SUM(I76:I83)</f>
        <v>14306</v>
      </c>
      <c r="G84" s="17"/>
      <c r="H84" s="17"/>
      <c r="J84" s="18"/>
      <c r="K84" s="17"/>
      <c r="L84" s="17"/>
      <c r="M84" s="17"/>
      <c r="N84" s="19"/>
      <c r="O84" s="16"/>
      <c r="P84" s="17"/>
      <c r="Q84" s="19"/>
      <c r="R84" s="21"/>
    </row>
    <row r="85" spans="1:18" s="9" customFormat="1" ht="19.7" customHeight="1">
      <c r="C85" s="16"/>
      <c r="D85" s="16"/>
      <c r="E85" s="16"/>
      <c r="F85" s="1374"/>
      <c r="G85" s="1106"/>
      <c r="H85" s="17"/>
      <c r="I85" s="383"/>
      <c r="J85" s="18"/>
      <c r="K85" s="50"/>
      <c r="L85" s="17"/>
      <c r="M85" s="17"/>
      <c r="N85" s="19"/>
      <c r="O85" s="16"/>
      <c r="P85" s="17"/>
      <c r="Q85" s="19"/>
      <c r="R85" s="21"/>
    </row>
    <row r="86" spans="1:18" s="9" customFormat="1" ht="19.7" customHeight="1">
      <c r="C86" s="16"/>
      <c r="D86" s="16"/>
      <c r="E86" s="16"/>
      <c r="F86" s="1374"/>
      <c r="G86" s="17"/>
      <c r="H86" s="17"/>
      <c r="I86" s="18"/>
      <c r="J86" s="18"/>
      <c r="K86" s="17"/>
      <c r="L86" s="17"/>
      <c r="M86" s="17"/>
      <c r="N86" s="19"/>
      <c r="O86" s="16"/>
      <c r="P86" s="17"/>
      <c r="Q86" s="19"/>
      <c r="R86" s="21"/>
    </row>
    <row r="87" spans="1:18" s="9" customFormat="1" ht="19.7" customHeight="1">
      <c r="C87" s="16"/>
      <c r="D87" s="16"/>
      <c r="E87" s="16"/>
      <c r="F87" s="1374"/>
      <c r="G87" s="17"/>
      <c r="H87" s="17"/>
      <c r="I87" s="18"/>
      <c r="J87" s="18"/>
      <c r="K87" s="17"/>
      <c r="L87" s="17"/>
      <c r="M87" s="17"/>
      <c r="N87" s="19"/>
      <c r="O87" s="16"/>
      <c r="P87" s="17"/>
      <c r="Q87" s="19"/>
      <c r="R87" s="21"/>
    </row>
    <row r="88" spans="1:18" s="9" customFormat="1" ht="19.7" customHeight="1">
      <c r="C88" s="16"/>
      <c r="D88" s="1262" t="s">
        <v>3553</v>
      </c>
      <c r="E88" s="1263"/>
      <c r="F88" s="1264"/>
      <c r="G88" s="852"/>
      <c r="H88" s="93"/>
      <c r="I88" s="383"/>
      <c r="J88" s="90"/>
      <c r="K88" s="66"/>
      <c r="L88" s="17"/>
      <c r="M88" s="17"/>
      <c r="N88" s="19"/>
      <c r="O88" s="16"/>
      <c r="P88" s="17"/>
      <c r="Q88" s="19"/>
      <c r="R88" s="21"/>
    </row>
    <row r="89" spans="1:18" s="9" customFormat="1" ht="19.7" customHeight="1">
      <c r="A89" s="2116" t="s">
        <v>3098</v>
      </c>
      <c r="B89" s="17">
        <v>4</v>
      </c>
      <c r="C89" s="16">
        <f>+C82+1</f>
        <v>53</v>
      </c>
      <c r="D89" s="16" t="s">
        <v>178</v>
      </c>
      <c r="E89" s="16" t="s">
        <v>178</v>
      </c>
      <c r="F89" s="759" t="s">
        <v>3554</v>
      </c>
      <c r="G89" s="383">
        <v>1</v>
      </c>
      <c r="H89" s="645">
        <v>342</v>
      </c>
      <c r="I89" s="383">
        <f>G89*H89</f>
        <v>342</v>
      </c>
      <c r="J89" s="464"/>
      <c r="K89" s="510" t="s">
        <v>3555</v>
      </c>
      <c r="L89" s="17"/>
      <c r="M89" s="17"/>
      <c r="N89" s="19"/>
      <c r="O89" s="16"/>
      <c r="P89" s="17"/>
      <c r="Q89" s="19"/>
      <c r="R89" s="21">
        <v>44867</v>
      </c>
    </row>
    <row r="90" spans="1:18" s="9" customFormat="1" ht="19.7" customHeight="1">
      <c r="A90" s="2116" t="s">
        <v>3098</v>
      </c>
      <c r="B90" s="17">
        <v>4</v>
      </c>
      <c r="C90" s="16">
        <f>+C89+1</f>
        <v>54</v>
      </c>
      <c r="D90" s="16" t="s">
        <v>178</v>
      </c>
      <c r="E90" s="16" t="s">
        <v>178</v>
      </c>
      <c r="F90" s="759" t="s">
        <v>520</v>
      </c>
      <c r="G90" s="383">
        <v>1</v>
      </c>
      <c r="H90" s="645">
        <v>418</v>
      </c>
      <c r="I90" s="383">
        <f>G90*H90</f>
        <v>418</v>
      </c>
      <c r="J90" s="464"/>
      <c r="K90" s="510" t="s">
        <v>3556</v>
      </c>
      <c r="L90" s="17"/>
      <c r="M90" s="17"/>
      <c r="N90" s="19"/>
      <c r="O90" s="16"/>
      <c r="P90" s="17"/>
      <c r="Q90" s="19"/>
      <c r="R90" s="21">
        <v>44867</v>
      </c>
    </row>
    <row r="91" spans="1:18" s="9" customFormat="1" ht="19.7" customHeight="1">
      <c r="A91" s="2116" t="s">
        <v>3114</v>
      </c>
      <c r="B91" s="17">
        <v>4</v>
      </c>
      <c r="C91" s="16">
        <f>+C90+1</f>
        <v>55</v>
      </c>
      <c r="D91" s="16" t="s">
        <v>178</v>
      </c>
      <c r="E91" s="16" t="s">
        <v>178</v>
      </c>
      <c r="F91" s="62" t="s">
        <v>3557</v>
      </c>
      <c r="G91" s="64">
        <v>1</v>
      </c>
      <c r="H91" s="836">
        <v>1564</v>
      </c>
      <c r="I91" s="383">
        <f>G91*H91</f>
        <v>1564</v>
      </c>
      <c r="J91" s="278"/>
      <c r="K91" s="471" t="s">
        <v>2968</v>
      </c>
      <c r="L91" s="17"/>
      <c r="M91" s="17"/>
      <c r="N91" s="19"/>
      <c r="O91" s="16"/>
      <c r="P91" s="17"/>
      <c r="Q91" s="19"/>
      <c r="R91" s="21">
        <v>44867</v>
      </c>
    </row>
    <row r="92" spans="1:18" s="9" customFormat="1" ht="19.7" customHeight="1">
      <c r="C92" s="16"/>
      <c r="D92" s="16"/>
      <c r="E92" s="16"/>
      <c r="F92" s="284"/>
      <c r="G92" s="285"/>
      <c r="H92" s="1169"/>
      <c r="I92" s="1169"/>
      <c r="J92" s="18"/>
      <c r="K92" s="54"/>
      <c r="L92" s="17"/>
      <c r="M92" s="17"/>
      <c r="N92" s="19"/>
      <c r="O92" s="16"/>
      <c r="P92" s="17"/>
      <c r="Q92" s="19"/>
      <c r="R92" s="21"/>
    </row>
    <row r="93" spans="1:18" s="9" customFormat="1" ht="19.7" customHeight="1">
      <c r="C93" s="16"/>
      <c r="D93" s="16"/>
      <c r="E93" s="16"/>
      <c r="F93" s="50"/>
      <c r="G93" s="64"/>
      <c r="H93" s="902"/>
      <c r="I93" s="426"/>
      <c r="J93" s="18"/>
      <c r="K93" s="54"/>
      <c r="L93" s="17"/>
      <c r="M93" s="17"/>
      <c r="N93" s="19"/>
      <c r="O93" s="16"/>
      <c r="P93" s="17"/>
      <c r="Q93" s="19"/>
      <c r="R93" s="21"/>
    </row>
    <row r="94" spans="1:18" s="9" customFormat="1" ht="19.7" customHeight="1">
      <c r="C94" s="16"/>
      <c r="D94" s="73"/>
      <c r="E94" s="73"/>
      <c r="F94" s="2128">
        <f>SUM(I89:I92)</f>
        <v>2324</v>
      </c>
      <c r="G94" s="852"/>
      <c r="H94" s="93"/>
      <c r="I94" s="383"/>
      <c r="J94" s="90"/>
      <c r="K94" s="66"/>
      <c r="L94" s="17"/>
      <c r="M94" s="17"/>
      <c r="N94" s="19"/>
      <c r="O94" s="16"/>
      <c r="P94" s="17"/>
      <c r="Q94" s="19"/>
      <c r="R94" s="21"/>
    </row>
    <row r="95" spans="1:18" s="9" customFormat="1" ht="19.7" customHeight="1">
      <c r="C95" s="16"/>
      <c r="D95" s="16"/>
      <c r="E95" s="16"/>
      <c r="F95" s="1374"/>
      <c r="G95" s="17"/>
      <c r="H95" s="17"/>
      <c r="I95" s="18"/>
      <c r="J95" s="18"/>
      <c r="K95" s="17"/>
      <c r="L95" s="17"/>
      <c r="M95" s="17"/>
      <c r="N95" s="19"/>
      <c r="O95" s="16"/>
      <c r="P95" s="17"/>
      <c r="Q95" s="19"/>
      <c r="R95" s="21"/>
    </row>
    <row r="96" spans="1:18" s="9" customFormat="1" ht="19.7" customHeight="1">
      <c r="C96" s="16"/>
      <c r="D96" s="16"/>
      <c r="E96" s="16"/>
      <c r="F96" s="1374"/>
      <c r="G96" s="17"/>
      <c r="H96" s="17"/>
      <c r="I96" s="18"/>
      <c r="J96" s="18"/>
      <c r="K96" s="17"/>
      <c r="L96" s="17"/>
      <c r="M96" s="17"/>
      <c r="N96" s="19"/>
      <c r="O96" s="16"/>
      <c r="P96" s="17"/>
      <c r="Q96" s="19"/>
      <c r="R96" s="21"/>
    </row>
    <row r="97" spans="2:18" s="9" customFormat="1" ht="19.7" customHeight="1">
      <c r="C97" s="16"/>
      <c r="D97" s="16"/>
      <c r="E97" s="16"/>
      <c r="F97" s="1374"/>
      <c r="G97" s="17"/>
      <c r="H97" s="17"/>
      <c r="I97" s="18"/>
      <c r="J97" s="18"/>
      <c r="K97" s="17"/>
      <c r="L97" s="17"/>
      <c r="M97" s="17"/>
      <c r="N97" s="19"/>
      <c r="O97" s="16"/>
      <c r="P97" s="17"/>
      <c r="Q97" s="19"/>
      <c r="R97" s="21"/>
    </row>
    <row r="98" spans="2:18" s="9" customFormat="1" ht="19.7" customHeight="1">
      <c r="C98" s="16"/>
      <c r="D98" s="16"/>
      <c r="E98" s="16"/>
      <c r="F98" s="1374"/>
      <c r="G98" s="17"/>
      <c r="H98" s="17"/>
      <c r="I98" s="18"/>
      <c r="J98" s="18"/>
      <c r="K98" s="17"/>
      <c r="L98" s="17"/>
      <c r="M98" s="17"/>
      <c r="N98" s="19"/>
      <c r="O98" s="16"/>
      <c r="P98" s="17"/>
      <c r="Q98" s="19"/>
      <c r="R98" s="21"/>
    </row>
    <row r="99" spans="2:18" s="9" customFormat="1" ht="19.7" customHeight="1">
      <c r="C99" s="16"/>
      <c r="D99" s="16"/>
      <c r="E99" s="16"/>
      <c r="F99" s="1374"/>
      <c r="G99" s="17"/>
      <c r="H99" s="17"/>
      <c r="I99" s="18"/>
      <c r="J99" s="18"/>
      <c r="K99" s="17"/>
      <c r="L99" s="17"/>
      <c r="M99" s="17"/>
      <c r="N99" s="19"/>
      <c r="O99" s="16"/>
      <c r="P99" s="17"/>
      <c r="Q99" s="19"/>
      <c r="R99" s="21"/>
    </row>
    <row r="100" spans="2:18" s="9" customFormat="1" ht="19.7" customHeight="1">
      <c r="C100" s="16"/>
      <c r="D100" s="16"/>
      <c r="E100" s="16"/>
      <c r="F100" s="1374"/>
      <c r="G100" s="17"/>
      <c r="H100" s="17"/>
      <c r="I100" s="18"/>
      <c r="J100" s="18"/>
      <c r="K100" s="17"/>
      <c r="L100" s="17"/>
      <c r="M100" s="17"/>
      <c r="N100" s="19"/>
      <c r="O100" s="16"/>
      <c r="P100" s="17"/>
      <c r="Q100" s="19"/>
      <c r="R100" s="21"/>
    </row>
    <row r="101" spans="2:18" s="9" customFormat="1" ht="19.7" customHeight="1">
      <c r="C101" s="16"/>
      <c r="D101" s="16"/>
      <c r="E101" s="16"/>
      <c r="F101" s="1374"/>
      <c r="G101" s="17"/>
      <c r="H101" s="17"/>
      <c r="I101" s="18"/>
      <c r="J101" s="18"/>
      <c r="K101" s="17"/>
      <c r="L101" s="17"/>
      <c r="M101" s="17"/>
      <c r="N101" s="19"/>
      <c r="O101" s="16"/>
      <c r="P101" s="17"/>
      <c r="Q101" s="19"/>
      <c r="R101" s="21"/>
    </row>
    <row r="102" spans="2:18" s="9" customFormat="1" ht="19.7" customHeight="1">
      <c r="C102" s="16"/>
      <c r="D102" s="16"/>
      <c r="E102" s="16"/>
      <c r="F102" s="1374"/>
      <c r="G102" s="17"/>
      <c r="H102" s="17"/>
      <c r="I102" s="18"/>
      <c r="J102" s="18"/>
      <c r="K102" s="17"/>
      <c r="L102" s="17"/>
      <c r="M102" s="17"/>
      <c r="N102" s="19"/>
      <c r="O102" s="16"/>
      <c r="P102" s="17"/>
      <c r="Q102" s="19"/>
      <c r="R102" s="21"/>
    </row>
    <row r="103" spans="2:18" s="9" customFormat="1" ht="19.350000000000001" customHeight="1">
      <c r="C103" s="16"/>
      <c r="D103" s="16"/>
      <c r="E103" s="16"/>
      <c r="F103" s="17"/>
      <c r="G103" s="17"/>
      <c r="H103" s="17"/>
      <c r="I103" s="18"/>
      <c r="J103" s="18"/>
      <c r="K103" s="17"/>
      <c r="L103" s="17"/>
      <c r="M103" s="17"/>
      <c r="N103" s="19"/>
      <c r="O103" s="16"/>
      <c r="P103" s="17"/>
      <c r="Q103" s="19"/>
      <c r="R103" s="21"/>
    </row>
    <row r="104" spans="2:18" s="75" customFormat="1" ht="19.7" customHeight="1">
      <c r="B104" s="9"/>
      <c r="C104" s="16"/>
      <c r="D104" s="73"/>
      <c r="E104" s="73"/>
      <c r="F104" s="146"/>
      <c r="G104" s="852"/>
      <c r="H104" s="93"/>
      <c r="I104" s="383"/>
      <c r="J104" s="90"/>
      <c r="K104" s="66"/>
      <c r="L104" s="93"/>
      <c r="M104" s="92"/>
      <c r="N104" s="20"/>
      <c r="O104" s="73"/>
      <c r="P104" s="93"/>
      <c r="Q104" s="20"/>
      <c r="R104" s="74"/>
    </row>
    <row r="105" spans="2:18" s="75" customFormat="1" ht="19.7" customHeight="1">
      <c r="B105" s="9"/>
      <c r="C105" s="16"/>
      <c r="D105" s="73"/>
      <c r="E105" s="73"/>
      <c r="F105" s="146"/>
      <c r="G105" s="852"/>
      <c r="H105" s="93"/>
      <c r="I105" s="383"/>
      <c r="J105" s="90"/>
      <c r="K105" s="66"/>
      <c r="L105" s="93"/>
      <c r="M105" s="92"/>
      <c r="N105" s="20"/>
      <c r="O105" s="73"/>
      <c r="P105" s="93"/>
      <c r="Q105" s="20"/>
      <c r="R105" s="74"/>
    </row>
    <row r="106" spans="2:18" s="9" customFormat="1" ht="19.7" customHeight="1">
      <c r="C106" s="16"/>
      <c r="D106" s="16"/>
      <c r="E106" s="16"/>
      <c r="F106" s="146"/>
      <c r="G106" s="832"/>
      <c r="H106" s="17"/>
      <c r="I106" s="383"/>
      <c r="J106" s="18"/>
      <c r="K106" s="146"/>
      <c r="L106" s="146"/>
      <c r="M106" s="17"/>
      <c r="N106" s="19"/>
      <c r="O106" s="16"/>
      <c r="P106" s="17"/>
      <c r="Q106" s="19"/>
      <c r="R106" s="21"/>
    </row>
    <row r="107" spans="2:18" s="9" customFormat="1" ht="19.7" customHeight="1">
      <c r="C107" s="16"/>
      <c r="D107" s="16"/>
      <c r="E107" s="16"/>
      <c r="F107" s="146"/>
      <c r="G107" s="832"/>
      <c r="H107" s="17"/>
      <c r="I107" s="383"/>
      <c r="J107" s="18"/>
      <c r="K107" s="146"/>
      <c r="L107" s="17"/>
      <c r="M107" s="17"/>
      <c r="N107" s="19"/>
      <c r="O107" s="16"/>
      <c r="P107" s="17"/>
      <c r="Q107" s="19"/>
      <c r="R107" s="21"/>
    </row>
  </sheetData>
  <autoFilter ref="C8:P107" xr:uid="{19633927-D394-41A0-8357-93B72A158531}"/>
  <mergeCells count="12">
    <mergeCell ref="D9:F9"/>
    <mergeCell ref="D16:F16"/>
    <mergeCell ref="D52:F52"/>
    <mergeCell ref="D68:F68"/>
    <mergeCell ref="D75:F75"/>
    <mergeCell ref="D88:F88"/>
    <mergeCell ref="C2:E2"/>
    <mergeCell ref="H2:J2"/>
    <mergeCell ref="C3:E3"/>
    <mergeCell ref="C4:E4"/>
    <mergeCell ref="C5:E5"/>
    <mergeCell ref="C6:E6"/>
  </mergeCells>
  <phoneticPr fontId="3"/>
  <dataValidations count="1">
    <dataValidation allowBlank="1" showInputMessage="1" showErrorMessage="1" sqref="K41 JG41 TC41 ACY41 AMU41 AWQ41 BGM41 BQI41 CAE41 CKA41 CTW41 DDS41 DNO41 DXK41 EHG41 ERC41 FAY41 FKU41 FUQ41 GEM41 GOI41 GYE41 HIA41 HRW41 IBS41 ILO41 IVK41 JFG41 JPC41 JYY41 KIU41 KSQ41 LCM41 LMI41 LWE41 MGA41 MPW41 MZS41 NJO41 NTK41 ODG41 ONC41 OWY41 PGU41 PQQ41 QAM41 QKI41 QUE41 REA41 RNW41 RXS41 SHO41 SRK41 TBG41 TLC41 TUY41 UEU41 UOQ41 UYM41 VII41 VSE41 WCA41 WLW41 WVS41 K65577 JG65577 TC65577 ACY65577 AMU65577 AWQ65577 BGM65577 BQI65577 CAE65577 CKA65577 CTW65577 DDS65577 DNO65577 DXK65577 EHG65577 ERC65577 FAY65577 FKU65577 FUQ65577 GEM65577 GOI65577 GYE65577 HIA65577 HRW65577 IBS65577 ILO65577 IVK65577 JFG65577 JPC65577 JYY65577 KIU65577 KSQ65577 LCM65577 LMI65577 LWE65577 MGA65577 MPW65577 MZS65577 NJO65577 NTK65577 ODG65577 ONC65577 OWY65577 PGU65577 PQQ65577 QAM65577 QKI65577 QUE65577 REA65577 RNW65577 RXS65577 SHO65577 SRK65577 TBG65577 TLC65577 TUY65577 UEU65577 UOQ65577 UYM65577 VII65577 VSE65577 WCA65577 WLW65577 WVS65577 K131113 JG131113 TC131113 ACY131113 AMU131113 AWQ131113 BGM131113 BQI131113 CAE131113 CKA131113 CTW131113 DDS131113 DNO131113 DXK131113 EHG131113 ERC131113 FAY131113 FKU131113 FUQ131113 GEM131113 GOI131113 GYE131113 HIA131113 HRW131113 IBS131113 ILO131113 IVK131113 JFG131113 JPC131113 JYY131113 KIU131113 KSQ131113 LCM131113 LMI131113 LWE131113 MGA131113 MPW131113 MZS131113 NJO131113 NTK131113 ODG131113 ONC131113 OWY131113 PGU131113 PQQ131113 QAM131113 QKI131113 QUE131113 REA131113 RNW131113 RXS131113 SHO131113 SRK131113 TBG131113 TLC131113 TUY131113 UEU131113 UOQ131113 UYM131113 VII131113 VSE131113 WCA131113 WLW131113 WVS131113 K196649 JG196649 TC196649 ACY196649 AMU196649 AWQ196649 BGM196649 BQI196649 CAE196649 CKA196649 CTW196649 DDS196649 DNO196649 DXK196649 EHG196649 ERC196649 FAY196649 FKU196649 FUQ196649 GEM196649 GOI196649 GYE196649 HIA196649 HRW196649 IBS196649 ILO196649 IVK196649 JFG196649 JPC196649 JYY196649 KIU196649 KSQ196649 LCM196649 LMI196649 LWE196649 MGA196649 MPW196649 MZS196649 NJO196649 NTK196649 ODG196649 ONC196649 OWY196649 PGU196649 PQQ196649 QAM196649 QKI196649 QUE196649 REA196649 RNW196649 RXS196649 SHO196649 SRK196649 TBG196649 TLC196649 TUY196649 UEU196649 UOQ196649 UYM196649 VII196649 VSE196649 WCA196649 WLW196649 WVS196649 K262185 JG262185 TC262185 ACY262185 AMU262185 AWQ262185 BGM262185 BQI262185 CAE262185 CKA262185 CTW262185 DDS262185 DNO262185 DXK262185 EHG262185 ERC262185 FAY262185 FKU262185 FUQ262185 GEM262185 GOI262185 GYE262185 HIA262185 HRW262185 IBS262185 ILO262185 IVK262185 JFG262185 JPC262185 JYY262185 KIU262185 KSQ262185 LCM262185 LMI262185 LWE262185 MGA262185 MPW262185 MZS262185 NJO262185 NTK262185 ODG262185 ONC262185 OWY262185 PGU262185 PQQ262185 QAM262185 QKI262185 QUE262185 REA262185 RNW262185 RXS262185 SHO262185 SRK262185 TBG262185 TLC262185 TUY262185 UEU262185 UOQ262185 UYM262185 VII262185 VSE262185 WCA262185 WLW262185 WVS262185 K327721 JG327721 TC327721 ACY327721 AMU327721 AWQ327721 BGM327721 BQI327721 CAE327721 CKA327721 CTW327721 DDS327721 DNO327721 DXK327721 EHG327721 ERC327721 FAY327721 FKU327721 FUQ327721 GEM327721 GOI327721 GYE327721 HIA327721 HRW327721 IBS327721 ILO327721 IVK327721 JFG327721 JPC327721 JYY327721 KIU327721 KSQ327721 LCM327721 LMI327721 LWE327721 MGA327721 MPW327721 MZS327721 NJO327721 NTK327721 ODG327721 ONC327721 OWY327721 PGU327721 PQQ327721 QAM327721 QKI327721 QUE327721 REA327721 RNW327721 RXS327721 SHO327721 SRK327721 TBG327721 TLC327721 TUY327721 UEU327721 UOQ327721 UYM327721 VII327721 VSE327721 WCA327721 WLW327721 WVS327721 K393257 JG393257 TC393257 ACY393257 AMU393257 AWQ393257 BGM393257 BQI393257 CAE393257 CKA393257 CTW393257 DDS393257 DNO393257 DXK393257 EHG393257 ERC393257 FAY393257 FKU393257 FUQ393257 GEM393257 GOI393257 GYE393257 HIA393257 HRW393257 IBS393257 ILO393257 IVK393257 JFG393257 JPC393257 JYY393257 KIU393257 KSQ393257 LCM393257 LMI393257 LWE393257 MGA393257 MPW393257 MZS393257 NJO393257 NTK393257 ODG393257 ONC393257 OWY393257 PGU393257 PQQ393257 QAM393257 QKI393257 QUE393257 REA393257 RNW393257 RXS393257 SHO393257 SRK393257 TBG393257 TLC393257 TUY393257 UEU393257 UOQ393257 UYM393257 VII393257 VSE393257 WCA393257 WLW393257 WVS393257 K458793 JG458793 TC458793 ACY458793 AMU458793 AWQ458793 BGM458793 BQI458793 CAE458793 CKA458793 CTW458793 DDS458793 DNO458793 DXK458793 EHG458793 ERC458793 FAY458793 FKU458793 FUQ458793 GEM458793 GOI458793 GYE458793 HIA458793 HRW458793 IBS458793 ILO458793 IVK458793 JFG458793 JPC458793 JYY458793 KIU458793 KSQ458793 LCM458793 LMI458793 LWE458793 MGA458793 MPW458793 MZS458793 NJO458793 NTK458793 ODG458793 ONC458793 OWY458793 PGU458793 PQQ458793 QAM458793 QKI458793 QUE458793 REA458793 RNW458793 RXS458793 SHO458793 SRK458793 TBG458793 TLC458793 TUY458793 UEU458793 UOQ458793 UYM458793 VII458793 VSE458793 WCA458793 WLW458793 WVS458793 K524329 JG524329 TC524329 ACY524329 AMU524329 AWQ524329 BGM524329 BQI524329 CAE524329 CKA524329 CTW524329 DDS524329 DNO524329 DXK524329 EHG524329 ERC524329 FAY524329 FKU524329 FUQ524329 GEM524329 GOI524329 GYE524329 HIA524329 HRW524329 IBS524329 ILO524329 IVK524329 JFG524329 JPC524329 JYY524329 KIU524329 KSQ524329 LCM524329 LMI524329 LWE524329 MGA524329 MPW524329 MZS524329 NJO524329 NTK524329 ODG524329 ONC524329 OWY524329 PGU524329 PQQ524329 QAM524329 QKI524329 QUE524329 REA524329 RNW524329 RXS524329 SHO524329 SRK524329 TBG524329 TLC524329 TUY524329 UEU524329 UOQ524329 UYM524329 VII524329 VSE524329 WCA524329 WLW524329 WVS524329 K589865 JG589865 TC589865 ACY589865 AMU589865 AWQ589865 BGM589865 BQI589865 CAE589865 CKA589865 CTW589865 DDS589865 DNO589865 DXK589865 EHG589865 ERC589865 FAY589865 FKU589865 FUQ589865 GEM589865 GOI589865 GYE589865 HIA589865 HRW589865 IBS589865 ILO589865 IVK589865 JFG589865 JPC589865 JYY589865 KIU589865 KSQ589865 LCM589865 LMI589865 LWE589865 MGA589865 MPW589865 MZS589865 NJO589865 NTK589865 ODG589865 ONC589865 OWY589865 PGU589865 PQQ589865 QAM589865 QKI589865 QUE589865 REA589865 RNW589865 RXS589865 SHO589865 SRK589865 TBG589865 TLC589865 TUY589865 UEU589865 UOQ589865 UYM589865 VII589865 VSE589865 WCA589865 WLW589865 WVS589865 K655401 JG655401 TC655401 ACY655401 AMU655401 AWQ655401 BGM655401 BQI655401 CAE655401 CKA655401 CTW655401 DDS655401 DNO655401 DXK655401 EHG655401 ERC655401 FAY655401 FKU655401 FUQ655401 GEM655401 GOI655401 GYE655401 HIA655401 HRW655401 IBS655401 ILO655401 IVK655401 JFG655401 JPC655401 JYY655401 KIU655401 KSQ655401 LCM655401 LMI655401 LWE655401 MGA655401 MPW655401 MZS655401 NJO655401 NTK655401 ODG655401 ONC655401 OWY655401 PGU655401 PQQ655401 QAM655401 QKI655401 QUE655401 REA655401 RNW655401 RXS655401 SHO655401 SRK655401 TBG655401 TLC655401 TUY655401 UEU655401 UOQ655401 UYM655401 VII655401 VSE655401 WCA655401 WLW655401 WVS655401 K720937 JG720937 TC720937 ACY720937 AMU720937 AWQ720937 BGM720937 BQI720937 CAE720937 CKA720937 CTW720937 DDS720937 DNO720937 DXK720937 EHG720937 ERC720937 FAY720937 FKU720937 FUQ720937 GEM720937 GOI720937 GYE720937 HIA720937 HRW720937 IBS720937 ILO720937 IVK720937 JFG720937 JPC720937 JYY720937 KIU720937 KSQ720937 LCM720937 LMI720937 LWE720937 MGA720937 MPW720937 MZS720937 NJO720937 NTK720937 ODG720937 ONC720937 OWY720937 PGU720937 PQQ720937 QAM720937 QKI720937 QUE720937 REA720937 RNW720937 RXS720937 SHO720937 SRK720937 TBG720937 TLC720937 TUY720937 UEU720937 UOQ720937 UYM720937 VII720937 VSE720937 WCA720937 WLW720937 WVS720937 K786473 JG786473 TC786473 ACY786473 AMU786473 AWQ786473 BGM786473 BQI786473 CAE786473 CKA786473 CTW786473 DDS786473 DNO786473 DXK786473 EHG786473 ERC786473 FAY786473 FKU786473 FUQ786473 GEM786473 GOI786473 GYE786473 HIA786473 HRW786473 IBS786473 ILO786473 IVK786473 JFG786473 JPC786473 JYY786473 KIU786473 KSQ786473 LCM786473 LMI786473 LWE786473 MGA786473 MPW786473 MZS786473 NJO786473 NTK786473 ODG786473 ONC786473 OWY786473 PGU786473 PQQ786473 QAM786473 QKI786473 QUE786473 REA786473 RNW786473 RXS786473 SHO786473 SRK786473 TBG786473 TLC786473 TUY786473 UEU786473 UOQ786473 UYM786473 VII786473 VSE786473 WCA786473 WLW786473 WVS786473 K852009 JG852009 TC852009 ACY852009 AMU852009 AWQ852009 BGM852009 BQI852009 CAE852009 CKA852009 CTW852009 DDS852009 DNO852009 DXK852009 EHG852009 ERC852009 FAY852009 FKU852009 FUQ852009 GEM852009 GOI852009 GYE852009 HIA852009 HRW852009 IBS852009 ILO852009 IVK852009 JFG852009 JPC852009 JYY852009 KIU852009 KSQ852009 LCM852009 LMI852009 LWE852009 MGA852009 MPW852009 MZS852009 NJO852009 NTK852009 ODG852009 ONC852009 OWY852009 PGU852009 PQQ852009 QAM852009 QKI852009 QUE852009 REA852009 RNW852009 RXS852009 SHO852009 SRK852009 TBG852009 TLC852009 TUY852009 UEU852009 UOQ852009 UYM852009 VII852009 VSE852009 WCA852009 WLW852009 WVS852009 K917545 JG917545 TC917545 ACY917545 AMU917545 AWQ917545 BGM917545 BQI917545 CAE917545 CKA917545 CTW917545 DDS917545 DNO917545 DXK917545 EHG917545 ERC917545 FAY917545 FKU917545 FUQ917545 GEM917545 GOI917545 GYE917545 HIA917545 HRW917545 IBS917545 ILO917545 IVK917545 JFG917545 JPC917545 JYY917545 KIU917545 KSQ917545 LCM917545 LMI917545 LWE917545 MGA917545 MPW917545 MZS917545 NJO917545 NTK917545 ODG917545 ONC917545 OWY917545 PGU917545 PQQ917545 QAM917545 QKI917545 QUE917545 REA917545 RNW917545 RXS917545 SHO917545 SRK917545 TBG917545 TLC917545 TUY917545 UEU917545 UOQ917545 UYM917545 VII917545 VSE917545 WCA917545 WLW917545 WVS917545 K983081 JG983081 TC983081 ACY983081 AMU983081 AWQ983081 BGM983081 BQI983081 CAE983081 CKA983081 CTW983081 DDS983081 DNO983081 DXK983081 EHG983081 ERC983081 FAY983081 FKU983081 FUQ983081 GEM983081 GOI983081 GYE983081 HIA983081 HRW983081 IBS983081 ILO983081 IVK983081 JFG983081 JPC983081 JYY983081 KIU983081 KSQ983081 LCM983081 LMI983081 LWE983081 MGA983081 MPW983081 MZS983081 NJO983081 NTK983081 ODG983081 ONC983081 OWY983081 PGU983081 PQQ983081 QAM983081 QKI983081 QUE983081 REA983081 RNW983081 RXS983081 SHO983081 SRK983081 TBG983081 TLC983081 TUY983081 UEU983081 UOQ983081 UYM983081 VII983081 VSE983081 WCA983081 WLW983081 WVS983081" xr:uid="{2AF03EB7-C3B6-4E5B-BF7A-B2BF0452F8B8}"/>
  </dataValidations>
  <pageMargins left="0" right="0" top="0" bottom="0" header="0" footer="0"/>
  <pageSetup paperSize="8" scale="65" orientation="portrait" r:id="rId1"/>
  <extLst>
    <ext xmlns:x14="http://schemas.microsoft.com/office/spreadsheetml/2009/9/main" uri="{CCE6A557-97BC-4b89-ADB6-D9C93CAAB3DF}">
      <x14:dataValidations xmlns:xm="http://schemas.microsoft.com/office/excel/2006/main" count="1">
        <x14:dataValidation imeMode="hiragana" allowBlank="1" showInputMessage="1" showErrorMessage="1" xr:uid="{16A675BD-27B4-4EBB-9C4D-A7E95EE56925}">
          <xm:sqref>K82 JG82 TC82 ACY82 AMU82 AWQ82 BGM82 BQI82 CAE82 CKA82 CTW82 DDS82 DNO82 DXK82 EHG82 ERC82 FAY82 FKU82 FUQ82 GEM82 GOI82 GYE82 HIA82 HRW82 IBS82 ILO82 IVK82 JFG82 JPC82 JYY82 KIU82 KSQ82 LCM82 LMI82 LWE82 MGA82 MPW82 MZS82 NJO82 NTK82 ODG82 ONC82 OWY82 PGU82 PQQ82 QAM82 QKI82 QUE82 REA82 RNW82 RXS82 SHO82 SRK82 TBG82 TLC82 TUY82 UEU82 UOQ82 UYM82 VII82 VSE82 WCA82 WLW82 WVS82 K65618 JG65618 TC65618 ACY65618 AMU65618 AWQ65618 BGM65618 BQI65618 CAE65618 CKA65618 CTW65618 DDS65618 DNO65618 DXK65618 EHG65618 ERC65618 FAY65618 FKU65618 FUQ65618 GEM65618 GOI65618 GYE65618 HIA65618 HRW65618 IBS65618 ILO65618 IVK65618 JFG65618 JPC65618 JYY65618 KIU65618 KSQ65618 LCM65618 LMI65618 LWE65618 MGA65618 MPW65618 MZS65618 NJO65618 NTK65618 ODG65618 ONC65618 OWY65618 PGU65618 PQQ65618 QAM65618 QKI65618 QUE65618 REA65618 RNW65618 RXS65618 SHO65618 SRK65618 TBG65618 TLC65618 TUY65618 UEU65618 UOQ65618 UYM65618 VII65618 VSE65618 WCA65618 WLW65618 WVS65618 K131154 JG131154 TC131154 ACY131154 AMU131154 AWQ131154 BGM131154 BQI131154 CAE131154 CKA131154 CTW131154 DDS131154 DNO131154 DXK131154 EHG131154 ERC131154 FAY131154 FKU131154 FUQ131154 GEM131154 GOI131154 GYE131154 HIA131154 HRW131154 IBS131154 ILO131154 IVK131154 JFG131154 JPC131154 JYY131154 KIU131154 KSQ131154 LCM131154 LMI131154 LWE131154 MGA131154 MPW131154 MZS131154 NJO131154 NTK131154 ODG131154 ONC131154 OWY131154 PGU131154 PQQ131154 QAM131154 QKI131154 QUE131154 REA131154 RNW131154 RXS131154 SHO131154 SRK131154 TBG131154 TLC131154 TUY131154 UEU131154 UOQ131154 UYM131154 VII131154 VSE131154 WCA131154 WLW131154 WVS131154 K196690 JG196690 TC196690 ACY196690 AMU196690 AWQ196690 BGM196690 BQI196690 CAE196690 CKA196690 CTW196690 DDS196690 DNO196690 DXK196690 EHG196690 ERC196690 FAY196690 FKU196690 FUQ196690 GEM196690 GOI196690 GYE196690 HIA196690 HRW196690 IBS196690 ILO196690 IVK196690 JFG196690 JPC196690 JYY196690 KIU196690 KSQ196690 LCM196690 LMI196690 LWE196690 MGA196690 MPW196690 MZS196690 NJO196690 NTK196690 ODG196690 ONC196690 OWY196690 PGU196690 PQQ196690 QAM196690 QKI196690 QUE196690 REA196690 RNW196690 RXS196690 SHO196690 SRK196690 TBG196690 TLC196690 TUY196690 UEU196690 UOQ196690 UYM196690 VII196690 VSE196690 WCA196690 WLW196690 WVS196690 K262226 JG262226 TC262226 ACY262226 AMU262226 AWQ262226 BGM262226 BQI262226 CAE262226 CKA262226 CTW262226 DDS262226 DNO262226 DXK262226 EHG262226 ERC262226 FAY262226 FKU262226 FUQ262226 GEM262226 GOI262226 GYE262226 HIA262226 HRW262226 IBS262226 ILO262226 IVK262226 JFG262226 JPC262226 JYY262226 KIU262226 KSQ262226 LCM262226 LMI262226 LWE262226 MGA262226 MPW262226 MZS262226 NJO262226 NTK262226 ODG262226 ONC262226 OWY262226 PGU262226 PQQ262226 QAM262226 QKI262226 QUE262226 REA262226 RNW262226 RXS262226 SHO262226 SRK262226 TBG262226 TLC262226 TUY262226 UEU262226 UOQ262226 UYM262226 VII262226 VSE262226 WCA262226 WLW262226 WVS262226 K327762 JG327762 TC327762 ACY327762 AMU327762 AWQ327762 BGM327762 BQI327762 CAE327762 CKA327762 CTW327762 DDS327762 DNO327762 DXK327762 EHG327762 ERC327762 FAY327762 FKU327762 FUQ327762 GEM327762 GOI327762 GYE327762 HIA327762 HRW327762 IBS327762 ILO327762 IVK327762 JFG327762 JPC327762 JYY327762 KIU327762 KSQ327762 LCM327762 LMI327762 LWE327762 MGA327762 MPW327762 MZS327762 NJO327762 NTK327762 ODG327762 ONC327762 OWY327762 PGU327762 PQQ327762 QAM327762 QKI327762 QUE327762 REA327762 RNW327762 RXS327762 SHO327762 SRK327762 TBG327762 TLC327762 TUY327762 UEU327762 UOQ327762 UYM327762 VII327762 VSE327762 WCA327762 WLW327762 WVS327762 K393298 JG393298 TC393298 ACY393298 AMU393298 AWQ393298 BGM393298 BQI393298 CAE393298 CKA393298 CTW393298 DDS393298 DNO393298 DXK393298 EHG393298 ERC393298 FAY393298 FKU393298 FUQ393298 GEM393298 GOI393298 GYE393298 HIA393298 HRW393298 IBS393298 ILO393298 IVK393298 JFG393298 JPC393298 JYY393298 KIU393298 KSQ393298 LCM393298 LMI393298 LWE393298 MGA393298 MPW393298 MZS393298 NJO393298 NTK393298 ODG393298 ONC393298 OWY393298 PGU393298 PQQ393298 QAM393298 QKI393298 QUE393298 REA393298 RNW393298 RXS393298 SHO393298 SRK393298 TBG393298 TLC393298 TUY393298 UEU393298 UOQ393298 UYM393298 VII393298 VSE393298 WCA393298 WLW393298 WVS393298 K458834 JG458834 TC458834 ACY458834 AMU458834 AWQ458834 BGM458834 BQI458834 CAE458834 CKA458834 CTW458834 DDS458834 DNO458834 DXK458834 EHG458834 ERC458834 FAY458834 FKU458834 FUQ458834 GEM458834 GOI458834 GYE458834 HIA458834 HRW458834 IBS458834 ILO458834 IVK458834 JFG458834 JPC458834 JYY458834 KIU458834 KSQ458834 LCM458834 LMI458834 LWE458834 MGA458834 MPW458834 MZS458834 NJO458834 NTK458834 ODG458834 ONC458834 OWY458834 PGU458834 PQQ458834 QAM458834 QKI458834 QUE458834 REA458834 RNW458834 RXS458834 SHO458834 SRK458834 TBG458834 TLC458834 TUY458834 UEU458834 UOQ458834 UYM458834 VII458834 VSE458834 WCA458834 WLW458834 WVS458834 K524370 JG524370 TC524370 ACY524370 AMU524370 AWQ524370 BGM524370 BQI524370 CAE524370 CKA524370 CTW524370 DDS524370 DNO524370 DXK524370 EHG524370 ERC524370 FAY524370 FKU524370 FUQ524370 GEM524370 GOI524370 GYE524370 HIA524370 HRW524370 IBS524370 ILO524370 IVK524370 JFG524370 JPC524370 JYY524370 KIU524370 KSQ524370 LCM524370 LMI524370 LWE524370 MGA524370 MPW524370 MZS524370 NJO524370 NTK524370 ODG524370 ONC524370 OWY524370 PGU524370 PQQ524370 QAM524370 QKI524370 QUE524370 REA524370 RNW524370 RXS524370 SHO524370 SRK524370 TBG524370 TLC524370 TUY524370 UEU524370 UOQ524370 UYM524370 VII524370 VSE524370 WCA524370 WLW524370 WVS524370 K589906 JG589906 TC589906 ACY589906 AMU589906 AWQ589906 BGM589906 BQI589906 CAE589906 CKA589906 CTW589906 DDS589906 DNO589906 DXK589906 EHG589906 ERC589906 FAY589906 FKU589906 FUQ589906 GEM589906 GOI589906 GYE589906 HIA589906 HRW589906 IBS589906 ILO589906 IVK589906 JFG589906 JPC589906 JYY589906 KIU589906 KSQ589906 LCM589906 LMI589906 LWE589906 MGA589906 MPW589906 MZS589906 NJO589906 NTK589906 ODG589906 ONC589906 OWY589906 PGU589906 PQQ589906 QAM589906 QKI589906 QUE589906 REA589906 RNW589906 RXS589906 SHO589906 SRK589906 TBG589906 TLC589906 TUY589906 UEU589906 UOQ589906 UYM589906 VII589906 VSE589906 WCA589906 WLW589906 WVS589906 K655442 JG655442 TC655442 ACY655442 AMU655442 AWQ655442 BGM655442 BQI655442 CAE655442 CKA655442 CTW655442 DDS655442 DNO655442 DXK655442 EHG655442 ERC655442 FAY655442 FKU655442 FUQ655442 GEM655442 GOI655442 GYE655442 HIA655442 HRW655442 IBS655442 ILO655442 IVK655442 JFG655442 JPC655442 JYY655442 KIU655442 KSQ655442 LCM655442 LMI655442 LWE655442 MGA655442 MPW655442 MZS655442 NJO655442 NTK655442 ODG655442 ONC655442 OWY655442 PGU655442 PQQ655442 QAM655442 QKI655442 QUE655442 REA655442 RNW655442 RXS655442 SHO655442 SRK655442 TBG655442 TLC655442 TUY655442 UEU655442 UOQ655442 UYM655442 VII655442 VSE655442 WCA655442 WLW655442 WVS655442 K720978 JG720978 TC720978 ACY720978 AMU720978 AWQ720978 BGM720978 BQI720978 CAE720978 CKA720978 CTW720978 DDS720978 DNO720978 DXK720978 EHG720978 ERC720978 FAY720978 FKU720978 FUQ720978 GEM720978 GOI720978 GYE720978 HIA720978 HRW720978 IBS720978 ILO720978 IVK720978 JFG720978 JPC720978 JYY720978 KIU720978 KSQ720978 LCM720978 LMI720978 LWE720978 MGA720978 MPW720978 MZS720978 NJO720978 NTK720978 ODG720978 ONC720978 OWY720978 PGU720978 PQQ720978 QAM720978 QKI720978 QUE720978 REA720978 RNW720978 RXS720978 SHO720978 SRK720978 TBG720978 TLC720978 TUY720978 UEU720978 UOQ720978 UYM720978 VII720978 VSE720978 WCA720978 WLW720978 WVS720978 K786514 JG786514 TC786514 ACY786514 AMU786514 AWQ786514 BGM786514 BQI786514 CAE786514 CKA786514 CTW786514 DDS786514 DNO786514 DXK786514 EHG786514 ERC786514 FAY786514 FKU786514 FUQ786514 GEM786514 GOI786514 GYE786514 HIA786514 HRW786514 IBS786514 ILO786514 IVK786514 JFG786514 JPC786514 JYY786514 KIU786514 KSQ786514 LCM786514 LMI786514 LWE786514 MGA786514 MPW786514 MZS786514 NJO786514 NTK786514 ODG786514 ONC786514 OWY786514 PGU786514 PQQ786514 QAM786514 QKI786514 QUE786514 REA786514 RNW786514 RXS786514 SHO786514 SRK786514 TBG786514 TLC786514 TUY786514 UEU786514 UOQ786514 UYM786514 VII786514 VSE786514 WCA786514 WLW786514 WVS786514 K852050 JG852050 TC852050 ACY852050 AMU852050 AWQ852050 BGM852050 BQI852050 CAE852050 CKA852050 CTW852050 DDS852050 DNO852050 DXK852050 EHG852050 ERC852050 FAY852050 FKU852050 FUQ852050 GEM852050 GOI852050 GYE852050 HIA852050 HRW852050 IBS852050 ILO852050 IVK852050 JFG852050 JPC852050 JYY852050 KIU852050 KSQ852050 LCM852050 LMI852050 LWE852050 MGA852050 MPW852050 MZS852050 NJO852050 NTK852050 ODG852050 ONC852050 OWY852050 PGU852050 PQQ852050 QAM852050 QKI852050 QUE852050 REA852050 RNW852050 RXS852050 SHO852050 SRK852050 TBG852050 TLC852050 TUY852050 UEU852050 UOQ852050 UYM852050 VII852050 VSE852050 WCA852050 WLW852050 WVS852050 K917586 JG917586 TC917586 ACY917586 AMU917586 AWQ917586 BGM917586 BQI917586 CAE917586 CKA917586 CTW917586 DDS917586 DNO917586 DXK917586 EHG917586 ERC917586 FAY917586 FKU917586 FUQ917586 GEM917586 GOI917586 GYE917586 HIA917586 HRW917586 IBS917586 ILO917586 IVK917586 JFG917586 JPC917586 JYY917586 KIU917586 KSQ917586 LCM917586 LMI917586 LWE917586 MGA917586 MPW917586 MZS917586 NJO917586 NTK917586 ODG917586 ONC917586 OWY917586 PGU917586 PQQ917586 QAM917586 QKI917586 QUE917586 REA917586 RNW917586 RXS917586 SHO917586 SRK917586 TBG917586 TLC917586 TUY917586 UEU917586 UOQ917586 UYM917586 VII917586 VSE917586 WCA917586 WLW917586 WVS917586 K983122 JG983122 TC983122 ACY983122 AMU983122 AWQ983122 BGM983122 BQI983122 CAE983122 CKA983122 CTW983122 DDS983122 DNO983122 DXK983122 EHG983122 ERC983122 FAY983122 FKU983122 FUQ983122 GEM983122 GOI983122 GYE983122 HIA983122 HRW983122 IBS983122 ILO983122 IVK983122 JFG983122 JPC983122 JYY983122 KIU983122 KSQ983122 LCM983122 LMI983122 LWE983122 MGA983122 MPW983122 MZS983122 NJO983122 NTK983122 ODG983122 ONC983122 OWY983122 PGU983122 PQQ983122 QAM983122 QKI983122 QUE983122 REA983122 RNW983122 RXS983122 SHO983122 SRK983122 TBG983122 TLC983122 TUY983122 UEU983122 UOQ983122 UYM983122 VII983122 VSE983122 WCA983122 WLW983122 WVS983122 K25:K27 JG25:JG27 TC25:TC27 ACY25:ACY27 AMU25:AMU27 AWQ25:AWQ27 BGM25:BGM27 BQI25:BQI27 CAE25:CAE27 CKA25:CKA27 CTW25:CTW27 DDS25:DDS27 DNO25:DNO27 DXK25:DXK27 EHG25:EHG27 ERC25:ERC27 FAY25:FAY27 FKU25:FKU27 FUQ25:FUQ27 GEM25:GEM27 GOI25:GOI27 GYE25:GYE27 HIA25:HIA27 HRW25:HRW27 IBS25:IBS27 ILO25:ILO27 IVK25:IVK27 JFG25:JFG27 JPC25:JPC27 JYY25:JYY27 KIU25:KIU27 KSQ25:KSQ27 LCM25:LCM27 LMI25:LMI27 LWE25:LWE27 MGA25:MGA27 MPW25:MPW27 MZS25:MZS27 NJO25:NJO27 NTK25:NTK27 ODG25:ODG27 ONC25:ONC27 OWY25:OWY27 PGU25:PGU27 PQQ25:PQQ27 QAM25:QAM27 QKI25:QKI27 QUE25:QUE27 REA25:REA27 RNW25:RNW27 RXS25:RXS27 SHO25:SHO27 SRK25:SRK27 TBG25:TBG27 TLC25:TLC27 TUY25:TUY27 UEU25:UEU27 UOQ25:UOQ27 UYM25:UYM27 VII25:VII27 VSE25:VSE27 WCA25:WCA27 WLW25:WLW27 WVS25:WVS27 K65561:K65563 JG65561:JG65563 TC65561:TC65563 ACY65561:ACY65563 AMU65561:AMU65563 AWQ65561:AWQ65563 BGM65561:BGM65563 BQI65561:BQI65563 CAE65561:CAE65563 CKA65561:CKA65563 CTW65561:CTW65563 DDS65561:DDS65563 DNO65561:DNO65563 DXK65561:DXK65563 EHG65561:EHG65563 ERC65561:ERC65563 FAY65561:FAY65563 FKU65561:FKU65563 FUQ65561:FUQ65563 GEM65561:GEM65563 GOI65561:GOI65563 GYE65561:GYE65563 HIA65561:HIA65563 HRW65561:HRW65563 IBS65561:IBS65563 ILO65561:ILO65563 IVK65561:IVK65563 JFG65561:JFG65563 JPC65561:JPC65563 JYY65561:JYY65563 KIU65561:KIU65563 KSQ65561:KSQ65563 LCM65561:LCM65563 LMI65561:LMI65563 LWE65561:LWE65563 MGA65561:MGA65563 MPW65561:MPW65563 MZS65561:MZS65563 NJO65561:NJO65563 NTK65561:NTK65563 ODG65561:ODG65563 ONC65561:ONC65563 OWY65561:OWY65563 PGU65561:PGU65563 PQQ65561:PQQ65563 QAM65561:QAM65563 QKI65561:QKI65563 QUE65561:QUE65563 REA65561:REA65563 RNW65561:RNW65563 RXS65561:RXS65563 SHO65561:SHO65563 SRK65561:SRK65563 TBG65561:TBG65563 TLC65561:TLC65563 TUY65561:TUY65563 UEU65561:UEU65563 UOQ65561:UOQ65563 UYM65561:UYM65563 VII65561:VII65563 VSE65561:VSE65563 WCA65561:WCA65563 WLW65561:WLW65563 WVS65561:WVS65563 K131097:K131099 JG131097:JG131099 TC131097:TC131099 ACY131097:ACY131099 AMU131097:AMU131099 AWQ131097:AWQ131099 BGM131097:BGM131099 BQI131097:BQI131099 CAE131097:CAE131099 CKA131097:CKA131099 CTW131097:CTW131099 DDS131097:DDS131099 DNO131097:DNO131099 DXK131097:DXK131099 EHG131097:EHG131099 ERC131097:ERC131099 FAY131097:FAY131099 FKU131097:FKU131099 FUQ131097:FUQ131099 GEM131097:GEM131099 GOI131097:GOI131099 GYE131097:GYE131099 HIA131097:HIA131099 HRW131097:HRW131099 IBS131097:IBS131099 ILO131097:ILO131099 IVK131097:IVK131099 JFG131097:JFG131099 JPC131097:JPC131099 JYY131097:JYY131099 KIU131097:KIU131099 KSQ131097:KSQ131099 LCM131097:LCM131099 LMI131097:LMI131099 LWE131097:LWE131099 MGA131097:MGA131099 MPW131097:MPW131099 MZS131097:MZS131099 NJO131097:NJO131099 NTK131097:NTK131099 ODG131097:ODG131099 ONC131097:ONC131099 OWY131097:OWY131099 PGU131097:PGU131099 PQQ131097:PQQ131099 QAM131097:QAM131099 QKI131097:QKI131099 QUE131097:QUE131099 REA131097:REA131099 RNW131097:RNW131099 RXS131097:RXS131099 SHO131097:SHO131099 SRK131097:SRK131099 TBG131097:TBG131099 TLC131097:TLC131099 TUY131097:TUY131099 UEU131097:UEU131099 UOQ131097:UOQ131099 UYM131097:UYM131099 VII131097:VII131099 VSE131097:VSE131099 WCA131097:WCA131099 WLW131097:WLW131099 WVS131097:WVS131099 K196633:K196635 JG196633:JG196635 TC196633:TC196635 ACY196633:ACY196635 AMU196633:AMU196635 AWQ196633:AWQ196635 BGM196633:BGM196635 BQI196633:BQI196635 CAE196633:CAE196635 CKA196633:CKA196635 CTW196633:CTW196635 DDS196633:DDS196635 DNO196633:DNO196635 DXK196633:DXK196635 EHG196633:EHG196635 ERC196633:ERC196635 FAY196633:FAY196635 FKU196633:FKU196635 FUQ196633:FUQ196635 GEM196633:GEM196635 GOI196633:GOI196635 GYE196633:GYE196635 HIA196633:HIA196635 HRW196633:HRW196635 IBS196633:IBS196635 ILO196633:ILO196635 IVK196633:IVK196635 JFG196633:JFG196635 JPC196633:JPC196635 JYY196633:JYY196635 KIU196633:KIU196635 KSQ196633:KSQ196635 LCM196633:LCM196635 LMI196633:LMI196635 LWE196633:LWE196635 MGA196633:MGA196635 MPW196633:MPW196635 MZS196633:MZS196635 NJO196633:NJO196635 NTK196633:NTK196635 ODG196633:ODG196635 ONC196633:ONC196635 OWY196633:OWY196635 PGU196633:PGU196635 PQQ196633:PQQ196635 QAM196633:QAM196635 QKI196633:QKI196635 QUE196633:QUE196635 REA196633:REA196635 RNW196633:RNW196635 RXS196633:RXS196635 SHO196633:SHO196635 SRK196633:SRK196635 TBG196633:TBG196635 TLC196633:TLC196635 TUY196633:TUY196635 UEU196633:UEU196635 UOQ196633:UOQ196635 UYM196633:UYM196635 VII196633:VII196635 VSE196633:VSE196635 WCA196633:WCA196635 WLW196633:WLW196635 WVS196633:WVS196635 K262169:K262171 JG262169:JG262171 TC262169:TC262171 ACY262169:ACY262171 AMU262169:AMU262171 AWQ262169:AWQ262171 BGM262169:BGM262171 BQI262169:BQI262171 CAE262169:CAE262171 CKA262169:CKA262171 CTW262169:CTW262171 DDS262169:DDS262171 DNO262169:DNO262171 DXK262169:DXK262171 EHG262169:EHG262171 ERC262169:ERC262171 FAY262169:FAY262171 FKU262169:FKU262171 FUQ262169:FUQ262171 GEM262169:GEM262171 GOI262169:GOI262171 GYE262169:GYE262171 HIA262169:HIA262171 HRW262169:HRW262171 IBS262169:IBS262171 ILO262169:ILO262171 IVK262169:IVK262171 JFG262169:JFG262171 JPC262169:JPC262171 JYY262169:JYY262171 KIU262169:KIU262171 KSQ262169:KSQ262171 LCM262169:LCM262171 LMI262169:LMI262171 LWE262169:LWE262171 MGA262169:MGA262171 MPW262169:MPW262171 MZS262169:MZS262171 NJO262169:NJO262171 NTK262169:NTK262171 ODG262169:ODG262171 ONC262169:ONC262171 OWY262169:OWY262171 PGU262169:PGU262171 PQQ262169:PQQ262171 QAM262169:QAM262171 QKI262169:QKI262171 QUE262169:QUE262171 REA262169:REA262171 RNW262169:RNW262171 RXS262169:RXS262171 SHO262169:SHO262171 SRK262169:SRK262171 TBG262169:TBG262171 TLC262169:TLC262171 TUY262169:TUY262171 UEU262169:UEU262171 UOQ262169:UOQ262171 UYM262169:UYM262171 VII262169:VII262171 VSE262169:VSE262171 WCA262169:WCA262171 WLW262169:WLW262171 WVS262169:WVS262171 K327705:K327707 JG327705:JG327707 TC327705:TC327707 ACY327705:ACY327707 AMU327705:AMU327707 AWQ327705:AWQ327707 BGM327705:BGM327707 BQI327705:BQI327707 CAE327705:CAE327707 CKA327705:CKA327707 CTW327705:CTW327707 DDS327705:DDS327707 DNO327705:DNO327707 DXK327705:DXK327707 EHG327705:EHG327707 ERC327705:ERC327707 FAY327705:FAY327707 FKU327705:FKU327707 FUQ327705:FUQ327707 GEM327705:GEM327707 GOI327705:GOI327707 GYE327705:GYE327707 HIA327705:HIA327707 HRW327705:HRW327707 IBS327705:IBS327707 ILO327705:ILO327707 IVK327705:IVK327707 JFG327705:JFG327707 JPC327705:JPC327707 JYY327705:JYY327707 KIU327705:KIU327707 KSQ327705:KSQ327707 LCM327705:LCM327707 LMI327705:LMI327707 LWE327705:LWE327707 MGA327705:MGA327707 MPW327705:MPW327707 MZS327705:MZS327707 NJO327705:NJO327707 NTK327705:NTK327707 ODG327705:ODG327707 ONC327705:ONC327707 OWY327705:OWY327707 PGU327705:PGU327707 PQQ327705:PQQ327707 QAM327705:QAM327707 QKI327705:QKI327707 QUE327705:QUE327707 REA327705:REA327707 RNW327705:RNW327707 RXS327705:RXS327707 SHO327705:SHO327707 SRK327705:SRK327707 TBG327705:TBG327707 TLC327705:TLC327707 TUY327705:TUY327707 UEU327705:UEU327707 UOQ327705:UOQ327707 UYM327705:UYM327707 VII327705:VII327707 VSE327705:VSE327707 WCA327705:WCA327707 WLW327705:WLW327707 WVS327705:WVS327707 K393241:K393243 JG393241:JG393243 TC393241:TC393243 ACY393241:ACY393243 AMU393241:AMU393243 AWQ393241:AWQ393243 BGM393241:BGM393243 BQI393241:BQI393243 CAE393241:CAE393243 CKA393241:CKA393243 CTW393241:CTW393243 DDS393241:DDS393243 DNO393241:DNO393243 DXK393241:DXK393243 EHG393241:EHG393243 ERC393241:ERC393243 FAY393241:FAY393243 FKU393241:FKU393243 FUQ393241:FUQ393243 GEM393241:GEM393243 GOI393241:GOI393243 GYE393241:GYE393243 HIA393241:HIA393243 HRW393241:HRW393243 IBS393241:IBS393243 ILO393241:ILO393243 IVK393241:IVK393243 JFG393241:JFG393243 JPC393241:JPC393243 JYY393241:JYY393243 KIU393241:KIU393243 KSQ393241:KSQ393243 LCM393241:LCM393243 LMI393241:LMI393243 LWE393241:LWE393243 MGA393241:MGA393243 MPW393241:MPW393243 MZS393241:MZS393243 NJO393241:NJO393243 NTK393241:NTK393243 ODG393241:ODG393243 ONC393241:ONC393243 OWY393241:OWY393243 PGU393241:PGU393243 PQQ393241:PQQ393243 QAM393241:QAM393243 QKI393241:QKI393243 QUE393241:QUE393243 REA393241:REA393243 RNW393241:RNW393243 RXS393241:RXS393243 SHO393241:SHO393243 SRK393241:SRK393243 TBG393241:TBG393243 TLC393241:TLC393243 TUY393241:TUY393243 UEU393241:UEU393243 UOQ393241:UOQ393243 UYM393241:UYM393243 VII393241:VII393243 VSE393241:VSE393243 WCA393241:WCA393243 WLW393241:WLW393243 WVS393241:WVS393243 K458777:K458779 JG458777:JG458779 TC458777:TC458779 ACY458777:ACY458779 AMU458777:AMU458779 AWQ458777:AWQ458779 BGM458777:BGM458779 BQI458777:BQI458779 CAE458777:CAE458779 CKA458777:CKA458779 CTW458777:CTW458779 DDS458777:DDS458779 DNO458777:DNO458779 DXK458777:DXK458779 EHG458777:EHG458779 ERC458777:ERC458779 FAY458777:FAY458779 FKU458777:FKU458779 FUQ458777:FUQ458779 GEM458777:GEM458779 GOI458777:GOI458779 GYE458777:GYE458779 HIA458777:HIA458779 HRW458777:HRW458779 IBS458777:IBS458779 ILO458777:ILO458779 IVK458777:IVK458779 JFG458777:JFG458779 JPC458777:JPC458779 JYY458777:JYY458779 KIU458777:KIU458779 KSQ458777:KSQ458779 LCM458777:LCM458779 LMI458777:LMI458779 LWE458777:LWE458779 MGA458777:MGA458779 MPW458777:MPW458779 MZS458777:MZS458779 NJO458777:NJO458779 NTK458777:NTK458779 ODG458777:ODG458779 ONC458777:ONC458779 OWY458777:OWY458779 PGU458777:PGU458779 PQQ458777:PQQ458779 QAM458777:QAM458779 QKI458777:QKI458779 QUE458777:QUE458779 REA458777:REA458779 RNW458777:RNW458779 RXS458777:RXS458779 SHO458777:SHO458779 SRK458777:SRK458779 TBG458777:TBG458779 TLC458777:TLC458779 TUY458777:TUY458779 UEU458777:UEU458779 UOQ458777:UOQ458779 UYM458777:UYM458779 VII458777:VII458779 VSE458777:VSE458779 WCA458777:WCA458779 WLW458777:WLW458779 WVS458777:WVS458779 K524313:K524315 JG524313:JG524315 TC524313:TC524315 ACY524313:ACY524315 AMU524313:AMU524315 AWQ524313:AWQ524315 BGM524313:BGM524315 BQI524313:BQI524315 CAE524313:CAE524315 CKA524313:CKA524315 CTW524313:CTW524315 DDS524313:DDS524315 DNO524313:DNO524315 DXK524313:DXK524315 EHG524313:EHG524315 ERC524313:ERC524315 FAY524313:FAY524315 FKU524313:FKU524315 FUQ524313:FUQ524315 GEM524313:GEM524315 GOI524313:GOI524315 GYE524313:GYE524315 HIA524313:HIA524315 HRW524313:HRW524315 IBS524313:IBS524315 ILO524313:ILO524315 IVK524313:IVK524315 JFG524313:JFG524315 JPC524313:JPC524315 JYY524313:JYY524315 KIU524313:KIU524315 KSQ524313:KSQ524315 LCM524313:LCM524315 LMI524313:LMI524315 LWE524313:LWE524315 MGA524313:MGA524315 MPW524313:MPW524315 MZS524313:MZS524315 NJO524313:NJO524315 NTK524313:NTK524315 ODG524313:ODG524315 ONC524313:ONC524315 OWY524313:OWY524315 PGU524313:PGU524315 PQQ524313:PQQ524315 QAM524313:QAM524315 QKI524313:QKI524315 QUE524313:QUE524315 REA524313:REA524315 RNW524313:RNW524315 RXS524313:RXS524315 SHO524313:SHO524315 SRK524313:SRK524315 TBG524313:TBG524315 TLC524313:TLC524315 TUY524313:TUY524315 UEU524313:UEU524315 UOQ524313:UOQ524315 UYM524313:UYM524315 VII524313:VII524315 VSE524313:VSE524315 WCA524313:WCA524315 WLW524313:WLW524315 WVS524313:WVS524315 K589849:K589851 JG589849:JG589851 TC589849:TC589851 ACY589849:ACY589851 AMU589849:AMU589851 AWQ589849:AWQ589851 BGM589849:BGM589851 BQI589849:BQI589851 CAE589849:CAE589851 CKA589849:CKA589851 CTW589849:CTW589851 DDS589849:DDS589851 DNO589849:DNO589851 DXK589849:DXK589851 EHG589849:EHG589851 ERC589849:ERC589851 FAY589849:FAY589851 FKU589849:FKU589851 FUQ589849:FUQ589851 GEM589849:GEM589851 GOI589849:GOI589851 GYE589849:GYE589851 HIA589849:HIA589851 HRW589849:HRW589851 IBS589849:IBS589851 ILO589849:ILO589851 IVK589849:IVK589851 JFG589849:JFG589851 JPC589849:JPC589851 JYY589849:JYY589851 KIU589849:KIU589851 KSQ589849:KSQ589851 LCM589849:LCM589851 LMI589849:LMI589851 LWE589849:LWE589851 MGA589849:MGA589851 MPW589849:MPW589851 MZS589849:MZS589851 NJO589849:NJO589851 NTK589849:NTK589851 ODG589849:ODG589851 ONC589849:ONC589851 OWY589849:OWY589851 PGU589849:PGU589851 PQQ589849:PQQ589851 QAM589849:QAM589851 QKI589849:QKI589851 QUE589849:QUE589851 REA589849:REA589851 RNW589849:RNW589851 RXS589849:RXS589851 SHO589849:SHO589851 SRK589849:SRK589851 TBG589849:TBG589851 TLC589849:TLC589851 TUY589849:TUY589851 UEU589849:UEU589851 UOQ589849:UOQ589851 UYM589849:UYM589851 VII589849:VII589851 VSE589849:VSE589851 WCA589849:WCA589851 WLW589849:WLW589851 WVS589849:WVS589851 K655385:K655387 JG655385:JG655387 TC655385:TC655387 ACY655385:ACY655387 AMU655385:AMU655387 AWQ655385:AWQ655387 BGM655385:BGM655387 BQI655385:BQI655387 CAE655385:CAE655387 CKA655385:CKA655387 CTW655385:CTW655387 DDS655385:DDS655387 DNO655385:DNO655387 DXK655385:DXK655387 EHG655385:EHG655387 ERC655385:ERC655387 FAY655385:FAY655387 FKU655385:FKU655387 FUQ655385:FUQ655387 GEM655385:GEM655387 GOI655385:GOI655387 GYE655385:GYE655387 HIA655385:HIA655387 HRW655385:HRW655387 IBS655385:IBS655387 ILO655385:ILO655387 IVK655385:IVK655387 JFG655385:JFG655387 JPC655385:JPC655387 JYY655385:JYY655387 KIU655385:KIU655387 KSQ655385:KSQ655387 LCM655385:LCM655387 LMI655385:LMI655387 LWE655385:LWE655387 MGA655385:MGA655387 MPW655385:MPW655387 MZS655385:MZS655387 NJO655385:NJO655387 NTK655385:NTK655387 ODG655385:ODG655387 ONC655385:ONC655387 OWY655385:OWY655387 PGU655385:PGU655387 PQQ655385:PQQ655387 QAM655385:QAM655387 QKI655385:QKI655387 QUE655385:QUE655387 REA655385:REA655387 RNW655385:RNW655387 RXS655385:RXS655387 SHO655385:SHO655387 SRK655385:SRK655387 TBG655385:TBG655387 TLC655385:TLC655387 TUY655385:TUY655387 UEU655385:UEU655387 UOQ655385:UOQ655387 UYM655385:UYM655387 VII655385:VII655387 VSE655385:VSE655387 WCA655385:WCA655387 WLW655385:WLW655387 WVS655385:WVS655387 K720921:K720923 JG720921:JG720923 TC720921:TC720923 ACY720921:ACY720923 AMU720921:AMU720923 AWQ720921:AWQ720923 BGM720921:BGM720923 BQI720921:BQI720923 CAE720921:CAE720923 CKA720921:CKA720923 CTW720921:CTW720923 DDS720921:DDS720923 DNO720921:DNO720923 DXK720921:DXK720923 EHG720921:EHG720923 ERC720921:ERC720923 FAY720921:FAY720923 FKU720921:FKU720923 FUQ720921:FUQ720923 GEM720921:GEM720923 GOI720921:GOI720923 GYE720921:GYE720923 HIA720921:HIA720923 HRW720921:HRW720923 IBS720921:IBS720923 ILO720921:ILO720923 IVK720921:IVK720923 JFG720921:JFG720923 JPC720921:JPC720923 JYY720921:JYY720923 KIU720921:KIU720923 KSQ720921:KSQ720923 LCM720921:LCM720923 LMI720921:LMI720923 LWE720921:LWE720923 MGA720921:MGA720923 MPW720921:MPW720923 MZS720921:MZS720923 NJO720921:NJO720923 NTK720921:NTK720923 ODG720921:ODG720923 ONC720921:ONC720923 OWY720921:OWY720923 PGU720921:PGU720923 PQQ720921:PQQ720923 QAM720921:QAM720923 QKI720921:QKI720923 QUE720921:QUE720923 REA720921:REA720923 RNW720921:RNW720923 RXS720921:RXS720923 SHO720921:SHO720923 SRK720921:SRK720923 TBG720921:TBG720923 TLC720921:TLC720923 TUY720921:TUY720923 UEU720921:UEU720923 UOQ720921:UOQ720923 UYM720921:UYM720923 VII720921:VII720923 VSE720921:VSE720923 WCA720921:WCA720923 WLW720921:WLW720923 WVS720921:WVS720923 K786457:K786459 JG786457:JG786459 TC786457:TC786459 ACY786457:ACY786459 AMU786457:AMU786459 AWQ786457:AWQ786459 BGM786457:BGM786459 BQI786457:BQI786459 CAE786457:CAE786459 CKA786457:CKA786459 CTW786457:CTW786459 DDS786457:DDS786459 DNO786457:DNO786459 DXK786457:DXK786459 EHG786457:EHG786459 ERC786457:ERC786459 FAY786457:FAY786459 FKU786457:FKU786459 FUQ786457:FUQ786459 GEM786457:GEM786459 GOI786457:GOI786459 GYE786457:GYE786459 HIA786457:HIA786459 HRW786457:HRW786459 IBS786457:IBS786459 ILO786457:ILO786459 IVK786457:IVK786459 JFG786457:JFG786459 JPC786457:JPC786459 JYY786457:JYY786459 KIU786457:KIU786459 KSQ786457:KSQ786459 LCM786457:LCM786459 LMI786457:LMI786459 LWE786457:LWE786459 MGA786457:MGA786459 MPW786457:MPW786459 MZS786457:MZS786459 NJO786457:NJO786459 NTK786457:NTK786459 ODG786457:ODG786459 ONC786457:ONC786459 OWY786457:OWY786459 PGU786457:PGU786459 PQQ786457:PQQ786459 QAM786457:QAM786459 QKI786457:QKI786459 QUE786457:QUE786459 REA786457:REA786459 RNW786457:RNW786459 RXS786457:RXS786459 SHO786457:SHO786459 SRK786457:SRK786459 TBG786457:TBG786459 TLC786457:TLC786459 TUY786457:TUY786459 UEU786457:UEU786459 UOQ786457:UOQ786459 UYM786457:UYM786459 VII786457:VII786459 VSE786457:VSE786459 WCA786457:WCA786459 WLW786457:WLW786459 WVS786457:WVS786459 K851993:K851995 JG851993:JG851995 TC851993:TC851995 ACY851993:ACY851995 AMU851993:AMU851995 AWQ851993:AWQ851995 BGM851993:BGM851995 BQI851993:BQI851995 CAE851993:CAE851995 CKA851993:CKA851995 CTW851993:CTW851995 DDS851993:DDS851995 DNO851993:DNO851995 DXK851993:DXK851995 EHG851993:EHG851995 ERC851993:ERC851995 FAY851993:FAY851995 FKU851993:FKU851995 FUQ851993:FUQ851995 GEM851993:GEM851995 GOI851993:GOI851995 GYE851993:GYE851995 HIA851993:HIA851995 HRW851993:HRW851995 IBS851993:IBS851995 ILO851993:ILO851995 IVK851993:IVK851995 JFG851993:JFG851995 JPC851993:JPC851995 JYY851993:JYY851995 KIU851993:KIU851995 KSQ851993:KSQ851995 LCM851993:LCM851995 LMI851993:LMI851995 LWE851993:LWE851995 MGA851993:MGA851995 MPW851993:MPW851995 MZS851993:MZS851995 NJO851993:NJO851995 NTK851993:NTK851995 ODG851993:ODG851995 ONC851993:ONC851995 OWY851993:OWY851995 PGU851993:PGU851995 PQQ851993:PQQ851995 QAM851993:QAM851995 QKI851993:QKI851995 QUE851993:QUE851995 REA851993:REA851995 RNW851993:RNW851995 RXS851993:RXS851995 SHO851993:SHO851995 SRK851993:SRK851995 TBG851993:TBG851995 TLC851993:TLC851995 TUY851993:TUY851995 UEU851993:UEU851995 UOQ851993:UOQ851995 UYM851993:UYM851995 VII851993:VII851995 VSE851993:VSE851995 WCA851993:WCA851995 WLW851993:WLW851995 WVS851993:WVS851995 K917529:K917531 JG917529:JG917531 TC917529:TC917531 ACY917529:ACY917531 AMU917529:AMU917531 AWQ917529:AWQ917531 BGM917529:BGM917531 BQI917529:BQI917531 CAE917529:CAE917531 CKA917529:CKA917531 CTW917529:CTW917531 DDS917529:DDS917531 DNO917529:DNO917531 DXK917529:DXK917531 EHG917529:EHG917531 ERC917529:ERC917531 FAY917529:FAY917531 FKU917529:FKU917531 FUQ917529:FUQ917531 GEM917529:GEM917531 GOI917529:GOI917531 GYE917529:GYE917531 HIA917529:HIA917531 HRW917529:HRW917531 IBS917529:IBS917531 ILO917529:ILO917531 IVK917529:IVK917531 JFG917529:JFG917531 JPC917529:JPC917531 JYY917529:JYY917531 KIU917529:KIU917531 KSQ917529:KSQ917531 LCM917529:LCM917531 LMI917529:LMI917531 LWE917529:LWE917531 MGA917529:MGA917531 MPW917529:MPW917531 MZS917529:MZS917531 NJO917529:NJO917531 NTK917529:NTK917531 ODG917529:ODG917531 ONC917529:ONC917531 OWY917529:OWY917531 PGU917529:PGU917531 PQQ917529:PQQ917531 QAM917529:QAM917531 QKI917529:QKI917531 QUE917529:QUE917531 REA917529:REA917531 RNW917529:RNW917531 RXS917529:RXS917531 SHO917529:SHO917531 SRK917529:SRK917531 TBG917529:TBG917531 TLC917529:TLC917531 TUY917529:TUY917531 UEU917529:UEU917531 UOQ917529:UOQ917531 UYM917529:UYM917531 VII917529:VII917531 VSE917529:VSE917531 WCA917529:WCA917531 WLW917529:WLW917531 WVS917529:WVS917531 K983065:K983067 JG983065:JG983067 TC983065:TC983067 ACY983065:ACY983067 AMU983065:AMU983067 AWQ983065:AWQ983067 BGM983065:BGM983067 BQI983065:BQI983067 CAE983065:CAE983067 CKA983065:CKA983067 CTW983065:CTW983067 DDS983065:DDS983067 DNO983065:DNO983067 DXK983065:DXK983067 EHG983065:EHG983067 ERC983065:ERC983067 FAY983065:FAY983067 FKU983065:FKU983067 FUQ983065:FUQ983067 GEM983065:GEM983067 GOI983065:GOI983067 GYE983065:GYE983067 HIA983065:HIA983067 HRW983065:HRW983067 IBS983065:IBS983067 ILO983065:ILO983067 IVK983065:IVK983067 JFG983065:JFG983067 JPC983065:JPC983067 JYY983065:JYY983067 KIU983065:KIU983067 KSQ983065:KSQ983067 LCM983065:LCM983067 LMI983065:LMI983067 LWE983065:LWE983067 MGA983065:MGA983067 MPW983065:MPW983067 MZS983065:MZS983067 NJO983065:NJO983067 NTK983065:NTK983067 ODG983065:ODG983067 ONC983065:ONC983067 OWY983065:OWY983067 PGU983065:PGU983067 PQQ983065:PQQ983067 QAM983065:QAM983067 QKI983065:QKI983067 QUE983065:QUE983067 REA983065:REA983067 RNW983065:RNW983067 RXS983065:RXS983067 SHO983065:SHO983067 SRK983065:SRK983067 TBG983065:TBG983067 TLC983065:TLC983067 TUY983065:TUY983067 UEU983065:UEU983067 UOQ983065:UOQ983067 UYM983065:UYM983067 VII983065:VII983067 VSE983065:VSE983067 WCA983065:WCA983067 WLW983065:WLW983067 WVS983065:WVS983067 K29 JG29 TC29 ACY29 AMU29 AWQ29 BGM29 BQI29 CAE29 CKA29 CTW29 DDS29 DNO29 DXK29 EHG29 ERC29 FAY29 FKU29 FUQ29 GEM29 GOI29 GYE29 HIA29 HRW29 IBS29 ILO29 IVK29 JFG29 JPC29 JYY29 KIU29 KSQ29 LCM29 LMI29 LWE29 MGA29 MPW29 MZS29 NJO29 NTK29 ODG29 ONC29 OWY29 PGU29 PQQ29 QAM29 QKI29 QUE29 REA29 RNW29 RXS29 SHO29 SRK29 TBG29 TLC29 TUY29 UEU29 UOQ29 UYM29 VII29 VSE29 WCA29 WLW29 WVS29 K65565 JG65565 TC65565 ACY65565 AMU65565 AWQ65565 BGM65565 BQI65565 CAE65565 CKA65565 CTW65565 DDS65565 DNO65565 DXK65565 EHG65565 ERC65565 FAY65565 FKU65565 FUQ65565 GEM65565 GOI65565 GYE65565 HIA65565 HRW65565 IBS65565 ILO65565 IVK65565 JFG65565 JPC65565 JYY65565 KIU65565 KSQ65565 LCM65565 LMI65565 LWE65565 MGA65565 MPW65565 MZS65565 NJO65565 NTK65565 ODG65565 ONC65565 OWY65565 PGU65565 PQQ65565 QAM65565 QKI65565 QUE65565 REA65565 RNW65565 RXS65565 SHO65565 SRK65565 TBG65565 TLC65565 TUY65565 UEU65565 UOQ65565 UYM65565 VII65565 VSE65565 WCA65565 WLW65565 WVS65565 K131101 JG131101 TC131101 ACY131101 AMU131101 AWQ131101 BGM131101 BQI131101 CAE131101 CKA131101 CTW131101 DDS131101 DNO131101 DXK131101 EHG131101 ERC131101 FAY131101 FKU131101 FUQ131101 GEM131101 GOI131101 GYE131101 HIA131101 HRW131101 IBS131101 ILO131101 IVK131101 JFG131101 JPC131101 JYY131101 KIU131101 KSQ131101 LCM131101 LMI131101 LWE131101 MGA131101 MPW131101 MZS131101 NJO131101 NTK131101 ODG131101 ONC131101 OWY131101 PGU131101 PQQ131101 QAM131101 QKI131101 QUE131101 REA131101 RNW131101 RXS131101 SHO131101 SRK131101 TBG131101 TLC131101 TUY131101 UEU131101 UOQ131101 UYM131101 VII131101 VSE131101 WCA131101 WLW131101 WVS131101 K196637 JG196637 TC196637 ACY196637 AMU196637 AWQ196637 BGM196637 BQI196637 CAE196637 CKA196637 CTW196637 DDS196637 DNO196637 DXK196637 EHG196637 ERC196637 FAY196637 FKU196637 FUQ196637 GEM196637 GOI196637 GYE196637 HIA196637 HRW196637 IBS196637 ILO196637 IVK196637 JFG196637 JPC196637 JYY196637 KIU196637 KSQ196637 LCM196637 LMI196637 LWE196637 MGA196637 MPW196637 MZS196637 NJO196637 NTK196637 ODG196637 ONC196637 OWY196637 PGU196637 PQQ196637 QAM196637 QKI196637 QUE196637 REA196637 RNW196637 RXS196637 SHO196637 SRK196637 TBG196637 TLC196637 TUY196637 UEU196637 UOQ196637 UYM196637 VII196637 VSE196637 WCA196637 WLW196637 WVS196637 K262173 JG262173 TC262173 ACY262173 AMU262173 AWQ262173 BGM262173 BQI262173 CAE262173 CKA262173 CTW262173 DDS262173 DNO262173 DXK262173 EHG262173 ERC262173 FAY262173 FKU262173 FUQ262173 GEM262173 GOI262173 GYE262173 HIA262173 HRW262173 IBS262173 ILO262173 IVK262173 JFG262173 JPC262173 JYY262173 KIU262173 KSQ262173 LCM262173 LMI262173 LWE262173 MGA262173 MPW262173 MZS262173 NJO262173 NTK262173 ODG262173 ONC262173 OWY262173 PGU262173 PQQ262173 QAM262173 QKI262173 QUE262173 REA262173 RNW262173 RXS262173 SHO262173 SRK262173 TBG262173 TLC262173 TUY262173 UEU262173 UOQ262173 UYM262173 VII262173 VSE262173 WCA262173 WLW262173 WVS262173 K327709 JG327709 TC327709 ACY327709 AMU327709 AWQ327709 BGM327709 BQI327709 CAE327709 CKA327709 CTW327709 DDS327709 DNO327709 DXK327709 EHG327709 ERC327709 FAY327709 FKU327709 FUQ327709 GEM327709 GOI327709 GYE327709 HIA327709 HRW327709 IBS327709 ILO327709 IVK327709 JFG327709 JPC327709 JYY327709 KIU327709 KSQ327709 LCM327709 LMI327709 LWE327709 MGA327709 MPW327709 MZS327709 NJO327709 NTK327709 ODG327709 ONC327709 OWY327709 PGU327709 PQQ327709 QAM327709 QKI327709 QUE327709 REA327709 RNW327709 RXS327709 SHO327709 SRK327709 TBG327709 TLC327709 TUY327709 UEU327709 UOQ327709 UYM327709 VII327709 VSE327709 WCA327709 WLW327709 WVS327709 K393245 JG393245 TC393245 ACY393245 AMU393245 AWQ393245 BGM393245 BQI393245 CAE393245 CKA393245 CTW393245 DDS393245 DNO393245 DXK393245 EHG393245 ERC393245 FAY393245 FKU393245 FUQ393245 GEM393245 GOI393245 GYE393245 HIA393245 HRW393245 IBS393245 ILO393245 IVK393245 JFG393245 JPC393245 JYY393245 KIU393245 KSQ393245 LCM393245 LMI393245 LWE393245 MGA393245 MPW393245 MZS393245 NJO393245 NTK393245 ODG393245 ONC393245 OWY393245 PGU393245 PQQ393245 QAM393245 QKI393245 QUE393245 REA393245 RNW393245 RXS393245 SHO393245 SRK393245 TBG393245 TLC393245 TUY393245 UEU393245 UOQ393245 UYM393245 VII393245 VSE393245 WCA393245 WLW393245 WVS393245 K458781 JG458781 TC458781 ACY458781 AMU458781 AWQ458781 BGM458781 BQI458781 CAE458781 CKA458781 CTW458781 DDS458781 DNO458781 DXK458781 EHG458781 ERC458781 FAY458781 FKU458781 FUQ458781 GEM458781 GOI458781 GYE458781 HIA458781 HRW458781 IBS458781 ILO458781 IVK458781 JFG458781 JPC458781 JYY458781 KIU458781 KSQ458781 LCM458781 LMI458781 LWE458781 MGA458781 MPW458781 MZS458781 NJO458781 NTK458781 ODG458781 ONC458781 OWY458781 PGU458781 PQQ458781 QAM458781 QKI458781 QUE458781 REA458781 RNW458781 RXS458781 SHO458781 SRK458781 TBG458781 TLC458781 TUY458781 UEU458781 UOQ458781 UYM458781 VII458781 VSE458781 WCA458781 WLW458781 WVS458781 K524317 JG524317 TC524317 ACY524317 AMU524317 AWQ524317 BGM524317 BQI524317 CAE524317 CKA524317 CTW524317 DDS524317 DNO524317 DXK524317 EHG524317 ERC524317 FAY524317 FKU524317 FUQ524317 GEM524317 GOI524317 GYE524317 HIA524317 HRW524317 IBS524317 ILO524317 IVK524317 JFG524317 JPC524317 JYY524317 KIU524317 KSQ524317 LCM524317 LMI524317 LWE524317 MGA524317 MPW524317 MZS524317 NJO524317 NTK524317 ODG524317 ONC524317 OWY524317 PGU524317 PQQ524317 QAM524317 QKI524317 QUE524317 REA524317 RNW524317 RXS524317 SHO524317 SRK524317 TBG524317 TLC524317 TUY524317 UEU524317 UOQ524317 UYM524317 VII524317 VSE524317 WCA524317 WLW524317 WVS524317 K589853 JG589853 TC589853 ACY589853 AMU589853 AWQ589853 BGM589853 BQI589853 CAE589853 CKA589853 CTW589853 DDS589853 DNO589853 DXK589853 EHG589853 ERC589853 FAY589853 FKU589853 FUQ589853 GEM589853 GOI589853 GYE589853 HIA589853 HRW589853 IBS589853 ILO589853 IVK589853 JFG589853 JPC589853 JYY589853 KIU589853 KSQ589853 LCM589853 LMI589853 LWE589853 MGA589853 MPW589853 MZS589853 NJO589853 NTK589853 ODG589853 ONC589853 OWY589853 PGU589853 PQQ589853 QAM589853 QKI589853 QUE589853 REA589853 RNW589853 RXS589853 SHO589853 SRK589853 TBG589853 TLC589853 TUY589853 UEU589853 UOQ589853 UYM589853 VII589853 VSE589853 WCA589853 WLW589853 WVS589853 K655389 JG655389 TC655389 ACY655389 AMU655389 AWQ655389 BGM655389 BQI655389 CAE655389 CKA655389 CTW655389 DDS655389 DNO655389 DXK655389 EHG655389 ERC655389 FAY655389 FKU655389 FUQ655389 GEM655389 GOI655389 GYE655389 HIA655389 HRW655389 IBS655389 ILO655389 IVK655389 JFG655389 JPC655389 JYY655389 KIU655389 KSQ655389 LCM655389 LMI655389 LWE655389 MGA655389 MPW655389 MZS655389 NJO655389 NTK655389 ODG655389 ONC655389 OWY655389 PGU655389 PQQ655389 QAM655389 QKI655389 QUE655389 REA655389 RNW655389 RXS655389 SHO655389 SRK655389 TBG655389 TLC655389 TUY655389 UEU655389 UOQ655389 UYM655389 VII655389 VSE655389 WCA655389 WLW655389 WVS655389 K720925 JG720925 TC720925 ACY720925 AMU720925 AWQ720925 BGM720925 BQI720925 CAE720925 CKA720925 CTW720925 DDS720925 DNO720925 DXK720925 EHG720925 ERC720925 FAY720925 FKU720925 FUQ720925 GEM720925 GOI720925 GYE720925 HIA720925 HRW720925 IBS720925 ILO720925 IVK720925 JFG720925 JPC720925 JYY720925 KIU720925 KSQ720925 LCM720925 LMI720925 LWE720925 MGA720925 MPW720925 MZS720925 NJO720925 NTK720925 ODG720925 ONC720925 OWY720925 PGU720925 PQQ720925 QAM720925 QKI720925 QUE720925 REA720925 RNW720925 RXS720925 SHO720925 SRK720925 TBG720925 TLC720925 TUY720925 UEU720925 UOQ720925 UYM720925 VII720925 VSE720925 WCA720925 WLW720925 WVS720925 K786461 JG786461 TC786461 ACY786461 AMU786461 AWQ786461 BGM786461 BQI786461 CAE786461 CKA786461 CTW786461 DDS786461 DNO786461 DXK786461 EHG786461 ERC786461 FAY786461 FKU786461 FUQ786461 GEM786461 GOI786461 GYE786461 HIA786461 HRW786461 IBS786461 ILO786461 IVK786461 JFG786461 JPC786461 JYY786461 KIU786461 KSQ786461 LCM786461 LMI786461 LWE786461 MGA786461 MPW786461 MZS786461 NJO786461 NTK786461 ODG786461 ONC786461 OWY786461 PGU786461 PQQ786461 QAM786461 QKI786461 QUE786461 REA786461 RNW786461 RXS786461 SHO786461 SRK786461 TBG786461 TLC786461 TUY786461 UEU786461 UOQ786461 UYM786461 VII786461 VSE786461 WCA786461 WLW786461 WVS786461 K851997 JG851997 TC851997 ACY851997 AMU851997 AWQ851997 BGM851997 BQI851997 CAE851997 CKA851997 CTW851997 DDS851997 DNO851997 DXK851997 EHG851997 ERC851997 FAY851997 FKU851997 FUQ851997 GEM851997 GOI851997 GYE851997 HIA851997 HRW851997 IBS851997 ILO851997 IVK851997 JFG851997 JPC851997 JYY851997 KIU851997 KSQ851997 LCM851997 LMI851997 LWE851997 MGA851997 MPW851997 MZS851997 NJO851997 NTK851997 ODG851997 ONC851997 OWY851997 PGU851997 PQQ851997 QAM851997 QKI851997 QUE851997 REA851997 RNW851997 RXS851997 SHO851997 SRK851997 TBG851997 TLC851997 TUY851997 UEU851997 UOQ851997 UYM851997 VII851997 VSE851997 WCA851997 WLW851997 WVS851997 K917533 JG917533 TC917533 ACY917533 AMU917533 AWQ917533 BGM917533 BQI917533 CAE917533 CKA917533 CTW917533 DDS917533 DNO917533 DXK917533 EHG917533 ERC917533 FAY917533 FKU917533 FUQ917533 GEM917533 GOI917533 GYE917533 HIA917533 HRW917533 IBS917533 ILO917533 IVK917533 JFG917533 JPC917533 JYY917533 KIU917533 KSQ917533 LCM917533 LMI917533 LWE917533 MGA917533 MPW917533 MZS917533 NJO917533 NTK917533 ODG917533 ONC917533 OWY917533 PGU917533 PQQ917533 QAM917533 QKI917533 QUE917533 REA917533 RNW917533 RXS917533 SHO917533 SRK917533 TBG917533 TLC917533 TUY917533 UEU917533 UOQ917533 UYM917533 VII917533 VSE917533 WCA917533 WLW917533 WVS917533 K983069 JG983069 TC983069 ACY983069 AMU983069 AWQ983069 BGM983069 BQI983069 CAE983069 CKA983069 CTW983069 DDS983069 DNO983069 DXK983069 EHG983069 ERC983069 FAY983069 FKU983069 FUQ983069 GEM983069 GOI983069 GYE983069 HIA983069 HRW983069 IBS983069 ILO983069 IVK983069 JFG983069 JPC983069 JYY983069 KIU983069 KSQ983069 LCM983069 LMI983069 LWE983069 MGA983069 MPW983069 MZS983069 NJO983069 NTK983069 ODG983069 ONC983069 OWY983069 PGU983069 PQQ983069 QAM983069 QKI983069 QUE983069 REA983069 RNW983069 RXS983069 SHO983069 SRK983069 TBG983069 TLC983069 TUY983069 UEU983069 UOQ983069 UYM983069 VII983069 VSE983069 WCA983069 WLW983069 WVS983069 K33 JG33 TC33 ACY33 AMU33 AWQ33 BGM33 BQI33 CAE33 CKA33 CTW33 DDS33 DNO33 DXK33 EHG33 ERC33 FAY33 FKU33 FUQ33 GEM33 GOI33 GYE33 HIA33 HRW33 IBS33 ILO33 IVK33 JFG33 JPC33 JYY33 KIU33 KSQ33 LCM33 LMI33 LWE33 MGA33 MPW33 MZS33 NJO33 NTK33 ODG33 ONC33 OWY33 PGU33 PQQ33 QAM33 QKI33 QUE33 REA33 RNW33 RXS33 SHO33 SRK33 TBG33 TLC33 TUY33 UEU33 UOQ33 UYM33 VII33 VSE33 WCA33 WLW33 WVS33 K65569 JG65569 TC65569 ACY65569 AMU65569 AWQ65569 BGM65569 BQI65569 CAE65569 CKA65569 CTW65569 DDS65569 DNO65569 DXK65569 EHG65569 ERC65569 FAY65569 FKU65569 FUQ65569 GEM65569 GOI65569 GYE65569 HIA65569 HRW65569 IBS65569 ILO65569 IVK65569 JFG65569 JPC65569 JYY65569 KIU65569 KSQ65569 LCM65569 LMI65569 LWE65569 MGA65569 MPW65569 MZS65569 NJO65569 NTK65569 ODG65569 ONC65569 OWY65569 PGU65569 PQQ65569 QAM65569 QKI65569 QUE65569 REA65569 RNW65569 RXS65569 SHO65569 SRK65569 TBG65569 TLC65569 TUY65569 UEU65569 UOQ65569 UYM65569 VII65569 VSE65569 WCA65569 WLW65569 WVS65569 K131105 JG131105 TC131105 ACY131105 AMU131105 AWQ131105 BGM131105 BQI131105 CAE131105 CKA131105 CTW131105 DDS131105 DNO131105 DXK131105 EHG131105 ERC131105 FAY131105 FKU131105 FUQ131105 GEM131105 GOI131105 GYE131105 HIA131105 HRW131105 IBS131105 ILO131105 IVK131105 JFG131105 JPC131105 JYY131105 KIU131105 KSQ131105 LCM131105 LMI131105 LWE131105 MGA131105 MPW131105 MZS131105 NJO131105 NTK131105 ODG131105 ONC131105 OWY131105 PGU131105 PQQ131105 QAM131105 QKI131105 QUE131105 REA131105 RNW131105 RXS131105 SHO131105 SRK131105 TBG131105 TLC131105 TUY131105 UEU131105 UOQ131105 UYM131105 VII131105 VSE131105 WCA131105 WLW131105 WVS131105 K196641 JG196641 TC196641 ACY196641 AMU196641 AWQ196641 BGM196641 BQI196641 CAE196641 CKA196641 CTW196641 DDS196641 DNO196641 DXK196641 EHG196641 ERC196641 FAY196641 FKU196641 FUQ196641 GEM196641 GOI196641 GYE196641 HIA196641 HRW196641 IBS196641 ILO196641 IVK196641 JFG196641 JPC196641 JYY196641 KIU196641 KSQ196641 LCM196641 LMI196641 LWE196641 MGA196641 MPW196641 MZS196641 NJO196641 NTK196641 ODG196641 ONC196641 OWY196641 PGU196641 PQQ196641 QAM196641 QKI196641 QUE196641 REA196641 RNW196641 RXS196641 SHO196641 SRK196641 TBG196641 TLC196641 TUY196641 UEU196641 UOQ196641 UYM196641 VII196641 VSE196641 WCA196641 WLW196641 WVS196641 K262177 JG262177 TC262177 ACY262177 AMU262177 AWQ262177 BGM262177 BQI262177 CAE262177 CKA262177 CTW262177 DDS262177 DNO262177 DXK262177 EHG262177 ERC262177 FAY262177 FKU262177 FUQ262177 GEM262177 GOI262177 GYE262177 HIA262177 HRW262177 IBS262177 ILO262177 IVK262177 JFG262177 JPC262177 JYY262177 KIU262177 KSQ262177 LCM262177 LMI262177 LWE262177 MGA262177 MPW262177 MZS262177 NJO262177 NTK262177 ODG262177 ONC262177 OWY262177 PGU262177 PQQ262177 QAM262177 QKI262177 QUE262177 REA262177 RNW262177 RXS262177 SHO262177 SRK262177 TBG262177 TLC262177 TUY262177 UEU262177 UOQ262177 UYM262177 VII262177 VSE262177 WCA262177 WLW262177 WVS262177 K327713 JG327713 TC327713 ACY327713 AMU327713 AWQ327713 BGM327713 BQI327713 CAE327713 CKA327713 CTW327713 DDS327713 DNO327713 DXK327713 EHG327713 ERC327713 FAY327713 FKU327713 FUQ327713 GEM327713 GOI327713 GYE327713 HIA327713 HRW327713 IBS327713 ILO327713 IVK327713 JFG327713 JPC327713 JYY327713 KIU327713 KSQ327713 LCM327713 LMI327713 LWE327713 MGA327713 MPW327713 MZS327713 NJO327713 NTK327713 ODG327713 ONC327713 OWY327713 PGU327713 PQQ327713 QAM327713 QKI327713 QUE327713 REA327713 RNW327713 RXS327713 SHO327713 SRK327713 TBG327713 TLC327713 TUY327713 UEU327713 UOQ327713 UYM327713 VII327713 VSE327713 WCA327713 WLW327713 WVS327713 K393249 JG393249 TC393249 ACY393249 AMU393249 AWQ393249 BGM393249 BQI393249 CAE393249 CKA393249 CTW393249 DDS393249 DNO393249 DXK393249 EHG393249 ERC393249 FAY393249 FKU393249 FUQ393249 GEM393249 GOI393249 GYE393249 HIA393249 HRW393249 IBS393249 ILO393249 IVK393249 JFG393249 JPC393249 JYY393249 KIU393249 KSQ393249 LCM393249 LMI393249 LWE393249 MGA393249 MPW393249 MZS393249 NJO393249 NTK393249 ODG393249 ONC393249 OWY393249 PGU393249 PQQ393249 QAM393249 QKI393249 QUE393249 REA393249 RNW393249 RXS393249 SHO393249 SRK393249 TBG393249 TLC393249 TUY393249 UEU393249 UOQ393249 UYM393249 VII393249 VSE393249 WCA393249 WLW393249 WVS393249 K458785 JG458785 TC458785 ACY458785 AMU458785 AWQ458785 BGM458785 BQI458785 CAE458785 CKA458785 CTW458785 DDS458785 DNO458785 DXK458785 EHG458785 ERC458785 FAY458785 FKU458785 FUQ458785 GEM458785 GOI458785 GYE458785 HIA458785 HRW458785 IBS458785 ILO458785 IVK458785 JFG458785 JPC458785 JYY458785 KIU458785 KSQ458785 LCM458785 LMI458785 LWE458785 MGA458785 MPW458785 MZS458785 NJO458785 NTK458785 ODG458785 ONC458785 OWY458785 PGU458785 PQQ458785 QAM458785 QKI458785 QUE458785 REA458785 RNW458785 RXS458785 SHO458785 SRK458785 TBG458785 TLC458785 TUY458785 UEU458785 UOQ458785 UYM458785 VII458785 VSE458785 WCA458785 WLW458785 WVS458785 K524321 JG524321 TC524321 ACY524321 AMU524321 AWQ524321 BGM524321 BQI524321 CAE524321 CKA524321 CTW524321 DDS524321 DNO524321 DXK524321 EHG524321 ERC524321 FAY524321 FKU524321 FUQ524321 GEM524321 GOI524321 GYE524321 HIA524321 HRW524321 IBS524321 ILO524321 IVK524321 JFG524321 JPC524321 JYY524321 KIU524321 KSQ524321 LCM524321 LMI524321 LWE524321 MGA524321 MPW524321 MZS524321 NJO524321 NTK524321 ODG524321 ONC524321 OWY524321 PGU524321 PQQ524321 QAM524321 QKI524321 QUE524321 REA524321 RNW524321 RXS524321 SHO524321 SRK524321 TBG524321 TLC524321 TUY524321 UEU524321 UOQ524321 UYM524321 VII524321 VSE524321 WCA524321 WLW524321 WVS524321 K589857 JG589857 TC589857 ACY589857 AMU589857 AWQ589857 BGM589857 BQI589857 CAE589857 CKA589857 CTW589857 DDS589857 DNO589857 DXK589857 EHG589857 ERC589857 FAY589857 FKU589857 FUQ589857 GEM589857 GOI589857 GYE589857 HIA589857 HRW589857 IBS589857 ILO589857 IVK589857 JFG589857 JPC589857 JYY589857 KIU589857 KSQ589857 LCM589857 LMI589857 LWE589857 MGA589857 MPW589857 MZS589857 NJO589857 NTK589857 ODG589857 ONC589857 OWY589857 PGU589857 PQQ589857 QAM589857 QKI589857 QUE589857 REA589857 RNW589857 RXS589857 SHO589857 SRK589857 TBG589857 TLC589857 TUY589857 UEU589857 UOQ589857 UYM589857 VII589857 VSE589857 WCA589857 WLW589857 WVS589857 K655393 JG655393 TC655393 ACY655393 AMU655393 AWQ655393 BGM655393 BQI655393 CAE655393 CKA655393 CTW655393 DDS655393 DNO655393 DXK655393 EHG655393 ERC655393 FAY655393 FKU655393 FUQ655393 GEM655393 GOI655393 GYE655393 HIA655393 HRW655393 IBS655393 ILO655393 IVK655393 JFG655393 JPC655393 JYY655393 KIU655393 KSQ655393 LCM655393 LMI655393 LWE655393 MGA655393 MPW655393 MZS655393 NJO655393 NTK655393 ODG655393 ONC655393 OWY655393 PGU655393 PQQ655393 QAM655393 QKI655393 QUE655393 REA655393 RNW655393 RXS655393 SHO655393 SRK655393 TBG655393 TLC655393 TUY655393 UEU655393 UOQ655393 UYM655393 VII655393 VSE655393 WCA655393 WLW655393 WVS655393 K720929 JG720929 TC720929 ACY720929 AMU720929 AWQ720929 BGM720929 BQI720929 CAE720929 CKA720929 CTW720929 DDS720929 DNO720929 DXK720929 EHG720929 ERC720929 FAY720929 FKU720929 FUQ720929 GEM720929 GOI720929 GYE720929 HIA720929 HRW720929 IBS720929 ILO720929 IVK720929 JFG720929 JPC720929 JYY720929 KIU720929 KSQ720929 LCM720929 LMI720929 LWE720929 MGA720929 MPW720929 MZS720929 NJO720929 NTK720929 ODG720929 ONC720929 OWY720929 PGU720929 PQQ720929 QAM720929 QKI720929 QUE720929 REA720929 RNW720929 RXS720929 SHO720929 SRK720929 TBG720929 TLC720929 TUY720929 UEU720929 UOQ720929 UYM720929 VII720929 VSE720929 WCA720929 WLW720929 WVS720929 K786465 JG786465 TC786465 ACY786465 AMU786465 AWQ786465 BGM786465 BQI786465 CAE786465 CKA786465 CTW786465 DDS786465 DNO786465 DXK786465 EHG786465 ERC786465 FAY786465 FKU786465 FUQ786465 GEM786465 GOI786465 GYE786465 HIA786465 HRW786465 IBS786465 ILO786465 IVK786465 JFG786465 JPC786465 JYY786465 KIU786465 KSQ786465 LCM786465 LMI786465 LWE786465 MGA786465 MPW786465 MZS786465 NJO786465 NTK786465 ODG786465 ONC786465 OWY786465 PGU786465 PQQ786465 QAM786465 QKI786465 QUE786465 REA786465 RNW786465 RXS786465 SHO786465 SRK786465 TBG786465 TLC786465 TUY786465 UEU786465 UOQ786465 UYM786465 VII786465 VSE786465 WCA786465 WLW786465 WVS786465 K852001 JG852001 TC852001 ACY852001 AMU852001 AWQ852001 BGM852001 BQI852001 CAE852001 CKA852001 CTW852001 DDS852001 DNO852001 DXK852001 EHG852001 ERC852001 FAY852001 FKU852001 FUQ852001 GEM852001 GOI852001 GYE852001 HIA852001 HRW852001 IBS852001 ILO852001 IVK852001 JFG852001 JPC852001 JYY852001 KIU852001 KSQ852001 LCM852001 LMI852001 LWE852001 MGA852001 MPW852001 MZS852001 NJO852001 NTK852001 ODG852001 ONC852001 OWY852001 PGU852001 PQQ852001 QAM852001 QKI852001 QUE852001 REA852001 RNW852001 RXS852001 SHO852001 SRK852001 TBG852001 TLC852001 TUY852001 UEU852001 UOQ852001 UYM852001 VII852001 VSE852001 WCA852001 WLW852001 WVS852001 K917537 JG917537 TC917537 ACY917537 AMU917537 AWQ917537 BGM917537 BQI917537 CAE917537 CKA917537 CTW917537 DDS917537 DNO917537 DXK917537 EHG917537 ERC917537 FAY917537 FKU917537 FUQ917537 GEM917537 GOI917537 GYE917537 HIA917537 HRW917537 IBS917537 ILO917537 IVK917537 JFG917537 JPC917537 JYY917537 KIU917537 KSQ917537 LCM917537 LMI917537 LWE917537 MGA917537 MPW917537 MZS917537 NJO917537 NTK917537 ODG917537 ONC917537 OWY917537 PGU917537 PQQ917537 QAM917537 QKI917537 QUE917537 REA917537 RNW917537 RXS917537 SHO917537 SRK917537 TBG917537 TLC917537 TUY917537 UEU917537 UOQ917537 UYM917537 VII917537 VSE917537 WCA917537 WLW917537 WVS917537 K983073 JG983073 TC983073 ACY983073 AMU983073 AWQ983073 BGM983073 BQI983073 CAE983073 CKA983073 CTW983073 DDS983073 DNO983073 DXK983073 EHG983073 ERC983073 FAY983073 FKU983073 FUQ983073 GEM983073 GOI983073 GYE983073 HIA983073 HRW983073 IBS983073 ILO983073 IVK983073 JFG983073 JPC983073 JYY983073 KIU983073 KSQ983073 LCM983073 LMI983073 LWE983073 MGA983073 MPW983073 MZS983073 NJO983073 NTK983073 ODG983073 ONC983073 OWY983073 PGU983073 PQQ983073 QAM983073 QKI983073 QUE983073 REA983073 RNW983073 RXS983073 SHO983073 SRK983073 TBG983073 TLC983073 TUY983073 UEU983073 UOQ983073 UYM983073 VII983073 VSE983073 WCA983073 WLW983073 WVS983073 K42 JG42 TC42 ACY42 AMU42 AWQ42 BGM42 BQI42 CAE42 CKA42 CTW42 DDS42 DNO42 DXK42 EHG42 ERC42 FAY42 FKU42 FUQ42 GEM42 GOI42 GYE42 HIA42 HRW42 IBS42 ILO42 IVK42 JFG42 JPC42 JYY42 KIU42 KSQ42 LCM42 LMI42 LWE42 MGA42 MPW42 MZS42 NJO42 NTK42 ODG42 ONC42 OWY42 PGU42 PQQ42 QAM42 QKI42 QUE42 REA42 RNW42 RXS42 SHO42 SRK42 TBG42 TLC42 TUY42 UEU42 UOQ42 UYM42 VII42 VSE42 WCA42 WLW42 WVS42 K65578 JG65578 TC65578 ACY65578 AMU65578 AWQ65578 BGM65578 BQI65578 CAE65578 CKA65578 CTW65578 DDS65578 DNO65578 DXK65578 EHG65578 ERC65578 FAY65578 FKU65578 FUQ65578 GEM65578 GOI65578 GYE65578 HIA65578 HRW65578 IBS65578 ILO65578 IVK65578 JFG65578 JPC65578 JYY65578 KIU65578 KSQ65578 LCM65578 LMI65578 LWE65578 MGA65578 MPW65578 MZS65578 NJO65578 NTK65578 ODG65578 ONC65578 OWY65578 PGU65578 PQQ65578 QAM65578 QKI65578 QUE65578 REA65578 RNW65578 RXS65578 SHO65578 SRK65578 TBG65578 TLC65578 TUY65578 UEU65578 UOQ65578 UYM65578 VII65578 VSE65578 WCA65578 WLW65578 WVS65578 K131114 JG131114 TC131114 ACY131114 AMU131114 AWQ131114 BGM131114 BQI131114 CAE131114 CKA131114 CTW131114 DDS131114 DNO131114 DXK131114 EHG131114 ERC131114 FAY131114 FKU131114 FUQ131114 GEM131114 GOI131114 GYE131114 HIA131114 HRW131114 IBS131114 ILO131114 IVK131114 JFG131114 JPC131114 JYY131114 KIU131114 KSQ131114 LCM131114 LMI131114 LWE131114 MGA131114 MPW131114 MZS131114 NJO131114 NTK131114 ODG131114 ONC131114 OWY131114 PGU131114 PQQ131114 QAM131114 QKI131114 QUE131114 REA131114 RNW131114 RXS131114 SHO131114 SRK131114 TBG131114 TLC131114 TUY131114 UEU131114 UOQ131114 UYM131114 VII131114 VSE131114 WCA131114 WLW131114 WVS131114 K196650 JG196650 TC196650 ACY196650 AMU196650 AWQ196650 BGM196650 BQI196650 CAE196650 CKA196650 CTW196650 DDS196650 DNO196650 DXK196650 EHG196650 ERC196650 FAY196650 FKU196650 FUQ196650 GEM196650 GOI196650 GYE196650 HIA196650 HRW196650 IBS196650 ILO196650 IVK196650 JFG196650 JPC196650 JYY196650 KIU196650 KSQ196650 LCM196650 LMI196650 LWE196650 MGA196650 MPW196650 MZS196650 NJO196650 NTK196650 ODG196650 ONC196650 OWY196650 PGU196650 PQQ196650 QAM196650 QKI196650 QUE196650 REA196650 RNW196650 RXS196650 SHO196650 SRK196650 TBG196650 TLC196650 TUY196650 UEU196650 UOQ196650 UYM196650 VII196650 VSE196650 WCA196650 WLW196650 WVS196650 K262186 JG262186 TC262186 ACY262186 AMU262186 AWQ262186 BGM262186 BQI262186 CAE262186 CKA262186 CTW262186 DDS262186 DNO262186 DXK262186 EHG262186 ERC262186 FAY262186 FKU262186 FUQ262186 GEM262186 GOI262186 GYE262186 HIA262186 HRW262186 IBS262186 ILO262186 IVK262186 JFG262186 JPC262186 JYY262186 KIU262186 KSQ262186 LCM262186 LMI262186 LWE262186 MGA262186 MPW262186 MZS262186 NJO262186 NTK262186 ODG262186 ONC262186 OWY262186 PGU262186 PQQ262186 QAM262186 QKI262186 QUE262186 REA262186 RNW262186 RXS262186 SHO262186 SRK262186 TBG262186 TLC262186 TUY262186 UEU262186 UOQ262186 UYM262186 VII262186 VSE262186 WCA262186 WLW262186 WVS262186 K327722 JG327722 TC327722 ACY327722 AMU327722 AWQ327722 BGM327722 BQI327722 CAE327722 CKA327722 CTW327722 DDS327722 DNO327722 DXK327722 EHG327722 ERC327722 FAY327722 FKU327722 FUQ327722 GEM327722 GOI327722 GYE327722 HIA327722 HRW327722 IBS327722 ILO327722 IVK327722 JFG327722 JPC327722 JYY327722 KIU327722 KSQ327722 LCM327722 LMI327722 LWE327722 MGA327722 MPW327722 MZS327722 NJO327722 NTK327722 ODG327722 ONC327722 OWY327722 PGU327722 PQQ327722 QAM327722 QKI327722 QUE327722 REA327722 RNW327722 RXS327722 SHO327722 SRK327722 TBG327722 TLC327722 TUY327722 UEU327722 UOQ327722 UYM327722 VII327722 VSE327722 WCA327722 WLW327722 WVS327722 K393258 JG393258 TC393258 ACY393258 AMU393258 AWQ393258 BGM393258 BQI393258 CAE393258 CKA393258 CTW393258 DDS393258 DNO393258 DXK393258 EHG393258 ERC393258 FAY393258 FKU393258 FUQ393258 GEM393258 GOI393258 GYE393258 HIA393258 HRW393258 IBS393258 ILO393258 IVK393258 JFG393258 JPC393258 JYY393258 KIU393258 KSQ393258 LCM393258 LMI393258 LWE393258 MGA393258 MPW393258 MZS393258 NJO393258 NTK393258 ODG393258 ONC393258 OWY393258 PGU393258 PQQ393258 QAM393258 QKI393258 QUE393258 REA393258 RNW393258 RXS393258 SHO393258 SRK393258 TBG393258 TLC393258 TUY393258 UEU393258 UOQ393258 UYM393258 VII393258 VSE393258 WCA393258 WLW393258 WVS393258 K458794 JG458794 TC458794 ACY458794 AMU458794 AWQ458794 BGM458794 BQI458794 CAE458794 CKA458794 CTW458794 DDS458794 DNO458794 DXK458794 EHG458794 ERC458794 FAY458794 FKU458794 FUQ458794 GEM458794 GOI458794 GYE458794 HIA458794 HRW458794 IBS458794 ILO458794 IVK458794 JFG458794 JPC458794 JYY458794 KIU458794 KSQ458794 LCM458794 LMI458794 LWE458794 MGA458794 MPW458794 MZS458794 NJO458794 NTK458794 ODG458794 ONC458794 OWY458794 PGU458794 PQQ458794 QAM458794 QKI458794 QUE458794 REA458794 RNW458794 RXS458794 SHO458794 SRK458794 TBG458794 TLC458794 TUY458794 UEU458794 UOQ458794 UYM458794 VII458794 VSE458794 WCA458794 WLW458794 WVS458794 K524330 JG524330 TC524330 ACY524330 AMU524330 AWQ524330 BGM524330 BQI524330 CAE524330 CKA524330 CTW524330 DDS524330 DNO524330 DXK524330 EHG524330 ERC524330 FAY524330 FKU524330 FUQ524330 GEM524330 GOI524330 GYE524330 HIA524330 HRW524330 IBS524330 ILO524330 IVK524330 JFG524330 JPC524330 JYY524330 KIU524330 KSQ524330 LCM524330 LMI524330 LWE524330 MGA524330 MPW524330 MZS524330 NJO524330 NTK524330 ODG524330 ONC524330 OWY524330 PGU524330 PQQ524330 QAM524330 QKI524330 QUE524330 REA524330 RNW524330 RXS524330 SHO524330 SRK524330 TBG524330 TLC524330 TUY524330 UEU524330 UOQ524330 UYM524330 VII524330 VSE524330 WCA524330 WLW524330 WVS524330 K589866 JG589866 TC589866 ACY589866 AMU589866 AWQ589866 BGM589866 BQI589866 CAE589866 CKA589866 CTW589866 DDS589866 DNO589866 DXK589866 EHG589866 ERC589866 FAY589866 FKU589866 FUQ589866 GEM589866 GOI589866 GYE589866 HIA589866 HRW589866 IBS589866 ILO589866 IVK589866 JFG589866 JPC589866 JYY589866 KIU589866 KSQ589866 LCM589866 LMI589866 LWE589866 MGA589866 MPW589866 MZS589866 NJO589866 NTK589866 ODG589866 ONC589866 OWY589866 PGU589866 PQQ589866 QAM589866 QKI589866 QUE589866 REA589866 RNW589866 RXS589866 SHO589866 SRK589866 TBG589866 TLC589866 TUY589866 UEU589866 UOQ589866 UYM589866 VII589866 VSE589866 WCA589866 WLW589866 WVS589866 K655402 JG655402 TC655402 ACY655402 AMU655402 AWQ655402 BGM655402 BQI655402 CAE655402 CKA655402 CTW655402 DDS655402 DNO655402 DXK655402 EHG655402 ERC655402 FAY655402 FKU655402 FUQ655402 GEM655402 GOI655402 GYE655402 HIA655402 HRW655402 IBS655402 ILO655402 IVK655402 JFG655402 JPC655402 JYY655402 KIU655402 KSQ655402 LCM655402 LMI655402 LWE655402 MGA655402 MPW655402 MZS655402 NJO655402 NTK655402 ODG655402 ONC655402 OWY655402 PGU655402 PQQ655402 QAM655402 QKI655402 QUE655402 REA655402 RNW655402 RXS655402 SHO655402 SRK655402 TBG655402 TLC655402 TUY655402 UEU655402 UOQ655402 UYM655402 VII655402 VSE655402 WCA655402 WLW655402 WVS655402 K720938 JG720938 TC720938 ACY720938 AMU720938 AWQ720938 BGM720938 BQI720938 CAE720938 CKA720938 CTW720938 DDS720938 DNO720938 DXK720938 EHG720938 ERC720938 FAY720938 FKU720938 FUQ720938 GEM720938 GOI720938 GYE720938 HIA720938 HRW720938 IBS720938 ILO720938 IVK720938 JFG720938 JPC720938 JYY720938 KIU720938 KSQ720938 LCM720938 LMI720938 LWE720938 MGA720938 MPW720938 MZS720938 NJO720938 NTK720938 ODG720938 ONC720938 OWY720938 PGU720938 PQQ720938 QAM720938 QKI720938 QUE720938 REA720938 RNW720938 RXS720938 SHO720938 SRK720938 TBG720938 TLC720938 TUY720938 UEU720938 UOQ720938 UYM720938 VII720938 VSE720938 WCA720938 WLW720938 WVS720938 K786474 JG786474 TC786474 ACY786474 AMU786474 AWQ786474 BGM786474 BQI786474 CAE786474 CKA786474 CTW786474 DDS786474 DNO786474 DXK786474 EHG786474 ERC786474 FAY786474 FKU786474 FUQ786474 GEM786474 GOI786474 GYE786474 HIA786474 HRW786474 IBS786474 ILO786474 IVK786474 JFG786474 JPC786474 JYY786474 KIU786474 KSQ786474 LCM786474 LMI786474 LWE786474 MGA786474 MPW786474 MZS786474 NJO786474 NTK786474 ODG786474 ONC786474 OWY786474 PGU786474 PQQ786474 QAM786474 QKI786474 QUE786474 REA786474 RNW786474 RXS786474 SHO786474 SRK786474 TBG786474 TLC786474 TUY786474 UEU786474 UOQ786474 UYM786474 VII786474 VSE786474 WCA786474 WLW786474 WVS786474 K852010 JG852010 TC852010 ACY852010 AMU852010 AWQ852010 BGM852010 BQI852010 CAE852010 CKA852010 CTW852010 DDS852010 DNO852010 DXK852010 EHG852010 ERC852010 FAY852010 FKU852010 FUQ852010 GEM852010 GOI852010 GYE852010 HIA852010 HRW852010 IBS852010 ILO852010 IVK852010 JFG852010 JPC852010 JYY852010 KIU852010 KSQ852010 LCM852010 LMI852010 LWE852010 MGA852010 MPW852010 MZS852010 NJO852010 NTK852010 ODG852010 ONC852010 OWY852010 PGU852010 PQQ852010 QAM852010 QKI852010 QUE852010 REA852010 RNW852010 RXS852010 SHO852010 SRK852010 TBG852010 TLC852010 TUY852010 UEU852010 UOQ852010 UYM852010 VII852010 VSE852010 WCA852010 WLW852010 WVS852010 K917546 JG917546 TC917546 ACY917546 AMU917546 AWQ917546 BGM917546 BQI917546 CAE917546 CKA917546 CTW917546 DDS917546 DNO917546 DXK917546 EHG917546 ERC917546 FAY917546 FKU917546 FUQ917546 GEM917546 GOI917546 GYE917546 HIA917546 HRW917546 IBS917546 ILO917546 IVK917546 JFG917546 JPC917546 JYY917546 KIU917546 KSQ917546 LCM917546 LMI917546 LWE917546 MGA917546 MPW917546 MZS917546 NJO917546 NTK917546 ODG917546 ONC917546 OWY917546 PGU917546 PQQ917546 QAM917546 QKI917546 QUE917546 REA917546 RNW917546 RXS917546 SHO917546 SRK917546 TBG917546 TLC917546 TUY917546 UEU917546 UOQ917546 UYM917546 VII917546 VSE917546 WCA917546 WLW917546 WVS917546 K983082 JG983082 TC983082 ACY983082 AMU983082 AWQ983082 BGM983082 BQI983082 CAE983082 CKA983082 CTW983082 DDS983082 DNO983082 DXK983082 EHG983082 ERC983082 FAY983082 FKU983082 FUQ983082 GEM983082 GOI983082 GYE983082 HIA983082 HRW983082 IBS983082 ILO983082 IVK983082 JFG983082 JPC983082 JYY983082 KIU983082 KSQ983082 LCM983082 LMI983082 LWE983082 MGA983082 MPW983082 MZS983082 NJO983082 NTK983082 ODG983082 ONC983082 OWY983082 PGU983082 PQQ983082 QAM983082 QKI983082 QUE983082 REA983082 RNW983082 RXS983082 SHO983082 SRK983082 TBG983082 TLC983082 TUY983082 UEU983082 UOQ983082 UYM983082 VII983082 VSE983082 WCA983082 WLW983082 WVS983082 K36 JG36 TC36 ACY36 AMU36 AWQ36 BGM36 BQI36 CAE36 CKA36 CTW36 DDS36 DNO36 DXK36 EHG36 ERC36 FAY36 FKU36 FUQ36 GEM36 GOI36 GYE36 HIA36 HRW36 IBS36 ILO36 IVK36 JFG36 JPC36 JYY36 KIU36 KSQ36 LCM36 LMI36 LWE36 MGA36 MPW36 MZS36 NJO36 NTK36 ODG36 ONC36 OWY36 PGU36 PQQ36 QAM36 QKI36 QUE36 REA36 RNW36 RXS36 SHO36 SRK36 TBG36 TLC36 TUY36 UEU36 UOQ36 UYM36 VII36 VSE36 WCA36 WLW36 WVS36 K65572 JG65572 TC65572 ACY65572 AMU65572 AWQ65572 BGM65572 BQI65572 CAE65572 CKA65572 CTW65572 DDS65572 DNO65572 DXK65572 EHG65572 ERC65572 FAY65572 FKU65572 FUQ65572 GEM65572 GOI65572 GYE65572 HIA65572 HRW65572 IBS65572 ILO65572 IVK65572 JFG65572 JPC65572 JYY65572 KIU65572 KSQ65572 LCM65572 LMI65572 LWE65572 MGA65572 MPW65572 MZS65572 NJO65572 NTK65572 ODG65572 ONC65572 OWY65572 PGU65572 PQQ65572 QAM65572 QKI65572 QUE65572 REA65572 RNW65572 RXS65572 SHO65572 SRK65572 TBG65572 TLC65572 TUY65572 UEU65572 UOQ65572 UYM65572 VII65572 VSE65572 WCA65572 WLW65572 WVS65572 K131108 JG131108 TC131108 ACY131108 AMU131108 AWQ131108 BGM131108 BQI131108 CAE131108 CKA131108 CTW131108 DDS131108 DNO131108 DXK131108 EHG131108 ERC131108 FAY131108 FKU131108 FUQ131108 GEM131108 GOI131108 GYE131108 HIA131108 HRW131108 IBS131108 ILO131108 IVK131108 JFG131108 JPC131108 JYY131108 KIU131108 KSQ131108 LCM131108 LMI131108 LWE131108 MGA131108 MPW131108 MZS131108 NJO131108 NTK131108 ODG131108 ONC131108 OWY131108 PGU131108 PQQ131108 QAM131108 QKI131108 QUE131108 REA131108 RNW131108 RXS131108 SHO131108 SRK131108 TBG131108 TLC131108 TUY131108 UEU131108 UOQ131108 UYM131108 VII131108 VSE131108 WCA131108 WLW131108 WVS131108 K196644 JG196644 TC196644 ACY196644 AMU196644 AWQ196644 BGM196644 BQI196644 CAE196644 CKA196644 CTW196644 DDS196644 DNO196644 DXK196644 EHG196644 ERC196644 FAY196644 FKU196644 FUQ196644 GEM196644 GOI196644 GYE196644 HIA196644 HRW196644 IBS196644 ILO196644 IVK196644 JFG196644 JPC196644 JYY196644 KIU196644 KSQ196644 LCM196644 LMI196644 LWE196644 MGA196644 MPW196644 MZS196644 NJO196644 NTK196644 ODG196644 ONC196644 OWY196644 PGU196644 PQQ196644 QAM196644 QKI196644 QUE196644 REA196644 RNW196644 RXS196644 SHO196644 SRK196644 TBG196644 TLC196644 TUY196644 UEU196644 UOQ196644 UYM196644 VII196644 VSE196644 WCA196644 WLW196644 WVS196644 K262180 JG262180 TC262180 ACY262180 AMU262180 AWQ262180 BGM262180 BQI262180 CAE262180 CKA262180 CTW262180 DDS262180 DNO262180 DXK262180 EHG262180 ERC262180 FAY262180 FKU262180 FUQ262180 GEM262180 GOI262180 GYE262180 HIA262180 HRW262180 IBS262180 ILO262180 IVK262180 JFG262180 JPC262180 JYY262180 KIU262180 KSQ262180 LCM262180 LMI262180 LWE262180 MGA262180 MPW262180 MZS262180 NJO262180 NTK262180 ODG262180 ONC262180 OWY262180 PGU262180 PQQ262180 QAM262180 QKI262180 QUE262180 REA262180 RNW262180 RXS262180 SHO262180 SRK262180 TBG262180 TLC262180 TUY262180 UEU262180 UOQ262180 UYM262180 VII262180 VSE262180 WCA262180 WLW262180 WVS262180 K327716 JG327716 TC327716 ACY327716 AMU327716 AWQ327716 BGM327716 BQI327716 CAE327716 CKA327716 CTW327716 DDS327716 DNO327716 DXK327716 EHG327716 ERC327716 FAY327716 FKU327716 FUQ327716 GEM327716 GOI327716 GYE327716 HIA327716 HRW327716 IBS327716 ILO327716 IVK327716 JFG327716 JPC327716 JYY327716 KIU327716 KSQ327716 LCM327716 LMI327716 LWE327716 MGA327716 MPW327716 MZS327716 NJO327716 NTK327716 ODG327716 ONC327716 OWY327716 PGU327716 PQQ327716 QAM327716 QKI327716 QUE327716 REA327716 RNW327716 RXS327716 SHO327716 SRK327716 TBG327716 TLC327716 TUY327716 UEU327716 UOQ327716 UYM327716 VII327716 VSE327716 WCA327716 WLW327716 WVS327716 K393252 JG393252 TC393252 ACY393252 AMU393252 AWQ393252 BGM393252 BQI393252 CAE393252 CKA393252 CTW393252 DDS393252 DNO393252 DXK393252 EHG393252 ERC393252 FAY393252 FKU393252 FUQ393252 GEM393252 GOI393252 GYE393252 HIA393252 HRW393252 IBS393252 ILO393252 IVK393252 JFG393252 JPC393252 JYY393252 KIU393252 KSQ393252 LCM393252 LMI393252 LWE393252 MGA393252 MPW393252 MZS393252 NJO393252 NTK393252 ODG393252 ONC393252 OWY393252 PGU393252 PQQ393252 QAM393252 QKI393252 QUE393252 REA393252 RNW393252 RXS393252 SHO393252 SRK393252 TBG393252 TLC393252 TUY393252 UEU393252 UOQ393252 UYM393252 VII393252 VSE393252 WCA393252 WLW393252 WVS393252 K458788 JG458788 TC458788 ACY458788 AMU458788 AWQ458788 BGM458788 BQI458788 CAE458788 CKA458788 CTW458788 DDS458788 DNO458788 DXK458788 EHG458788 ERC458788 FAY458788 FKU458788 FUQ458788 GEM458788 GOI458788 GYE458788 HIA458788 HRW458788 IBS458788 ILO458788 IVK458788 JFG458788 JPC458788 JYY458788 KIU458788 KSQ458788 LCM458788 LMI458788 LWE458788 MGA458788 MPW458788 MZS458788 NJO458788 NTK458788 ODG458788 ONC458788 OWY458788 PGU458788 PQQ458788 QAM458788 QKI458788 QUE458788 REA458788 RNW458788 RXS458788 SHO458788 SRK458788 TBG458788 TLC458788 TUY458788 UEU458788 UOQ458788 UYM458788 VII458788 VSE458788 WCA458788 WLW458788 WVS458788 K524324 JG524324 TC524324 ACY524324 AMU524324 AWQ524324 BGM524324 BQI524324 CAE524324 CKA524324 CTW524324 DDS524324 DNO524324 DXK524324 EHG524324 ERC524324 FAY524324 FKU524324 FUQ524324 GEM524324 GOI524324 GYE524324 HIA524324 HRW524324 IBS524324 ILO524324 IVK524324 JFG524324 JPC524324 JYY524324 KIU524324 KSQ524324 LCM524324 LMI524324 LWE524324 MGA524324 MPW524324 MZS524324 NJO524324 NTK524324 ODG524324 ONC524324 OWY524324 PGU524324 PQQ524324 QAM524324 QKI524324 QUE524324 REA524324 RNW524324 RXS524324 SHO524324 SRK524324 TBG524324 TLC524324 TUY524324 UEU524324 UOQ524324 UYM524324 VII524324 VSE524324 WCA524324 WLW524324 WVS524324 K589860 JG589860 TC589860 ACY589860 AMU589860 AWQ589860 BGM589860 BQI589860 CAE589860 CKA589860 CTW589860 DDS589860 DNO589860 DXK589860 EHG589860 ERC589860 FAY589860 FKU589860 FUQ589860 GEM589860 GOI589860 GYE589860 HIA589860 HRW589860 IBS589860 ILO589860 IVK589860 JFG589860 JPC589860 JYY589860 KIU589860 KSQ589860 LCM589860 LMI589860 LWE589860 MGA589860 MPW589860 MZS589860 NJO589860 NTK589860 ODG589860 ONC589860 OWY589860 PGU589860 PQQ589860 QAM589860 QKI589860 QUE589860 REA589860 RNW589860 RXS589860 SHO589860 SRK589860 TBG589860 TLC589860 TUY589860 UEU589860 UOQ589860 UYM589860 VII589860 VSE589860 WCA589860 WLW589860 WVS589860 K655396 JG655396 TC655396 ACY655396 AMU655396 AWQ655396 BGM655396 BQI655396 CAE655396 CKA655396 CTW655396 DDS655396 DNO655396 DXK655396 EHG655396 ERC655396 FAY655396 FKU655396 FUQ655396 GEM655396 GOI655396 GYE655396 HIA655396 HRW655396 IBS655396 ILO655396 IVK655396 JFG655396 JPC655396 JYY655396 KIU655396 KSQ655396 LCM655396 LMI655396 LWE655396 MGA655396 MPW655396 MZS655396 NJO655396 NTK655396 ODG655396 ONC655396 OWY655396 PGU655396 PQQ655396 QAM655396 QKI655396 QUE655396 REA655396 RNW655396 RXS655396 SHO655396 SRK655396 TBG655396 TLC655396 TUY655396 UEU655396 UOQ655396 UYM655396 VII655396 VSE655396 WCA655396 WLW655396 WVS655396 K720932 JG720932 TC720932 ACY720932 AMU720932 AWQ720932 BGM720932 BQI720932 CAE720932 CKA720932 CTW720932 DDS720932 DNO720932 DXK720932 EHG720932 ERC720932 FAY720932 FKU720932 FUQ720932 GEM720932 GOI720932 GYE720932 HIA720932 HRW720932 IBS720932 ILO720932 IVK720932 JFG720932 JPC720932 JYY720932 KIU720932 KSQ720932 LCM720932 LMI720932 LWE720932 MGA720932 MPW720932 MZS720932 NJO720932 NTK720932 ODG720932 ONC720932 OWY720932 PGU720932 PQQ720932 QAM720932 QKI720932 QUE720932 REA720932 RNW720932 RXS720932 SHO720932 SRK720932 TBG720932 TLC720932 TUY720932 UEU720932 UOQ720932 UYM720932 VII720932 VSE720932 WCA720932 WLW720932 WVS720932 K786468 JG786468 TC786468 ACY786468 AMU786468 AWQ786468 BGM786468 BQI786468 CAE786468 CKA786468 CTW786468 DDS786468 DNO786468 DXK786468 EHG786468 ERC786468 FAY786468 FKU786468 FUQ786468 GEM786468 GOI786468 GYE786468 HIA786468 HRW786468 IBS786468 ILO786468 IVK786468 JFG786468 JPC786468 JYY786468 KIU786468 KSQ786468 LCM786468 LMI786468 LWE786468 MGA786468 MPW786468 MZS786468 NJO786468 NTK786468 ODG786468 ONC786468 OWY786468 PGU786468 PQQ786468 QAM786468 QKI786468 QUE786468 REA786468 RNW786468 RXS786468 SHO786468 SRK786468 TBG786468 TLC786468 TUY786468 UEU786468 UOQ786468 UYM786468 VII786468 VSE786468 WCA786468 WLW786468 WVS786468 K852004 JG852004 TC852004 ACY852004 AMU852004 AWQ852004 BGM852004 BQI852004 CAE852004 CKA852004 CTW852004 DDS852004 DNO852004 DXK852004 EHG852004 ERC852004 FAY852004 FKU852004 FUQ852004 GEM852004 GOI852004 GYE852004 HIA852004 HRW852004 IBS852004 ILO852004 IVK852004 JFG852004 JPC852004 JYY852004 KIU852004 KSQ852004 LCM852004 LMI852004 LWE852004 MGA852004 MPW852004 MZS852004 NJO852004 NTK852004 ODG852004 ONC852004 OWY852004 PGU852004 PQQ852004 QAM852004 QKI852004 QUE852004 REA852004 RNW852004 RXS852004 SHO852004 SRK852004 TBG852004 TLC852004 TUY852004 UEU852004 UOQ852004 UYM852004 VII852004 VSE852004 WCA852004 WLW852004 WVS852004 K917540 JG917540 TC917540 ACY917540 AMU917540 AWQ917540 BGM917540 BQI917540 CAE917540 CKA917540 CTW917540 DDS917540 DNO917540 DXK917540 EHG917540 ERC917540 FAY917540 FKU917540 FUQ917540 GEM917540 GOI917540 GYE917540 HIA917540 HRW917540 IBS917540 ILO917540 IVK917540 JFG917540 JPC917540 JYY917540 KIU917540 KSQ917540 LCM917540 LMI917540 LWE917540 MGA917540 MPW917540 MZS917540 NJO917540 NTK917540 ODG917540 ONC917540 OWY917540 PGU917540 PQQ917540 QAM917540 QKI917540 QUE917540 REA917540 RNW917540 RXS917540 SHO917540 SRK917540 TBG917540 TLC917540 TUY917540 UEU917540 UOQ917540 UYM917540 VII917540 VSE917540 WCA917540 WLW917540 WVS917540 K983076 JG983076 TC983076 ACY983076 AMU983076 AWQ983076 BGM983076 BQI983076 CAE983076 CKA983076 CTW983076 DDS983076 DNO983076 DXK983076 EHG983076 ERC983076 FAY983076 FKU983076 FUQ983076 GEM983076 GOI983076 GYE983076 HIA983076 HRW983076 IBS983076 ILO983076 IVK983076 JFG983076 JPC983076 JYY983076 KIU983076 KSQ983076 LCM983076 LMI983076 LWE983076 MGA983076 MPW983076 MZS983076 NJO983076 NTK983076 ODG983076 ONC983076 OWY983076 PGU983076 PQQ983076 QAM983076 QKI983076 QUE983076 REA983076 RNW983076 RXS983076 SHO983076 SRK983076 TBG983076 TLC983076 TUY983076 UEU983076 UOQ983076 UYM983076 VII983076 VSE983076 WCA983076 WLW983076 WVS983076 K48 JG48 TC48 ACY48 AMU48 AWQ48 BGM48 BQI48 CAE48 CKA48 CTW48 DDS48 DNO48 DXK48 EHG48 ERC48 FAY48 FKU48 FUQ48 GEM48 GOI48 GYE48 HIA48 HRW48 IBS48 ILO48 IVK48 JFG48 JPC48 JYY48 KIU48 KSQ48 LCM48 LMI48 LWE48 MGA48 MPW48 MZS48 NJO48 NTK48 ODG48 ONC48 OWY48 PGU48 PQQ48 QAM48 QKI48 QUE48 REA48 RNW48 RXS48 SHO48 SRK48 TBG48 TLC48 TUY48 UEU48 UOQ48 UYM48 VII48 VSE48 WCA48 WLW48 WVS48 K65584 JG65584 TC65584 ACY65584 AMU65584 AWQ65584 BGM65584 BQI65584 CAE65584 CKA65584 CTW65584 DDS65584 DNO65584 DXK65584 EHG65584 ERC65584 FAY65584 FKU65584 FUQ65584 GEM65584 GOI65584 GYE65584 HIA65584 HRW65584 IBS65584 ILO65584 IVK65584 JFG65584 JPC65584 JYY65584 KIU65584 KSQ65584 LCM65584 LMI65584 LWE65584 MGA65584 MPW65584 MZS65584 NJO65584 NTK65584 ODG65584 ONC65584 OWY65584 PGU65584 PQQ65584 QAM65584 QKI65584 QUE65584 REA65584 RNW65584 RXS65584 SHO65584 SRK65584 TBG65584 TLC65584 TUY65584 UEU65584 UOQ65584 UYM65584 VII65584 VSE65584 WCA65584 WLW65584 WVS65584 K131120 JG131120 TC131120 ACY131120 AMU131120 AWQ131120 BGM131120 BQI131120 CAE131120 CKA131120 CTW131120 DDS131120 DNO131120 DXK131120 EHG131120 ERC131120 FAY131120 FKU131120 FUQ131120 GEM131120 GOI131120 GYE131120 HIA131120 HRW131120 IBS131120 ILO131120 IVK131120 JFG131120 JPC131120 JYY131120 KIU131120 KSQ131120 LCM131120 LMI131120 LWE131120 MGA131120 MPW131120 MZS131120 NJO131120 NTK131120 ODG131120 ONC131120 OWY131120 PGU131120 PQQ131120 QAM131120 QKI131120 QUE131120 REA131120 RNW131120 RXS131120 SHO131120 SRK131120 TBG131120 TLC131120 TUY131120 UEU131120 UOQ131120 UYM131120 VII131120 VSE131120 WCA131120 WLW131120 WVS131120 K196656 JG196656 TC196656 ACY196656 AMU196656 AWQ196656 BGM196656 BQI196656 CAE196656 CKA196656 CTW196656 DDS196656 DNO196656 DXK196656 EHG196656 ERC196656 FAY196656 FKU196656 FUQ196656 GEM196656 GOI196656 GYE196656 HIA196656 HRW196656 IBS196656 ILO196656 IVK196656 JFG196656 JPC196656 JYY196656 KIU196656 KSQ196656 LCM196656 LMI196656 LWE196656 MGA196656 MPW196656 MZS196656 NJO196656 NTK196656 ODG196656 ONC196656 OWY196656 PGU196656 PQQ196656 QAM196656 QKI196656 QUE196656 REA196656 RNW196656 RXS196656 SHO196656 SRK196656 TBG196656 TLC196656 TUY196656 UEU196656 UOQ196656 UYM196656 VII196656 VSE196656 WCA196656 WLW196656 WVS196656 K262192 JG262192 TC262192 ACY262192 AMU262192 AWQ262192 BGM262192 BQI262192 CAE262192 CKA262192 CTW262192 DDS262192 DNO262192 DXK262192 EHG262192 ERC262192 FAY262192 FKU262192 FUQ262192 GEM262192 GOI262192 GYE262192 HIA262192 HRW262192 IBS262192 ILO262192 IVK262192 JFG262192 JPC262192 JYY262192 KIU262192 KSQ262192 LCM262192 LMI262192 LWE262192 MGA262192 MPW262192 MZS262192 NJO262192 NTK262192 ODG262192 ONC262192 OWY262192 PGU262192 PQQ262192 QAM262192 QKI262192 QUE262192 REA262192 RNW262192 RXS262192 SHO262192 SRK262192 TBG262192 TLC262192 TUY262192 UEU262192 UOQ262192 UYM262192 VII262192 VSE262192 WCA262192 WLW262192 WVS262192 K327728 JG327728 TC327728 ACY327728 AMU327728 AWQ327728 BGM327728 BQI327728 CAE327728 CKA327728 CTW327728 DDS327728 DNO327728 DXK327728 EHG327728 ERC327728 FAY327728 FKU327728 FUQ327728 GEM327728 GOI327728 GYE327728 HIA327728 HRW327728 IBS327728 ILO327728 IVK327728 JFG327728 JPC327728 JYY327728 KIU327728 KSQ327728 LCM327728 LMI327728 LWE327728 MGA327728 MPW327728 MZS327728 NJO327728 NTK327728 ODG327728 ONC327728 OWY327728 PGU327728 PQQ327728 QAM327728 QKI327728 QUE327728 REA327728 RNW327728 RXS327728 SHO327728 SRK327728 TBG327728 TLC327728 TUY327728 UEU327728 UOQ327728 UYM327728 VII327728 VSE327728 WCA327728 WLW327728 WVS327728 K393264 JG393264 TC393264 ACY393264 AMU393264 AWQ393264 BGM393264 BQI393264 CAE393264 CKA393264 CTW393264 DDS393264 DNO393264 DXK393264 EHG393264 ERC393264 FAY393264 FKU393264 FUQ393264 GEM393264 GOI393264 GYE393264 HIA393264 HRW393264 IBS393264 ILO393264 IVK393264 JFG393264 JPC393264 JYY393264 KIU393264 KSQ393264 LCM393264 LMI393264 LWE393264 MGA393264 MPW393264 MZS393264 NJO393264 NTK393264 ODG393264 ONC393264 OWY393264 PGU393264 PQQ393264 QAM393264 QKI393264 QUE393264 REA393264 RNW393264 RXS393264 SHO393264 SRK393264 TBG393264 TLC393264 TUY393264 UEU393264 UOQ393264 UYM393264 VII393264 VSE393264 WCA393264 WLW393264 WVS393264 K458800 JG458800 TC458800 ACY458800 AMU458800 AWQ458800 BGM458800 BQI458800 CAE458800 CKA458800 CTW458800 DDS458800 DNO458800 DXK458800 EHG458800 ERC458800 FAY458800 FKU458800 FUQ458800 GEM458800 GOI458800 GYE458800 HIA458800 HRW458800 IBS458800 ILO458800 IVK458800 JFG458800 JPC458800 JYY458800 KIU458800 KSQ458800 LCM458800 LMI458800 LWE458800 MGA458800 MPW458800 MZS458800 NJO458800 NTK458800 ODG458800 ONC458800 OWY458800 PGU458800 PQQ458800 QAM458800 QKI458800 QUE458800 REA458800 RNW458800 RXS458800 SHO458800 SRK458800 TBG458800 TLC458800 TUY458800 UEU458800 UOQ458800 UYM458800 VII458800 VSE458800 WCA458800 WLW458800 WVS458800 K524336 JG524336 TC524336 ACY524336 AMU524336 AWQ524336 BGM524336 BQI524336 CAE524336 CKA524336 CTW524336 DDS524336 DNO524336 DXK524336 EHG524336 ERC524336 FAY524336 FKU524336 FUQ524336 GEM524336 GOI524336 GYE524336 HIA524336 HRW524336 IBS524336 ILO524336 IVK524336 JFG524336 JPC524336 JYY524336 KIU524336 KSQ524336 LCM524336 LMI524336 LWE524336 MGA524336 MPW524336 MZS524336 NJO524336 NTK524336 ODG524336 ONC524336 OWY524336 PGU524336 PQQ524336 QAM524336 QKI524336 QUE524336 REA524336 RNW524336 RXS524336 SHO524336 SRK524336 TBG524336 TLC524336 TUY524336 UEU524336 UOQ524336 UYM524336 VII524336 VSE524336 WCA524336 WLW524336 WVS524336 K589872 JG589872 TC589872 ACY589872 AMU589872 AWQ589872 BGM589872 BQI589872 CAE589872 CKA589872 CTW589872 DDS589872 DNO589872 DXK589872 EHG589872 ERC589872 FAY589872 FKU589872 FUQ589872 GEM589872 GOI589872 GYE589872 HIA589872 HRW589872 IBS589872 ILO589872 IVK589872 JFG589872 JPC589872 JYY589872 KIU589872 KSQ589872 LCM589872 LMI589872 LWE589872 MGA589872 MPW589872 MZS589872 NJO589872 NTK589872 ODG589872 ONC589872 OWY589872 PGU589872 PQQ589872 QAM589872 QKI589872 QUE589872 REA589872 RNW589872 RXS589872 SHO589872 SRK589872 TBG589872 TLC589872 TUY589872 UEU589872 UOQ589872 UYM589872 VII589872 VSE589872 WCA589872 WLW589872 WVS589872 K655408 JG655408 TC655408 ACY655408 AMU655408 AWQ655408 BGM655408 BQI655408 CAE655408 CKA655408 CTW655408 DDS655408 DNO655408 DXK655408 EHG655408 ERC655408 FAY655408 FKU655408 FUQ655408 GEM655408 GOI655408 GYE655408 HIA655408 HRW655408 IBS655408 ILO655408 IVK655408 JFG655408 JPC655408 JYY655408 KIU655408 KSQ655408 LCM655408 LMI655408 LWE655408 MGA655408 MPW655408 MZS655408 NJO655408 NTK655408 ODG655408 ONC655408 OWY655408 PGU655408 PQQ655408 QAM655408 QKI655408 QUE655408 REA655408 RNW655408 RXS655408 SHO655408 SRK655408 TBG655408 TLC655408 TUY655408 UEU655408 UOQ655408 UYM655408 VII655408 VSE655408 WCA655408 WLW655408 WVS655408 K720944 JG720944 TC720944 ACY720944 AMU720944 AWQ720944 BGM720944 BQI720944 CAE720944 CKA720944 CTW720944 DDS720944 DNO720944 DXK720944 EHG720944 ERC720944 FAY720944 FKU720944 FUQ720944 GEM720944 GOI720944 GYE720944 HIA720944 HRW720944 IBS720944 ILO720944 IVK720944 JFG720944 JPC720944 JYY720944 KIU720944 KSQ720944 LCM720944 LMI720944 LWE720944 MGA720944 MPW720944 MZS720944 NJO720944 NTK720944 ODG720944 ONC720944 OWY720944 PGU720944 PQQ720944 QAM720944 QKI720944 QUE720944 REA720944 RNW720944 RXS720944 SHO720944 SRK720944 TBG720944 TLC720944 TUY720944 UEU720944 UOQ720944 UYM720944 VII720944 VSE720944 WCA720944 WLW720944 WVS720944 K786480 JG786480 TC786480 ACY786480 AMU786480 AWQ786480 BGM786480 BQI786480 CAE786480 CKA786480 CTW786480 DDS786480 DNO786480 DXK786480 EHG786480 ERC786480 FAY786480 FKU786480 FUQ786480 GEM786480 GOI786480 GYE786480 HIA786480 HRW786480 IBS786480 ILO786480 IVK786480 JFG786480 JPC786480 JYY786480 KIU786480 KSQ786480 LCM786480 LMI786480 LWE786480 MGA786480 MPW786480 MZS786480 NJO786480 NTK786480 ODG786480 ONC786480 OWY786480 PGU786480 PQQ786480 QAM786480 QKI786480 QUE786480 REA786480 RNW786480 RXS786480 SHO786480 SRK786480 TBG786480 TLC786480 TUY786480 UEU786480 UOQ786480 UYM786480 VII786480 VSE786480 WCA786480 WLW786480 WVS786480 K852016 JG852016 TC852016 ACY852016 AMU852016 AWQ852016 BGM852016 BQI852016 CAE852016 CKA852016 CTW852016 DDS852016 DNO852016 DXK852016 EHG852016 ERC852016 FAY852016 FKU852016 FUQ852016 GEM852016 GOI852016 GYE852016 HIA852016 HRW852016 IBS852016 ILO852016 IVK852016 JFG852016 JPC852016 JYY852016 KIU852016 KSQ852016 LCM852016 LMI852016 LWE852016 MGA852016 MPW852016 MZS852016 NJO852016 NTK852016 ODG852016 ONC852016 OWY852016 PGU852016 PQQ852016 QAM852016 QKI852016 QUE852016 REA852016 RNW852016 RXS852016 SHO852016 SRK852016 TBG852016 TLC852016 TUY852016 UEU852016 UOQ852016 UYM852016 VII852016 VSE852016 WCA852016 WLW852016 WVS852016 K917552 JG917552 TC917552 ACY917552 AMU917552 AWQ917552 BGM917552 BQI917552 CAE917552 CKA917552 CTW917552 DDS917552 DNO917552 DXK917552 EHG917552 ERC917552 FAY917552 FKU917552 FUQ917552 GEM917552 GOI917552 GYE917552 HIA917552 HRW917552 IBS917552 ILO917552 IVK917552 JFG917552 JPC917552 JYY917552 KIU917552 KSQ917552 LCM917552 LMI917552 LWE917552 MGA917552 MPW917552 MZS917552 NJO917552 NTK917552 ODG917552 ONC917552 OWY917552 PGU917552 PQQ917552 QAM917552 QKI917552 QUE917552 REA917552 RNW917552 RXS917552 SHO917552 SRK917552 TBG917552 TLC917552 TUY917552 UEU917552 UOQ917552 UYM917552 VII917552 VSE917552 WCA917552 WLW917552 WVS917552 K983088 JG983088 TC983088 ACY983088 AMU983088 AWQ983088 BGM983088 BQI983088 CAE983088 CKA983088 CTW983088 DDS983088 DNO983088 DXK983088 EHG983088 ERC983088 FAY983088 FKU983088 FUQ983088 GEM983088 GOI983088 GYE983088 HIA983088 HRW983088 IBS983088 ILO983088 IVK983088 JFG983088 JPC983088 JYY983088 KIU983088 KSQ983088 LCM983088 LMI983088 LWE983088 MGA983088 MPW983088 MZS983088 NJO983088 NTK983088 ODG983088 ONC983088 OWY983088 PGU983088 PQQ983088 QAM983088 QKI983088 QUE983088 REA983088 RNW983088 RXS983088 SHO983088 SRK983088 TBG983088 TLC983088 TUY983088 UEU983088 UOQ983088 UYM983088 VII983088 VSE983088 WCA983088 WLW983088 WVS983088 K70 JG70 TC70 ACY70 AMU70 AWQ70 BGM70 BQI70 CAE70 CKA70 CTW70 DDS70 DNO70 DXK70 EHG70 ERC70 FAY70 FKU70 FUQ70 GEM70 GOI70 GYE70 HIA70 HRW70 IBS70 ILO70 IVK70 JFG70 JPC70 JYY70 KIU70 KSQ70 LCM70 LMI70 LWE70 MGA70 MPW70 MZS70 NJO70 NTK70 ODG70 ONC70 OWY70 PGU70 PQQ70 QAM70 QKI70 QUE70 REA70 RNW70 RXS70 SHO70 SRK70 TBG70 TLC70 TUY70 UEU70 UOQ70 UYM70 VII70 VSE70 WCA70 WLW70 WVS70 K65606 JG65606 TC65606 ACY65606 AMU65606 AWQ65606 BGM65606 BQI65606 CAE65606 CKA65606 CTW65606 DDS65606 DNO65606 DXK65606 EHG65606 ERC65606 FAY65606 FKU65606 FUQ65606 GEM65606 GOI65606 GYE65606 HIA65606 HRW65606 IBS65606 ILO65606 IVK65606 JFG65606 JPC65606 JYY65606 KIU65606 KSQ65606 LCM65606 LMI65606 LWE65606 MGA65606 MPW65606 MZS65606 NJO65606 NTK65606 ODG65606 ONC65606 OWY65606 PGU65606 PQQ65606 QAM65606 QKI65606 QUE65606 REA65606 RNW65606 RXS65606 SHO65606 SRK65606 TBG65606 TLC65606 TUY65606 UEU65606 UOQ65606 UYM65606 VII65606 VSE65606 WCA65606 WLW65606 WVS65606 K131142 JG131142 TC131142 ACY131142 AMU131142 AWQ131142 BGM131142 BQI131142 CAE131142 CKA131142 CTW131142 DDS131142 DNO131142 DXK131142 EHG131142 ERC131142 FAY131142 FKU131142 FUQ131142 GEM131142 GOI131142 GYE131142 HIA131142 HRW131142 IBS131142 ILO131142 IVK131142 JFG131142 JPC131142 JYY131142 KIU131142 KSQ131142 LCM131142 LMI131142 LWE131142 MGA131142 MPW131142 MZS131142 NJO131142 NTK131142 ODG131142 ONC131142 OWY131142 PGU131142 PQQ131142 QAM131142 QKI131142 QUE131142 REA131142 RNW131142 RXS131142 SHO131142 SRK131142 TBG131142 TLC131142 TUY131142 UEU131142 UOQ131142 UYM131142 VII131142 VSE131142 WCA131142 WLW131142 WVS131142 K196678 JG196678 TC196678 ACY196678 AMU196678 AWQ196678 BGM196678 BQI196678 CAE196678 CKA196678 CTW196678 DDS196678 DNO196678 DXK196678 EHG196678 ERC196678 FAY196678 FKU196678 FUQ196678 GEM196678 GOI196678 GYE196678 HIA196678 HRW196678 IBS196678 ILO196678 IVK196678 JFG196678 JPC196678 JYY196678 KIU196678 KSQ196678 LCM196678 LMI196678 LWE196678 MGA196678 MPW196678 MZS196678 NJO196678 NTK196678 ODG196678 ONC196678 OWY196678 PGU196678 PQQ196678 QAM196678 QKI196678 QUE196678 REA196678 RNW196678 RXS196678 SHO196678 SRK196678 TBG196678 TLC196678 TUY196678 UEU196678 UOQ196678 UYM196678 VII196678 VSE196678 WCA196678 WLW196678 WVS196678 K262214 JG262214 TC262214 ACY262214 AMU262214 AWQ262214 BGM262214 BQI262214 CAE262214 CKA262214 CTW262214 DDS262214 DNO262214 DXK262214 EHG262214 ERC262214 FAY262214 FKU262214 FUQ262214 GEM262214 GOI262214 GYE262214 HIA262214 HRW262214 IBS262214 ILO262214 IVK262214 JFG262214 JPC262214 JYY262214 KIU262214 KSQ262214 LCM262214 LMI262214 LWE262214 MGA262214 MPW262214 MZS262214 NJO262214 NTK262214 ODG262214 ONC262214 OWY262214 PGU262214 PQQ262214 QAM262214 QKI262214 QUE262214 REA262214 RNW262214 RXS262214 SHO262214 SRK262214 TBG262214 TLC262214 TUY262214 UEU262214 UOQ262214 UYM262214 VII262214 VSE262214 WCA262214 WLW262214 WVS262214 K327750 JG327750 TC327750 ACY327750 AMU327750 AWQ327750 BGM327750 BQI327750 CAE327750 CKA327750 CTW327750 DDS327750 DNO327750 DXK327750 EHG327750 ERC327750 FAY327750 FKU327750 FUQ327750 GEM327750 GOI327750 GYE327750 HIA327750 HRW327750 IBS327750 ILO327750 IVK327750 JFG327750 JPC327750 JYY327750 KIU327750 KSQ327750 LCM327750 LMI327750 LWE327750 MGA327750 MPW327750 MZS327750 NJO327750 NTK327750 ODG327750 ONC327750 OWY327750 PGU327750 PQQ327750 QAM327750 QKI327750 QUE327750 REA327750 RNW327750 RXS327750 SHO327750 SRK327750 TBG327750 TLC327750 TUY327750 UEU327750 UOQ327750 UYM327750 VII327750 VSE327750 WCA327750 WLW327750 WVS327750 K393286 JG393286 TC393286 ACY393286 AMU393286 AWQ393286 BGM393286 BQI393286 CAE393286 CKA393286 CTW393286 DDS393286 DNO393286 DXK393286 EHG393286 ERC393286 FAY393286 FKU393286 FUQ393286 GEM393286 GOI393286 GYE393286 HIA393286 HRW393286 IBS393286 ILO393286 IVK393286 JFG393286 JPC393286 JYY393286 KIU393286 KSQ393286 LCM393286 LMI393286 LWE393286 MGA393286 MPW393286 MZS393286 NJO393286 NTK393286 ODG393286 ONC393286 OWY393286 PGU393286 PQQ393286 QAM393286 QKI393286 QUE393286 REA393286 RNW393286 RXS393286 SHO393286 SRK393286 TBG393286 TLC393286 TUY393286 UEU393286 UOQ393286 UYM393286 VII393286 VSE393286 WCA393286 WLW393286 WVS393286 K458822 JG458822 TC458822 ACY458822 AMU458822 AWQ458822 BGM458822 BQI458822 CAE458822 CKA458822 CTW458822 DDS458822 DNO458822 DXK458822 EHG458822 ERC458822 FAY458822 FKU458822 FUQ458822 GEM458822 GOI458822 GYE458822 HIA458822 HRW458822 IBS458822 ILO458822 IVK458822 JFG458822 JPC458822 JYY458822 KIU458822 KSQ458822 LCM458822 LMI458822 LWE458822 MGA458822 MPW458822 MZS458822 NJO458822 NTK458822 ODG458822 ONC458822 OWY458822 PGU458822 PQQ458822 QAM458822 QKI458822 QUE458822 REA458822 RNW458822 RXS458822 SHO458822 SRK458822 TBG458822 TLC458822 TUY458822 UEU458822 UOQ458822 UYM458822 VII458822 VSE458822 WCA458822 WLW458822 WVS458822 K524358 JG524358 TC524358 ACY524358 AMU524358 AWQ524358 BGM524358 BQI524358 CAE524358 CKA524358 CTW524358 DDS524358 DNO524358 DXK524358 EHG524358 ERC524358 FAY524358 FKU524358 FUQ524358 GEM524358 GOI524358 GYE524358 HIA524358 HRW524358 IBS524358 ILO524358 IVK524358 JFG524358 JPC524358 JYY524358 KIU524358 KSQ524358 LCM524358 LMI524358 LWE524358 MGA524358 MPW524358 MZS524358 NJO524358 NTK524358 ODG524358 ONC524358 OWY524358 PGU524358 PQQ524358 QAM524358 QKI524358 QUE524358 REA524358 RNW524358 RXS524358 SHO524358 SRK524358 TBG524358 TLC524358 TUY524358 UEU524358 UOQ524358 UYM524358 VII524358 VSE524358 WCA524358 WLW524358 WVS524358 K589894 JG589894 TC589894 ACY589894 AMU589894 AWQ589894 BGM589894 BQI589894 CAE589894 CKA589894 CTW589894 DDS589894 DNO589894 DXK589894 EHG589894 ERC589894 FAY589894 FKU589894 FUQ589894 GEM589894 GOI589894 GYE589894 HIA589894 HRW589894 IBS589894 ILO589894 IVK589894 JFG589894 JPC589894 JYY589894 KIU589894 KSQ589894 LCM589894 LMI589894 LWE589894 MGA589894 MPW589894 MZS589894 NJO589894 NTK589894 ODG589894 ONC589894 OWY589894 PGU589894 PQQ589894 QAM589894 QKI589894 QUE589894 REA589894 RNW589894 RXS589894 SHO589894 SRK589894 TBG589894 TLC589894 TUY589894 UEU589894 UOQ589894 UYM589894 VII589894 VSE589894 WCA589894 WLW589894 WVS589894 K655430 JG655430 TC655430 ACY655430 AMU655430 AWQ655430 BGM655430 BQI655430 CAE655430 CKA655430 CTW655430 DDS655430 DNO655430 DXK655430 EHG655430 ERC655430 FAY655430 FKU655430 FUQ655430 GEM655430 GOI655430 GYE655430 HIA655430 HRW655430 IBS655430 ILO655430 IVK655430 JFG655430 JPC655430 JYY655430 KIU655430 KSQ655430 LCM655430 LMI655430 LWE655430 MGA655430 MPW655430 MZS655430 NJO655430 NTK655430 ODG655430 ONC655430 OWY655430 PGU655430 PQQ655430 QAM655430 QKI655430 QUE655430 REA655430 RNW655430 RXS655430 SHO655430 SRK655430 TBG655430 TLC655430 TUY655430 UEU655430 UOQ655430 UYM655430 VII655430 VSE655430 WCA655430 WLW655430 WVS655430 K720966 JG720966 TC720966 ACY720966 AMU720966 AWQ720966 BGM720966 BQI720966 CAE720966 CKA720966 CTW720966 DDS720966 DNO720966 DXK720966 EHG720966 ERC720966 FAY720966 FKU720966 FUQ720966 GEM720966 GOI720966 GYE720966 HIA720966 HRW720966 IBS720966 ILO720966 IVK720966 JFG720966 JPC720966 JYY720966 KIU720966 KSQ720966 LCM720966 LMI720966 LWE720966 MGA720966 MPW720966 MZS720966 NJO720966 NTK720966 ODG720966 ONC720966 OWY720966 PGU720966 PQQ720966 QAM720966 QKI720966 QUE720966 REA720966 RNW720966 RXS720966 SHO720966 SRK720966 TBG720966 TLC720966 TUY720966 UEU720966 UOQ720966 UYM720966 VII720966 VSE720966 WCA720966 WLW720966 WVS720966 K786502 JG786502 TC786502 ACY786502 AMU786502 AWQ786502 BGM786502 BQI786502 CAE786502 CKA786502 CTW786502 DDS786502 DNO786502 DXK786502 EHG786502 ERC786502 FAY786502 FKU786502 FUQ786502 GEM786502 GOI786502 GYE786502 HIA786502 HRW786502 IBS786502 ILO786502 IVK786502 JFG786502 JPC786502 JYY786502 KIU786502 KSQ786502 LCM786502 LMI786502 LWE786502 MGA786502 MPW786502 MZS786502 NJO786502 NTK786502 ODG786502 ONC786502 OWY786502 PGU786502 PQQ786502 QAM786502 QKI786502 QUE786502 REA786502 RNW786502 RXS786502 SHO786502 SRK786502 TBG786502 TLC786502 TUY786502 UEU786502 UOQ786502 UYM786502 VII786502 VSE786502 WCA786502 WLW786502 WVS786502 K852038 JG852038 TC852038 ACY852038 AMU852038 AWQ852038 BGM852038 BQI852038 CAE852038 CKA852038 CTW852038 DDS852038 DNO852038 DXK852038 EHG852038 ERC852038 FAY852038 FKU852038 FUQ852038 GEM852038 GOI852038 GYE852038 HIA852038 HRW852038 IBS852038 ILO852038 IVK852038 JFG852038 JPC852038 JYY852038 KIU852038 KSQ852038 LCM852038 LMI852038 LWE852038 MGA852038 MPW852038 MZS852038 NJO852038 NTK852038 ODG852038 ONC852038 OWY852038 PGU852038 PQQ852038 QAM852038 QKI852038 QUE852038 REA852038 RNW852038 RXS852038 SHO852038 SRK852038 TBG852038 TLC852038 TUY852038 UEU852038 UOQ852038 UYM852038 VII852038 VSE852038 WCA852038 WLW852038 WVS852038 K917574 JG917574 TC917574 ACY917574 AMU917574 AWQ917574 BGM917574 BQI917574 CAE917574 CKA917574 CTW917574 DDS917574 DNO917574 DXK917574 EHG917574 ERC917574 FAY917574 FKU917574 FUQ917574 GEM917574 GOI917574 GYE917574 HIA917574 HRW917574 IBS917574 ILO917574 IVK917574 JFG917574 JPC917574 JYY917574 KIU917574 KSQ917574 LCM917574 LMI917574 LWE917574 MGA917574 MPW917574 MZS917574 NJO917574 NTK917574 ODG917574 ONC917574 OWY917574 PGU917574 PQQ917574 QAM917574 QKI917574 QUE917574 REA917574 RNW917574 RXS917574 SHO917574 SRK917574 TBG917574 TLC917574 TUY917574 UEU917574 UOQ917574 UYM917574 VII917574 VSE917574 WCA917574 WLW917574 WVS917574 K983110 JG983110 TC983110 ACY983110 AMU983110 AWQ983110 BGM983110 BQI983110 CAE983110 CKA983110 CTW983110 DDS983110 DNO983110 DXK983110 EHG983110 ERC983110 FAY983110 FKU983110 FUQ983110 GEM983110 GOI983110 GYE983110 HIA983110 HRW983110 IBS983110 ILO983110 IVK983110 JFG983110 JPC983110 JYY983110 KIU983110 KSQ983110 LCM983110 LMI983110 LWE983110 MGA983110 MPW983110 MZS983110 NJO983110 NTK983110 ODG983110 ONC983110 OWY983110 PGU983110 PQQ983110 QAM983110 QKI983110 QUE983110 REA983110 RNW983110 RXS983110 SHO983110 SRK983110 TBG983110 TLC983110 TUY983110 UEU983110 UOQ983110 UYM983110 VII983110 VSE983110 WCA983110 WLW983110 WVS983110</xm:sqref>
        </x14:dataValidation>
      </x14:dataValidations>
    </ext>
  </extLst>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33966-973D-451A-BCA8-09AF7B0D9BD3}">
  <dimension ref="A1:B5"/>
  <sheetViews>
    <sheetView view="pageBreakPreview" zoomScale="60" zoomScaleNormal="100" workbookViewId="0">
      <selection activeCell="B97" sqref="B97"/>
    </sheetView>
  </sheetViews>
  <sheetFormatPr defaultRowHeight="18.75"/>
  <cols>
    <col min="1" max="1" width="13.25" style="3" bestFit="1" customWidth="1"/>
    <col min="2" max="2" width="22.125" style="3" bestFit="1" customWidth="1"/>
    <col min="3" max="256" width="9" style="3"/>
    <col min="257" max="257" width="13.25" style="3" bestFit="1" customWidth="1"/>
    <col min="258" max="258" width="22.125" style="3" bestFit="1" customWidth="1"/>
    <col min="259" max="512" width="9" style="3"/>
    <col min="513" max="513" width="13.25" style="3" bestFit="1" customWidth="1"/>
    <col min="514" max="514" width="22.125" style="3" bestFit="1" customWidth="1"/>
    <col min="515" max="768" width="9" style="3"/>
    <col min="769" max="769" width="13.25" style="3" bestFit="1" customWidth="1"/>
    <col min="770" max="770" width="22.125" style="3" bestFit="1" customWidth="1"/>
    <col min="771" max="1024" width="9" style="3"/>
    <col min="1025" max="1025" width="13.25" style="3" bestFit="1" customWidth="1"/>
    <col min="1026" max="1026" width="22.125" style="3" bestFit="1" customWidth="1"/>
    <col min="1027" max="1280" width="9" style="3"/>
    <col min="1281" max="1281" width="13.25" style="3" bestFit="1" customWidth="1"/>
    <col min="1282" max="1282" width="22.125" style="3" bestFit="1" customWidth="1"/>
    <col min="1283" max="1536" width="9" style="3"/>
    <col min="1537" max="1537" width="13.25" style="3" bestFit="1" customWidth="1"/>
    <col min="1538" max="1538" width="22.125" style="3" bestFit="1" customWidth="1"/>
    <col min="1539" max="1792" width="9" style="3"/>
    <col min="1793" max="1793" width="13.25" style="3" bestFit="1" customWidth="1"/>
    <col min="1794" max="1794" width="22.125" style="3" bestFit="1" customWidth="1"/>
    <col min="1795" max="2048" width="9" style="3"/>
    <col min="2049" max="2049" width="13.25" style="3" bestFit="1" customWidth="1"/>
    <col min="2050" max="2050" width="22.125" style="3" bestFit="1" customWidth="1"/>
    <col min="2051" max="2304" width="9" style="3"/>
    <col min="2305" max="2305" width="13.25" style="3" bestFit="1" customWidth="1"/>
    <col min="2306" max="2306" width="22.125" style="3" bestFit="1" customWidth="1"/>
    <col min="2307" max="2560" width="9" style="3"/>
    <col min="2561" max="2561" width="13.25" style="3" bestFit="1" customWidth="1"/>
    <col min="2562" max="2562" width="22.125" style="3" bestFit="1" customWidth="1"/>
    <col min="2563" max="2816" width="9" style="3"/>
    <col min="2817" max="2817" width="13.25" style="3" bestFit="1" customWidth="1"/>
    <col min="2818" max="2818" width="22.125" style="3" bestFit="1" customWidth="1"/>
    <col min="2819" max="3072" width="9" style="3"/>
    <col min="3073" max="3073" width="13.25" style="3" bestFit="1" customWidth="1"/>
    <col min="3074" max="3074" width="22.125" style="3" bestFit="1" customWidth="1"/>
    <col min="3075" max="3328" width="9" style="3"/>
    <col min="3329" max="3329" width="13.25" style="3" bestFit="1" customWidth="1"/>
    <col min="3330" max="3330" width="22.125" style="3" bestFit="1" customWidth="1"/>
    <col min="3331" max="3584" width="9" style="3"/>
    <col min="3585" max="3585" width="13.25" style="3" bestFit="1" customWidth="1"/>
    <col min="3586" max="3586" width="22.125" style="3" bestFit="1" customWidth="1"/>
    <col min="3587" max="3840" width="9" style="3"/>
    <col min="3841" max="3841" width="13.25" style="3" bestFit="1" customWidth="1"/>
    <col min="3842" max="3842" width="22.125" style="3" bestFit="1" customWidth="1"/>
    <col min="3843" max="4096" width="9" style="3"/>
    <col min="4097" max="4097" width="13.25" style="3" bestFit="1" customWidth="1"/>
    <col min="4098" max="4098" width="22.125" style="3" bestFit="1" customWidth="1"/>
    <col min="4099" max="4352" width="9" style="3"/>
    <col min="4353" max="4353" width="13.25" style="3" bestFit="1" customWidth="1"/>
    <col min="4354" max="4354" width="22.125" style="3" bestFit="1" customWidth="1"/>
    <col min="4355" max="4608" width="9" style="3"/>
    <col min="4609" max="4609" width="13.25" style="3" bestFit="1" customWidth="1"/>
    <col min="4610" max="4610" width="22.125" style="3" bestFit="1" customWidth="1"/>
    <col min="4611" max="4864" width="9" style="3"/>
    <col min="4865" max="4865" width="13.25" style="3" bestFit="1" customWidth="1"/>
    <col min="4866" max="4866" width="22.125" style="3" bestFit="1" customWidth="1"/>
    <col min="4867" max="5120" width="9" style="3"/>
    <col min="5121" max="5121" width="13.25" style="3" bestFit="1" customWidth="1"/>
    <col min="5122" max="5122" width="22.125" style="3" bestFit="1" customWidth="1"/>
    <col min="5123" max="5376" width="9" style="3"/>
    <col min="5377" max="5377" width="13.25" style="3" bestFit="1" customWidth="1"/>
    <col min="5378" max="5378" width="22.125" style="3" bestFit="1" customWidth="1"/>
    <col min="5379" max="5632" width="9" style="3"/>
    <col min="5633" max="5633" width="13.25" style="3" bestFit="1" customWidth="1"/>
    <col min="5634" max="5634" width="22.125" style="3" bestFit="1" customWidth="1"/>
    <col min="5635" max="5888" width="9" style="3"/>
    <col min="5889" max="5889" width="13.25" style="3" bestFit="1" customWidth="1"/>
    <col min="5890" max="5890" width="22.125" style="3" bestFit="1" customWidth="1"/>
    <col min="5891" max="6144" width="9" style="3"/>
    <col min="6145" max="6145" width="13.25" style="3" bestFit="1" customWidth="1"/>
    <col min="6146" max="6146" width="22.125" style="3" bestFit="1" customWidth="1"/>
    <col min="6147" max="6400" width="9" style="3"/>
    <col min="6401" max="6401" width="13.25" style="3" bestFit="1" customWidth="1"/>
    <col min="6402" max="6402" width="22.125" style="3" bestFit="1" customWidth="1"/>
    <col min="6403" max="6656" width="9" style="3"/>
    <col min="6657" max="6657" width="13.25" style="3" bestFit="1" customWidth="1"/>
    <col min="6658" max="6658" width="22.125" style="3" bestFit="1" customWidth="1"/>
    <col min="6659" max="6912" width="9" style="3"/>
    <col min="6913" max="6913" width="13.25" style="3" bestFit="1" customWidth="1"/>
    <col min="6914" max="6914" width="22.125" style="3" bestFit="1" customWidth="1"/>
    <col min="6915" max="7168" width="9" style="3"/>
    <col min="7169" max="7169" width="13.25" style="3" bestFit="1" customWidth="1"/>
    <col min="7170" max="7170" width="22.125" style="3" bestFit="1" customWidth="1"/>
    <col min="7171" max="7424" width="9" style="3"/>
    <col min="7425" max="7425" width="13.25" style="3" bestFit="1" customWidth="1"/>
    <col min="7426" max="7426" width="22.125" style="3" bestFit="1" customWidth="1"/>
    <col min="7427" max="7680" width="9" style="3"/>
    <col min="7681" max="7681" width="13.25" style="3" bestFit="1" customWidth="1"/>
    <col min="7682" max="7682" width="22.125" style="3" bestFit="1" customWidth="1"/>
    <col min="7683" max="7936" width="9" style="3"/>
    <col min="7937" max="7937" width="13.25" style="3" bestFit="1" customWidth="1"/>
    <col min="7938" max="7938" width="22.125" style="3" bestFit="1" customWidth="1"/>
    <col min="7939" max="8192" width="9" style="3"/>
    <col min="8193" max="8193" width="13.25" style="3" bestFit="1" customWidth="1"/>
    <col min="8194" max="8194" width="22.125" style="3" bestFit="1" customWidth="1"/>
    <col min="8195" max="8448" width="9" style="3"/>
    <col min="8449" max="8449" width="13.25" style="3" bestFit="1" customWidth="1"/>
    <col min="8450" max="8450" width="22.125" style="3" bestFit="1" customWidth="1"/>
    <col min="8451" max="8704" width="9" style="3"/>
    <col min="8705" max="8705" width="13.25" style="3" bestFit="1" customWidth="1"/>
    <col min="8706" max="8706" width="22.125" style="3" bestFit="1" customWidth="1"/>
    <col min="8707" max="8960" width="9" style="3"/>
    <col min="8961" max="8961" width="13.25" style="3" bestFit="1" customWidth="1"/>
    <col min="8962" max="8962" width="22.125" style="3" bestFit="1" customWidth="1"/>
    <col min="8963" max="9216" width="9" style="3"/>
    <col min="9217" max="9217" width="13.25" style="3" bestFit="1" customWidth="1"/>
    <col min="9218" max="9218" width="22.125" style="3" bestFit="1" customWidth="1"/>
    <col min="9219" max="9472" width="9" style="3"/>
    <col min="9473" max="9473" width="13.25" style="3" bestFit="1" customWidth="1"/>
    <col min="9474" max="9474" width="22.125" style="3" bestFit="1" customWidth="1"/>
    <col min="9475" max="9728" width="9" style="3"/>
    <col min="9729" max="9729" width="13.25" style="3" bestFit="1" customWidth="1"/>
    <col min="9730" max="9730" width="22.125" style="3" bestFit="1" customWidth="1"/>
    <col min="9731" max="9984" width="9" style="3"/>
    <col min="9985" max="9985" width="13.25" style="3" bestFit="1" customWidth="1"/>
    <col min="9986" max="9986" width="22.125" style="3" bestFit="1" customWidth="1"/>
    <col min="9987" max="10240" width="9" style="3"/>
    <col min="10241" max="10241" width="13.25" style="3" bestFit="1" customWidth="1"/>
    <col min="10242" max="10242" width="22.125" style="3" bestFit="1" customWidth="1"/>
    <col min="10243" max="10496" width="9" style="3"/>
    <col min="10497" max="10497" width="13.25" style="3" bestFit="1" customWidth="1"/>
    <col min="10498" max="10498" width="22.125" style="3" bestFit="1" customWidth="1"/>
    <col min="10499" max="10752" width="9" style="3"/>
    <col min="10753" max="10753" width="13.25" style="3" bestFit="1" customWidth="1"/>
    <col min="10754" max="10754" width="22.125" style="3" bestFit="1" customWidth="1"/>
    <col min="10755" max="11008" width="9" style="3"/>
    <col min="11009" max="11009" width="13.25" style="3" bestFit="1" customWidth="1"/>
    <col min="11010" max="11010" width="22.125" style="3" bestFit="1" customWidth="1"/>
    <col min="11011" max="11264" width="9" style="3"/>
    <col min="11265" max="11265" width="13.25" style="3" bestFit="1" customWidth="1"/>
    <col min="11266" max="11266" width="22.125" style="3" bestFit="1" customWidth="1"/>
    <col min="11267" max="11520" width="9" style="3"/>
    <col min="11521" max="11521" width="13.25" style="3" bestFit="1" customWidth="1"/>
    <col min="11522" max="11522" width="22.125" style="3" bestFit="1" customWidth="1"/>
    <col min="11523" max="11776" width="9" style="3"/>
    <col min="11777" max="11777" width="13.25" style="3" bestFit="1" customWidth="1"/>
    <col min="11778" max="11778" width="22.125" style="3" bestFit="1" customWidth="1"/>
    <col min="11779" max="12032" width="9" style="3"/>
    <col min="12033" max="12033" width="13.25" style="3" bestFit="1" customWidth="1"/>
    <col min="12034" max="12034" width="22.125" style="3" bestFit="1" customWidth="1"/>
    <col min="12035" max="12288" width="9" style="3"/>
    <col min="12289" max="12289" width="13.25" style="3" bestFit="1" customWidth="1"/>
    <col min="12290" max="12290" width="22.125" style="3" bestFit="1" customWidth="1"/>
    <col min="12291" max="12544" width="9" style="3"/>
    <col min="12545" max="12545" width="13.25" style="3" bestFit="1" customWidth="1"/>
    <col min="12546" max="12546" width="22.125" style="3" bestFit="1" customWidth="1"/>
    <col min="12547" max="12800" width="9" style="3"/>
    <col min="12801" max="12801" width="13.25" style="3" bestFit="1" customWidth="1"/>
    <col min="12802" max="12802" width="22.125" style="3" bestFit="1" customWidth="1"/>
    <col min="12803" max="13056" width="9" style="3"/>
    <col min="13057" max="13057" width="13.25" style="3" bestFit="1" customWidth="1"/>
    <col min="13058" max="13058" width="22.125" style="3" bestFit="1" customWidth="1"/>
    <col min="13059" max="13312" width="9" style="3"/>
    <col min="13313" max="13313" width="13.25" style="3" bestFit="1" customWidth="1"/>
    <col min="13314" max="13314" width="22.125" style="3" bestFit="1" customWidth="1"/>
    <col min="13315" max="13568" width="9" style="3"/>
    <col min="13569" max="13569" width="13.25" style="3" bestFit="1" customWidth="1"/>
    <col min="13570" max="13570" width="22.125" style="3" bestFit="1" customWidth="1"/>
    <col min="13571" max="13824" width="9" style="3"/>
    <col min="13825" max="13825" width="13.25" style="3" bestFit="1" customWidth="1"/>
    <col min="13826" max="13826" width="22.125" style="3" bestFit="1" customWidth="1"/>
    <col min="13827" max="14080" width="9" style="3"/>
    <col min="14081" max="14081" width="13.25" style="3" bestFit="1" customWidth="1"/>
    <col min="14082" max="14082" width="22.125" style="3" bestFit="1" customWidth="1"/>
    <col min="14083" max="14336" width="9" style="3"/>
    <col min="14337" max="14337" width="13.25" style="3" bestFit="1" customWidth="1"/>
    <col min="14338" max="14338" width="22.125" style="3" bestFit="1" customWidth="1"/>
    <col min="14339" max="14592" width="9" style="3"/>
    <col min="14593" max="14593" width="13.25" style="3" bestFit="1" customWidth="1"/>
    <col min="14594" max="14594" width="22.125" style="3" bestFit="1" customWidth="1"/>
    <col min="14595" max="14848" width="9" style="3"/>
    <col min="14849" max="14849" width="13.25" style="3" bestFit="1" customWidth="1"/>
    <col min="14850" max="14850" width="22.125" style="3" bestFit="1" customWidth="1"/>
    <col min="14851" max="15104" width="9" style="3"/>
    <col min="15105" max="15105" width="13.25" style="3" bestFit="1" customWidth="1"/>
    <col min="15106" max="15106" width="22.125" style="3" bestFit="1" customWidth="1"/>
    <col min="15107" max="15360" width="9" style="3"/>
    <col min="15361" max="15361" width="13.25" style="3" bestFit="1" customWidth="1"/>
    <col min="15362" max="15362" width="22.125" style="3" bestFit="1" customWidth="1"/>
    <col min="15363" max="15616" width="9" style="3"/>
    <col min="15617" max="15617" width="13.25" style="3" bestFit="1" customWidth="1"/>
    <col min="15618" max="15618" width="22.125" style="3" bestFit="1" customWidth="1"/>
    <col min="15619" max="15872" width="9" style="3"/>
    <col min="15873" max="15873" width="13.25" style="3" bestFit="1" customWidth="1"/>
    <col min="15874" max="15874" width="22.125" style="3" bestFit="1" customWidth="1"/>
    <col min="15875" max="16128" width="9" style="3"/>
    <col min="16129" max="16129" width="13.25" style="3" bestFit="1" customWidth="1"/>
    <col min="16130" max="16130" width="22.125" style="3" bestFit="1" customWidth="1"/>
    <col min="16131" max="16384" width="9" style="3"/>
  </cols>
  <sheetData>
    <row r="1" spans="1:2">
      <c r="A1" s="121" t="s">
        <v>0</v>
      </c>
      <c r="B1" s="2" t="s">
        <v>6774</v>
      </c>
    </row>
    <row r="2" spans="1:2">
      <c r="A2" s="121" t="s">
        <v>3</v>
      </c>
      <c r="B2" s="14" t="s">
        <v>4722</v>
      </c>
    </row>
    <row r="3" spans="1:2">
      <c r="A3" s="121" t="s">
        <v>3094</v>
      </c>
      <c r="B3" s="14" t="s">
        <v>6775</v>
      </c>
    </row>
    <row r="4" spans="1:2">
      <c r="A4" s="121" t="s">
        <v>6</v>
      </c>
      <c r="B4" s="15">
        <v>44873</v>
      </c>
    </row>
    <row r="5" spans="1:2">
      <c r="A5" s="121" t="s">
        <v>8</v>
      </c>
      <c r="B5" s="15">
        <v>44874</v>
      </c>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D4F41-3987-4178-A5C0-4F667E21A573}">
  <dimension ref="B2:Q62"/>
  <sheetViews>
    <sheetView zoomScale="85" zoomScaleNormal="85" workbookViewId="0">
      <pane xSplit="10" ySplit="9" topLeftCell="AI10" activePane="bottomRight" state="frozen"/>
      <selection pane="topRight" activeCell="K1" sqref="K1"/>
      <selection pane="bottomLeft" activeCell="A9" sqref="A9"/>
      <selection pane="bottomRight" activeCell="G20" sqref="G20"/>
    </sheetView>
  </sheetViews>
  <sheetFormatPr defaultRowHeight="18.75"/>
  <cols>
    <col min="1" max="1" width="2.625" style="3" customWidth="1"/>
    <col min="2" max="2" width="20.125" style="9" bestFit="1" customWidth="1"/>
    <col min="3" max="3" width="14.375" style="3" bestFit="1" customWidth="1"/>
    <col min="4" max="4" width="13.125" style="3" bestFit="1" customWidth="1"/>
    <col min="5" max="5" width="40.625" style="3" customWidth="1"/>
    <col min="6" max="6" width="6.25" style="3" customWidth="1"/>
    <col min="7" max="8" width="9.875" style="200" bestFit="1" customWidth="1"/>
    <col min="9" max="9" width="5.75" style="11" customWidth="1"/>
    <col min="10" max="10" width="29.5" style="3" customWidth="1"/>
    <col min="11" max="11" width="22.375" style="3" bestFit="1" customWidth="1"/>
    <col min="12" max="12" width="11"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20.125" style="3" bestFit="1"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22.375" style="3" bestFit="1" customWidth="1"/>
    <col min="268" max="268" width="11"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20.125" style="3" bestFit="1"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22.375" style="3" bestFit="1" customWidth="1"/>
    <col min="524" max="524" width="11"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20.125" style="3" bestFit="1"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22.375" style="3" bestFit="1" customWidth="1"/>
    <col min="780" max="780" width="11"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20.125" style="3" bestFit="1"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22.375" style="3" bestFit="1"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20.125" style="3" bestFit="1"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22.375" style="3" bestFit="1"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20.125" style="3" bestFit="1"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22.375" style="3" bestFit="1"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20.125" style="3" bestFit="1"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22.375" style="3" bestFit="1"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20.125" style="3" bestFit="1"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22.375" style="3" bestFit="1"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20.125" style="3" bestFit="1"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22.375" style="3" bestFit="1"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20.125" style="3" bestFit="1"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22.375" style="3" bestFit="1"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20.125" style="3" bestFit="1"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22.375" style="3" bestFit="1"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20.125" style="3" bestFit="1"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22.375" style="3" bestFit="1"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20.125" style="3" bestFit="1"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22.375" style="3" bestFit="1"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20.125" style="3" bestFit="1"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22.375" style="3" bestFit="1"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20.125" style="3" bestFit="1"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22.375" style="3" bestFit="1"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20.125" style="3" bestFit="1"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22.375" style="3" bestFit="1"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20.125" style="3" bestFit="1"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22.375" style="3" bestFit="1"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20.125" style="3" bestFit="1"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22.375" style="3" bestFit="1"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20.125" style="3" bestFit="1"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22.375" style="3" bestFit="1"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20.125" style="3" bestFit="1"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22.375" style="3" bestFit="1"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20.125" style="3" bestFit="1"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22.375" style="3" bestFit="1"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20.125" style="3" bestFit="1"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22.375" style="3" bestFit="1"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20.125" style="3" bestFit="1"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22.375" style="3" bestFit="1"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20.125" style="3" bestFit="1"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22.375" style="3" bestFit="1"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20.125" style="3" bestFit="1"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22.375" style="3" bestFit="1"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20.125" style="3" bestFit="1"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22.375" style="3" bestFit="1"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20.125" style="3" bestFit="1"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22.375" style="3" bestFit="1"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20.125" style="3" bestFit="1"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22.375" style="3" bestFit="1"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20.125" style="3" bestFit="1"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22.375" style="3" bestFit="1"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20.125" style="3" bestFit="1"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22.375" style="3" bestFit="1"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20.125" style="3" bestFit="1"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22.375" style="3" bestFit="1"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20.125" style="3" bestFit="1"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22.375" style="3" bestFit="1"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20.125" style="3" bestFit="1"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22.375" style="3" bestFit="1"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20.125" style="3" bestFit="1"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22.375" style="3" bestFit="1"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20.125" style="3" bestFit="1"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22.375" style="3" bestFit="1"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20.125" style="3" bestFit="1"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22.375" style="3" bestFit="1"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20.125" style="3" bestFit="1"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22.375" style="3" bestFit="1"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20.125" style="3" bestFit="1"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22.375" style="3" bestFit="1"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20.125" style="3" bestFit="1"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22.375" style="3" bestFit="1"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20.125" style="3" bestFit="1"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22.375" style="3" bestFit="1"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20.125" style="3" bestFit="1"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22.375" style="3" bestFit="1"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20.125" style="3" bestFit="1"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22.375" style="3" bestFit="1"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20.125" style="3" bestFit="1"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22.375" style="3" bestFit="1"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20.125" style="3" bestFit="1"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22.375" style="3" bestFit="1"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20.125" style="3" bestFit="1"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22.375" style="3" bestFit="1"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20.125" style="3" bestFit="1"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22.375" style="3" bestFit="1"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20.125" style="3" bestFit="1"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22.375" style="3" bestFit="1"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20.125" style="3" bestFit="1"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22.375" style="3" bestFit="1"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20.125" style="3" bestFit="1"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22.375" style="3" bestFit="1"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20.125" style="3" bestFit="1"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22.375" style="3" bestFit="1"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20.125" style="3" bestFit="1"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22.375" style="3" bestFit="1"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20.125" style="3" bestFit="1"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22.375" style="3" bestFit="1"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20.125" style="3" bestFit="1"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22.375" style="3" bestFit="1"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20.125" style="3" bestFit="1"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22.375" style="3" bestFit="1"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20.125" style="3" bestFit="1"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22.375" style="3" bestFit="1"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20.125" style="3" bestFit="1"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22.375" style="3" bestFit="1"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20.125" style="3" bestFit="1"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22.375" style="3" bestFit="1"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20.125" style="3" bestFit="1"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22.375" style="3" bestFit="1"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20.125" style="3" bestFit="1"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22.375" style="3" bestFit="1"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20.125" style="3" bestFit="1"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22.375" style="3" bestFit="1"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20.125" style="3" bestFit="1"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22.375" style="3" bestFit="1"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20.125" style="3" bestFit="1"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22.375" style="3" bestFit="1"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20.125" style="3" bestFit="1"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22.375" style="3" bestFit="1"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1030</v>
      </c>
      <c r="G2" s="4" t="s">
        <v>2</v>
      </c>
      <c r="H2" s="5"/>
      <c r="I2" s="6"/>
      <c r="J2" s="125">
        <f>SUM(H:H)</f>
        <v>25258</v>
      </c>
    </row>
    <row r="3" spans="2:17" ht="20.100000000000001" customHeight="1">
      <c r="B3" s="1" t="s">
        <v>3</v>
      </c>
      <c r="C3" s="1"/>
      <c r="D3" s="1"/>
      <c r="E3" s="14" t="s">
        <v>6862</v>
      </c>
    </row>
    <row r="4" spans="2:17" ht="20.100000000000001" customHeight="1">
      <c r="B4" s="1" t="s">
        <v>5</v>
      </c>
      <c r="C4" s="1"/>
      <c r="D4" s="1"/>
      <c r="E4" s="14">
        <v>200991</v>
      </c>
      <c r="J4" s="127"/>
    </row>
    <row r="5" spans="2:17" ht="20.100000000000001" customHeight="1">
      <c r="B5" s="1" t="s">
        <v>6</v>
      </c>
      <c r="C5" s="1"/>
      <c r="D5" s="1"/>
      <c r="E5" s="15">
        <v>44876</v>
      </c>
      <c r="J5" s="127"/>
    </row>
    <row r="6" spans="2:17" ht="20.100000000000001" customHeight="1">
      <c r="B6" s="1" t="s">
        <v>8</v>
      </c>
      <c r="C6" s="1"/>
      <c r="D6" s="1"/>
      <c r="E6" s="15">
        <v>44876</v>
      </c>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383" t="s">
        <v>14</v>
      </c>
      <c r="H9" s="384" t="s">
        <v>15</v>
      </c>
      <c r="I9" s="18" t="s">
        <v>16</v>
      </c>
      <c r="J9" s="17" t="s">
        <v>17</v>
      </c>
      <c r="K9" s="17" t="s">
        <v>18</v>
      </c>
      <c r="L9" s="17" t="s">
        <v>19</v>
      </c>
      <c r="M9" s="19" t="s">
        <v>20</v>
      </c>
      <c r="N9" s="16" t="s">
        <v>21</v>
      </c>
      <c r="O9" s="17" t="s">
        <v>22</v>
      </c>
      <c r="P9" s="19" t="s">
        <v>23</v>
      </c>
      <c r="Q9" s="21" t="s">
        <v>24</v>
      </c>
    </row>
    <row r="10" spans="2:17" s="9" customFormat="1" ht="19.7" customHeight="1">
      <c r="B10" s="16">
        <v>1</v>
      </c>
      <c r="C10" s="16" t="s">
        <v>645</v>
      </c>
      <c r="D10" s="16" t="s">
        <v>645</v>
      </c>
      <c r="E10" s="54" t="s">
        <v>6863</v>
      </c>
      <c r="F10" s="54">
        <v>1</v>
      </c>
      <c r="G10" s="278">
        <v>8300</v>
      </c>
      <c r="H10" s="278">
        <v>8300</v>
      </c>
      <c r="I10" s="18"/>
      <c r="J10" s="54" t="s">
        <v>6864</v>
      </c>
      <c r="K10" s="17"/>
      <c r="L10" s="17"/>
      <c r="M10" s="19"/>
      <c r="N10" s="16"/>
      <c r="O10" s="17"/>
      <c r="P10" s="19"/>
      <c r="Q10" s="21"/>
    </row>
    <row r="11" spans="2:17" s="9" customFormat="1" ht="19.7" customHeight="1">
      <c r="B11" s="16">
        <v>1</v>
      </c>
      <c r="C11" s="16" t="s">
        <v>492</v>
      </c>
      <c r="D11" s="16" t="s">
        <v>492</v>
      </c>
      <c r="E11" s="54" t="s">
        <v>6865</v>
      </c>
      <c r="F11" s="54">
        <v>2</v>
      </c>
      <c r="G11" s="278">
        <v>840</v>
      </c>
      <c r="H11" s="278">
        <f>F11*G11</f>
        <v>1680</v>
      </c>
      <c r="I11" s="17"/>
      <c r="J11" s="1471" t="s">
        <v>6610</v>
      </c>
      <c r="K11" s="847"/>
      <c r="L11" s="16"/>
      <c r="M11" s="19"/>
      <c r="N11" s="16"/>
      <c r="O11" s="56"/>
      <c r="P11" s="56"/>
      <c r="Q11" s="21"/>
    </row>
    <row r="12" spans="2:17" s="9" customFormat="1" ht="19.7" customHeight="1">
      <c r="B12" s="16"/>
      <c r="C12" s="54" t="s">
        <v>6866</v>
      </c>
      <c r="D12" s="54" t="s">
        <v>6867</v>
      </c>
      <c r="E12" s="54" t="s">
        <v>6868</v>
      </c>
      <c r="F12" s="54">
        <v>10</v>
      </c>
      <c r="G12" s="54">
        <v>16</v>
      </c>
      <c r="H12" s="278">
        <f t="shared" ref="H12:H17" si="0">F12*G12</f>
        <v>160</v>
      </c>
      <c r="I12" s="17"/>
      <c r="J12" s="54" t="s">
        <v>6869</v>
      </c>
      <c r="K12" s="847"/>
      <c r="L12" s="16"/>
      <c r="M12" s="19"/>
      <c r="N12" s="16"/>
      <c r="O12" s="482"/>
      <c r="P12" s="56"/>
      <c r="Q12" s="21"/>
    </row>
    <row r="13" spans="2:17" s="9" customFormat="1" ht="19.7" customHeight="1">
      <c r="B13" s="16"/>
      <c r="C13" s="54" t="s">
        <v>6870</v>
      </c>
      <c r="D13" s="54" t="s">
        <v>1626</v>
      </c>
      <c r="E13" s="54" t="s">
        <v>6871</v>
      </c>
      <c r="F13" s="54">
        <v>1</v>
      </c>
      <c r="G13" s="54">
        <v>988</v>
      </c>
      <c r="H13" s="278">
        <f t="shared" si="0"/>
        <v>988</v>
      </c>
      <c r="I13" s="17"/>
      <c r="J13" s="54" t="s">
        <v>6769</v>
      </c>
      <c r="K13" s="847"/>
      <c r="L13" s="16"/>
      <c r="M13" s="19"/>
      <c r="N13" s="16"/>
      <c r="O13" s="482"/>
      <c r="P13" s="56"/>
      <c r="Q13" s="21"/>
    </row>
    <row r="14" spans="2:17" s="9" customFormat="1" ht="19.7" customHeight="1">
      <c r="B14" s="16"/>
      <c r="C14" s="54" t="s">
        <v>6870</v>
      </c>
      <c r="D14" s="54" t="s">
        <v>1626</v>
      </c>
      <c r="E14" s="54" t="s">
        <v>2293</v>
      </c>
      <c r="F14" s="54">
        <v>1</v>
      </c>
      <c r="G14" s="54">
        <v>3491</v>
      </c>
      <c r="H14" s="278">
        <f t="shared" si="0"/>
        <v>3491</v>
      </c>
      <c r="I14" s="17"/>
      <c r="J14" s="54" t="s">
        <v>1662</v>
      </c>
      <c r="K14" s="847"/>
      <c r="L14" s="16"/>
      <c r="M14" s="19"/>
      <c r="N14" s="16"/>
      <c r="O14" s="482"/>
      <c r="P14" s="56"/>
      <c r="Q14" s="21"/>
    </row>
    <row r="15" spans="2:17" s="9" customFormat="1" ht="19.7" customHeight="1">
      <c r="B15" s="16"/>
      <c r="C15" s="54" t="s">
        <v>6870</v>
      </c>
      <c r="D15" s="54" t="s">
        <v>1626</v>
      </c>
      <c r="E15" s="54" t="s">
        <v>6872</v>
      </c>
      <c r="F15" s="54">
        <v>1</v>
      </c>
      <c r="G15" s="54">
        <v>3762</v>
      </c>
      <c r="H15" s="278">
        <f t="shared" si="0"/>
        <v>3762</v>
      </c>
      <c r="I15" s="17"/>
      <c r="J15" s="54" t="s">
        <v>1646</v>
      </c>
      <c r="K15" s="847"/>
      <c r="L15" s="16"/>
      <c r="M15" s="19"/>
      <c r="N15" s="16"/>
      <c r="O15" s="482"/>
      <c r="P15" s="56"/>
      <c r="Q15" s="21"/>
    </row>
    <row r="16" spans="2:17" s="9" customFormat="1" ht="19.7" customHeight="1">
      <c r="B16" s="16"/>
      <c r="C16" s="54" t="s">
        <v>6870</v>
      </c>
      <c r="D16" s="54" t="s">
        <v>1626</v>
      </c>
      <c r="E16" s="54" t="s">
        <v>481</v>
      </c>
      <c r="F16" s="54">
        <v>1</v>
      </c>
      <c r="G16" s="54">
        <v>5117</v>
      </c>
      <c r="H16" s="278">
        <f t="shared" si="0"/>
        <v>5117</v>
      </c>
      <c r="I16" s="17"/>
      <c r="J16" s="54" t="s">
        <v>482</v>
      </c>
      <c r="K16" s="847"/>
      <c r="L16" s="16"/>
      <c r="M16" s="19"/>
      <c r="N16" s="16"/>
      <c r="O16" s="482"/>
      <c r="P16" s="56"/>
      <c r="Q16" s="21"/>
    </row>
    <row r="17" spans="2:17" s="9" customFormat="1" ht="19.7" customHeight="1">
      <c r="B17" s="16"/>
      <c r="C17" s="54" t="s">
        <v>6870</v>
      </c>
      <c r="D17" s="54" t="s">
        <v>1626</v>
      </c>
      <c r="E17" s="54" t="s">
        <v>6873</v>
      </c>
      <c r="F17" s="54">
        <v>2</v>
      </c>
      <c r="G17" s="54">
        <v>880</v>
      </c>
      <c r="H17" s="278">
        <f t="shared" si="0"/>
        <v>1760</v>
      </c>
      <c r="I17" s="17"/>
      <c r="J17" s="54" t="s">
        <v>1703</v>
      </c>
      <c r="K17" s="17"/>
      <c r="L17" s="16"/>
      <c r="M17" s="19"/>
      <c r="N17" s="16"/>
      <c r="O17" s="482"/>
      <c r="P17" s="56"/>
      <c r="Q17" s="21"/>
    </row>
    <row r="18" spans="2:17" s="9" customFormat="1" ht="19.7" customHeight="1">
      <c r="B18" s="16"/>
      <c r="C18" s="16"/>
      <c r="D18" s="16"/>
      <c r="E18" s="54"/>
      <c r="F18" s="54"/>
      <c r="G18" s="54"/>
      <c r="H18" s="278"/>
      <c r="I18" s="17"/>
      <c r="J18" s="1471"/>
      <c r="K18" s="17"/>
      <c r="L18" s="16"/>
      <c r="M18" s="19"/>
      <c r="N18" s="16"/>
      <c r="O18" s="482"/>
      <c r="P18" s="56"/>
      <c r="Q18" s="21"/>
    </row>
    <row r="19" spans="2:17" s="9" customFormat="1" ht="19.7" customHeight="1">
      <c r="B19" s="16"/>
      <c r="C19" s="16"/>
      <c r="D19" s="16"/>
      <c r="E19" s="54"/>
      <c r="F19" s="54"/>
      <c r="G19" s="54"/>
      <c r="H19" s="278"/>
      <c r="I19" s="17"/>
      <c r="J19" s="54"/>
      <c r="K19" s="17"/>
      <c r="L19" s="16"/>
      <c r="M19" s="19"/>
      <c r="N19" s="16"/>
      <c r="O19" s="482"/>
      <c r="P19" s="56"/>
      <c r="Q19" s="21"/>
    </row>
    <row r="20" spans="2:17" s="9" customFormat="1" ht="19.7" customHeight="1">
      <c r="B20" s="16"/>
      <c r="C20" s="16"/>
      <c r="D20" s="16"/>
      <c r="E20" s="54"/>
      <c r="F20" s="54"/>
      <c r="G20" s="54"/>
      <c r="H20" s="278"/>
      <c r="I20" s="17"/>
      <c r="J20" s="54"/>
      <c r="K20" s="17"/>
      <c r="L20" s="16"/>
      <c r="M20" s="19"/>
      <c r="N20" s="16"/>
      <c r="O20" s="482"/>
      <c r="P20" s="56"/>
      <c r="Q20" s="21"/>
    </row>
    <row r="21" spans="2:17" s="9" customFormat="1" ht="19.7" customHeight="1">
      <c r="B21" s="16"/>
      <c r="C21" s="16"/>
      <c r="D21" s="16"/>
      <c r="E21" s="54"/>
      <c r="F21" s="54"/>
      <c r="G21" s="54"/>
      <c r="H21" s="278"/>
      <c r="I21" s="17"/>
      <c r="J21" s="54"/>
      <c r="K21" s="17"/>
      <c r="L21" s="16"/>
      <c r="M21" s="19"/>
      <c r="N21" s="16"/>
      <c r="O21" s="482"/>
      <c r="P21" s="56"/>
      <c r="Q21" s="21"/>
    </row>
    <row r="22" spans="2:17" s="9" customFormat="1" ht="19.7" customHeight="1">
      <c r="B22" s="16"/>
      <c r="C22" s="16"/>
      <c r="D22" s="16"/>
      <c r="E22" s="54"/>
      <c r="F22" s="54"/>
      <c r="G22" s="54"/>
      <c r="H22" s="278"/>
      <c r="I22" s="17"/>
      <c r="J22" s="54"/>
      <c r="K22" s="17"/>
      <c r="L22" s="16"/>
      <c r="M22" s="19"/>
      <c r="N22" s="16"/>
      <c r="O22" s="482"/>
      <c r="P22" s="56"/>
      <c r="Q22" s="21"/>
    </row>
    <row r="23" spans="2:17" s="9" customFormat="1" ht="19.7" customHeight="1">
      <c r="B23" s="16"/>
      <c r="C23" s="16"/>
      <c r="D23" s="16"/>
      <c r="E23" s="54"/>
      <c r="F23" s="54"/>
      <c r="G23" s="54"/>
      <c r="H23" s="278"/>
      <c r="I23" s="17"/>
      <c r="J23" s="54"/>
      <c r="K23" s="17"/>
      <c r="L23" s="16"/>
      <c r="M23" s="19"/>
      <c r="N23" s="16"/>
      <c r="O23" s="482"/>
      <c r="P23" s="56"/>
      <c r="Q23" s="21"/>
    </row>
    <row r="24" spans="2:17" s="9" customFormat="1" ht="19.7" customHeight="1">
      <c r="B24" s="16"/>
      <c r="C24" s="16"/>
      <c r="D24" s="16"/>
      <c r="E24" s="54"/>
      <c r="F24" s="54"/>
      <c r="G24" s="54"/>
      <c r="H24" s="278"/>
      <c r="I24" s="17"/>
      <c r="J24" s="54"/>
      <c r="K24" s="17"/>
      <c r="L24" s="16"/>
      <c r="M24" s="19"/>
      <c r="N24" s="16"/>
      <c r="O24" s="482"/>
      <c r="P24" s="56"/>
      <c r="Q24" s="21"/>
    </row>
    <row r="25" spans="2:17" s="9" customFormat="1" ht="19.7" customHeight="1">
      <c r="B25" s="16"/>
      <c r="C25" s="16"/>
      <c r="D25" s="16"/>
      <c r="E25" s="54"/>
      <c r="F25" s="54"/>
      <c r="G25" s="54"/>
      <c r="H25" s="278"/>
      <c r="I25" s="17"/>
      <c r="J25" s="54"/>
      <c r="K25" s="17"/>
      <c r="L25" s="16"/>
      <c r="M25" s="19"/>
      <c r="N25" s="16"/>
      <c r="O25" s="482"/>
      <c r="P25" s="56"/>
      <c r="Q25" s="21"/>
    </row>
    <row r="26" spans="2:17" s="9" customFormat="1" ht="19.7" customHeight="1">
      <c r="B26" s="16"/>
      <c r="C26" s="16"/>
      <c r="D26" s="16"/>
      <c r="E26" s="54"/>
      <c r="F26" s="54"/>
      <c r="G26" s="54"/>
      <c r="H26" s="278"/>
      <c r="I26" s="17"/>
      <c r="J26" s="54"/>
      <c r="K26" s="17"/>
      <c r="L26" s="16"/>
      <c r="M26" s="19"/>
      <c r="N26" s="16"/>
      <c r="O26" s="482"/>
      <c r="P26" s="56"/>
      <c r="Q26" s="21"/>
    </row>
    <row r="27" spans="2:17" s="9" customFormat="1" ht="19.7" customHeight="1">
      <c r="B27" s="16"/>
      <c r="C27" s="16"/>
      <c r="D27" s="16"/>
      <c r="E27" s="54"/>
      <c r="F27" s="54"/>
      <c r="G27" s="54"/>
      <c r="H27" s="278"/>
      <c r="I27" s="17"/>
      <c r="J27" s="54"/>
      <c r="K27" s="17"/>
      <c r="L27" s="16"/>
      <c r="M27" s="19"/>
      <c r="N27" s="16"/>
      <c r="O27" s="482"/>
      <c r="P27" s="56"/>
      <c r="Q27" s="21"/>
    </row>
    <row r="28" spans="2:17" s="9" customFormat="1" ht="19.7" customHeight="1">
      <c r="B28" s="16"/>
      <c r="C28" s="16"/>
      <c r="D28" s="16"/>
      <c r="E28" s="54"/>
      <c r="F28" s="54"/>
      <c r="G28" s="54"/>
      <c r="H28" s="278"/>
      <c r="I28" s="17"/>
      <c r="J28" s="54"/>
      <c r="K28" s="17"/>
      <c r="L28" s="16"/>
      <c r="M28" s="19"/>
      <c r="N28" s="16"/>
      <c r="O28" s="482"/>
      <c r="P28" s="56"/>
      <c r="Q28" s="21"/>
    </row>
    <row r="29" spans="2:17" s="9" customFormat="1" ht="19.7" customHeight="1">
      <c r="B29" s="16"/>
      <c r="C29" s="16"/>
      <c r="D29" s="16"/>
      <c r="E29" s="54"/>
      <c r="F29" s="54"/>
      <c r="G29" s="54"/>
      <c r="H29" s="278"/>
      <c r="I29" s="17"/>
      <c r="J29" s="145"/>
      <c r="K29" s="17"/>
      <c r="L29" s="16"/>
      <c r="M29" s="19"/>
      <c r="N29" s="16"/>
      <c r="O29" s="482"/>
      <c r="P29" s="56"/>
      <c r="Q29" s="21"/>
    </row>
    <row r="30" spans="2:17" s="9" customFormat="1" ht="19.7" customHeight="1">
      <c r="B30" s="16"/>
      <c r="C30" s="16"/>
      <c r="D30" s="16"/>
      <c r="E30" s="54"/>
      <c r="F30" s="54"/>
      <c r="G30" s="54"/>
      <c r="H30" s="278"/>
      <c r="I30" s="17"/>
      <c r="J30" s="54"/>
      <c r="K30" s="17"/>
      <c r="L30" s="17"/>
      <c r="M30" s="19"/>
      <c r="N30" s="16"/>
      <c r="O30" s="17"/>
      <c r="P30" s="19"/>
      <c r="Q30" s="21"/>
    </row>
    <row r="31" spans="2:17" s="9" customFormat="1" ht="19.7" customHeight="1">
      <c r="B31" s="16"/>
      <c r="C31" s="16"/>
      <c r="D31" s="16"/>
      <c r="E31" s="54"/>
      <c r="F31" s="54"/>
      <c r="G31" s="278"/>
      <c r="H31" s="278"/>
      <c r="I31" s="17"/>
      <c r="J31" s="54"/>
      <c r="K31" s="847"/>
      <c r="L31" s="16"/>
      <c r="M31" s="19"/>
      <c r="N31" s="16"/>
      <c r="O31" s="56"/>
      <c r="P31" s="56"/>
      <c r="Q31" s="21"/>
    </row>
    <row r="32" spans="2:17" s="9" customFormat="1" ht="19.7" customHeight="1">
      <c r="B32" s="16"/>
      <c r="C32" s="16"/>
      <c r="D32" s="16"/>
      <c r="E32" s="54"/>
      <c r="F32" s="54"/>
      <c r="G32" s="54"/>
      <c r="H32" s="278"/>
      <c r="I32" s="17"/>
      <c r="J32" s="54"/>
      <c r="K32" s="17"/>
      <c r="L32" s="16"/>
      <c r="M32" s="19"/>
      <c r="N32" s="16"/>
      <c r="O32" s="56"/>
      <c r="P32" s="56"/>
      <c r="Q32" s="21"/>
    </row>
    <row r="33" spans="2:17" s="9" customFormat="1" ht="19.7" customHeight="1">
      <c r="B33" s="16"/>
      <c r="C33" s="16"/>
      <c r="D33" s="16"/>
      <c r="E33" s="54"/>
      <c r="F33" s="54"/>
      <c r="G33" s="54"/>
      <c r="H33" s="278"/>
      <c r="I33" s="17"/>
      <c r="J33" s="54"/>
      <c r="K33" s="17"/>
      <c r="L33" s="17"/>
      <c r="M33" s="19"/>
      <c r="N33" s="16"/>
      <c r="O33" s="17"/>
      <c r="P33" s="19"/>
      <c r="Q33" s="21"/>
    </row>
    <row r="34" spans="2:17" s="9" customFormat="1" ht="19.7" customHeight="1">
      <c r="B34" s="16"/>
      <c r="C34" s="16"/>
      <c r="D34" s="16"/>
      <c r="E34" s="54"/>
      <c r="F34" s="54"/>
      <c r="G34" s="54"/>
      <c r="H34" s="278"/>
      <c r="I34" s="17"/>
      <c r="J34" s="483"/>
      <c r="K34" s="17"/>
      <c r="L34" s="17"/>
      <c r="M34" s="19"/>
      <c r="N34" s="16"/>
      <c r="O34" s="17"/>
      <c r="P34" s="19"/>
      <c r="Q34" s="21"/>
    </row>
    <row r="35" spans="2:17" s="9" customFormat="1" ht="19.7" customHeight="1">
      <c r="B35" s="16"/>
      <c r="C35" s="16"/>
      <c r="D35" s="16"/>
      <c r="E35" s="54"/>
      <c r="F35" s="54"/>
      <c r="G35" s="54"/>
      <c r="H35" s="278"/>
      <c r="I35" s="17"/>
      <c r="J35" s="483"/>
      <c r="K35" s="17"/>
      <c r="L35" s="17"/>
      <c r="M35" s="19"/>
      <c r="N35" s="16"/>
      <c r="O35" s="17"/>
      <c r="P35" s="19"/>
      <c r="Q35" s="21"/>
    </row>
    <row r="36" spans="2:17" s="9" customFormat="1" ht="19.7" customHeight="1">
      <c r="B36" s="16"/>
      <c r="C36" s="16"/>
      <c r="D36" s="16"/>
      <c r="E36" s="54"/>
      <c r="F36" s="54"/>
      <c r="G36" s="54"/>
      <c r="H36" s="278"/>
      <c r="I36" s="17"/>
      <c r="J36" s="54"/>
      <c r="K36" s="17"/>
      <c r="L36" s="17"/>
      <c r="M36" s="19"/>
      <c r="N36" s="16"/>
      <c r="O36" s="17"/>
      <c r="P36" s="19"/>
      <c r="Q36" s="21"/>
    </row>
    <row r="37" spans="2:17" s="9" customFormat="1" ht="19.7" customHeight="1">
      <c r="B37" s="16"/>
      <c r="C37" s="16"/>
      <c r="D37" s="16"/>
      <c r="E37" s="54"/>
      <c r="F37" s="54"/>
      <c r="G37" s="54"/>
      <c r="H37" s="278"/>
      <c r="I37" s="17"/>
      <c r="J37" s="54"/>
      <c r="K37" s="17"/>
      <c r="L37" s="17"/>
      <c r="M37" s="19"/>
      <c r="N37" s="16"/>
      <c r="O37" s="17"/>
      <c r="P37" s="19"/>
      <c r="Q37" s="21"/>
    </row>
    <row r="38" spans="2:17" s="9" customFormat="1" ht="19.7" customHeight="1">
      <c r="B38" s="16"/>
      <c r="C38" s="16"/>
      <c r="D38" s="16"/>
      <c r="E38" s="54"/>
      <c r="F38" s="54"/>
      <c r="G38" s="54"/>
      <c r="H38" s="278"/>
      <c r="I38" s="17"/>
      <c r="J38" s="54"/>
      <c r="K38" s="17"/>
      <c r="L38" s="16"/>
      <c r="M38" s="19"/>
      <c r="N38" s="16"/>
      <c r="O38" s="56"/>
      <c r="P38" s="56"/>
      <c r="Q38" s="21"/>
    </row>
    <row r="39" spans="2:17" s="9" customFormat="1" ht="19.7" customHeight="1">
      <c r="B39" s="16"/>
      <c r="C39" s="16"/>
      <c r="D39" s="16"/>
      <c r="E39" s="54"/>
      <c r="F39" s="54"/>
      <c r="G39" s="54"/>
      <c r="H39" s="278"/>
      <c r="I39" s="17"/>
      <c r="J39" s="54"/>
      <c r="K39" s="17"/>
      <c r="L39" s="17"/>
      <c r="M39" s="19"/>
      <c r="N39" s="16"/>
      <c r="O39" s="17"/>
      <c r="P39" s="19"/>
      <c r="Q39" s="21"/>
    </row>
    <row r="40" spans="2:17" s="9" customFormat="1" ht="19.7" customHeight="1">
      <c r="B40" s="16"/>
      <c r="C40" s="16"/>
      <c r="D40" s="16"/>
      <c r="E40" s="54"/>
      <c r="F40" s="54"/>
      <c r="G40" s="54"/>
      <c r="H40" s="278"/>
      <c r="I40" s="17"/>
      <c r="J40" s="54"/>
      <c r="K40" s="17"/>
      <c r="L40" s="17"/>
      <c r="M40" s="19"/>
      <c r="N40" s="16"/>
      <c r="O40" s="17"/>
      <c r="P40" s="19"/>
      <c r="Q40" s="21"/>
    </row>
    <row r="41" spans="2:17" s="9" customFormat="1" ht="19.7" customHeight="1">
      <c r="B41" s="16"/>
      <c r="C41" s="16"/>
      <c r="D41" s="16"/>
      <c r="E41" s="54"/>
      <c r="F41" s="54"/>
      <c r="G41" s="278"/>
      <c r="H41" s="278"/>
      <c r="I41" s="17"/>
      <c r="J41" s="54"/>
      <c r="K41" s="847"/>
      <c r="L41" s="16"/>
      <c r="M41" s="19"/>
      <c r="N41" s="16"/>
      <c r="O41" s="56"/>
      <c r="P41" s="56"/>
      <c r="Q41" s="21"/>
    </row>
    <row r="42" spans="2:17" s="9" customFormat="1" ht="19.7" customHeight="1">
      <c r="B42" s="16"/>
      <c r="C42" s="16"/>
      <c r="D42" s="16"/>
      <c r="E42" s="54"/>
      <c r="F42" s="54"/>
      <c r="G42" s="278"/>
      <c r="H42" s="278"/>
      <c r="I42" s="17"/>
      <c r="J42" s="54"/>
      <c r="K42" s="847"/>
      <c r="L42" s="16"/>
      <c r="M42" s="19"/>
      <c r="N42" s="16"/>
      <c r="O42" s="56"/>
      <c r="P42" s="56"/>
      <c r="Q42" s="21"/>
    </row>
    <row r="43" spans="2:17" s="9" customFormat="1" ht="19.7" customHeight="1">
      <c r="B43" s="16"/>
      <c r="C43" s="16"/>
      <c r="D43" s="16"/>
      <c r="E43" s="54"/>
      <c r="F43" s="54"/>
      <c r="G43" s="54"/>
      <c r="H43" s="278"/>
      <c r="I43" s="17"/>
      <c r="J43" s="54"/>
      <c r="K43" s="17"/>
      <c r="L43" s="16"/>
      <c r="M43" s="19"/>
      <c r="N43" s="16"/>
      <c r="O43" s="56"/>
      <c r="P43" s="56"/>
      <c r="Q43" s="21"/>
    </row>
    <row r="44" spans="2:17" s="9" customFormat="1" ht="19.7" customHeight="1">
      <c r="B44" s="16"/>
      <c r="C44" s="16"/>
      <c r="D44" s="16"/>
      <c r="E44" s="54"/>
      <c r="F44" s="54"/>
      <c r="G44" s="54"/>
      <c r="H44" s="278"/>
      <c r="I44" s="17"/>
      <c r="J44" s="54"/>
      <c r="K44" s="17"/>
      <c r="L44" s="17"/>
      <c r="M44" s="19"/>
      <c r="N44" s="16"/>
      <c r="O44" s="17"/>
      <c r="P44" s="19"/>
      <c r="Q44" s="21"/>
    </row>
    <row r="45" spans="2:17" s="9" customFormat="1" ht="19.7" customHeight="1">
      <c r="B45" s="16"/>
      <c r="C45" s="16"/>
      <c r="D45" s="16"/>
      <c r="E45" s="54"/>
      <c r="F45" s="54"/>
      <c r="G45" s="54"/>
      <c r="H45" s="278"/>
      <c r="I45" s="17"/>
      <c r="J45" s="54"/>
      <c r="K45" s="17"/>
      <c r="L45" s="17"/>
      <c r="M45" s="19"/>
      <c r="N45" s="16"/>
      <c r="O45" s="17"/>
      <c r="P45" s="19"/>
      <c r="Q45" s="21"/>
    </row>
    <row r="46" spans="2:17" s="9" customFormat="1" ht="19.7" customHeight="1">
      <c r="B46" s="16"/>
      <c r="C46" s="16"/>
      <c r="D46" s="16"/>
      <c r="E46" s="54"/>
      <c r="F46" s="54"/>
      <c r="G46" s="278"/>
      <c r="H46" s="278"/>
      <c r="I46" s="17"/>
      <c r="J46" s="54"/>
      <c r="K46" s="17"/>
      <c r="L46" s="16"/>
      <c r="M46" s="19"/>
      <c r="N46" s="16"/>
      <c r="O46" s="56"/>
      <c r="P46" s="56"/>
      <c r="Q46" s="21"/>
    </row>
    <row r="47" spans="2:17" s="9" customFormat="1" ht="19.7" customHeight="1">
      <c r="B47" s="16"/>
      <c r="C47" s="16"/>
      <c r="D47" s="16"/>
      <c r="E47" s="54"/>
      <c r="F47" s="54"/>
      <c r="G47" s="278"/>
      <c r="H47" s="278"/>
      <c r="I47" s="17"/>
      <c r="J47" s="54"/>
      <c r="K47" s="17"/>
      <c r="L47" s="16"/>
      <c r="M47" s="19"/>
      <c r="N47" s="16"/>
      <c r="O47" s="56"/>
      <c r="P47" s="56"/>
      <c r="Q47" s="21"/>
    </row>
    <row r="48" spans="2:17" s="9" customFormat="1" ht="19.7" customHeight="1">
      <c r="B48" s="16"/>
      <c r="C48" s="16"/>
      <c r="D48" s="16"/>
      <c r="E48" s="54"/>
      <c r="F48" s="54"/>
      <c r="G48" s="278"/>
      <c r="H48" s="278"/>
      <c r="I48" s="17"/>
      <c r="J48" s="54"/>
      <c r="K48" s="847"/>
      <c r="L48" s="16"/>
      <c r="M48" s="19"/>
      <c r="N48" s="16"/>
      <c r="O48" s="56"/>
      <c r="P48" s="56"/>
      <c r="Q48" s="21"/>
    </row>
    <row r="49" spans="2:17" s="9" customFormat="1" ht="19.7" customHeight="1">
      <c r="B49" s="16"/>
      <c r="C49" s="16"/>
      <c r="D49" s="16"/>
      <c r="E49" s="145"/>
      <c r="F49" s="54"/>
      <c r="G49" s="520"/>
      <c r="H49" s="278"/>
      <c r="I49" s="17"/>
      <c r="J49" s="54"/>
      <c r="K49" s="847"/>
      <c r="L49" s="16"/>
      <c r="M49" s="19"/>
      <c r="N49" s="16"/>
      <c r="O49" s="482"/>
      <c r="P49" s="482"/>
      <c r="Q49" s="21"/>
    </row>
    <row r="50" spans="2:17" s="9" customFormat="1" ht="19.7" customHeight="1">
      <c r="B50" s="16"/>
      <c r="C50" s="16"/>
      <c r="D50" s="16"/>
      <c r="E50" s="54"/>
      <c r="F50" s="54"/>
      <c r="G50" s="54"/>
      <c r="H50" s="278"/>
      <c r="I50" s="17"/>
      <c r="J50" s="54"/>
      <c r="K50" s="17"/>
      <c r="L50" s="16"/>
      <c r="M50" s="19"/>
      <c r="N50" s="16"/>
      <c r="O50" s="56"/>
      <c r="P50" s="56"/>
      <c r="Q50" s="21"/>
    </row>
    <row r="51" spans="2:17" s="9" customFormat="1" ht="19.7" customHeight="1">
      <c r="B51" s="16"/>
      <c r="C51" s="16"/>
      <c r="D51" s="16"/>
      <c r="E51" s="54"/>
      <c r="F51" s="54"/>
      <c r="G51" s="54"/>
      <c r="H51" s="278"/>
      <c r="I51" s="17"/>
      <c r="J51" s="54"/>
      <c r="K51" s="17"/>
      <c r="L51" s="17"/>
      <c r="M51" s="19"/>
      <c r="N51" s="16"/>
      <c r="O51" s="17"/>
      <c r="P51" s="19"/>
      <c r="Q51" s="21"/>
    </row>
    <row r="52" spans="2:17" s="9" customFormat="1" ht="19.7" customHeight="1">
      <c r="B52" s="16"/>
      <c r="C52" s="16"/>
      <c r="D52" s="16"/>
      <c r="E52" s="54"/>
      <c r="F52" s="54"/>
      <c r="G52" s="54"/>
      <c r="H52" s="278"/>
      <c r="I52" s="17"/>
      <c r="J52" s="54"/>
      <c r="K52" s="17"/>
      <c r="L52" s="16"/>
      <c r="M52" s="19"/>
      <c r="N52" s="16"/>
      <c r="O52" s="56"/>
      <c r="P52" s="56"/>
      <c r="Q52" s="21"/>
    </row>
    <row r="53" spans="2:17" s="9" customFormat="1" ht="19.7" customHeight="1">
      <c r="B53" s="16"/>
      <c r="C53" s="16"/>
      <c r="D53" s="16"/>
      <c r="E53" s="54"/>
      <c r="F53" s="54"/>
      <c r="G53" s="54"/>
      <c r="H53" s="278"/>
      <c r="I53" s="17"/>
      <c r="J53" s="54"/>
      <c r="K53" s="17"/>
      <c r="L53" s="16"/>
      <c r="M53" s="19"/>
      <c r="N53" s="16"/>
      <c r="O53" s="56"/>
      <c r="P53" s="56"/>
      <c r="Q53" s="21"/>
    </row>
    <row r="54" spans="2:17" s="9" customFormat="1" ht="19.7" customHeight="1">
      <c r="B54" s="16"/>
      <c r="C54" s="16"/>
      <c r="D54" s="16"/>
      <c r="E54" s="54"/>
      <c r="F54" s="54"/>
      <c r="G54" s="54"/>
      <c r="H54" s="278"/>
      <c r="I54" s="17"/>
      <c r="J54" s="54"/>
      <c r="K54" s="17"/>
      <c r="L54" s="16"/>
      <c r="M54" s="19"/>
      <c r="N54" s="16"/>
      <c r="O54" s="56"/>
      <c r="P54" s="56"/>
      <c r="Q54" s="21"/>
    </row>
    <row r="55" spans="2:17" s="9" customFormat="1" ht="19.7" customHeight="1">
      <c r="B55" s="16"/>
      <c r="C55" s="16"/>
      <c r="D55" s="16"/>
      <c r="E55" s="54"/>
      <c r="F55" s="54"/>
      <c r="G55" s="54"/>
      <c r="H55" s="278"/>
      <c r="I55" s="17"/>
      <c r="J55" s="54"/>
      <c r="K55" s="17"/>
      <c r="L55" s="17"/>
      <c r="M55" s="19"/>
      <c r="N55" s="16"/>
      <c r="O55" s="17"/>
      <c r="P55" s="19"/>
      <c r="Q55" s="21"/>
    </row>
    <row r="56" spans="2:17" s="9" customFormat="1" ht="19.7" customHeight="1">
      <c r="B56" s="16"/>
      <c r="C56" s="16"/>
      <c r="D56" s="16"/>
      <c r="E56" s="54"/>
      <c r="F56" s="54"/>
      <c r="G56" s="54"/>
      <c r="H56" s="278"/>
      <c r="I56" s="17"/>
      <c r="J56" s="54"/>
      <c r="K56" s="17"/>
      <c r="L56" s="16"/>
      <c r="M56" s="19"/>
      <c r="N56" s="16"/>
      <c r="O56" s="56"/>
      <c r="P56" s="56"/>
      <c r="Q56" s="21"/>
    </row>
    <row r="57" spans="2:17" s="9" customFormat="1" ht="19.7" customHeight="1">
      <c r="B57" s="16"/>
      <c r="C57" s="16"/>
      <c r="D57" s="16"/>
      <c r="E57" s="54"/>
      <c r="F57" s="54"/>
      <c r="G57" s="278"/>
      <c r="H57" s="278"/>
      <c r="I57" s="17"/>
      <c r="J57" s="54"/>
      <c r="K57" s="146"/>
      <c r="L57" s="16"/>
      <c r="M57" s="19"/>
      <c r="N57" s="16"/>
      <c r="O57" s="482"/>
      <c r="P57" s="56"/>
      <c r="Q57" s="21"/>
    </row>
    <row r="58" spans="2:17" s="9" customFormat="1" ht="19.7" customHeight="1">
      <c r="B58" s="73"/>
      <c r="C58" s="73"/>
      <c r="D58" s="73"/>
      <c r="E58" s="91"/>
      <c r="F58" s="91"/>
      <c r="G58" s="91"/>
      <c r="H58" s="156"/>
      <c r="I58" s="93"/>
      <c r="J58" s="91"/>
      <c r="K58" s="93"/>
      <c r="L58" s="16"/>
      <c r="M58" s="19"/>
      <c r="N58" s="16"/>
      <c r="O58" s="56"/>
      <c r="P58" s="56"/>
      <c r="Q58" s="21"/>
    </row>
    <row r="59" spans="2:17" s="9" customFormat="1" ht="19.7" customHeight="1">
      <c r="B59" s="73"/>
      <c r="C59" s="73"/>
      <c r="D59" s="73"/>
      <c r="E59" s="91"/>
      <c r="F59" s="91"/>
      <c r="G59" s="91"/>
      <c r="H59" s="156"/>
      <c r="I59" s="93"/>
      <c r="J59" s="91"/>
      <c r="K59" s="93"/>
      <c r="L59" s="16"/>
      <c r="M59" s="19"/>
      <c r="N59" s="16"/>
      <c r="O59" s="56"/>
      <c r="P59" s="56"/>
      <c r="Q59" s="21"/>
    </row>
    <row r="60" spans="2:17" s="9" customFormat="1" ht="19.7" customHeight="1">
      <c r="B60" s="16"/>
      <c r="C60" s="16"/>
      <c r="D60" s="16"/>
      <c r="E60" s="54"/>
      <c r="F60" s="54"/>
      <c r="G60" s="54"/>
      <c r="H60" s="278"/>
      <c r="I60" s="17"/>
      <c r="J60" s="54"/>
      <c r="K60" s="847"/>
      <c r="L60" s="16"/>
      <c r="M60" s="19"/>
      <c r="N60" s="16"/>
      <c r="O60" s="56"/>
      <c r="P60" s="56"/>
      <c r="Q60" s="21"/>
    </row>
    <row r="61" spans="2:17" s="9" customFormat="1" ht="19.7" customHeight="1">
      <c r="B61" s="16"/>
      <c r="C61" s="16"/>
      <c r="D61" s="16"/>
      <c r="E61" s="54"/>
      <c r="F61" s="54"/>
      <c r="G61" s="54"/>
      <c r="H61" s="278"/>
      <c r="I61" s="17"/>
      <c r="J61" s="54"/>
      <c r="K61" s="847"/>
      <c r="L61" s="16"/>
      <c r="M61" s="19"/>
      <c r="N61" s="16"/>
      <c r="O61" s="56"/>
      <c r="P61" s="56"/>
      <c r="Q61" s="21"/>
    </row>
    <row r="62" spans="2:17" s="9" customFormat="1" ht="19.7" customHeight="1">
      <c r="B62" s="16"/>
      <c r="C62" s="16"/>
      <c r="D62" s="16"/>
      <c r="E62" s="54"/>
      <c r="F62" s="54"/>
      <c r="G62" s="278"/>
      <c r="H62" s="278"/>
      <c r="I62" s="17"/>
      <c r="J62" s="54"/>
      <c r="K62" s="847"/>
      <c r="L62" s="17"/>
      <c r="M62" s="19"/>
      <c r="N62" s="16"/>
      <c r="O62" s="17"/>
      <c r="P62" s="19"/>
      <c r="Q62" s="21"/>
    </row>
  </sheetData>
  <autoFilter ref="B9:O30" xr:uid="{DED3A06E-AFAB-485B-A0A0-447E8A4ACD5C}"/>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2EE14-B99E-498D-B323-F5E88018C8EC}">
  <dimension ref="A2:F9"/>
  <sheetViews>
    <sheetView workbookViewId="0">
      <selection activeCell="F17" sqref="F17"/>
    </sheetView>
  </sheetViews>
  <sheetFormatPr defaultRowHeight="18.75"/>
  <cols>
    <col min="1" max="1" width="5.625" style="3" customWidth="1"/>
    <col min="2" max="2" width="3.5" style="3" bestFit="1" customWidth="1"/>
    <col min="3" max="3" width="17.625" style="3" customWidth="1"/>
    <col min="4" max="4" width="25.75" style="3" bestFit="1" customWidth="1"/>
    <col min="5" max="5" width="5.875" style="3" bestFit="1" customWidth="1"/>
    <col min="6" max="6" width="15.625" style="3" customWidth="1"/>
    <col min="7" max="256" width="9" style="3"/>
    <col min="257" max="257" width="5.625" style="3" customWidth="1"/>
    <col min="258" max="258" width="3.5" style="3" bestFit="1" customWidth="1"/>
    <col min="259" max="259" width="17.625" style="3" customWidth="1"/>
    <col min="260" max="260" width="25.75" style="3" bestFit="1" customWidth="1"/>
    <col min="261" max="261" width="5.875" style="3" bestFit="1" customWidth="1"/>
    <col min="262" max="262" width="15.625" style="3" customWidth="1"/>
    <col min="263" max="512" width="9" style="3"/>
    <col min="513" max="513" width="5.625" style="3" customWidth="1"/>
    <col min="514" max="514" width="3.5" style="3" bestFit="1" customWidth="1"/>
    <col min="515" max="515" width="17.625" style="3" customWidth="1"/>
    <col min="516" max="516" width="25.75" style="3" bestFit="1" customWidth="1"/>
    <col min="517" max="517" width="5.875" style="3" bestFit="1" customWidth="1"/>
    <col min="518" max="518" width="15.625" style="3" customWidth="1"/>
    <col min="519" max="768" width="9" style="3"/>
    <col min="769" max="769" width="5.625" style="3" customWidth="1"/>
    <col min="770" max="770" width="3.5" style="3" bestFit="1" customWidth="1"/>
    <col min="771" max="771" width="17.625" style="3" customWidth="1"/>
    <col min="772" max="772" width="25.75" style="3" bestFit="1" customWidth="1"/>
    <col min="773" max="773" width="5.875" style="3" bestFit="1" customWidth="1"/>
    <col min="774" max="774" width="15.625" style="3" customWidth="1"/>
    <col min="775" max="1024" width="9" style="3"/>
    <col min="1025" max="1025" width="5.625" style="3" customWidth="1"/>
    <col min="1026" max="1026" width="3.5" style="3" bestFit="1" customWidth="1"/>
    <col min="1027" max="1027" width="17.625" style="3" customWidth="1"/>
    <col min="1028" max="1028" width="25.75" style="3" bestFit="1" customWidth="1"/>
    <col min="1029" max="1029" width="5.875" style="3" bestFit="1" customWidth="1"/>
    <col min="1030" max="1030" width="15.625" style="3" customWidth="1"/>
    <col min="1031" max="1280" width="9" style="3"/>
    <col min="1281" max="1281" width="5.625" style="3" customWidth="1"/>
    <col min="1282" max="1282" width="3.5" style="3" bestFit="1" customWidth="1"/>
    <col min="1283" max="1283" width="17.625" style="3" customWidth="1"/>
    <col min="1284" max="1284" width="25.75" style="3" bestFit="1" customWidth="1"/>
    <col min="1285" max="1285" width="5.875" style="3" bestFit="1" customWidth="1"/>
    <col min="1286" max="1286" width="15.625" style="3" customWidth="1"/>
    <col min="1287" max="1536" width="9" style="3"/>
    <col min="1537" max="1537" width="5.625" style="3" customWidth="1"/>
    <col min="1538" max="1538" width="3.5" style="3" bestFit="1" customWidth="1"/>
    <col min="1539" max="1539" width="17.625" style="3" customWidth="1"/>
    <col min="1540" max="1540" width="25.75" style="3" bestFit="1" customWidth="1"/>
    <col min="1541" max="1541" width="5.875" style="3" bestFit="1" customWidth="1"/>
    <col min="1542" max="1542" width="15.625" style="3" customWidth="1"/>
    <col min="1543" max="1792" width="9" style="3"/>
    <col min="1793" max="1793" width="5.625" style="3" customWidth="1"/>
    <col min="1794" max="1794" width="3.5" style="3" bestFit="1" customWidth="1"/>
    <col min="1795" max="1795" width="17.625" style="3" customWidth="1"/>
    <col min="1796" max="1796" width="25.75" style="3" bestFit="1" customWidth="1"/>
    <col min="1797" max="1797" width="5.875" style="3" bestFit="1" customWidth="1"/>
    <col min="1798" max="1798" width="15.625" style="3" customWidth="1"/>
    <col min="1799" max="2048" width="9" style="3"/>
    <col min="2049" max="2049" width="5.625" style="3" customWidth="1"/>
    <col min="2050" max="2050" width="3.5" style="3" bestFit="1" customWidth="1"/>
    <col min="2051" max="2051" width="17.625" style="3" customWidth="1"/>
    <col min="2052" max="2052" width="25.75" style="3" bestFit="1" customWidth="1"/>
    <col min="2053" max="2053" width="5.875" style="3" bestFit="1" customWidth="1"/>
    <col min="2054" max="2054" width="15.625" style="3" customWidth="1"/>
    <col min="2055" max="2304" width="9" style="3"/>
    <col min="2305" max="2305" width="5.625" style="3" customWidth="1"/>
    <col min="2306" max="2306" width="3.5" style="3" bestFit="1" customWidth="1"/>
    <col min="2307" max="2307" width="17.625" style="3" customWidth="1"/>
    <col min="2308" max="2308" width="25.75" style="3" bestFit="1" customWidth="1"/>
    <col min="2309" max="2309" width="5.875" style="3" bestFit="1" customWidth="1"/>
    <col min="2310" max="2310" width="15.625" style="3" customWidth="1"/>
    <col min="2311" max="2560" width="9" style="3"/>
    <col min="2561" max="2561" width="5.625" style="3" customWidth="1"/>
    <col min="2562" max="2562" width="3.5" style="3" bestFit="1" customWidth="1"/>
    <col min="2563" max="2563" width="17.625" style="3" customWidth="1"/>
    <col min="2564" max="2564" width="25.75" style="3" bestFit="1" customWidth="1"/>
    <col min="2565" max="2565" width="5.875" style="3" bestFit="1" customWidth="1"/>
    <col min="2566" max="2566" width="15.625" style="3" customWidth="1"/>
    <col min="2567" max="2816" width="9" style="3"/>
    <col min="2817" max="2817" width="5.625" style="3" customWidth="1"/>
    <col min="2818" max="2818" width="3.5" style="3" bestFit="1" customWidth="1"/>
    <col min="2819" max="2819" width="17.625" style="3" customWidth="1"/>
    <col min="2820" max="2820" width="25.75" style="3" bestFit="1" customWidth="1"/>
    <col min="2821" max="2821" width="5.875" style="3" bestFit="1" customWidth="1"/>
    <col min="2822" max="2822" width="15.625" style="3" customWidth="1"/>
    <col min="2823" max="3072" width="9" style="3"/>
    <col min="3073" max="3073" width="5.625" style="3" customWidth="1"/>
    <col min="3074" max="3074" width="3.5" style="3" bestFit="1" customWidth="1"/>
    <col min="3075" max="3075" width="17.625" style="3" customWidth="1"/>
    <col min="3076" max="3076" width="25.75" style="3" bestFit="1" customWidth="1"/>
    <col min="3077" max="3077" width="5.875" style="3" bestFit="1" customWidth="1"/>
    <col min="3078" max="3078" width="15.625" style="3" customWidth="1"/>
    <col min="3079" max="3328" width="9" style="3"/>
    <col min="3329" max="3329" width="5.625" style="3" customWidth="1"/>
    <col min="3330" max="3330" width="3.5" style="3" bestFit="1" customWidth="1"/>
    <col min="3331" max="3331" width="17.625" style="3" customWidth="1"/>
    <col min="3332" max="3332" width="25.75" style="3" bestFit="1" customWidth="1"/>
    <col min="3333" max="3333" width="5.875" style="3" bestFit="1" customWidth="1"/>
    <col min="3334" max="3334" width="15.625" style="3" customWidth="1"/>
    <col min="3335" max="3584" width="9" style="3"/>
    <col min="3585" max="3585" width="5.625" style="3" customWidth="1"/>
    <col min="3586" max="3586" width="3.5" style="3" bestFit="1" customWidth="1"/>
    <col min="3587" max="3587" width="17.625" style="3" customWidth="1"/>
    <col min="3588" max="3588" width="25.75" style="3" bestFit="1" customWidth="1"/>
    <col min="3589" max="3589" width="5.875" style="3" bestFit="1" customWidth="1"/>
    <col min="3590" max="3590" width="15.625" style="3" customWidth="1"/>
    <col min="3591" max="3840" width="9" style="3"/>
    <col min="3841" max="3841" width="5.625" style="3" customWidth="1"/>
    <col min="3842" max="3842" width="3.5" style="3" bestFit="1" customWidth="1"/>
    <col min="3843" max="3843" width="17.625" style="3" customWidth="1"/>
    <col min="3844" max="3844" width="25.75" style="3" bestFit="1" customWidth="1"/>
    <col min="3845" max="3845" width="5.875" style="3" bestFit="1" customWidth="1"/>
    <col min="3846" max="3846" width="15.625" style="3" customWidth="1"/>
    <col min="3847" max="4096" width="9" style="3"/>
    <col min="4097" max="4097" width="5.625" style="3" customWidth="1"/>
    <col min="4098" max="4098" width="3.5" style="3" bestFit="1" customWidth="1"/>
    <col min="4099" max="4099" width="17.625" style="3" customWidth="1"/>
    <col min="4100" max="4100" width="25.75" style="3" bestFit="1" customWidth="1"/>
    <col min="4101" max="4101" width="5.875" style="3" bestFit="1" customWidth="1"/>
    <col min="4102" max="4102" width="15.625" style="3" customWidth="1"/>
    <col min="4103" max="4352" width="9" style="3"/>
    <col min="4353" max="4353" width="5.625" style="3" customWidth="1"/>
    <col min="4354" max="4354" width="3.5" style="3" bestFit="1" customWidth="1"/>
    <col min="4355" max="4355" width="17.625" style="3" customWidth="1"/>
    <col min="4356" max="4356" width="25.75" style="3" bestFit="1" customWidth="1"/>
    <col min="4357" max="4357" width="5.875" style="3" bestFit="1" customWidth="1"/>
    <col min="4358" max="4358" width="15.625" style="3" customWidth="1"/>
    <col min="4359" max="4608" width="9" style="3"/>
    <col min="4609" max="4609" width="5.625" style="3" customWidth="1"/>
    <col min="4610" max="4610" width="3.5" style="3" bestFit="1" customWidth="1"/>
    <col min="4611" max="4611" width="17.625" style="3" customWidth="1"/>
    <col min="4612" max="4612" width="25.75" style="3" bestFit="1" customWidth="1"/>
    <col min="4613" max="4613" width="5.875" style="3" bestFit="1" customWidth="1"/>
    <col min="4614" max="4614" width="15.625" style="3" customWidth="1"/>
    <col min="4615" max="4864" width="9" style="3"/>
    <col min="4865" max="4865" width="5.625" style="3" customWidth="1"/>
    <col min="4866" max="4866" width="3.5" style="3" bestFit="1" customWidth="1"/>
    <col min="4867" max="4867" width="17.625" style="3" customWidth="1"/>
    <col min="4868" max="4868" width="25.75" style="3" bestFit="1" customWidth="1"/>
    <col min="4869" max="4869" width="5.875" style="3" bestFit="1" customWidth="1"/>
    <col min="4870" max="4870" width="15.625" style="3" customWidth="1"/>
    <col min="4871" max="5120" width="9" style="3"/>
    <col min="5121" max="5121" width="5.625" style="3" customWidth="1"/>
    <col min="5122" max="5122" width="3.5" style="3" bestFit="1" customWidth="1"/>
    <col min="5123" max="5123" width="17.625" style="3" customWidth="1"/>
    <col min="5124" max="5124" width="25.75" style="3" bestFit="1" customWidth="1"/>
    <col min="5125" max="5125" width="5.875" style="3" bestFit="1" customWidth="1"/>
    <col min="5126" max="5126" width="15.625" style="3" customWidth="1"/>
    <col min="5127" max="5376" width="9" style="3"/>
    <col min="5377" max="5377" width="5.625" style="3" customWidth="1"/>
    <col min="5378" max="5378" width="3.5" style="3" bestFit="1" customWidth="1"/>
    <col min="5379" max="5379" width="17.625" style="3" customWidth="1"/>
    <col min="5380" max="5380" width="25.75" style="3" bestFit="1" customWidth="1"/>
    <col min="5381" max="5381" width="5.875" style="3" bestFit="1" customWidth="1"/>
    <col min="5382" max="5382" width="15.625" style="3" customWidth="1"/>
    <col min="5383" max="5632" width="9" style="3"/>
    <col min="5633" max="5633" width="5.625" style="3" customWidth="1"/>
    <col min="5634" max="5634" width="3.5" style="3" bestFit="1" customWidth="1"/>
    <col min="5635" max="5635" width="17.625" style="3" customWidth="1"/>
    <col min="5636" max="5636" width="25.75" style="3" bestFit="1" customWidth="1"/>
    <col min="5637" max="5637" width="5.875" style="3" bestFit="1" customWidth="1"/>
    <col min="5638" max="5638" width="15.625" style="3" customWidth="1"/>
    <col min="5639" max="5888" width="9" style="3"/>
    <col min="5889" max="5889" width="5.625" style="3" customWidth="1"/>
    <col min="5890" max="5890" width="3.5" style="3" bestFit="1" customWidth="1"/>
    <col min="5891" max="5891" width="17.625" style="3" customWidth="1"/>
    <col min="5892" max="5892" width="25.75" style="3" bestFit="1" customWidth="1"/>
    <col min="5893" max="5893" width="5.875" style="3" bestFit="1" customWidth="1"/>
    <col min="5894" max="5894" width="15.625" style="3" customWidth="1"/>
    <col min="5895" max="6144" width="9" style="3"/>
    <col min="6145" max="6145" width="5.625" style="3" customWidth="1"/>
    <col min="6146" max="6146" width="3.5" style="3" bestFit="1" customWidth="1"/>
    <col min="6147" max="6147" width="17.625" style="3" customWidth="1"/>
    <col min="6148" max="6148" width="25.75" style="3" bestFit="1" customWidth="1"/>
    <col min="6149" max="6149" width="5.875" style="3" bestFit="1" customWidth="1"/>
    <col min="6150" max="6150" width="15.625" style="3" customWidth="1"/>
    <col min="6151" max="6400" width="9" style="3"/>
    <col min="6401" max="6401" width="5.625" style="3" customWidth="1"/>
    <col min="6402" max="6402" width="3.5" style="3" bestFit="1" customWidth="1"/>
    <col min="6403" max="6403" width="17.625" style="3" customWidth="1"/>
    <col min="6404" max="6404" width="25.75" style="3" bestFit="1" customWidth="1"/>
    <col min="6405" max="6405" width="5.875" style="3" bestFit="1" customWidth="1"/>
    <col min="6406" max="6406" width="15.625" style="3" customWidth="1"/>
    <col min="6407" max="6656" width="9" style="3"/>
    <col min="6657" max="6657" width="5.625" style="3" customWidth="1"/>
    <col min="6658" max="6658" width="3.5" style="3" bestFit="1" customWidth="1"/>
    <col min="6659" max="6659" width="17.625" style="3" customWidth="1"/>
    <col min="6660" max="6660" width="25.75" style="3" bestFit="1" customWidth="1"/>
    <col min="6661" max="6661" width="5.875" style="3" bestFit="1" customWidth="1"/>
    <col min="6662" max="6662" width="15.625" style="3" customWidth="1"/>
    <col min="6663" max="6912" width="9" style="3"/>
    <col min="6913" max="6913" width="5.625" style="3" customWidth="1"/>
    <col min="6914" max="6914" width="3.5" style="3" bestFit="1" customWidth="1"/>
    <col min="6915" max="6915" width="17.625" style="3" customWidth="1"/>
    <col min="6916" max="6916" width="25.75" style="3" bestFit="1" customWidth="1"/>
    <col min="6917" max="6917" width="5.875" style="3" bestFit="1" customWidth="1"/>
    <col min="6918" max="6918" width="15.625" style="3" customWidth="1"/>
    <col min="6919" max="7168" width="9" style="3"/>
    <col min="7169" max="7169" width="5.625" style="3" customWidth="1"/>
    <col min="7170" max="7170" width="3.5" style="3" bestFit="1" customWidth="1"/>
    <col min="7171" max="7171" width="17.625" style="3" customWidth="1"/>
    <col min="7172" max="7172" width="25.75" style="3" bestFit="1" customWidth="1"/>
    <col min="7173" max="7173" width="5.875" style="3" bestFit="1" customWidth="1"/>
    <col min="7174" max="7174" width="15.625" style="3" customWidth="1"/>
    <col min="7175" max="7424" width="9" style="3"/>
    <col min="7425" max="7425" width="5.625" style="3" customWidth="1"/>
    <col min="7426" max="7426" width="3.5" style="3" bestFit="1" customWidth="1"/>
    <col min="7427" max="7427" width="17.625" style="3" customWidth="1"/>
    <col min="7428" max="7428" width="25.75" style="3" bestFit="1" customWidth="1"/>
    <col min="7429" max="7429" width="5.875" style="3" bestFit="1" customWidth="1"/>
    <col min="7430" max="7430" width="15.625" style="3" customWidth="1"/>
    <col min="7431" max="7680" width="9" style="3"/>
    <col min="7681" max="7681" width="5.625" style="3" customWidth="1"/>
    <col min="7682" max="7682" width="3.5" style="3" bestFit="1" customWidth="1"/>
    <col min="7683" max="7683" width="17.625" style="3" customWidth="1"/>
    <col min="7684" max="7684" width="25.75" style="3" bestFit="1" customWidth="1"/>
    <col min="7685" max="7685" width="5.875" style="3" bestFit="1" customWidth="1"/>
    <col min="7686" max="7686" width="15.625" style="3" customWidth="1"/>
    <col min="7687" max="7936" width="9" style="3"/>
    <col min="7937" max="7937" width="5.625" style="3" customWidth="1"/>
    <col min="7938" max="7938" width="3.5" style="3" bestFit="1" customWidth="1"/>
    <col min="7939" max="7939" width="17.625" style="3" customWidth="1"/>
    <col min="7940" max="7940" width="25.75" style="3" bestFit="1" customWidth="1"/>
    <col min="7941" max="7941" width="5.875" style="3" bestFit="1" customWidth="1"/>
    <col min="7942" max="7942" width="15.625" style="3" customWidth="1"/>
    <col min="7943" max="8192" width="9" style="3"/>
    <col min="8193" max="8193" width="5.625" style="3" customWidth="1"/>
    <col min="8194" max="8194" width="3.5" style="3" bestFit="1" customWidth="1"/>
    <col min="8195" max="8195" width="17.625" style="3" customWidth="1"/>
    <col min="8196" max="8196" width="25.75" style="3" bestFit="1" customWidth="1"/>
    <col min="8197" max="8197" width="5.875" style="3" bestFit="1" customWidth="1"/>
    <col min="8198" max="8198" width="15.625" style="3" customWidth="1"/>
    <col min="8199" max="8448" width="9" style="3"/>
    <col min="8449" max="8449" width="5.625" style="3" customWidth="1"/>
    <col min="8450" max="8450" width="3.5" style="3" bestFit="1" customWidth="1"/>
    <col min="8451" max="8451" width="17.625" style="3" customWidth="1"/>
    <col min="8452" max="8452" width="25.75" style="3" bestFit="1" customWidth="1"/>
    <col min="8453" max="8453" width="5.875" style="3" bestFit="1" customWidth="1"/>
    <col min="8454" max="8454" width="15.625" style="3" customWidth="1"/>
    <col min="8455" max="8704" width="9" style="3"/>
    <col min="8705" max="8705" width="5.625" style="3" customWidth="1"/>
    <col min="8706" max="8706" width="3.5" style="3" bestFit="1" customWidth="1"/>
    <col min="8707" max="8707" width="17.625" style="3" customWidth="1"/>
    <col min="8708" max="8708" width="25.75" style="3" bestFit="1" customWidth="1"/>
    <col min="8709" max="8709" width="5.875" style="3" bestFit="1" customWidth="1"/>
    <col min="8710" max="8710" width="15.625" style="3" customWidth="1"/>
    <col min="8711" max="8960" width="9" style="3"/>
    <col min="8961" max="8961" width="5.625" style="3" customWidth="1"/>
    <col min="8962" max="8962" width="3.5" style="3" bestFit="1" customWidth="1"/>
    <col min="8963" max="8963" width="17.625" style="3" customWidth="1"/>
    <col min="8964" max="8964" width="25.75" style="3" bestFit="1" customWidth="1"/>
    <col min="8965" max="8965" width="5.875" style="3" bestFit="1" customWidth="1"/>
    <col min="8966" max="8966" width="15.625" style="3" customWidth="1"/>
    <col min="8967" max="9216" width="9" style="3"/>
    <col min="9217" max="9217" width="5.625" style="3" customWidth="1"/>
    <col min="9218" max="9218" width="3.5" style="3" bestFit="1" customWidth="1"/>
    <col min="9219" max="9219" width="17.625" style="3" customWidth="1"/>
    <col min="9220" max="9220" width="25.75" style="3" bestFit="1" customWidth="1"/>
    <col min="9221" max="9221" width="5.875" style="3" bestFit="1" customWidth="1"/>
    <col min="9222" max="9222" width="15.625" style="3" customWidth="1"/>
    <col min="9223" max="9472" width="9" style="3"/>
    <col min="9473" max="9473" width="5.625" style="3" customWidth="1"/>
    <col min="9474" max="9474" width="3.5" style="3" bestFit="1" customWidth="1"/>
    <col min="9475" max="9475" width="17.625" style="3" customWidth="1"/>
    <col min="9476" max="9476" width="25.75" style="3" bestFit="1" customWidth="1"/>
    <col min="9477" max="9477" width="5.875" style="3" bestFit="1" customWidth="1"/>
    <col min="9478" max="9478" width="15.625" style="3" customWidth="1"/>
    <col min="9479" max="9728" width="9" style="3"/>
    <col min="9729" max="9729" width="5.625" style="3" customWidth="1"/>
    <col min="9730" max="9730" width="3.5" style="3" bestFit="1" customWidth="1"/>
    <col min="9731" max="9731" width="17.625" style="3" customWidth="1"/>
    <col min="9732" max="9732" width="25.75" style="3" bestFit="1" customWidth="1"/>
    <col min="9733" max="9733" width="5.875" style="3" bestFit="1" customWidth="1"/>
    <col min="9734" max="9734" width="15.625" style="3" customWidth="1"/>
    <col min="9735" max="9984" width="9" style="3"/>
    <col min="9985" max="9985" width="5.625" style="3" customWidth="1"/>
    <col min="9986" max="9986" width="3.5" style="3" bestFit="1" customWidth="1"/>
    <col min="9987" max="9987" width="17.625" style="3" customWidth="1"/>
    <col min="9988" max="9988" width="25.75" style="3" bestFit="1" customWidth="1"/>
    <col min="9989" max="9989" width="5.875" style="3" bestFit="1" customWidth="1"/>
    <col min="9990" max="9990" width="15.625" style="3" customWidth="1"/>
    <col min="9991" max="10240" width="9" style="3"/>
    <col min="10241" max="10241" width="5.625" style="3" customWidth="1"/>
    <col min="10242" max="10242" width="3.5" style="3" bestFit="1" customWidth="1"/>
    <col min="10243" max="10243" width="17.625" style="3" customWidth="1"/>
    <col min="10244" max="10244" width="25.75" style="3" bestFit="1" customWidth="1"/>
    <col min="10245" max="10245" width="5.875" style="3" bestFit="1" customWidth="1"/>
    <col min="10246" max="10246" width="15.625" style="3" customWidth="1"/>
    <col min="10247" max="10496" width="9" style="3"/>
    <col min="10497" max="10497" width="5.625" style="3" customWidth="1"/>
    <col min="10498" max="10498" width="3.5" style="3" bestFit="1" customWidth="1"/>
    <col min="10499" max="10499" width="17.625" style="3" customWidth="1"/>
    <col min="10500" max="10500" width="25.75" style="3" bestFit="1" customWidth="1"/>
    <col min="10501" max="10501" width="5.875" style="3" bestFit="1" customWidth="1"/>
    <col min="10502" max="10502" width="15.625" style="3" customWidth="1"/>
    <col min="10503" max="10752" width="9" style="3"/>
    <col min="10753" max="10753" width="5.625" style="3" customWidth="1"/>
    <col min="10754" max="10754" width="3.5" style="3" bestFit="1" customWidth="1"/>
    <col min="10755" max="10755" width="17.625" style="3" customWidth="1"/>
    <col min="10756" max="10756" width="25.75" style="3" bestFit="1" customWidth="1"/>
    <col min="10757" max="10757" width="5.875" style="3" bestFit="1" customWidth="1"/>
    <col min="10758" max="10758" width="15.625" style="3" customWidth="1"/>
    <col min="10759" max="11008" width="9" style="3"/>
    <col min="11009" max="11009" width="5.625" style="3" customWidth="1"/>
    <col min="11010" max="11010" width="3.5" style="3" bestFit="1" customWidth="1"/>
    <col min="11011" max="11011" width="17.625" style="3" customWidth="1"/>
    <col min="11012" max="11012" width="25.75" style="3" bestFit="1" customWidth="1"/>
    <col min="11013" max="11013" width="5.875" style="3" bestFit="1" customWidth="1"/>
    <col min="11014" max="11014" width="15.625" style="3" customWidth="1"/>
    <col min="11015" max="11264" width="9" style="3"/>
    <col min="11265" max="11265" width="5.625" style="3" customWidth="1"/>
    <col min="11266" max="11266" width="3.5" style="3" bestFit="1" customWidth="1"/>
    <col min="11267" max="11267" width="17.625" style="3" customWidth="1"/>
    <col min="11268" max="11268" width="25.75" style="3" bestFit="1" customWidth="1"/>
    <col min="11269" max="11269" width="5.875" style="3" bestFit="1" customWidth="1"/>
    <col min="11270" max="11270" width="15.625" style="3" customWidth="1"/>
    <col min="11271" max="11520" width="9" style="3"/>
    <col min="11521" max="11521" width="5.625" style="3" customWidth="1"/>
    <col min="11522" max="11522" width="3.5" style="3" bestFit="1" customWidth="1"/>
    <col min="11523" max="11523" width="17.625" style="3" customWidth="1"/>
    <col min="11524" max="11524" width="25.75" style="3" bestFit="1" customWidth="1"/>
    <col min="11525" max="11525" width="5.875" style="3" bestFit="1" customWidth="1"/>
    <col min="11526" max="11526" width="15.625" style="3" customWidth="1"/>
    <col min="11527" max="11776" width="9" style="3"/>
    <col min="11777" max="11777" width="5.625" style="3" customWidth="1"/>
    <col min="11778" max="11778" width="3.5" style="3" bestFit="1" customWidth="1"/>
    <col min="11779" max="11779" width="17.625" style="3" customWidth="1"/>
    <col min="11780" max="11780" width="25.75" style="3" bestFit="1" customWidth="1"/>
    <col min="11781" max="11781" width="5.875" style="3" bestFit="1" customWidth="1"/>
    <col min="11782" max="11782" width="15.625" style="3" customWidth="1"/>
    <col min="11783" max="12032" width="9" style="3"/>
    <col min="12033" max="12033" width="5.625" style="3" customWidth="1"/>
    <col min="12034" max="12034" width="3.5" style="3" bestFit="1" customWidth="1"/>
    <col min="12035" max="12035" width="17.625" style="3" customWidth="1"/>
    <col min="12036" max="12036" width="25.75" style="3" bestFit="1" customWidth="1"/>
    <col min="12037" max="12037" width="5.875" style="3" bestFit="1" customWidth="1"/>
    <col min="12038" max="12038" width="15.625" style="3" customWidth="1"/>
    <col min="12039" max="12288" width="9" style="3"/>
    <col min="12289" max="12289" width="5.625" style="3" customWidth="1"/>
    <col min="12290" max="12290" width="3.5" style="3" bestFit="1" customWidth="1"/>
    <col min="12291" max="12291" width="17.625" style="3" customWidth="1"/>
    <col min="12292" max="12292" width="25.75" style="3" bestFit="1" customWidth="1"/>
    <col min="12293" max="12293" width="5.875" style="3" bestFit="1" customWidth="1"/>
    <col min="12294" max="12294" width="15.625" style="3" customWidth="1"/>
    <col min="12295" max="12544" width="9" style="3"/>
    <col min="12545" max="12545" width="5.625" style="3" customWidth="1"/>
    <col min="12546" max="12546" width="3.5" style="3" bestFit="1" customWidth="1"/>
    <col min="12547" max="12547" width="17.625" style="3" customWidth="1"/>
    <col min="12548" max="12548" width="25.75" style="3" bestFit="1" customWidth="1"/>
    <col min="12549" max="12549" width="5.875" style="3" bestFit="1" customWidth="1"/>
    <col min="12550" max="12550" width="15.625" style="3" customWidth="1"/>
    <col min="12551" max="12800" width="9" style="3"/>
    <col min="12801" max="12801" width="5.625" style="3" customWidth="1"/>
    <col min="12802" max="12802" width="3.5" style="3" bestFit="1" customWidth="1"/>
    <col min="12803" max="12803" width="17.625" style="3" customWidth="1"/>
    <col min="12804" max="12804" width="25.75" style="3" bestFit="1" customWidth="1"/>
    <col min="12805" max="12805" width="5.875" style="3" bestFit="1" customWidth="1"/>
    <col min="12806" max="12806" width="15.625" style="3" customWidth="1"/>
    <col min="12807" max="13056" width="9" style="3"/>
    <col min="13057" max="13057" width="5.625" style="3" customWidth="1"/>
    <col min="13058" max="13058" width="3.5" style="3" bestFit="1" customWidth="1"/>
    <col min="13059" max="13059" width="17.625" style="3" customWidth="1"/>
    <col min="13060" max="13060" width="25.75" style="3" bestFit="1" customWidth="1"/>
    <col min="13061" max="13061" width="5.875" style="3" bestFit="1" customWidth="1"/>
    <col min="13062" max="13062" width="15.625" style="3" customWidth="1"/>
    <col min="13063" max="13312" width="9" style="3"/>
    <col min="13313" max="13313" width="5.625" style="3" customWidth="1"/>
    <col min="13314" max="13314" width="3.5" style="3" bestFit="1" customWidth="1"/>
    <col min="13315" max="13315" width="17.625" style="3" customWidth="1"/>
    <col min="13316" max="13316" width="25.75" style="3" bestFit="1" customWidth="1"/>
    <col min="13317" max="13317" width="5.875" style="3" bestFit="1" customWidth="1"/>
    <col min="13318" max="13318" width="15.625" style="3" customWidth="1"/>
    <col min="13319" max="13568" width="9" style="3"/>
    <col min="13569" max="13569" width="5.625" style="3" customWidth="1"/>
    <col min="13570" max="13570" width="3.5" style="3" bestFit="1" customWidth="1"/>
    <col min="13571" max="13571" width="17.625" style="3" customWidth="1"/>
    <col min="13572" max="13572" width="25.75" style="3" bestFit="1" customWidth="1"/>
    <col min="13573" max="13573" width="5.875" style="3" bestFit="1" customWidth="1"/>
    <col min="13574" max="13574" width="15.625" style="3" customWidth="1"/>
    <col min="13575" max="13824" width="9" style="3"/>
    <col min="13825" max="13825" width="5.625" style="3" customWidth="1"/>
    <col min="13826" max="13826" width="3.5" style="3" bestFit="1" customWidth="1"/>
    <col min="13827" max="13827" width="17.625" style="3" customWidth="1"/>
    <col min="13828" max="13828" width="25.75" style="3" bestFit="1" customWidth="1"/>
    <col min="13829" max="13829" width="5.875" style="3" bestFit="1" customWidth="1"/>
    <col min="13830" max="13830" width="15.625" style="3" customWidth="1"/>
    <col min="13831" max="14080" width="9" style="3"/>
    <col min="14081" max="14081" width="5.625" style="3" customWidth="1"/>
    <col min="14082" max="14082" width="3.5" style="3" bestFit="1" customWidth="1"/>
    <col min="14083" max="14083" width="17.625" style="3" customWidth="1"/>
    <col min="14084" max="14084" width="25.75" style="3" bestFit="1" customWidth="1"/>
    <col min="14085" max="14085" width="5.875" style="3" bestFit="1" customWidth="1"/>
    <col min="14086" max="14086" width="15.625" style="3" customWidth="1"/>
    <col min="14087" max="14336" width="9" style="3"/>
    <col min="14337" max="14337" width="5.625" style="3" customWidth="1"/>
    <col min="14338" max="14338" width="3.5" style="3" bestFit="1" customWidth="1"/>
    <col min="14339" max="14339" width="17.625" style="3" customWidth="1"/>
    <col min="14340" max="14340" width="25.75" style="3" bestFit="1" customWidth="1"/>
    <col min="14341" max="14341" width="5.875" style="3" bestFit="1" customWidth="1"/>
    <col min="14342" max="14342" width="15.625" style="3" customWidth="1"/>
    <col min="14343" max="14592" width="9" style="3"/>
    <col min="14593" max="14593" width="5.625" style="3" customWidth="1"/>
    <col min="14594" max="14594" width="3.5" style="3" bestFit="1" customWidth="1"/>
    <col min="14595" max="14595" width="17.625" style="3" customWidth="1"/>
    <col min="14596" max="14596" width="25.75" style="3" bestFit="1" customWidth="1"/>
    <col min="14597" max="14597" width="5.875" style="3" bestFit="1" customWidth="1"/>
    <col min="14598" max="14598" width="15.625" style="3" customWidth="1"/>
    <col min="14599" max="14848" width="9" style="3"/>
    <col min="14849" max="14849" width="5.625" style="3" customWidth="1"/>
    <col min="14850" max="14850" width="3.5" style="3" bestFit="1" customWidth="1"/>
    <col min="14851" max="14851" width="17.625" style="3" customWidth="1"/>
    <col min="14852" max="14852" width="25.75" style="3" bestFit="1" customWidth="1"/>
    <col min="14853" max="14853" width="5.875" style="3" bestFit="1" customWidth="1"/>
    <col min="14854" max="14854" width="15.625" style="3" customWidth="1"/>
    <col min="14855" max="15104" width="9" style="3"/>
    <col min="15105" max="15105" width="5.625" style="3" customWidth="1"/>
    <col min="15106" max="15106" width="3.5" style="3" bestFit="1" customWidth="1"/>
    <col min="15107" max="15107" width="17.625" style="3" customWidth="1"/>
    <col min="15108" max="15108" width="25.75" style="3" bestFit="1" customWidth="1"/>
    <col min="15109" max="15109" width="5.875" style="3" bestFit="1" customWidth="1"/>
    <col min="15110" max="15110" width="15.625" style="3" customWidth="1"/>
    <col min="15111" max="15360" width="9" style="3"/>
    <col min="15361" max="15361" width="5.625" style="3" customWidth="1"/>
    <col min="15362" max="15362" width="3.5" style="3" bestFit="1" customWidth="1"/>
    <col min="15363" max="15363" width="17.625" style="3" customWidth="1"/>
    <col min="15364" max="15364" width="25.75" style="3" bestFit="1" customWidth="1"/>
    <col min="15365" max="15365" width="5.875" style="3" bestFit="1" customWidth="1"/>
    <col min="15366" max="15366" width="15.625" style="3" customWidth="1"/>
    <col min="15367" max="15616" width="9" style="3"/>
    <col min="15617" max="15617" width="5.625" style="3" customWidth="1"/>
    <col min="15618" max="15618" width="3.5" style="3" bestFit="1" customWidth="1"/>
    <col min="15619" max="15619" width="17.625" style="3" customWidth="1"/>
    <col min="15620" max="15620" width="25.75" style="3" bestFit="1" customWidth="1"/>
    <col min="15621" max="15621" width="5.875" style="3" bestFit="1" customWidth="1"/>
    <col min="15622" max="15622" width="15.625" style="3" customWidth="1"/>
    <col min="15623" max="15872" width="9" style="3"/>
    <col min="15873" max="15873" width="5.625" style="3" customWidth="1"/>
    <col min="15874" max="15874" width="3.5" style="3" bestFit="1" customWidth="1"/>
    <col min="15875" max="15875" width="17.625" style="3" customWidth="1"/>
    <col min="15876" max="15876" width="25.75" style="3" bestFit="1" customWidth="1"/>
    <col min="15877" max="15877" width="5.875" style="3" bestFit="1" customWidth="1"/>
    <col min="15878" max="15878" width="15.625" style="3" customWidth="1"/>
    <col min="15879" max="16128" width="9" style="3"/>
    <col min="16129" max="16129" width="5.625" style="3" customWidth="1"/>
    <col min="16130" max="16130" width="3.5" style="3" bestFit="1" customWidth="1"/>
    <col min="16131" max="16131" width="17.625" style="3" customWidth="1"/>
    <col min="16132" max="16132" width="25.75" style="3" bestFit="1" customWidth="1"/>
    <col min="16133" max="16133" width="5.875" style="3" bestFit="1" customWidth="1"/>
    <col min="16134" max="16134" width="15.625" style="3" customWidth="1"/>
    <col min="16135" max="16384" width="9" style="3"/>
  </cols>
  <sheetData>
    <row r="2" spans="1:6">
      <c r="D2" s="11"/>
      <c r="F2" s="11" t="s">
        <v>666</v>
      </c>
    </row>
    <row r="3" spans="1:6">
      <c r="A3" s="297" t="s">
        <v>667</v>
      </c>
    </row>
    <row r="5" spans="1:6">
      <c r="B5" s="170" t="s">
        <v>497</v>
      </c>
      <c r="C5" s="170" t="s">
        <v>498</v>
      </c>
      <c r="D5" s="170" t="s">
        <v>668</v>
      </c>
      <c r="E5" s="170" t="s">
        <v>500</v>
      </c>
      <c r="F5" s="170" t="s">
        <v>501</v>
      </c>
    </row>
    <row r="6" spans="1:6" ht="20.100000000000001" customHeight="1">
      <c r="B6" s="298">
        <v>1</v>
      </c>
      <c r="C6" s="299" t="s">
        <v>669</v>
      </c>
      <c r="D6" s="299" t="s">
        <v>670</v>
      </c>
      <c r="E6" s="298">
        <v>2</v>
      </c>
      <c r="F6" s="300" t="s">
        <v>671</v>
      </c>
    </row>
    <row r="7" spans="1:6" ht="20.100000000000001" customHeight="1">
      <c r="B7" s="298">
        <v>2</v>
      </c>
      <c r="C7" s="301" t="s">
        <v>463</v>
      </c>
      <c r="D7" s="299" t="s">
        <v>672</v>
      </c>
      <c r="E7" s="298">
        <v>2</v>
      </c>
      <c r="F7" s="302"/>
    </row>
    <row r="8" spans="1:6" ht="20.100000000000001" customHeight="1">
      <c r="B8" s="298">
        <v>3</v>
      </c>
      <c r="C8" s="299" t="s">
        <v>673</v>
      </c>
      <c r="D8" s="299" t="s">
        <v>674</v>
      </c>
      <c r="E8" s="298">
        <v>2</v>
      </c>
      <c r="F8" s="303"/>
    </row>
    <row r="9" spans="1:6" ht="20.100000000000001" customHeight="1">
      <c r="B9" s="304">
        <v>4</v>
      </c>
      <c r="C9" s="305" t="s">
        <v>675</v>
      </c>
      <c r="D9" s="305" t="s">
        <v>676</v>
      </c>
      <c r="E9" s="304">
        <v>2</v>
      </c>
      <c r="F9" s="304" t="s">
        <v>677</v>
      </c>
    </row>
  </sheetData>
  <mergeCells count="1">
    <mergeCell ref="F6:F8"/>
  </mergeCells>
  <phoneticPr fontId="3"/>
  <pageMargins left="0.7" right="0.7" top="0.75" bottom="0.75" header="0.3" footer="0.3"/>
  <pageSetup paperSize="9" orientation="portrait" r:id="rId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89714-BE45-42C9-BF89-CA6A94E964AB}">
  <dimension ref="B2:Q20"/>
  <sheetViews>
    <sheetView zoomScale="85" zoomScaleNormal="85" workbookViewId="0">
      <pane xSplit="10" ySplit="8" topLeftCell="K9" activePane="bottomRight" state="frozen"/>
      <selection pane="topRight" activeCell="K1" sqref="K1"/>
      <selection pane="bottomLeft" activeCell="A9" sqref="A9"/>
      <selection pane="bottomRight" activeCell="C15" sqref="C15"/>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6874</v>
      </c>
      <c r="G2" s="4" t="s">
        <v>2</v>
      </c>
      <c r="H2" s="5"/>
      <c r="I2" s="6"/>
      <c r="J2" s="125">
        <f>SUM(H:H)</f>
        <v>27400</v>
      </c>
    </row>
    <row r="3" spans="2:17" ht="20.100000000000001" customHeight="1">
      <c r="B3" s="1" t="s">
        <v>3</v>
      </c>
      <c r="C3" s="1"/>
      <c r="D3" s="1"/>
      <c r="E3" s="14" t="s">
        <v>1056</v>
      </c>
    </row>
    <row r="4" spans="2:17" ht="20.100000000000001" customHeight="1">
      <c r="B4" s="1" t="s">
        <v>5</v>
      </c>
      <c r="C4" s="1"/>
      <c r="D4" s="1"/>
      <c r="E4" s="14">
        <v>201110</v>
      </c>
    </row>
    <row r="5" spans="2:17" ht="20.100000000000001" customHeight="1">
      <c r="B5" s="1" t="s">
        <v>6</v>
      </c>
      <c r="C5" s="1"/>
      <c r="D5" s="1"/>
      <c r="E5" s="15">
        <v>44889</v>
      </c>
    </row>
    <row r="6" spans="2:17" ht="20.100000000000001" customHeight="1">
      <c r="B6" s="1" t="s">
        <v>8</v>
      </c>
      <c r="C6" s="1"/>
      <c r="D6" s="1"/>
      <c r="E6" s="15">
        <v>44890</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52">
        <v>0</v>
      </c>
      <c r="H9" s="52">
        <f t="shared" ref="H9:H19" si="0">F9*G9</f>
        <v>0</v>
      </c>
      <c r="I9" s="18"/>
      <c r="J9" s="146"/>
      <c r="K9" s="146"/>
      <c r="L9" s="17"/>
      <c r="M9" s="19"/>
      <c r="N9" s="16"/>
      <c r="O9" s="17"/>
      <c r="P9" s="19"/>
      <c r="Q9" s="21"/>
    </row>
    <row r="10" spans="2:17" s="9" customFormat="1" ht="19.7" customHeight="1">
      <c r="B10" s="59">
        <v>1</v>
      </c>
      <c r="C10" s="59" t="s">
        <v>687</v>
      </c>
      <c r="D10" s="59" t="s">
        <v>687</v>
      </c>
      <c r="E10" s="202" t="s">
        <v>1066</v>
      </c>
      <c r="F10" s="64">
        <v>1</v>
      </c>
      <c r="G10" s="52">
        <v>18500</v>
      </c>
      <c r="H10" s="52">
        <f t="shared" si="0"/>
        <v>18500</v>
      </c>
      <c r="I10" s="18"/>
      <c r="J10" s="54" t="s">
        <v>1067</v>
      </c>
      <c r="K10" s="17" t="s">
        <v>6875</v>
      </c>
      <c r="L10" s="17"/>
      <c r="M10" s="19"/>
      <c r="N10" s="16"/>
      <c r="O10" s="17"/>
      <c r="P10" s="19">
        <v>44890</v>
      </c>
      <c r="Q10" s="21">
        <v>44890</v>
      </c>
    </row>
    <row r="11" spans="2:17" s="9" customFormat="1" ht="19.7" customHeight="1">
      <c r="B11" s="59">
        <v>2</v>
      </c>
      <c r="C11" s="59" t="s">
        <v>687</v>
      </c>
      <c r="D11" s="59" t="s">
        <v>687</v>
      </c>
      <c r="E11" s="202" t="s">
        <v>1068</v>
      </c>
      <c r="F11" s="64">
        <v>1</v>
      </c>
      <c r="G11" s="52">
        <v>4200</v>
      </c>
      <c r="H11" s="52">
        <f t="shared" si="0"/>
        <v>4200</v>
      </c>
      <c r="I11" s="18"/>
      <c r="J11" s="54" t="s">
        <v>1069</v>
      </c>
      <c r="K11" s="17" t="s">
        <v>6875</v>
      </c>
      <c r="L11" s="17"/>
      <c r="M11" s="19"/>
      <c r="N11" s="16"/>
      <c r="O11" s="17"/>
      <c r="P11" s="19">
        <v>44890</v>
      </c>
      <c r="Q11" s="21">
        <v>44890</v>
      </c>
    </row>
    <row r="12" spans="2:17" s="9" customFormat="1" ht="19.7" customHeight="1">
      <c r="B12" s="59"/>
      <c r="C12" s="59"/>
      <c r="D12" s="59"/>
      <c r="E12" s="202"/>
      <c r="F12" s="64"/>
      <c r="G12" s="52">
        <v>0</v>
      </c>
      <c r="H12" s="52">
        <f t="shared" si="0"/>
        <v>0</v>
      </c>
      <c r="I12" s="18"/>
      <c r="J12" s="54"/>
      <c r="K12" s="17"/>
      <c r="L12" s="17"/>
      <c r="M12" s="19"/>
      <c r="N12" s="16"/>
      <c r="O12" s="17"/>
      <c r="P12" s="19"/>
      <c r="Q12" s="21"/>
    </row>
    <row r="13" spans="2:17" s="9" customFormat="1" ht="19.7" customHeight="1">
      <c r="B13" s="59">
        <v>3</v>
      </c>
      <c r="C13" s="59" t="s">
        <v>178</v>
      </c>
      <c r="D13" s="59" t="s">
        <v>178</v>
      </c>
      <c r="E13" s="202" t="s">
        <v>2461</v>
      </c>
      <c r="F13" s="64">
        <v>10</v>
      </c>
      <c r="G13" s="52">
        <v>470</v>
      </c>
      <c r="H13" s="52">
        <f t="shared" si="0"/>
        <v>4700</v>
      </c>
      <c r="I13" s="18"/>
      <c r="J13" s="54" t="s">
        <v>1076</v>
      </c>
      <c r="K13" s="17"/>
      <c r="L13" s="17"/>
      <c r="M13" s="19"/>
      <c r="N13" s="16"/>
      <c r="O13" s="17"/>
      <c r="P13" s="19">
        <v>44880</v>
      </c>
      <c r="Q13" s="21">
        <v>44880</v>
      </c>
    </row>
    <row r="14" spans="2:17" s="9" customFormat="1" ht="19.7" customHeight="1">
      <c r="B14" s="16"/>
      <c r="C14" s="16"/>
      <c r="D14" s="16"/>
      <c r="E14" s="145"/>
      <c r="F14" s="17"/>
      <c r="G14" s="52">
        <v>0</v>
      </c>
      <c r="H14" s="52">
        <f t="shared" si="0"/>
        <v>0</v>
      </c>
      <c r="I14" s="18"/>
      <c r="J14" s="54"/>
      <c r="K14" s="17"/>
      <c r="L14" s="17"/>
      <c r="M14" s="19"/>
      <c r="N14" s="16"/>
      <c r="O14" s="17"/>
      <c r="P14" s="19"/>
      <c r="Q14" s="21"/>
    </row>
    <row r="15" spans="2:17" s="9" customFormat="1" ht="19.7" customHeight="1">
      <c r="B15" s="16"/>
      <c r="C15" s="16"/>
      <c r="D15" s="16"/>
      <c r="E15" s="145"/>
      <c r="F15" s="17"/>
      <c r="G15" s="52">
        <v>0</v>
      </c>
      <c r="H15" s="52">
        <f t="shared" si="0"/>
        <v>0</v>
      </c>
      <c r="I15" s="18"/>
      <c r="J15" s="54"/>
      <c r="K15" s="17"/>
      <c r="L15" s="17"/>
      <c r="M15" s="19"/>
      <c r="N15" s="16"/>
      <c r="O15" s="17"/>
      <c r="P15" s="19"/>
      <c r="Q15" s="21"/>
    </row>
    <row r="16" spans="2:17" s="9" customFormat="1" ht="19.7" customHeight="1">
      <c r="B16" s="16"/>
      <c r="C16" s="16"/>
      <c r="D16" s="16"/>
      <c r="E16" s="145"/>
      <c r="F16" s="17"/>
      <c r="G16" s="52">
        <v>0</v>
      </c>
      <c r="H16" s="52">
        <f t="shared" si="0"/>
        <v>0</v>
      </c>
      <c r="I16" s="18"/>
      <c r="J16" s="54"/>
      <c r="K16" s="17"/>
      <c r="L16" s="17"/>
      <c r="M16" s="19"/>
      <c r="N16" s="16"/>
      <c r="O16" s="17"/>
      <c r="P16" s="19"/>
      <c r="Q16" s="21"/>
    </row>
    <row r="17" spans="2:17" s="9" customFormat="1" ht="19.7" customHeight="1">
      <c r="B17" s="16"/>
      <c r="C17" s="16"/>
      <c r="D17" s="16"/>
      <c r="E17" s="145"/>
      <c r="F17" s="17"/>
      <c r="G17" s="52">
        <v>0</v>
      </c>
      <c r="H17" s="52">
        <f t="shared" si="0"/>
        <v>0</v>
      </c>
      <c r="I17" s="18"/>
      <c r="J17" s="54"/>
      <c r="K17" s="17"/>
      <c r="L17" s="17"/>
      <c r="M17" s="19"/>
      <c r="N17" s="16"/>
      <c r="O17" s="17"/>
      <c r="P17" s="19"/>
      <c r="Q17" s="21"/>
    </row>
    <row r="18" spans="2:17" s="9" customFormat="1" ht="19.7" customHeight="1">
      <c r="B18" s="16"/>
      <c r="C18" s="16"/>
      <c r="D18" s="16"/>
      <c r="E18" s="145"/>
      <c r="F18" s="17"/>
      <c r="G18" s="52">
        <v>0</v>
      </c>
      <c r="H18" s="52">
        <f t="shared" si="0"/>
        <v>0</v>
      </c>
      <c r="I18" s="18"/>
      <c r="J18" s="54"/>
      <c r="K18" s="17"/>
      <c r="L18" s="17"/>
      <c r="M18" s="19"/>
      <c r="N18" s="16"/>
      <c r="O18" s="17"/>
      <c r="P18" s="19"/>
      <c r="Q18" s="21"/>
    </row>
    <row r="19" spans="2:17" s="9" customFormat="1" ht="19.7" customHeight="1">
      <c r="B19" s="16"/>
      <c r="C19" s="16"/>
      <c r="D19" s="16"/>
      <c r="E19" s="145"/>
      <c r="F19" s="17"/>
      <c r="G19" s="52">
        <v>0</v>
      </c>
      <c r="H19" s="52">
        <f t="shared" si="0"/>
        <v>0</v>
      </c>
      <c r="I19" s="18"/>
      <c r="J19" s="54"/>
      <c r="K19" s="17"/>
      <c r="L19" s="17"/>
      <c r="M19" s="19"/>
      <c r="N19" s="16"/>
      <c r="O19" s="17"/>
      <c r="P19" s="19"/>
      <c r="Q19" s="21"/>
    </row>
    <row r="20" spans="2:17">
      <c r="G20" s="11"/>
      <c r="H20" s="11"/>
    </row>
  </sheetData>
  <autoFilter ref="B8:O19" xr:uid="{9AA50DDB-55CE-4040-A071-5157BF2BD8CD}"/>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85B33-2382-4BD2-AC09-DAB730E384D6}">
  <dimension ref="B2:Q34"/>
  <sheetViews>
    <sheetView zoomScale="85" zoomScaleNormal="85" workbookViewId="0">
      <pane xSplit="10" ySplit="8" topLeftCell="K9" activePane="bottomRight" state="frozen"/>
      <selection pane="topRight" activeCell="K1" sqref="K1"/>
      <selection pane="bottomLeft" activeCell="A9" sqref="A9"/>
      <selection pane="bottomRight" activeCell="P10" sqref="P10"/>
    </sheetView>
  </sheetViews>
  <sheetFormatPr defaultRowHeight="18.75"/>
  <cols>
    <col min="1" max="1" width="2.625" style="3" customWidth="1"/>
    <col min="2" max="2" width="15" style="9" bestFit="1" customWidth="1"/>
    <col min="3" max="3" width="12.75" style="3" bestFit="1" customWidth="1"/>
    <col min="4" max="4" width="11.75" style="3" bestFit="1" customWidth="1"/>
    <col min="5" max="5" width="49.875" style="3" bestFit="1" customWidth="1"/>
    <col min="6" max="6" width="6.25" style="3" customWidth="1"/>
    <col min="7" max="8" width="9.875" style="3" bestFit="1" customWidth="1"/>
    <col min="9" max="9" width="5.75" style="11" customWidth="1"/>
    <col min="10" max="10" width="26.625" style="3" customWidth="1"/>
    <col min="11" max="11" width="11.375" style="3" customWidth="1"/>
    <col min="12" max="12" width="20.625" style="9" customWidth="1"/>
    <col min="13" max="13" width="13.75" style="9" customWidth="1"/>
    <col min="14" max="14" width="7.5" style="3" customWidth="1"/>
    <col min="15" max="15" width="13.25" style="11" customWidth="1"/>
    <col min="16" max="16" width="14.5" style="182" customWidth="1"/>
    <col min="17" max="17" width="15.625" style="13" customWidth="1"/>
    <col min="18" max="256" width="9" style="3"/>
    <col min="257" max="257" width="2.625" style="3" customWidth="1"/>
    <col min="258" max="258" width="15" style="3" bestFit="1" customWidth="1"/>
    <col min="259" max="259" width="12.75" style="3" bestFit="1" customWidth="1"/>
    <col min="260" max="260" width="11.75" style="3" bestFit="1" customWidth="1"/>
    <col min="261" max="261" width="49.875" style="3" bestFit="1"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20.625" style="3" customWidth="1"/>
    <col min="269" max="269" width="13.75" style="3" customWidth="1"/>
    <col min="270" max="270" width="7.5" style="3" customWidth="1"/>
    <col min="271" max="271" width="13.25" style="3" customWidth="1"/>
    <col min="272" max="272" width="14.5" style="3" customWidth="1"/>
    <col min="273" max="273" width="15.625" style="3" customWidth="1"/>
    <col min="274" max="512" width="9" style="3"/>
    <col min="513" max="513" width="2.625" style="3" customWidth="1"/>
    <col min="514" max="514" width="15" style="3" bestFit="1" customWidth="1"/>
    <col min="515" max="515" width="12.75" style="3" bestFit="1" customWidth="1"/>
    <col min="516" max="516" width="11.75" style="3" bestFit="1" customWidth="1"/>
    <col min="517" max="517" width="49.875" style="3" bestFit="1"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20.625" style="3" customWidth="1"/>
    <col min="525" max="525" width="13.75" style="3" customWidth="1"/>
    <col min="526" max="526" width="7.5" style="3" customWidth="1"/>
    <col min="527" max="527" width="13.25" style="3" customWidth="1"/>
    <col min="528" max="528" width="14.5" style="3" customWidth="1"/>
    <col min="529" max="529" width="15.625" style="3" customWidth="1"/>
    <col min="530" max="768" width="9" style="3"/>
    <col min="769" max="769" width="2.625" style="3" customWidth="1"/>
    <col min="770" max="770" width="15" style="3" bestFit="1" customWidth="1"/>
    <col min="771" max="771" width="12.75" style="3" bestFit="1" customWidth="1"/>
    <col min="772" max="772" width="11.75" style="3" bestFit="1" customWidth="1"/>
    <col min="773" max="773" width="49.875" style="3" bestFit="1"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20.625" style="3" customWidth="1"/>
    <col min="781" max="781" width="13.75" style="3" customWidth="1"/>
    <col min="782" max="782" width="7.5" style="3" customWidth="1"/>
    <col min="783" max="783" width="13.25" style="3" customWidth="1"/>
    <col min="784" max="784" width="14.5" style="3" customWidth="1"/>
    <col min="785" max="785" width="15.625" style="3" customWidth="1"/>
    <col min="786" max="1024" width="9" style="3"/>
    <col min="1025" max="1025" width="2.625" style="3" customWidth="1"/>
    <col min="1026" max="1026" width="15" style="3" bestFit="1" customWidth="1"/>
    <col min="1027" max="1027" width="12.75" style="3" bestFit="1" customWidth="1"/>
    <col min="1028" max="1028" width="11.75" style="3" bestFit="1" customWidth="1"/>
    <col min="1029" max="1029" width="49.875" style="3" bestFit="1"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20.625" style="3" customWidth="1"/>
    <col min="1037" max="1037" width="13.75" style="3" customWidth="1"/>
    <col min="1038" max="1038" width="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5" style="3" bestFit="1" customWidth="1"/>
    <col min="1283" max="1283" width="12.75" style="3" bestFit="1" customWidth="1"/>
    <col min="1284" max="1284" width="11.75" style="3" bestFit="1" customWidth="1"/>
    <col min="1285" max="1285" width="49.875" style="3" bestFit="1"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20.625" style="3" customWidth="1"/>
    <col min="1293" max="1293" width="13.75" style="3" customWidth="1"/>
    <col min="1294" max="1294" width="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5" style="3" bestFit="1" customWidth="1"/>
    <col min="1539" max="1539" width="12.75" style="3" bestFit="1" customWidth="1"/>
    <col min="1540" max="1540" width="11.75" style="3" bestFit="1" customWidth="1"/>
    <col min="1541" max="1541" width="49.875" style="3" bestFit="1"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20.625" style="3" customWidth="1"/>
    <col min="1549" max="1549" width="13.75" style="3" customWidth="1"/>
    <col min="1550" max="1550" width="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5" style="3" bestFit="1" customWidth="1"/>
    <col min="1795" max="1795" width="12.75" style="3" bestFit="1" customWidth="1"/>
    <col min="1796" max="1796" width="11.75" style="3" bestFit="1" customWidth="1"/>
    <col min="1797" max="1797" width="49.875" style="3" bestFit="1"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20.625" style="3" customWidth="1"/>
    <col min="1805" max="1805" width="13.75" style="3" customWidth="1"/>
    <col min="1806" max="1806" width="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5" style="3" bestFit="1" customWidth="1"/>
    <col min="2051" max="2051" width="12.75" style="3" bestFit="1" customWidth="1"/>
    <col min="2052" max="2052" width="11.75" style="3" bestFit="1" customWidth="1"/>
    <col min="2053" max="2053" width="49.875" style="3" bestFit="1"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20.625" style="3" customWidth="1"/>
    <col min="2061" max="2061" width="13.75" style="3" customWidth="1"/>
    <col min="2062" max="2062" width="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5" style="3" bestFit="1" customWidth="1"/>
    <col min="2307" max="2307" width="12.75" style="3" bestFit="1" customWidth="1"/>
    <col min="2308" max="2308" width="11.75" style="3" bestFit="1" customWidth="1"/>
    <col min="2309" max="2309" width="49.875" style="3" bestFit="1"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20.625" style="3" customWidth="1"/>
    <col min="2317" max="2317" width="13.75" style="3" customWidth="1"/>
    <col min="2318" max="2318" width="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5" style="3" bestFit="1" customWidth="1"/>
    <col min="2563" max="2563" width="12.75" style="3" bestFit="1" customWidth="1"/>
    <col min="2564" max="2564" width="11.75" style="3" bestFit="1" customWidth="1"/>
    <col min="2565" max="2565" width="49.875" style="3" bestFit="1"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20.625" style="3" customWidth="1"/>
    <col min="2573" max="2573" width="13.75" style="3" customWidth="1"/>
    <col min="2574" max="2574" width="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5" style="3" bestFit="1" customWidth="1"/>
    <col min="2819" max="2819" width="12.75" style="3" bestFit="1" customWidth="1"/>
    <col min="2820" max="2820" width="11.75" style="3" bestFit="1" customWidth="1"/>
    <col min="2821" max="2821" width="49.875" style="3" bestFit="1"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20.625" style="3" customWidth="1"/>
    <col min="2829" max="2829" width="13.75" style="3" customWidth="1"/>
    <col min="2830" max="2830" width="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5" style="3" bestFit="1" customWidth="1"/>
    <col min="3075" max="3075" width="12.75" style="3" bestFit="1" customWidth="1"/>
    <col min="3076" max="3076" width="11.75" style="3" bestFit="1" customWidth="1"/>
    <col min="3077" max="3077" width="49.875" style="3" bestFit="1"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20.625" style="3" customWidth="1"/>
    <col min="3085" max="3085" width="13.75" style="3" customWidth="1"/>
    <col min="3086" max="3086" width="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5" style="3" bestFit="1" customWidth="1"/>
    <col min="3331" max="3331" width="12.75" style="3" bestFit="1" customWidth="1"/>
    <col min="3332" max="3332" width="11.75" style="3" bestFit="1" customWidth="1"/>
    <col min="3333" max="3333" width="49.875" style="3" bestFit="1"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20.625" style="3" customWidth="1"/>
    <col min="3341" max="3341" width="13.75" style="3" customWidth="1"/>
    <col min="3342" max="3342" width="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5" style="3" bestFit="1" customWidth="1"/>
    <col min="3587" max="3587" width="12.75" style="3" bestFit="1" customWidth="1"/>
    <col min="3588" max="3588" width="11.75" style="3" bestFit="1" customWidth="1"/>
    <col min="3589" max="3589" width="49.875" style="3" bestFit="1"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20.625" style="3" customWidth="1"/>
    <col min="3597" max="3597" width="13.75" style="3" customWidth="1"/>
    <col min="3598" max="3598" width="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5" style="3" bestFit="1" customWidth="1"/>
    <col min="3843" max="3843" width="12.75" style="3" bestFit="1" customWidth="1"/>
    <col min="3844" max="3844" width="11.75" style="3" bestFit="1" customWidth="1"/>
    <col min="3845" max="3845" width="49.875" style="3" bestFit="1"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20.625" style="3" customWidth="1"/>
    <col min="3853" max="3853" width="13.75" style="3" customWidth="1"/>
    <col min="3854" max="3854" width="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5" style="3" bestFit="1" customWidth="1"/>
    <col min="4099" max="4099" width="12.75" style="3" bestFit="1" customWidth="1"/>
    <col min="4100" max="4100" width="11.75" style="3" bestFit="1" customWidth="1"/>
    <col min="4101" max="4101" width="49.875" style="3" bestFit="1"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20.625" style="3" customWidth="1"/>
    <col min="4109" max="4109" width="13.75" style="3" customWidth="1"/>
    <col min="4110" max="4110" width="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5" style="3" bestFit="1" customWidth="1"/>
    <col min="4355" max="4355" width="12.75" style="3" bestFit="1" customWidth="1"/>
    <col min="4356" max="4356" width="11.75" style="3" bestFit="1" customWidth="1"/>
    <col min="4357" max="4357" width="49.875" style="3" bestFit="1"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20.625" style="3" customWidth="1"/>
    <col min="4365" max="4365" width="13.75" style="3" customWidth="1"/>
    <col min="4366" max="4366" width="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5" style="3" bestFit="1" customWidth="1"/>
    <col min="4611" max="4611" width="12.75" style="3" bestFit="1" customWidth="1"/>
    <col min="4612" max="4612" width="11.75" style="3" bestFit="1" customWidth="1"/>
    <col min="4613" max="4613" width="49.875" style="3" bestFit="1"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20.625" style="3" customWidth="1"/>
    <col min="4621" max="4621" width="13.75" style="3" customWidth="1"/>
    <col min="4622" max="4622" width="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5" style="3" bestFit="1" customWidth="1"/>
    <col min="4867" max="4867" width="12.75" style="3" bestFit="1" customWidth="1"/>
    <col min="4868" max="4868" width="11.75" style="3" bestFit="1" customWidth="1"/>
    <col min="4869" max="4869" width="49.875" style="3" bestFit="1"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20.625" style="3" customWidth="1"/>
    <col min="4877" max="4877" width="13.75" style="3" customWidth="1"/>
    <col min="4878" max="4878" width="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5" style="3" bestFit="1" customWidth="1"/>
    <col min="5123" max="5123" width="12.75" style="3" bestFit="1" customWidth="1"/>
    <col min="5124" max="5124" width="11.75" style="3" bestFit="1" customWidth="1"/>
    <col min="5125" max="5125" width="49.875" style="3" bestFit="1"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20.625" style="3" customWidth="1"/>
    <col min="5133" max="5133" width="13.75" style="3" customWidth="1"/>
    <col min="5134" max="5134" width="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5" style="3" bestFit="1" customWidth="1"/>
    <col min="5379" max="5379" width="12.75" style="3" bestFit="1" customWidth="1"/>
    <col min="5380" max="5380" width="11.75" style="3" bestFit="1" customWidth="1"/>
    <col min="5381" max="5381" width="49.875" style="3" bestFit="1"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20.625" style="3" customWidth="1"/>
    <col min="5389" max="5389" width="13.75" style="3" customWidth="1"/>
    <col min="5390" max="5390" width="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5" style="3" bestFit="1" customWidth="1"/>
    <col min="5635" max="5635" width="12.75" style="3" bestFit="1" customWidth="1"/>
    <col min="5636" max="5636" width="11.75" style="3" bestFit="1" customWidth="1"/>
    <col min="5637" max="5637" width="49.875" style="3" bestFit="1"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20.625" style="3" customWidth="1"/>
    <col min="5645" max="5645" width="13.75" style="3" customWidth="1"/>
    <col min="5646" max="5646" width="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5" style="3" bestFit="1" customWidth="1"/>
    <col min="5891" max="5891" width="12.75" style="3" bestFit="1" customWidth="1"/>
    <col min="5892" max="5892" width="11.75" style="3" bestFit="1" customWidth="1"/>
    <col min="5893" max="5893" width="49.875" style="3" bestFit="1"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20.625" style="3" customWidth="1"/>
    <col min="5901" max="5901" width="13.75" style="3" customWidth="1"/>
    <col min="5902" max="5902" width="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5" style="3" bestFit="1" customWidth="1"/>
    <col min="6147" max="6147" width="12.75" style="3" bestFit="1" customWidth="1"/>
    <col min="6148" max="6148" width="11.75" style="3" bestFit="1" customWidth="1"/>
    <col min="6149" max="6149" width="49.875" style="3" bestFit="1"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20.625" style="3" customWidth="1"/>
    <col min="6157" max="6157" width="13.75" style="3" customWidth="1"/>
    <col min="6158" max="6158" width="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5" style="3" bestFit="1" customWidth="1"/>
    <col min="6403" max="6403" width="12.75" style="3" bestFit="1" customWidth="1"/>
    <col min="6404" max="6404" width="11.75" style="3" bestFit="1" customWidth="1"/>
    <col min="6405" max="6405" width="49.875" style="3" bestFit="1"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20.625" style="3" customWidth="1"/>
    <col min="6413" max="6413" width="13.75" style="3" customWidth="1"/>
    <col min="6414" max="6414" width="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5" style="3" bestFit="1" customWidth="1"/>
    <col min="6659" max="6659" width="12.75" style="3" bestFit="1" customWidth="1"/>
    <col min="6660" max="6660" width="11.75" style="3" bestFit="1" customWidth="1"/>
    <col min="6661" max="6661" width="49.875" style="3" bestFit="1"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20.625" style="3" customWidth="1"/>
    <col min="6669" max="6669" width="13.75" style="3" customWidth="1"/>
    <col min="6670" max="6670" width="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5" style="3" bestFit="1" customWidth="1"/>
    <col min="6915" max="6915" width="12.75" style="3" bestFit="1" customWidth="1"/>
    <col min="6916" max="6916" width="11.75" style="3" bestFit="1" customWidth="1"/>
    <col min="6917" max="6917" width="49.875" style="3" bestFit="1"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20.625" style="3" customWidth="1"/>
    <col min="6925" max="6925" width="13.75" style="3" customWidth="1"/>
    <col min="6926" max="6926" width="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5" style="3" bestFit="1" customWidth="1"/>
    <col min="7171" max="7171" width="12.75" style="3" bestFit="1" customWidth="1"/>
    <col min="7172" max="7172" width="11.75" style="3" bestFit="1" customWidth="1"/>
    <col min="7173" max="7173" width="49.875" style="3" bestFit="1"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20.625" style="3" customWidth="1"/>
    <col min="7181" max="7181" width="13.75" style="3" customWidth="1"/>
    <col min="7182" max="7182" width="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5" style="3" bestFit="1" customWidth="1"/>
    <col min="7427" max="7427" width="12.75" style="3" bestFit="1" customWidth="1"/>
    <col min="7428" max="7428" width="11.75" style="3" bestFit="1" customWidth="1"/>
    <col min="7429" max="7429" width="49.875" style="3" bestFit="1"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20.625" style="3" customWidth="1"/>
    <col min="7437" max="7437" width="13.75" style="3" customWidth="1"/>
    <col min="7438" max="7438" width="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5" style="3" bestFit="1" customWidth="1"/>
    <col min="7683" max="7683" width="12.75" style="3" bestFit="1" customWidth="1"/>
    <col min="7684" max="7684" width="11.75" style="3" bestFit="1" customWidth="1"/>
    <col min="7685" max="7685" width="49.875" style="3" bestFit="1"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20.625" style="3" customWidth="1"/>
    <col min="7693" max="7693" width="13.75" style="3" customWidth="1"/>
    <col min="7694" max="7694" width="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5" style="3" bestFit="1" customWidth="1"/>
    <col min="7939" max="7939" width="12.75" style="3" bestFit="1" customWidth="1"/>
    <col min="7940" max="7940" width="11.75" style="3" bestFit="1" customWidth="1"/>
    <col min="7941" max="7941" width="49.875" style="3" bestFit="1"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20.625" style="3" customWidth="1"/>
    <col min="7949" max="7949" width="13.75" style="3" customWidth="1"/>
    <col min="7950" max="7950" width="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5" style="3" bestFit="1" customWidth="1"/>
    <col min="8195" max="8195" width="12.75" style="3" bestFit="1" customWidth="1"/>
    <col min="8196" max="8196" width="11.75" style="3" bestFit="1" customWidth="1"/>
    <col min="8197" max="8197" width="49.875" style="3" bestFit="1"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20.625" style="3" customWidth="1"/>
    <col min="8205" max="8205" width="13.75" style="3" customWidth="1"/>
    <col min="8206" max="8206" width="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5" style="3" bestFit="1" customWidth="1"/>
    <col min="8451" max="8451" width="12.75" style="3" bestFit="1" customWidth="1"/>
    <col min="8452" max="8452" width="11.75" style="3" bestFit="1" customWidth="1"/>
    <col min="8453" max="8453" width="49.875" style="3" bestFit="1"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20.625" style="3" customWidth="1"/>
    <col min="8461" max="8461" width="13.75" style="3" customWidth="1"/>
    <col min="8462" max="8462" width="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5" style="3" bestFit="1" customWidth="1"/>
    <col min="8707" max="8707" width="12.75" style="3" bestFit="1" customWidth="1"/>
    <col min="8708" max="8708" width="11.75" style="3" bestFit="1" customWidth="1"/>
    <col min="8709" max="8709" width="49.875" style="3" bestFit="1"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20.625" style="3" customWidth="1"/>
    <col min="8717" max="8717" width="13.75" style="3" customWidth="1"/>
    <col min="8718" max="8718" width="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5" style="3" bestFit="1" customWidth="1"/>
    <col min="8963" max="8963" width="12.75" style="3" bestFit="1" customWidth="1"/>
    <col min="8964" max="8964" width="11.75" style="3" bestFit="1" customWidth="1"/>
    <col min="8965" max="8965" width="49.875" style="3" bestFit="1"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20.625" style="3" customWidth="1"/>
    <col min="8973" max="8973" width="13.75" style="3" customWidth="1"/>
    <col min="8974" max="8974" width="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5" style="3" bestFit="1" customWidth="1"/>
    <col min="9219" max="9219" width="12.75" style="3" bestFit="1" customWidth="1"/>
    <col min="9220" max="9220" width="11.75" style="3" bestFit="1" customWidth="1"/>
    <col min="9221" max="9221" width="49.875" style="3" bestFit="1"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20.625" style="3" customWidth="1"/>
    <col min="9229" max="9229" width="13.75" style="3" customWidth="1"/>
    <col min="9230" max="9230" width="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5" style="3" bestFit="1" customWidth="1"/>
    <col min="9475" max="9475" width="12.75" style="3" bestFit="1" customWidth="1"/>
    <col min="9476" max="9476" width="11.75" style="3" bestFit="1" customWidth="1"/>
    <col min="9477" max="9477" width="49.875" style="3" bestFit="1"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20.625" style="3" customWidth="1"/>
    <col min="9485" max="9485" width="13.75" style="3" customWidth="1"/>
    <col min="9486" max="9486" width="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5" style="3" bestFit="1" customWidth="1"/>
    <col min="9731" max="9731" width="12.75" style="3" bestFit="1" customWidth="1"/>
    <col min="9732" max="9732" width="11.75" style="3" bestFit="1" customWidth="1"/>
    <col min="9733" max="9733" width="49.875" style="3" bestFit="1"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20.625" style="3" customWidth="1"/>
    <col min="9741" max="9741" width="13.75" style="3" customWidth="1"/>
    <col min="9742" max="9742" width="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5" style="3" bestFit="1" customWidth="1"/>
    <col min="9987" max="9987" width="12.75" style="3" bestFit="1" customWidth="1"/>
    <col min="9988" max="9988" width="11.75" style="3" bestFit="1" customWidth="1"/>
    <col min="9989" max="9989" width="49.875" style="3" bestFit="1"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20.625" style="3" customWidth="1"/>
    <col min="9997" max="9997" width="13.75" style="3" customWidth="1"/>
    <col min="9998" max="9998" width="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5" style="3" bestFit="1" customWidth="1"/>
    <col min="10243" max="10243" width="12.75" style="3" bestFit="1" customWidth="1"/>
    <col min="10244" max="10244" width="11.75" style="3" bestFit="1" customWidth="1"/>
    <col min="10245" max="10245" width="49.875" style="3" bestFit="1"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20.625" style="3" customWidth="1"/>
    <col min="10253" max="10253" width="13.75" style="3" customWidth="1"/>
    <col min="10254" max="10254" width="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5" style="3" bestFit="1" customWidth="1"/>
    <col min="10499" max="10499" width="12.75" style="3" bestFit="1" customWidth="1"/>
    <col min="10500" max="10500" width="11.75" style="3" bestFit="1" customWidth="1"/>
    <col min="10501" max="10501" width="49.875" style="3" bestFit="1"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20.625" style="3" customWidth="1"/>
    <col min="10509" max="10509" width="13.75" style="3" customWidth="1"/>
    <col min="10510" max="10510" width="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5" style="3" bestFit="1" customWidth="1"/>
    <col min="10755" max="10755" width="12.75" style="3" bestFit="1" customWidth="1"/>
    <col min="10756" max="10756" width="11.75" style="3" bestFit="1" customWidth="1"/>
    <col min="10757" max="10757" width="49.875" style="3" bestFit="1"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20.625" style="3" customWidth="1"/>
    <col min="10765" max="10765" width="13.75" style="3" customWidth="1"/>
    <col min="10766" max="10766" width="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5" style="3" bestFit="1" customWidth="1"/>
    <col min="11011" max="11011" width="12.75" style="3" bestFit="1" customWidth="1"/>
    <col min="11012" max="11012" width="11.75" style="3" bestFit="1" customWidth="1"/>
    <col min="11013" max="11013" width="49.875" style="3" bestFit="1"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20.625" style="3" customWidth="1"/>
    <col min="11021" max="11021" width="13.75" style="3" customWidth="1"/>
    <col min="11022" max="11022" width="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5" style="3" bestFit="1" customWidth="1"/>
    <col min="11267" max="11267" width="12.75" style="3" bestFit="1" customWidth="1"/>
    <col min="11268" max="11268" width="11.75" style="3" bestFit="1" customWidth="1"/>
    <col min="11269" max="11269" width="49.875" style="3" bestFit="1"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20.625" style="3" customWidth="1"/>
    <col min="11277" max="11277" width="13.75" style="3" customWidth="1"/>
    <col min="11278" max="11278" width="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5" style="3" bestFit="1" customWidth="1"/>
    <col min="11523" max="11523" width="12.75" style="3" bestFit="1" customWidth="1"/>
    <col min="11524" max="11524" width="11.75" style="3" bestFit="1" customWidth="1"/>
    <col min="11525" max="11525" width="49.875" style="3" bestFit="1"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20.625" style="3" customWidth="1"/>
    <col min="11533" max="11533" width="13.75" style="3" customWidth="1"/>
    <col min="11534" max="11534" width="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5" style="3" bestFit="1" customWidth="1"/>
    <col min="11779" max="11779" width="12.75" style="3" bestFit="1" customWidth="1"/>
    <col min="11780" max="11780" width="11.75" style="3" bestFit="1" customWidth="1"/>
    <col min="11781" max="11781" width="49.875" style="3" bestFit="1"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20.625" style="3" customWidth="1"/>
    <col min="11789" max="11789" width="13.75" style="3" customWidth="1"/>
    <col min="11790" max="11790" width="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5" style="3" bestFit="1" customWidth="1"/>
    <col min="12035" max="12035" width="12.75" style="3" bestFit="1" customWidth="1"/>
    <col min="12036" max="12036" width="11.75" style="3" bestFit="1" customWidth="1"/>
    <col min="12037" max="12037" width="49.875" style="3" bestFit="1"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20.625" style="3" customWidth="1"/>
    <col min="12045" max="12045" width="13.75" style="3" customWidth="1"/>
    <col min="12046" max="12046" width="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5" style="3" bestFit="1" customWidth="1"/>
    <col min="12291" max="12291" width="12.75" style="3" bestFit="1" customWidth="1"/>
    <col min="12292" max="12292" width="11.75" style="3" bestFit="1" customWidth="1"/>
    <col min="12293" max="12293" width="49.875" style="3" bestFit="1"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20.625" style="3" customWidth="1"/>
    <col min="12301" max="12301" width="13.75" style="3" customWidth="1"/>
    <col min="12302" max="12302" width="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5" style="3" bestFit="1" customWidth="1"/>
    <col min="12547" max="12547" width="12.75" style="3" bestFit="1" customWidth="1"/>
    <col min="12548" max="12548" width="11.75" style="3" bestFit="1" customWidth="1"/>
    <col min="12549" max="12549" width="49.875" style="3" bestFit="1"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20.625" style="3" customWidth="1"/>
    <col min="12557" max="12557" width="13.75" style="3" customWidth="1"/>
    <col min="12558" max="12558" width="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5" style="3" bestFit="1" customWidth="1"/>
    <col min="12803" max="12803" width="12.75" style="3" bestFit="1" customWidth="1"/>
    <col min="12804" max="12804" width="11.75" style="3" bestFit="1" customWidth="1"/>
    <col min="12805" max="12805" width="49.875" style="3" bestFit="1"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20.625" style="3" customWidth="1"/>
    <col min="12813" max="12813" width="13.75" style="3" customWidth="1"/>
    <col min="12814" max="12814" width="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5" style="3" bestFit="1" customWidth="1"/>
    <col min="13059" max="13059" width="12.75" style="3" bestFit="1" customWidth="1"/>
    <col min="13060" max="13060" width="11.75" style="3" bestFit="1" customWidth="1"/>
    <col min="13061" max="13061" width="49.875" style="3" bestFit="1"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20.625" style="3" customWidth="1"/>
    <col min="13069" max="13069" width="13.75" style="3" customWidth="1"/>
    <col min="13070" max="13070" width="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5" style="3" bestFit="1" customWidth="1"/>
    <col min="13315" max="13315" width="12.75" style="3" bestFit="1" customWidth="1"/>
    <col min="13316" max="13316" width="11.75" style="3" bestFit="1" customWidth="1"/>
    <col min="13317" max="13317" width="49.875" style="3" bestFit="1"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20.625" style="3" customWidth="1"/>
    <col min="13325" max="13325" width="13.75" style="3" customWidth="1"/>
    <col min="13326" max="13326" width="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5" style="3" bestFit="1" customWidth="1"/>
    <col min="13571" max="13571" width="12.75" style="3" bestFit="1" customWidth="1"/>
    <col min="13572" max="13572" width="11.75" style="3" bestFit="1" customWidth="1"/>
    <col min="13573" max="13573" width="49.875" style="3" bestFit="1"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20.625" style="3" customWidth="1"/>
    <col min="13581" max="13581" width="13.75" style="3" customWidth="1"/>
    <col min="13582" max="13582" width="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5" style="3" bestFit="1" customWidth="1"/>
    <col min="13827" max="13827" width="12.75" style="3" bestFit="1" customWidth="1"/>
    <col min="13828" max="13828" width="11.75" style="3" bestFit="1" customWidth="1"/>
    <col min="13829" max="13829" width="49.875" style="3" bestFit="1"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20.625" style="3" customWidth="1"/>
    <col min="13837" max="13837" width="13.75" style="3" customWidth="1"/>
    <col min="13838" max="13838" width="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5" style="3" bestFit="1" customWidth="1"/>
    <col min="14083" max="14083" width="12.75" style="3" bestFit="1" customWidth="1"/>
    <col min="14084" max="14084" width="11.75" style="3" bestFit="1" customWidth="1"/>
    <col min="14085" max="14085" width="49.875" style="3" bestFit="1"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20.625" style="3" customWidth="1"/>
    <col min="14093" max="14093" width="13.75" style="3" customWidth="1"/>
    <col min="14094" max="14094" width="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5" style="3" bestFit="1" customWidth="1"/>
    <col min="14339" max="14339" width="12.75" style="3" bestFit="1" customWidth="1"/>
    <col min="14340" max="14340" width="11.75" style="3" bestFit="1" customWidth="1"/>
    <col min="14341" max="14341" width="49.875" style="3" bestFit="1"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20.625" style="3" customWidth="1"/>
    <col min="14349" max="14349" width="13.75" style="3" customWidth="1"/>
    <col min="14350" max="14350" width="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5" style="3" bestFit="1" customWidth="1"/>
    <col min="14595" max="14595" width="12.75" style="3" bestFit="1" customWidth="1"/>
    <col min="14596" max="14596" width="11.75" style="3" bestFit="1" customWidth="1"/>
    <col min="14597" max="14597" width="49.875" style="3" bestFit="1"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20.625" style="3" customWidth="1"/>
    <col min="14605" max="14605" width="13.75" style="3" customWidth="1"/>
    <col min="14606" max="14606" width="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5" style="3" bestFit="1" customWidth="1"/>
    <col min="14851" max="14851" width="12.75" style="3" bestFit="1" customWidth="1"/>
    <col min="14852" max="14852" width="11.75" style="3" bestFit="1" customWidth="1"/>
    <col min="14853" max="14853" width="49.875" style="3" bestFit="1"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20.625" style="3" customWidth="1"/>
    <col min="14861" max="14861" width="13.75" style="3" customWidth="1"/>
    <col min="14862" max="14862" width="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5" style="3" bestFit="1" customWidth="1"/>
    <col min="15107" max="15107" width="12.75" style="3" bestFit="1" customWidth="1"/>
    <col min="15108" max="15108" width="11.75" style="3" bestFit="1" customWidth="1"/>
    <col min="15109" max="15109" width="49.875" style="3" bestFit="1"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20.625" style="3" customWidth="1"/>
    <col min="15117" max="15117" width="13.75" style="3" customWidth="1"/>
    <col min="15118" max="15118" width="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5" style="3" bestFit="1" customWidth="1"/>
    <col min="15363" max="15363" width="12.75" style="3" bestFit="1" customWidth="1"/>
    <col min="15364" max="15364" width="11.75" style="3" bestFit="1" customWidth="1"/>
    <col min="15365" max="15365" width="49.875" style="3" bestFit="1"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20.625" style="3" customWidth="1"/>
    <col min="15373" max="15373" width="13.75" style="3" customWidth="1"/>
    <col min="15374" max="15374" width="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5" style="3" bestFit="1" customWidth="1"/>
    <col min="15619" max="15619" width="12.75" style="3" bestFit="1" customWidth="1"/>
    <col min="15620" max="15620" width="11.75" style="3" bestFit="1" customWidth="1"/>
    <col min="15621" max="15621" width="49.875" style="3" bestFit="1"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20.625" style="3" customWidth="1"/>
    <col min="15629" max="15629" width="13.75" style="3" customWidth="1"/>
    <col min="15630" max="15630" width="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5" style="3" bestFit="1" customWidth="1"/>
    <col min="15875" max="15875" width="12.75" style="3" bestFit="1" customWidth="1"/>
    <col min="15876" max="15876" width="11.75" style="3" bestFit="1" customWidth="1"/>
    <col min="15877" max="15877" width="49.875" style="3" bestFit="1"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20.625" style="3" customWidth="1"/>
    <col min="15885" max="15885" width="13.75" style="3" customWidth="1"/>
    <col min="15886" max="15886" width="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5" style="3" bestFit="1" customWidth="1"/>
    <col min="16131" max="16131" width="12.75" style="3" bestFit="1" customWidth="1"/>
    <col min="16132" max="16132" width="11.75" style="3" bestFit="1" customWidth="1"/>
    <col min="16133" max="16133" width="49.875" style="3" bestFit="1"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20.625" style="3" customWidth="1"/>
    <col min="16141" max="16141" width="13.75" style="3" customWidth="1"/>
    <col min="16142" max="16142" width="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6876</v>
      </c>
      <c r="G2" s="4" t="s">
        <v>2</v>
      </c>
      <c r="H2" s="5"/>
      <c r="I2" s="6"/>
      <c r="J2" s="125">
        <f>SUM(H:H)</f>
        <v>7500</v>
      </c>
    </row>
    <row r="3" spans="2:17" ht="20.100000000000001" customHeight="1">
      <c r="B3" s="1" t="s">
        <v>3</v>
      </c>
      <c r="C3" s="1"/>
      <c r="D3" s="1"/>
      <c r="E3" s="14" t="s">
        <v>6877</v>
      </c>
    </row>
    <row r="4" spans="2:17" ht="20.100000000000001" customHeight="1">
      <c r="B4" s="1" t="s">
        <v>5</v>
      </c>
      <c r="C4" s="1"/>
      <c r="D4" s="1"/>
      <c r="E4" s="14">
        <v>201238</v>
      </c>
    </row>
    <row r="5" spans="2:17" ht="20.100000000000001" customHeight="1">
      <c r="B5" s="1" t="s">
        <v>6</v>
      </c>
      <c r="C5" s="1"/>
      <c r="D5" s="1"/>
      <c r="E5" s="15">
        <v>44879</v>
      </c>
    </row>
    <row r="6" spans="2:17" ht="20.100000000000001" customHeight="1">
      <c r="B6" s="1" t="s">
        <v>8</v>
      </c>
      <c r="C6" s="1"/>
      <c r="D6" s="1"/>
      <c r="E6" s="15">
        <v>44879</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6" t="s">
        <v>20</v>
      </c>
      <c r="N8" s="16" t="s">
        <v>21</v>
      </c>
      <c r="O8" s="17" t="s">
        <v>22</v>
      </c>
      <c r="P8" s="184" t="s">
        <v>23</v>
      </c>
      <c r="Q8" s="21" t="s">
        <v>24</v>
      </c>
    </row>
    <row r="9" spans="2:17" s="75" customFormat="1" ht="19.7" customHeight="1">
      <c r="B9" s="100"/>
      <c r="C9" s="73" t="s">
        <v>645</v>
      </c>
      <c r="D9" s="73" t="s">
        <v>645</v>
      </c>
      <c r="E9" s="88" t="s">
        <v>6878</v>
      </c>
      <c r="F9" s="93">
        <v>1</v>
      </c>
      <c r="G9" s="162">
        <v>7500</v>
      </c>
      <c r="H9" s="156">
        <f>F9*G9</f>
        <v>7500</v>
      </c>
      <c r="I9" s="90"/>
      <c r="J9" s="91" t="s">
        <v>6879</v>
      </c>
      <c r="K9" s="71"/>
      <c r="L9" s="93"/>
      <c r="M9" s="20">
        <v>44867</v>
      </c>
      <c r="N9" s="73"/>
      <c r="O9" s="57">
        <v>44879</v>
      </c>
      <c r="P9" s="20">
        <v>44879</v>
      </c>
      <c r="Q9" s="74"/>
    </row>
    <row r="10" spans="2:17" s="75" customFormat="1" ht="19.7" customHeight="1">
      <c r="B10" s="100"/>
      <c r="C10" s="73"/>
      <c r="D10" s="73"/>
      <c r="E10" s="88"/>
      <c r="F10" s="93"/>
      <c r="G10" s="162"/>
      <c r="H10" s="156">
        <f t="shared" ref="H10:H33" si="0">F10*G10</f>
        <v>0</v>
      </c>
      <c r="I10" s="90"/>
      <c r="J10" s="91"/>
      <c r="K10" s="71"/>
      <c r="L10" s="93"/>
      <c r="M10" s="20"/>
      <c r="N10" s="73"/>
      <c r="O10" s="57"/>
      <c r="P10" s="20"/>
      <c r="Q10" s="74"/>
    </row>
    <row r="11" spans="2:17" s="9" customFormat="1" ht="19.7" customHeight="1">
      <c r="B11" s="16"/>
      <c r="C11" s="16"/>
      <c r="D11" s="16"/>
      <c r="E11" s="145"/>
      <c r="F11" s="17"/>
      <c r="G11" s="290"/>
      <c r="H11" s="156">
        <f t="shared" si="0"/>
        <v>0</v>
      </c>
      <c r="I11" s="18"/>
      <c r="J11" s="54"/>
      <c r="K11" s="17"/>
      <c r="L11" s="17"/>
      <c r="M11" s="19"/>
      <c r="N11" s="16"/>
      <c r="O11" s="56"/>
      <c r="P11" s="19"/>
      <c r="Q11" s="21"/>
    </row>
    <row r="12" spans="2:17" s="9" customFormat="1" ht="19.7" customHeight="1">
      <c r="B12" s="16"/>
      <c r="C12" s="16"/>
      <c r="D12" s="16"/>
      <c r="E12" s="145"/>
      <c r="F12" s="17"/>
      <c r="G12" s="290"/>
      <c r="H12" s="156">
        <f t="shared" si="0"/>
        <v>0</v>
      </c>
      <c r="I12" s="18"/>
      <c r="J12" s="54"/>
      <c r="K12" s="17"/>
      <c r="L12" s="17"/>
      <c r="M12" s="19"/>
      <c r="N12" s="16"/>
      <c r="O12" s="56"/>
      <c r="P12" s="56"/>
      <c r="Q12" s="21"/>
    </row>
    <row r="13" spans="2:17" s="9" customFormat="1" ht="19.7" customHeight="1">
      <c r="B13" s="16"/>
      <c r="C13" s="16"/>
      <c r="D13" s="16"/>
      <c r="E13" s="145"/>
      <c r="F13" s="17"/>
      <c r="G13" s="290"/>
      <c r="H13" s="156">
        <f t="shared" si="0"/>
        <v>0</v>
      </c>
      <c r="I13" s="18"/>
      <c r="J13" s="54"/>
      <c r="K13" s="17"/>
      <c r="L13" s="17"/>
      <c r="M13" s="19"/>
      <c r="N13" s="16"/>
      <c r="O13" s="56"/>
      <c r="P13" s="56"/>
      <c r="Q13" s="21"/>
    </row>
    <row r="14" spans="2:17" s="9" customFormat="1" ht="19.7" customHeight="1">
      <c r="B14" s="16"/>
      <c r="C14" s="16"/>
      <c r="D14" s="16"/>
      <c r="E14" s="145"/>
      <c r="F14" s="17"/>
      <c r="G14" s="290"/>
      <c r="H14" s="156">
        <f t="shared" si="0"/>
        <v>0</v>
      </c>
      <c r="I14" s="18"/>
      <c r="J14" s="54"/>
      <c r="K14" s="17"/>
      <c r="L14" s="17"/>
      <c r="M14" s="19"/>
      <c r="N14" s="16"/>
      <c r="O14" s="56"/>
      <c r="P14" s="56"/>
      <c r="Q14" s="21"/>
    </row>
    <row r="15" spans="2:17" s="9" customFormat="1" ht="19.7" customHeight="1">
      <c r="B15" s="16"/>
      <c r="C15" s="16"/>
      <c r="D15" s="16"/>
      <c r="E15" s="145"/>
      <c r="F15" s="17"/>
      <c r="G15" s="290"/>
      <c r="H15" s="156">
        <f t="shared" si="0"/>
        <v>0</v>
      </c>
      <c r="I15" s="18"/>
      <c r="J15" s="54"/>
      <c r="K15" s="17"/>
      <c r="L15" s="17"/>
      <c r="M15" s="19"/>
      <c r="N15" s="16"/>
      <c r="O15" s="56"/>
      <c r="P15" s="56"/>
      <c r="Q15" s="21"/>
    </row>
    <row r="16" spans="2:17" s="9" customFormat="1" ht="19.7" customHeight="1">
      <c r="B16" s="16"/>
      <c r="C16" s="986"/>
      <c r="D16" s="986"/>
      <c r="E16" s="154"/>
      <c r="F16" s="987"/>
      <c r="G16" s="154"/>
      <c r="H16" s="156">
        <f t="shared" si="0"/>
        <v>0</v>
      </c>
      <c r="I16" s="988"/>
      <c r="J16" s="153"/>
      <c r="K16" s="17"/>
      <c r="L16" s="17"/>
      <c r="M16" s="19"/>
      <c r="N16" s="16"/>
      <c r="O16" s="56"/>
      <c r="P16" s="56"/>
      <c r="Q16" s="21"/>
    </row>
    <row r="17" spans="2:17" ht="19.7" customHeight="1">
      <c r="B17" s="16"/>
      <c r="C17" s="986"/>
      <c r="D17" s="986"/>
      <c r="E17" s="88"/>
      <c r="F17" s="93"/>
      <c r="G17" s="162"/>
      <c r="H17" s="156">
        <f t="shared" si="0"/>
        <v>0</v>
      </c>
      <c r="I17" s="90"/>
      <c r="J17" s="91"/>
      <c r="K17" s="17"/>
      <c r="L17" s="17"/>
      <c r="M17" s="19"/>
      <c r="N17" s="16"/>
      <c r="O17" s="56"/>
      <c r="P17" s="56"/>
      <c r="Q17" s="21"/>
    </row>
    <row r="18" spans="2:17" ht="19.7" customHeight="1">
      <c r="B18" s="16"/>
      <c r="C18" s="986"/>
      <c r="D18" s="986"/>
      <c r="E18" s="145"/>
      <c r="F18" s="17"/>
      <c r="G18" s="290"/>
      <c r="H18" s="156">
        <f t="shared" si="0"/>
        <v>0</v>
      </c>
      <c r="I18" s="18"/>
      <c r="J18" s="54"/>
      <c r="K18" s="17"/>
      <c r="L18" s="17"/>
      <c r="M18" s="19"/>
      <c r="N18" s="16"/>
      <c r="O18" s="56"/>
      <c r="P18" s="19"/>
      <c r="Q18" s="21"/>
    </row>
    <row r="19" spans="2:17" ht="19.7" customHeight="1">
      <c r="B19" s="16"/>
      <c r="C19" s="986"/>
      <c r="D19" s="986"/>
      <c r="E19" s="145"/>
      <c r="F19" s="17"/>
      <c r="G19" s="290"/>
      <c r="H19" s="156">
        <f t="shared" si="0"/>
        <v>0</v>
      </c>
      <c r="I19" s="18"/>
      <c r="J19" s="54"/>
      <c r="K19" s="17"/>
      <c r="L19" s="17"/>
      <c r="M19" s="19"/>
      <c r="N19" s="16"/>
      <c r="O19" s="56"/>
      <c r="P19" s="19"/>
      <c r="Q19" s="21"/>
    </row>
    <row r="20" spans="2:17" ht="19.7" customHeight="1">
      <c r="B20" s="16"/>
      <c r="C20" s="16"/>
      <c r="D20" s="16"/>
      <c r="E20" s="145"/>
      <c r="F20" s="17"/>
      <c r="G20" s="290"/>
      <c r="H20" s="156">
        <f t="shared" si="0"/>
        <v>0</v>
      </c>
      <c r="I20" s="18"/>
      <c r="J20" s="54"/>
      <c r="K20" s="17"/>
      <c r="L20" s="17"/>
      <c r="M20" s="19"/>
      <c r="N20" s="16"/>
      <c r="O20" s="56"/>
      <c r="P20" s="19"/>
      <c r="Q20" s="21"/>
    </row>
    <row r="21" spans="2:17" ht="19.7" customHeight="1">
      <c r="B21" s="16"/>
      <c r="C21" s="16"/>
      <c r="D21" s="16"/>
      <c r="E21" s="145"/>
      <c r="F21" s="54"/>
      <c r="G21" s="290"/>
      <c r="H21" s="156">
        <f t="shared" si="0"/>
        <v>0</v>
      </c>
      <c r="I21" s="18"/>
      <c r="J21" s="54"/>
      <c r="K21" s="17"/>
      <c r="L21" s="17"/>
      <c r="M21" s="19"/>
      <c r="N21" s="16"/>
      <c r="O21" s="17"/>
      <c r="P21" s="19"/>
      <c r="Q21" s="21"/>
    </row>
    <row r="22" spans="2:17" ht="19.7" customHeight="1">
      <c r="B22" s="16"/>
      <c r="C22" s="16"/>
      <c r="D22" s="16"/>
      <c r="E22" s="145"/>
      <c r="F22" s="54"/>
      <c r="G22" s="290"/>
      <c r="H22" s="156">
        <f t="shared" si="0"/>
        <v>0</v>
      </c>
      <c r="I22" s="18"/>
      <c r="J22" s="54"/>
      <c r="K22" s="17"/>
      <c r="L22" s="17"/>
      <c r="M22" s="19"/>
      <c r="N22" s="16"/>
      <c r="O22" s="17"/>
      <c r="P22" s="19"/>
      <c r="Q22" s="21"/>
    </row>
    <row r="23" spans="2:17" ht="19.7" customHeight="1">
      <c r="B23" s="16"/>
      <c r="C23" s="16"/>
      <c r="D23" s="16"/>
      <c r="E23" s="145"/>
      <c r="F23" s="54"/>
      <c r="G23" s="290"/>
      <c r="H23" s="156">
        <f t="shared" si="0"/>
        <v>0</v>
      </c>
      <c r="I23" s="18"/>
      <c r="J23" s="54"/>
      <c r="K23" s="17"/>
      <c r="L23" s="17"/>
      <c r="M23" s="19"/>
      <c r="N23" s="16"/>
      <c r="O23" s="17"/>
      <c r="P23" s="19"/>
      <c r="Q23" s="21"/>
    </row>
    <row r="24" spans="2:17" ht="19.7" customHeight="1">
      <c r="B24" s="16"/>
      <c r="C24" s="16"/>
      <c r="D24" s="16"/>
      <c r="E24" s="145"/>
      <c r="F24" s="54"/>
      <c r="G24" s="290"/>
      <c r="H24" s="156">
        <f t="shared" si="0"/>
        <v>0</v>
      </c>
      <c r="I24" s="18"/>
      <c r="J24" s="54"/>
      <c r="K24" s="17"/>
      <c r="L24" s="17"/>
      <c r="M24" s="19"/>
      <c r="N24" s="16"/>
      <c r="O24" s="17"/>
      <c r="P24" s="19"/>
      <c r="Q24" s="21"/>
    </row>
    <row r="25" spans="2:17" ht="19.7" customHeight="1">
      <c r="B25" s="16"/>
      <c r="C25" s="16"/>
      <c r="D25" s="16"/>
      <c r="E25" s="145"/>
      <c r="F25" s="54"/>
      <c r="G25" s="290"/>
      <c r="H25" s="156">
        <f t="shared" si="0"/>
        <v>0</v>
      </c>
      <c r="I25" s="18"/>
      <c r="J25" s="54"/>
      <c r="K25" s="17"/>
      <c r="L25" s="17"/>
      <c r="M25" s="19"/>
      <c r="N25" s="16"/>
      <c r="O25" s="17"/>
      <c r="P25" s="19"/>
      <c r="Q25" s="21"/>
    </row>
    <row r="26" spans="2:17" ht="19.7" customHeight="1">
      <c r="B26" s="16"/>
      <c r="C26" s="16"/>
      <c r="D26" s="16"/>
      <c r="E26" s="145"/>
      <c r="F26" s="54"/>
      <c r="G26" s="290"/>
      <c r="H26" s="156">
        <f t="shared" si="0"/>
        <v>0</v>
      </c>
      <c r="I26" s="18"/>
      <c r="J26" s="54"/>
      <c r="K26" s="17"/>
      <c r="L26" s="17"/>
      <c r="M26" s="19"/>
      <c r="N26" s="16"/>
      <c r="O26" s="17"/>
      <c r="P26" s="19"/>
      <c r="Q26" s="21"/>
    </row>
    <row r="27" spans="2:17" ht="19.7" customHeight="1">
      <c r="B27" s="16"/>
      <c r="C27" s="16"/>
      <c r="D27" s="16"/>
      <c r="E27" s="145"/>
      <c r="F27" s="54"/>
      <c r="G27" s="290"/>
      <c r="H27" s="156">
        <f t="shared" si="0"/>
        <v>0</v>
      </c>
      <c r="I27" s="18"/>
      <c r="J27" s="54"/>
      <c r="K27" s="17"/>
      <c r="L27" s="17"/>
      <c r="M27" s="19"/>
      <c r="N27" s="16"/>
      <c r="O27" s="17"/>
      <c r="P27" s="19"/>
      <c r="Q27" s="21"/>
    </row>
    <row r="28" spans="2:17" ht="19.7" customHeight="1">
      <c r="B28" s="16"/>
      <c r="C28" s="16"/>
      <c r="D28" s="16"/>
      <c r="E28" s="145"/>
      <c r="F28" s="54"/>
      <c r="G28" s="290"/>
      <c r="H28" s="278">
        <f t="shared" si="0"/>
        <v>0</v>
      </c>
      <c r="I28" s="18"/>
      <c r="J28" s="54"/>
      <c r="K28" s="17"/>
      <c r="L28" s="17"/>
      <c r="M28" s="19"/>
      <c r="N28" s="16"/>
      <c r="O28" s="17"/>
      <c r="P28" s="19"/>
      <c r="Q28" s="21"/>
    </row>
    <row r="29" spans="2:17" ht="19.7" customHeight="1">
      <c r="B29" s="16"/>
      <c r="C29" s="16"/>
      <c r="D29" s="16"/>
      <c r="E29" s="145"/>
      <c r="F29" s="54"/>
      <c r="G29" s="290"/>
      <c r="H29" s="278">
        <f t="shared" si="0"/>
        <v>0</v>
      </c>
      <c r="I29" s="18"/>
      <c r="J29" s="54"/>
      <c r="K29" s="17"/>
      <c r="L29" s="17"/>
      <c r="M29" s="19"/>
      <c r="N29" s="16"/>
      <c r="O29" s="17"/>
      <c r="P29" s="19"/>
      <c r="Q29" s="21"/>
    </row>
    <row r="30" spans="2:17" ht="19.7" customHeight="1">
      <c r="B30" s="16"/>
      <c r="C30" s="16"/>
      <c r="D30" s="16"/>
      <c r="E30" s="145"/>
      <c r="F30" s="54"/>
      <c r="G30" s="290"/>
      <c r="H30" s="278">
        <f t="shared" si="0"/>
        <v>0</v>
      </c>
      <c r="I30" s="18"/>
      <c r="J30" s="54"/>
      <c r="K30" s="17"/>
      <c r="L30" s="17"/>
      <c r="M30" s="19"/>
      <c r="N30" s="16"/>
      <c r="O30" s="17"/>
      <c r="P30" s="19"/>
      <c r="Q30" s="21"/>
    </row>
    <row r="31" spans="2:17" ht="19.7" customHeight="1">
      <c r="B31" s="16"/>
      <c r="C31" s="16"/>
      <c r="D31" s="16"/>
      <c r="E31" s="145"/>
      <c r="F31" s="54"/>
      <c r="G31" s="290"/>
      <c r="H31" s="278">
        <f t="shared" si="0"/>
        <v>0</v>
      </c>
      <c r="I31" s="18"/>
      <c r="J31" s="54"/>
      <c r="K31" s="17"/>
      <c r="L31" s="17"/>
      <c r="M31" s="19"/>
      <c r="N31" s="16"/>
      <c r="O31" s="17"/>
      <c r="P31" s="19"/>
      <c r="Q31" s="21"/>
    </row>
    <row r="32" spans="2:17" ht="19.7" customHeight="1">
      <c r="B32" s="16"/>
      <c r="C32" s="16"/>
      <c r="D32" s="16"/>
      <c r="E32" s="145"/>
      <c r="F32" s="54"/>
      <c r="G32" s="290"/>
      <c r="H32" s="278">
        <f t="shared" si="0"/>
        <v>0</v>
      </c>
      <c r="I32" s="18"/>
      <c r="J32" s="54"/>
      <c r="K32" s="17"/>
      <c r="L32" s="17"/>
      <c r="M32" s="19"/>
      <c r="N32" s="16"/>
      <c r="O32" s="17"/>
      <c r="P32" s="19"/>
      <c r="Q32" s="21"/>
    </row>
    <row r="33" spans="2:17" ht="19.7" customHeight="1">
      <c r="B33" s="16"/>
      <c r="C33" s="16"/>
      <c r="D33" s="16"/>
      <c r="E33" s="145"/>
      <c r="F33" s="54"/>
      <c r="G33" s="290"/>
      <c r="H33" s="278">
        <f t="shared" si="0"/>
        <v>0</v>
      </c>
      <c r="I33" s="18"/>
      <c r="J33" s="54"/>
      <c r="K33" s="17"/>
      <c r="L33" s="17"/>
      <c r="M33" s="19"/>
      <c r="N33" s="16"/>
      <c r="O33" s="17"/>
      <c r="P33" s="19"/>
      <c r="Q33" s="21"/>
    </row>
    <row r="34" spans="2:17" ht="19.7" customHeight="1">
      <c r="B34" s="16"/>
      <c r="C34" s="16"/>
      <c r="D34" s="16"/>
      <c r="E34" s="145"/>
      <c r="F34" s="54"/>
      <c r="G34" s="290"/>
      <c r="H34" s="278">
        <f>F35*G35</f>
        <v>0</v>
      </c>
      <c r="I34" s="18"/>
      <c r="J34" s="54"/>
      <c r="K34" s="17"/>
      <c r="L34" s="17"/>
      <c r="M34" s="19"/>
      <c r="N34" s="16"/>
      <c r="O34" s="17"/>
      <c r="P34" s="19"/>
      <c r="Q34" s="21"/>
    </row>
  </sheetData>
  <autoFilter ref="B8:O16" xr:uid="{7E643DC6-3FA7-4F29-BF8E-196023C3767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48093-7A72-4770-A8E5-E1DE57CE1D89}">
  <dimension ref="A2:F7"/>
  <sheetViews>
    <sheetView workbookViewId="0">
      <selection activeCell="C10" sqref="C10"/>
    </sheetView>
  </sheetViews>
  <sheetFormatPr defaultRowHeight="19.5"/>
  <cols>
    <col min="1" max="1" width="5.625" style="167" customWidth="1"/>
    <col min="2" max="2" width="3.5" style="167" bestFit="1" customWidth="1"/>
    <col min="3" max="3" width="16.625" style="167" customWidth="1"/>
    <col min="4" max="4" width="25.75" style="167" bestFit="1" customWidth="1"/>
    <col min="5" max="5" width="5.875" style="167" bestFit="1" customWidth="1"/>
    <col min="6" max="6" width="15.625" style="167" customWidth="1"/>
    <col min="7" max="256" width="9" style="167"/>
    <col min="257" max="257" width="5.625" style="167" customWidth="1"/>
    <col min="258" max="258" width="3.5" style="167" bestFit="1" customWidth="1"/>
    <col min="259" max="259" width="16.625" style="167" customWidth="1"/>
    <col min="260" max="260" width="25.75" style="167" bestFit="1" customWidth="1"/>
    <col min="261" max="261" width="5.875" style="167" bestFit="1" customWidth="1"/>
    <col min="262" max="262" width="15.625" style="167" customWidth="1"/>
    <col min="263" max="512" width="9" style="167"/>
    <col min="513" max="513" width="5.625" style="167" customWidth="1"/>
    <col min="514" max="514" width="3.5" style="167" bestFit="1" customWidth="1"/>
    <col min="515" max="515" width="16.625" style="167" customWidth="1"/>
    <col min="516" max="516" width="25.75" style="167" bestFit="1" customWidth="1"/>
    <col min="517" max="517" width="5.875" style="167" bestFit="1" customWidth="1"/>
    <col min="518" max="518" width="15.625" style="167" customWidth="1"/>
    <col min="519" max="768" width="9" style="167"/>
    <col min="769" max="769" width="5.625" style="167" customWidth="1"/>
    <col min="770" max="770" width="3.5" style="167" bestFit="1" customWidth="1"/>
    <col min="771" max="771" width="16.625" style="167" customWidth="1"/>
    <col min="772" max="772" width="25.75" style="167" bestFit="1" customWidth="1"/>
    <col min="773" max="773" width="5.875" style="167" bestFit="1" customWidth="1"/>
    <col min="774" max="774" width="15.625" style="167" customWidth="1"/>
    <col min="775" max="1024" width="9" style="167"/>
    <col min="1025" max="1025" width="5.625" style="167" customWidth="1"/>
    <col min="1026" max="1026" width="3.5" style="167" bestFit="1" customWidth="1"/>
    <col min="1027" max="1027" width="16.625" style="167" customWidth="1"/>
    <col min="1028" max="1028" width="25.75" style="167" bestFit="1" customWidth="1"/>
    <col min="1029" max="1029" width="5.875" style="167" bestFit="1" customWidth="1"/>
    <col min="1030" max="1030" width="15.625" style="167" customWidth="1"/>
    <col min="1031" max="1280" width="9" style="167"/>
    <col min="1281" max="1281" width="5.625" style="167" customWidth="1"/>
    <col min="1282" max="1282" width="3.5" style="167" bestFit="1" customWidth="1"/>
    <col min="1283" max="1283" width="16.625" style="167" customWidth="1"/>
    <col min="1284" max="1284" width="25.75" style="167" bestFit="1" customWidth="1"/>
    <col min="1285" max="1285" width="5.875" style="167" bestFit="1" customWidth="1"/>
    <col min="1286" max="1286" width="15.625" style="167" customWidth="1"/>
    <col min="1287" max="1536" width="9" style="167"/>
    <col min="1537" max="1537" width="5.625" style="167" customWidth="1"/>
    <col min="1538" max="1538" width="3.5" style="167" bestFit="1" customWidth="1"/>
    <col min="1539" max="1539" width="16.625" style="167" customWidth="1"/>
    <col min="1540" max="1540" width="25.75" style="167" bestFit="1" customWidth="1"/>
    <col min="1541" max="1541" width="5.875" style="167" bestFit="1" customWidth="1"/>
    <col min="1542" max="1542" width="15.625" style="167" customWidth="1"/>
    <col min="1543" max="1792" width="9" style="167"/>
    <col min="1793" max="1793" width="5.625" style="167" customWidth="1"/>
    <col min="1794" max="1794" width="3.5" style="167" bestFit="1" customWidth="1"/>
    <col min="1795" max="1795" width="16.625" style="167" customWidth="1"/>
    <col min="1796" max="1796" width="25.75" style="167" bestFit="1" customWidth="1"/>
    <col min="1797" max="1797" width="5.875" style="167" bestFit="1" customWidth="1"/>
    <col min="1798" max="1798" width="15.625" style="167" customWidth="1"/>
    <col min="1799" max="2048" width="9" style="167"/>
    <col min="2049" max="2049" width="5.625" style="167" customWidth="1"/>
    <col min="2050" max="2050" width="3.5" style="167" bestFit="1" customWidth="1"/>
    <col min="2051" max="2051" width="16.625" style="167" customWidth="1"/>
    <col min="2052" max="2052" width="25.75" style="167" bestFit="1" customWidth="1"/>
    <col min="2053" max="2053" width="5.875" style="167" bestFit="1" customWidth="1"/>
    <col min="2054" max="2054" width="15.625" style="167" customWidth="1"/>
    <col min="2055" max="2304" width="9" style="167"/>
    <col min="2305" max="2305" width="5.625" style="167" customWidth="1"/>
    <col min="2306" max="2306" width="3.5" style="167" bestFit="1" customWidth="1"/>
    <col min="2307" max="2307" width="16.625" style="167" customWidth="1"/>
    <col min="2308" max="2308" width="25.75" style="167" bestFit="1" customWidth="1"/>
    <col min="2309" max="2309" width="5.875" style="167" bestFit="1" customWidth="1"/>
    <col min="2310" max="2310" width="15.625" style="167" customWidth="1"/>
    <col min="2311" max="2560" width="9" style="167"/>
    <col min="2561" max="2561" width="5.625" style="167" customWidth="1"/>
    <col min="2562" max="2562" width="3.5" style="167" bestFit="1" customWidth="1"/>
    <col min="2563" max="2563" width="16.625" style="167" customWidth="1"/>
    <col min="2564" max="2564" width="25.75" style="167" bestFit="1" customWidth="1"/>
    <col min="2565" max="2565" width="5.875" style="167" bestFit="1" customWidth="1"/>
    <col min="2566" max="2566" width="15.625" style="167" customWidth="1"/>
    <col min="2567" max="2816" width="9" style="167"/>
    <col min="2817" max="2817" width="5.625" style="167" customWidth="1"/>
    <col min="2818" max="2818" width="3.5" style="167" bestFit="1" customWidth="1"/>
    <col min="2819" max="2819" width="16.625" style="167" customWidth="1"/>
    <col min="2820" max="2820" width="25.75" style="167" bestFit="1" customWidth="1"/>
    <col min="2821" max="2821" width="5.875" style="167" bestFit="1" customWidth="1"/>
    <col min="2822" max="2822" width="15.625" style="167" customWidth="1"/>
    <col min="2823" max="3072" width="9" style="167"/>
    <col min="3073" max="3073" width="5.625" style="167" customWidth="1"/>
    <col min="3074" max="3074" width="3.5" style="167" bestFit="1" customWidth="1"/>
    <col min="3075" max="3075" width="16.625" style="167" customWidth="1"/>
    <col min="3076" max="3076" width="25.75" style="167" bestFit="1" customWidth="1"/>
    <col min="3077" max="3077" width="5.875" style="167" bestFit="1" customWidth="1"/>
    <col min="3078" max="3078" width="15.625" style="167" customWidth="1"/>
    <col min="3079" max="3328" width="9" style="167"/>
    <col min="3329" max="3329" width="5.625" style="167" customWidth="1"/>
    <col min="3330" max="3330" width="3.5" style="167" bestFit="1" customWidth="1"/>
    <col min="3331" max="3331" width="16.625" style="167" customWidth="1"/>
    <col min="3332" max="3332" width="25.75" style="167" bestFit="1" customWidth="1"/>
    <col min="3333" max="3333" width="5.875" style="167" bestFit="1" customWidth="1"/>
    <col min="3334" max="3334" width="15.625" style="167" customWidth="1"/>
    <col min="3335" max="3584" width="9" style="167"/>
    <col min="3585" max="3585" width="5.625" style="167" customWidth="1"/>
    <col min="3586" max="3586" width="3.5" style="167" bestFit="1" customWidth="1"/>
    <col min="3587" max="3587" width="16.625" style="167" customWidth="1"/>
    <col min="3588" max="3588" width="25.75" style="167" bestFit="1" customWidth="1"/>
    <col min="3589" max="3589" width="5.875" style="167" bestFit="1" customWidth="1"/>
    <col min="3590" max="3590" width="15.625" style="167" customWidth="1"/>
    <col min="3591" max="3840" width="9" style="167"/>
    <col min="3841" max="3841" width="5.625" style="167" customWidth="1"/>
    <col min="3842" max="3842" width="3.5" style="167" bestFit="1" customWidth="1"/>
    <col min="3843" max="3843" width="16.625" style="167" customWidth="1"/>
    <col min="3844" max="3844" width="25.75" style="167" bestFit="1" customWidth="1"/>
    <col min="3845" max="3845" width="5.875" style="167" bestFit="1" customWidth="1"/>
    <col min="3846" max="3846" width="15.625" style="167" customWidth="1"/>
    <col min="3847" max="4096" width="9" style="167"/>
    <col min="4097" max="4097" width="5.625" style="167" customWidth="1"/>
    <col min="4098" max="4098" width="3.5" style="167" bestFit="1" customWidth="1"/>
    <col min="4099" max="4099" width="16.625" style="167" customWidth="1"/>
    <col min="4100" max="4100" width="25.75" style="167" bestFit="1" customWidth="1"/>
    <col min="4101" max="4101" width="5.875" style="167" bestFit="1" customWidth="1"/>
    <col min="4102" max="4102" width="15.625" style="167" customWidth="1"/>
    <col min="4103" max="4352" width="9" style="167"/>
    <col min="4353" max="4353" width="5.625" style="167" customWidth="1"/>
    <col min="4354" max="4354" width="3.5" style="167" bestFit="1" customWidth="1"/>
    <col min="4355" max="4355" width="16.625" style="167" customWidth="1"/>
    <col min="4356" max="4356" width="25.75" style="167" bestFit="1" customWidth="1"/>
    <col min="4357" max="4357" width="5.875" style="167" bestFit="1" customWidth="1"/>
    <col min="4358" max="4358" width="15.625" style="167" customWidth="1"/>
    <col min="4359" max="4608" width="9" style="167"/>
    <col min="4609" max="4609" width="5.625" style="167" customWidth="1"/>
    <col min="4610" max="4610" width="3.5" style="167" bestFit="1" customWidth="1"/>
    <col min="4611" max="4611" width="16.625" style="167" customWidth="1"/>
    <col min="4612" max="4612" width="25.75" style="167" bestFit="1" customWidth="1"/>
    <col min="4613" max="4613" width="5.875" style="167" bestFit="1" customWidth="1"/>
    <col min="4614" max="4614" width="15.625" style="167" customWidth="1"/>
    <col min="4615" max="4864" width="9" style="167"/>
    <col min="4865" max="4865" width="5.625" style="167" customWidth="1"/>
    <col min="4866" max="4866" width="3.5" style="167" bestFit="1" customWidth="1"/>
    <col min="4867" max="4867" width="16.625" style="167" customWidth="1"/>
    <col min="4868" max="4868" width="25.75" style="167" bestFit="1" customWidth="1"/>
    <col min="4869" max="4869" width="5.875" style="167" bestFit="1" customWidth="1"/>
    <col min="4870" max="4870" width="15.625" style="167" customWidth="1"/>
    <col min="4871" max="5120" width="9" style="167"/>
    <col min="5121" max="5121" width="5.625" style="167" customWidth="1"/>
    <col min="5122" max="5122" width="3.5" style="167" bestFit="1" customWidth="1"/>
    <col min="5123" max="5123" width="16.625" style="167" customWidth="1"/>
    <col min="5124" max="5124" width="25.75" style="167" bestFit="1" customWidth="1"/>
    <col min="5125" max="5125" width="5.875" style="167" bestFit="1" customWidth="1"/>
    <col min="5126" max="5126" width="15.625" style="167" customWidth="1"/>
    <col min="5127" max="5376" width="9" style="167"/>
    <col min="5377" max="5377" width="5.625" style="167" customWidth="1"/>
    <col min="5378" max="5378" width="3.5" style="167" bestFit="1" customWidth="1"/>
    <col min="5379" max="5379" width="16.625" style="167" customWidth="1"/>
    <col min="5380" max="5380" width="25.75" style="167" bestFit="1" customWidth="1"/>
    <col min="5381" max="5381" width="5.875" style="167" bestFit="1" customWidth="1"/>
    <col min="5382" max="5382" width="15.625" style="167" customWidth="1"/>
    <col min="5383" max="5632" width="9" style="167"/>
    <col min="5633" max="5633" width="5.625" style="167" customWidth="1"/>
    <col min="5634" max="5634" width="3.5" style="167" bestFit="1" customWidth="1"/>
    <col min="5635" max="5635" width="16.625" style="167" customWidth="1"/>
    <col min="5636" max="5636" width="25.75" style="167" bestFit="1" customWidth="1"/>
    <col min="5637" max="5637" width="5.875" style="167" bestFit="1" customWidth="1"/>
    <col min="5638" max="5638" width="15.625" style="167" customWidth="1"/>
    <col min="5639" max="5888" width="9" style="167"/>
    <col min="5889" max="5889" width="5.625" style="167" customWidth="1"/>
    <col min="5890" max="5890" width="3.5" style="167" bestFit="1" customWidth="1"/>
    <col min="5891" max="5891" width="16.625" style="167" customWidth="1"/>
    <col min="5892" max="5892" width="25.75" style="167" bestFit="1" customWidth="1"/>
    <col min="5893" max="5893" width="5.875" style="167" bestFit="1" customWidth="1"/>
    <col min="5894" max="5894" width="15.625" style="167" customWidth="1"/>
    <col min="5895" max="6144" width="9" style="167"/>
    <col min="6145" max="6145" width="5.625" style="167" customWidth="1"/>
    <col min="6146" max="6146" width="3.5" style="167" bestFit="1" customWidth="1"/>
    <col min="6147" max="6147" width="16.625" style="167" customWidth="1"/>
    <col min="6148" max="6148" width="25.75" style="167" bestFit="1" customWidth="1"/>
    <col min="6149" max="6149" width="5.875" style="167" bestFit="1" customWidth="1"/>
    <col min="6150" max="6150" width="15.625" style="167" customWidth="1"/>
    <col min="6151" max="6400" width="9" style="167"/>
    <col min="6401" max="6401" width="5.625" style="167" customWidth="1"/>
    <col min="6402" max="6402" width="3.5" style="167" bestFit="1" customWidth="1"/>
    <col min="6403" max="6403" width="16.625" style="167" customWidth="1"/>
    <col min="6404" max="6404" width="25.75" style="167" bestFit="1" customWidth="1"/>
    <col min="6405" max="6405" width="5.875" style="167" bestFit="1" customWidth="1"/>
    <col min="6406" max="6406" width="15.625" style="167" customWidth="1"/>
    <col min="6407" max="6656" width="9" style="167"/>
    <col min="6657" max="6657" width="5.625" style="167" customWidth="1"/>
    <col min="6658" max="6658" width="3.5" style="167" bestFit="1" customWidth="1"/>
    <col min="6659" max="6659" width="16.625" style="167" customWidth="1"/>
    <col min="6660" max="6660" width="25.75" style="167" bestFit="1" customWidth="1"/>
    <col min="6661" max="6661" width="5.875" style="167" bestFit="1" customWidth="1"/>
    <col min="6662" max="6662" width="15.625" style="167" customWidth="1"/>
    <col min="6663" max="6912" width="9" style="167"/>
    <col min="6913" max="6913" width="5.625" style="167" customWidth="1"/>
    <col min="6914" max="6914" width="3.5" style="167" bestFit="1" customWidth="1"/>
    <col min="6915" max="6915" width="16.625" style="167" customWidth="1"/>
    <col min="6916" max="6916" width="25.75" style="167" bestFit="1" customWidth="1"/>
    <col min="6917" max="6917" width="5.875" style="167" bestFit="1" customWidth="1"/>
    <col min="6918" max="6918" width="15.625" style="167" customWidth="1"/>
    <col min="6919" max="7168" width="9" style="167"/>
    <col min="7169" max="7169" width="5.625" style="167" customWidth="1"/>
    <col min="7170" max="7170" width="3.5" style="167" bestFit="1" customWidth="1"/>
    <col min="7171" max="7171" width="16.625" style="167" customWidth="1"/>
    <col min="7172" max="7172" width="25.75" style="167" bestFit="1" customWidth="1"/>
    <col min="7173" max="7173" width="5.875" style="167" bestFit="1" customWidth="1"/>
    <col min="7174" max="7174" width="15.625" style="167" customWidth="1"/>
    <col min="7175" max="7424" width="9" style="167"/>
    <col min="7425" max="7425" width="5.625" style="167" customWidth="1"/>
    <col min="7426" max="7426" width="3.5" style="167" bestFit="1" customWidth="1"/>
    <col min="7427" max="7427" width="16.625" style="167" customWidth="1"/>
    <col min="7428" max="7428" width="25.75" style="167" bestFit="1" customWidth="1"/>
    <col min="7429" max="7429" width="5.875" style="167" bestFit="1" customWidth="1"/>
    <col min="7430" max="7430" width="15.625" style="167" customWidth="1"/>
    <col min="7431" max="7680" width="9" style="167"/>
    <col min="7681" max="7681" width="5.625" style="167" customWidth="1"/>
    <col min="7682" max="7682" width="3.5" style="167" bestFit="1" customWidth="1"/>
    <col min="7683" max="7683" width="16.625" style="167" customWidth="1"/>
    <col min="7684" max="7684" width="25.75" style="167" bestFit="1" customWidth="1"/>
    <col min="7685" max="7685" width="5.875" style="167" bestFit="1" customWidth="1"/>
    <col min="7686" max="7686" width="15.625" style="167" customWidth="1"/>
    <col min="7687" max="7936" width="9" style="167"/>
    <col min="7937" max="7937" width="5.625" style="167" customWidth="1"/>
    <col min="7938" max="7938" width="3.5" style="167" bestFit="1" customWidth="1"/>
    <col min="7939" max="7939" width="16.625" style="167" customWidth="1"/>
    <col min="7940" max="7940" width="25.75" style="167" bestFit="1" customWidth="1"/>
    <col min="7941" max="7941" width="5.875" style="167" bestFit="1" customWidth="1"/>
    <col min="7942" max="7942" width="15.625" style="167" customWidth="1"/>
    <col min="7943" max="8192" width="9" style="167"/>
    <col min="8193" max="8193" width="5.625" style="167" customWidth="1"/>
    <col min="8194" max="8194" width="3.5" style="167" bestFit="1" customWidth="1"/>
    <col min="8195" max="8195" width="16.625" style="167" customWidth="1"/>
    <col min="8196" max="8196" width="25.75" style="167" bestFit="1" customWidth="1"/>
    <col min="8197" max="8197" width="5.875" style="167" bestFit="1" customWidth="1"/>
    <col min="8198" max="8198" width="15.625" style="167" customWidth="1"/>
    <col min="8199" max="8448" width="9" style="167"/>
    <col min="8449" max="8449" width="5.625" style="167" customWidth="1"/>
    <col min="8450" max="8450" width="3.5" style="167" bestFit="1" customWidth="1"/>
    <col min="8451" max="8451" width="16.625" style="167" customWidth="1"/>
    <col min="8452" max="8452" width="25.75" style="167" bestFit="1" customWidth="1"/>
    <col min="8453" max="8453" width="5.875" style="167" bestFit="1" customWidth="1"/>
    <col min="8454" max="8454" width="15.625" style="167" customWidth="1"/>
    <col min="8455" max="8704" width="9" style="167"/>
    <col min="8705" max="8705" width="5.625" style="167" customWidth="1"/>
    <col min="8706" max="8706" width="3.5" style="167" bestFit="1" customWidth="1"/>
    <col min="8707" max="8707" width="16.625" style="167" customWidth="1"/>
    <col min="8708" max="8708" width="25.75" style="167" bestFit="1" customWidth="1"/>
    <col min="8709" max="8709" width="5.875" style="167" bestFit="1" customWidth="1"/>
    <col min="8710" max="8710" width="15.625" style="167" customWidth="1"/>
    <col min="8711" max="8960" width="9" style="167"/>
    <col min="8961" max="8961" width="5.625" style="167" customWidth="1"/>
    <col min="8962" max="8962" width="3.5" style="167" bestFit="1" customWidth="1"/>
    <col min="8963" max="8963" width="16.625" style="167" customWidth="1"/>
    <col min="8964" max="8964" width="25.75" style="167" bestFit="1" customWidth="1"/>
    <col min="8965" max="8965" width="5.875" style="167" bestFit="1" customWidth="1"/>
    <col min="8966" max="8966" width="15.625" style="167" customWidth="1"/>
    <col min="8967" max="9216" width="9" style="167"/>
    <col min="9217" max="9217" width="5.625" style="167" customWidth="1"/>
    <col min="9218" max="9218" width="3.5" style="167" bestFit="1" customWidth="1"/>
    <col min="9219" max="9219" width="16.625" style="167" customWidth="1"/>
    <col min="9220" max="9220" width="25.75" style="167" bestFit="1" customWidth="1"/>
    <col min="9221" max="9221" width="5.875" style="167" bestFit="1" customWidth="1"/>
    <col min="9222" max="9222" width="15.625" style="167" customWidth="1"/>
    <col min="9223" max="9472" width="9" style="167"/>
    <col min="9473" max="9473" width="5.625" style="167" customWidth="1"/>
    <col min="9474" max="9474" width="3.5" style="167" bestFit="1" customWidth="1"/>
    <col min="9475" max="9475" width="16.625" style="167" customWidth="1"/>
    <col min="9476" max="9476" width="25.75" style="167" bestFit="1" customWidth="1"/>
    <col min="9477" max="9477" width="5.875" style="167" bestFit="1" customWidth="1"/>
    <col min="9478" max="9478" width="15.625" style="167" customWidth="1"/>
    <col min="9479" max="9728" width="9" style="167"/>
    <col min="9729" max="9729" width="5.625" style="167" customWidth="1"/>
    <col min="9730" max="9730" width="3.5" style="167" bestFit="1" customWidth="1"/>
    <col min="9731" max="9731" width="16.625" style="167" customWidth="1"/>
    <col min="9732" max="9732" width="25.75" style="167" bestFit="1" customWidth="1"/>
    <col min="9733" max="9733" width="5.875" style="167" bestFit="1" customWidth="1"/>
    <col min="9734" max="9734" width="15.625" style="167" customWidth="1"/>
    <col min="9735" max="9984" width="9" style="167"/>
    <col min="9985" max="9985" width="5.625" style="167" customWidth="1"/>
    <col min="9986" max="9986" width="3.5" style="167" bestFit="1" customWidth="1"/>
    <col min="9987" max="9987" width="16.625" style="167" customWidth="1"/>
    <col min="9988" max="9988" width="25.75" style="167" bestFit="1" customWidth="1"/>
    <col min="9989" max="9989" width="5.875" style="167" bestFit="1" customWidth="1"/>
    <col min="9990" max="9990" width="15.625" style="167" customWidth="1"/>
    <col min="9991" max="10240" width="9" style="167"/>
    <col min="10241" max="10241" width="5.625" style="167" customWidth="1"/>
    <col min="10242" max="10242" width="3.5" style="167" bestFit="1" customWidth="1"/>
    <col min="10243" max="10243" width="16.625" style="167" customWidth="1"/>
    <col min="10244" max="10244" width="25.75" style="167" bestFit="1" customWidth="1"/>
    <col min="10245" max="10245" width="5.875" style="167" bestFit="1" customWidth="1"/>
    <col min="10246" max="10246" width="15.625" style="167" customWidth="1"/>
    <col min="10247" max="10496" width="9" style="167"/>
    <col min="10497" max="10497" width="5.625" style="167" customWidth="1"/>
    <col min="10498" max="10498" width="3.5" style="167" bestFit="1" customWidth="1"/>
    <col min="10499" max="10499" width="16.625" style="167" customWidth="1"/>
    <col min="10500" max="10500" width="25.75" style="167" bestFit="1" customWidth="1"/>
    <col min="10501" max="10501" width="5.875" style="167" bestFit="1" customWidth="1"/>
    <col min="10502" max="10502" width="15.625" style="167" customWidth="1"/>
    <col min="10503" max="10752" width="9" style="167"/>
    <col min="10753" max="10753" width="5.625" style="167" customWidth="1"/>
    <col min="10754" max="10754" width="3.5" style="167" bestFit="1" customWidth="1"/>
    <col min="10755" max="10755" width="16.625" style="167" customWidth="1"/>
    <col min="10756" max="10756" width="25.75" style="167" bestFit="1" customWidth="1"/>
    <col min="10757" max="10757" width="5.875" style="167" bestFit="1" customWidth="1"/>
    <col min="10758" max="10758" width="15.625" style="167" customWidth="1"/>
    <col min="10759" max="11008" width="9" style="167"/>
    <col min="11009" max="11009" width="5.625" style="167" customWidth="1"/>
    <col min="11010" max="11010" width="3.5" style="167" bestFit="1" customWidth="1"/>
    <col min="11011" max="11011" width="16.625" style="167" customWidth="1"/>
    <col min="11012" max="11012" width="25.75" style="167" bestFit="1" customWidth="1"/>
    <col min="11013" max="11013" width="5.875" style="167" bestFit="1" customWidth="1"/>
    <col min="11014" max="11014" width="15.625" style="167" customWidth="1"/>
    <col min="11015" max="11264" width="9" style="167"/>
    <col min="11265" max="11265" width="5.625" style="167" customWidth="1"/>
    <col min="11266" max="11266" width="3.5" style="167" bestFit="1" customWidth="1"/>
    <col min="11267" max="11267" width="16.625" style="167" customWidth="1"/>
    <col min="11268" max="11268" width="25.75" style="167" bestFit="1" customWidth="1"/>
    <col min="11269" max="11269" width="5.875" style="167" bestFit="1" customWidth="1"/>
    <col min="11270" max="11270" width="15.625" style="167" customWidth="1"/>
    <col min="11271" max="11520" width="9" style="167"/>
    <col min="11521" max="11521" width="5.625" style="167" customWidth="1"/>
    <col min="11522" max="11522" width="3.5" style="167" bestFit="1" customWidth="1"/>
    <col min="11523" max="11523" width="16.625" style="167" customWidth="1"/>
    <col min="11524" max="11524" width="25.75" style="167" bestFit="1" customWidth="1"/>
    <col min="11525" max="11525" width="5.875" style="167" bestFit="1" customWidth="1"/>
    <col min="11526" max="11526" width="15.625" style="167" customWidth="1"/>
    <col min="11527" max="11776" width="9" style="167"/>
    <col min="11777" max="11777" width="5.625" style="167" customWidth="1"/>
    <col min="11778" max="11778" width="3.5" style="167" bestFit="1" customWidth="1"/>
    <col min="11779" max="11779" width="16.625" style="167" customWidth="1"/>
    <col min="11780" max="11780" width="25.75" style="167" bestFit="1" customWidth="1"/>
    <col min="11781" max="11781" width="5.875" style="167" bestFit="1" customWidth="1"/>
    <col min="11782" max="11782" width="15.625" style="167" customWidth="1"/>
    <col min="11783" max="12032" width="9" style="167"/>
    <col min="12033" max="12033" width="5.625" style="167" customWidth="1"/>
    <col min="12034" max="12034" width="3.5" style="167" bestFit="1" customWidth="1"/>
    <col min="12035" max="12035" width="16.625" style="167" customWidth="1"/>
    <col min="12036" max="12036" width="25.75" style="167" bestFit="1" customWidth="1"/>
    <col min="12037" max="12037" width="5.875" style="167" bestFit="1" customWidth="1"/>
    <col min="12038" max="12038" width="15.625" style="167" customWidth="1"/>
    <col min="12039" max="12288" width="9" style="167"/>
    <col min="12289" max="12289" width="5.625" style="167" customWidth="1"/>
    <col min="12290" max="12290" width="3.5" style="167" bestFit="1" customWidth="1"/>
    <col min="12291" max="12291" width="16.625" style="167" customWidth="1"/>
    <col min="12292" max="12292" width="25.75" style="167" bestFit="1" customWidth="1"/>
    <col min="12293" max="12293" width="5.875" style="167" bestFit="1" customWidth="1"/>
    <col min="12294" max="12294" width="15.625" style="167" customWidth="1"/>
    <col min="12295" max="12544" width="9" style="167"/>
    <col min="12545" max="12545" width="5.625" style="167" customWidth="1"/>
    <col min="12546" max="12546" width="3.5" style="167" bestFit="1" customWidth="1"/>
    <col min="12547" max="12547" width="16.625" style="167" customWidth="1"/>
    <col min="12548" max="12548" width="25.75" style="167" bestFit="1" customWidth="1"/>
    <col min="12549" max="12549" width="5.875" style="167" bestFit="1" customWidth="1"/>
    <col min="12550" max="12550" width="15.625" style="167" customWidth="1"/>
    <col min="12551" max="12800" width="9" style="167"/>
    <col min="12801" max="12801" width="5.625" style="167" customWidth="1"/>
    <col min="12802" max="12802" width="3.5" style="167" bestFit="1" customWidth="1"/>
    <col min="12803" max="12803" width="16.625" style="167" customWidth="1"/>
    <col min="12804" max="12804" width="25.75" style="167" bestFit="1" customWidth="1"/>
    <col min="12805" max="12805" width="5.875" style="167" bestFit="1" customWidth="1"/>
    <col min="12806" max="12806" width="15.625" style="167" customWidth="1"/>
    <col min="12807" max="13056" width="9" style="167"/>
    <col min="13057" max="13057" width="5.625" style="167" customWidth="1"/>
    <col min="13058" max="13058" width="3.5" style="167" bestFit="1" customWidth="1"/>
    <col min="13059" max="13059" width="16.625" style="167" customWidth="1"/>
    <col min="13060" max="13060" width="25.75" style="167" bestFit="1" customWidth="1"/>
    <col min="13061" max="13061" width="5.875" style="167" bestFit="1" customWidth="1"/>
    <col min="13062" max="13062" width="15.625" style="167" customWidth="1"/>
    <col min="13063" max="13312" width="9" style="167"/>
    <col min="13313" max="13313" width="5.625" style="167" customWidth="1"/>
    <col min="13314" max="13314" width="3.5" style="167" bestFit="1" customWidth="1"/>
    <col min="13315" max="13315" width="16.625" style="167" customWidth="1"/>
    <col min="13316" max="13316" width="25.75" style="167" bestFit="1" customWidth="1"/>
    <col min="13317" max="13317" width="5.875" style="167" bestFit="1" customWidth="1"/>
    <col min="13318" max="13318" width="15.625" style="167" customWidth="1"/>
    <col min="13319" max="13568" width="9" style="167"/>
    <col min="13569" max="13569" width="5.625" style="167" customWidth="1"/>
    <col min="13570" max="13570" width="3.5" style="167" bestFit="1" customWidth="1"/>
    <col min="13571" max="13571" width="16.625" style="167" customWidth="1"/>
    <col min="13572" max="13572" width="25.75" style="167" bestFit="1" customWidth="1"/>
    <col min="13573" max="13573" width="5.875" style="167" bestFit="1" customWidth="1"/>
    <col min="13574" max="13574" width="15.625" style="167" customWidth="1"/>
    <col min="13575" max="13824" width="9" style="167"/>
    <col min="13825" max="13825" width="5.625" style="167" customWidth="1"/>
    <col min="13826" max="13826" width="3.5" style="167" bestFit="1" customWidth="1"/>
    <col min="13827" max="13827" width="16.625" style="167" customWidth="1"/>
    <col min="13828" max="13828" width="25.75" style="167" bestFit="1" customWidth="1"/>
    <col min="13829" max="13829" width="5.875" style="167" bestFit="1" customWidth="1"/>
    <col min="13830" max="13830" width="15.625" style="167" customWidth="1"/>
    <col min="13831" max="14080" width="9" style="167"/>
    <col min="14081" max="14081" width="5.625" style="167" customWidth="1"/>
    <col min="14082" max="14082" width="3.5" style="167" bestFit="1" customWidth="1"/>
    <col min="14083" max="14083" width="16.625" style="167" customWidth="1"/>
    <col min="14084" max="14084" width="25.75" style="167" bestFit="1" customWidth="1"/>
    <col min="14085" max="14085" width="5.875" style="167" bestFit="1" customWidth="1"/>
    <col min="14086" max="14086" width="15.625" style="167" customWidth="1"/>
    <col min="14087" max="14336" width="9" style="167"/>
    <col min="14337" max="14337" width="5.625" style="167" customWidth="1"/>
    <col min="14338" max="14338" width="3.5" style="167" bestFit="1" customWidth="1"/>
    <col min="14339" max="14339" width="16.625" style="167" customWidth="1"/>
    <col min="14340" max="14340" width="25.75" style="167" bestFit="1" customWidth="1"/>
    <col min="14341" max="14341" width="5.875" style="167" bestFit="1" customWidth="1"/>
    <col min="14342" max="14342" width="15.625" style="167" customWidth="1"/>
    <col min="14343" max="14592" width="9" style="167"/>
    <col min="14593" max="14593" width="5.625" style="167" customWidth="1"/>
    <col min="14594" max="14594" width="3.5" style="167" bestFit="1" customWidth="1"/>
    <col min="14595" max="14595" width="16.625" style="167" customWidth="1"/>
    <col min="14596" max="14596" width="25.75" style="167" bestFit="1" customWidth="1"/>
    <col min="14597" max="14597" width="5.875" style="167" bestFit="1" customWidth="1"/>
    <col min="14598" max="14598" width="15.625" style="167" customWidth="1"/>
    <col min="14599" max="14848" width="9" style="167"/>
    <col min="14849" max="14849" width="5.625" style="167" customWidth="1"/>
    <col min="14850" max="14850" width="3.5" style="167" bestFit="1" customWidth="1"/>
    <col min="14851" max="14851" width="16.625" style="167" customWidth="1"/>
    <col min="14852" max="14852" width="25.75" style="167" bestFit="1" customWidth="1"/>
    <col min="14853" max="14853" width="5.875" style="167" bestFit="1" customWidth="1"/>
    <col min="14854" max="14854" width="15.625" style="167" customWidth="1"/>
    <col min="14855" max="15104" width="9" style="167"/>
    <col min="15105" max="15105" width="5.625" style="167" customWidth="1"/>
    <col min="15106" max="15106" width="3.5" style="167" bestFit="1" customWidth="1"/>
    <col min="15107" max="15107" width="16.625" style="167" customWidth="1"/>
    <col min="15108" max="15108" width="25.75" style="167" bestFit="1" customWidth="1"/>
    <col min="15109" max="15109" width="5.875" style="167" bestFit="1" customWidth="1"/>
    <col min="15110" max="15110" width="15.625" style="167" customWidth="1"/>
    <col min="15111" max="15360" width="9" style="167"/>
    <col min="15361" max="15361" width="5.625" style="167" customWidth="1"/>
    <col min="15362" max="15362" width="3.5" style="167" bestFit="1" customWidth="1"/>
    <col min="15363" max="15363" width="16.625" style="167" customWidth="1"/>
    <col min="15364" max="15364" width="25.75" style="167" bestFit="1" customWidth="1"/>
    <col min="15365" max="15365" width="5.875" style="167" bestFit="1" customWidth="1"/>
    <col min="15366" max="15366" width="15.625" style="167" customWidth="1"/>
    <col min="15367" max="15616" width="9" style="167"/>
    <col min="15617" max="15617" width="5.625" style="167" customWidth="1"/>
    <col min="15618" max="15618" width="3.5" style="167" bestFit="1" customWidth="1"/>
    <col min="15619" max="15619" width="16.625" style="167" customWidth="1"/>
    <col min="15620" max="15620" width="25.75" style="167" bestFit="1" customWidth="1"/>
    <col min="15621" max="15621" width="5.875" style="167" bestFit="1" customWidth="1"/>
    <col min="15622" max="15622" width="15.625" style="167" customWidth="1"/>
    <col min="15623" max="15872" width="9" style="167"/>
    <col min="15873" max="15873" width="5.625" style="167" customWidth="1"/>
    <col min="15874" max="15874" width="3.5" style="167" bestFit="1" customWidth="1"/>
    <col min="15875" max="15875" width="16.625" style="167" customWidth="1"/>
    <col min="15876" max="15876" width="25.75" style="167" bestFit="1" customWidth="1"/>
    <col min="15877" max="15877" width="5.875" style="167" bestFit="1" customWidth="1"/>
    <col min="15878" max="15878" width="15.625" style="167" customWidth="1"/>
    <col min="15879" max="16128" width="9" style="167"/>
    <col min="16129" max="16129" width="5.625" style="167" customWidth="1"/>
    <col min="16130" max="16130" width="3.5" style="167" bestFit="1" customWidth="1"/>
    <col min="16131" max="16131" width="16.625" style="167" customWidth="1"/>
    <col min="16132" max="16132" width="25.75" style="167" bestFit="1" customWidth="1"/>
    <col min="16133" max="16133" width="5.875" style="167" bestFit="1" customWidth="1"/>
    <col min="16134" max="16134" width="15.625" style="167" customWidth="1"/>
    <col min="16135" max="16384" width="9" style="167"/>
  </cols>
  <sheetData>
    <row r="2" spans="1:6">
      <c r="D2" s="168"/>
      <c r="F2" s="168" t="s">
        <v>1898</v>
      </c>
    </row>
    <row r="3" spans="1:6">
      <c r="A3" s="552" t="s">
        <v>1899</v>
      </c>
    </row>
    <row r="5" spans="1:6">
      <c r="B5" s="172" t="s">
        <v>497</v>
      </c>
      <c r="C5" s="172" t="s">
        <v>498</v>
      </c>
      <c r="D5" s="172" t="s">
        <v>499</v>
      </c>
      <c r="E5" s="172" t="s">
        <v>500</v>
      </c>
      <c r="F5" s="172" t="s">
        <v>501</v>
      </c>
    </row>
    <row r="6" spans="1:6" ht="20.100000000000001" customHeight="1">
      <c r="B6" s="179">
        <v>1</v>
      </c>
      <c r="C6" s="145" t="s">
        <v>1900</v>
      </c>
      <c r="D6" s="54" t="s">
        <v>1901</v>
      </c>
      <c r="E6" s="179">
        <v>3</v>
      </c>
      <c r="F6" s="622" t="s">
        <v>1902</v>
      </c>
    </row>
    <row r="7" spans="1:6" ht="20.100000000000001" customHeight="1">
      <c r="B7" s="179">
        <v>2</v>
      </c>
      <c r="C7" s="145" t="s">
        <v>1903</v>
      </c>
      <c r="D7" s="54" t="s">
        <v>1904</v>
      </c>
      <c r="E7" s="179">
        <v>5</v>
      </c>
      <c r="F7" s="622" t="s">
        <v>1902</v>
      </c>
    </row>
  </sheetData>
  <phoneticPr fontId="3"/>
  <pageMargins left="0.7" right="0.7" top="0.75" bottom="0.75" header="0.3" footer="0.3"/>
  <pageSetup paperSize="9" orientation="portrait" r:id="rId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4E0BD-5165-4763-9AA2-B126B6C91231}">
  <dimension ref="B2:S102"/>
  <sheetViews>
    <sheetView zoomScale="85" zoomScaleNormal="85" workbookViewId="0">
      <pane xSplit="10" ySplit="8" topLeftCell="K9" activePane="bottomRight" state="frozen"/>
      <selection pane="topRight" activeCell="K1" sqref="K1"/>
      <selection pane="bottomLeft" activeCell="A9" sqref="A9"/>
      <selection pane="bottomRight" activeCell="I15" sqref="I15"/>
    </sheetView>
  </sheetViews>
  <sheetFormatPr defaultRowHeight="18.75"/>
  <cols>
    <col min="1" max="1" width="2.625" style="3" customWidth="1"/>
    <col min="2" max="2" width="18.75" style="9" bestFit="1"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18.75" style="3" bestFit="1"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18.75" style="3" bestFit="1"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18.75" style="3" bestFit="1"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18.75" style="3" bestFit="1"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8.75" style="3" bestFit="1"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8.75" style="3" bestFit="1"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8.75" style="3" bestFit="1"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8.75" style="3" bestFit="1"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8.75" style="3" bestFit="1"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8.75" style="3" bestFit="1"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8.75" style="3" bestFit="1"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8.75" style="3" bestFit="1"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8.75" style="3" bestFit="1"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8.75" style="3" bestFit="1"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8.75" style="3" bestFit="1"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8.75" style="3" bestFit="1"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8.75" style="3" bestFit="1"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8.75" style="3" bestFit="1"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8.75" style="3" bestFit="1"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8.75" style="3" bestFit="1"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8.75" style="3" bestFit="1"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8.75" style="3" bestFit="1"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8.75" style="3" bestFit="1"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8.75" style="3" bestFit="1"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8.75" style="3" bestFit="1"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8.75" style="3" bestFit="1"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8.75" style="3" bestFit="1"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8.75" style="3" bestFit="1"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8.75" style="3" bestFit="1"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8.75" style="3" bestFit="1"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8.75" style="3" bestFit="1"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8.75" style="3" bestFit="1"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8.75" style="3" bestFit="1"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8.75" style="3" bestFit="1"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8.75" style="3" bestFit="1"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8.75" style="3" bestFit="1"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8.75" style="3" bestFit="1"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8.75" style="3" bestFit="1"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8.75" style="3" bestFit="1"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8.75" style="3" bestFit="1"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8.75" style="3" bestFit="1"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8.75" style="3" bestFit="1"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8.75" style="3" bestFit="1"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8.75" style="3" bestFit="1"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8.75" style="3" bestFit="1"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8.75" style="3" bestFit="1"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8.75" style="3" bestFit="1"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8.75" style="3" bestFit="1"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8.75" style="3" bestFit="1"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8.75" style="3" bestFit="1"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8.75" style="3" bestFit="1"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8.75" style="3" bestFit="1"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8.75" style="3" bestFit="1"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8.75" style="3" bestFit="1"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8.75" style="3" bestFit="1"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8.75" style="3" bestFit="1"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8.75" style="3" bestFit="1"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8.75" style="3" bestFit="1"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8.75" style="3" bestFit="1"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8.75" style="3" bestFit="1"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8.75" style="3" bestFit="1"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8.75" style="3" bestFit="1"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8.75" style="3" bestFit="1"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6880</v>
      </c>
      <c r="G2" s="4" t="s">
        <v>2</v>
      </c>
      <c r="H2" s="5"/>
      <c r="I2" s="6"/>
      <c r="J2" s="125">
        <f>SUM(H:H)</f>
        <v>3000</v>
      </c>
    </row>
    <row r="3" spans="2:17" ht="20.100000000000001" customHeight="1">
      <c r="B3" s="1" t="s">
        <v>3</v>
      </c>
      <c r="C3" s="1"/>
      <c r="D3" s="1"/>
      <c r="E3" s="14" t="s">
        <v>4</v>
      </c>
    </row>
    <row r="4" spans="2:17" ht="20.100000000000001" customHeight="1">
      <c r="B4" s="1" t="s">
        <v>5</v>
      </c>
      <c r="C4" s="1"/>
      <c r="D4" s="1"/>
      <c r="E4" s="14">
        <v>195318</v>
      </c>
    </row>
    <row r="5" spans="2:17" ht="20.100000000000001" customHeight="1">
      <c r="B5" s="1" t="s">
        <v>6</v>
      </c>
      <c r="C5" s="1"/>
      <c r="D5" s="1"/>
      <c r="E5" s="15">
        <v>44905</v>
      </c>
    </row>
    <row r="6" spans="2:17" ht="20.100000000000001" customHeight="1">
      <c r="B6" s="1" t="s">
        <v>8</v>
      </c>
      <c r="C6" s="1"/>
      <c r="D6" s="1"/>
      <c r="E6" s="15">
        <v>44905</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75" customFormat="1" ht="19.7" customHeight="1">
      <c r="B9" s="2133"/>
      <c r="C9" s="73" t="s">
        <v>645</v>
      </c>
      <c r="D9" s="73" t="s">
        <v>645</v>
      </c>
      <c r="E9" s="88" t="s">
        <v>6881</v>
      </c>
      <c r="F9" s="93">
        <v>1</v>
      </c>
      <c r="G9" s="63">
        <v>3000</v>
      </c>
      <c r="H9" s="63">
        <f t="shared" ref="H9:H72" si="0">F9*G9</f>
        <v>3000</v>
      </c>
      <c r="I9" s="90"/>
      <c r="J9" s="92" t="s">
        <v>6882</v>
      </c>
      <c r="K9" s="92"/>
      <c r="L9" s="93"/>
      <c r="M9" s="20">
        <v>44896</v>
      </c>
      <c r="N9" s="73" t="s">
        <v>648</v>
      </c>
      <c r="O9" s="57">
        <v>44903</v>
      </c>
      <c r="P9" s="20"/>
      <c r="Q9" s="74"/>
    </row>
    <row r="10" spans="2:17" s="205" customFormat="1" ht="19.7" customHeight="1">
      <c r="B10" s="59"/>
      <c r="C10" s="59"/>
      <c r="D10" s="59"/>
      <c r="E10" s="50"/>
      <c r="F10" s="64"/>
      <c r="G10" s="203"/>
      <c r="H10" s="52">
        <f t="shared" si="0"/>
        <v>0</v>
      </c>
      <c r="I10" s="61"/>
      <c r="J10" s="50"/>
      <c r="K10" s="62"/>
      <c r="L10" s="64"/>
      <c r="M10" s="204"/>
      <c r="N10" s="59"/>
      <c r="O10" s="359"/>
      <c r="P10" s="204"/>
      <c r="Q10" s="206"/>
    </row>
    <row r="11" spans="2:17" s="205" customFormat="1" ht="19.7" customHeight="1">
      <c r="B11" s="59"/>
      <c r="C11" s="59"/>
      <c r="D11" s="59"/>
      <c r="E11" s="50"/>
      <c r="F11" s="64"/>
      <c r="G11" s="203"/>
      <c r="H11" s="52">
        <f t="shared" si="0"/>
        <v>0</v>
      </c>
      <c r="I11" s="61"/>
      <c r="J11" s="50"/>
      <c r="K11" s="64"/>
      <c r="L11" s="64"/>
      <c r="M11" s="204"/>
      <c r="N11" s="59"/>
      <c r="O11" s="359"/>
      <c r="P11" s="204"/>
      <c r="Q11" s="206"/>
    </row>
    <row r="12" spans="2:17" s="205" customFormat="1" ht="19.7" customHeight="1">
      <c r="B12" s="59"/>
      <c r="C12" s="59"/>
      <c r="D12" s="59"/>
      <c r="E12" s="50"/>
      <c r="F12" s="64"/>
      <c r="G12" s="203"/>
      <c r="H12" s="52">
        <f t="shared" si="0"/>
        <v>0</v>
      </c>
      <c r="I12" s="61"/>
      <c r="J12" s="50"/>
      <c r="K12" s="64"/>
      <c r="L12" s="64"/>
      <c r="M12" s="204"/>
      <c r="N12" s="59"/>
      <c r="O12" s="359"/>
      <c r="P12" s="204"/>
      <c r="Q12" s="206"/>
    </row>
    <row r="13" spans="2:17" s="205" customFormat="1" ht="19.7" customHeight="1">
      <c r="B13" s="59"/>
      <c r="C13" s="59"/>
      <c r="D13" s="59"/>
      <c r="E13" s="50"/>
      <c r="F13" s="64"/>
      <c r="G13" s="203"/>
      <c r="H13" s="52">
        <f t="shared" si="0"/>
        <v>0</v>
      </c>
      <c r="I13" s="61"/>
      <c r="J13" s="50"/>
      <c r="K13" s="64"/>
      <c r="L13" s="64"/>
      <c r="M13" s="204"/>
      <c r="N13" s="59"/>
      <c r="O13" s="359"/>
      <c r="P13" s="204"/>
      <c r="Q13" s="206"/>
    </row>
    <row r="14" spans="2:17" s="205" customFormat="1" ht="19.7" customHeight="1">
      <c r="B14" s="59"/>
      <c r="C14" s="59"/>
      <c r="D14" s="59"/>
      <c r="E14" s="202"/>
      <c r="F14" s="64"/>
      <c r="G14" s="203"/>
      <c r="H14" s="52">
        <f t="shared" si="0"/>
        <v>0</v>
      </c>
      <c r="I14" s="61"/>
      <c r="J14" s="62"/>
      <c r="K14" s="64"/>
      <c r="L14" s="64"/>
      <c r="M14" s="204"/>
      <c r="N14" s="59"/>
      <c r="O14" s="359"/>
      <c r="P14" s="204"/>
      <c r="Q14" s="206"/>
    </row>
    <row r="15" spans="2:17" s="205" customFormat="1" ht="19.7" customHeight="1">
      <c r="B15" s="59"/>
      <c r="C15" s="59"/>
      <c r="D15" s="59"/>
      <c r="E15" s="1033"/>
      <c r="F15" s="64"/>
      <c r="G15" s="203"/>
      <c r="H15" s="52">
        <f t="shared" si="0"/>
        <v>0</v>
      </c>
      <c r="I15" s="61"/>
      <c r="J15" s="50"/>
      <c r="K15" s="64"/>
      <c r="L15" s="64"/>
      <c r="M15" s="204"/>
      <c r="N15" s="59"/>
      <c r="O15" s="359"/>
      <c r="P15" s="204"/>
      <c r="Q15" s="206"/>
    </row>
    <row r="16" spans="2:17" s="9" customFormat="1" ht="19.7" customHeight="1">
      <c r="B16" s="16"/>
      <c r="C16" s="16"/>
      <c r="D16" s="16"/>
      <c r="E16" s="145"/>
      <c r="F16" s="17"/>
      <c r="G16" s="52"/>
      <c r="H16" s="52">
        <f t="shared" si="0"/>
        <v>0</v>
      </c>
      <c r="I16" s="18"/>
      <c r="J16" s="54"/>
      <c r="K16" s="17"/>
      <c r="L16" s="17"/>
      <c r="M16" s="204"/>
      <c r="N16" s="59"/>
      <c r="O16" s="359"/>
      <c r="P16" s="19"/>
      <c r="Q16" s="21"/>
    </row>
    <row r="17" spans="2:19" s="9" customFormat="1" ht="19.7" customHeight="1">
      <c r="B17" s="59"/>
      <c r="C17" s="59"/>
      <c r="D17" s="59"/>
      <c r="E17" s="202"/>
      <c r="F17" s="64"/>
      <c r="G17" s="52"/>
      <c r="H17" s="52">
        <f t="shared" si="0"/>
        <v>0</v>
      </c>
      <c r="I17" s="18"/>
      <c r="J17" s="54"/>
      <c r="K17" s="17"/>
      <c r="L17" s="17"/>
      <c r="M17" s="204"/>
      <c r="N17" s="59"/>
      <c r="O17" s="359"/>
      <c r="P17" s="19"/>
      <c r="Q17" s="21"/>
    </row>
    <row r="18" spans="2:19" s="9" customFormat="1" ht="19.7" customHeight="1">
      <c r="B18" s="59"/>
      <c r="C18" s="59"/>
      <c r="D18" s="59"/>
      <c r="E18" s="202"/>
      <c r="F18" s="64"/>
      <c r="G18" s="52"/>
      <c r="H18" s="52">
        <f t="shared" si="0"/>
        <v>0</v>
      </c>
      <c r="I18" s="18"/>
      <c r="J18" s="54"/>
      <c r="K18" s="17"/>
      <c r="L18" s="17"/>
      <c r="M18" s="204"/>
      <c r="N18" s="59"/>
      <c r="O18" s="359"/>
      <c r="P18" s="19"/>
      <c r="Q18" s="21"/>
    </row>
    <row r="19" spans="2:19" s="9" customFormat="1" ht="19.7" customHeight="1">
      <c r="B19" s="59"/>
      <c r="C19" s="59"/>
      <c r="D19" s="59"/>
      <c r="E19" s="202"/>
      <c r="F19" s="64"/>
      <c r="G19" s="203"/>
      <c r="H19" s="52">
        <f t="shared" si="0"/>
        <v>0</v>
      </c>
      <c r="I19" s="61"/>
      <c r="J19" s="50"/>
      <c r="K19" s="17"/>
      <c r="L19" s="17"/>
      <c r="M19" s="204"/>
      <c r="N19" s="59"/>
      <c r="O19" s="359"/>
      <c r="P19" s="19"/>
      <c r="Q19" s="21"/>
    </row>
    <row r="20" spans="2:19" s="9" customFormat="1" ht="19.7" customHeight="1">
      <c r="B20" s="381"/>
      <c r="C20" s="381"/>
      <c r="D20" s="381"/>
      <c r="E20" s="357"/>
      <c r="F20" s="292"/>
      <c r="G20" s="203"/>
      <c r="H20" s="52">
        <f t="shared" si="0"/>
        <v>0</v>
      </c>
      <c r="I20" s="61"/>
      <c r="J20" s="50"/>
      <c r="K20" s="55"/>
      <c r="L20" s="17"/>
      <c r="M20" s="204"/>
      <c r="N20" s="59"/>
      <c r="O20" s="359"/>
      <c r="P20" s="19"/>
      <c r="Q20" s="21"/>
    </row>
    <row r="21" spans="2:19" s="9" customFormat="1" ht="19.7" customHeight="1">
      <c r="B21" s="381"/>
      <c r="C21" s="381"/>
      <c r="D21" s="381"/>
      <c r="E21" s="357"/>
      <c r="F21" s="292"/>
      <c r="G21" s="203"/>
      <c r="H21" s="52">
        <f t="shared" si="0"/>
        <v>0</v>
      </c>
      <c r="I21" s="61"/>
      <c r="J21" s="50"/>
      <c r="K21" s="55"/>
      <c r="L21" s="17"/>
      <c r="M21" s="204"/>
      <c r="N21" s="59"/>
      <c r="O21" s="359"/>
      <c r="P21" s="19"/>
      <c r="Q21" s="21"/>
    </row>
    <row r="22" spans="2:19" s="9" customFormat="1" ht="19.7" customHeight="1">
      <c r="B22" s="381"/>
      <c r="C22" s="381"/>
      <c r="D22" s="381"/>
      <c r="E22" s="357"/>
      <c r="F22" s="292"/>
      <c r="G22" s="203"/>
      <c r="H22" s="52">
        <f t="shared" si="0"/>
        <v>0</v>
      </c>
      <c r="I22" s="61"/>
      <c r="J22" s="2134"/>
      <c r="K22" s="55"/>
      <c r="L22" s="17"/>
      <c r="M22" s="204"/>
      <c r="N22" s="59"/>
      <c r="O22" s="359"/>
      <c r="P22" s="19"/>
      <c r="Q22" s="21"/>
    </row>
    <row r="23" spans="2:19" s="9" customFormat="1" ht="19.7" customHeight="1">
      <c r="B23" s="381"/>
      <c r="C23" s="381"/>
      <c r="D23" s="381"/>
      <c r="E23" s="357"/>
      <c r="F23" s="292"/>
      <c r="G23" s="203"/>
      <c r="H23" s="52">
        <f t="shared" si="0"/>
        <v>0</v>
      </c>
      <c r="I23" s="61"/>
      <c r="J23" s="50"/>
      <c r="K23" s="55"/>
      <c r="L23" s="17"/>
      <c r="M23" s="204"/>
      <c r="N23" s="59"/>
      <c r="O23" s="359"/>
      <c r="P23" s="19"/>
      <c r="Q23" s="21"/>
    </row>
    <row r="24" spans="2:19" s="9" customFormat="1" ht="19.7" customHeight="1">
      <c r="B24" s="381"/>
      <c r="C24" s="381"/>
      <c r="D24" s="381"/>
      <c r="E24" s="357"/>
      <c r="F24" s="292"/>
      <c r="G24" s="203"/>
      <c r="H24" s="52">
        <f t="shared" si="0"/>
        <v>0</v>
      </c>
      <c r="I24" s="61"/>
      <c r="J24" s="50"/>
      <c r="K24" s="55"/>
      <c r="L24" s="17"/>
      <c r="M24" s="204"/>
      <c r="N24" s="59"/>
      <c r="O24" s="359"/>
      <c r="P24" s="19"/>
      <c r="Q24" s="21"/>
    </row>
    <row r="25" spans="2:19" s="9" customFormat="1" ht="19.7" customHeight="1">
      <c r="B25" s="381"/>
      <c r="C25" s="381"/>
      <c r="D25" s="381"/>
      <c r="E25" s="357"/>
      <c r="F25" s="292"/>
      <c r="G25" s="203"/>
      <c r="H25" s="52">
        <f t="shared" si="0"/>
        <v>0</v>
      </c>
      <c r="I25" s="61"/>
      <c r="J25" s="50"/>
      <c r="K25" s="55"/>
      <c r="L25" s="17"/>
      <c r="M25" s="204"/>
      <c r="N25" s="59"/>
      <c r="O25" s="359"/>
      <c r="P25" s="19"/>
      <c r="Q25" s="21"/>
    </row>
    <row r="26" spans="2:19" s="205" customFormat="1" ht="19.7" customHeight="1">
      <c r="B26" s="59"/>
      <c r="C26" s="2135"/>
      <c r="D26" s="2135"/>
      <c r="E26" s="202"/>
      <c r="F26" s="64"/>
      <c r="G26" s="203"/>
      <c r="H26" s="52">
        <f t="shared" si="0"/>
        <v>0</v>
      </c>
      <c r="I26" s="61"/>
      <c r="J26" s="50"/>
      <c r="K26" s="64"/>
      <c r="L26" s="64"/>
      <c r="M26" s="204"/>
      <c r="N26" s="59"/>
      <c r="O26" s="359"/>
      <c r="P26" s="204"/>
      <c r="Q26" s="206"/>
    </row>
    <row r="27" spans="2:19" s="205" customFormat="1" ht="19.7" customHeight="1">
      <c r="B27" s="59"/>
      <c r="C27" s="2135"/>
      <c r="D27" s="2135"/>
      <c r="E27" s="202"/>
      <c r="F27" s="64"/>
      <c r="G27" s="203"/>
      <c r="H27" s="52">
        <f t="shared" si="0"/>
        <v>0</v>
      </c>
      <c r="I27" s="61"/>
      <c r="J27" s="50"/>
      <c r="K27" s="64"/>
      <c r="L27" s="64"/>
      <c r="M27" s="204"/>
      <c r="N27" s="59"/>
      <c r="O27" s="359"/>
      <c r="P27" s="204"/>
      <c r="Q27" s="359"/>
      <c r="R27" s="2136"/>
      <c r="S27" s="2137"/>
    </row>
    <row r="28" spans="2:19" s="205" customFormat="1" ht="19.7" customHeight="1">
      <c r="B28" s="59"/>
      <c r="C28" s="2135"/>
      <c r="D28" s="2135"/>
      <c r="E28" s="202"/>
      <c r="F28" s="64"/>
      <c r="G28" s="203"/>
      <c r="H28" s="52">
        <f t="shared" si="0"/>
        <v>0</v>
      </c>
      <c r="I28" s="61"/>
      <c r="J28" s="50"/>
      <c r="K28" s="64"/>
      <c r="L28" s="64"/>
      <c r="M28" s="204"/>
      <c r="N28" s="59"/>
      <c r="O28" s="359"/>
      <c r="P28" s="204"/>
      <c r="Q28" s="359"/>
      <c r="R28" s="2136"/>
      <c r="S28" s="2137"/>
    </row>
    <row r="29" spans="2:19" s="205" customFormat="1" ht="19.7" customHeight="1">
      <c r="B29" s="59"/>
      <c r="C29" s="59"/>
      <c r="D29" s="59"/>
      <c r="E29" s="202"/>
      <c r="F29" s="64"/>
      <c r="G29" s="203"/>
      <c r="H29" s="52">
        <f t="shared" si="0"/>
        <v>0</v>
      </c>
      <c r="I29" s="61"/>
      <c r="J29" s="50"/>
      <c r="K29" s="64"/>
      <c r="L29" s="64"/>
      <c r="M29" s="204"/>
      <c r="N29" s="59"/>
      <c r="O29" s="64"/>
      <c r="P29" s="204"/>
      <c r="Q29" s="206"/>
    </row>
    <row r="30" spans="2:19" s="205" customFormat="1" ht="19.7" customHeight="1">
      <c r="B30" s="59"/>
      <c r="C30" s="59"/>
      <c r="D30" s="59"/>
      <c r="E30" s="202"/>
      <c r="F30" s="64"/>
      <c r="G30" s="203"/>
      <c r="H30" s="52">
        <f t="shared" si="0"/>
        <v>0</v>
      </c>
      <c r="I30" s="61"/>
      <c r="J30" s="50"/>
      <c r="K30" s="62"/>
      <c r="L30" s="64"/>
      <c r="M30" s="204"/>
      <c r="N30" s="59"/>
      <c r="O30" s="64"/>
      <c r="P30" s="204"/>
      <c r="Q30" s="206"/>
    </row>
    <row r="31" spans="2:19" s="205" customFormat="1" ht="19.7" customHeight="1">
      <c r="B31" s="59"/>
      <c r="C31" s="59"/>
      <c r="D31" s="59"/>
      <c r="E31" s="202"/>
      <c r="F31" s="64"/>
      <c r="G31" s="203"/>
      <c r="H31" s="52">
        <f t="shared" si="0"/>
        <v>0</v>
      </c>
      <c r="I31" s="61"/>
      <c r="J31" s="50"/>
      <c r="K31" s="64"/>
      <c r="L31" s="64"/>
      <c r="M31" s="204"/>
      <c r="N31" s="59"/>
      <c r="O31" s="64"/>
      <c r="P31" s="204"/>
      <c r="Q31" s="206"/>
    </row>
    <row r="32" spans="2:19" s="9" customFormat="1" ht="19.7" customHeight="1">
      <c r="B32" s="16"/>
      <c r="C32" s="16"/>
      <c r="D32" s="16"/>
      <c r="E32" s="145"/>
      <c r="F32" s="17"/>
      <c r="G32" s="52"/>
      <c r="H32" s="52">
        <f t="shared" si="0"/>
        <v>0</v>
      </c>
      <c r="I32" s="18"/>
      <c r="J32" s="54"/>
      <c r="K32" s="17"/>
      <c r="L32" s="17"/>
      <c r="M32" s="19"/>
      <c r="N32" s="16"/>
      <c r="O32" s="17"/>
      <c r="P32" s="19"/>
      <c r="Q32" s="21"/>
    </row>
    <row r="33" spans="2:17" s="205" customFormat="1" ht="19.7" customHeight="1">
      <c r="B33" s="59"/>
      <c r="C33" s="59"/>
      <c r="D33" s="59"/>
      <c r="E33" s="202"/>
      <c r="F33" s="64"/>
      <c r="G33" s="203"/>
      <c r="H33" s="52">
        <f t="shared" si="0"/>
        <v>0</v>
      </c>
      <c r="I33" s="61"/>
      <c r="J33" s="50"/>
      <c r="K33" s="62"/>
      <c r="L33" s="64"/>
      <c r="M33" s="204"/>
      <c r="N33" s="59"/>
      <c r="O33" s="64"/>
      <c r="P33" s="204"/>
      <c r="Q33" s="206"/>
    </row>
    <row r="34" spans="2:17" s="205" customFormat="1" ht="19.7" customHeight="1">
      <c r="B34" s="59"/>
      <c r="C34" s="59"/>
      <c r="D34" s="59"/>
      <c r="E34" s="202"/>
      <c r="F34" s="64"/>
      <c r="G34" s="203"/>
      <c r="H34" s="52">
        <f t="shared" si="0"/>
        <v>0</v>
      </c>
      <c r="I34" s="61"/>
      <c r="J34" s="50"/>
      <c r="K34" s="62"/>
      <c r="L34" s="64"/>
      <c r="M34" s="204"/>
      <c r="N34" s="59"/>
      <c r="O34" s="64"/>
      <c r="P34" s="204"/>
      <c r="Q34" s="206"/>
    </row>
    <row r="35" spans="2:17" s="9" customFormat="1" ht="19.7" customHeight="1">
      <c r="B35" s="16"/>
      <c r="C35" s="16"/>
      <c r="D35" s="16"/>
      <c r="E35" s="145"/>
      <c r="F35" s="17"/>
      <c r="G35" s="52"/>
      <c r="H35" s="52">
        <f t="shared" si="0"/>
        <v>0</v>
      </c>
      <c r="I35" s="18"/>
      <c r="J35" s="54"/>
      <c r="K35" s="17"/>
      <c r="L35" s="17"/>
      <c r="M35" s="19"/>
      <c r="N35" s="16"/>
      <c r="O35" s="17"/>
      <c r="P35" s="19"/>
      <c r="Q35" s="21"/>
    </row>
    <row r="36" spans="2:17" s="9" customFormat="1" ht="19.7" customHeight="1">
      <c r="B36" s="16"/>
      <c r="C36" s="16"/>
      <c r="D36" s="16"/>
      <c r="E36" s="145"/>
      <c r="F36" s="17"/>
      <c r="G36" s="52"/>
      <c r="H36" s="52">
        <f t="shared" si="0"/>
        <v>0</v>
      </c>
      <c r="I36" s="18"/>
      <c r="J36" s="54"/>
      <c r="K36" s="17"/>
      <c r="L36" s="17"/>
      <c r="M36" s="19"/>
      <c r="N36" s="16"/>
      <c r="O36" s="17"/>
      <c r="P36" s="19"/>
      <c r="Q36" s="21"/>
    </row>
    <row r="37" spans="2:17" s="205" customFormat="1" ht="19.7" customHeight="1">
      <c r="B37" s="59"/>
      <c r="C37" s="59"/>
      <c r="D37" s="59"/>
      <c r="E37" s="202"/>
      <c r="F37" s="64"/>
      <c r="G37" s="203"/>
      <c r="H37" s="52">
        <f t="shared" si="0"/>
        <v>0</v>
      </c>
      <c r="I37" s="61"/>
      <c r="J37" s="50"/>
      <c r="K37" s="62"/>
      <c r="L37" s="64"/>
      <c r="M37" s="204"/>
      <c r="N37" s="59"/>
      <c r="O37" s="64"/>
      <c r="P37" s="204"/>
      <c r="Q37" s="206"/>
    </row>
    <row r="38" spans="2:17" s="205" customFormat="1" ht="19.7" customHeight="1">
      <c r="B38" s="59"/>
      <c r="C38" s="59"/>
      <c r="D38" s="59"/>
      <c r="E38" s="202"/>
      <c r="F38" s="64"/>
      <c r="G38" s="203"/>
      <c r="H38" s="52">
        <f t="shared" si="0"/>
        <v>0</v>
      </c>
      <c r="I38" s="61"/>
      <c r="J38" s="50"/>
      <c r="K38" s="62"/>
      <c r="L38" s="64"/>
      <c r="M38" s="204"/>
      <c r="N38" s="59"/>
      <c r="O38" s="64"/>
      <c r="P38" s="204"/>
      <c r="Q38" s="206"/>
    </row>
    <row r="39" spans="2:17" s="205" customFormat="1" ht="19.7" customHeight="1">
      <c r="B39" s="59"/>
      <c r="C39" s="59"/>
      <c r="D39" s="59"/>
      <c r="E39" s="202"/>
      <c r="F39" s="64"/>
      <c r="G39" s="203"/>
      <c r="H39" s="52">
        <f t="shared" si="0"/>
        <v>0</v>
      </c>
      <c r="I39" s="61"/>
      <c r="J39" s="50"/>
      <c r="K39" s="62"/>
      <c r="L39" s="64"/>
      <c r="M39" s="204"/>
      <c r="N39" s="59"/>
      <c r="O39" s="64"/>
      <c r="P39" s="204"/>
      <c r="Q39" s="206"/>
    </row>
    <row r="40" spans="2:17" s="205" customFormat="1" ht="19.7" customHeight="1">
      <c r="B40" s="59"/>
      <c r="C40" s="59"/>
      <c r="D40" s="59"/>
      <c r="E40" s="202"/>
      <c r="F40" s="64"/>
      <c r="G40" s="203"/>
      <c r="H40" s="52">
        <f t="shared" si="0"/>
        <v>0</v>
      </c>
      <c r="I40" s="61"/>
      <c r="J40" s="50"/>
      <c r="K40" s="64"/>
      <c r="L40" s="64"/>
      <c r="M40" s="204"/>
      <c r="N40" s="59"/>
      <c r="O40" s="64"/>
      <c r="P40" s="204"/>
      <c r="Q40" s="206"/>
    </row>
    <row r="41" spans="2:17" s="9" customFormat="1" ht="19.7" customHeight="1">
      <c r="B41" s="16"/>
      <c r="C41" s="16"/>
      <c r="D41" s="16"/>
      <c r="E41" s="145"/>
      <c r="F41" s="17"/>
      <c r="G41" s="52"/>
      <c r="H41" s="52">
        <f t="shared" si="0"/>
        <v>0</v>
      </c>
      <c r="I41" s="18"/>
      <c r="J41" s="54"/>
      <c r="K41" s="17"/>
      <c r="L41" s="17"/>
      <c r="M41" s="19"/>
      <c r="N41" s="16"/>
      <c r="O41" s="17"/>
      <c r="P41" s="19"/>
      <c r="Q41" s="21"/>
    </row>
    <row r="42" spans="2:17" s="205" customFormat="1" ht="19.7" customHeight="1">
      <c r="B42" s="59"/>
      <c r="C42" s="59"/>
      <c r="D42" s="59"/>
      <c r="E42" s="202"/>
      <c r="F42" s="64"/>
      <c r="G42" s="203"/>
      <c r="H42" s="52">
        <f t="shared" si="0"/>
        <v>0</v>
      </c>
      <c r="I42" s="61"/>
      <c r="J42" s="202"/>
      <c r="K42" s="62"/>
      <c r="L42" s="64"/>
      <c r="M42" s="204"/>
      <c r="N42" s="59"/>
      <c r="O42" s="64"/>
      <c r="P42" s="204"/>
      <c r="Q42" s="206"/>
    </row>
    <row r="43" spans="2:17" s="205" customFormat="1" ht="19.7" customHeight="1">
      <c r="B43" s="59"/>
      <c r="C43" s="59"/>
      <c r="D43" s="59"/>
      <c r="E43" s="202"/>
      <c r="F43" s="64"/>
      <c r="G43" s="203"/>
      <c r="H43" s="52">
        <f t="shared" si="0"/>
        <v>0</v>
      </c>
      <c r="I43" s="61"/>
      <c r="J43" s="202"/>
      <c r="K43" s="62"/>
      <c r="L43" s="64"/>
      <c r="M43" s="204"/>
      <c r="N43" s="59"/>
      <c r="O43" s="64"/>
      <c r="P43" s="204"/>
      <c r="Q43" s="206"/>
    </row>
    <row r="44" spans="2:17" s="205" customFormat="1" ht="19.7" customHeight="1">
      <c r="B44" s="59"/>
      <c r="C44" s="59"/>
      <c r="D44" s="59"/>
      <c r="E44" s="202"/>
      <c r="F44" s="64"/>
      <c r="G44" s="203"/>
      <c r="H44" s="52">
        <f t="shared" si="0"/>
        <v>0</v>
      </c>
      <c r="I44" s="61"/>
      <c r="J44" s="202"/>
      <c r="K44" s="62"/>
      <c r="L44" s="64"/>
      <c r="M44" s="204"/>
      <c r="N44" s="59"/>
      <c r="O44" s="64"/>
      <c r="P44" s="204"/>
      <c r="Q44" s="206"/>
    </row>
    <row r="45" spans="2:17" s="205" customFormat="1" ht="19.7" customHeight="1">
      <c r="B45" s="59"/>
      <c r="C45" s="59"/>
      <c r="D45" s="59"/>
      <c r="E45" s="202"/>
      <c r="F45" s="64"/>
      <c r="G45" s="203"/>
      <c r="H45" s="52">
        <f t="shared" si="0"/>
        <v>0</v>
      </c>
      <c r="I45" s="61"/>
      <c r="J45" s="202"/>
      <c r="K45" s="62"/>
      <c r="L45" s="64"/>
      <c r="M45" s="204"/>
      <c r="N45" s="59"/>
      <c r="O45" s="64"/>
      <c r="P45" s="204"/>
      <c r="Q45" s="206"/>
    </row>
    <row r="46" spans="2:17" s="205" customFormat="1" ht="19.7" customHeight="1">
      <c r="B46" s="59"/>
      <c r="C46" s="59"/>
      <c r="D46" s="59"/>
      <c r="E46" s="202"/>
      <c r="F46" s="64"/>
      <c r="G46" s="203"/>
      <c r="H46" s="52">
        <f t="shared" si="0"/>
        <v>0</v>
      </c>
      <c r="I46" s="61"/>
      <c r="J46" s="202"/>
      <c r="K46" s="62"/>
      <c r="L46" s="64"/>
      <c r="M46" s="204"/>
      <c r="N46" s="59"/>
      <c r="O46" s="64"/>
      <c r="P46" s="204"/>
      <c r="Q46" s="206"/>
    </row>
    <row r="47" spans="2:17" s="205" customFormat="1" ht="19.7" customHeight="1">
      <c r="B47" s="59"/>
      <c r="C47" s="59"/>
      <c r="D47" s="59"/>
      <c r="E47" s="202"/>
      <c r="F47" s="64"/>
      <c r="G47" s="203"/>
      <c r="H47" s="52">
        <f t="shared" si="0"/>
        <v>0</v>
      </c>
      <c r="I47" s="61"/>
      <c r="J47" s="202"/>
      <c r="K47" s="62"/>
      <c r="L47" s="64"/>
      <c r="M47" s="204"/>
      <c r="N47" s="59"/>
      <c r="O47" s="64"/>
      <c r="P47" s="204"/>
      <c r="Q47" s="206"/>
    </row>
    <row r="48" spans="2:17" s="205" customFormat="1" ht="19.7" customHeight="1">
      <c r="B48" s="59"/>
      <c r="C48" s="59"/>
      <c r="D48" s="59"/>
      <c r="E48" s="202"/>
      <c r="F48" s="64"/>
      <c r="G48" s="203"/>
      <c r="H48" s="52">
        <f t="shared" si="0"/>
        <v>0</v>
      </c>
      <c r="I48" s="61"/>
      <c r="J48" s="202"/>
      <c r="K48" s="62"/>
      <c r="L48" s="64"/>
      <c r="M48" s="204"/>
      <c r="N48" s="59"/>
      <c r="O48" s="64"/>
      <c r="P48" s="204"/>
      <c r="Q48" s="206"/>
    </row>
    <row r="49" spans="2:17" s="205" customFormat="1" ht="19.7" customHeight="1">
      <c r="B49" s="59"/>
      <c r="C49" s="59"/>
      <c r="D49" s="59"/>
      <c r="E49" s="202"/>
      <c r="F49" s="64"/>
      <c r="G49" s="203"/>
      <c r="H49" s="52">
        <f t="shared" si="0"/>
        <v>0</v>
      </c>
      <c r="I49" s="61"/>
      <c r="J49" s="202"/>
      <c r="K49" s="62"/>
      <c r="L49" s="64"/>
      <c r="M49" s="204"/>
      <c r="N49" s="59"/>
      <c r="O49" s="64"/>
      <c r="P49" s="204"/>
      <c r="Q49" s="206"/>
    </row>
    <row r="50" spans="2:17" s="205" customFormat="1" ht="19.7" customHeight="1">
      <c r="B50" s="59"/>
      <c r="C50" s="59"/>
      <c r="D50" s="59"/>
      <c r="E50" s="202"/>
      <c r="F50" s="64"/>
      <c r="G50" s="203"/>
      <c r="H50" s="52">
        <f t="shared" si="0"/>
        <v>0</v>
      </c>
      <c r="I50" s="61"/>
      <c r="J50" s="202"/>
      <c r="K50" s="62"/>
      <c r="L50" s="64"/>
      <c r="M50" s="204"/>
      <c r="N50" s="59"/>
      <c r="O50" s="64"/>
      <c r="P50" s="204"/>
      <c r="Q50" s="206"/>
    </row>
    <row r="51" spans="2:17" s="205" customFormat="1" ht="19.7" customHeight="1">
      <c r="B51" s="59"/>
      <c r="C51" s="59"/>
      <c r="D51" s="59"/>
      <c r="E51" s="202"/>
      <c r="F51" s="64"/>
      <c r="G51" s="203"/>
      <c r="H51" s="52">
        <f t="shared" si="0"/>
        <v>0</v>
      </c>
      <c r="I51" s="61"/>
      <c r="J51" s="202"/>
      <c r="K51" s="62"/>
      <c r="L51" s="64"/>
      <c r="M51" s="204"/>
      <c r="N51" s="59"/>
      <c r="O51" s="64"/>
      <c r="P51" s="204"/>
      <c r="Q51" s="206"/>
    </row>
    <row r="52" spans="2:17" s="205" customFormat="1" ht="19.7" customHeight="1">
      <c r="B52" s="59"/>
      <c r="C52" s="59"/>
      <c r="D52" s="59"/>
      <c r="E52" s="202"/>
      <c r="F52" s="64"/>
      <c r="G52" s="203"/>
      <c r="H52" s="52">
        <f t="shared" si="0"/>
        <v>0</v>
      </c>
      <c r="I52" s="61"/>
      <c r="J52" s="202"/>
      <c r="K52" s="62"/>
      <c r="L52" s="64"/>
      <c r="M52" s="204"/>
      <c r="N52" s="59"/>
      <c r="O52" s="64"/>
      <c r="P52" s="204"/>
      <c r="Q52" s="206"/>
    </row>
    <row r="53" spans="2:17" s="205" customFormat="1" ht="19.7" customHeight="1">
      <c r="B53" s="59"/>
      <c r="C53" s="59"/>
      <c r="D53" s="59"/>
      <c r="E53" s="202"/>
      <c r="F53" s="64"/>
      <c r="G53" s="203"/>
      <c r="H53" s="52">
        <f t="shared" si="0"/>
        <v>0</v>
      </c>
      <c r="I53" s="61"/>
      <c r="J53" s="202"/>
      <c r="K53" s="62"/>
      <c r="L53" s="64"/>
      <c r="M53" s="204"/>
      <c r="N53" s="59"/>
      <c r="O53" s="64"/>
      <c r="P53" s="204"/>
      <c r="Q53" s="206"/>
    </row>
    <row r="54" spans="2:17" s="205" customFormat="1" ht="19.7" customHeight="1">
      <c r="B54" s="59"/>
      <c r="C54" s="59"/>
      <c r="D54" s="59"/>
      <c r="E54" s="202"/>
      <c r="F54" s="64"/>
      <c r="G54" s="203"/>
      <c r="H54" s="52">
        <f t="shared" si="0"/>
        <v>0</v>
      </c>
      <c r="I54" s="61"/>
      <c r="J54" s="202"/>
      <c r="K54" s="62"/>
      <c r="L54" s="64"/>
      <c r="M54" s="204"/>
      <c r="N54" s="59"/>
      <c r="O54" s="64"/>
      <c r="P54" s="204"/>
      <c r="Q54" s="206"/>
    </row>
    <row r="55" spans="2:17" s="205" customFormat="1" ht="19.7" customHeight="1">
      <c r="B55" s="59"/>
      <c r="C55" s="59"/>
      <c r="D55" s="59"/>
      <c r="E55" s="202"/>
      <c r="F55" s="64"/>
      <c r="G55" s="203"/>
      <c r="H55" s="52">
        <f t="shared" si="0"/>
        <v>0</v>
      </c>
      <c r="I55" s="61"/>
      <c r="J55" s="202"/>
      <c r="K55" s="62"/>
      <c r="L55" s="64"/>
      <c r="M55" s="204"/>
      <c r="N55" s="59"/>
      <c r="O55" s="64"/>
      <c r="P55" s="204"/>
      <c r="Q55" s="206"/>
    </row>
    <row r="56" spans="2:17" s="205" customFormat="1" ht="19.7" customHeight="1">
      <c r="B56" s="59"/>
      <c r="C56" s="59"/>
      <c r="D56" s="59"/>
      <c r="E56" s="202"/>
      <c r="F56" s="64"/>
      <c r="G56" s="203"/>
      <c r="H56" s="52">
        <f t="shared" si="0"/>
        <v>0</v>
      </c>
      <c r="I56" s="61"/>
      <c r="J56" s="202"/>
      <c r="K56" s="62"/>
      <c r="L56" s="64"/>
      <c r="M56" s="204"/>
      <c r="N56" s="59"/>
      <c r="O56" s="64"/>
      <c r="P56" s="204"/>
      <c r="Q56" s="206"/>
    </row>
    <row r="57" spans="2:17" s="205" customFormat="1" ht="19.7" customHeight="1">
      <c r="B57" s="59"/>
      <c r="C57" s="59"/>
      <c r="D57" s="59"/>
      <c r="E57" s="202"/>
      <c r="F57" s="64"/>
      <c r="G57" s="203"/>
      <c r="H57" s="52">
        <f t="shared" si="0"/>
        <v>0</v>
      </c>
      <c r="I57" s="61"/>
      <c r="J57" s="202"/>
      <c r="K57" s="62"/>
      <c r="L57" s="64"/>
      <c r="M57" s="204"/>
      <c r="N57" s="59"/>
      <c r="O57" s="64"/>
      <c r="P57" s="204"/>
      <c r="Q57" s="206"/>
    </row>
    <row r="58" spans="2:17" s="205" customFormat="1" ht="19.7" customHeight="1">
      <c r="B58" s="59"/>
      <c r="C58" s="59"/>
      <c r="D58" s="59"/>
      <c r="E58" s="202"/>
      <c r="F58" s="64"/>
      <c r="G58" s="203"/>
      <c r="H58" s="52">
        <f t="shared" si="0"/>
        <v>0</v>
      </c>
      <c r="I58" s="61"/>
      <c r="J58" s="202"/>
      <c r="K58" s="62"/>
      <c r="L58" s="64"/>
      <c r="M58" s="204"/>
      <c r="N58" s="59"/>
      <c r="O58" s="64"/>
      <c r="P58" s="204"/>
      <c r="Q58" s="206"/>
    </row>
    <row r="59" spans="2:17" s="205" customFormat="1" ht="19.7" customHeight="1">
      <c r="B59" s="59"/>
      <c r="C59" s="59"/>
      <c r="D59" s="59"/>
      <c r="E59" s="202"/>
      <c r="F59" s="64"/>
      <c r="G59" s="203"/>
      <c r="H59" s="52">
        <f t="shared" si="0"/>
        <v>0</v>
      </c>
      <c r="I59" s="61"/>
      <c r="J59" s="202"/>
      <c r="K59" s="62"/>
      <c r="L59" s="64"/>
      <c r="M59" s="204"/>
      <c r="N59" s="59"/>
      <c r="O59" s="64"/>
      <c r="P59" s="204"/>
      <c r="Q59" s="206"/>
    </row>
    <row r="60" spans="2:17" s="205" customFormat="1" ht="19.7" customHeight="1">
      <c r="B60" s="59"/>
      <c r="C60" s="59"/>
      <c r="D60" s="59"/>
      <c r="E60" s="202"/>
      <c r="F60" s="64"/>
      <c r="G60" s="203"/>
      <c r="H60" s="52">
        <f t="shared" si="0"/>
        <v>0</v>
      </c>
      <c r="I60" s="61"/>
      <c r="J60" s="202"/>
      <c r="K60" s="62"/>
      <c r="L60" s="64"/>
      <c r="M60" s="204"/>
      <c r="N60" s="59"/>
      <c r="O60" s="64"/>
      <c r="P60" s="204"/>
      <c r="Q60" s="206"/>
    </row>
    <row r="61" spans="2:17" s="205" customFormat="1" ht="19.7" customHeight="1">
      <c r="B61" s="59"/>
      <c r="C61" s="59"/>
      <c r="D61" s="59"/>
      <c r="E61" s="202"/>
      <c r="F61" s="64"/>
      <c r="G61" s="203"/>
      <c r="H61" s="52">
        <f t="shared" si="0"/>
        <v>0</v>
      </c>
      <c r="I61" s="61"/>
      <c r="J61" s="202"/>
      <c r="K61" s="62"/>
      <c r="L61" s="64"/>
      <c r="M61" s="204"/>
      <c r="N61" s="59"/>
      <c r="O61" s="64"/>
      <c r="P61" s="204"/>
      <c r="Q61" s="206"/>
    </row>
    <row r="62" spans="2:17" s="205" customFormat="1" ht="19.7" customHeight="1">
      <c r="B62" s="59"/>
      <c r="C62" s="59"/>
      <c r="D62" s="59"/>
      <c r="E62" s="202"/>
      <c r="F62" s="64"/>
      <c r="G62" s="203"/>
      <c r="H62" s="52">
        <f t="shared" si="0"/>
        <v>0</v>
      </c>
      <c r="I62" s="61"/>
      <c r="J62" s="202"/>
      <c r="K62" s="62"/>
      <c r="L62" s="64"/>
      <c r="M62" s="204"/>
      <c r="N62" s="59"/>
      <c r="O62" s="64"/>
      <c r="P62" s="204"/>
      <c r="Q62" s="206"/>
    </row>
    <row r="63" spans="2:17" s="205" customFormat="1" ht="19.7" customHeight="1">
      <c r="B63" s="59"/>
      <c r="C63" s="59"/>
      <c r="D63" s="59"/>
      <c r="E63" s="202"/>
      <c r="F63" s="64"/>
      <c r="G63" s="203"/>
      <c r="H63" s="52">
        <f t="shared" si="0"/>
        <v>0</v>
      </c>
      <c r="I63" s="61"/>
      <c r="J63" s="202"/>
      <c r="K63" s="62"/>
      <c r="L63" s="64"/>
      <c r="M63" s="204"/>
      <c r="N63" s="59"/>
      <c r="O63" s="64"/>
      <c r="P63" s="204"/>
      <c r="Q63" s="206"/>
    </row>
    <row r="64" spans="2:17" s="205" customFormat="1" ht="19.7" customHeight="1">
      <c r="B64" s="59"/>
      <c r="C64" s="59"/>
      <c r="D64" s="59"/>
      <c r="E64" s="202"/>
      <c r="F64" s="64"/>
      <c r="G64" s="203"/>
      <c r="H64" s="52">
        <f t="shared" si="0"/>
        <v>0</v>
      </c>
      <c r="I64" s="61"/>
      <c r="J64" s="202"/>
      <c r="K64" s="62"/>
      <c r="L64" s="64"/>
      <c r="M64" s="204"/>
      <c r="N64" s="59"/>
      <c r="O64" s="64"/>
      <c r="P64" s="204"/>
      <c r="Q64" s="206"/>
    </row>
    <row r="65" spans="2:17" s="205" customFormat="1" ht="19.7" customHeight="1">
      <c r="B65" s="59"/>
      <c r="C65" s="59"/>
      <c r="D65" s="59"/>
      <c r="E65" s="202"/>
      <c r="F65" s="64"/>
      <c r="G65" s="203"/>
      <c r="H65" s="52">
        <f t="shared" si="0"/>
        <v>0</v>
      </c>
      <c r="I65" s="61"/>
      <c r="J65" s="202"/>
      <c r="K65" s="62"/>
      <c r="L65" s="64"/>
      <c r="M65" s="204"/>
      <c r="N65" s="59"/>
      <c r="O65" s="64"/>
      <c r="P65" s="204"/>
      <c r="Q65" s="206"/>
    </row>
    <row r="66" spans="2:17" s="205" customFormat="1" ht="19.7" customHeight="1">
      <c r="B66" s="59"/>
      <c r="C66" s="59"/>
      <c r="D66" s="59"/>
      <c r="E66" s="202"/>
      <c r="F66" s="64"/>
      <c r="G66" s="203"/>
      <c r="H66" s="52">
        <f t="shared" si="0"/>
        <v>0</v>
      </c>
      <c r="I66" s="61"/>
      <c r="J66" s="202"/>
      <c r="K66" s="62"/>
      <c r="L66" s="64"/>
      <c r="M66" s="204"/>
      <c r="N66" s="59"/>
      <c r="O66" s="64"/>
      <c r="P66" s="204"/>
      <c r="Q66" s="206"/>
    </row>
    <row r="67" spans="2:17" s="205" customFormat="1" ht="19.7" customHeight="1">
      <c r="B67" s="59"/>
      <c r="C67" s="59"/>
      <c r="D67" s="59"/>
      <c r="E67" s="202"/>
      <c r="F67" s="64"/>
      <c r="G67" s="203"/>
      <c r="H67" s="52">
        <f t="shared" si="0"/>
        <v>0</v>
      </c>
      <c r="I67" s="61"/>
      <c r="J67" s="202"/>
      <c r="K67" s="62"/>
      <c r="L67" s="64"/>
      <c r="M67" s="204"/>
      <c r="N67" s="59"/>
      <c r="O67" s="64"/>
      <c r="P67" s="204"/>
      <c r="Q67" s="206"/>
    </row>
    <row r="68" spans="2:17" s="205" customFormat="1" ht="19.7" customHeight="1">
      <c r="B68" s="59"/>
      <c r="C68" s="59"/>
      <c r="D68" s="59"/>
      <c r="E68" s="202"/>
      <c r="F68" s="64"/>
      <c r="G68" s="203"/>
      <c r="H68" s="52">
        <f t="shared" si="0"/>
        <v>0</v>
      </c>
      <c r="I68" s="61"/>
      <c r="J68" s="202"/>
      <c r="K68" s="62"/>
      <c r="L68" s="64"/>
      <c r="M68" s="204"/>
      <c r="N68" s="59"/>
      <c r="O68" s="64"/>
      <c r="P68" s="204"/>
      <c r="Q68" s="206"/>
    </row>
    <row r="69" spans="2:17" s="205" customFormat="1" ht="19.7" customHeight="1">
      <c r="B69" s="59"/>
      <c r="C69" s="59"/>
      <c r="D69" s="59"/>
      <c r="E69" s="202"/>
      <c r="F69" s="64"/>
      <c r="G69" s="203"/>
      <c r="H69" s="52">
        <f t="shared" si="0"/>
        <v>0</v>
      </c>
      <c r="I69" s="61"/>
      <c r="J69" s="202"/>
      <c r="K69" s="62"/>
      <c r="L69" s="64"/>
      <c r="M69" s="204"/>
      <c r="N69" s="59"/>
      <c r="O69" s="64"/>
      <c r="P69" s="204"/>
      <c r="Q69" s="206"/>
    </row>
    <row r="70" spans="2:17" s="205" customFormat="1" ht="19.7" customHeight="1">
      <c r="B70" s="59"/>
      <c r="C70" s="59"/>
      <c r="D70" s="59"/>
      <c r="E70" s="202"/>
      <c r="F70" s="64"/>
      <c r="G70" s="203"/>
      <c r="H70" s="52">
        <f t="shared" si="0"/>
        <v>0</v>
      </c>
      <c r="I70" s="61"/>
      <c r="J70" s="202"/>
      <c r="K70" s="62"/>
      <c r="L70" s="64"/>
      <c r="M70" s="204"/>
      <c r="N70" s="59"/>
      <c r="O70" s="64"/>
      <c r="P70" s="204"/>
      <c r="Q70" s="206"/>
    </row>
    <row r="71" spans="2:17" s="205" customFormat="1" ht="19.7" customHeight="1">
      <c r="B71" s="59"/>
      <c r="C71" s="59"/>
      <c r="D71" s="59"/>
      <c r="E71" s="202"/>
      <c r="F71" s="64"/>
      <c r="G71" s="203"/>
      <c r="H71" s="52">
        <f t="shared" si="0"/>
        <v>0</v>
      </c>
      <c r="I71" s="61"/>
      <c r="J71" s="202"/>
      <c r="K71" s="62"/>
      <c r="L71" s="64"/>
      <c r="M71" s="204"/>
      <c r="N71" s="59"/>
      <c r="O71" s="64"/>
      <c r="P71" s="204"/>
      <c r="Q71" s="206"/>
    </row>
    <row r="72" spans="2:17" s="205" customFormat="1" ht="19.7" customHeight="1">
      <c r="B72" s="59"/>
      <c r="C72" s="59"/>
      <c r="D72" s="59"/>
      <c r="E72" s="202"/>
      <c r="F72" s="64"/>
      <c r="G72" s="203"/>
      <c r="H72" s="52">
        <f t="shared" si="0"/>
        <v>0</v>
      </c>
      <c r="I72" s="61"/>
      <c r="J72" s="202"/>
      <c r="K72" s="62"/>
      <c r="L72" s="64"/>
      <c r="M72" s="204"/>
      <c r="N72" s="59"/>
      <c r="O72" s="64"/>
      <c r="P72" s="204"/>
      <c r="Q72" s="206"/>
    </row>
    <row r="73" spans="2:17" s="205" customFormat="1" ht="19.7" customHeight="1">
      <c r="B73" s="59"/>
      <c r="C73" s="59"/>
      <c r="D73" s="59"/>
      <c r="E73" s="202"/>
      <c r="F73" s="64"/>
      <c r="G73" s="203"/>
      <c r="H73" s="52">
        <f t="shared" ref="H73:H97" si="1">F73*G73</f>
        <v>0</v>
      </c>
      <c r="I73" s="61"/>
      <c r="J73" s="202"/>
      <c r="K73" s="62"/>
      <c r="L73" s="64"/>
      <c r="M73" s="204"/>
      <c r="N73" s="59"/>
      <c r="O73" s="64"/>
      <c r="P73" s="204"/>
      <c r="Q73" s="206"/>
    </row>
    <row r="74" spans="2:17" s="205" customFormat="1" ht="19.7" customHeight="1">
      <c r="B74" s="59"/>
      <c r="C74" s="59"/>
      <c r="D74" s="59"/>
      <c r="E74" s="202"/>
      <c r="F74" s="64"/>
      <c r="G74" s="203"/>
      <c r="H74" s="52">
        <f t="shared" si="1"/>
        <v>0</v>
      </c>
      <c r="I74" s="61"/>
      <c r="J74" s="202"/>
      <c r="K74" s="62"/>
      <c r="L74" s="64"/>
      <c r="M74" s="204"/>
      <c r="N74" s="59"/>
      <c r="O74" s="64"/>
      <c r="P74" s="204"/>
      <c r="Q74" s="206"/>
    </row>
    <row r="75" spans="2:17" s="205" customFormat="1" ht="19.7" customHeight="1">
      <c r="B75" s="59"/>
      <c r="C75" s="59"/>
      <c r="D75" s="59"/>
      <c r="E75" s="202"/>
      <c r="F75" s="64"/>
      <c r="G75" s="203"/>
      <c r="H75" s="52">
        <f t="shared" si="1"/>
        <v>0</v>
      </c>
      <c r="I75" s="61"/>
      <c r="J75" s="202"/>
      <c r="K75" s="62"/>
      <c r="L75" s="64"/>
      <c r="M75" s="204"/>
      <c r="N75" s="59"/>
      <c r="O75" s="64"/>
      <c r="P75" s="204"/>
      <c r="Q75" s="206"/>
    </row>
    <row r="76" spans="2:17" s="205" customFormat="1" ht="19.7" customHeight="1">
      <c r="B76" s="59"/>
      <c r="C76" s="59"/>
      <c r="D76" s="59"/>
      <c r="E76" s="202"/>
      <c r="F76" s="64"/>
      <c r="G76" s="203"/>
      <c r="H76" s="52">
        <f t="shared" si="1"/>
        <v>0</v>
      </c>
      <c r="I76" s="61"/>
      <c r="J76" s="202"/>
      <c r="K76" s="62"/>
      <c r="L76" s="64"/>
      <c r="M76" s="204"/>
      <c r="N76" s="59"/>
      <c r="O76" s="64"/>
      <c r="P76" s="204"/>
      <c r="Q76" s="206"/>
    </row>
    <row r="77" spans="2:17" s="205" customFormat="1" ht="19.7" customHeight="1">
      <c r="B77" s="59"/>
      <c r="C77" s="59"/>
      <c r="D77" s="59"/>
      <c r="E77" s="202"/>
      <c r="F77" s="64"/>
      <c r="G77" s="203"/>
      <c r="H77" s="52">
        <f t="shared" si="1"/>
        <v>0</v>
      </c>
      <c r="I77" s="61"/>
      <c r="J77" s="202"/>
      <c r="K77" s="62"/>
      <c r="L77" s="64"/>
      <c r="M77" s="204"/>
      <c r="N77" s="59"/>
      <c r="O77" s="64"/>
      <c r="P77" s="204"/>
      <c r="Q77" s="206"/>
    </row>
    <row r="78" spans="2:17" s="205" customFormat="1" ht="19.7" customHeight="1">
      <c r="B78" s="59"/>
      <c r="C78" s="59"/>
      <c r="D78" s="59"/>
      <c r="E78" s="202"/>
      <c r="F78" s="64"/>
      <c r="G78" s="203"/>
      <c r="H78" s="52">
        <f t="shared" si="1"/>
        <v>0</v>
      </c>
      <c r="I78" s="61"/>
      <c r="J78" s="202"/>
      <c r="K78" s="62"/>
      <c r="L78" s="64"/>
      <c r="M78" s="204"/>
      <c r="N78" s="59"/>
      <c r="O78" s="64"/>
      <c r="P78" s="204"/>
      <c r="Q78" s="206"/>
    </row>
    <row r="79" spans="2:17" s="205" customFormat="1" ht="19.7" customHeight="1">
      <c r="B79" s="59"/>
      <c r="C79" s="59"/>
      <c r="D79" s="59"/>
      <c r="E79" s="202"/>
      <c r="F79" s="64"/>
      <c r="G79" s="203"/>
      <c r="H79" s="52">
        <f t="shared" si="1"/>
        <v>0</v>
      </c>
      <c r="I79" s="61"/>
      <c r="J79" s="202"/>
      <c r="K79" s="62"/>
      <c r="L79" s="64"/>
      <c r="M79" s="204"/>
      <c r="N79" s="59"/>
      <c r="O79" s="64"/>
      <c r="P79" s="204"/>
      <c r="Q79" s="206"/>
    </row>
    <row r="80" spans="2:17" s="205" customFormat="1" ht="19.7" customHeight="1">
      <c r="B80" s="59"/>
      <c r="C80" s="59"/>
      <c r="D80" s="59"/>
      <c r="E80" s="202"/>
      <c r="F80" s="64"/>
      <c r="G80" s="203"/>
      <c r="H80" s="52">
        <f t="shared" si="1"/>
        <v>0</v>
      </c>
      <c r="I80" s="61"/>
      <c r="J80" s="202"/>
      <c r="K80" s="62"/>
      <c r="L80" s="64"/>
      <c r="M80" s="204"/>
      <c r="N80" s="59"/>
      <c r="O80" s="64"/>
      <c r="P80" s="204"/>
      <c r="Q80" s="206"/>
    </row>
    <row r="81" spans="2:17" s="205" customFormat="1" ht="19.7" customHeight="1">
      <c r="B81" s="59"/>
      <c r="C81" s="59"/>
      <c r="D81" s="59"/>
      <c r="E81" s="202"/>
      <c r="F81" s="64"/>
      <c r="G81" s="203"/>
      <c r="H81" s="52">
        <f t="shared" si="1"/>
        <v>0</v>
      </c>
      <c r="I81" s="61"/>
      <c r="J81" s="202"/>
      <c r="K81" s="62"/>
      <c r="L81" s="64"/>
      <c r="M81" s="204"/>
      <c r="N81" s="59"/>
      <c r="O81" s="64"/>
      <c r="P81" s="204"/>
      <c r="Q81" s="206"/>
    </row>
    <row r="82" spans="2:17" s="205" customFormat="1" ht="19.7" customHeight="1">
      <c r="B82" s="59"/>
      <c r="C82" s="59"/>
      <c r="D82" s="59"/>
      <c r="E82" s="202"/>
      <c r="F82" s="64"/>
      <c r="G82" s="203"/>
      <c r="H82" s="52">
        <f t="shared" si="1"/>
        <v>0</v>
      </c>
      <c r="I82" s="61"/>
      <c r="J82" s="202"/>
      <c r="K82" s="62"/>
      <c r="L82" s="64"/>
      <c r="M82" s="204"/>
      <c r="N82" s="59"/>
      <c r="O82" s="64"/>
      <c r="P82" s="204"/>
      <c r="Q82" s="206"/>
    </row>
    <row r="83" spans="2:17" s="9" customFormat="1" ht="19.7" customHeight="1">
      <c r="B83" s="381"/>
      <c r="C83" s="381"/>
      <c r="D83" s="381"/>
      <c r="E83" s="357"/>
      <c r="F83" s="292"/>
      <c r="G83" s="52"/>
      <c r="H83" s="52">
        <f t="shared" si="1"/>
        <v>0</v>
      </c>
      <c r="I83" s="18"/>
      <c r="J83" s="54"/>
      <c r="K83" s="292"/>
      <c r="L83" s="17"/>
      <c r="M83" s="19"/>
      <c r="N83" s="16"/>
      <c r="O83" s="17"/>
      <c r="P83" s="19"/>
      <c r="Q83" s="21"/>
    </row>
    <row r="84" spans="2:17" s="205" customFormat="1" ht="19.7" customHeight="1">
      <c r="B84" s="59"/>
      <c r="C84" s="59"/>
      <c r="D84" s="59"/>
      <c r="E84" s="202"/>
      <c r="F84" s="64"/>
      <c r="G84" s="203"/>
      <c r="H84" s="52">
        <f t="shared" si="1"/>
        <v>0</v>
      </c>
      <c r="I84" s="61"/>
      <c r="J84" s="50"/>
      <c r="K84" s="62"/>
      <c r="L84" s="64"/>
      <c r="M84" s="204"/>
      <c r="N84" s="59"/>
      <c r="O84" s="64"/>
      <c r="P84" s="204"/>
      <c r="Q84" s="206"/>
    </row>
    <row r="85" spans="2:17" s="205" customFormat="1" ht="19.7" customHeight="1">
      <c r="B85" s="59"/>
      <c r="C85" s="59"/>
      <c r="D85" s="59"/>
      <c r="E85" s="202"/>
      <c r="F85" s="64"/>
      <c r="G85" s="203"/>
      <c r="H85" s="52">
        <f t="shared" si="1"/>
        <v>0</v>
      </c>
      <c r="I85" s="61"/>
      <c r="J85" s="50"/>
      <c r="K85" s="62"/>
      <c r="L85" s="64"/>
      <c r="M85" s="204"/>
      <c r="N85" s="59"/>
      <c r="O85" s="64"/>
      <c r="P85" s="204"/>
      <c r="Q85" s="206"/>
    </row>
    <row r="86" spans="2:17" s="205" customFormat="1" ht="19.7" customHeight="1">
      <c r="B86" s="59"/>
      <c r="C86" s="59"/>
      <c r="D86" s="59"/>
      <c r="E86" s="202"/>
      <c r="F86" s="64"/>
      <c r="G86" s="203"/>
      <c r="H86" s="52">
        <f t="shared" si="1"/>
        <v>0</v>
      </c>
      <c r="I86" s="61"/>
      <c r="J86" s="50"/>
      <c r="K86" s="62"/>
      <c r="L86" s="64"/>
      <c r="M86" s="204"/>
      <c r="N86" s="59"/>
      <c r="O86" s="64"/>
      <c r="P86" s="204"/>
      <c r="Q86" s="206"/>
    </row>
    <row r="87" spans="2:17" s="205" customFormat="1" ht="19.7" customHeight="1">
      <c r="B87" s="59"/>
      <c r="C87" s="59"/>
      <c r="D87" s="59"/>
      <c r="E87" s="202"/>
      <c r="F87" s="64"/>
      <c r="G87" s="203"/>
      <c r="H87" s="52">
        <f t="shared" si="1"/>
        <v>0</v>
      </c>
      <c r="I87" s="61"/>
      <c r="J87" s="50"/>
      <c r="K87" s="62"/>
      <c r="L87" s="64"/>
      <c r="M87" s="204"/>
      <c r="N87" s="59"/>
      <c r="O87" s="64"/>
      <c r="P87" s="204"/>
      <c r="Q87" s="206"/>
    </row>
    <row r="88" spans="2:17" s="205" customFormat="1" ht="19.7" customHeight="1">
      <c r="B88" s="59"/>
      <c r="C88" s="59"/>
      <c r="D88" s="59"/>
      <c r="E88" s="202"/>
      <c r="F88" s="64"/>
      <c r="G88" s="203"/>
      <c r="H88" s="52">
        <f t="shared" si="1"/>
        <v>0</v>
      </c>
      <c r="I88" s="61"/>
      <c r="J88" s="50"/>
      <c r="K88" s="62"/>
      <c r="L88" s="64"/>
      <c r="M88" s="204"/>
      <c r="N88" s="59"/>
      <c r="O88" s="64"/>
      <c r="P88" s="204"/>
      <c r="Q88" s="206"/>
    </row>
    <row r="89" spans="2:17" s="205" customFormat="1" ht="19.7" customHeight="1">
      <c r="B89" s="59"/>
      <c r="C89" s="59"/>
      <c r="D89" s="59"/>
      <c r="E89" s="202"/>
      <c r="F89" s="64"/>
      <c r="G89" s="203"/>
      <c r="H89" s="52">
        <f t="shared" si="1"/>
        <v>0</v>
      </c>
      <c r="I89" s="61"/>
      <c r="J89" s="50"/>
      <c r="K89" s="62"/>
      <c r="L89" s="64"/>
      <c r="M89" s="204"/>
      <c r="N89" s="59"/>
      <c r="O89" s="64"/>
      <c r="P89" s="204"/>
      <c r="Q89" s="206"/>
    </row>
    <row r="90" spans="2:17" s="205" customFormat="1" ht="19.7" customHeight="1">
      <c r="B90" s="59"/>
      <c r="C90" s="59"/>
      <c r="D90" s="59"/>
      <c r="E90" s="202"/>
      <c r="F90" s="64"/>
      <c r="G90" s="203"/>
      <c r="H90" s="52">
        <f t="shared" si="1"/>
        <v>0</v>
      </c>
      <c r="I90" s="61"/>
      <c r="J90" s="50"/>
      <c r="K90" s="62"/>
      <c r="L90" s="64"/>
      <c r="M90" s="204"/>
      <c r="N90" s="59"/>
      <c r="O90" s="64"/>
      <c r="P90" s="204"/>
      <c r="Q90" s="206"/>
    </row>
    <row r="91" spans="2:17" s="205" customFormat="1" ht="19.7" customHeight="1">
      <c r="B91" s="59"/>
      <c r="C91" s="59"/>
      <c r="D91" s="59"/>
      <c r="E91" s="202"/>
      <c r="F91" s="64"/>
      <c r="G91" s="203"/>
      <c r="H91" s="52">
        <f t="shared" si="1"/>
        <v>0</v>
      </c>
      <c r="I91" s="61"/>
      <c r="J91" s="50"/>
      <c r="K91" s="62"/>
      <c r="L91" s="64"/>
      <c r="M91" s="204"/>
      <c r="N91" s="59"/>
      <c r="O91" s="64"/>
      <c r="P91" s="204"/>
      <c r="Q91" s="206"/>
    </row>
    <row r="92" spans="2:17" s="205" customFormat="1" ht="19.7" customHeight="1">
      <c r="B92" s="59"/>
      <c r="C92" s="59"/>
      <c r="D92" s="59"/>
      <c r="E92" s="202"/>
      <c r="F92" s="64"/>
      <c r="G92" s="203"/>
      <c r="H92" s="52">
        <f t="shared" si="1"/>
        <v>0</v>
      </c>
      <c r="I92" s="61"/>
      <c r="J92" s="50"/>
      <c r="K92" s="62"/>
      <c r="L92" s="64"/>
      <c r="M92" s="204"/>
      <c r="N92" s="59"/>
      <c r="O92" s="64"/>
      <c r="P92" s="204"/>
      <c r="Q92" s="206"/>
    </row>
    <row r="93" spans="2:17" s="205" customFormat="1" ht="19.7" customHeight="1">
      <c r="B93" s="59"/>
      <c r="C93" s="59"/>
      <c r="D93" s="59"/>
      <c r="E93" s="202"/>
      <c r="F93" s="64"/>
      <c r="G93" s="203"/>
      <c r="H93" s="52">
        <f t="shared" si="1"/>
        <v>0</v>
      </c>
      <c r="I93" s="61"/>
      <c r="J93" s="50"/>
      <c r="K93" s="62"/>
      <c r="L93" s="64"/>
      <c r="M93" s="204"/>
      <c r="N93" s="59"/>
      <c r="O93" s="64"/>
      <c r="P93" s="204"/>
      <c r="Q93" s="206"/>
    </row>
    <row r="94" spans="2:17" s="205" customFormat="1" ht="19.7" customHeight="1">
      <c r="B94" s="59"/>
      <c r="C94" s="59"/>
      <c r="D94" s="59"/>
      <c r="E94" s="202"/>
      <c r="F94" s="64"/>
      <c r="G94" s="203"/>
      <c r="H94" s="52">
        <f t="shared" si="1"/>
        <v>0</v>
      </c>
      <c r="I94" s="61"/>
      <c r="J94" s="50"/>
      <c r="K94" s="62"/>
      <c r="L94" s="64"/>
      <c r="M94" s="204"/>
      <c r="N94" s="59"/>
      <c r="O94" s="64"/>
      <c r="P94" s="204"/>
      <c r="Q94" s="206"/>
    </row>
    <row r="95" spans="2:17" s="205" customFormat="1" ht="19.7" customHeight="1">
      <c r="B95" s="59"/>
      <c r="C95" s="59"/>
      <c r="D95" s="59"/>
      <c r="E95" s="202"/>
      <c r="F95" s="64"/>
      <c r="G95" s="203"/>
      <c r="H95" s="52">
        <f t="shared" si="1"/>
        <v>0</v>
      </c>
      <c r="I95" s="61"/>
      <c r="J95" s="50"/>
      <c r="K95" s="62"/>
      <c r="L95" s="64"/>
      <c r="M95" s="204"/>
      <c r="N95" s="59"/>
      <c r="O95" s="64"/>
      <c r="P95" s="204"/>
      <c r="Q95" s="206"/>
    </row>
    <row r="96" spans="2:17" s="205" customFormat="1" ht="19.7" customHeight="1">
      <c r="B96" s="59"/>
      <c r="C96" s="59"/>
      <c r="D96" s="59"/>
      <c r="E96" s="202"/>
      <c r="F96" s="64"/>
      <c r="G96" s="203"/>
      <c r="H96" s="52">
        <f t="shared" si="1"/>
        <v>0</v>
      </c>
      <c r="I96" s="61"/>
      <c r="J96" s="50"/>
      <c r="K96" s="62"/>
      <c r="L96" s="64"/>
      <c r="M96" s="204"/>
      <c r="N96" s="59"/>
      <c r="O96" s="64"/>
      <c r="P96" s="204"/>
      <c r="Q96" s="206"/>
    </row>
    <row r="97" spans="2:17" s="205" customFormat="1" ht="19.7" customHeight="1">
      <c r="B97" s="59"/>
      <c r="C97" s="59"/>
      <c r="D97" s="59"/>
      <c r="E97" s="202"/>
      <c r="F97" s="64"/>
      <c r="G97" s="203"/>
      <c r="H97" s="52">
        <f t="shared" si="1"/>
        <v>0</v>
      </c>
      <c r="I97" s="61"/>
      <c r="J97" s="50"/>
      <c r="K97" s="62"/>
      <c r="L97" s="64"/>
      <c r="M97" s="204"/>
      <c r="N97" s="59"/>
      <c r="O97" s="64"/>
      <c r="P97" s="204"/>
      <c r="Q97" s="206"/>
    </row>
    <row r="98" spans="2:17" s="9" customFormat="1" ht="19.7" customHeight="1">
      <c r="B98" s="16"/>
      <c r="C98" s="16"/>
      <c r="D98" s="16"/>
      <c r="E98" s="145"/>
      <c r="F98" s="17"/>
      <c r="G98" s="52">
        <v>0</v>
      </c>
      <c r="H98" s="52">
        <f>F98*G98</f>
        <v>0</v>
      </c>
      <c r="I98" s="18"/>
      <c r="J98" s="54"/>
      <c r="K98" s="17"/>
      <c r="L98" s="17"/>
      <c r="M98" s="19"/>
      <c r="N98" s="16"/>
      <c r="O98" s="17"/>
      <c r="P98" s="19"/>
      <c r="Q98" s="21"/>
    </row>
    <row r="99" spans="2:17" s="9" customFormat="1" ht="19.7" customHeight="1">
      <c r="B99" s="16"/>
      <c r="C99" s="16"/>
      <c r="D99" s="16"/>
      <c r="E99" s="145"/>
      <c r="F99" s="17"/>
      <c r="G99" s="52">
        <v>0</v>
      </c>
      <c r="H99" s="52">
        <f>F99*G99</f>
        <v>0</v>
      </c>
      <c r="I99" s="18"/>
      <c r="J99" s="54"/>
      <c r="K99" s="17"/>
      <c r="L99" s="17"/>
      <c r="M99" s="19"/>
      <c r="N99" s="16"/>
      <c r="O99" s="17"/>
      <c r="P99" s="19"/>
      <c r="Q99" s="21"/>
    </row>
    <row r="100" spans="2:17" s="9" customFormat="1" ht="19.7" customHeight="1">
      <c r="B100" s="16"/>
      <c r="C100" s="16"/>
      <c r="D100" s="16"/>
      <c r="E100" s="145"/>
      <c r="F100" s="17"/>
      <c r="G100" s="52">
        <v>0</v>
      </c>
      <c r="H100" s="52">
        <f>F100*G100</f>
        <v>0</v>
      </c>
      <c r="I100" s="18"/>
      <c r="J100" s="54"/>
      <c r="K100" s="17"/>
      <c r="L100" s="17"/>
      <c r="M100" s="19"/>
      <c r="N100" s="16"/>
      <c r="O100" s="17"/>
      <c r="P100" s="19"/>
      <c r="Q100" s="21"/>
    </row>
    <row r="101" spans="2:17" s="9" customFormat="1" ht="19.7" customHeight="1">
      <c r="B101" s="16"/>
      <c r="C101" s="16"/>
      <c r="D101" s="16"/>
      <c r="E101" s="145"/>
      <c r="F101" s="17"/>
      <c r="G101" s="52">
        <v>0</v>
      </c>
      <c r="H101" s="52">
        <f>F101*G101</f>
        <v>0</v>
      </c>
      <c r="I101" s="18"/>
      <c r="J101" s="54"/>
      <c r="K101" s="17"/>
      <c r="L101" s="17"/>
      <c r="M101" s="19"/>
      <c r="N101" s="16"/>
      <c r="O101" s="17"/>
      <c r="P101" s="19"/>
      <c r="Q101" s="21"/>
    </row>
    <row r="102" spans="2:17">
      <c r="G102" s="11"/>
      <c r="H102" s="11"/>
    </row>
  </sheetData>
  <autoFilter ref="B8:O101" xr:uid="{7F59E887-D62E-4B05-B146-9E2229199C7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225B5-DFDD-4603-8106-7C2554684A34}">
  <dimension ref="A1:B5"/>
  <sheetViews>
    <sheetView view="pageBreakPreview" zoomScale="60" zoomScaleNormal="100" workbookViewId="0">
      <selection sqref="A1:IV65536"/>
    </sheetView>
  </sheetViews>
  <sheetFormatPr defaultRowHeight="18.75"/>
  <cols>
    <col min="1" max="1" width="12.125" style="3" bestFit="1" customWidth="1"/>
    <col min="2" max="2" width="32" style="3" bestFit="1" customWidth="1"/>
    <col min="3" max="256" width="9" style="3"/>
    <col min="257" max="257" width="12.125" style="3" bestFit="1" customWidth="1"/>
    <col min="258" max="258" width="32" style="3" bestFit="1" customWidth="1"/>
    <col min="259" max="512" width="9" style="3"/>
    <col min="513" max="513" width="12.125" style="3" bestFit="1" customWidth="1"/>
    <col min="514" max="514" width="32" style="3" bestFit="1" customWidth="1"/>
    <col min="515" max="768" width="9" style="3"/>
    <col min="769" max="769" width="12.125" style="3" bestFit="1" customWidth="1"/>
    <col min="770" max="770" width="32" style="3" bestFit="1" customWidth="1"/>
    <col min="771" max="1024" width="9" style="3"/>
    <col min="1025" max="1025" width="12.125" style="3" bestFit="1" customWidth="1"/>
    <col min="1026" max="1026" width="32" style="3" bestFit="1" customWidth="1"/>
    <col min="1027" max="1280" width="9" style="3"/>
    <col min="1281" max="1281" width="12.125" style="3" bestFit="1" customWidth="1"/>
    <col min="1282" max="1282" width="32" style="3" bestFit="1" customWidth="1"/>
    <col min="1283" max="1536" width="9" style="3"/>
    <col min="1537" max="1537" width="12.125" style="3" bestFit="1" customWidth="1"/>
    <col min="1538" max="1538" width="32" style="3" bestFit="1" customWidth="1"/>
    <col min="1539" max="1792" width="9" style="3"/>
    <col min="1793" max="1793" width="12.125" style="3" bestFit="1" customWidth="1"/>
    <col min="1794" max="1794" width="32" style="3" bestFit="1" customWidth="1"/>
    <col min="1795" max="2048" width="9" style="3"/>
    <col min="2049" max="2049" width="12.125" style="3" bestFit="1" customWidth="1"/>
    <col min="2050" max="2050" width="32" style="3" bestFit="1" customWidth="1"/>
    <col min="2051" max="2304" width="9" style="3"/>
    <col min="2305" max="2305" width="12.125" style="3" bestFit="1" customWidth="1"/>
    <col min="2306" max="2306" width="32" style="3" bestFit="1" customWidth="1"/>
    <col min="2307" max="2560" width="9" style="3"/>
    <col min="2561" max="2561" width="12.125" style="3" bestFit="1" customWidth="1"/>
    <col min="2562" max="2562" width="32" style="3" bestFit="1" customWidth="1"/>
    <col min="2563" max="2816" width="9" style="3"/>
    <col min="2817" max="2817" width="12.125" style="3" bestFit="1" customWidth="1"/>
    <col min="2818" max="2818" width="32" style="3" bestFit="1" customWidth="1"/>
    <col min="2819" max="3072" width="9" style="3"/>
    <col min="3073" max="3073" width="12.125" style="3" bestFit="1" customWidth="1"/>
    <col min="3074" max="3074" width="32" style="3" bestFit="1" customWidth="1"/>
    <col min="3075" max="3328" width="9" style="3"/>
    <col min="3329" max="3329" width="12.125" style="3" bestFit="1" customWidth="1"/>
    <col min="3330" max="3330" width="32" style="3" bestFit="1" customWidth="1"/>
    <col min="3331" max="3584" width="9" style="3"/>
    <col min="3585" max="3585" width="12.125" style="3" bestFit="1" customWidth="1"/>
    <col min="3586" max="3586" width="32" style="3" bestFit="1" customWidth="1"/>
    <col min="3587" max="3840" width="9" style="3"/>
    <col min="3841" max="3841" width="12.125" style="3" bestFit="1" customWidth="1"/>
    <col min="3842" max="3842" width="32" style="3" bestFit="1" customWidth="1"/>
    <col min="3843" max="4096" width="9" style="3"/>
    <col min="4097" max="4097" width="12.125" style="3" bestFit="1" customWidth="1"/>
    <col min="4098" max="4098" width="32" style="3" bestFit="1" customWidth="1"/>
    <col min="4099" max="4352" width="9" style="3"/>
    <col min="4353" max="4353" width="12.125" style="3" bestFit="1" customWidth="1"/>
    <col min="4354" max="4354" width="32" style="3" bestFit="1" customWidth="1"/>
    <col min="4355" max="4608" width="9" style="3"/>
    <col min="4609" max="4609" width="12.125" style="3" bestFit="1" customWidth="1"/>
    <col min="4610" max="4610" width="32" style="3" bestFit="1" customWidth="1"/>
    <col min="4611" max="4864" width="9" style="3"/>
    <col min="4865" max="4865" width="12.125" style="3" bestFit="1" customWidth="1"/>
    <col min="4866" max="4866" width="32" style="3" bestFit="1" customWidth="1"/>
    <col min="4867" max="5120" width="9" style="3"/>
    <col min="5121" max="5121" width="12.125" style="3" bestFit="1" customWidth="1"/>
    <col min="5122" max="5122" width="32" style="3" bestFit="1" customWidth="1"/>
    <col min="5123" max="5376" width="9" style="3"/>
    <col min="5377" max="5377" width="12.125" style="3" bestFit="1" customWidth="1"/>
    <col min="5378" max="5378" width="32" style="3" bestFit="1" customWidth="1"/>
    <col min="5379" max="5632" width="9" style="3"/>
    <col min="5633" max="5633" width="12.125" style="3" bestFit="1" customWidth="1"/>
    <col min="5634" max="5634" width="32" style="3" bestFit="1" customWidth="1"/>
    <col min="5635" max="5888" width="9" style="3"/>
    <col min="5889" max="5889" width="12.125" style="3" bestFit="1" customWidth="1"/>
    <col min="5890" max="5890" width="32" style="3" bestFit="1" customWidth="1"/>
    <col min="5891" max="6144" width="9" style="3"/>
    <col min="6145" max="6145" width="12.125" style="3" bestFit="1" customWidth="1"/>
    <col min="6146" max="6146" width="32" style="3" bestFit="1" customWidth="1"/>
    <col min="6147" max="6400" width="9" style="3"/>
    <col min="6401" max="6401" width="12.125" style="3" bestFit="1" customWidth="1"/>
    <col min="6402" max="6402" width="32" style="3" bestFit="1" customWidth="1"/>
    <col min="6403" max="6656" width="9" style="3"/>
    <col min="6657" max="6657" width="12.125" style="3" bestFit="1" customWidth="1"/>
    <col min="6658" max="6658" width="32" style="3" bestFit="1" customWidth="1"/>
    <col min="6659" max="6912" width="9" style="3"/>
    <col min="6913" max="6913" width="12.125" style="3" bestFit="1" customWidth="1"/>
    <col min="6914" max="6914" width="32" style="3" bestFit="1" customWidth="1"/>
    <col min="6915" max="7168" width="9" style="3"/>
    <col min="7169" max="7169" width="12.125" style="3" bestFit="1" customWidth="1"/>
    <col min="7170" max="7170" width="32" style="3" bestFit="1" customWidth="1"/>
    <col min="7171" max="7424" width="9" style="3"/>
    <col min="7425" max="7425" width="12.125" style="3" bestFit="1" customWidth="1"/>
    <col min="7426" max="7426" width="32" style="3" bestFit="1" customWidth="1"/>
    <col min="7427" max="7680" width="9" style="3"/>
    <col min="7681" max="7681" width="12.125" style="3" bestFit="1" customWidth="1"/>
    <col min="7682" max="7682" width="32" style="3" bestFit="1" customWidth="1"/>
    <col min="7683" max="7936" width="9" style="3"/>
    <col min="7937" max="7937" width="12.125" style="3" bestFit="1" customWidth="1"/>
    <col min="7938" max="7938" width="32" style="3" bestFit="1" customWidth="1"/>
    <col min="7939" max="8192" width="9" style="3"/>
    <col min="8193" max="8193" width="12.125" style="3" bestFit="1" customWidth="1"/>
    <col min="8194" max="8194" width="32" style="3" bestFit="1" customWidth="1"/>
    <col min="8195" max="8448" width="9" style="3"/>
    <col min="8449" max="8449" width="12.125" style="3" bestFit="1" customWidth="1"/>
    <col min="8450" max="8450" width="32" style="3" bestFit="1" customWidth="1"/>
    <col min="8451" max="8704" width="9" style="3"/>
    <col min="8705" max="8705" width="12.125" style="3" bestFit="1" customWidth="1"/>
    <col min="8706" max="8706" width="32" style="3" bestFit="1" customWidth="1"/>
    <col min="8707" max="8960" width="9" style="3"/>
    <col min="8961" max="8961" width="12.125" style="3" bestFit="1" customWidth="1"/>
    <col min="8962" max="8962" width="32" style="3" bestFit="1" customWidth="1"/>
    <col min="8963" max="9216" width="9" style="3"/>
    <col min="9217" max="9217" width="12.125" style="3" bestFit="1" customWidth="1"/>
    <col min="9218" max="9218" width="32" style="3" bestFit="1" customWidth="1"/>
    <col min="9219" max="9472" width="9" style="3"/>
    <col min="9473" max="9473" width="12.125" style="3" bestFit="1" customWidth="1"/>
    <col min="9474" max="9474" width="32" style="3" bestFit="1" customWidth="1"/>
    <col min="9475" max="9728" width="9" style="3"/>
    <col min="9729" max="9729" width="12.125" style="3" bestFit="1" customWidth="1"/>
    <col min="9730" max="9730" width="32" style="3" bestFit="1" customWidth="1"/>
    <col min="9731" max="9984" width="9" style="3"/>
    <col min="9985" max="9985" width="12.125" style="3" bestFit="1" customWidth="1"/>
    <col min="9986" max="9986" width="32" style="3" bestFit="1" customWidth="1"/>
    <col min="9987" max="10240" width="9" style="3"/>
    <col min="10241" max="10241" width="12.125" style="3" bestFit="1" customWidth="1"/>
    <col min="10242" max="10242" width="32" style="3" bestFit="1" customWidth="1"/>
    <col min="10243" max="10496" width="9" style="3"/>
    <col min="10497" max="10497" width="12.125" style="3" bestFit="1" customWidth="1"/>
    <col min="10498" max="10498" width="32" style="3" bestFit="1" customWidth="1"/>
    <col min="10499" max="10752" width="9" style="3"/>
    <col min="10753" max="10753" width="12.125" style="3" bestFit="1" customWidth="1"/>
    <col min="10754" max="10754" width="32" style="3" bestFit="1" customWidth="1"/>
    <col min="10755" max="11008" width="9" style="3"/>
    <col min="11009" max="11009" width="12.125" style="3" bestFit="1" customWidth="1"/>
    <col min="11010" max="11010" width="32" style="3" bestFit="1" customWidth="1"/>
    <col min="11011" max="11264" width="9" style="3"/>
    <col min="11265" max="11265" width="12.125" style="3" bestFit="1" customWidth="1"/>
    <col min="11266" max="11266" width="32" style="3" bestFit="1" customWidth="1"/>
    <col min="11267" max="11520" width="9" style="3"/>
    <col min="11521" max="11521" width="12.125" style="3" bestFit="1" customWidth="1"/>
    <col min="11522" max="11522" width="32" style="3" bestFit="1" customWidth="1"/>
    <col min="11523" max="11776" width="9" style="3"/>
    <col min="11777" max="11777" width="12.125" style="3" bestFit="1" customWidth="1"/>
    <col min="11778" max="11778" width="32" style="3" bestFit="1" customWidth="1"/>
    <col min="11779" max="12032" width="9" style="3"/>
    <col min="12033" max="12033" width="12.125" style="3" bestFit="1" customWidth="1"/>
    <col min="12034" max="12034" width="32" style="3" bestFit="1" customWidth="1"/>
    <col min="12035" max="12288" width="9" style="3"/>
    <col min="12289" max="12289" width="12.125" style="3" bestFit="1" customWidth="1"/>
    <col min="12290" max="12290" width="32" style="3" bestFit="1" customWidth="1"/>
    <col min="12291" max="12544" width="9" style="3"/>
    <col min="12545" max="12545" width="12.125" style="3" bestFit="1" customWidth="1"/>
    <col min="12546" max="12546" width="32" style="3" bestFit="1" customWidth="1"/>
    <col min="12547" max="12800" width="9" style="3"/>
    <col min="12801" max="12801" width="12.125" style="3" bestFit="1" customWidth="1"/>
    <col min="12802" max="12802" width="32" style="3" bestFit="1" customWidth="1"/>
    <col min="12803" max="13056" width="9" style="3"/>
    <col min="13057" max="13057" width="12.125" style="3" bestFit="1" customWidth="1"/>
    <col min="13058" max="13058" width="32" style="3" bestFit="1" customWidth="1"/>
    <col min="13059" max="13312" width="9" style="3"/>
    <col min="13313" max="13313" width="12.125" style="3" bestFit="1" customWidth="1"/>
    <col min="13314" max="13314" width="32" style="3" bestFit="1" customWidth="1"/>
    <col min="13315" max="13568" width="9" style="3"/>
    <col min="13569" max="13569" width="12.125" style="3" bestFit="1" customWidth="1"/>
    <col min="13570" max="13570" width="32" style="3" bestFit="1" customWidth="1"/>
    <col min="13571" max="13824" width="9" style="3"/>
    <col min="13825" max="13825" width="12.125" style="3" bestFit="1" customWidth="1"/>
    <col min="13826" max="13826" width="32" style="3" bestFit="1" customWidth="1"/>
    <col min="13827" max="14080" width="9" style="3"/>
    <col min="14081" max="14081" width="12.125" style="3" bestFit="1" customWidth="1"/>
    <col min="14082" max="14082" width="32" style="3" bestFit="1" customWidth="1"/>
    <col min="14083" max="14336" width="9" style="3"/>
    <col min="14337" max="14337" width="12.125" style="3" bestFit="1" customWidth="1"/>
    <col min="14338" max="14338" width="32" style="3" bestFit="1" customWidth="1"/>
    <col min="14339" max="14592" width="9" style="3"/>
    <col min="14593" max="14593" width="12.125" style="3" bestFit="1" customWidth="1"/>
    <col min="14594" max="14594" width="32" style="3" bestFit="1" customWidth="1"/>
    <col min="14595" max="14848" width="9" style="3"/>
    <col min="14849" max="14849" width="12.125" style="3" bestFit="1" customWidth="1"/>
    <col min="14850" max="14850" width="32" style="3" bestFit="1" customWidth="1"/>
    <col min="14851" max="15104" width="9" style="3"/>
    <col min="15105" max="15105" width="12.125" style="3" bestFit="1" customWidth="1"/>
    <col min="15106" max="15106" width="32" style="3" bestFit="1" customWidth="1"/>
    <col min="15107" max="15360" width="9" style="3"/>
    <col min="15361" max="15361" width="12.125" style="3" bestFit="1" customWidth="1"/>
    <col min="15362" max="15362" width="32" style="3" bestFit="1" customWidth="1"/>
    <col min="15363" max="15616" width="9" style="3"/>
    <col min="15617" max="15617" width="12.125" style="3" bestFit="1" customWidth="1"/>
    <col min="15618" max="15618" width="32" style="3" bestFit="1" customWidth="1"/>
    <col min="15619" max="15872" width="9" style="3"/>
    <col min="15873" max="15873" width="12.125" style="3" bestFit="1" customWidth="1"/>
    <col min="15874" max="15874" width="32" style="3" bestFit="1" customWidth="1"/>
    <col min="15875" max="16128" width="9" style="3"/>
    <col min="16129" max="16129" width="12.125" style="3" bestFit="1" customWidth="1"/>
    <col min="16130" max="16130" width="32" style="3" bestFit="1" customWidth="1"/>
    <col min="16131" max="16384" width="9" style="3"/>
  </cols>
  <sheetData>
    <row r="1" spans="1:2">
      <c r="A1" s="121" t="s">
        <v>0</v>
      </c>
      <c r="B1" s="2" t="s">
        <v>6883</v>
      </c>
    </row>
    <row r="2" spans="1:2">
      <c r="A2" s="121" t="s">
        <v>3</v>
      </c>
      <c r="B2" s="14" t="s">
        <v>981</v>
      </c>
    </row>
    <row r="3" spans="1:2">
      <c r="A3" s="121" t="s">
        <v>5</v>
      </c>
      <c r="B3" s="14">
        <v>199335</v>
      </c>
    </row>
    <row r="4" spans="1:2">
      <c r="A4" s="121" t="s">
        <v>6</v>
      </c>
      <c r="B4" s="15">
        <v>44915</v>
      </c>
    </row>
    <row r="5" spans="1:2">
      <c r="A5" s="121" t="s">
        <v>8</v>
      </c>
      <c r="B5" s="15"/>
    </row>
  </sheetData>
  <phoneticPr fontId="3"/>
  <printOptions horizontalCentered="1" verticalCentered="1"/>
  <pageMargins left="0.70866141732283472" right="0.70866141732283472" top="0.74803149606299213" bottom="0.74803149606299213" header="0.31496062992125984" footer="0.31496062992125984"/>
  <pageSetup paperSize="9" scale="302" orientation="landscape" r:id="rId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2CA23-DFEC-43AC-B587-C959F80E359F}">
  <dimension ref="B2:Q85"/>
  <sheetViews>
    <sheetView zoomScale="85" zoomScaleNormal="85" workbookViewId="0">
      <pane xSplit="10" ySplit="9" topLeftCell="K73" activePane="bottomRight" state="frozen"/>
      <selection pane="topRight" activeCell="K1" sqref="K1"/>
      <selection pane="bottomLeft" activeCell="A9" sqref="A9"/>
      <selection pane="bottomRight" activeCell="E2" sqref="E2:E6"/>
    </sheetView>
  </sheetViews>
  <sheetFormatPr defaultRowHeight="18.75"/>
  <cols>
    <col min="1" max="1" width="2.625" style="3" customWidth="1"/>
    <col min="2" max="2" width="18.75" style="9" bestFit="1" customWidth="1"/>
    <col min="3" max="3" width="14.375" style="3" bestFit="1" customWidth="1"/>
    <col min="4" max="4" width="13.125" style="3" bestFit="1" customWidth="1"/>
    <col min="5" max="5" width="51.125" style="3" bestFit="1" customWidth="1"/>
    <col min="6" max="6" width="6.25" style="3" customWidth="1"/>
    <col min="7" max="8" width="9.875" style="3" bestFit="1" customWidth="1"/>
    <col min="9" max="9" width="13.5" style="11" bestFit="1" customWidth="1"/>
    <col min="10" max="10" width="34.375" style="3" bestFit="1" customWidth="1"/>
    <col min="11" max="11" width="23.625" style="3" customWidth="1"/>
    <col min="12" max="12" width="11" style="9" customWidth="1"/>
    <col min="13" max="13" width="13.75" style="10" customWidth="1"/>
    <col min="14" max="14" width="6.375" style="3" customWidth="1"/>
    <col min="15" max="15" width="13.25" style="11" customWidth="1"/>
    <col min="16" max="16" width="14.5" style="126" customWidth="1"/>
    <col min="17" max="17" width="15.625" style="288" customWidth="1"/>
    <col min="18" max="256" width="9" style="3"/>
    <col min="257" max="257" width="2.625" style="3" customWidth="1"/>
    <col min="258" max="258" width="18.75" style="3" bestFit="1" customWidth="1"/>
    <col min="259" max="259" width="14.375" style="3" bestFit="1" customWidth="1"/>
    <col min="260" max="260" width="13.125" style="3" bestFit="1" customWidth="1"/>
    <col min="261" max="261" width="51.125" style="3" bestFit="1" customWidth="1"/>
    <col min="262" max="262" width="6.25" style="3" customWidth="1"/>
    <col min="263" max="264" width="9.875" style="3" bestFit="1" customWidth="1"/>
    <col min="265" max="265" width="13.5" style="3" bestFit="1" customWidth="1"/>
    <col min="266" max="266" width="34.375" style="3" bestFit="1" customWidth="1"/>
    <col min="267" max="267" width="23.625" style="3" customWidth="1"/>
    <col min="268" max="268" width="11"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18.75" style="3" bestFit="1" customWidth="1"/>
    <col min="515" max="515" width="14.375" style="3" bestFit="1" customWidth="1"/>
    <col min="516" max="516" width="13.125" style="3" bestFit="1" customWidth="1"/>
    <col min="517" max="517" width="51.125" style="3" bestFit="1" customWidth="1"/>
    <col min="518" max="518" width="6.25" style="3" customWidth="1"/>
    <col min="519" max="520" width="9.875" style="3" bestFit="1" customWidth="1"/>
    <col min="521" max="521" width="13.5" style="3" bestFit="1" customWidth="1"/>
    <col min="522" max="522" width="34.375" style="3" bestFit="1" customWidth="1"/>
    <col min="523" max="523" width="23.625" style="3" customWidth="1"/>
    <col min="524" max="524" width="11"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18.75" style="3" bestFit="1" customWidth="1"/>
    <col min="771" max="771" width="14.375" style="3" bestFit="1" customWidth="1"/>
    <col min="772" max="772" width="13.125" style="3" bestFit="1" customWidth="1"/>
    <col min="773" max="773" width="51.125" style="3" bestFit="1" customWidth="1"/>
    <col min="774" max="774" width="6.25" style="3" customWidth="1"/>
    <col min="775" max="776" width="9.875" style="3" bestFit="1" customWidth="1"/>
    <col min="777" max="777" width="13.5" style="3" bestFit="1" customWidth="1"/>
    <col min="778" max="778" width="34.375" style="3" bestFit="1" customWidth="1"/>
    <col min="779" max="779" width="23.625" style="3" customWidth="1"/>
    <col min="780" max="780" width="11"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18.75" style="3" bestFit="1" customWidth="1"/>
    <col min="1027" max="1027" width="14.375" style="3" bestFit="1" customWidth="1"/>
    <col min="1028" max="1028" width="13.125" style="3" bestFit="1" customWidth="1"/>
    <col min="1029" max="1029" width="51.125" style="3" bestFit="1" customWidth="1"/>
    <col min="1030" max="1030" width="6.25" style="3" customWidth="1"/>
    <col min="1031" max="1032" width="9.875" style="3" bestFit="1" customWidth="1"/>
    <col min="1033" max="1033" width="13.5" style="3" bestFit="1" customWidth="1"/>
    <col min="1034" max="1034" width="34.375" style="3" bestFit="1" customWidth="1"/>
    <col min="1035" max="1035" width="23.625" style="3"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8.75" style="3" bestFit="1" customWidth="1"/>
    <col min="1283" max="1283" width="14.375" style="3" bestFit="1" customWidth="1"/>
    <col min="1284" max="1284" width="13.125" style="3" bestFit="1" customWidth="1"/>
    <col min="1285" max="1285" width="51.125" style="3" bestFit="1" customWidth="1"/>
    <col min="1286" max="1286" width="6.25" style="3" customWidth="1"/>
    <col min="1287" max="1288" width="9.875" style="3" bestFit="1" customWidth="1"/>
    <col min="1289" max="1289" width="13.5" style="3" bestFit="1" customWidth="1"/>
    <col min="1290" max="1290" width="34.375" style="3" bestFit="1" customWidth="1"/>
    <col min="1291" max="1291" width="23.625" style="3"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8.75" style="3" bestFit="1" customWidth="1"/>
    <col min="1539" max="1539" width="14.375" style="3" bestFit="1" customWidth="1"/>
    <col min="1540" max="1540" width="13.125" style="3" bestFit="1" customWidth="1"/>
    <col min="1541" max="1541" width="51.125" style="3" bestFit="1" customWidth="1"/>
    <col min="1542" max="1542" width="6.25" style="3" customWidth="1"/>
    <col min="1543" max="1544" width="9.875" style="3" bestFit="1" customWidth="1"/>
    <col min="1545" max="1545" width="13.5" style="3" bestFit="1" customWidth="1"/>
    <col min="1546" max="1546" width="34.375" style="3" bestFit="1" customWidth="1"/>
    <col min="1547" max="1547" width="23.625" style="3"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8.75" style="3" bestFit="1" customWidth="1"/>
    <col min="1795" max="1795" width="14.375" style="3" bestFit="1" customWidth="1"/>
    <col min="1796" max="1796" width="13.125" style="3" bestFit="1" customWidth="1"/>
    <col min="1797" max="1797" width="51.125" style="3" bestFit="1" customWidth="1"/>
    <col min="1798" max="1798" width="6.25" style="3" customWidth="1"/>
    <col min="1799" max="1800" width="9.875" style="3" bestFit="1" customWidth="1"/>
    <col min="1801" max="1801" width="13.5" style="3" bestFit="1" customWidth="1"/>
    <col min="1802" max="1802" width="34.375" style="3" bestFit="1" customWidth="1"/>
    <col min="1803" max="1803" width="23.625" style="3"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8.75" style="3" bestFit="1" customWidth="1"/>
    <col min="2051" max="2051" width="14.375" style="3" bestFit="1" customWidth="1"/>
    <col min="2052" max="2052" width="13.125" style="3" bestFit="1" customWidth="1"/>
    <col min="2053" max="2053" width="51.125" style="3" bestFit="1" customWidth="1"/>
    <col min="2054" max="2054" width="6.25" style="3" customWidth="1"/>
    <col min="2055" max="2056" width="9.875" style="3" bestFit="1" customWidth="1"/>
    <col min="2057" max="2057" width="13.5" style="3" bestFit="1" customWidth="1"/>
    <col min="2058" max="2058" width="34.375" style="3" bestFit="1" customWidth="1"/>
    <col min="2059" max="2059" width="23.625" style="3"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8.75" style="3" bestFit="1" customWidth="1"/>
    <col min="2307" max="2307" width="14.375" style="3" bestFit="1" customWidth="1"/>
    <col min="2308" max="2308" width="13.125" style="3" bestFit="1" customWidth="1"/>
    <col min="2309" max="2309" width="51.125" style="3" bestFit="1" customWidth="1"/>
    <col min="2310" max="2310" width="6.25" style="3" customWidth="1"/>
    <col min="2311" max="2312" width="9.875" style="3" bestFit="1" customWidth="1"/>
    <col min="2313" max="2313" width="13.5" style="3" bestFit="1" customWidth="1"/>
    <col min="2314" max="2314" width="34.375" style="3" bestFit="1" customWidth="1"/>
    <col min="2315" max="2315" width="23.625" style="3"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8.75" style="3" bestFit="1" customWidth="1"/>
    <col min="2563" max="2563" width="14.375" style="3" bestFit="1" customWidth="1"/>
    <col min="2564" max="2564" width="13.125" style="3" bestFit="1" customWidth="1"/>
    <col min="2565" max="2565" width="51.125" style="3" bestFit="1" customWidth="1"/>
    <col min="2566" max="2566" width="6.25" style="3" customWidth="1"/>
    <col min="2567" max="2568" width="9.875" style="3" bestFit="1" customWidth="1"/>
    <col min="2569" max="2569" width="13.5" style="3" bestFit="1" customWidth="1"/>
    <col min="2570" max="2570" width="34.375" style="3" bestFit="1" customWidth="1"/>
    <col min="2571" max="2571" width="23.625" style="3"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8.75" style="3" bestFit="1" customWidth="1"/>
    <col min="2819" max="2819" width="14.375" style="3" bestFit="1" customWidth="1"/>
    <col min="2820" max="2820" width="13.125" style="3" bestFit="1" customWidth="1"/>
    <col min="2821" max="2821" width="51.125" style="3" bestFit="1" customWidth="1"/>
    <col min="2822" max="2822" width="6.25" style="3" customWidth="1"/>
    <col min="2823" max="2824" width="9.875" style="3" bestFit="1" customWidth="1"/>
    <col min="2825" max="2825" width="13.5" style="3" bestFit="1" customWidth="1"/>
    <col min="2826" max="2826" width="34.375" style="3" bestFit="1" customWidth="1"/>
    <col min="2827" max="2827" width="23.625" style="3"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8.75" style="3" bestFit="1" customWidth="1"/>
    <col min="3075" max="3075" width="14.375" style="3" bestFit="1" customWidth="1"/>
    <col min="3076" max="3076" width="13.125" style="3" bestFit="1" customWidth="1"/>
    <col min="3077" max="3077" width="51.125" style="3" bestFit="1" customWidth="1"/>
    <col min="3078" max="3078" width="6.25" style="3" customWidth="1"/>
    <col min="3079" max="3080" width="9.875" style="3" bestFit="1" customWidth="1"/>
    <col min="3081" max="3081" width="13.5" style="3" bestFit="1" customWidth="1"/>
    <col min="3082" max="3082" width="34.375" style="3" bestFit="1" customWidth="1"/>
    <col min="3083" max="3083" width="23.625" style="3"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8.75" style="3" bestFit="1" customWidth="1"/>
    <col min="3331" max="3331" width="14.375" style="3" bestFit="1" customWidth="1"/>
    <col min="3332" max="3332" width="13.125" style="3" bestFit="1" customWidth="1"/>
    <col min="3333" max="3333" width="51.125" style="3" bestFit="1" customWidth="1"/>
    <col min="3334" max="3334" width="6.25" style="3" customWidth="1"/>
    <col min="3335" max="3336" width="9.875" style="3" bestFit="1" customWidth="1"/>
    <col min="3337" max="3337" width="13.5" style="3" bestFit="1" customWidth="1"/>
    <col min="3338" max="3338" width="34.375" style="3" bestFit="1" customWidth="1"/>
    <col min="3339" max="3339" width="23.625" style="3"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8.75" style="3" bestFit="1" customWidth="1"/>
    <col min="3587" max="3587" width="14.375" style="3" bestFit="1" customWidth="1"/>
    <col min="3588" max="3588" width="13.125" style="3" bestFit="1" customWidth="1"/>
    <col min="3589" max="3589" width="51.125" style="3" bestFit="1" customWidth="1"/>
    <col min="3590" max="3590" width="6.25" style="3" customWidth="1"/>
    <col min="3591" max="3592" width="9.875" style="3" bestFit="1" customWidth="1"/>
    <col min="3593" max="3593" width="13.5" style="3" bestFit="1" customWidth="1"/>
    <col min="3594" max="3594" width="34.375" style="3" bestFit="1" customWidth="1"/>
    <col min="3595" max="3595" width="23.625" style="3"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8.75" style="3" bestFit="1" customWidth="1"/>
    <col min="3843" max="3843" width="14.375" style="3" bestFit="1" customWidth="1"/>
    <col min="3844" max="3844" width="13.125" style="3" bestFit="1" customWidth="1"/>
    <col min="3845" max="3845" width="51.125" style="3" bestFit="1" customWidth="1"/>
    <col min="3846" max="3846" width="6.25" style="3" customWidth="1"/>
    <col min="3847" max="3848" width="9.875" style="3" bestFit="1" customWidth="1"/>
    <col min="3849" max="3849" width="13.5" style="3" bestFit="1" customWidth="1"/>
    <col min="3850" max="3850" width="34.375" style="3" bestFit="1" customWidth="1"/>
    <col min="3851" max="3851" width="23.625" style="3"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8.75" style="3" bestFit="1" customWidth="1"/>
    <col min="4099" max="4099" width="14.375" style="3" bestFit="1" customWidth="1"/>
    <col min="4100" max="4100" width="13.125" style="3" bestFit="1" customWidth="1"/>
    <col min="4101" max="4101" width="51.125" style="3" bestFit="1" customWidth="1"/>
    <col min="4102" max="4102" width="6.25" style="3" customWidth="1"/>
    <col min="4103" max="4104" width="9.875" style="3" bestFit="1" customWidth="1"/>
    <col min="4105" max="4105" width="13.5" style="3" bestFit="1" customWidth="1"/>
    <col min="4106" max="4106" width="34.375" style="3" bestFit="1" customWidth="1"/>
    <col min="4107" max="4107" width="23.625" style="3"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8.75" style="3" bestFit="1" customWidth="1"/>
    <col min="4355" max="4355" width="14.375" style="3" bestFit="1" customWidth="1"/>
    <col min="4356" max="4356" width="13.125" style="3" bestFit="1" customWidth="1"/>
    <col min="4357" max="4357" width="51.125" style="3" bestFit="1" customWidth="1"/>
    <col min="4358" max="4358" width="6.25" style="3" customWidth="1"/>
    <col min="4359" max="4360" width="9.875" style="3" bestFit="1" customWidth="1"/>
    <col min="4361" max="4361" width="13.5" style="3" bestFit="1" customWidth="1"/>
    <col min="4362" max="4362" width="34.375" style="3" bestFit="1" customWidth="1"/>
    <col min="4363" max="4363" width="23.625" style="3"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8.75" style="3" bestFit="1" customWidth="1"/>
    <col min="4611" max="4611" width="14.375" style="3" bestFit="1" customWidth="1"/>
    <col min="4612" max="4612" width="13.125" style="3" bestFit="1" customWidth="1"/>
    <col min="4613" max="4613" width="51.125" style="3" bestFit="1" customWidth="1"/>
    <col min="4614" max="4614" width="6.25" style="3" customWidth="1"/>
    <col min="4615" max="4616" width="9.875" style="3" bestFit="1" customWidth="1"/>
    <col min="4617" max="4617" width="13.5" style="3" bestFit="1" customWidth="1"/>
    <col min="4618" max="4618" width="34.375" style="3" bestFit="1" customWidth="1"/>
    <col min="4619" max="4619" width="23.625" style="3"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8.75" style="3" bestFit="1" customWidth="1"/>
    <col min="4867" max="4867" width="14.375" style="3" bestFit="1" customWidth="1"/>
    <col min="4868" max="4868" width="13.125" style="3" bestFit="1" customWidth="1"/>
    <col min="4869" max="4869" width="51.125" style="3" bestFit="1" customWidth="1"/>
    <col min="4870" max="4870" width="6.25" style="3" customWidth="1"/>
    <col min="4871" max="4872" width="9.875" style="3" bestFit="1" customWidth="1"/>
    <col min="4873" max="4873" width="13.5" style="3" bestFit="1" customWidth="1"/>
    <col min="4874" max="4874" width="34.375" style="3" bestFit="1" customWidth="1"/>
    <col min="4875" max="4875" width="23.625" style="3"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8.75" style="3" bestFit="1" customWidth="1"/>
    <col min="5123" max="5123" width="14.375" style="3" bestFit="1" customWidth="1"/>
    <col min="5124" max="5124" width="13.125" style="3" bestFit="1" customWidth="1"/>
    <col min="5125" max="5125" width="51.125" style="3" bestFit="1" customWidth="1"/>
    <col min="5126" max="5126" width="6.25" style="3" customWidth="1"/>
    <col min="5127" max="5128" width="9.875" style="3" bestFit="1" customWidth="1"/>
    <col min="5129" max="5129" width="13.5" style="3" bestFit="1" customWidth="1"/>
    <col min="5130" max="5130" width="34.375" style="3" bestFit="1" customWidth="1"/>
    <col min="5131" max="5131" width="23.625" style="3"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8.75" style="3" bestFit="1" customWidth="1"/>
    <col min="5379" max="5379" width="14.375" style="3" bestFit="1" customWidth="1"/>
    <col min="5380" max="5380" width="13.125" style="3" bestFit="1" customWidth="1"/>
    <col min="5381" max="5381" width="51.125" style="3" bestFit="1" customWidth="1"/>
    <col min="5382" max="5382" width="6.25" style="3" customWidth="1"/>
    <col min="5383" max="5384" width="9.875" style="3" bestFit="1" customWidth="1"/>
    <col min="5385" max="5385" width="13.5" style="3" bestFit="1" customWidth="1"/>
    <col min="5386" max="5386" width="34.375" style="3" bestFit="1" customWidth="1"/>
    <col min="5387" max="5387" width="23.625" style="3"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8.75" style="3" bestFit="1" customWidth="1"/>
    <col min="5635" max="5635" width="14.375" style="3" bestFit="1" customWidth="1"/>
    <col min="5636" max="5636" width="13.125" style="3" bestFit="1" customWidth="1"/>
    <col min="5637" max="5637" width="51.125" style="3" bestFit="1" customWidth="1"/>
    <col min="5638" max="5638" width="6.25" style="3" customWidth="1"/>
    <col min="5639" max="5640" width="9.875" style="3" bestFit="1" customWidth="1"/>
    <col min="5641" max="5641" width="13.5" style="3" bestFit="1" customWidth="1"/>
    <col min="5642" max="5642" width="34.375" style="3" bestFit="1" customWidth="1"/>
    <col min="5643" max="5643" width="23.625" style="3"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8.75" style="3" bestFit="1" customWidth="1"/>
    <col min="5891" max="5891" width="14.375" style="3" bestFit="1" customWidth="1"/>
    <col min="5892" max="5892" width="13.125" style="3" bestFit="1" customWidth="1"/>
    <col min="5893" max="5893" width="51.125" style="3" bestFit="1" customWidth="1"/>
    <col min="5894" max="5894" width="6.25" style="3" customWidth="1"/>
    <col min="5895" max="5896" width="9.875" style="3" bestFit="1" customWidth="1"/>
    <col min="5897" max="5897" width="13.5" style="3" bestFit="1" customWidth="1"/>
    <col min="5898" max="5898" width="34.375" style="3" bestFit="1" customWidth="1"/>
    <col min="5899" max="5899" width="23.625" style="3"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8.75" style="3" bestFit="1" customWidth="1"/>
    <col min="6147" max="6147" width="14.375" style="3" bestFit="1" customWidth="1"/>
    <col min="6148" max="6148" width="13.125" style="3" bestFit="1" customWidth="1"/>
    <col min="6149" max="6149" width="51.125" style="3" bestFit="1" customWidth="1"/>
    <col min="6150" max="6150" width="6.25" style="3" customWidth="1"/>
    <col min="6151" max="6152" width="9.875" style="3" bestFit="1" customWidth="1"/>
    <col min="6153" max="6153" width="13.5" style="3" bestFit="1" customWidth="1"/>
    <col min="6154" max="6154" width="34.375" style="3" bestFit="1" customWidth="1"/>
    <col min="6155" max="6155" width="23.625" style="3"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8.75" style="3" bestFit="1" customWidth="1"/>
    <col min="6403" max="6403" width="14.375" style="3" bestFit="1" customWidth="1"/>
    <col min="6404" max="6404" width="13.125" style="3" bestFit="1" customWidth="1"/>
    <col min="6405" max="6405" width="51.125" style="3" bestFit="1" customWidth="1"/>
    <col min="6406" max="6406" width="6.25" style="3" customWidth="1"/>
    <col min="6407" max="6408" width="9.875" style="3" bestFit="1" customWidth="1"/>
    <col min="6409" max="6409" width="13.5" style="3" bestFit="1" customWidth="1"/>
    <col min="6410" max="6410" width="34.375" style="3" bestFit="1" customWidth="1"/>
    <col min="6411" max="6411" width="23.625" style="3"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8.75" style="3" bestFit="1" customWidth="1"/>
    <col min="6659" max="6659" width="14.375" style="3" bestFit="1" customWidth="1"/>
    <col min="6660" max="6660" width="13.125" style="3" bestFit="1" customWidth="1"/>
    <col min="6661" max="6661" width="51.125" style="3" bestFit="1" customWidth="1"/>
    <col min="6662" max="6662" width="6.25" style="3" customWidth="1"/>
    <col min="6663" max="6664" width="9.875" style="3" bestFit="1" customWidth="1"/>
    <col min="6665" max="6665" width="13.5" style="3" bestFit="1" customWidth="1"/>
    <col min="6666" max="6666" width="34.375" style="3" bestFit="1" customWidth="1"/>
    <col min="6667" max="6667" width="23.625" style="3"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8.75" style="3" bestFit="1" customWidth="1"/>
    <col min="6915" max="6915" width="14.375" style="3" bestFit="1" customWidth="1"/>
    <col min="6916" max="6916" width="13.125" style="3" bestFit="1" customWidth="1"/>
    <col min="6917" max="6917" width="51.125" style="3" bestFit="1" customWidth="1"/>
    <col min="6918" max="6918" width="6.25" style="3" customWidth="1"/>
    <col min="6919" max="6920" width="9.875" style="3" bestFit="1" customWidth="1"/>
    <col min="6921" max="6921" width="13.5" style="3" bestFit="1" customWidth="1"/>
    <col min="6922" max="6922" width="34.375" style="3" bestFit="1" customWidth="1"/>
    <col min="6923" max="6923" width="23.625" style="3"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8.75" style="3" bestFit="1" customWidth="1"/>
    <col min="7171" max="7171" width="14.375" style="3" bestFit="1" customWidth="1"/>
    <col min="7172" max="7172" width="13.125" style="3" bestFit="1" customWidth="1"/>
    <col min="7173" max="7173" width="51.125" style="3" bestFit="1" customWidth="1"/>
    <col min="7174" max="7174" width="6.25" style="3" customWidth="1"/>
    <col min="7175" max="7176" width="9.875" style="3" bestFit="1" customWidth="1"/>
    <col min="7177" max="7177" width="13.5" style="3" bestFit="1" customWidth="1"/>
    <col min="7178" max="7178" width="34.375" style="3" bestFit="1" customWidth="1"/>
    <col min="7179" max="7179" width="23.625" style="3"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8.75" style="3" bestFit="1" customWidth="1"/>
    <col min="7427" max="7427" width="14.375" style="3" bestFit="1" customWidth="1"/>
    <col min="7428" max="7428" width="13.125" style="3" bestFit="1" customWidth="1"/>
    <col min="7429" max="7429" width="51.125" style="3" bestFit="1" customWidth="1"/>
    <col min="7430" max="7430" width="6.25" style="3" customWidth="1"/>
    <col min="7431" max="7432" width="9.875" style="3" bestFit="1" customWidth="1"/>
    <col min="7433" max="7433" width="13.5" style="3" bestFit="1" customWidth="1"/>
    <col min="7434" max="7434" width="34.375" style="3" bestFit="1" customWidth="1"/>
    <col min="7435" max="7435" width="23.625" style="3"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8.75" style="3" bestFit="1" customWidth="1"/>
    <col min="7683" max="7683" width="14.375" style="3" bestFit="1" customWidth="1"/>
    <col min="7684" max="7684" width="13.125" style="3" bestFit="1" customWidth="1"/>
    <col min="7685" max="7685" width="51.125" style="3" bestFit="1" customWidth="1"/>
    <col min="7686" max="7686" width="6.25" style="3" customWidth="1"/>
    <col min="7687" max="7688" width="9.875" style="3" bestFit="1" customWidth="1"/>
    <col min="7689" max="7689" width="13.5" style="3" bestFit="1" customWidth="1"/>
    <col min="7690" max="7690" width="34.375" style="3" bestFit="1" customWidth="1"/>
    <col min="7691" max="7691" width="23.625" style="3"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8.75" style="3" bestFit="1" customWidth="1"/>
    <col min="7939" max="7939" width="14.375" style="3" bestFit="1" customWidth="1"/>
    <col min="7940" max="7940" width="13.125" style="3" bestFit="1" customWidth="1"/>
    <col min="7941" max="7941" width="51.125" style="3" bestFit="1" customWidth="1"/>
    <col min="7942" max="7942" width="6.25" style="3" customWidth="1"/>
    <col min="7943" max="7944" width="9.875" style="3" bestFit="1" customWidth="1"/>
    <col min="7945" max="7945" width="13.5" style="3" bestFit="1" customWidth="1"/>
    <col min="7946" max="7946" width="34.375" style="3" bestFit="1" customWidth="1"/>
    <col min="7947" max="7947" width="23.625" style="3"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8.75" style="3" bestFit="1" customWidth="1"/>
    <col min="8195" max="8195" width="14.375" style="3" bestFit="1" customWidth="1"/>
    <col min="8196" max="8196" width="13.125" style="3" bestFit="1" customWidth="1"/>
    <col min="8197" max="8197" width="51.125" style="3" bestFit="1" customWidth="1"/>
    <col min="8198" max="8198" width="6.25" style="3" customWidth="1"/>
    <col min="8199" max="8200" width="9.875" style="3" bestFit="1" customWidth="1"/>
    <col min="8201" max="8201" width="13.5" style="3" bestFit="1" customWidth="1"/>
    <col min="8202" max="8202" width="34.375" style="3" bestFit="1" customWidth="1"/>
    <col min="8203" max="8203" width="23.625" style="3"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8.75" style="3" bestFit="1" customWidth="1"/>
    <col min="8451" max="8451" width="14.375" style="3" bestFit="1" customWidth="1"/>
    <col min="8452" max="8452" width="13.125" style="3" bestFit="1" customWidth="1"/>
    <col min="8453" max="8453" width="51.125" style="3" bestFit="1" customWidth="1"/>
    <col min="8454" max="8454" width="6.25" style="3" customWidth="1"/>
    <col min="8455" max="8456" width="9.875" style="3" bestFit="1" customWidth="1"/>
    <col min="8457" max="8457" width="13.5" style="3" bestFit="1" customWidth="1"/>
    <col min="8458" max="8458" width="34.375" style="3" bestFit="1" customWidth="1"/>
    <col min="8459" max="8459" width="23.625" style="3"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8.75" style="3" bestFit="1" customWidth="1"/>
    <col min="8707" max="8707" width="14.375" style="3" bestFit="1" customWidth="1"/>
    <col min="8708" max="8708" width="13.125" style="3" bestFit="1" customWidth="1"/>
    <col min="8709" max="8709" width="51.125" style="3" bestFit="1" customWidth="1"/>
    <col min="8710" max="8710" width="6.25" style="3" customWidth="1"/>
    <col min="8711" max="8712" width="9.875" style="3" bestFit="1" customWidth="1"/>
    <col min="8713" max="8713" width="13.5" style="3" bestFit="1" customWidth="1"/>
    <col min="8714" max="8714" width="34.375" style="3" bestFit="1" customWidth="1"/>
    <col min="8715" max="8715" width="23.625" style="3"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8.75" style="3" bestFit="1" customWidth="1"/>
    <col min="8963" max="8963" width="14.375" style="3" bestFit="1" customWidth="1"/>
    <col min="8964" max="8964" width="13.125" style="3" bestFit="1" customWidth="1"/>
    <col min="8965" max="8965" width="51.125" style="3" bestFit="1" customWidth="1"/>
    <col min="8966" max="8966" width="6.25" style="3" customWidth="1"/>
    <col min="8967" max="8968" width="9.875" style="3" bestFit="1" customWidth="1"/>
    <col min="8969" max="8969" width="13.5" style="3" bestFit="1" customWidth="1"/>
    <col min="8970" max="8970" width="34.375" style="3" bestFit="1" customWidth="1"/>
    <col min="8971" max="8971" width="23.625" style="3"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8.75" style="3" bestFit="1" customWidth="1"/>
    <col min="9219" max="9219" width="14.375" style="3" bestFit="1" customWidth="1"/>
    <col min="9220" max="9220" width="13.125" style="3" bestFit="1" customWidth="1"/>
    <col min="9221" max="9221" width="51.125" style="3" bestFit="1" customWidth="1"/>
    <col min="9222" max="9222" width="6.25" style="3" customWidth="1"/>
    <col min="9223" max="9224" width="9.875" style="3" bestFit="1" customWidth="1"/>
    <col min="9225" max="9225" width="13.5" style="3" bestFit="1" customWidth="1"/>
    <col min="9226" max="9226" width="34.375" style="3" bestFit="1" customWidth="1"/>
    <col min="9227" max="9227" width="23.625" style="3"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8.75" style="3" bestFit="1" customWidth="1"/>
    <col min="9475" max="9475" width="14.375" style="3" bestFit="1" customWidth="1"/>
    <col min="9476" max="9476" width="13.125" style="3" bestFit="1" customWidth="1"/>
    <col min="9477" max="9477" width="51.125" style="3" bestFit="1" customWidth="1"/>
    <col min="9478" max="9478" width="6.25" style="3" customWidth="1"/>
    <col min="9479" max="9480" width="9.875" style="3" bestFit="1" customWidth="1"/>
    <col min="9481" max="9481" width="13.5" style="3" bestFit="1" customWidth="1"/>
    <col min="9482" max="9482" width="34.375" style="3" bestFit="1" customWidth="1"/>
    <col min="9483" max="9483" width="23.625" style="3"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8.75" style="3" bestFit="1" customWidth="1"/>
    <col min="9731" max="9731" width="14.375" style="3" bestFit="1" customWidth="1"/>
    <col min="9732" max="9732" width="13.125" style="3" bestFit="1" customWidth="1"/>
    <col min="9733" max="9733" width="51.125" style="3" bestFit="1" customWidth="1"/>
    <col min="9734" max="9734" width="6.25" style="3" customWidth="1"/>
    <col min="9735" max="9736" width="9.875" style="3" bestFit="1" customWidth="1"/>
    <col min="9737" max="9737" width="13.5" style="3" bestFit="1" customWidth="1"/>
    <col min="9738" max="9738" width="34.375" style="3" bestFit="1" customWidth="1"/>
    <col min="9739" max="9739" width="23.625" style="3"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8.75" style="3" bestFit="1" customWidth="1"/>
    <col min="9987" max="9987" width="14.375" style="3" bestFit="1" customWidth="1"/>
    <col min="9988" max="9988" width="13.125" style="3" bestFit="1" customWidth="1"/>
    <col min="9989" max="9989" width="51.125" style="3" bestFit="1" customWidth="1"/>
    <col min="9990" max="9990" width="6.25" style="3" customWidth="1"/>
    <col min="9991" max="9992" width="9.875" style="3" bestFit="1" customWidth="1"/>
    <col min="9993" max="9993" width="13.5" style="3" bestFit="1" customWidth="1"/>
    <col min="9994" max="9994" width="34.375" style="3" bestFit="1" customWidth="1"/>
    <col min="9995" max="9995" width="23.625" style="3"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8.75" style="3" bestFit="1" customWidth="1"/>
    <col min="10243" max="10243" width="14.375" style="3" bestFit="1" customWidth="1"/>
    <col min="10244" max="10244" width="13.125" style="3" bestFit="1" customWidth="1"/>
    <col min="10245" max="10245" width="51.125" style="3" bestFit="1" customWidth="1"/>
    <col min="10246" max="10246" width="6.25" style="3" customWidth="1"/>
    <col min="10247" max="10248" width="9.875" style="3" bestFit="1" customWidth="1"/>
    <col min="10249" max="10249" width="13.5" style="3" bestFit="1" customWidth="1"/>
    <col min="10250" max="10250" width="34.375" style="3" bestFit="1" customWidth="1"/>
    <col min="10251" max="10251" width="23.625" style="3"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8.75" style="3" bestFit="1" customWidth="1"/>
    <col min="10499" max="10499" width="14.375" style="3" bestFit="1" customWidth="1"/>
    <col min="10500" max="10500" width="13.125" style="3" bestFit="1" customWidth="1"/>
    <col min="10501" max="10501" width="51.125" style="3" bestFit="1" customWidth="1"/>
    <col min="10502" max="10502" width="6.25" style="3" customWidth="1"/>
    <col min="10503" max="10504" width="9.875" style="3" bestFit="1" customWidth="1"/>
    <col min="10505" max="10505" width="13.5" style="3" bestFit="1" customWidth="1"/>
    <col min="10506" max="10506" width="34.375" style="3" bestFit="1" customWidth="1"/>
    <col min="10507" max="10507" width="23.625" style="3"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8.75" style="3" bestFit="1" customWidth="1"/>
    <col min="10755" max="10755" width="14.375" style="3" bestFit="1" customWidth="1"/>
    <col min="10756" max="10756" width="13.125" style="3" bestFit="1" customWidth="1"/>
    <col min="10757" max="10757" width="51.125" style="3" bestFit="1" customWidth="1"/>
    <col min="10758" max="10758" width="6.25" style="3" customWidth="1"/>
    <col min="10759" max="10760" width="9.875" style="3" bestFit="1" customWidth="1"/>
    <col min="10761" max="10761" width="13.5" style="3" bestFit="1" customWidth="1"/>
    <col min="10762" max="10762" width="34.375" style="3" bestFit="1" customWidth="1"/>
    <col min="10763" max="10763" width="23.625" style="3"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8.75" style="3" bestFit="1" customWidth="1"/>
    <col min="11011" max="11011" width="14.375" style="3" bestFit="1" customWidth="1"/>
    <col min="11012" max="11012" width="13.125" style="3" bestFit="1" customWidth="1"/>
    <col min="11013" max="11013" width="51.125" style="3" bestFit="1" customWidth="1"/>
    <col min="11014" max="11014" width="6.25" style="3" customWidth="1"/>
    <col min="11015" max="11016" width="9.875" style="3" bestFit="1" customWidth="1"/>
    <col min="11017" max="11017" width="13.5" style="3" bestFit="1" customWidth="1"/>
    <col min="11018" max="11018" width="34.375" style="3" bestFit="1" customWidth="1"/>
    <col min="11019" max="11019" width="23.625" style="3"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8.75" style="3" bestFit="1" customWidth="1"/>
    <col min="11267" max="11267" width="14.375" style="3" bestFit="1" customWidth="1"/>
    <col min="11268" max="11268" width="13.125" style="3" bestFit="1" customWidth="1"/>
    <col min="11269" max="11269" width="51.125" style="3" bestFit="1" customWidth="1"/>
    <col min="11270" max="11270" width="6.25" style="3" customWidth="1"/>
    <col min="11271" max="11272" width="9.875" style="3" bestFit="1" customWidth="1"/>
    <col min="11273" max="11273" width="13.5" style="3" bestFit="1" customWidth="1"/>
    <col min="11274" max="11274" width="34.375" style="3" bestFit="1" customWidth="1"/>
    <col min="11275" max="11275" width="23.625" style="3"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8.75" style="3" bestFit="1" customWidth="1"/>
    <col min="11523" max="11523" width="14.375" style="3" bestFit="1" customWidth="1"/>
    <col min="11524" max="11524" width="13.125" style="3" bestFit="1" customWidth="1"/>
    <col min="11525" max="11525" width="51.125" style="3" bestFit="1" customWidth="1"/>
    <col min="11526" max="11526" width="6.25" style="3" customWidth="1"/>
    <col min="11527" max="11528" width="9.875" style="3" bestFit="1" customWidth="1"/>
    <col min="11529" max="11529" width="13.5" style="3" bestFit="1" customWidth="1"/>
    <col min="11530" max="11530" width="34.375" style="3" bestFit="1" customWidth="1"/>
    <col min="11531" max="11531" width="23.625" style="3"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8.75" style="3" bestFit="1" customWidth="1"/>
    <col min="11779" max="11779" width="14.375" style="3" bestFit="1" customWidth="1"/>
    <col min="11780" max="11780" width="13.125" style="3" bestFit="1" customWidth="1"/>
    <col min="11781" max="11781" width="51.125" style="3" bestFit="1" customWidth="1"/>
    <col min="11782" max="11782" width="6.25" style="3" customWidth="1"/>
    <col min="11783" max="11784" width="9.875" style="3" bestFit="1" customWidth="1"/>
    <col min="11785" max="11785" width="13.5" style="3" bestFit="1" customWidth="1"/>
    <col min="11786" max="11786" width="34.375" style="3" bestFit="1" customWidth="1"/>
    <col min="11787" max="11787" width="23.625" style="3"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8.75" style="3" bestFit="1" customWidth="1"/>
    <col min="12035" max="12035" width="14.375" style="3" bestFit="1" customWidth="1"/>
    <col min="12036" max="12036" width="13.125" style="3" bestFit="1" customWidth="1"/>
    <col min="12037" max="12037" width="51.125" style="3" bestFit="1" customWidth="1"/>
    <col min="12038" max="12038" width="6.25" style="3" customWidth="1"/>
    <col min="12039" max="12040" width="9.875" style="3" bestFit="1" customWidth="1"/>
    <col min="12041" max="12041" width="13.5" style="3" bestFit="1" customWidth="1"/>
    <col min="12042" max="12042" width="34.375" style="3" bestFit="1" customWidth="1"/>
    <col min="12043" max="12043" width="23.625" style="3"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8.75" style="3" bestFit="1" customWidth="1"/>
    <col min="12291" max="12291" width="14.375" style="3" bestFit="1" customWidth="1"/>
    <col min="12292" max="12292" width="13.125" style="3" bestFit="1" customWidth="1"/>
    <col min="12293" max="12293" width="51.125" style="3" bestFit="1" customWidth="1"/>
    <col min="12294" max="12294" width="6.25" style="3" customWidth="1"/>
    <col min="12295" max="12296" width="9.875" style="3" bestFit="1" customWidth="1"/>
    <col min="12297" max="12297" width="13.5" style="3" bestFit="1" customWidth="1"/>
    <col min="12298" max="12298" width="34.375" style="3" bestFit="1" customWidth="1"/>
    <col min="12299" max="12299" width="23.625" style="3"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8.75" style="3" bestFit="1" customWidth="1"/>
    <col min="12547" max="12547" width="14.375" style="3" bestFit="1" customWidth="1"/>
    <col min="12548" max="12548" width="13.125" style="3" bestFit="1" customWidth="1"/>
    <col min="12549" max="12549" width="51.125" style="3" bestFit="1" customWidth="1"/>
    <col min="12550" max="12550" width="6.25" style="3" customWidth="1"/>
    <col min="12551" max="12552" width="9.875" style="3" bestFit="1" customWidth="1"/>
    <col min="12553" max="12553" width="13.5" style="3" bestFit="1" customWidth="1"/>
    <col min="12554" max="12554" width="34.375" style="3" bestFit="1" customWidth="1"/>
    <col min="12555" max="12555" width="23.625" style="3"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8.75" style="3" bestFit="1" customWidth="1"/>
    <col min="12803" max="12803" width="14.375" style="3" bestFit="1" customWidth="1"/>
    <col min="12804" max="12804" width="13.125" style="3" bestFit="1" customWidth="1"/>
    <col min="12805" max="12805" width="51.125" style="3" bestFit="1" customWidth="1"/>
    <col min="12806" max="12806" width="6.25" style="3" customWidth="1"/>
    <col min="12807" max="12808" width="9.875" style="3" bestFit="1" customWidth="1"/>
    <col min="12809" max="12809" width="13.5" style="3" bestFit="1" customWidth="1"/>
    <col min="12810" max="12810" width="34.375" style="3" bestFit="1" customWidth="1"/>
    <col min="12811" max="12811" width="23.625" style="3"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8.75" style="3" bestFit="1" customWidth="1"/>
    <col min="13059" max="13059" width="14.375" style="3" bestFit="1" customWidth="1"/>
    <col min="13060" max="13060" width="13.125" style="3" bestFit="1" customWidth="1"/>
    <col min="13061" max="13061" width="51.125" style="3" bestFit="1" customWidth="1"/>
    <col min="13062" max="13062" width="6.25" style="3" customWidth="1"/>
    <col min="13063" max="13064" width="9.875" style="3" bestFit="1" customWidth="1"/>
    <col min="13065" max="13065" width="13.5" style="3" bestFit="1" customWidth="1"/>
    <col min="13066" max="13066" width="34.375" style="3" bestFit="1" customWidth="1"/>
    <col min="13067" max="13067" width="23.625" style="3"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8.75" style="3" bestFit="1" customWidth="1"/>
    <col min="13315" max="13315" width="14.375" style="3" bestFit="1" customWidth="1"/>
    <col min="13316" max="13316" width="13.125" style="3" bestFit="1" customWidth="1"/>
    <col min="13317" max="13317" width="51.125" style="3" bestFit="1" customWidth="1"/>
    <col min="13318" max="13318" width="6.25" style="3" customWidth="1"/>
    <col min="13319" max="13320" width="9.875" style="3" bestFit="1" customWidth="1"/>
    <col min="13321" max="13321" width="13.5" style="3" bestFit="1" customWidth="1"/>
    <col min="13322" max="13322" width="34.375" style="3" bestFit="1" customWidth="1"/>
    <col min="13323" max="13323" width="23.625" style="3"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8.75" style="3" bestFit="1" customWidth="1"/>
    <col min="13571" max="13571" width="14.375" style="3" bestFit="1" customWidth="1"/>
    <col min="13572" max="13572" width="13.125" style="3" bestFit="1" customWidth="1"/>
    <col min="13573" max="13573" width="51.125" style="3" bestFit="1" customWidth="1"/>
    <col min="13574" max="13574" width="6.25" style="3" customWidth="1"/>
    <col min="13575" max="13576" width="9.875" style="3" bestFit="1" customWidth="1"/>
    <col min="13577" max="13577" width="13.5" style="3" bestFit="1" customWidth="1"/>
    <col min="13578" max="13578" width="34.375" style="3" bestFit="1" customWidth="1"/>
    <col min="13579" max="13579" width="23.625" style="3"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8.75" style="3" bestFit="1" customWidth="1"/>
    <col min="13827" max="13827" width="14.375" style="3" bestFit="1" customWidth="1"/>
    <col min="13828" max="13828" width="13.125" style="3" bestFit="1" customWidth="1"/>
    <col min="13829" max="13829" width="51.125" style="3" bestFit="1" customWidth="1"/>
    <col min="13830" max="13830" width="6.25" style="3" customWidth="1"/>
    <col min="13831" max="13832" width="9.875" style="3" bestFit="1" customWidth="1"/>
    <col min="13833" max="13833" width="13.5" style="3" bestFit="1" customWidth="1"/>
    <col min="13834" max="13834" width="34.375" style="3" bestFit="1" customWidth="1"/>
    <col min="13835" max="13835" width="23.625" style="3"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8.75" style="3" bestFit="1" customWidth="1"/>
    <col min="14083" max="14083" width="14.375" style="3" bestFit="1" customWidth="1"/>
    <col min="14084" max="14084" width="13.125" style="3" bestFit="1" customWidth="1"/>
    <col min="14085" max="14085" width="51.125" style="3" bestFit="1" customWidth="1"/>
    <col min="14086" max="14086" width="6.25" style="3" customWidth="1"/>
    <col min="14087" max="14088" width="9.875" style="3" bestFit="1" customWidth="1"/>
    <col min="14089" max="14089" width="13.5" style="3" bestFit="1" customWidth="1"/>
    <col min="14090" max="14090" width="34.375" style="3" bestFit="1" customWidth="1"/>
    <col min="14091" max="14091" width="23.625" style="3"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8.75" style="3" bestFit="1" customWidth="1"/>
    <col min="14339" max="14339" width="14.375" style="3" bestFit="1" customWidth="1"/>
    <col min="14340" max="14340" width="13.125" style="3" bestFit="1" customWidth="1"/>
    <col min="14341" max="14341" width="51.125" style="3" bestFit="1" customWidth="1"/>
    <col min="14342" max="14342" width="6.25" style="3" customWidth="1"/>
    <col min="14343" max="14344" width="9.875" style="3" bestFit="1" customWidth="1"/>
    <col min="14345" max="14345" width="13.5" style="3" bestFit="1" customWidth="1"/>
    <col min="14346" max="14346" width="34.375" style="3" bestFit="1" customWidth="1"/>
    <col min="14347" max="14347" width="23.625" style="3"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8.75" style="3" bestFit="1" customWidth="1"/>
    <col min="14595" max="14595" width="14.375" style="3" bestFit="1" customWidth="1"/>
    <col min="14596" max="14596" width="13.125" style="3" bestFit="1" customWidth="1"/>
    <col min="14597" max="14597" width="51.125" style="3" bestFit="1" customWidth="1"/>
    <col min="14598" max="14598" width="6.25" style="3" customWidth="1"/>
    <col min="14599" max="14600" width="9.875" style="3" bestFit="1" customWidth="1"/>
    <col min="14601" max="14601" width="13.5" style="3" bestFit="1" customWidth="1"/>
    <col min="14602" max="14602" width="34.375" style="3" bestFit="1" customWidth="1"/>
    <col min="14603" max="14603" width="23.625" style="3"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8.75" style="3" bestFit="1" customWidth="1"/>
    <col min="14851" max="14851" width="14.375" style="3" bestFit="1" customWidth="1"/>
    <col min="14852" max="14852" width="13.125" style="3" bestFit="1" customWidth="1"/>
    <col min="14853" max="14853" width="51.125" style="3" bestFit="1" customWidth="1"/>
    <col min="14854" max="14854" width="6.25" style="3" customWidth="1"/>
    <col min="14855" max="14856" width="9.875" style="3" bestFit="1" customWidth="1"/>
    <col min="14857" max="14857" width="13.5" style="3" bestFit="1" customWidth="1"/>
    <col min="14858" max="14858" width="34.375" style="3" bestFit="1" customWidth="1"/>
    <col min="14859" max="14859" width="23.625" style="3"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8.75" style="3" bestFit="1" customWidth="1"/>
    <col min="15107" max="15107" width="14.375" style="3" bestFit="1" customWidth="1"/>
    <col min="15108" max="15108" width="13.125" style="3" bestFit="1" customWidth="1"/>
    <col min="15109" max="15109" width="51.125" style="3" bestFit="1" customWidth="1"/>
    <col min="15110" max="15110" width="6.25" style="3" customWidth="1"/>
    <col min="15111" max="15112" width="9.875" style="3" bestFit="1" customWidth="1"/>
    <col min="15113" max="15113" width="13.5" style="3" bestFit="1" customWidth="1"/>
    <col min="15114" max="15114" width="34.375" style="3" bestFit="1" customWidth="1"/>
    <col min="15115" max="15115" width="23.625" style="3"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8.75" style="3" bestFit="1" customWidth="1"/>
    <col min="15363" max="15363" width="14.375" style="3" bestFit="1" customWidth="1"/>
    <col min="15364" max="15364" width="13.125" style="3" bestFit="1" customWidth="1"/>
    <col min="15365" max="15365" width="51.125" style="3" bestFit="1" customWidth="1"/>
    <col min="15366" max="15366" width="6.25" style="3" customWidth="1"/>
    <col min="15367" max="15368" width="9.875" style="3" bestFit="1" customWidth="1"/>
    <col min="15369" max="15369" width="13.5" style="3" bestFit="1" customWidth="1"/>
    <col min="15370" max="15370" width="34.375" style="3" bestFit="1" customWidth="1"/>
    <col min="15371" max="15371" width="23.625" style="3"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8.75" style="3" bestFit="1" customWidth="1"/>
    <col min="15619" max="15619" width="14.375" style="3" bestFit="1" customWidth="1"/>
    <col min="15620" max="15620" width="13.125" style="3" bestFit="1" customWidth="1"/>
    <col min="15621" max="15621" width="51.125" style="3" bestFit="1" customWidth="1"/>
    <col min="15622" max="15622" width="6.25" style="3" customWidth="1"/>
    <col min="15623" max="15624" width="9.875" style="3" bestFit="1" customWidth="1"/>
    <col min="15625" max="15625" width="13.5" style="3" bestFit="1" customWidth="1"/>
    <col min="15626" max="15626" width="34.375" style="3" bestFit="1" customWidth="1"/>
    <col min="15627" max="15627" width="23.625" style="3"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8.75" style="3" bestFit="1" customWidth="1"/>
    <col min="15875" max="15875" width="14.375" style="3" bestFit="1" customWidth="1"/>
    <col min="15876" max="15876" width="13.125" style="3" bestFit="1" customWidth="1"/>
    <col min="15877" max="15877" width="51.125" style="3" bestFit="1" customWidth="1"/>
    <col min="15878" max="15878" width="6.25" style="3" customWidth="1"/>
    <col min="15879" max="15880" width="9.875" style="3" bestFit="1" customWidth="1"/>
    <col min="15881" max="15881" width="13.5" style="3" bestFit="1" customWidth="1"/>
    <col min="15882" max="15882" width="34.375" style="3" bestFit="1" customWidth="1"/>
    <col min="15883" max="15883" width="23.625" style="3"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8.75" style="3" bestFit="1" customWidth="1"/>
    <col min="16131" max="16131" width="14.375" style="3" bestFit="1" customWidth="1"/>
    <col min="16132" max="16132" width="13.125" style="3" bestFit="1" customWidth="1"/>
    <col min="16133" max="16133" width="51.125" style="3" bestFit="1" customWidth="1"/>
    <col min="16134" max="16134" width="6.25" style="3" customWidth="1"/>
    <col min="16135" max="16136" width="9.875" style="3" bestFit="1" customWidth="1"/>
    <col min="16137" max="16137" width="13.5" style="3" bestFit="1" customWidth="1"/>
    <col min="16138" max="16138" width="34.375" style="3" bestFit="1" customWidth="1"/>
    <col min="16139" max="16139" width="23.625" style="3"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1411</v>
      </c>
      <c r="G2" s="4" t="s">
        <v>2</v>
      </c>
      <c r="H2" s="5"/>
      <c r="I2" s="6"/>
      <c r="J2" s="125">
        <f>SUM(H:H)</f>
        <v>1476241</v>
      </c>
    </row>
    <row r="3" spans="2:17" ht="20.100000000000001" customHeight="1">
      <c r="B3" s="1" t="s">
        <v>3</v>
      </c>
      <c r="C3" s="1"/>
      <c r="D3" s="1"/>
      <c r="E3" s="14" t="s">
        <v>714</v>
      </c>
    </row>
    <row r="4" spans="2:17" ht="20.100000000000001" customHeight="1">
      <c r="B4" s="1" t="s">
        <v>5</v>
      </c>
      <c r="C4" s="1"/>
      <c r="D4" s="1"/>
      <c r="E4" s="14">
        <v>197902</v>
      </c>
      <c r="J4" s="127"/>
    </row>
    <row r="5" spans="2:17" ht="20.100000000000001" customHeight="1">
      <c r="B5" s="1" t="s">
        <v>6</v>
      </c>
      <c r="C5" s="1"/>
      <c r="D5" s="1"/>
      <c r="E5" s="15"/>
      <c r="J5" s="127"/>
    </row>
    <row r="6" spans="2:17" ht="20.100000000000001" customHeight="1">
      <c r="B6" s="1" t="s">
        <v>8</v>
      </c>
      <c r="C6" s="1"/>
      <c r="D6" s="1"/>
      <c r="E6" s="15">
        <v>44911</v>
      </c>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7" s="9" customFormat="1" ht="19.7" customHeight="1">
      <c r="B10" s="16">
        <v>1</v>
      </c>
      <c r="C10" s="16" t="s">
        <v>1112</v>
      </c>
      <c r="D10" s="16" t="s">
        <v>1112</v>
      </c>
      <c r="E10" s="54" t="s">
        <v>4499</v>
      </c>
      <c r="F10" s="54">
        <v>1</v>
      </c>
      <c r="G10" s="54">
        <v>809000</v>
      </c>
      <c r="H10" s="159">
        <f>F10*G10</f>
        <v>809000</v>
      </c>
      <c r="I10" s="18"/>
      <c r="J10" s="311"/>
      <c r="K10" s="292"/>
      <c r="L10" s="16"/>
      <c r="M10" s="19">
        <v>44734</v>
      </c>
      <c r="N10" s="16"/>
      <c r="O10" s="56">
        <v>44830</v>
      </c>
      <c r="P10" s="482">
        <v>44854</v>
      </c>
      <c r="Q10" s="21">
        <v>44854</v>
      </c>
    </row>
    <row r="11" spans="2:17" s="9" customFormat="1" ht="19.7" customHeight="1">
      <c r="B11" s="16">
        <v>3</v>
      </c>
      <c r="C11" s="16" t="s">
        <v>1112</v>
      </c>
      <c r="D11" s="16" t="s">
        <v>1112</v>
      </c>
      <c r="E11" s="54" t="s">
        <v>2767</v>
      </c>
      <c r="F11" s="54">
        <v>1</v>
      </c>
      <c r="G11" s="54">
        <v>31500</v>
      </c>
      <c r="H11" s="159">
        <f>F11*G11</f>
        <v>31500</v>
      </c>
      <c r="I11" s="18"/>
      <c r="J11" s="311" t="s">
        <v>2768</v>
      </c>
      <c r="K11" s="292"/>
      <c r="L11" s="16"/>
      <c r="M11" s="19">
        <v>44734</v>
      </c>
      <c r="N11" s="16"/>
      <c r="O11" s="56">
        <v>44830</v>
      </c>
      <c r="P11" s="308">
        <v>44854</v>
      </c>
      <c r="Q11" s="21">
        <v>44854</v>
      </c>
    </row>
    <row r="12" spans="2:17" s="9" customFormat="1" ht="19.7" customHeight="1">
      <c r="B12" s="16">
        <v>2</v>
      </c>
      <c r="C12" s="16" t="s">
        <v>1112</v>
      </c>
      <c r="D12" s="16" t="s">
        <v>1112</v>
      </c>
      <c r="E12" s="54" t="s">
        <v>1516</v>
      </c>
      <c r="F12" s="54">
        <v>1</v>
      </c>
      <c r="G12" s="54">
        <v>14000</v>
      </c>
      <c r="H12" s="159">
        <f>F12*G12</f>
        <v>14000</v>
      </c>
      <c r="I12" s="18"/>
      <c r="J12" s="311"/>
      <c r="K12" s="292"/>
      <c r="L12" s="16"/>
      <c r="M12" s="19">
        <v>44734</v>
      </c>
      <c r="N12" s="16"/>
      <c r="O12" s="56">
        <v>44830</v>
      </c>
      <c r="P12" s="482">
        <v>44854</v>
      </c>
      <c r="Q12" s="21">
        <v>44854</v>
      </c>
    </row>
    <row r="13" spans="2:17" s="9" customFormat="1" ht="19.7" customHeight="1">
      <c r="B13" s="16">
        <v>4</v>
      </c>
      <c r="C13" s="16" t="s">
        <v>1112</v>
      </c>
      <c r="D13" s="16" t="s">
        <v>1112</v>
      </c>
      <c r="E13" s="54" t="s">
        <v>1115</v>
      </c>
      <c r="F13" s="54">
        <v>1</v>
      </c>
      <c r="G13" s="54"/>
      <c r="H13" s="159"/>
      <c r="I13" s="18"/>
      <c r="J13" s="311" t="s">
        <v>2769</v>
      </c>
      <c r="K13" s="292" t="s">
        <v>6884</v>
      </c>
      <c r="L13" s="16"/>
      <c r="M13" s="19"/>
      <c r="N13" s="16"/>
      <c r="O13" s="56"/>
      <c r="P13" s="482"/>
      <c r="Q13" s="21"/>
    </row>
    <row r="14" spans="2:17" s="9" customFormat="1" ht="19.7" customHeight="1">
      <c r="B14" s="16"/>
      <c r="C14" s="16" t="s">
        <v>1112</v>
      </c>
      <c r="D14" s="16" t="s">
        <v>1112</v>
      </c>
      <c r="E14" s="54" t="s">
        <v>2771</v>
      </c>
      <c r="F14" s="54">
        <v>1</v>
      </c>
      <c r="G14" s="54">
        <v>12000</v>
      </c>
      <c r="H14" s="159">
        <f>F14*G14</f>
        <v>12000</v>
      </c>
      <c r="I14" s="18"/>
      <c r="J14" s="311"/>
      <c r="K14" s="17"/>
      <c r="L14" s="16"/>
      <c r="M14" s="19">
        <v>44734</v>
      </c>
      <c r="N14" s="16"/>
      <c r="O14" s="56">
        <v>44830</v>
      </c>
      <c r="P14" s="482">
        <v>44854</v>
      </c>
      <c r="Q14" s="21"/>
    </row>
    <row r="15" spans="2:17" s="9" customFormat="1" ht="19.7" customHeight="1">
      <c r="B15" s="16"/>
      <c r="C15" s="16"/>
      <c r="D15" s="16"/>
      <c r="E15" s="54"/>
      <c r="F15" s="54"/>
      <c r="G15" s="54"/>
      <c r="H15" s="159"/>
      <c r="I15" s="18"/>
      <c r="J15" s="54"/>
      <c r="K15" s="17"/>
      <c r="L15" s="16"/>
      <c r="M15" s="19"/>
      <c r="N15" s="16"/>
      <c r="O15" s="56"/>
      <c r="P15" s="56"/>
      <c r="Q15" s="21"/>
    </row>
    <row r="16" spans="2:17" ht="19.5" customHeight="1">
      <c r="B16" s="17">
        <v>20</v>
      </c>
      <c r="C16" s="17" t="s">
        <v>96</v>
      </c>
      <c r="D16" s="17" t="s">
        <v>80</v>
      </c>
      <c r="E16" s="54" t="s">
        <v>2845</v>
      </c>
      <c r="F16" s="54">
        <v>4</v>
      </c>
      <c r="G16" s="54">
        <v>600</v>
      </c>
      <c r="H16" s="159">
        <f t="shared" ref="H16:H29" si="0">F16*G16</f>
        <v>2400</v>
      </c>
      <c r="I16" s="295"/>
      <c r="J16" s="54"/>
      <c r="K16" s="292"/>
      <c r="L16" s="17"/>
      <c r="M16" s="19">
        <v>44734</v>
      </c>
      <c r="N16" s="16"/>
      <c r="O16" s="56">
        <v>44830</v>
      </c>
      <c r="P16" s="19"/>
      <c r="Q16" s="21">
        <v>44826</v>
      </c>
    </row>
    <row r="17" spans="2:17" ht="19.5" customHeight="1">
      <c r="B17" s="17">
        <v>20</v>
      </c>
      <c r="C17" s="17" t="s">
        <v>96</v>
      </c>
      <c r="D17" s="17" t="s">
        <v>80</v>
      </c>
      <c r="E17" s="325" t="s">
        <v>2846</v>
      </c>
      <c r="F17" s="54">
        <v>1</v>
      </c>
      <c r="G17" s="54">
        <v>3840</v>
      </c>
      <c r="H17" s="159">
        <f t="shared" si="0"/>
        <v>3840</v>
      </c>
      <c r="I17" s="295"/>
      <c r="J17" s="54"/>
      <c r="K17" s="292"/>
      <c r="L17" s="17"/>
      <c r="M17" s="19">
        <v>44734</v>
      </c>
      <c r="N17" s="16"/>
      <c r="O17" s="56">
        <v>44830</v>
      </c>
      <c r="P17" s="19"/>
      <c r="Q17" s="21">
        <v>44826</v>
      </c>
    </row>
    <row r="18" spans="2:17" ht="19.5" customHeight="1">
      <c r="B18" s="17">
        <v>20</v>
      </c>
      <c r="C18" s="17" t="s">
        <v>96</v>
      </c>
      <c r="D18" s="17" t="s">
        <v>80</v>
      </c>
      <c r="E18" s="325" t="s">
        <v>2847</v>
      </c>
      <c r="F18" s="54">
        <v>2</v>
      </c>
      <c r="G18" s="54">
        <v>16020</v>
      </c>
      <c r="H18" s="159">
        <f t="shared" si="0"/>
        <v>32040</v>
      </c>
      <c r="I18" s="295"/>
      <c r="J18" s="54"/>
      <c r="K18" s="292"/>
      <c r="L18" s="17"/>
      <c r="M18" s="19">
        <v>44734</v>
      </c>
      <c r="N18" s="16"/>
      <c r="O18" s="56">
        <v>44830</v>
      </c>
      <c r="P18" s="19"/>
      <c r="Q18" s="21">
        <v>44826</v>
      </c>
    </row>
    <row r="19" spans="2:17" ht="19.5" customHeight="1">
      <c r="B19" s="17">
        <v>20</v>
      </c>
      <c r="C19" s="17" t="s">
        <v>96</v>
      </c>
      <c r="D19" s="17" t="s">
        <v>80</v>
      </c>
      <c r="E19" s="54" t="s">
        <v>2848</v>
      </c>
      <c r="F19" s="54">
        <v>1</v>
      </c>
      <c r="G19" s="520">
        <v>4270</v>
      </c>
      <c r="H19" s="159">
        <f t="shared" si="0"/>
        <v>4270</v>
      </c>
      <c r="I19" s="295"/>
      <c r="J19" s="54"/>
      <c r="K19" s="292"/>
      <c r="L19" s="17"/>
      <c r="M19" s="19">
        <v>44734</v>
      </c>
      <c r="N19" s="16"/>
      <c r="O19" s="56">
        <v>44830</v>
      </c>
      <c r="P19" s="19"/>
      <c r="Q19" s="21">
        <v>44826</v>
      </c>
    </row>
    <row r="20" spans="2:17" s="9" customFormat="1" ht="19.7" customHeight="1">
      <c r="B20" s="17">
        <v>20</v>
      </c>
      <c r="C20" s="17" t="s">
        <v>96</v>
      </c>
      <c r="D20" s="17" t="s">
        <v>80</v>
      </c>
      <c r="E20" s="54" t="s">
        <v>2849</v>
      </c>
      <c r="F20" s="54">
        <v>2</v>
      </c>
      <c r="G20" s="520">
        <v>6400</v>
      </c>
      <c r="H20" s="159">
        <f t="shared" si="0"/>
        <v>12800</v>
      </c>
      <c r="I20" s="17"/>
      <c r="J20" s="54"/>
      <c r="K20" s="292"/>
      <c r="L20" s="16"/>
      <c r="M20" s="19">
        <v>44734</v>
      </c>
      <c r="N20" s="16"/>
      <c r="O20" s="56">
        <v>44830</v>
      </c>
      <c r="P20" s="19"/>
      <c r="Q20" s="21">
        <v>44826</v>
      </c>
    </row>
    <row r="21" spans="2:17" s="9" customFormat="1" ht="19.7" customHeight="1">
      <c r="B21" s="17">
        <v>20</v>
      </c>
      <c r="C21" s="17" t="s">
        <v>96</v>
      </c>
      <c r="D21" s="17" t="s">
        <v>80</v>
      </c>
      <c r="E21" s="54" t="s">
        <v>2850</v>
      </c>
      <c r="F21" s="54">
        <v>1</v>
      </c>
      <c r="G21" s="520">
        <v>260</v>
      </c>
      <c r="H21" s="159">
        <f t="shared" si="0"/>
        <v>260</v>
      </c>
      <c r="I21" s="17"/>
      <c r="J21" s="54"/>
      <c r="K21" s="292"/>
      <c r="L21" s="16"/>
      <c r="M21" s="19">
        <v>44734</v>
      </c>
      <c r="N21" s="16"/>
      <c r="O21" s="56">
        <v>44830</v>
      </c>
      <c r="P21" s="19"/>
      <c r="Q21" s="21">
        <v>44826</v>
      </c>
    </row>
    <row r="22" spans="2:17" s="9" customFormat="1" ht="19.7" customHeight="1">
      <c r="B22" s="17">
        <v>20</v>
      </c>
      <c r="C22" s="17" t="s">
        <v>1114</v>
      </c>
      <c r="D22" s="17" t="s">
        <v>1114</v>
      </c>
      <c r="E22" s="54" t="s">
        <v>1182</v>
      </c>
      <c r="F22" s="54">
        <v>1</v>
      </c>
      <c r="G22" s="520">
        <v>0</v>
      </c>
      <c r="H22" s="159">
        <f t="shared" si="0"/>
        <v>0</v>
      </c>
      <c r="I22" s="17"/>
      <c r="J22" s="54"/>
      <c r="K22" s="17"/>
      <c r="L22" s="16"/>
      <c r="M22" s="19"/>
      <c r="N22" s="16"/>
      <c r="O22" s="56"/>
      <c r="P22" s="56"/>
      <c r="Q22" s="21"/>
    </row>
    <row r="23" spans="2:17" s="9" customFormat="1" ht="19.7" customHeight="1">
      <c r="B23" s="17">
        <v>20</v>
      </c>
      <c r="C23" s="17" t="s">
        <v>1114</v>
      </c>
      <c r="D23" s="17" t="s">
        <v>1114</v>
      </c>
      <c r="E23" s="54" t="s">
        <v>527</v>
      </c>
      <c r="F23" s="54">
        <v>1</v>
      </c>
      <c r="G23" s="520">
        <v>0</v>
      </c>
      <c r="H23" s="159">
        <f t="shared" si="0"/>
        <v>0</v>
      </c>
      <c r="I23" s="17"/>
      <c r="J23" s="54"/>
      <c r="K23" s="17"/>
      <c r="L23" s="16"/>
      <c r="M23" s="19"/>
      <c r="N23" s="16"/>
      <c r="O23" s="56"/>
      <c r="P23" s="56"/>
      <c r="Q23" s="21"/>
    </row>
    <row r="24" spans="2:17" s="120" customFormat="1" ht="19.5" customHeight="1">
      <c r="B24" s="93">
        <v>20</v>
      </c>
      <c r="C24" s="93" t="s">
        <v>492</v>
      </c>
      <c r="D24" s="93" t="s">
        <v>492</v>
      </c>
      <c r="E24" s="91" t="s">
        <v>6885</v>
      </c>
      <c r="F24" s="91">
        <v>1</v>
      </c>
      <c r="G24" s="91">
        <v>2960</v>
      </c>
      <c r="H24" s="159">
        <f t="shared" si="0"/>
        <v>2960</v>
      </c>
      <c r="I24" s="133"/>
      <c r="J24" s="91" t="s">
        <v>6886</v>
      </c>
      <c r="K24" s="93" t="s">
        <v>6887</v>
      </c>
      <c r="L24" s="93"/>
      <c r="M24" s="20">
        <v>44813</v>
      </c>
      <c r="N24" s="73"/>
      <c r="O24" s="57"/>
      <c r="P24" s="20"/>
      <c r="Q24" s="74">
        <v>44819</v>
      </c>
    </row>
    <row r="25" spans="2:17" s="120" customFormat="1" ht="19.5" customHeight="1">
      <c r="B25" s="93">
        <v>20</v>
      </c>
      <c r="C25" s="93" t="s">
        <v>492</v>
      </c>
      <c r="D25" s="93" t="s">
        <v>492</v>
      </c>
      <c r="E25" s="92">
        <v>28100</v>
      </c>
      <c r="F25" s="91">
        <v>2</v>
      </c>
      <c r="G25" s="91">
        <v>2106</v>
      </c>
      <c r="H25" s="159">
        <f t="shared" si="0"/>
        <v>4212</v>
      </c>
      <c r="I25" s="133"/>
      <c r="J25" s="91" t="s">
        <v>2814</v>
      </c>
      <c r="K25" s="93" t="s">
        <v>6887</v>
      </c>
      <c r="L25" s="93"/>
      <c r="M25" s="20">
        <v>44813</v>
      </c>
      <c r="N25" s="73"/>
      <c r="O25" s="57"/>
      <c r="P25" s="20"/>
      <c r="Q25" s="74">
        <v>44819</v>
      </c>
    </row>
    <row r="26" spans="2:17" s="120" customFormat="1" ht="19.5" customHeight="1">
      <c r="B26" s="93">
        <v>20</v>
      </c>
      <c r="C26" s="93" t="s">
        <v>492</v>
      </c>
      <c r="D26" s="93" t="s">
        <v>492</v>
      </c>
      <c r="E26" s="91" t="s">
        <v>6888</v>
      </c>
      <c r="F26" s="91">
        <v>10</v>
      </c>
      <c r="G26" s="91">
        <v>54</v>
      </c>
      <c r="H26" s="159">
        <f t="shared" si="0"/>
        <v>540</v>
      </c>
      <c r="I26" s="133"/>
      <c r="J26" s="91" t="s">
        <v>6889</v>
      </c>
      <c r="K26" s="93" t="s">
        <v>6887</v>
      </c>
      <c r="L26" s="93"/>
      <c r="M26" s="20">
        <v>44813</v>
      </c>
      <c r="N26" s="73"/>
      <c r="O26" s="57"/>
      <c r="P26" s="20"/>
      <c r="Q26" s="74">
        <v>44819</v>
      </c>
    </row>
    <row r="27" spans="2:17" s="75" customFormat="1" ht="19.7" customHeight="1">
      <c r="B27" s="93">
        <v>20</v>
      </c>
      <c r="C27" s="93" t="s">
        <v>492</v>
      </c>
      <c r="D27" s="93" t="s">
        <v>492</v>
      </c>
      <c r="E27" s="91" t="s">
        <v>2819</v>
      </c>
      <c r="F27" s="91">
        <v>6</v>
      </c>
      <c r="G27" s="91">
        <v>874</v>
      </c>
      <c r="H27" s="159">
        <f t="shared" si="0"/>
        <v>5244</v>
      </c>
      <c r="I27" s="93"/>
      <c r="J27" s="91" t="s">
        <v>6890</v>
      </c>
      <c r="K27" s="93" t="s">
        <v>6887</v>
      </c>
      <c r="L27" s="73"/>
      <c r="M27" s="20">
        <v>44813</v>
      </c>
      <c r="N27" s="73"/>
      <c r="O27" s="57"/>
      <c r="P27" s="20"/>
      <c r="Q27" s="74">
        <v>44819</v>
      </c>
    </row>
    <row r="28" spans="2:17" s="75" customFormat="1" ht="19.7" customHeight="1">
      <c r="B28" s="93">
        <v>20</v>
      </c>
      <c r="C28" s="93" t="s">
        <v>492</v>
      </c>
      <c r="D28" s="93" t="s">
        <v>492</v>
      </c>
      <c r="E28" s="91" t="s">
        <v>2831</v>
      </c>
      <c r="F28" s="91">
        <v>2</v>
      </c>
      <c r="G28" s="91">
        <v>470</v>
      </c>
      <c r="H28" s="159">
        <f t="shared" si="0"/>
        <v>940</v>
      </c>
      <c r="I28" s="93"/>
      <c r="J28" s="91" t="s">
        <v>2832</v>
      </c>
      <c r="K28" s="93" t="s">
        <v>6887</v>
      </c>
      <c r="L28" s="73"/>
      <c r="M28" s="20">
        <v>44813</v>
      </c>
      <c r="N28" s="73"/>
      <c r="O28" s="57"/>
      <c r="P28" s="20"/>
      <c r="Q28" s="74">
        <v>44819</v>
      </c>
    </row>
    <row r="29" spans="2:17" s="75" customFormat="1" ht="19.5" customHeight="1">
      <c r="B29" s="93">
        <v>20</v>
      </c>
      <c r="C29" s="93" t="s">
        <v>492</v>
      </c>
      <c r="D29" s="93" t="s">
        <v>492</v>
      </c>
      <c r="E29" s="91" t="s">
        <v>2833</v>
      </c>
      <c r="F29" s="91">
        <v>6</v>
      </c>
      <c r="G29" s="91">
        <v>470</v>
      </c>
      <c r="H29" s="159">
        <f t="shared" si="0"/>
        <v>2820</v>
      </c>
      <c r="I29" s="93"/>
      <c r="J29" s="91" t="s">
        <v>2832</v>
      </c>
      <c r="K29" s="93" t="s">
        <v>6887</v>
      </c>
      <c r="L29" s="73"/>
      <c r="M29" s="20">
        <v>44813</v>
      </c>
      <c r="N29" s="73"/>
      <c r="O29" s="57"/>
      <c r="P29" s="57"/>
      <c r="Q29" s="74">
        <v>44819</v>
      </c>
    </row>
    <row r="30" spans="2:17" s="9" customFormat="1" ht="19.7" customHeight="1">
      <c r="B30" s="2138"/>
      <c r="C30" s="2139"/>
      <c r="D30" s="2139"/>
      <c r="E30" s="2139"/>
      <c r="F30" s="2139"/>
      <c r="G30" s="2139"/>
      <c r="H30" s="2139"/>
      <c r="I30" s="2139"/>
      <c r="J30" s="2139"/>
      <c r="K30" s="2139"/>
      <c r="L30" s="2139"/>
      <c r="M30" s="2139"/>
      <c r="N30" s="2139"/>
      <c r="O30" s="2139"/>
      <c r="P30" s="2139"/>
      <c r="Q30" s="2140"/>
    </row>
    <row r="31" spans="2:17" ht="19.5" customHeight="1">
      <c r="B31" s="170">
        <v>19</v>
      </c>
      <c r="C31" s="93" t="s">
        <v>492</v>
      </c>
      <c r="D31" s="93" t="s">
        <v>492</v>
      </c>
      <c r="E31" s="54" t="s">
        <v>2795</v>
      </c>
      <c r="F31" s="54">
        <v>1</v>
      </c>
      <c r="G31" s="54">
        <v>5384</v>
      </c>
      <c r="H31" s="159">
        <f t="shared" ref="H31:H75" si="1">F31*G31</f>
        <v>5384</v>
      </c>
      <c r="I31" s="295"/>
      <c r="J31" s="54" t="s">
        <v>2796</v>
      </c>
      <c r="K31" s="93" t="s">
        <v>6887</v>
      </c>
      <c r="L31" s="17"/>
      <c r="M31" s="19">
        <v>44886</v>
      </c>
      <c r="N31" s="16"/>
      <c r="O31" s="56"/>
      <c r="P31" s="19">
        <v>44898</v>
      </c>
      <c r="Q31" s="21">
        <v>44900</v>
      </c>
    </row>
    <row r="32" spans="2:17" s="120" customFormat="1" ht="19.5" customHeight="1">
      <c r="B32" s="170">
        <v>19</v>
      </c>
      <c r="C32" s="93" t="s">
        <v>492</v>
      </c>
      <c r="D32" s="93" t="s">
        <v>492</v>
      </c>
      <c r="E32" s="54" t="s">
        <v>2797</v>
      </c>
      <c r="F32" s="54">
        <v>1</v>
      </c>
      <c r="G32" s="54">
        <v>8352</v>
      </c>
      <c r="H32" s="159">
        <f t="shared" si="1"/>
        <v>8352</v>
      </c>
      <c r="I32" s="133"/>
      <c r="J32" s="91" t="s">
        <v>2798</v>
      </c>
      <c r="K32" s="93" t="s">
        <v>6887</v>
      </c>
      <c r="L32" s="93"/>
      <c r="M32" s="19">
        <v>44886</v>
      </c>
      <c r="N32" s="73"/>
      <c r="O32" s="57"/>
      <c r="P32" s="20">
        <v>44898</v>
      </c>
      <c r="Q32" s="21">
        <v>44900</v>
      </c>
    </row>
    <row r="33" spans="2:17" s="120" customFormat="1" ht="19.5" customHeight="1">
      <c r="B33" s="170">
        <v>19</v>
      </c>
      <c r="C33" s="93" t="s">
        <v>492</v>
      </c>
      <c r="D33" s="93" t="s">
        <v>492</v>
      </c>
      <c r="E33" s="54" t="s">
        <v>6891</v>
      </c>
      <c r="F33" s="54">
        <v>1</v>
      </c>
      <c r="G33" s="54">
        <v>5959</v>
      </c>
      <c r="H33" s="159">
        <f t="shared" si="1"/>
        <v>5959</v>
      </c>
      <c r="I33" s="133"/>
      <c r="J33" s="2141" t="s">
        <v>2800</v>
      </c>
      <c r="K33" s="93" t="s">
        <v>6887</v>
      </c>
      <c r="L33" s="93"/>
      <c r="M33" s="19">
        <v>44886</v>
      </c>
      <c r="N33" s="73"/>
      <c r="O33" s="57"/>
      <c r="P33" s="20">
        <v>44898</v>
      </c>
      <c r="Q33" s="21">
        <v>44900</v>
      </c>
    </row>
    <row r="34" spans="2:17" s="120" customFormat="1" ht="19.5" customHeight="1">
      <c r="B34" s="170">
        <v>19</v>
      </c>
      <c r="C34" s="93" t="s">
        <v>492</v>
      </c>
      <c r="D34" s="93" t="s">
        <v>492</v>
      </c>
      <c r="E34" s="54" t="s">
        <v>2801</v>
      </c>
      <c r="F34" s="54">
        <v>1</v>
      </c>
      <c r="G34" s="54">
        <v>3929</v>
      </c>
      <c r="H34" s="159">
        <f t="shared" si="1"/>
        <v>3929</v>
      </c>
      <c r="I34" s="133"/>
      <c r="J34" s="2141"/>
      <c r="K34" s="93" t="s">
        <v>6887</v>
      </c>
      <c r="L34" s="93"/>
      <c r="M34" s="19">
        <v>44886</v>
      </c>
      <c r="N34" s="73"/>
      <c r="O34" s="57"/>
      <c r="P34" s="20">
        <v>44898</v>
      </c>
      <c r="Q34" s="21">
        <v>44900</v>
      </c>
    </row>
    <row r="35" spans="2:17" s="75" customFormat="1" ht="19.7" customHeight="1">
      <c r="B35" s="170">
        <v>19</v>
      </c>
      <c r="C35" s="93" t="s">
        <v>492</v>
      </c>
      <c r="D35" s="93" t="s">
        <v>492</v>
      </c>
      <c r="E35" s="54" t="s">
        <v>1884</v>
      </c>
      <c r="F35" s="54">
        <v>2</v>
      </c>
      <c r="G35" s="54">
        <v>94</v>
      </c>
      <c r="H35" s="159">
        <f t="shared" si="1"/>
        <v>188</v>
      </c>
      <c r="I35" s="93"/>
      <c r="J35" s="54" t="s">
        <v>2815</v>
      </c>
      <c r="K35" s="93" t="s">
        <v>6887</v>
      </c>
      <c r="L35" s="73"/>
      <c r="M35" s="19">
        <v>44886</v>
      </c>
      <c r="N35" s="73"/>
      <c r="O35" s="57"/>
      <c r="P35" s="20">
        <v>44893</v>
      </c>
      <c r="Q35" s="74">
        <v>44893</v>
      </c>
    </row>
    <row r="36" spans="2:17" s="75" customFormat="1" ht="19.7" customHeight="1">
      <c r="B36" s="170">
        <v>19</v>
      </c>
      <c r="C36" s="93" t="s">
        <v>492</v>
      </c>
      <c r="D36" s="93" t="s">
        <v>492</v>
      </c>
      <c r="E36" s="54" t="s">
        <v>1136</v>
      </c>
      <c r="F36" s="54">
        <v>2</v>
      </c>
      <c r="G36" s="54">
        <v>70</v>
      </c>
      <c r="H36" s="159">
        <f t="shared" si="1"/>
        <v>140</v>
      </c>
      <c r="I36" s="93"/>
      <c r="J36" s="54" t="s">
        <v>1137</v>
      </c>
      <c r="K36" s="93" t="s">
        <v>6887</v>
      </c>
      <c r="L36" s="73"/>
      <c r="M36" s="19">
        <v>44886</v>
      </c>
      <c r="N36" s="73"/>
      <c r="O36" s="57"/>
      <c r="P36" s="20">
        <v>44893</v>
      </c>
      <c r="Q36" s="74">
        <v>44893</v>
      </c>
    </row>
    <row r="37" spans="2:17" s="75" customFormat="1" ht="19.5" customHeight="1">
      <c r="B37" s="170">
        <v>19</v>
      </c>
      <c r="C37" s="93" t="s">
        <v>492</v>
      </c>
      <c r="D37" s="93" t="s">
        <v>492</v>
      </c>
      <c r="E37" s="54" t="s">
        <v>2827</v>
      </c>
      <c r="F37" s="54">
        <v>2</v>
      </c>
      <c r="G37" s="54">
        <v>180</v>
      </c>
      <c r="H37" s="159">
        <f t="shared" si="1"/>
        <v>360</v>
      </c>
      <c r="I37" s="93"/>
      <c r="J37" s="54" t="s">
        <v>2828</v>
      </c>
      <c r="K37" s="93" t="s">
        <v>6887</v>
      </c>
      <c r="L37" s="73"/>
      <c r="M37" s="19">
        <v>44886</v>
      </c>
      <c r="N37" s="73"/>
      <c r="O37" s="57"/>
      <c r="P37" s="57">
        <v>44893</v>
      </c>
      <c r="Q37" s="74">
        <v>44893</v>
      </c>
    </row>
    <row r="38" spans="2:17" s="75" customFormat="1" ht="19.7" customHeight="1">
      <c r="B38" s="93">
        <v>20</v>
      </c>
      <c r="C38" s="93" t="s">
        <v>652</v>
      </c>
      <c r="D38" s="93" t="s">
        <v>652</v>
      </c>
      <c r="E38" s="91" t="s">
        <v>6892</v>
      </c>
      <c r="F38" s="91">
        <v>1</v>
      </c>
      <c r="G38" s="91">
        <v>27300</v>
      </c>
      <c r="H38" s="159">
        <f>F38*G38</f>
        <v>27300</v>
      </c>
      <c r="I38" s="133"/>
      <c r="J38" s="91" t="s">
        <v>6892</v>
      </c>
      <c r="K38" s="1672"/>
      <c r="L38" s="73"/>
      <c r="M38" s="20">
        <v>44886</v>
      </c>
      <c r="N38" s="73"/>
      <c r="O38" s="57">
        <v>44903</v>
      </c>
      <c r="P38" s="57">
        <v>44903</v>
      </c>
      <c r="Q38" s="74">
        <v>44902</v>
      </c>
    </row>
    <row r="39" spans="2:17" s="9" customFormat="1" ht="19.7" customHeight="1">
      <c r="B39" s="17">
        <v>20</v>
      </c>
      <c r="C39" s="17" t="s">
        <v>492</v>
      </c>
      <c r="D39" s="17" t="s">
        <v>492</v>
      </c>
      <c r="E39" s="54" t="s">
        <v>6893</v>
      </c>
      <c r="F39" s="54">
        <v>2</v>
      </c>
      <c r="G39" s="54">
        <v>6830</v>
      </c>
      <c r="H39" s="159">
        <f t="shared" si="1"/>
        <v>13660</v>
      </c>
      <c r="I39" s="295"/>
      <c r="J39" s="54" t="s">
        <v>2776</v>
      </c>
      <c r="K39" s="93" t="s">
        <v>6887</v>
      </c>
      <c r="L39" s="16"/>
      <c r="M39" s="19">
        <v>44886</v>
      </c>
      <c r="N39" s="16"/>
      <c r="O39" s="56"/>
      <c r="P39" s="56">
        <v>44898</v>
      </c>
      <c r="Q39" s="21">
        <v>44900</v>
      </c>
    </row>
    <row r="40" spans="2:17" s="75" customFormat="1" ht="19.7" customHeight="1">
      <c r="B40" s="93">
        <v>20</v>
      </c>
      <c r="C40" s="93" t="s">
        <v>652</v>
      </c>
      <c r="D40" s="93" t="s">
        <v>652</v>
      </c>
      <c r="E40" s="91" t="s">
        <v>6894</v>
      </c>
      <c r="F40" s="91">
        <v>2</v>
      </c>
      <c r="G40" s="91">
        <v>16800</v>
      </c>
      <c r="H40" s="159">
        <f t="shared" si="1"/>
        <v>33600</v>
      </c>
      <c r="I40" s="133"/>
      <c r="J40" s="91" t="s">
        <v>6894</v>
      </c>
      <c r="K40" s="1672"/>
      <c r="L40" s="73"/>
      <c r="M40" s="20">
        <v>44886</v>
      </c>
      <c r="N40" s="73"/>
      <c r="O40" s="57">
        <v>44903</v>
      </c>
      <c r="P40" s="57">
        <v>44903</v>
      </c>
      <c r="Q40" s="74">
        <v>44902</v>
      </c>
    </row>
    <row r="41" spans="2:17" s="120" customFormat="1" ht="19.5" customHeight="1">
      <c r="B41" s="93">
        <v>20</v>
      </c>
      <c r="C41" s="93" t="s">
        <v>652</v>
      </c>
      <c r="D41" s="93" t="s">
        <v>652</v>
      </c>
      <c r="E41" s="91" t="s">
        <v>6895</v>
      </c>
      <c r="F41" s="91">
        <v>1</v>
      </c>
      <c r="G41" s="91">
        <v>6500</v>
      </c>
      <c r="H41" s="159">
        <f t="shared" si="1"/>
        <v>6500</v>
      </c>
      <c r="I41" s="133"/>
      <c r="J41" s="91" t="s">
        <v>6895</v>
      </c>
      <c r="K41" s="1672"/>
      <c r="L41" s="93"/>
      <c r="M41" s="20">
        <v>44886</v>
      </c>
      <c r="N41" s="73"/>
      <c r="O41" s="57">
        <v>44903</v>
      </c>
      <c r="P41" s="20">
        <v>44903</v>
      </c>
      <c r="Q41" s="74">
        <v>44902</v>
      </c>
    </row>
    <row r="42" spans="2:17" s="120" customFormat="1" ht="19.5" customHeight="1">
      <c r="B42" s="17">
        <v>20</v>
      </c>
      <c r="C42" s="17" t="s">
        <v>492</v>
      </c>
      <c r="D42" s="17" t="s">
        <v>492</v>
      </c>
      <c r="E42" s="54" t="s">
        <v>2782</v>
      </c>
      <c r="F42" s="54">
        <v>4</v>
      </c>
      <c r="G42" s="54">
        <v>4705</v>
      </c>
      <c r="H42" s="159">
        <f t="shared" si="1"/>
        <v>18820</v>
      </c>
      <c r="I42" s="295"/>
      <c r="J42" s="54" t="s">
        <v>2783</v>
      </c>
      <c r="K42" s="93" t="s">
        <v>6887</v>
      </c>
      <c r="L42" s="93"/>
      <c r="M42" s="19">
        <v>44886</v>
      </c>
      <c r="N42" s="73"/>
      <c r="O42" s="57"/>
      <c r="P42" s="20">
        <v>44898</v>
      </c>
      <c r="Q42" s="21">
        <v>44900</v>
      </c>
    </row>
    <row r="43" spans="2:17" s="120" customFormat="1" ht="19.5" customHeight="1">
      <c r="B43" s="17">
        <v>20</v>
      </c>
      <c r="C43" s="17" t="s">
        <v>492</v>
      </c>
      <c r="D43" s="17" t="s">
        <v>492</v>
      </c>
      <c r="E43" s="54" t="s">
        <v>2784</v>
      </c>
      <c r="F43" s="54">
        <v>2</v>
      </c>
      <c r="G43" s="54">
        <v>5077</v>
      </c>
      <c r="H43" s="159">
        <f t="shared" si="1"/>
        <v>10154</v>
      </c>
      <c r="I43" s="295"/>
      <c r="J43" s="54" t="s">
        <v>2785</v>
      </c>
      <c r="K43" s="93" t="s">
        <v>6887</v>
      </c>
      <c r="L43" s="93"/>
      <c r="M43" s="19">
        <v>44886</v>
      </c>
      <c r="N43" s="73"/>
      <c r="O43" s="57"/>
      <c r="P43" s="20">
        <v>44898</v>
      </c>
      <c r="Q43" s="21">
        <v>44900</v>
      </c>
    </row>
    <row r="44" spans="2:17" s="75" customFormat="1" ht="19.7" customHeight="1">
      <c r="B44" s="93">
        <v>20</v>
      </c>
      <c r="C44" s="93" t="s">
        <v>652</v>
      </c>
      <c r="D44" s="93" t="s">
        <v>652</v>
      </c>
      <c r="E44" s="91" t="s">
        <v>6896</v>
      </c>
      <c r="F44" s="91">
        <v>1</v>
      </c>
      <c r="G44" s="91">
        <v>8000</v>
      </c>
      <c r="H44" s="159">
        <f t="shared" si="1"/>
        <v>8000</v>
      </c>
      <c r="I44" s="133"/>
      <c r="J44" s="91" t="s">
        <v>6896</v>
      </c>
      <c r="K44" s="1672"/>
      <c r="L44" s="73"/>
      <c r="M44" s="20">
        <v>44886</v>
      </c>
      <c r="N44" s="73"/>
      <c r="O44" s="57">
        <v>44903</v>
      </c>
      <c r="P44" s="20">
        <v>44903</v>
      </c>
      <c r="Q44" s="74">
        <v>44902</v>
      </c>
    </row>
    <row r="45" spans="2:17" s="75" customFormat="1" ht="19.5" customHeight="1">
      <c r="B45" s="17">
        <v>20</v>
      </c>
      <c r="C45" s="17" t="s">
        <v>492</v>
      </c>
      <c r="D45" s="17" t="s">
        <v>492</v>
      </c>
      <c r="E45" s="54" t="s">
        <v>2789</v>
      </c>
      <c r="F45" s="54">
        <v>1</v>
      </c>
      <c r="G45" s="54">
        <v>2140</v>
      </c>
      <c r="H45" s="159">
        <f t="shared" si="1"/>
        <v>2140</v>
      </c>
      <c r="I45" s="295"/>
      <c r="J45" s="54" t="s">
        <v>2790</v>
      </c>
      <c r="K45" s="93" t="s">
        <v>6887</v>
      </c>
      <c r="L45" s="73"/>
      <c r="M45" s="19">
        <v>44886</v>
      </c>
      <c r="N45" s="73"/>
      <c r="O45" s="57"/>
      <c r="P45" s="57">
        <v>44893</v>
      </c>
      <c r="Q45" s="74">
        <v>44893</v>
      </c>
    </row>
    <row r="46" spans="2:17" ht="19.5" customHeight="1">
      <c r="B46" s="17">
        <v>20</v>
      </c>
      <c r="C46" s="17" t="s">
        <v>492</v>
      </c>
      <c r="D46" s="17" t="s">
        <v>492</v>
      </c>
      <c r="E46" s="54" t="s">
        <v>6897</v>
      </c>
      <c r="F46" s="54">
        <v>1</v>
      </c>
      <c r="G46" s="54">
        <v>5890</v>
      </c>
      <c r="H46" s="159">
        <f t="shared" si="1"/>
        <v>5890</v>
      </c>
      <c r="I46" s="295"/>
      <c r="J46" s="54" t="s">
        <v>6898</v>
      </c>
      <c r="K46" s="93" t="s">
        <v>6887</v>
      </c>
      <c r="L46" s="17"/>
      <c r="M46" s="19">
        <v>44886</v>
      </c>
      <c r="N46" s="16"/>
      <c r="O46" s="56"/>
      <c r="P46" s="57">
        <v>44893</v>
      </c>
      <c r="Q46" s="74">
        <v>44893</v>
      </c>
    </row>
    <row r="47" spans="2:17" ht="19.5" customHeight="1">
      <c r="B47" s="17">
        <v>20</v>
      </c>
      <c r="C47" s="17" t="s">
        <v>492</v>
      </c>
      <c r="D47" s="17" t="s">
        <v>492</v>
      </c>
      <c r="E47" s="54" t="s">
        <v>2793</v>
      </c>
      <c r="F47" s="54">
        <v>1</v>
      </c>
      <c r="G47" s="54">
        <v>1720</v>
      </c>
      <c r="H47" s="159">
        <f t="shared" si="1"/>
        <v>1720</v>
      </c>
      <c r="I47" s="295"/>
      <c r="J47" s="54" t="s">
        <v>2794</v>
      </c>
      <c r="K47" s="93" t="s">
        <v>6887</v>
      </c>
      <c r="L47" s="17"/>
      <c r="M47" s="19">
        <v>44886</v>
      </c>
      <c r="N47" s="16"/>
      <c r="O47" s="56"/>
      <c r="P47" s="57">
        <v>44893</v>
      </c>
      <c r="Q47" s="74">
        <v>44893</v>
      </c>
    </row>
    <row r="48" spans="2:17" s="120" customFormat="1">
      <c r="B48" s="93">
        <v>20</v>
      </c>
      <c r="C48" s="93" t="s">
        <v>652</v>
      </c>
      <c r="D48" s="93" t="s">
        <v>652</v>
      </c>
      <c r="E48" s="91" t="s">
        <v>6899</v>
      </c>
      <c r="F48" s="91">
        <v>1</v>
      </c>
      <c r="G48" s="91">
        <v>38600</v>
      </c>
      <c r="H48" s="159">
        <f t="shared" si="1"/>
        <v>38600</v>
      </c>
      <c r="I48" s="133"/>
      <c r="J48" s="91" t="s">
        <v>6899</v>
      </c>
      <c r="K48" s="2142" t="s">
        <v>6900</v>
      </c>
      <c r="L48" s="93"/>
      <c r="M48" s="20">
        <v>44893</v>
      </c>
      <c r="N48" s="73"/>
      <c r="O48" s="57">
        <v>44903</v>
      </c>
      <c r="P48" s="57" t="s">
        <v>6901</v>
      </c>
      <c r="Q48" s="74"/>
    </row>
    <row r="49" spans="2:17" ht="19.5" customHeight="1">
      <c r="B49" s="17">
        <v>20</v>
      </c>
      <c r="C49" s="93" t="s">
        <v>492</v>
      </c>
      <c r="D49" s="93" t="s">
        <v>492</v>
      </c>
      <c r="E49" s="146">
        <v>28100</v>
      </c>
      <c r="F49" s="54">
        <v>2</v>
      </c>
      <c r="G49" s="54">
        <v>2106</v>
      </c>
      <c r="H49" s="159">
        <f t="shared" si="1"/>
        <v>4212</v>
      </c>
      <c r="I49" s="295"/>
      <c r="J49" s="54" t="s">
        <v>2814</v>
      </c>
      <c r="K49" s="93" t="s">
        <v>6887</v>
      </c>
      <c r="L49" s="17"/>
      <c r="M49" s="19">
        <v>44886</v>
      </c>
      <c r="N49" s="16"/>
      <c r="O49" s="56"/>
      <c r="P49" s="57">
        <v>44893</v>
      </c>
      <c r="Q49" s="74">
        <v>44893</v>
      </c>
    </row>
    <row r="50" spans="2:17" ht="19.5" customHeight="1">
      <c r="B50" s="17">
        <v>20</v>
      </c>
      <c r="C50" s="93" t="s">
        <v>492</v>
      </c>
      <c r="D50" s="93" t="s">
        <v>492</v>
      </c>
      <c r="E50" s="54" t="s">
        <v>6888</v>
      </c>
      <c r="F50" s="54">
        <v>10</v>
      </c>
      <c r="G50" s="54">
        <v>54</v>
      </c>
      <c r="H50" s="159">
        <f t="shared" si="1"/>
        <v>540</v>
      </c>
      <c r="I50" s="295"/>
      <c r="J50" s="54" t="s">
        <v>6889</v>
      </c>
      <c r="K50" s="93" t="s">
        <v>6887</v>
      </c>
      <c r="L50" s="17"/>
      <c r="M50" s="19">
        <v>44886</v>
      </c>
      <c r="N50" s="16"/>
      <c r="O50" s="56"/>
      <c r="P50" s="57">
        <v>44893</v>
      </c>
      <c r="Q50" s="74">
        <v>44893</v>
      </c>
    </row>
    <row r="51" spans="2:17" s="9" customFormat="1" ht="19.7" customHeight="1">
      <c r="B51" s="17">
        <v>20</v>
      </c>
      <c r="C51" s="93" t="s">
        <v>492</v>
      </c>
      <c r="D51" s="93" t="s">
        <v>492</v>
      </c>
      <c r="E51" s="54" t="s">
        <v>2819</v>
      </c>
      <c r="F51" s="54">
        <v>6</v>
      </c>
      <c r="G51" s="54">
        <v>874</v>
      </c>
      <c r="H51" s="159">
        <f t="shared" si="1"/>
        <v>5244</v>
      </c>
      <c r="I51" s="17"/>
      <c r="J51" s="54" t="s">
        <v>6890</v>
      </c>
      <c r="K51" s="93" t="s">
        <v>6887</v>
      </c>
      <c r="L51" s="16"/>
      <c r="M51" s="19">
        <v>44886</v>
      </c>
      <c r="N51" s="16"/>
      <c r="O51" s="56"/>
      <c r="P51" s="57">
        <v>44893</v>
      </c>
      <c r="Q51" s="74">
        <v>44893</v>
      </c>
    </row>
    <row r="52" spans="2:17" ht="19.5" customHeight="1">
      <c r="B52" s="17">
        <v>20</v>
      </c>
      <c r="C52" s="93" t="s">
        <v>492</v>
      </c>
      <c r="D52" s="93" t="s">
        <v>492</v>
      </c>
      <c r="E52" s="54" t="s">
        <v>2833</v>
      </c>
      <c r="F52" s="54">
        <v>10</v>
      </c>
      <c r="G52" s="54">
        <v>470</v>
      </c>
      <c r="H52" s="159">
        <f t="shared" si="1"/>
        <v>4700</v>
      </c>
      <c r="I52" s="295"/>
      <c r="J52" s="54" t="s">
        <v>2832</v>
      </c>
      <c r="K52" s="93" t="s">
        <v>6887</v>
      </c>
      <c r="L52" s="17"/>
      <c r="M52" s="19">
        <v>44886</v>
      </c>
      <c r="N52" s="16"/>
      <c r="O52" s="56"/>
      <c r="P52" s="57">
        <v>44893</v>
      </c>
      <c r="Q52" s="74">
        <v>44893</v>
      </c>
    </row>
    <row r="53" spans="2:17" ht="19.5" customHeight="1">
      <c r="B53" s="17">
        <v>20</v>
      </c>
      <c r="C53" s="93" t="s">
        <v>492</v>
      </c>
      <c r="D53" s="93" t="s">
        <v>492</v>
      </c>
      <c r="E53" s="54" t="s">
        <v>6902</v>
      </c>
      <c r="F53" s="54">
        <v>12</v>
      </c>
      <c r="G53" s="54">
        <v>46</v>
      </c>
      <c r="H53" s="159">
        <f t="shared" si="1"/>
        <v>552</v>
      </c>
      <c r="I53" s="295"/>
      <c r="J53" s="54" t="s">
        <v>6903</v>
      </c>
      <c r="K53" s="93" t="s">
        <v>6887</v>
      </c>
      <c r="L53" s="17"/>
      <c r="M53" s="19">
        <v>44886</v>
      </c>
      <c r="N53" s="16"/>
      <c r="O53" s="56"/>
      <c r="P53" s="57">
        <v>44893</v>
      </c>
      <c r="Q53" s="74">
        <v>44893</v>
      </c>
    </row>
    <row r="54" spans="2:17" ht="19.5" customHeight="1">
      <c r="B54" s="17">
        <v>20</v>
      </c>
      <c r="C54" s="93" t="s">
        <v>492</v>
      </c>
      <c r="D54" s="93" t="s">
        <v>492</v>
      </c>
      <c r="E54" s="54" t="s">
        <v>2821</v>
      </c>
      <c r="F54" s="54">
        <v>2</v>
      </c>
      <c r="G54" s="54">
        <v>2080</v>
      </c>
      <c r="H54" s="159">
        <f t="shared" si="1"/>
        <v>4160</v>
      </c>
      <c r="I54" s="295"/>
      <c r="J54" s="54" t="s">
        <v>2822</v>
      </c>
      <c r="K54" s="93" t="s">
        <v>6887</v>
      </c>
      <c r="L54" s="17"/>
      <c r="M54" s="19">
        <v>44886</v>
      </c>
      <c r="N54" s="16"/>
      <c r="O54" s="56"/>
      <c r="P54" s="57">
        <v>44893</v>
      </c>
      <c r="Q54" s="74">
        <v>44893</v>
      </c>
    </row>
    <row r="55" spans="2:17" ht="19.5" customHeight="1">
      <c r="B55" s="17">
        <v>20</v>
      </c>
      <c r="C55" s="93" t="s">
        <v>492</v>
      </c>
      <c r="D55" s="93" t="s">
        <v>492</v>
      </c>
      <c r="E55" s="54" t="s">
        <v>2825</v>
      </c>
      <c r="F55" s="54">
        <v>1</v>
      </c>
      <c r="G55" s="54">
        <v>7940</v>
      </c>
      <c r="H55" s="159">
        <f t="shared" si="1"/>
        <v>7940</v>
      </c>
      <c r="I55" s="295"/>
      <c r="J55" s="54" t="s">
        <v>2826</v>
      </c>
      <c r="K55" s="93" t="s">
        <v>6887</v>
      </c>
      <c r="L55" s="17"/>
      <c r="M55" s="19">
        <v>44886</v>
      </c>
      <c r="N55" s="16"/>
      <c r="O55" s="56"/>
      <c r="P55" s="57">
        <v>44893</v>
      </c>
      <c r="Q55" s="74">
        <v>44893</v>
      </c>
    </row>
    <row r="56" spans="2:17" ht="19.5" customHeight="1">
      <c r="B56" s="17">
        <v>20</v>
      </c>
      <c r="C56" s="93" t="s">
        <v>492</v>
      </c>
      <c r="D56" s="93" t="s">
        <v>492</v>
      </c>
      <c r="E56" s="54" t="s">
        <v>2829</v>
      </c>
      <c r="F56" s="54">
        <v>8</v>
      </c>
      <c r="G56" s="54">
        <v>180</v>
      </c>
      <c r="H56" s="159">
        <f t="shared" si="1"/>
        <v>1440</v>
      </c>
      <c r="I56" s="295"/>
      <c r="J56" s="54" t="s">
        <v>2828</v>
      </c>
      <c r="K56" s="93" t="s">
        <v>6887</v>
      </c>
      <c r="L56" s="17"/>
      <c r="M56" s="19">
        <v>44886</v>
      </c>
      <c r="N56" s="16"/>
      <c r="O56" s="56"/>
      <c r="P56" s="57">
        <v>44893</v>
      </c>
      <c r="Q56" s="74">
        <v>44893</v>
      </c>
    </row>
    <row r="57" spans="2:17" ht="19.5" customHeight="1">
      <c r="B57" s="17">
        <v>20</v>
      </c>
      <c r="C57" s="93" t="s">
        <v>492</v>
      </c>
      <c r="D57" s="93" t="s">
        <v>492</v>
      </c>
      <c r="E57" s="54" t="s">
        <v>2856</v>
      </c>
      <c r="F57" s="54">
        <v>1</v>
      </c>
      <c r="G57" s="54">
        <v>190</v>
      </c>
      <c r="H57" s="159">
        <f t="shared" si="1"/>
        <v>190</v>
      </c>
      <c r="I57" s="295"/>
      <c r="J57" s="54" t="s">
        <v>882</v>
      </c>
      <c r="K57" s="93" t="s">
        <v>6887</v>
      </c>
      <c r="L57" s="17"/>
      <c r="M57" s="19">
        <v>44886</v>
      </c>
      <c r="N57" s="16"/>
      <c r="O57" s="56"/>
      <c r="P57" s="57">
        <v>44893</v>
      </c>
      <c r="Q57" s="74">
        <v>44893</v>
      </c>
    </row>
    <row r="58" spans="2:17" ht="19.5" customHeight="1">
      <c r="B58" s="17">
        <v>20</v>
      </c>
      <c r="C58" s="93" t="s">
        <v>492</v>
      </c>
      <c r="D58" s="93" t="s">
        <v>492</v>
      </c>
      <c r="E58" s="54" t="s">
        <v>2830</v>
      </c>
      <c r="F58" s="54">
        <v>4</v>
      </c>
      <c r="G58" s="54">
        <v>290</v>
      </c>
      <c r="H58" s="159">
        <f t="shared" si="1"/>
        <v>1160</v>
      </c>
      <c r="I58" s="295"/>
      <c r="J58" s="54" t="s">
        <v>1535</v>
      </c>
      <c r="K58" s="93" t="s">
        <v>6887</v>
      </c>
      <c r="L58" s="17"/>
      <c r="M58" s="19">
        <v>44886</v>
      </c>
      <c r="N58" s="16"/>
      <c r="O58" s="56"/>
      <c r="P58" s="57">
        <v>44893</v>
      </c>
      <c r="Q58" s="74">
        <v>44893</v>
      </c>
    </row>
    <row r="59" spans="2:17" ht="19.5" customHeight="1">
      <c r="B59" s="17">
        <v>20</v>
      </c>
      <c r="C59" s="93" t="s">
        <v>492</v>
      </c>
      <c r="D59" s="93" t="s">
        <v>492</v>
      </c>
      <c r="E59" s="54" t="s">
        <v>2836</v>
      </c>
      <c r="F59" s="54">
        <v>4</v>
      </c>
      <c r="G59" s="54">
        <v>2890</v>
      </c>
      <c r="H59" s="159">
        <f t="shared" si="1"/>
        <v>11560</v>
      </c>
      <c r="I59" s="295"/>
      <c r="J59" s="54" t="s">
        <v>2837</v>
      </c>
      <c r="K59" s="93" t="s">
        <v>6887</v>
      </c>
      <c r="L59" s="17"/>
      <c r="M59" s="19">
        <v>44886</v>
      </c>
      <c r="N59" s="16"/>
      <c r="O59" s="56"/>
      <c r="P59" s="57">
        <v>44893</v>
      </c>
      <c r="Q59" s="74">
        <v>44893</v>
      </c>
    </row>
    <row r="60" spans="2:17" ht="19.5" customHeight="1">
      <c r="B60" s="17">
        <v>20</v>
      </c>
      <c r="C60" s="93" t="s">
        <v>492</v>
      </c>
      <c r="D60" s="93" t="s">
        <v>492</v>
      </c>
      <c r="E60" s="54" t="s">
        <v>2838</v>
      </c>
      <c r="F60" s="54">
        <v>4</v>
      </c>
      <c r="G60" s="54">
        <v>5790</v>
      </c>
      <c r="H60" s="159">
        <f t="shared" si="1"/>
        <v>23160</v>
      </c>
      <c r="I60" s="295"/>
      <c r="J60" s="54" t="s">
        <v>2839</v>
      </c>
      <c r="K60" s="93" t="s">
        <v>6887</v>
      </c>
      <c r="L60" s="17"/>
      <c r="M60" s="19">
        <v>44886</v>
      </c>
      <c r="N60" s="16"/>
      <c r="O60" s="56"/>
      <c r="P60" s="57">
        <v>44893</v>
      </c>
      <c r="Q60" s="74">
        <v>44893</v>
      </c>
    </row>
    <row r="61" spans="2:17" ht="19.5" customHeight="1">
      <c r="B61" s="17">
        <v>20</v>
      </c>
      <c r="C61" s="93" t="s">
        <v>492</v>
      </c>
      <c r="D61" s="93" t="s">
        <v>492</v>
      </c>
      <c r="E61" s="54" t="s">
        <v>2842</v>
      </c>
      <c r="F61" s="54">
        <v>2</v>
      </c>
      <c r="G61" s="54">
        <v>490</v>
      </c>
      <c r="H61" s="159">
        <f t="shared" si="1"/>
        <v>980</v>
      </c>
      <c r="I61" s="295"/>
      <c r="J61" s="54" t="s">
        <v>2843</v>
      </c>
      <c r="K61" s="93" t="s">
        <v>6887</v>
      </c>
      <c r="L61" s="17"/>
      <c r="M61" s="19">
        <v>44886</v>
      </c>
      <c r="N61" s="16"/>
      <c r="O61" s="56"/>
      <c r="P61" s="57">
        <v>44893</v>
      </c>
      <c r="Q61" s="74">
        <v>44893</v>
      </c>
    </row>
    <row r="62" spans="2:17" ht="19.5" customHeight="1">
      <c r="B62" s="17">
        <v>20</v>
      </c>
      <c r="C62" s="93" t="s">
        <v>492</v>
      </c>
      <c r="D62" s="93" t="s">
        <v>492</v>
      </c>
      <c r="E62" s="54" t="s">
        <v>2844</v>
      </c>
      <c r="F62" s="54">
        <v>2</v>
      </c>
      <c r="G62" s="54">
        <v>550</v>
      </c>
      <c r="H62" s="159">
        <f t="shared" si="1"/>
        <v>1100</v>
      </c>
      <c r="I62" s="295"/>
      <c r="J62" s="54" t="s">
        <v>2843</v>
      </c>
      <c r="K62" s="93" t="s">
        <v>6887</v>
      </c>
      <c r="L62" s="17"/>
      <c r="M62" s="19">
        <v>44886</v>
      </c>
      <c r="N62" s="16"/>
      <c r="O62" s="56"/>
      <c r="P62" s="57">
        <v>44893</v>
      </c>
      <c r="Q62" s="74">
        <v>44893</v>
      </c>
    </row>
    <row r="63" spans="2:17" s="9" customFormat="1" ht="19.7" customHeight="1">
      <c r="B63" s="17">
        <v>20</v>
      </c>
      <c r="C63" s="93" t="s">
        <v>492</v>
      </c>
      <c r="D63" s="93" t="s">
        <v>492</v>
      </c>
      <c r="E63" s="54" t="s">
        <v>2441</v>
      </c>
      <c r="F63" s="54">
        <v>1</v>
      </c>
      <c r="G63" s="54">
        <v>532</v>
      </c>
      <c r="H63" s="159">
        <f t="shared" si="1"/>
        <v>532</v>
      </c>
      <c r="I63" s="17"/>
      <c r="J63" s="54" t="s">
        <v>1696</v>
      </c>
      <c r="K63" s="93" t="s">
        <v>6887</v>
      </c>
      <c r="L63" s="16"/>
      <c r="M63" s="19">
        <v>44886</v>
      </c>
      <c r="N63" s="16"/>
      <c r="O63" s="56"/>
      <c r="P63" s="57">
        <v>44893</v>
      </c>
      <c r="Q63" s="74">
        <v>44893</v>
      </c>
    </row>
    <row r="64" spans="2:17" ht="19.5" customHeight="1">
      <c r="B64" s="17">
        <v>20</v>
      </c>
      <c r="C64" s="93" t="s">
        <v>492</v>
      </c>
      <c r="D64" s="93" t="s">
        <v>492</v>
      </c>
      <c r="E64" s="54" t="s">
        <v>2293</v>
      </c>
      <c r="F64" s="54">
        <v>1</v>
      </c>
      <c r="G64" s="54">
        <v>3491</v>
      </c>
      <c r="H64" s="159">
        <f t="shared" si="1"/>
        <v>3491</v>
      </c>
      <c r="I64" s="295"/>
      <c r="J64" s="54" t="s">
        <v>1662</v>
      </c>
      <c r="K64" s="93" t="s">
        <v>6887</v>
      </c>
      <c r="L64" s="17"/>
      <c r="M64" s="19">
        <v>44886</v>
      </c>
      <c r="N64" s="16"/>
      <c r="O64" s="56"/>
      <c r="P64" s="57">
        <v>44893</v>
      </c>
      <c r="Q64" s="74">
        <v>44893</v>
      </c>
    </row>
    <row r="65" spans="2:17" ht="19.5" customHeight="1">
      <c r="B65" s="17">
        <v>20</v>
      </c>
      <c r="C65" s="93" t="s">
        <v>492</v>
      </c>
      <c r="D65" s="93" t="s">
        <v>492</v>
      </c>
      <c r="E65" s="54" t="s">
        <v>481</v>
      </c>
      <c r="F65" s="54">
        <v>1</v>
      </c>
      <c r="G65" s="54">
        <v>5117</v>
      </c>
      <c r="H65" s="159">
        <f t="shared" si="1"/>
        <v>5117</v>
      </c>
      <c r="I65" s="295"/>
      <c r="J65" s="54" t="s">
        <v>482</v>
      </c>
      <c r="K65" s="93" t="s">
        <v>6887</v>
      </c>
      <c r="L65" s="17"/>
      <c r="M65" s="19">
        <v>44886</v>
      </c>
      <c r="N65" s="16"/>
      <c r="O65" s="56"/>
      <c r="P65" s="57">
        <v>44893</v>
      </c>
      <c r="Q65" s="74">
        <v>44893</v>
      </c>
    </row>
    <row r="66" spans="2:17" ht="19.5" customHeight="1">
      <c r="B66" s="17">
        <v>20</v>
      </c>
      <c r="C66" s="93" t="s">
        <v>492</v>
      </c>
      <c r="D66" s="93" t="s">
        <v>492</v>
      </c>
      <c r="E66" s="54" t="s">
        <v>2444</v>
      </c>
      <c r="F66" s="54">
        <v>1</v>
      </c>
      <c r="G66" s="54">
        <v>251</v>
      </c>
      <c r="H66" s="159">
        <f t="shared" si="1"/>
        <v>251</v>
      </c>
      <c r="I66" s="295"/>
      <c r="J66" s="54" t="s">
        <v>2445</v>
      </c>
      <c r="K66" s="93" t="s">
        <v>6887</v>
      </c>
      <c r="L66" s="17"/>
      <c r="M66" s="19">
        <v>44886</v>
      </c>
      <c r="N66" s="16"/>
      <c r="O66" s="56"/>
      <c r="P66" s="57">
        <v>44893</v>
      </c>
      <c r="Q66" s="74">
        <v>44893</v>
      </c>
    </row>
    <row r="67" spans="2:17" ht="19.5" customHeight="1">
      <c r="B67" s="17">
        <v>20</v>
      </c>
      <c r="C67" s="93" t="s">
        <v>492</v>
      </c>
      <c r="D67" s="93" t="s">
        <v>492</v>
      </c>
      <c r="E67" s="54" t="s">
        <v>2446</v>
      </c>
      <c r="F67" s="54">
        <v>2</v>
      </c>
      <c r="G67" s="54">
        <v>200</v>
      </c>
      <c r="H67" s="159">
        <f t="shared" si="1"/>
        <v>400</v>
      </c>
      <c r="I67" s="295"/>
      <c r="J67" s="54" t="s">
        <v>470</v>
      </c>
      <c r="K67" s="93" t="s">
        <v>6887</v>
      </c>
      <c r="L67" s="17"/>
      <c r="M67" s="19">
        <v>44886</v>
      </c>
      <c r="N67" s="16"/>
      <c r="O67" s="56"/>
      <c r="P67" s="57">
        <v>44893</v>
      </c>
      <c r="Q67" s="74">
        <v>44893</v>
      </c>
    </row>
    <row r="68" spans="2:17" ht="19.5" customHeight="1">
      <c r="B68" s="17">
        <v>20</v>
      </c>
      <c r="C68" s="93" t="s">
        <v>492</v>
      </c>
      <c r="D68" s="93" t="s">
        <v>492</v>
      </c>
      <c r="E68" s="54" t="s">
        <v>2858</v>
      </c>
      <c r="F68" s="54">
        <v>1</v>
      </c>
      <c r="G68" s="54">
        <v>250</v>
      </c>
      <c r="H68" s="159">
        <f t="shared" si="1"/>
        <v>250</v>
      </c>
      <c r="I68" s="295"/>
      <c r="J68" s="54" t="s">
        <v>642</v>
      </c>
      <c r="K68" s="93" t="s">
        <v>6887</v>
      </c>
      <c r="L68" s="17"/>
      <c r="M68" s="19">
        <v>44886</v>
      </c>
      <c r="N68" s="16"/>
      <c r="O68" s="56"/>
      <c r="P68" s="57">
        <v>44893</v>
      </c>
      <c r="Q68" s="74">
        <v>44893</v>
      </c>
    </row>
    <row r="69" spans="2:17" s="9" customFormat="1" ht="19.7" customHeight="1">
      <c r="B69" s="17">
        <v>20</v>
      </c>
      <c r="C69" s="93" t="s">
        <v>492</v>
      </c>
      <c r="D69" s="93" t="s">
        <v>492</v>
      </c>
      <c r="E69" s="54" t="s">
        <v>883</v>
      </c>
      <c r="F69" s="54">
        <v>3</v>
      </c>
      <c r="G69" s="54">
        <v>180</v>
      </c>
      <c r="H69" s="159">
        <f t="shared" si="1"/>
        <v>540</v>
      </c>
      <c r="I69" s="17"/>
      <c r="J69" s="54" t="s">
        <v>882</v>
      </c>
      <c r="K69" s="93" t="s">
        <v>6887</v>
      </c>
      <c r="L69" s="16"/>
      <c r="M69" s="19">
        <v>44886</v>
      </c>
      <c r="N69" s="16"/>
      <c r="O69" s="56"/>
      <c r="P69" s="57">
        <v>44893</v>
      </c>
      <c r="Q69" s="74">
        <v>44893</v>
      </c>
    </row>
    <row r="70" spans="2:17" s="9" customFormat="1" ht="19.7" customHeight="1">
      <c r="B70" s="17">
        <v>20</v>
      </c>
      <c r="C70" s="93" t="s">
        <v>492</v>
      </c>
      <c r="D70" s="93" t="s">
        <v>492</v>
      </c>
      <c r="E70" s="54" t="s">
        <v>2857</v>
      </c>
      <c r="F70" s="54">
        <v>1</v>
      </c>
      <c r="G70" s="54">
        <v>1030</v>
      </c>
      <c r="H70" s="159">
        <f t="shared" si="1"/>
        <v>1030</v>
      </c>
      <c r="I70" s="17"/>
      <c r="J70" s="54" t="s">
        <v>618</v>
      </c>
      <c r="K70" s="93" t="s">
        <v>6887</v>
      </c>
      <c r="L70" s="16"/>
      <c r="M70" s="19">
        <v>44886</v>
      </c>
      <c r="N70" s="16"/>
      <c r="O70" s="56"/>
      <c r="P70" s="57">
        <v>44893</v>
      </c>
      <c r="Q70" s="74">
        <v>44893</v>
      </c>
    </row>
    <row r="71" spans="2:17" s="120" customFormat="1" ht="19.5" customHeight="1">
      <c r="B71" s="93">
        <v>20</v>
      </c>
      <c r="C71" s="93" t="s">
        <v>492</v>
      </c>
      <c r="D71" s="93" t="s">
        <v>492</v>
      </c>
      <c r="E71" s="91" t="s">
        <v>2830</v>
      </c>
      <c r="F71" s="91">
        <v>4</v>
      </c>
      <c r="G71" s="91">
        <v>290</v>
      </c>
      <c r="H71" s="159">
        <f>F71*G71</f>
        <v>1160</v>
      </c>
      <c r="I71" s="133"/>
      <c r="J71" s="91" t="s">
        <v>1535</v>
      </c>
      <c r="K71" s="93" t="s">
        <v>6887</v>
      </c>
      <c r="L71" s="93"/>
      <c r="M71" s="20">
        <v>44904</v>
      </c>
      <c r="N71" s="73"/>
      <c r="O71" s="57"/>
      <c r="P71" s="57">
        <v>44908</v>
      </c>
      <c r="Q71" s="74">
        <v>44908</v>
      </c>
    </row>
    <row r="72" spans="2:17" s="75" customFormat="1" ht="19.7" customHeight="1">
      <c r="B72" s="93">
        <v>20</v>
      </c>
      <c r="C72" s="93" t="s">
        <v>492</v>
      </c>
      <c r="D72" s="93" t="s">
        <v>492</v>
      </c>
      <c r="E72" s="91" t="s">
        <v>6904</v>
      </c>
      <c r="F72" s="91">
        <v>1</v>
      </c>
      <c r="G72" s="91">
        <v>2380</v>
      </c>
      <c r="H72" s="159">
        <f>F72*G72</f>
        <v>2380</v>
      </c>
      <c r="I72" s="93"/>
      <c r="J72" s="91" t="s">
        <v>6905</v>
      </c>
      <c r="K72" s="93" t="s">
        <v>6887</v>
      </c>
      <c r="L72" s="73"/>
      <c r="M72" s="20">
        <v>44904</v>
      </c>
      <c r="N72" s="73"/>
      <c r="O72" s="57"/>
      <c r="P72" s="20">
        <v>44910</v>
      </c>
      <c r="Q72" s="74">
        <v>44910</v>
      </c>
    </row>
    <row r="73" spans="2:17" s="75" customFormat="1" ht="19.7" customHeight="1">
      <c r="B73" s="93">
        <v>20</v>
      </c>
      <c r="C73" s="93" t="s">
        <v>492</v>
      </c>
      <c r="D73" s="93" t="s">
        <v>492</v>
      </c>
      <c r="E73" s="91" t="s">
        <v>2831</v>
      </c>
      <c r="F73" s="91">
        <v>6</v>
      </c>
      <c r="G73" s="91">
        <v>470</v>
      </c>
      <c r="H73" s="159">
        <f>F73*G73</f>
        <v>2820</v>
      </c>
      <c r="I73" s="93"/>
      <c r="J73" s="91" t="s">
        <v>2832</v>
      </c>
      <c r="K73" s="93" t="s">
        <v>6887</v>
      </c>
      <c r="L73" s="73"/>
      <c r="M73" s="20">
        <v>44904</v>
      </c>
      <c r="N73" s="73"/>
      <c r="O73" s="57"/>
      <c r="P73" s="20">
        <v>44816</v>
      </c>
      <c r="Q73" s="74">
        <v>44910</v>
      </c>
    </row>
    <row r="74" spans="2:17" s="9" customFormat="1" ht="19.7" customHeight="1">
      <c r="B74" s="16">
        <v>21</v>
      </c>
      <c r="C74" s="93" t="s">
        <v>492</v>
      </c>
      <c r="D74" s="93" t="s">
        <v>492</v>
      </c>
      <c r="E74" s="54" t="s">
        <v>2851</v>
      </c>
      <c r="F74" s="54">
        <v>1</v>
      </c>
      <c r="G74" s="54">
        <v>2380</v>
      </c>
      <c r="H74" s="159">
        <f t="shared" si="1"/>
        <v>2380</v>
      </c>
      <c r="I74" s="484"/>
      <c r="J74" s="485" t="s">
        <v>6906</v>
      </c>
      <c r="K74" s="93" t="s">
        <v>6887</v>
      </c>
      <c r="L74" s="16"/>
      <c r="M74" s="19">
        <v>44886</v>
      </c>
      <c r="N74" s="16"/>
      <c r="O74" s="56"/>
      <c r="P74" s="57">
        <v>44893</v>
      </c>
      <c r="Q74" s="74">
        <v>44893</v>
      </c>
    </row>
    <row r="75" spans="2:17" ht="19.5" customHeight="1">
      <c r="B75" s="17">
        <v>21</v>
      </c>
      <c r="C75" s="93" t="s">
        <v>492</v>
      </c>
      <c r="D75" s="93" t="s">
        <v>492</v>
      </c>
      <c r="E75" s="54" t="s">
        <v>2804</v>
      </c>
      <c r="F75" s="54">
        <v>1</v>
      </c>
      <c r="G75" s="54">
        <v>1880</v>
      </c>
      <c r="H75" s="159">
        <f t="shared" si="1"/>
        <v>1880</v>
      </c>
      <c r="I75" s="295"/>
      <c r="J75" s="54" t="s">
        <v>2805</v>
      </c>
      <c r="K75" s="93" t="s">
        <v>6887</v>
      </c>
      <c r="L75" s="17"/>
      <c r="M75" s="19">
        <v>44886</v>
      </c>
      <c r="N75" s="16"/>
      <c r="O75" s="56"/>
      <c r="P75" s="57">
        <v>44893</v>
      </c>
      <c r="Q75" s="74">
        <v>44893</v>
      </c>
    </row>
    <row r="76" spans="2:17" s="9" customFormat="1" ht="19.7" customHeight="1">
      <c r="B76" s="16">
        <v>22</v>
      </c>
      <c r="C76" s="16" t="s">
        <v>662</v>
      </c>
      <c r="D76" s="16" t="s">
        <v>662</v>
      </c>
      <c r="E76" s="54" t="s">
        <v>1410</v>
      </c>
      <c r="F76" s="54">
        <v>30</v>
      </c>
      <c r="G76" s="52">
        <v>5000</v>
      </c>
      <c r="H76" s="159">
        <f>F76*G76</f>
        <v>150000</v>
      </c>
      <c r="I76" s="17"/>
      <c r="J76" s="483"/>
      <c r="K76" s="93"/>
      <c r="L76" s="16"/>
      <c r="M76" s="19"/>
      <c r="N76" s="16"/>
      <c r="O76" s="56"/>
      <c r="P76" s="56"/>
      <c r="Q76" s="21"/>
    </row>
    <row r="77" spans="2:17" s="9" customFormat="1" ht="19.7" customHeight="1">
      <c r="B77" s="16">
        <v>22</v>
      </c>
      <c r="C77" s="16" t="s">
        <v>662</v>
      </c>
      <c r="D77" s="16" t="s">
        <v>662</v>
      </c>
      <c r="E77" s="202" t="s">
        <v>664</v>
      </c>
      <c r="F77" s="54">
        <v>20</v>
      </c>
      <c r="G77" s="52">
        <v>5000</v>
      </c>
      <c r="H77" s="159">
        <f>F77*G77</f>
        <v>100000</v>
      </c>
      <c r="I77" s="484"/>
      <c r="J77" s="485"/>
      <c r="K77" s="93"/>
      <c r="L77" s="16"/>
      <c r="M77" s="19"/>
      <c r="N77" s="16"/>
      <c r="O77" s="56"/>
      <c r="P77" s="56"/>
      <c r="Q77" s="21"/>
    </row>
    <row r="78" spans="2:17" s="9" customFormat="1" ht="19.7" customHeight="1">
      <c r="B78" s="17">
        <v>25</v>
      </c>
      <c r="C78" s="93" t="s">
        <v>492</v>
      </c>
      <c r="D78" s="93" t="s">
        <v>492</v>
      </c>
      <c r="E78" s="54" t="s">
        <v>6907</v>
      </c>
      <c r="F78" s="54">
        <v>1</v>
      </c>
      <c r="G78" s="54">
        <v>2810</v>
      </c>
      <c r="H78" s="159"/>
      <c r="I78" s="17"/>
      <c r="J78" s="54" t="s">
        <v>6908</v>
      </c>
      <c r="K78" s="93" t="s">
        <v>6887</v>
      </c>
      <c r="L78" s="16"/>
      <c r="M78" s="19">
        <v>44886</v>
      </c>
      <c r="N78" s="16"/>
      <c r="O78" s="56"/>
      <c r="P78" s="19">
        <v>44893</v>
      </c>
      <c r="Q78" s="74">
        <v>44893</v>
      </c>
    </row>
    <row r="79" spans="2:17" s="9" customFormat="1" ht="19.7" customHeight="1">
      <c r="B79" s="17">
        <v>25</v>
      </c>
      <c r="C79" s="93" t="s">
        <v>492</v>
      </c>
      <c r="D79" s="93" t="s">
        <v>492</v>
      </c>
      <c r="E79" s="54" t="s">
        <v>6909</v>
      </c>
      <c r="F79" s="54">
        <v>1</v>
      </c>
      <c r="G79" s="54">
        <v>2210</v>
      </c>
      <c r="H79" s="159"/>
      <c r="I79" s="17"/>
      <c r="J79" s="54" t="s">
        <v>6910</v>
      </c>
      <c r="K79" s="93" t="s">
        <v>6887</v>
      </c>
      <c r="L79" s="16"/>
      <c r="M79" s="19">
        <v>44886</v>
      </c>
      <c r="N79" s="16"/>
      <c r="O79" s="56"/>
      <c r="P79" s="19">
        <v>44893</v>
      </c>
      <c r="Q79" s="74">
        <v>44893</v>
      </c>
    </row>
    <row r="80" spans="2:17" s="9" customFormat="1" ht="19.7" customHeight="1">
      <c r="B80" s="17">
        <v>25</v>
      </c>
      <c r="C80" s="93" t="s">
        <v>492</v>
      </c>
      <c r="D80" s="93" t="s">
        <v>492</v>
      </c>
      <c r="E80" s="54" t="s">
        <v>6911</v>
      </c>
      <c r="F80" s="54">
        <v>1</v>
      </c>
      <c r="G80" s="54">
        <v>1860</v>
      </c>
      <c r="H80" s="159"/>
      <c r="I80" s="17"/>
      <c r="J80" s="54" t="s">
        <v>1533</v>
      </c>
      <c r="K80" s="93" t="s">
        <v>6887</v>
      </c>
      <c r="L80" s="16"/>
      <c r="M80" s="19">
        <v>44886</v>
      </c>
      <c r="N80" s="16"/>
      <c r="O80" s="56"/>
      <c r="P80" s="19">
        <v>44893</v>
      </c>
      <c r="Q80" s="74">
        <v>44893</v>
      </c>
    </row>
    <row r="81" spans="2:17" s="9" customFormat="1" ht="19.7" customHeight="1">
      <c r="B81" s="17">
        <v>25</v>
      </c>
      <c r="C81" s="93" t="s">
        <v>492</v>
      </c>
      <c r="D81" s="93" t="s">
        <v>492</v>
      </c>
      <c r="E81" s="54" t="s">
        <v>1237</v>
      </c>
      <c r="F81" s="54">
        <v>1</v>
      </c>
      <c r="G81" s="54">
        <v>270</v>
      </c>
      <c r="H81" s="159"/>
      <c r="I81" s="17"/>
      <c r="J81" s="54" t="s">
        <v>939</v>
      </c>
      <c r="K81" s="93" t="s">
        <v>6887</v>
      </c>
      <c r="L81" s="16"/>
      <c r="M81" s="19">
        <v>44886</v>
      </c>
      <c r="N81" s="16"/>
      <c r="O81" s="56"/>
      <c r="P81" s="19">
        <v>44893</v>
      </c>
      <c r="Q81" s="74">
        <v>44893</v>
      </c>
    </row>
    <row r="82" spans="2:17" s="9" customFormat="1" ht="19.7" customHeight="1">
      <c r="B82" s="17">
        <v>25</v>
      </c>
      <c r="C82" s="17" t="s">
        <v>6912</v>
      </c>
      <c r="D82" s="17"/>
      <c r="E82" s="54" t="s">
        <v>6913</v>
      </c>
      <c r="F82" s="54">
        <v>1</v>
      </c>
      <c r="G82" s="520">
        <v>18710</v>
      </c>
      <c r="H82" s="159"/>
      <c r="I82" s="17"/>
      <c r="J82" s="54" t="s">
        <v>658</v>
      </c>
      <c r="K82" s="2143" t="s">
        <v>6914</v>
      </c>
      <c r="L82" s="16"/>
      <c r="M82" s="19">
        <v>44887</v>
      </c>
      <c r="N82" s="16"/>
      <c r="O82" s="56"/>
      <c r="P82" s="56" t="s">
        <v>6915</v>
      </c>
      <c r="Q82" s="21">
        <v>44943</v>
      </c>
    </row>
    <row r="83" spans="2:17" s="75" customFormat="1" ht="19.7" customHeight="1">
      <c r="B83" s="93">
        <v>20</v>
      </c>
      <c r="C83" s="93" t="s">
        <v>492</v>
      </c>
      <c r="D83" s="93" t="s">
        <v>492</v>
      </c>
      <c r="E83" s="91" t="s">
        <v>2806</v>
      </c>
      <c r="F83" s="91">
        <v>1</v>
      </c>
      <c r="G83" s="91">
        <v>2850</v>
      </c>
      <c r="H83" s="159">
        <f>F83*G83</f>
        <v>2850</v>
      </c>
      <c r="I83" s="93"/>
      <c r="J83" s="2144" t="s">
        <v>6916</v>
      </c>
      <c r="K83" s="93" t="s">
        <v>6887</v>
      </c>
      <c r="L83" s="73"/>
      <c r="M83" s="20">
        <v>44909</v>
      </c>
      <c r="N83" s="73"/>
      <c r="O83" s="57"/>
      <c r="P83" s="20"/>
      <c r="Q83" s="74">
        <v>44916</v>
      </c>
    </row>
    <row r="84" spans="2:17" s="1412" customFormat="1" ht="19.7" customHeight="1">
      <c r="B84" s="358">
        <v>20</v>
      </c>
      <c r="C84" s="358" t="s">
        <v>492</v>
      </c>
      <c r="D84" s="358" t="s">
        <v>492</v>
      </c>
      <c r="E84" s="325" t="s">
        <v>2860</v>
      </c>
      <c r="F84" s="325">
        <v>1</v>
      </c>
      <c r="G84" s="325">
        <v>2380</v>
      </c>
      <c r="H84" s="2145">
        <f>F84*G84</f>
        <v>2380</v>
      </c>
      <c r="I84" s="358"/>
      <c r="J84" s="2146" t="s">
        <v>6917</v>
      </c>
      <c r="K84" s="358" t="s">
        <v>6887</v>
      </c>
      <c r="L84" s="542"/>
      <c r="M84" s="351">
        <v>44910</v>
      </c>
      <c r="N84" s="542"/>
      <c r="O84" s="550"/>
      <c r="P84" s="351"/>
      <c r="Q84" s="380">
        <v>44910</v>
      </c>
    </row>
    <row r="85" spans="2:17" s="120" customFormat="1" ht="19.5" customHeight="1">
      <c r="B85" s="93">
        <v>20</v>
      </c>
      <c r="C85" s="93" t="s">
        <v>492</v>
      </c>
      <c r="D85" s="93" t="s">
        <v>492</v>
      </c>
      <c r="E85" s="91" t="s">
        <v>6918</v>
      </c>
      <c r="F85" s="91">
        <v>8</v>
      </c>
      <c r="G85" s="91">
        <v>290</v>
      </c>
      <c r="H85" s="159">
        <f>F85*G85</f>
        <v>2320</v>
      </c>
      <c r="I85" s="133"/>
      <c r="J85" s="91" t="s">
        <v>1535</v>
      </c>
      <c r="K85" s="93" t="s">
        <v>6887</v>
      </c>
      <c r="L85" s="93"/>
      <c r="M85" s="20">
        <v>44917</v>
      </c>
      <c r="N85" s="73"/>
      <c r="O85" s="57"/>
      <c r="P85" s="57">
        <v>44921</v>
      </c>
      <c r="Q85" s="74" t="s">
        <v>6919</v>
      </c>
    </row>
  </sheetData>
  <autoFilter ref="B9:O15" xr:uid="{319AA2A7-9081-4555-8982-E3B84CFF4CB8}">
    <sortState xmlns:xlrd2="http://schemas.microsoft.com/office/spreadsheetml/2017/richdata2" ref="B10:O15">
      <sortCondition descending="1" ref="K9:K15"/>
    </sortState>
  </autoFilter>
  <mergeCells count="8">
    <mergeCell ref="B30:Q30"/>
    <mergeCell ref="J33:J34"/>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CD9C-845A-40F0-B6C0-4955F9EADBEF}">
  <dimension ref="A3:B7"/>
  <sheetViews>
    <sheetView view="pageBreakPreview" zoomScale="130" zoomScaleNormal="100" zoomScaleSheetLayoutView="130" workbookViewId="0">
      <selection activeCell="E16" sqref="E16"/>
    </sheetView>
  </sheetViews>
  <sheetFormatPr defaultRowHeight="18.75"/>
  <cols>
    <col min="1" max="1" width="13.25" style="3" bestFit="1" customWidth="1"/>
    <col min="2" max="2" width="22.125" style="3" bestFit="1" customWidth="1"/>
    <col min="3" max="256" width="9" style="3"/>
    <col min="257" max="257" width="13.25" style="3" bestFit="1" customWidth="1"/>
    <col min="258" max="258" width="22.125" style="3" bestFit="1" customWidth="1"/>
    <col min="259" max="512" width="9" style="3"/>
    <col min="513" max="513" width="13.25" style="3" bestFit="1" customWidth="1"/>
    <col min="514" max="514" width="22.125" style="3" bestFit="1" customWidth="1"/>
    <col min="515" max="768" width="9" style="3"/>
    <col min="769" max="769" width="13.25" style="3" bestFit="1" customWidth="1"/>
    <col min="770" max="770" width="22.125" style="3" bestFit="1" customWidth="1"/>
    <col min="771" max="1024" width="9" style="3"/>
    <col min="1025" max="1025" width="13.25" style="3" bestFit="1" customWidth="1"/>
    <col min="1026" max="1026" width="22.125" style="3" bestFit="1" customWidth="1"/>
    <col min="1027" max="1280" width="9" style="3"/>
    <col min="1281" max="1281" width="13.25" style="3" bestFit="1" customWidth="1"/>
    <col min="1282" max="1282" width="22.125" style="3" bestFit="1" customWidth="1"/>
    <col min="1283" max="1536" width="9" style="3"/>
    <col min="1537" max="1537" width="13.25" style="3" bestFit="1" customWidth="1"/>
    <col min="1538" max="1538" width="22.125" style="3" bestFit="1" customWidth="1"/>
    <col min="1539" max="1792" width="9" style="3"/>
    <col min="1793" max="1793" width="13.25" style="3" bestFit="1" customWidth="1"/>
    <col min="1794" max="1794" width="22.125" style="3" bestFit="1" customWidth="1"/>
    <col min="1795" max="2048" width="9" style="3"/>
    <col min="2049" max="2049" width="13.25" style="3" bestFit="1" customWidth="1"/>
    <col min="2050" max="2050" width="22.125" style="3" bestFit="1" customWidth="1"/>
    <col min="2051" max="2304" width="9" style="3"/>
    <col min="2305" max="2305" width="13.25" style="3" bestFit="1" customWidth="1"/>
    <col min="2306" max="2306" width="22.125" style="3" bestFit="1" customWidth="1"/>
    <col min="2307" max="2560" width="9" style="3"/>
    <col min="2561" max="2561" width="13.25" style="3" bestFit="1" customWidth="1"/>
    <col min="2562" max="2562" width="22.125" style="3" bestFit="1" customWidth="1"/>
    <col min="2563" max="2816" width="9" style="3"/>
    <col min="2817" max="2817" width="13.25" style="3" bestFit="1" customWidth="1"/>
    <col min="2818" max="2818" width="22.125" style="3" bestFit="1" customWidth="1"/>
    <col min="2819" max="3072" width="9" style="3"/>
    <col min="3073" max="3073" width="13.25" style="3" bestFit="1" customWidth="1"/>
    <col min="3074" max="3074" width="22.125" style="3" bestFit="1" customWidth="1"/>
    <col min="3075" max="3328" width="9" style="3"/>
    <col min="3329" max="3329" width="13.25" style="3" bestFit="1" customWidth="1"/>
    <col min="3330" max="3330" width="22.125" style="3" bestFit="1" customWidth="1"/>
    <col min="3331" max="3584" width="9" style="3"/>
    <col min="3585" max="3585" width="13.25" style="3" bestFit="1" customWidth="1"/>
    <col min="3586" max="3586" width="22.125" style="3" bestFit="1" customWidth="1"/>
    <col min="3587" max="3840" width="9" style="3"/>
    <col min="3841" max="3841" width="13.25" style="3" bestFit="1" customWidth="1"/>
    <col min="3842" max="3842" width="22.125" style="3" bestFit="1" customWidth="1"/>
    <col min="3843" max="4096" width="9" style="3"/>
    <col min="4097" max="4097" width="13.25" style="3" bestFit="1" customWidth="1"/>
    <col min="4098" max="4098" width="22.125" style="3" bestFit="1" customWidth="1"/>
    <col min="4099" max="4352" width="9" style="3"/>
    <col min="4353" max="4353" width="13.25" style="3" bestFit="1" customWidth="1"/>
    <col min="4354" max="4354" width="22.125" style="3" bestFit="1" customWidth="1"/>
    <col min="4355" max="4608" width="9" style="3"/>
    <col min="4609" max="4609" width="13.25" style="3" bestFit="1" customWidth="1"/>
    <col min="4610" max="4610" width="22.125" style="3" bestFit="1" customWidth="1"/>
    <col min="4611" max="4864" width="9" style="3"/>
    <col min="4865" max="4865" width="13.25" style="3" bestFit="1" customWidth="1"/>
    <col min="4866" max="4866" width="22.125" style="3" bestFit="1" customWidth="1"/>
    <col min="4867" max="5120" width="9" style="3"/>
    <col min="5121" max="5121" width="13.25" style="3" bestFit="1" customWidth="1"/>
    <col min="5122" max="5122" width="22.125" style="3" bestFit="1" customWidth="1"/>
    <col min="5123" max="5376" width="9" style="3"/>
    <col min="5377" max="5377" width="13.25" style="3" bestFit="1" customWidth="1"/>
    <col min="5378" max="5378" width="22.125" style="3" bestFit="1" customWidth="1"/>
    <col min="5379" max="5632" width="9" style="3"/>
    <col min="5633" max="5633" width="13.25" style="3" bestFit="1" customWidth="1"/>
    <col min="5634" max="5634" width="22.125" style="3" bestFit="1" customWidth="1"/>
    <col min="5635" max="5888" width="9" style="3"/>
    <col min="5889" max="5889" width="13.25" style="3" bestFit="1" customWidth="1"/>
    <col min="5890" max="5890" width="22.125" style="3" bestFit="1" customWidth="1"/>
    <col min="5891" max="6144" width="9" style="3"/>
    <col min="6145" max="6145" width="13.25" style="3" bestFit="1" customWidth="1"/>
    <col min="6146" max="6146" width="22.125" style="3" bestFit="1" customWidth="1"/>
    <col min="6147" max="6400" width="9" style="3"/>
    <col min="6401" max="6401" width="13.25" style="3" bestFit="1" customWidth="1"/>
    <col min="6402" max="6402" width="22.125" style="3" bestFit="1" customWidth="1"/>
    <col min="6403" max="6656" width="9" style="3"/>
    <col min="6657" max="6657" width="13.25" style="3" bestFit="1" customWidth="1"/>
    <col min="6658" max="6658" width="22.125" style="3" bestFit="1" customWidth="1"/>
    <col min="6659" max="6912" width="9" style="3"/>
    <col min="6913" max="6913" width="13.25" style="3" bestFit="1" customWidth="1"/>
    <col min="6914" max="6914" width="22.125" style="3" bestFit="1" customWidth="1"/>
    <col min="6915" max="7168" width="9" style="3"/>
    <col min="7169" max="7169" width="13.25" style="3" bestFit="1" customWidth="1"/>
    <col min="7170" max="7170" width="22.125" style="3" bestFit="1" customWidth="1"/>
    <col min="7171" max="7424" width="9" style="3"/>
    <col min="7425" max="7425" width="13.25" style="3" bestFit="1" customWidth="1"/>
    <col min="7426" max="7426" width="22.125" style="3" bestFit="1" customWidth="1"/>
    <col min="7427" max="7680" width="9" style="3"/>
    <col min="7681" max="7681" width="13.25" style="3" bestFit="1" customWidth="1"/>
    <col min="7682" max="7682" width="22.125" style="3" bestFit="1" customWidth="1"/>
    <col min="7683" max="7936" width="9" style="3"/>
    <col min="7937" max="7937" width="13.25" style="3" bestFit="1" customWidth="1"/>
    <col min="7938" max="7938" width="22.125" style="3" bestFit="1" customWidth="1"/>
    <col min="7939" max="8192" width="9" style="3"/>
    <col min="8193" max="8193" width="13.25" style="3" bestFit="1" customWidth="1"/>
    <col min="8194" max="8194" width="22.125" style="3" bestFit="1" customWidth="1"/>
    <col min="8195" max="8448" width="9" style="3"/>
    <col min="8449" max="8449" width="13.25" style="3" bestFit="1" customWidth="1"/>
    <col min="8450" max="8450" width="22.125" style="3" bestFit="1" customWidth="1"/>
    <col min="8451" max="8704" width="9" style="3"/>
    <col min="8705" max="8705" width="13.25" style="3" bestFit="1" customWidth="1"/>
    <col min="8706" max="8706" width="22.125" style="3" bestFit="1" customWidth="1"/>
    <col min="8707" max="8960" width="9" style="3"/>
    <col min="8961" max="8961" width="13.25" style="3" bestFit="1" customWidth="1"/>
    <col min="8962" max="8962" width="22.125" style="3" bestFit="1" customWidth="1"/>
    <col min="8963" max="9216" width="9" style="3"/>
    <col min="9217" max="9217" width="13.25" style="3" bestFit="1" customWidth="1"/>
    <col min="9218" max="9218" width="22.125" style="3" bestFit="1" customWidth="1"/>
    <col min="9219" max="9472" width="9" style="3"/>
    <col min="9473" max="9473" width="13.25" style="3" bestFit="1" customWidth="1"/>
    <col min="9474" max="9474" width="22.125" style="3" bestFit="1" customWidth="1"/>
    <col min="9475" max="9728" width="9" style="3"/>
    <col min="9729" max="9729" width="13.25" style="3" bestFit="1" customWidth="1"/>
    <col min="9730" max="9730" width="22.125" style="3" bestFit="1" customWidth="1"/>
    <col min="9731" max="9984" width="9" style="3"/>
    <col min="9985" max="9985" width="13.25" style="3" bestFit="1" customWidth="1"/>
    <col min="9986" max="9986" width="22.125" style="3" bestFit="1" customWidth="1"/>
    <col min="9987" max="10240" width="9" style="3"/>
    <col min="10241" max="10241" width="13.25" style="3" bestFit="1" customWidth="1"/>
    <col min="10242" max="10242" width="22.125" style="3" bestFit="1" customWidth="1"/>
    <col min="10243" max="10496" width="9" style="3"/>
    <col min="10497" max="10497" width="13.25" style="3" bestFit="1" customWidth="1"/>
    <col min="10498" max="10498" width="22.125" style="3" bestFit="1" customWidth="1"/>
    <col min="10499" max="10752" width="9" style="3"/>
    <col min="10753" max="10753" width="13.25" style="3" bestFit="1" customWidth="1"/>
    <col min="10754" max="10754" width="22.125" style="3" bestFit="1" customWidth="1"/>
    <col min="10755" max="11008" width="9" style="3"/>
    <col min="11009" max="11009" width="13.25" style="3" bestFit="1" customWidth="1"/>
    <col min="11010" max="11010" width="22.125" style="3" bestFit="1" customWidth="1"/>
    <col min="11011" max="11264" width="9" style="3"/>
    <col min="11265" max="11265" width="13.25" style="3" bestFit="1" customWidth="1"/>
    <col min="11266" max="11266" width="22.125" style="3" bestFit="1" customWidth="1"/>
    <col min="11267" max="11520" width="9" style="3"/>
    <col min="11521" max="11521" width="13.25" style="3" bestFit="1" customWidth="1"/>
    <col min="11522" max="11522" width="22.125" style="3" bestFit="1" customWidth="1"/>
    <col min="11523" max="11776" width="9" style="3"/>
    <col min="11777" max="11777" width="13.25" style="3" bestFit="1" customWidth="1"/>
    <col min="11778" max="11778" width="22.125" style="3" bestFit="1" customWidth="1"/>
    <col min="11779" max="12032" width="9" style="3"/>
    <col min="12033" max="12033" width="13.25" style="3" bestFit="1" customWidth="1"/>
    <col min="12034" max="12034" width="22.125" style="3" bestFit="1" customWidth="1"/>
    <col min="12035" max="12288" width="9" style="3"/>
    <col min="12289" max="12289" width="13.25" style="3" bestFit="1" customWidth="1"/>
    <col min="12290" max="12290" width="22.125" style="3" bestFit="1" customWidth="1"/>
    <col min="12291" max="12544" width="9" style="3"/>
    <col min="12545" max="12545" width="13.25" style="3" bestFit="1" customWidth="1"/>
    <col min="12546" max="12546" width="22.125" style="3" bestFit="1" customWidth="1"/>
    <col min="12547" max="12800" width="9" style="3"/>
    <col min="12801" max="12801" width="13.25" style="3" bestFit="1" customWidth="1"/>
    <col min="12802" max="12802" width="22.125" style="3" bestFit="1" customWidth="1"/>
    <col min="12803" max="13056" width="9" style="3"/>
    <col min="13057" max="13057" width="13.25" style="3" bestFit="1" customWidth="1"/>
    <col min="13058" max="13058" width="22.125" style="3" bestFit="1" customWidth="1"/>
    <col min="13059" max="13312" width="9" style="3"/>
    <col min="13313" max="13313" width="13.25" style="3" bestFit="1" customWidth="1"/>
    <col min="13314" max="13314" width="22.125" style="3" bestFit="1" customWidth="1"/>
    <col min="13315" max="13568" width="9" style="3"/>
    <col min="13569" max="13569" width="13.25" style="3" bestFit="1" customWidth="1"/>
    <col min="13570" max="13570" width="22.125" style="3" bestFit="1" customWidth="1"/>
    <col min="13571" max="13824" width="9" style="3"/>
    <col min="13825" max="13825" width="13.25" style="3" bestFit="1" customWidth="1"/>
    <col min="13826" max="13826" width="22.125" style="3" bestFit="1" customWidth="1"/>
    <col min="13827" max="14080" width="9" style="3"/>
    <col min="14081" max="14081" width="13.25" style="3" bestFit="1" customWidth="1"/>
    <col min="14082" max="14082" width="22.125" style="3" bestFit="1" customWidth="1"/>
    <col min="14083" max="14336" width="9" style="3"/>
    <col min="14337" max="14337" width="13.25" style="3" bestFit="1" customWidth="1"/>
    <col min="14338" max="14338" width="22.125" style="3" bestFit="1" customWidth="1"/>
    <col min="14339" max="14592" width="9" style="3"/>
    <col min="14593" max="14593" width="13.25" style="3" bestFit="1" customWidth="1"/>
    <col min="14594" max="14594" width="22.125" style="3" bestFit="1" customWidth="1"/>
    <col min="14595" max="14848" width="9" style="3"/>
    <col min="14849" max="14849" width="13.25" style="3" bestFit="1" customWidth="1"/>
    <col min="14850" max="14850" width="22.125" style="3" bestFit="1" customWidth="1"/>
    <col min="14851" max="15104" width="9" style="3"/>
    <col min="15105" max="15105" width="13.25" style="3" bestFit="1" customWidth="1"/>
    <col min="15106" max="15106" width="22.125" style="3" bestFit="1" customWidth="1"/>
    <col min="15107" max="15360" width="9" style="3"/>
    <col min="15361" max="15361" width="13.25" style="3" bestFit="1" customWidth="1"/>
    <col min="15362" max="15362" width="22.125" style="3" bestFit="1" customWidth="1"/>
    <col min="15363" max="15616" width="9" style="3"/>
    <col min="15617" max="15617" width="13.25" style="3" bestFit="1" customWidth="1"/>
    <col min="15618" max="15618" width="22.125" style="3" bestFit="1" customWidth="1"/>
    <col min="15619" max="15872" width="9" style="3"/>
    <col min="15873" max="15873" width="13.25" style="3" bestFit="1" customWidth="1"/>
    <col min="15874" max="15874" width="22.125" style="3" bestFit="1" customWidth="1"/>
    <col min="15875" max="16128" width="9" style="3"/>
    <col min="16129" max="16129" width="13.25" style="3" bestFit="1" customWidth="1"/>
    <col min="16130" max="16130" width="22.125" style="3" bestFit="1" customWidth="1"/>
    <col min="16131" max="16384" width="9" style="3"/>
  </cols>
  <sheetData>
    <row r="3" spans="1:2">
      <c r="A3" s="121" t="s">
        <v>0</v>
      </c>
      <c r="B3" s="2" t="s">
        <v>1411</v>
      </c>
    </row>
    <row r="4" spans="1:2">
      <c r="A4" s="121" t="s">
        <v>3</v>
      </c>
      <c r="B4" s="14" t="s">
        <v>714</v>
      </c>
    </row>
    <row r="5" spans="1:2">
      <c r="A5" s="121" t="s">
        <v>5</v>
      </c>
      <c r="B5" s="14">
        <v>197902</v>
      </c>
    </row>
    <row r="6" spans="1:2">
      <c r="A6" s="121" t="s">
        <v>6</v>
      </c>
      <c r="B6" s="15">
        <v>44837</v>
      </c>
    </row>
    <row r="7" spans="1:2">
      <c r="A7" s="121" t="s">
        <v>8</v>
      </c>
      <c r="B7" s="15">
        <v>44860</v>
      </c>
    </row>
  </sheetData>
  <phoneticPr fontId="3"/>
  <pageMargins left="0.7" right="0.7" top="0.75" bottom="0.75" header="0.3" footer="0.3"/>
  <pageSetup paperSize="9" scale="378" orientation="landscape" r:id="rId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C04C4-7E2B-4997-A527-D4A0E38B818B}">
  <dimension ref="B2:Q134"/>
  <sheetViews>
    <sheetView zoomScale="85" zoomScaleNormal="85" workbookViewId="0">
      <pane xSplit="10" ySplit="8" topLeftCell="K29" activePane="bottomRight" state="frozen"/>
      <selection pane="topRight" activeCell="K1" sqref="K1"/>
      <selection pane="bottomLeft" activeCell="A9" sqref="A9"/>
      <selection pane="bottomRight" activeCell="E8" sqref="E8"/>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24.2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24.2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24.2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24.2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24.2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24.2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24.2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24.2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24.2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24.2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24.2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24.2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24.2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24.2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24.2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24.2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24.2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24.2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24.2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24.2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24.2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24.2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24.2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24.2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24.2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24.2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24.2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24.2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24.2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24.2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24.2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24.2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24.2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24.2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24.2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24.2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24.2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24.2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24.2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24.2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24.2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24.2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24.2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24.2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24.2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24.2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24.2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24.2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24.2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24.2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24.2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24.2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24.2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24.2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24.2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24.2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24.2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24.2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24.2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24.2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24.2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24.2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24.2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24.2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6920</v>
      </c>
      <c r="G2" s="4" t="s">
        <v>2</v>
      </c>
      <c r="H2" s="5"/>
      <c r="I2" s="6"/>
      <c r="J2" s="125">
        <f>SUM(H:H)</f>
        <v>2732521</v>
      </c>
    </row>
    <row r="3" spans="2:17" ht="20.100000000000001" customHeight="1">
      <c r="B3" s="1" t="s">
        <v>3</v>
      </c>
      <c r="C3" s="1"/>
      <c r="D3" s="1"/>
      <c r="E3" s="14" t="s">
        <v>686</v>
      </c>
    </row>
    <row r="4" spans="2:17" ht="20.100000000000001" customHeight="1">
      <c r="B4" s="1" t="s">
        <v>5</v>
      </c>
      <c r="C4" s="1"/>
      <c r="D4" s="1"/>
      <c r="E4" s="14">
        <v>198656</v>
      </c>
    </row>
    <row r="5" spans="2:17" ht="20.100000000000001" customHeight="1">
      <c r="B5" s="1" t="s">
        <v>6</v>
      </c>
      <c r="C5" s="1"/>
      <c r="D5" s="1"/>
      <c r="E5" s="15">
        <v>44810</v>
      </c>
    </row>
    <row r="6" spans="2:17" ht="20.100000000000001" customHeight="1">
      <c r="B6" s="1" t="s">
        <v>8</v>
      </c>
      <c r="C6" s="1"/>
      <c r="D6" s="1"/>
      <c r="E6" s="15">
        <v>44914</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15" si="0">F9*G9</f>
        <v>0</v>
      </c>
      <c r="I9" s="18"/>
      <c r="J9" s="146"/>
      <c r="K9" s="146"/>
      <c r="L9" s="17"/>
      <c r="M9" s="19"/>
      <c r="N9" s="16"/>
      <c r="O9" s="17"/>
      <c r="P9" s="19"/>
      <c r="Q9" s="21"/>
    </row>
    <row r="10" spans="2:17" s="9" customFormat="1" ht="19.7" customHeight="1">
      <c r="B10" s="59">
        <v>1</v>
      </c>
      <c r="C10" s="59" t="s">
        <v>35</v>
      </c>
      <c r="D10" s="59" t="s">
        <v>35</v>
      </c>
      <c r="E10" s="50" t="s">
        <v>6921</v>
      </c>
      <c r="F10" s="64">
        <v>2</v>
      </c>
      <c r="G10" s="52">
        <v>756000</v>
      </c>
      <c r="H10" s="52">
        <f t="shared" si="0"/>
        <v>1512000</v>
      </c>
      <c r="I10" s="18"/>
      <c r="J10" s="54" t="s">
        <v>6922</v>
      </c>
      <c r="K10" s="17"/>
      <c r="L10" s="17"/>
      <c r="M10" s="19">
        <v>44762</v>
      </c>
      <c r="N10" s="16"/>
      <c r="O10" s="17"/>
      <c r="P10" s="19" t="s">
        <v>6923</v>
      </c>
      <c r="Q10" s="21">
        <v>44895</v>
      </c>
    </row>
    <row r="11" spans="2:17" s="9" customFormat="1" ht="19.7" customHeight="1">
      <c r="B11" s="59">
        <v>2</v>
      </c>
      <c r="C11" s="59" t="s">
        <v>35</v>
      </c>
      <c r="D11" s="59" t="s">
        <v>35</v>
      </c>
      <c r="E11" s="50" t="s">
        <v>4972</v>
      </c>
      <c r="F11" s="64">
        <v>2</v>
      </c>
      <c r="G11" s="52">
        <v>14000</v>
      </c>
      <c r="H11" s="52">
        <f t="shared" si="0"/>
        <v>28000</v>
      </c>
      <c r="I11" s="18"/>
      <c r="J11" s="54"/>
      <c r="K11" s="17"/>
      <c r="L11" s="17"/>
      <c r="M11" s="19">
        <v>44762</v>
      </c>
      <c r="N11" s="16"/>
      <c r="O11" s="17"/>
      <c r="P11" s="19" t="s">
        <v>6923</v>
      </c>
      <c r="Q11" s="21">
        <v>44895</v>
      </c>
    </row>
    <row r="12" spans="2:17" s="9" customFormat="1" ht="19.7" customHeight="1">
      <c r="B12" s="59">
        <v>4</v>
      </c>
      <c r="C12" s="59" t="s">
        <v>25</v>
      </c>
      <c r="D12" s="59" t="s">
        <v>25</v>
      </c>
      <c r="E12" s="62" t="s">
        <v>6924</v>
      </c>
      <c r="F12" s="64">
        <v>2</v>
      </c>
      <c r="G12" s="52">
        <v>14000</v>
      </c>
      <c r="H12" s="52">
        <f t="shared" si="0"/>
        <v>28000</v>
      </c>
      <c r="I12" s="18"/>
      <c r="J12" s="54"/>
      <c r="K12" s="17"/>
      <c r="L12" s="17"/>
      <c r="M12" s="19">
        <v>44762</v>
      </c>
      <c r="N12" s="16"/>
      <c r="O12" s="17"/>
      <c r="P12" s="19" t="s">
        <v>6923</v>
      </c>
      <c r="Q12" s="21">
        <v>44895</v>
      </c>
    </row>
    <row r="13" spans="2:17" s="9" customFormat="1" ht="19.7" customHeight="1">
      <c r="B13" s="59">
        <v>1</v>
      </c>
      <c r="C13" s="59" t="s">
        <v>35</v>
      </c>
      <c r="D13" s="59" t="s">
        <v>35</v>
      </c>
      <c r="E13" s="1033" t="s">
        <v>39</v>
      </c>
      <c r="F13" s="64">
        <v>2</v>
      </c>
      <c r="G13" s="52">
        <v>12000</v>
      </c>
      <c r="H13" s="52">
        <f t="shared" si="0"/>
        <v>24000</v>
      </c>
      <c r="I13" s="18"/>
      <c r="J13" s="54"/>
      <c r="K13" s="17"/>
      <c r="L13" s="17"/>
      <c r="M13" s="19">
        <v>44762</v>
      </c>
      <c r="N13" s="16"/>
      <c r="O13" s="17"/>
      <c r="P13" s="19" t="s">
        <v>6923</v>
      </c>
      <c r="Q13" s="21">
        <v>44895</v>
      </c>
    </row>
    <row r="14" spans="2:17" s="9" customFormat="1" ht="19.7" customHeight="1">
      <c r="B14" s="16"/>
      <c r="C14" s="16"/>
      <c r="D14" s="16"/>
      <c r="E14" s="145"/>
      <c r="F14" s="17"/>
      <c r="G14" s="52">
        <v>0</v>
      </c>
      <c r="H14" s="52">
        <f t="shared" si="0"/>
        <v>0</v>
      </c>
      <c r="I14" s="18"/>
      <c r="J14" s="54"/>
      <c r="K14" s="17"/>
      <c r="L14" s="17"/>
      <c r="M14" s="19"/>
      <c r="N14" s="16"/>
      <c r="O14" s="17"/>
      <c r="P14" s="19"/>
      <c r="Q14" s="21"/>
    </row>
    <row r="15" spans="2:17" s="9" customFormat="1" ht="19.7" customHeight="1">
      <c r="B15" s="16"/>
      <c r="C15" s="16"/>
      <c r="D15" s="16"/>
      <c r="E15" s="145"/>
      <c r="F15" s="17"/>
      <c r="G15" s="52">
        <v>0</v>
      </c>
      <c r="H15" s="52">
        <f t="shared" si="0"/>
        <v>0</v>
      </c>
      <c r="I15" s="18"/>
      <c r="J15" s="54"/>
      <c r="K15" s="17"/>
      <c r="L15" s="17"/>
      <c r="M15" s="19"/>
      <c r="N15" s="16"/>
      <c r="O15" s="17"/>
      <c r="P15" s="19"/>
      <c r="Q15" s="21"/>
    </row>
    <row r="16" spans="2:17" s="9" customFormat="1" ht="19.7" customHeight="1">
      <c r="B16" s="59">
        <v>9</v>
      </c>
      <c r="C16" s="59" t="s">
        <v>2704</v>
      </c>
      <c r="D16" s="59" t="s">
        <v>2399</v>
      </c>
      <c r="E16" s="202" t="s">
        <v>6925</v>
      </c>
      <c r="F16" s="64">
        <v>2</v>
      </c>
      <c r="G16" s="52">
        <v>5590</v>
      </c>
      <c r="H16" s="52">
        <f>F16*G16</f>
        <v>11180</v>
      </c>
      <c r="I16" s="18"/>
      <c r="J16" s="54" t="s">
        <v>6926</v>
      </c>
      <c r="K16" s="146" t="s">
        <v>6927</v>
      </c>
      <c r="L16" s="17"/>
      <c r="M16" s="19">
        <v>44762</v>
      </c>
      <c r="N16" s="16"/>
      <c r="O16" s="56"/>
      <c r="P16" s="56">
        <v>44763</v>
      </c>
      <c r="Q16" s="21">
        <v>44763</v>
      </c>
    </row>
    <row r="17" spans="2:17" s="9" customFormat="1" ht="19.7" customHeight="1">
      <c r="B17" s="16"/>
      <c r="C17" s="16"/>
      <c r="D17" s="16"/>
      <c r="E17" s="145"/>
      <c r="F17" s="17"/>
      <c r="G17" s="52">
        <v>0</v>
      </c>
      <c r="H17" s="52">
        <f>F17*G17</f>
        <v>0</v>
      </c>
      <c r="I17" s="18"/>
      <c r="J17" s="54"/>
      <c r="K17" s="17"/>
      <c r="L17" s="17"/>
      <c r="M17" s="19"/>
      <c r="N17" s="16"/>
      <c r="O17" s="17"/>
      <c r="P17" s="19"/>
      <c r="Q17" s="21"/>
    </row>
    <row r="18" spans="2:17" s="9" customFormat="1" ht="19.7" customHeight="1">
      <c r="B18" s="16">
        <v>15</v>
      </c>
      <c r="C18" s="466" t="s">
        <v>4527</v>
      </c>
      <c r="D18" s="466" t="s">
        <v>4527</v>
      </c>
      <c r="E18" s="145" t="s">
        <v>6928</v>
      </c>
      <c r="F18" s="832">
        <v>2</v>
      </c>
      <c r="G18" s="52">
        <v>143000</v>
      </c>
      <c r="H18" s="1027">
        <f t="shared" ref="H18:H36" si="1">F18*G18</f>
        <v>286000</v>
      </c>
      <c r="I18" s="310"/>
      <c r="J18" s="146" t="s">
        <v>4529</v>
      </c>
      <c r="K18" s="146" t="s">
        <v>6929</v>
      </c>
      <c r="L18" s="17"/>
      <c r="M18" s="19">
        <v>44775</v>
      </c>
      <c r="N18" s="16"/>
      <c r="O18" s="56">
        <v>44834</v>
      </c>
      <c r="P18" s="19">
        <v>44807</v>
      </c>
      <c r="Q18" s="21">
        <v>44809</v>
      </c>
    </row>
    <row r="19" spans="2:17" s="9" customFormat="1" ht="19.7" customHeight="1">
      <c r="B19" s="16">
        <v>15</v>
      </c>
      <c r="C19" s="466" t="s">
        <v>4527</v>
      </c>
      <c r="D19" s="466" t="s">
        <v>4527</v>
      </c>
      <c r="E19" s="145" t="s">
        <v>6930</v>
      </c>
      <c r="F19" s="832">
        <v>2</v>
      </c>
      <c r="G19" s="52">
        <v>4500</v>
      </c>
      <c r="H19" s="1027">
        <f t="shared" si="1"/>
        <v>9000</v>
      </c>
      <c r="I19" s="310"/>
      <c r="J19" s="146" t="s">
        <v>6931</v>
      </c>
      <c r="K19" s="146" t="s">
        <v>6929</v>
      </c>
      <c r="L19" s="17"/>
      <c r="M19" s="19">
        <v>44775</v>
      </c>
      <c r="N19" s="16"/>
      <c r="O19" s="56">
        <v>44834</v>
      </c>
      <c r="P19" s="19">
        <v>44807</v>
      </c>
      <c r="Q19" s="21">
        <v>44809</v>
      </c>
    </row>
    <row r="20" spans="2:17" s="9" customFormat="1" ht="19.7" customHeight="1">
      <c r="B20" s="16">
        <v>15</v>
      </c>
      <c r="C20" s="466" t="s">
        <v>4527</v>
      </c>
      <c r="D20" s="466" t="s">
        <v>4527</v>
      </c>
      <c r="E20" s="145" t="s">
        <v>6932</v>
      </c>
      <c r="F20" s="832">
        <v>2</v>
      </c>
      <c r="G20" s="52">
        <v>2500</v>
      </c>
      <c r="H20" s="1027">
        <f t="shared" si="1"/>
        <v>5000</v>
      </c>
      <c r="I20" s="310"/>
      <c r="J20" s="146" t="s">
        <v>6933</v>
      </c>
      <c r="K20" s="146" t="s">
        <v>6929</v>
      </c>
      <c r="L20" s="17"/>
      <c r="M20" s="19">
        <v>44775</v>
      </c>
      <c r="N20" s="16"/>
      <c r="O20" s="56">
        <v>44834</v>
      </c>
      <c r="P20" s="19">
        <v>44807</v>
      </c>
      <c r="Q20" s="21">
        <v>44809</v>
      </c>
    </row>
    <row r="21" spans="2:17" s="9" customFormat="1" ht="19.7" customHeight="1">
      <c r="B21" s="16">
        <v>15</v>
      </c>
      <c r="C21" s="466" t="s">
        <v>4527</v>
      </c>
      <c r="D21" s="466" t="s">
        <v>4527</v>
      </c>
      <c r="E21" s="145" t="s">
        <v>988</v>
      </c>
      <c r="F21" s="17">
        <v>1</v>
      </c>
      <c r="G21" s="52">
        <v>-148000</v>
      </c>
      <c r="H21" s="52">
        <f>F21*G21</f>
        <v>-148000</v>
      </c>
      <c r="I21" s="18"/>
      <c r="J21" s="54"/>
      <c r="K21" s="146" t="s">
        <v>6929</v>
      </c>
      <c r="L21" s="17"/>
      <c r="M21" s="19">
        <v>44775</v>
      </c>
      <c r="N21" s="16"/>
      <c r="O21" s="56">
        <v>44834</v>
      </c>
      <c r="P21" s="19"/>
      <c r="Q21" s="21"/>
    </row>
    <row r="22" spans="2:17" s="9" customFormat="1" ht="19.7" customHeight="1">
      <c r="B22" s="381"/>
      <c r="C22" s="381"/>
      <c r="D22" s="381"/>
      <c r="E22" s="357"/>
      <c r="F22" s="292"/>
      <c r="G22" s="52">
        <v>0</v>
      </c>
      <c r="H22" s="52">
        <f t="shared" si="1"/>
        <v>0</v>
      </c>
      <c r="I22" s="18"/>
      <c r="J22" s="54"/>
      <c r="K22" s="17"/>
      <c r="L22" s="17"/>
      <c r="M22" s="19"/>
      <c r="N22" s="16"/>
      <c r="O22" s="17"/>
      <c r="P22" s="19"/>
      <c r="Q22" s="21"/>
    </row>
    <row r="23" spans="2:17" s="9" customFormat="1" ht="19.7" customHeight="1">
      <c r="B23" s="16">
        <v>10</v>
      </c>
      <c r="C23" s="466" t="s">
        <v>96</v>
      </c>
      <c r="D23" s="466" t="s">
        <v>55</v>
      </c>
      <c r="E23" s="145" t="s">
        <v>6934</v>
      </c>
      <c r="F23" s="832">
        <v>2</v>
      </c>
      <c r="G23" s="52">
        <v>1370</v>
      </c>
      <c r="H23" s="1027">
        <f t="shared" si="1"/>
        <v>2740</v>
      </c>
      <c r="I23" s="310"/>
      <c r="J23" s="146" t="s">
        <v>4833</v>
      </c>
      <c r="K23" s="17"/>
      <c r="L23" s="17"/>
      <c r="M23" s="19">
        <v>44770</v>
      </c>
      <c r="N23" s="16"/>
      <c r="O23" s="56">
        <v>44782</v>
      </c>
      <c r="P23" s="19">
        <v>44782</v>
      </c>
      <c r="Q23" s="21">
        <v>44781</v>
      </c>
    </row>
    <row r="24" spans="2:17" s="9" customFormat="1" ht="19.7" customHeight="1">
      <c r="B24" s="16">
        <v>10</v>
      </c>
      <c r="C24" s="466" t="s">
        <v>96</v>
      </c>
      <c r="D24" s="466" t="s">
        <v>55</v>
      </c>
      <c r="E24" s="145" t="s">
        <v>6935</v>
      </c>
      <c r="F24" s="832">
        <v>2</v>
      </c>
      <c r="G24" s="52">
        <v>50</v>
      </c>
      <c r="H24" s="1027">
        <f t="shared" si="1"/>
        <v>100</v>
      </c>
      <c r="I24" s="310"/>
      <c r="J24" s="146" t="s">
        <v>6936</v>
      </c>
      <c r="K24" s="17"/>
      <c r="L24" s="17"/>
      <c r="M24" s="19">
        <v>44770</v>
      </c>
      <c r="N24" s="16"/>
      <c r="O24" s="56">
        <v>44782</v>
      </c>
      <c r="P24" s="19">
        <v>44782</v>
      </c>
      <c r="Q24" s="21">
        <v>44781</v>
      </c>
    </row>
    <row r="25" spans="2:17" s="9" customFormat="1" ht="19.7" customHeight="1">
      <c r="B25" s="16">
        <v>10</v>
      </c>
      <c r="C25" s="466" t="s">
        <v>96</v>
      </c>
      <c r="D25" s="466" t="s">
        <v>55</v>
      </c>
      <c r="E25" s="145" t="s">
        <v>6937</v>
      </c>
      <c r="F25" s="832">
        <v>2</v>
      </c>
      <c r="G25" s="52">
        <v>140</v>
      </c>
      <c r="H25" s="1027">
        <f>F25*G25</f>
        <v>280</v>
      </c>
      <c r="I25" s="310"/>
      <c r="J25" s="146" t="s">
        <v>4957</v>
      </c>
      <c r="K25" s="17"/>
      <c r="L25" s="17"/>
      <c r="M25" s="19">
        <v>44770</v>
      </c>
      <c r="N25" s="16"/>
      <c r="O25" s="56">
        <v>44782</v>
      </c>
      <c r="P25" s="19">
        <v>44782</v>
      </c>
      <c r="Q25" s="21">
        <v>44781</v>
      </c>
    </row>
    <row r="26" spans="2:17" s="9" customFormat="1" ht="19.7" customHeight="1">
      <c r="B26" s="16">
        <v>10</v>
      </c>
      <c r="C26" s="466" t="s">
        <v>96</v>
      </c>
      <c r="D26" s="466" t="s">
        <v>55</v>
      </c>
      <c r="E26" s="145" t="s">
        <v>994</v>
      </c>
      <c r="F26" s="832">
        <v>2</v>
      </c>
      <c r="G26" s="52">
        <v>140</v>
      </c>
      <c r="H26" s="1027">
        <f t="shared" si="1"/>
        <v>280</v>
      </c>
      <c r="I26" s="310"/>
      <c r="J26" s="146" t="s">
        <v>4957</v>
      </c>
      <c r="K26" s="17"/>
      <c r="L26" s="17"/>
      <c r="M26" s="19">
        <v>44770</v>
      </c>
      <c r="N26" s="16"/>
      <c r="O26" s="56">
        <v>44782</v>
      </c>
      <c r="P26" s="19">
        <v>44782</v>
      </c>
      <c r="Q26" s="21">
        <v>44781</v>
      </c>
    </row>
    <row r="27" spans="2:17" s="9" customFormat="1" ht="19.7" customHeight="1">
      <c r="B27" s="16">
        <v>10</v>
      </c>
      <c r="C27" s="466" t="s">
        <v>96</v>
      </c>
      <c r="D27" s="466" t="s">
        <v>55</v>
      </c>
      <c r="E27" s="145" t="s">
        <v>6938</v>
      </c>
      <c r="F27" s="2147">
        <v>0</v>
      </c>
      <c r="G27" s="52">
        <v>195</v>
      </c>
      <c r="H27" s="1027">
        <f t="shared" si="1"/>
        <v>0</v>
      </c>
      <c r="I27" s="310"/>
      <c r="J27" s="146" t="s">
        <v>6939</v>
      </c>
      <c r="K27" s="1113" t="s">
        <v>6940</v>
      </c>
      <c r="L27" s="17"/>
      <c r="M27" s="19"/>
      <c r="N27" s="16"/>
      <c r="O27" s="56"/>
      <c r="P27" s="19"/>
      <c r="Q27" s="21"/>
    </row>
    <row r="28" spans="2:17" s="9" customFormat="1" ht="19.7" customHeight="1">
      <c r="B28" s="16">
        <v>10</v>
      </c>
      <c r="C28" s="466" t="s">
        <v>96</v>
      </c>
      <c r="D28" s="466" t="s">
        <v>55</v>
      </c>
      <c r="E28" s="145" t="s">
        <v>2697</v>
      </c>
      <c r="F28" s="832">
        <v>4</v>
      </c>
      <c r="G28" s="52">
        <v>210</v>
      </c>
      <c r="H28" s="1027">
        <f t="shared" si="1"/>
        <v>840</v>
      </c>
      <c r="I28" s="310"/>
      <c r="J28" s="146" t="s">
        <v>4957</v>
      </c>
      <c r="K28" s="17"/>
      <c r="L28" s="17"/>
      <c r="M28" s="19">
        <v>44770</v>
      </c>
      <c r="N28" s="16"/>
      <c r="O28" s="56">
        <v>44782</v>
      </c>
      <c r="P28" s="19">
        <v>44782</v>
      </c>
      <c r="Q28" s="21">
        <v>44781</v>
      </c>
    </row>
    <row r="29" spans="2:17" s="9" customFormat="1" ht="19.7" customHeight="1">
      <c r="B29" s="16">
        <v>10</v>
      </c>
      <c r="C29" s="466" t="s">
        <v>96</v>
      </c>
      <c r="D29" s="466" t="s">
        <v>55</v>
      </c>
      <c r="E29" s="145" t="s">
        <v>6941</v>
      </c>
      <c r="F29" s="832">
        <v>2</v>
      </c>
      <c r="G29" s="52">
        <v>90</v>
      </c>
      <c r="H29" s="1027">
        <f>F29*G29</f>
        <v>180</v>
      </c>
      <c r="I29" s="310"/>
      <c r="J29" s="146" t="s">
        <v>6942</v>
      </c>
      <c r="K29" s="17"/>
      <c r="L29" s="17"/>
      <c r="M29" s="19">
        <v>44770</v>
      </c>
      <c r="N29" s="16"/>
      <c r="O29" s="56">
        <v>44782</v>
      </c>
      <c r="P29" s="19">
        <v>44782</v>
      </c>
      <c r="Q29" s="21">
        <v>44781</v>
      </c>
    </row>
    <row r="30" spans="2:17" s="9" customFormat="1" ht="19.7" customHeight="1">
      <c r="B30" s="16">
        <v>10</v>
      </c>
      <c r="C30" s="466" t="s">
        <v>96</v>
      </c>
      <c r="D30" s="466" t="s">
        <v>55</v>
      </c>
      <c r="E30" s="145" t="s">
        <v>6943</v>
      </c>
      <c r="F30" s="832">
        <v>2</v>
      </c>
      <c r="G30" s="52">
        <v>390</v>
      </c>
      <c r="H30" s="1027">
        <f t="shared" si="1"/>
        <v>780</v>
      </c>
      <c r="I30" s="310"/>
      <c r="J30" s="146" t="s">
        <v>6944</v>
      </c>
      <c r="K30" s="17"/>
      <c r="L30" s="17"/>
      <c r="M30" s="19">
        <v>44770</v>
      </c>
      <c r="N30" s="16"/>
      <c r="O30" s="56">
        <v>44782</v>
      </c>
      <c r="P30" s="19">
        <v>44782</v>
      </c>
      <c r="Q30" s="21">
        <v>44781</v>
      </c>
    </row>
    <row r="31" spans="2:17" s="9" customFormat="1" ht="19.7" customHeight="1">
      <c r="B31" s="16"/>
      <c r="C31" s="16"/>
      <c r="D31" s="16"/>
      <c r="E31" s="145"/>
      <c r="F31" s="17"/>
      <c r="G31" s="52">
        <v>0</v>
      </c>
      <c r="H31" s="52">
        <f t="shared" si="1"/>
        <v>0</v>
      </c>
      <c r="I31" s="18"/>
      <c r="J31" s="54"/>
      <c r="K31" s="17"/>
      <c r="L31" s="17"/>
      <c r="M31" s="19"/>
      <c r="N31" s="16"/>
      <c r="O31" s="17"/>
      <c r="P31" s="19"/>
      <c r="Q31" s="21"/>
    </row>
    <row r="32" spans="2:17" s="9" customFormat="1" ht="19.7" customHeight="1">
      <c r="B32" s="16">
        <v>12</v>
      </c>
      <c r="C32" s="466" t="s">
        <v>1183</v>
      </c>
      <c r="D32" s="466" t="s">
        <v>2399</v>
      </c>
      <c r="E32" s="145" t="s">
        <v>6945</v>
      </c>
      <c r="F32" s="832">
        <v>2</v>
      </c>
      <c r="G32" s="52">
        <v>3534</v>
      </c>
      <c r="H32" s="52">
        <f t="shared" si="1"/>
        <v>7068</v>
      </c>
      <c r="I32" s="18"/>
      <c r="J32" s="54" t="s">
        <v>6946</v>
      </c>
      <c r="K32" s="2148" t="s">
        <v>6927</v>
      </c>
      <c r="L32" s="17"/>
      <c r="M32" s="56">
        <v>44769</v>
      </c>
      <c r="N32" s="16"/>
      <c r="O32" s="17"/>
      <c r="P32" s="19">
        <v>44775</v>
      </c>
      <c r="Q32" s="21">
        <v>44775</v>
      </c>
    </row>
    <row r="33" spans="2:17" s="9" customFormat="1" ht="19.7" customHeight="1">
      <c r="B33" s="16">
        <v>12</v>
      </c>
      <c r="C33" s="466" t="s">
        <v>1183</v>
      </c>
      <c r="D33" s="466" t="s">
        <v>2399</v>
      </c>
      <c r="E33" s="145" t="s">
        <v>6947</v>
      </c>
      <c r="F33" s="832">
        <v>2</v>
      </c>
      <c r="G33" s="52">
        <v>4212</v>
      </c>
      <c r="H33" s="52">
        <f t="shared" si="1"/>
        <v>8424</v>
      </c>
      <c r="I33" s="18"/>
      <c r="J33" s="54" t="s">
        <v>6948</v>
      </c>
      <c r="K33" s="2148" t="s">
        <v>6927</v>
      </c>
      <c r="L33" s="17"/>
      <c r="M33" s="56">
        <v>44769</v>
      </c>
      <c r="N33" s="16"/>
      <c r="O33" s="17"/>
      <c r="P33" s="19">
        <v>44775</v>
      </c>
      <c r="Q33" s="21">
        <v>44775</v>
      </c>
    </row>
    <row r="34" spans="2:17" s="9" customFormat="1" ht="19.7" customHeight="1">
      <c r="B34" s="16">
        <v>12</v>
      </c>
      <c r="C34" s="466" t="s">
        <v>2399</v>
      </c>
      <c r="D34" s="466" t="s">
        <v>2399</v>
      </c>
      <c r="E34" s="145" t="s">
        <v>5703</v>
      </c>
      <c r="F34" s="832">
        <v>2</v>
      </c>
      <c r="G34" s="52">
        <v>6478</v>
      </c>
      <c r="H34" s="1027">
        <f t="shared" si="1"/>
        <v>12956</v>
      </c>
      <c r="I34" s="310"/>
      <c r="J34" s="146" t="s">
        <v>1004</v>
      </c>
      <c r="K34" s="2148" t="s">
        <v>6927</v>
      </c>
      <c r="L34" s="17"/>
      <c r="M34" s="56">
        <v>44769</v>
      </c>
      <c r="N34" s="16"/>
      <c r="O34" s="17"/>
      <c r="P34" s="19">
        <v>44775</v>
      </c>
      <c r="Q34" s="21">
        <v>44775</v>
      </c>
    </row>
    <row r="35" spans="2:17" s="9" customFormat="1" ht="19.7" customHeight="1">
      <c r="B35" s="16">
        <v>12</v>
      </c>
      <c r="C35" s="466" t="s">
        <v>2399</v>
      </c>
      <c r="D35" s="466" t="s">
        <v>2399</v>
      </c>
      <c r="E35" s="145" t="s">
        <v>356</v>
      </c>
      <c r="F35" s="832">
        <v>2</v>
      </c>
      <c r="G35" s="52">
        <v>4342</v>
      </c>
      <c r="H35" s="1027">
        <f t="shared" si="1"/>
        <v>8684</v>
      </c>
      <c r="I35" s="310"/>
      <c r="J35" s="146" t="s">
        <v>1011</v>
      </c>
      <c r="K35" s="2148" t="s">
        <v>6927</v>
      </c>
      <c r="L35" s="17"/>
      <c r="M35" s="56">
        <v>44769</v>
      </c>
      <c r="N35" s="16"/>
      <c r="O35" s="17"/>
      <c r="P35" s="19">
        <v>44775</v>
      </c>
      <c r="Q35" s="21">
        <v>44775</v>
      </c>
    </row>
    <row r="36" spans="2:17" s="9" customFormat="1" ht="19.7" customHeight="1">
      <c r="B36" s="16"/>
      <c r="C36" s="16"/>
      <c r="D36" s="16"/>
      <c r="E36" s="145"/>
      <c r="F36" s="17"/>
      <c r="G36" s="52">
        <v>0</v>
      </c>
      <c r="H36" s="52">
        <f t="shared" si="1"/>
        <v>0</v>
      </c>
      <c r="I36" s="18"/>
      <c r="J36" s="54"/>
      <c r="K36" s="17"/>
      <c r="L36" s="17"/>
      <c r="M36" s="19"/>
      <c r="N36" s="16"/>
      <c r="O36" s="17"/>
      <c r="P36" s="19"/>
      <c r="Q36" s="21"/>
    </row>
    <row r="37" spans="2:17" s="9" customFormat="1" ht="19.7" customHeight="1">
      <c r="B37" s="16"/>
      <c r="C37" s="542" t="s">
        <v>6728</v>
      </c>
      <c r="D37" s="542" t="s">
        <v>6728</v>
      </c>
      <c r="E37" s="543" t="s">
        <v>6949</v>
      </c>
      <c r="F37" s="358">
        <v>1</v>
      </c>
      <c r="G37" s="1114">
        <v>37500</v>
      </c>
      <c r="H37" s="1114">
        <f>F37*G37</f>
        <v>37500</v>
      </c>
      <c r="I37" s="1116"/>
      <c r="J37" s="325" t="s">
        <v>6950</v>
      </c>
      <c r="K37" s="17"/>
      <c r="L37" s="17"/>
      <c r="M37" s="19"/>
      <c r="N37" s="16"/>
      <c r="O37" s="17"/>
      <c r="P37" s="19"/>
      <c r="Q37" s="21"/>
    </row>
    <row r="38" spans="2:17" s="9" customFormat="1" ht="19.7" customHeight="1">
      <c r="B38" s="16"/>
      <c r="C38" s="542" t="s">
        <v>6728</v>
      </c>
      <c r="D38" s="542" t="s">
        <v>6728</v>
      </c>
      <c r="E38" s="543" t="s">
        <v>6951</v>
      </c>
      <c r="F38" s="358">
        <v>1</v>
      </c>
      <c r="G38" s="1114">
        <v>28500</v>
      </c>
      <c r="H38" s="1114">
        <f>F38*G38</f>
        <v>28500</v>
      </c>
      <c r="I38" s="1116"/>
      <c r="J38" s="325" t="s">
        <v>6952</v>
      </c>
      <c r="K38" s="17"/>
      <c r="L38" s="17"/>
      <c r="M38" s="19"/>
      <c r="N38" s="16"/>
      <c r="O38" s="17"/>
      <c r="P38" s="19"/>
      <c r="Q38" s="21"/>
    </row>
    <row r="39" spans="2:17" s="9" customFormat="1" ht="19.7" customHeight="1">
      <c r="B39" s="16"/>
      <c r="C39" s="16"/>
      <c r="D39" s="16"/>
      <c r="E39" s="145"/>
      <c r="F39" s="17"/>
      <c r="G39" s="52">
        <v>0</v>
      </c>
      <c r="H39" s="52">
        <f t="shared" ref="H39:H120" si="2">F39*G39</f>
        <v>0</v>
      </c>
      <c r="I39" s="18"/>
      <c r="J39" s="54"/>
      <c r="K39" s="17"/>
      <c r="L39" s="17"/>
      <c r="M39" s="19"/>
      <c r="N39" s="16"/>
      <c r="O39" s="17"/>
      <c r="P39" s="19"/>
      <c r="Q39" s="21"/>
    </row>
    <row r="40" spans="2:17" s="9" customFormat="1" ht="19.7" customHeight="1">
      <c r="B40" s="16">
        <v>14</v>
      </c>
      <c r="C40" s="466" t="s">
        <v>6606</v>
      </c>
      <c r="D40" s="466" t="s">
        <v>6606</v>
      </c>
      <c r="E40" s="145" t="s">
        <v>6953</v>
      </c>
      <c r="F40" s="17">
        <v>2</v>
      </c>
      <c r="G40" s="52">
        <v>23000</v>
      </c>
      <c r="H40" s="52">
        <f t="shared" si="2"/>
        <v>46000</v>
      </c>
      <c r="I40" s="18"/>
      <c r="J40" s="54" t="s">
        <v>6954</v>
      </c>
      <c r="K40" s="56" t="s">
        <v>6955</v>
      </c>
      <c r="L40" s="17"/>
      <c r="M40" s="19">
        <v>44875</v>
      </c>
      <c r="N40" s="16"/>
      <c r="O40" s="56">
        <v>44887</v>
      </c>
      <c r="P40" s="19">
        <v>44887</v>
      </c>
      <c r="Q40" s="21">
        <v>44886</v>
      </c>
    </row>
    <row r="41" spans="2:17" s="9" customFormat="1" ht="19.7" customHeight="1">
      <c r="B41" s="16">
        <v>14</v>
      </c>
      <c r="C41" s="466" t="s">
        <v>6606</v>
      </c>
      <c r="D41" s="466" t="s">
        <v>6606</v>
      </c>
      <c r="E41" s="145" t="s">
        <v>6956</v>
      </c>
      <c r="F41" s="17">
        <v>2</v>
      </c>
      <c r="G41" s="52">
        <v>23500</v>
      </c>
      <c r="H41" s="52">
        <f t="shared" si="2"/>
        <v>47000</v>
      </c>
      <c r="I41" s="18"/>
      <c r="J41" s="54" t="s">
        <v>6957</v>
      </c>
      <c r="K41" s="17"/>
      <c r="L41" s="17"/>
      <c r="M41" s="19"/>
      <c r="N41" s="16"/>
      <c r="O41" s="17"/>
      <c r="P41" s="19"/>
      <c r="Q41" s="21">
        <v>44886</v>
      </c>
    </row>
    <row r="42" spans="2:17" s="9" customFormat="1" ht="19.7" customHeight="1">
      <c r="B42" s="16"/>
      <c r="C42" s="16"/>
      <c r="D42" s="16"/>
      <c r="E42" s="145"/>
      <c r="F42" s="17"/>
      <c r="G42" s="52">
        <v>0</v>
      </c>
      <c r="H42" s="52">
        <f t="shared" si="2"/>
        <v>0</v>
      </c>
      <c r="I42" s="18"/>
      <c r="J42" s="54"/>
      <c r="K42" s="17"/>
      <c r="L42" s="17"/>
      <c r="M42" s="19"/>
      <c r="N42" s="16"/>
      <c r="O42" s="17"/>
      <c r="P42" s="19"/>
      <c r="Q42" s="21"/>
    </row>
    <row r="43" spans="2:17" s="9" customFormat="1" ht="19.7" customHeight="1">
      <c r="B43" s="59">
        <v>13</v>
      </c>
      <c r="C43" s="59" t="s">
        <v>2741</v>
      </c>
      <c r="D43" s="385" t="s">
        <v>2399</v>
      </c>
      <c r="E43" s="202" t="s">
        <v>1041</v>
      </c>
      <c r="F43" s="64">
        <v>4</v>
      </c>
      <c r="G43" s="52">
        <v>132</v>
      </c>
      <c r="H43" s="52">
        <f t="shared" si="2"/>
        <v>528</v>
      </c>
      <c r="I43" s="18"/>
      <c r="J43" s="54" t="s">
        <v>6958</v>
      </c>
      <c r="K43" s="2148" t="s">
        <v>6927</v>
      </c>
      <c r="L43" s="17"/>
      <c r="M43" s="19">
        <v>44875</v>
      </c>
      <c r="N43" s="16"/>
      <c r="O43" s="17"/>
      <c r="P43" s="19">
        <v>44890</v>
      </c>
      <c r="Q43" s="21">
        <v>44890</v>
      </c>
    </row>
    <row r="44" spans="2:17" s="9" customFormat="1" ht="19.7" customHeight="1">
      <c r="B44" s="59">
        <v>13</v>
      </c>
      <c r="C44" s="385" t="s">
        <v>2399</v>
      </c>
      <c r="D44" s="385" t="s">
        <v>2399</v>
      </c>
      <c r="E44" s="202" t="s">
        <v>6959</v>
      </c>
      <c r="F44" s="64">
        <v>2</v>
      </c>
      <c r="G44" s="52">
        <v>270</v>
      </c>
      <c r="H44" s="52">
        <f t="shared" si="2"/>
        <v>540</v>
      </c>
      <c r="I44" s="18"/>
      <c r="J44" s="54" t="s">
        <v>1038</v>
      </c>
      <c r="K44" s="2148" t="s">
        <v>6927</v>
      </c>
      <c r="L44" s="17"/>
      <c r="M44" s="19">
        <v>44875</v>
      </c>
      <c r="N44" s="16"/>
      <c r="O44" s="17"/>
      <c r="P44" s="19">
        <v>44890</v>
      </c>
      <c r="Q44" s="21">
        <v>44890</v>
      </c>
    </row>
    <row r="45" spans="2:17" s="9" customFormat="1" ht="19.7" customHeight="1">
      <c r="B45" s="59">
        <v>13</v>
      </c>
      <c r="C45" s="385" t="s">
        <v>2399</v>
      </c>
      <c r="D45" s="385" t="s">
        <v>2399</v>
      </c>
      <c r="E45" s="202" t="s">
        <v>4541</v>
      </c>
      <c r="F45" s="64">
        <v>2</v>
      </c>
      <c r="G45" s="52">
        <v>300</v>
      </c>
      <c r="H45" s="52">
        <f t="shared" si="2"/>
        <v>600</v>
      </c>
      <c r="I45" s="18"/>
      <c r="J45" s="54" t="s">
        <v>6960</v>
      </c>
      <c r="K45" s="2148" t="s">
        <v>6927</v>
      </c>
      <c r="L45" s="17"/>
      <c r="M45" s="19">
        <v>44875</v>
      </c>
      <c r="N45" s="16"/>
      <c r="O45" s="17"/>
      <c r="P45" s="19">
        <v>44890</v>
      </c>
      <c r="Q45" s="21">
        <v>44890</v>
      </c>
    </row>
    <row r="46" spans="2:17" s="9" customFormat="1" ht="19.7" customHeight="1">
      <c r="B46" s="59">
        <v>13</v>
      </c>
      <c r="C46" s="385" t="s">
        <v>2399</v>
      </c>
      <c r="D46" s="385" t="s">
        <v>2399</v>
      </c>
      <c r="E46" s="202" t="s">
        <v>6961</v>
      </c>
      <c r="F46" s="64">
        <v>2</v>
      </c>
      <c r="G46" s="52">
        <v>300</v>
      </c>
      <c r="H46" s="52">
        <f t="shared" si="2"/>
        <v>600</v>
      </c>
      <c r="I46" s="18"/>
      <c r="J46" s="54" t="s">
        <v>6960</v>
      </c>
      <c r="K46" s="2148" t="s">
        <v>6927</v>
      </c>
      <c r="L46" s="17"/>
      <c r="M46" s="19">
        <v>44875</v>
      </c>
      <c r="N46" s="16"/>
      <c r="O46" s="17"/>
      <c r="P46" s="19">
        <v>44890</v>
      </c>
      <c r="Q46" s="21">
        <v>44890</v>
      </c>
    </row>
    <row r="47" spans="2:17" s="9" customFormat="1" ht="19.7" customHeight="1">
      <c r="B47" s="59">
        <v>13</v>
      </c>
      <c r="C47" s="59" t="s">
        <v>113</v>
      </c>
      <c r="D47" s="385" t="s">
        <v>2399</v>
      </c>
      <c r="E47" s="202" t="s">
        <v>6962</v>
      </c>
      <c r="F47" s="64">
        <v>2</v>
      </c>
      <c r="G47" s="52">
        <v>659</v>
      </c>
      <c r="H47" s="52">
        <f t="shared" si="2"/>
        <v>1318</v>
      </c>
      <c r="I47" s="18"/>
      <c r="J47" s="54" t="s">
        <v>4540</v>
      </c>
      <c r="K47" s="2148" t="s">
        <v>6927</v>
      </c>
      <c r="L47" s="17"/>
      <c r="M47" s="19">
        <v>44875</v>
      </c>
      <c r="N47" s="16"/>
      <c r="O47" s="17"/>
      <c r="P47" s="19">
        <v>44890</v>
      </c>
      <c r="Q47" s="21">
        <v>44890</v>
      </c>
    </row>
    <row r="48" spans="2:17" s="9" customFormat="1" ht="19.7" customHeight="1">
      <c r="B48" s="59">
        <v>13</v>
      </c>
      <c r="C48" s="59" t="s">
        <v>113</v>
      </c>
      <c r="D48" s="385" t="s">
        <v>2399</v>
      </c>
      <c r="E48" s="202" t="s">
        <v>6963</v>
      </c>
      <c r="F48" s="64">
        <v>2</v>
      </c>
      <c r="G48" s="52">
        <v>674</v>
      </c>
      <c r="H48" s="52">
        <f t="shared" si="2"/>
        <v>1348</v>
      </c>
      <c r="I48" s="18"/>
      <c r="J48" s="54" t="s">
        <v>6964</v>
      </c>
      <c r="K48" s="2148" t="s">
        <v>6927</v>
      </c>
      <c r="L48" s="17"/>
      <c r="M48" s="19">
        <v>44875</v>
      </c>
      <c r="N48" s="16"/>
      <c r="O48" s="17"/>
      <c r="P48" s="19">
        <v>44890</v>
      </c>
      <c r="Q48" s="21">
        <v>44890</v>
      </c>
    </row>
    <row r="49" spans="2:17" s="9" customFormat="1" ht="19.7" customHeight="1">
      <c r="B49" s="59">
        <v>13</v>
      </c>
      <c r="C49" s="385" t="s">
        <v>2399</v>
      </c>
      <c r="D49" s="385" t="s">
        <v>2399</v>
      </c>
      <c r="E49" s="202" t="s">
        <v>1035</v>
      </c>
      <c r="F49" s="64">
        <v>4</v>
      </c>
      <c r="G49" s="52">
        <v>319</v>
      </c>
      <c r="H49" s="52">
        <f t="shared" si="2"/>
        <v>1276</v>
      </c>
      <c r="I49" s="18"/>
      <c r="J49" s="54" t="s">
        <v>6965</v>
      </c>
      <c r="K49" s="2148" t="s">
        <v>6927</v>
      </c>
      <c r="L49" s="17"/>
      <c r="M49" s="19">
        <v>44875</v>
      </c>
      <c r="N49" s="16"/>
      <c r="O49" s="17"/>
      <c r="P49" s="19">
        <v>44890</v>
      </c>
      <c r="Q49" s="21">
        <v>44890</v>
      </c>
    </row>
    <row r="50" spans="2:17" s="9" customFormat="1" ht="19.7" customHeight="1">
      <c r="B50" s="59">
        <v>13</v>
      </c>
      <c r="C50" s="385" t="s">
        <v>2399</v>
      </c>
      <c r="D50" s="385" t="s">
        <v>2399</v>
      </c>
      <c r="E50" s="202" t="s">
        <v>4542</v>
      </c>
      <c r="F50" s="64">
        <v>2</v>
      </c>
      <c r="G50" s="52">
        <v>623</v>
      </c>
      <c r="H50" s="52">
        <f t="shared" si="2"/>
        <v>1246</v>
      </c>
      <c r="I50" s="18"/>
      <c r="J50" s="54" t="s">
        <v>6966</v>
      </c>
      <c r="K50" s="2148" t="s">
        <v>6927</v>
      </c>
      <c r="L50" s="17"/>
      <c r="M50" s="19">
        <v>44875</v>
      </c>
      <c r="N50" s="16"/>
      <c r="O50" s="17"/>
      <c r="P50" s="19">
        <v>44890</v>
      </c>
      <c r="Q50" s="21">
        <v>44890</v>
      </c>
    </row>
    <row r="51" spans="2:17" s="9" customFormat="1" ht="19.7" customHeight="1">
      <c r="B51" s="59">
        <v>9</v>
      </c>
      <c r="C51" s="385" t="s">
        <v>2399</v>
      </c>
      <c r="D51" s="385" t="s">
        <v>2399</v>
      </c>
      <c r="E51" s="202" t="s">
        <v>2361</v>
      </c>
      <c r="F51" s="64">
        <v>2</v>
      </c>
      <c r="G51" s="52">
        <v>920</v>
      </c>
      <c r="H51" s="52">
        <f>F51*G51</f>
        <v>1840</v>
      </c>
      <c r="I51" s="18"/>
      <c r="J51" s="54" t="s">
        <v>6967</v>
      </c>
      <c r="K51" s="2148" t="s">
        <v>6927</v>
      </c>
      <c r="L51" s="17"/>
      <c r="M51" s="19">
        <v>44875</v>
      </c>
      <c r="N51" s="16"/>
      <c r="O51" s="17"/>
      <c r="P51" s="19">
        <v>44890</v>
      </c>
      <c r="Q51" s="21">
        <v>44890</v>
      </c>
    </row>
    <row r="52" spans="2:17" s="9" customFormat="1" ht="19.7" customHeight="1">
      <c r="B52" s="59">
        <v>9</v>
      </c>
      <c r="C52" s="385" t="s">
        <v>2399</v>
      </c>
      <c r="D52" s="385" t="s">
        <v>2399</v>
      </c>
      <c r="E52" s="202" t="s">
        <v>6968</v>
      </c>
      <c r="F52" s="64">
        <v>2</v>
      </c>
      <c r="G52" s="52">
        <v>1160</v>
      </c>
      <c r="H52" s="52">
        <f>F52*G52</f>
        <v>2320</v>
      </c>
      <c r="I52" s="18"/>
      <c r="J52" s="54" t="s">
        <v>6969</v>
      </c>
      <c r="K52" s="2148" t="s">
        <v>6927</v>
      </c>
      <c r="L52" s="17"/>
      <c r="M52" s="19">
        <v>44875</v>
      </c>
      <c r="N52" s="16"/>
      <c r="O52" s="17"/>
      <c r="P52" s="19">
        <v>44890</v>
      </c>
      <c r="Q52" s="21">
        <v>44890</v>
      </c>
    </row>
    <row r="53" spans="2:17" s="9" customFormat="1" ht="19.7" customHeight="1">
      <c r="B53" s="59">
        <v>13</v>
      </c>
      <c r="C53" s="385" t="s">
        <v>2399</v>
      </c>
      <c r="D53" s="385" t="s">
        <v>2399</v>
      </c>
      <c r="E53" s="202" t="s">
        <v>6970</v>
      </c>
      <c r="F53" s="64">
        <v>2</v>
      </c>
      <c r="G53" s="52">
        <v>5839</v>
      </c>
      <c r="H53" s="52">
        <f t="shared" si="2"/>
        <v>11678</v>
      </c>
      <c r="I53" s="18"/>
      <c r="J53" s="145" t="s">
        <v>6971</v>
      </c>
      <c r="K53" s="2148" t="s">
        <v>6927</v>
      </c>
      <c r="L53" s="17"/>
      <c r="M53" s="19">
        <v>44875</v>
      </c>
      <c r="N53" s="16"/>
      <c r="O53" s="17"/>
      <c r="P53" s="19">
        <v>44890</v>
      </c>
      <c r="Q53" s="21">
        <v>44890</v>
      </c>
    </row>
    <row r="54" spans="2:17" s="9" customFormat="1" ht="19.7" customHeight="1">
      <c r="B54" s="59">
        <v>13</v>
      </c>
      <c r="C54" s="385" t="s">
        <v>2399</v>
      </c>
      <c r="D54" s="385" t="s">
        <v>2399</v>
      </c>
      <c r="E54" s="202" t="s">
        <v>6972</v>
      </c>
      <c r="F54" s="64">
        <v>2</v>
      </c>
      <c r="G54" s="52">
        <v>2394</v>
      </c>
      <c r="H54" s="52">
        <f t="shared" si="2"/>
        <v>4788</v>
      </c>
      <c r="I54" s="18"/>
      <c r="J54" s="145" t="s">
        <v>6973</v>
      </c>
      <c r="K54" s="2148" t="s">
        <v>6927</v>
      </c>
      <c r="L54" s="17"/>
      <c r="M54" s="19">
        <v>44875</v>
      </c>
      <c r="N54" s="16"/>
      <c r="O54" s="17"/>
      <c r="P54" s="351">
        <v>44896</v>
      </c>
      <c r="Q54" s="21">
        <v>44896</v>
      </c>
    </row>
    <row r="55" spans="2:17" s="9" customFormat="1" ht="19.7" customHeight="1">
      <c r="B55" s="59">
        <v>13</v>
      </c>
      <c r="C55" s="385" t="s">
        <v>2399</v>
      </c>
      <c r="D55" s="385" t="s">
        <v>2399</v>
      </c>
      <c r="E55" s="202" t="s">
        <v>6974</v>
      </c>
      <c r="F55" s="64">
        <v>2</v>
      </c>
      <c r="G55" s="52">
        <v>8846</v>
      </c>
      <c r="H55" s="52">
        <f t="shared" si="2"/>
        <v>17692</v>
      </c>
      <c r="I55" s="18"/>
      <c r="J55" s="145" t="s">
        <v>6975</v>
      </c>
      <c r="K55" s="2148" t="s">
        <v>6927</v>
      </c>
      <c r="L55" s="17"/>
      <c r="M55" s="19">
        <v>44875</v>
      </c>
      <c r="N55" s="16"/>
      <c r="O55" s="17"/>
      <c r="P55" s="19">
        <v>44890</v>
      </c>
      <c r="Q55" s="21">
        <v>44890</v>
      </c>
    </row>
    <row r="56" spans="2:17" s="9" customFormat="1" ht="19.7" customHeight="1">
      <c r="B56" s="59">
        <v>13</v>
      </c>
      <c r="C56" s="385" t="s">
        <v>2399</v>
      </c>
      <c r="D56" s="385" t="s">
        <v>2399</v>
      </c>
      <c r="E56" s="202" t="s">
        <v>6976</v>
      </c>
      <c r="F56" s="64">
        <v>2</v>
      </c>
      <c r="G56" s="52">
        <v>8290</v>
      </c>
      <c r="H56" s="52">
        <f t="shared" si="2"/>
        <v>16580</v>
      </c>
      <c r="I56" s="18"/>
      <c r="J56" s="145" t="s">
        <v>6977</v>
      </c>
      <c r="K56" s="2148" t="s">
        <v>6927</v>
      </c>
      <c r="L56" s="17"/>
      <c r="M56" s="19">
        <v>44875</v>
      </c>
      <c r="N56" s="16"/>
      <c r="O56" s="17"/>
      <c r="P56" s="19">
        <v>44890</v>
      </c>
      <c r="Q56" s="21">
        <v>44890</v>
      </c>
    </row>
    <row r="57" spans="2:17" s="9" customFormat="1" ht="19.7" customHeight="1">
      <c r="B57" s="59">
        <v>13</v>
      </c>
      <c r="C57" s="385" t="s">
        <v>2399</v>
      </c>
      <c r="D57" s="385" t="s">
        <v>2399</v>
      </c>
      <c r="E57" s="202" t="s">
        <v>6978</v>
      </c>
      <c r="F57" s="64">
        <v>2</v>
      </c>
      <c r="G57" s="52">
        <v>3903</v>
      </c>
      <c r="H57" s="52">
        <f t="shared" si="2"/>
        <v>7806</v>
      </c>
      <c r="I57" s="18"/>
      <c r="J57" s="145" t="s">
        <v>6979</v>
      </c>
      <c r="K57" s="2148" t="s">
        <v>6927</v>
      </c>
      <c r="L57" s="17"/>
      <c r="M57" s="19">
        <v>44875</v>
      </c>
      <c r="N57" s="16"/>
      <c r="O57" s="17"/>
      <c r="P57" s="19">
        <v>44890</v>
      </c>
      <c r="Q57" s="21">
        <v>44890</v>
      </c>
    </row>
    <row r="58" spans="2:17" s="9" customFormat="1" ht="19.7" customHeight="1">
      <c r="B58" s="59">
        <v>13</v>
      </c>
      <c r="C58" s="385" t="s">
        <v>2399</v>
      </c>
      <c r="D58" s="385" t="s">
        <v>2399</v>
      </c>
      <c r="E58" s="202" t="s">
        <v>6980</v>
      </c>
      <c r="F58" s="64">
        <v>2</v>
      </c>
      <c r="G58" s="52">
        <v>4911</v>
      </c>
      <c r="H58" s="52">
        <f t="shared" si="2"/>
        <v>9822</v>
      </c>
      <c r="I58" s="18"/>
      <c r="J58" s="145" t="s">
        <v>6981</v>
      </c>
      <c r="K58" s="2148" t="s">
        <v>6927</v>
      </c>
      <c r="L58" s="17"/>
      <c r="M58" s="19">
        <v>44875</v>
      </c>
      <c r="N58" s="16"/>
      <c r="O58" s="17"/>
      <c r="P58" s="19">
        <v>44890</v>
      </c>
      <c r="Q58" s="21">
        <v>44890</v>
      </c>
    </row>
    <row r="59" spans="2:17" s="9" customFormat="1" ht="19.7" customHeight="1">
      <c r="B59" s="59">
        <v>13</v>
      </c>
      <c r="C59" s="385" t="s">
        <v>2399</v>
      </c>
      <c r="D59" s="385" t="s">
        <v>2399</v>
      </c>
      <c r="E59" s="202" t="s">
        <v>6982</v>
      </c>
      <c r="F59" s="64">
        <v>2</v>
      </c>
      <c r="G59" s="52">
        <v>12036</v>
      </c>
      <c r="H59" s="52">
        <f t="shared" si="2"/>
        <v>24072</v>
      </c>
      <c r="I59" s="18"/>
      <c r="J59" s="145" t="s">
        <v>6983</v>
      </c>
      <c r="K59" s="2148" t="s">
        <v>6927</v>
      </c>
      <c r="L59" s="17"/>
      <c r="M59" s="19">
        <v>44875</v>
      </c>
      <c r="N59" s="16"/>
      <c r="O59" s="17"/>
      <c r="P59" s="19">
        <v>44890</v>
      </c>
      <c r="Q59" s="21">
        <v>44890</v>
      </c>
    </row>
    <row r="60" spans="2:17" s="9" customFormat="1" ht="19.7" customHeight="1">
      <c r="B60" s="59">
        <v>13</v>
      </c>
      <c r="C60" s="385" t="s">
        <v>2399</v>
      </c>
      <c r="D60" s="385" t="s">
        <v>2399</v>
      </c>
      <c r="E60" s="202" t="s">
        <v>6984</v>
      </c>
      <c r="F60" s="64">
        <v>2</v>
      </c>
      <c r="G60" s="52">
        <v>9076</v>
      </c>
      <c r="H60" s="52">
        <f t="shared" si="2"/>
        <v>18152</v>
      </c>
      <c r="I60" s="18"/>
      <c r="J60" s="145" t="s">
        <v>6985</v>
      </c>
      <c r="K60" s="2148" t="s">
        <v>6927</v>
      </c>
      <c r="L60" s="17"/>
      <c r="M60" s="19">
        <v>44875</v>
      </c>
      <c r="N60" s="16"/>
      <c r="O60" s="17"/>
      <c r="P60" s="19">
        <v>44890</v>
      </c>
      <c r="Q60" s="21">
        <v>44890</v>
      </c>
    </row>
    <row r="61" spans="2:17" s="9" customFormat="1" ht="19.7" customHeight="1">
      <c r="B61" s="59">
        <v>13</v>
      </c>
      <c r="C61" s="385" t="s">
        <v>2399</v>
      </c>
      <c r="D61" s="385" t="s">
        <v>2399</v>
      </c>
      <c r="E61" s="202" t="s">
        <v>6986</v>
      </c>
      <c r="F61" s="64">
        <v>2</v>
      </c>
      <c r="G61" s="52">
        <v>2220</v>
      </c>
      <c r="H61" s="52">
        <f t="shared" si="2"/>
        <v>4440</v>
      </c>
      <c r="I61" s="18"/>
      <c r="J61" s="145" t="s">
        <v>6987</v>
      </c>
      <c r="K61" s="2148" t="s">
        <v>6927</v>
      </c>
      <c r="L61" s="17"/>
      <c r="M61" s="19">
        <v>44875</v>
      </c>
      <c r="N61" s="16"/>
      <c r="O61" s="17"/>
      <c r="P61" s="19">
        <v>44890</v>
      </c>
      <c r="Q61" s="21">
        <v>44890</v>
      </c>
    </row>
    <row r="62" spans="2:17" s="9" customFormat="1" ht="19.7" customHeight="1">
      <c r="B62" s="59">
        <v>9</v>
      </c>
      <c r="C62" s="385" t="s">
        <v>2399</v>
      </c>
      <c r="D62" s="385" t="s">
        <v>2399</v>
      </c>
      <c r="E62" s="202" t="s">
        <v>6988</v>
      </c>
      <c r="F62" s="64">
        <v>2</v>
      </c>
      <c r="G62" s="52">
        <v>1980</v>
      </c>
      <c r="H62" s="52">
        <f>F62*G62</f>
        <v>3960</v>
      </c>
      <c r="I62" s="18"/>
      <c r="J62" s="145" t="s">
        <v>6989</v>
      </c>
      <c r="K62" s="2148" t="s">
        <v>6927</v>
      </c>
      <c r="L62" s="17"/>
      <c r="M62" s="19">
        <v>44875</v>
      </c>
      <c r="N62" s="16"/>
      <c r="O62" s="17"/>
      <c r="P62" s="19">
        <v>44890</v>
      </c>
      <c r="Q62" s="21">
        <v>44890</v>
      </c>
    </row>
    <row r="63" spans="2:17" s="9" customFormat="1" ht="19.7" customHeight="1">
      <c r="B63" s="59">
        <v>13</v>
      </c>
      <c r="C63" s="385" t="s">
        <v>2399</v>
      </c>
      <c r="D63" s="385" t="s">
        <v>2399</v>
      </c>
      <c r="E63" s="202" t="s">
        <v>6990</v>
      </c>
      <c r="F63" s="64">
        <v>2</v>
      </c>
      <c r="G63" s="52">
        <v>2340</v>
      </c>
      <c r="H63" s="52">
        <f>F63*G63</f>
        <v>4680</v>
      </c>
      <c r="I63" s="18"/>
      <c r="J63" s="54" t="s">
        <v>6991</v>
      </c>
      <c r="K63" s="2148" t="s">
        <v>6927</v>
      </c>
      <c r="L63" s="17"/>
      <c r="M63" s="19">
        <v>44875</v>
      </c>
      <c r="N63" s="16"/>
      <c r="O63" s="17"/>
      <c r="P63" s="19">
        <v>44890</v>
      </c>
      <c r="Q63" s="21">
        <v>44890</v>
      </c>
    </row>
    <row r="64" spans="2:17" s="9" customFormat="1" ht="19.7" customHeight="1">
      <c r="B64" s="59">
        <v>14</v>
      </c>
      <c r="C64" s="385" t="s">
        <v>2399</v>
      </c>
      <c r="D64" s="385" t="s">
        <v>2399</v>
      </c>
      <c r="E64" s="202" t="s">
        <v>553</v>
      </c>
      <c r="F64" s="64">
        <v>16</v>
      </c>
      <c r="G64" s="52">
        <v>147</v>
      </c>
      <c r="H64" s="52">
        <f t="shared" si="2"/>
        <v>2352</v>
      </c>
      <c r="I64" s="18"/>
      <c r="J64" s="54" t="s">
        <v>6992</v>
      </c>
      <c r="K64" s="2148" t="s">
        <v>6927</v>
      </c>
      <c r="L64" s="17"/>
      <c r="M64" s="19">
        <v>44875</v>
      </c>
      <c r="N64" s="16"/>
      <c r="O64" s="17"/>
      <c r="P64" s="19">
        <v>44890</v>
      </c>
      <c r="Q64" s="21">
        <v>44890</v>
      </c>
    </row>
    <row r="65" spans="2:17" s="9" customFormat="1" ht="19.7" customHeight="1">
      <c r="B65" s="59">
        <v>14</v>
      </c>
      <c r="C65" s="385" t="s">
        <v>2399</v>
      </c>
      <c r="D65" s="385" t="s">
        <v>2399</v>
      </c>
      <c r="E65" s="202" t="s">
        <v>6993</v>
      </c>
      <c r="F65" s="64">
        <v>12</v>
      </c>
      <c r="G65" s="52">
        <v>925</v>
      </c>
      <c r="H65" s="52">
        <f t="shared" si="2"/>
        <v>11100</v>
      </c>
      <c r="I65" s="18"/>
      <c r="J65" s="54" t="s">
        <v>6994</v>
      </c>
      <c r="K65" s="2148" t="s">
        <v>6927</v>
      </c>
      <c r="L65" s="17"/>
      <c r="M65" s="19">
        <v>44875</v>
      </c>
      <c r="N65" s="16"/>
      <c r="O65" s="17"/>
      <c r="P65" s="19">
        <v>44890</v>
      </c>
      <c r="Q65" s="21">
        <v>44890</v>
      </c>
    </row>
    <row r="66" spans="2:17" s="9" customFormat="1" ht="19.7" customHeight="1">
      <c r="B66" s="59">
        <v>14</v>
      </c>
      <c r="C66" s="385" t="s">
        <v>2399</v>
      </c>
      <c r="D66" s="385" t="s">
        <v>2399</v>
      </c>
      <c r="E66" s="202" t="s">
        <v>6995</v>
      </c>
      <c r="F66" s="64">
        <v>8</v>
      </c>
      <c r="G66" s="52">
        <v>590</v>
      </c>
      <c r="H66" s="52">
        <f>F66*G66</f>
        <v>4720</v>
      </c>
      <c r="I66" s="18"/>
      <c r="J66" s="54" t="s">
        <v>6996</v>
      </c>
      <c r="K66" s="2148" t="s">
        <v>6927</v>
      </c>
      <c r="L66" s="17"/>
      <c r="M66" s="19">
        <v>44875</v>
      </c>
      <c r="N66" s="16"/>
      <c r="O66" s="17"/>
      <c r="P66" s="19">
        <v>44890</v>
      </c>
      <c r="Q66" s="21">
        <v>44890</v>
      </c>
    </row>
    <row r="67" spans="2:17" s="9" customFormat="1" ht="19.7" customHeight="1">
      <c r="B67" s="59">
        <v>14</v>
      </c>
      <c r="C67" s="59" t="s">
        <v>6997</v>
      </c>
      <c r="D67" s="385" t="s">
        <v>2399</v>
      </c>
      <c r="E67" s="202" t="s">
        <v>6998</v>
      </c>
      <c r="F67" s="64">
        <v>4</v>
      </c>
      <c r="G67" s="52">
        <v>1345</v>
      </c>
      <c r="H67" s="52">
        <f>F67*G67</f>
        <v>5380</v>
      </c>
      <c r="I67" s="18"/>
      <c r="J67" s="54" t="s">
        <v>6999</v>
      </c>
      <c r="K67" s="2148" t="s">
        <v>6927</v>
      </c>
      <c r="L67" s="17"/>
      <c r="M67" s="19">
        <v>44875</v>
      </c>
      <c r="N67" s="16"/>
      <c r="O67" s="17"/>
      <c r="P67" s="19">
        <v>44890</v>
      </c>
      <c r="Q67" s="21">
        <v>44890</v>
      </c>
    </row>
    <row r="68" spans="2:17" s="9" customFormat="1" ht="19.7" customHeight="1">
      <c r="B68" s="59">
        <v>14</v>
      </c>
      <c r="C68" s="385" t="s">
        <v>2399</v>
      </c>
      <c r="D68" s="385" t="s">
        <v>2399</v>
      </c>
      <c r="E68" s="202" t="s">
        <v>7000</v>
      </c>
      <c r="F68" s="64">
        <v>8</v>
      </c>
      <c r="G68" s="52">
        <v>1912</v>
      </c>
      <c r="H68" s="52">
        <f>F68*G68</f>
        <v>15296</v>
      </c>
      <c r="I68" s="18"/>
      <c r="J68" s="54" t="s">
        <v>7001</v>
      </c>
      <c r="K68" s="2148" t="s">
        <v>6927</v>
      </c>
      <c r="L68" s="17"/>
      <c r="M68" s="19">
        <v>44875</v>
      </c>
      <c r="N68" s="16"/>
      <c r="O68" s="17"/>
      <c r="P68" s="19">
        <v>44890</v>
      </c>
      <c r="Q68" s="21">
        <v>44890</v>
      </c>
    </row>
    <row r="69" spans="2:17" s="9" customFormat="1" ht="19.7" customHeight="1">
      <c r="B69" s="59">
        <v>14</v>
      </c>
      <c r="C69" s="385" t="s">
        <v>2399</v>
      </c>
      <c r="D69" s="385" t="s">
        <v>2399</v>
      </c>
      <c r="E69" s="202" t="s">
        <v>7002</v>
      </c>
      <c r="F69" s="64">
        <v>8</v>
      </c>
      <c r="G69" s="52">
        <v>1912</v>
      </c>
      <c r="H69" s="52">
        <f>F69*G69</f>
        <v>15296</v>
      </c>
      <c r="I69" s="18"/>
      <c r="J69" s="54" t="s">
        <v>7001</v>
      </c>
      <c r="K69" s="2148" t="s">
        <v>6927</v>
      </c>
      <c r="L69" s="17"/>
      <c r="M69" s="19">
        <v>44875</v>
      </c>
      <c r="N69" s="16"/>
      <c r="O69" s="17"/>
      <c r="P69" s="19">
        <v>44890</v>
      </c>
      <c r="Q69" s="21">
        <v>44890</v>
      </c>
    </row>
    <row r="70" spans="2:17" s="9" customFormat="1" ht="19.7" customHeight="1">
      <c r="B70" s="59">
        <v>14</v>
      </c>
      <c r="C70" s="385" t="s">
        <v>2399</v>
      </c>
      <c r="D70" s="385" t="s">
        <v>2399</v>
      </c>
      <c r="E70" s="202" t="s">
        <v>7003</v>
      </c>
      <c r="F70" s="64">
        <v>2</v>
      </c>
      <c r="G70" s="52">
        <v>12311</v>
      </c>
      <c r="H70" s="52">
        <f t="shared" si="2"/>
        <v>24622</v>
      </c>
      <c r="I70" s="18"/>
      <c r="J70" s="54" t="s">
        <v>7004</v>
      </c>
      <c r="K70" s="2148" t="s">
        <v>6927</v>
      </c>
      <c r="L70" s="17"/>
      <c r="M70" s="19">
        <v>44875</v>
      </c>
      <c r="N70" s="16"/>
      <c r="O70" s="17"/>
      <c r="P70" s="19">
        <v>44890</v>
      </c>
      <c r="Q70" s="21">
        <v>44890</v>
      </c>
    </row>
    <row r="71" spans="2:17" s="9" customFormat="1" ht="19.7" customHeight="1">
      <c r="B71" s="59">
        <v>14</v>
      </c>
      <c r="C71" s="385" t="s">
        <v>2399</v>
      </c>
      <c r="D71" s="385" t="s">
        <v>2399</v>
      </c>
      <c r="E71" s="202" t="s">
        <v>7005</v>
      </c>
      <c r="F71" s="64">
        <v>2</v>
      </c>
      <c r="G71" s="52">
        <v>8427</v>
      </c>
      <c r="H71" s="52">
        <f t="shared" si="2"/>
        <v>16854</v>
      </c>
      <c r="I71" s="18"/>
      <c r="J71" s="145" t="s">
        <v>7006</v>
      </c>
      <c r="K71" s="2148" t="s">
        <v>6927</v>
      </c>
      <c r="L71" s="17"/>
      <c r="M71" s="19">
        <v>44875</v>
      </c>
      <c r="N71" s="16"/>
      <c r="O71" s="17"/>
      <c r="P71" s="19">
        <v>44890</v>
      </c>
      <c r="Q71" s="21">
        <v>44890</v>
      </c>
    </row>
    <row r="72" spans="2:17" s="9" customFormat="1" ht="19.7" customHeight="1">
      <c r="B72" s="59">
        <v>14</v>
      </c>
      <c r="C72" s="385" t="s">
        <v>2399</v>
      </c>
      <c r="D72" s="385" t="s">
        <v>2399</v>
      </c>
      <c r="E72" s="202" t="s">
        <v>7007</v>
      </c>
      <c r="F72" s="64">
        <v>2</v>
      </c>
      <c r="G72" s="52">
        <v>11787</v>
      </c>
      <c r="H72" s="52">
        <f t="shared" si="2"/>
        <v>23574</v>
      </c>
      <c r="I72" s="18"/>
      <c r="J72" s="145" t="s">
        <v>7008</v>
      </c>
      <c r="K72" s="2148" t="s">
        <v>6927</v>
      </c>
      <c r="L72" s="17"/>
      <c r="M72" s="19">
        <v>44875</v>
      </c>
      <c r="N72" s="16"/>
      <c r="O72" s="17"/>
      <c r="P72" s="19">
        <v>44890</v>
      </c>
      <c r="Q72" s="21">
        <v>44890</v>
      </c>
    </row>
    <row r="73" spans="2:17" s="9" customFormat="1" ht="19.7" customHeight="1">
      <c r="B73" s="59">
        <v>14</v>
      </c>
      <c r="C73" s="385" t="s">
        <v>2399</v>
      </c>
      <c r="D73" s="385" t="s">
        <v>2399</v>
      </c>
      <c r="E73" s="202" t="s">
        <v>7009</v>
      </c>
      <c r="F73" s="64">
        <v>4</v>
      </c>
      <c r="G73" s="52">
        <v>12708</v>
      </c>
      <c r="H73" s="52">
        <f t="shared" si="2"/>
        <v>50832</v>
      </c>
      <c r="I73" s="18"/>
      <c r="J73" s="145" t="s">
        <v>7010</v>
      </c>
      <c r="K73" s="2148" t="s">
        <v>6927</v>
      </c>
      <c r="L73" s="17"/>
      <c r="M73" s="19">
        <v>44875</v>
      </c>
      <c r="N73" s="16"/>
      <c r="O73" s="17"/>
      <c r="P73" s="19">
        <v>44890</v>
      </c>
      <c r="Q73" s="21">
        <v>44890</v>
      </c>
    </row>
    <row r="74" spans="2:17" s="9" customFormat="1" ht="19.7" customHeight="1">
      <c r="B74" s="59">
        <v>14</v>
      </c>
      <c r="C74" s="385" t="s">
        <v>2399</v>
      </c>
      <c r="D74" s="385" t="s">
        <v>2399</v>
      </c>
      <c r="E74" s="202" t="s">
        <v>7011</v>
      </c>
      <c r="F74" s="64">
        <v>4</v>
      </c>
      <c r="G74" s="52">
        <v>4313</v>
      </c>
      <c r="H74" s="52">
        <f t="shared" si="2"/>
        <v>17252</v>
      </c>
      <c r="I74" s="18"/>
      <c r="J74" s="145" t="s">
        <v>7012</v>
      </c>
      <c r="K74" s="2148" t="s">
        <v>6927</v>
      </c>
      <c r="L74" s="17"/>
      <c r="M74" s="19">
        <v>44875</v>
      </c>
      <c r="N74" s="16"/>
      <c r="O74" s="17"/>
      <c r="P74" s="19">
        <v>44890</v>
      </c>
      <c r="Q74" s="21">
        <v>44890</v>
      </c>
    </row>
    <row r="75" spans="2:17" s="9" customFormat="1" ht="19.7" customHeight="1">
      <c r="B75" s="59">
        <v>14</v>
      </c>
      <c r="C75" s="385" t="s">
        <v>2399</v>
      </c>
      <c r="D75" s="385" t="s">
        <v>2399</v>
      </c>
      <c r="E75" s="202" t="s">
        <v>7013</v>
      </c>
      <c r="F75" s="64">
        <v>4</v>
      </c>
      <c r="G75" s="52">
        <v>1400</v>
      </c>
      <c r="H75" s="52">
        <f t="shared" si="2"/>
        <v>5600</v>
      </c>
      <c r="I75" s="18"/>
      <c r="J75" s="145" t="s">
        <v>7014</v>
      </c>
      <c r="K75" s="2148" t="s">
        <v>6927</v>
      </c>
      <c r="L75" s="17"/>
      <c r="M75" s="19">
        <v>44875</v>
      </c>
      <c r="N75" s="16"/>
      <c r="O75" s="17"/>
      <c r="P75" s="19">
        <v>44890</v>
      </c>
      <c r="Q75" s="21">
        <v>44890</v>
      </c>
    </row>
    <row r="76" spans="2:17" s="9" customFormat="1" ht="19.7" customHeight="1">
      <c r="B76" s="59">
        <v>15</v>
      </c>
      <c r="C76" s="385" t="s">
        <v>2399</v>
      </c>
      <c r="D76" s="385" t="s">
        <v>2399</v>
      </c>
      <c r="E76" s="202" t="s">
        <v>7015</v>
      </c>
      <c r="F76" s="64">
        <v>8</v>
      </c>
      <c r="G76" s="52">
        <v>850</v>
      </c>
      <c r="H76" s="52">
        <f>F76*G76</f>
        <v>6800</v>
      </c>
      <c r="I76" s="18"/>
      <c r="J76" s="54" t="s">
        <v>7016</v>
      </c>
      <c r="K76" s="2148" t="s">
        <v>6927</v>
      </c>
      <c r="L76" s="17"/>
      <c r="M76" s="19">
        <v>44875</v>
      </c>
      <c r="N76" s="16"/>
      <c r="O76" s="17"/>
      <c r="P76" s="19">
        <v>44890</v>
      </c>
      <c r="Q76" s="21">
        <v>44890</v>
      </c>
    </row>
    <row r="77" spans="2:17" s="9" customFormat="1" ht="19.7" customHeight="1">
      <c r="B77" s="59">
        <v>15</v>
      </c>
      <c r="C77" s="385" t="s">
        <v>2399</v>
      </c>
      <c r="D77" s="385" t="s">
        <v>2399</v>
      </c>
      <c r="E77" s="202" t="s">
        <v>4282</v>
      </c>
      <c r="F77" s="64">
        <v>22</v>
      </c>
      <c r="G77" s="52">
        <v>620</v>
      </c>
      <c r="H77" s="52">
        <f>F77*G77</f>
        <v>13640</v>
      </c>
      <c r="I77" s="18"/>
      <c r="J77" s="54" t="s">
        <v>7017</v>
      </c>
      <c r="K77" s="2148" t="s">
        <v>6927</v>
      </c>
      <c r="L77" s="17"/>
      <c r="M77" s="19">
        <v>44875</v>
      </c>
      <c r="N77" s="16"/>
      <c r="O77" s="17"/>
      <c r="P77" s="19">
        <v>44890</v>
      </c>
      <c r="Q77" s="21">
        <v>44890</v>
      </c>
    </row>
    <row r="78" spans="2:17" s="9" customFormat="1" ht="19.7" customHeight="1">
      <c r="B78" s="59">
        <v>15</v>
      </c>
      <c r="C78" s="385" t="s">
        <v>2399</v>
      </c>
      <c r="D78" s="385" t="s">
        <v>2399</v>
      </c>
      <c r="E78" s="202" t="s">
        <v>4590</v>
      </c>
      <c r="F78" s="64">
        <v>100</v>
      </c>
      <c r="G78" s="52">
        <v>91</v>
      </c>
      <c r="H78" s="52">
        <f t="shared" si="2"/>
        <v>9100</v>
      </c>
      <c r="I78" s="18"/>
      <c r="J78" s="54" t="s">
        <v>7018</v>
      </c>
      <c r="K78" s="2148" t="s">
        <v>6927</v>
      </c>
      <c r="L78" s="17"/>
      <c r="M78" s="19">
        <v>44875</v>
      </c>
      <c r="N78" s="16"/>
      <c r="O78" s="17"/>
      <c r="P78" s="19">
        <v>44890</v>
      </c>
      <c r="Q78" s="21">
        <v>44890</v>
      </c>
    </row>
    <row r="79" spans="2:17" s="9" customFormat="1" ht="19.7" customHeight="1">
      <c r="B79" s="59">
        <v>15</v>
      </c>
      <c r="C79" s="385" t="s">
        <v>2399</v>
      </c>
      <c r="D79" s="385" t="s">
        <v>2399</v>
      </c>
      <c r="E79" s="202" t="s">
        <v>210</v>
      </c>
      <c r="F79" s="64">
        <v>40</v>
      </c>
      <c r="G79" s="52">
        <v>99</v>
      </c>
      <c r="H79" s="52">
        <f t="shared" si="2"/>
        <v>3960</v>
      </c>
      <c r="I79" s="18"/>
      <c r="J79" s="54" t="s">
        <v>7019</v>
      </c>
      <c r="K79" s="2148" t="s">
        <v>6927</v>
      </c>
      <c r="L79" s="17"/>
      <c r="M79" s="19">
        <v>44875</v>
      </c>
      <c r="N79" s="16"/>
      <c r="O79" s="17"/>
      <c r="P79" s="19">
        <v>44890</v>
      </c>
      <c r="Q79" s="21">
        <v>44890</v>
      </c>
    </row>
    <row r="80" spans="2:17" s="9" customFormat="1" ht="19.7" customHeight="1">
      <c r="B80" s="59">
        <v>15</v>
      </c>
      <c r="C80" s="385" t="s">
        <v>2399</v>
      </c>
      <c r="D80" s="385" t="s">
        <v>2399</v>
      </c>
      <c r="E80" s="202" t="s">
        <v>4584</v>
      </c>
      <c r="F80" s="64">
        <v>32</v>
      </c>
      <c r="G80" s="52">
        <v>101</v>
      </c>
      <c r="H80" s="52">
        <f t="shared" si="2"/>
        <v>3232</v>
      </c>
      <c r="I80" s="18"/>
      <c r="J80" s="54" t="s">
        <v>7020</v>
      </c>
      <c r="K80" s="2148" t="s">
        <v>6927</v>
      </c>
      <c r="L80" s="17"/>
      <c r="M80" s="19">
        <v>44875</v>
      </c>
      <c r="N80" s="16"/>
      <c r="O80" s="17"/>
      <c r="P80" s="19">
        <v>44890</v>
      </c>
      <c r="Q80" s="21">
        <v>44890</v>
      </c>
    </row>
    <row r="81" spans="2:17" s="9" customFormat="1" ht="19.7" customHeight="1">
      <c r="B81" s="59">
        <v>15</v>
      </c>
      <c r="C81" s="385" t="s">
        <v>2399</v>
      </c>
      <c r="D81" s="385" t="s">
        <v>2399</v>
      </c>
      <c r="E81" s="202" t="s">
        <v>3188</v>
      </c>
      <c r="F81" s="64">
        <v>8</v>
      </c>
      <c r="G81" s="52">
        <v>688</v>
      </c>
      <c r="H81" s="52">
        <f t="shared" si="2"/>
        <v>5504</v>
      </c>
      <c r="I81" s="18"/>
      <c r="J81" s="54" t="s">
        <v>7021</v>
      </c>
      <c r="K81" s="2148" t="s">
        <v>6927</v>
      </c>
      <c r="L81" s="17"/>
      <c r="M81" s="19">
        <v>44875</v>
      </c>
      <c r="N81" s="16"/>
      <c r="O81" s="17"/>
      <c r="P81" s="19">
        <v>44890</v>
      </c>
      <c r="Q81" s="21">
        <v>44890</v>
      </c>
    </row>
    <row r="82" spans="2:17" s="9" customFormat="1" ht="19.7" customHeight="1">
      <c r="B82" s="59">
        <v>15</v>
      </c>
      <c r="C82" s="385" t="s">
        <v>2399</v>
      </c>
      <c r="D82" s="385" t="s">
        <v>2399</v>
      </c>
      <c r="E82" s="202" t="s">
        <v>6169</v>
      </c>
      <c r="F82" s="64">
        <v>200</v>
      </c>
      <c r="G82" s="52">
        <v>77</v>
      </c>
      <c r="H82" s="52">
        <f>F82*G82</f>
        <v>15400</v>
      </c>
      <c r="I82" s="18"/>
      <c r="J82" s="54" t="s">
        <v>7022</v>
      </c>
      <c r="K82" s="2148" t="s">
        <v>6927</v>
      </c>
      <c r="L82" s="17"/>
      <c r="M82" s="19">
        <v>44875</v>
      </c>
      <c r="N82" s="16"/>
      <c r="O82" s="17"/>
      <c r="P82" s="19">
        <v>44890</v>
      </c>
      <c r="Q82" s="21">
        <v>44890</v>
      </c>
    </row>
    <row r="83" spans="2:17" s="9" customFormat="1" ht="19.7" customHeight="1">
      <c r="B83" s="59">
        <v>15</v>
      </c>
      <c r="C83" s="385" t="s">
        <v>2399</v>
      </c>
      <c r="D83" s="385" t="s">
        <v>2399</v>
      </c>
      <c r="E83" s="202" t="s">
        <v>3192</v>
      </c>
      <c r="F83" s="64">
        <v>50</v>
      </c>
      <c r="G83" s="52">
        <v>52</v>
      </c>
      <c r="H83" s="52">
        <f>F83*G83</f>
        <v>2600</v>
      </c>
      <c r="I83" s="18"/>
      <c r="J83" s="54" t="s">
        <v>7023</v>
      </c>
      <c r="K83" s="2148" t="s">
        <v>6927</v>
      </c>
      <c r="L83" s="17"/>
      <c r="M83" s="19">
        <v>44875</v>
      </c>
      <c r="N83" s="16"/>
      <c r="O83" s="17"/>
      <c r="P83" s="19">
        <v>44890</v>
      </c>
      <c r="Q83" s="21">
        <v>44890</v>
      </c>
    </row>
    <row r="84" spans="2:17" s="9" customFormat="1" ht="19.7" customHeight="1">
      <c r="B84" s="59">
        <v>15</v>
      </c>
      <c r="C84" s="385" t="s">
        <v>2399</v>
      </c>
      <c r="D84" s="385" t="s">
        <v>2399</v>
      </c>
      <c r="E84" s="202" t="s">
        <v>3259</v>
      </c>
      <c r="F84" s="64">
        <v>50</v>
      </c>
      <c r="G84" s="52">
        <v>52</v>
      </c>
      <c r="H84" s="52">
        <f>F84*G84</f>
        <v>2600</v>
      </c>
      <c r="I84" s="18"/>
      <c r="J84" s="54" t="s">
        <v>7024</v>
      </c>
      <c r="K84" s="2148" t="s">
        <v>6927</v>
      </c>
      <c r="L84" s="17"/>
      <c r="M84" s="19">
        <v>44875</v>
      </c>
      <c r="N84" s="16"/>
      <c r="O84" s="17"/>
      <c r="P84" s="19">
        <v>44890</v>
      </c>
      <c r="Q84" s="21">
        <v>44890</v>
      </c>
    </row>
    <row r="85" spans="2:17" s="9" customFormat="1" ht="19.7" customHeight="1">
      <c r="B85" s="59">
        <v>15</v>
      </c>
      <c r="C85" s="385" t="s">
        <v>4515</v>
      </c>
      <c r="D85" s="385" t="s">
        <v>2399</v>
      </c>
      <c r="E85" s="202" t="s">
        <v>7025</v>
      </c>
      <c r="F85" s="64">
        <v>6</v>
      </c>
      <c r="G85" s="52">
        <v>128</v>
      </c>
      <c r="H85" s="52">
        <f t="shared" si="2"/>
        <v>768</v>
      </c>
      <c r="I85" s="18"/>
      <c r="J85" s="54" t="s">
        <v>4517</v>
      </c>
      <c r="K85" s="2148" t="s">
        <v>6927</v>
      </c>
      <c r="L85" s="17"/>
      <c r="M85" s="19">
        <v>44875</v>
      </c>
      <c r="N85" s="16"/>
      <c r="O85" s="17"/>
      <c r="P85" s="19">
        <v>44890</v>
      </c>
      <c r="Q85" s="21">
        <v>44890</v>
      </c>
    </row>
    <row r="86" spans="2:17" s="9" customFormat="1" ht="19.7" customHeight="1">
      <c r="B86" s="59">
        <v>15</v>
      </c>
      <c r="C86" s="385" t="s">
        <v>2399</v>
      </c>
      <c r="D86" s="385" t="s">
        <v>2399</v>
      </c>
      <c r="E86" s="202" t="s">
        <v>5076</v>
      </c>
      <c r="F86" s="64">
        <v>2</v>
      </c>
      <c r="G86" s="52">
        <v>2450</v>
      </c>
      <c r="H86" s="52">
        <f t="shared" si="2"/>
        <v>4900</v>
      </c>
      <c r="I86" s="18"/>
      <c r="J86" s="54" t="s">
        <v>2405</v>
      </c>
      <c r="K86" s="2148" t="s">
        <v>6927</v>
      </c>
      <c r="L86" s="17"/>
      <c r="M86" s="19">
        <v>44875</v>
      </c>
      <c r="N86" s="16"/>
      <c r="O86" s="17"/>
      <c r="P86" s="19">
        <v>44890</v>
      </c>
      <c r="Q86" s="21">
        <v>44890</v>
      </c>
    </row>
    <row r="87" spans="2:17" s="9" customFormat="1" ht="19.7" customHeight="1">
      <c r="B87" s="59">
        <v>15</v>
      </c>
      <c r="C87" s="385" t="s">
        <v>2399</v>
      </c>
      <c r="D87" s="385" t="s">
        <v>2399</v>
      </c>
      <c r="E87" s="202" t="s">
        <v>4546</v>
      </c>
      <c r="F87" s="64">
        <v>2</v>
      </c>
      <c r="G87" s="52">
        <v>151</v>
      </c>
      <c r="H87" s="52">
        <f>F87*G87</f>
        <v>302</v>
      </c>
      <c r="I87" s="18"/>
      <c r="J87" s="54" t="s">
        <v>4547</v>
      </c>
      <c r="K87" s="2148" t="s">
        <v>6927</v>
      </c>
      <c r="L87" s="17"/>
      <c r="M87" s="19">
        <v>44875</v>
      </c>
      <c r="N87" s="16"/>
      <c r="O87" s="17"/>
      <c r="P87" s="19">
        <v>44890</v>
      </c>
      <c r="Q87" s="21">
        <v>44890</v>
      </c>
    </row>
    <row r="88" spans="2:17" s="9" customFormat="1" ht="19.7" customHeight="1">
      <c r="B88" s="59">
        <v>15</v>
      </c>
      <c r="C88" s="385" t="s">
        <v>2399</v>
      </c>
      <c r="D88" s="385" t="s">
        <v>2399</v>
      </c>
      <c r="E88" s="202" t="s">
        <v>7026</v>
      </c>
      <c r="F88" s="64">
        <v>4</v>
      </c>
      <c r="G88" s="52">
        <v>11395</v>
      </c>
      <c r="H88" s="52">
        <f t="shared" si="2"/>
        <v>45580</v>
      </c>
      <c r="I88" s="18"/>
      <c r="J88" s="54" t="s">
        <v>7027</v>
      </c>
      <c r="K88" s="2148" t="s">
        <v>6927</v>
      </c>
      <c r="L88" s="17"/>
      <c r="M88" s="19">
        <v>44875</v>
      </c>
      <c r="N88" s="16"/>
      <c r="O88" s="17"/>
      <c r="P88" s="19">
        <v>44890</v>
      </c>
      <c r="Q88" s="21">
        <v>44890</v>
      </c>
    </row>
    <row r="89" spans="2:17" s="9" customFormat="1" ht="19.7" customHeight="1">
      <c r="B89" s="59">
        <v>15</v>
      </c>
      <c r="C89" s="385" t="s">
        <v>2399</v>
      </c>
      <c r="D89" s="385" t="s">
        <v>2399</v>
      </c>
      <c r="E89" s="202" t="s">
        <v>7028</v>
      </c>
      <c r="F89" s="64">
        <v>6</v>
      </c>
      <c r="G89" s="52">
        <v>14368</v>
      </c>
      <c r="H89" s="52">
        <f t="shared" si="2"/>
        <v>86208</v>
      </c>
      <c r="I89" s="18"/>
      <c r="J89" s="54" t="s">
        <v>7029</v>
      </c>
      <c r="K89" s="2148" t="s">
        <v>6927</v>
      </c>
      <c r="L89" s="17"/>
      <c r="M89" s="19">
        <v>44875</v>
      </c>
      <c r="N89" s="16"/>
      <c r="O89" s="17"/>
      <c r="P89" s="19">
        <v>44890</v>
      </c>
      <c r="Q89" s="21">
        <v>44890</v>
      </c>
    </row>
    <row r="90" spans="2:17" s="9" customFormat="1" ht="19.7" customHeight="1">
      <c r="B90" s="59">
        <v>15</v>
      </c>
      <c r="C90" s="385" t="s">
        <v>2399</v>
      </c>
      <c r="D90" s="385" t="s">
        <v>2399</v>
      </c>
      <c r="E90" s="202" t="s">
        <v>7030</v>
      </c>
      <c r="F90" s="64">
        <v>2</v>
      </c>
      <c r="G90" s="52">
        <v>14368</v>
      </c>
      <c r="H90" s="52">
        <f t="shared" si="2"/>
        <v>28736</v>
      </c>
      <c r="I90" s="18"/>
      <c r="J90" s="54" t="s">
        <v>7031</v>
      </c>
      <c r="K90" s="2148" t="s">
        <v>6927</v>
      </c>
      <c r="L90" s="17"/>
      <c r="M90" s="19">
        <v>44875</v>
      </c>
      <c r="N90" s="16"/>
      <c r="O90" s="17"/>
      <c r="P90" s="19">
        <v>44890</v>
      </c>
      <c r="Q90" s="21">
        <v>44890</v>
      </c>
    </row>
    <row r="91" spans="2:17" s="9" customFormat="1" ht="19.7" customHeight="1">
      <c r="B91" s="59">
        <v>15</v>
      </c>
      <c r="C91" s="385" t="s">
        <v>2399</v>
      </c>
      <c r="D91" s="385" t="s">
        <v>2399</v>
      </c>
      <c r="E91" s="202" t="s">
        <v>7032</v>
      </c>
      <c r="F91" s="64">
        <v>2</v>
      </c>
      <c r="G91" s="52">
        <v>7770</v>
      </c>
      <c r="H91" s="52">
        <f t="shared" si="2"/>
        <v>15540</v>
      </c>
      <c r="I91" s="18"/>
      <c r="J91" s="54" t="s">
        <v>7033</v>
      </c>
      <c r="K91" s="2148" t="s">
        <v>6927</v>
      </c>
      <c r="L91" s="17"/>
      <c r="M91" s="19">
        <v>44875</v>
      </c>
      <c r="N91" s="16"/>
      <c r="O91" s="17"/>
      <c r="P91" s="19">
        <v>44890</v>
      </c>
      <c r="Q91" s="21">
        <v>44890</v>
      </c>
    </row>
    <row r="92" spans="2:17" s="9" customFormat="1" ht="19.7" customHeight="1">
      <c r="B92" s="59">
        <v>15</v>
      </c>
      <c r="C92" s="385" t="s">
        <v>2399</v>
      </c>
      <c r="D92" s="385" t="s">
        <v>2399</v>
      </c>
      <c r="E92" s="202" t="s">
        <v>7034</v>
      </c>
      <c r="F92" s="64">
        <v>2</v>
      </c>
      <c r="G92" s="52">
        <v>1710</v>
      </c>
      <c r="H92" s="52">
        <f>F92*G92</f>
        <v>3420</v>
      </c>
      <c r="I92" s="18"/>
      <c r="J92" s="54" t="s">
        <v>7035</v>
      </c>
      <c r="K92" s="2148" t="s">
        <v>6927</v>
      </c>
      <c r="L92" s="17"/>
      <c r="M92" s="19">
        <v>44875</v>
      </c>
      <c r="N92" s="16"/>
      <c r="O92" s="17"/>
      <c r="P92" s="19">
        <v>44890</v>
      </c>
      <c r="Q92" s="21">
        <v>44890</v>
      </c>
    </row>
    <row r="93" spans="2:17" s="9" customFormat="1" ht="19.7" customHeight="1">
      <c r="B93" s="59">
        <v>15</v>
      </c>
      <c r="C93" s="385" t="s">
        <v>2399</v>
      </c>
      <c r="D93" s="385" t="s">
        <v>2399</v>
      </c>
      <c r="E93" s="202" t="s">
        <v>7036</v>
      </c>
      <c r="F93" s="64">
        <v>2</v>
      </c>
      <c r="G93" s="52">
        <v>1710</v>
      </c>
      <c r="H93" s="52">
        <f>F93*G93</f>
        <v>3420</v>
      </c>
      <c r="I93" s="18"/>
      <c r="J93" s="54" t="s">
        <v>7037</v>
      </c>
      <c r="K93" s="2148" t="s">
        <v>6927</v>
      </c>
      <c r="L93" s="17"/>
      <c r="M93" s="19">
        <v>44875</v>
      </c>
      <c r="N93" s="16"/>
      <c r="O93" s="17"/>
      <c r="P93" s="19">
        <v>44890</v>
      </c>
      <c r="Q93" s="21">
        <v>44890</v>
      </c>
    </row>
    <row r="94" spans="2:17" s="9" customFormat="1" ht="19.7" customHeight="1">
      <c r="B94" s="59">
        <v>15</v>
      </c>
      <c r="C94" s="385" t="s">
        <v>2399</v>
      </c>
      <c r="D94" s="385" t="s">
        <v>2399</v>
      </c>
      <c r="E94" s="202" t="s">
        <v>7038</v>
      </c>
      <c r="F94" s="64">
        <v>2</v>
      </c>
      <c r="G94" s="52">
        <v>1670</v>
      </c>
      <c r="H94" s="52">
        <f t="shared" si="2"/>
        <v>3340</v>
      </c>
      <c r="I94" s="18"/>
      <c r="J94" s="54" t="s">
        <v>7039</v>
      </c>
      <c r="K94" s="2148" t="s">
        <v>6927</v>
      </c>
      <c r="L94" s="17"/>
      <c r="M94" s="19">
        <v>44875</v>
      </c>
      <c r="N94" s="16"/>
      <c r="O94" s="17"/>
      <c r="P94" s="19">
        <v>44890</v>
      </c>
      <c r="Q94" s="21">
        <v>44890</v>
      </c>
    </row>
    <row r="95" spans="2:17" s="9" customFormat="1" ht="19.7" customHeight="1">
      <c r="B95" s="59">
        <v>15</v>
      </c>
      <c r="C95" s="385" t="s">
        <v>2399</v>
      </c>
      <c r="D95" s="385" t="s">
        <v>2399</v>
      </c>
      <c r="E95" s="202" t="s">
        <v>7040</v>
      </c>
      <c r="F95" s="64">
        <v>2</v>
      </c>
      <c r="G95" s="52">
        <v>1670</v>
      </c>
      <c r="H95" s="52">
        <f>F95*G95</f>
        <v>3340</v>
      </c>
      <c r="I95" s="18"/>
      <c r="J95" s="54" t="s">
        <v>7041</v>
      </c>
      <c r="K95" s="2148" t="s">
        <v>6927</v>
      </c>
      <c r="L95" s="17"/>
      <c r="M95" s="19">
        <v>44875</v>
      </c>
      <c r="N95" s="16"/>
      <c r="O95" s="17"/>
      <c r="P95" s="19">
        <v>44890</v>
      </c>
      <c r="Q95" s="21">
        <v>44890</v>
      </c>
    </row>
    <row r="96" spans="2:17" s="9" customFormat="1" ht="19.7" customHeight="1">
      <c r="B96" s="59">
        <v>15</v>
      </c>
      <c r="C96" s="385" t="s">
        <v>2399</v>
      </c>
      <c r="D96" s="385" t="s">
        <v>2399</v>
      </c>
      <c r="E96" s="202" t="s">
        <v>7042</v>
      </c>
      <c r="F96" s="64">
        <v>8</v>
      </c>
      <c r="G96" s="52">
        <v>790</v>
      </c>
      <c r="H96" s="52">
        <f>F96*G96</f>
        <v>6320</v>
      </c>
      <c r="I96" s="18"/>
      <c r="J96" s="54" t="s">
        <v>7016</v>
      </c>
      <c r="K96" s="2148" t="s">
        <v>6927</v>
      </c>
      <c r="L96" s="17"/>
      <c r="M96" s="19">
        <v>44875</v>
      </c>
      <c r="N96" s="16"/>
      <c r="O96" s="17"/>
      <c r="P96" s="19">
        <v>44890</v>
      </c>
      <c r="Q96" s="21">
        <v>44890</v>
      </c>
    </row>
    <row r="97" spans="2:17" s="9" customFormat="1" ht="19.7" customHeight="1">
      <c r="B97" s="59">
        <v>15</v>
      </c>
      <c r="C97" s="385" t="s">
        <v>2399</v>
      </c>
      <c r="D97" s="385" t="s">
        <v>2399</v>
      </c>
      <c r="E97" s="202" t="s">
        <v>7043</v>
      </c>
      <c r="F97" s="64">
        <v>8</v>
      </c>
      <c r="G97" s="52">
        <v>270</v>
      </c>
      <c r="H97" s="52">
        <f>F97*G97</f>
        <v>2160</v>
      </c>
      <c r="I97" s="18"/>
      <c r="J97" s="54" t="s">
        <v>7016</v>
      </c>
      <c r="K97" s="2148" t="s">
        <v>6927</v>
      </c>
      <c r="L97" s="17"/>
      <c r="M97" s="19">
        <v>44875</v>
      </c>
      <c r="N97" s="16"/>
      <c r="O97" s="17"/>
      <c r="P97" s="19">
        <v>44890</v>
      </c>
      <c r="Q97" s="21">
        <v>44890</v>
      </c>
    </row>
    <row r="98" spans="2:17" s="9" customFormat="1" ht="19.7" customHeight="1">
      <c r="B98" s="59">
        <v>15</v>
      </c>
      <c r="C98" s="385" t="s">
        <v>2399</v>
      </c>
      <c r="D98" s="385" t="s">
        <v>2399</v>
      </c>
      <c r="E98" s="202" t="s">
        <v>4623</v>
      </c>
      <c r="F98" s="64">
        <v>4</v>
      </c>
      <c r="G98" s="52">
        <v>756</v>
      </c>
      <c r="H98" s="52">
        <f t="shared" si="2"/>
        <v>3024</v>
      </c>
      <c r="I98" s="18"/>
      <c r="J98" s="54" t="s">
        <v>7044</v>
      </c>
      <c r="K98" s="2148" t="s">
        <v>6927</v>
      </c>
      <c r="L98" s="17"/>
      <c r="M98" s="19">
        <v>44875</v>
      </c>
      <c r="N98" s="16"/>
      <c r="O98" s="17"/>
      <c r="P98" s="19">
        <v>44890</v>
      </c>
      <c r="Q98" s="21">
        <v>44890</v>
      </c>
    </row>
    <row r="99" spans="2:17" s="9" customFormat="1" ht="19.7" customHeight="1">
      <c r="B99" s="59">
        <v>15</v>
      </c>
      <c r="C99" s="385" t="s">
        <v>2399</v>
      </c>
      <c r="D99" s="385" t="s">
        <v>2399</v>
      </c>
      <c r="E99" s="202" t="s">
        <v>4625</v>
      </c>
      <c r="F99" s="64">
        <v>4</v>
      </c>
      <c r="G99" s="52">
        <v>645</v>
      </c>
      <c r="H99" s="52">
        <f t="shared" si="2"/>
        <v>2580</v>
      </c>
      <c r="I99" s="18"/>
      <c r="J99" s="54" t="s">
        <v>7045</v>
      </c>
      <c r="K99" s="2148" t="s">
        <v>6927</v>
      </c>
      <c r="L99" s="17"/>
      <c r="M99" s="19">
        <v>44875</v>
      </c>
      <c r="N99" s="16"/>
      <c r="O99" s="17"/>
      <c r="P99" s="19">
        <v>44890</v>
      </c>
      <c r="Q99" s="21">
        <v>44890</v>
      </c>
    </row>
    <row r="100" spans="2:17" s="9" customFormat="1" ht="19.7" customHeight="1">
      <c r="B100" s="59">
        <v>15</v>
      </c>
      <c r="C100" s="385" t="s">
        <v>2399</v>
      </c>
      <c r="D100" s="385" t="s">
        <v>2399</v>
      </c>
      <c r="E100" s="202" t="s">
        <v>4627</v>
      </c>
      <c r="F100" s="64">
        <v>4</v>
      </c>
      <c r="G100" s="52">
        <v>645</v>
      </c>
      <c r="H100" s="52">
        <f t="shared" si="2"/>
        <v>2580</v>
      </c>
      <c r="I100" s="18"/>
      <c r="J100" s="54" t="s">
        <v>7045</v>
      </c>
      <c r="K100" s="2148" t="s">
        <v>6927</v>
      </c>
      <c r="L100" s="17"/>
      <c r="M100" s="19">
        <v>44875</v>
      </c>
      <c r="N100" s="16"/>
      <c r="O100" s="17"/>
      <c r="P100" s="19">
        <v>44890</v>
      </c>
      <c r="Q100" s="21">
        <v>44890</v>
      </c>
    </row>
    <row r="101" spans="2:17" s="9" customFormat="1" ht="19.7" customHeight="1">
      <c r="B101" s="59">
        <v>15</v>
      </c>
      <c r="C101" s="385" t="s">
        <v>2399</v>
      </c>
      <c r="D101" s="385" t="s">
        <v>2399</v>
      </c>
      <c r="E101" s="202" t="s">
        <v>219</v>
      </c>
      <c r="F101" s="64">
        <v>4</v>
      </c>
      <c r="G101" s="52">
        <v>1832</v>
      </c>
      <c r="H101" s="52">
        <f t="shared" si="2"/>
        <v>7328</v>
      </c>
      <c r="I101" s="18"/>
      <c r="J101" s="54" t="s">
        <v>7046</v>
      </c>
      <c r="K101" s="2148" t="s">
        <v>6927</v>
      </c>
      <c r="L101" s="17"/>
      <c r="M101" s="19">
        <v>44875</v>
      </c>
      <c r="N101" s="16"/>
      <c r="O101" s="17"/>
      <c r="P101" s="19">
        <v>44890</v>
      </c>
      <c r="Q101" s="21">
        <v>44890</v>
      </c>
    </row>
    <row r="102" spans="2:17" s="9" customFormat="1" ht="19.7" customHeight="1">
      <c r="B102" s="59">
        <v>15</v>
      </c>
      <c r="C102" s="385" t="s">
        <v>2399</v>
      </c>
      <c r="D102" s="385" t="s">
        <v>2399</v>
      </c>
      <c r="E102" s="202" t="s">
        <v>221</v>
      </c>
      <c r="F102" s="64">
        <v>4</v>
      </c>
      <c r="G102" s="52">
        <v>851</v>
      </c>
      <c r="H102" s="52">
        <f t="shared" si="2"/>
        <v>3404</v>
      </c>
      <c r="I102" s="18"/>
      <c r="J102" s="54" t="s">
        <v>7047</v>
      </c>
      <c r="K102" s="2148" t="s">
        <v>6927</v>
      </c>
      <c r="L102" s="17"/>
      <c r="M102" s="19">
        <v>44875</v>
      </c>
      <c r="N102" s="16"/>
      <c r="O102" s="17"/>
      <c r="P102" s="19">
        <v>44890</v>
      </c>
      <c r="Q102" s="21">
        <v>44890</v>
      </c>
    </row>
    <row r="103" spans="2:17" s="9" customFormat="1" ht="19.7" customHeight="1">
      <c r="B103" s="59">
        <v>15</v>
      </c>
      <c r="C103" s="385" t="s">
        <v>2399</v>
      </c>
      <c r="D103" s="385" t="s">
        <v>2399</v>
      </c>
      <c r="E103" s="202" t="s">
        <v>7048</v>
      </c>
      <c r="F103" s="64">
        <v>4</v>
      </c>
      <c r="G103" s="52">
        <v>13086</v>
      </c>
      <c r="H103" s="52">
        <f t="shared" si="2"/>
        <v>52344</v>
      </c>
      <c r="I103" s="18"/>
      <c r="J103" s="54" t="s">
        <v>7049</v>
      </c>
      <c r="K103" s="2148" t="s">
        <v>6927</v>
      </c>
      <c r="L103" s="17"/>
      <c r="M103" s="19">
        <v>44875</v>
      </c>
      <c r="N103" s="16"/>
      <c r="O103" s="17"/>
      <c r="P103" s="19">
        <v>44890</v>
      </c>
      <c r="Q103" s="21">
        <v>44890</v>
      </c>
    </row>
    <row r="104" spans="2:17" s="9" customFormat="1" ht="19.7" customHeight="1">
      <c r="B104" s="59">
        <v>12</v>
      </c>
      <c r="C104" s="385" t="s">
        <v>2399</v>
      </c>
      <c r="D104" s="385" t="s">
        <v>2399</v>
      </c>
      <c r="E104" s="202" t="s">
        <v>1028</v>
      </c>
      <c r="F104" s="1106">
        <v>2</v>
      </c>
      <c r="G104" s="203">
        <v>2970</v>
      </c>
      <c r="H104" s="514">
        <f>F104*G104</f>
        <v>5940</v>
      </c>
      <c r="I104" s="997"/>
      <c r="J104" s="62" t="s">
        <v>7050</v>
      </c>
      <c r="K104" s="2148" t="s">
        <v>6927</v>
      </c>
      <c r="L104" s="17"/>
      <c r="M104" s="19">
        <v>44875</v>
      </c>
      <c r="N104" s="16"/>
      <c r="O104" s="17"/>
      <c r="P104" s="19">
        <v>44890</v>
      </c>
      <c r="Q104" s="21">
        <v>44890</v>
      </c>
    </row>
    <row r="105" spans="2:17" s="9" customFormat="1" ht="19.7" customHeight="1">
      <c r="B105" s="59">
        <v>12</v>
      </c>
      <c r="C105" s="385" t="s">
        <v>2399</v>
      </c>
      <c r="D105" s="385" t="s">
        <v>2399</v>
      </c>
      <c r="E105" s="202" t="s">
        <v>1007</v>
      </c>
      <c r="F105" s="64">
        <v>1</v>
      </c>
      <c r="G105" s="52">
        <v>969</v>
      </c>
      <c r="H105" s="52">
        <f t="shared" si="2"/>
        <v>969</v>
      </c>
      <c r="I105" s="18"/>
      <c r="J105" s="54" t="s">
        <v>1008</v>
      </c>
      <c r="K105" s="2148" t="s">
        <v>6927</v>
      </c>
      <c r="L105" s="17"/>
      <c r="M105" s="19">
        <v>44875</v>
      </c>
      <c r="N105" s="16"/>
      <c r="O105" s="17"/>
      <c r="P105" s="19">
        <v>44890</v>
      </c>
      <c r="Q105" s="21">
        <v>44890</v>
      </c>
    </row>
    <row r="106" spans="2:17" s="9" customFormat="1" ht="19.7" customHeight="1">
      <c r="B106" s="59">
        <v>12</v>
      </c>
      <c r="C106" s="385" t="s">
        <v>2399</v>
      </c>
      <c r="D106" s="385" t="s">
        <v>2399</v>
      </c>
      <c r="E106" s="202" t="s">
        <v>1009</v>
      </c>
      <c r="F106" s="64">
        <v>2</v>
      </c>
      <c r="G106" s="52">
        <v>1958</v>
      </c>
      <c r="H106" s="52">
        <f t="shared" si="2"/>
        <v>3916</v>
      </c>
      <c r="I106" s="18"/>
      <c r="J106" s="54" t="s">
        <v>1010</v>
      </c>
      <c r="K106" s="2148" t="s">
        <v>6927</v>
      </c>
      <c r="L106" s="17"/>
      <c r="M106" s="19">
        <v>44875</v>
      </c>
      <c r="N106" s="16"/>
      <c r="O106" s="17"/>
      <c r="P106" s="19">
        <v>44890</v>
      </c>
      <c r="Q106" s="21">
        <v>44890</v>
      </c>
    </row>
    <row r="107" spans="2:17" s="9" customFormat="1" ht="19.7" customHeight="1">
      <c r="B107" s="59">
        <v>12</v>
      </c>
      <c r="C107" s="385" t="s">
        <v>2399</v>
      </c>
      <c r="D107" s="385" t="s">
        <v>2399</v>
      </c>
      <c r="E107" s="202" t="s">
        <v>359</v>
      </c>
      <c r="F107" s="64">
        <v>2</v>
      </c>
      <c r="G107" s="52">
        <v>4239</v>
      </c>
      <c r="H107" s="52">
        <f t="shared" si="2"/>
        <v>8478</v>
      </c>
      <c r="I107" s="18"/>
      <c r="J107" s="54" t="s">
        <v>1012</v>
      </c>
      <c r="K107" s="2148" t="s">
        <v>6927</v>
      </c>
      <c r="L107" s="17"/>
      <c r="M107" s="19">
        <v>44875</v>
      </c>
      <c r="N107" s="16"/>
      <c r="O107" s="17"/>
      <c r="P107" s="19">
        <v>44890</v>
      </c>
      <c r="Q107" s="21">
        <v>44890</v>
      </c>
    </row>
    <row r="108" spans="2:17" s="9" customFormat="1" ht="19.7" customHeight="1">
      <c r="B108" s="59">
        <v>12</v>
      </c>
      <c r="C108" s="385" t="s">
        <v>2399</v>
      </c>
      <c r="D108" s="385" t="s">
        <v>2399</v>
      </c>
      <c r="E108" s="202" t="s">
        <v>7051</v>
      </c>
      <c r="F108" s="64">
        <v>2</v>
      </c>
      <c r="G108" s="52">
        <v>5120</v>
      </c>
      <c r="H108" s="52">
        <f t="shared" si="2"/>
        <v>10240</v>
      </c>
      <c r="I108" s="18"/>
      <c r="J108" s="54" t="s">
        <v>7052</v>
      </c>
      <c r="K108" s="2148" t="s">
        <v>6927</v>
      </c>
      <c r="L108" s="17"/>
      <c r="M108" s="19">
        <v>44875</v>
      </c>
      <c r="N108" s="16"/>
      <c r="O108" s="17"/>
      <c r="P108" s="19">
        <v>44890</v>
      </c>
      <c r="Q108" s="21">
        <v>44890</v>
      </c>
    </row>
    <row r="109" spans="2:17" s="9" customFormat="1" ht="19.7" customHeight="1">
      <c r="B109" s="59">
        <v>12</v>
      </c>
      <c r="C109" s="385" t="s">
        <v>2399</v>
      </c>
      <c r="D109" s="385" t="s">
        <v>2399</v>
      </c>
      <c r="E109" s="202" t="s">
        <v>7053</v>
      </c>
      <c r="F109" s="64">
        <v>2</v>
      </c>
      <c r="G109" s="52">
        <v>2560</v>
      </c>
      <c r="H109" s="52">
        <f t="shared" si="2"/>
        <v>5120</v>
      </c>
      <c r="I109" s="18"/>
      <c r="J109" s="54" t="s">
        <v>7054</v>
      </c>
      <c r="K109" s="2148" t="s">
        <v>6927</v>
      </c>
      <c r="L109" s="17"/>
      <c r="M109" s="19">
        <v>44875</v>
      </c>
      <c r="N109" s="16"/>
      <c r="O109" s="17"/>
      <c r="P109" s="19">
        <v>44890</v>
      </c>
      <c r="Q109" s="21">
        <v>44890</v>
      </c>
    </row>
    <row r="110" spans="2:17" s="9" customFormat="1" ht="19.7" customHeight="1">
      <c r="B110" s="59">
        <v>12</v>
      </c>
      <c r="C110" s="385" t="s">
        <v>2399</v>
      </c>
      <c r="D110" s="385" t="s">
        <v>2399</v>
      </c>
      <c r="E110" s="202" t="s">
        <v>7055</v>
      </c>
      <c r="F110" s="64">
        <v>2</v>
      </c>
      <c r="G110" s="52">
        <v>2560</v>
      </c>
      <c r="H110" s="52">
        <f t="shared" si="2"/>
        <v>5120</v>
      </c>
      <c r="I110" s="18"/>
      <c r="J110" s="54" t="s">
        <v>7056</v>
      </c>
      <c r="K110" s="2148" t="s">
        <v>6927</v>
      </c>
      <c r="L110" s="17"/>
      <c r="M110" s="19">
        <v>44875</v>
      </c>
      <c r="N110" s="16"/>
      <c r="O110" s="17"/>
      <c r="P110" s="19">
        <v>44890</v>
      </c>
      <c r="Q110" s="21">
        <v>44890</v>
      </c>
    </row>
    <row r="111" spans="2:17" s="9" customFormat="1" ht="19.7" customHeight="1">
      <c r="B111" s="59">
        <v>12</v>
      </c>
      <c r="C111" s="385" t="s">
        <v>5905</v>
      </c>
      <c r="D111" s="385" t="s">
        <v>2399</v>
      </c>
      <c r="E111" s="2014" t="s">
        <v>7057</v>
      </c>
      <c r="F111" s="64">
        <v>5</v>
      </c>
      <c r="G111" s="52">
        <v>80</v>
      </c>
      <c r="H111" s="52">
        <f>F111*G111</f>
        <v>400</v>
      </c>
      <c r="I111" s="18"/>
      <c r="J111" s="54" t="s">
        <v>7058</v>
      </c>
      <c r="K111" s="2148" t="s">
        <v>6927</v>
      </c>
      <c r="L111" s="17"/>
      <c r="M111" s="19">
        <v>44876</v>
      </c>
      <c r="N111" s="16"/>
      <c r="O111" s="17"/>
      <c r="P111" s="19">
        <v>44890</v>
      </c>
      <c r="Q111" s="21">
        <v>44890</v>
      </c>
    </row>
    <row r="112" spans="2:17" s="9" customFormat="1" ht="19.7" customHeight="1">
      <c r="B112" s="16"/>
      <c r="C112" s="16"/>
      <c r="D112" s="16"/>
      <c r="E112" s="145"/>
      <c r="F112" s="17"/>
      <c r="G112" s="52">
        <v>0</v>
      </c>
      <c r="H112" s="52">
        <f t="shared" si="2"/>
        <v>0</v>
      </c>
      <c r="I112" s="18"/>
      <c r="J112" s="54"/>
      <c r="K112" s="17"/>
      <c r="L112" s="17"/>
      <c r="M112" s="19"/>
      <c r="N112" s="16"/>
      <c r="O112" s="17"/>
      <c r="P112" s="19"/>
      <c r="Q112" s="21"/>
    </row>
    <row r="113" spans="2:17" s="9" customFormat="1" ht="19.7" customHeight="1">
      <c r="B113" s="59">
        <v>12</v>
      </c>
      <c r="C113" s="385" t="s">
        <v>5905</v>
      </c>
      <c r="D113" s="385" t="s">
        <v>2399</v>
      </c>
      <c r="E113" s="202" t="s">
        <v>4208</v>
      </c>
      <c r="F113" s="64">
        <v>1</v>
      </c>
      <c r="G113" s="52">
        <v>1054</v>
      </c>
      <c r="H113" s="52">
        <f t="shared" si="2"/>
        <v>1054</v>
      </c>
      <c r="I113" s="18"/>
      <c r="J113" s="54" t="s">
        <v>7059</v>
      </c>
      <c r="K113" s="2148" t="s">
        <v>6927</v>
      </c>
      <c r="L113" s="17"/>
      <c r="M113" s="19">
        <v>44876</v>
      </c>
      <c r="N113" s="16"/>
      <c r="O113" s="17"/>
      <c r="P113" s="19">
        <v>44880</v>
      </c>
      <c r="Q113" s="21">
        <v>44880</v>
      </c>
    </row>
    <row r="114" spans="2:17" s="9" customFormat="1" ht="19.7" customHeight="1">
      <c r="B114" s="59">
        <v>12</v>
      </c>
      <c r="C114" s="385" t="s">
        <v>5905</v>
      </c>
      <c r="D114" s="385" t="s">
        <v>2399</v>
      </c>
      <c r="E114" s="202" t="s">
        <v>7060</v>
      </c>
      <c r="F114" s="64">
        <v>1</v>
      </c>
      <c r="G114" s="52">
        <v>985</v>
      </c>
      <c r="H114" s="52">
        <f t="shared" si="2"/>
        <v>985</v>
      </c>
      <c r="I114" s="18"/>
      <c r="J114" s="54" t="s">
        <v>7061</v>
      </c>
      <c r="K114" s="2148" t="s">
        <v>6927</v>
      </c>
      <c r="L114" s="17"/>
      <c r="M114" s="19">
        <v>44876</v>
      </c>
      <c r="N114" s="16"/>
      <c r="O114" s="17"/>
      <c r="P114" s="19">
        <v>44880</v>
      </c>
      <c r="Q114" s="21">
        <v>44880</v>
      </c>
    </row>
    <row r="115" spans="2:17" s="9" customFormat="1" ht="19.7" customHeight="1">
      <c r="B115" s="59">
        <v>12</v>
      </c>
      <c r="C115" s="385" t="s">
        <v>2399</v>
      </c>
      <c r="D115" s="385" t="s">
        <v>2399</v>
      </c>
      <c r="E115" s="202" t="s">
        <v>7062</v>
      </c>
      <c r="F115" s="64">
        <v>1</v>
      </c>
      <c r="G115" s="52">
        <v>19600</v>
      </c>
      <c r="H115" s="52">
        <f t="shared" si="2"/>
        <v>19600</v>
      </c>
      <c r="I115" s="18"/>
      <c r="J115" s="54" t="s">
        <v>7063</v>
      </c>
      <c r="K115" s="2148" t="s">
        <v>6927</v>
      </c>
      <c r="L115" s="17"/>
      <c r="M115" s="19">
        <v>44876</v>
      </c>
      <c r="N115" s="16"/>
      <c r="O115" s="17"/>
      <c r="P115" s="19">
        <v>44880</v>
      </c>
      <c r="Q115" s="21">
        <v>44880</v>
      </c>
    </row>
    <row r="116" spans="2:17" s="9" customFormat="1" ht="19.7" customHeight="1">
      <c r="B116" s="59">
        <v>12</v>
      </c>
      <c r="C116" s="385" t="s">
        <v>2399</v>
      </c>
      <c r="D116" s="385" t="s">
        <v>2399</v>
      </c>
      <c r="E116" s="202" t="s">
        <v>7064</v>
      </c>
      <c r="F116" s="64">
        <v>1</v>
      </c>
      <c r="G116" s="52">
        <v>11271</v>
      </c>
      <c r="H116" s="52">
        <f t="shared" si="2"/>
        <v>11271</v>
      </c>
      <c r="I116" s="18"/>
      <c r="J116" s="54" t="s">
        <v>7065</v>
      </c>
      <c r="K116" s="2148" t="s">
        <v>6927</v>
      </c>
      <c r="L116" s="17"/>
      <c r="M116" s="19">
        <v>44876</v>
      </c>
      <c r="N116" s="16"/>
      <c r="O116" s="17"/>
      <c r="P116" s="19">
        <v>44880</v>
      </c>
      <c r="Q116" s="21">
        <v>44880</v>
      </c>
    </row>
    <row r="117" spans="2:17" s="9" customFormat="1" ht="19.7" customHeight="1">
      <c r="B117" s="16">
        <v>12</v>
      </c>
      <c r="C117" s="466" t="s">
        <v>2399</v>
      </c>
      <c r="D117" s="466" t="s">
        <v>2399</v>
      </c>
      <c r="E117" s="145" t="s">
        <v>7066</v>
      </c>
      <c r="F117" s="17">
        <v>1</v>
      </c>
      <c r="G117" s="52">
        <v>5640</v>
      </c>
      <c r="H117" s="52">
        <f>F117*G117</f>
        <v>5640</v>
      </c>
      <c r="I117" s="18"/>
      <c r="J117" s="54" t="s">
        <v>7067</v>
      </c>
      <c r="K117" s="2148" t="s">
        <v>6927</v>
      </c>
      <c r="L117" s="17"/>
      <c r="M117" s="19">
        <v>44880</v>
      </c>
      <c r="N117" s="16"/>
      <c r="O117" s="17"/>
      <c r="P117" s="19">
        <v>44890</v>
      </c>
      <c r="Q117" s="21">
        <v>44890</v>
      </c>
    </row>
    <row r="118" spans="2:17" s="205" customFormat="1" ht="19.7" customHeight="1">
      <c r="B118" s="59">
        <v>15</v>
      </c>
      <c r="C118" s="385" t="s">
        <v>2399</v>
      </c>
      <c r="D118" s="385" t="s">
        <v>2399</v>
      </c>
      <c r="E118" s="202" t="s">
        <v>4296</v>
      </c>
      <c r="F118" s="64">
        <v>500</v>
      </c>
      <c r="G118" s="203">
        <v>8</v>
      </c>
      <c r="H118" s="203">
        <f t="shared" si="2"/>
        <v>4000</v>
      </c>
      <c r="I118" s="61"/>
      <c r="J118" s="50" t="s">
        <v>7068</v>
      </c>
      <c r="K118" s="2149" t="s">
        <v>6927</v>
      </c>
      <c r="L118" s="64"/>
      <c r="M118" s="204">
        <v>44895</v>
      </c>
      <c r="N118" s="59"/>
      <c r="O118" s="64"/>
      <c r="P118" s="204">
        <v>44896</v>
      </c>
      <c r="Q118" s="206">
        <v>44896</v>
      </c>
    </row>
    <row r="119" spans="2:17" s="205" customFormat="1" ht="19.7" customHeight="1">
      <c r="B119" s="59">
        <v>15</v>
      </c>
      <c r="C119" s="385" t="s">
        <v>2399</v>
      </c>
      <c r="D119" s="385" t="s">
        <v>2399</v>
      </c>
      <c r="E119" s="202" t="s">
        <v>7069</v>
      </c>
      <c r="F119" s="64">
        <v>1</v>
      </c>
      <c r="G119" s="203">
        <v>3552</v>
      </c>
      <c r="H119" s="203">
        <f t="shared" si="2"/>
        <v>3552</v>
      </c>
      <c r="I119" s="61"/>
      <c r="J119" s="50" t="s">
        <v>7070</v>
      </c>
      <c r="K119" s="2149" t="s">
        <v>6927</v>
      </c>
      <c r="L119" s="64"/>
      <c r="M119" s="204">
        <v>44895</v>
      </c>
      <c r="N119" s="59"/>
      <c r="O119" s="64"/>
      <c r="P119" s="204">
        <v>44896</v>
      </c>
      <c r="Q119" s="206">
        <v>44896</v>
      </c>
    </row>
    <row r="120" spans="2:17" s="205" customFormat="1" ht="19.7" customHeight="1">
      <c r="B120" s="59">
        <v>15</v>
      </c>
      <c r="C120" s="385" t="s">
        <v>2399</v>
      </c>
      <c r="D120" s="385" t="s">
        <v>2399</v>
      </c>
      <c r="E120" s="202" t="s">
        <v>7071</v>
      </c>
      <c r="F120" s="64">
        <v>1</v>
      </c>
      <c r="G120" s="203">
        <v>3832</v>
      </c>
      <c r="H120" s="203">
        <f t="shared" si="2"/>
        <v>3832</v>
      </c>
      <c r="I120" s="61"/>
      <c r="J120" s="50" t="s">
        <v>7070</v>
      </c>
      <c r="K120" s="2149" t="s">
        <v>6927</v>
      </c>
      <c r="L120" s="64"/>
      <c r="M120" s="204">
        <v>44895</v>
      </c>
      <c r="N120" s="59"/>
      <c r="O120" s="64"/>
      <c r="P120" s="204">
        <v>44896</v>
      </c>
      <c r="Q120" s="206">
        <v>44896</v>
      </c>
    </row>
    <row r="121" spans="2:17" s="9" customFormat="1" ht="19.7" customHeight="1">
      <c r="B121" s="16">
        <v>15</v>
      </c>
      <c r="C121" s="466" t="s">
        <v>2399</v>
      </c>
      <c r="D121" s="466" t="s">
        <v>2399</v>
      </c>
      <c r="E121" s="145" t="s">
        <v>4282</v>
      </c>
      <c r="F121" s="17">
        <v>2</v>
      </c>
      <c r="G121" s="52">
        <v>650</v>
      </c>
      <c r="H121" s="52">
        <f>F121*G121</f>
        <v>1300</v>
      </c>
      <c r="I121" s="18"/>
      <c r="J121" s="54" t="s">
        <v>5062</v>
      </c>
      <c r="K121" s="2148" t="s">
        <v>6927</v>
      </c>
      <c r="L121" s="17"/>
      <c r="M121" s="19">
        <v>44895</v>
      </c>
      <c r="N121" s="16"/>
      <c r="O121" s="17"/>
      <c r="P121" s="19">
        <v>44897</v>
      </c>
      <c r="Q121" s="21">
        <v>44897</v>
      </c>
    </row>
    <row r="122" spans="2:17" s="9" customFormat="1" ht="19.7" customHeight="1">
      <c r="B122" s="16">
        <v>15</v>
      </c>
      <c r="C122" s="466" t="s">
        <v>2399</v>
      </c>
      <c r="D122" s="466" t="s">
        <v>2399</v>
      </c>
      <c r="E122" s="145" t="s">
        <v>7072</v>
      </c>
      <c r="F122" s="17">
        <v>2</v>
      </c>
      <c r="G122" s="52">
        <v>7790</v>
      </c>
      <c r="H122" s="52">
        <f>F122*G122</f>
        <v>15580</v>
      </c>
      <c r="I122" s="18"/>
      <c r="J122" s="54" t="s">
        <v>7073</v>
      </c>
      <c r="K122" s="2148" t="s">
        <v>6927</v>
      </c>
      <c r="L122" s="17"/>
      <c r="M122" s="19">
        <v>44900</v>
      </c>
      <c r="N122" s="16"/>
      <c r="O122" s="17"/>
      <c r="P122" s="19">
        <v>44904</v>
      </c>
      <c r="Q122" s="21"/>
    </row>
    <row r="123" spans="2:17" s="9" customFormat="1" ht="19.7" customHeight="1">
      <c r="B123" s="59">
        <v>15</v>
      </c>
      <c r="C123" s="385" t="s">
        <v>2399</v>
      </c>
      <c r="D123" s="385" t="s">
        <v>2399</v>
      </c>
      <c r="E123" s="202" t="s">
        <v>4546</v>
      </c>
      <c r="F123" s="64">
        <v>2</v>
      </c>
      <c r="G123" s="52">
        <v>151</v>
      </c>
      <c r="H123" s="52">
        <f>F123*G123</f>
        <v>302</v>
      </c>
      <c r="I123" s="18"/>
      <c r="J123" s="54" t="s">
        <v>4547</v>
      </c>
      <c r="K123" s="2148" t="s">
        <v>6927</v>
      </c>
      <c r="L123" s="17"/>
      <c r="M123" s="19">
        <v>44900</v>
      </c>
      <c r="N123" s="16"/>
      <c r="O123" s="17"/>
      <c r="P123" s="19">
        <v>44901</v>
      </c>
      <c r="Q123" s="21">
        <v>44901</v>
      </c>
    </row>
    <row r="124" spans="2:17" s="9" customFormat="1" ht="19.7" customHeight="1">
      <c r="B124" s="16">
        <v>12</v>
      </c>
      <c r="C124" s="16" t="s">
        <v>5905</v>
      </c>
      <c r="D124" s="16" t="s">
        <v>178</v>
      </c>
      <c r="E124" s="145" t="s">
        <v>5146</v>
      </c>
      <c r="F124" s="17">
        <v>16</v>
      </c>
      <c r="G124" s="52">
        <v>108</v>
      </c>
      <c r="H124" s="52">
        <f t="shared" ref="H124:H133" si="3">F124*G124</f>
        <v>1728</v>
      </c>
      <c r="I124" s="18"/>
      <c r="J124" s="54" t="s">
        <v>7074</v>
      </c>
      <c r="K124" s="2148" t="s">
        <v>6927</v>
      </c>
      <c r="L124" s="17"/>
      <c r="M124" s="19">
        <v>44902</v>
      </c>
      <c r="N124" s="16"/>
      <c r="O124" s="17"/>
      <c r="P124" s="19">
        <v>44903</v>
      </c>
      <c r="Q124" s="21">
        <v>44903</v>
      </c>
    </row>
    <row r="125" spans="2:17" s="9" customFormat="1" ht="19.7" customHeight="1">
      <c r="B125" s="16">
        <v>12</v>
      </c>
      <c r="C125" s="16" t="s">
        <v>5905</v>
      </c>
      <c r="D125" s="16" t="s">
        <v>178</v>
      </c>
      <c r="E125" s="145" t="s">
        <v>5148</v>
      </c>
      <c r="F125" s="17">
        <v>4</v>
      </c>
      <c r="G125" s="52">
        <v>42</v>
      </c>
      <c r="H125" s="52">
        <f t="shared" si="3"/>
        <v>168</v>
      </c>
      <c r="I125" s="18"/>
      <c r="J125" s="54" t="s">
        <v>7075</v>
      </c>
      <c r="K125" s="2148" t="s">
        <v>6927</v>
      </c>
      <c r="L125" s="17"/>
      <c r="M125" s="19">
        <v>44902</v>
      </c>
      <c r="N125" s="16"/>
      <c r="O125" s="17"/>
      <c r="P125" s="19">
        <v>44903</v>
      </c>
      <c r="Q125" s="21">
        <v>44903</v>
      </c>
    </row>
    <row r="126" spans="2:17" s="205" customFormat="1" ht="19.7" customHeight="1">
      <c r="B126" s="59">
        <v>10</v>
      </c>
      <c r="C126" s="59" t="s">
        <v>178</v>
      </c>
      <c r="D126" s="59" t="s">
        <v>178</v>
      </c>
      <c r="E126" s="2014" t="s">
        <v>7076</v>
      </c>
      <c r="F126" s="64">
        <v>2</v>
      </c>
      <c r="G126" s="203">
        <v>260</v>
      </c>
      <c r="H126" s="203">
        <f t="shared" si="3"/>
        <v>520</v>
      </c>
      <c r="I126" s="61"/>
      <c r="J126" s="50" t="s">
        <v>7077</v>
      </c>
      <c r="K126" s="2149" t="s">
        <v>6927</v>
      </c>
      <c r="L126" s="64"/>
      <c r="M126" s="204">
        <v>44903</v>
      </c>
      <c r="N126" s="59"/>
      <c r="O126" s="64"/>
      <c r="P126" s="204">
        <v>44904</v>
      </c>
      <c r="Q126" s="206" t="s">
        <v>7078</v>
      </c>
    </row>
    <row r="127" spans="2:17" s="9" customFormat="1" ht="19.7" customHeight="1">
      <c r="B127" s="16"/>
      <c r="C127" s="16"/>
      <c r="D127" s="16"/>
      <c r="E127" s="145"/>
      <c r="F127" s="17"/>
      <c r="G127" s="52">
        <v>0</v>
      </c>
      <c r="H127" s="52">
        <f t="shared" si="3"/>
        <v>0</v>
      </c>
      <c r="I127" s="18"/>
      <c r="J127" s="54"/>
      <c r="K127" s="17"/>
      <c r="L127" s="17"/>
      <c r="M127" s="19"/>
      <c r="N127" s="16"/>
      <c r="O127" s="17"/>
      <c r="P127" s="19"/>
      <c r="Q127" s="21"/>
    </row>
    <row r="128" spans="2:17" s="9" customFormat="1" ht="19.7" customHeight="1">
      <c r="B128" s="16"/>
      <c r="C128" s="16"/>
      <c r="D128" s="16"/>
      <c r="E128" s="145"/>
      <c r="F128" s="17"/>
      <c r="G128" s="52">
        <v>0</v>
      </c>
      <c r="H128" s="52">
        <f t="shared" si="3"/>
        <v>0</v>
      </c>
      <c r="I128" s="18"/>
      <c r="J128" s="54"/>
      <c r="K128" s="17"/>
      <c r="L128" s="17"/>
      <c r="M128" s="19"/>
      <c r="N128" s="16"/>
      <c r="O128" s="17"/>
      <c r="P128" s="19"/>
      <c r="Q128" s="21"/>
    </row>
    <row r="129" spans="2:17" s="9" customFormat="1" ht="19.7" customHeight="1">
      <c r="B129" s="16"/>
      <c r="C129" s="16"/>
      <c r="D129" s="16"/>
      <c r="E129" s="145"/>
      <c r="F129" s="17"/>
      <c r="G129" s="52">
        <v>0</v>
      </c>
      <c r="H129" s="52">
        <f t="shared" si="3"/>
        <v>0</v>
      </c>
      <c r="I129" s="18"/>
      <c r="J129" s="54"/>
      <c r="K129" s="17"/>
      <c r="L129" s="17"/>
      <c r="M129" s="19"/>
      <c r="N129" s="16"/>
      <c r="O129" s="17"/>
      <c r="P129" s="19"/>
      <c r="Q129" s="21"/>
    </row>
    <row r="130" spans="2:17" s="9" customFormat="1" ht="19.7" customHeight="1">
      <c r="B130" s="16"/>
      <c r="C130" s="16"/>
      <c r="D130" s="16"/>
      <c r="E130" s="145"/>
      <c r="F130" s="17"/>
      <c r="G130" s="52">
        <v>0</v>
      </c>
      <c r="H130" s="52">
        <f t="shared" si="3"/>
        <v>0</v>
      </c>
      <c r="I130" s="18"/>
      <c r="J130" s="54"/>
      <c r="K130" s="17"/>
      <c r="L130" s="17"/>
      <c r="M130" s="19"/>
      <c r="N130" s="16"/>
      <c r="O130" s="17"/>
      <c r="P130" s="19"/>
      <c r="Q130" s="21"/>
    </row>
    <row r="131" spans="2:17" s="9" customFormat="1" ht="19.7" customHeight="1">
      <c r="B131" s="16"/>
      <c r="C131" s="16"/>
      <c r="D131" s="16"/>
      <c r="E131" s="145"/>
      <c r="F131" s="17"/>
      <c r="G131" s="52">
        <v>0</v>
      </c>
      <c r="H131" s="52">
        <f t="shared" si="3"/>
        <v>0</v>
      </c>
      <c r="I131" s="18"/>
      <c r="J131" s="54"/>
      <c r="K131" s="17"/>
      <c r="L131" s="17"/>
      <c r="M131" s="19"/>
      <c r="N131" s="16"/>
      <c r="O131" s="17"/>
      <c r="P131" s="19"/>
      <c r="Q131" s="21"/>
    </row>
    <row r="132" spans="2:17" s="9" customFormat="1" ht="19.7" customHeight="1">
      <c r="B132" s="16"/>
      <c r="C132" s="16"/>
      <c r="D132" s="16"/>
      <c r="E132" s="145"/>
      <c r="F132" s="17"/>
      <c r="G132" s="52">
        <v>0</v>
      </c>
      <c r="H132" s="52">
        <f t="shared" si="3"/>
        <v>0</v>
      </c>
      <c r="I132" s="18"/>
      <c r="J132" s="54"/>
      <c r="K132" s="17"/>
      <c r="L132" s="17"/>
      <c r="M132" s="19"/>
      <c r="N132" s="16"/>
      <c r="O132" s="17"/>
      <c r="P132" s="19"/>
      <c r="Q132" s="21"/>
    </row>
    <row r="133" spans="2:17" s="9" customFormat="1" ht="19.7" customHeight="1">
      <c r="B133" s="16"/>
      <c r="C133" s="16"/>
      <c r="D133" s="16"/>
      <c r="E133" s="145"/>
      <c r="F133" s="17"/>
      <c r="G133" s="52">
        <v>0</v>
      </c>
      <c r="H133" s="52">
        <f t="shared" si="3"/>
        <v>0</v>
      </c>
      <c r="I133" s="18"/>
      <c r="J133" s="54"/>
      <c r="K133" s="17"/>
      <c r="L133" s="17"/>
      <c r="M133" s="19"/>
      <c r="N133" s="16"/>
      <c r="O133" s="17"/>
      <c r="P133" s="19"/>
      <c r="Q133" s="21"/>
    </row>
    <row r="134" spans="2:17">
      <c r="G134" s="11"/>
      <c r="H134" s="11"/>
    </row>
  </sheetData>
  <autoFilter ref="B8:O38" xr:uid="{693677B7-1AFD-47B6-880A-DCEBD07AECFF}"/>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9E91C-444E-4386-8ED2-957146E057F7}">
  <dimension ref="A1:B5"/>
  <sheetViews>
    <sheetView view="pageBreakPreview" zoomScale="60" zoomScaleNormal="100" workbookViewId="0">
      <selection activeCell="B4" sqref="B4"/>
    </sheetView>
  </sheetViews>
  <sheetFormatPr defaultRowHeight="18.75"/>
  <cols>
    <col min="1" max="1" width="12.125" style="3" bestFit="1" customWidth="1"/>
    <col min="2" max="2" width="41.875" style="3" bestFit="1" customWidth="1"/>
    <col min="3" max="256" width="9" style="3"/>
    <col min="257" max="257" width="12.125" style="3" bestFit="1" customWidth="1"/>
    <col min="258" max="258" width="41.875" style="3" bestFit="1" customWidth="1"/>
    <col min="259" max="512" width="9" style="3"/>
    <col min="513" max="513" width="12.125" style="3" bestFit="1" customWidth="1"/>
    <col min="514" max="514" width="41.875" style="3" bestFit="1" customWidth="1"/>
    <col min="515" max="768" width="9" style="3"/>
    <col min="769" max="769" width="12.125" style="3" bestFit="1" customWidth="1"/>
    <col min="770" max="770" width="41.875" style="3" bestFit="1" customWidth="1"/>
    <col min="771" max="1024" width="9" style="3"/>
    <col min="1025" max="1025" width="12.125" style="3" bestFit="1" customWidth="1"/>
    <col min="1026" max="1026" width="41.875" style="3" bestFit="1" customWidth="1"/>
    <col min="1027" max="1280" width="9" style="3"/>
    <col min="1281" max="1281" width="12.125" style="3" bestFit="1" customWidth="1"/>
    <col min="1282" max="1282" width="41.875" style="3" bestFit="1" customWidth="1"/>
    <col min="1283" max="1536" width="9" style="3"/>
    <col min="1537" max="1537" width="12.125" style="3" bestFit="1" customWidth="1"/>
    <col min="1538" max="1538" width="41.875" style="3" bestFit="1" customWidth="1"/>
    <col min="1539" max="1792" width="9" style="3"/>
    <col min="1793" max="1793" width="12.125" style="3" bestFit="1" customWidth="1"/>
    <col min="1794" max="1794" width="41.875" style="3" bestFit="1" customWidth="1"/>
    <col min="1795" max="2048" width="9" style="3"/>
    <col min="2049" max="2049" width="12.125" style="3" bestFit="1" customWidth="1"/>
    <col min="2050" max="2050" width="41.875" style="3" bestFit="1" customWidth="1"/>
    <col min="2051" max="2304" width="9" style="3"/>
    <col min="2305" max="2305" width="12.125" style="3" bestFit="1" customWidth="1"/>
    <col min="2306" max="2306" width="41.875" style="3" bestFit="1" customWidth="1"/>
    <col min="2307" max="2560" width="9" style="3"/>
    <col min="2561" max="2561" width="12.125" style="3" bestFit="1" customWidth="1"/>
    <col min="2562" max="2562" width="41.875" style="3" bestFit="1" customWidth="1"/>
    <col min="2563" max="2816" width="9" style="3"/>
    <col min="2817" max="2817" width="12.125" style="3" bestFit="1" customWidth="1"/>
    <col min="2818" max="2818" width="41.875" style="3" bestFit="1" customWidth="1"/>
    <col min="2819" max="3072" width="9" style="3"/>
    <col min="3073" max="3073" width="12.125" style="3" bestFit="1" customWidth="1"/>
    <col min="3074" max="3074" width="41.875" style="3" bestFit="1" customWidth="1"/>
    <col min="3075" max="3328" width="9" style="3"/>
    <col min="3329" max="3329" width="12.125" style="3" bestFit="1" customWidth="1"/>
    <col min="3330" max="3330" width="41.875" style="3" bestFit="1" customWidth="1"/>
    <col min="3331" max="3584" width="9" style="3"/>
    <col min="3585" max="3585" width="12.125" style="3" bestFit="1" customWidth="1"/>
    <col min="3586" max="3586" width="41.875" style="3" bestFit="1" customWidth="1"/>
    <col min="3587" max="3840" width="9" style="3"/>
    <col min="3841" max="3841" width="12.125" style="3" bestFit="1" customWidth="1"/>
    <col min="3842" max="3842" width="41.875" style="3" bestFit="1" customWidth="1"/>
    <col min="3843" max="4096" width="9" style="3"/>
    <col min="4097" max="4097" width="12.125" style="3" bestFit="1" customWidth="1"/>
    <col min="4098" max="4098" width="41.875" style="3" bestFit="1" customWidth="1"/>
    <col min="4099" max="4352" width="9" style="3"/>
    <col min="4353" max="4353" width="12.125" style="3" bestFit="1" customWidth="1"/>
    <col min="4354" max="4354" width="41.875" style="3" bestFit="1" customWidth="1"/>
    <col min="4355" max="4608" width="9" style="3"/>
    <col min="4609" max="4609" width="12.125" style="3" bestFit="1" customWidth="1"/>
    <col min="4610" max="4610" width="41.875" style="3" bestFit="1" customWidth="1"/>
    <col min="4611" max="4864" width="9" style="3"/>
    <col min="4865" max="4865" width="12.125" style="3" bestFit="1" customWidth="1"/>
    <col min="4866" max="4866" width="41.875" style="3" bestFit="1" customWidth="1"/>
    <col min="4867" max="5120" width="9" style="3"/>
    <col min="5121" max="5121" width="12.125" style="3" bestFit="1" customWidth="1"/>
    <col min="5122" max="5122" width="41.875" style="3" bestFit="1" customWidth="1"/>
    <col min="5123" max="5376" width="9" style="3"/>
    <col min="5377" max="5377" width="12.125" style="3" bestFit="1" customWidth="1"/>
    <col min="5378" max="5378" width="41.875" style="3" bestFit="1" customWidth="1"/>
    <col min="5379" max="5632" width="9" style="3"/>
    <col min="5633" max="5633" width="12.125" style="3" bestFit="1" customWidth="1"/>
    <col min="5634" max="5634" width="41.875" style="3" bestFit="1" customWidth="1"/>
    <col min="5635" max="5888" width="9" style="3"/>
    <col min="5889" max="5889" width="12.125" style="3" bestFit="1" customWidth="1"/>
    <col min="5890" max="5890" width="41.875" style="3" bestFit="1" customWidth="1"/>
    <col min="5891" max="6144" width="9" style="3"/>
    <col min="6145" max="6145" width="12.125" style="3" bestFit="1" customWidth="1"/>
    <col min="6146" max="6146" width="41.875" style="3" bestFit="1" customWidth="1"/>
    <col min="6147" max="6400" width="9" style="3"/>
    <col min="6401" max="6401" width="12.125" style="3" bestFit="1" customWidth="1"/>
    <col min="6402" max="6402" width="41.875" style="3" bestFit="1" customWidth="1"/>
    <col min="6403" max="6656" width="9" style="3"/>
    <col min="6657" max="6657" width="12.125" style="3" bestFit="1" customWidth="1"/>
    <col min="6658" max="6658" width="41.875" style="3" bestFit="1" customWidth="1"/>
    <col min="6659" max="6912" width="9" style="3"/>
    <col min="6913" max="6913" width="12.125" style="3" bestFit="1" customWidth="1"/>
    <col min="6914" max="6914" width="41.875" style="3" bestFit="1" customWidth="1"/>
    <col min="6915" max="7168" width="9" style="3"/>
    <col min="7169" max="7169" width="12.125" style="3" bestFit="1" customWidth="1"/>
    <col min="7170" max="7170" width="41.875" style="3" bestFit="1" customWidth="1"/>
    <col min="7171" max="7424" width="9" style="3"/>
    <col min="7425" max="7425" width="12.125" style="3" bestFit="1" customWidth="1"/>
    <col min="7426" max="7426" width="41.875" style="3" bestFit="1" customWidth="1"/>
    <col min="7427" max="7680" width="9" style="3"/>
    <col min="7681" max="7681" width="12.125" style="3" bestFit="1" customWidth="1"/>
    <col min="7682" max="7682" width="41.875" style="3" bestFit="1" customWidth="1"/>
    <col min="7683" max="7936" width="9" style="3"/>
    <col min="7937" max="7937" width="12.125" style="3" bestFit="1" customWidth="1"/>
    <col min="7938" max="7938" width="41.875" style="3" bestFit="1" customWidth="1"/>
    <col min="7939" max="8192" width="9" style="3"/>
    <col min="8193" max="8193" width="12.125" style="3" bestFit="1" customWidth="1"/>
    <col min="8194" max="8194" width="41.875" style="3" bestFit="1" customWidth="1"/>
    <col min="8195" max="8448" width="9" style="3"/>
    <col min="8449" max="8449" width="12.125" style="3" bestFit="1" customWidth="1"/>
    <col min="8450" max="8450" width="41.875" style="3" bestFit="1" customWidth="1"/>
    <col min="8451" max="8704" width="9" style="3"/>
    <col min="8705" max="8705" width="12.125" style="3" bestFit="1" customWidth="1"/>
    <col min="8706" max="8706" width="41.875" style="3" bestFit="1" customWidth="1"/>
    <col min="8707" max="8960" width="9" style="3"/>
    <col min="8961" max="8961" width="12.125" style="3" bestFit="1" customWidth="1"/>
    <col min="8962" max="8962" width="41.875" style="3" bestFit="1" customWidth="1"/>
    <col min="8963" max="9216" width="9" style="3"/>
    <col min="9217" max="9217" width="12.125" style="3" bestFit="1" customWidth="1"/>
    <col min="9218" max="9218" width="41.875" style="3" bestFit="1" customWidth="1"/>
    <col min="9219" max="9472" width="9" style="3"/>
    <col min="9473" max="9473" width="12.125" style="3" bestFit="1" customWidth="1"/>
    <col min="9474" max="9474" width="41.875" style="3" bestFit="1" customWidth="1"/>
    <col min="9475" max="9728" width="9" style="3"/>
    <col min="9729" max="9729" width="12.125" style="3" bestFit="1" customWidth="1"/>
    <col min="9730" max="9730" width="41.875" style="3" bestFit="1" customWidth="1"/>
    <col min="9731" max="9984" width="9" style="3"/>
    <col min="9985" max="9985" width="12.125" style="3" bestFit="1" customWidth="1"/>
    <col min="9986" max="9986" width="41.875" style="3" bestFit="1" customWidth="1"/>
    <col min="9987" max="10240" width="9" style="3"/>
    <col min="10241" max="10241" width="12.125" style="3" bestFit="1" customWidth="1"/>
    <col min="10242" max="10242" width="41.875" style="3" bestFit="1" customWidth="1"/>
    <col min="10243" max="10496" width="9" style="3"/>
    <col min="10497" max="10497" width="12.125" style="3" bestFit="1" customWidth="1"/>
    <col min="10498" max="10498" width="41.875" style="3" bestFit="1" customWidth="1"/>
    <col min="10499" max="10752" width="9" style="3"/>
    <col min="10753" max="10753" width="12.125" style="3" bestFit="1" customWidth="1"/>
    <col min="10754" max="10754" width="41.875" style="3" bestFit="1" customWidth="1"/>
    <col min="10755" max="11008" width="9" style="3"/>
    <col min="11009" max="11009" width="12.125" style="3" bestFit="1" customWidth="1"/>
    <col min="11010" max="11010" width="41.875" style="3" bestFit="1" customWidth="1"/>
    <col min="11011" max="11264" width="9" style="3"/>
    <col min="11265" max="11265" width="12.125" style="3" bestFit="1" customWidth="1"/>
    <col min="11266" max="11266" width="41.875" style="3" bestFit="1" customWidth="1"/>
    <col min="11267" max="11520" width="9" style="3"/>
    <col min="11521" max="11521" width="12.125" style="3" bestFit="1" customWidth="1"/>
    <col min="11522" max="11522" width="41.875" style="3" bestFit="1" customWidth="1"/>
    <col min="11523" max="11776" width="9" style="3"/>
    <col min="11777" max="11777" width="12.125" style="3" bestFit="1" customWidth="1"/>
    <col min="11778" max="11778" width="41.875" style="3" bestFit="1" customWidth="1"/>
    <col min="11779" max="12032" width="9" style="3"/>
    <col min="12033" max="12033" width="12.125" style="3" bestFit="1" customWidth="1"/>
    <col min="12034" max="12034" width="41.875" style="3" bestFit="1" customWidth="1"/>
    <col min="12035" max="12288" width="9" style="3"/>
    <col min="12289" max="12289" width="12.125" style="3" bestFit="1" customWidth="1"/>
    <col min="12290" max="12290" width="41.875" style="3" bestFit="1" customWidth="1"/>
    <col min="12291" max="12544" width="9" style="3"/>
    <col min="12545" max="12545" width="12.125" style="3" bestFit="1" customWidth="1"/>
    <col min="12546" max="12546" width="41.875" style="3" bestFit="1" customWidth="1"/>
    <col min="12547" max="12800" width="9" style="3"/>
    <col min="12801" max="12801" width="12.125" style="3" bestFit="1" customWidth="1"/>
    <col min="12802" max="12802" width="41.875" style="3" bestFit="1" customWidth="1"/>
    <col min="12803" max="13056" width="9" style="3"/>
    <col min="13057" max="13057" width="12.125" style="3" bestFit="1" customWidth="1"/>
    <col min="13058" max="13058" width="41.875" style="3" bestFit="1" customWidth="1"/>
    <col min="13059" max="13312" width="9" style="3"/>
    <col min="13313" max="13313" width="12.125" style="3" bestFit="1" customWidth="1"/>
    <col min="13314" max="13314" width="41.875" style="3" bestFit="1" customWidth="1"/>
    <col min="13315" max="13568" width="9" style="3"/>
    <col min="13569" max="13569" width="12.125" style="3" bestFit="1" customWidth="1"/>
    <col min="13570" max="13570" width="41.875" style="3" bestFit="1" customWidth="1"/>
    <col min="13571" max="13824" width="9" style="3"/>
    <col min="13825" max="13825" width="12.125" style="3" bestFit="1" customWidth="1"/>
    <col min="13826" max="13826" width="41.875" style="3" bestFit="1" customWidth="1"/>
    <col min="13827" max="14080" width="9" style="3"/>
    <col min="14081" max="14081" width="12.125" style="3" bestFit="1" customWidth="1"/>
    <col min="14082" max="14082" width="41.875" style="3" bestFit="1" customWidth="1"/>
    <col min="14083" max="14336" width="9" style="3"/>
    <col min="14337" max="14337" width="12.125" style="3" bestFit="1" customWidth="1"/>
    <col min="14338" max="14338" width="41.875" style="3" bestFit="1" customWidth="1"/>
    <col min="14339" max="14592" width="9" style="3"/>
    <col min="14593" max="14593" width="12.125" style="3" bestFit="1" customWidth="1"/>
    <col min="14594" max="14594" width="41.875" style="3" bestFit="1" customWidth="1"/>
    <col min="14595" max="14848" width="9" style="3"/>
    <col min="14849" max="14849" width="12.125" style="3" bestFit="1" customWidth="1"/>
    <col min="14850" max="14850" width="41.875" style="3" bestFit="1" customWidth="1"/>
    <col min="14851" max="15104" width="9" style="3"/>
    <col min="15105" max="15105" width="12.125" style="3" bestFit="1" customWidth="1"/>
    <col min="15106" max="15106" width="41.875" style="3" bestFit="1" customWidth="1"/>
    <col min="15107" max="15360" width="9" style="3"/>
    <col min="15361" max="15361" width="12.125" style="3" bestFit="1" customWidth="1"/>
    <col min="15362" max="15362" width="41.875" style="3" bestFit="1" customWidth="1"/>
    <col min="15363" max="15616" width="9" style="3"/>
    <col min="15617" max="15617" width="12.125" style="3" bestFit="1" customWidth="1"/>
    <col min="15618" max="15618" width="41.875" style="3" bestFit="1" customWidth="1"/>
    <col min="15619" max="15872" width="9" style="3"/>
    <col min="15873" max="15873" width="12.125" style="3" bestFit="1" customWidth="1"/>
    <col min="15874" max="15874" width="41.875" style="3" bestFit="1" customWidth="1"/>
    <col min="15875" max="16128" width="9" style="3"/>
    <col min="16129" max="16129" width="12.125" style="3" bestFit="1" customWidth="1"/>
    <col min="16130" max="16130" width="41.875" style="3" bestFit="1" customWidth="1"/>
    <col min="16131" max="16384" width="9" style="3"/>
  </cols>
  <sheetData>
    <row r="1" spans="1:2">
      <c r="A1" s="121" t="s">
        <v>0</v>
      </c>
      <c r="B1" s="2" t="s">
        <v>6920</v>
      </c>
    </row>
    <row r="2" spans="1:2">
      <c r="A2" s="121" t="s">
        <v>3</v>
      </c>
      <c r="B2" s="14" t="s">
        <v>686</v>
      </c>
    </row>
    <row r="3" spans="1:2">
      <c r="A3" s="121" t="s">
        <v>5</v>
      </c>
      <c r="B3" s="14">
        <v>198656</v>
      </c>
    </row>
    <row r="4" spans="1:2">
      <c r="A4" s="121" t="s">
        <v>6</v>
      </c>
      <c r="B4" s="15"/>
    </row>
    <row r="5" spans="1:2">
      <c r="A5" s="121" t="s">
        <v>8</v>
      </c>
      <c r="B5" s="15"/>
    </row>
  </sheetData>
  <phoneticPr fontId="3"/>
  <printOptions horizontalCentered="1" verticalCentered="1"/>
  <pageMargins left="0.70866141732283472" right="0.70866141732283472" top="0.74803149606299213" bottom="0.74803149606299213" header="0.31496062992125984" footer="0.31496062992125984"/>
  <pageSetup paperSize="9" scale="247" orientation="landscape" r:id="rId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A8632-4543-4DD7-9171-E80593F9703D}">
  <dimension ref="A2:S104"/>
  <sheetViews>
    <sheetView zoomScale="85" zoomScaleNormal="85" workbookViewId="0">
      <pane xSplit="12" ySplit="8" topLeftCell="O9" activePane="bottomRight" state="frozen"/>
      <selection pane="topRight" activeCell="K1" sqref="K1"/>
      <selection pane="bottomLeft" activeCell="A9" sqref="A9"/>
      <selection pane="bottomRight" activeCell="S11" sqref="S11"/>
    </sheetView>
  </sheetViews>
  <sheetFormatPr defaultColWidth="8.875" defaultRowHeight="18.75"/>
  <cols>
    <col min="1" max="2" width="8.875" style="3"/>
    <col min="3" max="3" width="2.625" style="3" customWidth="1"/>
    <col min="4" max="4" width="5.75" style="9" customWidth="1"/>
    <col min="5" max="6" width="15.75" style="3" customWidth="1"/>
    <col min="7" max="7" width="49.125" style="3" customWidth="1"/>
    <col min="8" max="8" width="6.25" style="9" customWidth="1"/>
    <col min="9" max="10" width="9.875" style="9" bestFit="1" customWidth="1"/>
    <col min="11" max="11" width="5.75" style="11" customWidth="1"/>
    <col min="12" max="12" width="58.125" style="3" customWidth="1"/>
    <col min="13" max="13" width="54" style="3" customWidth="1"/>
    <col min="14" max="14" width="30.75" style="9" customWidth="1"/>
    <col min="15" max="15" width="13.75" style="10" customWidth="1"/>
    <col min="16" max="16" width="6.375" style="3" customWidth="1"/>
    <col min="17" max="17" width="13.25" style="11" customWidth="1"/>
    <col min="18" max="18" width="18.25" style="126" customWidth="1"/>
    <col min="19" max="19" width="15.625" style="13" customWidth="1"/>
    <col min="20" max="20" width="18.25" style="3" customWidth="1"/>
    <col min="21" max="258" width="8.875" style="3"/>
    <col min="259" max="259" width="2.625" style="3" customWidth="1"/>
    <col min="260" max="260" width="5.75" style="3" customWidth="1"/>
    <col min="261" max="262" width="15.75" style="3" customWidth="1"/>
    <col min="263" max="263" width="49.125" style="3" customWidth="1"/>
    <col min="264" max="264" width="6.25" style="3" customWidth="1"/>
    <col min="265" max="266" width="9.875" style="3" bestFit="1" customWidth="1"/>
    <col min="267" max="267" width="5.75" style="3" customWidth="1"/>
    <col min="268" max="268" width="58.125" style="3" customWidth="1"/>
    <col min="269" max="269" width="54" style="3" customWidth="1"/>
    <col min="270" max="270" width="30.75" style="3" customWidth="1"/>
    <col min="271" max="271" width="13.75" style="3" customWidth="1"/>
    <col min="272" max="272" width="6.375" style="3" customWidth="1"/>
    <col min="273" max="273" width="13.25" style="3" customWidth="1"/>
    <col min="274" max="274" width="18.25" style="3" customWidth="1"/>
    <col min="275" max="275" width="15.625" style="3" customWidth="1"/>
    <col min="276" max="276" width="18.25" style="3" customWidth="1"/>
    <col min="277" max="514" width="8.875" style="3"/>
    <col min="515" max="515" width="2.625" style="3" customWidth="1"/>
    <col min="516" max="516" width="5.75" style="3" customWidth="1"/>
    <col min="517" max="518" width="15.75" style="3" customWidth="1"/>
    <col min="519" max="519" width="49.125" style="3" customWidth="1"/>
    <col min="520" max="520" width="6.25" style="3" customWidth="1"/>
    <col min="521" max="522" width="9.875" style="3" bestFit="1" customWidth="1"/>
    <col min="523" max="523" width="5.75" style="3" customWidth="1"/>
    <col min="524" max="524" width="58.125" style="3" customWidth="1"/>
    <col min="525" max="525" width="54" style="3" customWidth="1"/>
    <col min="526" max="526" width="30.75" style="3" customWidth="1"/>
    <col min="527" max="527" width="13.75" style="3" customWidth="1"/>
    <col min="528" max="528" width="6.375" style="3" customWidth="1"/>
    <col min="529" max="529" width="13.25" style="3" customWidth="1"/>
    <col min="530" max="530" width="18.25" style="3" customWidth="1"/>
    <col min="531" max="531" width="15.625" style="3" customWidth="1"/>
    <col min="532" max="532" width="18.25" style="3" customWidth="1"/>
    <col min="533" max="770" width="8.875" style="3"/>
    <col min="771" max="771" width="2.625" style="3" customWidth="1"/>
    <col min="772" max="772" width="5.75" style="3" customWidth="1"/>
    <col min="773" max="774" width="15.75" style="3" customWidth="1"/>
    <col min="775" max="775" width="49.125" style="3" customWidth="1"/>
    <col min="776" max="776" width="6.25" style="3" customWidth="1"/>
    <col min="777" max="778" width="9.875" style="3" bestFit="1" customWidth="1"/>
    <col min="779" max="779" width="5.75" style="3" customWidth="1"/>
    <col min="780" max="780" width="58.125" style="3" customWidth="1"/>
    <col min="781" max="781" width="54" style="3" customWidth="1"/>
    <col min="782" max="782" width="30.75" style="3" customWidth="1"/>
    <col min="783" max="783" width="13.75" style="3" customWidth="1"/>
    <col min="784" max="784" width="6.375" style="3" customWidth="1"/>
    <col min="785" max="785" width="13.25" style="3" customWidth="1"/>
    <col min="786" max="786" width="18.25" style="3" customWidth="1"/>
    <col min="787" max="787" width="15.625" style="3" customWidth="1"/>
    <col min="788" max="788" width="18.25" style="3" customWidth="1"/>
    <col min="789" max="1026" width="8.875" style="3"/>
    <col min="1027" max="1027" width="2.625" style="3" customWidth="1"/>
    <col min="1028" max="1028" width="5.75" style="3" customWidth="1"/>
    <col min="1029" max="1030" width="15.75" style="3" customWidth="1"/>
    <col min="1031" max="1031" width="49.125" style="3" customWidth="1"/>
    <col min="1032" max="1032" width="6.25" style="3" customWidth="1"/>
    <col min="1033" max="1034" width="9.875" style="3" bestFit="1" customWidth="1"/>
    <col min="1035" max="1035" width="5.75" style="3" customWidth="1"/>
    <col min="1036" max="1036" width="58.125" style="3" customWidth="1"/>
    <col min="1037" max="1037" width="54" style="3" customWidth="1"/>
    <col min="1038" max="1038" width="30.75" style="3" customWidth="1"/>
    <col min="1039" max="1039" width="13.75" style="3" customWidth="1"/>
    <col min="1040" max="1040" width="6.375" style="3" customWidth="1"/>
    <col min="1041" max="1041" width="13.25" style="3" customWidth="1"/>
    <col min="1042" max="1042" width="18.25" style="3" customWidth="1"/>
    <col min="1043" max="1043" width="15.625" style="3" customWidth="1"/>
    <col min="1044" max="1044" width="18.25" style="3" customWidth="1"/>
    <col min="1045" max="1282" width="8.875" style="3"/>
    <col min="1283" max="1283" width="2.625" style="3" customWidth="1"/>
    <col min="1284" max="1284" width="5.75" style="3" customWidth="1"/>
    <col min="1285" max="1286" width="15.75" style="3" customWidth="1"/>
    <col min="1287" max="1287" width="49.125" style="3" customWidth="1"/>
    <col min="1288" max="1288" width="6.25" style="3" customWidth="1"/>
    <col min="1289" max="1290" width="9.875" style="3" bestFit="1" customWidth="1"/>
    <col min="1291" max="1291" width="5.75" style="3" customWidth="1"/>
    <col min="1292" max="1292" width="58.125" style="3" customWidth="1"/>
    <col min="1293" max="1293" width="54" style="3" customWidth="1"/>
    <col min="1294" max="1294" width="30.75" style="3" customWidth="1"/>
    <col min="1295" max="1295" width="13.75" style="3" customWidth="1"/>
    <col min="1296" max="1296" width="6.375" style="3" customWidth="1"/>
    <col min="1297" max="1297" width="13.25" style="3" customWidth="1"/>
    <col min="1298" max="1298" width="18.25" style="3" customWidth="1"/>
    <col min="1299" max="1299" width="15.625" style="3" customWidth="1"/>
    <col min="1300" max="1300" width="18.25" style="3" customWidth="1"/>
    <col min="1301" max="1538" width="8.875" style="3"/>
    <col min="1539" max="1539" width="2.625" style="3" customWidth="1"/>
    <col min="1540" max="1540" width="5.75" style="3" customWidth="1"/>
    <col min="1541" max="1542" width="15.75" style="3" customWidth="1"/>
    <col min="1543" max="1543" width="49.125" style="3" customWidth="1"/>
    <col min="1544" max="1544" width="6.25" style="3" customWidth="1"/>
    <col min="1545" max="1546" width="9.875" style="3" bestFit="1" customWidth="1"/>
    <col min="1547" max="1547" width="5.75" style="3" customWidth="1"/>
    <col min="1548" max="1548" width="58.125" style="3" customWidth="1"/>
    <col min="1549" max="1549" width="54" style="3" customWidth="1"/>
    <col min="1550" max="1550" width="30.75" style="3" customWidth="1"/>
    <col min="1551" max="1551" width="13.75" style="3" customWidth="1"/>
    <col min="1552" max="1552" width="6.375" style="3" customWidth="1"/>
    <col min="1553" max="1553" width="13.25" style="3" customWidth="1"/>
    <col min="1554" max="1554" width="18.25" style="3" customWidth="1"/>
    <col min="1555" max="1555" width="15.625" style="3" customWidth="1"/>
    <col min="1556" max="1556" width="18.25" style="3" customWidth="1"/>
    <col min="1557" max="1794" width="8.875" style="3"/>
    <col min="1795" max="1795" width="2.625" style="3" customWidth="1"/>
    <col min="1796" max="1796" width="5.75" style="3" customWidth="1"/>
    <col min="1797" max="1798" width="15.75" style="3" customWidth="1"/>
    <col min="1799" max="1799" width="49.125" style="3" customWidth="1"/>
    <col min="1800" max="1800" width="6.25" style="3" customWidth="1"/>
    <col min="1801" max="1802" width="9.875" style="3" bestFit="1" customWidth="1"/>
    <col min="1803" max="1803" width="5.75" style="3" customWidth="1"/>
    <col min="1804" max="1804" width="58.125" style="3" customWidth="1"/>
    <col min="1805" max="1805" width="54" style="3" customWidth="1"/>
    <col min="1806" max="1806" width="30.75" style="3" customWidth="1"/>
    <col min="1807" max="1807" width="13.75" style="3" customWidth="1"/>
    <col min="1808" max="1808" width="6.375" style="3" customWidth="1"/>
    <col min="1809" max="1809" width="13.25" style="3" customWidth="1"/>
    <col min="1810" max="1810" width="18.25" style="3" customWidth="1"/>
    <col min="1811" max="1811" width="15.625" style="3" customWidth="1"/>
    <col min="1812" max="1812" width="18.25" style="3" customWidth="1"/>
    <col min="1813" max="2050" width="8.875" style="3"/>
    <col min="2051" max="2051" width="2.625" style="3" customWidth="1"/>
    <col min="2052" max="2052" width="5.75" style="3" customWidth="1"/>
    <col min="2053" max="2054" width="15.75" style="3" customWidth="1"/>
    <col min="2055" max="2055" width="49.125" style="3" customWidth="1"/>
    <col min="2056" max="2056" width="6.25" style="3" customWidth="1"/>
    <col min="2057" max="2058" width="9.875" style="3" bestFit="1" customWidth="1"/>
    <col min="2059" max="2059" width="5.75" style="3" customWidth="1"/>
    <col min="2060" max="2060" width="58.125" style="3" customWidth="1"/>
    <col min="2061" max="2061" width="54" style="3" customWidth="1"/>
    <col min="2062" max="2062" width="30.75" style="3" customWidth="1"/>
    <col min="2063" max="2063" width="13.75" style="3" customWidth="1"/>
    <col min="2064" max="2064" width="6.375" style="3" customWidth="1"/>
    <col min="2065" max="2065" width="13.25" style="3" customWidth="1"/>
    <col min="2066" max="2066" width="18.25" style="3" customWidth="1"/>
    <col min="2067" max="2067" width="15.625" style="3" customWidth="1"/>
    <col min="2068" max="2068" width="18.25" style="3" customWidth="1"/>
    <col min="2069" max="2306" width="8.875" style="3"/>
    <col min="2307" max="2307" width="2.625" style="3" customWidth="1"/>
    <col min="2308" max="2308" width="5.75" style="3" customWidth="1"/>
    <col min="2309" max="2310" width="15.75" style="3" customWidth="1"/>
    <col min="2311" max="2311" width="49.125" style="3" customWidth="1"/>
    <col min="2312" max="2312" width="6.25" style="3" customWidth="1"/>
    <col min="2313" max="2314" width="9.875" style="3" bestFit="1" customWidth="1"/>
    <col min="2315" max="2315" width="5.75" style="3" customWidth="1"/>
    <col min="2316" max="2316" width="58.125" style="3" customWidth="1"/>
    <col min="2317" max="2317" width="54" style="3" customWidth="1"/>
    <col min="2318" max="2318" width="30.75" style="3" customWidth="1"/>
    <col min="2319" max="2319" width="13.75" style="3" customWidth="1"/>
    <col min="2320" max="2320" width="6.375" style="3" customWidth="1"/>
    <col min="2321" max="2321" width="13.25" style="3" customWidth="1"/>
    <col min="2322" max="2322" width="18.25" style="3" customWidth="1"/>
    <col min="2323" max="2323" width="15.625" style="3" customWidth="1"/>
    <col min="2324" max="2324" width="18.25" style="3" customWidth="1"/>
    <col min="2325" max="2562" width="8.875" style="3"/>
    <col min="2563" max="2563" width="2.625" style="3" customWidth="1"/>
    <col min="2564" max="2564" width="5.75" style="3" customWidth="1"/>
    <col min="2565" max="2566" width="15.75" style="3" customWidth="1"/>
    <col min="2567" max="2567" width="49.125" style="3" customWidth="1"/>
    <col min="2568" max="2568" width="6.25" style="3" customWidth="1"/>
    <col min="2569" max="2570" width="9.875" style="3" bestFit="1" customWidth="1"/>
    <col min="2571" max="2571" width="5.75" style="3" customWidth="1"/>
    <col min="2572" max="2572" width="58.125" style="3" customWidth="1"/>
    <col min="2573" max="2573" width="54" style="3" customWidth="1"/>
    <col min="2574" max="2574" width="30.75" style="3" customWidth="1"/>
    <col min="2575" max="2575" width="13.75" style="3" customWidth="1"/>
    <col min="2576" max="2576" width="6.375" style="3" customWidth="1"/>
    <col min="2577" max="2577" width="13.25" style="3" customWidth="1"/>
    <col min="2578" max="2578" width="18.25" style="3" customWidth="1"/>
    <col min="2579" max="2579" width="15.625" style="3" customWidth="1"/>
    <col min="2580" max="2580" width="18.25" style="3" customWidth="1"/>
    <col min="2581" max="2818" width="8.875" style="3"/>
    <col min="2819" max="2819" width="2.625" style="3" customWidth="1"/>
    <col min="2820" max="2820" width="5.75" style="3" customWidth="1"/>
    <col min="2821" max="2822" width="15.75" style="3" customWidth="1"/>
    <col min="2823" max="2823" width="49.125" style="3" customWidth="1"/>
    <col min="2824" max="2824" width="6.25" style="3" customWidth="1"/>
    <col min="2825" max="2826" width="9.875" style="3" bestFit="1" customWidth="1"/>
    <col min="2827" max="2827" width="5.75" style="3" customWidth="1"/>
    <col min="2828" max="2828" width="58.125" style="3" customWidth="1"/>
    <col min="2829" max="2829" width="54" style="3" customWidth="1"/>
    <col min="2830" max="2830" width="30.75" style="3" customWidth="1"/>
    <col min="2831" max="2831" width="13.75" style="3" customWidth="1"/>
    <col min="2832" max="2832" width="6.375" style="3" customWidth="1"/>
    <col min="2833" max="2833" width="13.25" style="3" customWidth="1"/>
    <col min="2834" max="2834" width="18.25" style="3" customWidth="1"/>
    <col min="2835" max="2835" width="15.625" style="3" customWidth="1"/>
    <col min="2836" max="2836" width="18.25" style="3" customWidth="1"/>
    <col min="2837" max="3074" width="8.875" style="3"/>
    <col min="3075" max="3075" width="2.625" style="3" customWidth="1"/>
    <col min="3076" max="3076" width="5.75" style="3" customWidth="1"/>
    <col min="3077" max="3078" width="15.75" style="3" customWidth="1"/>
    <col min="3079" max="3079" width="49.125" style="3" customWidth="1"/>
    <col min="3080" max="3080" width="6.25" style="3" customWidth="1"/>
    <col min="3081" max="3082" width="9.875" style="3" bestFit="1" customWidth="1"/>
    <col min="3083" max="3083" width="5.75" style="3" customWidth="1"/>
    <col min="3084" max="3084" width="58.125" style="3" customWidth="1"/>
    <col min="3085" max="3085" width="54" style="3" customWidth="1"/>
    <col min="3086" max="3086" width="30.75" style="3" customWidth="1"/>
    <col min="3087" max="3087" width="13.75" style="3" customWidth="1"/>
    <col min="3088" max="3088" width="6.375" style="3" customWidth="1"/>
    <col min="3089" max="3089" width="13.25" style="3" customWidth="1"/>
    <col min="3090" max="3090" width="18.25" style="3" customWidth="1"/>
    <col min="3091" max="3091" width="15.625" style="3" customWidth="1"/>
    <col min="3092" max="3092" width="18.25" style="3" customWidth="1"/>
    <col min="3093" max="3330" width="8.875" style="3"/>
    <col min="3331" max="3331" width="2.625" style="3" customWidth="1"/>
    <col min="3332" max="3332" width="5.75" style="3" customWidth="1"/>
    <col min="3333" max="3334" width="15.75" style="3" customWidth="1"/>
    <col min="3335" max="3335" width="49.125" style="3" customWidth="1"/>
    <col min="3336" max="3336" width="6.25" style="3" customWidth="1"/>
    <col min="3337" max="3338" width="9.875" style="3" bestFit="1" customWidth="1"/>
    <col min="3339" max="3339" width="5.75" style="3" customWidth="1"/>
    <col min="3340" max="3340" width="58.125" style="3" customWidth="1"/>
    <col min="3341" max="3341" width="54" style="3" customWidth="1"/>
    <col min="3342" max="3342" width="30.75" style="3" customWidth="1"/>
    <col min="3343" max="3343" width="13.75" style="3" customWidth="1"/>
    <col min="3344" max="3344" width="6.375" style="3" customWidth="1"/>
    <col min="3345" max="3345" width="13.25" style="3" customWidth="1"/>
    <col min="3346" max="3346" width="18.25" style="3" customWidth="1"/>
    <col min="3347" max="3347" width="15.625" style="3" customWidth="1"/>
    <col min="3348" max="3348" width="18.25" style="3" customWidth="1"/>
    <col min="3349" max="3586" width="8.875" style="3"/>
    <col min="3587" max="3587" width="2.625" style="3" customWidth="1"/>
    <col min="3588" max="3588" width="5.75" style="3" customWidth="1"/>
    <col min="3589" max="3590" width="15.75" style="3" customWidth="1"/>
    <col min="3591" max="3591" width="49.125" style="3" customWidth="1"/>
    <col min="3592" max="3592" width="6.25" style="3" customWidth="1"/>
    <col min="3593" max="3594" width="9.875" style="3" bestFit="1" customWidth="1"/>
    <col min="3595" max="3595" width="5.75" style="3" customWidth="1"/>
    <col min="3596" max="3596" width="58.125" style="3" customWidth="1"/>
    <col min="3597" max="3597" width="54" style="3" customWidth="1"/>
    <col min="3598" max="3598" width="30.75" style="3" customWidth="1"/>
    <col min="3599" max="3599" width="13.75" style="3" customWidth="1"/>
    <col min="3600" max="3600" width="6.375" style="3" customWidth="1"/>
    <col min="3601" max="3601" width="13.25" style="3" customWidth="1"/>
    <col min="3602" max="3602" width="18.25" style="3" customWidth="1"/>
    <col min="3603" max="3603" width="15.625" style="3" customWidth="1"/>
    <col min="3604" max="3604" width="18.25" style="3" customWidth="1"/>
    <col min="3605" max="3842" width="8.875" style="3"/>
    <col min="3843" max="3843" width="2.625" style="3" customWidth="1"/>
    <col min="3844" max="3844" width="5.75" style="3" customWidth="1"/>
    <col min="3845" max="3846" width="15.75" style="3" customWidth="1"/>
    <col min="3847" max="3847" width="49.125" style="3" customWidth="1"/>
    <col min="3848" max="3848" width="6.25" style="3" customWidth="1"/>
    <col min="3849" max="3850" width="9.875" style="3" bestFit="1" customWidth="1"/>
    <col min="3851" max="3851" width="5.75" style="3" customWidth="1"/>
    <col min="3852" max="3852" width="58.125" style="3" customWidth="1"/>
    <col min="3853" max="3853" width="54" style="3" customWidth="1"/>
    <col min="3854" max="3854" width="30.75" style="3" customWidth="1"/>
    <col min="3855" max="3855" width="13.75" style="3" customWidth="1"/>
    <col min="3856" max="3856" width="6.375" style="3" customWidth="1"/>
    <col min="3857" max="3857" width="13.25" style="3" customWidth="1"/>
    <col min="3858" max="3858" width="18.25" style="3" customWidth="1"/>
    <col min="3859" max="3859" width="15.625" style="3" customWidth="1"/>
    <col min="3860" max="3860" width="18.25" style="3" customWidth="1"/>
    <col min="3861" max="4098" width="8.875" style="3"/>
    <col min="4099" max="4099" width="2.625" style="3" customWidth="1"/>
    <col min="4100" max="4100" width="5.75" style="3" customWidth="1"/>
    <col min="4101" max="4102" width="15.75" style="3" customWidth="1"/>
    <col min="4103" max="4103" width="49.125" style="3" customWidth="1"/>
    <col min="4104" max="4104" width="6.25" style="3" customWidth="1"/>
    <col min="4105" max="4106" width="9.875" style="3" bestFit="1" customWidth="1"/>
    <col min="4107" max="4107" width="5.75" style="3" customWidth="1"/>
    <col min="4108" max="4108" width="58.125" style="3" customWidth="1"/>
    <col min="4109" max="4109" width="54" style="3" customWidth="1"/>
    <col min="4110" max="4110" width="30.75" style="3" customWidth="1"/>
    <col min="4111" max="4111" width="13.75" style="3" customWidth="1"/>
    <col min="4112" max="4112" width="6.375" style="3" customWidth="1"/>
    <col min="4113" max="4113" width="13.25" style="3" customWidth="1"/>
    <col min="4114" max="4114" width="18.25" style="3" customWidth="1"/>
    <col min="4115" max="4115" width="15.625" style="3" customWidth="1"/>
    <col min="4116" max="4116" width="18.25" style="3" customWidth="1"/>
    <col min="4117" max="4354" width="8.875" style="3"/>
    <col min="4355" max="4355" width="2.625" style="3" customWidth="1"/>
    <col min="4356" max="4356" width="5.75" style="3" customWidth="1"/>
    <col min="4357" max="4358" width="15.75" style="3" customWidth="1"/>
    <col min="4359" max="4359" width="49.125" style="3" customWidth="1"/>
    <col min="4360" max="4360" width="6.25" style="3" customWidth="1"/>
    <col min="4361" max="4362" width="9.875" style="3" bestFit="1" customWidth="1"/>
    <col min="4363" max="4363" width="5.75" style="3" customWidth="1"/>
    <col min="4364" max="4364" width="58.125" style="3" customWidth="1"/>
    <col min="4365" max="4365" width="54" style="3" customWidth="1"/>
    <col min="4366" max="4366" width="30.75" style="3" customWidth="1"/>
    <col min="4367" max="4367" width="13.75" style="3" customWidth="1"/>
    <col min="4368" max="4368" width="6.375" style="3" customWidth="1"/>
    <col min="4369" max="4369" width="13.25" style="3" customWidth="1"/>
    <col min="4370" max="4370" width="18.25" style="3" customWidth="1"/>
    <col min="4371" max="4371" width="15.625" style="3" customWidth="1"/>
    <col min="4372" max="4372" width="18.25" style="3" customWidth="1"/>
    <col min="4373" max="4610" width="8.875" style="3"/>
    <col min="4611" max="4611" width="2.625" style="3" customWidth="1"/>
    <col min="4612" max="4612" width="5.75" style="3" customWidth="1"/>
    <col min="4613" max="4614" width="15.75" style="3" customWidth="1"/>
    <col min="4615" max="4615" width="49.125" style="3" customWidth="1"/>
    <col min="4616" max="4616" width="6.25" style="3" customWidth="1"/>
    <col min="4617" max="4618" width="9.875" style="3" bestFit="1" customWidth="1"/>
    <col min="4619" max="4619" width="5.75" style="3" customWidth="1"/>
    <col min="4620" max="4620" width="58.125" style="3" customWidth="1"/>
    <col min="4621" max="4621" width="54" style="3" customWidth="1"/>
    <col min="4622" max="4622" width="30.75" style="3" customWidth="1"/>
    <col min="4623" max="4623" width="13.75" style="3" customWidth="1"/>
    <col min="4624" max="4624" width="6.375" style="3" customWidth="1"/>
    <col min="4625" max="4625" width="13.25" style="3" customWidth="1"/>
    <col min="4626" max="4626" width="18.25" style="3" customWidth="1"/>
    <col min="4627" max="4627" width="15.625" style="3" customWidth="1"/>
    <col min="4628" max="4628" width="18.25" style="3" customWidth="1"/>
    <col min="4629" max="4866" width="8.875" style="3"/>
    <col min="4867" max="4867" width="2.625" style="3" customWidth="1"/>
    <col min="4868" max="4868" width="5.75" style="3" customWidth="1"/>
    <col min="4869" max="4870" width="15.75" style="3" customWidth="1"/>
    <col min="4871" max="4871" width="49.125" style="3" customWidth="1"/>
    <col min="4872" max="4872" width="6.25" style="3" customWidth="1"/>
    <col min="4873" max="4874" width="9.875" style="3" bestFit="1" customWidth="1"/>
    <col min="4875" max="4875" width="5.75" style="3" customWidth="1"/>
    <col min="4876" max="4876" width="58.125" style="3" customWidth="1"/>
    <col min="4877" max="4877" width="54" style="3" customWidth="1"/>
    <col min="4878" max="4878" width="30.75" style="3" customWidth="1"/>
    <col min="4879" max="4879" width="13.75" style="3" customWidth="1"/>
    <col min="4880" max="4880" width="6.375" style="3" customWidth="1"/>
    <col min="4881" max="4881" width="13.25" style="3" customWidth="1"/>
    <col min="4882" max="4882" width="18.25" style="3" customWidth="1"/>
    <col min="4883" max="4883" width="15.625" style="3" customWidth="1"/>
    <col min="4884" max="4884" width="18.25" style="3" customWidth="1"/>
    <col min="4885" max="5122" width="8.875" style="3"/>
    <col min="5123" max="5123" width="2.625" style="3" customWidth="1"/>
    <col min="5124" max="5124" width="5.75" style="3" customWidth="1"/>
    <col min="5125" max="5126" width="15.75" style="3" customWidth="1"/>
    <col min="5127" max="5127" width="49.125" style="3" customWidth="1"/>
    <col min="5128" max="5128" width="6.25" style="3" customWidth="1"/>
    <col min="5129" max="5130" width="9.875" style="3" bestFit="1" customWidth="1"/>
    <col min="5131" max="5131" width="5.75" style="3" customWidth="1"/>
    <col min="5132" max="5132" width="58.125" style="3" customWidth="1"/>
    <col min="5133" max="5133" width="54" style="3" customWidth="1"/>
    <col min="5134" max="5134" width="30.75" style="3" customWidth="1"/>
    <col min="5135" max="5135" width="13.75" style="3" customWidth="1"/>
    <col min="5136" max="5136" width="6.375" style="3" customWidth="1"/>
    <col min="5137" max="5137" width="13.25" style="3" customWidth="1"/>
    <col min="5138" max="5138" width="18.25" style="3" customWidth="1"/>
    <col min="5139" max="5139" width="15.625" style="3" customWidth="1"/>
    <col min="5140" max="5140" width="18.25" style="3" customWidth="1"/>
    <col min="5141" max="5378" width="8.875" style="3"/>
    <col min="5379" max="5379" width="2.625" style="3" customWidth="1"/>
    <col min="5380" max="5380" width="5.75" style="3" customWidth="1"/>
    <col min="5381" max="5382" width="15.75" style="3" customWidth="1"/>
    <col min="5383" max="5383" width="49.125" style="3" customWidth="1"/>
    <col min="5384" max="5384" width="6.25" style="3" customWidth="1"/>
    <col min="5385" max="5386" width="9.875" style="3" bestFit="1" customWidth="1"/>
    <col min="5387" max="5387" width="5.75" style="3" customWidth="1"/>
    <col min="5388" max="5388" width="58.125" style="3" customWidth="1"/>
    <col min="5389" max="5389" width="54" style="3" customWidth="1"/>
    <col min="5390" max="5390" width="30.75" style="3" customWidth="1"/>
    <col min="5391" max="5391" width="13.75" style="3" customWidth="1"/>
    <col min="5392" max="5392" width="6.375" style="3" customWidth="1"/>
    <col min="5393" max="5393" width="13.25" style="3" customWidth="1"/>
    <col min="5394" max="5394" width="18.25" style="3" customWidth="1"/>
    <col min="5395" max="5395" width="15.625" style="3" customWidth="1"/>
    <col min="5396" max="5396" width="18.25" style="3" customWidth="1"/>
    <col min="5397" max="5634" width="8.875" style="3"/>
    <col min="5635" max="5635" width="2.625" style="3" customWidth="1"/>
    <col min="5636" max="5636" width="5.75" style="3" customWidth="1"/>
    <col min="5637" max="5638" width="15.75" style="3" customWidth="1"/>
    <col min="5639" max="5639" width="49.125" style="3" customWidth="1"/>
    <col min="5640" max="5640" width="6.25" style="3" customWidth="1"/>
    <col min="5641" max="5642" width="9.875" style="3" bestFit="1" customWidth="1"/>
    <col min="5643" max="5643" width="5.75" style="3" customWidth="1"/>
    <col min="5644" max="5644" width="58.125" style="3" customWidth="1"/>
    <col min="5645" max="5645" width="54" style="3" customWidth="1"/>
    <col min="5646" max="5646" width="30.75" style="3" customWidth="1"/>
    <col min="5647" max="5647" width="13.75" style="3" customWidth="1"/>
    <col min="5648" max="5648" width="6.375" style="3" customWidth="1"/>
    <col min="5649" max="5649" width="13.25" style="3" customWidth="1"/>
    <col min="5650" max="5650" width="18.25" style="3" customWidth="1"/>
    <col min="5651" max="5651" width="15.625" style="3" customWidth="1"/>
    <col min="5652" max="5652" width="18.25" style="3" customWidth="1"/>
    <col min="5653" max="5890" width="8.875" style="3"/>
    <col min="5891" max="5891" width="2.625" style="3" customWidth="1"/>
    <col min="5892" max="5892" width="5.75" style="3" customWidth="1"/>
    <col min="5893" max="5894" width="15.75" style="3" customWidth="1"/>
    <col min="5895" max="5895" width="49.125" style="3" customWidth="1"/>
    <col min="5896" max="5896" width="6.25" style="3" customWidth="1"/>
    <col min="5897" max="5898" width="9.875" style="3" bestFit="1" customWidth="1"/>
    <col min="5899" max="5899" width="5.75" style="3" customWidth="1"/>
    <col min="5900" max="5900" width="58.125" style="3" customWidth="1"/>
    <col min="5901" max="5901" width="54" style="3" customWidth="1"/>
    <col min="5902" max="5902" width="30.75" style="3" customWidth="1"/>
    <col min="5903" max="5903" width="13.75" style="3" customWidth="1"/>
    <col min="5904" max="5904" width="6.375" style="3" customWidth="1"/>
    <col min="5905" max="5905" width="13.25" style="3" customWidth="1"/>
    <col min="5906" max="5906" width="18.25" style="3" customWidth="1"/>
    <col min="5907" max="5907" width="15.625" style="3" customWidth="1"/>
    <col min="5908" max="5908" width="18.25" style="3" customWidth="1"/>
    <col min="5909" max="6146" width="8.875" style="3"/>
    <col min="6147" max="6147" width="2.625" style="3" customWidth="1"/>
    <col min="6148" max="6148" width="5.75" style="3" customWidth="1"/>
    <col min="6149" max="6150" width="15.75" style="3" customWidth="1"/>
    <col min="6151" max="6151" width="49.125" style="3" customWidth="1"/>
    <col min="6152" max="6152" width="6.25" style="3" customWidth="1"/>
    <col min="6153" max="6154" width="9.875" style="3" bestFit="1" customWidth="1"/>
    <col min="6155" max="6155" width="5.75" style="3" customWidth="1"/>
    <col min="6156" max="6156" width="58.125" style="3" customWidth="1"/>
    <col min="6157" max="6157" width="54" style="3" customWidth="1"/>
    <col min="6158" max="6158" width="30.75" style="3" customWidth="1"/>
    <col min="6159" max="6159" width="13.75" style="3" customWidth="1"/>
    <col min="6160" max="6160" width="6.375" style="3" customWidth="1"/>
    <col min="6161" max="6161" width="13.25" style="3" customWidth="1"/>
    <col min="6162" max="6162" width="18.25" style="3" customWidth="1"/>
    <col min="6163" max="6163" width="15.625" style="3" customWidth="1"/>
    <col min="6164" max="6164" width="18.25" style="3" customWidth="1"/>
    <col min="6165" max="6402" width="8.875" style="3"/>
    <col min="6403" max="6403" width="2.625" style="3" customWidth="1"/>
    <col min="6404" max="6404" width="5.75" style="3" customWidth="1"/>
    <col min="6405" max="6406" width="15.75" style="3" customWidth="1"/>
    <col min="6407" max="6407" width="49.125" style="3" customWidth="1"/>
    <col min="6408" max="6408" width="6.25" style="3" customWidth="1"/>
    <col min="6409" max="6410" width="9.875" style="3" bestFit="1" customWidth="1"/>
    <col min="6411" max="6411" width="5.75" style="3" customWidth="1"/>
    <col min="6412" max="6412" width="58.125" style="3" customWidth="1"/>
    <col min="6413" max="6413" width="54" style="3" customWidth="1"/>
    <col min="6414" max="6414" width="30.75" style="3" customWidth="1"/>
    <col min="6415" max="6415" width="13.75" style="3" customWidth="1"/>
    <col min="6416" max="6416" width="6.375" style="3" customWidth="1"/>
    <col min="6417" max="6417" width="13.25" style="3" customWidth="1"/>
    <col min="6418" max="6418" width="18.25" style="3" customWidth="1"/>
    <col min="6419" max="6419" width="15.625" style="3" customWidth="1"/>
    <col min="6420" max="6420" width="18.25" style="3" customWidth="1"/>
    <col min="6421" max="6658" width="8.875" style="3"/>
    <col min="6659" max="6659" width="2.625" style="3" customWidth="1"/>
    <col min="6660" max="6660" width="5.75" style="3" customWidth="1"/>
    <col min="6661" max="6662" width="15.75" style="3" customWidth="1"/>
    <col min="6663" max="6663" width="49.125" style="3" customWidth="1"/>
    <col min="6664" max="6664" width="6.25" style="3" customWidth="1"/>
    <col min="6665" max="6666" width="9.875" style="3" bestFit="1" customWidth="1"/>
    <col min="6667" max="6667" width="5.75" style="3" customWidth="1"/>
    <col min="6668" max="6668" width="58.125" style="3" customWidth="1"/>
    <col min="6669" max="6669" width="54" style="3" customWidth="1"/>
    <col min="6670" max="6670" width="30.75" style="3" customWidth="1"/>
    <col min="6671" max="6671" width="13.75" style="3" customWidth="1"/>
    <col min="6672" max="6672" width="6.375" style="3" customWidth="1"/>
    <col min="6673" max="6673" width="13.25" style="3" customWidth="1"/>
    <col min="6674" max="6674" width="18.25" style="3" customWidth="1"/>
    <col min="6675" max="6675" width="15.625" style="3" customWidth="1"/>
    <col min="6676" max="6676" width="18.25" style="3" customWidth="1"/>
    <col min="6677" max="6914" width="8.875" style="3"/>
    <col min="6915" max="6915" width="2.625" style="3" customWidth="1"/>
    <col min="6916" max="6916" width="5.75" style="3" customWidth="1"/>
    <col min="6917" max="6918" width="15.75" style="3" customWidth="1"/>
    <col min="6919" max="6919" width="49.125" style="3" customWidth="1"/>
    <col min="6920" max="6920" width="6.25" style="3" customWidth="1"/>
    <col min="6921" max="6922" width="9.875" style="3" bestFit="1" customWidth="1"/>
    <col min="6923" max="6923" width="5.75" style="3" customWidth="1"/>
    <col min="6924" max="6924" width="58.125" style="3" customWidth="1"/>
    <col min="6925" max="6925" width="54" style="3" customWidth="1"/>
    <col min="6926" max="6926" width="30.75" style="3" customWidth="1"/>
    <col min="6927" max="6927" width="13.75" style="3" customWidth="1"/>
    <col min="6928" max="6928" width="6.375" style="3" customWidth="1"/>
    <col min="6929" max="6929" width="13.25" style="3" customWidth="1"/>
    <col min="6930" max="6930" width="18.25" style="3" customWidth="1"/>
    <col min="6931" max="6931" width="15.625" style="3" customWidth="1"/>
    <col min="6932" max="6932" width="18.25" style="3" customWidth="1"/>
    <col min="6933" max="7170" width="8.875" style="3"/>
    <col min="7171" max="7171" width="2.625" style="3" customWidth="1"/>
    <col min="7172" max="7172" width="5.75" style="3" customWidth="1"/>
    <col min="7173" max="7174" width="15.75" style="3" customWidth="1"/>
    <col min="7175" max="7175" width="49.125" style="3" customWidth="1"/>
    <col min="7176" max="7176" width="6.25" style="3" customWidth="1"/>
    <col min="7177" max="7178" width="9.875" style="3" bestFit="1" customWidth="1"/>
    <col min="7179" max="7179" width="5.75" style="3" customWidth="1"/>
    <col min="7180" max="7180" width="58.125" style="3" customWidth="1"/>
    <col min="7181" max="7181" width="54" style="3" customWidth="1"/>
    <col min="7182" max="7182" width="30.75" style="3" customWidth="1"/>
    <col min="7183" max="7183" width="13.75" style="3" customWidth="1"/>
    <col min="7184" max="7184" width="6.375" style="3" customWidth="1"/>
    <col min="7185" max="7185" width="13.25" style="3" customWidth="1"/>
    <col min="7186" max="7186" width="18.25" style="3" customWidth="1"/>
    <col min="7187" max="7187" width="15.625" style="3" customWidth="1"/>
    <col min="7188" max="7188" width="18.25" style="3" customWidth="1"/>
    <col min="7189" max="7426" width="8.875" style="3"/>
    <col min="7427" max="7427" width="2.625" style="3" customWidth="1"/>
    <col min="7428" max="7428" width="5.75" style="3" customWidth="1"/>
    <col min="7429" max="7430" width="15.75" style="3" customWidth="1"/>
    <col min="7431" max="7431" width="49.125" style="3" customWidth="1"/>
    <col min="7432" max="7432" width="6.25" style="3" customWidth="1"/>
    <col min="7433" max="7434" width="9.875" style="3" bestFit="1" customWidth="1"/>
    <col min="7435" max="7435" width="5.75" style="3" customWidth="1"/>
    <col min="7436" max="7436" width="58.125" style="3" customWidth="1"/>
    <col min="7437" max="7437" width="54" style="3" customWidth="1"/>
    <col min="7438" max="7438" width="30.75" style="3" customWidth="1"/>
    <col min="7439" max="7439" width="13.75" style="3" customWidth="1"/>
    <col min="7440" max="7440" width="6.375" style="3" customWidth="1"/>
    <col min="7441" max="7441" width="13.25" style="3" customWidth="1"/>
    <col min="7442" max="7442" width="18.25" style="3" customWidth="1"/>
    <col min="7443" max="7443" width="15.625" style="3" customWidth="1"/>
    <col min="7444" max="7444" width="18.25" style="3" customWidth="1"/>
    <col min="7445" max="7682" width="8.875" style="3"/>
    <col min="7683" max="7683" width="2.625" style="3" customWidth="1"/>
    <col min="7684" max="7684" width="5.75" style="3" customWidth="1"/>
    <col min="7685" max="7686" width="15.75" style="3" customWidth="1"/>
    <col min="7687" max="7687" width="49.125" style="3" customWidth="1"/>
    <col min="7688" max="7688" width="6.25" style="3" customWidth="1"/>
    <col min="7689" max="7690" width="9.875" style="3" bestFit="1" customWidth="1"/>
    <col min="7691" max="7691" width="5.75" style="3" customWidth="1"/>
    <col min="7692" max="7692" width="58.125" style="3" customWidth="1"/>
    <col min="7693" max="7693" width="54" style="3" customWidth="1"/>
    <col min="7694" max="7694" width="30.75" style="3" customWidth="1"/>
    <col min="7695" max="7695" width="13.75" style="3" customWidth="1"/>
    <col min="7696" max="7696" width="6.375" style="3" customWidth="1"/>
    <col min="7697" max="7697" width="13.25" style="3" customWidth="1"/>
    <col min="7698" max="7698" width="18.25" style="3" customWidth="1"/>
    <col min="7699" max="7699" width="15.625" style="3" customWidth="1"/>
    <col min="7700" max="7700" width="18.25" style="3" customWidth="1"/>
    <col min="7701" max="7938" width="8.875" style="3"/>
    <col min="7939" max="7939" width="2.625" style="3" customWidth="1"/>
    <col min="7940" max="7940" width="5.75" style="3" customWidth="1"/>
    <col min="7941" max="7942" width="15.75" style="3" customWidth="1"/>
    <col min="7943" max="7943" width="49.125" style="3" customWidth="1"/>
    <col min="7944" max="7944" width="6.25" style="3" customWidth="1"/>
    <col min="7945" max="7946" width="9.875" style="3" bestFit="1" customWidth="1"/>
    <col min="7947" max="7947" width="5.75" style="3" customWidth="1"/>
    <col min="7948" max="7948" width="58.125" style="3" customWidth="1"/>
    <col min="7949" max="7949" width="54" style="3" customWidth="1"/>
    <col min="7950" max="7950" width="30.75" style="3" customWidth="1"/>
    <col min="7951" max="7951" width="13.75" style="3" customWidth="1"/>
    <col min="7952" max="7952" width="6.375" style="3" customWidth="1"/>
    <col min="7953" max="7953" width="13.25" style="3" customWidth="1"/>
    <col min="7954" max="7954" width="18.25" style="3" customWidth="1"/>
    <col min="7955" max="7955" width="15.625" style="3" customWidth="1"/>
    <col min="7956" max="7956" width="18.25" style="3" customWidth="1"/>
    <col min="7957" max="8194" width="8.875" style="3"/>
    <col min="8195" max="8195" width="2.625" style="3" customWidth="1"/>
    <col min="8196" max="8196" width="5.75" style="3" customWidth="1"/>
    <col min="8197" max="8198" width="15.75" style="3" customWidth="1"/>
    <col min="8199" max="8199" width="49.125" style="3" customWidth="1"/>
    <col min="8200" max="8200" width="6.25" style="3" customWidth="1"/>
    <col min="8201" max="8202" width="9.875" style="3" bestFit="1" customWidth="1"/>
    <col min="8203" max="8203" width="5.75" style="3" customWidth="1"/>
    <col min="8204" max="8204" width="58.125" style="3" customWidth="1"/>
    <col min="8205" max="8205" width="54" style="3" customWidth="1"/>
    <col min="8206" max="8206" width="30.75" style="3" customWidth="1"/>
    <col min="8207" max="8207" width="13.75" style="3" customWidth="1"/>
    <col min="8208" max="8208" width="6.375" style="3" customWidth="1"/>
    <col min="8209" max="8209" width="13.25" style="3" customWidth="1"/>
    <col min="8210" max="8210" width="18.25" style="3" customWidth="1"/>
    <col min="8211" max="8211" width="15.625" style="3" customWidth="1"/>
    <col min="8212" max="8212" width="18.25" style="3" customWidth="1"/>
    <col min="8213" max="8450" width="8.875" style="3"/>
    <col min="8451" max="8451" width="2.625" style="3" customWidth="1"/>
    <col min="8452" max="8452" width="5.75" style="3" customWidth="1"/>
    <col min="8453" max="8454" width="15.75" style="3" customWidth="1"/>
    <col min="8455" max="8455" width="49.125" style="3" customWidth="1"/>
    <col min="8456" max="8456" width="6.25" style="3" customWidth="1"/>
    <col min="8457" max="8458" width="9.875" style="3" bestFit="1" customWidth="1"/>
    <col min="8459" max="8459" width="5.75" style="3" customWidth="1"/>
    <col min="8460" max="8460" width="58.125" style="3" customWidth="1"/>
    <col min="8461" max="8461" width="54" style="3" customWidth="1"/>
    <col min="8462" max="8462" width="30.75" style="3" customWidth="1"/>
    <col min="8463" max="8463" width="13.75" style="3" customWidth="1"/>
    <col min="8464" max="8464" width="6.375" style="3" customWidth="1"/>
    <col min="8465" max="8465" width="13.25" style="3" customWidth="1"/>
    <col min="8466" max="8466" width="18.25" style="3" customWidth="1"/>
    <col min="8467" max="8467" width="15.625" style="3" customWidth="1"/>
    <col min="8468" max="8468" width="18.25" style="3" customWidth="1"/>
    <col min="8469" max="8706" width="8.875" style="3"/>
    <col min="8707" max="8707" width="2.625" style="3" customWidth="1"/>
    <col min="8708" max="8708" width="5.75" style="3" customWidth="1"/>
    <col min="8709" max="8710" width="15.75" style="3" customWidth="1"/>
    <col min="8711" max="8711" width="49.125" style="3" customWidth="1"/>
    <col min="8712" max="8712" width="6.25" style="3" customWidth="1"/>
    <col min="8713" max="8714" width="9.875" style="3" bestFit="1" customWidth="1"/>
    <col min="8715" max="8715" width="5.75" style="3" customWidth="1"/>
    <col min="8716" max="8716" width="58.125" style="3" customWidth="1"/>
    <col min="8717" max="8717" width="54" style="3" customWidth="1"/>
    <col min="8718" max="8718" width="30.75" style="3" customWidth="1"/>
    <col min="8719" max="8719" width="13.75" style="3" customWidth="1"/>
    <col min="8720" max="8720" width="6.375" style="3" customWidth="1"/>
    <col min="8721" max="8721" width="13.25" style="3" customWidth="1"/>
    <col min="8722" max="8722" width="18.25" style="3" customWidth="1"/>
    <col min="8723" max="8723" width="15.625" style="3" customWidth="1"/>
    <col min="8724" max="8724" width="18.25" style="3" customWidth="1"/>
    <col min="8725" max="8962" width="8.875" style="3"/>
    <col min="8963" max="8963" width="2.625" style="3" customWidth="1"/>
    <col min="8964" max="8964" width="5.75" style="3" customWidth="1"/>
    <col min="8965" max="8966" width="15.75" style="3" customWidth="1"/>
    <col min="8967" max="8967" width="49.125" style="3" customWidth="1"/>
    <col min="8968" max="8968" width="6.25" style="3" customWidth="1"/>
    <col min="8969" max="8970" width="9.875" style="3" bestFit="1" customWidth="1"/>
    <col min="8971" max="8971" width="5.75" style="3" customWidth="1"/>
    <col min="8972" max="8972" width="58.125" style="3" customWidth="1"/>
    <col min="8973" max="8973" width="54" style="3" customWidth="1"/>
    <col min="8974" max="8974" width="30.75" style="3" customWidth="1"/>
    <col min="8975" max="8975" width="13.75" style="3" customWidth="1"/>
    <col min="8976" max="8976" width="6.375" style="3" customWidth="1"/>
    <col min="8977" max="8977" width="13.25" style="3" customWidth="1"/>
    <col min="8978" max="8978" width="18.25" style="3" customWidth="1"/>
    <col min="8979" max="8979" width="15.625" style="3" customWidth="1"/>
    <col min="8980" max="8980" width="18.25" style="3" customWidth="1"/>
    <col min="8981" max="9218" width="8.875" style="3"/>
    <col min="9219" max="9219" width="2.625" style="3" customWidth="1"/>
    <col min="9220" max="9220" width="5.75" style="3" customWidth="1"/>
    <col min="9221" max="9222" width="15.75" style="3" customWidth="1"/>
    <col min="9223" max="9223" width="49.125" style="3" customWidth="1"/>
    <col min="9224" max="9224" width="6.25" style="3" customWidth="1"/>
    <col min="9225" max="9226" width="9.875" style="3" bestFit="1" customWidth="1"/>
    <col min="9227" max="9227" width="5.75" style="3" customWidth="1"/>
    <col min="9228" max="9228" width="58.125" style="3" customWidth="1"/>
    <col min="9229" max="9229" width="54" style="3" customWidth="1"/>
    <col min="9230" max="9230" width="30.75" style="3" customWidth="1"/>
    <col min="9231" max="9231" width="13.75" style="3" customWidth="1"/>
    <col min="9232" max="9232" width="6.375" style="3" customWidth="1"/>
    <col min="9233" max="9233" width="13.25" style="3" customWidth="1"/>
    <col min="9234" max="9234" width="18.25" style="3" customWidth="1"/>
    <col min="9235" max="9235" width="15.625" style="3" customWidth="1"/>
    <col min="9236" max="9236" width="18.25" style="3" customWidth="1"/>
    <col min="9237" max="9474" width="8.875" style="3"/>
    <col min="9475" max="9475" width="2.625" style="3" customWidth="1"/>
    <col min="9476" max="9476" width="5.75" style="3" customWidth="1"/>
    <col min="9477" max="9478" width="15.75" style="3" customWidth="1"/>
    <col min="9479" max="9479" width="49.125" style="3" customWidth="1"/>
    <col min="9480" max="9480" width="6.25" style="3" customWidth="1"/>
    <col min="9481" max="9482" width="9.875" style="3" bestFit="1" customWidth="1"/>
    <col min="9483" max="9483" width="5.75" style="3" customWidth="1"/>
    <col min="9484" max="9484" width="58.125" style="3" customWidth="1"/>
    <col min="9485" max="9485" width="54" style="3" customWidth="1"/>
    <col min="9486" max="9486" width="30.75" style="3" customWidth="1"/>
    <col min="9487" max="9487" width="13.75" style="3" customWidth="1"/>
    <col min="9488" max="9488" width="6.375" style="3" customWidth="1"/>
    <col min="9489" max="9489" width="13.25" style="3" customWidth="1"/>
    <col min="9490" max="9490" width="18.25" style="3" customWidth="1"/>
    <col min="9491" max="9491" width="15.625" style="3" customWidth="1"/>
    <col min="9492" max="9492" width="18.25" style="3" customWidth="1"/>
    <col min="9493" max="9730" width="8.875" style="3"/>
    <col min="9731" max="9731" width="2.625" style="3" customWidth="1"/>
    <col min="9732" max="9732" width="5.75" style="3" customWidth="1"/>
    <col min="9733" max="9734" width="15.75" style="3" customWidth="1"/>
    <col min="9735" max="9735" width="49.125" style="3" customWidth="1"/>
    <col min="9736" max="9736" width="6.25" style="3" customWidth="1"/>
    <col min="9737" max="9738" width="9.875" style="3" bestFit="1" customWidth="1"/>
    <col min="9739" max="9739" width="5.75" style="3" customWidth="1"/>
    <col min="9740" max="9740" width="58.125" style="3" customWidth="1"/>
    <col min="9741" max="9741" width="54" style="3" customWidth="1"/>
    <col min="9742" max="9742" width="30.75" style="3" customWidth="1"/>
    <col min="9743" max="9743" width="13.75" style="3" customWidth="1"/>
    <col min="9744" max="9744" width="6.375" style="3" customWidth="1"/>
    <col min="9745" max="9745" width="13.25" style="3" customWidth="1"/>
    <col min="9746" max="9746" width="18.25" style="3" customWidth="1"/>
    <col min="9747" max="9747" width="15.625" style="3" customWidth="1"/>
    <col min="9748" max="9748" width="18.25" style="3" customWidth="1"/>
    <col min="9749" max="9986" width="8.875" style="3"/>
    <col min="9987" max="9987" width="2.625" style="3" customWidth="1"/>
    <col min="9988" max="9988" width="5.75" style="3" customWidth="1"/>
    <col min="9989" max="9990" width="15.75" style="3" customWidth="1"/>
    <col min="9991" max="9991" width="49.125" style="3" customWidth="1"/>
    <col min="9992" max="9992" width="6.25" style="3" customWidth="1"/>
    <col min="9993" max="9994" width="9.875" style="3" bestFit="1" customWidth="1"/>
    <col min="9995" max="9995" width="5.75" style="3" customWidth="1"/>
    <col min="9996" max="9996" width="58.125" style="3" customWidth="1"/>
    <col min="9997" max="9997" width="54" style="3" customWidth="1"/>
    <col min="9998" max="9998" width="30.75" style="3" customWidth="1"/>
    <col min="9999" max="9999" width="13.75" style="3" customWidth="1"/>
    <col min="10000" max="10000" width="6.375" style="3" customWidth="1"/>
    <col min="10001" max="10001" width="13.25" style="3" customWidth="1"/>
    <col min="10002" max="10002" width="18.25" style="3" customWidth="1"/>
    <col min="10003" max="10003" width="15.625" style="3" customWidth="1"/>
    <col min="10004" max="10004" width="18.25" style="3" customWidth="1"/>
    <col min="10005" max="10242" width="8.875" style="3"/>
    <col min="10243" max="10243" width="2.625" style="3" customWidth="1"/>
    <col min="10244" max="10244" width="5.75" style="3" customWidth="1"/>
    <col min="10245" max="10246" width="15.75" style="3" customWidth="1"/>
    <col min="10247" max="10247" width="49.125" style="3" customWidth="1"/>
    <col min="10248" max="10248" width="6.25" style="3" customWidth="1"/>
    <col min="10249" max="10250" width="9.875" style="3" bestFit="1" customWidth="1"/>
    <col min="10251" max="10251" width="5.75" style="3" customWidth="1"/>
    <col min="10252" max="10252" width="58.125" style="3" customWidth="1"/>
    <col min="10253" max="10253" width="54" style="3" customWidth="1"/>
    <col min="10254" max="10254" width="30.75" style="3" customWidth="1"/>
    <col min="10255" max="10255" width="13.75" style="3" customWidth="1"/>
    <col min="10256" max="10256" width="6.375" style="3" customWidth="1"/>
    <col min="10257" max="10257" width="13.25" style="3" customWidth="1"/>
    <col min="10258" max="10258" width="18.25" style="3" customWidth="1"/>
    <col min="10259" max="10259" width="15.625" style="3" customWidth="1"/>
    <col min="10260" max="10260" width="18.25" style="3" customWidth="1"/>
    <col min="10261" max="10498" width="8.875" style="3"/>
    <col min="10499" max="10499" width="2.625" style="3" customWidth="1"/>
    <col min="10500" max="10500" width="5.75" style="3" customWidth="1"/>
    <col min="10501" max="10502" width="15.75" style="3" customWidth="1"/>
    <col min="10503" max="10503" width="49.125" style="3" customWidth="1"/>
    <col min="10504" max="10504" width="6.25" style="3" customWidth="1"/>
    <col min="10505" max="10506" width="9.875" style="3" bestFit="1" customWidth="1"/>
    <col min="10507" max="10507" width="5.75" style="3" customWidth="1"/>
    <col min="10508" max="10508" width="58.125" style="3" customWidth="1"/>
    <col min="10509" max="10509" width="54" style="3" customWidth="1"/>
    <col min="10510" max="10510" width="30.75" style="3" customWidth="1"/>
    <col min="10511" max="10511" width="13.75" style="3" customWidth="1"/>
    <col min="10512" max="10512" width="6.375" style="3" customWidth="1"/>
    <col min="10513" max="10513" width="13.25" style="3" customWidth="1"/>
    <col min="10514" max="10514" width="18.25" style="3" customWidth="1"/>
    <col min="10515" max="10515" width="15.625" style="3" customWidth="1"/>
    <col min="10516" max="10516" width="18.25" style="3" customWidth="1"/>
    <col min="10517" max="10754" width="8.875" style="3"/>
    <col min="10755" max="10755" width="2.625" style="3" customWidth="1"/>
    <col min="10756" max="10756" width="5.75" style="3" customWidth="1"/>
    <col min="10757" max="10758" width="15.75" style="3" customWidth="1"/>
    <col min="10759" max="10759" width="49.125" style="3" customWidth="1"/>
    <col min="10760" max="10760" width="6.25" style="3" customWidth="1"/>
    <col min="10761" max="10762" width="9.875" style="3" bestFit="1" customWidth="1"/>
    <col min="10763" max="10763" width="5.75" style="3" customWidth="1"/>
    <col min="10764" max="10764" width="58.125" style="3" customWidth="1"/>
    <col min="10765" max="10765" width="54" style="3" customWidth="1"/>
    <col min="10766" max="10766" width="30.75" style="3" customWidth="1"/>
    <col min="10767" max="10767" width="13.75" style="3" customWidth="1"/>
    <col min="10768" max="10768" width="6.375" style="3" customWidth="1"/>
    <col min="10769" max="10769" width="13.25" style="3" customWidth="1"/>
    <col min="10770" max="10770" width="18.25" style="3" customWidth="1"/>
    <col min="10771" max="10771" width="15.625" style="3" customWidth="1"/>
    <col min="10772" max="10772" width="18.25" style="3" customWidth="1"/>
    <col min="10773" max="11010" width="8.875" style="3"/>
    <col min="11011" max="11011" width="2.625" style="3" customWidth="1"/>
    <col min="11012" max="11012" width="5.75" style="3" customWidth="1"/>
    <col min="11013" max="11014" width="15.75" style="3" customWidth="1"/>
    <col min="11015" max="11015" width="49.125" style="3" customWidth="1"/>
    <col min="11016" max="11016" width="6.25" style="3" customWidth="1"/>
    <col min="11017" max="11018" width="9.875" style="3" bestFit="1" customWidth="1"/>
    <col min="11019" max="11019" width="5.75" style="3" customWidth="1"/>
    <col min="11020" max="11020" width="58.125" style="3" customWidth="1"/>
    <col min="11021" max="11021" width="54" style="3" customWidth="1"/>
    <col min="11022" max="11022" width="30.75" style="3" customWidth="1"/>
    <col min="11023" max="11023" width="13.75" style="3" customWidth="1"/>
    <col min="11024" max="11024" width="6.375" style="3" customWidth="1"/>
    <col min="11025" max="11025" width="13.25" style="3" customWidth="1"/>
    <col min="11026" max="11026" width="18.25" style="3" customWidth="1"/>
    <col min="11027" max="11027" width="15.625" style="3" customWidth="1"/>
    <col min="11028" max="11028" width="18.25" style="3" customWidth="1"/>
    <col min="11029" max="11266" width="8.875" style="3"/>
    <col min="11267" max="11267" width="2.625" style="3" customWidth="1"/>
    <col min="11268" max="11268" width="5.75" style="3" customWidth="1"/>
    <col min="11269" max="11270" width="15.75" style="3" customWidth="1"/>
    <col min="11271" max="11271" width="49.125" style="3" customWidth="1"/>
    <col min="11272" max="11272" width="6.25" style="3" customWidth="1"/>
    <col min="11273" max="11274" width="9.875" style="3" bestFit="1" customWidth="1"/>
    <col min="11275" max="11275" width="5.75" style="3" customWidth="1"/>
    <col min="11276" max="11276" width="58.125" style="3" customWidth="1"/>
    <col min="11277" max="11277" width="54" style="3" customWidth="1"/>
    <col min="11278" max="11278" width="30.75" style="3" customWidth="1"/>
    <col min="11279" max="11279" width="13.75" style="3" customWidth="1"/>
    <col min="11280" max="11280" width="6.375" style="3" customWidth="1"/>
    <col min="11281" max="11281" width="13.25" style="3" customWidth="1"/>
    <col min="11282" max="11282" width="18.25" style="3" customWidth="1"/>
    <col min="11283" max="11283" width="15.625" style="3" customWidth="1"/>
    <col min="11284" max="11284" width="18.25" style="3" customWidth="1"/>
    <col min="11285" max="11522" width="8.875" style="3"/>
    <col min="11523" max="11523" width="2.625" style="3" customWidth="1"/>
    <col min="11524" max="11524" width="5.75" style="3" customWidth="1"/>
    <col min="11525" max="11526" width="15.75" style="3" customWidth="1"/>
    <col min="11527" max="11527" width="49.125" style="3" customWidth="1"/>
    <col min="11528" max="11528" width="6.25" style="3" customWidth="1"/>
    <col min="11529" max="11530" width="9.875" style="3" bestFit="1" customWidth="1"/>
    <col min="11531" max="11531" width="5.75" style="3" customWidth="1"/>
    <col min="11532" max="11532" width="58.125" style="3" customWidth="1"/>
    <col min="11533" max="11533" width="54" style="3" customWidth="1"/>
    <col min="11534" max="11534" width="30.75" style="3" customWidth="1"/>
    <col min="11535" max="11535" width="13.75" style="3" customWidth="1"/>
    <col min="11536" max="11536" width="6.375" style="3" customWidth="1"/>
    <col min="11537" max="11537" width="13.25" style="3" customWidth="1"/>
    <col min="11538" max="11538" width="18.25" style="3" customWidth="1"/>
    <col min="11539" max="11539" width="15.625" style="3" customWidth="1"/>
    <col min="11540" max="11540" width="18.25" style="3" customWidth="1"/>
    <col min="11541" max="11778" width="8.875" style="3"/>
    <col min="11779" max="11779" width="2.625" style="3" customWidth="1"/>
    <col min="11780" max="11780" width="5.75" style="3" customWidth="1"/>
    <col min="11781" max="11782" width="15.75" style="3" customWidth="1"/>
    <col min="11783" max="11783" width="49.125" style="3" customWidth="1"/>
    <col min="11784" max="11784" width="6.25" style="3" customWidth="1"/>
    <col min="11785" max="11786" width="9.875" style="3" bestFit="1" customWidth="1"/>
    <col min="11787" max="11787" width="5.75" style="3" customWidth="1"/>
    <col min="11788" max="11788" width="58.125" style="3" customWidth="1"/>
    <col min="11789" max="11789" width="54" style="3" customWidth="1"/>
    <col min="11790" max="11790" width="30.75" style="3" customWidth="1"/>
    <col min="11791" max="11791" width="13.75" style="3" customWidth="1"/>
    <col min="11792" max="11792" width="6.375" style="3" customWidth="1"/>
    <col min="11793" max="11793" width="13.25" style="3" customWidth="1"/>
    <col min="11794" max="11794" width="18.25" style="3" customWidth="1"/>
    <col min="11795" max="11795" width="15.625" style="3" customWidth="1"/>
    <col min="11796" max="11796" width="18.25" style="3" customWidth="1"/>
    <col min="11797" max="12034" width="8.875" style="3"/>
    <col min="12035" max="12035" width="2.625" style="3" customWidth="1"/>
    <col min="12036" max="12036" width="5.75" style="3" customWidth="1"/>
    <col min="12037" max="12038" width="15.75" style="3" customWidth="1"/>
    <col min="12039" max="12039" width="49.125" style="3" customWidth="1"/>
    <col min="12040" max="12040" width="6.25" style="3" customWidth="1"/>
    <col min="12041" max="12042" width="9.875" style="3" bestFit="1" customWidth="1"/>
    <col min="12043" max="12043" width="5.75" style="3" customWidth="1"/>
    <col min="12044" max="12044" width="58.125" style="3" customWidth="1"/>
    <col min="12045" max="12045" width="54" style="3" customWidth="1"/>
    <col min="12046" max="12046" width="30.75" style="3" customWidth="1"/>
    <col min="12047" max="12047" width="13.75" style="3" customWidth="1"/>
    <col min="12048" max="12048" width="6.375" style="3" customWidth="1"/>
    <col min="12049" max="12049" width="13.25" style="3" customWidth="1"/>
    <col min="12050" max="12050" width="18.25" style="3" customWidth="1"/>
    <col min="12051" max="12051" width="15.625" style="3" customWidth="1"/>
    <col min="12052" max="12052" width="18.25" style="3" customWidth="1"/>
    <col min="12053" max="12290" width="8.875" style="3"/>
    <col min="12291" max="12291" width="2.625" style="3" customWidth="1"/>
    <col min="12292" max="12292" width="5.75" style="3" customWidth="1"/>
    <col min="12293" max="12294" width="15.75" style="3" customWidth="1"/>
    <col min="12295" max="12295" width="49.125" style="3" customWidth="1"/>
    <col min="12296" max="12296" width="6.25" style="3" customWidth="1"/>
    <col min="12297" max="12298" width="9.875" style="3" bestFit="1" customWidth="1"/>
    <col min="12299" max="12299" width="5.75" style="3" customWidth="1"/>
    <col min="12300" max="12300" width="58.125" style="3" customWidth="1"/>
    <col min="12301" max="12301" width="54" style="3" customWidth="1"/>
    <col min="12302" max="12302" width="30.75" style="3" customWidth="1"/>
    <col min="12303" max="12303" width="13.75" style="3" customWidth="1"/>
    <col min="12304" max="12304" width="6.375" style="3" customWidth="1"/>
    <col min="12305" max="12305" width="13.25" style="3" customWidth="1"/>
    <col min="12306" max="12306" width="18.25" style="3" customWidth="1"/>
    <col min="12307" max="12307" width="15.625" style="3" customWidth="1"/>
    <col min="12308" max="12308" width="18.25" style="3" customWidth="1"/>
    <col min="12309" max="12546" width="8.875" style="3"/>
    <col min="12547" max="12547" width="2.625" style="3" customWidth="1"/>
    <col min="12548" max="12548" width="5.75" style="3" customWidth="1"/>
    <col min="12549" max="12550" width="15.75" style="3" customWidth="1"/>
    <col min="12551" max="12551" width="49.125" style="3" customWidth="1"/>
    <col min="12552" max="12552" width="6.25" style="3" customWidth="1"/>
    <col min="12553" max="12554" width="9.875" style="3" bestFit="1" customWidth="1"/>
    <col min="12555" max="12555" width="5.75" style="3" customWidth="1"/>
    <col min="12556" max="12556" width="58.125" style="3" customWidth="1"/>
    <col min="12557" max="12557" width="54" style="3" customWidth="1"/>
    <col min="12558" max="12558" width="30.75" style="3" customWidth="1"/>
    <col min="12559" max="12559" width="13.75" style="3" customWidth="1"/>
    <col min="12560" max="12560" width="6.375" style="3" customWidth="1"/>
    <col min="12561" max="12561" width="13.25" style="3" customWidth="1"/>
    <col min="12562" max="12562" width="18.25" style="3" customWidth="1"/>
    <col min="12563" max="12563" width="15.625" style="3" customWidth="1"/>
    <col min="12564" max="12564" width="18.25" style="3" customWidth="1"/>
    <col min="12565" max="12802" width="8.875" style="3"/>
    <col min="12803" max="12803" width="2.625" style="3" customWidth="1"/>
    <col min="12804" max="12804" width="5.75" style="3" customWidth="1"/>
    <col min="12805" max="12806" width="15.75" style="3" customWidth="1"/>
    <col min="12807" max="12807" width="49.125" style="3" customWidth="1"/>
    <col min="12808" max="12808" width="6.25" style="3" customWidth="1"/>
    <col min="12809" max="12810" width="9.875" style="3" bestFit="1" customWidth="1"/>
    <col min="12811" max="12811" width="5.75" style="3" customWidth="1"/>
    <col min="12812" max="12812" width="58.125" style="3" customWidth="1"/>
    <col min="12813" max="12813" width="54" style="3" customWidth="1"/>
    <col min="12814" max="12814" width="30.75" style="3" customWidth="1"/>
    <col min="12815" max="12815" width="13.75" style="3" customWidth="1"/>
    <col min="12816" max="12816" width="6.375" style="3" customWidth="1"/>
    <col min="12817" max="12817" width="13.25" style="3" customWidth="1"/>
    <col min="12818" max="12818" width="18.25" style="3" customWidth="1"/>
    <col min="12819" max="12819" width="15.625" style="3" customWidth="1"/>
    <col min="12820" max="12820" width="18.25" style="3" customWidth="1"/>
    <col min="12821" max="13058" width="8.875" style="3"/>
    <col min="13059" max="13059" width="2.625" style="3" customWidth="1"/>
    <col min="13060" max="13060" width="5.75" style="3" customWidth="1"/>
    <col min="13061" max="13062" width="15.75" style="3" customWidth="1"/>
    <col min="13063" max="13063" width="49.125" style="3" customWidth="1"/>
    <col min="13064" max="13064" width="6.25" style="3" customWidth="1"/>
    <col min="13065" max="13066" width="9.875" style="3" bestFit="1" customWidth="1"/>
    <col min="13067" max="13067" width="5.75" style="3" customWidth="1"/>
    <col min="13068" max="13068" width="58.125" style="3" customWidth="1"/>
    <col min="13069" max="13069" width="54" style="3" customWidth="1"/>
    <col min="13070" max="13070" width="30.75" style="3" customWidth="1"/>
    <col min="13071" max="13071" width="13.75" style="3" customWidth="1"/>
    <col min="13072" max="13072" width="6.375" style="3" customWidth="1"/>
    <col min="13073" max="13073" width="13.25" style="3" customWidth="1"/>
    <col min="13074" max="13074" width="18.25" style="3" customWidth="1"/>
    <col min="13075" max="13075" width="15.625" style="3" customWidth="1"/>
    <col min="13076" max="13076" width="18.25" style="3" customWidth="1"/>
    <col min="13077" max="13314" width="8.875" style="3"/>
    <col min="13315" max="13315" width="2.625" style="3" customWidth="1"/>
    <col min="13316" max="13316" width="5.75" style="3" customWidth="1"/>
    <col min="13317" max="13318" width="15.75" style="3" customWidth="1"/>
    <col min="13319" max="13319" width="49.125" style="3" customWidth="1"/>
    <col min="13320" max="13320" width="6.25" style="3" customWidth="1"/>
    <col min="13321" max="13322" width="9.875" style="3" bestFit="1" customWidth="1"/>
    <col min="13323" max="13323" width="5.75" style="3" customWidth="1"/>
    <col min="13324" max="13324" width="58.125" style="3" customWidth="1"/>
    <col min="13325" max="13325" width="54" style="3" customWidth="1"/>
    <col min="13326" max="13326" width="30.75" style="3" customWidth="1"/>
    <col min="13327" max="13327" width="13.75" style="3" customWidth="1"/>
    <col min="13328" max="13328" width="6.375" style="3" customWidth="1"/>
    <col min="13329" max="13329" width="13.25" style="3" customWidth="1"/>
    <col min="13330" max="13330" width="18.25" style="3" customWidth="1"/>
    <col min="13331" max="13331" width="15.625" style="3" customWidth="1"/>
    <col min="13332" max="13332" width="18.25" style="3" customWidth="1"/>
    <col min="13333" max="13570" width="8.875" style="3"/>
    <col min="13571" max="13571" width="2.625" style="3" customWidth="1"/>
    <col min="13572" max="13572" width="5.75" style="3" customWidth="1"/>
    <col min="13573" max="13574" width="15.75" style="3" customWidth="1"/>
    <col min="13575" max="13575" width="49.125" style="3" customWidth="1"/>
    <col min="13576" max="13576" width="6.25" style="3" customWidth="1"/>
    <col min="13577" max="13578" width="9.875" style="3" bestFit="1" customWidth="1"/>
    <col min="13579" max="13579" width="5.75" style="3" customWidth="1"/>
    <col min="13580" max="13580" width="58.125" style="3" customWidth="1"/>
    <col min="13581" max="13581" width="54" style="3" customWidth="1"/>
    <col min="13582" max="13582" width="30.75" style="3" customWidth="1"/>
    <col min="13583" max="13583" width="13.75" style="3" customWidth="1"/>
    <col min="13584" max="13584" width="6.375" style="3" customWidth="1"/>
    <col min="13585" max="13585" width="13.25" style="3" customWidth="1"/>
    <col min="13586" max="13586" width="18.25" style="3" customWidth="1"/>
    <col min="13587" max="13587" width="15.625" style="3" customWidth="1"/>
    <col min="13588" max="13588" width="18.25" style="3" customWidth="1"/>
    <col min="13589" max="13826" width="8.875" style="3"/>
    <col min="13827" max="13827" width="2.625" style="3" customWidth="1"/>
    <col min="13828" max="13828" width="5.75" style="3" customWidth="1"/>
    <col min="13829" max="13830" width="15.75" style="3" customWidth="1"/>
    <col min="13831" max="13831" width="49.125" style="3" customWidth="1"/>
    <col min="13832" max="13832" width="6.25" style="3" customWidth="1"/>
    <col min="13833" max="13834" width="9.875" style="3" bestFit="1" customWidth="1"/>
    <col min="13835" max="13835" width="5.75" style="3" customWidth="1"/>
    <col min="13836" max="13836" width="58.125" style="3" customWidth="1"/>
    <col min="13837" max="13837" width="54" style="3" customWidth="1"/>
    <col min="13838" max="13838" width="30.75" style="3" customWidth="1"/>
    <col min="13839" max="13839" width="13.75" style="3" customWidth="1"/>
    <col min="13840" max="13840" width="6.375" style="3" customWidth="1"/>
    <col min="13841" max="13841" width="13.25" style="3" customWidth="1"/>
    <col min="13842" max="13842" width="18.25" style="3" customWidth="1"/>
    <col min="13843" max="13843" width="15.625" style="3" customWidth="1"/>
    <col min="13844" max="13844" width="18.25" style="3" customWidth="1"/>
    <col min="13845" max="14082" width="8.875" style="3"/>
    <col min="14083" max="14083" width="2.625" style="3" customWidth="1"/>
    <col min="14084" max="14084" width="5.75" style="3" customWidth="1"/>
    <col min="14085" max="14086" width="15.75" style="3" customWidth="1"/>
    <col min="14087" max="14087" width="49.125" style="3" customWidth="1"/>
    <col min="14088" max="14088" width="6.25" style="3" customWidth="1"/>
    <col min="14089" max="14090" width="9.875" style="3" bestFit="1" customWidth="1"/>
    <col min="14091" max="14091" width="5.75" style="3" customWidth="1"/>
    <col min="14092" max="14092" width="58.125" style="3" customWidth="1"/>
    <col min="14093" max="14093" width="54" style="3" customWidth="1"/>
    <col min="14094" max="14094" width="30.75" style="3" customWidth="1"/>
    <col min="14095" max="14095" width="13.75" style="3" customWidth="1"/>
    <col min="14096" max="14096" width="6.375" style="3" customWidth="1"/>
    <col min="14097" max="14097" width="13.25" style="3" customWidth="1"/>
    <col min="14098" max="14098" width="18.25" style="3" customWidth="1"/>
    <col min="14099" max="14099" width="15.625" style="3" customWidth="1"/>
    <col min="14100" max="14100" width="18.25" style="3" customWidth="1"/>
    <col min="14101" max="14338" width="8.875" style="3"/>
    <col min="14339" max="14339" width="2.625" style="3" customWidth="1"/>
    <col min="14340" max="14340" width="5.75" style="3" customWidth="1"/>
    <col min="14341" max="14342" width="15.75" style="3" customWidth="1"/>
    <col min="14343" max="14343" width="49.125" style="3" customWidth="1"/>
    <col min="14344" max="14344" width="6.25" style="3" customWidth="1"/>
    <col min="14345" max="14346" width="9.875" style="3" bestFit="1" customWidth="1"/>
    <col min="14347" max="14347" width="5.75" style="3" customWidth="1"/>
    <col min="14348" max="14348" width="58.125" style="3" customWidth="1"/>
    <col min="14349" max="14349" width="54" style="3" customWidth="1"/>
    <col min="14350" max="14350" width="30.75" style="3" customWidth="1"/>
    <col min="14351" max="14351" width="13.75" style="3" customWidth="1"/>
    <col min="14352" max="14352" width="6.375" style="3" customWidth="1"/>
    <col min="14353" max="14353" width="13.25" style="3" customWidth="1"/>
    <col min="14354" max="14354" width="18.25" style="3" customWidth="1"/>
    <col min="14355" max="14355" width="15.625" style="3" customWidth="1"/>
    <col min="14356" max="14356" width="18.25" style="3" customWidth="1"/>
    <col min="14357" max="14594" width="8.875" style="3"/>
    <col min="14595" max="14595" width="2.625" style="3" customWidth="1"/>
    <col min="14596" max="14596" width="5.75" style="3" customWidth="1"/>
    <col min="14597" max="14598" width="15.75" style="3" customWidth="1"/>
    <col min="14599" max="14599" width="49.125" style="3" customWidth="1"/>
    <col min="14600" max="14600" width="6.25" style="3" customWidth="1"/>
    <col min="14601" max="14602" width="9.875" style="3" bestFit="1" customWidth="1"/>
    <col min="14603" max="14603" width="5.75" style="3" customWidth="1"/>
    <col min="14604" max="14604" width="58.125" style="3" customWidth="1"/>
    <col min="14605" max="14605" width="54" style="3" customWidth="1"/>
    <col min="14606" max="14606" width="30.75" style="3" customWidth="1"/>
    <col min="14607" max="14607" width="13.75" style="3" customWidth="1"/>
    <col min="14608" max="14608" width="6.375" style="3" customWidth="1"/>
    <col min="14609" max="14609" width="13.25" style="3" customWidth="1"/>
    <col min="14610" max="14610" width="18.25" style="3" customWidth="1"/>
    <col min="14611" max="14611" width="15.625" style="3" customWidth="1"/>
    <col min="14612" max="14612" width="18.25" style="3" customWidth="1"/>
    <col min="14613" max="14850" width="8.875" style="3"/>
    <col min="14851" max="14851" width="2.625" style="3" customWidth="1"/>
    <col min="14852" max="14852" width="5.75" style="3" customWidth="1"/>
    <col min="14853" max="14854" width="15.75" style="3" customWidth="1"/>
    <col min="14855" max="14855" width="49.125" style="3" customWidth="1"/>
    <col min="14856" max="14856" width="6.25" style="3" customWidth="1"/>
    <col min="14857" max="14858" width="9.875" style="3" bestFit="1" customWidth="1"/>
    <col min="14859" max="14859" width="5.75" style="3" customWidth="1"/>
    <col min="14860" max="14860" width="58.125" style="3" customWidth="1"/>
    <col min="14861" max="14861" width="54" style="3" customWidth="1"/>
    <col min="14862" max="14862" width="30.75" style="3" customWidth="1"/>
    <col min="14863" max="14863" width="13.75" style="3" customWidth="1"/>
    <col min="14864" max="14864" width="6.375" style="3" customWidth="1"/>
    <col min="14865" max="14865" width="13.25" style="3" customWidth="1"/>
    <col min="14866" max="14866" width="18.25" style="3" customWidth="1"/>
    <col min="14867" max="14867" width="15.625" style="3" customWidth="1"/>
    <col min="14868" max="14868" width="18.25" style="3" customWidth="1"/>
    <col min="14869" max="15106" width="8.875" style="3"/>
    <col min="15107" max="15107" width="2.625" style="3" customWidth="1"/>
    <col min="15108" max="15108" width="5.75" style="3" customWidth="1"/>
    <col min="15109" max="15110" width="15.75" style="3" customWidth="1"/>
    <col min="15111" max="15111" width="49.125" style="3" customWidth="1"/>
    <col min="15112" max="15112" width="6.25" style="3" customWidth="1"/>
    <col min="15113" max="15114" width="9.875" style="3" bestFit="1" customWidth="1"/>
    <col min="15115" max="15115" width="5.75" style="3" customWidth="1"/>
    <col min="15116" max="15116" width="58.125" style="3" customWidth="1"/>
    <col min="15117" max="15117" width="54" style="3" customWidth="1"/>
    <col min="15118" max="15118" width="30.75" style="3" customWidth="1"/>
    <col min="15119" max="15119" width="13.75" style="3" customWidth="1"/>
    <col min="15120" max="15120" width="6.375" style="3" customWidth="1"/>
    <col min="15121" max="15121" width="13.25" style="3" customWidth="1"/>
    <col min="15122" max="15122" width="18.25" style="3" customWidth="1"/>
    <col min="15123" max="15123" width="15.625" style="3" customWidth="1"/>
    <col min="15124" max="15124" width="18.25" style="3" customWidth="1"/>
    <col min="15125" max="15362" width="8.875" style="3"/>
    <col min="15363" max="15363" width="2.625" style="3" customWidth="1"/>
    <col min="15364" max="15364" width="5.75" style="3" customWidth="1"/>
    <col min="15365" max="15366" width="15.75" style="3" customWidth="1"/>
    <col min="15367" max="15367" width="49.125" style="3" customWidth="1"/>
    <col min="15368" max="15368" width="6.25" style="3" customWidth="1"/>
    <col min="15369" max="15370" width="9.875" style="3" bestFit="1" customWidth="1"/>
    <col min="15371" max="15371" width="5.75" style="3" customWidth="1"/>
    <col min="15372" max="15372" width="58.125" style="3" customWidth="1"/>
    <col min="15373" max="15373" width="54" style="3" customWidth="1"/>
    <col min="15374" max="15374" width="30.75" style="3" customWidth="1"/>
    <col min="15375" max="15375" width="13.75" style="3" customWidth="1"/>
    <col min="15376" max="15376" width="6.375" style="3" customWidth="1"/>
    <col min="15377" max="15377" width="13.25" style="3" customWidth="1"/>
    <col min="15378" max="15378" width="18.25" style="3" customWidth="1"/>
    <col min="15379" max="15379" width="15.625" style="3" customWidth="1"/>
    <col min="15380" max="15380" width="18.25" style="3" customWidth="1"/>
    <col min="15381" max="15618" width="8.875" style="3"/>
    <col min="15619" max="15619" width="2.625" style="3" customWidth="1"/>
    <col min="15620" max="15620" width="5.75" style="3" customWidth="1"/>
    <col min="15621" max="15622" width="15.75" style="3" customWidth="1"/>
    <col min="15623" max="15623" width="49.125" style="3" customWidth="1"/>
    <col min="15624" max="15624" width="6.25" style="3" customWidth="1"/>
    <col min="15625" max="15626" width="9.875" style="3" bestFit="1" customWidth="1"/>
    <col min="15627" max="15627" width="5.75" style="3" customWidth="1"/>
    <col min="15628" max="15628" width="58.125" style="3" customWidth="1"/>
    <col min="15629" max="15629" width="54" style="3" customWidth="1"/>
    <col min="15630" max="15630" width="30.75" style="3" customWidth="1"/>
    <col min="15631" max="15631" width="13.75" style="3" customWidth="1"/>
    <col min="15632" max="15632" width="6.375" style="3" customWidth="1"/>
    <col min="15633" max="15633" width="13.25" style="3" customWidth="1"/>
    <col min="15634" max="15634" width="18.25" style="3" customWidth="1"/>
    <col min="15635" max="15635" width="15.625" style="3" customWidth="1"/>
    <col min="15636" max="15636" width="18.25" style="3" customWidth="1"/>
    <col min="15637" max="15874" width="8.875" style="3"/>
    <col min="15875" max="15875" width="2.625" style="3" customWidth="1"/>
    <col min="15876" max="15876" width="5.75" style="3" customWidth="1"/>
    <col min="15877" max="15878" width="15.75" style="3" customWidth="1"/>
    <col min="15879" max="15879" width="49.125" style="3" customWidth="1"/>
    <col min="15880" max="15880" width="6.25" style="3" customWidth="1"/>
    <col min="15881" max="15882" width="9.875" style="3" bestFit="1" customWidth="1"/>
    <col min="15883" max="15883" width="5.75" style="3" customWidth="1"/>
    <col min="15884" max="15884" width="58.125" style="3" customWidth="1"/>
    <col min="15885" max="15885" width="54" style="3" customWidth="1"/>
    <col min="15886" max="15886" width="30.75" style="3" customWidth="1"/>
    <col min="15887" max="15887" width="13.75" style="3" customWidth="1"/>
    <col min="15888" max="15888" width="6.375" style="3" customWidth="1"/>
    <col min="15889" max="15889" width="13.25" style="3" customWidth="1"/>
    <col min="15890" max="15890" width="18.25" style="3" customWidth="1"/>
    <col min="15891" max="15891" width="15.625" style="3" customWidth="1"/>
    <col min="15892" max="15892" width="18.25" style="3" customWidth="1"/>
    <col min="15893" max="16130" width="8.875" style="3"/>
    <col min="16131" max="16131" width="2.625" style="3" customWidth="1"/>
    <col min="16132" max="16132" width="5.75" style="3" customWidth="1"/>
    <col min="16133" max="16134" width="15.75" style="3" customWidth="1"/>
    <col min="16135" max="16135" width="49.125" style="3" customWidth="1"/>
    <col min="16136" max="16136" width="6.25" style="3" customWidth="1"/>
    <col min="16137" max="16138" width="9.875" style="3" bestFit="1" customWidth="1"/>
    <col min="16139" max="16139" width="5.75" style="3" customWidth="1"/>
    <col min="16140" max="16140" width="58.125" style="3" customWidth="1"/>
    <col min="16141" max="16141" width="54" style="3" customWidth="1"/>
    <col min="16142" max="16142" width="30.75" style="3" customWidth="1"/>
    <col min="16143" max="16143" width="13.75" style="3" customWidth="1"/>
    <col min="16144" max="16144" width="6.375" style="3" customWidth="1"/>
    <col min="16145" max="16145" width="13.25" style="3" customWidth="1"/>
    <col min="16146" max="16146" width="18.25" style="3" customWidth="1"/>
    <col min="16147" max="16147" width="15.625" style="3" customWidth="1"/>
    <col min="16148" max="16148" width="18.25" style="3" customWidth="1"/>
    <col min="16149" max="16384" width="8.875" style="3"/>
  </cols>
  <sheetData>
    <row r="2" spans="1:19" ht="20.100000000000001" customHeight="1">
      <c r="D2" s="1" t="s">
        <v>0</v>
      </c>
      <c r="E2" s="1"/>
      <c r="F2" s="1"/>
      <c r="G2" s="2" t="s">
        <v>7079</v>
      </c>
      <c r="I2" s="4" t="s">
        <v>2</v>
      </c>
      <c r="J2" s="5"/>
      <c r="K2" s="6"/>
      <c r="L2" s="125">
        <f>SUM(J:J)</f>
        <v>776378</v>
      </c>
    </row>
    <row r="3" spans="1:19" ht="20.100000000000001" customHeight="1">
      <c r="D3" s="1" t="s">
        <v>3</v>
      </c>
      <c r="E3" s="1"/>
      <c r="F3" s="1"/>
      <c r="G3" s="14" t="s">
        <v>4722</v>
      </c>
    </row>
    <row r="4" spans="1:19" ht="20.100000000000001" customHeight="1">
      <c r="D4" s="1" t="s">
        <v>3094</v>
      </c>
      <c r="E4" s="1"/>
      <c r="F4" s="1"/>
      <c r="G4" s="14" t="s">
        <v>7080</v>
      </c>
    </row>
    <row r="5" spans="1:19" ht="20.100000000000001" customHeight="1">
      <c r="D5" s="1" t="s">
        <v>6</v>
      </c>
      <c r="E5" s="1"/>
      <c r="F5" s="1"/>
      <c r="G5" s="15">
        <v>44818</v>
      </c>
      <c r="J5" s="1860" t="s">
        <v>3564</v>
      </c>
    </row>
    <row r="6" spans="1:19" ht="20.100000000000001" customHeight="1">
      <c r="D6" s="1" t="s">
        <v>8</v>
      </c>
      <c r="E6" s="1"/>
      <c r="F6" s="1"/>
      <c r="G6" s="15">
        <v>44820</v>
      </c>
    </row>
    <row r="8" spans="1:19" s="9" customFormat="1" ht="19.7" customHeight="1">
      <c r="D8" s="16" t="s">
        <v>9</v>
      </c>
      <c r="E8" s="16" t="s">
        <v>10</v>
      </c>
      <c r="F8" s="16" t="s">
        <v>11</v>
      </c>
      <c r="G8" s="17" t="s">
        <v>12</v>
      </c>
      <c r="H8" s="17" t="s">
        <v>13</v>
      </c>
      <c r="I8" s="17" t="s">
        <v>14</v>
      </c>
      <c r="J8" s="18" t="s">
        <v>15</v>
      </c>
      <c r="K8" s="18" t="s">
        <v>16</v>
      </c>
      <c r="L8" s="17" t="s">
        <v>17</v>
      </c>
      <c r="M8" s="17" t="s">
        <v>18</v>
      </c>
      <c r="N8" s="17" t="s">
        <v>19</v>
      </c>
      <c r="O8" s="19" t="s">
        <v>20</v>
      </c>
      <c r="P8" s="16" t="s">
        <v>21</v>
      </c>
      <c r="Q8" s="17" t="s">
        <v>22</v>
      </c>
      <c r="R8" s="19" t="s">
        <v>23</v>
      </c>
      <c r="S8" s="21" t="s">
        <v>24</v>
      </c>
    </row>
    <row r="9" spans="1:19" s="9" customFormat="1" ht="19.7" customHeight="1">
      <c r="D9" s="16"/>
      <c r="E9" s="1262" t="s">
        <v>25</v>
      </c>
      <c r="F9" s="1263"/>
      <c r="G9" s="1264"/>
      <c r="H9" s="17"/>
      <c r="I9" s="17"/>
      <c r="J9" s="18"/>
      <c r="K9" s="18"/>
      <c r="L9" s="17"/>
      <c r="M9" s="17"/>
      <c r="N9" s="17"/>
      <c r="O9" s="19"/>
      <c r="P9" s="16"/>
      <c r="Q9" s="17"/>
      <c r="R9" s="19"/>
      <c r="S9" s="21"/>
    </row>
    <row r="10" spans="1:19" s="9" customFormat="1" ht="19.7" customHeight="1">
      <c r="A10" s="17" t="s">
        <v>7081</v>
      </c>
      <c r="B10" s="17"/>
      <c r="C10" s="17"/>
      <c r="D10" s="1483">
        <v>1</v>
      </c>
      <c r="E10" s="16" t="s">
        <v>25</v>
      </c>
      <c r="F10" s="16" t="s">
        <v>25</v>
      </c>
      <c r="G10" s="146" t="s">
        <v>7082</v>
      </c>
      <c r="H10" s="17">
        <v>1</v>
      </c>
      <c r="I10" s="1158">
        <v>688000</v>
      </c>
      <c r="J10" s="1343">
        <f>H10*I10</f>
        <v>688000</v>
      </c>
      <c r="K10" s="18"/>
      <c r="L10" s="146" t="s">
        <v>7083</v>
      </c>
      <c r="M10" s="17"/>
      <c r="N10" s="17" t="s">
        <v>7084</v>
      </c>
      <c r="O10" s="19">
        <v>44763</v>
      </c>
      <c r="P10" s="16"/>
      <c r="Q10" s="56">
        <v>44818</v>
      </c>
      <c r="R10" s="19">
        <v>44881</v>
      </c>
      <c r="S10" s="21">
        <v>44881</v>
      </c>
    </row>
    <row r="11" spans="1:19" s="9" customFormat="1" ht="19.7" customHeight="1">
      <c r="A11" s="17"/>
      <c r="B11" s="17"/>
      <c r="C11" s="17"/>
      <c r="D11" s="1483">
        <f>+D10+1</f>
        <v>2</v>
      </c>
      <c r="E11" s="1346" t="s">
        <v>25</v>
      </c>
      <c r="F11" s="1346" t="s">
        <v>25</v>
      </c>
      <c r="G11" s="1347" t="s">
        <v>1712</v>
      </c>
      <c r="H11" s="1348">
        <v>1</v>
      </c>
      <c r="I11" s="1348">
        <v>12000</v>
      </c>
      <c r="J11" s="1845">
        <f>H11*I11</f>
        <v>12000</v>
      </c>
      <c r="K11" s="18"/>
      <c r="L11" s="146"/>
      <c r="M11" s="17"/>
      <c r="N11" s="17"/>
      <c r="O11" s="19">
        <v>44763</v>
      </c>
      <c r="P11" s="16"/>
      <c r="Q11" s="56">
        <v>44818</v>
      </c>
      <c r="R11" s="19">
        <v>44881</v>
      </c>
      <c r="S11" s="21"/>
    </row>
    <row r="12" spans="1:19" s="9" customFormat="1" ht="19.7" customHeight="1">
      <c r="D12" s="16"/>
      <c r="E12" s="16"/>
      <c r="F12" s="16"/>
      <c r="G12" s="1350"/>
      <c r="H12" s="618"/>
      <c r="I12" s="618"/>
      <c r="J12" s="1351"/>
      <c r="K12" s="18"/>
      <c r="L12" s="146"/>
      <c r="M12" s="17"/>
      <c r="N12" s="17"/>
      <c r="O12" s="19"/>
      <c r="P12" s="16"/>
      <c r="Q12" s="17"/>
      <c r="R12" s="19"/>
      <c r="S12" s="21"/>
    </row>
    <row r="13" spans="1:19" s="9" customFormat="1" ht="19.7" customHeight="1">
      <c r="D13" s="16"/>
      <c r="E13" s="16"/>
      <c r="F13" s="16"/>
      <c r="G13" s="1260">
        <f>SUM(J10:J11)</f>
        <v>700000</v>
      </c>
      <c r="H13" s="618"/>
      <c r="I13" s="618"/>
      <c r="J13" s="1351"/>
      <c r="K13" s="18"/>
      <c r="L13" s="146"/>
      <c r="M13" s="17"/>
      <c r="N13" s="17"/>
      <c r="O13" s="19"/>
      <c r="P13" s="16"/>
      <c r="Q13" s="17"/>
      <c r="R13" s="19"/>
      <c r="S13" s="21"/>
    </row>
    <row r="14" spans="1:19" s="9" customFormat="1" ht="19.7" customHeight="1">
      <c r="D14" s="16"/>
      <c r="E14" s="1150"/>
      <c r="F14" s="1150"/>
      <c r="G14" s="1350"/>
      <c r="H14" s="618"/>
      <c r="I14" s="618"/>
      <c r="J14" s="1351"/>
      <c r="K14" s="18"/>
      <c r="L14" s="146"/>
      <c r="M14" s="17"/>
      <c r="N14" s="17"/>
      <c r="O14" s="19"/>
      <c r="P14" s="16"/>
      <c r="Q14" s="17"/>
      <c r="R14" s="19"/>
      <c r="S14" s="21"/>
    </row>
    <row r="15" spans="1:19" s="9" customFormat="1" ht="19.7" customHeight="1">
      <c r="D15" s="16"/>
      <c r="E15" s="16"/>
      <c r="F15" s="16"/>
      <c r="G15" s="1231"/>
      <c r="H15" s="17"/>
      <c r="I15" s="17"/>
      <c r="J15" s="18"/>
      <c r="K15" s="18"/>
      <c r="L15" s="17"/>
      <c r="M15" s="17"/>
      <c r="N15" s="17"/>
      <c r="O15" s="19"/>
      <c r="P15" s="16"/>
      <c r="Q15" s="17"/>
      <c r="R15" s="19"/>
      <c r="S15" s="21"/>
    </row>
    <row r="16" spans="1:19" s="9" customFormat="1" ht="19.7" customHeight="1">
      <c r="D16" s="16"/>
      <c r="E16" s="1262" t="s">
        <v>3485</v>
      </c>
      <c r="F16" s="1263"/>
      <c r="G16" s="1264"/>
      <c r="H16" s="17"/>
      <c r="I16" s="17"/>
      <c r="J16" s="18"/>
      <c r="K16" s="18"/>
      <c r="L16" s="17"/>
      <c r="M16" s="17"/>
      <c r="N16" s="17"/>
      <c r="O16" s="19"/>
      <c r="P16" s="16"/>
      <c r="Q16" s="17"/>
      <c r="R16" s="19"/>
      <c r="S16" s="21"/>
    </row>
    <row r="17" spans="1:19" s="9" customFormat="1" ht="19.7" customHeight="1">
      <c r="A17" s="17" t="s">
        <v>7085</v>
      </c>
      <c r="B17" s="17"/>
      <c r="C17" s="17"/>
      <c r="D17" s="1483">
        <f>+D11+1</f>
        <v>3</v>
      </c>
      <c r="E17" s="2067" t="s">
        <v>1923</v>
      </c>
      <c r="F17" s="2067" t="s">
        <v>1923</v>
      </c>
      <c r="G17" s="813" t="s">
        <v>6325</v>
      </c>
      <c r="H17" s="723">
        <v>1</v>
      </c>
      <c r="I17" s="1877">
        <v>6000</v>
      </c>
      <c r="J17" s="2150">
        <f t="shared" ref="J17:J30" si="0">H17*I17</f>
        <v>6000</v>
      </c>
      <c r="K17" s="2151"/>
      <c r="L17" s="1470" t="s">
        <v>458</v>
      </c>
      <c r="M17" s="17"/>
      <c r="N17" s="17"/>
      <c r="O17" s="19">
        <v>44763</v>
      </c>
      <c r="P17" s="16"/>
      <c r="Q17" s="56">
        <v>44819</v>
      </c>
      <c r="R17" s="19">
        <v>44819</v>
      </c>
      <c r="S17" s="21">
        <v>44818</v>
      </c>
    </row>
    <row r="18" spans="1:19" s="9" customFormat="1" ht="19.7" customHeight="1">
      <c r="A18" s="17" t="s">
        <v>7085</v>
      </c>
      <c r="B18" s="17"/>
      <c r="C18" s="17"/>
      <c r="D18" s="1483">
        <f t="shared" ref="D18:D30" si="1">+D17+1</f>
        <v>4</v>
      </c>
      <c r="E18" s="2067" t="s">
        <v>1923</v>
      </c>
      <c r="F18" s="2067" t="s">
        <v>1923</v>
      </c>
      <c r="G18" s="813" t="s">
        <v>6326</v>
      </c>
      <c r="H18" s="723">
        <v>1</v>
      </c>
      <c r="I18" s="1877">
        <v>6000</v>
      </c>
      <c r="J18" s="2150">
        <f t="shared" si="0"/>
        <v>6000</v>
      </c>
      <c r="K18" s="2151"/>
      <c r="L18" s="1470" t="s">
        <v>6327</v>
      </c>
      <c r="M18" s="17"/>
      <c r="N18" s="17"/>
      <c r="O18" s="19">
        <v>44763</v>
      </c>
      <c r="P18" s="16"/>
      <c r="Q18" s="56">
        <v>44819</v>
      </c>
      <c r="R18" s="19">
        <v>44819</v>
      </c>
      <c r="S18" s="21">
        <v>44818</v>
      </c>
    </row>
    <row r="19" spans="1:19" s="9" customFormat="1" ht="19.7" customHeight="1">
      <c r="A19" s="17" t="s">
        <v>7085</v>
      </c>
      <c r="B19" s="17"/>
      <c r="C19" s="17"/>
      <c r="D19" s="1483">
        <f t="shared" si="1"/>
        <v>5</v>
      </c>
      <c r="E19" s="2067" t="s">
        <v>1923</v>
      </c>
      <c r="F19" s="2067" t="s">
        <v>1923</v>
      </c>
      <c r="G19" s="813" t="s">
        <v>6328</v>
      </c>
      <c r="H19" s="723">
        <v>1</v>
      </c>
      <c r="I19" s="1877">
        <v>6400</v>
      </c>
      <c r="J19" s="2150">
        <f t="shared" si="0"/>
        <v>6400</v>
      </c>
      <c r="K19" s="2151"/>
      <c r="L19" s="1470" t="s">
        <v>6329</v>
      </c>
      <c r="M19" s="17"/>
      <c r="N19" s="17"/>
      <c r="O19" s="19">
        <v>44763</v>
      </c>
      <c r="P19" s="16"/>
      <c r="Q19" s="56">
        <v>44819</v>
      </c>
      <c r="R19" s="19">
        <v>44819</v>
      </c>
      <c r="S19" s="21">
        <v>44818</v>
      </c>
    </row>
    <row r="20" spans="1:19" s="9" customFormat="1" ht="19.7" customHeight="1">
      <c r="A20" s="17" t="s">
        <v>1375</v>
      </c>
      <c r="B20" s="17"/>
      <c r="C20" s="17"/>
      <c r="D20" s="1483">
        <f t="shared" si="1"/>
        <v>6</v>
      </c>
      <c r="E20" s="16" t="s">
        <v>178</v>
      </c>
      <c r="F20" s="16" t="s">
        <v>178</v>
      </c>
      <c r="G20" s="177" t="s">
        <v>3493</v>
      </c>
      <c r="H20" s="465">
        <v>10</v>
      </c>
      <c r="I20" s="1166">
        <v>79</v>
      </c>
      <c r="J20" s="1353">
        <f t="shared" si="0"/>
        <v>790</v>
      </c>
      <c r="K20" s="677"/>
      <c r="L20" s="177" t="s">
        <v>3494</v>
      </c>
      <c r="M20" s="17"/>
      <c r="N20" s="17"/>
      <c r="O20" s="19">
        <v>44763</v>
      </c>
      <c r="P20" s="16"/>
      <c r="Q20" s="56"/>
      <c r="R20" s="56">
        <v>44819</v>
      </c>
      <c r="S20" s="21">
        <v>44819</v>
      </c>
    </row>
    <row r="21" spans="1:19" s="9" customFormat="1" ht="19.7" customHeight="1">
      <c r="A21" s="17" t="s">
        <v>1375</v>
      </c>
      <c r="B21" s="17"/>
      <c r="C21" s="17"/>
      <c r="D21" s="1483">
        <f t="shared" si="1"/>
        <v>7</v>
      </c>
      <c r="E21" s="694" t="s">
        <v>100</v>
      </c>
      <c r="F21" s="694" t="s">
        <v>100</v>
      </c>
      <c r="G21" s="933" t="s">
        <v>3495</v>
      </c>
      <c r="H21" s="935">
        <v>4</v>
      </c>
      <c r="I21" s="2152">
        <v>169</v>
      </c>
      <c r="J21" s="942">
        <f t="shared" si="0"/>
        <v>676</v>
      </c>
      <c r="K21" s="696"/>
      <c r="L21" s="933" t="s">
        <v>3496</v>
      </c>
      <c r="M21" s="17"/>
      <c r="N21" s="17"/>
      <c r="O21" s="19">
        <v>44763</v>
      </c>
      <c r="P21" s="16"/>
      <c r="Q21" s="56"/>
      <c r="R21" s="56">
        <v>44819</v>
      </c>
      <c r="S21" s="21">
        <v>44819</v>
      </c>
    </row>
    <row r="22" spans="1:19" s="9" customFormat="1" ht="19.7" customHeight="1">
      <c r="A22" s="17" t="s">
        <v>1375</v>
      </c>
      <c r="B22" s="17"/>
      <c r="C22" s="17"/>
      <c r="D22" s="1483">
        <f t="shared" si="1"/>
        <v>8</v>
      </c>
      <c r="E22" s="16" t="s">
        <v>178</v>
      </c>
      <c r="F22" s="16" t="s">
        <v>178</v>
      </c>
      <c r="G22" s="145" t="s">
        <v>3779</v>
      </c>
      <c r="H22" s="17">
        <v>1</v>
      </c>
      <c r="I22" s="2153">
        <v>223</v>
      </c>
      <c r="J22" s="426">
        <f t="shared" si="0"/>
        <v>223</v>
      </c>
      <c r="K22" s="18"/>
      <c r="L22" s="54" t="s">
        <v>3500</v>
      </c>
      <c r="M22" s="17"/>
      <c r="N22" s="17"/>
      <c r="O22" s="19">
        <v>44763</v>
      </c>
      <c r="P22" s="16"/>
      <c r="Q22" s="56"/>
      <c r="R22" s="56">
        <v>44819</v>
      </c>
      <c r="S22" s="21">
        <v>44819</v>
      </c>
    </row>
    <row r="23" spans="1:19" s="9" customFormat="1" ht="19.7" customHeight="1">
      <c r="A23" s="17" t="s">
        <v>1375</v>
      </c>
      <c r="B23" s="17"/>
      <c r="C23" s="17"/>
      <c r="D23" s="1483">
        <f t="shared" si="1"/>
        <v>9</v>
      </c>
      <c r="E23" s="16" t="s">
        <v>178</v>
      </c>
      <c r="F23" s="16" t="s">
        <v>178</v>
      </c>
      <c r="G23" s="58" t="s">
        <v>273</v>
      </c>
      <c r="H23" s="465">
        <v>1</v>
      </c>
      <c r="I23" s="2154">
        <v>240</v>
      </c>
      <c r="J23" s="426">
        <f t="shared" si="0"/>
        <v>240</v>
      </c>
      <c r="K23" s="18"/>
      <c r="L23" s="311" t="s">
        <v>3502</v>
      </c>
      <c r="M23" s="17"/>
      <c r="N23" s="17"/>
      <c r="O23" s="19">
        <v>44763</v>
      </c>
      <c r="P23" s="16"/>
      <c r="Q23" s="56"/>
      <c r="R23" s="56">
        <v>44819</v>
      </c>
      <c r="S23" s="21">
        <v>44819</v>
      </c>
    </row>
    <row r="24" spans="1:19" s="9" customFormat="1" ht="19.7" customHeight="1">
      <c r="A24" s="17" t="s">
        <v>1375</v>
      </c>
      <c r="B24" s="17"/>
      <c r="C24" s="17"/>
      <c r="D24" s="1483">
        <f t="shared" si="1"/>
        <v>10</v>
      </c>
      <c r="E24" s="16" t="s">
        <v>178</v>
      </c>
      <c r="F24" s="16" t="s">
        <v>178</v>
      </c>
      <c r="G24" s="617" t="s">
        <v>3503</v>
      </c>
      <c r="H24" s="1221">
        <v>2</v>
      </c>
      <c r="I24" s="1159">
        <v>152</v>
      </c>
      <c r="J24" s="426">
        <f>H24*I24</f>
        <v>304</v>
      </c>
      <c r="K24" s="18"/>
      <c r="L24" s="1360" t="s">
        <v>707</v>
      </c>
      <c r="M24" s="17"/>
      <c r="N24" s="17"/>
      <c r="O24" s="19">
        <v>44763</v>
      </c>
      <c r="P24" s="16"/>
      <c r="Q24" s="56"/>
      <c r="R24" s="56">
        <v>44819</v>
      </c>
      <c r="S24" s="21">
        <v>44819</v>
      </c>
    </row>
    <row r="25" spans="1:19" s="9" customFormat="1" ht="19.7" customHeight="1">
      <c r="A25" s="17" t="s">
        <v>1375</v>
      </c>
      <c r="B25" s="17"/>
      <c r="C25" s="17"/>
      <c r="D25" s="1483">
        <f t="shared" si="1"/>
        <v>11</v>
      </c>
      <c r="E25" s="16" t="s">
        <v>178</v>
      </c>
      <c r="F25" s="16" t="s">
        <v>178</v>
      </c>
      <c r="G25" s="284" t="s">
        <v>2966</v>
      </c>
      <c r="H25" s="285">
        <v>1</v>
      </c>
      <c r="I25" s="1166">
        <v>226</v>
      </c>
      <c r="J25" s="383">
        <f>H25*I25</f>
        <v>226</v>
      </c>
      <c r="K25" s="278"/>
      <c r="L25" s="146" t="s">
        <v>3504</v>
      </c>
      <c r="M25" s="17"/>
      <c r="N25" s="17"/>
      <c r="O25" s="19">
        <v>44763</v>
      </c>
      <c r="P25" s="16"/>
      <c r="Q25" s="56"/>
      <c r="R25" s="56">
        <v>44819</v>
      </c>
      <c r="S25" s="21">
        <v>44819</v>
      </c>
    </row>
    <row r="26" spans="1:19" s="9" customFormat="1" ht="19.7" customHeight="1">
      <c r="A26" s="17" t="s">
        <v>1375</v>
      </c>
      <c r="B26" s="17"/>
      <c r="C26" s="17"/>
      <c r="D26" s="1483">
        <f t="shared" si="1"/>
        <v>12</v>
      </c>
      <c r="E26" s="877" t="s">
        <v>178</v>
      </c>
      <c r="F26" s="877" t="s">
        <v>178</v>
      </c>
      <c r="G26" s="910" t="s">
        <v>3511</v>
      </c>
      <c r="H26" s="879"/>
      <c r="I26" s="879">
        <v>75</v>
      </c>
      <c r="J26" s="911">
        <f t="shared" si="0"/>
        <v>0</v>
      </c>
      <c r="K26" s="1363"/>
      <c r="L26" s="910" t="s">
        <v>3512</v>
      </c>
      <c r="M26" s="410" t="s">
        <v>3513</v>
      </c>
      <c r="N26" s="17"/>
      <c r="O26" s="19"/>
      <c r="P26" s="16"/>
      <c r="Q26" s="56"/>
      <c r="R26" s="56"/>
      <c r="S26" s="21"/>
    </row>
    <row r="27" spans="1:19" s="9" customFormat="1" ht="19.7" customHeight="1">
      <c r="A27" s="17" t="s">
        <v>1375</v>
      </c>
      <c r="B27" s="17"/>
      <c r="C27" s="17"/>
      <c r="D27" s="1483">
        <f t="shared" si="1"/>
        <v>13</v>
      </c>
      <c r="E27" s="877" t="s">
        <v>178</v>
      </c>
      <c r="F27" s="877" t="s">
        <v>178</v>
      </c>
      <c r="G27" s="1270" t="s">
        <v>2952</v>
      </c>
      <c r="H27" s="906"/>
      <c r="I27" s="880">
        <v>20</v>
      </c>
      <c r="J27" s="880">
        <f t="shared" si="0"/>
        <v>0</v>
      </c>
      <c r="K27" s="881"/>
      <c r="L27" s="410" t="s">
        <v>3514</v>
      </c>
      <c r="M27" s="410" t="s">
        <v>3515</v>
      </c>
      <c r="N27" s="1364"/>
      <c r="O27" s="19"/>
      <c r="P27" s="16"/>
      <c r="Q27" s="56"/>
      <c r="R27" s="56"/>
      <c r="S27" s="21"/>
    </row>
    <row r="28" spans="1:19" s="9" customFormat="1" ht="19.7" customHeight="1">
      <c r="A28" s="17" t="s">
        <v>1375</v>
      </c>
      <c r="B28" s="17"/>
      <c r="C28" s="17"/>
      <c r="D28" s="1483">
        <f t="shared" si="1"/>
        <v>14</v>
      </c>
      <c r="E28" s="877" t="s">
        <v>178</v>
      </c>
      <c r="F28" s="877" t="s">
        <v>178</v>
      </c>
      <c r="G28" s="1270" t="s">
        <v>3516</v>
      </c>
      <c r="H28" s="906"/>
      <c r="I28" s="880">
        <v>75</v>
      </c>
      <c r="J28" s="880">
        <f t="shared" si="0"/>
        <v>0</v>
      </c>
      <c r="K28" s="881"/>
      <c r="L28" s="410" t="s">
        <v>3517</v>
      </c>
      <c r="M28" s="410" t="s">
        <v>3518</v>
      </c>
      <c r="N28" s="1364"/>
      <c r="O28" s="19"/>
      <c r="P28" s="16"/>
      <c r="Q28" s="56"/>
      <c r="R28" s="56"/>
      <c r="S28" s="21"/>
    </row>
    <row r="29" spans="1:19" s="9" customFormat="1" ht="19.7" customHeight="1">
      <c r="A29" s="17" t="s">
        <v>1375</v>
      </c>
      <c r="B29" s="17"/>
      <c r="C29" s="17"/>
      <c r="D29" s="1483">
        <f t="shared" si="1"/>
        <v>15</v>
      </c>
      <c r="E29" s="877" t="s">
        <v>178</v>
      </c>
      <c r="F29" s="877" t="s">
        <v>178</v>
      </c>
      <c r="G29" s="1270" t="s">
        <v>1371</v>
      </c>
      <c r="H29" s="906"/>
      <c r="I29" s="880">
        <v>80</v>
      </c>
      <c r="J29" s="880">
        <f t="shared" si="0"/>
        <v>0</v>
      </c>
      <c r="K29" s="881"/>
      <c r="L29" s="410" t="s">
        <v>3519</v>
      </c>
      <c r="M29" s="410" t="s">
        <v>3520</v>
      </c>
      <c r="N29" s="1364"/>
      <c r="O29" s="19"/>
      <c r="P29" s="16"/>
      <c r="Q29" s="56"/>
      <c r="R29" s="56"/>
      <c r="S29" s="21"/>
    </row>
    <row r="30" spans="1:19" s="9" customFormat="1" ht="19.7" customHeight="1">
      <c r="A30" s="17" t="s">
        <v>1375</v>
      </c>
      <c r="B30" s="17"/>
      <c r="C30" s="17"/>
      <c r="D30" s="1483">
        <f t="shared" si="1"/>
        <v>16</v>
      </c>
      <c r="E30" s="877" t="s">
        <v>178</v>
      </c>
      <c r="F30" s="877" t="s">
        <v>178</v>
      </c>
      <c r="G30" s="1270" t="s">
        <v>3521</v>
      </c>
      <c r="H30" s="906"/>
      <c r="I30" s="880">
        <v>80</v>
      </c>
      <c r="J30" s="880">
        <f t="shared" si="0"/>
        <v>0</v>
      </c>
      <c r="K30" s="881"/>
      <c r="L30" s="410" t="s">
        <v>3522</v>
      </c>
      <c r="M30" s="410" t="s">
        <v>3518</v>
      </c>
      <c r="N30" s="1364"/>
      <c r="O30" s="19"/>
      <c r="P30" s="16"/>
      <c r="Q30" s="56"/>
      <c r="R30" s="56"/>
      <c r="S30" s="21"/>
    </row>
    <row r="31" spans="1:19" s="9" customFormat="1" ht="19.7" customHeight="1">
      <c r="D31" s="16"/>
      <c r="E31" s="16"/>
      <c r="F31" s="16"/>
      <c r="G31" s="17"/>
      <c r="H31" s="17"/>
      <c r="I31" s="17"/>
      <c r="J31" s="18"/>
      <c r="K31" s="18"/>
      <c r="L31" s="17"/>
      <c r="M31" s="17"/>
      <c r="N31" s="17"/>
      <c r="O31" s="19"/>
      <c r="P31" s="16"/>
      <c r="Q31" s="17"/>
      <c r="R31" s="19"/>
      <c r="S31" s="21"/>
    </row>
    <row r="32" spans="1:19" s="9" customFormat="1" ht="19.7" customHeight="1">
      <c r="D32" s="16"/>
      <c r="E32" s="16"/>
      <c r="F32" s="16"/>
      <c r="G32" s="1260">
        <f>SUM(J17:J31)</f>
        <v>20859</v>
      </c>
      <c r="H32" s="17"/>
      <c r="I32" s="17"/>
      <c r="J32" s="18"/>
      <c r="K32" s="18"/>
      <c r="L32" s="17"/>
      <c r="M32" s="17"/>
      <c r="N32" s="17"/>
      <c r="O32" s="19"/>
      <c r="P32" s="16"/>
      <c r="Q32" s="17"/>
      <c r="R32" s="19"/>
      <c r="S32" s="21"/>
    </row>
    <row r="33" spans="1:19" s="9" customFormat="1" ht="19.149999999999999" customHeight="1">
      <c r="D33" s="16"/>
      <c r="E33" s="16"/>
      <c r="F33" s="16"/>
      <c r="G33" s="17"/>
      <c r="H33" s="17"/>
      <c r="I33" s="17"/>
      <c r="J33" s="18"/>
      <c r="K33" s="18"/>
      <c r="L33" s="17"/>
      <c r="M33" s="17"/>
      <c r="N33" s="17"/>
      <c r="O33" s="19"/>
      <c r="P33" s="16"/>
      <c r="Q33" s="17"/>
      <c r="R33" s="19"/>
      <c r="S33" s="21"/>
    </row>
    <row r="34" spans="1:19" s="9" customFormat="1" ht="19.149999999999999" customHeight="1">
      <c r="D34" s="16"/>
      <c r="E34" s="1343"/>
      <c r="F34" s="1890"/>
      <c r="G34" s="1231"/>
      <c r="H34" s="17"/>
      <c r="I34" s="17"/>
      <c r="J34" s="18"/>
      <c r="K34" s="18"/>
      <c r="L34" s="17"/>
      <c r="M34" s="17"/>
      <c r="N34" s="17"/>
      <c r="O34" s="19"/>
      <c r="P34" s="16"/>
      <c r="Q34" s="17"/>
      <c r="R34" s="19"/>
      <c r="S34" s="21"/>
    </row>
    <row r="35" spans="1:19" s="9" customFormat="1" ht="19.149999999999999" customHeight="1">
      <c r="D35" s="16"/>
      <c r="E35" s="1343"/>
      <c r="F35" s="1890"/>
      <c r="G35" s="1231"/>
      <c r="H35" s="17"/>
      <c r="I35" s="17"/>
      <c r="J35" s="18"/>
      <c r="K35" s="18"/>
      <c r="L35" s="17"/>
      <c r="M35" s="17"/>
      <c r="N35" s="17"/>
      <c r="O35" s="19"/>
      <c r="P35" s="16"/>
      <c r="Q35" s="17"/>
      <c r="R35" s="19"/>
      <c r="S35" s="21"/>
    </row>
    <row r="36" spans="1:19" s="9" customFormat="1" ht="19.149999999999999" customHeight="1">
      <c r="D36" s="16"/>
      <c r="E36" s="1262" t="s">
        <v>3523</v>
      </c>
      <c r="F36" s="1263"/>
      <c r="G36" s="1264"/>
      <c r="H36" s="17"/>
      <c r="I36" s="17"/>
      <c r="J36" s="18"/>
      <c r="K36" s="18"/>
      <c r="L36" s="17"/>
      <c r="M36" s="17"/>
      <c r="N36" s="17"/>
      <c r="O36" s="19"/>
      <c r="P36" s="16"/>
      <c r="Q36" s="17"/>
      <c r="R36" s="19"/>
      <c r="S36" s="21"/>
    </row>
    <row r="37" spans="1:19" s="9" customFormat="1" ht="19.149999999999999" customHeight="1">
      <c r="A37" s="17" t="s">
        <v>1398</v>
      </c>
      <c r="D37" s="1483">
        <f>+D30+1</f>
        <v>17</v>
      </c>
      <c r="E37" s="16" t="s">
        <v>178</v>
      </c>
      <c r="F37" s="16" t="s">
        <v>178</v>
      </c>
      <c r="G37" s="202" t="s">
        <v>1907</v>
      </c>
      <c r="H37" s="64">
        <v>1</v>
      </c>
      <c r="I37" s="2155">
        <v>1536</v>
      </c>
      <c r="J37" s="203">
        <f t="shared" ref="J37:J43" si="2">H37*I37</f>
        <v>1536</v>
      </c>
      <c r="K37" s="61"/>
      <c r="L37" s="50" t="s">
        <v>1908</v>
      </c>
      <c r="M37" s="93"/>
      <c r="N37" s="92"/>
      <c r="O37" s="19">
        <v>44763</v>
      </c>
      <c r="P37" s="16"/>
      <c r="Q37" s="19"/>
      <c r="R37" s="56">
        <v>44819</v>
      </c>
      <c r="S37" s="21">
        <v>44819</v>
      </c>
    </row>
    <row r="38" spans="1:19" s="9" customFormat="1" ht="19.149999999999999" customHeight="1">
      <c r="A38" s="17" t="s">
        <v>1398</v>
      </c>
      <c r="D38" s="1483">
        <f t="shared" ref="D38:D43" si="3">+D37+1</f>
        <v>18</v>
      </c>
      <c r="E38" s="16" t="s">
        <v>178</v>
      </c>
      <c r="F38" s="16" t="s">
        <v>178</v>
      </c>
      <c r="G38" s="202" t="s">
        <v>1910</v>
      </c>
      <c r="H38" s="64">
        <v>1</v>
      </c>
      <c r="I38" s="2155">
        <v>1488</v>
      </c>
      <c r="J38" s="203">
        <f t="shared" si="2"/>
        <v>1488</v>
      </c>
      <c r="K38" s="61"/>
      <c r="L38" s="50" t="s">
        <v>1911</v>
      </c>
      <c r="M38" s="93"/>
      <c r="N38" s="92"/>
      <c r="O38" s="19">
        <v>44763</v>
      </c>
      <c r="P38" s="16"/>
      <c r="Q38" s="19"/>
      <c r="R38" s="56">
        <v>44819</v>
      </c>
      <c r="S38" s="21">
        <v>44819</v>
      </c>
    </row>
    <row r="39" spans="1:19" s="9" customFormat="1" ht="19.149999999999999" customHeight="1">
      <c r="A39" s="17" t="s">
        <v>1398</v>
      </c>
      <c r="D39" s="1483">
        <f t="shared" si="3"/>
        <v>19</v>
      </c>
      <c r="E39" s="16" t="s">
        <v>178</v>
      </c>
      <c r="F39" s="16" t="s">
        <v>178</v>
      </c>
      <c r="G39" s="202" t="s">
        <v>1912</v>
      </c>
      <c r="H39" s="64">
        <v>1</v>
      </c>
      <c r="I39" s="2155">
        <v>1312</v>
      </c>
      <c r="J39" s="203">
        <f t="shared" si="2"/>
        <v>1312</v>
      </c>
      <c r="K39" s="61"/>
      <c r="L39" s="50" t="s">
        <v>1913</v>
      </c>
      <c r="M39" s="93"/>
      <c r="N39" s="92"/>
      <c r="O39" s="19">
        <v>44763</v>
      </c>
      <c r="P39" s="16"/>
      <c r="Q39" s="19"/>
      <c r="R39" s="56">
        <v>44819</v>
      </c>
      <c r="S39" s="21">
        <v>44819</v>
      </c>
    </row>
    <row r="40" spans="1:19" s="9" customFormat="1" ht="19.149999999999999" customHeight="1">
      <c r="A40" s="17" t="s">
        <v>1398</v>
      </c>
      <c r="D40" s="1483">
        <f t="shared" si="3"/>
        <v>20</v>
      </c>
      <c r="E40" s="16" t="s">
        <v>178</v>
      </c>
      <c r="F40" s="16" t="s">
        <v>178</v>
      </c>
      <c r="G40" s="145" t="s">
        <v>1914</v>
      </c>
      <c r="H40" s="17">
        <v>1</v>
      </c>
      <c r="I40" s="1172">
        <v>930</v>
      </c>
      <c r="J40" s="52">
        <f t="shared" si="2"/>
        <v>930</v>
      </c>
      <c r="K40" s="18"/>
      <c r="L40" s="54" t="s">
        <v>1512</v>
      </c>
      <c r="M40" s="93"/>
      <c r="N40" s="92"/>
      <c r="O40" s="19">
        <v>44763</v>
      </c>
      <c r="P40" s="16"/>
      <c r="Q40" s="19"/>
      <c r="R40" s="56">
        <v>44819</v>
      </c>
      <c r="S40" s="21">
        <v>44819</v>
      </c>
    </row>
    <row r="41" spans="1:19" s="9" customFormat="1" ht="19.149999999999999" customHeight="1">
      <c r="A41" s="17" t="s">
        <v>1375</v>
      </c>
      <c r="D41" s="1483">
        <f t="shared" si="3"/>
        <v>21</v>
      </c>
      <c r="E41" s="16" t="s">
        <v>178</v>
      </c>
      <c r="F41" s="16" t="s">
        <v>178</v>
      </c>
      <c r="G41" s="145" t="s">
        <v>1915</v>
      </c>
      <c r="H41" s="17">
        <v>1</v>
      </c>
      <c r="I41" s="1172">
        <v>750</v>
      </c>
      <c r="J41" s="52">
        <f t="shared" si="2"/>
        <v>750</v>
      </c>
      <c r="K41" s="18"/>
      <c r="L41" s="54" t="s">
        <v>1916</v>
      </c>
      <c r="M41" s="93"/>
      <c r="N41" s="92"/>
      <c r="O41" s="19">
        <v>44763</v>
      </c>
      <c r="P41" s="16"/>
      <c r="Q41" s="19"/>
      <c r="R41" s="56">
        <v>44819</v>
      </c>
      <c r="S41" s="21">
        <v>44819</v>
      </c>
    </row>
    <row r="42" spans="1:19" s="9" customFormat="1" ht="19.149999999999999" customHeight="1">
      <c r="A42" s="17" t="s">
        <v>1375</v>
      </c>
      <c r="D42" s="1483">
        <f t="shared" si="3"/>
        <v>22</v>
      </c>
      <c r="E42" s="59" t="s">
        <v>178</v>
      </c>
      <c r="F42" s="59" t="s">
        <v>178</v>
      </c>
      <c r="G42" s="50" t="s">
        <v>1353</v>
      </c>
      <c r="H42" s="61">
        <v>10</v>
      </c>
      <c r="I42" s="2156">
        <v>32</v>
      </c>
      <c r="J42" s="902">
        <f t="shared" si="2"/>
        <v>320</v>
      </c>
      <c r="K42" s="61"/>
      <c r="L42" s="50" t="s">
        <v>5773</v>
      </c>
      <c r="M42" s="2023"/>
      <c r="N42" s="92"/>
      <c r="O42" s="19">
        <v>44763</v>
      </c>
      <c r="P42" s="16"/>
      <c r="Q42" s="19"/>
      <c r="R42" s="56">
        <v>44819</v>
      </c>
      <c r="S42" s="21">
        <v>44819</v>
      </c>
    </row>
    <row r="43" spans="1:19" s="9" customFormat="1" ht="19.149999999999999" customHeight="1">
      <c r="A43" s="17" t="s">
        <v>1375</v>
      </c>
      <c r="D43" s="1483">
        <f t="shared" si="3"/>
        <v>23</v>
      </c>
      <c r="E43" s="412" t="s">
        <v>178</v>
      </c>
      <c r="F43" s="412" t="s">
        <v>178</v>
      </c>
      <c r="G43" s="396" t="s">
        <v>5774</v>
      </c>
      <c r="H43" s="395"/>
      <c r="I43" s="2157">
        <v>92</v>
      </c>
      <c r="J43" s="2158">
        <f t="shared" si="2"/>
        <v>0</v>
      </c>
      <c r="K43" s="395"/>
      <c r="L43" s="396" t="s">
        <v>5775</v>
      </c>
      <c r="M43" s="2023" t="s">
        <v>592</v>
      </c>
      <c r="N43" s="92"/>
      <c r="O43" s="19"/>
      <c r="P43" s="16"/>
      <c r="Q43" s="19"/>
      <c r="R43" s="56"/>
      <c r="S43" s="21"/>
    </row>
    <row r="44" spans="1:19" s="9" customFormat="1" ht="19.149999999999999" customHeight="1">
      <c r="D44" s="16"/>
      <c r="E44" s="381"/>
      <c r="F44" s="381"/>
      <c r="G44" s="324"/>
      <c r="H44" s="292"/>
      <c r="I44" s="2159"/>
      <c r="J44" s="2159"/>
      <c r="K44" s="292"/>
      <c r="L44" s="324"/>
      <c r="M44" s="2160"/>
      <c r="N44" s="17"/>
      <c r="O44" s="19"/>
      <c r="P44" s="16"/>
      <c r="Q44" s="19"/>
      <c r="R44" s="56"/>
      <c r="S44" s="21"/>
    </row>
    <row r="45" spans="1:19" s="9" customFormat="1" ht="19.149999999999999" customHeight="1">
      <c r="D45" s="16"/>
      <c r="E45" s="381"/>
      <c r="F45" s="381"/>
      <c r="G45" s="17"/>
      <c r="H45" s="17"/>
      <c r="I45" s="17"/>
      <c r="J45" s="17"/>
      <c r="K45" s="17"/>
      <c r="L45" s="17"/>
      <c r="M45" s="17"/>
      <c r="N45" s="17"/>
      <c r="O45" s="19"/>
      <c r="P45" s="16"/>
      <c r="Q45" s="17"/>
      <c r="R45" s="19"/>
      <c r="S45" s="21"/>
    </row>
    <row r="46" spans="1:19" s="9" customFormat="1" ht="19.149999999999999" customHeight="1">
      <c r="D46" s="16"/>
      <c r="E46" s="1343"/>
      <c r="F46" s="1890"/>
      <c r="G46" s="1260">
        <f>SUM(J37:J45)</f>
        <v>6336</v>
      </c>
      <c r="H46" s="17"/>
      <c r="I46" s="17"/>
      <c r="J46" s="18"/>
      <c r="K46" s="18"/>
      <c r="L46" s="17"/>
      <c r="M46" s="17"/>
      <c r="N46" s="17"/>
      <c r="O46" s="19"/>
      <c r="P46" s="16"/>
      <c r="Q46" s="17"/>
      <c r="R46" s="19"/>
      <c r="S46" s="21"/>
    </row>
    <row r="47" spans="1:19" s="9" customFormat="1" ht="19.149999999999999" customHeight="1">
      <c r="D47" s="16"/>
      <c r="E47" s="1343"/>
      <c r="F47" s="1890"/>
      <c r="G47" s="1231"/>
      <c r="H47" s="17"/>
      <c r="I47" s="17"/>
      <c r="J47" s="18"/>
      <c r="K47" s="18"/>
      <c r="L47" s="17"/>
      <c r="M47" s="17"/>
      <c r="N47" s="17"/>
      <c r="O47" s="19"/>
      <c r="P47" s="16"/>
      <c r="Q47" s="17"/>
      <c r="R47" s="19"/>
      <c r="S47" s="21"/>
    </row>
    <row r="48" spans="1:19" s="9" customFormat="1" ht="19.149999999999999" customHeight="1">
      <c r="D48" s="16"/>
      <c r="E48" s="1343"/>
      <c r="F48" s="1890"/>
      <c r="G48" s="1231"/>
      <c r="H48" s="17"/>
      <c r="I48" s="17"/>
      <c r="J48" s="18"/>
      <c r="K48" s="18"/>
      <c r="L48" s="17"/>
      <c r="M48" s="17"/>
      <c r="N48" s="17"/>
      <c r="O48" s="19"/>
      <c r="P48" s="16"/>
      <c r="Q48" s="17"/>
      <c r="R48" s="19"/>
      <c r="S48" s="21"/>
    </row>
    <row r="49" spans="1:19" s="9" customFormat="1" ht="19.149999999999999" customHeight="1">
      <c r="D49" s="16"/>
      <c r="E49" s="1343"/>
      <c r="F49" s="1890"/>
      <c r="G49" s="1231"/>
      <c r="H49" s="17"/>
      <c r="I49" s="17"/>
      <c r="J49" s="18"/>
      <c r="K49" s="18"/>
      <c r="L49" s="17"/>
      <c r="M49" s="17"/>
      <c r="N49" s="17"/>
      <c r="O49" s="19"/>
      <c r="P49" s="16"/>
      <c r="Q49" s="17"/>
      <c r="R49" s="19"/>
      <c r="S49" s="21"/>
    </row>
    <row r="50" spans="1:19" s="9" customFormat="1" ht="19.7" customHeight="1">
      <c r="D50" s="16"/>
      <c r="E50" s="1262" t="s">
        <v>2025</v>
      </c>
      <c r="F50" s="1263"/>
      <c r="G50" s="1264"/>
      <c r="H50" s="17"/>
      <c r="I50" s="17"/>
      <c r="J50" s="18"/>
      <c r="K50" s="18"/>
      <c r="L50" s="17"/>
      <c r="M50" s="17"/>
      <c r="N50" s="17"/>
      <c r="O50" s="19"/>
      <c r="P50" s="16"/>
      <c r="Q50" s="17"/>
      <c r="R50" s="19"/>
      <c r="S50" s="21"/>
    </row>
    <row r="51" spans="1:19" s="9" customFormat="1" ht="19.7" customHeight="1">
      <c r="A51" s="17" t="s">
        <v>1398</v>
      </c>
      <c r="D51" s="1483">
        <f>+D43+1</f>
        <v>24</v>
      </c>
      <c r="E51" s="721" t="s">
        <v>1304</v>
      </c>
      <c r="F51" s="721" t="s">
        <v>178</v>
      </c>
      <c r="G51" s="789" t="s">
        <v>7086</v>
      </c>
      <c r="H51" s="723">
        <v>1</v>
      </c>
      <c r="I51" s="1171">
        <v>1936</v>
      </c>
      <c r="J51" s="278">
        <f>H51*I51</f>
        <v>1936</v>
      </c>
      <c r="K51" s="18"/>
      <c r="L51" s="146" t="s">
        <v>7087</v>
      </c>
      <c r="M51" s="17"/>
      <c r="N51" s="17"/>
      <c r="O51" s="19">
        <v>44763</v>
      </c>
      <c r="P51" s="16"/>
      <c r="Q51" s="19"/>
      <c r="R51" s="56">
        <v>44819</v>
      </c>
      <c r="S51" s="21">
        <v>44819</v>
      </c>
    </row>
    <row r="52" spans="1:19" s="9" customFormat="1" ht="19.7" customHeight="1">
      <c r="A52" s="17" t="s">
        <v>1398</v>
      </c>
      <c r="D52" s="1483">
        <f t="shared" ref="D52:D61" si="4">+D51+1</f>
        <v>25</v>
      </c>
      <c r="E52" s="721" t="s">
        <v>1304</v>
      </c>
      <c r="F52" s="721" t="s">
        <v>178</v>
      </c>
      <c r="G52" s="789" t="s">
        <v>7088</v>
      </c>
      <c r="H52" s="723">
        <v>1</v>
      </c>
      <c r="I52" s="1171">
        <v>2850</v>
      </c>
      <c r="J52" s="278">
        <f>H52*I52</f>
        <v>2850</v>
      </c>
      <c r="K52" s="18"/>
      <c r="L52" s="146" t="s">
        <v>7089</v>
      </c>
      <c r="M52" s="17"/>
      <c r="N52" s="146"/>
      <c r="O52" s="19">
        <v>44763</v>
      </c>
      <c r="P52" s="16"/>
      <c r="Q52" s="19"/>
      <c r="R52" s="56">
        <v>44819</v>
      </c>
      <c r="S52" s="21">
        <v>44819</v>
      </c>
    </row>
    <row r="53" spans="1:19" s="75" customFormat="1" ht="19.7" customHeight="1">
      <c r="A53" s="17" t="s">
        <v>1398</v>
      </c>
      <c r="C53" s="9"/>
      <c r="D53" s="1483">
        <f t="shared" si="4"/>
        <v>26</v>
      </c>
      <c r="E53" s="16" t="s">
        <v>178</v>
      </c>
      <c r="F53" s="16" t="s">
        <v>178</v>
      </c>
      <c r="G53" s="1207" t="s">
        <v>2031</v>
      </c>
      <c r="H53" s="618">
        <v>1</v>
      </c>
      <c r="I53" s="1166">
        <v>4500</v>
      </c>
      <c r="J53" s="383">
        <f t="shared" ref="J53:J59" si="5">H53*I53</f>
        <v>4500</v>
      </c>
      <c r="K53" s="286"/>
      <c r="L53" s="510" t="s">
        <v>2032</v>
      </c>
      <c r="M53" s="17"/>
      <c r="N53" s="146"/>
      <c r="O53" s="19">
        <v>44763</v>
      </c>
      <c r="P53" s="73"/>
      <c r="Q53" s="20"/>
      <c r="R53" s="56">
        <v>44819</v>
      </c>
      <c r="S53" s="21">
        <v>44819</v>
      </c>
    </row>
    <row r="54" spans="1:19" s="75" customFormat="1" ht="19.7" customHeight="1">
      <c r="A54" s="17" t="s">
        <v>1375</v>
      </c>
      <c r="C54" s="9"/>
      <c r="D54" s="1483">
        <f t="shared" si="4"/>
        <v>27</v>
      </c>
      <c r="E54" s="17" t="s">
        <v>178</v>
      </c>
      <c r="F54" s="17" t="s">
        <v>178</v>
      </c>
      <c r="G54" s="617" t="s">
        <v>2033</v>
      </c>
      <c r="H54" s="1221">
        <v>2</v>
      </c>
      <c r="I54" s="1159">
        <v>70</v>
      </c>
      <c r="J54" s="1367">
        <f t="shared" si="5"/>
        <v>140</v>
      </c>
      <c r="K54" s="18"/>
      <c r="L54" s="617" t="s">
        <v>2034</v>
      </c>
      <c r="M54" s="17"/>
      <c r="N54" s="146"/>
      <c r="O54" s="19">
        <v>44763</v>
      </c>
      <c r="P54" s="73"/>
      <c r="Q54" s="20"/>
      <c r="R54" s="56">
        <v>44819</v>
      </c>
      <c r="S54" s="21">
        <v>44819</v>
      </c>
    </row>
    <row r="55" spans="1:19" s="75" customFormat="1" ht="19.7" customHeight="1">
      <c r="A55" s="17" t="s">
        <v>1375</v>
      </c>
      <c r="C55" s="9"/>
      <c r="D55" s="1483">
        <f t="shared" si="4"/>
        <v>28</v>
      </c>
      <c r="E55" s="17" t="s">
        <v>178</v>
      </c>
      <c r="F55" s="17" t="s">
        <v>178</v>
      </c>
      <c r="G55" s="617" t="s">
        <v>2035</v>
      </c>
      <c r="H55" s="1221">
        <v>2</v>
      </c>
      <c r="I55" s="1159">
        <v>78</v>
      </c>
      <c r="J55" s="1367">
        <f t="shared" si="5"/>
        <v>156</v>
      </c>
      <c r="K55" s="18"/>
      <c r="L55" s="617" t="s">
        <v>2034</v>
      </c>
      <c r="M55" s="17"/>
      <c r="N55" s="92"/>
      <c r="O55" s="19">
        <v>44763</v>
      </c>
      <c r="P55" s="73"/>
      <c r="Q55" s="20"/>
      <c r="R55" s="56">
        <v>44819</v>
      </c>
      <c r="S55" s="21">
        <v>44819</v>
      </c>
    </row>
    <row r="56" spans="1:19" s="75" customFormat="1" ht="19.7" customHeight="1">
      <c r="A56" s="17" t="s">
        <v>1375</v>
      </c>
      <c r="C56" s="9"/>
      <c r="D56" s="1483">
        <f t="shared" si="4"/>
        <v>29</v>
      </c>
      <c r="E56" s="16" t="s">
        <v>178</v>
      </c>
      <c r="F56" s="16" t="s">
        <v>178</v>
      </c>
      <c r="G56" s="177" t="s">
        <v>2036</v>
      </c>
      <c r="H56" s="465">
        <v>4</v>
      </c>
      <c r="I56" s="1166">
        <v>169</v>
      </c>
      <c r="J56" s="1353">
        <f t="shared" si="5"/>
        <v>676</v>
      </c>
      <c r="K56" s="677"/>
      <c r="L56" s="177" t="s">
        <v>2037</v>
      </c>
      <c r="M56" s="17"/>
      <c r="N56" s="92"/>
      <c r="O56" s="19">
        <v>44763</v>
      </c>
      <c r="P56" s="73"/>
      <c r="Q56" s="20"/>
      <c r="R56" s="56">
        <v>44819</v>
      </c>
      <c r="S56" s="21">
        <v>44819</v>
      </c>
    </row>
    <row r="57" spans="1:19" s="75" customFormat="1" ht="19.7" customHeight="1">
      <c r="A57" s="17" t="s">
        <v>1375</v>
      </c>
      <c r="C57" s="9"/>
      <c r="D57" s="1483">
        <f t="shared" si="4"/>
        <v>30</v>
      </c>
      <c r="E57" s="16" t="s">
        <v>178</v>
      </c>
      <c r="F57" s="16" t="s">
        <v>178</v>
      </c>
      <c r="G57" s="145" t="s">
        <v>1341</v>
      </c>
      <c r="H57" s="17">
        <v>2</v>
      </c>
      <c r="I57" s="2153">
        <v>71</v>
      </c>
      <c r="J57" s="426">
        <f t="shared" si="5"/>
        <v>142</v>
      </c>
      <c r="K57" s="18"/>
      <c r="L57" s="54" t="s">
        <v>1342</v>
      </c>
      <c r="M57" s="93"/>
      <c r="N57" s="92"/>
      <c r="O57" s="19">
        <v>44763</v>
      </c>
      <c r="P57" s="73"/>
      <c r="Q57" s="20"/>
      <c r="R57" s="56">
        <v>44819</v>
      </c>
      <c r="S57" s="21">
        <v>44819</v>
      </c>
    </row>
    <row r="58" spans="1:19" s="75" customFormat="1" ht="19.7" customHeight="1">
      <c r="A58" s="17" t="s">
        <v>1375</v>
      </c>
      <c r="C58" s="9"/>
      <c r="D58" s="1483">
        <f t="shared" si="4"/>
        <v>31</v>
      </c>
      <c r="E58" s="16" t="s">
        <v>178</v>
      </c>
      <c r="F58" s="16" t="s">
        <v>178</v>
      </c>
      <c r="G58" s="145" t="s">
        <v>1343</v>
      </c>
      <c r="H58" s="17">
        <v>2</v>
      </c>
      <c r="I58" s="2153">
        <v>30</v>
      </c>
      <c r="J58" s="426">
        <f t="shared" si="5"/>
        <v>60</v>
      </c>
      <c r="K58" s="18"/>
      <c r="L58" s="54" t="s">
        <v>1344</v>
      </c>
      <c r="M58" s="93"/>
      <c r="N58" s="92"/>
      <c r="O58" s="19">
        <v>44763</v>
      </c>
      <c r="P58" s="73"/>
      <c r="Q58" s="20"/>
      <c r="R58" s="56">
        <v>44819</v>
      </c>
      <c r="S58" s="21">
        <v>44819</v>
      </c>
    </row>
    <row r="59" spans="1:19" s="75" customFormat="1" ht="19.7" customHeight="1">
      <c r="A59" s="17" t="s">
        <v>1375</v>
      </c>
      <c r="C59" s="9"/>
      <c r="D59" s="1483">
        <f t="shared" si="4"/>
        <v>32</v>
      </c>
      <c r="E59" s="799" t="s">
        <v>2039</v>
      </c>
      <c r="F59" s="799" t="s">
        <v>178</v>
      </c>
      <c r="G59" s="800" t="s">
        <v>2040</v>
      </c>
      <c r="H59" s="801"/>
      <c r="I59" s="802">
        <v>1800</v>
      </c>
      <c r="J59" s="1368">
        <f t="shared" si="5"/>
        <v>0</v>
      </c>
      <c r="K59" s="804"/>
      <c r="L59" s="800" t="s">
        <v>3011</v>
      </c>
      <c r="M59" s="805" t="s">
        <v>2042</v>
      </c>
      <c r="N59" s="92"/>
      <c r="O59" s="20"/>
      <c r="P59" s="73"/>
      <c r="Q59" s="20"/>
      <c r="R59" s="56"/>
      <c r="S59" s="21"/>
    </row>
    <row r="60" spans="1:19" s="75" customFormat="1" ht="19.7" customHeight="1">
      <c r="A60" s="17" t="s">
        <v>1375</v>
      </c>
      <c r="C60" s="9"/>
      <c r="D60" s="1483">
        <f t="shared" si="4"/>
        <v>33</v>
      </c>
      <c r="E60" s="1369" t="s">
        <v>178</v>
      </c>
      <c r="F60" s="1369" t="s">
        <v>178</v>
      </c>
      <c r="G60" s="897" t="s">
        <v>2115</v>
      </c>
      <c r="H60" s="1370"/>
      <c r="I60" s="1371">
        <v>690</v>
      </c>
      <c r="J60" s="1371">
        <f>H60*I60</f>
        <v>0</v>
      </c>
      <c r="K60" s="1372"/>
      <c r="L60" s="1373" t="s">
        <v>2116</v>
      </c>
      <c r="M60" s="805" t="s">
        <v>3535</v>
      </c>
      <c r="N60" s="92"/>
      <c r="O60" s="20"/>
      <c r="P60" s="73"/>
      <c r="Q60" s="20"/>
      <c r="R60" s="56"/>
      <c r="S60" s="21"/>
    </row>
    <row r="61" spans="1:19" s="75" customFormat="1" ht="19.7" customHeight="1">
      <c r="A61" s="17" t="s">
        <v>1375</v>
      </c>
      <c r="C61" s="9"/>
      <c r="D61" s="1483">
        <f t="shared" si="4"/>
        <v>34</v>
      </c>
      <c r="E61" s="1369" t="s">
        <v>178</v>
      </c>
      <c r="F61" s="1369" t="s">
        <v>178</v>
      </c>
      <c r="G61" s="897" t="s">
        <v>2117</v>
      </c>
      <c r="H61" s="1370"/>
      <c r="I61" s="1371">
        <v>990</v>
      </c>
      <c r="J61" s="1371">
        <f>H61*I61</f>
        <v>0</v>
      </c>
      <c r="K61" s="1372"/>
      <c r="L61" s="1373" t="s">
        <v>2116</v>
      </c>
      <c r="M61" s="805" t="s">
        <v>3535</v>
      </c>
      <c r="N61" s="92"/>
      <c r="O61" s="20"/>
      <c r="P61" s="73"/>
      <c r="Q61" s="20"/>
      <c r="R61" s="56"/>
      <c r="S61" s="21"/>
    </row>
    <row r="62" spans="1:19" s="75" customFormat="1" ht="19.7" customHeight="1">
      <c r="C62" s="9"/>
      <c r="D62" s="16"/>
      <c r="E62" s="385"/>
      <c r="F62" s="385"/>
      <c r="G62" s="146"/>
      <c r="H62" s="17"/>
      <c r="I62" s="383"/>
      <c r="J62" s="383"/>
      <c r="K62" s="18"/>
      <c r="L62" s="483"/>
      <c r="M62" s="93"/>
      <c r="N62" s="92"/>
      <c r="O62" s="20"/>
      <c r="P62" s="73"/>
      <c r="Q62" s="93"/>
      <c r="R62" s="20"/>
      <c r="S62" s="74"/>
    </row>
    <row r="63" spans="1:19" s="75" customFormat="1" ht="19.7" customHeight="1">
      <c r="C63" s="9"/>
      <c r="D63" s="16"/>
      <c r="E63" s="73"/>
      <c r="F63" s="73"/>
      <c r="G63" s="1260">
        <f>SUM(J51:J62)</f>
        <v>10460</v>
      </c>
      <c r="H63" s="852"/>
      <c r="I63" s="93"/>
      <c r="J63" s="383"/>
      <c r="K63" s="90"/>
      <c r="L63" s="66"/>
      <c r="M63" s="93"/>
      <c r="N63" s="92"/>
      <c r="O63" s="20"/>
      <c r="P63" s="73"/>
      <c r="Q63" s="93"/>
      <c r="R63" s="20"/>
      <c r="S63" s="74"/>
    </row>
    <row r="64" spans="1:19" s="9" customFormat="1" ht="19.7" customHeight="1">
      <c r="D64" s="16"/>
      <c r="E64" s="16"/>
      <c r="F64" s="16"/>
      <c r="G64" s="1374"/>
      <c r="H64" s="1106"/>
      <c r="I64" s="17"/>
      <c r="J64" s="383"/>
      <c r="K64" s="18"/>
      <c r="L64" s="50"/>
      <c r="M64" s="17"/>
      <c r="N64" s="146"/>
      <c r="O64" s="19"/>
      <c r="P64" s="16"/>
      <c r="Q64" s="17"/>
      <c r="R64" s="19"/>
      <c r="S64" s="21"/>
    </row>
    <row r="65" spans="1:19" s="9" customFormat="1" ht="19.7" customHeight="1">
      <c r="D65" s="16"/>
      <c r="E65" s="16"/>
      <c r="F65" s="16"/>
      <c r="G65" s="1374"/>
      <c r="H65" s="1106"/>
      <c r="I65" s="17"/>
      <c r="J65" s="383"/>
      <c r="K65" s="18"/>
      <c r="L65" s="50"/>
      <c r="M65" s="17"/>
      <c r="N65" s="146"/>
      <c r="O65" s="19"/>
      <c r="P65" s="16"/>
      <c r="Q65" s="17"/>
      <c r="R65" s="19"/>
      <c r="S65" s="21"/>
    </row>
    <row r="66" spans="1:19" s="9" customFormat="1" ht="19.7" customHeight="1">
      <c r="D66" s="16"/>
      <c r="E66" s="16"/>
      <c r="F66" s="16"/>
      <c r="G66" s="1374"/>
      <c r="H66" s="1106"/>
      <c r="I66" s="17"/>
      <c r="J66" s="383"/>
      <c r="K66" s="18"/>
      <c r="L66" s="50"/>
      <c r="M66" s="17"/>
      <c r="N66" s="146"/>
      <c r="O66" s="19"/>
      <c r="P66" s="16"/>
      <c r="Q66" s="17"/>
      <c r="R66" s="19"/>
      <c r="S66" s="21"/>
    </row>
    <row r="67" spans="1:19" s="75" customFormat="1" ht="19.7" customHeight="1">
      <c r="C67" s="9"/>
      <c r="D67" s="16"/>
      <c r="E67" s="2075" t="s">
        <v>7090</v>
      </c>
      <c r="F67" s="2076"/>
      <c r="G67" s="2077"/>
      <c r="H67" s="618"/>
      <c r="I67" s="618"/>
      <c r="J67" s="383"/>
      <c r="K67" s="18"/>
      <c r="L67" s="173"/>
      <c r="M67" s="93"/>
      <c r="N67" s="92"/>
      <c r="O67" s="20"/>
      <c r="P67" s="73"/>
      <c r="Q67" s="93"/>
      <c r="R67" s="20"/>
      <c r="S67" s="74"/>
    </row>
    <row r="68" spans="1:19" s="75" customFormat="1" ht="19.7" customHeight="1">
      <c r="A68" s="17" t="s">
        <v>1398</v>
      </c>
      <c r="C68" s="9"/>
      <c r="D68" s="1483">
        <f>+D61+1</f>
        <v>35</v>
      </c>
      <c r="E68" s="16" t="s">
        <v>178</v>
      </c>
      <c r="F68" s="16" t="s">
        <v>178</v>
      </c>
      <c r="G68" s="177" t="s">
        <v>7091</v>
      </c>
      <c r="H68" s="17">
        <v>1</v>
      </c>
      <c r="I68" s="1171">
        <v>1904</v>
      </c>
      <c r="J68" s="17">
        <f t="shared" ref="J68:J78" si="6">H68*I68</f>
        <v>1904</v>
      </c>
      <c r="K68" s="676"/>
      <c r="L68" s="54" t="s">
        <v>7092</v>
      </c>
      <c r="M68" s="17"/>
      <c r="N68" s="92"/>
      <c r="O68" s="19">
        <v>44763</v>
      </c>
      <c r="P68" s="73"/>
      <c r="Q68" s="20"/>
      <c r="R68" s="56">
        <v>44819</v>
      </c>
      <c r="S68" s="21">
        <v>44819</v>
      </c>
    </row>
    <row r="69" spans="1:19" s="75" customFormat="1" ht="19.7" customHeight="1">
      <c r="A69" s="17" t="s">
        <v>1375</v>
      </c>
      <c r="C69" s="9"/>
      <c r="D69" s="1483">
        <f t="shared" ref="D69:D78" si="7">+D68+1</f>
        <v>36</v>
      </c>
      <c r="E69" s="16" t="s">
        <v>178</v>
      </c>
      <c r="F69" s="16" t="s">
        <v>178</v>
      </c>
      <c r="G69" s="145" t="s">
        <v>1341</v>
      </c>
      <c r="H69" s="17">
        <v>2</v>
      </c>
      <c r="I69" s="2153">
        <v>71</v>
      </c>
      <c r="J69" s="426">
        <f t="shared" si="6"/>
        <v>142</v>
      </c>
      <c r="K69" s="18"/>
      <c r="L69" s="54" t="s">
        <v>1342</v>
      </c>
      <c r="M69" s="146" t="s">
        <v>7093</v>
      </c>
      <c r="N69" s="92"/>
      <c r="O69" s="19">
        <v>44763</v>
      </c>
      <c r="P69" s="73"/>
      <c r="Q69" s="20"/>
      <c r="R69" s="56">
        <v>44819</v>
      </c>
      <c r="S69" s="21">
        <v>44819</v>
      </c>
    </row>
    <row r="70" spans="1:19" s="75" customFormat="1" ht="19.7" customHeight="1">
      <c r="A70" s="17" t="s">
        <v>1375</v>
      </c>
      <c r="C70" s="9"/>
      <c r="D70" s="1483">
        <f t="shared" si="7"/>
        <v>37</v>
      </c>
      <c r="E70" s="16" t="s">
        <v>178</v>
      </c>
      <c r="F70" s="16" t="s">
        <v>178</v>
      </c>
      <c r="G70" s="145" t="s">
        <v>1343</v>
      </c>
      <c r="H70" s="17">
        <v>2</v>
      </c>
      <c r="I70" s="2153">
        <v>30</v>
      </c>
      <c r="J70" s="426">
        <f t="shared" si="6"/>
        <v>60</v>
      </c>
      <c r="K70" s="18"/>
      <c r="L70" s="54" t="s">
        <v>1344</v>
      </c>
      <c r="M70" s="146" t="s">
        <v>7093</v>
      </c>
      <c r="N70" s="92"/>
      <c r="O70" s="19">
        <v>44763</v>
      </c>
      <c r="P70" s="73"/>
      <c r="Q70" s="20"/>
      <c r="R70" s="56">
        <v>44819</v>
      </c>
      <c r="S70" s="21">
        <v>44819</v>
      </c>
    </row>
    <row r="71" spans="1:19" s="75" customFormat="1" ht="19.7" customHeight="1">
      <c r="A71" s="17" t="s">
        <v>1398</v>
      </c>
      <c r="C71" s="9"/>
      <c r="D71" s="1483">
        <f t="shared" si="7"/>
        <v>38</v>
      </c>
      <c r="E71" s="2161" t="s">
        <v>96</v>
      </c>
      <c r="F71" s="2162" t="s">
        <v>1361</v>
      </c>
      <c r="G71" s="2163" t="s">
        <v>7094</v>
      </c>
      <c r="H71" s="2161">
        <v>1</v>
      </c>
      <c r="I71" s="1432">
        <v>3840</v>
      </c>
      <c r="J71" s="277">
        <f t="shared" si="6"/>
        <v>3840</v>
      </c>
      <c r="K71" s="18"/>
      <c r="L71" s="510" t="s">
        <v>7095</v>
      </c>
      <c r="M71" s="93"/>
      <c r="N71" s="92"/>
      <c r="O71" s="20">
        <v>44763</v>
      </c>
      <c r="P71" s="73"/>
      <c r="Q71" s="20">
        <v>44819</v>
      </c>
      <c r="R71" s="20"/>
      <c r="S71" s="74">
        <v>44817</v>
      </c>
    </row>
    <row r="72" spans="1:19" s="75" customFormat="1" ht="19.7" customHeight="1">
      <c r="A72" s="17" t="s">
        <v>1375</v>
      </c>
      <c r="C72" s="9"/>
      <c r="D72" s="1483">
        <f t="shared" si="7"/>
        <v>39</v>
      </c>
      <c r="E72" s="2161" t="s">
        <v>1958</v>
      </c>
      <c r="F72" s="441" t="s">
        <v>178</v>
      </c>
      <c r="G72" s="2164" t="s">
        <v>7096</v>
      </c>
      <c r="H72" s="2165">
        <v>1</v>
      </c>
      <c r="I72" s="2166">
        <v>249</v>
      </c>
      <c r="J72" s="277">
        <f t="shared" si="6"/>
        <v>249</v>
      </c>
      <c r="K72" s="1514"/>
      <c r="L72" s="1360" t="s">
        <v>7097</v>
      </c>
      <c r="M72" s="146" t="s">
        <v>7098</v>
      </c>
      <c r="N72" s="92"/>
      <c r="O72" s="19">
        <v>44763</v>
      </c>
      <c r="P72" s="73"/>
      <c r="Q72" s="20"/>
      <c r="R72" s="56">
        <v>44819</v>
      </c>
      <c r="S72" s="21">
        <v>44819</v>
      </c>
    </row>
    <row r="73" spans="1:19" s="75" customFormat="1" ht="19.7" customHeight="1">
      <c r="A73" s="17" t="s">
        <v>1375</v>
      </c>
      <c r="C73" s="9"/>
      <c r="D73" s="1483">
        <f t="shared" si="7"/>
        <v>40</v>
      </c>
      <c r="E73" s="2161" t="s">
        <v>1958</v>
      </c>
      <c r="F73" s="441" t="s">
        <v>178</v>
      </c>
      <c r="G73" s="617" t="s">
        <v>7099</v>
      </c>
      <c r="H73" s="1517">
        <v>1</v>
      </c>
      <c r="I73" s="1161">
        <v>329</v>
      </c>
      <c r="J73" s="277">
        <f t="shared" si="6"/>
        <v>329</v>
      </c>
      <c r="K73" s="2167"/>
      <c r="L73" s="1360" t="s">
        <v>7100</v>
      </c>
      <c r="M73" s="146" t="s">
        <v>7101</v>
      </c>
      <c r="N73" s="92"/>
      <c r="O73" s="19">
        <v>44763</v>
      </c>
      <c r="P73" s="73"/>
      <c r="Q73" s="20"/>
      <c r="R73" s="56">
        <v>44819</v>
      </c>
      <c r="S73" s="21">
        <v>44819</v>
      </c>
    </row>
    <row r="74" spans="1:19" s="75" customFormat="1" ht="19.7" customHeight="1">
      <c r="A74" s="17" t="s">
        <v>1375</v>
      </c>
      <c r="C74" s="9"/>
      <c r="D74" s="1483">
        <f t="shared" si="7"/>
        <v>41</v>
      </c>
      <c r="E74" s="385" t="s">
        <v>178</v>
      </c>
      <c r="F74" s="385" t="s">
        <v>178</v>
      </c>
      <c r="G74" s="284" t="s">
        <v>2114</v>
      </c>
      <c r="H74" s="1185">
        <v>1</v>
      </c>
      <c r="I74" s="2168">
        <v>860</v>
      </c>
      <c r="J74" s="2169">
        <f t="shared" si="6"/>
        <v>860</v>
      </c>
      <c r="K74" s="843"/>
      <c r="L74" s="891" t="s">
        <v>2166</v>
      </c>
      <c r="M74" s="146" t="s">
        <v>7102</v>
      </c>
      <c r="N74" s="92"/>
      <c r="O74" s="19">
        <v>44763</v>
      </c>
      <c r="P74" s="73"/>
      <c r="Q74" s="20"/>
      <c r="R74" s="56">
        <v>44819</v>
      </c>
      <c r="S74" s="21">
        <v>44819</v>
      </c>
    </row>
    <row r="75" spans="1:19" s="75" customFormat="1" ht="19.7" customHeight="1">
      <c r="A75" s="17" t="s">
        <v>1375</v>
      </c>
      <c r="C75" s="9"/>
      <c r="D75" s="1483">
        <f t="shared" si="7"/>
        <v>42</v>
      </c>
      <c r="E75" s="441" t="s">
        <v>178</v>
      </c>
      <c r="F75" s="441" t="s">
        <v>178</v>
      </c>
      <c r="G75" s="145" t="s">
        <v>561</v>
      </c>
      <c r="H75" s="17">
        <v>1</v>
      </c>
      <c r="I75" s="2153">
        <v>200</v>
      </c>
      <c r="J75" s="2169">
        <f t="shared" si="6"/>
        <v>200</v>
      </c>
      <c r="K75" s="18"/>
      <c r="L75" s="54" t="s">
        <v>7103</v>
      </c>
      <c r="M75" s="146" t="s">
        <v>7104</v>
      </c>
      <c r="N75" s="92"/>
      <c r="O75" s="19">
        <v>44763</v>
      </c>
      <c r="P75" s="73"/>
      <c r="Q75" s="20"/>
      <c r="R75" s="56">
        <v>44819</v>
      </c>
      <c r="S75" s="21">
        <v>44819</v>
      </c>
    </row>
    <row r="76" spans="1:19" s="75" customFormat="1" ht="19.7" customHeight="1">
      <c r="A76" s="17" t="s">
        <v>1375</v>
      </c>
      <c r="C76" s="9"/>
      <c r="D76" s="1483">
        <f t="shared" si="7"/>
        <v>43</v>
      </c>
      <c r="E76" s="2170" t="s">
        <v>178</v>
      </c>
      <c r="F76" s="2170" t="s">
        <v>178</v>
      </c>
      <c r="G76" s="2171" t="s">
        <v>7105</v>
      </c>
      <c r="H76" s="2172">
        <v>1</v>
      </c>
      <c r="I76" s="2173">
        <v>170</v>
      </c>
      <c r="J76" s="1296">
        <f t="shared" si="6"/>
        <v>170</v>
      </c>
      <c r="K76" s="2174"/>
      <c r="L76" s="2175" t="s">
        <v>7106</v>
      </c>
      <c r="M76" s="2176" t="s">
        <v>7107</v>
      </c>
      <c r="N76" s="92"/>
      <c r="O76" s="19">
        <v>44763</v>
      </c>
      <c r="P76" s="73"/>
      <c r="Q76" s="20"/>
      <c r="R76" s="56">
        <v>44819</v>
      </c>
      <c r="S76" s="21">
        <v>44819</v>
      </c>
    </row>
    <row r="77" spans="1:19" s="75" customFormat="1" ht="19.7" customHeight="1">
      <c r="A77" s="17" t="s">
        <v>1375</v>
      </c>
      <c r="C77" s="9"/>
      <c r="D77" s="1483">
        <f t="shared" si="7"/>
        <v>44</v>
      </c>
      <c r="E77" s="877" t="s">
        <v>178</v>
      </c>
      <c r="F77" s="877" t="s">
        <v>178</v>
      </c>
      <c r="G77" s="410" t="s">
        <v>2117</v>
      </c>
      <c r="H77" s="879"/>
      <c r="I77" s="880">
        <v>940</v>
      </c>
      <c r="J77" s="2045">
        <f t="shared" si="6"/>
        <v>0</v>
      </c>
      <c r="K77" s="1163"/>
      <c r="L77" s="886" t="s">
        <v>2177</v>
      </c>
      <c r="M77" s="805" t="s">
        <v>7108</v>
      </c>
      <c r="N77" s="92"/>
      <c r="O77" s="20"/>
      <c r="P77" s="73"/>
      <c r="Q77" s="20"/>
      <c r="R77" s="20"/>
      <c r="S77" s="21"/>
    </row>
    <row r="78" spans="1:19" s="75" customFormat="1" ht="19.7" customHeight="1">
      <c r="A78" s="17" t="s">
        <v>1375</v>
      </c>
      <c r="C78" s="9"/>
      <c r="D78" s="1483">
        <f t="shared" si="7"/>
        <v>45</v>
      </c>
      <c r="E78" s="903" t="s">
        <v>178</v>
      </c>
      <c r="F78" s="903" t="s">
        <v>178</v>
      </c>
      <c r="G78" s="1270" t="s">
        <v>2178</v>
      </c>
      <c r="H78" s="906"/>
      <c r="I78" s="907">
        <v>570</v>
      </c>
      <c r="J78" s="907">
        <f t="shared" si="6"/>
        <v>0</v>
      </c>
      <c r="K78" s="909"/>
      <c r="L78" s="1270" t="s">
        <v>2179</v>
      </c>
      <c r="M78" s="805" t="s">
        <v>7109</v>
      </c>
      <c r="N78" s="92"/>
      <c r="O78" s="20"/>
      <c r="P78" s="73"/>
      <c r="Q78" s="20"/>
      <c r="R78" s="20"/>
      <c r="S78" s="21"/>
    </row>
    <row r="79" spans="1:19" s="75" customFormat="1" ht="19.7" customHeight="1">
      <c r="C79" s="9"/>
      <c r="D79" s="16"/>
      <c r="E79" s="17"/>
      <c r="F79" s="17"/>
      <c r="G79" s="2177"/>
      <c r="H79" s="383"/>
      <c r="I79" s="383"/>
      <c r="J79" s="383"/>
      <c r="K79" s="464"/>
      <c r="L79" s="510"/>
      <c r="M79" s="93"/>
      <c r="N79" s="92"/>
      <c r="O79" s="20"/>
      <c r="P79" s="73"/>
      <c r="Q79" s="93"/>
      <c r="R79" s="20"/>
      <c r="S79" s="74"/>
    </row>
    <row r="80" spans="1:19" s="9" customFormat="1" ht="19.7" customHeight="1">
      <c r="D80" s="16"/>
      <c r="E80" s="16"/>
      <c r="F80" s="16"/>
      <c r="G80" s="1260">
        <f>SUM(J68:J79)</f>
        <v>7754</v>
      </c>
      <c r="H80" s="1106"/>
      <c r="I80" s="17"/>
      <c r="J80" s="383"/>
      <c r="K80" s="18"/>
      <c r="L80" s="50"/>
      <c r="M80" s="17"/>
      <c r="N80" s="146"/>
      <c r="O80" s="19"/>
      <c r="P80" s="16"/>
      <c r="Q80" s="17"/>
      <c r="R80" s="19"/>
      <c r="S80" s="21"/>
    </row>
    <row r="81" spans="1:19" s="9" customFormat="1" ht="19.7" customHeight="1">
      <c r="D81" s="16"/>
      <c r="E81" s="16"/>
      <c r="F81" s="16"/>
      <c r="G81" s="1374"/>
      <c r="H81" s="1106"/>
      <c r="I81" s="17"/>
      <c r="J81" s="383"/>
      <c r="K81" s="18"/>
      <c r="L81" s="50"/>
      <c r="M81" s="17"/>
      <c r="N81" s="146"/>
      <c r="O81" s="19"/>
      <c r="P81" s="16"/>
      <c r="Q81" s="17"/>
      <c r="R81" s="19"/>
      <c r="S81" s="21"/>
    </row>
    <row r="82" spans="1:19" s="9" customFormat="1" ht="19.7" customHeight="1">
      <c r="D82" s="16"/>
      <c r="E82" s="16"/>
      <c r="F82" s="16"/>
      <c r="G82" s="1374"/>
      <c r="H82" s="1106"/>
      <c r="I82" s="17"/>
      <c r="J82" s="383"/>
      <c r="K82" s="18"/>
      <c r="L82" s="50"/>
      <c r="M82" s="17"/>
      <c r="N82" s="146"/>
      <c r="O82" s="19"/>
      <c r="P82" s="16"/>
      <c r="Q82" s="17"/>
      <c r="R82" s="19"/>
      <c r="S82" s="21"/>
    </row>
    <row r="83" spans="1:19" s="9" customFormat="1" ht="19.7" customHeight="1">
      <c r="D83" s="16"/>
      <c r="E83" s="2075" t="s">
        <v>1021</v>
      </c>
      <c r="F83" s="2076"/>
      <c r="G83" s="2077"/>
      <c r="H83" s="1106"/>
      <c r="I83" s="17"/>
      <c r="J83" s="383"/>
      <c r="K83" s="18"/>
      <c r="L83" s="50"/>
      <c r="M83" s="17"/>
      <c r="N83" s="146"/>
      <c r="O83" s="19"/>
      <c r="P83" s="16"/>
      <c r="Q83" s="17"/>
      <c r="R83" s="19"/>
      <c r="S83" s="21"/>
    </row>
    <row r="84" spans="1:19" s="9" customFormat="1" ht="19.7" customHeight="1">
      <c r="A84" s="17" t="s">
        <v>1398</v>
      </c>
      <c r="D84" s="1483">
        <f>+D78+1</f>
        <v>46</v>
      </c>
      <c r="E84" s="721" t="s">
        <v>1304</v>
      </c>
      <c r="F84" s="721" t="s">
        <v>178</v>
      </c>
      <c r="G84" s="1080" t="s">
        <v>7110</v>
      </c>
      <c r="H84" s="17">
        <v>1</v>
      </c>
      <c r="I84" s="1171">
        <v>2540</v>
      </c>
      <c r="J84" s="426">
        <f t="shared" ref="J84:J91" si="8">H84*I84</f>
        <v>2540</v>
      </c>
      <c r="K84" s="676"/>
      <c r="L84" s="54" t="s">
        <v>7111</v>
      </c>
      <c r="M84" s="17"/>
      <c r="N84" s="146"/>
      <c r="O84" s="19">
        <v>44763</v>
      </c>
      <c r="P84" s="16"/>
      <c r="Q84" s="17"/>
      <c r="R84" s="56">
        <v>44819</v>
      </c>
      <c r="S84" s="21">
        <v>44819</v>
      </c>
    </row>
    <row r="85" spans="1:19" s="9" customFormat="1" ht="19.7" customHeight="1">
      <c r="A85" s="17" t="s">
        <v>2641</v>
      </c>
      <c r="D85" s="1483">
        <f t="shared" ref="D85:D91" si="9">+D84+1</f>
        <v>47</v>
      </c>
      <c r="E85" s="721" t="s">
        <v>1304</v>
      </c>
      <c r="F85" s="721" t="s">
        <v>178</v>
      </c>
      <c r="G85" s="1080" t="s">
        <v>7112</v>
      </c>
      <c r="H85" s="17">
        <v>1</v>
      </c>
      <c r="I85" s="1171">
        <v>9177</v>
      </c>
      <c r="J85" s="426">
        <f t="shared" si="8"/>
        <v>9177</v>
      </c>
      <c r="K85" s="676"/>
      <c r="L85" s="54" t="s">
        <v>7113</v>
      </c>
      <c r="M85" s="17"/>
      <c r="N85" s="146"/>
      <c r="O85" s="19">
        <v>44763</v>
      </c>
      <c r="P85" s="16"/>
      <c r="Q85" s="17"/>
      <c r="R85" s="56">
        <v>44819</v>
      </c>
      <c r="S85" s="21">
        <v>44819</v>
      </c>
    </row>
    <row r="86" spans="1:19" s="9" customFormat="1" ht="19.7" customHeight="1">
      <c r="A86" s="17" t="s">
        <v>1398</v>
      </c>
      <c r="D86" s="1483">
        <f t="shared" si="9"/>
        <v>48</v>
      </c>
      <c r="E86" s="16" t="s">
        <v>178</v>
      </c>
      <c r="F86" s="16" t="s">
        <v>178</v>
      </c>
      <c r="G86" s="146" t="s">
        <v>7114</v>
      </c>
      <c r="H86" s="1106">
        <v>1</v>
      </c>
      <c r="I86" s="1171">
        <v>2150</v>
      </c>
      <c r="J86" s="426">
        <f t="shared" si="8"/>
        <v>2150</v>
      </c>
      <c r="K86" s="18"/>
      <c r="L86" s="50" t="s">
        <v>7115</v>
      </c>
      <c r="M86" s="17"/>
      <c r="N86" s="146"/>
      <c r="O86" s="19">
        <v>44763</v>
      </c>
      <c r="P86" s="16"/>
      <c r="Q86" s="17"/>
      <c r="R86" s="56">
        <v>44819</v>
      </c>
      <c r="S86" s="21">
        <v>44819</v>
      </c>
    </row>
    <row r="87" spans="1:19" s="9" customFormat="1" ht="19.7" customHeight="1">
      <c r="A87" s="17" t="s">
        <v>1375</v>
      </c>
      <c r="D87" s="1483">
        <f t="shared" si="9"/>
        <v>49</v>
      </c>
      <c r="E87" s="16" t="s">
        <v>178</v>
      </c>
      <c r="F87" s="16" t="s">
        <v>178</v>
      </c>
      <c r="G87" s="54" t="s">
        <v>3774</v>
      </c>
      <c r="H87" s="18">
        <v>10</v>
      </c>
      <c r="I87" s="2178">
        <v>27</v>
      </c>
      <c r="J87" s="93">
        <f t="shared" si="8"/>
        <v>270</v>
      </c>
      <c r="K87" s="18"/>
      <c r="L87" s="54" t="s">
        <v>7116</v>
      </c>
      <c r="M87" s="146" t="s">
        <v>7117</v>
      </c>
      <c r="N87" s="146"/>
      <c r="O87" s="19">
        <v>44763</v>
      </c>
      <c r="P87" s="16"/>
      <c r="Q87" s="17"/>
      <c r="R87" s="56">
        <v>44819</v>
      </c>
      <c r="S87" s="21">
        <v>44819</v>
      </c>
    </row>
    <row r="88" spans="1:19" s="9" customFormat="1" ht="19.7" customHeight="1">
      <c r="A88" s="17" t="s">
        <v>1375</v>
      </c>
      <c r="D88" s="1483">
        <f t="shared" si="9"/>
        <v>50</v>
      </c>
      <c r="E88" s="93" t="s">
        <v>178</v>
      </c>
      <c r="F88" s="93" t="s">
        <v>178</v>
      </c>
      <c r="G88" s="54" t="s">
        <v>6385</v>
      </c>
      <c r="H88" s="17">
        <v>1</v>
      </c>
      <c r="I88" s="1171">
        <v>4300</v>
      </c>
      <c r="J88" s="17">
        <f t="shared" si="8"/>
        <v>4300</v>
      </c>
      <c r="K88" s="133"/>
      <c r="L88" s="91" t="s">
        <v>541</v>
      </c>
      <c r="M88" s="146" t="s">
        <v>7118</v>
      </c>
      <c r="N88" s="146"/>
      <c r="O88" s="19">
        <v>44763</v>
      </c>
      <c r="P88" s="16"/>
      <c r="Q88" s="17"/>
      <c r="R88" s="56">
        <v>44819</v>
      </c>
      <c r="S88" s="21">
        <v>44819</v>
      </c>
    </row>
    <row r="89" spans="1:19" s="9" customFormat="1" ht="19.7" customHeight="1">
      <c r="A89" s="17" t="s">
        <v>1375</v>
      </c>
      <c r="D89" s="1483">
        <f t="shared" si="9"/>
        <v>51</v>
      </c>
      <c r="E89" s="93" t="s">
        <v>100</v>
      </c>
      <c r="F89" s="93" t="s">
        <v>100</v>
      </c>
      <c r="G89" s="91" t="s">
        <v>2994</v>
      </c>
      <c r="H89" s="90">
        <v>8</v>
      </c>
      <c r="I89" s="1171">
        <v>81</v>
      </c>
      <c r="J89" s="17">
        <f t="shared" si="8"/>
        <v>648</v>
      </c>
      <c r="K89" s="1375"/>
      <c r="L89" s="91" t="s">
        <v>7119</v>
      </c>
      <c r="M89" s="146" t="s">
        <v>7118</v>
      </c>
      <c r="N89" s="146"/>
      <c r="O89" s="19">
        <v>44763</v>
      </c>
      <c r="P89" s="16"/>
      <c r="Q89" s="17"/>
      <c r="R89" s="56">
        <v>44819</v>
      </c>
      <c r="S89" s="21">
        <v>44819</v>
      </c>
    </row>
    <row r="90" spans="1:19" s="9" customFormat="1" ht="19.7" customHeight="1">
      <c r="A90" s="17" t="s">
        <v>1375</v>
      </c>
      <c r="D90" s="1483">
        <f t="shared" si="9"/>
        <v>52</v>
      </c>
      <c r="E90" s="877" t="s">
        <v>100</v>
      </c>
      <c r="F90" s="877" t="s">
        <v>100</v>
      </c>
      <c r="G90" s="910" t="s">
        <v>3511</v>
      </c>
      <c r="H90" s="882"/>
      <c r="I90" s="911">
        <v>212</v>
      </c>
      <c r="J90" s="879">
        <f t="shared" si="8"/>
        <v>0</v>
      </c>
      <c r="K90" s="882"/>
      <c r="L90" s="910" t="s">
        <v>7120</v>
      </c>
      <c r="M90" s="410" t="s">
        <v>7121</v>
      </c>
      <c r="N90" s="146"/>
      <c r="O90" s="19"/>
      <c r="P90" s="16"/>
      <c r="Q90" s="17"/>
      <c r="R90" s="19"/>
      <c r="S90" s="21"/>
    </row>
    <row r="91" spans="1:19" s="9" customFormat="1" ht="19.7" customHeight="1">
      <c r="A91" s="17" t="s">
        <v>1375</v>
      </c>
      <c r="D91" s="1483">
        <f t="shared" si="9"/>
        <v>53</v>
      </c>
      <c r="E91" s="16" t="s">
        <v>100</v>
      </c>
      <c r="F91" s="16" t="s">
        <v>100</v>
      </c>
      <c r="G91" s="202" t="s">
        <v>1429</v>
      </c>
      <c r="H91" s="18">
        <v>4</v>
      </c>
      <c r="I91" s="2178">
        <v>76</v>
      </c>
      <c r="J91" s="17">
        <f t="shared" si="8"/>
        <v>304</v>
      </c>
      <c r="K91" s="18"/>
      <c r="L91" s="54" t="s">
        <v>7122</v>
      </c>
      <c r="M91" s="146" t="s">
        <v>7118</v>
      </c>
      <c r="N91" s="146"/>
      <c r="O91" s="19">
        <v>44763</v>
      </c>
      <c r="P91" s="16"/>
      <c r="Q91" s="17"/>
      <c r="R91" s="56">
        <v>44819</v>
      </c>
      <c r="S91" s="21">
        <v>44819</v>
      </c>
    </row>
    <row r="92" spans="1:19" s="9" customFormat="1" ht="19.7" customHeight="1">
      <c r="D92" s="16"/>
      <c r="E92" s="59"/>
      <c r="F92" s="59"/>
      <c r="G92" s="778"/>
      <c r="H92" s="64"/>
      <c r="I92" s="902"/>
      <c r="J92" s="902"/>
      <c r="K92" s="1406"/>
      <c r="L92" s="50"/>
      <c r="M92" s="2160"/>
      <c r="N92" s="146"/>
      <c r="O92" s="19"/>
      <c r="P92" s="16"/>
      <c r="Q92" s="19"/>
      <c r="R92" s="56"/>
      <c r="S92" s="21"/>
    </row>
    <row r="93" spans="1:19" s="75" customFormat="1" ht="19.7" customHeight="1">
      <c r="C93" s="9"/>
      <c r="D93" s="16"/>
      <c r="E93" s="16"/>
      <c r="F93" s="16"/>
      <c r="G93" s="2085">
        <f>SUM(J84:J92)</f>
        <v>19389</v>
      </c>
      <c r="H93" s="681"/>
      <c r="I93" s="681"/>
      <c r="J93" s="681"/>
      <c r="K93" s="383"/>
      <c r="L93" s="54"/>
      <c r="M93" s="93"/>
      <c r="N93" s="92"/>
      <c r="O93" s="20"/>
      <c r="P93" s="73"/>
      <c r="Q93" s="93"/>
      <c r="R93" s="20"/>
      <c r="S93" s="74"/>
    </row>
    <row r="94" spans="1:19" s="75" customFormat="1" ht="19.7" customHeight="1">
      <c r="C94" s="9"/>
      <c r="D94" s="16"/>
      <c r="E94" s="73"/>
      <c r="F94" s="73"/>
      <c r="G94" s="146"/>
      <c r="H94" s="852"/>
      <c r="I94" s="93"/>
      <c r="J94" s="383"/>
      <c r="K94" s="90"/>
      <c r="L94" s="66"/>
      <c r="M94" s="93"/>
      <c r="N94" s="92"/>
      <c r="O94" s="20"/>
      <c r="P94" s="73"/>
      <c r="Q94" s="93"/>
      <c r="R94" s="20"/>
      <c r="S94" s="74"/>
    </row>
    <row r="95" spans="1:19" s="75" customFormat="1" ht="19.7" customHeight="1">
      <c r="C95" s="9"/>
      <c r="D95" s="16"/>
      <c r="E95" s="73"/>
      <c r="F95" s="73"/>
      <c r="G95" s="146"/>
      <c r="H95" s="852"/>
      <c r="I95" s="93"/>
      <c r="J95" s="383"/>
      <c r="K95" s="90"/>
      <c r="L95" s="66"/>
      <c r="M95" s="93"/>
      <c r="N95" s="92"/>
      <c r="O95" s="20"/>
      <c r="P95" s="73"/>
      <c r="Q95" s="93"/>
      <c r="R95" s="20"/>
      <c r="S95" s="74"/>
    </row>
    <row r="96" spans="1:19" s="75" customFormat="1" ht="19.7" customHeight="1">
      <c r="C96" s="9"/>
      <c r="D96" s="16"/>
      <c r="E96" s="1262" t="s">
        <v>3553</v>
      </c>
      <c r="F96" s="1263"/>
      <c r="G96" s="1264"/>
      <c r="H96" s="852"/>
      <c r="I96" s="93"/>
      <c r="J96" s="383"/>
      <c r="K96" s="90"/>
      <c r="L96" s="66"/>
      <c r="M96" s="93"/>
      <c r="N96" s="92"/>
      <c r="O96" s="20"/>
      <c r="P96" s="73"/>
      <c r="Q96" s="93"/>
      <c r="R96" s="20"/>
      <c r="S96" s="74"/>
    </row>
    <row r="97" spans="1:19" s="75" customFormat="1" ht="19.7" customHeight="1">
      <c r="A97" s="17" t="s">
        <v>1398</v>
      </c>
      <c r="C97" s="9"/>
      <c r="D97" s="1483">
        <f>+D91+1</f>
        <v>54</v>
      </c>
      <c r="E97" s="16" t="s">
        <v>178</v>
      </c>
      <c r="F97" s="16" t="s">
        <v>178</v>
      </c>
      <c r="G97" s="50" t="s">
        <v>5888</v>
      </c>
      <c r="H97" s="64">
        <v>1</v>
      </c>
      <c r="I97" s="203">
        <v>3080</v>
      </c>
      <c r="J97" s="52">
        <f>H97*I97</f>
        <v>3080</v>
      </c>
      <c r="K97" s="18"/>
      <c r="L97" s="54" t="s">
        <v>7123</v>
      </c>
      <c r="M97" s="93"/>
      <c r="N97" s="92"/>
      <c r="O97" s="19">
        <v>44763</v>
      </c>
      <c r="P97" s="73"/>
      <c r="Q97" s="20"/>
      <c r="R97" s="56">
        <v>44819</v>
      </c>
      <c r="S97" s="21">
        <v>44819</v>
      </c>
    </row>
    <row r="98" spans="1:19" s="75" customFormat="1" ht="19.7" customHeight="1">
      <c r="A98" s="17" t="s">
        <v>3912</v>
      </c>
      <c r="C98" s="9"/>
      <c r="D98" s="1483">
        <f>+D97+1</f>
        <v>55</v>
      </c>
      <c r="E98" s="1201" t="s">
        <v>100</v>
      </c>
      <c r="F98" s="1201" t="s">
        <v>100</v>
      </c>
      <c r="G98" s="1981" t="s">
        <v>7124</v>
      </c>
      <c r="H98" s="426">
        <v>1</v>
      </c>
      <c r="I98" s="426">
        <v>8500</v>
      </c>
      <c r="J98" s="17">
        <f>H98*I98</f>
        <v>8500</v>
      </c>
      <c r="K98" s="2179"/>
      <c r="L98" s="510" t="s">
        <v>6390</v>
      </c>
      <c r="M98" s="93"/>
      <c r="N98" s="92"/>
      <c r="O98" s="19">
        <v>44763</v>
      </c>
      <c r="P98" s="73"/>
      <c r="Q98" s="20"/>
      <c r="R98" s="56">
        <v>44819</v>
      </c>
      <c r="S98" s="21">
        <v>44819</v>
      </c>
    </row>
    <row r="99" spans="1:19" s="75" customFormat="1" ht="19.7" customHeight="1">
      <c r="C99" s="9"/>
      <c r="D99" s="16"/>
      <c r="E99" s="73"/>
      <c r="F99" s="73"/>
      <c r="G99" s="1260">
        <f>SUM(J97:J98)</f>
        <v>11580</v>
      </c>
      <c r="H99" s="852"/>
      <c r="I99" s="93"/>
      <c r="J99" s="383"/>
      <c r="K99" s="90"/>
      <c r="L99" s="66"/>
      <c r="M99" s="93"/>
      <c r="N99" s="92"/>
      <c r="O99" s="20"/>
      <c r="P99" s="73"/>
      <c r="Q99" s="93"/>
      <c r="R99" s="20"/>
      <c r="S99" s="74"/>
    </row>
    <row r="100" spans="1:19" s="75" customFormat="1" ht="19.7" customHeight="1">
      <c r="C100" s="9"/>
      <c r="D100" s="16"/>
      <c r="E100" s="73"/>
      <c r="F100" s="73"/>
      <c r="G100" s="146"/>
      <c r="H100" s="852"/>
      <c r="I100" s="93"/>
      <c r="J100" s="383"/>
      <c r="K100" s="90"/>
      <c r="L100" s="66"/>
      <c r="M100" s="93"/>
      <c r="N100" s="92"/>
      <c r="O100" s="20"/>
      <c r="P100" s="73"/>
      <c r="Q100" s="93"/>
      <c r="R100" s="20"/>
      <c r="S100" s="74"/>
    </row>
    <row r="101" spans="1:19" s="75" customFormat="1" ht="19.7" customHeight="1">
      <c r="C101" s="9"/>
      <c r="D101" s="73"/>
      <c r="E101" s="73"/>
      <c r="F101" s="73"/>
      <c r="G101" s="146"/>
      <c r="H101" s="852"/>
      <c r="I101" s="93"/>
      <c r="J101" s="383"/>
      <c r="K101" s="90"/>
      <c r="L101" s="66"/>
      <c r="M101" s="93"/>
      <c r="N101" s="92"/>
      <c r="O101" s="20"/>
      <c r="P101" s="73"/>
      <c r="Q101" s="93"/>
      <c r="R101" s="20"/>
      <c r="S101" s="74"/>
    </row>
    <row r="102" spans="1:19" s="75" customFormat="1" ht="19.7" customHeight="1">
      <c r="C102" s="9"/>
      <c r="D102" s="73"/>
      <c r="E102" s="16"/>
      <c r="F102" s="16"/>
      <c r="G102" s="50"/>
      <c r="H102" s="64"/>
      <c r="I102" s="203"/>
      <c r="J102" s="52"/>
      <c r="K102" s="18"/>
      <c r="L102" s="54"/>
      <c r="M102" s="93"/>
      <c r="N102" s="92"/>
      <c r="O102" s="20"/>
      <c r="P102" s="73"/>
      <c r="Q102" s="93"/>
      <c r="R102" s="20"/>
      <c r="S102" s="74"/>
    </row>
    <row r="103" spans="1:19" s="9" customFormat="1" ht="19.7" customHeight="1">
      <c r="D103" s="16"/>
      <c r="E103" s="16"/>
      <c r="F103" s="16"/>
      <c r="G103" s="17"/>
      <c r="H103" s="17"/>
      <c r="I103" s="17"/>
      <c r="J103" s="18"/>
      <c r="K103" s="18"/>
      <c r="L103" s="17"/>
      <c r="M103" s="17"/>
      <c r="N103" s="17"/>
      <c r="O103" s="19"/>
      <c r="P103" s="16"/>
      <c r="Q103" s="17"/>
      <c r="R103" s="19"/>
      <c r="S103" s="21"/>
    </row>
    <row r="104" spans="1:19" s="9" customFormat="1" ht="19.7" customHeight="1">
      <c r="D104" s="16"/>
      <c r="E104" s="16"/>
      <c r="F104" s="16"/>
      <c r="G104" s="17"/>
      <c r="H104" s="17"/>
      <c r="I104" s="17"/>
      <c r="J104" s="18"/>
      <c r="K104" s="18"/>
      <c r="L104" s="17"/>
      <c r="M104" s="17"/>
      <c r="N104" s="17"/>
      <c r="O104" s="19"/>
      <c r="P104" s="16"/>
      <c r="Q104" s="17"/>
      <c r="R104" s="19"/>
      <c r="S104" s="21"/>
    </row>
  </sheetData>
  <autoFilter ref="D8:Q8" xr:uid="{D472A089-05DC-48DE-9EE7-D6DF1B35B193}"/>
  <mergeCells count="13">
    <mergeCell ref="E96:G96"/>
    <mergeCell ref="E9:G9"/>
    <mergeCell ref="E16:G16"/>
    <mergeCell ref="E36:G36"/>
    <mergeCell ref="E50:G50"/>
    <mergeCell ref="E67:G67"/>
    <mergeCell ref="E83:G83"/>
    <mergeCell ref="D2:F2"/>
    <mergeCell ref="I2:K2"/>
    <mergeCell ref="D3:F3"/>
    <mergeCell ref="D4:F4"/>
    <mergeCell ref="D5:F5"/>
    <mergeCell ref="D6:F6"/>
  </mergeCells>
  <phoneticPr fontId="3"/>
  <dataValidations count="2">
    <dataValidation imeMode="hiragana" allowBlank="1" showInputMessage="1" showErrorMessage="1" sqref="L54:L55 JH54:JH55 TD54:TD55 ACZ54:ACZ55 AMV54:AMV55 AWR54:AWR55 BGN54:BGN55 BQJ54:BQJ55 CAF54:CAF55 CKB54:CKB55 CTX54:CTX55 DDT54:DDT55 DNP54:DNP55 DXL54:DXL55 EHH54:EHH55 ERD54:ERD55 FAZ54:FAZ55 FKV54:FKV55 FUR54:FUR55 GEN54:GEN55 GOJ54:GOJ55 GYF54:GYF55 HIB54:HIB55 HRX54:HRX55 IBT54:IBT55 ILP54:ILP55 IVL54:IVL55 JFH54:JFH55 JPD54:JPD55 JYZ54:JYZ55 KIV54:KIV55 KSR54:KSR55 LCN54:LCN55 LMJ54:LMJ55 LWF54:LWF55 MGB54:MGB55 MPX54:MPX55 MZT54:MZT55 NJP54:NJP55 NTL54:NTL55 ODH54:ODH55 OND54:OND55 OWZ54:OWZ55 PGV54:PGV55 PQR54:PQR55 QAN54:QAN55 QKJ54:QKJ55 QUF54:QUF55 REB54:REB55 RNX54:RNX55 RXT54:RXT55 SHP54:SHP55 SRL54:SRL55 TBH54:TBH55 TLD54:TLD55 TUZ54:TUZ55 UEV54:UEV55 UOR54:UOR55 UYN54:UYN55 VIJ54:VIJ55 VSF54:VSF55 WCB54:WCB55 WLX54:WLX55 WVT54:WVT55 L65590:L65591 JH65590:JH65591 TD65590:TD65591 ACZ65590:ACZ65591 AMV65590:AMV65591 AWR65590:AWR65591 BGN65590:BGN65591 BQJ65590:BQJ65591 CAF65590:CAF65591 CKB65590:CKB65591 CTX65590:CTX65591 DDT65590:DDT65591 DNP65590:DNP65591 DXL65590:DXL65591 EHH65590:EHH65591 ERD65590:ERD65591 FAZ65590:FAZ65591 FKV65590:FKV65591 FUR65590:FUR65591 GEN65590:GEN65591 GOJ65590:GOJ65591 GYF65590:GYF65591 HIB65590:HIB65591 HRX65590:HRX65591 IBT65590:IBT65591 ILP65590:ILP65591 IVL65590:IVL65591 JFH65590:JFH65591 JPD65590:JPD65591 JYZ65590:JYZ65591 KIV65590:KIV65591 KSR65590:KSR65591 LCN65590:LCN65591 LMJ65590:LMJ65591 LWF65590:LWF65591 MGB65590:MGB65591 MPX65590:MPX65591 MZT65590:MZT65591 NJP65590:NJP65591 NTL65590:NTL65591 ODH65590:ODH65591 OND65590:OND65591 OWZ65590:OWZ65591 PGV65590:PGV65591 PQR65590:PQR65591 QAN65590:QAN65591 QKJ65590:QKJ65591 QUF65590:QUF65591 REB65590:REB65591 RNX65590:RNX65591 RXT65590:RXT65591 SHP65590:SHP65591 SRL65590:SRL65591 TBH65590:TBH65591 TLD65590:TLD65591 TUZ65590:TUZ65591 UEV65590:UEV65591 UOR65590:UOR65591 UYN65590:UYN65591 VIJ65590:VIJ65591 VSF65590:VSF65591 WCB65590:WCB65591 WLX65590:WLX65591 WVT65590:WVT65591 L131126:L131127 JH131126:JH131127 TD131126:TD131127 ACZ131126:ACZ131127 AMV131126:AMV131127 AWR131126:AWR131127 BGN131126:BGN131127 BQJ131126:BQJ131127 CAF131126:CAF131127 CKB131126:CKB131127 CTX131126:CTX131127 DDT131126:DDT131127 DNP131126:DNP131127 DXL131126:DXL131127 EHH131126:EHH131127 ERD131126:ERD131127 FAZ131126:FAZ131127 FKV131126:FKV131127 FUR131126:FUR131127 GEN131126:GEN131127 GOJ131126:GOJ131127 GYF131126:GYF131127 HIB131126:HIB131127 HRX131126:HRX131127 IBT131126:IBT131127 ILP131126:ILP131127 IVL131126:IVL131127 JFH131126:JFH131127 JPD131126:JPD131127 JYZ131126:JYZ131127 KIV131126:KIV131127 KSR131126:KSR131127 LCN131126:LCN131127 LMJ131126:LMJ131127 LWF131126:LWF131127 MGB131126:MGB131127 MPX131126:MPX131127 MZT131126:MZT131127 NJP131126:NJP131127 NTL131126:NTL131127 ODH131126:ODH131127 OND131126:OND131127 OWZ131126:OWZ131127 PGV131126:PGV131127 PQR131126:PQR131127 QAN131126:QAN131127 QKJ131126:QKJ131127 QUF131126:QUF131127 REB131126:REB131127 RNX131126:RNX131127 RXT131126:RXT131127 SHP131126:SHP131127 SRL131126:SRL131127 TBH131126:TBH131127 TLD131126:TLD131127 TUZ131126:TUZ131127 UEV131126:UEV131127 UOR131126:UOR131127 UYN131126:UYN131127 VIJ131126:VIJ131127 VSF131126:VSF131127 WCB131126:WCB131127 WLX131126:WLX131127 WVT131126:WVT131127 L196662:L196663 JH196662:JH196663 TD196662:TD196663 ACZ196662:ACZ196663 AMV196662:AMV196663 AWR196662:AWR196663 BGN196662:BGN196663 BQJ196662:BQJ196663 CAF196662:CAF196663 CKB196662:CKB196663 CTX196662:CTX196663 DDT196662:DDT196663 DNP196662:DNP196663 DXL196662:DXL196663 EHH196662:EHH196663 ERD196662:ERD196663 FAZ196662:FAZ196663 FKV196662:FKV196663 FUR196662:FUR196663 GEN196662:GEN196663 GOJ196662:GOJ196663 GYF196662:GYF196663 HIB196662:HIB196663 HRX196662:HRX196663 IBT196662:IBT196663 ILP196662:ILP196663 IVL196662:IVL196663 JFH196662:JFH196663 JPD196662:JPD196663 JYZ196662:JYZ196663 KIV196662:KIV196663 KSR196662:KSR196663 LCN196662:LCN196663 LMJ196662:LMJ196663 LWF196662:LWF196663 MGB196662:MGB196663 MPX196662:MPX196663 MZT196662:MZT196663 NJP196662:NJP196663 NTL196662:NTL196663 ODH196662:ODH196663 OND196662:OND196663 OWZ196662:OWZ196663 PGV196662:PGV196663 PQR196662:PQR196663 QAN196662:QAN196663 QKJ196662:QKJ196663 QUF196662:QUF196663 REB196662:REB196663 RNX196662:RNX196663 RXT196662:RXT196663 SHP196662:SHP196663 SRL196662:SRL196663 TBH196662:TBH196663 TLD196662:TLD196663 TUZ196662:TUZ196663 UEV196662:UEV196663 UOR196662:UOR196663 UYN196662:UYN196663 VIJ196662:VIJ196663 VSF196662:VSF196663 WCB196662:WCB196663 WLX196662:WLX196663 WVT196662:WVT196663 L262198:L262199 JH262198:JH262199 TD262198:TD262199 ACZ262198:ACZ262199 AMV262198:AMV262199 AWR262198:AWR262199 BGN262198:BGN262199 BQJ262198:BQJ262199 CAF262198:CAF262199 CKB262198:CKB262199 CTX262198:CTX262199 DDT262198:DDT262199 DNP262198:DNP262199 DXL262198:DXL262199 EHH262198:EHH262199 ERD262198:ERD262199 FAZ262198:FAZ262199 FKV262198:FKV262199 FUR262198:FUR262199 GEN262198:GEN262199 GOJ262198:GOJ262199 GYF262198:GYF262199 HIB262198:HIB262199 HRX262198:HRX262199 IBT262198:IBT262199 ILP262198:ILP262199 IVL262198:IVL262199 JFH262198:JFH262199 JPD262198:JPD262199 JYZ262198:JYZ262199 KIV262198:KIV262199 KSR262198:KSR262199 LCN262198:LCN262199 LMJ262198:LMJ262199 LWF262198:LWF262199 MGB262198:MGB262199 MPX262198:MPX262199 MZT262198:MZT262199 NJP262198:NJP262199 NTL262198:NTL262199 ODH262198:ODH262199 OND262198:OND262199 OWZ262198:OWZ262199 PGV262198:PGV262199 PQR262198:PQR262199 QAN262198:QAN262199 QKJ262198:QKJ262199 QUF262198:QUF262199 REB262198:REB262199 RNX262198:RNX262199 RXT262198:RXT262199 SHP262198:SHP262199 SRL262198:SRL262199 TBH262198:TBH262199 TLD262198:TLD262199 TUZ262198:TUZ262199 UEV262198:UEV262199 UOR262198:UOR262199 UYN262198:UYN262199 VIJ262198:VIJ262199 VSF262198:VSF262199 WCB262198:WCB262199 WLX262198:WLX262199 WVT262198:WVT262199 L327734:L327735 JH327734:JH327735 TD327734:TD327735 ACZ327734:ACZ327735 AMV327734:AMV327735 AWR327734:AWR327735 BGN327734:BGN327735 BQJ327734:BQJ327735 CAF327734:CAF327735 CKB327734:CKB327735 CTX327734:CTX327735 DDT327734:DDT327735 DNP327734:DNP327735 DXL327734:DXL327735 EHH327734:EHH327735 ERD327734:ERD327735 FAZ327734:FAZ327735 FKV327734:FKV327735 FUR327734:FUR327735 GEN327734:GEN327735 GOJ327734:GOJ327735 GYF327734:GYF327735 HIB327734:HIB327735 HRX327734:HRX327735 IBT327734:IBT327735 ILP327734:ILP327735 IVL327734:IVL327735 JFH327734:JFH327735 JPD327734:JPD327735 JYZ327734:JYZ327735 KIV327734:KIV327735 KSR327734:KSR327735 LCN327734:LCN327735 LMJ327734:LMJ327735 LWF327734:LWF327735 MGB327734:MGB327735 MPX327734:MPX327735 MZT327734:MZT327735 NJP327734:NJP327735 NTL327734:NTL327735 ODH327734:ODH327735 OND327734:OND327735 OWZ327734:OWZ327735 PGV327734:PGV327735 PQR327734:PQR327735 QAN327734:QAN327735 QKJ327734:QKJ327735 QUF327734:QUF327735 REB327734:REB327735 RNX327734:RNX327735 RXT327734:RXT327735 SHP327734:SHP327735 SRL327734:SRL327735 TBH327734:TBH327735 TLD327734:TLD327735 TUZ327734:TUZ327735 UEV327734:UEV327735 UOR327734:UOR327735 UYN327734:UYN327735 VIJ327734:VIJ327735 VSF327734:VSF327735 WCB327734:WCB327735 WLX327734:WLX327735 WVT327734:WVT327735 L393270:L393271 JH393270:JH393271 TD393270:TD393271 ACZ393270:ACZ393271 AMV393270:AMV393271 AWR393270:AWR393271 BGN393270:BGN393271 BQJ393270:BQJ393271 CAF393270:CAF393271 CKB393270:CKB393271 CTX393270:CTX393271 DDT393270:DDT393271 DNP393270:DNP393271 DXL393270:DXL393271 EHH393270:EHH393271 ERD393270:ERD393271 FAZ393270:FAZ393271 FKV393270:FKV393271 FUR393270:FUR393271 GEN393270:GEN393271 GOJ393270:GOJ393271 GYF393270:GYF393271 HIB393270:HIB393271 HRX393270:HRX393271 IBT393270:IBT393271 ILP393270:ILP393271 IVL393270:IVL393271 JFH393270:JFH393271 JPD393270:JPD393271 JYZ393270:JYZ393271 KIV393270:KIV393271 KSR393270:KSR393271 LCN393270:LCN393271 LMJ393270:LMJ393271 LWF393270:LWF393271 MGB393270:MGB393271 MPX393270:MPX393271 MZT393270:MZT393271 NJP393270:NJP393271 NTL393270:NTL393271 ODH393270:ODH393271 OND393270:OND393271 OWZ393270:OWZ393271 PGV393270:PGV393271 PQR393270:PQR393271 QAN393270:QAN393271 QKJ393270:QKJ393271 QUF393270:QUF393271 REB393270:REB393271 RNX393270:RNX393271 RXT393270:RXT393271 SHP393270:SHP393271 SRL393270:SRL393271 TBH393270:TBH393271 TLD393270:TLD393271 TUZ393270:TUZ393271 UEV393270:UEV393271 UOR393270:UOR393271 UYN393270:UYN393271 VIJ393270:VIJ393271 VSF393270:VSF393271 WCB393270:WCB393271 WLX393270:WLX393271 WVT393270:WVT393271 L458806:L458807 JH458806:JH458807 TD458806:TD458807 ACZ458806:ACZ458807 AMV458806:AMV458807 AWR458806:AWR458807 BGN458806:BGN458807 BQJ458806:BQJ458807 CAF458806:CAF458807 CKB458806:CKB458807 CTX458806:CTX458807 DDT458806:DDT458807 DNP458806:DNP458807 DXL458806:DXL458807 EHH458806:EHH458807 ERD458806:ERD458807 FAZ458806:FAZ458807 FKV458806:FKV458807 FUR458806:FUR458807 GEN458806:GEN458807 GOJ458806:GOJ458807 GYF458806:GYF458807 HIB458806:HIB458807 HRX458806:HRX458807 IBT458806:IBT458807 ILP458806:ILP458807 IVL458806:IVL458807 JFH458806:JFH458807 JPD458806:JPD458807 JYZ458806:JYZ458807 KIV458806:KIV458807 KSR458806:KSR458807 LCN458806:LCN458807 LMJ458806:LMJ458807 LWF458806:LWF458807 MGB458806:MGB458807 MPX458806:MPX458807 MZT458806:MZT458807 NJP458806:NJP458807 NTL458806:NTL458807 ODH458806:ODH458807 OND458806:OND458807 OWZ458806:OWZ458807 PGV458806:PGV458807 PQR458806:PQR458807 QAN458806:QAN458807 QKJ458806:QKJ458807 QUF458806:QUF458807 REB458806:REB458807 RNX458806:RNX458807 RXT458806:RXT458807 SHP458806:SHP458807 SRL458806:SRL458807 TBH458806:TBH458807 TLD458806:TLD458807 TUZ458806:TUZ458807 UEV458806:UEV458807 UOR458806:UOR458807 UYN458806:UYN458807 VIJ458806:VIJ458807 VSF458806:VSF458807 WCB458806:WCB458807 WLX458806:WLX458807 WVT458806:WVT458807 L524342:L524343 JH524342:JH524343 TD524342:TD524343 ACZ524342:ACZ524343 AMV524342:AMV524343 AWR524342:AWR524343 BGN524342:BGN524343 BQJ524342:BQJ524343 CAF524342:CAF524343 CKB524342:CKB524343 CTX524342:CTX524343 DDT524342:DDT524343 DNP524342:DNP524343 DXL524342:DXL524343 EHH524342:EHH524343 ERD524342:ERD524343 FAZ524342:FAZ524343 FKV524342:FKV524343 FUR524342:FUR524343 GEN524342:GEN524343 GOJ524342:GOJ524343 GYF524342:GYF524343 HIB524342:HIB524343 HRX524342:HRX524343 IBT524342:IBT524343 ILP524342:ILP524343 IVL524342:IVL524343 JFH524342:JFH524343 JPD524342:JPD524343 JYZ524342:JYZ524343 KIV524342:KIV524343 KSR524342:KSR524343 LCN524342:LCN524343 LMJ524342:LMJ524343 LWF524342:LWF524343 MGB524342:MGB524343 MPX524342:MPX524343 MZT524342:MZT524343 NJP524342:NJP524343 NTL524342:NTL524343 ODH524342:ODH524343 OND524342:OND524343 OWZ524342:OWZ524343 PGV524342:PGV524343 PQR524342:PQR524343 QAN524342:QAN524343 QKJ524342:QKJ524343 QUF524342:QUF524343 REB524342:REB524343 RNX524342:RNX524343 RXT524342:RXT524343 SHP524342:SHP524343 SRL524342:SRL524343 TBH524342:TBH524343 TLD524342:TLD524343 TUZ524342:TUZ524343 UEV524342:UEV524343 UOR524342:UOR524343 UYN524342:UYN524343 VIJ524342:VIJ524343 VSF524342:VSF524343 WCB524342:WCB524343 WLX524342:WLX524343 WVT524342:WVT524343 L589878:L589879 JH589878:JH589879 TD589878:TD589879 ACZ589878:ACZ589879 AMV589878:AMV589879 AWR589878:AWR589879 BGN589878:BGN589879 BQJ589878:BQJ589879 CAF589878:CAF589879 CKB589878:CKB589879 CTX589878:CTX589879 DDT589878:DDT589879 DNP589878:DNP589879 DXL589878:DXL589879 EHH589878:EHH589879 ERD589878:ERD589879 FAZ589878:FAZ589879 FKV589878:FKV589879 FUR589878:FUR589879 GEN589878:GEN589879 GOJ589878:GOJ589879 GYF589878:GYF589879 HIB589878:HIB589879 HRX589878:HRX589879 IBT589878:IBT589879 ILP589878:ILP589879 IVL589878:IVL589879 JFH589878:JFH589879 JPD589878:JPD589879 JYZ589878:JYZ589879 KIV589878:KIV589879 KSR589878:KSR589879 LCN589878:LCN589879 LMJ589878:LMJ589879 LWF589878:LWF589879 MGB589878:MGB589879 MPX589878:MPX589879 MZT589878:MZT589879 NJP589878:NJP589879 NTL589878:NTL589879 ODH589878:ODH589879 OND589878:OND589879 OWZ589878:OWZ589879 PGV589878:PGV589879 PQR589878:PQR589879 QAN589878:QAN589879 QKJ589878:QKJ589879 QUF589878:QUF589879 REB589878:REB589879 RNX589878:RNX589879 RXT589878:RXT589879 SHP589878:SHP589879 SRL589878:SRL589879 TBH589878:TBH589879 TLD589878:TLD589879 TUZ589878:TUZ589879 UEV589878:UEV589879 UOR589878:UOR589879 UYN589878:UYN589879 VIJ589878:VIJ589879 VSF589878:VSF589879 WCB589878:WCB589879 WLX589878:WLX589879 WVT589878:WVT589879 L655414:L655415 JH655414:JH655415 TD655414:TD655415 ACZ655414:ACZ655415 AMV655414:AMV655415 AWR655414:AWR655415 BGN655414:BGN655415 BQJ655414:BQJ655415 CAF655414:CAF655415 CKB655414:CKB655415 CTX655414:CTX655415 DDT655414:DDT655415 DNP655414:DNP655415 DXL655414:DXL655415 EHH655414:EHH655415 ERD655414:ERD655415 FAZ655414:FAZ655415 FKV655414:FKV655415 FUR655414:FUR655415 GEN655414:GEN655415 GOJ655414:GOJ655415 GYF655414:GYF655415 HIB655414:HIB655415 HRX655414:HRX655415 IBT655414:IBT655415 ILP655414:ILP655415 IVL655414:IVL655415 JFH655414:JFH655415 JPD655414:JPD655415 JYZ655414:JYZ655415 KIV655414:KIV655415 KSR655414:KSR655415 LCN655414:LCN655415 LMJ655414:LMJ655415 LWF655414:LWF655415 MGB655414:MGB655415 MPX655414:MPX655415 MZT655414:MZT655415 NJP655414:NJP655415 NTL655414:NTL655415 ODH655414:ODH655415 OND655414:OND655415 OWZ655414:OWZ655415 PGV655414:PGV655415 PQR655414:PQR655415 QAN655414:QAN655415 QKJ655414:QKJ655415 QUF655414:QUF655415 REB655414:REB655415 RNX655414:RNX655415 RXT655414:RXT655415 SHP655414:SHP655415 SRL655414:SRL655415 TBH655414:TBH655415 TLD655414:TLD655415 TUZ655414:TUZ655415 UEV655414:UEV655415 UOR655414:UOR655415 UYN655414:UYN655415 VIJ655414:VIJ655415 VSF655414:VSF655415 WCB655414:WCB655415 WLX655414:WLX655415 WVT655414:WVT655415 L720950:L720951 JH720950:JH720951 TD720950:TD720951 ACZ720950:ACZ720951 AMV720950:AMV720951 AWR720950:AWR720951 BGN720950:BGN720951 BQJ720950:BQJ720951 CAF720950:CAF720951 CKB720950:CKB720951 CTX720950:CTX720951 DDT720950:DDT720951 DNP720950:DNP720951 DXL720950:DXL720951 EHH720950:EHH720951 ERD720950:ERD720951 FAZ720950:FAZ720951 FKV720950:FKV720951 FUR720950:FUR720951 GEN720950:GEN720951 GOJ720950:GOJ720951 GYF720950:GYF720951 HIB720950:HIB720951 HRX720950:HRX720951 IBT720950:IBT720951 ILP720950:ILP720951 IVL720950:IVL720951 JFH720950:JFH720951 JPD720950:JPD720951 JYZ720950:JYZ720951 KIV720950:KIV720951 KSR720950:KSR720951 LCN720950:LCN720951 LMJ720950:LMJ720951 LWF720950:LWF720951 MGB720950:MGB720951 MPX720950:MPX720951 MZT720950:MZT720951 NJP720950:NJP720951 NTL720950:NTL720951 ODH720950:ODH720951 OND720950:OND720951 OWZ720950:OWZ720951 PGV720950:PGV720951 PQR720950:PQR720951 QAN720950:QAN720951 QKJ720950:QKJ720951 QUF720950:QUF720951 REB720950:REB720951 RNX720950:RNX720951 RXT720950:RXT720951 SHP720950:SHP720951 SRL720950:SRL720951 TBH720950:TBH720951 TLD720950:TLD720951 TUZ720950:TUZ720951 UEV720950:UEV720951 UOR720950:UOR720951 UYN720950:UYN720951 VIJ720950:VIJ720951 VSF720950:VSF720951 WCB720950:WCB720951 WLX720950:WLX720951 WVT720950:WVT720951 L786486:L786487 JH786486:JH786487 TD786486:TD786487 ACZ786486:ACZ786487 AMV786486:AMV786487 AWR786486:AWR786487 BGN786486:BGN786487 BQJ786486:BQJ786487 CAF786486:CAF786487 CKB786486:CKB786487 CTX786486:CTX786487 DDT786486:DDT786487 DNP786486:DNP786487 DXL786486:DXL786487 EHH786486:EHH786487 ERD786486:ERD786487 FAZ786486:FAZ786487 FKV786486:FKV786487 FUR786486:FUR786487 GEN786486:GEN786487 GOJ786486:GOJ786487 GYF786486:GYF786487 HIB786486:HIB786487 HRX786486:HRX786487 IBT786486:IBT786487 ILP786486:ILP786487 IVL786486:IVL786487 JFH786486:JFH786487 JPD786486:JPD786487 JYZ786486:JYZ786487 KIV786486:KIV786487 KSR786486:KSR786487 LCN786486:LCN786487 LMJ786486:LMJ786487 LWF786486:LWF786487 MGB786486:MGB786487 MPX786486:MPX786487 MZT786486:MZT786487 NJP786486:NJP786487 NTL786486:NTL786487 ODH786486:ODH786487 OND786486:OND786487 OWZ786486:OWZ786487 PGV786486:PGV786487 PQR786486:PQR786487 QAN786486:QAN786487 QKJ786486:QKJ786487 QUF786486:QUF786487 REB786486:REB786487 RNX786486:RNX786487 RXT786486:RXT786487 SHP786486:SHP786487 SRL786486:SRL786487 TBH786486:TBH786487 TLD786486:TLD786487 TUZ786486:TUZ786487 UEV786486:UEV786487 UOR786486:UOR786487 UYN786486:UYN786487 VIJ786486:VIJ786487 VSF786486:VSF786487 WCB786486:WCB786487 WLX786486:WLX786487 WVT786486:WVT786487 L852022:L852023 JH852022:JH852023 TD852022:TD852023 ACZ852022:ACZ852023 AMV852022:AMV852023 AWR852022:AWR852023 BGN852022:BGN852023 BQJ852022:BQJ852023 CAF852022:CAF852023 CKB852022:CKB852023 CTX852022:CTX852023 DDT852022:DDT852023 DNP852022:DNP852023 DXL852022:DXL852023 EHH852022:EHH852023 ERD852022:ERD852023 FAZ852022:FAZ852023 FKV852022:FKV852023 FUR852022:FUR852023 GEN852022:GEN852023 GOJ852022:GOJ852023 GYF852022:GYF852023 HIB852022:HIB852023 HRX852022:HRX852023 IBT852022:IBT852023 ILP852022:ILP852023 IVL852022:IVL852023 JFH852022:JFH852023 JPD852022:JPD852023 JYZ852022:JYZ852023 KIV852022:KIV852023 KSR852022:KSR852023 LCN852022:LCN852023 LMJ852022:LMJ852023 LWF852022:LWF852023 MGB852022:MGB852023 MPX852022:MPX852023 MZT852022:MZT852023 NJP852022:NJP852023 NTL852022:NTL852023 ODH852022:ODH852023 OND852022:OND852023 OWZ852022:OWZ852023 PGV852022:PGV852023 PQR852022:PQR852023 QAN852022:QAN852023 QKJ852022:QKJ852023 QUF852022:QUF852023 REB852022:REB852023 RNX852022:RNX852023 RXT852022:RXT852023 SHP852022:SHP852023 SRL852022:SRL852023 TBH852022:TBH852023 TLD852022:TLD852023 TUZ852022:TUZ852023 UEV852022:UEV852023 UOR852022:UOR852023 UYN852022:UYN852023 VIJ852022:VIJ852023 VSF852022:VSF852023 WCB852022:WCB852023 WLX852022:WLX852023 WVT852022:WVT852023 L917558:L917559 JH917558:JH917559 TD917558:TD917559 ACZ917558:ACZ917559 AMV917558:AMV917559 AWR917558:AWR917559 BGN917558:BGN917559 BQJ917558:BQJ917559 CAF917558:CAF917559 CKB917558:CKB917559 CTX917558:CTX917559 DDT917558:DDT917559 DNP917558:DNP917559 DXL917558:DXL917559 EHH917558:EHH917559 ERD917558:ERD917559 FAZ917558:FAZ917559 FKV917558:FKV917559 FUR917558:FUR917559 GEN917558:GEN917559 GOJ917558:GOJ917559 GYF917558:GYF917559 HIB917558:HIB917559 HRX917558:HRX917559 IBT917558:IBT917559 ILP917558:ILP917559 IVL917558:IVL917559 JFH917558:JFH917559 JPD917558:JPD917559 JYZ917558:JYZ917559 KIV917558:KIV917559 KSR917558:KSR917559 LCN917558:LCN917559 LMJ917558:LMJ917559 LWF917558:LWF917559 MGB917558:MGB917559 MPX917558:MPX917559 MZT917558:MZT917559 NJP917558:NJP917559 NTL917558:NTL917559 ODH917558:ODH917559 OND917558:OND917559 OWZ917558:OWZ917559 PGV917558:PGV917559 PQR917558:PQR917559 QAN917558:QAN917559 QKJ917558:QKJ917559 QUF917558:QUF917559 REB917558:REB917559 RNX917558:RNX917559 RXT917558:RXT917559 SHP917558:SHP917559 SRL917558:SRL917559 TBH917558:TBH917559 TLD917558:TLD917559 TUZ917558:TUZ917559 UEV917558:UEV917559 UOR917558:UOR917559 UYN917558:UYN917559 VIJ917558:VIJ917559 VSF917558:VSF917559 WCB917558:WCB917559 WLX917558:WLX917559 WVT917558:WVT917559 L983094:L983095 JH983094:JH983095 TD983094:TD983095 ACZ983094:ACZ983095 AMV983094:AMV983095 AWR983094:AWR983095 BGN983094:BGN983095 BQJ983094:BQJ983095 CAF983094:CAF983095 CKB983094:CKB983095 CTX983094:CTX983095 DDT983094:DDT983095 DNP983094:DNP983095 DXL983094:DXL983095 EHH983094:EHH983095 ERD983094:ERD983095 FAZ983094:FAZ983095 FKV983094:FKV983095 FUR983094:FUR983095 GEN983094:GEN983095 GOJ983094:GOJ983095 GYF983094:GYF983095 HIB983094:HIB983095 HRX983094:HRX983095 IBT983094:IBT983095 ILP983094:ILP983095 IVL983094:IVL983095 JFH983094:JFH983095 JPD983094:JPD983095 JYZ983094:JYZ983095 KIV983094:KIV983095 KSR983094:KSR983095 LCN983094:LCN983095 LMJ983094:LMJ983095 LWF983094:LWF983095 MGB983094:MGB983095 MPX983094:MPX983095 MZT983094:MZT983095 NJP983094:NJP983095 NTL983094:NTL983095 ODH983094:ODH983095 OND983094:OND983095 OWZ983094:OWZ983095 PGV983094:PGV983095 PQR983094:PQR983095 QAN983094:QAN983095 QKJ983094:QKJ983095 QUF983094:QUF983095 REB983094:REB983095 RNX983094:RNX983095 RXT983094:RXT983095 SHP983094:SHP983095 SRL983094:SRL983095 TBH983094:TBH983095 TLD983094:TLD983095 TUZ983094:TUZ983095 UEV983094:UEV983095 UOR983094:UOR983095 UYN983094:UYN983095 VIJ983094:VIJ983095 VSF983094:VSF983095 WCB983094:WCB983095 WLX983094:WLX983095 WVT983094:WVT983095 L24:L25 JH24:JH25 TD24:TD25 ACZ24:ACZ25 AMV24:AMV25 AWR24:AWR25 BGN24:BGN25 BQJ24:BQJ25 CAF24:CAF25 CKB24:CKB25 CTX24:CTX25 DDT24:DDT25 DNP24:DNP25 DXL24:DXL25 EHH24:EHH25 ERD24:ERD25 FAZ24:FAZ25 FKV24:FKV25 FUR24:FUR25 GEN24:GEN25 GOJ24:GOJ25 GYF24:GYF25 HIB24:HIB25 HRX24:HRX25 IBT24:IBT25 ILP24:ILP25 IVL24:IVL25 JFH24:JFH25 JPD24:JPD25 JYZ24:JYZ25 KIV24:KIV25 KSR24:KSR25 LCN24:LCN25 LMJ24:LMJ25 LWF24:LWF25 MGB24:MGB25 MPX24:MPX25 MZT24:MZT25 NJP24:NJP25 NTL24:NTL25 ODH24:ODH25 OND24:OND25 OWZ24:OWZ25 PGV24:PGV25 PQR24:PQR25 QAN24:QAN25 QKJ24:QKJ25 QUF24:QUF25 REB24:REB25 RNX24:RNX25 RXT24:RXT25 SHP24:SHP25 SRL24:SRL25 TBH24:TBH25 TLD24:TLD25 TUZ24:TUZ25 UEV24:UEV25 UOR24:UOR25 UYN24:UYN25 VIJ24:VIJ25 VSF24:VSF25 WCB24:WCB25 WLX24:WLX25 WVT24:WVT25 L65560:L65561 JH65560:JH65561 TD65560:TD65561 ACZ65560:ACZ65561 AMV65560:AMV65561 AWR65560:AWR65561 BGN65560:BGN65561 BQJ65560:BQJ65561 CAF65560:CAF65561 CKB65560:CKB65561 CTX65560:CTX65561 DDT65560:DDT65561 DNP65560:DNP65561 DXL65560:DXL65561 EHH65560:EHH65561 ERD65560:ERD65561 FAZ65560:FAZ65561 FKV65560:FKV65561 FUR65560:FUR65561 GEN65560:GEN65561 GOJ65560:GOJ65561 GYF65560:GYF65561 HIB65560:HIB65561 HRX65560:HRX65561 IBT65560:IBT65561 ILP65560:ILP65561 IVL65560:IVL65561 JFH65560:JFH65561 JPD65560:JPD65561 JYZ65560:JYZ65561 KIV65560:KIV65561 KSR65560:KSR65561 LCN65560:LCN65561 LMJ65560:LMJ65561 LWF65560:LWF65561 MGB65560:MGB65561 MPX65560:MPX65561 MZT65560:MZT65561 NJP65560:NJP65561 NTL65560:NTL65561 ODH65560:ODH65561 OND65560:OND65561 OWZ65560:OWZ65561 PGV65560:PGV65561 PQR65560:PQR65561 QAN65560:QAN65561 QKJ65560:QKJ65561 QUF65560:QUF65561 REB65560:REB65561 RNX65560:RNX65561 RXT65560:RXT65561 SHP65560:SHP65561 SRL65560:SRL65561 TBH65560:TBH65561 TLD65560:TLD65561 TUZ65560:TUZ65561 UEV65560:UEV65561 UOR65560:UOR65561 UYN65560:UYN65561 VIJ65560:VIJ65561 VSF65560:VSF65561 WCB65560:WCB65561 WLX65560:WLX65561 WVT65560:WVT65561 L131096:L131097 JH131096:JH131097 TD131096:TD131097 ACZ131096:ACZ131097 AMV131096:AMV131097 AWR131096:AWR131097 BGN131096:BGN131097 BQJ131096:BQJ131097 CAF131096:CAF131097 CKB131096:CKB131097 CTX131096:CTX131097 DDT131096:DDT131097 DNP131096:DNP131097 DXL131096:DXL131097 EHH131096:EHH131097 ERD131096:ERD131097 FAZ131096:FAZ131097 FKV131096:FKV131097 FUR131096:FUR131097 GEN131096:GEN131097 GOJ131096:GOJ131097 GYF131096:GYF131097 HIB131096:HIB131097 HRX131096:HRX131097 IBT131096:IBT131097 ILP131096:ILP131097 IVL131096:IVL131097 JFH131096:JFH131097 JPD131096:JPD131097 JYZ131096:JYZ131097 KIV131096:KIV131097 KSR131096:KSR131097 LCN131096:LCN131097 LMJ131096:LMJ131097 LWF131096:LWF131097 MGB131096:MGB131097 MPX131096:MPX131097 MZT131096:MZT131097 NJP131096:NJP131097 NTL131096:NTL131097 ODH131096:ODH131097 OND131096:OND131097 OWZ131096:OWZ131097 PGV131096:PGV131097 PQR131096:PQR131097 QAN131096:QAN131097 QKJ131096:QKJ131097 QUF131096:QUF131097 REB131096:REB131097 RNX131096:RNX131097 RXT131096:RXT131097 SHP131096:SHP131097 SRL131096:SRL131097 TBH131096:TBH131097 TLD131096:TLD131097 TUZ131096:TUZ131097 UEV131096:UEV131097 UOR131096:UOR131097 UYN131096:UYN131097 VIJ131096:VIJ131097 VSF131096:VSF131097 WCB131096:WCB131097 WLX131096:WLX131097 WVT131096:WVT131097 L196632:L196633 JH196632:JH196633 TD196632:TD196633 ACZ196632:ACZ196633 AMV196632:AMV196633 AWR196632:AWR196633 BGN196632:BGN196633 BQJ196632:BQJ196633 CAF196632:CAF196633 CKB196632:CKB196633 CTX196632:CTX196633 DDT196632:DDT196633 DNP196632:DNP196633 DXL196632:DXL196633 EHH196632:EHH196633 ERD196632:ERD196633 FAZ196632:FAZ196633 FKV196632:FKV196633 FUR196632:FUR196633 GEN196632:GEN196633 GOJ196632:GOJ196633 GYF196632:GYF196633 HIB196632:HIB196633 HRX196632:HRX196633 IBT196632:IBT196633 ILP196632:ILP196633 IVL196632:IVL196633 JFH196632:JFH196633 JPD196632:JPD196633 JYZ196632:JYZ196633 KIV196632:KIV196633 KSR196632:KSR196633 LCN196632:LCN196633 LMJ196632:LMJ196633 LWF196632:LWF196633 MGB196632:MGB196633 MPX196632:MPX196633 MZT196632:MZT196633 NJP196632:NJP196633 NTL196632:NTL196633 ODH196632:ODH196633 OND196632:OND196633 OWZ196632:OWZ196633 PGV196632:PGV196633 PQR196632:PQR196633 QAN196632:QAN196633 QKJ196632:QKJ196633 QUF196632:QUF196633 REB196632:REB196633 RNX196632:RNX196633 RXT196632:RXT196633 SHP196632:SHP196633 SRL196632:SRL196633 TBH196632:TBH196633 TLD196632:TLD196633 TUZ196632:TUZ196633 UEV196632:UEV196633 UOR196632:UOR196633 UYN196632:UYN196633 VIJ196632:VIJ196633 VSF196632:VSF196633 WCB196632:WCB196633 WLX196632:WLX196633 WVT196632:WVT196633 L262168:L262169 JH262168:JH262169 TD262168:TD262169 ACZ262168:ACZ262169 AMV262168:AMV262169 AWR262168:AWR262169 BGN262168:BGN262169 BQJ262168:BQJ262169 CAF262168:CAF262169 CKB262168:CKB262169 CTX262168:CTX262169 DDT262168:DDT262169 DNP262168:DNP262169 DXL262168:DXL262169 EHH262168:EHH262169 ERD262168:ERD262169 FAZ262168:FAZ262169 FKV262168:FKV262169 FUR262168:FUR262169 GEN262168:GEN262169 GOJ262168:GOJ262169 GYF262168:GYF262169 HIB262168:HIB262169 HRX262168:HRX262169 IBT262168:IBT262169 ILP262168:ILP262169 IVL262168:IVL262169 JFH262168:JFH262169 JPD262168:JPD262169 JYZ262168:JYZ262169 KIV262168:KIV262169 KSR262168:KSR262169 LCN262168:LCN262169 LMJ262168:LMJ262169 LWF262168:LWF262169 MGB262168:MGB262169 MPX262168:MPX262169 MZT262168:MZT262169 NJP262168:NJP262169 NTL262168:NTL262169 ODH262168:ODH262169 OND262168:OND262169 OWZ262168:OWZ262169 PGV262168:PGV262169 PQR262168:PQR262169 QAN262168:QAN262169 QKJ262168:QKJ262169 QUF262168:QUF262169 REB262168:REB262169 RNX262168:RNX262169 RXT262168:RXT262169 SHP262168:SHP262169 SRL262168:SRL262169 TBH262168:TBH262169 TLD262168:TLD262169 TUZ262168:TUZ262169 UEV262168:UEV262169 UOR262168:UOR262169 UYN262168:UYN262169 VIJ262168:VIJ262169 VSF262168:VSF262169 WCB262168:WCB262169 WLX262168:WLX262169 WVT262168:WVT262169 L327704:L327705 JH327704:JH327705 TD327704:TD327705 ACZ327704:ACZ327705 AMV327704:AMV327705 AWR327704:AWR327705 BGN327704:BGN327705 BQJ327704:BQJ327705 CAF327704:CAF327705 CKB327704:CKB327705 CTX327704:CTX327705 DDT327704:DDT327705 DNP327704:DNP327705 DXL327704:DXL327705 EHH327704:EHH327705 ERD327704:ERD327705 FAZ327704:FAZ327705 FKV327704:FKV327705 FUR327704:FUR327705 GEN327704:GEN327705 GOJ327704:GOJ327705 GYF327704:GYF327705 HIB327704:HIB327705 HRX327704:HRX327705 IBT327704:IBT327705 ILP327704:ILP327705 IVL327704:IVL327705 JFH327704:JFH327705 JPD327704:JPD327705 JYZ327704:JYZ327705 KIV327704:KIV327705 KSR327704:KSR327705 LCN327704:LCN327705 LMJ327704:LMJ327705 LWF327704:LWF327705 MGB327704:MGB327705 MPX327704:MPX327705 MZT327704:MZT327705 NJP327704:NJP327705 NTL327704:NTL327705 ODH327704:ODH327705 OND327704:OND327705 OWZ327704:OWZ327705 PGV327704:PGV327705 PQR327704:PQR327705 QAN327704:QAN327705 QKJ327704:QKJ327705 QUF327704:QUF327705 REB327704:REB327705 RNX327704:RNX327705 RXT327704:RXT327705 SHP327704:SHP327705 SRL327704:SRL327705 TBH327704:TBH327705 TLD327704:TLD327705 TUZ327704:TUZ327705 UEV327704:UEV327705 UOR327704:UOR327705 UYN327704:UYN327705 VIJ327704:VIJ327705 VSF327704:VSF327705 WCB327704:WCB327705 WLX327704:WLX327705 WVT327704:WVT327705 L393240:L393241 JH393240:JH393241 TD393240:TD393241 ACZ393240:ACZ393241 AMV393240:AMV393241 AWR393240:AWR393241 BGN393240:BGN393241 BQJ393240:BQJ393241 CAF393240:CAF393241 CKB393240:CKB393241 CTX393240:CTX393241 DDT393240:DDT393241 DNP393240:DNP393241 DXL393240:DXL393241 EHH393240:EHH393241 ERD393240:ERD393241 FAZ393240:FAZ393241 FKV393240:FKV393241 FUR393240:FUR393241 GEN393240:GEN393241 GOJ393240:GOJ393241 GYF393240:GYF393241 HIB393240:HIB393241 HRX393240:HRX393241 IBT393240:IBT393241 ILP393240:ILP393241 IVL393240:IVL393241 JFH393240:JFH393241 JPD393240:JPD393241 JYZ393240:JYZ393241 KIV393240:KIV393241 KSR393240:KSR393241 LCN393240:LCN393241 LMJ393240:LMJ393241 LWF393240:LWF393241 MGB393240:MGB393241 MPX393240:MPX393241 MZT393240:MZT393241 NJP393240:NJP393241 NTL393240:NTL393241 ODH393240:ODH393241 OND393240:OND393241 OWZ393240:OWZ393241 PGV393240:PGV393241 PQR393240:PQR393241 QAN393240:QAN393241 QKJ393240:QKJ393241 QUF393240:QUF393241 REB393240:REB393241 RNX393240:RNX393241 RXT393240:RXT393241 SHP393240:SHP393241 SRL393240:SRL393241 TBH393240:TBH393241 TLD393240:TLD393241 TUZ393240:TUZ393241 UEV393240:UEV393241 UOR393240:UOR393241 UYN393240:UYN393241 VIJ393240:VIJ393241 VSF393240:VSF393241 WCB393240:WCB393241 WLX393240:WLX393241 WVT393240:WVT393241 L458776:L458777 JH458776:JH458777 TD458776:TD458777 ACZ458776:ACZ458777 AMV458776:AMV458777 AWR458776:AWR458777 BGN458776:BGN458777 BQJ458776:BQJ458777 CAF458776:CAF458777 CKB458776:CKB458777 CTX458776:CTX458777 DDT458776:DDT458777 DNP458776:DNP458777 DXL458776:DXL458777 EHH458776:EHH458777 ERD458776:ERD458777 FAZ458776:FAZ458777 FKV458776:FKV458777 FUR458776:FUR458777 GEN458776:GEN458777 GOJ458776:GOJ458777 GYF458776:GYF458777 HIB458776:HIB458777 HRX458776:HRX458777 IBT458776:IBT458777 ILP458776:ILP458777 IVL458776:IVL458777 JFH458776:JFH458777 JPD458776:JPD458777 JYZ458776:JYZ458777 KIV458776:KIV458777 KSR458776:KSR458777 LCN458776:LCN458777 LMJ458776:LMJ458777 LWF458776:LWF458777 MGB458776:MGB458777 MPX458776:MPX458777 MZT458776:MZT458777 NJP458776:NJP458777 NTL458776:NTL458777 ODH458776:ODH458777 OND458776:OND458777 OWZ458776:OWZ458777 PGV458776:PGV458777 PQR458776:PQR458777 QAN458776:QAN458777 QKJ458776:QKJ458777 QUF458776:QUF458777 REB458776:REB458777 RNX458776:RNX458777 RXT458776:RXT458777 SHP458776:SHP458777 SRL458776:SRL458777 TBH458776:TBH458777 TLD458776:TLD458777 TUZ458776:TUZ458777 UEV458776:UEV458777 UOR458776:UOR458777 UYN458776:UYN458777 VIJ458776:VIJ458777 VSF458776:VSF458777 WCB458776:WCB458777 WLX458776:WLX458777 WVT458776:WVT458777 L524312:L524313 JH524312:JH524313 TD524312:TD524313 ACZ524312:ACZ524313 AMV524312:AMV524313 AWR524312:AWR524313 BGN524312:BGN524313 BQJ524312:BQJ524313 CAF524312:CAF524313 CKB524312:CKB524313 CTX524312:CTX524313 DDT524312:DDT524313 DNP524312:DNP524313 DXL524312:DXL524313 EHH524312:EHH524313 ERD524312:ERD524313 FAZ524312:FAZ524313 FKV524312:FKV524313 FUR524312:FUR524313 GEN524312:GEN524313 GOJ524312:GOJ524313 GYF524312:GYF524313 HIB524312:HIB524313 HRX524312:HRX524313 IBT524312:IBT524313 ILP524312:ILP524313 IVL524312:IVL524313 JFH524312:JFH524313 JPD524312:JPD524313 JYZ524312:JYZ524313 KIV524312:KIV524313 KSR524312:KSR524313 LCN524312:LCN524313 LMJ524312:LMJ524313 LWF524312:LWF524313 MGB524312:MGB524313 MPX524312:MPX524313 MZT524312:MZT524313 NJP524312:NJP524313 NTL524312:NTL524313 ODH524312:ODH524313 OND524312:OND524313 OWZ524312:OWZ524313 PGV524312:PGV524313 PQR524312:PQR524313 QAN524312:QAN524313 QKJ524312:QKJ524313 QUF524312:QUF524313 REB524312:REB524313 RNX524312:RNX524313 RXT524312:RXT524313 SHP524312:SHP524313 SRL524312:SRL524313 TBH524312:TBH524313 TLD524312:TLD524313 TUZ524312:TUZ524313 UEV524312:UEV524313 UOR524312:UOR524313 UYN524312:UYN524313 VIJ524312:VIJ524313 VSF524312:VSF524313 WCB524312:WCB524313 WLX524312:WLX524313 WVT524312:WVT524313 L589848:L589849 JH589848:JH589849 TD589848:TD589849 ACZ589848:ACZ589849 AMV589848:AMV589849 AWR589848:AWR589849 BGN589848:BGN589849 BQJ589848:BQJ589849 CAF589848:CAF589849 CKB589848:CKB589849 CTX589848:CTX589849 DDT589848:DDT589849 DNP589848:DNP589849 DXL589848:DXL589849 EHH589848:EHH589849 ERD589848:ERD589849 FAZ589848:FAZ589849 FKV589848:FKV589849 FUR589848:FUR589849 GEN589848:GEN589849 GOJ589848:GOJ589849 GYF589848:GYF589849 HIB589848:HIB589849 HRX589848:HRX589849 IBT589848:IBT589849 ILP589848:ILP589849 IVL589848:IVL589849 JFH589848:JFH589849 JPD589848:JPD589849 JYZ589848:JYZ589849 KIV589848:KIV589849 KSR589848:KSR589849 LCN589848:LCN589849 LMJ589848:LMJ589849 LWF589848:LWF589849 MGB589848:MGB589849 MPX589848:MPX589849 MZT589848:MZT589849 NJP589848:NJP589849 NTL589848:NTL589849 ODH589848:ODH589849 OND589848:OND589849 OWZ589848:OWZ589849 PGV589848:PGV589849 PQR589848:PQR589849 QAN589848:QAN589849 QKJ589848:QKJ589849 QUF589848:QUF589849 REB589848:REB589849 RNX589848:RNX589849 RXT589848:RXT589849 SHP589848:SHP589849 SRL589848:SRL589849 TBH589848:TBH589849 TLD589848:TLD589849 TUZ589848:TUZ589849 UEV589848:UEV589849 UOR589848:UOR589849 UYN589848:UYN589849 VIJ589848:VIJ589849 VSF589848:VSF589849 WCB589848:WCB589849 WLX589848:WLX589849 WVT589848:WVT589849 L655384:L655385 JH655384:JH655385 TD655384:TD655385 ACZ655384:ACZ655385 AMV655384:AMV655385 AWR655384:AWR655385 BGN655384:BGN655385 BQJ655384:BQJ655385 CAF655384:CAF655385 CKB655384:CKB655385 CTX655384:CTX655385 DDT655384:DDT655385 DNP655384:DNP655385 DXL655384:DXL655385 EHH655384:EHH655385 ERD655384:ERD655385 FAZ655384:FAZ655385 FKV655384:FKV655385 FUR655384:FUR655385 GEN655384:GEN655385 GOJ655384:GOJ655385 GYF655384:GYF655385 HIB655384:HIB655385 HRX655384:HRX655385 IBT655384:IBT655385 ILP655384:ILP655385 IVL655384:IVL655385 JFH655384:JFH655385 JPD655384:JPD655385 JYZ655384:JYZ655385 KIV655384:KIV655385 KSR655384:KSR655385 LCN655384:LCN655385 LMJ655384:LMJ655385 LWF655384:LWF655385 MGB655384:MGB655385 MPX655384:MPX655385 MZT655384:MZT655385 NJP655384:NJP655385 NTL655384:NTL655385 ODH655384:ODH655385 OND655384:OND655385 OWZ655384:OWZ655385 PGV655384:PGV655385 PQR655384:PQR655385 QAN655384:QAN655385 QKJ655384:QKJ655385 QUF655384:QUF655385 REB655384:REB655385 RNX655384:RNX655385 RXT655384:RXT655385 SHP655384:SHP655385 SRL655384:SRL655385 TBH655384:TBH655385 TLD655384:TLD655385 TUZ655384:TUZ655385 UEV655384:UEV655385 UOR655384:UOR655385 UYN655384:UYN655385 VIJ655384:VIJ655385 VSF655384:VSF655385 WCB655384:WCB655385 WLX655384:WLX655385 WVT655384:WVT655385 L720920:L720921 JH720920:JH720921 TD720920:TD720921 ACZ720920:ACZ720921 AMV720920:AMV720921 AWR720920:AWR720921 BGN720920:BGN720921 BQJ720920:BQJ720921 CAF720920:CAF720921 CKB720920:CKB720921 CTX720920:CTX720921 DDT720920:DDT720921 DNP720920:DNP720921 DXL720920:DXL720921 EHH720920:EHH720921 ERD720920:ERD720921 FAZ720920:FAZ720921 FKV720920:FKV720921 FUR720920:FUR720921 GEN720920:GEN720921 GOJ720920:GOJ720921 GYF720920:GYF720921 HIB720920:HIB720921 HRX720920:HRX720921 IBT720920:IBT720921 ILP720920:ILP720921 IVL720920:IVL720921 JFH720920:JFH720921 JPD720920:JPD720921 JYZ720920:JYZ720921 KIV720920:KIV720921 KSR720920:KSR720921 LCN720920:LCN720921 LMJ720920:LMJ720921 LWF720920:LWF720921 MGB720920:MGB720921 MPX720920:MPX720921 MZT720920:MZT720921 NJP720920:NJP720921 NTL720920:NTL720921 ODH720920:ODH720921 OND720920:OND720921 OWZ720920:OWZ720921 PGV720920:PGV720921 PQR720920:PQR720921 QAN720920:QAN720921 QKJ720920:QKJ720921 QUF720920:QUF720921 REB720920:REB720921 RNX720920:RNX720921 RXT720920:RXT720921 SHP720920:SHP720921 SRL720920:SRL720921 TBH720920:TBH720921 TLD720920:TLD720921 TUZ720920:TUZ720921 UEV720920:UEV720921 UOR720920:UOR720921 UYN720920:UYN720921 VIJ720920:VIJ720921 VSF720920:VSF720921 WCB720920:WCB720921 WLX720920:WLX720921 WVT720920:WVT720921 L786456:L786457 JH786456:JH786457 TD786456:TD786457 ACZ786456:ACZ786457 AMV786456:AMV786457 AWR786456:AWR786457 BGN786456:BGN786457 BQJ786456:BQJ786457 CAF786456:CAF786457 CKB786456:CKB786457 CTX786456:CTX786457 DDT786456:DDT786457 DNP786456:DNP786457 DXL786456:DXL786457 EHH786456:EHH786457 ERD786456:ERD786457 FAZ786456:FAZ786457 FKV786456:FKV786457 FUR786456:FUR786457 GEN786456:GEN786457 GOJ786456:GOJ786457 GYF786456:GYF786457 HIB786456:HIB786457 HRX786456:HRX786457 IBT786456:IBT786457 ILP786456:ILP786457 IVL786456:IVL786457 JFH786456:JFH786457 JPD786456:JPD786457 JYZ786456:JYZ786457 KIV786456:KIV786457 KSR786456:KSR786457 LCN786456:LCN786457 LMJ786456:LMJ786457 LWF786456:LWF786457 MGB786456:MGB786457 MPX786456:MPX786457 MZT786456:MZT786457 NJP786456:NJP786457 NTL786456:NTL786457 ODH786456:ODH786457 OND786456:OND786457 OWZ786456:OWZ786457 PGV786456:PGV786457 PQR786456:PQR786457 QAN786456:QAN786457 QKJ786456:QKJ786457 QUF786456:QUF786457 REB786456:REB786457 RNX786456:RNX786457 RXT786456:RXT786457 SHP786456:SHP786457 SRL786456:SRL786457 TBH786456:TBH786457 TLD786456:TLD786457 TUZ786456:TUZ786457 UEV786456:UEV786457 UOR786456:UOR786457 UYN786456:UYN786457 VIJ786456:VIJ786457 VSF786456:VSF786457 WCB786456:WCB786457 WLX786456:WLX786457 WVT786456:WVT786457 L851992:L851993 JH851992:JH851993 TD851992:TD851993 ACZ851992:ACZ851993 AMV851992:AMV851993 AWR851992:AWR851993 BGN851992:BGN851993 BQJ851992:BQJ851993 CAF851992:CAF851993 CKB851992:CKB851993 CTX851992:CTX851993 DDT851992:DDT851993 DNP851992:DNP851993 DXL851992:DXL851993 EHH851992:EHH851993 ERD851992:ERD851993 FAZ851992:FAZ851993 FKV851992:FKV851993 FUR851992:FUR851993 GEN851992:GEN851993 GOJ851992:GOJ851993 GYF851992:GYF851993 HIB851992:HIB851993 HRX851992:HRX851993 IBT851992:IBT851993 ILP851992:ILP851993 IVL851992:IVL851993 JFH851992:JFH851993 JPD851992:JPD851993 JYZ851992:JYZ851993 KIV851992:KIV851993 KSR851992:KSR851993 LCN851992:LCN851993 LMJ851992:LMJ851993 LWF851992:LWF851993 MGB851992:MGB851993 MPX851992:MPX851993 MZT851992:MZT851993 NJP851992:NJP851993 NTL851992:NTL851993 ODH851992:ODH851993 OND851992:OND851993 OWZ851992:OWZ851993 PGV851992:PGV851993 PQR851992:PQR851993 QAN851992:QAN851993 QKJ851992:QKJ851993 QUF851992:QUF851993 REB851992:REB851993 RNX851992:RNX851993 RXT851992:RXT851993 SHP851992:SHP851993 SRL851992:SRL851993 TBH851992:TBH851993 TLD851992:TLD851993 TUZ851992:TUZ851993 UEV851992:UEV851993 UOR851992:UOR851993 UYN851992:UYN851993 VIJ851992:VIJ851993 VSF851992:VSF851993 WCB851992:WCB851993 WLX851992:WLX851993 WVT851992:WVT851993 L917528:L917529 JH917528:JH917529 TD917528:TD917529 ACZ917528:ACZ917529 AMV917528:AMV917529 AWR917528:AWR917529 BGN917528:BGN917529 BQJ917528:BQJ917529 CAF917528:CAF917529 CKB917528:CKB917529 CTX917528:CTX917529 DDT917528:DDT917529 DNP917528:DNP917529 DXL917528:DXL917529 EHH917528:EHH917529 ERD917528:ERD917529 FAZ917528:FAZ917529 FKV917528:FKV917529 FUR917528:FUR917529 GEN917528:GEN917529 GOJ917528:GOJ917529 GYF917528:GYF917529 HIB917528:HIB917529 HRX917528:HRX917529 IBT917528:IBT917529 ILP917528:ILP917529 IVL917528:IVL917529 JFH917528:JFH917529 JPD917528:JPD917529 JYZ917528:JYZ917529 KIV917528:KIV917529 KSR917528:KSR917529 LCN917528:LCN917529 LMJ917528:LMJ917529 LWF917528:LWF917529 MGB917528:MGB917529 MPX917528:MPX917529 MZT917528:MZT917529 NJP917528:NJP917529 NTL917528:NTL917529 ODH917528:ODH917529 OND917528:OND917529 OWZ917528:OWZ917529 PGV917528:PGV917529 PQR917528:PQR917529 QAN917528:QAN917529 QKJ917528:QKJ917529 QUF917528:QUF917529 REB917528:REB917529 RNX917528:RNX917529 RXT917528:RXT917529 SHP917528:SHP917529 SRL917528:SRL917529 TBH917528:TBH917529 TLD917528:TLD917529 TUZ917528:TUZ917529 UEV917528:UEV917529 UOR917528:UOR917529 UYN917528:UYN917529 VIJ917528:VIJ917529 VSF917528:VSF917529 WCB917528:WCB917529 WLX917528:WLX917529 WVT917528:WVT917529 L983064:L983065 JH983064:JH983065 TD983064:TD983065 ACZ983064:ACZ983065 AMV983064:AMV983065 AWR983064:AWR983065 BGN983064:BGN983065 BQJ983064:BQJ983065 CAF983064:CAF983065 CKB983064:CKB983065 CTX983064:CTX983065 DDT983064:DDT983065 DNP983064:DNP983065 DXL983064:DXL983065 EHH983064:EHH983065 ERD983064:ERD983065 FAZ983064:FAZ983065 FKV983064:FKV983065 FUR983064:FUR983065 GEN983064:GEN983065 GOJ983064:GOJ983065 GYF983064:GYF983065 HIB983064:HIB983065 HRX983064:HRX983065 IBT983064:IBT983065 ILP983064:ILP983065 IVL983064:IVL983065 JFH983064:JFH983065 JPD983064:JPD983065 JYZ983064:JYZ983065 KIV983064:KIV983065 KSR983064:KSR983065 LCN983064:LCN983065 LMJ983064:LMJ983065 LWF983064:LWF983065 MGB983064:MGB983065 MPX983064:MPX983065 MZT983064:MZT983065 NJP983064:NJP983065 NTL983064:NTL983065 ODH983064:ODH983065 OND983064:OND983065 OWZ983064:OWZ983065 PGV983064:PGV983065 PQR983064:PQR983065 QAN983064:QAN983065 QKJ983064:QKJ983065 QUF983064:QUF983065 REB983064:REB983065 RNX983064:RNX983065 RXT983064:RXT983065 SHP983064:SHP983065 SRL983064:SRL983065 TBH983064:TBH983065 TLD983064:TLD983065 TUZ983064:TUZ983065 UEV983064:UEV983065 UOR983064:UOR983065 UYN983064:UYN983065 VIJ983064:VIJ983065 VSF983064:VSF983065 WCB983064:WCB983065 WLX983064:WLX983065 WVT983064:WVT983065 L27:L30 JH27:JH30 TD27:TD30 ACZ27:ACZ30 AMV27:AMV30 AWR27:AWR30 BGN27:BGN30 BQJ27:BQJ30 CAF27:CAF30 CKB27:CKB30 CTX27:CTX30 DDT27:DDT30 DNP27:DNP30 DXL27:DXL30 EHH27:EHH30 ERD27:ERD30 FAZ27:FAZ30 FKV27:FKV30 FUR27:FUR30 GEN27:GEN30 GOJ27:GOJ30 GYF27:GYF30 HIB27:HIB30 HRX27:HRX30 IBT27:IBT30 ILP27:ILP30 IVL27:IVL30 JFH27:JFH30 JPD27:JPD30 JYZ27:JYZ30 KIV27:KIV30 KSR27:KSR30 LCN27:LCN30 LMJ27:LMJ30 LWF27:LWF30 MGB27:MGB30 MPX27:MPX30 MZT27:MZT30 NJP27:NJP30 NTL27:NTL30 ODH27:ODH30 OND27:OND30 OWZ27:OWZ30 PGV27:PGV30 PQR27:PQR30 QAN27:QAN30 QKJ27:QKJ30 QUF27:QUF30 REB27:REB30 RNX27:RNX30 RXT27:RXT30 SHP27:SHP30 SRL27:SRL30 TBH27:TBH30 TLD27:TLD30 TUZ27:TUZ30 UEV27:UEV30 UOR27:UOR30 UYN27:UYN30 VIJ27:VIJ30 VSF27:VSF30 WCB27:WCB30 WLX27:WLX30 WVT27:WVT30 L65563:L65566 JH65563:JH65566 TD65563:TD65566 ACZ65563:ACZ65566 AMV65563:AMV65566 AWR65563:AWR65566 BGN65563:BGN65566 BQJ65563:BQJ65566 CAF65563:CAF65566 CKB65563:CKB65566 CTX65563:CTX65566 DDT65563:DDT65566 DNP65563:DNP65566 DXL65563:DXL65566 EHH65563:EHH65566 ERD65563:ERD65566 FAZ65563:FAZ65566 FKV65563:FKV65566 FUR65563:FUR65566 GEN65563:GEN65566 GOJ65563:GOJ65566 GYF65563:GYF65566 HIB65563:HIB65566 HRX65563:HRX65566 IBT65563:IBT65566 ILP65563:ILP65566 IVL65563:IVL65566 JFH65563:JFH65566 JPD65563:JPD65566 JYZ65563:JYZ65566 KIV65563:KIV65566 KSR65563:KSR65566 LCN65563:LCN65566 LMJ65563:LMJ65566 LWF65563:LWF65566 MGB65563:MGB65566 MPX65563:MPX65566 MZT65563:MZT65566 NJP65563:NJP65566 NTL65563:NTL65566 ODH65563:ODH65566 OND65563:OND65566 OWZ65563:OWZ65566 PGV65563:PGV65566 PQR65563:PQR65566 QAN65563:QAN65566 QKJ65563:QKJ65566 QUF65563:QUF65566 REB65563:REB65566 RNX65563:RNX65566 RXT65563:RXT65566 SHP65563:SHP65566 SRL65563:SRL65566 TBH65563:TBH65566 TLD65563:TLD65566 TUZ65563:TUZ65566 UEV65563:UEV65566 UOR65563:UOR65566 UYN65563:UYN65566 VIJ65563:VIJ65566 VSF65563:VSF65566 WCB65563:WCB65566 WLX65563:WLX65566 WVT65563:WVT65566 L131099:L131102 JH131099:JH131102 TD131099:TD131102 ACZ131099:ACZ131102 AMV131099:AMV131102 AWR131099:AWR131102 BGN131099:BGN131102 BQJ131099:BQJ131102 CAF131099:CAF131102 CKB131099:CKB131102 CTX131099:CTX131102 DDT131099:DDT131102 DNP131099:DNP131102 DXL131099:DXL131102 EHH131099:EHH131102 ERD131099:ERD131102 FAZ131099:FAZ131102 FKV131099:FKV131102 FUR131099:FUR131102 GEN131099:GEN131102 GOJ131099:GOJ131102 GYF131099:GYF131102 HIB131099:HIB131102 HRX131099:HRX131102 IBT131099:IBT131102 ILP131099:ILP131102 IVL131099:IVL131102 JFH131099:JFH131102 JPD131099:JPD131102 JYZ131099:JYZ131102 KIV131099:KIV131102 KSR131099:KSR131102 LCN131099:LCN131102 LMJ131099:LMJ131102 LWF131099:LWF131102 MGB131099:MGB131102 MPX131099:MPX131102 MZT131099:MZT131102 NJP131099:NJP131102 NTL131099:NTL131102 ODH131099:ODH131102 OND131099:OND131102 OWZ131099:OWZ131102 PGV131099:PGV131102 PQR131099:PQR131102 QAN131099:QAN131102 QKJ131099:QKJ131102 QUF131099:QUF131102 REB131099:REB131102 RNX131099:RNX131102 RXT131099:RXT131102 SHP131099:SHP131102 SRL131099:SRL131102 TBH131099:TBH131102 TLD131099:TLD131102 TUZ131099:TUZ131102 UEV131099:UEV131102 UOR131099:UOR131102 UYN131099:UYN131102 VIJ131099:VIJ131102 VSF131099:VSF131102 WCB131099:WCB131102 WLX131099:WLX131102 WVT131099:WVT131102 L196635:L196638 JH196635:JH196638 TD196635:TD196638 ACZ196635:ACZ196638 AMV196635:AMV196638 AWR196635:AWR196638 BGN196635:BGN196638 BQJ196635:BQJ196638 CAF196635:CAF196638 CKB196635:CKB196638 CTX196635:CTX196638 DDT196635:DDT196638 DNP196635:DNP196638 DXL196635:DXL196638 EHH196635:EHH196638 ERD196635:ERD196638 FAZ196635:FAZ196638 FKV196635:FKV196638 FUR196635:FUR196638 GEN196635:GEN196638 GOJ196635:GOJ196638 GYF196635:GYF196638 HIB196635:HIB196638 HRX196635:HRX196638 IBT196635:IBT196638 ILP196635:ILP196638 IVL196635:IVL196638 JFH196635:JFH196638 JPD196635:JPD196638 JYZ196635:JYZ196638 KIV196635:KIV196638 KSR196635:KSR196638 LCN196635:LCN196638 LMJ196635:LMJ196638 LWF196635:LWF196638 MGB196635:MGB196638 MPX196635:MPX196638 MZT196635:MZT196638 NJP196635:NJP196638 NTL196635:NTL196638 ODH196635:ODH196638 OND196635:OND196638 OWZ196635:OWZ196638 PGV196635:PGV196638 PQR196635:PQR196638 QAN196635:QAN196638 QKJ196635:QKJ196638 QUF196635:QUF196638 REB196635:REB196638 RNX196635:RNX196638 RXT196635:RXT196638 SHP196635:SHP196638 SRL196635:SRL196638 TBH196635:TBH196638 TLD196635:TLD196638 TUZ196635:TUZ196638 UEV196635:UEV196638 UOR196635:UOR196638 UYN196635:UYN196638 VIJ196635:VIJ196638 VSF196635:VSF196638 WCB196635:WCB196638 WLX196635:WLX196638 WVT196635:WVT196638 L262171:L262174 JH262171:JH262174 TD262171:TD262174 ACZ262171:ACZ262174 AMV262171:AMV262174 AWR262171:AWR262174 BGN262171:BGN262174 BQJ262171:BQJ262174 CAF262171:CAF262174 CKB262171:CKB262174 CTX262171:CTX262174 DDT262171:DDT262174 DNP262171:DNP262174 DXL262171:DXL262174 EHH262171:EHH262174 ERD262171:ERD262174 FAZ262171:FAZ262174 FKV262171:FKV262174 FUR262171:FUR262174 GEN262171:GEN262174 GOJ262171:GOJ262174 GYF262171:GYF262174 HIB262171:HIB262174 HRX262171:HRX262174 IBT262171:IBT262174 ILP262171:ILP262174 IVL262171:IVL262174 JFH262171:JFH262174 JPD262171:JPD262174 JYZ262171:JYZ262174 KIV262171:KIV262174 KSR262171:KSR262174 LCN262171:LCN262174 LMJ262171:LMJ262174 LWF262171:LWF262174 MGB262171:MGB262174 MPX262171:MPX262174 MZT262171:MZT262174 NJP262171:NJP262174 NTL262171:NTL262174 ODH262171:ODH262174 OND262171:OND262174 OWZ262171:OWZ262174 PGV262171:PGV262174 PQR262171:PQR262174 QAN262171:QAN262174 QKJ262171:QKJ262174 QUF262171:QUF262174 REB262171:REB262174 RNX262171:RNX262174 RXT262171:RXT262174 SHP262171:SHP262174 SRL262171:SRL262174 TBH262171:TBH262174 TLD262171:TLD262174 TUZ262171:TUZ262174 UEV262171:UEV262174 UOR262171:UOR262174 UYN262171:UYN262174 VIJ262171:VIJ262174 VSF262171:VSF262174 WCB262171:WCB262174 WLX262171:WLX262174 WVT262171:WVT262174 L327707:L327710 JH327707:JH327710 TD327707:TD327710 ACZ327707:ACZ327710 AMV327707:AMV327710 AWR327707:AWR327710 BGN327707:BGN327710 BQJ327707:BQJ327710 CAF327707:CAF327710 CKB327707:CKB327710 CTX327707:CTX327710 DDT327707:DDT327710 DNP327707:DNP327710 DXL327707:DXL327710 EHH327707:EHH327710 ERD327707:ERD327710 FAZ327707:FAZ327710 FKV327707:FKV327710 FUR327707:FUR327710 GEN327707:GEN327710 GOJ327707:GOJ327710 GYF327707:GYF327710 HIB327707:HIB327710 HRX327707:HRX327710 IBT327707:IBT327710 ILP327707:ILP327710 IVL327707:IVL327710 JFH327707:JFH327710 JPD327707:JPD327710 JYZ327707:JYZ327710 KIV327707:KIV327710 KSR327707:KSR327710 LCN327707:LCN327710 LMJ327707:LMJ327710 LWF327707:LWF327710 MGB327707:MGB327710 MPX327707:MPX327710 MZT327707:MZT327710 NJP327707:NJP327710 NTL327707:NTL327710 ODH327707:ODH327710 OND327707:OND327710 OWZ327707:OWZ327710 PGV327707:PGV327710 PQR327707:PQR327710 QAN327707:QAN327710 QKJ327707:QKJ327710 QUF327707:QUF327710 REB327707:REB327710 RNX327707:RNX327710 RXT327707:RXT327710 SHP327707:SHP327710 SRL327707:SRL327710 TBH327707:TBH327710 TLD327707:TLD327710 TUZ327707:TUZ327710 UEV327707:UEV327710 UOR327707:UOR327710 UYN327707:UYN327710 VIJ327707:VIJ327710 VSF327707:VSF327710 WCB327707:WCB327710 WLX327707:WLX327710 WVT327707:WVT327710 L393243:L393246 JH393243:JH393246 TD393243:TD393246 ACZ393243:ACZ393246 AMV393243:AMV393246 AWR393243:AWR393246 BGN393243:BGN393246 BQJ393243:BQJ393246 CAF393243:CAF393246 CKB393243:CKB393246 CTX393243:CTX393246 DDT393243:DDT393246 DNP393243:DNP393246 DXL393243:DXL393246 EHH393243:EHH393246 ERD393243:ERD393246 FAZ393243:FAZ393246 FKV393243:FKV393246 FUR393243:FUR393246 GEN393243:GEN393246 GOJ393243:GOJ393246 GYF393243:GYF393246 HIB393243:HIB393246 HRX393243:HRX393246 IBT393243:IBT393246 ILP393243:ILP393246 IVL393243:IVL393246 JFH393243:JFH393246 JPD393243:JPD393246 JYZ393243:JYZ393246 KIV393243:KIV393246 KSR393243:KSR393246 LCN393243:LCN393246 LMJ393243:LMJ393246 LWF393243:LWF393246 MGB393243:MGB393246 MPX393243:MPX393246 MZT393243:MZT393246 NJP393243:NJP393246 NTL393243:NTL393246 ODH393243:ODH393246 OND393243:OND393246 OWZ393243:OWZ393246 PGV393243:PGV393246 PQR393243:PQR393246 QAN393243:QAN393246 QKJ393243:QKJ393246 QUF393243:QUF393246 REB393243:REB393246 RNX393243:RNX393246 RXT393243:RXT393246 SHP393243:SHP393246 SRL393243:SRL393246 TBH393243:TBH393246 TLD393243:TLD393246 TUZ393243:TUZ393246 UEV393243:UEV393246 UOR393243:UOR393246 UYN393243:UYN393246 VIJ393243:VIJ393246 VSF393243:VSF393246 WCB393243:WCB393246 WLX393243:WLX393246 WVT393243:WVT393246 L458779:L458782 JH458779:JH458782 TD458779:TD458782 ACZ458779:ACZ458782 AMV458779:AMV458782 AWR458779:AWR458782 BGN458779:BGN458782 BQJ458779:BQJ458782 CAF458779:CAF458782 CKB458779:CKB458782 CTX458779:CTX458782 DDT458779:DDT458782 DNP458779:DNP458782 DXL458779:DXL458782 EHH458779:EHH458782 ERD458779:ERD458782 FAZ458779:FAZ458782 FKV458779:FKV458782 FUR458779:FUR458782 GEN458779:GEN458782 GOJ458779:GOJ458782 GYF458779:GYF458782 HIB458779:HIB458782 HRX458779:HRX458782 IBT458779:IBT458782 ILP458779:ILP458782 IVL458779:IVL458782 JFH458779:JFH458782 JPD458779:JPD458782 JYZ458779:JYZ458782 KIV458779:KIV458782 KSR458779:KSR458782 LCN458779:LCN458782 LMJ458779:LMJ458782 LWF458779:LWF458782 MGB458779:MGB458782 MPX458779:MPX458782 MZT458779:MZT458782 NJP458779:NJP458782 NTL458779:NTL458782 ODH458779:ODH458782 OND458779:OND458782 OWZ458779:OWZ458782 PGV458779:PGV458782 PQR458779:PQR458782 QAN458779:QAN458782 QKJ458779:QKJ458782 QUF458779:QUF458782 REB458779:REB458782 RNX458779:RNX458782 RXT458779:RXT458782 SHP458779:SHP458782 SRL458779:SRL458782 TBH458779:TBH458782 TLD458779:TLD458782 TUZ458779:TUZ458782 UEV458779:UEV458782 UOR458779:UOR458782 UYN458779:UYN458782 VIJ458779:VIJ458782 VSF458779:VSF458782 WCB458779:WCB458782 WLX458779:WLX458782 WVT458779:WVT458782 L524315:L524318 JH524315:JH524318 TD524315:TD524318 ACZ524315:ACZ524318 AMV524315:AMV524318 AWR524315:AWR524318 BGN524315:BGN524318 BQJ524315:BQJ524318 CAF524315:CAF524318 CKB524315:CKB524318 CTX524315:CTX524318 DDT524315:DDT524318 DNP524315:DNP524318 DXL524315:DXL524318 EHH524315:EHH524318 ERD524315:ERD524318 FAZ524315:FAZ524318 FKV524315:FKV524318 FUR524315:FUR524318 GEN524315:GEN524318 GOJ524315:GOJ524318 GYF524315:GYF524318 HIB524315:HIB524318 HRX524315:HRX524318 IBT524315:IBT524318 ILP524315:ILP524318 IVL524315:IVL524318 JFH524315:JFH524318 JPD524315:JPD524318 JYZ524315:JYZ524318 KIV524315:KIV524318 KSR524315:KSR524318 LCN524315:LCN524318 LMJ524315:LMJ524318 LWF524315:LWF524318 MGB524315:MGB524318 MPX524315:MPX524318 MZT524315:MZT524318 NJP524315:NJP524318 NTL524315:NTL524318 ODH524315:ODH524318 OND524315:OND524318 OWZ524315:OWZ524318 PGV524315:PGV524318 PQR524315:PQR524318 QAN524315:QAN524318 QKJ524315:QKJ524318 QUF524315:QUF524318 REB524315:REB524318 RNX524315:RNX524318 RXT524315:RXT524318 SHP524315:SHP524318 SRL524315:SRL524318 TBH524315:TBH524318 TLD524315:TLD524318 TUZ524315:TUZ524318 UEV524315:UEV524318 UOR524315:UOR524318 UYN524315:UYN524318 VIJ524315:VIJ524318 VSF524315:VSF524318 WCB524315:WCB524318 WLX524315:WLX524318 WVT524315:WVT524318 L589851:L589854 JH589851:JH589854 TD589851:TD589854 ACZ589851:ACZ589854 AMV589851:AMV589854 AWR589851:AWR589854 BGN589851:BGN589854 BQJ589851:BQJ589854 CAF589851:CAF589854 CKB589851:CKB589854 CTX589851:CTX589854 DDT589851:DDT589854 DNP589851:DNP589854 DXL589851:DXL589854 EHH589851:EHH589854 ERD589851:ERD589854 FAZ589851:FAZ589854 FKV589851:FKV589854 FUR589851:FUR589854 GEN589851:GEN589854 GOJ589851:GOJ589854 GYF589851:GYF589854 HIB589851:HIB589854 HRX589851:HRX589854 IBT589851:IBT589854 ILP589851:ILP589854 IVL589851:IVL589854 JFH589851:JFH589854 JPD589851:JPD589854 JYZ589851:JYZ589854 KIV589851:KIV589854 KSR589851:KSR589854 LCN589851:LCN589854 LMJ589851:LMJ589854 LWF589851:LWF589854 MGB589851:MGB589854 MPX589851:MPX589854 MZT589851:MZT589854 NJP589851:NJP589854 NTL589851:NTL589854 ODH589851:ODH589854 OND589851:OND589854 OWZ589851:OWZ589854 PGV589851:PGV589854 PQR589851:PQR589854 QAN589851:QAN589854 QKJ589851:QKJ589854 QUF589851:QUF589854 REB589851:REB589854 RNX589851:RNX589854 RXT589851:RXT589854 SHP589851:SHP589854 SRL589851:SRL589854 TBH589851:TBH589854 TLD589851:TLD589854 TUZ589851:TUZ589854 UEV589851:UEV589854 UOR589851:UOR589854 UYN589851:UYN589854 VIJ589851:VIJ589854 VSF589851:VSF589854 WCB589851:WCB589854 WLX589851:WLX589854 WVT589851:WVT589854 L655387:L655390 JH655387:JH655390 TD655387:TD655390 ACZ655387:ACZ655390 AMV655387:AMV655390 AWR655387:AWR655390 BGN655387:BGN655390 BQJ655387:BQJ655390 CAF655387:CAF655390 CKB655387:CKB655390 CTX655387:CTX655390 DDT655387:DDT655390 DNP655387:DNP655390 DXL655387:DXL655390 EHH655387:EHH655390 ERD655387:ERD655390 FAZ655387:FAZ655390 FKV655387:FKV655390 FUR655387:FUR655390 GEN655387:GEN655390 GOJ655387:GOJ655390 GYF655387:GYF655390 HIB655387:HIB655390 HRX655387:HRX655390 IBT655387:IBT655390 ILP655387:ILP655390 IVL655387:IVL655390 JFH655387:JFH655390 JPD655387:JPD655390 JYZ655387:JYZ655390 KIV655387:KIV655390 KSR655387:KSR655390 LCN655387:LCN655390 LMJ655387:LMJ655390 LWF655387:LWF655390 MGB655387:MGB655390 MPX655387:MPX655390 MZT655387:MZT655390 NJP655387:NJP655390 NTL655387:NTL655390 ODH655387:ODH655390 OND655387:OND655390 OWZ655387:OWZ655390 PGV655387:PGV655390 PQR655387:PQR655390 QAN655387:QAN655390 QKJ655387:QKJ655390 QUF655387:QUF655390 REB655387:REB655390 RNX655387:RNX655390 RXT655387:RXT655390 SHP655387:SHP655390 SRL655387:SRL655390 TBH655387:TBH655390 TLD655387:TLD655390 TUZ655387:TUZ655390 UEV655387:UEV655390 UOR655387:UOR655390 UYN655387:UYN655390 VIJ655387:VIJ655390 VSF655387:VSF655390 WCB655387:WCB655390 WLX655387:WLX655390 WVT655387:WVT655390 L720923:L720926 JH720923:JH720926 TD720923:TD720926 ACZ720923:ACZ720926 AMV720923:AMV720926 AWR720923:AWR720926 BGN720923:BGN720926 BQJ720923:BQJ720926 CAF720923:CAF720926 CKB720923:CKB720926 CTX720923:CTX720926 DDT720923:DDT720926 DNP720923:DNP720926 DXL720923:DXL720926 EHH720923:EHH720926 ERD720923:ERD720926 FAZ720923:FAZ720926 FKV720923:FKV720926 FUR720923:FUR720926 GEN720923:GEN720926 GOJ720923:GOJ720926 GYF720923:GYF720926 HIB720923:HIB720926 HRX720923:HRX720926 IBT720923:IBT720926 ILP720923:ILP720926 IVL720923:IVL720926 JFH720923:JFH720926 JPD720923:JPD720926 JYZ720923:JYZ720926 KIV720923:KIV720926 KSR720923:KSR720926 LCN720923:LCN720926 LMJ720923:LMJ720926 LWF720923:LWF720926 MGB720923:MGB720926 MPX720923:MPX720926 MZT720923:MZT720926 NJP720923:NJP720926 NTL720923:NTL720926 ODH720923:ODH720926 OND720923:OND720926 OWZ720923:OWZ720926 PGV720923:PGV720926 PQR720923:PQR720926 QAN720923:QAN720926 QKJ720923:QKJ720926 QUF720923:QUF720926 REB720923:REB720926 RNX720923:RNX720926 RXT720923:RXT720926 SHP720923:SHP720926 SRL720923:SRL720926 TBH720923:TBH720926 TLD720923:TLD720926 TUZ720923:TUZ720926 UEV720923:UEV720926 UOR720923:UOR720926 UYN720923:UYN720926 VIJ720923:VIJ720926 VSF720923:VSF720926 WCB720923:WCB720926 WLX720923:WLX720926 WVT720923:WVT720926 L786459:L786462 JH786459:JH786462 TD786459:TD786462 ACZ786459:ACZ786462 AMV786459:AMV786462 AWR786459:AWR786462 BGN786459:BGN786462 BQJ786459:BQJ786462 CAF786459:CAF786462 CKB786459:CKB786462 CTX786459:CTX786462 DDT786459:DDT786462 DNP786459:DNP786462 DXL786459:DXL786462 EHH786459:EHH786462 ERD786459:ERD786462 FAZ786459:FAZ786462 FKV786459:FKV786462 FUR786459:FUR786462 GEN786459:GEN786462 GOJ786459:GOJ786462 GYF786459:GYF786462 HIB786459:HIB786462 HRX786459:HRX786462 IBT786459:IBT786462 ILP786459:ILP786462 IVL786459:IVL786462 JFH786459:JFH786462 JPD786459:JPD786462 JYZ786459:JYZ786462 KIV786459:KIV786462 KSR786459:KSR786462 LCN786459:LCN786462 LMJ786459:LMJ786462 LWF786459:LWF786462 MGB786459:MGB786462 MPX786459:MPX786462 MZT786459:MZT786462 NJP786459:NJP786462 NTL786459:NTL786462 ODH786459:ODH786462 OND786459:OND786462 OWZ786459:OWZ786462 PGV786459:PGV786462 PQR786459:PQR786462 QAN786459:QAN786462 QKJ786459:QKJ786462 QUF786459:QUF786462 REB786459:REB786462 RNX786459:RNX786462 RXT786459:RXT786462 SHP786459:SHP786462 SRL786459:SRL786462 TBH786459:TBH786462 TLD786459:TLD786462 TUZ786459:TUZ786462 UEV786459:UEV786462 UOR786459:UOR786462 UYN786459:UYN786462 VIJ786459:VIJ786462 VSF786459:VSF786462 WCB786459:WCB786462 WLX786459:WLX786462 WVT786459:WVT786462 L851995:L851998 JH851995:JH851998 TD851995:TD851998 ACZ851995:ACZ851998 AMV851995:AMV851998 AWR851995:AWR851998 BGN851995:BGN851998 BQJ851995:BQJ851998 CAF851995:CAF851998 CKB851995:CKB851998 CTX851995:CTX851998 DDT851995:DDT851998 DNP851995:DNP851998 DXL851995:DXL851998 EHH851995:EHH851998 ERD851995:ERD851998 FAZ851995:FAZ851998 FKV851995:FKV851998 FUR851995:FUR851998 GEN851995:GEN851998 GOJ851995:GOJ851998 GYF851995:GYF851998 HIB851995:HIB851998 HRX851995:HRX851998 IBT851995:IBT851998 ILP851995:ILP851998 IVL851995:IVL851998 JFH851995:JFH851998 JPD851995:JPD851998 JYZ851995:JYZ851998 KIV851995:KIV851998 KSR851995:KSR851998 LCN851995:LCN851998 LMJ851995:LMJ851998 LWF851995:LWF851998 MGB851995:MGB851998 MPX851995:MPX851998 MZT851995:MZT851998 NJP851995:NJP851998 NTL851995:NTL851998 ODH851995:ODH851998 OND851995:OND851998 OWZ851995:OWZ851998 PGV851995:PGV851998 PQR851995:PQR851998 QAN851995:QAN851998 QKJ851995:QKJ851998 QUF851995:QUF851998 REB851995:REB851998 RNX851995:RNX851998 RXT851995:RXT851998 SHP851995:SHP851998 SRL851995:SRL851998 TBH851995:TBH851998 TLD851995:TLD851998 TUZ851995:TUZ851998 UEV851995:UEV851998 UOR851995:UOR851998 UYN851995:UYN851998 VIJ851995:VIJ851998 VSF851995:VSF851998 WCB851995:WCB851998 WLX851995:WLX851998 WVT851995:WVT851998 L917531:L917534 JH917531:JH917534 TD917531:TD917534 ACZ917531:ACZ917534 AMV917531:AMV917534 AWR917531:AWR917534 BGN917531:BGN917534 BQJ917531:BQJ917534 CAF917531:CAF917534 CKB917531:CKB917534 CTX917531:CTX917534 DDT917531:DDT917534 DNP917531:DNP917534 DXL917531:DXL917534 EHH917531:EHH917534 ERD917531:ERD917534 FAZ917531:FAZ917534 FKV917531:FKV917534 FUR917531:FUR917534 GEN917531:GEN917534 GOJ917531:GOJ917534 GYF917531:GYF917534 HIB917531:HIB917534 HRX917531:HRX917534 IBT917531:IBT917534 ILP917531:ILP917534 IVL917531:IVL917534 JFH917531:JFH917534 JPD917531:JPD917534 JYZ917531:JYZ917534 KIV917531:KIV917534 KSR917531:KSR917534 LCN917531:LCN917534 LMJ917531:LMJ917534 LWF917531:LWF917534 MGB917531:MGB917534 MPX917531:MPX917534 MZT917531:MZT917534 NJP917531:NJP917534 NTL917531:NTL917534 ODH917531:ODH917534 OND917531:OND917534 OWZ917531:OWZ917534 PGV917531:PGV917534 PQR917531:PQR917534 QAN917531:QAN917534 QKJ917531:QKJ917534 QUF917531:QUF917534 REB917531:REB917534 RNX917531:RNX917534 RXT917531:RXT917534 SHP917531:SHP917534 SRL917531:SRL917534 TBH917531:TBH917534 TLD917531:TLD917534 TUZ917531:TUZ917534 UEV917531:UEV917534 UOR917531:UOR917534 UYN917531:UYN917534 VIJ917531:VIJ917534 VSF917531:VSF917534 WCB917531:WCB917534 WLX917531:WLX917534 WVT917531:WVT917534 L983067:L983070 JH983067:JH983070 TD983067:TD983070 ACZ983067:ACZ983070 AMV983067:AMV983070 AWR983067:AWR983070 BGN983067:BGN983070 BQJ983067:BQJ983070 CAF983067:CAF983070 CKB983067:CKB983070 CTX983067:CTX983070 DDT983067:DDT983070 DNP983067:DNP983070 DXL983067:DXL983070 EHH983067:EHH983070 ERD983067:ERD983070 FAZ983067:FAZ983070 FKV983067:FKV983070 FUR983067:FUR983070 GEN983067:GEN983070 GOJ983067:GOJ983070 GYF983067:GYF983070 HIB983067:HIB983070 HRX983067:HRX983070 IBT983067:IBT983070 ILP983067:ILP983070 IVL983067:IVL983070 JFH983067:JFH983070 JPD983067:JPD983070 JYZ983067:JYZ983070 KIV983067:KIV983070 KSR983067:KSR983070 LCN983067:LCN983070 LMJ983067:LMJ983070 LWF983067:LWF983070 MGB983067:MGB983070 MPX983067:MPX983070 MZT983067:MZT983070 NJP983067:NJP983070 NTL983067:NTL983070 ODH983067:ODH983070 OND983067:OND983070 OWZ983067:OWZ983070 PGV983067:PGV983070 PQR983067:PQR983070 QAN983067:QAN983070 QKJ983067:QKJ983070 QUF983067:QUF983070 REB983067:REB983070 RNX983067:RNX983070 RXT983067:RXT983070 SHP983067:SHP983070 SRL983067:SRL983070 TBH983067:TBH983070 TLD983067:TLD983070 TUZ983067:TUZ983070 UEV983067:UEV983070 UOR983067:UOR983070 UYN983067:UYN983070 VIJ983067:VIJ983070 VSF983067:VSF983070 WCB983067:WCB983070 WLX983067:WLX983070 WVT983067:WVT983070" xr:uid="{C4E8014E-8026-45A7-A3C3-1EB7535B9A81}"/>
    <dataValidation allowBlank="1" showInputMessage="1" showErrorMessage="1" sqref="L21 JH21 TD21 ACZ21 AMV21 AWR21 BGN21 BQJ21 CAF21 CKB21 CTX21 DDT21 DNP21 DXL21 EHH21 ERD21 FAZ21 FKV21 FUR21 GEN21 GOJ21 GYF21 HIB21 HRX21 IBT21 ILP21 IVL21 JFH21 JPD21 JYZ21 KIV21 KSR21 LCN21 LMJ21 LWF21 MGB21 MPX21 MZT21 NJP21 NTL21 ODH21 OND21 OWZ21 PGV21 PQR21 QAN21 QKJ21 QUF21 REB21 RNX21 RXT21 SHP21 SRL21 TBH21 TLD21 TUZ21 UEV21 UOR21 UYN21 VIJ21 VSF21 WCB21 WLX21 WVT21 L65557 JH65557 TD65557 ACZ65557 AMV65557 AWR65557 BGN65557 BQJ65557 CAF65557 CKB65557 CTX65557 DDT65557 DNP65557 DXL65557 EHH65557 ERD65557 FAZ65557 FKV65557 FUR65557 GEN65557 GOJ65557 GYF65557 HIB65557 HRX65557 IBT65557 ILP65557 IVL65557 JFH65557 JPD65557 JYZ65557 KIV65557 KSR65557 LCN65557 LMJ65557 LWF65557 MGB65557 MPX65557 MZT65557 NJP65557 NTL65557 ODH65557 OND65557 OWZ65557 PGV65557 PQR65557 QAN65557 QKJ65557 QUF65557 REB65557 RNX65557 RXT65557 SHP65557 SRL65557 TBH65557 TLD65557 TUZ65557 UEV65557 UOR65557 UYN65557 VIJ65557 VSF65557 WCB65557 WLX65557 WVT65557 L131093 JH131093 TD131093 ACZ131093 AMV131093 AWR131093 BGN131093 BQJ131093 CAF131093 CKB131093 CTX131093 DDT131093 DNP131093 DXL131093 EHH131093 ERD131093 FAZ131093 FKV131093 FUR131093 GEN131093 GOJ131093 GYF131093 HIB131093 HRX131093 IBT131093 ILP131093 IVL131093 JFH131093 JPD131093 JYZ131093 KIV131093 KSR131093 LCN131093 LMJ131093 LWF131093 MGB131093 MPX131093 MZT131093 NJP131093 NTL131093 ODH131093 OND131093 OWZ131093 PGV131093 PQR131093 QAN131093 QKJ131093 QUF131093 REB131093 RNX131093 RXT131093 SHP131093 SRL131093 TBH131093 TLD131093 TUZ131093 UEV131093 UOR131093 UYN131093 VIJ131093 VSF131093 WCB131093 WLX131093 WVT131093 L196629 JH196629 TD196629 ACZ196629 AMV196629 AWR196629 BGN196629 BQJ196629 CAF196629 CKB196629 CTX196629 DDT196629 DNP196629 DXL196629 EHH196629 ERD196629 FAZ196629 FKV196629 FUR196629 GEN196629 GOJ196629 GYF196629 HIB196629 HRX196629 IBT196629 ILP196629 IVL196629 JFH196629 JPD196629 JYZ196629 KIV196629 KSR196629 LCN196629 LMJ196629 LWF196629 MGB196629 MPX196629 MZT196629 NJP196629 NTL196629 ODH196629 OND196629 OWZ196629 PGV196629 PQR196629 QAN196629 QKJ196629 QUF196629 REB196629 RNX196629 RXT196629 SHP196629 SRL196629 TBH196629 TLD196629 TUZ196629 UEV196629 UOR196629 UYN196629 VIJ196629 VSF196629 WCB196629 WLX196629 WVT196629 L262165 JH262165 TD262165 ACZ262165 AMV262165 AWR262165 BGN262165 BQJ262165 CAF262165 CKB262165 CTX262165 DDT262165 DNP262165 DXL262165 EHH262165 ERD262165 FAZ262165 FKV262165 FUR262165 GEN262165 GOJ262165 GYF262165 HIB262165 HRX262165 IBT262165 ILP262165 IVL262165 JFH262165 JPD262165 JYZ262165 KIV262165 KSR262165 LCN262165 LMJ262165 LWF262165 MGB262165 MPX262165 MZT262165 NJP262165 NTL262165 ODH262165 OND262165 OWZ262165 PGV262165 PQR262165 QAN262165 QKJ262165 QUF262165 REB262165 RNX262165 RXT262165 SHP262165 SRL262165 TBH262165 TLD262165 TUZ262165 UEV262165 UOR262165 UYN262165 VIJ262165 VSF262165 WCB262165 WLX262165 WVT262165 L327701 JH327701 TD327701 ACZ327701 AMV327701 AWR327701 BGN327701 BQJ327701 CAF327701 CKB327701 CTX327701 DDT327701 DNP327701 DXL327701 EHH327701 ERD327701 FAZ327701 FKV327701 FUR327701 GEN327701 GOJ327701 GYF327701 HIB327701 HRX327701 IBT327701 ILP327701 IVL327701 JFH327701 JPD327701 JYZ327701 KIV327701 KSR327701 LCN327701 LMJ327701 LWF327701 MGB327701 MPX327701 MZT327701 NJP327701 NTL327701 ODH327701 OND327701 OWZ327701 PGV327701 PQR327701 QAN327701 QKJ327701 QUF327701 REB327701 RNX327701 RXT327701 SHP327701 SRL327701 TBH327701 TLD327701 TUZ327701 UEV327701 UOR327701 UYN327701 VIJ327701 VSF327701 WCB327701 WLX327701 WVT327701 L393237 JH393237 TD393237 ACZ393237 AMV393237 AWR393237 BGN393237 BQJ393237 CAF393237 CKB393237 CTX393237 DDT393237 DNP393237 DXL393237 EHH393237 ERD393237 FAZ393237 FKV393237 FUR393237 GEN393237 GOJ393237 GYF393237 HIB393237 HRX393237 IBT393237 ILP393237 IVL393237 JFH393237 JPD393237 JYZ393237 KIV393237 KSR393237 LCN393237 LMJ393237 LWF393237 MGB393237 MPX393237 MZT393237 NJP393237 NTL393237 ODH393237 OND393237 OWZ393237 PGV393237 PQR393237 QAN393237 QKJ393237 QUF393237 REB393237 RNX393237 RXT393237 SHP393237 SRL393237 TBH393237 TLD393237 TUZ393237 UEV393237 UOR393237 UYN393237 VIJ393237 VSF393237 WCB393237 WLX393237 WVT393237 L458773 JH458773 TD458773 ACZ458773 AMV458773 AWR458773 BGN458773 BQJ458773 CAF458773 CKB458773 CTX458773 DDT458773 DNP458773 DXL458773 EHH458773 ERD458773 FAZ458773 FKV458773 FUR458773 GEN458773 GOJ458773 GYF458773 HIB458773 HRX458773 IBT458773 ILP458773 IVL458773 JFH458773 JPD458773 JYZ458773 KIV458773 KSR458773 LCN458773 LMJ458773 LWF458773 MGB458773 MPX458773 MZT458773 NJP458773 NTL458773 ODH458773 OND458773 OWZ458773 PGV458773 PQR458773 QAN458773 QKJ458773 QUF458773 REB458773 RNX458773 RXT458773 SHP458773 SRL458773 TBH458773 TLD458773 TUZ458773 UEV458773 UOR458773 UYN458773 VIJ458773 VSF458773 WCB458773 WLX458773 WVT458773 L524309 JH524309 TD524309 ACZ524309 AMV524309 AWR524309 BGN524309 BQJ524309 CAF524309 CKB524309 CTX524309 DDT524309 DNP524309 DXL524309 EHH524309 ERD524309 FAZ524309 FKV524309 FUR524309 GEN524309 GOJ524309 GYF524309 HIB524309 HRX524309 IBT524309 ILP524309 IVL524309 JFH524309 JPD524309 JYZ524309 KIV524309 KSR524309 LCN524309 LMJ524309 LWF524309 MGB524309 MPX524309 MZT524309 NJP524309 NTL524309 ODH524309 OND524309 OWZ524309 PGV524309 PQR524309 QAN524309 QKJ524309 QUF524309 REB524309 RNX524309 RXT524309 SHP524309 SRL524309 TBH524309 TLD524309 TUZ524309 UEV524309 UOR524309 UYN524309 VIJ524309 VSF524309 WCB524309 WLX524309 WVT524309 L589845 JH589845 TD589845 ACZ589845 AMV589845 AWR589845 BGN589845 BQJ589845 CAF589845 CKB589845 CTX589845 DDT589845 DNP589845 DXL589845 EHH589845 ERD589845 FAZ589845 FKV589845 FUR589845 GEN589845 GOJ589845 GYF589845 HIB589845 HRX589845 IBT589845 ILP589845 IVL589845 JFH589845 JPD589845 JYZ589845 KIV589845 KSR589845 LCN589845 LMJ589845 LWF589845 MGB589845 MPX589845 MZT589845 NJP589845 NTL589845 ODH589845 OND589845 OWZ589845 PGV589845 PQR589845 QAN589845 QKJ589845 QUF589845 REB589845 RNX589845 RXT589845 SHP589845 SRL589845 TBH589845 TLD589845 TUZ589845 UEV589845 UOR589845 UYN589845 VIJ589845 VSF589845 WCB589845 WLX589845 WVT589845 L655381 JH655381 TD655381 ACZ655381 AMV655381 AWR655381 BGN655381 BQJ655381 CAF655381 CKB655381 CTX655381 DDT655381 DNP655381 DXL655381 EHH655381 ERD655381 FAZ655381 FKV655381 FUR655381 GEN655381 GOJ655381 GYF655381 HIB655381 HRX655381 IBT655381 ILP655381 IVL655381 JFH655381 JPD655381 JYZ655381 KIV655381 KSR655381 LCN655381 LMJ655381 LWF655381 MGB655381 MPX655381 MZT655381 NJP655381 NTL655381 ODH655381 OND655381 OWZ655381 PGV655381 PQR655381 QAN655381 QKJ655381 QUF655381 REB655381 RNX655381 RXT655381 SHP655381 SRL655381 TBH655381 TLD655381 TUZ655381 UEV655381 UOR655381 UYN655381 VIJ655381 VSF655381 WCB655381 WLX655381 WVT655381 L720917 JH720917 TD720917 ACZ720917 AMV720917 AWR720917 BGN720917 BQJ720917 CAF720917 CKB720917 CTX720917 DDT720917 DNP720917 DXL720917 EHH720917 ERD720917 FAZ720917 FKV720917 FUR720917 GEN720917 GOJ720917 GYF720917 HIB720917 HRX720917 IBT720917 ILP720917 IVL720917 JFH720917 JPD720917 JYZ720917 KIV720917 KSR720917 LCN720917 LMJ720917 LWF720917 MGB720917 MPX720917 MZT720917 NJP720917 NTL720917 ODH720917 OND720917 OWZ720917 PGV720917 PQR720917 QAN720917 QKJ720917 QUF720917 REB720917 RNX720917 RXT720917 SHP720917 SRL720917 TBH720917 TLD720917 TUZ720917 UEV720917 UOR720917 UYN720917 VIJ720917 VSF720917 WCB720917 WLX720917 WVT720917 L786453 JH786453 TD786453 ACZ786453 AMV786453 AWR786453 BGN786453 BQJ786453 CAF786453 CKB786453 CTX786453 DDT786453 DNP786453 DXL786453 EHH786453 ERD786453 FAZ786453 FKV786453 FUR786453 GEN786453 GOJ786453 GYF786453 HIB786453 HRX786453 IBT786453 ILP786453 IVL786453 JFH786453 JPD786453 JYZ786453 KIV786453 KSR786453 LCN786453 LMJ786453 LWF786453 MGB786453 MPX786453 MZT786453 NJP786453 NTL786453 ODH786453 OND786453 OWZ786453 PGV786453 PQR786453 QAN786453 QKJ786453 QUF786453 REB786453 RNX786453 RXT786453 SHP786453 SRL786453 TBH786453 TLD786453 TUZ786453 UEV786453 UOR786453 UYN786453 VIJ786453 VSF786453 WCB786453 WLX786453 WVT786453 L851989 JH851989 TD851989 ACZ851989 AMV851989 AWR851989 BGN851989 BQJ851989 CAF851989 CKB851989 CTX851989 DDT851989 DNP851989 DXL851989 EHH851989 ERD851989 FAZ851989 FKV851989 FUR851989 GEN851989 GOJ851989 GYF851989 HIB851989 HRX851989 IBT851989 ILP851989 IVL851989 JFH851989 JPD851989 JYZ851989 KIV851989 KSR851989 LCN851989 LMJ851989 LWF851989 MGB851989 MPX851989 MZT851989 NJP851989 NTL851989 ODH851989 OND851989 OWZ851989 PGV851989 PQR851989 QAN851989 QKJ851989 QUF851989 REB851989 RNX851989 RXT851989 SHP851989 SRL851989 TBH851989 TLD851989 TUZ851989 UEV851989 UOR851989 UYN851989 VIJ851989 VSF851989 WCB851989 WLX851989 WVT851989 L917525 JH917525 TD917525 ACZ917525 AMV917525 AWR917525 BGN917525 BQJ917525 CAF917525 CKB917525 CTX917525 DDT917525 DNP917525 DXL917525 EHH917525 ERD917525 FAZ917525 FKV917525 FUR917525 GEN917525 GOJ917525 GYF917525 HIB917525 HRX917525 IBT917525 ILP917525 IVL917525 JFH917525 JPD917525 JYZ917525 KIV917525 KSR917525 LCN917525 LMJ917525 LWF917525 MGB917525 MPX917525 MZT917525 NJP917525 NTL917525 ODH917525 OND917525 OWZ917525 PGV917525 PQR917525 QAN917525 QKJ917525 QUF917525 REB917525 RNX917525 RXT917525 SHP917525 SRL917525 TBH917525 TLD917525 TUZ917525 UEV917525 UOR917525 UYN917525 VIJ917525 VSF917525 WCB917525 WLX917525 WVT917525 L983061 JH983061 TD983061 ACZ983061 AMV983061 AWR983061 BGN983061 BQJ983061 CAF983061 CKB983061 CTX983061 DDT983061 DNP983061 DXL983061 EHH983061 ERD983061 FAZ983061 FKV983061 FUR983061 GEN983061 GOJ983061 GYF983061 HIB983061 HRX983061 IBT983061 ILP983061 IVL983061 JFH983061 JPD983061 JYZ983061 KIV983061 KSR983061 LCN983061 LMJ983061 LWF983061 MGB983061 MPX983061 MZT983061 NJP983061 NTL983061 ODH983061 OND983061 OWZ983061 PGV983061 PQR983061 QAN983061 QKJ983061 QUF983061 REB983061 RNX983061 RXT983061 SHP983061 SRL983061 TBH983061 TLD983061 TUZ983061 UEV983061 UOR983061 UYN983061 VIJ983061 VSF983061 WCB983061 WLX983061 WVT983061" xr:uid="{669DC08E-F51F-4C0A-9CCD-BA7C756FAD02}"/>
  </dataValidations>
  <pageMargins left="0" right="0" top="0" bottom="0" header="0" footer="0"/>
  <pageSetup paperSize="8" scale="65" orientation="portrait" r:id="rId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63D8D-28A3-4BE7-A9CB-0FDE41AA243A}">
  <dimension ref="B2:Q274"/>
  <sheetViews>
    <sheetView zoomScale="80" zoomScaleNormal="80" workbookViewId="0">
      <pane xSplit="10" ySplit="8" topLeftCell="K125" activePane="bottomRight" state="frozen"/>
      <selection pane="topRight" activeCell="K1" sqref="K1"/>
      <selection pane="bottomLeft" activeCell="A9" sqref="A9"/>
      <selection pane="bottomRight" activeCell="A133" sqref="A133:IV133"/>
    </sheetView>
  </sheetViews>
  <sheetFormatPr defaultRowHeight="18.75"/>
  <cols>
    <col min="1" max="1" width="2.625" style="3" customWidth="1"/>
    <col min="2" max="2" width="5.75" style="9" customWidth="1"/>
    <col min="3" max="4" width="15.75" style="3" customWidth="1"/>
    <col min="5" max="5" width="49.125" style="3" customWidth="1"/>
    <col min="6" max="6" width="6.25" style="3" customWidth="1"/>
    <col min="7" max="8" width="9.875" style="3" bestFit="1" customWidth="1"/>
    <col min="9" max="9" width="5.75" style="11" customWidth="1"/>
    <col min="10" max="10" width="40.75" style="3" customWidth="1"/>
    <col min="11" max="11" width="30.75" style="3" customWidth="1"/>
    <col min="12" max="12" width="30.75" style="9" customWidth="1"/>
    <col min="13" max="13" width="13.75" style="10" customWidth="1"/>
    <col min="14" max="14" width="6.375" style="3" customWidth="1"/>
    <col min="15" max="15" width="13.25" style="11" customWidth="1"/>
    <col min="16" max="16" width="18.25" style="126" customWidth="1"/>
    <col min="17" max="17" width="15.625" style="13" customWidth="1"/>
    <col min="18" max="256" width="9" style="3"/>
    <col min="257" max="257" width="2.625" style="3" customWidth="1"/>
    <col min="258" max="258" width="5.75" style="3" customWidth="1"/>
    <col min="259" max="260" width="15.75" style="3" customWidth="1"/>
    <col min="261" max="261" width="49.125" style="3" customWidth="1"/>
    <col min="262" max="262" width="6.25" style="3" customWidth="1"/>
    <col min="263" max="264" width="9.875" style="3" bestFit="1" customWidth="1"/>
    <col min="265" max="265" width="5.75" style="3" customWidth="1"/>
    <col min="266" max="266" width="40.75" style="3" customWidth="1"/>
    <col min="267" max="268" width="30.75" style="3" customWidth="1"/>
    <col min="269" max="269" width="13.75" style="3" customWidth="1"/>
    <col min="270" max="270" width="6.375" style="3" customWidth="1"/>
    <col min="271" max="271" width="13.25" style="3" customWidth="1"/>
    <col min="272" max="272" width="18.25" style="3" customWidth="1"/>
    <col min="273" max="273" width="15.625" style="3" customWidth="1"/>
    <col min="274" max="512" width="9" style="3"/>
    <col min="513" max="513" width="2.625" style="3" customWidth="1"/>
    <col min="514" max="514" width="5.75" style="3" customWidth="1"/>
    <col min="515" max="516" width="15.75" style="3" customWidth="1"/>
    <col min="517" max="517" width="49.125" style="3" customWidth="1"/>
    <col min="518" max="518" width="6.25" style="3" customWidth="1"/>
    <col min="519" max="520" width="9.875" style="3" bestFit="1" customWidth="1"/>
    <col min="521" max="521" width="5.75" style="3" customWidth="1"/>
    <col min="522" max="522" width="40.75" style="3" customWidth="1"/>
    <col min="523" max="524" width="30.75" style="3" customWidth="1"/>
    <col min="525" max="525" width="13.75" style="3" customWidth="1"/>
    <col min="526" max="526" width="6.375" style="3" customWidth="1"/>
    <col min="527" max="527" width="13.25" style="3" customWidth="1"/>
    <col min="528" max="528" width="18.25" style="3" customWidth="1"/>
    <col min="529" max="529" width="15.625" style="3" customWidth="1"/>
    <col min="530" max="768" width="9" style="3"/>
    <col min="769" max="769" width="2.625" style="3" customWidth="1"/>
    <col min="770" max="770" width="5.75" style="3" customWidth="1"/>
    <col min="771" max="772" width="15.75" style="3" customWidth="1"/>
    <col min="773" max="773" width="49.125" style="3" customWidth="1"/>
    <col min="774" max="774" width="6.25" style="3" customWidth="1"/>
    <col min="775" max="776" width="9.875" style="3" bestFit="1" customWidth="1"/>
    <col min="777" max="777" width="5.75" style="3" customWidth="1"/>
    <col min="778" max="778" width="40.75" style="3" customWidth="1"/>
    <col min="779" max="780" width="30.75" style="3" customWidth="1"/>
    <col min="781" max="781" width="13.75" style="3" customWidth="1"/>
    <col min="782" max="782" width="6.375" style="3" customWidth="1"/>
    <col min="783" max="783" width="13.25" style="3" customWidth="1"/>
    <col min="784" max="784" width="18.25" style="3" customWidth="1"/>
    <col min="785" max="785" width="15.625" style="3" customWidth="1"/>
    <col min="786" max="1024" width="9" style="3"/>
    <col min="1025" max="1025" width="2.625" style="3" customWidth="1"/>
    <col min="1026" max="1026" width="5.75" style="3" customWidth="1"/>
    <col min="1027" max="1028" width="15.75" style="3" customWidth="1"/>
    <col min="1029" max="1029" width="49.125" style="3" customWidth="1"/>
    <col min="1030" max="1030" width="6.25" style="3" customWidth="1"/>
    <col min="1031" max="1032" width="9.875" style="3" bestFit="1" customWidth="1"/>
    <col min="1033" max="1033" width="5.75" style="3" customWidth="1"/>
    <col min="1034" max="1034" width="40.75" style="3" customWidth="1"/>
    <col min="1035" max="1036" width="30.75" style="3" customWidth="1"/>
    <col min="1037" max="1037" width="13.75" style="3" customWidth="1"/>
    <col min="1038" max="1038" width="6.375" style="3" customWidth="1"/>
    <col min="1039" max="1039" width="13.25" style="3" customWidth="1"/>
    <col min="1040" max="1040" width="18.25" style="3" customWidth="1"/>
    <col min="1041" max="1041" width="15.625" style="3" customWidth="1"/>
    <col min="1042" max="1280" width="9" style="3"/>
    <col min="1281" max="1281" width="2.625" style="3" customWidth="1"/>
    <col min="1282" max="1282" width="5.75" style="3" customWidth="1"/>
    <col min="1283" max="1284" width="15.75" style="3" customWidth="1"/>
    <col min="1285" max="1285" width="49.125" style="3" customWidth="1"/>
    <col min="1286" max="1286" width="6.25" style="3" customWidth="1"/>
    <col min="1287" max="1288" width="9.875" style="3" bestFit="1" customWidth="1"/>
    <col min="1289" max="1289" width="5.75" style="3" customWidth="1"/>
    <col min="1290" max="1290" width="40.75" style="3" customWidth="1"/>
    <col min="1291" max="1292" width="30.75" style="3" customWidth="1"/>
    <col min="1293" max="1293" width="13.75" style="3" customWidth="1"/>
    <col min="1294" max="1294" width="6.375" style="3" customWidth="1"/>
    <col min="1295" max="1295" width="13.25" style="3" customWidth="1"/>
    <col min="1296" max="1296" width="18.25" style="3" customWidth="1"/>
    <col min="1297" max="1297" width="15.625" style="3" customWidth="1"/>
    <col min="1298" max="1536" width="9" style="3"/>
    <col min="1537" max="1537" width="2.625" style="3" customWidth="1"/>
    <col min="1538" max="1538" width="5.75" style="3" customWidth="1"/>
    <col min="1539" max="1540" width="15.75" style="3" customWidth="1"/>
    <col min="1541" max="1541" width="49.125" style="3" customWidth="1"/>
    <col min="1542" max="1542" width="6.25" style="3" customWidth="1"/>
    <col min="1543" max="1544" width="9.875" style="3" bestFit="1" customWidth="1"/>
    <col min="1545" max="1545" width="5.75" style="3" customWidth="1"/>
    <col min="1546" max="1546" width="40.75" style="3" customWidth="1"/>
    <col min="1547" max="1548" width="30.75" style="3" customWidth="1"/>
    <col min="1549" max="1549" width="13.75" style="3" customWidth="1"/>
    <col min="1550" max="1550" width="6.375" style="3" customWidth="1"/>
    <col min="1551" max="1551" width="13.25" style="3" customWidth="1"/>
    <col min="1552" max="1552" width="18.25" style="3" customWidth="1"/>
    <col min="1553" max="1553" width="15.625" style="3" customWidth="1"/>
    <col min="1554" max="1792" width="9" style="3"/>
    <col min="1793" max="1793" width="2.625" style="3" customWidth="1"/>
    <col min="1794" max="1794" width="5.75" style="3" customWidth="1"/>
    <col min="1795" max="1796" width="15.75" style="3" customWidth="1"/>
    <col min="1797" max="1797" width="49.125" style="3" customWidth="1"/>
    <col min="1798" max="1798" width="6.25" style="3" customWidth="1"/>
    <col min="1799" max="1800" width="9.875" style="3" bestFit="1" customWidth="1"/>
    <col min="1801" max="1801" width="5.75" style="3" customWidth="1"/>
    <col min="1802" max="1802" width="40.75" style="3" customWidth="1"/>
    <col min="1803" max="1804" width="30.75" style="3" customWidth="1"/>
    <col min="1805" max="1805" width="13.75" style="3" customWidth="1"/>
    <col min="1806" max="1806" width="6.375" style="3" customWidth="1"/>
    <col min="1807" max="1807" width="13.25" style="3" customWidth="1"/>
    <col min="1808" max="1808" width="18.25" style="3" customWidth="1"/>
    <col min="1809" max="1809" width="15.625" style="3" customWidth="1"/>
    <col min="1810" max="2048" width="9" style="3"/>
    <col min="2049" max="2049" width="2.625" style="3" customWidth="1"/>
    <col min="2050" max="2050" width="5.75" style="3" customWidth="1"/>
    <col min="2051" max="2052" width="15.75" style="3" customWidth="1"/>
    <col min="2053" max="2053" width="49.125" style="3" customWidth="1"/>
    <col min="2054" max="2054" width="6.25" style="3" customWidth="1"/>
    <col min="2055" max="2056" width="9.875" style="3" bestFit="1" customWidth="1"/>
    <col min="2057" max="2057" width="5.75" style="3" customWidth="1"/>
    <col min="2058" max="2058" width="40.75" style="3" customWidth="1"/>
    <col min="2059" max="2060" width="30.75" style="3" customWidth="1"/>
    <col min="2061" max="2061" width="13.75" style="3" customWidth="1"/>
    <col min="2062" max="2062" width="6.375" style="3" customWidth="1"/>
    <col min="2063" max="2063" width="13.25" style="3" customWidth="1"/>
    <col min="2064" max="2064" width="18.25" style="3" customWidth="1"/>
    <col min="2065" max="2065" width="15.625" style="3" customWidth="1"/>
    <col min="2066" max="2304" width="9" style="3"/>
    <col min="2305" max="2305" width="2.625" style="3" customWidth="1"/>
    <col min="2306" max="2306" width="5.75" style="3" customWidth="1"/>
    <col min="2307" max="2308" width="15.75" style="3" customWidth="1"/>
    <col min="2309" max="2309" width="49.125" style="3" customWidth="1"/>
    <col min="2310" max="2310" width="6.25" style="3" customWidth="1"/>
    <col min="2311" max="2312" width="9.875" style="3" bestFit="1" customWidth="1"/>
    <col min="2313" max="2313" width="5.75" style="3" customWidth="1"/>
    <col min="2314" max="2314" width="40.75" style="3" customWidth="1"/>
    <col min="2315" max="2316" width="30.75" style="3" customWidth="1"/>
    <col min="2317" max="2317" width="13.75" style="3" customWidth="1"/>
    <col min="2318" max="2318" width="6.375" style="3" customWidth="1"/>
    <col min="2319" max="2319" width="13.25" style="3" customWidth="1"/>
    <col min="2320" max="2320" width="18.25" style="3" customWidth="1"/>
    <col min="2321" max="2321" width="15.625" style="3" customWidth="1"/>
    <col min="2322" max="2560" width="9" style="3"/>
    <col min="2561" max="2561" width="2.625" style="3" customWidth="1"/>
    <col min="2562" max="2562" width="5.75" style="3" customWidth="1"/>
    <col min="2563" max="2564" width="15.75" style="3" customWidth="1"/>
    <col min="2565" max="2565" width="49.125" style="3" customWidth="1"/>
    <col min="2566" max="2566" width="6.25" style="3" customWidth="1"/>
    <col min="2567" max="2568" width="9.875" style="3" bestFit="1" customWidth="1"/>
    <col min="2569" max="2569" width="5.75" style="3" customWidth="1"/>
    <col min="2570" max="2570" width="40.75" style="3" customWidth="1"/>
    <col min="2571" max="2572" width="30.75" style="3" customWidth="1"/>
    <col min="2573" max="2573" width="13.75" style="3" customWidth="1"/>
    <col min="2574" max="2574" width="6.375" style="3" customWidth="1"/>
    <col min="2575" max="2575" width="13.25" style="3" customWidth="1"/>
    <col min="2576" max="2576" width="18.25" style="3" customWidth="1"/>
    <col min="2577" max="2577" width="15.625" style="3" customWidth="1"/>
    <col min="2578" max="2816" width="9" style="3"/>
    <col min="2817" max="2817" width="2.625" style="3" customWidth="1"/>
    <col min="2818" max="2818" width="5.75" style="3" customWidth="1"/>
    <col min="2819" max="2820" width="15.75" style="3" customWidth="1"/>
    <col min="2821" max="2821" width="49.125" style="3" customWidth="1"/>
    <col min="2822" max="2822" width="6.25" style="3" customWidth="1"/>
    <col min="2823" max="2824" width="9.875" style="3" bestFit="1" customWidth="1"/>
    <col min="2825" max="2825" width="5.75" style="3" customWidth="1"/>
    <col min="2826" max="2826" width="40.75" style="3" customWidth="1"/>
    <col min="2827" max="2828" width="30.75" style="3" customWidth="1"/>
    <col min="2829" max="2829" width="13.75" style="3" customWidth="1"/>
    <col min="2830" max="2830" width="6.375" style="3" customWidth="1"/>
    <col min="2831" max="2831" width="13.25" style="3" customWidth="1"/>
    <col min="2832" max="2832" width="18.25" style="3" customWidth="1"/>
    <col min="2833" max="2833" width="15.625" style="3" customWidth="1"/>
    <col min="2834" max="3072" width="9" style="3"/>
    <col min="3073" max="3073" width="2.625" style="3" customWidth="1"/>
    <col min="3074" max="3074" width="5.75" style="3" customWidth="1"/>
    <col min="3075" max="3076" width="15.75" style="3" customWidth="1"/>
    <col min="3077" max="3077" width="49.125" style="3" customWidth="1"/>
    <col min="3078" max="3078" width="6.25" style="3" customWidth="1"/>
    <col min="3079" max="3080" width="9.875" style="3" bestFit="1" customWidth="1"/>
    <col min="3081" max="3081" width="5.75" style="3" customWidth="1"/>
    <col min="3082" max="3082" width="40.75" style="3" customWidth="1"/>
    <col min="3083" max="3084" width="30.75" style="3" customWidth="1"/>
    <col min="3085" max="3085" width="13.75" style="3" customWidth="1"/>
    <col min="3086" max="3086" width="6.375" style="3" customWidth="1"/>
    <col min="3087" max="3087" width="13.25" style="3" customWidth="1"/>
    <col min="3088" max="3088" width="18.25" style="3" customWidth="1"/>
    <col min="3089" max="3089" width="15.625" style="3" customWidth="1"/>
    <col min="3090" max="3328" width="9" style="3"/>
    <col min="3329" max="3329" width="2.625" style="3" customWidth="1"/>
    <col min="3330" max="3330" width="5.75" style="3" customWidth="1"/>
    <col min="3331" max="3332" width="15.75" style="3" customWidth="1"/>
    <col min="3333" max="3333" width="49.125" style="3" customWidth="1"/>
    <col min="3334" max="3334" width="6.25" style="3" customWidth="1"/>
    <col min="3335" max="3336" width="9.875" style="3" bestFit="1" customWidth="1"/>
    <col min="3337" max="3337" width="5.75" style="3" customWidth="1"/>
    <col min="3338" max="3338" width="40.75" style="3" customWidth="1"/>
    <col min="3339" max="3340" width="30.75" style="3" customWidth="1"/>
    <col min="3341" max="3341" width="13.75" style="3" customWidth="1"/>
    <col min="3342" max="3342" width="6.375" style="3" customWidth="1"/>
    <col min="3343" max="3343" width="13.25" style="3" customWidth="1"/>
    <col min="3344" max="3344" width="18.25" style="3" customWidth="1"/>
    <col min="3345" max="3345" width="15.625" style="3" customWidth="1"/>
    <col min="3346" max="3584" width="9" style="3"/>
    <col min="3585" max="3585" width="2.625" style="3" customWidth="1"/>
    <col min="3586" max="3586" width="5.75" style="3" customWidth="1"/>
    <col min="3587" max="3588" width="15.75" style="3" customWidth="1"/>
    <col min="3589" max="3589" width="49.125" style="3" customWidth="1"/>
    <col min="3590" max="3590" width="6.25" style="3" customWidth="1"/>
    <col min="3591" max="3592" width="9.875" style="3" bestFit="1" customWidth="1"/>
    <col min="3593" max="3593" width="5.75" style="3" customWidth="1"/>
    <col min="3594" max="3594" width="40.75" style="3" customWidth="1"/>
    <col min="3595" max="3596" width="30.75" style="3" customWidth="1"/>
    <col min="3597" max="3597" width="13.75" style="3" customWidth="1"/>
    <col min="3598" max="3598" width="6.375" style="3" customWidth="1"/>
    <col min="3599" max="3599" width="13.25" style="3" customWidth="1"/>
    <col min="3600" max="3600" width="18.25" style="3" customWidth="1"/>
    <col min="3601" max="3601" width="15.625" style="3" customWidth="1"/>
    <col min="3602" max="3840" width="9" style="3"/>
    <col min="3841" max="3841" width="2.625" style="3" customWidth="1"/>
    <col min="3842" max="3842" width="5.75" style="3" customWidth="1"/>
    <col min="3843" max="3844" width="15.75" style="3" customWidth="1"/>
    <col min="3845" max="3845" width="49.125" style="3" customWidth="1"/>
    <col min="3846" max="3846" width="6.25" style="3" customWidth="1"/>
    <col min="3847" max="3848" width="9.875" style="3" bestFit="1" customWidth="1"/>
    <col min="3849" max="3849" width="5.75" style="3" customWidth="1"/>
    <col min="3850" max="3850" width="40.75" style="3" customWidth="1"/>
    <col min="3851" max="3852" width="30.75" style="3" customWidth="1"/>
    <col min="3853" max="3853" width="13.75" style="3" customWidth="1"/>
    <col min="3854" max="3854" width="6.375" style="3" customWidth="1"/>
    <col min="3855" max="3855" width="13.25" style="3" customWidth="1"/>
    <col min="3856" max="3856" width="18.25" style="3" customWidth="1"/>
    <col min="3857" max="3857" width="15.625" style="3" customWidth="1"/>
    <col min="3858" max="4096" width="9" style="3"/>
    <col min="4097" max="4097" width="2.625" style="3" customWidth="1"/>
    <col min="4098" max="4098" width="5.75" style="3" customWidth="1"/>
    <col min="4099" max="4100" width="15.75" style="3" customWidth="1"/>
    <col min="4101" max="4101" width="49.125" style="3" customWidth="1"/>
    <col min="4102" max="4102" width="6.25" style="3" customWidth="1"/>
    <col min="4103" max="4104" width="9.875" style="3" bestFit="1" customWidth="1"/>
    <col min="4105" max="4105" width="5.75" style="3" customWidth="1"/>
    <col min="4106" max="4106" width="40.75" style="3" customWidth="1"/>
    <col min="4107" max="4108" width="30.75" style="3" customWidth="1"/>
    <col min="4109" max="4109" width="13.75" style="3" customWidth="1"/>
    <col min="4110" max="4110" width="6.375" style="3" customWidth="1"/>
    <col min="4111" max="4111" width="13.25" style="3" customWidth="1"/>
    <col min="4112" max="4112" width="18.25" style="3" customWidth="1"/>
    <col min="4113" max="4113" width="15.625" style="3" customWidth="1"/>
    <col min="4114" max="4352" width="9" style="3"/>
    <col min="4353" max="4353" width="2.625" style="3" customWidth="1"/>
    <col min="4354" max="4354" width="5.75" style="3" customWidth="1"/>
    <col min="4355" max="4356" width="15.75" style="3" customWidth="1"/>
    <col min="4357" max="4357" width="49.125" style="3" customWidth="1"/>
    <col min="4358" max="4358" width="6.25" style="3" customWidth="1"/>
    <col min="4359" max="4360" width="9.875" style="3" bestFit="1" customWidth="1"/>
    <col min="4361" max="4361" width="5.75" style="3" customWidth="1"/>
    <col min="4362" max="4362" width="40.75" style="3" customWidth="1"/>
    <col min="4363" max="4364" width="30.75" style="3" customWidth="1"/>
    <col min="4365" max="4365" width="13.75" style="3" customWidth="1"/>
    <col min="4366" max="4366" width="6.375" style="3" customWidth="1"/>
    <col min="4367" max="4367" width="13.25" style="3" customWidth="1"/>
    <col min="4368" max="4368" width="18.25" style="3" customWidth="1"/>
    <col min="4369" max="4369" width="15.625" style="3" customWidth="1"/>
    <col min="4370" max="4608" width="9" style="3"/>
    <col min="4609" max="4609" width="2.625" style="3" customWidth="1"/>
    <col min="4610" max="4610" width="5.75" style="3" customWidth="1"/>
    <col min="4611" max="4612" width="15.75" style="3" customWidth="1"/>
    <col min="4613" max="4613" width="49.125" style="3" customWidth="1"/>
    <col min="4614" max="4614" width="6.25" style="3" customWidth="1"/>
    <col min="4615" max="4616" width="9.875" style="3" bestFit="1" customWidth="1"/>
    <col min="4617" max="4617" width="5.75" style="3" customWidth="1"/>
    <col min="4618" max="4618" width="40.75" style="3" customWidth="1"/>
    <col min="4619" max="4620" width="30.75" style="3" customWidth="1"/>
    <col min="4621" max="4621" width="13.75" style="3" customWidth="1"/>
    <col min="4622" max="4622" width="6.375" style="3" customWidth="1"/>
    <col min="4623" max="4623" width="13.25" style="3" customWidth="1"/>
    <col min="4624" max="4624" width="18.25" style="3" customWidth="1"/>
    <col min="4625" max="4625" width="15.625" style="3" customWidth="1"/>
    <col min="4626" max="4864" width="9" style="3"/>
    <col min="4865" max="4865" width="2.625" style="3" customWidth="1"/>
    <col min="4866" max="4866" width="5.75" style="3" customWidth="1"/>
    <col min="4867" max="4868" width="15.75" style="3" customWidth="1"/>
    <col min="4869" max="4869" width="49.125" style="3" customWidth="1"/>
    <col min="4870" max="4870" width="6.25" style="3" customWidth="1"/>
    <col min="4871" max="4872" width="9.875" style="3" bestFit="1" customWidth="1"/>
    <col min="4873" max="4873" width="5.75" style="3" customWidth="1"/>
    <col min="4874" max="4874" width="40.75" style="3" customWidth="1"/>
    <col min="4875" max="4876" width="30.75" style="3" customWidth="1"/>
    <col min="4877" max="4877" width="13.75" style="3" customWidth="1"/>
    <col min="4878" max="4878" width="6.375" style="3" customWidth="1"/>
    <col min="4879" max="4879" width="13.25" style="3" customWidth="1"/>
    <col min="4880" max="4880" width="18.25" style="3" customWidth="1"/>
    <col min="4881" max="4881" width="15.625" style="3" customWidth="1"/>
    <col min="4882" max="5120" width="9" style="3"/>
    <col min="5121" max="5121" width="2.625" style="3" customWidth="1"/>
    <col min="5122" max="5122" width="5.75" style="3" customWidth="1"/>
    <col min="5123" max="5124" width="15.75" style="3" customWidth="1"/>
    <col min="5125" max="5125" width="49.125" style="3" customWidth="1"/>
    <col min="5126" max="5126" width="6.25" style="3" customWidth="1"/>
    <col min="5127" max="5128" width="9.875" style="3" bestFit="1" customWidth="1"/>
    <col min="5129" max="5129" width="5.75" style="3" customWidth="1"/>
    <col min="5130" max="5130" width="40.75" style="3" customWidth="1"/>
    <col min="5131" max="5132" width="30.75" style="3" customWidth="1"/>
    <col min="5133" max="5133" width="13.75" style="3" customWidth="1"/>
    <col min="5134" max="5134" width="6.375" style="3" customWidth="1"/>
    <col min="5135" max="5135" width="13.25" style="3" customWidth="1"/>
    <col min="5136" max="5136" width="18.25" style="3" customWidth="1"/>
    <col min="5137" max="5137" width="15.625" style="3" customWidth="1"/>
    <col min="5138" max="5376" width="9" style="3"/>
    <col min="5377" max="5377" width="2.625" style="3" customWidth="1"/>
    <col min="5378" max="5378" width="5.75" style="3" customWidth="1"/>
    <col min="5379" max="5380" width="15.75" style="3" customWidth="1"/>
    <col min="5381" max="5381" width="49.125" style="3" customWidth="1"/>
    <col min="5382" max="5382" width="6.25" style="3" customWidth="1"/>
    <col min="5383" max="5384" width="9.875" style="3" bestFit="1" customWidth="1"/>
    <col min="5385" max="5385" width="5.75" style="3" customWidth="1"/>
    <col min="5386" max="5386" width="40.75" style="3" customWidth="1"/>
    <col min="5387" max="5388" width="30.75" style="3" customWidth="1"/>
    <col min="5389" max="5389" width="13.75" style="3" customWidth="1"/>
    <col min="5390" max="5390" width="6.375" style="3" customWidth="1"/>
    <col min="5391" max="5391" width="13.25" style="3" customWidth="1"/>
    <col min="5392" max="5392" width="18.25" style="3" customWidth="1"/>
    <col min="5393" max="5393" width="15.625" style="3" customWidth="1"/>
    <col min="5394" max="5632" width="9" style="3"/>
    <col min="5633" max="5633" width="2.625" style="3" customWidth="1"/>
    <col min="5634" max="5634" width="5.75" style="3" customWidth="1"/>
    <col min="5635" max="5636" width="15.75" style="3" customWidth="1"/>
    <col min="5637" max="5637" width="49.125" style="3" customWidth="1"/>
    <col min="5638" max="5638" width="6.25" style="3" customWidth="1"/>
    <col min="5639" max="5640" width="9.875" style="3" bestFit="1" customWidth="1"/>
    <col min="5641" max="5641" width="5.75" style="3" customWidth="1"/>
    <col min="5642" max="5642" width="40.75" style="3" customWidth="1"/>
    <col min="5643" max="5644" width="30.75" style="3" customWidth="1"/>
    <col min="5645" max="5645" width="13.75" style="3" customWidth="1"/>
    <col min="5646" max="5646" width="6.375" style="3" customWidth="1"/>
    <col min="5647" max="5647" width="13.25" style="3" customWidth="1"/>
    <col min="5648" max="5648" width="18.25" style="3" customWidth="1"/>
    <col min="5649" max="5649" width="15.625" style="3" customWidth="1"/>
    <col min="5650" max="5888" width="9" style="3"/>
    <col min="5889" max="5889" width="2.625" style="3" customWidth="1"/>
    <col min="5890" max="5890" width="5.75" style="3" customWidth="1"/>
    <col min="5891" max="5892" width="15.75" style="3" customWidth="1"/>
    <col min="5893" max="5893" width="49.125" style="3" customWidth="1"/>
    <col min="5894" max="5894" width="6.25" style="3" customWidth="1"/>
    <col min="5895" max="5896" width="9.875" style="3" bestFit="1" customWidth="1"/>
    <col min="5897" max="5897" width="5.75" style="3" customWidth="1"/>
    <col min="5898" max="5898" width="40.75" style="3" customWidth="1"/>
    <col min="5899" max="5900" width="30.75" style="3" customWidth="1"/>
    <col min="5901" max="5901" width="13.75" style="3" customWidth="1"/>
    <col min="5902" max="5902" width="6.375" style="3" customWidth="1"/>
    <col min="5903" max="5903" width="13.25" style="3" customWidth="1"/>
    <col min="5904" max="5904" width="18.25" style="3" customWidth="1"/>
    <col min="5905" max="5905" width="15.625" style="3" customWidth="1"/>
    <col min="5906" max="6144" width="9" style="3"/>
    <col min="6145" max="6145" width="2.625" style="3" customWidth="1"/>
    <col min="6146" max="6146" width="5.75" style="3" customWidth="1"/>
    <col min="6147" max="6148" width="15.75" style="3" customWidth="1"/>
    <col min="6149" max="6149" width="49.125" style="3" customWidth="1"/>
    <col min="6150" max="6150" width="6.25" style="3" customWidth="1"/>
    <col min="6151" max="6152" width="9.875" style="3" bestFit="1" customWidth="1"/>
    <col min="6153" max="6153" width="5.75" style="3" customWidth="1"/>
    <col min="6154" max="6154" width="40.75" style="3" customWidth="1"/>
    <col min="6155" max="6156" width="30.75" style="3" customWidth="1"/>
    <col min="6157" max="6157" width="13.75" style="3" customWidth="1"/>
    <col min="6158" max="6158" width="6.375" style="3" customWidth="1"/>
    <col min="6159" max="6159" width="13.25" style="3" customWidth="1"/>
    <col min="6160" max="6160" width="18.25" style="3" customWidth="1"/>
    <col min="6161" max="6161" width="15.625" style="3" customWidth="1"/>
    <col min="6162" max="6400" width="9" style="3"/>
    <col min="6401" max="6401" width="2.625" style="3" customWidth="1"/>
    <col min="6402" max="6402" width="5.75" style="3" customWidth="1"/>
    <col min="6403" max="6404" width="15.75" style="3" customWidth="1"/>
    <col min="6405" max="6405" width="49.125" style="3" customWidth="1"/>
    <col min="6406" max="6406" width="6.25" style="3" customWidth="1"/>
    <col min="6407" max="6408" width="9.875" style="3" bestFit="1" customWidth="1"/>
    <col min="6409" max="6409" width="5.75" style="3" customWidth="1"/>
    <col min="6410" max="6410" width="40.75" style="3" customWidth="1"/>
    <col min="6411" max="6412" width="30.75" style="3" customWidth="1"/>
    <col min="6413" max="6413" width="13.75" style="3" customWidth="1"/>
    <col min="6414" max="6414" width="6.375" style="3" customWidth="1"/>
    <col min="6415" max="6415" width="13.25" style="3" customWidth="1"/>
    <col min="6416" max="6416" width="18.25" style="3" customWidth="1"/>
    <col min="6417" max="6417" width="15.625" style="3" customWidth="1"/>
    <col min="6418" max="6656" width="9" style="3"/>
    <col min="6657" max="6657" width="2.625" style="3" customWidth="1"/>
    <col min="6658" max="6658" width="5.75" style="3" customWidth="1"/>
    <col min="6659" max="6660" width="15.75" style="3" customWidth="1"/>
    <col min="6661" max="6661" width="49.125" style="3" customWidth="1"/>
    <col min="6662" max="6662" width="6.25" style="3" customWidth="1"/>
    <col min="6663" max="6664" width="9.875" style="3" bestFit="1" customWidth="1"/>
    <col min="6665" max="6665" width="5.75" style="3" customWidth="1"/>
    <col min="6666" max="6666" width="40.75" style="3" customWidth="1"/>
    <col min="6667" max="6668" width="30.75" style="3" customWidth="1"/>
    <col min="6669" max="6669" width="13.75" style="3" customWidth="1"/>
    <col min="6670" max="6670" width="6.375" style="3" customWidth="1"/>
    <col min="6671" max="6671" width="13.25" style="3" customWidth="1"/>
    <col min="6672" max="6672" width="18.25" style="3" customWidth="1"/>
    <col min="6673" max="6673" width="15.625" style="3" customWidth="1"/>
    <col min="6674" max="6912" width="9" style="3"/>
    <col min="6913" max="6913" width="2.625" style="3" customWidth="1"/>
    <col min="6914" max="6914" width="5.75" style="3" customWidth="1"/>
    <col min="6915" max="6916" width="15.75" style="3" customWidth="1"/>
    <col min="6917" max="6917" width="49.125" style="3" customWidth="1"/>
    <col min="6918" max="6918" width="6.25" style="3" customWidth="1"/>
    <col min="6919" max="6920" width="9.875" style="3" bestFit="1" customWidth="1"/>
    <col min="6921" max="6921" width="5.75" style="3" customWidth="1"/>
    <col min="6922" max="6922" width="40.75" style="3" customWidth="1"/>
    <col min="6923" max="6924" width="30.75" style="3" customWidth="1"/>
    <col min="6925" max="6925" width="13.75" style="3" customWidth="1"/>
    <col min="6926" max="6926" width="6.375" style="3" customWidth="1"/>
    <col min="6927" max="6927" width="13.25" style="3" customWidth="1"/>
    <col min="6928" max="6928" width="18.25" style="3" customWidth="1"/>
    <col min="6929" max="6929" width="15.625" style="3" customWidth="1"/>
    <col min="6930" max="7168" width="9" style="3"/>
    <col min="7169" max="7169" width="2.625" style="3" customWidth="1"/>
    <col min="7170" max="7170" width="5.75" style="3" customWidth="1"/>
    <col min="7171" max="7172" width="15.75" style="3" customWidth="1"/>
    <col min="7173" max="7173" width="49.125" style="3" customWidth="1"/>
    <col min="7174" max="7174" width="6.25" style="3" customWidth="1"/>
    <col min="7175" max="7176" width="9.875" style="3" bestFit="1" customWidth="1"/>
    <col min="7177" max="7177" width="5.75" style="3" customWidth="1"/>
    <col min="7178" max="7178" width="40.75" style="3" customWidth="1"/>
    <col min="7179" max="7180" width="30.75" style="3" customWidth="1"/>
    <col min="7181" max="7181" width="13.75" style="3" customWidth="1"/>
    <col min="7182" max="7182" width="6.375" style="3" customWidth="1"/>
    <col min="7183" max="7183" width="13.25" style="3" customWidth="1"/>
    <col min="7184" max="7184" width="18.25" style="3" customWidth="1"/>
    <col min="7185" max="7185" width="15.625" style="3" customWidth="1"/>
    <col min="7186" max="7424" width="9" style="3"/>
    <col min="7425" max="7425" width="2.625" style="3" customWidth="1"/>
    <col min="7426" max="7426" width="5.75" style="3" customWidth="1"/>
    <col min="7427" max="7428" width="15.75" style="3" customWidth="1"/>
    <col min="7429" max="7429" width="49.125" style="3" customWidth="1"/>
    <col min="7430" max="7430" width="6.25" style="3" customWidth="1"/>
    <col min="7431" max="7432" width="9.875" style="3" bestFit="1" customWidth="1"/>
    <col min="7433" max="7433" width="5.75" style="3" customWidth="1"/>
    <col min="7434" max="7434" width="40.75" style="3" customWidth="1"/>
    <col min="7435" max="7436" width="30.75" style="3" customWidth="1"/>
    <col min="7437" max="7437" width="13.75" style="3" customWidth="1"/>
    <col min="7438" max="7438" width="6.375" style="3" customWidth="1"/>
    <col min="7439" max="7439" width="13.25" style="3" customWidth="1"/>
    <col min="7440" max="7440" width="18.25" style="3" customWidth="1"/>
    <col min="7441" max="7441" width="15.625" style="3" customWidth="1"/>
    <col min="7442" max="7680" width="9" style="3"/>
    <col min="7681" max="7681" width="2.625" style="3" customWidth="1"/>
    <col min="7682" max="7682" width="5.75" style="3" customWidth="1"/>
    <col min="7683" max="7684" width="15.75" style="3" customWidth="1"/>
    <col min="7685" max="7685" width="49.125" style="3" customWidth="1"/>
    <col min="7686" max="7686" width="6.25" style="3" customWidth="1"/>
    <col min="7687" max="7688" width="9.875" style="3" bestFit="1" customWidth="1"/>
    <col min="7689" max="7689" width="5.75" style="3" customWidth="1"/>
    <col min="7690" max="7690" width="40.75" style="3" customWidth="1"/>
    <col min="7691" max="7692" width="30.75" style="3" customWidth="1"/>
    <col min="7693" max="7693" width="13.75" style="3" customWidth="1"/>
    <col min="7694" max="7694" width="6.375" style="3" customWidth="1"/>
    <col min="7695" max="7695" width="13.25" style="3" customWidth="1"/>
    <col min="7696" max="7696" width="18.25" style="3" customWidth="1"/>
    <col min="7697" max="7697" width="15.625" style="3" customWidth="1"/>
    <col min="7698" max="7936" width="9" style="3"/>
    <col min="7937" max="7937" width="2.625" style="3" customWidth="1"/>
    <col min="7938" max="7938" width="5.75" style="3" customWidth="1"/>
    <col min="7939" max="7940" width="15.75" style="3" customWidth="1"/>
    <col min="7941" max="7941" width="49.125" style="3" customWidth="1"/>
    <col min="7942" max="7942" width="6.25" style="3" customWidth="1"/>
    <col min="7943" max="7944" width="9.875" style="3" bestFit="1" customWidth="1"/>
    <col min="7945" max="7945" width="5.75" style="3" customWidth="1"/>
    <col min="7946" max="7946" width="40.75" style="3" customWidth="1"/>
    <col min="7947" max="7948" width="30.75" style="3" customWidth="1"/>
    <col min="7949" max="7949" width="13.75" style="3" customWidth="1"/>
    <col min="7950" max="7950" width="6.375" style="3" customWidth="1"/>
    <col min="7951" max="7951" width="13.25" style="3" customWidth="1"/>
    <col min="7952" max="7952" width="18.25" style="3" customWidth="1"/>
    <col min="7953" max="7953" width="15.625" style="3" customWidth="1"/>
    <col min="7954" max="8192" width="9" style="3"/>
    <col min="8193" max="8193" width="2.625" style="3" customWidth="1"/>
    <col min="8194" max="8194" width="5.75" style="3" customWidth="1"/>
    <col min="8195" max="8196" width="15.75" style="3" customWidth="1"/>
    <col min="8197" max="8197" width="49.125" style="3" customWidth="1"/>
    <col min="8198" max="8198" width="6.25" style="3" customWidth="1"/>
    <col min="8199" max="8200" width="9.875" style="3" bestFit="1" customWidth="1"/>
    <col min="8201" max="8201" width="5.75" style="3" customWidth="1"/>
    <col min="8202" max="8202" width="40.75" style="3" customWidth="1"/>
    <col min="8203" max="8204" width="30.75" style="3" customWidth="1"/>
    <col min="8205" max="8205" width="13.75" style="3" customWidth="1"/>
    <col min="8206" max="8206" width="6.375" style="3" customWidth="1"/>
    <col min="8207" max="8207" width="13.25" style="3" customWidth="1"/>
    <col min="8208" max="8208" width="18.25" style="3" customWidth="1"/>
    <col min="8209" max="8209" width="15.625" style="3" customWidth="1"/>
    <col min="8210" max="8448" width="9" style="3"/>
    <col min="8449" max="8449" width="2.625" style="3" customWidth="1"/>
    <col min="8450" max="8450" width="5.75" style="3" customWidth="1"/>
    <col min="8451" max="8452" width="15.75" style="3" customWidth="1"/>
    <col min="8453" max="8453" width="49.125" style="3" customWidth="1"/>
    <col min="8454" max="8454" width="6.25" style="3" customWidth="1"/>
    <col min="8455" max="8456" width="9.875" style="3" bestFit="1" customWidth="1"/>
    <col min="8457" max="8457" width="5.75" style="3" customWidth="1"/>
    <col min="8458" max="8458" width="40.75" style="3" customWidth="1"/>
    <col min="8459" max="8460" width="30.75" style="3" customWidth="1"/>
    <col min="8461" max="8461" width="13.75" style="3" customWidth="1"/>
    <col min="8462" max="8462" width="6.375" style="3" customWidth="1"/>
    <col min="8463" max="8463" width="13.25" style="3" customWidth="1"/>
    <col min="8464" max="8464" width="18.25" style="3" customWidth="1"/>
    <col min="8465" max="8465" width="15.625" style="3" customWidth="1"/>
    <col min="8466" max="8704" width="9" style="3"/>
    <col min="8705" max="8705" width="2.625" style="3" customWidth="1"/>
    <col min="8706" max="8706" width="5.75" style="3" customWidth="1"/>
    <col min="8707" max="8708" width="15.75" style="3" customWidth="1"/>
    <col min="8709" max="8709" width="49.125" style="3" customWidth="1"/>
    <col min="8710" max="8710" width="6.25" style="3" customWidth="1"/>
    <col min="8711" max="8712" width="9.875" style="3" bestFit="1" customWidth="1"/>
    <col min="8713" max="8713" width="5.75" style="3" customWidth="1"/>
    <col min="8714" max="8714" width="40.75" style="3" customWidth="1"/>
    <col min="8715" max="8716" width="30.75" style="3" customWidth="1"/>
    <col min="8717" max="8717" width="13.75" style="3" customWidth="1"/>
    <col min="8718" max="8718" width="6.375" style="3" customWidth="1"/>
    <col min="8719" max="8719" width="13.25" style="3" customWidth="1"/>
    <col min="8720" max="8720" width="18.25" style="3" customWidth="1"/>
    <col min="8721" max="8721" width="15.625" style="3" customWidth="1"/>
    <col min="8722" max="8960" width="9" style="3"/>
    <col min="8961" max="8961" width="2.625" style="3" customWidth="1"/>
    <col min="8962" max="8962" width="5.75" style="3" customWidth="1"/>
    <col min="8963" max="8964" width="15.75" style="3" customWidth="1"/>
    <col min="8965" max="8965" width="49.125" style="3" customWidth="1"/>
    <col min="8966" max="8966" width="6.25" style="3" customWidth="1"/>
    <col min="8967" max="8968" width="9.875" style="3" bestFit="1" customWidth="1"/>
    <col min="8969" max="8969" width="5.75" style="3" customWidth="1"/>
    <col min="8970" max="8970" width="40.75" style="3" customWidth="1"/>
    <col min="8971" max="8972" width="30.75" style="3" customWidth="1"/>
    <col min="8973" max="8973" width="13.75" style="3" customWidth="1"/>
    <col min="8974" max="8974" width="6.375" style="3" customWidth="1"/>
    <col min="8975" max="8975" width="13.25" style="3" customWidth="1"/>
    <col min="8976" max="8976" width="18.25" style="3" customWidth="1"/>
    <col min="8977" max="8977" width="15.625" style="3" customWidth="1"/>
    <col min="8978" max="9216" width="9" style="3"/>
    <col min="9217" max="9217" width="2.625" style="3" customWidth="1"/>
    <col min="9218" max="9218" width="5.75" style="3" customWidth="1"/>
    <col min="9219" max="9220" width="15.75" style="3" customWidth="1"/>
    <col min="9221" max="9221" width="49.125" style="3" customWidth="1"/>
    <col min="9222" max="9222" width="6.25" style="3" customWidth="1"/>
    <col min="9223" max="9224" width="9.875" style="3" bestFit="1" customWidth="1"/>
    <col min="9225" max="9225" width="5.75" style="3" customWidth="1"/>
    <col min="9226" max="9226" width="40.75" style="3" customWidth="1"/>
    <col min="9227" max="9228" width="30.75" style="3" customWidth="1"/>
    <col min="9229" max="9229" width="13.75" style="3" customWidth="1"/>
    <col min="9230" max="9230" width="6.375" style="3" customWidth="1"/>
    <col min="9231" max="9231" width="13.25" style="3" customWidth="1"/>
    <col min="9232" max="9232" width="18.25" style="3" customWidth="1"/>
    <col min="9233" max="9233" width="15.625" style="3" customWidth="1"/>
    <col min="9234" max="9472" width="9" style="3"/>
    <col min="9473" max="9473" width="2.625" style="3" customWidth="1"/>
    <col min="9474" max="9474" width="5.75" style="3" customWidth="1"/>
    <col min="9475" max="9476" width="15.75" style="3" customWidth="1"/>
    <col min="9477" max="9477" width="49.125" style="3" customWidth="1"/>
    <col min="9478" max="9478" width="6.25" style="3" customWidth="1"/>
    <col min="9479" max="9480" width="9.875" style="3" bestFit="1" customWidth="1"/>
    <col min="9481" max="9481" width="5.75" style="3" customWidth="1"/>
    <col min="9482" max="9482" width="40.75" style="3" customWidth="1"/>
    <col min="9483" max="9484" width="30.75" style="3" customWidth="1"/>
    <col min="9485" max="9485" width="13.75" style="3" customWidth="1"/>
    <col min="9486" max="9486" width="6.375" style="3" customWidth="1"/>
    <col min="9487" max="9487" width="13.25" style="3" customWidth="1"/>
    <col min="9488" max="9488" width="18.25" style="3" customWidth="1"/>
    <col min="9489" max="9489" width="15.625" style="3" customWidth="1"/>
    <col min="9490" max="9728" width="9" style="3"/>
    <col min="9729" max="9729" width="2.625" style="3" customWidth="1"/>
    <col min="9730" max="9730" width="5.75" style="3" customWidth="1"/>
    <col min="9731" max="9732" width="15.75" style="3" customWidth="1"/>
    <col min="9733" max="9733" width="49.125" style="3" customWidth="1"/>
    <col min="9734" max="9734" width="6.25" style="3" customWidth="1"/>
    <col min="9735" max="9736" width="9.875" style="3" bestFit="1" customWidth="1"/>
    <col min="9737" max="9737" width="5.75" style="3" customWidth="1"/>
    <col min="9738" max="9738" width="40.75" style="3" customWidth="1"/>
    <col min="9739" max="9740" width="30.75" style="3" customWidth="1"/>
    <col min="9741" max="9741" width="13.75" style="3" customWidth="1"/>
    <col min="9742" max="9742" width="6.375" style="3" customWidth="1"/>
    <col min="9743" max="9743" width="13.25" style="3" customWidth="1"/>
    <col min="9744" max="9744" width="18.25" style="3" customWidth="1"/>
    <col min="9745" max="9745" width="15.625" style="3" customWidth="1"/>
    <col min="9746" max="9984" width="9" style="3"/>
    <col min="9985" max="9985" width="2.625" style="3" customWidth="1"/>
    <col min="9986" max="9986" width="5.75" style="3" customWidth="1"/>
    <col min="9987" max="9988" width="15.75" style="3" customWidth="1"/>
    <col min="9989" max="9989" width="49.125" style="3" customWidth="1"/>
    <col min="9990" max="9990" width="6.25" style="3" customWidth="1"/>
    <col min="9991" max="9992" width="9.875" style="3" bestFit="1" customWidth="1"/>
    <col min="9993" max="9993" width="5.75" style="3" customWidth="1"/>
    <col min="9994" max="9994" width="40.75" style="3" customWidth="1"/>
    <col min="9995" max="9996" width="30.75" style="3" customWidth="1"/>
    <col min="9997" max="9997" width="13.75" style="3" customWidth="1"/>
    <col min="9998" max="9998" width="6.375" style="3" customWidth="1"/>
    <col min="9999" max="9999" width="13.25" style="3" customWidth="1"/>
    <col min="10000" max="10000" width="18.25" style="3" customWidth="1"/>
    <col min="10001" max="10001" width="15.625" style="3" customWidth="1"/>
    <col min="10002" max="10240" width="9" style="3"/>
    <col min="10241" max="10241" width="2.625" style="3" customWidth="1"/>
    <col min="10242" max="10242" width="5.75" style="3" customWidth="1"/>
    <col min="10243" max="10244" width="15.75" style="3" customWidth="1"/>
    <col min="10245" max="10245" width="49.125" style="3" customWidth="1"/>
    <col min="10246" max="10246" width="6.25" style="3" customWidth="1"/>
    <col min="10247" max="10248" width="9.875" style="3" bestFit="1" customWidth="1"/>
    <col min="10249" max="10249" width="5.75" style="3" customWidth="1"/>
    <col min="10250" max="10250" width="40.75" style="3" customWidth="1"/>
    <col min="10251" max="10252" width="30.75" style="3" customWidth="1"/>
    <col min="10253" max="10253" width="13.75" style="3" customWidth="1"/>
    <col min="10254" max="10254" width="6.375" style="3" customWidth="1"/>
    <col min="10255" max="10255" width="13.25" style="3" customWidth="1"/>
    <col min="10256" max="10256" width="18.25" style="3" customWidth="1"/>
    <col min="10257" max="10257" width="15.625" style="3" customWidth="1"/>
    <col min="10258" max="10496" width="9" style="3"/>
    <col min="10497" max="10497" width="2.625" style="3" customWidth="1"/>
    <col min="10498" max="10498" width="5.75" style="3" customWidth="1"/>
    <col min="10499" max="10500" width="15.75" style="3" customWidth="1"/>
    <col min="10501" max="10501" width="49.125" style="3" customWidth="1"/>
    <col min="10502" max="10502" width="6.25" style="3" customWidth="1"/>
    <col min="10503" max="10504" width="9.875" style="3" bestFit="1" customWidth="1"/>
    <col min="10505" max="10505" width="5.75" style="3" customWidth="1"/>
    <col min="10506" max="10506" width="40.75" style="3" customWidth="1"/>
    <col min="10507" max="10508" width="30.75" style="3" customWidth="1"/>
    <col min="10509" max="10509" width="13.75" style="3" customWidth="1"/>
    <col min="10510" max="10510" width="6.375" style="3" customWidth="1"/>
    <col min="10511" max="10511" width="13.25" style="3" customWidth="1"/>
    <col min="10512" max="10512" width="18.25" style="3" customWidth="1"/>
    <col min="10513" max="10513" width="15.625" style="3" customWidth="1"/>
    <col min="10514" max="10752" width="9" style="3"/>
    <col min="10753" max="10753" width="2.625" style="3" customWidth="1"/>
    <col min="10754" max="10754" width="5.75" style="3" customWidth="1"/>
    <col min="10755" max="10756" width="15.75" style="3" customWidth="1"/>
    <col min="10757" max="10757" width="49.125" style="3" customWidth="1"/>
    <col min="10758" max="10758" width="6.25" style="3" customWidth="1"/>
    <col min="10759" max="10760" width="9.875" style="3" bestFit="1" customWidth="1"/>
    <col min="10761" max="10761" width="5.75" style="3" customWidth="1"/>
    <col min="10762" max="10762" width="40.75" style="3" customWidth="1"/>
    <col min="10763" max="10764" width="30.75" style="3" customWidth="1"/>
    <col min="10765" max="10765" width="13.75" style="3" customWidth="1"/>
    <col min="10766" max="10766" width="6.375" style="3" customWidth="1"/>
    <col min="10767" max="10767" width="13.25" style="3" customWidth="1"/>
    <col min="10768" max="10768" width="18.25" style="3" customWidth="1"/>
    <col min="10769" max="10769" width="15.625" style="3" customWidth="1"/>
    <col min="10770" max="11008" width="9" style="3"/>
    <col min="11009" max="11009" width="2.625" style="3" customWidth="1"/>
    <col min="11010" max="11010" width="5.75" style="3" customWidth="1"/>
    <col min="11011" max="11012" width="15.75" style="3" customWidth="1"/>
    <col min="11013" max="11013" width="49.125" style="3" customWidth="1"/>
    <col min="11014" max="11014" width="6.25" style="3" customWidth="1"/>
    <col min="11015" max="11016" width="9.875" style="3" bestFit="1" customWidth="1"/>
    <col min="11017" max="11017" width="5.75" style="3" customWidth="1"/>
    <col min="11018" max="11018" width="40.75" style="3" customWidth="1"/>
    <col min="11019" max="11020" width="30.75" style="3" customWidth="1"/>
    <col min="11021" max="11021" width="13.75" style="3" customWidth="1"/>
    <col min="11022" max="11022" width="6.375" style="3" customWidth="1"/>
    <col min="11023" max="11023" width="13.25" style="3" customWidth="1"/>
    <col min="11024" max="11024" width="18.25" style="3" customWidth="1"/>
    <col min="11025" max="11025" width="15.625" style="3" customWidth="1"/>
    <col min="11026" max="11264" width="9" style="3"/>
    <col min="11265" max="11265" width="2.625" style="3" customWidth="1"/>
    <col min="11266" max="11266" width="5.75" style="3" customWidth="1"/>
    <col min="11267" max="11268" width="15.75" style="3" customWidth="1"/>
    <col min="11269" max="11269" width="49.125" style="3" customWidth="1"/>
    <col min="11270" max="11270" width="6.25" style="3" customWidth="1"/>
    <col min="11271" max="11272" width="9.875" style="3" bestFit="1" customWidth="1"/>
    <col min="11273" max="11273" width="5.75" style="3" customWidth="1"/>
    <col min="11274" max="11274" width="40.75" style="3" customWidth="1"/>
    <col min="11275" max="11276" width="30.75" style="3" customWidth="1"/>
    <col min="11277" max="11277" width="13.75" style="3" customWidth="1"/>
    <col min="11278" max="11278" width="6.375" style="3" customWidth="1"/>
    <col min="11279" max="11279" width="13.25" style="3" customWidth="1"/>
    <col min="11280" max="11280" width="18.25" style="3" customWidth="1"/>
    <col min="11281" max="11281" width="15.625" style="3" customWidth="1"/>
    <col min="11282" max="11520" width="9" style="3"/>
    <col min="11521" max="11521" width="2.625" style="3" customWidth="1"/>
    <col min="11522" max="11522" width="5.75" style="3" customWidth="1"/>
    <col min="11523" max="11524" width="15.75" style="3" customWidth="1"/>
    <col min="11525" max="11525" width="49.125" style="3" customWidth="1"/>
    <col min="11526" max="11526" width="6.25" style="3" customWidth="1"/>
    <col min="11527" max="11528" width="9.875" style="3" bestFit="1" customWidth="1"/>
    <col min="11529" max="11529" width="5.75" style="3" customWidth="1"/>
    <col min="11530" max="11530" width="40.75" style="3" customWidth="1"/>
    <col min="11531" max="11532" width="30.75" style="3" customWidth="1"/>
    <col min="11533" max="11533" width="13.75" style="3" customWidth="1"/>
    <col min="11534" max="11534" width="6.375" style="3" customWidth="1"/>
    <col min="11535" max="11535" width="13.25" style="3" customWidth="1"/>
    <col min="11536" max="11536" width="18.25" style="3" customWidth="1"/>
    <col min="11537" max="11537" width="15.625" style="3" customWidth="1"/>
    <col min="11538" max="11776" width="9" style="3"/>
    <col min="11777" max="11777" width="2.625" style="3" customWidth="1"/>
    <col min="11778" max="11778" width="5.75" style="3" customWidth="1"/>
    <col min="11779" max="11780" width="15.75" style="3" customWidth="1"/>
    <col min="11781" max="11781" width="49.125" style="3" customWidth="1"/>
    <col min="11782" max="11782" width="6.25" style="3" customWidth="1"/>
    <col min="11783" max="11784" width="9.875" style="3" bestFit="1" customWidth="1"/>
    <col min="11785" max="11785" width="5.75" style="3" customWidth="1"/>
    <col min="11786" max="11786" width="40.75" style="3" customWidth="1"/>
    <col min="11787" max="11788" width="30.75" style="3" customWidth="1"/>
    <col min="11789" max="11789" width="13.75" style="3" customWidth="1"/>
    <col min="11790" max="11790" width="6.375" style="3" customWidth="1"/>
    <col min="11791" max="11791" width="13.25" style="3" customWidth="1"/>
    <col min="11792" max="11792" width="18.25" style="3" customWidth="1"/>
    <col min="11793" max="11793" width="15.625" style="3" customWidth="1"/>
    <col min="11794" max="12032" width="9" style="3"/>
    <col min="12033" max="12033" width="2.625" style="3" customWidth="1"/>
    <col min="12034" max="12034" width="5.75" style="3" customWidth="1"/>
    <col min="12035" max="12036" width="15.75" style="3" customWidth="1"/>
    <col min="12037" max="12037" width="49.125" style="3" customWidth="1"/>
    <col min="12038" max="12038" width="6.25" style="3" customWidth="1"/>
    <col min="12039" max="12040" width="9.875" style="3" bestFit="1" customWidth="1"/>
    <col min="12041" max="12041" width="5.75" style="3" customWidth="1"/>
    <col min="12042" max="12042" width="40.75" style="3" customWidth="1"/>
    <col min="12043" max="12044" width="30.75" style="3" customWidth="1"/>
    <col min="12045" max="12045" width="13.75" style="3" customWidth="1"/>
    <col min="12046" max="12046" width="6.375" style="3" customWidth="1"/>
    <col min="12047" max="12047" width="13.25" style="3" customWidth="1"/>
    <col min="12048" max="12048" width="18.25" style="3" customWidth="1"/>
    <col min="12049" max="12049" width="15.625" style="3" customWidth="1"/>
    <col min="12050" max="12288" width="9" style="3"/>
    <col min="12289" max="12289" width="2.625" style="3" customWidth="1"/>
    <col min="12290" max="12290" width="5.75" style="3" customWidth="1"/>
    <col min="12291" max="12292" width="15.75" style="3" customWidth="1"/>
    <col min="12293" max="12293" width="49.125" style="3" customWidth="1"/>
    <col min="12294" max="12294" width="6.25" style="3" customWidth="1"/>
    <col min="12295" max="12296" width="9.875" style="3" bestFit="1" customWidth="1"/>
    <col min="12297" max="12297" width="5.75" style="3" customWidth="1"/>
    <col min="12298" max="12298" width="40.75" style="3" customWidth="1"/>
    <col min="12299" max="12300" width="30.75" style="3" customWidth="1"/>
    <col min="12301" max="12301" width="13.75" style="3" customWidth="1"/>
    <col min="12302" max="12302" width="6.375" style="3" customWidth="1"/>
    <col min="12303" max="12303" width="13.25" style="3" customWidth="1"/>
    <col min="12304" max="12304" width="18.25" style="3" customWidth="1"/>
    <col min="12305" max="12305" width="15.625" style="3" customWidth="1"/>
    <col min="12306" max="12544" width="9" style="3"/>
    <col min="12545" max="12545" width="2.625" style="3" customWidth="1"/>
    <col min="12546" max="12546" width="5.75" style="3" customWidth="1"/>
    <col min="12547" max="12548" width="15.75" style="3" customWidth="1"/>
    <col min="12549" max="12549" width="49.125" style="3" customWidth="1"/>
    <col min="12550" max="12550" width="6.25" style="3" customWidth="1"/>
    <col min="12551" max="12552" width="9.875" style="3" bestFit="1" customWidth="1"/>
    <col min="12553" max="12553" width="5.75" style="3" customWidth="1"/>
    <col min="12554" max="12554" width="40.75" style="3" customWidth="1"/>
    <col min="12555" max="12556" width="30.75" style="3" customWidth="1"/>
    <col min="12557" max="12557" width="13.75" style="3" customWidth="1"/>
    <col min="12558" max="12558" width="6.375" style="3" customWidth="1"/>
    <col min="12559" max="12559" width="13.25" style="3" customWidth="1"/>
    <col min="12560" max="12560" width="18.25" style="3" customWidth="1"/>
    <col min="12561" max="12561" width="15.625" style="3" customWidth="1"/>
    <col min="12562" max="12800" width="9" style="3"/>
    <col min="12801" max="12801" width="2.625" style="3" customWidth="1"/>
    <col min="12802" max="12802" width="5.75" style="3" customWidth="1"/>
    <col min="12803" max="12804" width="15.75" style="3" customWidth="1"/>
    <col min="12805" max="12805" width="49.125" style="3" customWidth="1"/>
    <col min="12806" max="12806" width="6.25" style="3" customWidth="1"/>
    <col min="12807" max="12808" width="9.875" style="3" bestFit="1" customWidth="1"/>
    <col min="12809" max="12809" width="5.75" style="3" customWidth="1"/>
    <col min="12810" max="12810" width="40.75" style="3" customWidth="1"/>
    <col min="12811" max="12812" width="30.75" style="3" customWidth="1"/>
    <col min="12813" max="12813" width="13.75" style="3" customWidth="1"/>
    <col min="12814" max="12814" width="6.375" style="3" customWidth="1"/>
    <col min="12815" max="12815" width="13.25" style="3" customWidth="1"/>
    <col min="12816" max="12816" width="18.25" style="3" customWidth="1"/>
    <col min="12817" max="12817" width="15.625" style="3" customWidth="1"/>
    <col min="12818" max="13056" width="9" style="3"/>
    <col min="13057" max="13057" width="2.625" style="3" customWidth="1"/>
    <col min="13058" max="13058" width="5.75" style="3" customWidth="1"/>
    <col min="13059" max="13060" width="15.75" style="3" customWidth="1"/>
    <col min="13061" max="13061" width="49.125" style="3" customWidth="1"/>
    <col min="13062" max="13062" width="6.25" style="3" customWidth="1"/>
    <col min="13063" max="13064" width="9.875" style="3" bestFit="1" customWidth="1"/>
    <col min="13065" max="13065" width="5.75" style="3" customWidth="1"/>
    <col min="13066" max="13066" width="40.75" style="3" customWidth="1"/>
    <col min="13067" max="13068" width="30.75" style="3" customWidth="1"/>
    <col min="13069" max="13069" width="13.75" style="3" customWidth="1"/>
    <col min="13070" max="13070" width="6.375" style="3" customWidth="1"/>
    <col min="13071" max="13071" width="13.25" style="3" customWidth="1"/>
    <col min="13072" max="13072" width="18.25" style="3" customWidth="1"/>
    <col min="13073" max="13073" width="15.625" style="3" customWidth="1"/>
    <col min="13074" max="13312" width="9" style="3"/>
    <col min="13313" max="13313" width="2.625" style="3" customWidth="1"/>
    <col min="13314" max="13314" width="5.75" style="3" customWidth="1"/>
    <col min="13315" max="13316" width="15.75" style="3" customWidth="1"/>
    <col min="13317" max="13317" width="49.125" style="3" customWidth="1"/>
    <col min="13318" max="13318" width="6.25" style="3" customWidth="1"/>
    <col min="13319" max="13320" width="9.875" style="3" bestFit="1" customWidth="1"/>
    <col min="13321" max="13321" width="5.75" style="3" customWidth="1"/>
    <col min="13322" max="13322" width="40.75" style="3" customWidth="1"/>
    <col min="13323" max="13324" width="30.75" style="3" customWidth="1"/>
    <col min="13325" max="13325" width="13.75" style="3" customWidth="1"/>
    <col min="13326" max="13326" width="6.375" style="3" customWidth="1"/>
    <col min="13327" max="13327" width="13.25" style="3" customWidth="1"/>
    <col min="13328" max="13328" width="18.25" style="3" customWidth="1"/>
    <col min="13329" max="13329" width="15.625" style="3" customWidth="1"/>
    <col min="13330" max="13568" width="9" style="3"/>
    <col min="13569" max="13569" width="2.625" style="3" customWidth="1"/>
    <col min="13570" max="13570" width="5.75" style="3" customWidth="1"/>
    <col min="13571" max="13572" width="15.75" style="3" customWidth="1"/>
    <col min="13573" max="13573" width="49.125" style="3" customWidth="1"/>
    <col min="13574" max="13574" width="6.25" style="3" customWidth="1"/>
    <col min="13575" max="13576" width="9.875" style="3" bestFit="1" customWidth="1"/>
    <col min="13577" max="13577" width="5.75" style="3" customWidth="1"/>
    <col min="13578" max="13578" width="40.75" style="3" customWidth="1"/>
    <col min="13579" max="13580" width="30.75" style="3" customWidth="1"/>
    <col min="13581" max="13581" width="13.75" style="3" customWidth="1"/>
    <col min="13582" max="13582" width="6.375" style="3" customWidth="1"/>
    <col min="13583" max="13583" width="13.25" style="3" customWidth="1"/>
    <col min="13584" max="13584" width="18.25" style="3" customWidth="1"/>
    <col min="13585" max="13585" width="15.625" style="3" customWidth="1"/>
    <col min="13586" max="13824" width="9" style="3"/>
    <col min="13825" max="13825" width="2.625" style="3" customWidth="1"/>
    <col min="13826" max="13826" width="5.75" style="3" customWidth="1"/>
    <col min="13827" max="13828" width="15.75" style="3" customWidth="1"/>
    <col min="13829" max="13829" width="49.125" style="3" customWidth="1"/>
    <col min="13830" max="13830" width="6.25" style="3" customWidth="1"/>
    <col min="13831" max="13832" width="9.875" style="3" bestFit="1" customWidth="1"/>
    <col min="13833" max="13833" width="5.75" style="3" customWidth="1"/>
    <col min="13834" max="13834" width="40.75" style="3" customWidth="1"/>
    <col min="13835" max="13836" width="30.75" style="3" customWidth="1"/>
    <col min="13837" max="13837" width="13.75" style="3" customWidth="1"/>
    <col min="13838" max="13838" width="6.375" style="3" customWidth="1"/>
    <col min="13839" max="13839" width="13.25" style="3" customWidth="1"/>
    <col min="13840" max="13840" width="18.25" style="3" customWidth="1"/>
    <col min="13841" max="13841" width="15.625" style="3" customWidth="1"/>
    <col min="13842" max="14080" width="9" style="3"/>
    <col min="14081" max="14081" width="2.625" style="3" customWidth="1"/>
    <col min="14082" max="14082" width="5.75" style="3" customWidth="1"/>
    <col min="14083" max="14084" width="15.75" style="3" customWidth="1"/>
    <col min="14085" max="14085" width="49.125" style="3" customWidth="1"/>
    <col min="14086" max="14086" width="6.25" style="3" customWidth="1"/>
    <col min="14087" max="14088" width="9.875" style="3" bestFit="1" customWidth="1"/>
    <col min="14089" max="14089" width="5.75" style="3" customWidth="1"/>
    <col min="14090" max="14090" width="40.75" style="3" customWidth="1"/>
    <col min="14091" max="14092" width="30.75" style="3" customWidth="1"/>
    <col min="14093" max="14093" width="13.75" style="3" customWidth="1"/>
    <col min="14094" max="14094" width="6.375" style="3" customWidth="1"/>
    <col min="14095" max="14095" width="13.25" style="3" customWidth="1"/>
    <col min="14096" max="14096" width="18.25" style="3" customWidth="1"/>
    <col min="14097" max="14097" width="15.625" style="3" customWidth="1"/>
    <col min="14098" max="14336" width="9" style="3"/>
    <col min="14337" max="14337" width="2.625" style="3" customWidth="1"/>
    <col min="14338" max="14338" width="5.75" style="3" customWidth="1"/>
    <col min="14339" max="14340" width="15.75" style="3" customWidth="1"/>
    <col min="14341" max="14341" width="49.125" style="3" customWidth="1"/>
    <col min="14342" max="14342" width="6.25" style="3" customWidth="1"/>
    <col min="14343" max="14344" width="9.875" style="3" bestFit="1" customWidth="1"/>
    <col min="14345" max="14345" width="5.75" style="3" customWidth="1"/>
    <col min="14346" max="14346" width="40.75" style="3" customWidth="1"/>
    <col min="14347" max="14348" width="30.75" style="3" customWidth="1"/>
    <col min="14349" max="14349" width="13.75" style="3" customWidth="1"/>
    <col min="14350" max="14350" width="6.375" style="3" customWidth="1"/>
    <col min="14351" max="14351" width="13.25" style="3" customWidth="1"/>
    <col min="14352" max="14352" width="18.25" style="3" customWidth="1"/>
    <col min="14353" max="14353" width="15.625" style="3" customWidth="1"/>
    <col min="14354" max="14592" width="9" style="3"/>
    <col min="14593" max="14593" width="2.625" style="3" customWidth="1"/>
    <col min="14594" max="14594" width="5.75" style="3" customWidth="1"/>
    <col min="14595" max="14596" width="15.75" style="3" customWidth="1"/>
    <col min="14597" max="14597" width="49.125" style="3" customWidth="1"/>
    <col min="14598" max="14598" width="6.25" style="3" customWidth="1"/>
    <col min="14599" max="14600" width="9.875" style="3" bestFit="1" customWidth="1"/>
    <col min="14601" max="14601" width="5.75" style="3" customWidth="1"/>
    <col min="14602" max="14602" width="40.75" style="3" customWidth="1"/>
    <col min="14603" max="14604" width="30.75" style="3" customWidth="1"/>
    <col min="14605" max="14605" width="13.75" style="3" customWidth="1"/>
    <col min="14606" max="14606" width="6.375" style="3" customWidth="1"/>
    <col min="14607" max="14607" width="13.25" style="3" customWidth="1"/>
    <col min="14608" max="14608" width="18.25" style="3" customWidth="1"/>
    <col min="14609" max="14609" width="15.625" style="3" customWidth="1"/>
    <col min="14610" max="14848" width="9" style="3"/>
    <col min="14849" max="14849" width="2.625" style="3" customWidth="1"/>
    <col min="14850" max="14850" width="5.75" style="3" customWidth="1"/>
    <col min="14851" max="14852" width="15.75" style="3" customWidth="1"/>
    <col min="14853" max="14853" width="49.125" style="3" customWidth="1"/>
    <col min="14854" max="14854" width="6.25" style="3" customWidth="1"/>
    <col min="14855" max="14856" width="9.875" style="3" bestFit="1" customWidth="1"/>
    <col min="14857" max="14857" width="5.75" style="3" customWidth="1"/>
    <col min="14858" max="14858" width="40.75" style="3" customWidth="1"/>
    <col min="14859" max="14860" width="30.75" style="3" customWidth="1"/>
    <col min="14861" max="14861" width="13.75" style="3" customWidth="1"/>
    <col min="14862" max="14862" width="6.375" style="3" customWidth="1"/>
    <col min="14863" max="14863" width="13.25" style="3" customWidth="1"/>
    <col min="14864" max="14864" width="18.25" style="3" customWidth="1"/>
    <col min="14865" max="14865" width="15.625" style="3" customWidth="1"/>
    <col min="14866" max="15104" width="9" style="3"/>
    <col min="15105" max="15105" width="2.625" style="3" customWidth="1"/>
    <col min="15106" max="15106" width="5.75" style="3" customWidth="1"/>
    <col min="15107" max="15108" width="15.75" style="3" customWidth="1"/>
    <col min="15109" max="15109" width="49.125" style="3" customWidth="1"/>
    <col min="15110" max="15110" width="6.25" style="3" customWidth="1"/>
    <col min="15111" max="15112" width="9.875" style="3" bestFit="1" customWidth="1"/>
    <col min="15113" max="15113" width="5.75" style="3" customWidth="1"/>
    <col min="15114" max="15114" width="40.75" style="3" customWidth="1"/>
    <col min="15115" max="15116" width="30.75" style="3" customWidth="1"/>
    <col min="15117" max="15117" width="13.75" style="3" customWidth="1"/>
    <col min="15118" max="15118" width="6.375" style="3" customWidth="1"/>
    <col min="15119" max="15119" width="13.25" style="3" customWidth="1"/>
    <col min="15120" max="15120" width="18.25" style="3" customWidth="1"/>
    <col min="15121" max="15121" width="15.625" style="3" customWidth="1"/>
    <col min="15122" max="15360" width="9" style="3"/>
    <col min="15361" max="15361" width="2.625" style="3" customWidth="1"/>
    <col min="15362" max="15362" width="5.75" style="3" customWidth="1"/>
    <col min="15363" max="15364" width="15.75" style="3" customWidth="1"/>
    <col min="15365" max="15365" width="49.125" style="3" customWidth="1"/>
    <col min="15366" max="15366" width="6.25" style="3" customWidth="1"/>
    <col min="15367" max="15368" width="9.875" style="3" bestFit="1" customWidth="1"/>
    <col min="15369" max="15369" width="5.75" style="3" customWidth="1"/>
    <col min="15370" max="15370" width="40.75" style="3" customWidth="1"/>
    <col min="15371" max="15372" width="30.75" style="3" customWidth="1"/>
    <col min="15373" max="15373" width="13.75" style="3" customWidth="1"/>
    <col min="15374" max="15374" width="6.375" style="3" customWidth="1"/>
    <col min="15375" max="15375" width="13.25" style="3" customWidth="1"/>
    <col min="15376" max="15376" width="18.25" style="3" customWidth="1"/>
    <col min="15377" max="15377" width="15.625" style="3" customWidth="1"/>
    <col min="15378" max="15616" width="9" style="3"/>
    <col min="15617" max="15617" width="2.625" style="3" customWidth="1"/>
    <col min="15618" max="15618" width="5.75" style="3" customWidth="1"/>
    <col min="15619" max="15620" width="15.75" style="3" customWidth="1"/>
    <col min="15621" max="15621" width="49.125" style="3" customWidth="1"/>
    <col min="15622" max="15622" width="6.25" style="3" customWidth="1"/>
    <col min="15623" max="15624" width="9.875" style="3" bestFit="1" customWidth="1"/>
    <col min="15625" max="15625" width="5.75" style="3" customWidth="1"/>
    <col min="15626" max="15626" width="40.75" style="3" customWidth="1"/>
    <col min="15627" max="15628" width="30.75" style="3" customWidth="1"/>
    <col min="15629" max="15629" width="13.75" style="3" customWidth="1"/>
    <col min="15630" max="15630" width="6.375" style="3" customWidth="1"/>
    <col min="15631" max="15631" width="13.25" style="3" customWidth="1"/>
    <col min="15632" max="15632" width="18.25" style="3" customWidth="1"/>
    <col min="15633" max="15633" width="15.625" style="3" customWidth="1"/>
    <col min="15634" max="15872" width="9" style="3"/>
    <col min="15873" max="15873" width="2.625" style="3" customWidth="1"/>
    <col min="15874" max="15874" width="5.75" style="3" customWidth="1"/>
    <col min="15875" max="15876" width="15.75" style="3" customWidth="1"/>
    <col min="15877" max="15877" width="49.125" style="3" customWidth="1"/>
    <col min="15878" max="15878" width="6.25" style="3" customWidth="1"/>
    <col min="15879" max="15880" width="9.875" style="3" bestFit="1" customWidth="1"/>
    <col min="15881" max="15881" width="5.75" style="3" customWidth="1"/>
    <col min="15882" max="15882" width="40.75" style="3" customWidth="1"/>
    <col min="15883" max="15884" width="30.75" style="3" customWidth="1"/>
    <col min="15885" max="15885" width="13.75" style="3" customWidth="1"/>
    <col min="15886" max="15886" width="6.375" style="3" customWidth="1"/>
    <col min="15887" max="15887" width="13.25" style="3" customWidth="1"/>
    <col min="15888" max="15888" width="18.25" style="3" customWidth="1"/>
    <col min="15889" max="15889" width="15.625" style="3" customWidth="1"/>
    <col min="15890" max="16128" width="9" style="3"/>
    <col min="16129" max="16129" width="2.625" style="3" customWidth="1"/>
    <col min="16130" max="16130" width="5.75" style="3" customWidth="1"/>
    <col min="16131" max="16132" width="15.75" style="3" customWidth="1"/>
    <col min="16133" max="16133" width="49.125" style="3" customWidth="1"/>
    <col min="16134" max="16134" width="6.25" style="3" customWidth="1"/>
    <col min="16135" max="16136" width="9.875" style="3" bestFit="1" customWidth="1"/>
    <col min="16137" max="16137" width="5.75" style="3" customWidth="1"/>
    <col min="16138" max="16138" width="40.75" style="3" customWidth="1"/>
    <col min="16139" max="16140" width="30.75" style="3" customWidth="1"/>
    <col min="16141" max="16141" width="13.75" style="3" customWidth="1"/>
    <col min="16142" max="16142" width="6.375" style="3" customWidth="1"/>
    <col min="16143" max="16143" width="13.25" style="3" customWidth="1"/>
    <col min="16144" max="16144" width="18.25" style="3" customWidth="1"/>
    <col min="16145" max="16145" width="15.625" style="3" customWidth="1"/>
    <col min="16146" max="16384" width="9" style="3"/>
  </cols>
  <sheetData>
    <row r="2" spans="2:17" ht="20.100000000000001" customHeight="1">
      <c r="B2" s="1" t="s">
        <v>0</v>
      </c>
      <c r="C2" s="1"/>
      <c r="D2" s="1"/>
      <c r="E2" s="2" t="s">
        <v>6314</v>
      </c>
      <c r="G2" s="4" t="s">
        <v>2</v>
      </c>
      <c r="H2" s="5"/>
      <c r="I2" s="6"/>
      <c r="J2" s="125">
        <f>SUM(H:H)</f>
        <v>1447074</v>
      </c>
    </row>
    <row r="3" spans="2:17" ht="20.100000000000001" customHeight="1">
      <c r="B3" s="1" t="s">
        <v>3</v>
      </c>
      <c r="C3" s="1"/>
      <c r="D3" s="1"/>
      <c r="E3" s="14" t="s">
        <v>1403</v>
      </c>
    </row>
    <row r="4" spans="2:17" ht="20.100000000000001" customHeight="1">
      <c r="B4" s="1" t="s">
        <v>3094</v>
      </c>
      <c r="C4" s="1"/>
      <c r="D4" s="1"/>
      <c r="E4" s="14" t="s">
        <v>6315</v>
      </c>
    </row>
    <row r="5" spans="2:17" ht="20.100000000000001" customHeight="1">
      <c r="B5" s="1" t="s">
        <v>6</v>
      </c>
      <c r="C5" s="1"/>
      <c r="D5" s="1"/>
      <c r="E5" s="15">
        <v>43809</v>
      </c>
      <c r="H5" s="1230" t="s">
        <v>3564</v>
      </c>
    </row>
    <row r="6" spans="2:17" ht="20.100000000000001" customHeight="1">
      <c r="B6" s="1" t="s">
        <v>8</v>
      </c>
      <c r="C6" s="1"/>
      <c r="D6" s="1"/>
      <c r="E6" s="15">
        <v>43814</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262" t="s">
        <v>25</v>
      </c>
      <c r="D9" s="1263"/>
      <c r="E9" s="1264"/>
      <c r="F9" s="17"/>
      <c r="G9" s="17"/>
      <c r="H9" s="18"/>
      <c r="I9" s="18"/>
      <c r="J9" s="17"/>
      <c r="K9" s="17"/>
      <c r="L9" s="17"/>
      <c r="M9" s="19"/>
      <c r="N9" s="16"/>
      <c r="O9" s="17"/>
      <c r="P9" s="19"/>
      <c r="Q9" s="21"/>
    </row>
    <row r="10" spans="2:17" s="9" customFormat="1" ht="19.7" customHeight="1">
      <c r="B10" s="16"/>
      <c r="C10" s="16" t="s">
        <v>25</v>
      </c>
      <c r="D10" s="16" t="s">
        <v>25</v>
      </c>
      <c r="E10" s="146" t="s">
        <v>6316</v>
      </c>
      <c r="F10" s="17">
        <v>1</v>
      </c>
      <c r="G10" s="16">
        <v>755000</v>
      </c>
      <c r="H10" s="1343">
        <f t="shared" ref="H10:H16" si="0">F10*G10</f>
        <v>755000</v>
      </c>
      <c r="I10" s="18"/>
      <c r="J10" s="146" t="s">
        <v>6317</v>
      </c>
      <c r="K10" s="17"/>
      <c r="L10" s="17"/>
      <c r="M10" s="19"/>
      <c r="N10" s="16"/>
      <c r="O10" s="56"/>
      <c r="P10" s="19"/>
      <c r="Q10" s="21"/>
    </row>
    <row r="11" spans="2:17" s="9" customFormat="1" ht="19.7" customHeight="1">
      <c r="B11" s="16"/>
      <c r="C11" s="16" t="s">
        <v>25</v>
      </c>
      <c r="D11" s="16" t="s">
        <v>25</v>
      </c>
      <c r="E11" s="146" t="s">
        <v>6318</v>
      </c>
      <c r="F11" s="17">
        <v>1</v>
      </c>
      <c r="G11" s="16">
        <v>31500</v>
      </c>
      <c r="H11" s="1343">
        <f t="shared" si="0"/>
        <v>31500</v>
      </c>
      <c r="I11" s="18"/>
      <c r="J11" s="146" t="s">
        <v>6319</v>
      </c>
      <c r="K11" s="17"/>
      <c r="L11" s="17"/>
      <c r="M11" s="19"/>
      <c r="N11" s="16"/>
      <c r="O11" s="56"/>
      <c r="P11" s="19"/>
      <c r="Q11" s="21"/>
    </row>
    <row r="12" spans="2:17" s="9" customFormat="1" ht="19.7" customHeight="1">
      <c r="B12" s="16"/>
      <c r="C12" s="16" t="s">
        <v>25</v>
      </c>
      <c r="D12" s="16" t="s">
        <v>25</v>
      </c>
      <c r="E12" s="146" t="s">
        <v>6320</v>
      </c>
      <c r="F12" s="17">
        <v>1</v>
      </c>
      <c r="G12" s="16">
        <v>14000</v>
      </c>
      <c r="H12" s="1343">
        <f t="shared" si="0"/>
        <v>14000</v>
      </c>
      <c r="I12" s="18"/>
      <c r="J12" s="146" t="s">
        <v>6321</v>
      </c>
      <c r="K12" s="17"/>
      <c r="L12" s="17"/>
      <c r="M12" s="19"/>
      <c r="N12" s="16"/>
      <c r="O12" s="56"/>
      <c r="P12" s="19"/>
      <c r="Q12" s="21"/>
    </row>
    <row r="13" spans="2:17" s="9" customFormat="1" ht="19.7" customHeight="1">
      <c r="B13" s="16"/>
      <c r="C13" s="16" t="s">
        <v>25</v>
      </c>
      <c r="D13" s="16" t="s">
        <v>25</v>
      </c>
      <c r="E13" s="146" t="s">
        <v>6322</v>
      </c>
      <c r="F13" s="17">
        <v>1</v>
      </c>
      <c r="G13" s="16">
        <v>14000</v>
      </c>
      <c r="H13" s="1343">
        <f t="shared" si="0"/>
        <v>14000</v>
      </c>
      <c r="I13" s="18"/>
      <c r="J13" s="146" t="s">
        <v>6323</v>
      </c>
      <c r="K13" s="17"/>
      <c r="L13" s="17"/>
      <c r="M13" s="19"/>
      <c r="N13" s="16"/>
      <c r="O13" s="56"/>
      <c r="P13" s="19"/>
      <c r="Q13" s="21"/>
    </row>
    <row r="14" spans="2:17" s="9" customFormat="1" ht="19.7" customHeight="1">
      <c r="B14" s="16"/>
      <c r="C14" s="16" t="s">
        <v>25</v>
      </c>
      <c r="D14" s="16" t="s">
        <v>25</v>
      </c>
      <c r="E14" s="146" t="s">
        <v>3479</v>
      </c>
      <c r="F14" s="17">
        <v>1</v>
      </c>
      <c r="G14" s="16">
        <v>38000</v>
      </c>
      <c r="H14" s="1343">
        <f t="shared" si="0"/>
        <v>38000</v>
      </c>
      <c r="I14" s="18"/>
      <c r="J14" s="146" t="s">
        <v>3742</v>
      </c>
      <c r="K14" s="17"/>
      <c r="L14" s="17"/>
      <c r="M14" s="19"/>
      <c r="N14" s="16"/>
      <c r="O14" s="56"/>
      <c r="P14" s="19"/>
      <c r="Q14" s="21"/>
    </row>
    <row r="15" spans="2:17" s="9" customFormat="1" ht="19.7" customHeight="1">
      <c r="B15" s="16"/>
      <c r="C15" s="16" t="s">
        <v>25</v>
      </c>
      <c r="D15" s="16" t="s">
        <v>25</v>
      </c>
      <c r="E15" s="146" t="s">
        <v>3480</v>
      </c>
      <c r="F15" s="17">
        <v>1</v>
      </c>
      <c r="G15" s="16">
        <v>30000</v>
      </c>
      <c r="H15" s="1343">
        <f t="shared" si="0"/>
        <v>30000</v>
      </c>
      <c r="I15" s="18"/>
      <c r="J15" s="146" t="s">
        <v>6324</v>
      </c>
      <c r="K15" s="17"/>
      <c r="L15" s="17"/>
      <c r="M15" s="19"/>
      <c r="N15" s="16"/>
      <c r="O15" s="56"/>
      <c r="P15" s="19"/>
      <c r="Q15" s="21"/>
    </row>
    <row r="16" spans="2:17" s="9" customFormat="1" ht="19.7" customHeight="1">
      <c r="B16" s="16"/>
      <c r="C16" s="1346" t="s">
        <v>25</v>
      </c>
      <c r="D16" s="1346" t="s">
        <v>25</v>
      </c>
      <c r="E16" s="1347" t="s">
        <v>1552</v>
      </c>
      <c r="F16" s="2063">
        <v>1</v>
      </c>
      <c r="G16" s="2064">
        <v>12000</v>
      </c>
      <c r="H16" s="2065">
        <f t="shared" si="0"/>
        <v>12000</v>
      </c>
      <c r="I16" s="18"/>
      <c r="J16" s="146"/>
      <c r="K16" s="17"/>
      <c r="L16" s="17"/>
      <c r="M16" s="19"/>
      <c r="N16" s="16"/>
      <c r="O16" s="56"/>
      <c r="P16" s="19"/>
      <c r="Q16" s="21"/>
    </row>
    <row r="17" spans="2:17" s="9" customFormat="1" ht="19.7" customHeight="1">
      <c r="B17" s="16"/>
      <c r="C17" s="16"/>
      <c r="D17" s="16"/>
      <c r="E17" s="1350"/>
      <c r="F17" s="1182"/>
      <c r="G17" s="617"/>
      <c r="H17" s="2066"/>
      <c r="I17" s="18"/>
      <c r="J17" s="146"/>
      <c r="K17" s="17"/>
      <c r="L17" s="17"/>
      <c r="M17" s="19"/>
      <c r="N17" s="16"/>
      <c r="O17" s="17"/>
      <c r="P17" s="19"/>
      <c r="Q17" s="21"/>
    </row>
    <row r="18" spans="2:17" s="9" customFormat="1" ht="19.7" customHeight="1">
      <c r="B18" s="16"/>
      <c r="C18" s="16"/>
      <c r="D18" s="16"/>
      <c r="E18" s="1260">
        <f>SUM(H10:H16)</f>
        <v>894500</v>
      </c>
      <c r="F18" s="1182"/>
      <c r="G18" s="617"/>
      <c r="H18" s="2066"/>
      <c r="I18" s="18"/>
      <c r="J18" s="146"/>
      <c r="K18" s="17"/>
      <c r="L18" s="17"/>
      <c r="M18" s="19"/>
      <c r="N18" s="16"/>
      <c r="O18" s="17"/>
      <c r="P18" s="19"/>
      <c r="Q18" s="21"/>
    </row>
    <row r="19" spans="2:17" s="9" customFormat="1" ht="19.7" customHeight="1">
      <c r="B19" s="16"/>
      <c r="C19" s="1150"/>
      <c r="D19" s="1150"/>
      <c r="E19" s="1350"/>
      <c r="F19" s="1182"/>
      <c r="G19" s="617"/>
      <c r="H19" s="2066"/>
      <c r="I19" s="18"/>
      <c r="J19" s="146"/>
      <c r="K19" s="17"/>
      <c r="L19" s="17"/>
      <c r="M19" s="19"/>
      <c r="N19" s="16"/>
      <c r="O19" s="17"/>
      <c r="P19" s="19"/>
      <c r="Q19" s="21"/>
    </row>
    <row r="20" spans="2:17" s="9" customFormat="1" ht="19.7" customHeight="1">
      <c r="B20" s="16"/>
      <c r="C20" s="16"/>
      <c r="D20" s="16"/>
      <c r="E20" s="1231"/>
      <c r="F20" s="17"/>
      <c r="G20" s="17"/>
      <c r="H20" s="18"/>
      <c r="I20" s="18"/>
      <c r="J20" s="17"/>
      <c r="K20" s="17"/>
      <c r="L20" s="17"/>
      <c r="M20" s="19"/>
      <c r="N20" s="16"/>
      <c r="O20" s="17"/>
      <c r="P20" s="19"/>
      <c r="Q20" s="21"/>
    </row>
    <row r="21" spans="2:17" s="9" customFormat="1" ht="19.7" customHeight="1">
      <c r="B21" s="16"/>
      <c r="C21" s="1262" t="s">
        <v>3485</v>
      </c>
      <c r="D21" s="1263"/>
      <c r="E21" s="1264"/>
      <c r="F21" s="17"/>
      <c r="G21" s="17"/>
      <c r="H21" s="18"/>
      <c r="I21" s="18"/>
      <c r="J21" s="17"/>
      <c r="K21" s="17"/>
      <c r="L21" s="17"/>
      <c r="M21" s="19"/>
      <c r="N21" s="16"/>
      <c r="O21" s="17"/>
      <c r="P21" s="19"/>
      <c r="Q21" s="21"/>
    </row>
    <row r="22" spans="2:17" s="9" customFormat="1" ht="19.7" customHeight="1">
      <c r="B22" s="16"/>
      <c r="C22" s="2067" t="s">
        <v>1923</v>
      </c>
      <c r="D22" s="2067" t="s">
        <v>1923</v>
      </c>
      <c r="E22" s="813" t="s">
        <v>6325</v>
      </c>
      <c r="F22" s="17">
        <v>1</v>
      </c>
      <c r="G22" s="64">
        <v>6000</v>
      </c>
      <c r="H22" s="1352">
        <f t="shared" ref="H22:H45" si="1">F22*G22</f>
        <v>6000</v>
      </c>
      <c r="I22" s="18"/>
      <c r="J22" s="54" t="s">
        <v>458</v>
      </c>
      <c r="K22" s="17"/>
      <c r="L22" s="17"/>
      <c r="M22" s="19"/>
      <c r="N22" s="16"/>
      <c r="O22" s="56"/>
      <c r="P22" s="19"/>
      <c r="Q22" s="21"/>
    </row>
    <row r="23" spans="2:17" s="9" customFormat="1" ht="19.7" customHeight="1">
      <c r="B23" s="16"/>
      <c r="C23" s="2067" t="s">
        <v>1923</v>
      </c>
      <c r="D23" s="2067" t="s">
        <v>1923</v>
      </c>
      <c r="E23" s="813" t="s">
        <v>6326</v>
      </c>
      <c r="F23" s="17">
        <v>1</v>
      </c>
      <c r="G23" s="64">
        <v>6000</v>
      </c>
      <c r="H23" s="1352">
        <f t="shared" si="1"/>
        <v>6000</v>
      </c>
      <c r="I23" s="18"/>
      <c r="J23" s="54" t="s">
        <v>6327</v>
      </c>
      <c r="K23" s="17"/>
      <c r="L23" s="17"/>
      <c r="M23" s="19"/>
      <c r="N23" s="16"/>
      <c r="O23" s="56"/>
      <c r="P23" s="19"/>
      <c r="Q23" s="21"/>
    </row>
    <row r="24" spans="2:17" s="9" customFormat="1" ht="19.7" customHeight="1">
      <c r="B24" s="16"/>
      <c r="C24" s="2067" t="s">
        <v>1923</v>
      </c>
      <c r="D24" s="2067" t="s">
        <v>1923</v>
      </c>
      <c r="E24" s="813" t="s">
        <v>6328</v>
      </c>
      <c r="F24" s="17">
        <v>1</v>
      </c>
      <c r="G24" s="64">
        <v>6400</v>
      </c>
      <c r="H24" s="1352">
        <f t="shared" si="1"/>
        <v>6400</v>
      </c>
      <c r="I24" s="18"/>
      <c r="J24" s="54" t="s">
        <v>6329</v>
      </c>
      <c r="K24" s="17"/>
      <c r="L24" s="17"/>
      <c r="M24" s="19"/>
      <c r="N24" s="16"/>
      <c r="O24" s="56"/>
      <c r="P24" s="19"/>
      <c r="Q24" s="21"/>
    </row>
    <row r="25" spans="2:17" s="9" customFormat="1" ht="19.7" customHeight="1">
      <c r="B25" s="16"/>
      <c r="C25" s="16" t="s">
        <v>178</v>
      </c>
      <c r="D25" s="16" t="s">
        <v>178</v>
      </c>
      <c r="E25" s="177" t="s">
        <v>3493</v>
      </c>
      <c r="F25" s="465">
        <v>10</v>
      </c>
      <c r="G25" s="278">
        <v>69</v>
      </c>
      <c r="H25" s="468">
        <f t="shared" si="1"/>
        <v>690</v>
      </c>
      <c r="I25" s="677"/>
      <c r="J25" s="177" t="s">
        <v>3494</v>
      </c>
      <c r="K25" s="17"/>
      <c r="L25" s="17"/>
      <c r="M25" s="19"/>
      <c r="N25" s="16"/>
      <c r="O25" s="56"/>
      <c r="P25" s="56"/>
      <c r="Q25" s="21"/>
    </row>
    <row r="26" spans="2:17" s="9" customFormat="1" ht="19.7" customHeight="1">
      <c r="B26" s="16"/>
      <c r="C26" s="694" t="s">
        <v>100</v>
      </c>
      <c r="D26" s="694" t="s">
        <v>100</v>
      </c>
      <c r="E26" s="933" t="s">
        <v>3495</v>
      </c>
      <c r="F26" s="935">
        <v>10</v>
      </c>
      <c r="G26" s="2068">
        <v>69</v>
      </c>
      <c r="H26" s="2069">
        <f t="shared" si="1"/>
        <v>690</v>
      </c>
      <c r="I26" s="696"/>
      <c r="J26" s="933" t="s">
        <v>3496</v>
      </c>
      <c r="K26" s="17"/>
      <c r="L26" s="17"/>
      <c r="M26" s="19"/>
      <c r="N26" s="16"/>
      <c r="O26" s="56"/>
      <c r="P26" s="56"/>
      <c r="Q26" s="21"/>
    </row>
    <row r="27" spans="2:17" s="9" customFormat="1" ht="19.7" customHeight="1">
      <c r="B27" s="16"/>
      <c r="C27" s="16" t="s">
        <v>178</v>
      </c>
      <c r="D27" s="16" t="s">
        <v>178</v>
      </c>
      <c r="E27" s="145" t="s">
        <v>6330</v>
      </c>
      <c r="F27" s="17">
        <v>2</v>
      </c>
      <c r="G27" s="185">
        <v>123</v>
      </c>
      <c r="H27" s="53">
        <f t="shared" si="1"/>
        <v>246</v>
      </c>
      <c r="I27" s="18"/>
      <c r="J27" s="54" t="s">
        <v>3500</v>
      </c>
      <c r="K27" s="17"/>
      <c r="L27" s="17"/>
      <c r="M27" s="19"/>
      <c r="N27" s="16"/>
      <c r="O27" s="56"/>
      <c r="P27" s="56"/>
      <c r="Q27" s="21"/>
    </row>
    <row r="28" spans="2:17" s="9" customFormat="1" ht="19.7" customHeight="1">
      <c r="B28" s="16"/>
      <c r="C28" s="16" t="s">
        <v>178</v>
      </c>
      <c r="D28" s="16" t="s">
        <v>178</v>
      </c>
      <c r="E28" s="58" t="s">
        <v>273</v>
      </c>
      <c r="F28" s="465">
        <v>1</v>
      </c>
      <c r="G28" s="1026">
        <v>230</v>
      </c>
      <c r="H28" s="53">
        <f t="shared" si="1"/>
        <v>230</v>
      </c>
      <c r="I28" s="18"/>
      <c r="J28" s="311" t="s">
        <v>3502</v>
      </c>
      <c r="K28" s="17"/>
      <c r="L28" s="17"/>
      <c r="M28" s="19"/>
      <c r="N28" s="16"/>
      <c r="O28" s="56"/>
      <c r="P28" s="56"/>
      <c r="Q28" s="21"/>
    </row>
    <row r="29" spans="2:17" s="9" customFormat="1" ht="19.7" customHeight="1">
      <c r="B29" s="16"/>
      <c r="C29" s="16" t="s">
        <v>178</v>
      </c>
      <c r="D29" s="16" t="s">
        <v>178</v>
      </c>
      <c r="E29" s="54" t="s">
        <v>3511</v>
      </c>
      <c r="F29" s="17">
        <v>1</v>
      </c>
      <c r="G29" s="54">
        <v>75</v>
      </c>
      <c r="H29" s="53">
        <f t="shared" si="1"/>
        <v>75</v>
      </c>
      <c r="I29" s="295"/>
      <c r="J29" s="54" t="s">
        <v>3512</v>
      </c>
      <c r="K29" s="17"/>
      <c r="L29" s="17"/>
      <c r="M29" s="19"/>
      <c r="N29" s="16"/>
      <c r="O29" s="56"/>
      <c r="P29" s="56"/>
      <c r="Q29" s="21"/>
    </row>
    <row r="30" spans="2:17" s="9" customFormat="1" ht="19.7" customHeight="1">
      <c r="B30" s="16"/>
      <c r="C30" s="16" t="s">
        <v>178</v>
      </c>
      <c r="D30" s="16" t="s">
        <v>178</v>
      </c>
      <c r="E30" s="2070" t="s">
        <v>3503</v>
      </c>
      <c r="F30" s="1221">
        <v>2</v>
      </c>
      <c r="G30" s="1201">
        <v>109</v>
      </c>
      <c r="H30" s="53">
        <f t="shared" si="1"/>
        <v>218</v>
      </c>
      <c r="I30" s="18"/>
      <c r="J30" s="1360" t="s">
        <v>707</v>
      </c>
      <c r="K30" s="17"/>
      <c r="L30" s="17"/>
      <c r="M30" s="19"/>
      <c r="N30" s="16"/>
      <c r="O30" s="56"/>
      <c r="P30" s="56"/>
      <c r="Q30" s="21"/>
    </row>
    <row r="31" spans="2:17" s="9" customFormat="1" ht="19.7" customHeight="1">
      <c r="B31" s="16"/>
      <c r="C31" s="16" t="s">
        <v>178</v>
      </c>
      <c r="D31" s="16" t="s">
        <v>178</v>
      </c>
      <c r="E31" s="284" t="s">
        <v>2944</v>
      </c>
      <c r="F31" s="285">
        <v>10</v>
      </c>
      <c r="G31" s="383">
        <v>20</v>
      </c>
      <c r="H31" s="383">
        <f t="shared" si="1"/>
        <v>200</v>
      </c>
      <c r="I31" s="278"/>
      <c r="J31" s="146" t="s">
        <v>3514</v>
      </c>
      <c r="K31" s="17"/>
      <c r="L31" s="17"/>
      <c r="M31" s="19"/>
      <c r="N31" s="16"/>
      <c r="O31" s="56"/>
      <c r="P31" s="56"/>
      <c r="Q31" s="21"/>
    </row>
    <row r="32" spans="2:17" s="9" customFormat="1" ht="19.7" customHeight="1">
      <c r="B32" s="16"/>
      <c r="C32" s="16" t="s">
        <v>178</v>
      </c>
      <c r="D32" s="16" t="s">
        <v>178</v>
      </c>
      <c r="E32" s="284" t="s">
        <v>3516</v>
      </c>
      <c r="F32" s="285">
        <v>2</v>
      </c>
      <c r="G32" s="383">
        <v>75</v>
      </c>
      <c r="H32" s="383">
        <f t="shared" si="1"/>
        <v>150</v>
      </c>
      <c r="I32" s="278"/>
      <c r="J32" s="146" t="s">
        <v>3517</v>
      </c>
      <c r="K32" s="17"/>
      <c r="L32" s="17"/>
      <c r="M32" s="19"/>
      <c r="N32" s="16"/>
      <c r="O32" s="56"/>
      <c r="P32" s="56"/>
      <c r="Q32" s="21"/>
    </row>
    <row r="33" spans="2:17" s="9" customFormat="1" ht="19.7" customHeight="1">
      <c r="B33" s="16"/>
      <c r="C33" s="16" t="s">
        <v>178</v>
      </c>
      <c r="D33" s="16" t="s">
        <v>178</v>
      </c>
      <c r="E33" s="839" t="s">
        <v>1371</v>
      </c>
      <c r="F33" s="285">
        <v>4</v>
      </c>
      <c r="G33" s="383">
        <v>80</v>
      </c>
      <c r="H33" s="383">
        <f t="shared" si="1"/>
        <v>320</v>
      </c>
      <c r="I33" s="278"/>
      <c r="J33" s="146" t="s">
        <v>3519</v>
      </c>
      <c r="K33" s="17"/>
      <c r="L33" s="17"/>
      <c r="M33" s="19"/>
      <c r="N33" s="16"/>
      <c r="O33" s="56"/>
      <c r="P33" s="56"/>
      <c r="Q33" s="21"/>
    </row>
    <row r="34" spans="2:17" s="9" customFormat="1" ht="19.7" customHeight="1">
      <c r="B34" s="16"/>
      <c r="C34" s="16" t="s">
        <v>178</v>
      </c>
      <c r="D34" s="16" t="s">
        <v>178</v>
      </c>
      <c r="E34" s="839" t="s">
        <v>3521</v>
      </c>
      <c r="F34" s="285">
        <v>2</v>
      </c>
      <c r="G34" s="383">
        <v>80</v>
      </c>
      <c r="H34" s="383">
        <f t="shared" si="1"/>
        <v>160</v>
      </c>
      <c r="I34" s="278"/>
      <c r="J34" s="146" t="s">
        <v>6331</v>
      </c>
      <c r="K34" s="17"/>
      <c r="L34" s="17"/>
      <c r="M34" s="19"/>
      <c r="N34" s="16"/>
      <c r="O34" s="56"/>
      <c r="P34" s="56"/>
      <c r="Q34" s="21"/>
    </row>
    <row r="35" spans="2:17" s="9" customFormat="1" ht="19.7" customHeight="1">
      <c r="B35" s="16"/>
      <c r="C35" s="16" t="s">
        <v>178</v>
      </c>
      <c r="D35" s="16" t="s">
        <v>178</v>
      </c>
      <c r="E35" s="2071" t="s">
        <v>2966</v>
      </c>
      <c r="F35" s="285">
        <v>2</v>
      </c>
      <c r="G35" s="383">
        <v>80</v>
      </c>
      <c r="H35" s="383">
        <f t="shared" si="1"/>
        <v>160</v>
      </c>
      <c r="I35" s="278"/>
      <c r="J35" s="146" t="s">
        <v>6332</v>
      </c>
      <c r="K35" s="17"/>
      <c r="L35" s="17"/>
      <c r="M35" s="19"/>
      <c r="N35" s="16"/>
      <c r="O35" s="56"/>
      <c r="P35" s="56"/>
      <c r="Q35" s="21"/>
    </row>
    <row r="36" spans="2:17" s="9" customFormat="1" ht="19.7" customHeight="1">
      <c r="B36" s="16"/>
      <c r="C36" s="799" t="s">
        <v>178</v>
      </c>
      <c r="D36" s="799" t="s">
        <v>178</v>
      </c>
      <c r="E36" s="867" t="s">
        <v>2946</v>
      </c>
      <c r="F36" s="879">
        <v>3</v>
      </c>
      <c r="G36" s="879">
        <v>960</v>
      </c>
      <c r="H36" s="882">
        <f t="shared" si="1"/>
        <v>2880</v>
      </c>
      <c r="I36" s="882"/>
      <c r="J36" s="410" t="s">
        <v>2476</v>
      </c>
      <c r="K36" s="17" t="s">
        <v>6333</v>
      </c>
      <c r="L36" s="17"/>
      <c r="M36" s="19"/>
      <c r="N36" s="16"/>
      <c r="O36" s="56"/>
      <c r="P36" s="56"/>
      <c r="Q36" s="21"/>
    </row>
    <row r="37" spans="2:17" s="9" customFormat="1" ht="19.7" customHeight="1">
      <c r="B37" s="16"/>
      <c r="C37" s="799" t="s">
        <v>178</v>
      </c>
      <c r="D37" s="799" t="s">
        <v>178</v>
      </c>
      <c r="E37" s="867" t="s">
        <v>6334</v>
      </c>
      <c r="F37" s="879">
        <v>1</v>
      </c>
      <c r="G37" s="879">
        <v>1360</v>
      </c>
      <c r="H37" s="882">
        <f t="shared" si="1"/>
        <v>1360</v>
      </c>
      <c r="I37" s="882"/>
      <c r="J37" s="2072" t="s">
        <v>2948</v>
      </c>
      <c r="K37" s="2073" t="s">
        <v>6335</v>
      </c>
      <c r="L37" s="17"/>
      <c r="M37" s="19"/>
      <c r="N37" s="16"/>
      <c r="O37" s="56"/>
      <c r="P37" s="56"/>
      <c r="Q37" s="21"/>
    </row>
    <row r="38" spans="2:17" s="9" customFormat="1" ht="19.7" customHeight="1">
      <c r="B38" s="16"/>
      <c r="C38" s="799" t="s">
        <v>178</v>
      </c>
      <c r="D38" s="799" t="s">
        <v>178</v>
      </c>
      <c r="E38" s="867" t="s">
        <v>6336</v>
      </c>
      <c r="F38" s="879">
        <v>1</v>
      </c>
      <c r="G38" s="879">
        <v>780</v>
      </c>
      <c r="H38" s="882">
        <f t="shared" si="1"/>
        <v>780</v>
      </c>
      <c r="I38" s="882"/>
      <c r="J38" s="2072" t="s">
        <v>6337</v>
      </c>
      <c r="K38" s="2073" t="s">
        <v>6335</v>
      </c>
      <c r="L38" s="17"/>
      <c r="M38" s="19"/>
      <c r="N38" s="16"/>
      <c r="O38" s="56"/>
      <c r="P38" s="56"/>
      <c r="Q38" s="21"/>
    </row>
    <row r="39" spans="2:17" s="9" customFormat="1" ht="19.7" customHeight="1">
      <c r="B39" s="16"/>
      <c r="C39" s="799" t="s">
        <v>178</v>
      </c>
      <c r="D39" s="799" t="s">
        <v>178</v>
      </c>
      <c r="E39" s="867" t="s">
        <v>6338</v>
      </c>
      <c r="F39" s="879">
        <v>1</v>
      </c>
      <c r="G39" s="879">
        <v>1590</v>
      </c>
      <c r="H39" s="882">
        <f t="shared" si="1"/>
        <v>1590</v>
      </c>
      <c r="I39" s="882"/>
      <c r="J39" s="2072" t="s">
        <v>2948</v>
      </c>
      <c r="K39" s="2073" t="s">
        <v>6335</v>
      </c>
      <c r="L39" s="17"/>
      <c r="M39" s="19"/>
      <c r="N39" s="16"/>
      <c r="O39" s="56"/>
      <c r="P39" s="56"/>
      <c r="Q39" s="21"/>
    </row>
    <row r="40" spans="2:17" s="9" customFormat="1" ht="19.7" customHeight="1">
      <c r="B40" s="16"/>
      <c r="C40" s="799" t="s">
        <v>178</v>
      </c>
      <c r="D40" s="799" t="s">
        <v>178</v>
      </c>
      <c r="E40" s="867" t="s">
        <v>6339</v>
      </c>
      <c r="F40" s="879">
        <v>1</v>
      </c>
      <c r="G40" s="879">
        <v>960</v>
      </c>
      <c r="H40" s="882">
        <f t="shared" si="1"/>
        <v>960</v>
      </c>
      <c r="I40" s="882"/>
      <c r="J40" s="2072" t="s">
        <v>6337</v>
      </c>
      <c r="K40" s="2073" t="s">
        <v>6335</v>
      </c>
      <c r="L40" s="17"/>
      <c r="M40" s="19"/>
      <c r="N40" s="16"/>
      <c r="O40" s="56"/>
      <c r="P40" s="56"/>
      <c r="Q40" s="21"/>
    </row>
    <row r="41" spans="2:17" s="9" customFormat="1" ht="19.7" customHeight="1">
      <c r="B41" s="16"/>
      <c r="C41" s="799" t="s">
        <v>178</v>
      </c>
      <c r="D41" s="799" t="s">
        <v>178</v>
      </c>
      <c r="E41" s="867" t="s">
        <v>6340</v>
      </c>
      <c r="F41" s="879">
        <v>2</v>
      </c>
      <c r="G41" s="879">
        <v>1200</v>
      </c>
      <c r="H41" s="882">
        <f t="shared" si="1"/>
        <v>2400</v>
      </c>
      <c r="I41" s="882"/>
      <c r="J41" s="410" t="s">
        <v>2476</v>
      </c>
      <c r="K41" s="2073" t="s">
        <v>6335</v>
      </c>
      <c r="L41" s="17"/>
      <c r="M41" s="19"/>
      <c r="N41" s="16"/>
      <c r="O41" s="56"/>
      <c r="P41" s="56"/>
      <c r="Q41" s="21"/>
    </row>
    <row r="42" spans="2:17" s="9" customFormat="1" ht="19.7" customHeight="1">
      <c r="B42" s="16"/>
      <c r="C42" s="799" t="s">
        <v>178</v>
      </c>
      <c r="D42" s="799" t="s">
        <v>178</v>
      </c>
      <c r="E42" s="867" t="s">
        <v>6341</v>
      </c>
      <c r="F42" s="879">
        <v>1</v>
      </c>
      <c r="G42" s="879">
        <v>1410</v>
      </c>
      <c r="H42" s="882">
        <f t="shared" si="1"/>
        <v>1410</v>
      </c>
      <c r="I42" s="882"/>
      <c r="J42" s="2072" t="s">
        <v>2948</v>
      </c>
      <c r="K42" s="2073" t="s">
        <v>6335</v>
      </c>
      <c r="L42" s="17"/>
      <c r="M42" s="19"/>
      <c r="N42" s="16"/>
      <c r="O42" s="56"/>
      <c r="P42" s="56"/>
      <c r="Q42" s="21"/>
    </row>
    <row r="43" spans="2:17" s="9" customFormat="1" ht="19.7" customHeight="1">
      <c r="B43" s="16"/>
      <c r="C43" s="799" t="s">
        <v>178</v>
      </c>
      <c r="D43" s="799" t="s">
        <v>178</v>
      </c>
      <c r="E43" s="867" t="s">
        <v>6342</v>
      </c>
      <c r="F43" s="879">
        <v>1</v>
      </c>
      <c r="G43" s="879">
        <v>790</v>
      </c>
      <c r="H43" s="882">
        <f t="shared" si="1"/>
        <v>790</v>
      </c>
      <c r="I43" s="882"/>
      <c r="J43" s="2072" t="s">
        <v>6337</v>
      </c>
      <c r="K43" s="2073" t="s">
        <v>6335</v>
      </c>
      <c r="L43" s="17"/>
      <c r="M43" s="19"/>
      <c r="N43" s="16"/>
      <c r="O43" s="56"/>
      <c r="P43" s="56"/>
      <c r="Q43" s="21"/>
    </row>
    <row r="44" spans="2:17" s="9" customFormat="1" ht="19.7" customHeight="1">
      <c r="B44" s="16"/>
      <c r="C44" s="799" t="s">
        <v>178</v>
      </c>
      <c r="D44" s="799" t="s">
        <v>178</v>
      </c>
      <c r="E44" s="867" t="s">
        <v>6343</v>
      </c>
      <c r="F44" s="879">
        <v>1</v>
      </c>
      <c r="G44" s="879">
        <v>1550</v>
      </c>
      <c r="H44" s="882">
        <f t="shared" si="1"/>
        <v>1550</v>
      </c>
      <c r="I44" s="882"/>
      <c r="J44" s="2072" t="s">
        <v>2948</v>
      </c>
      <c r="K44" s="2073" t="s">
        <v>6335</v>
      </c>
      <c r="L44" s="17"/>
      <c r="M44" s="19"/>
      <c r="N44" s="16"/>
      <c r="O44" s="56"/>
      <c r="P44" s="56"/>
      <c r="Q44" s="21"/>
    </row>
    <row r="45" spans="2:17" s="9" customFormat="1" ht="19.7" customHeight="1">
      <c r="B45" s="16"/>
      <c r="C45" s="799" t="s">
        <v>178</v>
      </c>
      <c r="D45" s="799" t="s">
        <v>178</v>
      </c>
      <c r="E45" s="867" t="s">
        <v>6344</v>
      </c>
      <c r="F45" s="879">
        <v>1</v>
      </c>
      <c r="G45" s="879">
        <v>960</v>
      </c>
      <c r="H45" s="882">
        <f t="shared" si="1"/>
        <v>960</v>
      </c>
      <c r="I45" s="882"/>
      <c r="J45" s="2072" t="s">
        <v>6337</v>
      </c>
      <c r="K45" s="2073" t="s">
        <v>6335</v>
      </c>
      <c r="L45" s="17"/>
      <c r="M45" s="19"/>
      <c r="N45" s="16"/>
      <c r="O45" s="56"/>
      <c r="P45" s="56"/>
      <c r="Q45" s="21"/>
    </row>
    <row r="46" spans="2:17" s="9" customFormat="1" ht="19.7" customHeight="1">
      <c r="B46" s="16"/>
      <c r="C46" s="16"/>
      <c r="D46" s="16"/>
      <c r="E46" s="17"/>
      <c r="F46" s="17"/>
      <c r="G46" s="17"/>
      <c r="H46" s="18"/>
      <c r="I46" s="18"/>
      <c r="J46" s="17"/>
      <c r="K46" s="17"/>
      <c r="L46" s="17"/>
      <c r="M46" s="19"/>
      <c r="N46" s="16"/>
      <c r="O46" s="17"/>
      <c r="P46" s="19"/>
      <c r="Q46" s="21"/>
    </row>
    <row r="47" spans="2:17" s="9" customFormat="1" ht="19.7" customHeight="1">
      <c r="B47" s="16"/>
      <c r="C47" s="16"/>
      <c r="D47" s="16"/>
      <c r="E47" s="1260">
        <f>SUM(H22:H46)</f>
        <v>36219</v>
      </c>
      <c r="F47" s="17"/>
      <c r="G47" s="17"/>
      <c r="H47" s="18"/>
      <c r="I47" s="18"/>
      <c r="J47" s="17"/>
      <c r="K47" s="17"/>
      <c r="L47" s="17"/>
      <c r="M47" s="19"/>
      <c r="N47" s="16"/>
      <c r="O47" s="17"/>
      <c r="P47" s="19"/>
      <c r="Q47" s="21"/>
    </row>
    <row r="48" spans="2:17" s="9" customFormat="1" ht="19.149999999999999" customHeight="1">
      <c r="B48" s="16"/>
      <c r="C48" s="16"/>
      <c r="D48" s="16"/>
      <c r="E48" s="17"/>
      <c r="F48" s="17"/>
      <c r="G48" s="17"/>
      <c r="H48" s="18"/>
      <c r="I48" s="18"/>
      <c r="J48" s="17"/>
      <c r="K48" s="17"/>
      <c r="L48" s="17"/>
      <c r="M48" s="19"/>
      <c r="N48" s="16"/>
      <c r="O48" s="17"/>
      <c r="P48" s="19"/>
      <c r="Q48" s="21"/>
    </row>
    <row r="49" spans="2:17" s="9" customFormat="1" ht="19.149999999999999" customHeight="1">
      <c r="B49" s="16"/>
      <c r="C49" s="1343"/>
      <c r="D49" s="1890"/>
      <c r="E49" s="1231"/>
      <c r="F49" s="17"/>
      <c r="G49" s="17"/>
      <c r="H49" s="18"/>
      <c r="I49" s="18"/>
      <c r="J49" s="17"/>
      <c r="K49" s="17"/>
      <c r="L49" s="17"/>
      <c r="M49" s="19"/>
      <c r="N49" s="16"/>
      <c r="O49" s="17"/>
      <c r="P49" s="19"/>
      <c r="Q49" s="21"/>
    </row>
    <row r="50" spans="2:17" s="9" customFormat="1" ht="19.149999999999999" customHeight="1">
      <c r="B50" s="16"/>
      <c r="C50" s="1262" t="s">
        <v>3523</v>
      </c>
      <c r="D50" s="1263"/>
      <c r="E50" s="1264"/>
      <c r="F50" s="17"/>
      <c r="G50" s="17"/>
      <c r="H50" s="18"/>
      <c r="I50" s="18"/>
      <c r="J50" s="17"/>
      <c r="K50" s="17"/>
      <c r="L50" s="17"/>
      <c r="M50" s="19"/>
      <c r="N50" s="16"/>
      <c r="O50" s="17"/>
      <c r="P50" s="19"/>
      <c r="Q50" s="21"/>
    </row>
    <row r="51" spans="2:17" s="9" customFormat="1" ht="19.149999999999999" customHeight="1">
      <c r="B51" s="16"/>
      <c r="C51" s="17" t="s">
        <v>4725</v>
      </c>
      <c r="D51" s="17" t="s">
        <v>4725</v>
      </c>
      <c r="E51" s="145" t="s">
        <v>1505</v>
      </c>
      <c r="F51" s="17">
        <v>1</v>
      </c>
      <c r="G51" s="52">
        <v>5000</v>
      </c>
      <c r="H51" s="53">
        <f t="shared" ref="H51:H59" si="2">F51*G51</f>
        <v>5000</v>
      </c>
      <c r="I51" s="18"/>
      <c r="J51" s="54" t="s">
        <v>6345</v>
      </c>
      <c r="K51" s="17"/>
      <c r="L51" s="17"/>
      <c r="M51" s="19"/>
      <c r="N51" s="16"/>
      <c r="O51" s="19"/>
      <c r="P51" s="19"/>
      <c r="Q51" s="21"/>
    </row>
    <row r="52" spans="2:17" s="9" customFormat="1" ht="19.149999999999999" customHeight="1">
      <c r="B52" s="16"/>
      <c r="C52" s="17" t="s">
        <v>4725</v>
      </c>
      <c r="D52" s="17" t="s">
        <v>4725</v>
      </c>
      <c r="E52" s="145" t="s">
        <v>1507</v>
      </c>
      <c r="F52" s="17">
        <v>1</v>
      </c>
      <c r="G52" s="52">
        <v>4200</v>
      </c>
      <c r="H52" s="53">
        <f t="shared" si="2"/>
        <v>4200</v>
      </c>
      <c r="I52" s="18"/>
      <c r="J52" s="54" t="s">
        <v>6346</v>
      </c>
      <c r="K52" s="17"/>
      <c r="L52" s="17"/>
      <c r="M52" s="19"/>
      <c r="N52" s="16"/>
      <c r="O52" s="19"/>
      <c r="P52" s="19"/>
      <c r="Q52" s="21"/>
    </row>
    <row r="53" spans="2:17" s="9" customFormat="1" ht="19.149999999999999" customHeight="1">
      <c r="B53" s="16"/>
      <c r="C53" s="17" t="s">
        <v>4725</v>
      </c>
      <c r="D53" s="17" t="s">
        <v>4725</v>
      </c>
      <c r="E53" s="145" t="s">
        <v>1511</v>
      </c>
      <c r="F53" s="17">
        <v>1</v>
      </c>
      <c r="G53" s="52">
        <v>1300</v>
      </c>
      <c r="H53" s="53">
        <f t="shared" si="2"/>
        <v>1300</v>
      </c>
      <c r="I53" s="18"/>
      <c r="J53" s="54" t="s">
        <v>1512</v>
      </c>
      <c r="K53" s="17"/>
      <c r="L53" s="17"/>
      <c r="M53" s="19"/>
      <c r="N53" s="16"/>
      <c r="O53" s="19"/>
      <c r="P53" s="19"/>
      <c r="Q53" s="21"/>
    </row>
    <row r="54" spans="2:17" s="9" customFormat="1" ht="19.149999999999999" customHeight="1">
      <c r="B54" s="16"/>
      <c r="C54" s="16" t="s">
        <v>178</v>
      </c>
      <c r="D54" s="16" t="s">
        <v>178</v>
      </c>
      <c r="E54" s="145" t="s">
        <v>1915</v>
      </c>
      <c r="F54" s="17">
        <v>1</v>
      </c>
      <c r="G54" s="52">
        <v>750</v>
      </c>
      <c r="H54" s="53">
        <f t="shared" si="2"/>
        <v>750</v>
      </c>
      <c r="I54" s="18"/>
      <c r="J54" s="54" t="s">
        <v>6347</v>
      </c>
      <c r="K54" s="17"/>
      <c r="L54" s="17"/>
      <c r="M54" s="19"/>
      <c r="N54" s="16"/>
      <c r="O54" s="19"/>
      <c r="P54" s="56"/>
      <c r="Q54" s="21"/>
    </row>
    <row r="55" spans="2:17" s="9" customFormat="1" ht="19.149999999999999" customHeight="1">
      <c r="B55" s="16"/>
      <c r="C55" s="16" t="s">
        <v>178</v>
      </c>
      <c r="D55" s="16" t="s">
        <v>178</v>
      </c>
      <c r="E55" s="54" t="s">
        <v>1353</v>
      </c>
      <c r="F55" s="18">
        <v>4</v>
      </c>
      <c r="G55" s="52">
        <v>85</v>
      </c>
      <c r="H55" s="53">
        <f t="shared" si="2"/>
        <v>340</v>
      </c>
      <c r="I55" s="18"/>
      <c r="J55" s="54" t="s">
        <v>6348</v>
      </c>
      <c r="K55" s="17"/>
      <c r="L55" s="17"/>
      <c r="M55" s="19"/>
      <c r="N55" s="16"/>
      <c r="O55" s="19"/>
      <c r="P55" s="56"/>
      <c r="Q55" s="21"/>
    </row>
    <row r="56" spans="2:17" s="9" customFormat="1" ht="19.149999999999999" customHeight="1">
      <c r="B56" s="16"/>
      <c r="C56" s="16" t="s">
        <v>178</v>
      </c>
      <c r="D56" s="16" t="s">
        <v>178</v>
      </c>
      <c r="E56" s="54" t="s">
        <v>1371</v>
      </c>
      <c r="F56" s="18">
        <v>4</v>
      </c>
      <c r="G56" s="52">
        <v>80</v>
      </c>
      <c r="H56" s="2074">
        <f t="shared" si="2"/>
        <v>320</v>
      </c>
      <c r="I56" s="18"/>
      <c r="J56" s="54" t="s">
        <v>6349</v>
      </c>
      <c r="K56" s="17"/>
      <c r="L56" s="17"/>
      <c r="M56" s="19"/>
      <c r="N56" s="16"/>
      <c r="O56" s="19"/>
      <c r="P56" s="56"/>
      <c r="Q56" s="21"/>
    </row>
    <row r="57" spans="2:17" s="9" customFormat="1" ht="19.149999999999999" customHeight="1">
      <c r="B57" s="16"/>
      <c r="C57" s="16" t="s">
        <v>178</v>
      </c>
      <c r="D57" s="16" t="s">
        <v>178</v>
      </c>
      <c r="E57" s="54" t="s">
        <v>3521</v>
      </c>
      <c r="F57" s="18">
        <v>2</v>
      </c>
      <c r="G57" s="52">
        <v>80</v>
      </c>
      <c r="H57" s="2074">
        <f t="shared" si="2"/>
        <v>160</v>
      </c>
      <c r="I57" s="18"/>
      <c r="J57" s="54" t="s">
        <v>6350</v>
      </c>
      <c r="K57" s="17"/>
      <c r="L57" s="17"/>
      <c r="M57" s="19"/>
      <c r="N57" s="16"/>
      <c r="O57" s="19"/>
      <c r="P57" s="56"/>
      <c r="Q57" s="21"/>
    </row>
    <row r="58" spans="2:17" s="9" customFormat="1" ht="19.149999999999999" customHeight="1">
      <c r="B58" s="16"/>
      <c r="C58" s="16" t="s">
        <v>178</v>
      </c>
      <c r="D58" s="16" t="s">
        <v>178</v>
      </c>
      <c r="E58" s="54" t="s">
        <v>3774</v>
      </c>
      <c r="F58" s="18">
        <v>2</v>
      </c>
      <c r="G58" s="52">
        <v>80</v>
      </c>
      <c r="H58" s="2074">
        <f t="shared" si="2"/>
        <v>160</v>
      </c>
      <c r="I58" s="18"/>
      <c r="J58" s="54" t="s">
        <v>6351</v>
      </c>
      <c r="K58" s="17"/>
      <c r="L58" s="17"/>
      <c r="M58" s="19"/>
      <c r="N58" s="16"/>
      <c r="O58" s="19"/>
      <c r="P58" s="56"/>
      <c r="Q58" s="21"/>
    </row>
    <row r="59" spans="2:17" s="9" customFormat="1" ht="19.149999999999999" customHeight="1">
      <c r="B59" s="16"/>
      <c r="C59" s="16" t="s">
        <v>178</v>
      </c>
      <c r="D59" s="16" t="s">
        <v>178</v>
      </c>
      <c r="E59" s="145" t="s">
        <v>6352</v>
      </c>
      <c r="F59" s="18">
        <v>2</v>
      </c>
      <c r="G59" s="52">
        <v>109</v>
      </c>
      <c r="H59" s="53">
        <f t="shared" si="2"/>
        <v>218</v>
      </c>
      <c r="I59" s="18"/>
      <c r="J59" s="54" t="s">
        <v>6353</v>
      </c>
      <c r="K59" s="17"/>
      <c r="L59" s="17"/>
      <c r="M59" s="19"/>
      <c r="N59" s="16"/>
      <c r="O59" s="19"/>
      <c r="P59" s="56"/>
      <c r="Q59" s="21"/>
    </row>
    <row r="60" spans="2:17" s="9" customFormat="1" ht="19.149999999999999" customHeight="1">
      <c r="B60" s="16"/>
      <c r="C60" s="1343"/>
      <c r="D60" s="1890"/>
      <c r="E60" s="1231"/>
      <c r="F60" s="17"/>
      <c r="G60" s="17"/>
      <c r="H60" s="18"/>
      <c r="I60" s="18"/>
      <c r="J60" s="17"/>
      <c r="K60" s="17"/>
      <c r="L60" s="17"/>
      <c r="M60" s="19"/>
      <c r="N60" s="16"/>
      <c r="O60" s="17"/>
      <c r="P60" s="19"/>
      <c r="Q60" s="21"/>
    </row>
    <row r="61" spans="2:17" s="9" customFormat="1" ht="19.149999999999999" customHeight="1">
      <c r="B61" s="16"/>
      <c r="C61" s="1343"/>
      <c r="D61" s="1890"/>
      <c r="E61" s="1260">
        <f>SUM(H51:H60)</f>
        <v>12448</v>
      </c>
      <c r="F61" s="17"/>
      <c r="G61" s="17"/>
      <c r="H61" s="18"/>
      <c r="I61" s="18"/>
      <c r="J61" s="17"/>
      <c r="K61" s="17"/>
      <c r="L61" s="17"/>
      <c r="M61" s="19"/>
      <c r="N61" s="16"/>
      <c r="O61" s="17"/>
      <c r="P61" s="19"/>
      <c r="Q61" s="21"/>
    </row>
    <row r="62" spans="2:17" s="9" customFormat="1" ht="19.149999999999999" customHeight="1">
      <c r="B62" s="16"/>
      <c r="C62" s="1343"/>
      <c r="D62" s="1890"/>
      <c r="E62" s="1231"/>
      <c r="F62" s="17"/>
      <c r="G62" s="17"/>
      <c r="H62" s="18"/>
      <c r="I62" s="18"/>
      <c r="J62" s="17"/>
      <c r="K62" s="17"/>
      <c r="L62" s="17"/>
      <c r="M62" s="19"/>
      <c r="N62" s="16"/>
      <c r="O62" s="17"/>
      <c r="P62" s="19"/>
      <c r="Q62" s="21"/>
    </row>
    <row r="63" spans="2:17" s="9" customFormat="1" ht="19.149999999999999" customHeight="1">
      <c r="B63" s="16"/>
      <c r="C63" s="1343"/>
      <c r="D63" s="1890"/>
      <c r="E63" s="1231"/>
      <c r="F63" s="17"/>
      <c r="G63" s="17"/>
      <c r="H63" s="18"/>
      <c r="I63" s="18"/>
      <c r="J63" s="17"/>
      <c r="K63" s="17"/>
      <c r="L63" s="17"/>
      <c r="M63" s="19"/>
      <c r="N63" s="16"/>
      <c r="O63" s="17"/>
      <c r="P63" s="19"/>
      <c r="Q63" s="21"/>
    </row>
    <row r="64" spans="2:17" s="9" customFormat="1" ht="19.149999999999999" customHeight="1">
      <c r="B64" s="16"/>
      <c r="C64" s="1343"/>
      <c r="D64" s="1890"/>
      <c r="E64" s="1231"/>
      <c r="F64" s="17"/>
      <c r="G64" s="17"/>
      <c r="H64" s="18"/>
      <c r="I64" s="18"/>
      <c r="J64" s="17"/>
      <c r="K64" s="17"/>
      <c r="L64" s="17"/>
      <c r="M64" s="19"/>
      <c r="N64" s="16"/>
      <c r="O64" s="17"/>
      <c r="P64" s="19"/>
      <c r="Q64" s="21"/>
    </row>
    <row r="65" spans="2:17" s="9" customFormat="1" ht="19.7" customHeight="1">
      <c r="B65" s="16"/>
      <c r="C65" s="1262" t="s">
        <v>2025</v>
      </c>
      <c r="D65" s="1263"/>
      <c r="E65" s="1264"/>
      <c r="F65" s="17"/>
      <c r="G65" s="17"/>
      <c r="H65" s="18"/>
      <c r="I65" s="18"/>
      <c r="J65" s="17"/>
      <c r="K65" s="17"/>
      <c r="L65" s="17"/>
      <c r="M65" s="19"/>
      <c r="N65" s="16"/>
      <c r="O65" s="17"/>
      <c r="P65" s="19"/>
      <c r="Q65" s="21"/>
    </row>
    <row r="66" spans="2:17" s="9" customFormat="1" ht="19.7" customHeight="1">
      <c r="B66" s="16"/>
      <c r="C66" s="2067" t="s">
        <v>1923</v>
      </c>
      <c r="D66" s="2067" t="s">
        <v>1923</v>
      </c>
      <c r="E66" s="791" t="s">
        <v>6354</v>
      </c>
      <c r="F66" s="618">
        <v>1</v>
      </c>
      <c r="G66" s="278">
        <v>10500</v>
      </c>
      <c r="H66" s="278">
        <f t="shared" ref="H66:H76" si="3">F66*G66</f>
        <v>10500</v>
      </c>
      <c r="I66" s="286"/>
      <c r="J66" s="510" t="s">
        <v>6355</v>
      </c>
      <c r="K66" s="17"/>
      <c r="L66" s="17"/>
      <c r="M66" s="19"/>
      <c r="N66" s="16"/>
      <c r="O66" s="19"/>
      <c r="P66" s="19"/>
      <c r="Q66" s="21"/>
    </row>
    <row r="67" spans="2:17" s="9" customFormat="1" ht="19.7" customHeight="1">
      <c r="B67" s="16"/>
      <c r="C67" s="2067" t="s">
        <v>1923</v>
      </c>
      <c r="D67" s="2067" t="s">
        <v>1923</v>
      </c>
      <c r="E67" s="791" t="s">
        <v>6356</v>
      </c>
      <c r="F67" s="618">
        <v>1</v>
      </c>
      <c r="G67" s="278">
        <v>7500</v>
      </c>
      <c r="H67" s="278">
        <f t="shared" si="3"/>
        <v>7500</v>
      </c>
      <c r="I67" s="286"/>
      <c r="J67" s="510" t="s">
        <v>6357</v>
      </c>
      <c r="K67" s="17"/>
      <c r="L67" s="146"/>
      <c r="M67" s="19"/>
      <c r="N67" s="16"/>
      <c r="O67" s="19"/>
      <c r="P67" s="19"/>
      <c r="Q67" s="21"/>
    </row>
    <row r="68" spans="2:17" s="75" customFormat="1" ht="19.7" customHeight="1">
      <c r="B68" s="73"/>
      <c r="C68" s="2067" t="s">
        <v>1923</v>
      </c>
      <c r="D68" s="2067" t="s">
        <v>1923</v>
      </c>
      <c r="E68" s="791" t="s">
        <v>6358</v>
      </c>
      <c r="F68" s="618">
        <v>1</v>
      </c>
      <c r="G68" s="278">
        <v>9100</v>
      </c>
      <c r="H68" s="278">
        <f t="shared" si="3"/>
        <v>9100</v>
      </c>
      <c r="I68" s="286"/>
      <c r="J68" s="510" t="s">
        <v>6359</v>
      </c>
      <c r="K68" s="17"/>
      <c r="L68" s="146"/>
      <c r="M68" s="19"/>
      <c r="N68" s="73"/>
      <c r="O68" s="20"/>
      <c r="P68" s="56"/>
      <c r="Q68" s="74"/>
    </row>
    <row r="69" spans="2:17" s="75" customFormat="1" ht="19.7" customHeight="1">
      <c r="B69" s="73"/>
      <c r="C69" s="17" t="s">
        <v>178</v>
      </c>
      <c r="D69" s="17" t="s">
        <v>178</v>
      </c>
      <c r="E69" s="617" t="s">
        <v>2033</v>
      </c>
      <c r="F69" s="1221">
        <v>4</v>
      </c>
      <c r="G69" s="1381">
        <v>70</v>
      </c>
      <c r="H69" s="797">
        <f t="shared" si="3"/>
        <v>280</v>
      </c>
      <c r="I69" s="18"/>
      <c r="J69" s="617" t="s">
        <v>2034</v>
      </c>
      <c r="K69" s="17"/>
      <c r="L69" s="146"/>
      <c r="M69" s="19"/>
      <c r="N69" s="73"/>
      <c r="O69" s="20"/>
      <c r="P69" s="56"/>
      <c r="Q69" s="21"/>
    </row>
    <row r="70" spans="2:17" s="75" customFormat="1" ht="19.7" customHeight="1">
      <c r="B70" s="73"/>
      <c r="C70" s="17" t="s">
        <v>178</v>
      </c>
      <c r="D70" s="17" t="s">
        <v>178</v>
      </c>
      <c r="E70" s="617" t="s">
        <v>2035</v>
      </c>
      <c r="F70" s="1221">
        <v>4</v>
      </c>
      <c r="G70" s="1381">
        <v>78</v>
      </c>
      <c r="H70" s="797">
        <f t="shared" si="3"/>
        <v>312</v>
      </c>
      <c r="I70" s="18"/>
      <c r="J70" s="617" t="s">
        <v>2034</v>
      </c>
      <c r="K70" s="17"/>
      <c r="L70" s="92"/>
      <c r="M70" s="19"/>
      <c r="N70" s="73"/>
      <c r="O70" s="20"/>
      <c r="P70" s="56"/>
      <c r="Q70" s="21"/>
    </row>
    <row r="71" spans="2:17" s="75" customFormat="1" ht="19.7" customHeight="1">
      <c r="B71" s="73"/>
      <c r="C71" s="16" t="s">
        <v>178</v>
      </c>
      <c r="D71" s="16" t="s">
        <v>178</v>
      </c>
      <c r="E71" s="177" t="s">
        <v>2036</v>
      </c>
      <c r="F71" s="465">
        <v>10</v>
      </c>
      <c r="G71" s="278">
        <v>69</v>
      </c>
      <c r="H71" s="468">
        <f t="shared" si="3"/>
        <v>690</v>
      </c>
      <c r="I71" s="677"/>
      <c r="J71" s="177" t="s">
        <v>2037</v>
      </c>
      <c r="K71" s="17"/>
      <c r="L71" s="92"/>
      <c r="M71" s="19"/>
      <c r="N71" s="73"/>
      <c r="O71" s="20"/>
      <c r="P71" s="56"/>
      <c r="Q71" s="21"/>
    </row>
    <row r="72" spans="2:17" s="75" customFormat="1" ht="19.7" customHeight="1">
      <c r="B72" s="73"/>
      <c r="C72" s="16" t="s">
        <v>178</v>
      </c>
      <c r="D72" s="16" t="s">
        <v>178</v>
      </c>
      <c r="E72" s="145" t="s">
        <v>1341</v>
      </c>
      <c r="F72" s="17">
        <v>4</v>
      </c>
      <c r="G72" s="185">
        <v>71</v>
      </c>
      <c r="H72" s="53">
        <f t="shared" si="3"/>
        <v>284</v>
      </c>
      <c r="I72" s="18"/>
      <c r="J72" s="54" t="s">
        <v>1342</v>
      </c>
      <c r="K72" s="93"/>
      <c r="L72" s="92"/>
      <c r="M72" s="20"/>
      <c r="N72" s="73"/>
      <c r="O72" s="20"/>
      <c r="P72" s="56"/>
      <c r="Q72" s="21"/>
    </row>
    <row r="73" spans="2:17" s="75" customFormat="1" ht="19.7" customHeight="1">
      <c r="B73" s="73"/>
      <c r="C73" s="16" t="s">
        <v>178</v>
      </c>
      <c r="D73" s="16" t="s">
        <v>178</v>
      </c>
      <c r="E73" s="145" t="s">
        <v>1343</v>
      </c>
      <c r="F73" s="17">
        <v>2</v>
      </c>
      <c r="G73" s="185">
        <v>30</v>
      </c>
      <c r="H73" s="53">
        <f t="shared" si="3"/>
        <v>60</v>
      </c>
      <c r="I73" s="18"/>
      <c r="J73" s="54" t="s">
        <v>1344</v>
      </c>
      <c r="K73" s="93"/>
      <c r="L73" s="92"/>
      <c r="M73" s="20"/>
      <c r="N73" s="73"/>
      <c r="O73" s="20"/>
      <c r="P73" s="56"/>
      <c r="Q73" s="21"/>
    </row>
    <row r="74" spans="2:17" s="75" customFormat="1" ht="19.7" customHeight="1">
      <c r="B74" s="73"/>
      <c r="C74" s="16" t="s">
        <v>2039</v>
      </c>
      <c r="D74" s="16" t="s">
        <v>178</v>
      </c>
      <c r="E74" s="145" t="s">
        <v>2040</v>
      </c>
      <c r="F74" s="64"/>
      <c r="G74" s="192">
        <v>1800</v>
      </c>
      <c r="H74" s="134">
        <f t="shared" si="3"/>
        <v>0</v>
      </c>
      <c r="I74" s="61"/>
      <c r="J74" s="145" t="s">
        <v>3011</v>
      </c>
      <c r="K74" s="93"/>
      <c r="L74" s="92"/>
      <c r="M74" s="20"/>
      <c r="N74" s="73"/>
      <c r="O74" s="20"/>
      <c r="P74" s="56"/>
      <c r="Q74" s="21"/>
    </row>
    <row r="75" spans="2:17" s="75" customFormat="1" ht="19.7" customHeight="1">
      <c r="B75" s="73"/>
      <c r="C75" s="16" t="s">
        <v>178</v>
      </c>
      <c r="D75" s="16" t="s">
        <v>178</v>
      </c>
      <c r="E75" s="173" t="s">
        <v>2952</v>
      </c>
      <c r="F75" s="618">
        <v>4</v>
      </c>
      <c r="G75" s="617">
        <v>75</v>
      </c>
      <c r="H75" s="278">
        <f t="shared" si="3"/>
        <v>300</v>
      </c>
      <c r="I75" s="18"/>
      <c r="J75" s="173" t="s">
        <v>3998</v>
      </c>
      <c r="K75" s="93"/>
      <c r="L75" s="92"/>
      <c r="M75" s="20"/>
      <c r="N75" s="73"/>
      <c r="O75" s="20"/>
      <c r="P75" s="56"/>
      <c r="Q75" s="21"/>
    </row>
    <row r="76" spans="2:17" s="75" customFormat="1" ht="19.7" customHeight="1">
      <c r="B76" s="73"/>
      <c r="C76" s="16" t="s">
        <v>178</v>
      </c>
      <c r="D76" s="16" t="s">
        <v>178</v>
      </c>
      <c r="E76" s="173" t="s">
        <v>3516</v>
      </c>
      <c r="F76" s="618">
        <v>4</v>
      </c>
      <c r="G76" s="617">
        <v>75</v>
      </c>
      <c r="H76" s="278">
        <f t="shared" si="3"/>
        <v>300</v>
      </c>
      <c r="I76" s="18"/>
      <c r="J76" s="173" t="s">
        <v>3999</v>
      </c>
      <c r="K76" s="93"/>
      <c r="L76" s="92"/>
      <c r="M76" s="20"/>
      <c r="N76" s="73"/>
      <c r="O76" s="20"/>
      <c r="P76" s="56"/>
      <c r="Q76" s="21"/>
    </row>
    <row r="77" spans="2:17" s="75" customFormat="1" ht="19.7" customHeight="1">
      <c r="B77" s="73"/>
      <c r="C77" s="385" t="s">
        <v>178</v>
      </c>
      <c r="D77" s="385" t="s">
        <v>178</v>
      </c>
      <c r="E77" s="284" t="s">
        <v>2114</v>
      </c>
      <c r="F77" s="1185">
        <v>4</v>
      </c>
      <c r="G77" s="842">
        <v>780</v>
      </c>
      <c r="H77" s="842">
        <f>F77*G77</f>
        <v>3120</v>
      </c>
      <c r="I77" s="843"/>
      <c r="J77" s="844" t="s">
        <v>1095</v>
      </c>
      <c r="K77" s="93"/>
      <c r="L77" s="92"/>
      <c r="M77" s="20"/>
      <c r="N77" s="73"/>
      <c r="O77" s="20"/>
      <c r="P77" s="56"/>
      <c r="Q77" s="21"/>
    </row>
    <row r="78" spans="2:17" s="75" customFormat="1" ht="19.7" customHeight="1">
      <c r="B78" s="73"/>
      <c r="C78" s="385" t="s">
        <v>178</v>
      </c>
      <c r="D78" s="385" t="s">
        <v>178</v>
      </c>
      <c r="E78" s="284" t="s">
        <v>2115</v>
      </c>
      <c r="F78" s="1185">
        <v>2</v>
      </c>
      <c r="G78" s="842">
        <v>570</v>
      </c>
      <c r="H78" s="842">
        <f>F78*G78</f>
        <v>1140</v>
      </c>
      <c r="I78" s="843"/>
      <c r="J78" s="844" t="s">
        <v>2116</v>
      </c>
      <c r="K78" s="93"/>
      <c r="L78" s="92"/>
      <c r="M78" s="20"/>
      <c r="N78" s="73"/>
      <c r="O78" s="20"/>
      <c r="P78" s="56"/>
      <c r="Q78" s="21"/>
    </row>
    <row r="79" spans="2:17" s="75" customFormat="1" ht="19.7" customHeight="1">
      <c r="B79" s="73"/>
      <c r="C79" s="385" t="s">
        <v>178</v>
      </c>
      <c r="D79" s="385" t="s">
        <v>178</v>
      </c>
      <c r="E79" s="284" t="s">
        <v>2117</v>
      </c>
      <c r="F79" s="1185">
        <v>2</v>
      </c>
      <c r="G79" s="842">
        <v>940</v>
      </c>
      <c r="H79" s="842">
        <f>F79*G79</f>
        <v>1880</v>
      </c>
      <c r="I79" s="843"/>
      <c r="J79" s="844" t="s">
        <v>2116</v>
      </c>
      <c r="K79" s="93"/>
      <c r="L79" s="92"/>
      <c r="M79" s="20"/>
      <c r="N79" s="73"/>
      <c r="O79" s="20"/>
      <c r="P79" s="56"/>
      <c r="Q79" s="21"/>
    </row>
    <row r="80" spans="2:17" s="75" customFormat="1" ht="19.7" customHeight="1">
      <c r="B80" s="73"/>
      <c r="C80" s="385"/>
      <c r="D80" s="385"/>
      <c r="E80" s="146"/>
      <c r="F80" s="17"/>
      <c r="G80" s="383"/>
      <c r="H80" s="278"/>
      <c r="I80" s="18"/>
      <c r="J80" s="483"/>
      <c r="K80" s="93"/>
      <c r="L80" s="92"/>
      <c r="M80" s="20"/>
      <c r="N80" s="73"/>
      <c r="O80" s="93"/>
      <c r="P80" s="20"/>
      <c r="Q80" s="74"/>
    </row>
    <row r="81" spans="2:17" s="75" customFormat="1" ht="19.7" customHeight="1">
      <c r="B81" s="73"/>
      <c r="C81" s="73"/>
      <c r="D81" s="73"/>
      <c r="E81" s="1260">
        <f>SUM(H66:H80)</f>
        <v>35466</v>
      </c>
      <c r="F81" s="608"/>
      <c r="G81" s="133"/>
      <c r="H81" s="278">
        <f>F81*G81</f>
        <v>0</v>
      </c>
      <c r="I81" s="90"/>
      <c r="J81" s="66"/>
      <c r="K81" s="93"/>
      <c r="L81" s="92"/>
      <c r="M81" s="20"/>
      <c r="N81" s="73"/>
      <c r="O81" s="93"/>
      <c r="P81" s="20"/>
      <c r="Q81" s="74"/>
    </row>
    <row r="82" spans="2:17" s="75" customFormat="1" ht="19.7" customHeight="1">
      <c r="B82" s="73"/>
      <c r="C82" s="73"/>
      <c r="D82" s="73"/>
      <c r="E82" s="146"/>
      <c r="F82" s="608"/>
      <c r="G82" s="133"/>
      <c r="H82" s="278">
        <f>F82*G82</f>
        <v>0</v>
      </c>
      <c r="I82" s="90"/>
      <c r="J82" s="66"/>
      <c r="K82" s="93"/>
      <c r="L82" s="92"/>
      <c r="M82" s="20"/>
      <c r="N82" s="73"/>
      <c r="O82" s="93"/>
      <c r="P82" s="20"/>
      <c r="Q82" s="74"/>
    </row>
    <row r="83" spans="2:17" s="75" customFormat="1" ht="19.7" customHeight="1">
      <c r="B83" s="73"/>
      <c r="C83" s="2075" t="s">
        <v>6360</v>
      </c>
      <c r="D83" s="2076"/>
      <c r="E83" s="2077"/>
      <c r="F83" s="618"/>
      <c r="G83" s="618"/>
      <c r="H83" s="383"/>
      <c r="I83" s="18"/>
      <c r="J83" s="173"/>
      <c r="K83" s="93"/>
      <c r="L83" s="92"/>
      <c r="M83" s="20"/>
      <c r="N83" s="73"/>
      <c r="O83" s="93"/>
      <c r="P83" s="20"/>
      <c r="Q83" s="74"/>
    </row>
    <row r="84" spans="2:17" s="75" customFormat="1" ht="19.149999999999999" customHeight="1">
      <c r="B84" s="73"/>
      <c r="C84" s="721" t="s">
        <v>6361</v>
      </c>
      <c r="D84" s="721" t="s">
        <v>6361</v>
      </c>
      <c r="E84" s="1080" t="s">
        <v>6362</v>
      </c>
      <c r="F84" s="17">
        <v>1</v>
      </c>
      <c r="G84" s="54">
        <v>4300</v>
      </c>
      <c r="H84" s="54">
        <f>F84*G84</f>
        <v>4300</v>
      </c>
      <c r="I84" s="676"/>
      <c r="J84" s="54" t="s">
        <v>6363</v>
      </c>
      <c r="K84" s="93"/>
      <c r="L84" s="92"/>
      <c r="M84" s="20"/>
      <c r="N84" s="73"/>
      <c r="O84" s="20"/>
      <c r="P84" s="19"/>
      <c r="Q84" s="74"/>
    </row>
    <row r="85" spans="2:17" s="75" customFormat="1" ht="19.149999999999999" customHeight="1">
      <c r="B85" s="73"/>
      <c r="C85" s="721" t="s">
        <v>6361</v>
      </c>
      <c r="D85" s="721" t="s">
        <v>6361</v>
      </c>
      <c r="E85" s="1080" t="s">
        <v>6364</v>
      </c>
      <c r="F85" s="17">
        <v>1</v>
      </c>
      <c r="G85" s="54">
        <v>5000</v>
      </c>
      <c r="H85" s="54">
        <f>F85*G85</f>
        <v>5000</v>
      </c>
      <c r="I85" s="676"/>
      <c r="J85" s="54" t="s">
        <v>6365</v>
      </c>
      <c r="K85" s="93"/>
      <c r="L85" s="92"/>
      <c r="M85" s="20"/>
      <c r="N85" s="73"/>
      <c r="O85" s="20"/>
      <c r="P85" s="56"/>
      <c r="Q85" s="74"/>
    </row>
    <row r="86" spans="2:17" s="75" customFormat="1" ht="19.7" customHeight="1">
      <c r="B86" s="73"/>
      <c r="C86" s="16" t="s">
        <v>178</v>
      </c>
      <c r="D86" s="16" t="s">
        <v>178</v>
      </c>
      <c r="E86" s="1850" t="s">
        <v>6366</v>
      </c>
      <c r="F86" s="1106">
        <v>1</v>
      </c>
      <c r="G86" s="17">
        <v>13620</v>
      </c>
      <c r="H86" s="53">
        <f t="shared" ref="H86:H122" si="4">F86*G86</f>
        <v>13620</v>
      </c>
      <c r="I86" s="18"/>
      <c r="J86" s="50" t="s">
        <v>2129</v>
      </c>
      <c r="K86" s="93"/>
      <c r="L86" s="92"/>
      <c r="M86" s="20"/>
      <c r="N86" s="73"/>
      <c r="O86" s="20"/>
      <c r="P86" s="56"/>
      <c r="Q86" s="21"/>
    </row>
    <row r="87" spans="2:17" s="75" customFormat="1" ht="19.7" customHeight="1">
      <c r="B87" s="73"/>
      <c r="C87" s="16" t="s">
        <v>178</v>
      </c>
      <c r="D87" s="16" t="s">
        <v>178</v>
      </c>
      <c r="E87" s="146" t="s">
        <v>6286</v>
      </c>
      <c r="F87" s="17">
        <v>1</v>
      </c>
      <c r="G87" s="618">
        <v>2148</v>
      </c>
      <c r="H87" s="383">
        <f t="shared" si="4"/>
        <v>2148</v>
      </c>
      <c r="I87" s="278"/>
      <c r="J87" s="54" t="s">
        <v>367</v>
      </c>
      <c r="K87" s="93"/>
      <c r="L87" s="92"/>
      <c r="M87" s="20"/>
      <c r="N87" s="73"/>
      <c r="O87" s="20"/>
      <c r="P87" s="56"/>
      <c r="Q87" s="21"/>
    </row>
    <row r="88" spans="2:17" s="75" customFormat="1" ht="19.7" customHeight="1">
      <c r="B88" s="73"/>
      <c r="C88" s="16" t="s">
        <v>178</v>
      </c>
      <c r="D88" s="16" t="s">
        <v>178</v>
      </c>
      <c r="E88" s="146" t="s">
        <v>5018</v>
      </c>
      <c r="F88" s="17">
        <v>1</v>
      </c>
      <c r="G88" s="618">
        <v>6005</v>
      </c>
      <c r="H88" s="383">
        <f t="shared" si="4"/>
        <v>6005</v>
      </c>
      <c r="I88" s="278"/>
      <c r="J88" s="54" t="s">
        <v>367</v>
      </c>
      <c r="K88" s="93"/>
      <c r="L88" s="92"/>
      <c r="M88" s="20"/>
      <c r="N88" s="73"/>
      <c r="O88" s="20"/>
      <c r="P88" s="56"/>
      <c r="Q88" s="21"/>
    </row>
    <row r="89" spans="2:17" s="75" customFormat="1" ht="19.7" customHeight="1">
      <c r="B89" s="73"/>
      <c r="C89" s="16" t="s">
        <v>178</v>
      </c>
      <c r="D89" s="16" t="s">
        <v>178</v>
      </c>
      <c r="E89" s="146" t="s">
        <v>356</v>
      </c>
      <c r="F89" s="17">
        <v>1</v>
      </c>
      <c r="G89" s="618">
        <v>3518</v>
      </c>
      <c r="H89" s="383">
        <f t="shared" si="4"/>
        <v>3518</v>
      </c>
      <c r="I89" s="278"/>
      <c r="J89" s="54" t="s">
        <v>2133</v>
      </c>
      <c r="K89" s="93"/>
      <c r="L89" s="92"/>
      <c r="M89" s="20"/>
      <c r="N89" s="73"/>
      <c r="O89" s="20"/>
      <c r="P89" s="56"/>
      <c r="Q89" s="21"/>
    </row>
    <row r="90" spans="2:17" s="75" customFormat="1" ht="19.7" customHeight="1">
      <c r="B90" s="73"/>
      <c r="C90" s="16" t="s">
        <v>178</v>
      </c>
      <c r="D90" s="16" t="s">
        <v>178</v>
      </c>
      <c r="E90" s="146" t="s">
        <v>359</v>
      </c>
      <c r="F90" s="17">
        <v>1</v>
      </c>
      <c r="G90" s="618">
        <v>2329</v>
      </c>
      <c r="H90" s="383">
        <f t="shared" si="4"/>
        <v>2329</v>
      </c>
      <c r="I90" s="540"/>
      <c r="J90" s="54" t="s">
        <v>1481</v>
      </c>
      <c r="K90" s="93"/>
      <c r="L90" s="92"/>
      <c r="M90" s="20"/>
      <c r="N90" s="73"/>
      <c r="O90" s="20"/>
      <c r="P90" s="56"/>
      <c r="Q90" s="21"/>
    </row>
    <row r="91" spans="2:17" s="75" customFormat="1" ht="19.7" customHeight="1">
      <c r="B91" s="73"/>
      <c r="C91" s="16" t="s">
        <v>178</v>
      </c>
      <c r="D91" s="16" t="s">
        <v>178</v>
      </c>
      <c r="E91" s="1850" t="s">
        <v>6367</v>
      </c>
      <c r="F91" s="17">
        <v>2</v>
      </c>
      <c r="G91" s="618">
        <v>977</v>
      </c>
      <c r="H91" s="383">
        <f t="shared" si="4"/>
        <v>1954</v>
      </c>
      <c r="I91" s="286"/>
      <c r="J91" s="54" t="s">
        <v>137</v>
      </c>
      <c r="K91" s="93"/>
      <c r="L91" s="92"/>
      <c r="M91" s="20"/>
      <c r="N91" s="73"/>
      <c r="O91" s="20"/>
      <c r="P91" s="56"/>
      <c r="Q91" s="21"/>
    </row>
    <row r="92" spans="2:17" s="75" customFormat="1" ht="19.7" customHeight="1">
      <c r="B92" s="73"/>
      <c r="C92" s="59" t="s">
        <v>178</v>
      </c>
      <c r="D92" s="59" t="s">
        <v>178</v>
      </c>
      <c r="E92" s="1582" t="s">
        <v>2188</v>
      </c>
      <c r="F92" s="608">
        <v>1</v>
      </c>
      <c r="G92" s="133">
        <v>872</v>
      </c>
      <c r="H92" s="278">
        <f t="shared" si="4"/>
        <v>872</v>
      </c>
      <c r="I92" s="90"/>
      <c r="J92" s="66" t="s">
        <v>6368</v>
      </c>
      <c r="K92" s="93"/>
      <c r="L92" s="92"/>
      <c r="M92" s="20"/>
      <c r="N92" s="73"/>
      <c r="O92" s="20"/>
      <c r="P92" s="56"/>
      <c r="Q92" s="21"/>
    </row>
    <row r="93" spans="2:17" s="75" customFormat="1" ht="19.7" customHeight="1">
      <c r="B93" s="73"/>
      <c r="C93" s="16" t="s">
        <v>178</v>
      </c>
      <c r="D93" s="16" t="s">
        <v>178</v>
      </c>
      <c r="E93" s="146" t="s">
        <v>374</v>
      </c>
      <c r="F93" s="17">
        <v>1</v>
      </c>
      <c r="G93" s="618">
        <v>403</v>
      </c>
      <c r="H93" s="383">
        <f t="shared" si="4"/>
        <v>403</v>
      </c>
      <c r="I93" s="286"/>
      <c r="J93" s="54" t="s">
        <v>2139</v>
      </c>
      <c r="K93" s="93"/>
      <c r="L93" s="92"/>
      <c r="M93" s="20"/>
      <c r="N93" s="73"/>
      <c r="O93" s="20"/>
      <c r="P93" s="56"/>
      <c r="Q93" s="21"/>
    </row>
    <row r="94" spans="2:17" s="75" customFormat="1" ht="19.7" customHeight="1">
      <c r="B94" s="73"/>
      <c r="C94" s="16" t="s">
        <v>178</v>
      </c>
      <c r="D94" s="16" t="s">
        <v>178</v>
      </c>
      <c r="E94" s="146" t="s">
        <v>2141</v>
      </c>
      <c r="F94" s="17">
        <v>1</v>
      </c>
      <c r="G94" s="17">
        <v>926</v>
      </c>
      <c r="H94" s="383">
        <f t="shared" si="4"/>
        <v>926</v>
      </c>
      <c r="I94" s="286"/>
      <c r="J94" s="54" t="s">
        <v>2142</v>
      </c>
      <c r="K94" s="93"/>
      <c r="L94" s="92"/>
      <c r="M94" s="20"/>
      <c r="N94" s="73"/>
      <c r="O94" s="20"/>
      <c r="P94" s="56"/>
      <c r="Q94" s="21"/>
    </row>
    <row r="95" spans="2:17" s="75" customFormat="1" ht="19.7" customHeight="1">
      <c r="B95" s="73"/>
      <c r="C95" s="16" t="s">
        <v>178</v>
      </c>
      <c r="D95" s="16" t="s">
        <v>178</v>
      </c>
      <c r="E95" s="433" t="s">
        <v>2143</v>
      </c>
      <c r="F95" s="17">
        <v>50</v>
      </c>
      <c r="G95" s="383">
        <v>19</v>
      </c>
      <c r="H95" s="383">
        <f>F95*G95</f>
        <v>950</v>
      </c>
      <c r="I95" s="383"/>
      <c r="J95" s="54" t="s">
        <v>2144</v>
      </c>
      <c r="K95" s="93"/>
      <c r="L95" s="92"/>
      <c r="M95" s="20"/>
      <c r="N95" s="73"/>
      <c r="O95" s="20"/>
      <c r="P95" s="56"/>
      <c r="Q95" s="21"/>
    </row>
    <row r="96" spans="2:17" s="75" customFormat="1" ht="19.7" customHeight="1">
      <c r="B96" s="73"/>
      <c r="C96" s="1221" t="s">
        <v>178</v>
      </c>
      <c r="D96" s="1221" t="s">
        <v>178</v>
      </c>
      <c r="E96" s="275" t="s">
        <v>6369</v>
      </c>
      <c r="F96" s="383">
        <v>1</v>
      </c>
      <c r="G96" s="383">
        <v>1700</v>
      </c>
      <c r="H96" s="383">
        <f t="shared" si="4"/>
        <v>1700</v>
      </c>
      <c r="I96" s="464"/>
      <c r="J96" s="510" t="s">
        <v>6370</v>
      </c>
      <c r="K96" s="93"/>
      <c r="L96" s="92"/>
      <c r="M96" s="20"/>
      <c r="N96" s="73"/>
      <c r="O96" s="20"/>
      <c r="P96" s="56"/>
      <c r="Q96" s="21"/>
    </row>
    <row r="97" spans="2:17" s="75" customFormat="1" ht="19.7" customHeight="1">
      <c r="B97" s="73"/>
      <c r="C97" s="1221" t="s">
        <v>178</v>
      </c>
      <c r="D97" s="1221" t="s">
        <v>178</v>
      </c>
      <c r="E97" s="275" t="s">
        <v>6371</v>
      </c>
      <c r="F97" s="383">
        <v>1</v>
      </c>
      <c r="G97" s="383">
        <v>1420</v>
      </c>
      <c r="H97" s="383">
        <f t="shared" si="4"/>
        <v>1420</v>
      </c>
      <c r="I97" s="464"/>
      <c r="J97" s="510" t="s">
        <v>6372</v>
      </c>
      <c r="K97" s="93"/>
      <c r="L97" s="92"/>
      <c r="M97" s="20"/>
      <c r="N97" s="73"/>
      <c r="O97" s="20"/>
      <c r="P97" s="56"/>
      <c r="Q97" s="21"/>
    </row>
    <row r="98" spans="2:17" s="75" customFormat="1" ht="19.7" customHeight="1">
      <c r="B98" s="73"/>
      <c r="C98" s="16" t="s">
        <v>178</v>
      </c>
      <c r="D98" s="16" t="s">
        <v>178</v>
      </c>
      <c r="E98" s="1394" t="s">
        <v>6373</v>
      </c>
      <c r="F98" s="17">
        <v>1</v>
      </c>
      <c r="G98" s="383">
        <v>1980</v>
      </c>
      <c r="H98" s="383">
        <f t="shared" si="4"/>
        <v>1980</v>
      </c>
      <c r="I98" s="18"/>
      <c r="J98" s="146" t="s">
        <v>2148</v>
      </c>
      <c r="K98" s="93"/>
      <c r="L98" s="92"/>
      <c r="M98" s="20"/>
      <c r="N98" s="73"/>
      <c r="O98" s="20"/>
      <c r="P98" s="56"/>
      <c r="Q98" s="21"/>
    </row>
    <row r="99" spans="2:17" s="75" customFormat="1" ht="19.7" customHeight="1">
      <c r="B99" s="73"/>
      <c r="C99" s="16" t="s">
        <v>178</v>
      </c>
      <c r="D99" s="16" t="s">
        <v>178</v>
      </c>
      <c r="E99" s="2078" t="s">
        <v>6374</v>
      </c>
      <c r="F99" s="17">
        <v>2</v>
      </c>
      <c r="G99" s="383">
        <v>98</v>
      </c>
      <c r="H99" s="383">
        <f t="shared" si="4"/>
        <v>196</v>
      </c>
      <c r="I99" s="18"/>
      <c r="J99" s="146" t="s">
        <v>799</v>
      </c>
      <c r="K99" s="93"/>
      <c r="L99" s="92"/>
      <c r="M99" s="20"/>
      <c r="N99" s="73"/>
      <c r="O99" s="20"/>
      <c r="P99" s="56"/>
      <c r="Q99" s="21"/>
    </row>
    <row r="100" spans="2:17" s="75" customFormat="1" ht="19.7" customHeight="1">
      <c r="B100" s="73"/>
      <c r="C100" s="458" t="s">
        <v>6375</v>
      </c>
      <c r="D100" s="16" t="s">
        <v>178</v>
      </c>
      <c r="E100" s="2078" t="s">
        <v>6376</v>
      </c>
      <c r="F100" s="17">
        <v>1</v>
      </c>
      <c r="G100" s="383">
        <v>874</v>
      </c>
      <c r="H100" s="383">
        <f t="shared" si="4"/>
        <v>874</v>
      </c>
      <c r="I100" s="18"/>
      <c r="J100" s="146" t="s">
        <v>6377</v>
      </c>
      <c r="K100" s="93"/>
      <c r="L100" s="92"/>
      <c r="M100" s="20"/>
      <c r="N100" s="73"/>
      <c r="O100" s="20"/>
      <c r="P100" s="56"/>
      <c r="Q100" s="21"/>
    </row>
    <row r="101" spans="2:17" s="75" customFormat="1" ht="19.7" customHeight="1">
      <c r="B101" s="73"/>
      <c r="C101" s="2079" t="s">
        <v>6375</v>
      </c>
      <c r="D101" s="799" t="s">
        <v>178</v>
      </c>
      <c r="E101" s="2080" t="s">
        <v>6378</v>
      </c>
      <c r="F101" s="879">
        <v>1</v>
      </c>
      <c r="G101" s="880">
        <v>1245</v>
      </c>
      <c r="H101" s="880">
        <f t="shared" si="4"/>
        <v>1245</v>
      </c>
      <c r="I101" s="882"/>
      <c r="J101" s="410" t="s">
        <v>6377</v>
      </c>
      <c r="K101" s="1842"/>
      <c r="L101" s="1841"/>
      <c r="M101" s="20"/>
      <c r="N101" s="73"/>
      <c r="O101" s="20"/>
      <c r="P101" s="20"/>
      <c r="Q101" s="21"/>
    </row>
    <row r="102" spans="2:17" s="75" customFormat="1" ht="19.7" customHeight="1">
      <c r="B102" s="73"/>
      <c r="C102" s="16" t="s">
        <v>178</v>
      </c>
      <c r="D102" s="16" t="s">
        <v>178</v>
      </c>
      <c r="E102" s="2078" t="s">
        <v>6379</v>
      </c>
      <c r="F102" s="17">
        <v>1</v>
      </c>
      <c r="G102" s="383">
        <v>510</v>
      </c>
      <c r="H102" s="383">
        <f t="shared" si="4"/>
        <v>510</v>
      </c>
      <c r="I102" s="18"/>
      <c r="J102" s="146" t="s">
        <v>6380</v>
      </c>
      <c r="K102" s="93"/>
      <c r="L102" s="92"/>
      <c r="M102" s="20"/>
      <c r="N102" s="73"/>
      <c r="O102" s="20"/>
      <c r="P102" s="56"/>
      <c r="Q102" s="21"/>
    </row>
    <row r="103" spans="2:17" s="75" customFormat="1" ht="19.7" customHeight="1">
      <c r="B103" s="73"/>
      <c r="C103" s="16" t="s">
        <v>178</v>
      </c>
      <c r="D103" s="16" t="s">
        <v>178</v>
      </c>
      <c r="E103" s="2078" t="s">
        <v>6381</v>
      </c>
      <c r="F103" s="17">
        <v>1</v>
      </c>
      <c r="G103" s="383">
        <v>4710</v>
      </c>
      <c r="H103" s="383">
        <f t="shared" si="4"/>
        <v>4710</v>
      </c>
      <c r="I103" s="18"/>
      <c r="J103" s="146" t="s">
        <v>6382</v>
      </c>
      <c r="K103" s="93"/>
      <c r="L103" s="92"/>
      <c r="M103" s="20"/>
      <c r="N103" s="73"/>
      <c r="O103" s="20"/>
      <c r="P103" s="56"/>
      <c r="Q103" s="21"/>
    </row>
    <row r="104" spans="2:17" s="75" customFormat="1" ht="19.7" customHeight="1">
      <c r="B104" s="73"/>
      <c r="C104" s="542" t="s">
        <v>2149</v>
      </c>
      <c r="D104" s="542" t="s">
        <v>178</v>
      </c>
      <c r="E104" s="2081" t="s">
        <v>2150</v>
      </c>
      <c r="F104" s="358">
        <v>1</v>
      </c>
      <c r="G104" s="544">
        <v>483</v>
      </c>
      <c r="H104" s="544">
        <f t="shared" si="4"/>
        <v>483</v>
      </c>
      <c r="I104" s="1116"/>
      <c r="J104" s="1409" t="s">
        <v>2151</v>
      </c>
      <c r="K104" s="93"/>
      <c r="L104" s="92"/>
      <c r="M104" s="20"/>
      <c r="N104" s="73"/>
      <c r="O104" s="20"/>
      <c r="P104" s="56"/>
      <c r="Q104" s="21"/>
    </row>
    <row r="105" spans="2:17" s="75" customFormat="1" ht="19.7" customHeight="1">
      <c r="B105" s="73"/>
      <c r="C105" s="16" t="s">
        <v>178</v>
      </c>
      <c r="D105" s="16" t="s">
        <v>178</v>
      </c>
      <c r="E105" s="471" t="s">
        <v>2152</v>
      </c>
      <c r="F105" s="17">
        <v>1</v>
      </c>
      <c r="G105" s="383">
        <v>550</v>
      </c>
      <c r="H105" s="383">
        <f t="shared" si="4"/>
        <v>550</v>
      </c>
      <c r="I105" s="18"/>
      <c r="J105" s="54" t="s">
        <v>2153</v>
      </c>
      <c r="K105" s="93"/>
      <c r="L105" s="92"/>
      <c r="M105" s="20"/>
      <c r="N105" s="73"/>
      <c r="O105" s="20"/>
      <c r="P105" s="56"/>
      <c r="Q105" s="21"/>
    </row>
    <row r="106" spans="2:17" s="75" customFormat="1" ht="19.7" customHeight="1">
      <c r="B106" s="73"/>
      <c r="C106" s="16" t="s">
        <v>178</v>
      </c>
      <c r="D106" s="16" t="s">
        <v>178</v>
      </c>
      <c r="E106" s="2082" t="s">
        <v>4161</v>
      </c>
      <c r="F106" s="17">
        <v>1</v>
      </c>
      <c r="G106" s="383">
        <v>479</v>
      </c>
      <c r="H106" s="383">
        <f t="shared" si="4"/>
        <v>479</v>
      </c>
      <c r="I106" s="18"/>
      <c r="J106" s="146" t="s">
        <v>2155</v>
      </c>
      <c r="K106" s="93"/>
      <c r="L106" s="92"/>
      <c r="M106" s="20"/>
      <c r="N106" s="73"/>
      <c r="O106" s="20"/>
      <c r="P106" s="56"/>
      <c r="Q106" s="21"/>
    </row>
    <row r="107" spans="2:17" s="75" customFormat="1" ht="19.7" customHeight="1">
      <c r="B107" s="73"/>
      <c r="C107" s="16" t="s">
        <v>178</v>
      </c>
      <c r="D107" s="16" t="s">
        <v>178</v>
      </c>
      <c r="E107" s="540" t="s">
        <v>2156</v>
      </c>
      <c r="F107" s="17">
        <v>1</v>
      </c>
      <c r="G107" s="383">
        <v>5104</v>
      </c>
      <c r="H107" s="383">
        <f t="shared" si="4"/>
        <v>5104</v>
      </c>
      <c r="I107" s="18"/>
      <c r="J107" s="146" t="s">
        <v>2157</v>
      </c>
      <c r="K107" s="93"/>
      <c r="L107" s="92"/>
      <c r="M107" s="20"/>
      <c r="N107" s="73"/>
      <c r="O107" s="20"/>
      <c r="P107" s="56"/>
      <c r="Q107" s="21"/>
    </row>
    <row r="108" spans="2:17" s="75" customFormat="1" ht="19.7" customHeight="1">
      <c r="B108" s="73"/>
      <c r="C108" s="16" t="s">
        <v>178</v>
      </c>
      <c r="D108" s="16" t="s">
        <v>178</v>
      </c>
      <c r="E108" s="540" t="s">
        <v>2158</v>
      </c>
      <c r="F108" s="17">
        <v>1</v>
      </c>
      <c r="G108" s="383">
        <v>5400</v>
      </c>
      <c r="H108" s="383">
        <f t="shared" si="4"/>
        <v>5400</v>
      </c>
      <c r="I108" s="18"/>
      <c r="J108" s="146" t="s">
        <v>2159</v>
      </c>
      <c r="K108" s="93"/>
      <c r="L108" s="92"/>
      <c r="M108" s="20"/>
      <c r="N108" s="73"/>
      <c r="O108" s="20"/>
      <c r="P108" s="56"/>
      <c r="Q108" s="21"/>
    </row>
    <row r="109" spans="2:17" s="75" customFormat="1" ht="19.7" customHeight="1">
      <c r="B109" s="73"/>
      <c r="C109" s="16" t="s">
        <v>178</v>
      </c>
      <c r="D109" s="16" t="s">
        <v>178</v>
      </c>
      <c r="E109" s="540" t="s">
        <v>2160</v>
      </c>
      <c r="F109" s="17">
        <v>1</v>
      </c>
      <c r="G109" s="383">
        <v>5560</v>
      </c>
      <c r="H109" s="383">
        <f t="shared" si="4"/>
        <v>5560</v>
      </c>
      <c r="I109" s="18"/>
      <c r="J109" s="146" t="s">
        <v>2161</v>
      </c>
      <c r="K109" s="93"/>
      <c r="L109" s="92"/>
      <c r="M109" s="20"/>
      <c r="N109" s="73"/>
      <c r="O109" s="20"/>
      <c r="P109" s="56"/>
      <c r="Q109" s="21"/>
    </row>
    <row r="110" spans="2:17" s="75" customFormat="1" ht="19.7" customHeight="1">
      <c r="B110" s="73"/>
      <c r="C110" s="16" t="s">
        <v>178</v>
      </c>
      <c r="D110" s="16" t="s">
        <v>178</v>
      </c>
      <c r="E110" s="540" t="s">
        <v>2162</v>
      </c>
      <c r="F110" s="17">
        <v>1</v>
      </c>
      <c r="G110" s="383">
        <v>1098</v>
      </c>
      <c r="H110" s="383">
        <f t="shared" si="4"/>
        <v>1098</v>
      </c>
      <c r="I110" s="18"/>
      <c r="J110" s="146" t="s">
        <v>2163</v>
      </c>
      <c r="K110" s="93"/>
      <c r="L110" s="92"/>
      <c r="M110" s="20"/>
      <c r="N110" s="73"/>
      <c r="O110" s="20"/>
      <c r="P110" s="56"/>
      <c r="Q110" s="21"/>
    </row>
    <row r="111" spans="2:17" s="75" customFormat="1" ht="19.7" customHeight="1">
      <c r="B111" s="73"/>
      <c r="C111" s="16" t="s">
        <v>178</v>
      </c>
      <c r="D111" s="16" t="s">
        <v>178</v>
      </c>
      <c r="E111" s="1189" t="s">
        <v>2164</v>
      </c>
      <c r="F111" s="17">
        <v>1</v>
      </c>
      <c r="G111" s="383">
        <v>1098</v>
      </c>
      <c r="H111" s="383">
        <f t="shared" si="4"/>
        <v>1098</v>
      </c>
      <c r="I111" s="18"/>
      <c r="J111" s="146" t="s">
        <v>2165</v>
      </c>
      <c r="K111" s="93"/>
      <c r="L111" s="92"/>
      <c r="M111" s="20"/>
      <c r="N111" s="73"/>
      <c r="O111" s="20"/>
      <c r="P111" s="56"/>
      <c r="Q111" s="21"/>
    </row>
    <row r="112" spans="2:17" s="75" customFormat="1" ht="19.7" customHeight="1">
      <c r="B112" s="73"/>
      <c r="C112" s="385" t="s">
        <v>178</v>
      </c>
      <c r="D112" s="385" t="s">
        <v>178</v>
      </c>
      <c r="E112" s="284" t="s">
        <v>2114</v>
      </c>
      <c r="F112" s="1185">
        <v>1</v>
      </c>
      <c r="G112" s="842">
        <v>780</v>
      </c>
      <c r="H112" s="703">
        <f t="shared" si="4"/>
        <v>780</v>
      </c>
      <c r="I112" s="843"/>
      <c r="J112" s="891" t="s">
        <v>2166</v>
      </c>
      <c r="K112" s="93"/>
      <c r="L112" s="92"/>
      <c r="M112" s="20"/>
      <c r="N112" s="73"/>
      <c r="O112" s="20"/>
      <c r="P112" s="56"/>
      <c r="Q112" s="21"/>
    </row>
    <row r="113" spans="2:17" s="75" customFormat="1" ht="19.7" customHeight="1">
      <c r="B113" s="73"/>
      <c r="C113" s="276" t="s">
        <v>178</v>
      </c>
      <c r="D113" s="276" t="s">
        <v>178</v>
      </c>
      <c r="E113" s="617" t="s">
        <v>6383</v>
      </c>
      <c r="F113" s="1193">
        <v>2</v>
      </c>
      <c r="G113" s="617">
        <v>181</v>
      </c>
      <c r="H113" s="277">
        <f t="shared" si="4"/>
        <v>362</v>
      </c>
      <c r="I113" s="1514"/>
      <c r="J113" s="1360" t="s">
        <v>6384</v>
      </c>
      <c r="K113" s="93"/>
      <c r="L113" s="92"/>
      <c r="M113" s="20"/>
      <c r="N113" s="73"/>
      <c r="O113" s="20"/>
      <c r="P113" s="56"/>
      <c r="Q113" s="21"/>
    </row>
    <row r="114" spans="2:17" s="75" customFormat="1" ht="19.7" customHeight="1">
      <c r="B114" s="73"/>
      <c r="C114" s="276" t="s">
        <v>96</v>
      </c>
      <c r="D114" s="465" t="s">
        <v>1361</v>
      </c>
      <c r="E114" s="1284" t="s">
        <v>2097</v>
      </c>
      <c r="F114" s="276">
        <v>1</v>
      </c>
      <c r="G114" s="275">
        <v>3040</v>
      </c>
      <c r="H114" s="277">
        <f t="shared" si="4"/>
        <v>3040</v>
      </c>
      <c r="I114" s="18"/>
      <c r="J114" s="510" t="s">
        <v>6294</v>
      </c>
      <c r="K114" s="93"/>
      <c r="L114" s="92"/>
      <c r="M114" s="20"/>
      <c r="N114" s="73"/>
      <c r="O114" s="20"/>
      <c r="P114" s="20"/>
      <c r="Q114" s="74"/>
    </row>
    <row r="115" spans="2:17" s="75" customFormat="1" ht="19.7" customHeight="1">
      <c r="B115" s="73"/>
      <c r="C115" s="93" t="s">
        <v>178</v>
      </c>
      <c r="D115" s="93" t="s">
        <v>178</v>
      </c>
      <c r="E115" s="91" t="s">
        <v>6385</v>
      </c>
      <c r="F115" s="93">
        <v>1</v>
      </c>
      <c r="G115" s="91">
        <v>4300</v>
      </c>
      <c r="H115" s="91">
        <f t="shared" si="4"/>
        <v>4300</v>
      </c>
      <c r="I115" s="133"/>
      <c r="J115" s="91" t="s">
        <v>541</v>
      </c>
      <c r="K115" s="93"/>
      <c r="L115" s="92"/>
      <c r="M115" s="20"/>
      <c r="N115" s="73"/>
      <c r="O115" s="20"/>
      <c r="P115" s="56"/>
      <c r="Q115" s="21"/>
    </row>
    <row r="116" spans="2:17" s="75" customFormat="1" ht="19.7" customHeight="1">
      <c r="B116" s="73"/>
      <c r="C116" s="93" t="s">
        <v>178</v>
      </c>
      <c r="D116" s="93" t="s">
        <v>178</v>
      </c>
      <c r="E116" s="91" t="s">
        <v>2994</v>
      </c>
      <c r="F116" s="90">
        <v>4</v>
      </c>
      <c r="G116" s="91">
        <v>106</v>
      </c>
      <c r="H116" s="91">
        <f t="shared" si="4"/>
        <v>424</v>
      </c>
      <c r="I116" s="1375"/>
      <c r="J116" s="91" t="s">
        <v>3542</v>
      </c>
      <c r="K116" s="93"/>
      <c r="L116" s="92"/>
      <c r="M116" s="20"/>
      <c r="N116" s="73"/>
      <c r="O116" s="20"/>
      <c r="P116" s="56"/>
      <c r="Q116" s="21"/>
    </row>
    <row r="117" spans="2:17" s="75" customFormat="1" ht="19.7" customHeight="1">
      <c r="B117" s="73"/>
      <c r="C117" s="16" t="s">
        <v>178</v>
      </c>
      <c r="D117" s="16" t="s">
        <v>178</v>
      </c>
      <c r="E117" s="54" t="s">
        <v>3511</v>
      </c>
      <c r="F117" s="18">
        <v>4</v>
      </c>
      <c r="G117" s="53">
        <v>75</v>
      </c>
      <c r="H117" s="91">
        <f t="shared" si="4"/>
        <v>300</v>
      </c>
      <c r="I117" s="18"/>
      <c r="J117" s="54" t="s">
        <v>3512</v>
      </c>
      <c r="K117" s="93"/>
      <c r="L117" s="92"/>
      <c r="M117" s="20"/>
      <c r="N117" s="73"/>
      <c r="O117" s="20"/>
      <c r="P117" s="56"/>
      <c r="Q117" s="21"/>
    </row>
    <row r="118" spans="2:17" s="75" customFormat="1" ht="19.7" customHeight="1">
      <c r="B118" s="73"/>
      <c r="C118" s="16" t="s">
        <v>178</v>
      </c>
      <c r="D118" s="16" t="s">
        <v>178</v>
      </c>
      <c r="E118" s="202" t="s">
        <v>1429</v>
      </c>
      <c r="F118" s="18">
        <v>2</v>
      </c>
      <c r="G118" s="53">
        <v>43</v>
      </c>
      <c r="H118" s="91">
        <f t="shared" si="4"/>
        <v>86</v>
      </c>
      <c r="I118" s="18"/>
      <c r="J118" s="54" t="s">
        <v>5862</v>
      </c>
      <c r="K118" s="93"/>
      <c r="L118" s="92"/>
      <c r="M118" s="20"/>
      <c r="N118" s="73"/>
      <c r="O118" s="20"/>
      <c r="P118" s="56"/>
      <c r="Q118" s="21"/>
    </row>
    <row r="119" spans="2:17" s="75" customFormat="1" ht="19.7" customHeight="1">
      <c r="B119" s="73"/>
      <c r="C119" s="1221" t="s">
        <v>178</v>
      </c>
      <c r="D119" s="1221" t="s">
        <v>178</v>
      </c>
      <c r="E119" s="173" t="s">
        <v>2174</v>
      </c>
      <c r="F119" s="618">
        <v>2</v>
      </c>
      <c r="G119" s="617">
        <v>220</v>
      </c>
      <c r="H119" s="278">
        <f t="shared" si="4"/>
        <v>440</v>
      </c>
      <c r="I119" s="720"/>
      <c r="J119" s="173" t="s">
        <v>2175</v>
      </c>
      <c r="K119" s="93"/>
      <c r="L119" s="92"/>
      <c r="M119" s="20"/>
      <c r="N119" s="73"/>
      <c r="O119" s="20"/>
      <c r="P119" s="56"/>
      <c r="Q119" s="21"/>
    </row>
    <row r="120" spans="2:17" s="75" customFormat="1" ht="19.7" customHeight="1">
      <c r="B120" s="73"/>
      <c r="C120" s="1221" t="s">
        <v>178</v>
      </c>
      <c r="D120" s="1221" t="s">
        <v>178</v>
      </c>
      <c r="E120" s="173" t="s">
        <v>561</v>
      </c>
      <c r="F120" s="618">
        <v>2</v>
      </c>
      <c r="G120" s="617">
        <v>200</v>
      </c>
      <c r="H120" s="278">
        <f t="shared" si="4"/>
        <v>400</v>
      </c>
      <c r="I120" s="720"/>
      <c r="J120" s="173" t="s">
        <v>2176</v>
      </c>
      <c r="K120" s="93"/>
      <c r="L120" s="92"/>
      <c r="M120" s="20"/>
      <c r="N120" s="73"/>
      <c r="O120" s="20"/>
      <c r="P120" s="56"/>
      <c r="Q120" s="21"/>
    </row>
    <row r="121" spans="2:17" s="75" customFormat="1" ht="19.7" customHeight="1">
      <c r="B121" s="73"/>
      <c r="C121" s="16" t="s">
        <v>178</v>
      </c>
      <c r="D121" s="16" t="s">
        <v>178</v>
      </c>
      <c r="E121" s="146" t="s">
        <v>2117</v>
      </c>
      <c r="F121" s="17">
        <v>1</v>
      </c>
      <c r="G121" s="278">
        <v>940</v>
      </c>
      <c r="H121" s="703">
        <f t="shared" si="4"/>
        <v>940</v>
      </c>
      <c r="I121" s="520"/>
      <c r="J121" s="540" t="s">
        <v>2177</v>
      </c>
      <c r="K121" s="93"/>
      <c r="L121" s="92"/>
      <c r="M121" s="20"/>
      <c r="N121" s="73"/>
      <c r="O121" s="20"/>
      <c r="P121" s="56"/>
      <c r="Q121" s="21"/>
    </row>
    <row r="122" spans="2:17" s="75" customFormat="1" ht="19.7" customHeight="1">
      <c r="B122" s="73"/>
      <c r="C122" s="163" t="s">
        <v>178</v>
      </c>
      <c r="D122" s="163" t="s">
        <v>178</v>
      </c>
      <c r="E122" s="275" t="s">
        <v>2178</v>
      </c>
      <c r="F122" s="276">
        <v>1</v>
      </c>
      <c r="G122" s="277">
        <v>570</v>
      </c>
      <c r="H122" s="468">
        <f t="shared" si="4"/>
        <v>570</v>
      </c>
      <c r="I122" s="279"/>
      <c r="J122" s="275" t="s">
        <v>2179</v>
      </c>
      <c r="K122" s="93"/>
      <c r="L122" s="92"/>
      <c r="M122" s="20"/>
      <c r="N122" s="73"/>
      <c r="O122" s="20"/>
      <c r="P122" s="56"/>
      <c r="Q122" s="21"/>
    </row>
    <row r="123" spans="2:17" s="75" customFormat="1" ht="19.7" customHeight="1">
      <c r="B123" s="73"/>
      <c r="C123" s="59" t="s">
        <v>178</v>
      </c>
      <c r="D123" s="59" t="s">
        <v>178</v>
      </c>
      <c r="E123" s="202" t="s">
        <v>6386</v>
      </c>
      <c r="F123" s="64">
        <v>1</v>
      </c>
      <c r="G123" s="203">
        <v>2008</v>
      </c>
      <c r="H123" s="680">
        <f>F123*G123</f>
        <v>2008</v>
      </c>
      <c r="I123" s="18"/>
      <c r="J123" s="50" t="s">
        <v>6387</v>
      </c>
      <c r="K123" s="93"/>
      <c r="L123" s="92"/>
      <c r="M123" s="20"/>
      <c r="N123" s="73"/>
      <c r="O123" s="20"/>
      <c r="P123" s="482"/>
      <c r="Q123" s="74"/>
    </row>
    <row r="124" spans="2:17" s="75" customFormat="1" ht="19.7" customHeight="1">
      <c r="B124" s="73"/>
      <c r="C124" s="16" t="s">
        <v>178</v>
      </c>
      <c r="D124" s="16" t="s">
        <v>178</v>
      </c>
      <c r="E124" s="50" t="s">
        <v>2972</v>
      </c>
      <c r="F124" s="60">
        <v>1</v>
      </c>
      <c r="G124" s="134">
        <v>3480</v>
      </c>
      <c r="H124" s="53">
        <f>F124*G124</f>
        <v>3480</v>
      </c>
      <c r="I124" s="18"/>
      <c r="J124" s="54" t="s">
        <v>2973</v>
      </c>
      <c r="K124" s="93"/>
      <c r="L124" s="92"/>
      <c r="M124" s="20"/>
      <c r="N124" s="73"/>
      <c r="O124" s="20"/>
      <c r="P124" s="56"/>
      <c r="Q124" s="74"/>
    </row>
    <row r="125" spans="2:17" s="75" customFormat="1" ht="19.7" customHeight="1">
      <c r="B125" s="73"/>
      <c r="C125" s="411" t="s">
        <v>178</v>
      </c>
      <c r="D125" s="411" t="s">
        <v>178</v>
      </c>
      <c r="E125" s="884" t="s">
        <v>2186</v>
      </c>
      <c r="F125" s="2083">
        <v>1</v>
      </c>
      <c r="G125" s="2084">
        <v>66</v>
      </c>
      <c r="H125" s="1556">
        <f>F125*G125</f>
        <v>66</v>
      </c>
      <c r="I125" s="1390"/>
      <c r="J125" s="892" t="s">
        <v>6388</v>
      </c>
      <c r="K125" s="93"/>
      <c r="L125" s="92"/>
      <c r="M125" s="20"/>
      <c r="N125" s="73"/>
      <c r="O125" s="20"/>
      <c r="P125" s="56"/>
      <c r="Q125" s="74"/>
    </row>
    <row r="126" spans="2:17" s="75" customFormat="1" ht="19.7" customHeight="1">
      <c r="B126" s="73"/>
      <c r="C126" s="16"/>
      <c r="D126" s="16"/>
      <c r="E126" s="2085">
        <f>SUM(H84:H124)</f>
        <v>91562</v>
      </c>
      <c r="F126" s="1977"/>
      <c r="G126" s="1977"/>
      <c r="H126" s="1977"/>
      <c r="I126" s="383"/>
      <c r="J126" s="54"/>
      <c r="K126" s="93"/>
      <c r="L126" s="92"/>
      <c r="M126" s="20"/>
      <c r="N126" s="73"/>
      <c r="O126" s="93"/>
      <c r="P126" s="20"/>
      <c r="Q126" s="74"/>
    </row>
    <row r="127" spans="2:17" s="75" customFormat="1" ht="19.7" customHeight="1">
      <c r="B127" s="73"/>
      <c r="C127" s="73"/>
      <c r="D127" s="73"/>
      <c r="E127" s="146"/>
      <c r="F127" s="608"/>
      <c r="G127" s="133"/>
      <c r="H127" s="278"/>
      <c r="I127" s="90"/>
      <c r="J127" s="66"/>
      <c r="K127" s="93"/>
      <c r="L127" s="92"/>
      <c r="M127" s="20"/>
      <c r="N127" s="73"/>
      <c r="O127" s="93"/>
      <c r="P127" s="20"/>
      <c r="Q127" s="74"/>
    </row>
    <row r="128" spans="2:17" s="75" customFormat="1" ht="19.7" customHeight="1">
      <c r="B128" s="73"/>
      <c r="C128" s="73"/>
      <c r="D128" s="73"/>
      <c r="E128" s="146"/>
      <c r="F128" s="608"/>
      <c r="G128" s="133"/>
      <c r="H128" s="278"/>
      <c r="I128" s="90"/>
      <c r="J128" s="66"/>
      <c r="K128" s="93"/>
      <c r="L128" s="92"/>
      <c r="M128" s="20"/>
      <c r="N128" s="73"/>
      <c r="O128" s="93"/>
      <c r="P128" s="20"/>
      <c r="Q128" s="74"/>
    </row>
    <row r="129" spans="2:17" s="75" customFormat="1" ht="19.7" customHeight="1">
      <c r="B129" s="73"/>
      <c r="C129" s="1262" t="s">
        <v>3553</v>
      </c>
      <c r="D129" s="1263"/>
      <c r="E129" s="1264"/>
      <c r="F129" s="608"/>
      <c r="G129" s="133"/>
      <c r="H129" s="278"/>
      <c r="I129" s="90"/>
      <c r="J129" s="66"/>
      <c r="K129" s="93"/>
      <c r="L129" s="92"/>
      <c r="M129" s="20"/>
      <c r="N129" s="73"/>
      <c r="O129" s="93"/>
      <c r="P129" s="20"/>
      <c r="Q129" s="74"/>
    </row>
    <row r="130" spans="2:17" s="75" customFormat="1" ht="19.7" customHeight="1">
      <c r="B130" s="73"/>
      <c r="C130" s="1201" t="s">
        <v>100</v>
      </c>
      <c r="D130" s="1201" t="s">
        <v>100</v>
      </c>
      <c r="E130" s="1981" t="s">
        <v>6389</v>
      </c>
      <c r="F130" s="383">
        <v>1</v>
      </c>
      <c r="G130" s="278">
        <v>2343</v>
      </c>
      <c r="H130" s="278">
        <f>F130*G130</f>
        <v>2343</v>
      </c>
      <c r="I130" s="464"/>
      <c r="J130" s="510" t="s">
        <v>6390</v>
      </c>
      <c r="K130" s="93"/>
      <c r="L130" s="92"/>
      <c r="M130" s="20"/>
      <c r="N130" s="73"/>
      <c r="O130" s="20"/>
      <c r="P130" s="56"/>
      <c r="Q130" s="21"/>
    </row>
    <row r="131" spans="2:17" s="75" customFormat="1" ht="19.7" customHeight="1">
      <c r="B131" s="73"/>
      <c r="C131" s="73"/>
      <c r="D131" s="73"/>
      <c r="E131" s="1851">
        <f>SUM(H130)</f>
        <v>2343</v>
      </c>
      <c r="F131" s="608"/>
      <c r="G131" s="133"/>
      <c r="H131" s="278"/>
      <c r="I131" s="90"/>
      <c r="J131" s="66"/>
      <c r="K131" s="93"/>
      <c r="L131" s="92"/>
      <c r="M131" s="20"/>
      <c r="N131" s="73"/>
      <c r="O131" s="93"/>
      <c r="P131" s="20"/>
      <c r="Q131" s="74"/>
    </row>
    <row r="132" spans="2:17" s="75" customFormat="1" ht="19.7" customHeight="1">
      <c r="B132" s="73"/>
      <c r="C132" s="73"/>
      <c r="D132" s="73"/>
      <c r="E132" s="146"/>
      <c r="F132" s="608"/>
      <c r="G132" s="133"/>
      <c r="H132" s="278"/>
      <c r="I132" s="90"/>
      <c r="J132" s="66"/>
      <c r="K132" s="93"/>
      <c r="L132" s="92"/>
      <c r="M132" s="20"/>
      <c r="N132" s="73"/>
      <c r="O132" s="93"/>
      <c r="P132" s="20"/>
      <c r="Q132" s="74"/>
    </row>
    <row r="133" spans="2:17" s="75" customFormat="1" ht="19.7" customHeight="1">
      <c r="B133" s="73"/>
      <c r="C133" s="1262" t="s">
        <v>3227</v>
      </c>
      <c r="D133" s="1263"/>
      <c r="E133" s="1264"/>
      <c r="F133" s="608"/>
      <c r="G133" s="133"/>
      <c r="H133" s="278"/>
      <c r="I133" s="90"/>
      <c r="J133" s="66"/>
      <c r="K133" s="93"/>
      <c r="L133" s="92"/>
      <c r="M133" s="20"/>
      <c r="N133" s="73"/>
      <c r="O133" s="93"/>
      <c r="P133" s="20"/>
      <c r="Q133" s="74"/>
    </row>
    <row r="134" spans="2:17" s="75" customFormat="1" ht="22.15" customHeight="1">
      <c r="B134" s="73"/>
      <c r="C134" s="59" t="s">
        <v>178</v>
      </c>
      <c r="D134" s="59" t="s">
        <v>178</v>
      </c>
      <c r="E134" s="438" t="s">
        <v>6391</v>
      </c>
      <c r="F134" s="608">
        <v>3</v>
      </c>
      <c r="G134" s="133">
        <v>4780</v>
      </c>
      <c r="H134" s="278">
        <f t="shared" ref="H134:H197" si="5">F134*G134</f>
        <v>14340</v>
      </c>
      <c r="I134" s="90"/>
      <c r="J134" s="66" t="s">
        <v>6392</v>
      </c>
      <c r="K134" s="93" t="s">
        <v>3269</v>
      </c>
      <c r="L134" s="92"/>
      <c r="M134" s="20"/>
      <c r="N134" s="73"/>
      <c r="O134" s="20"/>
      <c r="P134" s="56"/>
      <c r="Q134" s="21"/>
    </row>
    <row r="135" spans="2:17" s="75" customFormat="1" ht="19.7" customHeight="1">
      <c r="B135" s="73"/>
      <c r="C135" s="59" t="s">
        <v>178</v>
      </c>
      <c r="D135" s="59" t="s">
        <v>178</v>
      </c>
      <c r="E135" s="438" t="s">
        <v>6393</v>
      </c>
      <c r="F135" s="608">
        <v>2</v>
      </c>
      <c r="G135" s="133">
        <v>4780</v>
      </c>
      <c r="H135" s="278">
        <f t="shared" si="5"/>
        <v>9560</v>
      </c>
      <c r="I135" s="90"/>
      <c r="J135" s="66" t="s">
        <v>6394</v>
      </c>
      <c r="K135" s="93" t="s">
        <v>3269</v>
      </c>
      <c r="L135" s="92"/>
      <c r="M135" s="20"/>
      <c r="N135" s="73"/>
      <c r="O135" s="20"/>
      <c r="P135" s="56"/>
      <c r="Q135" s="21"/>
    </row>
    <row r="136" spans="2:17" s="75" customFormat="1" ht="19.7" customHeight="1">
      <c r="B136" s="73"/>
      <c r="C136" s="59" t="s">
        <v>178</v>
      </c>
      <c r="D136" s="59" t="s">
        <v>178</v>
      </c>
      <c r="E136" s="438" t="s">
        <v>6395</v>
      </c>
      <c r="F136" s="608">
        <v>2</v>
      </c>
      <c r="G136" s="133">
        <v>4780</v>
      </c>
      <c r="H136" s="278">
        <f t="shared" si="5"/>
        <v>9560</v>
      </c>
      <c r="I136" s="90"/>
      <c r="J136" s="66" t="s">
        <v>6396</v>
      </c>
      <c r="K136" s="93" t="s">
        <v>3269</v>
      </c>
      <c r="L136" s="92"/>
      <c r="M136" s="20"/>
      <c r="N136" s="73"/>
      <c r="O136" s="20"/>
      <c r="P136" s="56"/>
      <c r="Q136" s="21"/>
    </row>
    <row r="137" spans="2:17" s="75" customFormat="1" ht="19.7" customHeight="1">
      <c r="B137" s="73"/>
      <c r="C137" s="59" t="s">
        <v>178</v>
      </c>
      <c r="D137" s="59" t="s">
        <v>178</v>
      </c>
      <c r="E137" s="438" t="s">
        <v>6397</v>
      </c>
      <c r="F137" s="608">
        <v>2</v>
      </c>
      <c r="G137" s="133">
        <v>4780</v>
      </c>
      <c r="H137" s="278">
        <f t="shared" si="5"/>
        <v>9560</v>
      </c>
      <c r="I137" s="90"/>
      <c r="J137" s="66" t="s">
        <v>6398</v>
      </c>
      <c r="K137" s="93" t="s">
        <v>3269</v>
      </c>
      <c r="L137" s="92"/>
      <c r="M137" s="20"/>
      <c r="N137" s="73"/>
      <c r="O137" s="20"/>
      <c r="P137" s="56"/>
      <c r="Q137" s="21"/>
    </row>
    <row r="138" spans="2:17" s="75" customFormat="1" ht="19.7" customHeight="1">
      <c r="B138" s="73"/>
      <c r="C138" s="59" t="s">
        <v>178</v>
      </c>
      <c r="D138" s="59" t="s">
        <v>178</v>
      </c>
      <c r="E138" s="438" t="s">
        <v>6399</v>
      </c>
      <c r="F138" s="608">
        <v>2</v>
      </c>
      <c r="G138" s="133">
        <v>4780</v>
      </c>
      <c r="H138" s="278">
        <f t="shared" si="5"/>
        <v>9560</v>
      </c>
      <c r="I138" s="90"/>
      <c r="J138" s="66" t="s">
        <v>6400</v>
      </c>
      <c r="K138" s="93" t="s">
        <v>3269</v>
      </c>
      <c r="L138" s="92"/>
      <c r="M138" s="20"/>
      <c r="N138" s="73"/>
      <c r="O138" s="20"/>
      <c r="P138" s="56"/>
      <c r="Q138" s="21"/>
    </row>
    <row r="139" spans="2:17" s="75" customFormat="1" ht="19.7" customHeight="1">
      <c r="B139" s="73"/>
      <c r="C139" s="59" t="s">
        <v>178</v>
      </c>
      <c r="D139" s="59" t="s">
        <v>178</v>
      </c>
      <c r="E139" s="438" t="s">
        <v>6401</v>
      </c>
      <c r="F139" s="608">
        <v>20</v>
      </c>
      <c r="G139" s="133">
        <v>33</v>
      </c>
      <c r="H139" s="278">
        <f t="shared" si="5"/>
        <v>660</v>
      </c>
      <c r="I139" s="90"/>
      <c r="J139" s="66" t="s">
        <v>6402</v>
      </c>
      <c r="K139" s="93" t="s">
        <v>3269</v>
      </c>
      <c r="L139" s="92"/>
      <c r="M139" s="20"/>
      <c r="N139" s="73"/>
      <c r="O139" s="20"/>
      <c r="P139" s="56"/>
      <c r="Q139" s="21"/>
    </row>
    <row r="140" spans="2:17" s="75" customFormat="1" ht="19.7" customHeight="1">
      <c r="B140" s="73"/>
      <c r="C140" s="59" t="s">
        <v>178</v>
      </c>
      <c r="D140" s="59" t="s">
        <v>178</v>
      </c>
      <c r="E140" s="438" t="s">
        <v>6403</v>
      </c>
      <c r="F140" s="589">
        <v>2</v>
      </c>
      <c r="G140" s="133">
        <v>550</v>
      </c>
      <c r="H140" s="278">
        <f t="shared" si="5"/>
        <v>1100</v>
      </c>
      <c r="I140" s="90"/>
      <c r="J140" s="2086" t="s">
        <v>6404</v>
      </c>
      <c r="K140" s="93" t="s">
        <v>3269</v>
      </c>
      <c r="L140" s="92"/>
      <c r="M140" s="20"/>
      <c r="N140" s="73"/>
      <c r="O140" s="20"/>
      <c r="P140" s="56"/>
      <c r="Q140" s="21"/>
    </row>
    <row r="141" spans="2:17" s="75" customFormat="1" ht="19.7" customHeight="1">
      <c r="B141" s="73"/>
      <c r="C141" s="59" t="s">
        <v>178</v>
      </c>
      <c r="D141" s="59" t="s">
        <v>178</v>
      </c>
      <c r="E141" s="2087" t="s">
        <v>6405</v>
      </c>
      <c r="F141" s="589">
        <v>4</v>
      </c>
      <c r="G141" s="295">
        <v>850</v>
      </c>
      <c r="H141" s="278">
        <f t="shared" si="5"/>
        <v>3400</v>
      </c>
      <c r="I141" s="90"/>
      <c r="J141" s="2086" t="s">
        <v>6404</v>
      </c>
      <c r="K141" s="93" t="s">
        <v>3269</v>
      </c>
      <c r="L141" s="92"/>
      <c r="M141" s="20"/>
      <c r="N141" s="73"/>
      <c r="O141" s="20"/>
      <c r="P141" s="56"/>
      <c r="Q141" s="21"/>
    </row>
    <row r="142" spans="2:17" s="75" customFormat="1" ht="19.7" customHeight="1">
      <c r="B142" s="73"/>
      <c r="C142" s="59" t="s">
        <v>178</v>
      </c>
      <c r="D142" s="59" t="s">
        <v>178</v>
      </c>
      <c r="E142" s="438" t="s">
        <v>6406</v>
      </c>
      <c r="F142" s="589">
        <v>7</v>
      </c>
      <c r="G142" s="133">
        <v>1010</v>
      </c>
      <c r="H142" s="278">
        <f t="shared" si="5"/>
        <v>7070</v>
      </c>
      <c r="I142" s="90"/>
      <c r="J142" s="2086" t="s">
        <v>6404</v>
      </c>
      <c r="K142" s="93" t="s">
        <v>3269</v>
      </c>
      <c r="L142" s="92"/>
      <c r="M142" s="20"/>
      <c r="N142" s="73"/>
      <c r="O142" s="20"/>
      <c r="P142" s="56"/>
      <c r="Q142" s="21"/>
    </row>
    <row r="143" spans="2:17" s="75" customFormat="1" ht="19.7" customHeight="1">
      <c r="B143" s="73"/>
      <c r="C143" s="59" t="s">
        <v>178</v>
      </c>
      <c r="D143" s="59" t="s">
        <v>178</v>
      </c>
      <c r="E143" s="438" t="s">
        <v>6407</v>
      </c>
      <c r="F143" s="589">
        <v>3</v>
      </c>
      <c r="G143" s="133">
        <v>1160</v>
      </c>
      <c r="H143" s="278">
        <f t="shared" si="5"/>
        <v>3480</v>
      </c>
      <c r="I143" s="90"/>
      <c r="J143" s="2086" t="s">
        <v>6404</v>
      </c>
      <c r="K143" s="93" t="s">
        <v>3269</v>
      </c>
      <c r="L143" s="92"/>
      <c r="M143" s="20"/>
      <c r="N143" s="73"/>
      <c r="O143" s="20"/>
      <c r="P143" s="56"/>
      <c r="Q143" s="21"/>
    </row>
    <row r="144" spans="2:17" s="75" customFormat="1" ht="19.7" customHeight="1">
      <c r="B144" s="73"/>
      <c r="C144" s="59" t="s">
        <v>178</v>
      </c>
      <c r="D144" s="59" t="s">
        <v>178</v>
      </c>
      <c r="E144" s="438" t="s">
        <v>6408</v>
      </c>
      <c r="F144" s="589">
        <v>4</v>
      </c>
      <c r="G144" s="133">
        <v>1270</v>
      </c>
      <c r="H144" s="278">
        <f t="shared" si="5"/>
        <v>5080</v>
      </c>
      <c r="I144" s="90"/>
      <c r="J144" s="2086" t="s">
        <v>6404</v>
      </c>
      <c r="K144" s="93" t="s">
        <v>3269</v>
      </c>
      <c r="L144" s="92"/>
      <c r="M144" s="20"/>
      <c r="N144" s="73"/>
      <c r="O144" s="20"/>
      <c r="P144" s="56"/>
      <c r="Q144" s="21"/>
    </row>
    <row r="145" spans="2:17" s="75" customFormat="1" ht="19.7" customHeight="1">
      <c r="B145" s="73"/>
      <c r="C145" s="59" t="s">
        <v>178</v>
      </c>
      <c r="D145" s="59" t="s">
        <v>178</v>
      </c>
      <c r="E145" s="438" t="s">
        <v>6409</v>
      </c>
      <c r="F145" s="589">
        <v>1</v>
      </c>
      <c r="G145" s="133">
        <v>600</v>
      </c>
      <c r="H145" s="278">
        <f t="shared" si="5"/>
        <v>600</v>
      </c>
      <c r="I145" s="90"/>
      <c r="J145" s="2086" t="s">
        <v>6410</v>
      </c>
      <c r="K145" s="93" t="s">
        <v>3269</v>
      </c>
      <c r="L145" s="92"/>
      <c r="M145" s="20"/>
      <c r="N145" s="73"/>
      <c r="O145" s="20"/>
      <c r="P145" s="56"/>
      <c r="Q145" s="21"/>
    </row>
    <row r="146" spans="2:17" s="75" customFormat="1" ht="19.7" customHeight="1">
      <c r="B146" s="73"/>
      <c r="C146" s="59" t="s">
        <v>178</v>
      </c>
      <c r="D146" s="59" t="s">
        <v>178</v>
      </c>
      <c r="E146" s="438" t="s">
        <v>6411</v>
      </c>
      <c r="F146" s="589">
        <v>2</v>
      </c>
      <c r="G146" s="133">
        <v>470</v>
      </c>
      <c r="H146" s="278">
        <f t="shared" si="5"/>
        <v>940</v>
      </c>
      <c r="I146" s="90"/>
      <c r="J146" s="66" t="s">
        <v>6412</v>
      </c>
      <c r="K146" s="93" t="s">
        <v>3269</v>
      </c>
      <c r="L146" s="92"/>
      <c r="M146" s="20"/>
      <c r="N146" s="73"/>
      <c r="O146" s="20"/>
      <c r="P146" s="56"/>
      <c r="Q146" s="21"/>
    </row>
    <row r="147" spans="2:17" s="75" customFormat="1" ht="19.7" customHeight="1">
      <c r="B147" s="73"/>
      <c r="C147" s="59" t="s">
        <v>178</v>
      </c>
      <c r="D147" s="59" t="s">
        <v>178</v>
      </c>
      <c r="E147" s="438" t="s">
        <v>6413</v>
      </c>
      <c r="F147" s="608">
        <v>64</v>
      </c>
      <c r="G147" s="133">
        <v>233</v>
      </c>
      <c r="H147" s="278">
        <f t="shared" si="5"/>
        <v>14912</v>
      </c>
      <c r="I147" s="90"/>
      <c r="J147" s="66" t="s">
        <v>6414</v>
      </c>
      <c r="K147" s="93" t="s">
        <v>3269</v>
      </c>
      <c r="L147" s="92"/>
      <c r="M147" s="20"/>
      <c r="N147" s="73"/>
      <c r="O147" s="20"/>
      <c r="P147" s="56"/>
      <c r="Q147" s="21"/>
    </row>
    <row r="148" spans="2:17" s="75" customFormat="1" ht="19.7" customHeight="1">
      <c r="B148" s="73"/>
      <c r="C148" s="59" t="s">
        <v>178</v>
      </c>
      <c r="D148" s="59" t="s">
        <v>178</v>
      </c>
      <c r="E148" s="438" t="s">
        <v>6415</v>
      </c>
      <c r="F148" s="608">
        <v>8</v>
      </c>
      <c r="G148" s="133">
        <v>217</v>
      </c>
      <c r="H148" s="278">
        <f t="shared" si="5"/>
        <v>1736</v>
      </c>
      <c r="I148" s="90"/>
      <c r="J148" s="66" t="s">
        <v>6416</v>
      </c>
      <c r="K148" s="93" t="s">
        <v>3269</v>
      </c>
      <c r="L148" s="92"/>
      <c r="M148" s="20"/>
      <c r="N148" s="73"/>
      <c r="O148" s="20"/>
      <c r="P148" s="56"/>
      <c r="Q148" s="21"/>
    </row>
    <row r="149" spans="2:17" s="75" customFormat="1" ht="19.7" customHeight="1">
      <c r="B149" s="73"/>
      <c r="C149" s="59" t="s">
        <v>178</v>
      </c>
      <c r="D149" s="59" t="s">
        <v>178</v>
      </c>
      <c r="E149" s="438" t="s">
        <v>6417</v>
      </c>
      <c r="F149" s="608">
        <v>4</v>
      </c>
      <c r="G149" s="133">
        <v>4340</v>
      </c>
      <c r="H149" s="278">
        <f t="shared" si="5"/>
        <v>17360</v>
      </c>
      <c r="I149" s="90"/>
      <c r="J149" s="66" t="s">
        <v>6418</v>
      </c>
      <c r="K149" s="93" t="s">
        <v>3269</v>
      </c>
      <c r="L149" s="92"/>
      <c r="M149" s="20"/>
      <c r="N149" s="73"/>
      <c r="O149" s="20"/>
      <c r="P149" s="56"/>
      <c r="Q149" s="21"/>
    </row>
    <row r="150" spans="2:17" s="75" customFormat="1" ht="19.7" customHeight="1">
      <c r="B150" s="73"/>
      <c r="C150" s="59" t="s">
        <v>178</v>
      </c>
      <c r="D150" s="59" t="s">
        <v>178</v>
      </c>
      <c r="E150" s="438" t="s">
        <v>6419</v>
      </c>
      <c r="F150" s="608">
        <v>10</v>
      </c>
      <c r="G150" s="133">
        <v>180</v>
      </c>
      <c r="H150" s="278">
        <f t="shared" si="5"/>
        <v>1800</v>
      </c>
      <c r="I150" s="90"/>
      <c r="J150" s="66" t="s">
        <v>2050</v>
      </c>
      <c r="K150" s="93" t="s">
        <v>3269</v>
      </c>
      <c r="L150" s="92"/>
      <c r="M150" s="20"/>
      <c r="N150" s="73"/>
      <c r="O150" s="20"/>
      <c r="P150" s="56"/>
      <c r="Q150" s="21"/>
    </row>
    <row r="151" spans="2:17" s="75" customFormat="1" ht="19.7" customHeight="1">
      <c r="B151" s="73"/>
      <c r="C151" s="59" t="s">
        <v>178</v>
      </c>
      <c r="D151" s="59" t="s">
        <v>178</v>
      </c>
      <c r="E151" s="2088" t="s">
        <v>6420</v>
      </c>
      <c r="F151" s="608">
        <v>10</v>
      </c>
      <c r="G151" s="133">
        <v>54</v>
      </c>
      <c r="H151" s="278">
        <f>F151*G151</f>
        <v>540</v>
      </c>
      <c r="I151" s="90"/>
      <c r="J151" s="66" t="s">
        <v>3193</v>
      </c>
      <c r="K151" s="93" t="s">
        <v>6421</v>
      </c>
      <c r="L151" s="92"/>
      <c r="M151" s="20"/>
      <c r="N151" s="73"/>
      <c r="O151" s="20"/>
      <c r="P151" s="56"/>
      <c r="Q151" s="21"/>
    </row>
    <row r="152" spans="2:17" s="75" customFormat="1" ht="19.7" customHeight="1">
      <c r="B152" s="73"/>
      <c r="C152" s="59" t="s">
        <v>178</v>
      </c>
      <c r="D152" s="59" t="s">
        <v>178</v>
      </c>
      <c r="E152" s="2089" t="s">
        <v>6422</v>
      </c>
      <c r="F152" s="2090">
        <v>30</v>
      </c>
      <c r="G152" s="295">
        <v>54</v>
      </c>
      <c r="H152" s="278">
        <f>F152*G152</f>
        <v>1620</v>
      </c>
      <c r="I152" s="90"/>
      <c r="J152" s="66" t="s">
        <v>3193</v>
      </c>
      <c r="K152" s="93"/>
      <c r="L152" s="92"/>
      <c r="M152" s="20"/>
      <c r="N152" s="73"/>
      <c r="O152" s="20"/>
      <c r="P152" s="56"/>
      <c r="Q152" s="21"/>
    </row>
    <row r="153" spans="2:17" s="75" customFormat="1" ht="19.7" customHeight="1">
      <c r="B153" s="73"/>
      <c r="C153" s="59" t="s">
        <v>178</v>
      </c>
      <c r="D153" s="59" t="s">
        <v>178</v>
      </c>
      <c r="E153" s="2088" t="s">
        <v>6423</v>
      </c>
      <c r="F153" s="608">
        <v>20</v>
      </c>
      <c r="G153" s="133">
        <v>54</v>
      </c>
      <c r="H153" s="278">
        <f t="shared" si="5"/>
        <v>1080</v>
      </c>
      <c r="I153" s="90"/>
      <c r="J153" s="66" t="s">
        <v>3193</v>
      </c>
      <c r="K153" s="93" t="s">
        <v>6424</v>
      </c>
      <c r="L153" s="92"/>
      <c r="M153" s="20"/>
      <c r="N153" s="73"/>
      <c r="O153" s="20"/>
      <c r="P153" s="56"/>
      <c r="Q153" s="21"/>
    </row>
    <row r="154" spans="2:17" s="75" customFormat="1" ht="19.7" customHeight="1">
      <c r="B154" s="73"/>
      <c r="C154" s="59" t="s">
        <v>178</v>
      </c>
      <c r="D154" s="59" t="s">
        <v>178</v>
      </c>
      <c r="E154" s="2089" t="s">
        <v>6423</v>
      </c>
      <c r="F154" s="608">
        <v>10</v>
      </c>
      <c r="G154" s="133">
        <v>54</v>
      </c>
      <c r="H154" s="278">
        <f>F154*G154</f>
        <v>540</v>
      </c>
      <c r="I154" s="90"/>
      <c r="J154" s="66" t="s">
        <v>3193</v>
      </c>
      <c r="K154" s="93" t="s">
        <v>6425</v>
      </c>
      <c r="L154" s="92"/>
      <c r="M154" s="20"/>
      <c r="N154" s="73"/>
      <c r="O154" s="20"/>
      <c r="P154" s="56"/>
      <c r="Q154" s="21"/>
    </row>
    <row r="155" spans="2:17" s="75" customFormat="1" ht="19.7" customHeight="1">
      <c r="B155" s="73"/>
      <c r="C155" s="1265" t="s">
        <v>178</v>
      </c>
      <c r="D155" s="1265" t="s">
        <v>178</v>
      </c>
      <c r="E155" s="1266" t="s">
        <v>6426</v>
      </c>
      <c r="F155" s="608">
        <v>30</v>
      </c>
      <c r="G155" s="133">
        <v>93</v>
      </c>
      <c r="H155" s="278">
        <f t="shared" si="5"/>
        <v>2790</v>
      </c>
      <c r="I155" s="90"/>
      <c r="J155" s="66" t="s">
        <v>3235</v>
      </c>
      <c r="K155" s="93" t="s">
        <v>3269</v>
      </c>
      <c r="L155" s="92"/>
      <c r="M155" s="20"/>
      <c r="N155" s="73"/>
      <c r="O155" s="20"/>
      <c r="P155" s="56"/>
      <c r="Q155" s="21"/>
    </row>
    <row r="156" spans="2:17" s="75" customFormat="1" ht="19.7" customHeight="1">
      <c r="B156" s="73"/>
      <c r="C156" s="59" t="s">
        <v>178</v>
      </c>
      <c r="D156" s="59" t="s">
        <v>178</v>
      </c>
      <c r="E156" s="2091" t="s">
        <v>6427</v>
      </c>
      <c r="F156" s="608">
        <v>1</v>
      </c>
      <c r="G156" s="133">
        <v>2300</v>
      </c>
      <c r="H156" s="278">
        <f t="shared" si="5"/>
        <v>2300</v>
      </c>
      <c r="I156" s="90"/>
      <c r="J156" s="66" t="s">
        <v>6428</v>
      </c>
      <c r="K156" s="93" t="s">
        <v>6429</v>
      </c>
      <c r="L156" s="92"/>
      <c r="M156" s="20"/>
      <c r="N156" s="73"/>
      <c r="O156" s="20"/>
      <c r="P156" s="56"/>
      <c r="Q156" s="21"/>
    </row>
    <row r="157" spans="2:17" s="75" customFormat="1" ht="19.7" customHeight="1">
      <c r="B157" s="73"/>
      <c r="C157" s="59" t="s">
        <v>178</v>
      </c>
      <c r="D157" s="59" t="s">
        <v>178</v>
      </c>
      <c r="E157" s="2091" t="s">
        <v>6430</v>
      </c>
      <c r="F157" s="608"/>
      <c r="G157" s="133">
        <v>3600</v>
      </c>
      <c r="H157" s="278">
        <f t="shared" si="5"/>
        <v>0</v>
      </c>
      <c r="I157" s="90"/>
      <c r="J157" s="66" t="s">
        <v>6431</v>
      </c>
      <c r="K157" s="93" t="s">
        <v>3269</v>
      </c>
      <c r="L157" s="92"/>
      <c r="M157" s="20"/>
      <c r="N157" s="73"/>
      <c r="O157" s="20"/>
      <c r="P157" s="56"/>
      <c r="Q157" s="21"/>
    </row>
    <row r="158" spans="2:17" s="75" customFormat="1" ht="19.7" customHeight="1">
      <c r="B158" s="73"/>
      <c r="C158" s="59" t="s">
        <v>178</v>
      </c>
      <c r="D158" s="59" t="s">
        <v>178</v>
      </c>
      <c r="E158" s="54" t="s">
        <v>6432</v>
      </c>
      <c r="F158" s="1912">
        <v>4</v>
      </c>
      <c r="G158" s="91">
        <v>113</v>
      </c>
      <c r="H158" s="278">
        <f t="shared" si="5"/>
        <v>452</v>
      </c>
      <c r="I158" s="1278"/>
      <c r="J158" s="66" t="s">
        <v>6433</v>
      </c>
      <c r="K158" s="93"/>
      <c r="L158" s="92"/>
      <c r="M158" s="20"/>
      <c r="N158" s="73"/>
      <c r="O158" s="20"/>
      <c r="P158" s="56"/>
      <c r="Q158" s="21"/>
    </row>
    <row r="159" spans="2:17" s="75" customFormat="1" ht="19.7" customHeight="1">
      <c r="B159" s="73"/>
      <c r="C159" s="59" t="s">
        <v>178</v>
      </c>
      <c r="D159" s="59" t="s">
        <v>178</v>
      </c>
      <c r="E159" s="54" t="s">
        <v>6434</v>
      </c>
      <c r="F159" s="1912">
        <v>4</v>
      </c>
      <c r="G159" s="91">
        <v>670</v>
      </c>
      <c r="H159" s="278">
        <f t="shared" si="5"/>
        <v>2680</v>
      </c>
      <c r="I159" s="1278"/>
      <c r="J159" s="66" t="s">
        <v>6435</v>
      </c>
      <c r="K159" s="93"/>
      <c r="L159" s="92"/>
      <c r="M159" s="20"/>
      <c r="N159" s="73"/>
      <c r="O159" s="20"/>
      <c r="P159" s="56"/>
      <c r="Q159" s="21"/>
    </row>
    <row r="160" spans="2:17" s="75" customFormat="1" ht="19.7" customHeight="1">
      <c r="B160" s="73"/>
      <c r="C160" s="59" t="s">
        <v>178</v>
      </c>
      <c r="D160" s="59" t="s">
        <v>178</v>
      </c>
      <c r="E160" s="1589" t="s">
        <v>6436</v>
      </c>
      <c r="F160" s="1912">
        <v>1</v>
      </c>
      <c r="G160" s="91">
        <v>3120</v>
      </c>
      <c r="H160" s="278">
        <f t="shared" si="5"/>
        <v>3120</v>
      </c>
      <c r="I160" s="1278"/>
      <c r="J160" s="66" t="s">
        <v>6437</v>
      </c>
      <c r="K160" s="93"/>
      <c r="L160" s="92"/>
      <c r="M160" s="20"/>
      <c r="N160" s="73"/>
      <c r="O160" s="20"/>
      <c r="P160" s="56"/>
      <c r="Q160" s="21"/>
    </row>
    <row r="161" spans="2:17" s="75" customFormat="1" ht="19.7" customHeight="1">
      <c r="B161" s="73"/>
      <c r="C161" s="59" t="s">
        <v>178</v>
      </c>
      <c r="D161" s="59" t="s">
        <v>178</v>
      </c>
      <c r="E161" s="54" t="s">
        <v>6438</v>
      </c>
      <c r="F161" s="2092">
        <v>15</v>
      </c>
      <c r="G161" s="91">
        <v>49</v>
      </c>
      <c r="H161" s="278">
        <f t="shared" si="5"/>
        <v>735</v>
      </c>
      <c r="I161" s="1278"/>
      <c r="J161" s="2093" t="s">
        <v>6439</v>
      </c>
      <c r="K161" s="92" t="s">
        <v>6440</v>
      </c>
      <c r="L161" s="92"/>
      <c r="M161" s="20"/>
      <c r="N161" s="73"/>
      <c r="O161" s="20"/>
      <c r="P161" s="56"/>
      <c r="Q161" s="21"/>
    </row>
    <row r="162" spans="2:17" s="75" customFormat="1" ht="19.7" customHeight="1">
      <c r="B162" s="73"/>
      <c r="C162" s="59" t="s">
        <v>178</v>
      </c>
      <c r="D162" s="59" t="s">
        <v>178</v>
      </c>
      <c r="E162" s="284" t="s">
        <v>6441</v>
      </c>
      <c r="F162" s="284">
        <v>10</v>
      </c>
      <c r="G162" s="278">
        <v>29</v>
      </c>
      <c r="H162" s="278">
        <f t="shared" si="5"/>
        <v>290</v>
      </c>
      <c r="I162" s="278"/>
      <c r="J162" s="54" t="s">
        <v>6442</v>
      </c>
      <c r="K162" s="93"/>
      <c r="L162" s="92"/>
      <c r="M162" s="20"/>
      <c r="N162" s="73"/>
      <c r="O162" s="20"/>
      <c r="P162" s="56"/>
      <c r="Q162" s="21"/>
    </row>
    <row r="163" spans="2:17" s="75" customFormat="1" ht="19.7" customHeight="1">
      <c r="B163" s="73"/>
      <c r="C163" s="59" t="s">
        <v>178</v>
      </c>
      <c r="D163" s="59" t="s">
        <v>178</v>
      </c>
      <c r="E163" s="54" t="s">
        <v>6443</v>
      </c>
      <c r="F163" s="1912">
        <v>4</v>
      </c>
      <c r="G163" s="91">
        <v>2080</v>
      </c>
      <c r="H163" s="278">
        <f t="shared" si="5"/>
        <v>8320</v>
      </c>
      <c r="I163" s="1278"/>
      <c r="J163" s="66" t="s">
        <v>6444</v>
      </c>
      <c r="K163" s="93"/>
      <c r="L163" s="92"/>
      <c r="M163" s="20"/>
      <c r="N163" s="73"/>
      <c r="O163" s="20"/>
      <c r="P163" s="56"/>
      <c r="Q163" s="21"/>
    </row>
    <row r="164" spans="2:17" s="75" customFormat="1" ht="19.7" customHeight="1">
      <c r="B164" s="73"/>
      <c r="C164" s="59" t="s">
        <v>178</v>
      </c>
      <c r="D164" s="59" t="s">
        <v>178</v>
      </c>
      <c r="E164" s="1582" t="s">
        <v>6445</v>
      </c>
      <c r="F164" s="608">
        <v>1</v>
      </c>
      <c r="G164" s="133">
        <v>2690</v>
      </c>
      <c r="H164" s="278">
        <f t="shared" si="5"/>
        <v>2690</v>
      </c>
      <c r="I164" s="90"/>
      <c r="J164" s="66" t="s">
        <v>4171</v>
      </c>
      <c r="K164" s="93"/>
      <c r="L164" s="92"/>
      <c r="M164" s="20"/>
      <c r="N164" s="73"/>
      <c r="O164" s="20"/>
      <c r="P164" s="56"/>
      <c r="Q164" s="74"/>
    </row>
    <row r="165" spans="2:17" s="75" customFormat="1" ht="19.7" customHeight="1">
      <c r="B165" s="73"/>
      <c r="C165" s="59" t="s">
        <v>178</v>
      </c>
      <c r="D165" s="59" t="s">
        <v>178</v>
      </c>
      <c r="E165" s="2094" t="s">
        <v>6446</v>
      </c>
      <c r="F165" s="608">
        <v>3</v>
      </c>
      <c r="G165" s="133">
        <v>945</v>
      </c>
      <c r="H165" s="278">
        <f t="shared" si="5"/>
        <v>2835</v>
      </c>
      <c r="I165" s="90"/>
      <c r="J165" s="66" t="s">
        <v>6368</v>
      </c>
      <c r="K165" s="93"/>
      <c r="L165" s="92"/>
      <c r="M165" s="20"/>
      <c r="N165" s="73"/>
      <c r="O165" s="20"/>
      <c r="P165" s="56"/>
      <c r="Q165" s="74"/>
    </row>
    <row r="166" spans="2:17" s="75" customFormat="1" ht="19.7" customHeight="1">
      <c r="B166" s="73"/>
      <c r="C166" s="2095" t="s">
        <v>178</v>
      </c>
      <c r="D166" s="59" t="s">
        <v>178</v>
      </c>
      <c r="E166" s="2096" t="s">
        <v>6447</v>
      </c>
      <c r="F166" s="1407">
        <v>2</v>
      </c>
      <c r="G166" s="1363">
        <v>810</v>
      </c>
      <c r="H166" s="881">
        <f t="shared" si="5"/>
        <v>1620</v>
      </c>
      <c r="I166" s="90"/>
      <c r="J166" s="66"/>
      <c r="K166" s="93" t="s">
        <v>6448</v>
      </c>
      <c r="L166" s="92"/>
      <c r="M166" s="20"/>
      <c r="N166" s="73"/>
      <c r="O166" s="20"/>
      <c r="P166" s="20"/>
      <c r="Q166" s="74"/>
    </row>
    <row r="167" spans="2:17" s="75" customFormat="1" ht="19.7" customHeight="1">
      <c r="B167" s="73"/>
      <c r="C167" s="2095" t="s">
        <v>178</v>
      </c>
      <c r="D167" s="59" t="s">
        <v>178</v>
      </c>
      <c r="E167" s="2096" t="s">
        <v>6449</v>
      </c>
      <c r="F167" s="1407">
        <v>1</v>
      </c>
      <c r="G167" s="1363">
        <v>1290</v>
      </c>
      <c r="H167" s="881">
        <f t="shared" si="5"/>
        <v>1290</v>
      </c>
      <c r="I167" s="90"/>
      <c r="J167" s="66"/>
      <c r="K167" s="93" t="s">
        <v>6448</v>
      </c>
      <c r="L167" s="92"/>
      <c r="M167" s="20"/>
      <c r="N167" s="73"/>
      <c r="O167" s="20"/>
      <c r="P167" s="20"/>
      <c r="Q167" s="74"/>
    </row>
    <row r="168" spans="2:17" s="75" customFormat="1" ht="19.7" customHeight="1">
      <c r="B168" s="73"/>
      <c r="C168" s="2095" t="s">
        <v>178</v>
      </c>
      <c r="D168" s="59" t="s">
        <v>178</v>
      </c>
      <c r="E168" s="2097" t="s">
        <v>6450</v>
      </c>
      <c r="F168" s="1407">
        <v>4</v>
      </c>
      <c r="G168" s="1363">
        <v>273</v>
      </c>
      <c r="H168" s="881">
        <f t="shared" si="5"/>
        <v>1092</v>
      </c>
      <c r="I168" s="90"/>
      <c r="J168" s="66"/>
      <c r="K168" s="93" t="s">
        <v>6448</v>
      </c>
      <c r="L168" s="92"/>
      <c r="M168" s="20"/>
      <c r="N168" s="73"/>
      <c r="O168" s="20"/>
      <c r="P168" s="20"/>
      <c r="Q168" s="74"/>
    </row>
    <row r="169" spans="2:17" s="75" customFormat="1" ht="19.7" customHeight="1">
      <c r="B169" s="73"/>
      <c r="C169" s="2095" t="s">
        <v>178</v>
      </c>
      <c r="D169" s="59" t="s">
        <v>178</v>
      </c>
      <c r="E169" s="2096" t="s">
        <v>6451</v>
      </c>
      <c r="F169" s="1407">
        <v>2</v>
      </c>
      <c r="G169" s="1363">
        <v>220</v>
      </c>
      <c r="H169" s="881">
        <f t="shared" si="5"/>
        <v>440</v>
      </c>
      <c r="I169" s="90"/>
      <c r="J169" s="66"/>
      <c r="K169" s="93" t="s">
        <v>6448</v>
      </c>
      <c r="L169" s="92"/>
      <c r="M169" s="20"/>
      <c r="N169" s="73"/>
      <c r="O169" s="20"/>
      <c r="P169" s="20"/>
      <c r="Q169" s="74"/>
    </row>
    <row r="170" spans="2:17" s="75" customFormat="1" ht="19.7" customHeight="1">
      <c r="B170" s="73"/>
      <c r="C170" s="2095" t="s">
        <v>178</v>
      </c>
      <c r="D170" s="59" t="s">
        <v>178</v>
      </c>
      <c r="E170" s="2096" t="s">
        <v>6419</v>
      </c>
      <c r="F170" s="1407">
        <v>2</v>
      </c>
      <c r="G170" s="1363">
        <v>180</v>
      </c>
      <c r="H170" s="881">
        <f>F170*G170</f>
        <v>360</v>
      </c>
      <c r="I170" s="90"/>
      <c r="J170" s="66"/>
      <c r="K170" s="93" t="s">
        <v>6448</v>
      </c>
      <c r="L170" s="92"/>
      <c r="M170" s="20"/>
      <c r="N170" s="73"/>
      <c r="O170" s="20"/>
      <c r="P170" s="20"/>
      <c r="Q170" s="74"/>
    </row>
    <row r="171" spans="2:17" s="75" customFormat="1" ht="19.7" customHeight="1">
      <c r="B171" s="73"/>
      <c r="C171" s="2095" t="s">
        <v>178</v>
      </c>
      <c r="D171" s="59" t="s">
        <v>178</v>
      </c>
      <c r="E171" s="2096" t="s">
        <v>6452</v>
      </c>
      <c r="F171" s="1407">
        <v>4</v>
      </c>
      <c r="G171" s="1363">
        <v>700</v>
      </c>
      <c r="H171" s="881">
        <f t="shared" si="5"/>
        <v>2800</v>
      </c>
      <c r="I171" s="90"/>
      <c r="J171" s="66"/>
      <c r="K171" s="93" t="s">
        <v>6448</v>
      </c>
      <c r="L171" s="92"/>
      <c r="M171" s="20"/>
      <c r="N171" s="73"/>
      <c r="O171" s="20"/>
      <c r="P171" s="20"/>
      <c r="Q171" s="74"/>
    </row>
    <row r="172" spans="2:17" s="75" customFormat="1" ht="19.7" customHeight="1">
      <c r="B172" s="73"/>
      <c r="C172" s="1265"/>
      <c r="D172" s="1265"/>
      <c r="E172" s="2098"/>
      <c r="F172" s="608"/>
      <c r="G172" s="133"/>
      <c r="H172" s="278"/>
      <c r="I172" s="90"/>
      <c r="J172" s="66"/>
      <c r="K172" s="93"/>
      <c r="L172" s="92"/>
      <c r="M172" s="20"/>
      <c r="N172" s="73"/>
      <c r="O172" s="20"/>
      <c r="P172" s="56"/>
      <c r="Q172" s="74"/>
    </row>
    <row r="173" spans="2:17" s="75" customFormat="1" ht="19.7" customHeight="1">
      <c r="B173" s="73"/>
      <c r="C173" s="1265"/>
      <c r="D173" s="1265"/>
      <c r="E173" s="2091"/>
      <c r="F173" s="608"/>
      <c r="G173" s="133"/>
      <c r="H173" s="278"/>
      <c r="I173" s="90"/>
      <c r="J173" s="66"/>
      <c r="K173" s="93"/>
      <c r="L173" s="92"/>
      <c r="M173" s="20"/>
      <c r="N173" s="73"/>
      <c r="O173" s="20"/>
      <c r="P173" s="20"/>
      <c r="Q173" s="74"/>
    </row>
    <row r="174" spans="2:17" s="75" customFormat="1" ht="19.7" customHeight="1">
      <c r="B174" s="73"/>
      <c r="C174" s="1265"/>
      <c r="D174" s="1265"/>
      <c r="E174" s="1851">
        <f>SUM(H134:H173)</f>
        <v>148312</v>
      </c>
      <c r="F174" s="608"/>
      <c r="G174" s="133"/>
      <c r="H174" s="278"/>
      <c r="I174" s="90"/>
      <c r="J174" s="66"/>
      <c r="K174" s="93"/>
      <c r="L174" s="92"/>
      <c r="M174" s="20"/>
      <c r="N174" s="73"/>
      <c r="O174" s="20"/>
      <c r="P174" s="20"/>
      <c r="Q174" s="74"/>
    </row>
    <row r="175" spans="2:17" s="75" customFormat="1" ht="19.7" customHeight="1">
      <c r="B175" s="73"/>
      <c r="C175" s="1265"/>
      <c r="D175" s="1265"/>
      <c r="E175" s="2029"/>
      <c r="F175" s="608"/>
      <c r="G175" s="133"/>
      <c r="H175" s="278"/>
      <c r="I175" s="90"/>
      <c r="J175" s="66"/>
      <c r="K175" s="93"/>
      <c r="L175" s="92"/>
      <c r="M175" s="20"/>
      <c r="N175" s="73"/>
      <c r="O175" s="20"/>
      <c r="P175" s="20"/>
      <c r="Q175" s="74"/>
    </row>
    <row r="176" spans="2:17" s="75" customFormat="1" ht="19.7" customHeight="1">
      <c r="B176" s="73"/>
      <c r="C176" s="73"/>
      <c r="D176" s="73"/>
      <c r="E176" s="146"/>
      <c r="F176" s="608"/>
      <c r="G176" s="133"/>
      <c r="H176" s="278"/>
      <c r="I176" s="90"/>
      <c r="J176" s="66"/>
      <c r="K176" s="93"/>
      <c r="L176" s="92"/>
      <c r="M176" s="20"/>
      <c r="N176" s="73"/>
      <c r="O176" s="20"/>
      <c r="P176" s="20"/>
      <c r="Q176" s="74"/>
    </row>
    <row r="177" spans="2:17" s="75" customFormat="1" ht="19.7" customHeight="1">
      <c r="B177" s="73"/>
      <c r="C177" s="1262" t="s">
        <v>6453</v>
      </c>
      <c r="D177" s="1263"/>
      <c r="E177" s="1264"/>
      <c r="F177" s="608"/>
      <c r="G177" s="133"/>
      <c r="H177" s="278"/>
      <c r="I177" s="90"/>
      <c r="J177" s="66"/>
      <c r="K177" s="93"/>
      <c r="L177" s="92"/>
      <c r="M177" s="20"/>
      <c r="N177" s="73"/>
      <c r="O177" s="20"/>
      <c r="P177" s="20"/>
      <c r="Q177" s="74"/>
    </row>
    <row r="178" spans="2:17" s="75" customFormat="1" ht="19.7" customHeight="1">
      <c r="B178" s="73"/>
      <c r="C178" s="59" t="s">
        <v>178</v>
      </c>
      <c r="D178" s="59" t="s">
        <v>178</v>
      </c>
      <c r="E178" s="438" t="s">
        <v>6454</v>
      </c>
      <c r="F178" s="608">
        <v>2</v>
      </c>
      <c r="G178" s="133">
        <v>640</v>
      </c>
      <c r="H178" s="278">
        <f t="shared" si="5"/>
        <v>1280</v>
      </c>
      <c r="I178" s="90"/>
      <c r="J178" s="2086" t="s">
        <v>6455</v>
      </c>
      <c r="K178" s="93" t="s">
        <v>6456</v>
      </c>
      <c r="L178" s="92"/>
      <c r="M178" s="20"/>
      <c r="N178" s="73"/>
      <c r="O178" s="20"/>
      <c r="P178" s="56"/>
      <c r="Q178" s="21"/>
    </row>
    <row r="179" spans="2:17" s="75" customFormat="1" ht="19.7" customHeight="1">
      <c r="B179" s="73"/>
      <c r="C179" s="59" t="s">
        <v>178</v>
      </c>
      <c r="D179" s="59" t="s">
        <v>178</v>
      </c>
      <c r="E179" s="146" t="s">
        <v>6457</v>
      </c>
      <c r="F179" s="608">
        <v>2</v>
      </c>
      <c r="G179" s="133">
        <v>700</v>
      </c>
      <c r="H179" s="278">
        <f t="shared" si="5"/>
        <v>1400</v>
      </c>
      <c r="I179" s="90"/>
      <c r="J179" s="2086" t="s">
        <v>6455</v>
      </c>
      <c r="K179" s="93" t="s">
        <v>6456</v>
      </c>
      <c r="L179" s="92"/>
      <c r="M179" s="20"/>
      <c r="N179" s="73"/>
      <c r="O179" s="20"/>
      <c r="P179" s="56"/>
      <c r="Q179" s="21"/>
    </row>
    <row r="180" spans="2:17" s="75" customFormat="1" ht="19.7" customHeight="1">
      <c r="B180" s="73"/>
      <c r="C180" s="59" t="s">
        <v>178</v>
      </c>
      <c r="D180" s="59" t="s">
        <v>178</v>
      </c>
      <c r="E180" s="146" t="s">
        <v>6458</v>
      </c>
      <c r="F180" s="608">
        <v>2</v>
      </c>
      <c r="G180" s="133">
        <v>370</v>
      </c>
      <c r="H180" s="278">
        <f t="shared" si="5"/>
        <v>740</v>
      </c>
      <c r="I180" s="90"/>
      <c r="J180" s="2086" t="s">
        <v>6459</v>
      </c>
      <c r="K180" s="93" t="s">
        <v>6456</v>
      </c>
      <c r="L180" s="92"/>
      <c r="M180" s="20"/>
      <c r="N180" s="73"/>
      <c r="O180" s="20"/>
      <c r="P180" s="56"/>
      <c r="Q180" s="21"/>
    </row>
    <row r="181" spans="2:17" s="75" customFormat="1" ht="19.7" customHeight="1">
      <c r="B181" s="73"/>
      <c r="C181" s="59" t="s">
        <v>178</v>
      </c>
      <c r="D181" s="59" t="s">
        <v>178</v>
      </c>
      <c r="E181" s="146" t="s">
        <v>6460</v>
      </c>
      <c r="F181" s="608">
        <v>6</v>
      </c>
      <c r="G181" s="133">
        <v>570</v>
      </c>
      <c r="H181" s="278">
        <f t="shared" si="5"/>
        <v>3420</v>
      </c>
      <c r="I181" s="90"/>
      <c r="J181" s="2086" t="s">
        <v>6459</v>
      </c>
      <c r="K181" s="93" t="s">
        <v>6456</v>
      </c>
      <c r="L181" s="92"/>
      <c r="M181" s="20"/>
      <c r="N181" s="73"/>
      <c r="O181" s="20"/>
      <c r="P181" s="56"/>
      <c r="Q181" s="21"/>
    </row>
    <row r="182" spans="2:17" s="75" customFormat="1" ht="19.7" customHeight="1">
      <c r="B182" s="73"/>
      <c r="C182" s="59" t="s">
        <v>178</v>
      </c>
      <c r="D182" s="59" t="s">
        <v>178</v>
      </c>
      <c r="E182" s="146" t="s">
        <v>6461</v>
      </c>
      <c r="F182" s="608">
        <v>6</v>
      </c>
      <c r="G182" s="133">
        <v>650</v>
      </c>
      <c r="H182" s="278">
        <f t="shared" si="5"/>
        <v>3900</v>
      </c>
      <c r="I182" s="90"/>
      <c r="J182" s="2086" t="s">
        <v>6459</v>
      </c>
      <c r="K182" s="93" t="s">
        <v>6456</v>
      </c>
      <c r="L182" s="92"/>
      <c r="M182" s="20"/>
      <c r="N182" s="73"/>
      <c r="O182" s="20"/>
      <c r="P182" s="56"/>
      <c r="Q182" s="21"/>
    </row>
    <row r="183" spans="2:17" s="75" customFormat="1" ht="19.7" customHeight="1">
      <c r="B183" s="73"/>
      <c r="C183" s="59" t="s">
        <v>178</v>
      </c>
      <c r="D183" s="59" t="s">
        <v>178</v>
      </c>
      <c r="E183" s="146" t="s">
        <v>6462</v>
      </c>
      <c r="F183" s="589">
        <v>1</v>
      </c>
      <c r="G183" s="133">
        <v>890</v>
      </c>
      <c r="H183" s="278">
        <f t="shared" si="5"/>
        <v>890</v>
      </c>
      <c r="I183" s="90"/>
      <c r="J183" s="2086" t="s">
        <v>6459</v>
      </c>
      <c r="K183" s="93" t="s">
        <v>6456</v>
      </c>
      <c r="L183" s="92"/>
      <c r="M183" s="20"/>
      <c r="N183" s="73"/>
      <c r="O183" s="20"/>
      <c r="P183" s="56"/>
      <c r="Q183" s="21"/>
    </row>
    <row r="184" spans="2:17" s="75" customFormat="1" ht="19.7" customHeight="1">
      <c r="B184" s="73"/>
      <c r="C184" s="59" t="s">
        <v>178</v>
      </c>
      <c r="D184" s="59" t="s">
        <v>178</v>
      </c>
      <c r="E184" s="438" t="s">
        <v>6463</v>
      </c>
      <c r="F184" s="608">
        <v>2</v>
      </c>
      <c r="G184" s="133">
        <v>830</v>
      </c>
      <c r="H184" s="278">
        <f t="shared" si="5"/>
        <v>1660</v>
      </c>
      <c r="I184" s="90"/>
      <c r="J184" s="2086" t="s">
        <v>6459</v>
      </c>
      <c r="K184" s="93" t="s">
        <v>6456</v>
      </c>
      <c r="L184" s="92"/>
      <c r="M184" s="20"/>
      <c r="N184" s="73"/>
      <c r="O184" s="20"/>
      <c r="P184" s="56"/>
      <c r="Q184" s="21"/>
    </row>
    <row r="185" spans="2:17" s="75" customFormat="1" ht="19.7" customHeight="1">
      <c r="B185" s="73"/>
      <c r="C185" s="59" t="s">
        <v>178</v>
      </c>
      <c r="D185" s="59" t="s">
        <v>178</v>
      </c>
      <c r="E185" s="438" t="s">
        <v>6464</v>
      </c>
      <c r="F185" s="589">
        <v>2</v>
      </c>
      <c r="G185" s="295">
        <v>950</v>
      </c>
      <c r="H185" s="278">
        <f t="shared" si="5"/>
        <v>1900</v>
      </c>
      <c r="I185" s="90"/>
      <c r="J185" s="2086" t="s">
        <v>6459</v>
      </c>
      <c r="K185" s="93" t="s">
        <v>6456</v>
      </c>
      <c r="L185" s="92"/>
      <c r="M185" s="20"/>
      <c r="N185" s="73"/>
      <c r="O185" s="20"/>
      <c r="P185" s="56"/>
      <c r="Q185" s="21"/>
    </row>
    <row r="186" spans="2:17" s="75" customFormat="1" ht="19.7" customHeight="1">
      <c r="B186" s="73"/>
      <c r="C186" s="59" t="s">
        <v>178</v>
      </c>
      <c r="D186" s="59" t="s">
        <v>178</v>
      </c>
      <c r="E186" s="146" t="s">
        <v>6465</v>
      </c>
      <c r="F186" s="608">
        <v>44</v>
      </c>
      <c r="G186" s="133">
        <v>176</v>
      </c>
      <c r="H186" s="278">
        <f t="shared" si="5"/>
        <v>7744</v>
      </c>
      <c r="I186" s="90"/>
      <c r="J186" s="66" t="s">
        <v>6414</v>
      </c>
      <c r="K186" s="93" t="s">
        <v>6456</v>
      </c>
      <c r="L186" s="92"/>
      <c r="M186" s="20"/>
      <c r="N186" s="73"/>
      <c r="O186" s="20"/>
      <c r="P186" s="56"/>
      <c r="Q186" s="21"/>
    </row>
    <row r="187" spans="2:17" s="75" customFormat="1" ht="19.7" customHeight="1">
      <c r="B187" s="73"/>
      <c r="C187" s="59" t="s">
        <v>178</v>
      </c>
      <c r="D187" s="59" t="s">
        <v>178</v>
      </c>
      <c r="E187" s="146" t="s">
        <v>6466</v>
      </c>
      <c r="F187" s="608">
        <v>4</v>
      </c>
      <c r="G187" s="133">
        <v>156</v>
      </c>
      <c r="H187" s="278">
        <f t="shared" si="5"/>
        <v>624</v>
      </c>
      <c r="I187" s="90"/>
      <c r="J187" s="66" t="s">
        <v>6416</v>
      </c>
      <c r="K187" s="93" t="s">
        <v>6456</v>
      </c>
      <c r="L187" s="92"/>
      <c r="M187" s="20"/>
      <c r="N187" s="73"/>
      <c r="O187" s="20"/>
      <c r="P187" s="56"/>
      <c r="Q187" s="21"/>
    </row>
    <row r="188" spans="2:17" s="75" customFormat="1" ht="19.7" customHeight="1">
      <c r="B188" s="73"/>
      <c r="C188" s="59" t="s">
        <v>178</v>
      </c>
      <c r="D188" s="59" t="s">
        <v>178</v>
      </c>
      <c r="E188" s="146" t="s">
        <v>6467</v>
      </c>
      <c r="F188" s="608">
        <v>4</v>
      </c>
      <c r="G188" s="133">
        <v>150</v>
      </c>
      <c r="H188" s="278">
        <f t="shared" si="5"/>
        <v>600</v>
      </c>
      <c r="I188" s="90"/>
      <c r="J188" s="66" t="s">
        <v>6468</v>
      </c>
      <c r="K188" s="93" t="s">
        <v>6456</v>
      </c>
      <c r="L188" s="92"/>
      <c r="M188" s="20"/>
      <c r="N188" s="73"/>
      <c r="O188" s="20"/>
      <c r="P188" s="56"/>
      <c r="Q188" s="21"/>
    </row>
    <row r="189" spans="2:17" s="75" customFormat="1" ht="19.7" customHeight="1">
      <c r="B189" s="73"/>
      <c r="C189" s="59" t="s">
        <v>178</v>
      </c>
      <c r="D189" s="59" t="s">
        <v>178</v>
      </c>
      <c r="E189" s="146" t="s">
        <v>6469</v>
      </c>
      <c r="F189" s="608">
        <v>4</v>
      </c>
      <c r="G189" s="133">
        <v>145</v>
      </c>
      <c r="H189" s="278">
        <f t="shared" si="5"/>
        <v>580</v>
      </c>
      <c r="I189" s="90"/>
      <c r="J189" s="66" t="s">
        <v>6470</v>
      </c>
      <c r="K189" s="93" t="s">
        <v>6456</v>
      </c>
      <c r="L189" s="92"/>
      <c r="M189" s="20"/>
      <c r="N189" s="73"/>
      <c r="O189" s="20"/>
      <c r="P189" s="56"/>
      <c r="Q189" s="21"/>
    </row>
    <row r="190" spans="2:17" s="75" customFormat="1" ht="19.7" customHeight="1">
      <c r="B190" s="73"/>
      <c r="C190" s="59" t="s">
        <v>178</v>
      </c>
      <c r="D190" s="59" t="s">
        <v>178</v>
      </c>
      <c r="E190" s="146" t="s">
        <v>6471</v>
      </c>
      <c r="F190" s="608">
        <v>1</v>
      </c>
      <c r="G190" s="133">
        <v>740</v>
      </c>
      <c r="H190" s="278">
        <f t="shared" si="5"/>
        <v>740</v>
      </c>
      <c r="I190" s="90"/>
      <c r="J190" s="66" t="s">
        <v>6472</v>
      </c>
      <c r="K190" s="93" t="s">
        <v>6456</v>
      </c>
      <c r="L190" s="2098"/>
      <c r="M190" s="20"/>
      <c r="N190" s="73"/>
      <c r="O190" s="20"/>
      <c r="P190" s="56"/>
      <c r="Q190" s="21"/>
    </row>
    <row r="191" spans="2:17" s="75" customFormat="1" ht="19.7" customHeight="1">
      <c r="B191" s="73"/>
      <c r="C191" s="59" t="s">
        <v>178</v>
      </c>
      <c r="D191" s="59" t="s">
        <v>178</v>
      </c>
      <c r="E191" s="146" t="s">
        <v>6473</v>
      </c>
      <c r="F191" s="608">
        <v>1</v>
      </c>
      <c r="G191" s="133">
        <v>800</v>
      </c>
      <c r="H191" s="278">
        <f t="shared" si="5"/>
        <v>800</v>
      </c>
      <c r="I191" s="90"/>
      <c r="J191" s="66" t="s">
        <v>6474</v>
      </c>
      <c r="K191" s="93" t="s">
        <v>6456</v>
      </c>
      <c r="L191" s="2099"/>
      <c r="M191" s="20"/>
      <c r="N191" s="73"/>
      <c r="O191" s="20"/>
      <c r="P191" s="56"/>
      <c r="Q191" s="21"/>
    </row>
    <row r="192" spans="2:17" s="75" customFormat="1" ht="19.7" customHeight="1">
      <c r="B192" s="73"/>
      <c r="C192" s="59" t="s">
        <v>178</v>
      </c>
      <c r="D192" s="59" t="s">
        <v>178</v>
      </c>
      <c r="E192" s="146" t="s">
        <v>6475</v>
      </c>
      <c r="F192" s="608">
        <v>1</v>
      </c>
      <c r="G192" s="133">
        <v>850</v>
      </c>
      <c r="H192" s="278">
        <f t="shared" si="5"/>
        <v>850</v>
      </c>
      <c r="I192" s="90"/>
      <c r="J192" s="66" t="s">
        <v>6476</v>
      </c>
      <c r="K192" s="93" t="s">
        <v>6456</v>
      </c>
      <c r="L192" s="2098"/>
      <c r="M192" s="20"/>
      <c r="N192" s="73"/>
      <c r="O192" s="20"/>
      <c r="P192" s="56"/>
      <c r="Q192" s="21"/>
    </row>
    <row r="193" spans="2:17" s="75" customFormat="1" ht="19.7" customHeight="1">
      <c r="B193" s="73"/>
      <c r="C193" s="59" t="s">
        <v>178</v>
      </c>
      <c r="D193" s="59" t="s">
        <v>178</v>
      </c>
      <c r="E193" s="1850" t="s">
        <v>6477</v>
      </c>
      <c r="F193" s="608">
        <v>4</v>
      </c>
      <c r="G193" s="133">
        <v>3040</v>
      </c>
      <c r="H193" s="278">
        <f t="shared" si="5"/>
        <v>12160</v>
      </c>
      <c r="I193" s="90"/>
      <c r="J193" s="66" t="s">
        <v>6478</v>
      </c>
      <c r="K193" s="93" t="s">
        <v>6456</v>
      </c>
      <c r="L193" s="2098"/>
      <c r="M193" s="20"/>
      <c r="N193" s="73"/>
      <c r="O193" s="20"/>
      <c r="P193" s="56"/>
      <c r="Q193" s="21"/>
    </row>
    <row r="194" spans="2:17" s="75" customFormat="1" ht="19.7" customHeight="1">
      <c r="B194" s="73"/>
      <c r="C194" s="59" t="s">
        <v>178</v>
      </c>
      <c r="D194" s="59" t="s">
        <v>178</v>
      </c>
      <c r="E194" s="146" t="s">
        <v>6479</v>
      </c>
      <c r="F194" s="608">
        <v>2</v>
      </c>
      <c r="G194" s="133">
        <v>2820</v>
      </c>
      <c r="H194" s="278">
        <f t="shared" si="5"/>
        <v>5640</v>
      </c>
      <c r="I194" s="90"/>
      <c r="J194" s="66" t="s">
        <v>6480</v>
      </c>
      <c r="K194" s="93" t="s">
        <v>6456</v>
      </c>
      <c r="L194" s="2098"/>
      <c r="M194" s="20"/>
      <c r="N194" s="73"/>
      <c r="O194" s="20"/>
      <c r="P194" s="56"/>
      <c r="Q194" s="21"/>
    </row>
    <row r="195" spans="2:17" s="75" customFormat="1" ht="19.7" customHeight="1">
      <c r="B195" s="73"/>
      <c r="C195" s="59" t="s">
        <v>178</v>
      </c>
      <c r="D195" s="59" t="s">
        <v>178</v>
      </c>
      <c r="E195" s="1850" t="s">
        <v>6481</v>
      </c>
      <c r="F195" s="608">
        <v>2</v>
      </c>
      <c r="G195" s="133">
        <v>3230</v>
      </c>
      <c r="H195" s="278">
        <f t="shared" si="5"/>
        <v>6460</v>
      </c>
      <c r="I195" s="90"/>
      <c r="J195" s="66" t="s">
        <v>6482</v>
      </c>
      <c r="K195" s="93" t="s">
        <v>6456</v>
      </c>
      <c r="L195" s="2098"/>
      <c r="M195" s="20"/>
      <c r="N195" s="73"/>
      <c r="O195" s="20"/>
      <c r="P195" s="56"/>
      <c r="Q195" s="21"/>
    </row>
    <row r="196" spans="2:17" s="75" customFormat="1" ht="19.7" customHeight="1">
      <c r="B196" s="73"/>
      <c r="C196" s="59" t="s">
        <v>178</v>
      </c>
      <c r="D196" s="59" t="s">
        <v>178</v>
      </c>
      <c r="E196" s="2087" t="s">
        <v>6483</v>
      </c>
      <c r="F196" s="608">
        <v>1</v>
      </c>
      <c r="G196" s="133">
        <v>1540</v>
      </c>
      <c r="H196" s="278">
        <f t="shared" si="5"/>
        <v>1540</v>
      </c>
      <c r="I196" s="90"/>
      <c r="J196" s="66" t="s">
        <v>6484</v>
      </c>
      <c r="K196" s="93" t="s">
        <v>6456</v>
      </c>
      <c r="L196" s="2094"/>
      <c r="M196" s="20"/>
      <c r="N196" s="73"/>
      <c r="O196" s="20"/>
      <c r="P196" s="56"/>
      <c r="Q196" s="21"/>
    </row>
    <row r="197" spans="2:17" s="75" customFormat="1" ht="19.7" customHeight="1">
      <c r="B197" s="73"/>
      <c r="C197" s="59" t="s">
        <v>178</v>
      </c>
      <c r="D197" s="59" t="s">
        <v>178</v>
      </c>
      <c r="E197" s="146" t="s">
        <v>210</v>
      </c>
      <c r="F197" s="608">
        <v>16</v>
      </c>
      <c r="G197" s="133">
        <v>93</v>
      </c>
      <c r="H197" s="278">
        <f t="shared" si="5"/>
        <v>1488</v>
      </c>
      <c r="I197" s="90"/>
      <c r="J197" s="66" t="s">
        <v>3235</v>
      </c>
      <c r="K197" s="93" t="s">
        <v>6456</v>
      </c>
      <c r="L197" s="92"/>
      <c r="M197" s="20"/>
      <c r="N197" s="73"/>
      <c r="O197" s="20"/>
      <c r="P197" s="56"/>
      <c r="Q197" s="21"/>
    </row>
    <row r="198" spans="2:17" s="75" customFormat="1" ht="19.7" customHeight="1">
      <c r="B198" s="73"/>
      <c r="C198" s="59" t="s">
        <v>178</v>
      </c>
      <c r="D198" s="59" t="s">
        <v>178</v>
      </c>
      <c r="E198" s="146" t="s">
        <v>6485</v>
      </c>
      <c r="F198" s="608">
        <v>2</v>
      </c>
      <c r="G198" s="133">
        <v>181</v>
      </c>
      <c r="H198" s="278">
        <f t="shared" ref="H198:H273" si="6">F198*G198</f>
        <v>362</v>
      </c>
      <c r="I198" s="90"/>
      <c r="J198" s="66" t="s">
        <v>6486</v>
      </c>
      <c r="K198" s="93" t="s">
        <v>6456</v>
      </c>
      <c r="L198" s="92"/>
      <c r="M198" s="20"/>
      <c r="N198" s="73"/>
      <c r="O198" s="20"/>
      <c r="P198" s="56"/>
      <c r="Q198" s="21"/>
    </row>
    <row r="199" spans="2:17" s="75" customFormat="1" ht="19.7" customHeight="1">
      <c r="B199" s="73"/>
      <c r="C199" s="59" t="s">
        <v>178</v>
      </c>
      <c r="D199" s="59" t="s">
        <v>178</v>
      </c>
      <c r="E199" s="146" t="s">
        <v>6487</v>
      </c>
      <c r="F199" s="608">
        <v>2</v>
      </c>
      <c r="G199" s="133">
        <v>566</v>
      </c>
      <c r="H199" s="278">
        <f t="shared" si="6"/>
        <v>1132</v>
      </c>
      <c r="I199" s="90"/>
      <c r="J199" s="66" t="s">
        <v>6488</v>
      </c>
      <c r="K199" s="93" t="s">
        <v>6456</v>
      </c>
      <c r="L199" s="92"/>
      <c r="M199" s="20"/>
      <c r="N199" s="73"/>
      <c r="O199" s="20"/>
      <c r="P199" s="56"/>
      <c r="Q199" s="21"/>
    </row>
    <row r="200" spans="2:17" s="75" customFormat="1" ht="19.7" customHeight="1">
      <c r="B200" s="73"/>
      <c r="C200" s="59" t="s">
        <v>178</v>
      </c>
      <c r="D200" s="59" t="s">
        <v>178</v>
      </c>
      <c r="E200" s="146" t="s">
        <v>6489</v>
      </c>
      <c r="F200" s="608">
        <v>1</v>
      </c>
      <c r="G200" s="133">
        <v>1360</v>
      </c>
      <c r="H200" s="278">
        <f t="shared" si="6"/>
        <v>1360</v>
      </c>
      <c r="I200" s="90"/>
      <c r="J200" s="66" t="s">
        <v>6490</v>
      </c>
      <c r="K200" s="93" t="s">
        <v>6456</v>
      </c>
      <c r="L200" s="92"/>
      <c r="M200" s="20"/>
      <c r="N200" s="73"/>
      <c r="O200" s="20"/>
      <c r="P200" s="56"/>
      <c r="Q200" s="21"/>
    </row>
    <row r="201" spans="2:17" s="75" customFormat="1" ht="19.7" customHeight="1">
      <c r="B201" s="73"/>
      <c r="C201" s="59" t="s">
        <v>178</v>
      </c>
      <c r="D201" s="59" t="s">
        <v>178</v>
      </c>
      <c r="E201" s="146" t="s">
        <v>6491</v>
      </c>
      <c r="F201" s="589">
        <v>2</v>
      </c>
      <c r="G201" s="133">
        <v>695</v>
      </c>
      <c r="H201" s="278">
        <f t="shared" si="6"/>
        <v>1390</v>
      </c>
      <c r="I201" s="90"/>
      <c r="J201" s="66" t="s">
        <v>222</v>
      </c>
      <c r="K201" s="93" t="s">
        <v>6456</v>
      </c>
      <c r="L201" s="92"/>
      <c r="M201" s="20"/>
      <c r="N201" s="73"/>
      <c r="O201" s="20"/>
      <c r="P201" s="56"/>
      <c r="Q201" s="21"/>
    </row>
    <row r="202" spans="2:17" s="75" customFormat="1" ht="19.7" customHeight="1">
      <c r="B202" s="73"/>
      <c r="C202" s="59" t="s">
        <v>178</v>
      </c>
      <c r="D202" s="59" t="s">
        <v>178</v>
      </c>
      <c r="E202" s="146" t="s">
        <v>6492</v>
      </c>
      <c r="F202" s="608">
        <v>1</v>
      </c>
      <c r="G202" s="133">
        <v>1625</v>
      </c>
      <c r="H202" s="278">
        <f t="shared" si="6"/>
        <v>1625</v>
      </c>
      <c r="I202" s="90"/>
      <c r="J202" s="66" t="s">
        <v>220</v>
      </c>
      <c r="K202" s="93" t="s">
        <v>6456</v>
      </c>
      <c r="L202" s="92"/>
      <c r="M202" s="20"/>
      <c r="N202" s="73"/>
      <c r="O202" s="20"/>
      <c r="P202" s="56"/>
      <c r="Q202" s="21"/>
    </row>
    <row r="203" spans="2:17" s="75" customFormat="1" ht="19.7" customHeight="1">
      <c r="B203" s="73"/>
      <c r="C203" s="59" t="s">
        <v>178</v>
      </c>
      <c r="D203" s="59" t="s">
        <v>178</v>
      </c>
      <c r="E203" s="146" t="s">
        <v>6493</v>
      </c>
      <c r="F203" s="608">
        <v>4</v>
      </c>
      <c r="G203" s="133">
        <v>140</v>
      </c>
      <c r="H203" s="278">
        <f t="shared" si="6"/>
        <v>560</v>
      </c>
      <c r="I203" s="90"/>
      <c r="J203" s="66" t="s">
        <v>6494</v>
      </c>
      <c r="K203" s="93" t="s">
        <v>6456</v>
      </c>
      <c r="L203" s="92"/>
      <c r="M203" s="20"/>
      <c r="N203" s="73"/>
      <c r="O203" s="20"/>
      <c r="P203" s="56"/>
      <c r="Q203" s="21"/>
    </row>
    <row r="204" spans="2:17" s="75" customFormat="1" ht="19.7" customHeight="1">
      <c r="B204" s="73"/>
      <c r="C204" s="59" t="s">
        <v>178</v>
      </c>
      <c r="D204" s="59" t="s">
        <v>178</v>
      </c>
      <c r="E204" s="146" t="s">
        <v>6495</v>
      </c>
      <c r="F204" s="608">
        <v>4</v>
      </c>
      <c r="G204" s="133">
        <v>160</v>
      </c>
      <c r="H204" s="278">
        <f t="shared" si="6"/>
        <v>640</v>
      </c>
      <c r="I204" s="90"/>
      <c r="J204" s="66" t="s">
        <v>6496</v>
      </c>
      <c r="K204" s="93" t="s">
        <v>6456</v>
      </c>
      <c r="L204" s="92"/>
      <c r="M204" s="20"/>
      <c r="N204" s="73"/>
      <c r="O204" s="20"/>
      <c r="P204" s="56"/>
      <c r="Q204" s="21"/>
    </row>
    <row r="205" spans="2:17" s="75" customFormat="1" ht="19.7" customHeight="1">
      <c r="B205" s="73"/>
      <c r="C205" s="59" t="s">
        <v>178</v>
      </c>
      <c r="D205" s="59" t="s">
        <v>178</v>
      </c>
      <c r="E205" s="146" t="s">
        <v>6497</v>
      </c>
      <c r="F205" s="608">
        <v>2</v>
      </c>
      <c r="G205" s="133">
        <v>119</v>
      </c>
      <c r="H205" s="278">
        <f t="shared" si="6"/>
        <v>238</v>
      </c>
      <c r="I205" s="90"/>
      <c r="J205" s="66" t="s">
        <v>6498</v>
      </c>
      <c r="K205" s="93" t="s">
        <v>6456</v>
      </c>
      <c r="L205" s="92"/>
      <c r="M205" s="20"/>
      <c r="N205" s="73"/>
      <c r="O205" s="20"/>
      <c r="P205" s="56"/>
      <c r="Q205" s="21"/>
    </row>
    <row r="206" spans="2:17" s="75" customFormat="1" ht="19.7" customHeight="1">
      <c r="B206" s="73"/>
      <c r="C206" s="59" t="s">
        <v>178</v>
      </c>
      <c r="D206" s="59" t="s">
        <v>178</v>
      </c>
      <c r="E206" s="146" t="s">
        <v>3199</v>
      </c>
      <c r="F206" s="608">
        <v>4</v>
      </c>
      <c r="G206" s="133">
        <v>75</v>
      </c>
      <c r="H206" s="278">
        <f t="shared" si="6"/>
        <v>300</v>
      </c>
      <c r="I206" s="90"/>
      <c r="J206" s="66" t="s">
        <v>6499</v>
      </c>
      <c r="K206" s="93" t="s">
        <v>6456</v>
      </c>
      <c r="L206" s="92"/>
      <c r="M206" s="20"/>
      <c r="N206" s="73"/>
      <c r="O206" s="20"/>
      <c r="P206" s="56"/>
      <c r="Q206" s="21"/>
    </row>
    <row r="207" spans="2:17" s="75" customFormat="1" ht="19.7" customHeight="1">
      <c r="B207" s="73"/>
      <c r="C207" s="59" t="s">
        <v>178</v>
      </c>
      <c r="D207" s="59" t="s">
        <v>178</v>
      </c>
      <c r="E207" s="146" t="s">
        <v>6500</v>
      </c>
      <c r="F207" s="608">
        <v>44</v>
      </c>
      <c r="G207" s="133">
        <v>25</v>
      </c>
      <c r="H207" s="278">
        <f t="shared" si="6"/>
        <v>1100</v>
      </c>
      <c r="I207" s="90"/>
      <c r="J207" s="66" t="s">
        <v>3258</v>
      </c>
      <c r="K207" s="93" t="s">
        <v>6456</v>
      </c>
      <c r="L207" s="92"/>
      <c r="M207" s="20"/>
      <c r="N207" s="73"/>
      <c r="O207" s="20"/>
      <c r="P207" s="56"/>
      <c r="Q207" s="21"/>
    </row>
    <row r="208" spans="2:17" s="75" customFormat="1" ht="19.7" customHeight="1">
      <c r="B208" s="73"/>
      <c r="C208" s="59" t="s">
        <v>178</v>
      </c>
      <c r="D208" s="59" t="s">
        <v>178</v>
      </c>
      <c r="E208" s="146" t="s">
        <v>6501</v>
      </c>
      <c r="F208" s="608">
        <v>16</v>
      </c>
      <c r="G208" s="133">
        <v>25</v>
      </c>
      <c r="H208" s="278">
        <f t="shared" si="6"/>
        <v>400</v>
      </c>
      <c r="I208" s="90"/>
      <c r="J208" s="66" t="s">
        <v>3270</v>
      </c>
      <c r="K208" s="93" t="s">
        <v>6456</v>
      </c>
      <c r="L208" s="92"/>
      <c r="M208" s="20"/>
      <c r="N208" s="73"/>
      <c r="O208" s="20"/>
      <c r="P208" s="56"/>
      <c r="Q208" s="21"/>
    </row>
    <row r="209" spans="2:17" s="75" customFormat="1" ht="19.7" customHeight="1">
      <c r="B209" s="73"/>
      <c r="C209" s="59" t="s">
        <v>178</v>
      </c>
      <c r="D209" s="59" t="s">
        <v>178</v>
      </c>
      <c r="E209" s="146" t="s">
        <v>5045</v>
      </c>
      <c r="F209" s="608">
        <v>5</v>
      </c>
      <c r="G209" s="133">
        <v>32</v>
      </c>
      <c r="H209" s="278">
        <f t="shared" si="6"/>
        <v>160</v>
      </c>
      <c r="I209" s="90"/>
      <c r="J209" s="66" t="s">
        <v>6502</v>
      </c>
      <c r="K209" s="93" t="s">
        <v>6456</v>
      </c>
      <c r="L209" s="92"/>
      <c r="M209" s="20"/>
      <c r="N209" s="73"/>
      <c r="O209" s="20"/>
      <c r="P209" s="56"/>
      <c r="Q209" s="21"/>
    </row>
    <row r="210" spans="2:17" s="75" customFormat="1" ht="19.7" customHeight="1">
      <c r="B210" s="73"/>
      <c r="C210" s="59" t="s">
        <v>178</v>
      </c>
      <c r="D210" s="59" t="s">
        <v>178</v>
      </c>
      <c r="E210" s="146" t="s">
        <v>6503</v>
      </c>
      <c r="F210" s="589">
        <v>12</v>
      </c>
      <c r="G210" s="295">
        <v>880</v>
      </c>
      <c r="H210" s="278">
        <f t="shared" si="6"/>
        <v>10560</v>
      </c>
      <c r="I210" s="18"/>
      <c r="J210" s="50" t="s">
        <v>6504</v>
      </c>
      <c r="K210" s="93" t="s">
        <v>6505</v>
      </c>
      <c r="L210" s="92"/>
      <c r="M210" s="20"/>
      <c r="N210" s="73"/>
      <c r="O210" s="20"/>
      <c r="P210" s="56"/>
      <c r="Q210" s="21"/>
    </row>
    <row r="211" spans="2:17" s="75" customFormat="1" ht="19.7" customHeight="1">
      <c r="B211" s="73"/>
      <c r="C211" s="59" t="s">
        <v>178</v>
      </c>
      <c r="D211" s="59" t="s">
        <v>178</v>
      </c>
      <c r="E211" s="146" t="s">
        <v>6506</v>
      </c>
      <c r="F211" s="589">
        <v>12</v>
      </c>
      <c r="G211" s="295">
        <v>410</v>
      </c>
      <c r="H211" s="278">
        <f t="shared" si="6"/>
        <v>4920</v>
      </c>
      <c r="I211" s="18"/>
      <c r="J211" s="50" t="s">
        <v>6507</v>
      </c>
      <c r="K211" s="93" t="s">
        <v>6505</v>
      </c>
      <c r="L211" s="92"/>
      <c r="M211" s="20"/>
      <c r="N211" s="73"/>
      <c r="O211" s="20"/>
      <c r="P211" s="56"/>
      <c r="Q211" s="21"/>
    </row>
    <row r="212" spans="2:17" s="75" customFormat="1" ht="19.7" customHeight="1">
      <c r="B212" s="73"/>
      <c r="C212" s="59" t="s">
        <v>178</v>
      </c>
      <c r="D212" s="59" t="s">
        <v>178</v>
      </c>
      <c r="E212" s="146" t="s">
        <v>6508</v>
      </c>
      <c r="F212" s="589">
        <v>25</v>
      </c>
      <c r="G212" s="295">
        <v>49</v>
      </c>
      <c r="H212" s="278">
        <f t="shared" si="6"/>
        <v>1225</v>
      </c>
      <c r="I212" s="18"/>
      <c r="J212" s="50" t="s">
        <v>6509</v>
      </c>
      <c r="K212" s="93" t="s">
        <v>6505</v>
      </c>
      <c r="L212" s="92"/>
      <c r="M212" s="20"/>
      <c r="N212" s="73"/>
      <c r="O212" s="20"/>
      <c r="P212" s="56"/>
      <c r="Q212" s="21"/>
    </row>
    <row r="213" spans="2:17" s="75" customFormat="1" ht="19.7" customHeight="1">
      <c r="B213" s="73"/>
      <c r="C213" s="59" t="s">
        <v>178</v>
      </c>
      <c r="D213" s="59" t="s">
        <v>178</v>
      </c>
      <c r="E213" s="146" t="s">
        <v>6510</v>
      </c>
      <c r="F213" s="589">
        <v>15</v>
      </c>
      <c r="G213" s="295">
        <v>49</v>
      </c>
      <c r="H213" s="278">
        <f>F213*G213</f>
        <v>735</v>
      </c>
      <c r="I213" s="18"/>
      <c r="J213" s="50" t="s">
        <v>6509</v>
      </c>
      <c r="K213" s="93" t="s">
        <v>6511</v>
      </c>
      <c r="L213" s="92"/>
      <c r="M213" s="20"/>
      <c r="N213" s="73"/>
      <c r="O213" s="20"/>
      <c r="P213" s="56"/>
      <c r="Q213" s="21"/>
    </row>
    <row r="214" spans="2:17" s="75" customFormat="1" ht="19.7" customHeight="1">
      <c r="B214" s="73"/>
      <c r="C214" s="59" t="s">
        <v>178</v>
      </c>
      <c r="D214" s="59" t="s">
        <v>178</v>
      </c>
      <c r="E214" s="146" t="s">
        <v>6512</v>
      </c>
      <c r="F214" s="608">
        <v>5</v>
      </c>
      <c r="G214" s="133">
        <v>57</v>
      </c>
      <c r="H214" s="278">
        <f>F214*G214</f>
        <v>285</v>
      </c>
      <c r="I214" s="90"/>
      <c r="J214" s="66" t="s">
        <v>6513</v>
      </c>
      <c r="K214" s="93" t="s">
        <v>6511</v>
      </c>
      <c r="L214" s="92"/>
      <c r="M214" s="20"/>
      <c r="N214" s="73"/>
      <c r="O214" s="20"/>
      <c r="P214" s="56"/>
      <c r="Q214" s="21"/>
    </row>
    <row r="215" spans="2:17" s="75" customFormat="1" ht="19.7" customHeight="1">
      <c r="B215" s="73"/>
      <c r="C215" s="59" t="s">
        <v>178</v>
      </c>
      <c r="D215" s="59" t="s">
        <v>178</v>
      </c>
      <c r="E215" s="1266" t="s">
        <v>6514</v>
      </c>
      <c r="F215" s="608">
        <v>1</v>
      </c>
      <c r="G215" s="133">
        <v>2300</v>
      </c>
      <c r="H215" s="278">
        <f t="shared" si="6"/>
        <v>2300</v>
      </c>
      <c r="I215" s="90"/>
      <c r="J215" s="66" t="s">
        <v>6428</v>
      </c>
      <c r="K215" s="93" t="s">
        <v>6429</v>
      </c>
      <c r="L215" s="92"/>
      <c r="M215" s="20"/>
      <c r="N215" s="73"/>
      <c r="O215" s="20"/>
      <c r="P215" s="56"/>
      <c r="Q215" s="21"/>
    </row>
    <row r="216" spans="2:17" s="75" customFormat="1" ht="19.7" customHeight="1">
      <c r="B216" s="73"/>
      <c r="C216" s="65" t="s">
        <v>178</v>
      </c>
      <c r="D216" s="65" t="s">
        <v>178</v>
      </c>
      <c r="E216" s="2100" t="s">
        <v>6515</v>
      </c>
      <c r="F216" s="608">
        <v>1</v>
      </c>
      <c r="G216" s="133">
        <v>7150</v>
      </c>
      <c r="H216" s="156">
        <f t="shared" si="6"/>
        <v>7150</v>
      </c>
      <c r="I216" s="90"/>
      <c r="J216" s="66" t="s">
        <v>6516</v>
      </c>
      <c r="K216" s="93"/>
      <c r="L216" s="92"/>
      <c r="M216" s="20"/>
      <c r="N216" s="73"/>
      <c r="O216" s="20"/>
      <c r="P216" s="56"/>
      <c r="Q216" s="21"/>
    </row>
    <row r="217" spans="2:17" s="75" customFormat="1" ht="19.7" customHeight="1">
      <c r="B217" s="73"/>
      <c r="C217" s="65" t="s">
        <v>178</v>
      </c>
      <c r="D217" s="65" t="s">
        <v>178</v>
      </c>
      <c r="E217" s="2100" t="s">
        <v>6517</v>
      </c>
      <c r="F217" s="608">
        <v>4</v>
      </c>
      <c r="G217" s="133">
        <v>51</v>
      </c>
      <c r="H217" s="156">
        <f t="shared" si="6"/>
        <v>204</v>
      </c>
      <c r="I217" s="90"/>
      <c r="J217" s="66" t="s">
        <v>6518</v>
      </c>
      <c r="K217" s="93" t="s">
        <v>6519</v>
      </c>
      <c r="L217" s="92"/>
      <c r="M217" s="20"/>
      <c r="N217" s="73"/>
      <c r="O217" s="20"/>
      <c r="P217" s="56"/>
      <c r="Q217" s="21"/>
    </row>
    <row r="218" spans="2:17" s="75" customFormat="1" ht="19.7" customHeight="1">
      <c r="B218" s="73"/>
      <c r="C218" s="65" t="s">
        <v>178</v>
      </c>
      <c r="D218" s="65" t="s">
        <v>178</v>
      </c>
      <c r="E218" s="2100" t="s">
        <v>6520</v>
      </c>
      <c r="F218" s="608">
        <v>10</v>
      </c>
      <c r="G218" s="133">
        <v>154</v>
      </c>
      <c r="H218" s="156">
        <f t="shared" si="6"/>
        <v>1540</v>
      </c>
      <c r="I218" s="90"/>
      <c r="J218" s="66" t="s">
        <v>6521</v>
      </c>
      <c r="K218" s="93" t="s">
        <v>6519</v>
      </c>
      <c r="L218" s="92"/>
      <c r="M218" s="20"/>
      <c r="N218" s="73"/>
      <c r="O218" s="20"/>
      <c r="P218" s="56"/>
      <c r="Q218" s="21"/>
    </row>
    <row r="219" spans="2:17" s="75" customFormat="1" ht="19.7" customHeight="1">
      <c r="B219" s="73"/>
      <c r="C219" s="1997" t="s">
        <v>6522</v>
      </c>
      <c r="D219" s="65" t="s">
        <v>178</v>
      </c>
      <c r="E219" s="2100" t="s">
        <v>6523</v>
      </c>
      <c r="F219" s="608">
        <v>10</v>
      </c>
      <c r="G219" s="133">
        <v>6</v>
      </c>
      <c r="H219" s="156">
        <f t="shared" si="6"/>
        <v>60</v>
      </c>
      <c r="I219" s="90"/>
      <c r="J219" s="66" t="s">
        <v>6524</v>
      </c>
      <c r="K219" s="93" t="s">
        <v>6519</v>
      </c>
      <c r="L219" s="92"/>
      <c r="M219" s="20"/>
      <c r="N219" s="73"/>
      <c r="O219" s="20"/>
      <c r="P219" s="56"/>
      <c r="Q219" s="21"/>
    </row>
    <row r="220" spans="2:17" s="75" customFormat="1" ht="19.7" customHeight="1">
      <c r="B220" s="73"/>
      <c r="C220" s="65" t="s">
        <v>178</v>
      </c>
      <c r="D220" s="65" t="s">
        <v>178</v>
      </c>
      <c r="E220" s="2100" t="s">
        <v>6525</v>
      </c>
      <c r="F220" s="608">
        <v>4</v>
      </c>
      <c r="G220" s="133">
        <v>75</v>
      </c>
      <c r="H220" s="156">
        <f t="shared" si="6"/>
        <v>300</v>
      </c>
      <c r="I220" s="90"/>
      <c r="J220" s="66" t="s">
        <v>6526</v>
      </c>
      <c r="K220" s="93" t="s">
        <v>6519</v>
      </c>
      <c r="L220" s="92"/>
      <c r="M220" s="20"/>
      <c r="N220" s="73"/>
      <c r="O220" s="20"/>
      <c r="P220" s="56"/>
      <c r="Q220" s="21"/>
    </row>
    <row r="221" spans="2:17" s="9" customFormat="1" ht="19.7" customHeight="1">
      <c r="B221" s="16"/>
      <c r="C221" s="59" t="s">
        <v>1923</v>
      </c>
      <c r="D221" s="59" t="s">
        <v>1923</v>
      </c>
      <c r="E221" s="2091" t="s">
        <v>6527</v>
      </c>
      <c r="F221" s="589">
        <v>1</v>
      </c>
      <c r="G221" s="2101">
        <v>8000</v>
      </c>
      <c r="H221" s="278">
        <f t="shared" si="6"/>
        <v>8000</v>
      </c>
      <c r="I221" s="18"/>
      <c r="J221" s="50" t="s">
        <v>6528</v>
      </c>
      <c r="K221" s="292"/>
      <c r="L221" s="146"/>
      <c r="M221" s="19"/>
      <c r="N221" s="16"/>
      <c r="O221" s="19"/>
      <c r="P221" s="19"/>
      <c r="Q221" s="21"/>
    </row>
    <row r="222" spans="2:17" s="75" customFormat="1" ht="19.7" customHeight="1">
      <c r="B222" s="73"/>
      <c r="C222" s="73"/>
      <c r="D222" s="73"/>
      <c r="E222" s="1851">
        <f>SUM(H178:H221)</f>
        <v>100962</v>
      </c>
      <c r="F222" s="608"/>
      <c r="G222" s="133"/>
      <c r="H222" s="278"/>
      <c r="I222" s="90"/>
      <c r="J222" s="66"/>
      <c r="K222" s="93"/>
      <c r="L222" s="92"/>
      <c r="M222" s="20"/>
      <c r="N222" s="73"/>
      <c r="O222" s="20"/>
      <c r="P222" s="20"/>
      <c r="Q222" s="74"/>
    </row>
    <row r="223" spans="2:17" s="75" customFormat="1" ht="19.7" customHeight="1">
      <c r="B223" s="73"/>
      <c r="C223" s="73"/>
      <c r="D223" s="73"/>
      <c r="E223" s="146"/>
      <c r="F223" s="608"/>
      <c r="G223" s="133"/>
      <c r="H223" s="278"/>
      <c r="I223" s="90"/>
      <c r="J223" s="66"/>
      <c r="K223" s="93"/>
      <c r="L223" s="92"/>
      <c r="M223" s="20"/>
      <c r="N223" s="73"/>
      <c r="O223" s="20"/>
      <c r="P223" s="20"/>
      <c r="Q223" s="74"/>
    </row>
    <row r="224" spans="2:17" s="75" customFormat="1" ht="19.7" customHeight="1">
      <c r="B224" s="73"/>
      <c r="C224" s="73"/>
      <c r="D224" s="73"/>
      <c r="E224" s="146"/>
      <c r="F224" s="608"/>
      <c r="G224" s="133"/>
      <c r="H224" s="278"/>
      <c r="I224" s="90"/>
      <c r="J224" s="66"/>
      <c r="K224" s="93"/>
      <c r="L224" s="92"/>
      <c r="M224" s="20"/>
      <c r="N224" s="73"/>
      <c r="O224" s="20"/>
      <c r="P224" s="20"/>
      <c r="Q224" s="74"/>
    </row>
    <row r="225" spans="2:17" s="75" customFormat="1" ht="19.7" customHeight="1">
      <c r="B225" s="73"/>
      <c r="C225" s="1262" t="s">
        <v>6529</v>
      </c>
      <c r="D225" s="1263"/>
      <c r="E225" s="1264"/>
      <c r="F225" s="608"/>
      <c r="G225" s="133"/>
      <c r="H225" s="278"/>
      <c r="I225" s="90"/>
      <c r="J225" s="66"/>
      <c r="K225" s="93"/>
      <c r="L225" s="92"/>
      <c r="M225" s="20"/>
      <c r="N225" s="73"/>
      <c r="O225" s="20"/>
      <c r="P225" s="20"/>
      <c r="Q225" s="74"/>
    </row>
    <row r="226" spans="2:17" s="75" customFormat="1" ht="19.7" customHeight="1">
      <c r="B226" s="73"/>
      <c r="C226" s="16" t="s">
        <v>808</v>
      </c>
      <c r="D226" s="16" t="s">
        <v>808</v>
      </c>
      <c r="E226" s="202" t="s">
        <v>6530</v>
      </c>
      <c r="F226" s="18">
        <v>1</v>
      </c>
      <c r="G226" s="203">
        <v>133000</v>
      </c>
      <c r="H226" s="53">
        <f>F226*G226</f>
        <v>133000</v>
      </c>
      <c r="I226" s="18"/>
      <c r="J226" s="54" t="s">
        <v>6531</v>
      </c>
      <c r="K226" s="86"/>
      <c r="L226" s="92"/>
      <c r="M226" s="20"/>
      <c r="N226" s="73"/>
      <c r="O226" s="20"/>
      <c r="P226" s="20"/>
      <c r="Q226" s="74"/>
    </row>
    <row r="227" spans="2:17" s="75" customFormat="1" ht="19.7" customHeight="1">
      <c r="B227" s="73"/>
      <c r="C227" s="16" t="s">
        <v>808</v>
      </c>
      <c r="D227" s="16" t="s">
        <v>808</v>
      </c>
      <c r="E227" s="202" t="s">
        <v>4272</v>
      </c>
      <c r="F227" s="18">
        <v>2</v>
      </c>
      <c r="G227" s="60">
        <v>1400</v>
      </c>
      <c r="H227" s="53">
        <f>F227*G227</f>
        <v>2800</v>
      </c>
      <c r="I227" s="18"/>
      <c r="J227" s="54" t="s">
        <v>6532</v>
      </c>
      <c r="K227" s="86"/>
      <c r="L227" s="92"/>
      <c r="M227" s="20"/>
      <c r="N227" s="73"/>
      <c r="O227" s="20"/>
      <c r="P227" s="20"/>
      <c r="Q227" s="74"/>
    </row>
    <row r="228" spans="2:17" s="75" customFormat="1" ht="19.7" customHeight="1">
      <c r="B228" s="73"/>
      <c r="C228" s="16" t="s">
        <v>808</v>
      </c>
      <c r="D228" s="16" t="s">
        <v>808</v>
      </c>
      <c r="E228" s="202" t="s">
        <v>4274</v>
      </c>
      <c r="F228" s="18">
        <v>1</v>
      </c>
      <c r="G228" s="60">
        <v>9000</v>
      </c>
      <c r="H228" s="53">
        <f>F228*G228</f>
        <v>9000</v>
      </c>
      <c r="I228" s="18"/>
      <c r="J228" s="54" t="s">
        <v>6533</v>
      </c>
      <c r="K228" s="86"/>
      <c r="L228" s="92"/>
      <c r="M228" s="20"/>
      <c r="N228" s="73"/>
      <c r="O228" s="20"/>
      <c r="P228" s="20"/>
      <c r="Q228" s="74"/>
    </row>
    <row r="229" spans="2:17" s="75" customFormat="1" ht="19.7" customHeight="1">
      <c r="B229" s="73"/>
      <c r="C229" s="16" t="s">
        <v>808</v>
      </c>
      <c r="D229" s="16" t="s">
        <v>808</v>
      </c>
      <c r="E229" s="202" t="s">
        <v>3057</v>
      </c>
      <c r="F229" s="18">
        <v>1</v>
      </c>
      <c r="G229" s="426"/>
      <c r="H229" s="2004">
        <v>-43500</v>
      </c>
      <c r="I229" s="18"/>
      <c r="J229" s="54" t="s">
        <v>6534</v>
      </c>
      <c r="K229" s="86"/>
      <c r="L229" s="92"/>
      <c r="M229" s="20"/>
      <c r="N229" s="73"/>
      <c r="O229" s="20"/>
      <c r="P229" s="20"/>
      <c r="Q229" s="74"/>
    </row>
    <row r="230" spans="2:17" s="75" customFormat="1" ht="19.7" customHeight="1">
      <c r="B230" s="73"/>
      <c r="C230" s="59" t="s">
        <v>178</v>
      </c>
      <c r="D230" s="59" t="s">
        <v>178</v>
      </c>
      <c r="E230" s="1850" t="s">
        <v>3181</v>
      </c>
      <c r="F230" s="608">
        <v>4</v>
      </c>
      <c r="G230" s="67">
        <v>42</v>
      </c>
      <c r="H230" s="446">
        <f>F230*G230</f>
        <v>168</v>
      </c>
      <c r="I230" s="90"/>
      <c r="J230" s="66" t="s">
        <v>3179</v>
      </c>
      <c r="K230" s="86"/>
      <c r="L230" s="92"/>
      <c r="M230" s="20"/>
      <c r="N230" s="73"/>
      <c r="O230" s="20"/>
      <c r="P230" s="20"/>
      <c r="Q230" s="74"/>
    </row>
    <row r="231" spans="2:17" s="75" customFormat="1" ht="19.7" customHeight="1">
      <c r="B231" s="73"/>
      <c r="C231" s="59" t="s">
        <v>178</v>
      </c>
      <c r="D231" s="59" t="s">
        <v>178</v>
      </c>
      <c r="E231" s="1850" t="s">
        <v>3178</v>
      </c>
      <c r="F231" s="608">
        <v>4</v>
      </c>
      <c r="G231" s="67">
        <v>42</v>
      </c>
      <c r="H231" s="446">
        <f>F231*G231</f>
        <v>168</v>
      </c>
      <c r="I231" s="90"/>
      <c r="J231" s="66" t="s">
        <v>3179</v>
      </c>
      <c r="K231" s="86"/>
      <c r="L231" s="92"/>
      <c r="M231" s="20"/>
      <c r="N231" s="73"/>
      <c r="O231" s="20"/>
      <c r="P231" s="20"/>
      <c r="Q231" s="74"/>
    </row>
    <row r="232" spans="2:17" s="75" customFormat="1" ht="19.7" customHeight="1">
      <c r="B232" s="73"/>
      <c r="C232" s="2095" t="s">
        <v>178</v>
      </c>
      <c r="D232" s="2095" t="s">
        <v>178</v>
      </c>
      <c r="E232" s="1841" t="s">
        <v>6535</v>
      </c>
      <c r="F232" s="2102">
        <v>1</v>
      </c>
      <c r="G232" s="2103">
        <v>600</v>
      </c>
      <c r="H232" s="2019">
        <f>F232*G232</f>
        <v>600</v>
      </c>
      <c r="I232" s="2020"/>
      <c r="J232" s="1891" t="s">
        <v>6536</v>
      </c>
      <c r="K232" s="86"/>
      <c r="L232" s="92"/>
      <c r="M232" s="20"/>
      <c r="N232" s="73"/>
      <c r="O232" s="20"/>
      <c r="P232" s="20"/>
      <c r="Q232" s="74"/>
    </row>
    <row r="233" spans="2:17" s="75" customFormat="1" ht="19.7" customHeight="1">
      <c r="B233" s="73"/>
      <c r="C233" s="2095" t="s">
        <v>178</v>
      </c>
      <c r="D233" s="2095" t="s">
        <v>178</v>
      </c>
      <c r="E233" s="1841" t="s">
        <v>2184</v>
      </c>
      <c r="F233" s="2102">
        <v>1</v>
      </c>
      <c r="G233" s="2103">
        <v>210</v>
      </c>
      <c r="H233" s="2019">
        <f>F233*G233</f>
        <v>210</v>
      </c>
      <c r="I233" s="2020"/>
      <c r="J233" s="1891" t="s">
        <v>6537</v>
      </c>
      <c r="K233" s="86"/>
      <c r="L233" s="92"/>
      <c r="M233" s="20"/>
      <c r="N233" s="73"/>
      <c r="O233" s="20"/>
      <c r="P233" s="20"/>
      <c r="Q233" s="74"/>
    </row>
    <row r="234" spans="2:17" s="75" customFormat="1" ht="19.7" customHeight="1">
      <c r="B234" s="73"/>
      <c r="C234" s="73"/>
      <c r="D234" s="73"/>
      <c r="E234" s="146"/>
      <c r="F234" s="608"/>
      <c r="G234" s="133"/>
      <c r="H234" s="278">
        <f>F234*G234</f>
        <v>0</v>
      </c>
      <c r="I234" s="90"/>
      <c r="J234" s="66"/>
      <c r="K234" s="93"/>
      <c r="L234" s="92"/>
      <c r="M234" s="20"/>
      <c r="N234" s="73"/>
      <c r="O234" s="20"/>
      <c r="P234" s="20"/>
      <c r="Q234" s="74"/>
    </row>
    <row r="235" spans="2:17" s="75" customFormat="1" ht="19.7" customHeight="1">
      <c r="B235" s="73"/>
      <c r="C235" s="73"/>
      <c r="D235" s="73"/>
      <c r="E235" s="1851">
        <f>SUM(H226:H234)</f>
        <v>102446</v>
      </c>
      <c r="F235" s="608"/>
      <c r="G235" s="133"/>
      <c r="H235" s="278"/>
      <c r="I235" s="90"/>
      <c r="J235" s="66"/>
      <c r="K235" s="93"/>
      <c r="L235" s="92"/>
      <c r="M235" s="20"/>
      <c r="N235" s="73"/>
      <c r="O235" s="20"/>
      <c r="P235" s="20"/>
      <c r="Q235" s="74"/>
    </row>
    <row r="236" spans="2:17" s="75" customFormat="1" ht="19.7" customHeight="1">
      <c r="B236" s="73"/>
      <c r="C236" s="73"/>
      <c r="D236" s="73"/>
      <c r="E236" s="146"/>
      <c r="F236" s="608"/>
      <c r="G236" s="133"/>
      <c r="H236" s="278"/>
      <c r="I236" s="90"/>
      <c r="J236" s="66"/>
      <c r="K236" s="93"/>
      <c r="L236" s="92"/>
      <c r="M236" s="20"/>
      <c r="N236" s="73"/>
      <c r="O236" s="20"/>
      <c r="P236" s="20"/>
      <c r="Q236" s="74"/>
    </row>
    <row r="237" spans="2:17" s="75" customFormat="1" ht="19.7" customHeight="1">
      <c r="B237" s="73"/>
      <c r="C237" s="73"/>
      <c r="D237" s="73"/>
      <c r="E237" s="146"/>
      <c r="F237" s="608"/>
      <c r="G237" s="133"/>
      <c r="H237" s="278"/>
      <c r="I237" s="90"/>
      <c r="J237" s="66"/>
      <c r="K237" s="93"/>
      <c r="L237" s="92"/>
      <c r="M237" s="20"/>
      <c r="N237" s="73"/>
      <c r="O237" s="20"/>
      <c r="P237" s="20"/>
      <c r="Q237" s="74"/>
    </row>
    <row r="238" spans="2:17" s="75" customFormat="1" ht="19.7" customHeight="1">
      <c r="B238" s="73"/>
      <c r="C238" s="73"/>
      <c r="D238" s="73"/>
      <c r="E238" s="146"/>
      <c r="F238" s="608"/>
      <c r="G238" s="133"/>
      <c r="H238" s="278"/>
      <c r="I238" s="90"/>
      <c r="J238" s="66"/>
      <c r="K238" s="93"/>
      <c r="L238" s="92"/>
      <c r="M238" s="20"/>
      <c r="N238" s="73"/>
      <c r="O238" s="20"/>
      <c r="P238" s="20"/>
      <c r="Q238" s="74"/>
    </row>
    <row r="239" spans="2:17" s="75" customFormat="1" ht="19.7" customHeight="1">
      <c r="B239" s="73"/>
      <c r="C239" s="1262" t="s">
        <v>6538</v>
      </c>
      <c r="D239" s="1263"/>
      <c r="E239" s="1264"/>
      <c r="F239" s="608"/>
      <c r="G239" s="133"/>
      <c r="H239" s="278"/>
      <c r="I239" s="90"/>
      <c r="J239" s="66"/>
      <c r="K239" s="93"/>
      <c r="L239" s="92"/>
      <c r="M239" s="20"/>
      <c r="N239" s="73"/>
      <c r="O239" s="20"/>
      <c r="P239" s="20"/>
      <c r="Q239" s="74"/>
    </row>
    <row r="240" spans="2:17" s="75" customFormat="1" ht="19.7" customHeight="1">
      <c r="B240" s="73"/>
      <c r="C240" s="59" t="s">
        <v>178</v>
      </c>
      <c r="D240" s="59" t="s">
        <v>178</v>
      </c>
      <c r="E240" s="146" t="s">
        <v>6535</v>
      </c>
      <c r="F240" s="2102">
        <v>1</v>
      </c>
      <c r="G240" s="133">
        <v>600</v>
      </c>
      <c r="H240" s="278">
        <f t="shared" ref="H240:H246" si="7">F240*G240</f>
        <v>600</v>
      </c>
      <c r="I240" s="90"/>
      <c r="J240" s="66" t="s">
        <v>6536</v>
      </c>
      <c r="K240" s="93"/>
      <c r="L240" s="92"/>
      <c r="M240" s="20"/>
      <c r="N240" s="73"/>
      <c r="O240" s="20"/>
      <c r="P240" s="20"/>
      <c r="Q240" s="21"/>
    </row>
    <row r="241" spans="2:17" s="75" customFormat="1" ht="19.7" customHeight="1">
      <c r="B241" s="73"/>
      <c r="C241" s="59" t="s">
        <v>178</v>
      </c>
      <c r="D241" s="59" t="s">
        <v>178</v>
      </c>
      <c r="E241" s="146" t="s">
        <v>2184</v>
      </c>
      <c r="F241" s="2102">
        <v>1</v>
      </c>
      <c r="G241" s="133">
        <v>210</v>
      </c>
      <c r="H241" s="278">
        <f t="shared" si="7"/>
        <v>210</v>
      </c>
      <c r="I241" s="90"/>
      <c r="J241" s="66" t="s">
        <v>6537</v>
      </c>
      <c r="K241" s="93"/>
      <c r="L241" s="92"/>
      <c r="M241" s="20"/>
      <c r="N241" s="73"/>
      <c r="O241" s="20"/>
      <c r="P241" s="20"/>
      <c r="Q241" s="21"/>
    </row>
    <row r="242" spans="2:17" s="75" customFormat="1" ht="19.7" customHeight="1">
      <c r="B242" s="73"/>
      <c r="C242" s="73" t="s">
        <v>2087</v>
      </c>
      <c r="D242" s="73" t="s">
        <v>55</v>
      </c>
      <c r="E242" s="146" t="s">
        <v>4507</v>
      </c>
      <c r="F242" s="608">
        <v>1</v>
      </c>
      <c r="G242" s="133">
        <v>3840</v>
      </c>
      <c r="H242" s="278">
        <f t="shared" si="7"/>
        <v>3840</v>
      </c>
      <c r="I242" s="90"/>
      <c r="J242" s="66" t="s">
        <v>6539</v>
      </c>
      <c r="K242" s="93"/>
      <c r="L242" s="92"/>
      <c r="M242" s="20"/>
      <c r="N242" s="73"/>
      <c r="O242" s="20"/>
      <c r="P242" s="20"/>
      <c r="Q242" s="74"/>
    </row>
    <row r="243" spans="2:17" s="75" customFormat="1" ht="19.7" customHeight="1">
      <c r="B243" s="73"/>
      <c r="C243" s="73" t="s">
        <v>3197</v>
      </c>
      <c r="D243" s="73" t="s">
        <v>55</v>
      </c>
      <c r="E243" s="146" t="s">
        <v>268</v>
      </c>
      <c r="F243" s="608">
        <v>1</v>
      </c>
      <c r="G243" s="67">
        <v>8710</v>
      </c>
      <c r="H243" s="446">
        <f t="shared" si="7"/>
        <v>8710</v>
      </c>
      <c r="I243" s="90"/>
      <c r="J243" s="66" t="s">
        <v>3198</v>
      </c>
      <c r="K243" s="93"/>
      <c r="L243" s="92"/>
      <c r="M243" s="20"/>
      <c r="N243" s="73"/>
      <c r="O243" s="20"/>
      <c r="P243" s="20"/>
      <c r="Q243" s="74"/>
    </row>
    <row r="244" spans="2:17" s="75" customFormat="1" ht="19.7" customHeight="1">
      <c r="B244" s="73"/>
      <c r="C244" s="59" t="s">
        <v>178</v>
      </c>
      <c r="D244" s="59" t="s">
        <v>178</v>
      </c>
      <c r="E244" s="1850" t="s">
        <v>3181</v>
      </c>
      <c r="F244" s="608">
        <v>2</v>
      </c>
      <c r="G244" s="67">
        <v>42</v>
      </c>
      <c r="H244" s="446">
        <f t="shared" si="7"/>
        <v>84</v>
      </c>
      <c r="I244" s="90"/>
      <c r="J244" s="66" t="s">
        <v>3179</v>
      </c>
      <c r="K244" s="93"/>
      <c r="L244" s="92"/>
      <c r="M244" s="20"/>
      <c r="N244" s="73"/>
      <c r="O244" s="20"/>
      <c r="P244" s="20"/>
      <c r="Q244" s="74"/>
    </row>
    <row r="245" spans="2:17" s="75" customFormat="1" ht="19.7" customHeight="1">
      <c r="B245" s="73"/>
      <c r="C245" s="59" t="s">
        <v>178</v>
      </c>
      <c r="D245" s="59" t="s">
        <v>178</v>
      </c>
      <c r="E245" s="1850" t="s">
        <v>3178</v>
      </c>
      <c r="F245" s="608">
        <v>2</v>
      </c>
      <c r="G245" s="67">
        <v>42</v>
      </c>
      <c r="H245" s="446">
        <f t="shared" si="7"/>
        <v>84</v>
      </c>
      <c r="I245" s="90"/>
      <c r="J245" s="66" t="s">
        <v>3179</v>
      </c>
      <c r="K245" s="93"/>
      <c r="L245" s="92"/>
      <c r="M245" s="20"/>
      <c r="N245" s="73"/>
      <c r="O245" s="20"/>
      <c r="P245" s="20"/>
      <c r="Q245" s="74"/>
    </row>
    <row r="246" spans="2:17" s="75" customFormat="1" ht="19.7" customHeight="1">
      <c r="B246" s="73"/>
      <c r="C246" s="2104" t="s">
        <v>178</v>
      </c>
      <c r="D246" s="2104" t="s">
        <v>178</v>
      </c>
      <c r="E246" s="1409" t="s">
        <v>6540</v>
      </c>
      <c r="F246" s="2105">
        <v>1</v>
      </c>
      <c r="G246" s="2008">
        <v>4442</v>
      </c>
      <c r="H246" s="2106">
        <f t="shared" si="7"/>
        <v>4442</v>
      </c>
      <c r="I246" s="1116"/>
      <c r="J246" s="2107" t="s">
        <v>4217</v>
      </c>
      <c r="K246" s="93"/>
      <c r="L246" s="92"/>
      <c r="M246" s="20"/>
      <c r="N246" s="73"/>
      <c r="O246" s="20"/>
      <c r="P246" s="20"/>
      <c r="Q246" s="74"/>
    </row>
    <row r="247" spans="2:17" s="75" customFormat="1" ht="19.7" customHeight="1">
      <c r="B247" s="73"/>
      <c r="C247" s="73"/>
      <c r="D247" s="73"/>
      <c r="E247" s="1851">
        <f>SUM(H240:H246)</f>
        <v>17970</v>
      </c>
      <c r="F247" s="608"/>
      <c r="G247" s="133"/>
      <c r="H247" s="278"/>
      <c r="I247" s="90"/>
      <c r="J247" s="66"/>
      <c r="K247" s="93"/>
      <c r="L247" s="92"/>
      <c r="M247" s="20"/>
      <c r="N247" s="73"/>
      <c r="O247" s="93"/>
      <c r="P247" s="20"/>
      <c r="Q247" s="74"/>
    </row>
    <row r="248" spans="2:17" s="75" customFormat="1" ht="19.7" customHeight="1">
      <c r="B248" s="73"/>
      <c r="C248" s="73"/>
      <c r="D248" s="73"/>
      <c r="E248" s="146"/>
      <c r="F248" s="608"/>
      <c r="G248" s="133"/>
      <c r="H248" s="278"/>
      <c r="I248" s="90"/>
      <c r="J248" s="66"/>
      <c r="K248" s="93"/>
      <c r="L248" s="92"/>
      <c r="M248" s="20"/>
      <c r="N248" s="73"/>
      <c r="O248" s="93"/>
      <c r="P248" s="20"/>
      <c r="Q248" s="74"/>
    </row>
    <row r="249" spans="2:17" s="75" customFormat="1" ht="19.7" customHeight="1">
      <c r="B249" s="73"/>
      <c r="C249" s="799" t="s">
        <v>2039</v>
      </c>
      <c r="D249" s="2095" t="s">
        <v>178</v>
      </c>
      <c r="E249" s="867" t="s">
        <v>6541</v>
      </c>
      <c r="F249" s="1407">
        <v>1</v>
      </c>
      <c r="G249" s="1363">
        <v>956</v>
      </c>
      <c r="H249" s="881">
        <f>F249*G249</f>
        <v>956</v>
      </c>
      <c r="I249" s="2020"/>
      <c r="J249" s="1891" t="s">
        <v>6542</v>
      </c>
      <c r="K249" s="93"/>
      <c r="L249" s="92"/>
      <c r="M249" s="20"/>
      <c r="N249" s="73"/>
      <c r="O249" s="57"/>
      <c r="P249" s="57"/>
      <c r="Q249" s="74"/>
    </row>
    <row r="250" spans="2:17" s="75" customFormat="1" ht="19.7" customHeight="1">
      <c r="B250" s="73"/>
      <c r="C250" s="799" t="s">
        <v>2039</v>
      </c>
      <c r="D250" s="2095" t="s">
        <v>178</v>
      </c>
      <c r="E250" s="867" t="s">
        <v>6543</v>
      </c>
      <c r="F250" s="1407">
        <v>1</v>
      </c>
      <c r="G250" s="1363">
        <v>956</v>
      </c>
      <c r="H250" s="881">
        <f>F250*G250</f>
        <v>956</v>
      </c>
      <c r="I250" s="2020"/>
      <c r="J250" s="1891" t="s">
        <v>6544</v>
      </c>
      <c r="K250" s="93"/>
      <c r="L250" s="92"/>
      <c r="M250" s="20"/>
      <c r="N250" s="73"/>
      <c r="O250" s="57"/>
      <c r="P250" s="57"/>
      <c r="Q250" s="74"/>
    </row>
    <row r="251" spans="2:17" s="75" customFormat="1" ht="19.7" customHeight="1">
      <c r="B251" s="73"/>
      <c r="C251" s="799" t="s">
        <v>2039</v>
      </c>
      <c r="D251" s="2095" t="s">
        <v>178</v>
      </c>
      <c r="E251" s="867" t="s">
        <v>6545</v>
      </c>
      <c r="F251" s="1407">
        <v>1</v>
      </c>
      <c r="G251" s="1363">
        <v>956</v>
      </c>
      <c r="H251" s="881">
        <f>F251*G251</f>
        <v>956</v>
      </c>
      <c r="I251" s="2020"/>
      <c r="J251" s="1891" t="s">
        <v>6546</v>
      </c>
      <c r="K251" s="93"/>
      <c r="L251" s="92"/>
      <c r="M251" s="20"/>
      <c r="N251" s="73"/>
      <c r="O251" s="57"/>
      <c r="P251" s="57"/>
      <c r="Q251" s="74"/>
    </row>
    <row r="252" spans="2:17" s="75" customFormat="1" ht="19.7" customHeight="1">
      <c r="B252" s="73"/>
      <c r="C252" s="799" t="s">
        <v>2039</v>
      </c>
      <c r="D252" s="2095" t="s">
        <v>178</v>
      </c>
      <c r="E252" s="867" t="s">
        <v>6547</v>
      </c>
      <c r="F252" s="1407">
        <v>1</v>
      </c>
      <c r="G252" s="1363">
        <v>956</v>
      </c>
      <c r="H252" s="881">
        <f>F252*G252</f>
        <v>956</v>
      </c>
      <c r="I252" s="2020"/>
      <c r="J252" s="1891" t="s">
        <v>6548</v>
      </c>
      <c r="K252" s="93"/>
      <c r="L252" s="92"/>
      <c r="M252" s="20"/>
      <c r="N252" s="73"/>
      <c r="O252" s="57"/>
      <c r="P252" s="57"/>
      <c r="Q252" s="74"/>
    </row>
    <row r="253" spans="2:17" s="75" customFormat="1" ht="19.7" customHeight="1">
      <c r="B253" s="73"/>
      <c r="C253" s="799" t="s">
        <v>2039</v>
      </c>
      <c r="D253" s="2095" t="s">
        <v>178</v>
      </c>
      <c r="E253" s="867" t="s">
        <v>6549</v>
      </c>
      <c r="F253" s="1407">
        <v>1</v>
      </c>
      <c r="G253" s="1363">
        <v>956</v>
      </c>
      <c r="H253" s="881">
        <f>F253*G253</f>
        <v>956</v>
      </c>
      <c r="I253" s="2020"/>
      <c r="J253" s="1891" t="s">
        <v>6550</v>
      </c>
      <c r="K253" s="93"/>
      <c r="L253" s="92"/>
      <c r="M253" s="20"/>
      <c r="N253" s="73"/>
      <c r="O253" s="57"/>
      <c r="P253" s="57"/>
      <c r="Q253" s="74"/>
    </row>
    <row r="254" spans="2:17" s="75" customFormat="1" ht="19.7" customHeight="1">
      <c r="B254" s="73"/>
      <c r="C254" s="73"/>
      <c r="D254" s="73"/>
      <c r="E254" s="146"/>
      <c r="F254" s="608"/>
      <c r="G254" s="133"/>
      <c r="H254" s="278"/>
      <c r="I254" s="90"/>
      <c r="J254" s="66"/>
      <c r="K254" s="93"/>
      <c r="L254" s="92"/>
      <c r="M254" s="20"/>
      <c r="N254" s="73"/>
      <c r="O254" s="93"/>
      <c r="P254" s="20"/>
      <c r="Q254" s="74"/>
    </row>
    <row r="255" spans="2:17" s="75" customFormat="1" ht="19.7" customHeight="1">
      <c r="B255" s="73"/>
      <c r="C255" s="73"/>
      <c r="D255" s="73"/>
      <c r="E255" s="1851">
        <f>SUM(H248:H254)</f>
        <v>4780</v>
      </c>
      <c r="F255" s="608"/>
      <c r="G255" s="133"/>
      <c r="H255" s="278"/>
      <c r="I255" s="90"/>
      <c r="J255" s="66"/>
      <c r="K255" s="93"/>
      <c r="L255" s="92"/>
      <c r="M255" s="20"/>
      <c r="N255" s="73"/>
      <c r="O255" s="93"/>
      <c r="P255" s="20"/>
      <c r="Q255" s="74"/>
    </row>
    <row r="256" spans="2:17" s="75" customFormat="1" ht="19.7" customHeight="1">
      <c r="B256" s="73"/>
      <c r="C256" s="73"/>
      <c r="D256" s="73"/>
      <c r="E256" s="146"/>
      <c r="F256" s="608"/>
      <c r="G256" s="133"/>
      <c r="H256" s="278"/>
      <c r="I256" s="90"/>
      <c r="J256" s="66"/>
      <c r="K256" s="93"/>
      <c r="L256" s="92"/>
      <c r="M256" s="20"/>
      <c r="N256" s="73"/>
      <c r="O256" s="93"/>
      <c r="P256" s="20"/>
      <c r="Q256" s="74"/>
    </row>
    <row r="257" spans="2:17" s="75" customFormat="1" ht="19.7" customHeight="1">
      <c r="B257" s="73"/>
      <c r="C257" s="73"/>
      <c r="D257" s="73"/>
      <c r="E257" s="146"/>
      <c r="F257" s="608"/>
      <c r="G257" s="133"/>
      <c r="H257" s="278"/>
      <c r="I257" s="90"/>
      <c r="J257" s="66"/>
      <c r="K257" s="93"/>
      <c r="L257" s="92"/>
      <c r="M257" s="20"/>
      <c r="N257" s="73"/>
      <c r="O257" s="93"/>
      <c r="P257" s="20"/>
      <c r="Q257" s="74"/>
    </row>
    <row r="258" spans="2:17" s="75" customFormat="1" ht="19.7" customHeight="1">
      <c r="B258" s="73"/>
      <c r="C258" s="73"/>
      <c r="D258" s="73"/>
      <c r="E258" s="146"/>
      <c r="F258" s="608"/>
      <c r="G258" s="133"/>
      <c r="H258" s="278"/>
      <c r="I258" s="90"/>
      <c r="J258" s="66"/>
      <c r="K258" s="93"/>
      <c r="L258" s="92"/>
      <c r="M258" s="20"/>
      <c r="N258" s="73"/>
      <c r="O258" s="93"/>
      <c r="P258" s="20"/>
      <c r="Q258" s="74"/>
    </row>
    <row r="259" spans="2:17" s="75" customFormat="1" ht="19.7" customHeight="1">
      <c r="B259" s="73"/>
      <c r="C259" s="73"/>
      <c r="D259" s="73"/>
      <c r="E259" s="146"/>
      <c r="F259" s="608"/>
      <c r="G259" s="133"/>
      <c r="H259" s="278"/>
      <c r="I259" s="90"/>
      <c r="J259" s="66"/>
      <c r="K259" s="93"/>
      <c r="L259" s="92"/>
      <c r="M259" s="20"/>
      <c r="N259" s="73"/>
      <c r="O259" s="93"/>
      <c r="P259" s="20"/>
      <c r="Q259" s="74"/>
    </row>
    <row r="260" spans="2:17" s="75" customFormat="1" ht="19.7" customHeight="1">
      <c r="B260" s="73"/>
      <c r="C260" s="73"/>
      <c r="D260" s="73"/>
      <c r="E260" s="146"/>
      <c r="F260" s="608"/>
      <c r="G260" s="133"/>
      <c r="H260" s="278"/>
      <c r="I260" s="90"/>
      <c r="J260" s="66"/>
      <c r="K260" s="93"/>
      <c r="L260" s="92"/>
      <c r="M260" s="20"/>
      <c r="N260" s="73"/>
      <c r="O260" s="93"/>
      <c r="P260" s="20"/>
      <c r="Q260" s="74"/>
    </row>
    <row r="261" spans="2:17" s="75" customFormat="1" ht="19.7" customHeight="1">
      <c r="B261" s="73"/>
      <c r="C261" s="73"/>
      <c r="D261" s="73"/>
      <c r="E261" s="146"/>
      <c r="F261" s="608"/>
      <c r="G261" s="133"/>
      <c r="H261" s="278"/>
      <c r="I261" s="90"/>
      <c r="J261" s="66"/>
      <c r="K261" s="93"/>
      <c r="L261" s="92"/>
      <c r="M261" s="20"/>
      <c r="N261" s="73"/>
      <c r="O261" s="93"/>
      <c r="P261" s="20"/>
      <c r="Q261" s="74"/>
    </row>
    <row r="262" spans="2:17" s="75" customFormat="1" ht="19.7" customHeight="1">
      <c r="B262" s="73"/>
      <c r="C262" s="73"/>
      <c r="D262" s="73"/>
      <c r="E262" s="146"/>
      <c r="F262" s="608"/>
      <c r="G262" s="133"/>
      <c r="H262" s="278"/>
      <c r="I262" s="90"/>
      <c r="J262" s="66"/>
      <c r="K262" s="93"/>
      <c r="L262" s="92"/>
      <c r="M262" s="20"/>
      <c r="N262" s="73"/>
      <c r="O262" s="93"/>
      <c r="P262" s="20"/>
      <c r="Q262" s="74"/>
    </row>
    <row r="263" spans="2:17" s="75" customFormat="1" ht="19.7" customHeight="1">
      <c r="B263" s="73"/>
      <c r="C263" s="73"/>
      <c r="D263" s="73"/>
      <c r="E263" s="146"/>
      <c r="F263" s="608"/>
      <c r="G263" s="133"/>
      <c r="H263" s="278"/>
      <c r="I263" s="90"/>
      <c r="J263" s="66"/>
      <c r="K263" s="93"/>
      <c r="L263" s="92"/>
      <c r="M263" s="20"/>
      <c r="N263" s="73"/>
      <c r="O263" s="93"/>
      <c r="P263" s="20"/>
      <c r="Q263" s="74"/>
    </row>
    <row r="264" spans="2:17" s="75" customFormat="1" ht="19.7" customHeight="1">
      <c r="B264" s="73"/>
      <c r="C264" s="73"/>
      <c r="D264" s="73"/>
      <c r="E264" s="146"/>
      <c r="F264" s="608"/>
      <c r="G264" s="133"/>
      <c r="H264" s="278"/>
      <c r="I264" s="90"/>
      <c r="J264" s="66"/>
      <c r="K264" s="93"/>
      <c r="L264" s="92"/>
      <c r="M264" s="20"/>
      <c r="N264" s="73"/>
      <c r="O264" s="93"/>
      <c r="P264" s="20"/>
      <c r="Q264" s="74"/>
    </row>
    <row r="265" spans="2:17" s="75" customFormat="1" ht="19.7" customHeight="1">
      <c r="B265" s="73"/>
      <c r="C265" s="73"/>
      <c r="D265" s="73"/>
      <c r="E265" s="146"/>
      <c r="F265" s="608"/>
      <c r="G265" s="133"/>
      <c r="H265" s="278"/>
      <c r="I265" s="90"/>
      <c r="J265" s="66"/>
      <c r="K265" s="93"/>
      <c r="L265" s="92"/>
      <c r="M265" s="20"/>
      <c r="N265" s="73"/>
      <c r="O265" s="93"/>
      <c r="P265" s="20"/>
      <c r="Q265" s="74"/>
    </row>
    <row r="266" spans="2:17" s="75" customFormat="1" ht="19.7" customHeight="1">
      <c r="B266" s="73"/>
      <c r="C266" s="73"/>
      <c r="D266" s="73"/>
      <c r="E266" s="146"/>
      <c r="F266" s="608"/>
      <c r="G266" s="133"/>
      <c r="H266" s="278"/>
      <c r="I266" s="90"/>
      <c r="J266" s="66"/>
      <c r="K266" s="93"/>
      <c r="L266" s="92"/>
      <c r="M266" s="20"/>
      <c r="N266" s="73"/>
      <c r="O266" s="93"/>
      <c r="P266" s="20"/>
      <c r="Q266" s="74"/>
    </row>
    <row r="267" spans="2:17" s="75" customFormat="1" ht="19.7" customHeight="1">
      <c r="B267" s="73"/>
      <c r="C267" s="73"/>
      <c r="D267" s="73"/>
      <c r="E267" s="146"/>
      <c r="F267" s="608"/>
      <c r="G267" s="133"/>
      <c r="H267" s="278"/>
      <c r="I267" s="90"/>
      <c r="J267" s="66"/>
      <c r="K267" s="93"/>
      <c r="L267" s="92"/>
      <c r="M267" s="20"/>
      <c r="N267" s="73"/>
      <c r="O267" s="93"/>
      <c r="P267" s="20"/>
      <c r="Q267" s="74"/>
    </row>
    <row r="268" spans="2:17" s="75" customFormat="1" ht="19.7" customHeight="1">
      <c r="B268" s="73"/>
      <c r="C268" s="73"/>
      <c r="D268" s="73"/>
      <c r="E268" s="70"/>
      <c r="F268" s="608"/>
      <c r="G268" s="133"/>
      <c r="H268" s="278"/>
      <c r="I268" s="90"/>
      <c r="J268" s="66"/>
      <c r="K268" s="93"/>
      <c r="L268" s="92"/>
      <c r="M268" s="20"/>
      <c r="N268" s="73"/>
      <c r="O268" s="93"/>
      <c r="P268" s="20"/>
      <c r="Q268" s="74"/>
    </row>
    <row r="269" spans="2:17" s="75" customFormat="1" ht="19.7" customHeight="1">
      <c r="B269" s="73"/>
      <c r="C269" s="73"/>
      <c r="D269" s="73"/>
      <c r="E269" s="853"/>
      <c r="F269" s="608"/>
      <c r="G269" s="133"/>
      <c r="H269" s="278"/>
      <c r="I269" s="90"/>
      <c r="J269" s="66"/>
      <c r="K269" s="93"/>
      <c r="L269" s="92"/>
      <c r="M269" s="20"/>
      <c r="N269" s="73"/>
      <c r="O269" s="93"/>
      <c r="P269" s="20"/>
      <c r="Q269" s="74"/>
    </row>
    <row r="270" spans="2:17" s="9" customFormat="1" ht="19.7" customHeight="1">
      <c r="B270" s="16"/>
      <c r="C270" s="16"/>
      <c r="D270" s="16"/>
      <c r="E270" s="284"/>
      <c r="F270" s="1300"/>
      <c r="G270" s="295"/>
      <c r="H270" s="278"/>
      <c r="I270" s="18"/>
      <c r="J270" s="275"/>
      <c r="K270" s="17"/>
      <c r="L270" s="17"/>
      <c r="M270" s="19"/>
      <c r="N270" s="16"/>
      <c r="O270" s="17"/>
      <c r="P270" s="19"/>
      <c r="Q270" s="21"/>
    </row>
    <row r="271" spans="2:17" s="9" customFormat="1" ht="19.7" customHeight="1">
      <c r="B271" s="16"/>
      <c r="C271" s="16"/>
      <c r="D271" s="16"/>
      <c r="E271" s="146"/>
      <c r="F271" s="1300"/>
      <c r="G271" s="295"/>
      <c r="H271" s="278"/>
      <c r="I271" s="18"/>
      <c r="J271" s="146"/>
      <c r="K271" s="17"/>
      <c r="L271" s="17"/>
      <c r="M271" s="19"/>
      <c r="N271" s="16"/>
      <c r="O271" s="17"/>
      <c r="P271" s="19"/>
      <c r="Q271" s="21"/>
    </row>
    <row r="272" spans="2:17" s="9" customFormat="1" ht="19.7" customHeight="1">
      <c r="B272" s="16"/>
      <c r="C272" s="16"/>
      <c r="D272" s="16"/>
      <c r="E272" s="146"/>
      <c r="F272" s="1300"/>
      <c r="G272" s="295"/>
      <c r="H272" s="278"/>
      <c r="I272" s="18"/>
      <c r="J272" s="146"/>
      <c r="K272" s="17"/>
      <c r="L272" s="17"/>
      <c r="M272" s="19"/>
      <c r="N272" s="16"/>
      <c r="O272" s="17"/>
      <c r="P272" s="19"/>
      <c r="Q272" s="21"/>
    </row>
    <row r="273" spans="2:17" s="9" customFormat="1" ht="19.7" customHeight="1">
      <c r="B273" s="16"/>
      <c r="C273" s="16"/>
      <c r="D273" s="16"/>
      <c r="E273" s="146"/>
      <c r="F273" s="1300"/>
      <c r="G273" s="295"/>
      <c r="H273" s="278"/>
      <c r="I273" s="18"/>
      <c r="J273" s="146"/>
      <c r="K273" s="146"/>
      <c r="L273" s="17"/>
      <c r="M273" s="19"/>
      <c r="N273" s="16"/>
      <c r="O273" s="17"/>
      <c r="P273" s="19"/>
      <c r="Q273" s="21"/>
    </row>
    <row r="274" spans="2:17" s="9" customFormat="1" ht="19.7" customHeight="1">
      <c r="B274" s="16"/>
      <c r="C274" s="16"/>
      <c r="D274" s="16"/>
      <c r="E274" s="146"/>
      <c r="F274" s="1300"/>
      <c r="G274" s="295"/>
      <c r="H274" s="278"/>
      <c r="I274" s="18"/>
      <c r="J274" s="146"/>
      <c r="K274" s="17"/>
      <c r="L274" s="17"/>
      <c r="M274" s="19"/>
      <c r="N274" s="16"/>
      <c r="O274" s="17"/>
      <c r="P274" s="19"/>
      <c r="Q274" s="21"/>
    </row>
  </sheetData>
  <autoFilter ref="B8:O8" xr:uid="{D63912B1-34E4-419C-A822-C5151123624A}"/>
  <mergeCells count="16">
    <mergeCell ref="C133:E133"/>
    <mergeCell ref="C177:E177"/>
    <mergeCell ref="C225:E225"/>
    <mergeCell ref="C239:E239"/>
    <mergeCell ref="C9:E9"/>
    <mergeCell ref="C21:E21"/>
    <mergeCell ref="C50:E50"/>
    <mergeCell ref="C65:E65"/>
    <mergeCell ref="C83:E83"/>
    <mergeCell ref="C129:E129"/>
    <mergeCell ref="B2:D2"/>
    <mergeCell ref="G2:I2"/>
    <mergeCell ref="B3:D3"/>
    <mergeCell ref="B4:D4"/>
    <mergeCell ref="B5:D5"/>
    <mergeCell ref="B6:D6"/>
  </mergeCells>
  <phoneticPr fontId="3"/>
  <dataValidations count="2">
    <dataValidation allowBlank="1" showInputMessage="1" showErrorMessage="1" sqref="J26 JF26 TB26 ACX26 AMT26 AWP26 BGL26 BQH26 CAD26 CJZ26 CTV26 DDR26 DNN26 DXJ26 EHF26 ERB26 FAX26 FKT26 FUP26 GEL26 GOH26 GYD26 HHZ26 HRV26 IBR26 ILN26 IVJ26 JFF26 JPB26 JYX26 KIT26 KSP26 LCL26 LMH26 LWD26 MFZ26 MPV26 MZR26 NJN26 NTJ26 ODF26 ONB26 OWX26 PGT26 PQP26 QAL26 QKH26 QUD26 RDZ26 RNV26 RXR26 SHN26 SRJ26 TBF26 TLB26 TUX26 UET26 UOP26 UYL26 VIH26 VSD26 WBZ26 WLV26 WVR26 J65562 JF65562 TB65562 ACX65562 AMT65562 AWP65562 BGL65562 BQH65562 CAD65562 CJZ65562 CTV65562 DDR65562 DNN65562 DXJ65562 EHF65562 ERB65562 FAX65562 FKT65562 FUP65562 GEL65562 GOH65562 GYD65562 HHZ65562 HRV65562 IBR65562 ILN65562 IVJ65562 JFF65562 JPB65562 JYX65562 KIT65562 KSP65562 LCL65562 LMH65562 LWD65562 MFZ65562 MPV65562 MZR65562 NJN65562 NTJ65562 ODF65562 ONB65562 OWX65562 PGT65562 PQP65562 QAL65562 QKH65562 QUD65562 RDZ65562 RNV65562 RXR65562 SHN65562 SRJ65562 TBF65562 TLB65562 TUX65562 UET65562 UOP65562 UYL65562 VIH65562 VSD65562 WBZ65562 WLV65562 WVR65562 J131098 JF131098 TB131098 ACX131098 AMT131098 AWP131098 BGL131098 BQH131098 CAD131098 CJZ131098 CTV131098 DDR131098 DNN131098 DXJ131098 EHF131098 ERB131098 FAX131098 FKT131098 FUP131098 GEL131098 GOH131098 GYD131098 HHZ131098 HRV131098 IBR131098 ILN131098 IVJ131098 JFF131098 JPB131098 JYX131098 KIT131098 KSP131098 LCL131098 LMH131098 LWD131098 MFZ131098 MPV131098 MZR131098 NJN131098 NTJ131098 ODF131098 ONB131098 OWX131098 PGT131098 PQP131098 QAL131098 QKH131098 QUD131098 RDZ131098 RNV131098 RXR131098 SHN131098 SRJ131098 TBF131098 TLB131098 TUX131098 UET131098 UOP131098 UYL131098 VIH131098 VSD131098 WBZ131098 WLV131098 WVR131098 J196634 JF196634 TB196634 ACX196634 AMT196634 AWP196634 BGL196634 BQH196634 CAD196634 CJZ196634 CTV196634 DDR196634 DNN196634 DXJ196634 EHF196634 ERB196634 FAX196634 FKT196634 FUP196634 GEL196634 GOH196634 GYD196634 HHZ196634 HRV196634 IBR196634 ILN196634 IVJ196634 JFF196634 JPB196634 JYX196634 KIT196634 KSP196634 LCL196634 LMH196634 LWD196634 MFZ196634 MPV196634 MZR196634 NJN196634 NTJ196634 ODF196634 ONB196634 OWX196634 PGT196634 PQP196634 QAL196634 QKH196634 QUD196634 RDZ196634 RNV196634 RXR196634 SHN196634 SRJ196634 TBF196634 TLB196634 TUX196634 UET196634 UOP196634 UYL196634 VIH196634 VSD196634 WBZ196634 WLV196634 WVR196634 J262170 JF262170 TB262170 ACX262170 AMT262170 AWP262170 BGL262170 BQH262170 CAD262170 CJZ262170 CTV262170 DDR262170 DNN262170 DXJ262170 EHF262170 ERB262170 FAX262170 FKT262170 FUP262170 GEL262170 GOH262170 GYD262170 HHZ262170 HRV262170 IBR262170 ILN262170 IVJ262170 JFF262170 JPB262170 JYX262170 KIT262170 KSP262170 LCL262170 LMH262170 LWD262170 MFZ262170 MPV262170 MZR262170 NJN262170 NTJ262170 ODF262170 ONB262170 OWX262170 PGT262170 PQP262170 QAL262170 QKH262170 QUD262170 RDZ262170 RNV262170 RXR262170 SHN262170 SRJ262170 TBF262170 TLB262170 TUX262170 UET262170 UOP262170 UYL262170 VIH262170 VSD262170 WBZ262170 WLV262170 WVR262170 J327706 JF327706 TB327706 ACX327706 AMT327706 AWP327706 BGL327706 BQH327706 CAD327706 CJZ327706 CTV327706 DDR327706 DNN327706 DXJ327706 EHF327706 ERB327706 FAX327706 FKT327706 FUP327706 GEL327706 GOH327706 GYD327706 HHZ327706 HRV327706 IBR327706 ILN327706 IVJ327706 JFF327706 JPB327706 JYX327706 KIT327706 KSP327706 LCL327706 LMH327706 LWD327706 MFZ327706 MPV327706 MZR327706 NJN327706 NTJ327706 ODF327706 ONB327706 OWX327706 PGT327706 PQP327706 QAL327706 QKH327706 QUD327706 RDZ327706 RNV327706 RXR327706 SHN327706 SRJ327706 TBF327706 TLB327706 TUX327706 UET327706 UOP327706 UYL327706 VIH327706 VSD327706 WBZ327706 WLV327706 WVR327706 J393242 JF393242 TB393242 ACX393242 AMT393242 AWP393242 BGL393242 BQH393242 CAD393242 CJZ393242 CTV393242 DDR393242 DNN393242 DXJ393242 EHF393242 ERB393242 FAX393242 FKT393242 FUP393242 GEL393242 GOH393242 GYD393242 HHZ393242 HRV393242 IBR393242 ILN393242 IVJ393242 JFF393242 JPB393242 JYX393242 KIT393242 KSP393242 LCL393242 LMH393242 LWD393242 MFZ393242 MPV393242 MZR393242 NJN393242 NTJ393242 ODF393242 ONB393242 OWX393242 PGT393242 PQP393242 QAL393242 QKH393242 QUD393242 RDZ393242 RNV393242 RXR393242 SHN393242 SRJ393242 TBF393242 TLB393242 TUX393242 UET393242 UOP393242 UYL393242 VIH393242 VSD393242 WBZ393242 WLV393242 WVR393242 J458778 JF458778 TB458778 ACX458778 AMT458778 AWP458778 BGL458778 BQH458778 CAD458778 CJZ458778 CTV458778 DDR458778 DNN458778 DXJ458778 EHF458778 ERB458778 FAX458778 FKT458778 FUP458778 GEL458778 GOH458778 GYD458778 HHZ458778 HRV458778 IBR458778 ILN458778 IVJ458778 JFF458778 JPB458778 JYX458778 KIT458778 KSP458778 LCL458778 LMH458778 LWD458778 MFZ458778 MPV458778 MZR458778 NJN458778 NTJ458778 ODF458778 ONB458778 OWX458778 PGT458778 PQP458778 QAL458778 QKH458778 QUD458778 RDZ458778 RNV458778 RXR458778 SHN458778 SRJ458778 TBF458778 TLB458778 TUX458778 UET458778 UOP458778 UYL458778 VIH458778 VSD458778 WBZ458778 WLV458778 WVR458778 J524314 JF524314 TB524314 ACX524314 AMT524314 AWP524314 BGL524314 BQH524314 CAD524314 CJZ524314 CTV524314 DDR524314 DNN524314 DXJ524314 EHF524314 ERB524314 FAX524314 FKT524314 FUP524314 GEL524314 GOH524314 GYD524314 HHZ524314 HRV524314 IBR524314 ILN524314 IVJ524314 JFF524314 JPB524314 JYX524314 KIT524314 KSP524314 LCL524314 LMH524314 LWD524314 MFZ524314 MPV524314 MZR524314 NJN524314 NTJ524314 ODF524314 ONB524314 OWX524314 PGT524314 PQP524314 QAL524314 QKH524314 QUD524314 RDZ524314 RNV524314 RXR524314 SHN524314 SRJ524314 TBF524314 TLB524314 TUX524314 UET524314 UOP524314 UYL524314 VIH524314 VSD524314 WBZ524314 WLV524314 WVR524314 J589850 JF589850 TB589850 ACX589850 AMT589850 AWP589850 BGL589850 BQH589850 CAD589850 CJZ589850 CTV589850 DDR589850 DNN589850 DXJ589850 EHF589850 ERB589850 FAX589850 FKT589850 FUP589850 GEL589850 GOH589850 GYD589850 HHZ589850 HRV589850 IBR589850 ILN589850 IVJ589850 JFF589850 JPB589850 JYX589850 KIT589850 KSP589850 LCL589850 LMH589850 LWD589850 MFZ589850 MPV589850 MZR589850 NJN589850 NTJ589850 ODF589850 ONB589850 OWX589850 PGT589850 PQP589850 QAL589850 QKH589850 QUD589850 RDZ589850 RNV589850 RXR589850 SHN589850 SRJ589850 TBF589850 TLB589850 TUX589850 UET589850 UOP589850 UYL589850 VIH589850 VSD589850 WBZ589850 WLV589850 WVR589850 J655386 JF655386 TB655386 ACX655386 AMT655386 AWP655386 BGL655386 BQH655386 CAD655386 CJZ655386 CTV655386 DDR655386 DNN655386 DXJ655386 EHF655386 ERB655386 FAX655386 FKT655386 FUP655386 GEL655386 GOH655386 GYD655386 HHZ655386 HRV655386 IBR655386 ILN655386 IVJ655386 JFF655386 JPB655386 JYX655386 KIT655386 KSP655386 LCL655386 LMH655386 LWD655386 MFZ655386 MPV655386 MZR655386 NJN655386 NTJ655386 ODF655386 ONB655386 OWX655386 PGT655386 PQP655386 QAL655386 QKH655386 QUD655386 RDZ655386 RNV655386 RXR655386 SHN655386 SRJ655386 TBF655386 TLB655386 TUX655386 UET655386 UOP655386 UYL655386 VIH655386 VSD655386 WBZ655386 WLV655386 WVR655386 J720922 JF720922 TB720922 ACX720922 AMT720922 AWP720922 BGL720922 BQH720922 CAD720922 CJZ720922 CTV720922 DDR720922 DNN720922 DXJ720922 EHF720922 ERB720922 FAX720922 FKT720922 FUP720922 GEL720922 GOH720922 GYD720922 HHZ720922 HRV720922 IBR720922 ILN720922 IVJ720922 JFF720922 JPB720922 JYX720922 KIT720922 KSP720922 LCL720922 LMH720922 LWD720922 MFZ720922 MPV720922 MZR720922 NJN720922 NTJ720922 ODF720922 ONB720922 OWX720922 PGT720922 PQP720922 QAL720922 QKH720922 QUD720922 RDZ720922 RNV720922 RXR720922 SHN720922 SRJ720922 TBF720922 TLB720922 TUX720922 UET720922 UOP720922 UYL720922 VIH720922 VSD720922 WBZ720922 WLV720922 WVR720922 J786458 JF786458 TB786458 ACX786458 AMT786458 AWP786458 BGL786458 BQH786458 CAD786458 CJZ786458 CTV786458 DDR786458 DNN786458 DXJ786458 EHF786458 ERB786458 FAX786458 FKT786458 FUP786458 GEL786458 GOH786458 GYD786458 HHZ786458 HRV786458 IBR786458 ILN786458 IVJ786458 JFF786458 JPB786458 JYX786458 KIT786458 KSP786458 LCL786458 LMH786458 LWD786458 MFZ786458 MPV786458 MZR786458 NJN786458 NTJ786458 ODF786458 ONB786458 OWX786458 PGT786458 PQP786458 QAL786458 QKH786458 QUD786458 RDZ786458 RNV786458 RXR786458 SHN786458 SRJ786458 TBF786458 TLB786458 TUX786458 UET786458 UOP786458 UYL786458 VIH786458 VSD786458 WBZ786458 WLV786458 WVR786458 J851994 JF851994 TB851994 ACX851994 AMT851994 AWP851994 BGL851994 BQH851994 CAD851994 CJZ851994 CTV851994 DDR851994 DNN851994 DXJ851994 EHF851994 ERB851994 FAX851994 FKT851994 FUP851994 GEL851994 GOH851994 GYD851994 HHZ851994 HRV851994 IBR851994 ILN851994 IVJ851994 JFF851994 JPB851994 JYX851994 KIT851994 KSP851994 LCL851994 LMH851994 LWD851994 MFZ851994 MPV851994 MZR851994 NJN851994 NTJ851994 ODF851994 ONB851994 OWX851994 PGT851994 PQP851994 QAL851994 QKH851994 QUD851994 RDZ851994 RNV851994 RXR851994 SHN851994 SRJ851994 TBF851994 TLB851994 TUX851994 UET851994 UOP851994 UYL851994 VIH851994 VSD851994 WBZ851994 WLV851994 WVR851994 J917530 JF917530 TB917530 ACX917530 AMT917530 AWP917530 BGL917530 BQH917530 CAD917530 CJZ917530 CTV917530 DDR917530 DNN917530 DXJ917530 EHF917530 ERB917530 FAX917530 FKT917530 FUP917530 GEL917530 GOH917530 GYD917530 HHZ917530 HRV917530 IBR917530 ILN917530 IVJ917530 JFF917530 JPB917530 JYX917530 KIT917530 KSP917530 LCL917530 LMH917530 LWD917530 MFZ917530 MPV917530 MZR917530 NJN917530 NTJ917530 ODF917530 ONB917530 OWX917530 PGT917530 PQP917530 QAL917530 QKH917530 QUD917530 RDZ917530 RNV917530 RXR917530 SHN917530 SRJ917530 TBF917530 TLB917530 TUX917530 UET917530 UOP917530 UYL917530 VIH917530 VSD917530 WBZ917530 WLV917530 WVR917530 J983066 JF983066 TB983066 ACX983066 AMT983066 AWP983066 BGL983066 BQH983066 CAD983066 CJZ983066 CTV983066 DDR983066 DNN983066 DXJ983066 EHF983066 ERB983066 FAX983066 FKT983066 FUP983066 GEL983066 GOH983066 GYD983066 HHZ983066 HRV983066 IBR983066 ILN983066 IVJ983066 JFF983066 JPB983066 JYX983066 KIT983066 KSP983066 LCL983066 LMH983066 LWD983066 MFZ983066 MPV983066 MZR983066 NJN983066 NTJ983066 ODF983066 ONB983066 OWX983066 PGT983066 PQP983066 QAL983066 QKH983066 QUD983066 RDZ983066 RNV983066 RXR983066 SHN983066 SRJ983066 TBF983066 TLB983066 TUX983066 UET983066 UOP983066 UYL983066 VIH983066 VSD983066 WBZ983066 WLV983066 WVR983066" xr:uid="{46C9F3AF-2557-4055-9CE4-A3AFAEDF670C}"/>
    <dataValidation imeMode="hiragana" allowBlank="1" showInputMessage="1" showErrorMessage="1" sqref="J69:J70 JF69:JF70 TB69:TB70 ACX69:ACX70 AMT69:AMT70 AWP69:AWP70 BGL69:BGL70 BQH69:BQH70 CAD69:CAD70 CJZ69:CJZ70 CTV69:CTV70 DDR69:DDR70 DNN69:DNN70 DXJ69:DXJ70 EHF69:EHF70 ERB69:ERB70 FAX69:FAX70 FKT69:FKT70 FUP69:FUP70 GEL69:GEL70 GOH69:GOH70 GYD69:GYD70 HHZ69:HHZ70 HRV69:HRV70 IBR69:IBR70 ILN69:ILN70 IVJ69:IVJ70 JFF69:JFF70 JPB69:JPB70 JYX69:JYX70 KIT69:KIT70 KSP69:KSP70 LCL69:LCL70 LMH69:LMH70 LWD69:LWD70 MFZ69:MFZ70 MPV69:MPV70 MZR69:MZR70 NJN69:NJN70 NTJ69:NTJ70 ODF69:ODF70 ONB69:ONB70 OWX69:OWX70 PGT69:PGT70 PQP69:PQP70 QAL69:QAL70 QKH69:QKH70 QUD69:QUD70 RDZ69:RDZ70 RNV69:RNV70 RXR69:RXR70 SHN69:SHN70 SRJ69:SRJ70 TBF69:TBF70 TLB69:TLB70 TUX69:TUX70 UET69:UET70 UOP69:UOP70 UYL69:UYL70 VIH69:VIH70 VSD69:VSD70 WBZ69:WBZ70 WLV69:WLV70 WVR69:WVR70 J65605:J65606 JF65605:JF65606 TB65605:TB65606 ACX65605:ACX65606 AMT65605:AMT65606 AWP65605:AWP65606 BGL65605:BGL65606 BQH65605:BQH65606 CAD65605:CAD65606 CJZ65605:CJZ65606 CTV65605:CTV65606 DDR65605:DDR65606 DNN65605:DNN65606 DXJ65605:DXJ65606 EHF65605:EHF65606 ERB65605:ERB65606 FAX65605:FAX65606 FKT65605:FKT65606 FUP65605:FUP65606 GEL65605:GEL65606 GOH65605:GOH65606 GYD65605:GYD65606 HHZ65605:HHZ65606 HRV65605:HRV65606 IBR65605:IBR65606 ILN65605:ILN65606 IVJ65605:IVJ65606 JFF65605:JFF65606 JPB65605:JPB65606 JYX65605:JYX65606 KIT65605:KIT65606 KSP65605:KSP65606 LCL65605:LCL65606 LMH65605:LMH65606 LWD65605:LWD65606 MFZ65605:MFZ65606 MPV65605:MPV65606 MZR65605:MZR65606 NJN65605:NJN65606 NTJ65605:NTJ65606 ODF65605:ODF65606 ONB65605:ONB65606 OWX65605:OWX65606 PGT65605:PGT65606 PQP65605:PQP65606 QAL65605:QAL65606 QKH65605:QKH65606 QUD65605:QUD65606 RDZ65605:RDZ65606 RNV65605:RNV65606 RXR65605:RXR65606 SHN65605:SHN65606 SRJ65605:SRJ65606 TBF65605:TBF65606 TLB65605:TLB65606 TUX65605:TUX65606 UET65605:UET65606 UOP65605:UOP65606 UYL65605:UYL65606 VIH65605:VIH65606 VSD65605:VSD65606 WBZ65605:WBZ65606 WLV65605:WLV65606 WVR65605:WVR65606 J131141:J131142 JF131141:JF131142 TB131141:TB131142 ACX131141:ACX131142 AMT131141:AMT131142 AWP131141:AWP131142 BGL131141:BGL131142 BQH131141:BQH131142 CAD131141:CAD131142 CJZ131141:CJZ131142 CTV131141:CTV131142 DDR131141:DDR131142 DNN131141:DNN131142 DXJ131141:DXJ131142 EHF131141:EHF131142 ERB131141:ERB131142 FAX131141:FAX131142 FKT131141:FKT131142 FUP131141:FUP131142 GEL131141:GEL131142 GOH131141:GOH131142 GYD131141:GYD131142 HHZ131141:HHZ131142 HRV131141:HRV131142 IBR131141:IBR131142 ILN131141:ILN131142 IVJ131141:IVJ131142 JFF131141:JFF131142 JPB131141:JPB131142 JYX131141:JYX131142 KIT131141:KIT131142 KSP131141:KSP131142 LCL131141:LCL131142 LMH131141:LMH131142 LWD131141:LWD131142 MFZ131141:MFZ131142 MPV131141:MPV131142 MZR131141:MZR131142 NJN131141:NJN131142 NTJ131141:NTJ131142 ODF131141:ODF131142 ONB131141:ONB131142 OWX131141:OWX131142 PGT131141:PGT131142 PQP131141:PQP131142 QAL131141:QAL131142 QKH131141:QKH131142 QUD131141:QUD131142 RDZ131141:RDZ131142 RNV131141:RNV131142 RXR131141:RXR131142 SHN131141:SHN131142 SRJ131141:SRJ131142 TBF131141:TBF131142 TLB131141:TLB131142 TUX131141:TUX131142 UET131141:UET131142 UOP131141:UOP131142 UYL131141:UYL131142 VIH131141:VIH131142 VSD131141:VSD131142 WBZ131141:WBZ131142 WLV131141:WLV131142 WVR131141:WVR131142 J196677:J196678 JF196677:JF196678 TB196677:TB196678 ACX196677:ACX196678 AMT196677:AMT196678 AWP196677:AWP196678 BGL196677:BGL196678 BQH196677:BQH196678 CAD196677:CAD196678 CJZ196677:CJZ196678 CTV196677:CTV196678 DDR196677:DDR196678 DNN196677:DNN196678 DXJ196677:DXJ196678 EHF196677:EHF196678 ERB196677:ERB196678 FAX196677:FAX196678 FKT196677:FKT196678 FUP196677:FUP196678 GEL196677:GEL196678 GOH196677:GOH196678 GYD196677:GYD196678 HHZ196677:HHZ196678 HRV196677:HRV196678 IBR196677:IBR196678 ILN196677:ILN196678 IVJ196677:IVJ196678 JFF196677:JFF196678 JPB196677:JPB196678 JYX196677:JYX196678 KIT196677:KIT196678 KSP196677:KSP196678 LCL196677:LCL196678 LMH196677:LMH196678 LWD196677:LWD196678 MFZ196677:MFZ196678 MPV196677:MPV196678 MZR196677:MZR196678 NJN196677:NJN196678 NTJ196677:NTJ196678 ODF196677:ODF196678 ONB196677:ONB196678 OWX196677:OWX196678 PGT196677:PGT196678 PQP196677:PQP196678 QAL196677:QAL196678 QKH196677:QKH196678 QUD196677:QUD196678 RDZ196677:RDZ196678 RNV196677:RNV196678 RXR196677:RXR196678 SHN196677:SHN196678 SRJ196677:SRJ196678 TBF196677:TBF196678 TLB196677:TLB196678 TUX196677:TUX196678 UET196677:UET196678 UOP196677:UOP196678 UYL196677:UYL196678 VIH196677:VIH196678 VSD196677:VSD196678 WBZ196677:WBZ196678 WLV196677:WLV196678 WVR196677:WVR196678 J262213:J262214 JF262213:JF262214 TB262213:TB262214 ACX262213:ACX262214 AMT262213:AMT262214 AWP262213:AWP262214 BGL262213:BGL262214 BQH262213:BQH262214 CAD262213:CAD262214 CJZ262213:CJZ262214 CTV262213:CTV262214 DDR262213:DDR262214 DNN262213:DNN262214 DXJ262213:DXJ262214 EHF262213:EHF262214 ERB262213:ERB262214 FAX262213:FAX262214 FKT262213:FKT262214 FUP262213:FUP262214 GEL262213:GEL262214 GOH262213:GOH262214 GYD262213:GYD262214 HHZ262213:HHZ262214 HRV262213:HRV262214 IBR262213:IBR262214 ILN262213:ILN262214 IVJ262213:IVJ262214 JFF262213:JFF262214 JPB262213:JPB262214 JYX262213:JYX262214 KIT262213:KIT262214 KSP262213:KSP262214 LCL262213:LCL262214 LMH262213:LMH262214 LWD262213:LWD262214 MFZ262213:MFZ262214 MPV262213:MPV262214 MZR262213:MZR262214 NJN262213:NJN262214 NTJ262213:NTJ262214 ODF262213:ODF262214 ONB262213:ONB262214 OWX262213:OWX262214 PGT262213:PGT262214 PQP262213:PQP262214 QAL262213:QAL262214 QKH262213:QKH262214 QUD262213:QUD262214 RDZ262213:RDZ262214 RNV262213:RNV262214 RXR262213:RXR262214 SHN262213:SHN262214 SRJ262213:SRJ262214 TBF262213:TBF262214 TLB262213:TLB262214 TUX262213:TUX262214 UET262213:UET262214 UOP262213:UOP262214 UYL262213:UYL262214 VIH262213:VIH262214 VSD262213:VSD262214 WBZ262213:WBZ262214 WLV262213:WLV262214 WVR262213:WVR262214 J327749:J327750 JF327749:JF327750 TB327749:TB327750 ACX327749:ACX327750 AMT327749:AMT327750 AWP327749:AWP327750 BGL327749:BGL327750 BQH327749:BQH327750 CAD327749:CAD327750 CJZ327749:CJZ327750 CTV327749:CTV327750 DDR327749:DDR327750 DNN327749:DNN327750 DXJ327749:DXJ327750 EHF327749:EHF327750 ERB327749:ERB327750 FAX327749:FAX327750 FKT327749:FKT327750 FUP327749:FUP327750 GEL327749:GEL327750 GOH327749:GOH327750 GYD327749:GYD327750 HHZ327749:HHZ327750 HRV327749:HRV327750 IBR327749:IBR327750 ILN327749:ILN327750 IVJ327749:IVJ327750 JFF327749:JFF327750 JPB327749:JPB327750 JYX327749:JYX327750 KIT327749:KIT327750 KSP327749:KSP327750 LCL327749:LCL327750 LMH327749:LMH327750 LWD327749:LWD327750 MFZ327749:MFZ327750 MPV327749:MPV327750 MZR327749:MZR327750 NJN327749:NJN327750 NTJ327749:NTJ327750 ODF327749:ODF327750 ONB327749:ONB327750 OWX327749:OWX327750 PGT327749:PGT327750 PQP327749:PQP327750 QAL327749:QAL327750 QKH327749:QKH327750 QUD327749:QUD327750 RDZ327749:RDZ327750 RNV327749:RNV327750 RXR327749:RXR327750 SHN327749:SHN327750 SRJ327749:SRJ327750 TBF327749:TBF327750 TLB327749:TLB327750 TUX327749:TUX327750 UET327749:UET327750 UOP327749:UOP327750 UYL327749:UYL327750 VIH327749:VIH327750 VSD327749:VSD327750 WBZ327749:WBZ327750 WLV327749:WLV327750 WVR327749:WVR327750 J393285:J393286 JF393285:JF393286 TB393285:TB393286 ACX393285:ACX393286 AMT393285:AMT393286 AWP393285:AWP393286 BGL393285:BGL393286 BQH393285:BQH393286 CAD393285:CAD393286 CJZ393285:CJZ393286 CTV393285:CTV393286 DDR393285:DDR393286 DNN393285:DNN393286 DXJ393285:DXJ393286 EHF393285:EHF393286 ERB393285:ERB393286 FAX393285:FAX393286 FKT393285:FKT393286 FUP393285:FUP393286 GEL393285:GEL393286 GOH393285:GOH393286 GYD393285:GYD393286 HHZ393285:HHZ393286 HRV393285:HRV393286 IBR393285:IBR393286 ILN393285:ILN393286 IVJ393285:IVJ393286 JFF393285:JFF393286 JPB393285:JPB393286 JYX393285:JYX393286 KIT393285:KIT393286 KSP393285:KSP393286 LCL393285:LCL393286 LMH393285:LMH393286 LWD393285:LWD393286 MFZ393285:MFZ393286 MPV393285:MPV393286 MZR393285:MZR393286 NJN393285:NJN393286 NTJ393285:NTJ393286 ODF393285:ODF393286 ONB393285:ONB393286 OWX393285:OWX393286 PGT393285:PGT393286 PQP393285:PQP393286 QAL393285:QAL393286 QKH393285:QKH393286 QUD393285:QUD393286 RDZ393285:RDZ393286 RNV393285:RNV393286 RXR393285:RXR393286 SHN393285:SHN393286 SRJ393285:SRJ393286 TBF393285:TBF393286 TLB393285:TLB393286 TUX393285:TUX393286 UET393285:UET393286 UOP393285:UOP393286 UYL393285:UYL393286 VIH393285:VIH393286 VSD393285:VSD393286 WBZ393285:WBZ393286 WLV393285:WLV393286 WVR393285:WVR393286 J458821:J458822 JF458821:JF458822 TB458821:TB458822 ACX458821:ACX458822 AMT458821:AMT458822 AWP458821:AWP458822 BGL458821:BGL458822 BQH458821:BQH458822 CAD458821:CAD458822 CJZ458821:CJZ458822 CTV458821:CTV458822 DDR458821:DDR458822 DNN458821:DNN458822 DXJ458821:DXJ458822 EHF458821:EHF458822 ERB458821:ERB458822 FAX458821:FAX458822 FKT458821:FKT458822 FUP458821:FUP458822 GEL458821:GEL458822 GOH458821:GOH458822 GYD458821:GYD458822 HHZ458821:HHZ458822 HRV458821:HRV458822 IBR458821:IBR458822 ILN458821:ILN458822 IVJ458821:IVJ458822 JFF458821:JFF458822 JPB458821:JPB458822 JYX458821:JYX458822 KIT458821:KIT458822 KSP458821:KSP458822 LCL458821:LCL458822 LMH458821:LMH458822 LWD458821:LWD458822 MFZ458821:MFZ458822 MPV458821:MPV458822 MZR458821:MZR458822 NJN458821:NJN458822 NTJ458821:NTJ458822 ODF458821:ODF458822 ONB458821:ONB458822 OWX458821:OWX458822 PGT458821:PGT458822 PQP458821:PQP458822 QAL458821:QAL458822 QKH458821:QKH458822 QUD458821:QUD458822 RDZ458821:RDZ458822 RNV458821:RNV458822 RXR458821:RXR458822 SHN458821:SHN458822 SRJ458821:SRJ458822 TBF458821:TBF458822 TLB458821:TLB458822 TUX458821:TUX458822 UET458821:UET458822 UOP458821:UOP458822 UYL458821:UYL458822 VIH458821:VIH458822 VSD458821:VSD458822 WBZ458821:WBZ458822 WLV458821:WLV458822 WVR458821:WVR458822 J524357:J524358 JF524357:JF524358 TB524357:TB524358 ACX524357:ACX524358 AMT524357:AMT524358 AWP524357:AWP524358 BGL524357:BGL524358 BQH524357:BQH524358 CAD524357:CAD524358 CJZ524357:CJZ524358 CTV524357:CTV524358 DDR524357:DDR524358 DNN524357:DNN524358 DXJ524357:DXJ524358 EHF524357:EHF524358 ERB524357:ERB524358 FAX524357:FAX524358 FKT524357:FKT524358 FUP524357:FUP524358 GEL524357:GEL524358 GOH524357:GOH524358 GYD524357:GYD524358 HHZ524357:HHZ524358 HRV524357:HRV524358 IBR524357:IBR524358 ILN524357:ILN524358 IVJ524357:IVJ524358 JFF524357:JFF524358 JPB524357:JPB524358 JYX524357:JYX524358 KIT524357:KIT524358 KSP524357:KSP524358 LCL524357:LCL524358 LMH524357:LMH524358 LWD524357:LWD524358 MFZ524357:MFZ524358 MPV524357:MPV524358 MZR524357:MZR524358 NJN524357:NJN524358 NTJ524357:NTJ524358 ODF524357:ODF524358 ONB524357:ONB524358 OWX524357:OWX524358 PGT524357:PGT524358 PQP524357:PQP524358 QAL524357:QAL524358 QKH524357:QKH524358 QUD524357:QUD524358 RDZ524357:RDZ524358 RNV524357:RNV524358 RXR524357:RXR524358 SHN524357:SHN524358 SRJ524357:SRJ524358 TBF524357:TBF524358 TLB524357:TLB524358 TUX524357:TUX524358 UET524357:UET524358 UOP524357:UOP524358 UYL524357:UYL524358 VIH524357:VIH524358 VSD524357:VSD524358 WBZ524357:WBZ524358 WLV524357:WLV524358 WVR524357:WVR524358 J589893:J589894 JF589893:JF589894 TB589893:TB589894 ACX589893:ACX589894 AMT589893:AMT589894 AWP589893:AWP589894 BGL589893:BGL589894 BQH589893:BQH589894 CAD589893:CAD589894 CJZ589893:CJZ589894 CTV589893:CTV589894 DDR589893:DDR589894 DNN589893:DNN589894 DXJ589893:DXJ589894 EHF589893:EHF589894 ERB589893:ERB589894 FAX589893:FAX589894 FKT589893:FKT589894 FUP589893:FUP589894 GEL589893:GEL589894 GOH589893:GOH589894 GYD589893:GYD589894 HHZ589893:HHZ589894 HRV589893:HRV589894 IBR589893:IBR589894 ILN589893:ILN589894 IVJ589893:IVJ589894 JFF589893:JFF589894 JPB589893:JPB589894 JYX589893:JYX589894 KIT589893:KIT589894 KSP589893:KSP589894 LCL589893:LCL589894 LMH589893:LMH589894 LWD589893:LWD589894 MFZ589893:MFZ589894 MPV589893:MPV589894 MZR589893:MZR589894 NJN589893:NJN589894 NTJ589893:NTJ589894 ODF589893:ODF589894 ONB589893:ONB589894 OWX589893:OWX589894 PGT589893:PGT589894 PQP589893:PQP589894 QAL589893:QAL589894 QKH589893:QKH589894 QUD589893:QUD589894 RDZ589893:RDZ589894 RNV589893:RNV589894 RXR589893:RXR589894 SHN589893:SHN589894 SRJ589893:SRJ589894 TBF589893:TBF589894 TLB589893:TLB589894 TUX589893:TUX589894 UET589893:UET589894 UOP589893:UOP589894 UYL589893:UYL589894 VIH589893:VIH589894 VSD589893:VSD589894 WBZ589893:WBZ589894 WLV589893:WLV589894 WVR589893:WVR589894 J655429:J655430 JF655429:JF655430 TB655429:TB655430 ACX655429:ACX655430 AMT655429:AMT655430 AWP655429:AWP655430 BGL655429:BGL655430 BQH655429:BQH655430 CAD655429:CAD655430 CJZ655429:CJZ655430 CTV655429:CTV655430 DDR655429:DDR655430 DNN655429:DNN655430 DXJ655429:DXJ655430 EHF655429:EHF655430 ERB655429:ERB655430 FAX655429:FAX655430 FKT655429:FKT655430 FUP655429:FUP655430 GEL655429:GEL655430 GOH655429:GOH655430 GYD655429:GYD655430 HHZ655429:HHZ655430 HRV655429:HRV655430 IBR655429:IBR655430 ILN655429:ILN655430 IVJ655429:IVJ655430 JFF655429:JFF655430 JPB655429:JPB655430 JYX655429:JYX655430 KIT655429:KIT655430 KSP655429:KSP655430 LCL655429:LCL655430 LMH655429:LMH655430 LWD655429:LWD655430 MFZ655429:MFZ655430 MPV655429:MPV655430 MZR655429:MZR655430 NJN655429:NJN655430 NTJ655429:NTJ655430 ODF655429:ODF655430 ONB655429:ONB655430 OWX655429:OWX655430 PGT655429:PGT655430 PQP655429:PQP655430 QAL655429:QAL655430 QKH655429:QKH655430 QUD655429:QUD655430 RDZ655429:RDZ655430 RNV655429:RNV655430 RXR655429:RXR655430 SHN655429:SHN655430 SRJ655429:SRJ655430 TBF655429:TBF655430 TLB655429:TLB655430 TUX655429:TUX655430 UET655429:UET655430 UOP655429:UOP655430 UYL655429:UYL655430 VIH655429:VIH655430 VSD655429:VSD655430 WBZ655429:WBZ655430 WLV655429:WLV655430 WVR655429:WVR655430 J720965:J720966 JF720965:JF720966 TB720965:TB720966 ACX720965:ACX720966 AMT720965:AMT720966 AWP720965:AWP720966 BGL720965:BGL720966 BQH720965:BQH720966 CAD720965:CAD720966 CJZ720965:CJZ720966 CTV720965:CTV720966 DDR720965:DDR720966 DNN720965:DNN720966 DXJ720965:DXJ720966 EHF720965:EHF720966 ERB720965:ERB720966 FAX720965:FAX720966 FKT720965:FKT720966 FUP720965:FUP720966 GEL720965:GEL720966 GOH720965:GOH720966 GYD720965:GYD720966 HHZ720965:HHZ720966 HRV720965:HRV720966 IBR720965:IBR720966 ILN720965:ILN720966 IVJ720965:IVJ720966 JFF720965:JFF720966 JPB720965:JPB720966 JYX720965:JYX720966 KIT720965:KIT720966 KSP720965:KSP720966 LCL720965:LCL720966 LMH720965:LMH720966 LWD720965:LWD720966 MFZ720965:MFZ720966 MPV720965:MPV720966 MZR720965:MZR720966 NJN720965:NJN720966 NTJ720965:NTJ720966 ODF720965:ODF720966 ONB720965:ONB720966 OWX720965:OWX720966 PGT720965:PGT720966 PQP720965:PQP720966 QAL720965:QAL720966 QKH720965:QKH720966 QUD720965:QUD720966 RDZ720965:RDZ720966 RNV720965:RNV720966 RXR720965:RXR720966 SHN720965:SHN720966 SRJ720965:SRJ720966 TBF720965:TBF720966 TLB720965:TLB720966 TUX720965:TUX720966 UET720965:UET720966 UOP720965:UOP720966 UYL720965:UYL720966 VIH720965:VIH720966 VSD720965:VSD720966 WBZ720965:WBZ720966 WLV720965:WLV720966 WVR720965:WVR720966 J786501:J786502 JF786501:JF786502 TB786501:TB786502 ACX786501:ACX786502 AMT786501:AMT786502 AWP786501:AWP786502 BGL786501:BGL786502 BQH786501:BQH786502 CAD786501:CAD786502 CJZ786501:CJZ786502 CTV786501:CTV786502 DDR786501:DDR786502 DNN786501:DNN786502 DXJ786501:DXJ786502 EHF786501:EHF786502 ERB786501:ERB786502 FAX786501:FAX786502 FKT786501:FKT786502 FUP786501:FUP786502 GEL786501:GEL786502 GOH786501:GOH786502 GYD786501:GYD786502 HHZ786501:HHZ786502 HRV786501:HRV786502 IBR786501:IBR786502 ILN786501:ILN786502 IVJ786501:IVJ786502 JFF786501:JFF786502 JPB786501:JPB786502 JYX786501:JYX786502 KIT786501:KIT786502 KSP786501:KSP786502 LCL786501:LCL786502 LMH786501:LMH786502 LWD786501:LWD786502 MFZ786501:MFZ786502 MPV786501:MPV786502 MZR786501:MZR786502 NJN786501:NJN786502 NTJ786501:NTJ786502 ODF786501:ODF786502 ONB786501:ONB786502 OWX786501:OWX786502 PGT786501:PGT786502 PQP786501:PQP786502 QAL786501:QAL786502 QKH786501:QKH786502 QUD786501:QUD786502 RDZ786501:RDZ786502 RNV786501:RNV786502 RXR786501:RXR786502 SHN786501:SHN786502 SRJ786501:SRJ786502 TBF786501:TBF786502 TLB786501:TLB786502 TUX786501:TUX786502 UET786501:UET786502 UOP786501:UOP786502 UYL786501:UYL786502 VIH786501:VIH786502 VSD786501:VSD786502 WBZ786501:WBZ786502 WLV786501:WLV786502 WVR786501:WVR786502 J852037:J852038 JF852037:JF852038 TB852037:TB852038 ACX852037:ACX852038 AMT852037:AMT852038 AWP852037:AWP852038 BGL852037:BGL852038 BQH852037:BQH852038 CAD852037:CAD852038 CJZ852037:CJZ852038 CTV852037:CTV852038 DDR852037:DDR852038 DNN852037:DNN852038 DXJ852037:DXJ852038 EHF852037:EHF852038 ERB852037:ERB852038 FAX852037:FAX852038 FKT852037:FKT852038 FUP852037:FUP852038 GEL852037:GEL852038 GOH852037:GOH852038 GYD852037:GYD852038 HHZ852037:HHZ852038 HRV852037:HRV852038 IBR852037:IBR852038 ILN852037:ILN852038 IVJ852037:IVJ852038 JFF852037:JFF852038 JPB852037:JPB852038 JYX852037:JYX852038 KIT852037:KIT852038 KSP852037:KSP852038 LCL852037:LCL852038 LMH852037:LMH852038 LWD852037:LWD852038 MFZ852037:MFZ852038 MPV852037:MPV852038 MZR852037:MZR852038 NJN852037:NJN852038 NTJ852037:NTJ852038 ODF852037:ODF852038 ONB852037:ONB852038 OWX852037:OWX852038 PGT852037:PGT852038 PQP852037:PQP852038 QAL852037:QAL852038 QKH852037:QKH852038 QUD852037:QUD852038 RDZ852037:RDZ852038 RNV852037:RNV852038 RXR852037:RXR852038 SHN852037:SHN852038 SRJ852037:SRJ852038 TBF852037:TBF852038 TLB852037:TLB852038 TUX852037:TUX852038 UET852037:UET852038 UOP852037:UOP852038 UYL852037:UYL852038 VIH852037:VIH852038 VSD852037:VSD852038 WBZ852037:WBZ852038 WLV852037:WLV852038 WVR852037:WVR852038 J917573:J917574 JF917573:JF917574 TB917573:TB917574 ACX917573:ACX917574 AMT917573:AMT917574 AWP917573:AWP917574 BGL917573:BGL917574 BQH917573:BQH917574 CAD917573:CAD917574 CJZ917573:CJZ917574 CTV917573:CTV917574 DDR917573:DDR917574 DNN917573:DNN917574 DXJ917573:DXJ917574 EHF917573:EHF917574 ERB917573:ERB917574 FAX917573:FAX917574 FKT917573:FKT917574 FUP917573:FUP917574 GEL917573:GEL917574 GOH917573:GOH917574 GYD917573:GYD917574 HHZ917573:HHZ917574 HRV917573:HRV917574 IBR917573:IBR917574 ILN917573:ILN917574 IVJ917573:IVJ917574 JFF917573:JFF917574 JPB917573:JPB917574 JYX917573:JYX917574 KIT917573:KIT917574 KSP917573:KSP917574 LCL917573:LCL917574 LMH917573:LMH917574 LWD917573:LWD917574 MFZ917573:MFZ917574 MPV917573:MPV917574 MZR917573:MZR917574 NJN917573:NJN917574 NTJ917573:NTJ917574 ODF917573:ODF917574 ONB917573:ONB917574 OWX917573:OWX917574 PGT917573:PGT917574 PQP917573:PQP917574 QAL917573:QAL917574 QKH917573:QKH917574 QUD917573:QUD917574 RDZ917573:RDZ917574 RNV917573:RNV917574 RXR917573:RXR917574 SHN917573:SHN917574 SRJ917573:SRJ917574 TBF917573:TBF917574 TLB917573:TLB917574 TUX917573:TUX917574 UET917573:UET917574 UOP917573:UOP917574 UYL917573:UYL917574 VIH917573:VIH917574 VSD917573:VSD917574 WBZ917573:WBZ917574 WLV917573:WLV917574 WVR917573:WVR917574 J983109:J983110 JF983109:JF983110 TB983109:TB983110 ACX983109:ACX983110 AMT983109:AMT983110 AWP983109:AWP983110 BGL983109:BGL983110 BQH983109:BQH983110 CAD983109:CAD983110 CJZ983109:CJZ983110 CTV983109:CTV983110 DDR983109:DDR983110 DNN983109:DNN983110 DXJ983109:DXJ983110 EHF983109:EHF983110 ERB983109:ERB983110 FAX983109:FAX983110 FKT983109:FKT983110 FUP983109:FUP983110 GEL983109:GEL983110 GOH983109:GOH983110 GYD983109:GYD983110 HHZ983109:HHZ983110 HRV983109:HRV983110 IBR983109:IBR983110 ILN983109:ILN983110 IVJ983109:IVJ983110 JFF983109:JFF983110 JPB983109:JPB983110 JYX983109:JYX983110 KIT983109:KIT983110 KSP983109:KSP983110 LCL983109:LCL983110 LMH983109:LMH983110 LWD983109:LWD983110 MFZ983109:MFZ983110 MPV983109:MPV983110 MZR983109:MZR983110 NJN983109:NJN983110 NTJ983109:NTJ983110 ODF983109:ODF983110 ONB983109:ONB983110 OWX983109:OWX983110 PGT983109:PGT983110 PQP983109:PQP983110 QAL983109:QAL983110 QKH983109:QKH983110 QUD983109:QUD983110 RDZ983109:RDZ983110 RNV983109:RNV983110 RXR983109:RXR983110 SHN983109:SHN983110 SRJ983109:SRJ983110 TBF983109:TBF983110 TLB983109:TLB983110 TUX983109:TUX983110 UET983109:UET983110 UOP983109:UOP983110 UYL983109:UYL983110 VIH983109:VIH983110 VSD983109:VSD983110 WBZ983109:WBZ983110 WLV983109:WLV983110 WVR983109:WVR983110 J30:J35 JF30:JF35 TB30:TB35 ACX30:ACX35 AMT30:AMT35 AWP30:AWP35 BGL30:BGL35 BQH30:BQH35 CAD30:CAD35 CJZ30:CJZ35 CTV30:CTV35 DDR30:DDR35 DNN30:DNN35 DXJ30:DXJ35 EHF30:EHF35 ERB30:ERB35 FAX30:FAX35 FKT30:FKT35 FUP30:FUP35 GEL30:GEL35 GOH30:GOH35 GYD30:GYD35 HHZ30:HHZ35 HRV30:HRV35 IBR30:IBR35 ILN30:ILN35 IVJ30:IVJ35 JFF30:JFF35 JPB30:JPB35 JYX30:JYX35 KIT30:KIT35 KSP30:KSP35 LCL30:LCL35 LMH30:LMH35 LWD30:LWD35 MFZ30:MFZ35 MPV30:MPV35 MZR30:MZR35 NJN30:NJN35 NTJ30:NTJ35 ODF30:ODF35 ONB30:ONB35 OWX30:OWX35 PGT30:PGT35 PQP30:PQP35 QAL30:QAL35 QKH30:QKH35 QUD30:QUD35 RDZ30:RDZ35 RNV30:RNV35 RXR30:RXR35 SHN30:SHN35 SRJ30:SRJ35 TBF30:TBF35 TLB30:TLB35 TUX30:TUX35 UET30:UET35 UOP30:UOP35 UYL30:UYL35 VIH30:VIH35 VSD30:VSD35 WBZ30:WBZ35 WLV30:WLV35 WVR30:WVR35 J65566:J65571 JF65566:JF65571 TB65566:TB65571 ACX65566:ACX65571 AMT65566:AMT65571 AWP65566:AWP65571 BGL65566:BGL65571 BQH65566:BQH65571 CAD65566:CAD65571 CJZ65566:CJZ65571 CTV65566:CTV65571 DDR65566:DDR65571 DNN65566:DNN65571 DXJ65566:DXJ65571 EHF65566:EHF65571 ERB65566:ERB65571 FAX65566:FAX65571 FKT65566:FKT65571 FUP65566:FUP65571 GEL65566:GEL65571 GOH65566:GOH65571 GYD65566:GYD65571 HHZ65566:HHZ65571 HRV65566:HRV65571 IBR65566:IBR65571 ILN65566:ILN65571 IVJ65566:IVJ65571 JFF65566:JFF65571 JPB65566:JPB65571 JYX65566:JYX65571 KIT65566:KIT65571 KSP65566:KSP65571 LCL65566:LCL65571 LMH65566:LMH65571 LWD65566:LWD65571 MFZ65566:MFZ65571 MPV65566:MPV65571 MZR65566:MZR65571 NJN65566:NJN65571 NTJ65566:NTJ65571 ODF65566:ODF65571 ONB65566:ONB65571 OWX65566:OWX65571 PGT65566:PGT65571 PQP65566:PQP65571 QAL65566:QAL65571 QKH65566:QKH65571 QUD65566:QUD65571 RDZ65566:RDZ65571 RNV65566:RNV65571 RXR65566:RXR65571 SHN65566:SHN65571 SRJ65566:SRJ65571 TBF65566:TBF65571 TLB65566:TLB65571 TUX65566:TUX65571 UET65566:UET65571 UOP65566:UOP65571 UYL65566:UYL65571 VIH65566:VIH65571 VSD65566:VSD65571 WBZ65566:WBZ65571 WLV65566:WLV65571 WVR65566:WVR65571 J131102:J131107 JF131102:JF131107 TB131102:TB131107 ACX131102:ACX131107 AMT131102:AMT131107 AWP131102:AWP131107 BGL131102:BGL131107 BQH131102:BQH131107 CAD131102:CAD131107 CJZ131102:CJZ131107 CTV131102:CTV131107 DDR131102:DDR131107 DNN131102:DNN131107 DXJ131102:DXJ131107 EHF131102:EHF131107 ERB131102:ERB131107 FAX131102:FAX131107 FKT131102:FKT131107 FUP131102:FUP131107 GEL131102:GEL131107 GOH131102:GOH131107 GYD131102:GYD131107 HHZ131102:HHZ131107 HRV131102:HRV131107 IBR131102:IBR131107 ILN131102:ILN131107 IVJ131102:IVJ131107 JFF131102:JFF131107 JPB131102:JPB131107 JYX131102:JYX131107 KIT131102:KIT131107 KSP131102:KSP131107 LCL131102:LCL131107 LMH131102:LMH131107 LWD131102:LWD131107 MFZ131102:MFZ131107 MPV131102:MPV131107 MZR131102:MZR131107 NJN131102:NJN131107 NTJ131102:NTJ131107 ODF131102:ODF131107 ONB131102:ONB131107 OWX131102:OWX131107 PGT131102:PGT131107 PQP131102:PQP131107 QAL131102:QAL131107 QKH131102:QKH131107 QUD131102:QUD131107 RDZ131102:RDZ131107 RNV131102:RNV131107 RXR131102:RXR131107 SHN131102:SHN131107 SRJ131102:SRJ131107 TBF131102:TBF131107 TLB131102:TLB131107 TUX131102:TUX131107 UET131102:UET131107 UOP131102:UOP131107 UYL131102:UYL131107 VIH131102:VIH131107 VSD131102:VSD131107 WBZ131102:WBZ131107 WLV131102:WLV131107 WVR131102:WVR131107 J196638:J196643 JF196638:JF196643 TB196638:TB196643 ACX196638:ACX196643 AMT196638:AMT196643 AWP196638:AWP196643 BGL196638:BGL196643 BQH196638:BQH196643 CAD196638:CAD196643 CJZ196638:CJZ196643 CTV196638:CTV196643 DDR196638:DDR196643 DNN196638:DNN196643 DXJ196638:DXJ196643 EHF196638:EHF196643 ERB196638:ERB196643 FAX196638:FAX196643 FKT196638:FKT196643 FUP196638:FUP196643 GEL196638:GEL196643 GOH196638:GOH196643 GYD196638:GYD196643 HHZ196638:HHZ196643 HRV196638:HRV196643 IBR196638:IBR196643 ILN196638:ILN196643 IVJ196638:IVJ196643 JFF196638:JFF196643 JPB196638:JPB196643 JYX196638:JYX196643 KIT196638:KIT196643 KSP196638:KSP196643 LCL196638:LCL196643 LMH196638:LMH196643 LWD196638:LWD196643 MFZ196638:MFZ196643 MPV196638:MPV196643 MZR196638:MZR196643 NJN196638:NJN196643 NTJ196638:NTJ196643 ODF196638:ODF196643 ONB196638:ONB196643 OWX196638:OWX196643 PGT196638:PGT196643 PQP196638:PQP196643 QAL196638:QAL196643 QKH196638:QKH196643 QUD196638:QUD196643 RDZ196638:RDZ196643 RNV196638:RNV196643 RXR196638:RXR196643 SHN196638:SHN196643 SRJ196638:SRJ196643 TBF196638:TBF196643 TLB196638:TLB196643 TUX196638:TUX196643 UET196638:UET196643 UOP196638:UOP196643 UYL196638:UYL196643 VIH196638:VIH196643 VSD196638:VSD196643 WBZ196638:WBZ196643 WLV196638:WLV196643 WVR196638:WVR196643 J262174:J262179 JF262174:JF262179 TB262174:TB262179 ACX262174:ACX262179 AMT262174:AMT262179 AWP262174:AWP262179 BGL262174:BGL262179 BQH262174:BQH262179 CAD262174:CAD262179 CJZ262174:CJZ262179 CTV262174:CTV262179 DDR262174:DDR262179 DNN262174:DNN262179 DXJ262174:DXJ262179 EHF262174:EHF262179 ERB262174:ERB262179 FAX262174:FAX262179 FKT262174:FKT262179 FUP262174:FUP262179 GEL262174:GEL262179 GOH262174:GOH262179 GYD262174:GYD262179 HHZ262174:HHZ262179 HRV262174:HRV262179 IBR262174:IBR262179 ILN262174:ILN262179 IVJ262174:IVJ262179 JFF262174:JFF262179 JPB262174:JPB262179 JYX262174:JYX262179 KIT262174:KIT262179 KSP262174:KSP262179 LCL262174:LCL262179 LMH262174:LMH262179 LWD262174:LWD262179 MFZ262174:MFZ262179 MPV262174:MPV262179 MZR262174:MZR262179 NJN262174:NJN262179 NTJ262174:NTJ262179 ODF262174:ODF262179 ONB262174:ONB262179 OWX262174:OWX262179 PGT262174:PGT262179 PQP262174:PQP262179 QAL262174:QAL262179 QKH262174:QKH262179 QUD262174:QUD262179 RDZ262174:RDZ262179 RNV262174:RNV262179 RXR262174:RXR262179 SHN262174:SHN262179 SRJ262174:SRJ262179 TBF262174:TBF262179 TLB262174:TLB262179 TUX262174:TUX262179 UET262174:UET262179 UOP262174:UOP262179 UYL262174:UYL262179 VIH262174:VIH262179 VSD262174:VSD262179 WBZ262174:WBZ262179 WLV262174:WLV262179 WVR262174:WVR262179 J327710:J327715 JF327710:JF327715 TB327710:TB327715 ACX327710:ACX327715 AMT327710:AMT327715 AWP327710:AWP327715 BGL327710:BGL327715 BQH327710:BQH327715 CAD327710:CAD327715 CJZ327710:CJZ327715 CTV327710:CTV327715 DDR327710:DDR327715 DNN327710:DNN327715 DXJ327710:DXJ327715 EHF327710:EHF327715 ERB327710:ERB327715 FAX327710:FAX327715 FKT327710:FKT327715 FUP327710:FUP327715 GEL327710:GEL327715 GOH327710:GOH327715 GYD327710:GYD327715 HHZ327710:HHZ327715 HRV327710:HRV327715 IBR327710:IBR327715 ILN327710:ILN327715 IVJ327710:IVJ327715 JFF327710:JFF327715 JPB327710:JPB327715 JYX327710:JYX327715 KIT327710:KIT327715 KSP327710:KSP327715 LCL327710:LCL327715 LMH327710:LMH327715 LWD327710:LWD327715 MFZ327710:MFZ327715 MPV327710:MPV327715 MZR327710:MZR327715 NJN327710:NJN327715 NTJ327710:NTJ327715 ODF327710:ODF327715 ONB327710:ONB327715 OWX327710:OWX327715 PGT327710:PGT327715 PQP327710:PQP327715 QAL327710:QAL327715 QKH327710:QKH327715 QUD327710:QUD327715 RDZ327710:RDZ327715 RNV327710:RNV327715 RXR327710:RXR327715 SHN327710:SHN327715 SRJ327710:SRJ327715 TBF327710:TBF327715 TLB327710:TLB327715 TUX327710:TUX327715 UET327710:UET327715 UOP327710:UOP327715 UYL327710:UYL327715 VIH327710:VIH327715 VSD327710:VSD327715 WBZ327710:WBZ327715 WLV327710:WLV327715 WVR327710:WVR327715 J393246:J393251 JF393246:JF393251 TB393246:TB393251 ACX393246:ACX393251 AMT393246:AMT393251 AWP393246:AWP393251 BGL393246:BGL393251 BQH393246:BQH393251 CAD393246:CAD393251 CJZ393246:CJZ393251 CTV393246:CTV393251 DDR393246:DDR393251 DNN393246:DNN393251 DXJ393246:DXJ393251 EHF393246:EHF393251 ERB393246:ERB393251 FAX393246:FAX393251 FKT393246:FKT393251 FUP393246:FUP393251 GEL393246:GEL393251 GOH393246:GOH393251 GYD393246:GYD393251 HHZ393246:HHZ393251 HRV393246:HRV393251 IBR393246:IBR393251 ILN393246:ILN393251 IVJ393246:IVJ393251 JFF393246:JFF393251 JPB393246:JPB393251 JYX393246:JYX393251 KIT393246:KIT393251 KSP393246:KSP393251 LCL393246:LCL393251 LMH393246:LMH393251 LWD393246:LWD393251 MFZ393246:MFZ393251 MPV393246:MPV393251 MZR393246:MZR393251 NJN393246:NJN393251 NTJ393246:NTJ393251 ODF393246:ODF393251 ONB393246:ONB393251 OWX393246:OWX393251 PGT393246:PGT393251 PQP393246:PQP393251 QAL393246:QAL393251 QKH393246:QKH393251 QUD393246:QUD393251 RDZ393246:RDZ393251 RNV393246:RNV393251 RXR393246:RXR393251 SHN393246:SHN393251 SRJ393246:SRJ393251 TBF393246:TBF393251 TLB393246:TLB393251 TUX393246:TUX393251 UET393246:UET393251 UOP393246:UOP393251 UYL393246:UYL393251 VIH393246:VIH393251 VSD393246:VSD393251 WBZ393246:WBZ393251 WLV393246:WLV393251 WVR393246:WVR393251 J458782:J458787 JF458782:JF458787 TB458782:TB458787 ACX458782:ACX458787 AMT458782:AMT458787 AWP458782:AWP458787 BGL458782:BGL458787 BQH458782:BQH458787 CAD458782:CAD458787 CJZ458782:CJZ458787 CTV458782:CTV458787 DDR458782:DDR458787 DNN458782:DNN458787 DXJ458782:DXJ458787 EHF458782:EHF458787 ERB458782:ERB458787 FAX458782:FAX458787 FKT458782:FKT458787 FUP458782:FUP458787 GEL458782:GEL458787 GOH458782:GOH458787 GYD458782:GYD458787 HHZ458782:HHZ458787 HRV458782:HRV458787 IBR458782:IBR458787 ILN458782:ILN458787 IVJ458782:IVJ458787 JFF458782:JFF458787 JPB458782:JPB458787 JYX458782:JYX458787 KIT458782:KIT458787 KSP458782:KSP458787 LCL458782:LCL458787 LMH458782:LMH458787 LWD458782:LWD458787 MFZ458782:MFZ458787 MPV458782:MPV458787 MZR458782:MZR458787 NJN458782:NJN458787 NTJ458782:NTJ458787 ODF458782:ODF458787 ONB458782:ONB458787 OWX458782:OWX458787 PGT458782:PGT458787 PQP458782:PQP458787 QAL458782:QAL458787 QKH458782:QKH458787 QUD458782:QUD458787 RDZ458782:RDZ458787 RNV458782:RNV458787 RXR458782:RXR458787 SHN458782:SHN458787 SRJ458782:SRJ458787 TBF458782:TBF458787 TLB458782:TLB458787 TUX458782:TUX458787 UET458782:UET458787 UOP458782:UOP458787 UYL458782:UYL458787 VIH458782:VIH458787 VSD458782:VSD458787 WBZ458782:WBZ458787 WLV458782:WLV458787 WVR458782:WVR458787 J524318:J524323 JF524318:JF524323 TB524318:TB524323 ACX524318:ACX524323 AMT524318:AMT524323 AWP524318:AWP524323 BGL524318:BGL524323 BQH524318:BQH524323 CAD524318:CAD524323 CJZ524318:CJZ524323 CTV524318:CTV524323 DDR524318:DDR524323 DNN524318:DNN524323 DXJ524318:DXJ524323 EHF524318:EHF524323 ERB524318:ERB524323 FAX524318:FAX524323 FKT524318:FKT524323 FUP524318:FUP524323 GEL524318:GEL524323 GOH524318:GOH524323 GYD524318:GYD524323 HHZ524318:HHZ524323 HRV524318:HRV524323 IBR524318:IBR524323 ILN524318:ILN524323 IVJ524318:IVJ524323 JFF524318:JFF524323 JPB524318:JPB524323 JYX524318:JYX524323 KIT524318:KIT524323 KSP524318:KSP524323 LCL524318:LCL524323 LMH524318:LMH524323 LWD524318:LWD524323 MFZ524318:MFZ524323 MPV524318:MPV524323 MZR524318:MZR524323 NJN524318:NJN524323 NTJ524318:NTJ524323 ODF524318:ODF524323 ONB524318:ONB524323 OWX524318:OWX524323 PGT524318:PGT524323 PQP524318:PQP524323 QAL524318:QAL524323 QKH524318:QKH524323 QUD524318:QUD524323 RDZ524318:RDZ524323 RNV524318:RNV524323 RXR524318:RXR524323 SHN524318:SHN524323 SRJ524318:SRJ524323 TBF524318:TBF524323 TLB524318:TLB524323 TUX524318:TUX524323 UET524318:UET524323 UOP524318:UOP524323 UYL524318:UYL524323 VIH524318:VIH524323 VSD524318:VSD524323 WBZ524318:WBZ524323 WLV524318:WLV524323 WVR524318:WVR524323 J589854:J589859 JF589854:JF589859 TB589854:TB589859 ACX589854:ACX589859 AMT589854:AMT589859 AWP589854:AWP589859 BGL589854:BGL589859 BQH589854:BQH589859 CAD589854:CAD589859 CJZ589854:CJZ589859 CTV589854:CTV589859 DDR589854:DDR589859 DNN589854:DNN589859 DXJ589854:DXJ589859 EHF589854:EHF589859 ERB589854:ERB589859 FAX589854:FAX589859 FKT589854:FKT589859 FUP589854:FUP589859 GEL589854:GEL589859 GOH589854:GOH589859 GYD589854:GYD589859 HHZ589854:HHZ589859 HRV589854:HRV589859 IBR589854:IBR589859 ILN589854:ILN589859 IVJ589854:IVJ589859 JFF589854:JFF589859 JPB589854:JPB589859 JYX589854:JYX589859 KIT589854:KIT589859 KSP589854:KSP589859 LCL589854:LCL589859 LMH589854:LMH589859 LWD589854:LWD589859 MFZ589854:MFZ589859 MPV589854:MPV589859 MZR589854:MZR589859 NJN589854:NJN589859 NTJ589854:NTJ589859 ODF589854:ODF589859 ONB589854:ONB589859 OWX589854:OWX589859 PGT589854:PGT589859 PQP589854:PQP589859 QAL589854:QAL589859 QKH589854:QKH589859 QUD589854:QUD589859 RDZ589854:RDZ589859 RNV589854:RNV589859 RXR589854:RXR589859 SHN589854:SHN589859 SRJ589854:SRJ589859 TBF589854:TBF589859 TLB589854:TLB589859 TUX589854:TUX589859 UET589854:UET589859 UOP589854:UOP589859 UYL589854:UYL589859 VIH589854:VIH589859 VSD589854:VSD589859 WBZ589854:WBZ589859 WLV589854:WLV589859 WVR589854:WVR589859 J655390:J655395 JF655390:JF655395 TB655390:TB655395 ACX655390:ACX655395 AMT655390:AMT655395 AWP655390:AWP655395 BGL655390:BGL655395 BQH655390:BQH655395 CAD655390:CAD655395 CJZ655390:CJZ655395 CTV655390:CTV655395 DDR655390:DDR655395 DNN655390:DNN655395 DXJ655390:DXJ655395 EHF655390:EHF655395 ERB655390:ERB655395 FAX655390:FAX655395 FKT655390:FKT655395 FUP655390:FUP655395 GEL655390:GEL655395 GOH655390:GOH655395 GYD655390:GYD655395 HHZ655390:HHZ655395 HRV655390:HRV655395 IBR655390:IBR655395 ILN655390:ILN655395 IVJ655390:IVJ655395 JFF655390:JFF655395 JPB655390:JPB655395 JYX655390:JYX655395 KIT655390:KIT655395 KSP655390:KSP655395 LCL655390:LCL655395 LMH655390:LMH655395 LWD655390:LWD655395 MFZ655390:MFZ655395 MPV655390:MPV655395 MZR655390:MZR655395 NJN655390:NJN655395 NTJ655390:NTJ655395 ODF655390:ODF655395 ONB655390:ONB655395 OWX655390:OWX655395 PGT655390:PGT655395 PQP655390:PQP655395 QAL655390:QAL655395 QKH655390:QKH655395 QUD655390:QUD655395 RDZ655390:RDZ655395 RNV655390:RNV655395 RXR655390:RXR655395 SHN655390:SHN655395 SRJ655390:SRJ655395 TBF655390:TBF655395 TLB655390:TLB655395 TUX655390:TUX655395 UET655390:UET655395 UOP655390:UOP655395 UYL655390:UYL655395 VIH655390:VIH655395 VSD655390:VSD655395 WBZ655390:WBZ655395 WLV655390:WLV655395 WVR655390:WVR655395 J720926:J720931 JF720926:JF720931 TB720926:TB720931 ACX720926:ACX720931 AMT720926:AMT720931 AWP720926:AWP720931 BGL720926:BGL720931 BQH720926:BQH720931 CAD720926:CAD720931 CJZ720926:CJZ720931 CTV720926:CTV720931 DDR720926:DDR720931 DNN720926:DNN720931 DXJ720926:DXJ720931 EHF720926:EHF720931 ERB720926:ERB720931 FAX720926:FAX720931 FKT720926:FKT720931 FUP720926:FUP720931 GEL720926:GEL720931 GOH720926:GOH720931 GYD720926:GYD720931 HHZ720926:HHZ720931 HRV720926:HRV720931 IBR720926:IBR720931 ILN720926:ILN720931 IVJ720926:IVJ720931 JFF720926:JFF720931 JPB720926:JPB720931 JYX720926:JYX720931 KIT720926:KIT720931 KSP720926:KSP720931 LCL720926:LCL720931 LMH720926:LMH720931 LWD720926:LWD720931 MFZ720926:MFZ720931 MPV720926:MPV720931 MZR720926:MZR720931 NJN720926:NJN720931 NTJ720926:NTJ720931 ODF720926:ODF720931 ONB720926:ONB720931 OWX720926:OWX720931 PGT720926:PGT720931 PQP720926:PQP720931 QAL720926:QAL720931 QKH720926:QKH720931 QUD720926:QUD720931 RDZ720926:RDZ720931 RNV720926:RNV720931 RXR720926:RXR720931 SHN720926:SHN720931 SRJ720926:SRJ720931 TBF720926:TBF720931 TLB720926:TLB720931 TUX720926:TUX720931 UET720926:UET720931 UOP720926:UOP720931 UYL720926:UYL720931 VIH720926:VIH720931 VSD720926:VSD720931 WBZ720926:WBZ720931 WLV720926:WLV720931 WVR720926:WVR720931 J786462:J786467 JF786462:JF786467 TB786462:TB786467 ACX786462:ACX786467 AMT786462:AMT786467 AWP786462:AWP786467 BGL786462:BGL786467 BQH786462:BQH786467 CAD786462:CAD786467 CJZ786462:CJZ786467 CTV786462:CTV786467 DDR786462:DDR786467 DNN786462:DNN786467 DXJ786462:DXJ786467 EHF786462:EHF786467 ERB786462:ERB786467 FAX786462:FAX786467 FKT786462:FKT786467 FUP786462:FUP786467 GEL786462:GEL786467 GOH786462:GOH786467 GYD786462:GYD786467 HHZ786462:HHZ786467 HRV786462:HRV786467 IBR786462:IBR786467 ILN786462:ILN786467 IVJ786462:IVJ786467 JFF786462:JFF786467 JPB786462:JPB786467 JYX786462:JYX786467 KIT786462:KIT786467 KSP786462:KSP786467 LCL786462:LCL786467 LMH786462:LMH786467 LWD786462:LWD786467 MFZ786462:MFZ786467 MPV786462:MPV786467 MZR786462:MZR786467 NJN786462:NJN786467 NTJ786462:NTJ786467 ODF786462:ODF786467 ONB786462:ONB786467 OWX786462:OWX786467 PGT786462:PGT786467 PQP786462:PQP786467 QAL786462:QAL786467 QKH786462:QKH786467 QUD786462:QUD786467 RDZ786462:RDZ786467 RNV786462:RNV786467 RXR786462:RXR786467 SHN786462:SHN786467 SRJ786462:SRJ786467 TBF786462:TBF786467 TLB786462:TLB786467 TUX786462:TUX786467 UET786462:UET786467 UOP786462:UOP786467 UYL786462:UYL786467 VIH786462:VIH786467 VSD786462:VSD786467 WBZ786462:WBZ786467 WLV786462:WLV786467 WVR786462:WVR786467 J851998:J852003 JF851998:JF852003 TB851998:TB852003 ACX851998:ACX852003 AMT851998:AMT852003 AWP851998:AWP852003 BGL851998:BGL852003 BQH851998:BQH852003 CAD851998:CAD852003 CJZ851998:CJZ852003 CTV851998:CTV852003 DDR851998:DDR852003 DNN851998:DNN852003 DXJ851998:DXJ852003 EHF851998:EHF852003 ERB851998:ERB852003 FAX851998:FAX852003 FKT851998:FKT852003 FUP851998:FUP852003 GEL851998:GEL852003 GOH851998:GOH852003 GYD851998:GYD852003 HHZ851998:HHZ852003 HRV851998:HRV852003 IBR851998:IBR852003 ILN851998:ILN852003 IVJ851998:IVJ852003 JFF851998:JFF852003 JPB851998:JPB852003 JYX851998:JYX852003 KIT851998:KIT852003 KSP851998:KSP852003 LCL851998:LCL852003 LMH851998:LMH852003 LWD851998:LWD852003 MFZ851998:MFZ852003 MPV851998:MPV852003 MZR851998:MZR852003 NJN851998:NJN852003 NTJ851998:NTJ852003 ODF851998:ODF852003 ONB851998:ONB852003 OWX851998:OWX852003 PGT851998:PGT852003 PQP851998:PQP852003 QAL851998:QAL852003 QKH851998:QKH852003 QUD851998:QUD852003 RDZ851998:RDZ852003 RNV851998:RNV852003 RXR851998:RXR852003 SHN851998:SHN852003 SRJ851998:SRJ852003 TBF851998:TBF852003 TLB851998:TLB852003 TUX851998:TUX852003 UET851998:UET852003 UOP851998:UOP852003 UYL851998:UYL852003 VIH851998:VIH852003 VSD851998:VSD852003 WBZ851998:WBZ852003 WLV851998:WLV852003 WVR851998:WVR852003 J917534:J917539 JF917534:JF917539 TB917534:TB917539 ACX917534:ACX917539 AMT917534:AMT917539 AWP917534:AWP917539 BGL917534:BGL917539 BQH917534:BQH917539 CAD917534:CAD917539 CJZ917534:CJZ917539 CTV917534:CTV917539 DDR917534:DDR917539 DNN917534:DNN917539 DXJ917534:DXJ917539 EHF917534:EHF917539 ERB917534:ERB917539 FAX917534:FAX917539 FKT917534:FKT917539 FUP917534:FUP917539 GEL917534:GEL917539 GOH917534:GOH917539 GYD917534:GYD917539 HHZ917534:HHZ917539 HRV917534:HRV917539 IBR917534:IBR917539 ILN917534:ILN917539 IVJ917534:IVJ917539 JFF917534:JFF917539 JPB917534:JPB917539 JYX917534:JYX917539 KIT917534:KIT917539 KSP917534:KSP917539 LCL917534:LCL917539 LMH917534:LMH917539 LWD917534:LWD917539 MFZ917534:MFZ917539 MPV917534:MPV917539 MZR917534:MZR917539 NJN917534:NJN917539 NTJ917534:NTJ917539 ODF917534:ODF917539 ONB917534:ONB917539 OWX917534:OWX917539 PGT917534:PGT917539 PQP917534:PQP917539 QAL917534:QAL917539 QKH917534:QKH917539 QUD917534:QUD917539 RDZ917534:RDZ917539 RNV917534:RNV917539 RXR917534:RXR917539 SHN917534:SHN917539 SRJ917534:SRJ917539 TBF917534:TBF917539 TLB917534:TLB917539 TUX917534:TUX917539 UET917534:UET917539 UOP917534:UOP917539 UYL917534:UYL917539 VIH917534:VIH917539 VSD917534:VSD917539 WBZ917534:WBZ917539 WLV917534:WLV917539 WVR917534:WVR917539 J983070:J983075 JF983070:JF983075 TB983070:TB983075 ACX983070:ACX983075 AMT983070:AMT983075 AWP983070:AWP983075 BGL983070:BGL983075 BQH983070:BQH983075 CAD983070:CAD983075 CJZ983070:CJZ983075 CTV983070:CTV983075 DDR983070:DDR983075 DNN983070:DNN983075 DXJ983070:DXJ983075 EHF983070:EHF983075 ERB983070:ERB983075 FAX983070:FAX983075 FKT983070:FKT983075 FUP983070:FUP983075 GEL983070:GEL983075 GOH983070:GOH983075 GYD983070:GYD983075 HHZ983070:HHZ983075 HRV983070:HRV983075 IBR983070:IBR983075 ILN983070:ILN983075 IVJ983070:IVJ983075 JFF983070:JFF983075 JPB983070:JPB983075 JYX983070:JYX983075 KIT983070:KIT983075 KSP983070:KSP983075 LCL983070:LCL983075 LMH983070:LMH983075 LWD983070:LWD983075 MFZ983070:MFZ983075 MPV983070:MPV983075 MZR983070:MZR983075 NJN983070:NJN983075 NTJ983070:NTJ983075 ODF983070:ODF983075 ONB983070:ONB983075 OWX983070:OWX983075 PGT983070:PGT983075 PQP983070:PQP983075 QAL983070:QAL983075 QKH983070:QKH983075 QUD983070:QUD983075 RDZ983070:RDZ983075 RNV983070:RNV983075 RXR983070:RXR983075 SHN983070:SHN983075 SRJ983070:SRJ983075 TBF983070:TBF983075 TLB983070:TLB983075 TUX983070:TUX983075 UET983070:UET983075 UOP983070:UOP983075 UYL983070:UYL983075 VIH983070:VIH983075 VSD983070:VSD983075 WBZ983070:WBZ983075 WLV983070:WLV983075 WVR983070:WVR983075" xr:uid="{95FE33EF-E673-41C3-B9CF-B8D3A631CFB7}"/>
  </dataValidations>
  <pageMargins left="0" right="0" top="0" bottom="0" header="0" footer="0"/>
  <pageSetup paperSize="8" scale="65" orientation="portrait" r:id="rId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9816E-AF03-4BBE-8243-285B424781E1}">
  <dimension ref="B2:Q21"/>
  <sheetViews>
    <sheetView zoomScale="85" zoomScaleNormal="85" workbookViewId="0">
      <pane xSplit="10" ySplit="8" topLeftCell="K9" activePane="bottomRight" state="frozen"/>
      <selection pane="topRight" activeCell="K1" sqref="K1"/>
      <selection pane="bottomLeft" activeCell="A9" sqref="A9"/>
      <selection pane="bottomRight" activeCell="D14" sqref="D14"/>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7125</v>
      </c>
      <c r="G2" s="4" t="s">
        <v>2</v>
      </c>
      <c r="H2" s="5"/>
      <c r="I2" s="6"/>
      <c r="J2" s="125">
        <f>SUM(H:H)</f>
        <v>761000</v>
      </c>
    </row>
    <row r="3" spans="2:17" ht="20.100000000000001" customHeight="1">
      <c r="B3" s="1" t="s">
        <v>3</v>
      </c>
      <c r="C3" s="1"/>
      <c r="D3" s="1"/>
      <c r="E3" s="14" t="s">
        <v>3663</v>
      </c>
    </row>
    <row r="4" spans="2:17" ht="20.100000000000001" customHeight="1">
      <c r="B4" s="1" t="s">
        <v>5</v>
      </c>
      <c r="C4" s="1"/>
      <c r="D4" s="1"/>
      <c r="E4" s="14">
        <v>199274</v>
      </c>
    </row>
    <row r="5" spans="2:17" ht="20.100000000000001" customHeight="1">
      <c r="B5" s="1" t="s">
        <v>6</v>
      </c>
      <c r="C5" s="1"/>
      <c r="D5" s="1"/>
      <c r="E5" s="15">
        <v>44838</v>
      </c>
    </row>
    <row r="6" spans="2:17" ht="20.100000000000001" customHeight="1">
      <c r="B6" s="1" t="s">
        <v>8</v>
      </c>
      <c r="C6" s="1"/>
      <c r="D6" s="1"/>
      <c r="E6" s="15">
        <v>44900</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20" si="0">F9*G9</f>
        <v>0</v>
      </c>
      <c r="I9" s="18"/>
      <c r="J9" s="146"/>
      <c r="K9" s="146"/>
      <c r="L9" s="17"/>
      <c r="M9" s="19"/>
      <c r="N9" s="16"/>
      <c r="O9" s="17"/>
      <c r="P9" s="19"/>
      <c r="Q9" s="21"/>
    </row>
    <row r="10" spans="2:17" s="9" customFormat="1" ht="19.7" customHeight="1">
      <c r="B10" s="16">
        <v>1</v>
      </c>
      <c r="C10" s="59" t="s">
        <v>25</v>
      </c>
      <c r="D10" s="59" t="s">
        <v>25</v>
      </c>
      <c r="E10" s="202" t="s">
        <v>7126</v>
      </c>
      <c r="F10" s="1106">
        <v>1</v>
      </c>
      <c r="G10" s="293">
        <v>735000</v>
      </c>
      <c r="H10" s="293">
        <f t="shared" si="0"/>
        <v>735000</v>
      </c>
      <c r="I10" s="61"/>
      <c r="J10" s="62" t="s">
        <v>7127</v>
      </c>
      <c r="K10" s="17"/>
      <c r="L10" s="17"/>
      <c r="M10" s="19">
        <v>44789</v>
      </c>
      <c r="N10" s="16"/>
      <c r="O10" s="56">
        <v>44838</v>
      </c>
      <c r="P10" s="19">
        <v>44896</v>
      </c>
      <c r="Q10" s="21"/>
    </row>
    <row r="11" spans="2:17" s="9" customFormat="1" ht="19.7" customHeight="1">
      <c r="B11" s="16">
        <v>3</v>
      </c>
      <c r="C11" s="59" t="s">
        <v>25</v>
      </c>
      <c r="D11" s="59" t="s">
        <v>25</v>
      </c>
      <c r="E11" s="62" t="s">
        <v>7128</v>
      </c>
      <c r="F11" s="1106">
        <v>1</v>
      </c>
      <c r="G11" s="293">
        <v>14000</v>
      </c>
      <c r="H11" s="293">
        <f t="shared" si="0"/>
        <v>14000</v>
      </c>
      <c r="I11" s="61"/>
      <c r="J11" s="50"/>
      <c r="K11" s="17"/>
      <c r="L11" s="17"/>
      <c r="M11" s="19">
        <v>44789</v>
      </c>
      <c r="N11" s="16"/>
      <c r="O11" s="56">
        <v>44838</v>
      </c>
      <c r="P11" s="19">
        <v>44896</v>
      </c>
      <c r="Q11" s="21"/>
    </row>
    <row r="12" spans="2:17" s="9" customFormat="1" ht="19.7" customHeight="1">
      <c r="B12" s="16">
        <v>1</v>
      </c>
      <c r="C12" s="59" t="s">
        <v>25</v>
      </c>
      <c r="D12" s="59" t="s">
        <v>25</v>
      </c>
      <c r="E12" s="62" t="s">
        <v>1712</v>
      </c>
      <c r="F12" s="1106">
        <v>1</v>
      </c>
      <c r="G12" s="293">
        <v>12000</v>
      </c>
      <c r="H12" s="293">
        <f t="shared" si="0"/>
        <v>12000</v>
      </c>
      <c r="I12" s="61"/>
      <c r="J12" s="50"/>
      <c r="K12" s="17"/>
      <c r="L12" s="17"/>
      <c r="M12" s="19">
        <v>44789</v>
      </c>
      <c r="N12" s="16"/>
      <c r="O12" s="56">
        <v>44838</v>
      </c>
      <c r="P12" s="19">
        <v>44896</v>
      </c>
      <c r="Q12" s="21"/>
    </row>
    <row r="13" spans="2:17" s="9" customFormat="1" ht="19.7" customHeight="1">
      <c r="B13" s="16"/>
      <c r="C13" s="16"/>
      <c r="D13" s="16"/>
      <c r="E13" s="145"/>
      <c r="F13" s="17"/>
      <c r="G13" s="290">
        <v>0</v>
      </c>
      <c r="H13" s="290">
        <f t="shared" si="0"/>
        <v>0</v>
      </c>
      <c r="I13" s="18"/>
      <c r="J13" s="54"/>
      <c r="K13" s="17"/>
      <c r="L13" s="17"/>
      <c r="M13" s="19"/>
      <c r="N13" s="16"/>
      <c r="O13" s="17"/>
      <c r="P13" s="19"/>
      <c r="Q13" s="21"/>
    </row>
    <row r="14" spans="2:17" s="9" customFormat="1" ht="19.7" customHeight="1">
      <c r="B14" s="16"/>
      <c r="C14" s="16"/>
      <c r="D14" s="16"/>
      <c r="E14" s="145"/>
      <c r="F14" s="17"/>
      <c r="G14" s="52">
        <v>0</v>
      </c>
      <c r="H14" s="52">
        <f t="shared" si="0"/>
        <v>0</v>
      </c>
      <c r="I14" s="18"/>
      <c r="J14" s="54"/>
      <c r="K14" s="17"/>
      <c r="L14" s="17"/>
      <c r="M14" s="19"/>
      <c r="N14" s="16"/>
      <c r="O14" s="17"/>
      <c r="P14" s="19"/>
      <c r="Q14" s="21"/>
    </row>
    <row r="15" spans="2:17" s="9" customFormat="1" ht="19.7" customHeight="1">
      <c r="B15" s="16"/>
      <c r="C15" s="16"/>
      <c r="D15" s="16"/>
      <c r="E15" s="145"/>
      <c r="F15" s="17"/>
      <c r="G15" s="52">
        <v>0</v>
      </c>
      <c r="H15" s="52">
        <f t="shared" si="0"/>
        <v>0</v>
      </c>
      <c r="I15" s="18"/>
      <c r="J15" s="54"/>
      <c r="K15" s="17"/>
      <c r="L15" s="17"/>
      <c r="M15" s="19"/>
      <c r="N15" s="16"/>
      <c r="O15" s="17"/>
      <c r="P15" s="19"/>
      <c r="Q15" s="21"/>
    </row>
    <row r="16" spans="2:17" s="9" customFormat="1" ht="19.7" customHeight="1">
      <c r="B16" s="16"/>
      <c r="C16" s="16"/>
      <c r="D16" s="16"/>
      <c r="E16" s="145"/>
      <c r="F16" s="17"/>
      <c r="G16" s="52">
        <v>0</v>
      </c>
      <c r="H16" s="52">
        <f t="shared" si="0"/>
        <v>0</v>
      </c>
      <c r="I16" s="18"/>
      <c r="J16" s="54"/>
      <c r="K16" s="17"/>
      <c r="L16" s="17"/>
      <c r="M16" s="19"/>
      <c r="N16" s="16"/>
      <c r="O16" s="17"/>
      <c r="P16" s="19"/>
      <c r="Q16" s="21"/>
    </row>
    <row r="17" spans="2:17" s="9" customFormat="1" ht="19.7" customHeight="1">
      <c r="B17" s="16"/>
      <c r="C17" s="16"/>
      <c r="D17" s="16"/>
      <c r="E17" s="145"/>
      <c r="F17" s="17"/>
      <c r="G17" s="52">
        <v>0</v>
      </c>
      <c r="H17" s="52">
        <f t="shared" si="0"/>
        <v>0</v>
      </c>
      <c r="I17" s="18"/>
      <c r="J17" s="54"/>
      <c r="K17" s="17"/>
      <c r="L17" s="17"/>
      <c r="M17" s="19"/>
      <c r="N17" s="16"/>
      <c r="O17" s="17"/>
      <c r="P17" s="19"/>
      <c r="Q17" s="21"/>
    </row>
    <row r="18" spans="2:17" s="9" customFormat="1" ht="19.7" customHeight="1">
      <c r="B18" s="16"/>
      <c r="C18" s="16"/>
      <c r="D18" s="16"/>
      <c r="E18" s="145"/>
      <c r="F18" s="17"/>
      <c r="G18" s="52">
        <v>0</v>
      </c>
      <c r="H18" s="52">
        <f t="shared" si="0"/>
        <v>0</v>
      </c>
      <c r="I18" s="18"/>
      <c r="J18" s="54"/>
      <c r="K18" s="17"/>
      <c r="L18" s="17"/>
      <c r="M18" s="19"/>
      <c r="N18" s="16"/>
      <c r="O18" s="17"/>
      <c r="P18" s="19"/>
      <c r="Q18" s="21"/>
    </row>
    <row r="19" spans="2:17" s="9" customFormat="1" ht="19.7" customHeight="1">
      <c r="B19" s="16"/>
      <c r="C19" s="16"/>
      <c r="D19" s="16"/>
      <c r="E19" s="145"/>
      <c r="F19" s="17"/>
      <c r="G19" s="52">
        <v>0</v>
      </c>
      <c r="H19" s="52">
        <f t="shared" si="0"/>
        <v>0</v>
      </c>
      <c r="I19" s="18"/>
      <c r="J19" s="54"/>
      <c r="K19" s="17"/>
      <c r="L19" s="17"/>
      <c r="M19" s="19"/>
      <c r="N19" s="16"/>
      <c r="O19" s="17"/>
      <c r="P19" s="19"/>
      <c r="Q19" s="21"/>
    </row>
    <row r="20" spans="2:17" s="9" customFormat="1" ht="19.7" customHeight="1">
      <c r="B20" s="16"/>
      <c r="C20" s="16"/>
      <c r="D20" s="16"/>
      <c r="E20" s="145"/>
      <c r="F20" s="17"/>
      <c r="G20" s="52">
        <v>0</v>
      </c>
      <c r="H20" s="52">
        <f t="shared" si="0"/>
        <v>0</v>
      </c>
      <c r="I20" s="18"/>
      <c r="J20" s="54"/>
      <c r="K20" s="17"/>
      <c r="L20" s="17"/>
      <c r="M20" s="19"/>
      <c r="N20" s="16"/>
      <c r="O20" s="17"/>
      <c r="P20" s="19"/>
      <c r="Q20" s="21"/>
    </row>
    <row r="21" spans="2:17">
      <c r="G21" s="11"/>
      <c r="H21" s="11"/>
    </row>
  </sheetData>
  <autoFilter ref="B8:O20" xr:uid="{40B2D9C6-484D-4103-9428-2774BCC80672}"/>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7E1E7-CE09-47C0-9398-7E2C766FA0CE}">
  <dimension ref="B2:Q96"/>
  <sheetViews>
    <sheetView zoomScale="85" zoomScaleNormal="85" workbookViewId="0">
      <pane xSplit="10" ySplit="8" topLeftCell="K9" activePane="bottomRight" state="frozen"/>
      <selection pane="topRight" activeCell="K1" sqref="K1"/>
      <selection pane="bottomLeft" activeCell="A9" sqref="A9"/>
      <selection pane="bottomRight" activeCell="E88" sqref="E88"/>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22.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22.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22.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22.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22.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22.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22.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22.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22.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22.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22.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22.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22.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22.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22.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22.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22.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22.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22.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22.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22.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22.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22.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22.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22.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22.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22.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22.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22.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22.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22.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22.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22.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22.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22.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22.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22.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22.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22.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22.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22.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22.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22.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22.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22.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22.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22.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22.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22.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22.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22.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22.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22.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22.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22.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22.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22.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22.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22.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22.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22.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22.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22.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22.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7129</v>
      </c>
      <c r="G2" s="4" t="s">
        <v>2</v>
      </c>
      <c r="H2" s="5"/>
      <c r="I2" s="6"/>
      <c r="J2" s="125">
        <f>SUM(H:H)</f>
        <v>515440</v>
      </c>
    </row>
    <row r="3" spans="2:17" ht="20.100000000000001" customHeight="1">
      <c r="B3" s="1" t="s">
        <v>3</v>
      </c>
      <c r="C3" s="1"/>
      <c r="D3" s="1"/>
      <c r="E3" s="14" t="s">
        <v>7130</v>
      </c>
    </row>
    <row r="4" spans="2:17" ht="20.100000000000001" customHeight="1">
      <c r="B4" s="1" t="s">
        <v>5</v>
      </c>
      <c r="C4" s="1"/>
      <c r="D4" s="1"/>
      <c r="E4" s="14">
        <v>200142</v>
      </c>
    </row>
    <row r="5" spans="2:17" ht="20.100000000000001" customHeight="1">
      <c r="B5" s="1" t="s">
        <v>6</v>
      </c>
      <c r="C5" s="1"/>
      <c r="D5" s="1"/>
      <c r="E5" s="15">
        <v>44852</v>
      </c>
    </row>
    <row r="6" spans="2:17" ht="20.100000000000001" customHeight="1">
      <c r="B6" s="1" t="s">
        <v>8</v>
      </c>
      <c r="C6" s="1"/>
      <c r="D6" s="1"/>
      <c r="E6" s="15">
        <v>44897</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52">
        <v>0</v>
      </c>
      <c r="H9" s="52">
        <f t="shared" ref="H9:H95" si="0">F9*G9</f>
        <v>0</v>
      </c>
      <c r="I9" s="18"/>
      <c r="J9" s="146"/>
      <c r="K9" s="146"/>
      <c r="L9" s="17"/>
      <c r="M9" s="19"/>
      <c r="N9" s="16"/>
      <c r="O9" s="17"/>
      <c r="P9" s="19"/>
      <c r="Q9" s="21"/>
    </row>
    <row r="10" spans="2:17" s="9" customFormat="1" ht="19.7" customHeight="1">
      <c r="B10" s="59">
        <v>4</v>
      </c>
      <c r="C10" s="59" t="s">
        <v>25</v>
      </c>
      <c r="D10" s="59" t="s">
        <v>25</v>
      </c>
      <c r="E10" s="70" t="s">
        <v>7131</v>
      </c>
      <c r="F10" s="64">
        <v>1</v>
      </c>
      <c r="G10" s="1736">
        <v>30000</v>
      </c>
      <c r="H10" s="203">
        <f t="shared" si="0"/>
        <v>30000</v>
      </c>
      <c r="I10" s="18"/>
      <c r="J10" s="54" t="s">
        <v>7132</v>
      </c>
      <c r="K10" s="17"/>
      <c r="L10" s="17"/>
      <c r="M10" s="19">
        <v>44825</v>
      </c>
      <c r="N10" s="16"/>
      <c r="O10" s="56"/>
      <c r="P10" s="19">
        <v>44842</v>
      </c>
      <c r="Q10" s="21">
        <v>44845</v>
      </c>
    </row>
    <row r="11" spans="2:17" s="9" customFormat="1" ht="19.7" customHeight="1">
      <c r="B11" s="59">
        <v>4</v>
      </c>
      <c r="C11" s="59" t="s">
        <v>25</v>
      </c>
      <c r="D11" s="59" t="s">
        <v>25</v>
      </c>
      <c r="E11" s="70" t="s">
        <v>62</v>
      </c>
      <c r="F11" s="64">
        <v>1</v>
      </c>
      <c r="G11" s="1736">
        <v>1300</v>
      </c>
      <c r="H11" s="203">
        <f t="shared" si="0"/>
        <v>1300</v>
      </c>
      <c r="I11" s="18"/>
      <c r="J11" s="54"/>
      <c r="K11" s="17"/>
      <c r="L11" s="17"/>
      <c r="M11" s="19">
        <v>44825</v>
      </c>
      <c r="N11" s="16"/>
      <c r="O11" s="17"/>
      <c r="P11" s="19" t="s">
        <v>4761</v>
      </c>
      <c r="Q11" s="21"/>
    </row>
    <row r="12" spans="2:17" s="9" customFormat="1" ht="19.7" customHeight="1">
      <c r="B12" s="59">
        <v>4</v>
      </c>
      <c r="C12" s="59" t="s">
        <v>385</v>
      </c>
      <c r="D12" s="59" t="s">
        <v>55</v>
      </c>
      <c r="E12" s="202" t="s">
        <v>6131</v>
      </c>
      <c r="F12" s="64">
        <v>1</v>
      </c>
      <c r="G12" s="52">
        <v>890</v>
      </c>
      <c r="H12" s="52">
        <f t="shared" si="0"/>
        <v>890</v>
      </c>
      <c r="I12" s="18"/>
      <c r="J12" s="54" t="s">
        <v>5025</v>
      </c>
      <c r="K12" s="146"/>
      <c r="L12" s="17"/>
      <c r="M12" s="19">
        <v>44825</v>
      </c>
      <c r="N12" s="16"/>
      <c r="O12" s="17"/>
      <c r="P12" s="308" t="s">
        <v>7133</v>
      </c>
      <c r="Q12" s="21">
        <v>44851</v>
      </c>
    </row>
    <row r="13" spans="2:17" s="9" customFormat="1" ht="19.7" customHeight="1">
      <c r="B13" s="59"/>
      <c r="C13" s="59"/>
      <c r="D13" s="59"/>
      <c r="E13" s="202"/>
      <c r="F13" s="64"/>
      <c r="G13" s="52">
        <v>0</v>
      </c>
      <c r="H13" s="52">
        <f>F13*G13</f>
        <v>0</v>
      </c>
      <c r="I13" s="18"/>
      <c r="J13" s="146"/>
      <c r="K13" s="146"/>
      <c r="L13" s="17"/>
      <c r="M13" s="19"/>
      <c r="N13" s="16"/>
      <c r="O13" s="17"/>
      <c r="P13" s="19"/>
      <c r="Q13" s="21"/>
    </row>
    <row r="14" spans="2:17" s="9" customFormat="1" ht="19.7" customHeight="1">
      <c r="B14" s="59">
        <v>5</v>
      </c>
      <c r="C14" s="385" t="s">
        <v>178</v>
      </c>
      <c r="D14" s="385" t="s">
        <v>178</v>
      </c>
      <c r="E14" s="202" t="s">
        <v>7134</v>
      </c>
      <c r="F14" s="1106">
        <v>1</v>
      </c>
      <c r="G14" s="52">
        <v>4700</v>
      </c>
      <c r="H14" s="52">
        <f t="shared" si="0"/>
        <v>4700</v>
      </c>
      <c r="I14" s="18"/>
      <c r="J14" s="54" t="s">
        <v>1021</v>
      </c>
      <c r="K14" s="146" t="s">
        <v>7135</v>
      </c>
      <c r="L14" s="17"/>
      <c r="M14" s="19">
        <v>44824</v>
      </c>
      <c r="N14" s="16"/>
      <c r="O14" s="17"/>
      <c r="P14" s="19">
        <v>44838</v>
      </c>
      <c r="Q14" s="21">
        <v>44838</v>
      </c>
    </row>
    <row r="15" spans="2:17" s="9" customFormat="1" ht="19.7" customHeight="1">
      <c r="B15" s="59">
        <v>5</v>
      </c>
      <c r="C15" s="385" t="s">
        <v>178</v>
      </c>
      <c r="D15" s="385" t="s">
        <v>178</v>
      </c>
      <c r="E15" s="202" t="s">
        <v>5018</v>
      </c>
      <c r="F15" s="1106">
        <v>1</v>
      </c>
      <c r="G15" s="52">
        <v>6365</v>
      </c>
      <c r="H15" s="52">
        <f t="shared" si="0"/>
        <v>6365</v>
      </c>
      <c r="I15" s="18"/>
      <c r="J15" s="54" t="s">
        <v>6612</v>
      </c>
      <c r="K15" s="146" t="s">
        <v>7135</v>
      </c>
      <c r="L15" s="17"/>
      <c r="M15" s="19">
        <v>44824</v>
      </c>
      <c r="N15" s="16"/>
      <c r="O15" s="17"/>
      <c r="P15" s="19">
        <v>44838</v>
      </c>
      <c r="Q15" s="21">
        <v>44838</v>
      </c>
    </row>
    <row r="16" spans="2:17" s="9" customFormat="1" ht="19.7" customHeight="1">
      <c r="B16" s="59">
        <v>5</v>
      </c>
      <c r="C16" s="385" t="s">
        <v>178</v>
      </c>
      <c r="D16" s="385" t="s">
        <v>178</v>
      </c>
      <c r="E16" s="1033" t="s">
        <v>1007</v>
      </c>
      <c r="F16" s="2108">
        <v>1</v>
      </c>
      <c r="G16" s="52">
        <v>969</v>
      </c>
      <c r="H16" s="52">
        <f t="shared" si="0"/>
        <v>969</v>
      </c>
      <c r="I16" s="18"/>
      <c r="J16" s="54" t="s">
        <v>1008</v>
      </c>
      <c r="K16" s="146" t="s">
        <v>7135</v>
      </c>
      <c r="L16" s="17"/>
      <c r="M16" s="19">
        <v>44824</v>
      </c>
      <c r="N16" s="16"/>
      <c r="O16" s="17"/>
      <c r="P16" s="19">
        <v>44838</v>
      </c>
      <c r="Q16" s="21">
        <v>44838</v>
      </c>
    </row>
    <row r="17" spans="2:17" s="9" customFormat="1" ht="19.7" customHeight="1">
      <c r="B17" s="59">
        <v>5</v>
      </c>
      <c r="C17" s="385" t="s">
        <v>2713</v>
      </c>
      <c r="D17" s="385" t="s">
        <v>178</v>
      </c>
      <c r="E17" s="1033" t="s">
        <v>5894</v>
      </c>
      <c r="F17" s="2108">
        <v>1</v>
      </c>
      <c r="G17" s="52">
        <v>1524</v>
      </c>
      <c r="H17" s="52">
        <f t="shared" si="0"/>
        <v>1524</v>
      </c>
      <c r="I17" s="18"/>
      <c r="J17" s="54" t="s">
        <v>1010</v>
      </c>
      <c r="K17" s="146" t="s">
        <v>7135</v>
      </c>
      <c r="L17" s="17"/>
      <c r="M17" s="19">
        <v>44824</v>
      </c>
      <c r="N17" s="16"/>
      <c r="O17" s="17"/>
      <c r="P17" s="19">
        <v>44838</v>
      </c>
      <c r="Q17" s="21">
        <v>44838</v>
      </c>
    </row>
    <row r="18" spans="2:17" s="9" customFormat="1" ht="19.7" customHeight="1">
      <c r="B18" s="59">
        <v>5</v>
      </c>
      <c r="C18" s="385" t="s">
        <v>178</v>
      </c>
      <c r="D18" s="385" t="s">
        <v>178</v>
      </c>
      <c r="E18" s="1031" t="s">
        <v>356</v>
      </c>
      <c r="F18" s="2108">
        <v>1</v>
      </c>
      <c r="G18" s="52">
        <v>5117</v>
      </c>
      <c r="H18" s="52">
        <f t="shared" si="0"/>
        <v>5117</v>
      </c>
      <c r="I18" s="18"/>
      <c r="J18" s="54" t="s">
        <v>6614</v>
      </c>
      <c r="K18" s="146" t="s">
        <v>7135</v>
      </c>
      <c r="L18" s="17"/>
      <c r="M18" s="19">
        <v>44824</v>
      </c>
      <c r="N18" s="16"/>
      <c r="O18" s="17"/>
      <c r="P18" s="19">
        <v>44838</v>
      </c>
      <c r="Q18" s="21">
        <v>44838</v>
      </c>
    </row>
    <row r="19" spans="2:17" s="9" customFormat="1" ht="19.7" customHeight="1">
      <c r="B19" s="59">
        <v>5</v>
      </c>
      <c r="C19" s="385" t="s">
        <v>178</v>
      </c>
      <c r="D19" s="385" t="s">
        <v>178</v>
      </c>
      <c r="E19" s="202" t="s">
        <v>359</v>
      </c>
      <c r="F19" s="1106">
        <v>1</v>
      </c>
      <c r="G19" s="52">
        <v>4239</v>
      </c>
      <c r="H19" s="52">
        <f t="shared" si="0"/>
        <v>4239</v>
      </c>
      <c r="I19" s="18"/>
      <c r="J19" s="54" t="s">
        <v>7136</v>
      </c>
      <c r="K19" s="146" t="s">
        <v>7135</v>
      </c>
      <c r="L19" s="17"/>
      <c r="M19" s="19">
        <v>44824</v>
      </c>
      <c r="N19" s="16"/>
      <c r="O19" s="17"/>
      <c r="P19" s="19">
        <v>44838</v>
      </c>
      <c r="Q19" s="21">
        <v>44838</v>
      </c>
    </row>
    <row r="20" spans="2:17" s="9" customFormat="1" ht="19.7" customHeight="1">
      <c r="B20" s="59">
        <v>5</v>
      </c>
      <c r="C20" s="59" t="s">
        <v>87</v>
      </c>
      <c r="D20" s="385" t="s">
        <v>178</v>
      </c>
      <c r="E20" s="202" t="s">
        <v>2705</v>
      </c>
      <c r="F20" s="1106">
        <v>12</v>
      </c>
      <c r="G20" s="52">
        <v>50</v>
      </c>
      <c r="H20" s="52">
        <f>F20*G20</f>
        <v>600</v>
      </c>
      <c r="I20" s="18"/>
      <c r="J20" s="54" t="s">
        <v>7137</v>
      </c>
      <c r="K20" s="146" t="s">
        <v>7135</v>
      </c>
      <c r="L20" s="17"/>
      <c r="M20" s="19">
        <v>44824</v>
      </c>
      <c r="N20" s="16"/>
      <c r="O20" s="17"/>
      <c r="P20" s="19">
        <v>44824</v>
      </c>
      <c r="Q20" s="21">
        <v>44838</v>
      </c>
    </row>
    <row r="21" spans="2:17" s="9" customFormat="1" ht="19.7" customHeight="1">
      <c r="B21" s="59">
        <v>5</v>
      </c>
      <c r="C21" s="59" t="s">
        <v>7138</v>
      </c>
      <c r="D21" s="385" t="s">
        <v>178</v>
      </c>
      <c r="E21" s="202" t="s">
        <v>7139</v>
      </c>
      <c r="F21" s="64">
        <v>2</v>
      </c>
      <c r="G21" s="52">
        <v>940</v>
      </c>
      <c r="H21" s="52">
        <f t="shared" si="0"/>
        <v>1880</v>
      </c>
      <c r="I21" s="18"/>
      <c r="J21" s="54" t="s">
        <v>7140</v>
      </c>
      <c r="K21" s="146" t="s">
        <v>7135</v>
      </c>
      <c r="L21" s="17"/>
      <c r="M21" s="19">
        <v>44824</v>
      </c>
      <c r="N21" s="16"/>
      <c r="O21" s="17"/>
      <c r="P21" s="19">
        <v>44838</v>
      </c>
      <c r="Q21" s="21">
        <v>44838</v>
      </c>
    </row>
    <row r="22" spans="2:17" s="9" customFormat="1" ht="19.7" customHeight="1">
      <c r="B22" s="59">
        <v>5</v>
      </c>
      <c r="C22" s="59" t="s">
        <v>7138</v>
      </c>
      <c r="D22" s="385" t="s">
        <v>178</v>
      </c>
      <c r="E22" s="202" t="s">
        <v>7141</v>
      </c>
      <c r="F22" s="64">
        <v>1</v>
      </c>
      <c r="G22" s="52">
        <v>529</v>
      </c>
      <c r="H22" s="52">
        <f t="shared" si="0"/>
        <v>529</v>
      </c>
      <c r="I22" s="18"/>
      <c r="J22" s="54" t="s">
        <v>2718</v>
      </c>
      <c r="K22" s="146" t="s">
        <v>7135</v>
      </c>
      <c r="L22" s="17"/>
      <c r="M22" s="19">
        <v>44824</v>
      </c>
      <c r="N22" s="16"/>
      <c r="O22" s="17"/>
      <c r="P22" s="19">
        <v>44838</v>
      </c>
      <c r="Q22" s="21">
        <v>44838</v>
      </c>
    </row>
    <row r="23" spans="2:17" s="9" customFormat="1" ht="19.7" customHeight="1">
      <c r="B23" s="59">
        <v>5</v>
      </c>
      <c r="C23" s="385" t="s">
        <v>178</v>
      </c>
      <c r="D23" s="385" t="s">
        <v>178</v>
      </c>
      <c r="E23" s="1031" t="s">
        <v>7142</v>
      </c>
      <c r="F23" s="2108">
        <v>1</v>
      </c>
      <c r="G23" s="52">
        <v>9310</v>
      </c>
      <c r="H23" s="52">
        <f t="shared" si="0"/>
        <v>9310</v>
      </c>
      <c r="I23" s="18"/>
      <c r="J23" s="1029" t="s">
        <v>7143</v>
      </c>
      <c r="K23" s="146" t="s">
        <v>7135</v>
      </c>
      <c r="L23" s="17"/>
      <c r="M23" s="19">
        <v>44824</v>
      </c>
      <c r="N23" s="16"/>
      <c r="O23" s="17"/>
      <c r="P23" s="19">
        <v>44838</v>
      </c>
      <c r="Q23" s="21">
        <v>44838</v>
      </c>
    </row>
    <row r="24" spans="2:17" s="9" customFormat="1" ht="19.7" customHeight="1">
      <c r="B24" s="59">
        <v>5</v>
      </c>
      <c r="C24" s="385" t="s">
        <v>178</v>
      </c>
      <c r="D24" s="385" t="s">
        <v>178</v>
      </c>
      <c r="E24" s="1031" t="s">
        <v>7144</v>
      </c>
      <c r="F24" s="2108">
        <v>1</v>
      </c>
      <c r="G24" s="52">
        <v>2000</v>
      </c>
      <c r="H24" s="52">
        <f t="shared" si="0"/>
        <v>2000</v>
      </c>
      <c r="I24" s="18"/>
      <c r="J24" s="1029" t="s">
        <v>7145</v>
      </c>
      <c r="K24" s="146" t="s">
        <v>7135</v>
      </c>
      <c r="L24" s="17"/>
      <c r="M24" s="19">
        <v>44824</v>
      </c>
      <c r="N24" s="16"/>
      <c r="O24" s="17"/>
      <c r="P24" s="19">
        <v>44838</v>
      </c>
      <c r="Q24" s="21">
        <v>44838</v>
      </c>
    </row>
    <row r="25" spans="2:17" s="9" customFormat="1" ht="19.7" customHeight="1">
      <c r="B25" s="59">
        <v>5</v>
      </c>
      <c r="C25" s="385" t="s">
        <v>178</v>
      </c>
      <c r="D25" s="385" t="s">
        <v>178</v>
      </c>
      <c r="E25" s="1031" t="s">
        <v>7146</v>
      </c>
      <c r="F25" s="2108">
        <v>1</v>
      </c>
      <c r="G25" s="52">
        <v>3040</v>
      </c>
      <c r="H25" s="52">
        <f t="shared" si="0"/>
        <v>3040</v>
      </c>
      <c r="I25" s="18"/>
      <c r="J25" s="1029" t="s">
        <v>7147</v>
      </c>
      <c r="K25" s="146" t="s">
        <v>7135</v>
      </c>
      <c r="L25" s="17"/>
      <c r="M25" s="19">
        <v>44824</v>
      </c>
      <c r="N25" s="16"/>
      <c r="O25" s="17"/>
      <c r="P25" s="19">
        <v>44838</v>
      </c>
      <c r="Q25" s="21">
        <v>44838</v>
      </c>
    </row>
    <row r="26" spans="2:17" s="9" customFormat="1" ht="19.7" customHeight="1">
      <c r="B26" s="59">
        <v>5</v>
      </c>
      <c r="C26" s="385" t="s">
        <v>178</v>
      </c>
      <c r="D26" s="385" t="s">
        <v>178</v>
      </c>
      <c r="E26" s="1031" t="s">
        <v>7148</v>
      </c>
      <c r="F26" s="2108">
        <v>1</v>
      </c>
      <c r="G26" s="52">
        <v>1990</v>
      </c>
      <c r="H26" s="52">
        <f t="shared" si="0"/>
        <v>1990</v>
      </c>
      <c r="I26" s="18"/>
      <c r="J26" s="1029" t="s">
        <v>7149</v>
      </c>
      <c r="K26" s="146" t="s">
        <v>7135</v>
      </c>
      <c r="L26" s="17"/>
      <c r="M26" s="19">
        <v>44824</v>
      </c>
      <c r="N26" s="16"/>
      <c r="O26" s="17"/>
      <c r="P26" s="19">
        <v>44838</v>
      </c>
      <c r="Q26" s="21">
        <v>44838</v>
      </c>
    </row>
    <row r="27" spans="2:17" s="9" customFormat="1" ht="19.7" customHeight="1">
      <c r="B27" s="59">
        <v>5</v>
      </c>
      <c r="C27" s="385" t="s">
        <v>178</v>
      </c>
      <c r="D27" s="385" t="s">
        <v>178</v>
      </c>
      <c r="E27" s="1031" t="s">
        <v>7150</v>
      </c>
      <c r="F27" s="2108">
        <v>1</v>
      </c>
      <c r="G27" s="52">
        <v>2200</v>
      </c>
      <c r="H27" s="52">
        <f t="shared" si="0"/>
        <v>2200</v>
      </c>
      <c r="I27" s="18"/>
      <c r="J27" s="1029" t="s">
        <v>7151</v>
      </c>
      <c r="K27" s="146" t="s">
        <v>7135</v>
      </c>
      <c r="L27" s="17"/>
      <c r="M27" s="19">
        <v>44824</v>
      </c>
      <c r="N27" s="16"/>
      <c r="O27" s="17"/>
      <c r="P27" s="19">
        <v>44838</v>
      </c>
      <c r="Q27" s="21">
        <v>44838</v>
      </c>
    </row>
    <row r="28" spans="2:17" s="9" customFormat="1" ht="19.7" customHeight="1">
      <c r="B28" s="16"/>
      <c r="C28" s="163"/>
      <c r="D28" s="163"/>
      <c r="E28" s="1029"/>
      <c r="F28" s="1030"/>
      <c r="G28" s="52">
        <v>0</v>
      </c>
      <c r="H28" s="52">
        <f>F28*G28</f>
        <v>0</v>
      </c>
      <c r="I28" s="18"/>
      <c r="J28" s="54"/>
      <c r="K28" s="17"/>
      <c r="L28" s="17"/>
      <c r="M28" s="19"/>
      <c r="N28" s="16"/>
      <c r="O28" s="17"/>
      <c r="P28" s="19"/>
      <c r="Q28" s="21"/>
    </row>
    <row r="29" spans="2:17" s="9" customFormat="1" ht="19.7" customHeight="1">
      <c r="B29" s="16">
        <v>5</v>
      </c>
      <c r="C29" s="466" t="s">
        <v>96</v>
      </c>
      <c r="D29" s="16" t="s">
        <v>55</v>
      </c>
      <c r="E29" s="145" t="s">
        <v>1471</v>
      </c>
      <c r="F29" s="832">
        <v>1</v>
      </c>
      <c r="G29" s="52">
        <v>3040</v>
      </c>
      <c r="H29" s="52">
        <f t="shared" ref="H29:H45" si="1">F29*G29</f>
        <v>3040</v>
      </c>
      <c r="I29" s="18"/>
      <c r="J29" s="54" t="s">
        <v>2693</v>
      </c>
      <c r="K29" s="2148" t="s">
        <v>7152</v>
      </c>
      <c r="L29" s="17"/>
      <c r="M29" s="19">
        <v>44838</v>
      </c>
      <c r="N29" s="16"/>
      <c r="O29" s="56">
        <v>44859</v>
      </c>
      <c r="P29" s="19"/>
      <c r="Q29" s="21">
        <v>44858</v>
      </c>
    </row>
    <row r="30" spans="2:17" s="9" customFormat="1" ht="19.7" customHeight="1">
      <c r="B30" s="16">
        <v>5</v>
      </c>
      <c r="C30" s="466" t="s">
        <v>96</v>
      </c>
      <c r="D30" s="16" t="s">
        <v>55</v>
      </c>
      <c r="E30" s="522" t="s">
        <v>2697</v>
      </c>
      <c r="F30" s="17">
        <v>4</v>
      </c>
      <c r="G30" s="52">
        <v>210</v>
      </c>
      <c r="H30" s="52">
        <f t="shared" si="1"/>
        <v>840</v>
      </c>
      <c r="I30" s="18"/>
      <c r="J30" s="54" t="s">
        <v>4957</v>
      </c>
      <c r="K30" s="146" t="s">
        <v>7153</v>
      </c>
      <c r="L30" s="17"/>
      <c r="M30" s="19">
        <v>44838</v>
      </c>
      <c r="N30" s="16"/>
      <c r="O30" s="56">
        <v>44859</v>
      </c>
      <c r="P30" s="19"/>
      <c r="Q30" s="21">
        <v>44858</v>
      </c>
    </row>
    <row r="31" spans="2:17" s="9" customFormat="1" ht="19.7" customHeight="1">
      <c r="B31" s="16">
        <v>5</v>
      </c>
      <c r="C31" s="466" t="s">
        <v>96</v>
      </c>
      <c r="D31" s="16" t="s">
        <v>55</v>
      </c>
      <c r="E31" s="522" t="s">
        <v>7154</v>
      </c>
      <c r="F31" s="1113">
        <v>0</v>
      </c>
      <c r="G31" s="52">
        <v>4200</v>
      </c>
      <c r="H31" s="52">
        <f t="shared" si="1"/>
        <v>0</v>
      </c>
      <c r="I31" s="18"/>
      <c r="J31" s="54" t="s">
        <v>2753</v>
      </c>
      <c r="K31" s="1117" t="s">
        <v>7155</v>
      </c>
      <c r="L31" s="17"/>
      <c r="M31" s="19"/>
      <c r="N31" s="16"/>
      <c r="O31" s="56"/>
      <c r="P31" s="19"/>
      <c r="Q31" s="21"/>
    </row>
    <row r="32" spans="2:17" s="9" customFormat="1" ht="19.7" customHeight="1">
      <c r="B32" s="59">
        <v>5</v>
      </c>
      <c r="C32" s="385" t="s">
        <v>96</v>
      </c>
      <c r="D32" s="59" t="s">
        <v>55</v>
      </c>
      <c r="E32" s="202" t="s">
        <v>7156</v>
      </c>
      <c r="F32" s="1113">
        <v>0</v>
      </c>
      <c r="G32" s="52">
        <v>5260</v>
      </c>
      <c r="H32" s="52">
        <f>F32*G32</f>
        <v>0</v>
      </c>
      <c r="I32" s="18"/>
      <c r="J32" s="54" t="s">
        <v>2341</v>
      </c>
      <c r="K32" s="1117" t="s">
        <v>7157</v>
      </c>
      <c r="L32" s="17"/>
      <c r="M32" s="19"/>
      <c r="N32" s="16"/>
      <c r="O32" s="56"/>
      <c r="P32" s="19"/>
      <c r="Q32" s="21"/>
    </row>
    <row r="33" spans="2:17" s="9" customFormat="1" ht="19.7" customHeight="1">
      <c r="B33" s="16">
        <v>5</v>
      </c>
      <c r="C33" s="466" t="s">
        <v>96</v>
      </c>
      <c r="D33" s="16" t="s">
        <v>55</v>
      </c>
      <c r="E33" s="522" t="s">
        <v>4671</v>
      </c>
      <c r="F33" s="17">
        <v>4</v>
      </c>
      <c r="G33" s="52">
        <v>153</v>
      </c>
      <c r="H33" s="52">
        <f t="shared" si="1"/>
        <v>612</v>
      </c>
      <c r="I33" s="18"/>
      <c r="J33" s="54" t="s">
        <v>4957</v>
      </c>
      <c r="K33" s="146" t="s">
        <v>7153</v>
      </c>
      <c r="L33" s="17"/>
      <c r="M33" s="19">
        <v>44838</v>
      </c>
      <c r="N33" s="16"/>
      <c r="O33" s="56">
        <v>44859</v>
      </c>
      <c r="P33" s="19"/>
      <c r="Q33" s="21">
        <v>44858</v>
      </c>
    </row>
    <row r="34" spans="2:17" s="9" customFormat="1" ht="19.7" customHeight="1">
      <c r="B34" s="16">
        <v>5</v>
      </c>
      <c r="C34" s="466" t="s">
        <v>96</v>
      </c>
      <c r="D34" s="16" t="s">
        <v>55</v>
      </c>
      <c r="E34" s="522" t="s">
        <v>2709</v>
      </c>
      <c r="F34" s="832">
        <v>1</v>
      </c>
      <c r="G34" s="52">
        <v>230</v>
      </c>
      <c r="H34" s="52">
        <f t="shared" si="1"/>
        <v>230</v>
      </c>
      <c r="I34" s="18"/>
      <c r="J34" s="54" t="s">
        <v>4957</v>
      </c>
      <c r="K34" s="146" t="s">
        <v>7153</v>
      </c>
      <c r="L34" s="17"/>
      <c r="M34" s="19">
        <v>44838</v>
      </c>
      <c r="N34" s="16"/>
      <c r="O34" s="56">
        <v>44859</v>
      </c>
      <c r="P34" s="19"/>
      <c r="Q34" s="21">
        <v>44858</v>
      </c>
    </row>
    <row r="35" spans="2:17" s="9" customFormat="1" ht="19.7" customHeight="1">
      <c r="B35" s="16">
        <v>5</v>
      </c>
      <c r="C35" s="466" t="s">
        <v>96</v>
      </c>
      <c r="D35" s="16" t="s">
        <v>55</v>
      </c>
      <c r="E35" s="145" t="s">
        <v>7158</v>
      </c>
      <c r="F35" s="17">
        <v>2</v>
      </c>
      <c r="G35" s="52">
        <v>4630</v>
      </c>
      <c r="H35" s="52">
        <f t="shared" si="1"/>
        <v>9260</v>
      </c>
      <c r="I35" s="18"/>
      <c r="J35" s="54" t="s">
        <v>736</v>
      </c>
      <c r="K35" s="146" t="s">
        <v>7153</v>
      </c>
      <c r="L35" s="17"/>
      <c r="M35" s="19">
        <v>44838</v>
      </c>
      <c r="N35" s="16"/>
      <c r="O35" s="56">
        <v>44859</v>
      </c>
      <c r="P35" s="19"/>
      <c r="Q35" s="21">
        <v>44858</v>
      </c>
    </row>
    <row r="36" spans="2:17" s="9" customFormat="1" ht="19.7" customHeight="1">
      <c r="B36" s="16">
        <v>5</v>
      </c>
      <c r="C36" s="466" t="s">
        <v>96</v>
      </c>
      <c r="D36" s="16" t="s">
        <v>55</v>
      </c>
      <c r="E36" s="145" t="s">
        <v>6151</v>
      </c>
      <c r="F36" s="17">
        <v>2</v>
      </c>
      <c r="G36" s="52">
        <v>130</v>
      </c>
      <c r="H36" s="52">
        <f t="shared" si="1"/>
        <v>260</v>
      </c>
      <c r="I36" s="18"/>
      <c r="J36" s="54" t="s">
        <v>7159</v>
      </c>
      <c r="K36" s="146" t="s">
        <v>7153</v>
      </c>
      <c r="L36" s="17"/>
      <c r="M36" s="19">
        <v>44838</v>
      </c>
      <c r="N36" s="16"/>
      <c r="O36" s="56">
        <v>44859</v>
      </c>
      <c r="P36" s="19"/>
      <c r="Q36" s="21">
        <v>44858</v>
      </c>
    </row>
    <row r="37" spans="2:17" s="9" customFormat="1" ht="19.7" customHeight="1">
      <c r="B37" s="16">
        <v>5</v>
      </c>
      <c r="C37" s="466" t="s">
        <v>96</v>
      </c>
      <c r="D37" s="16" t="s">
        <v>55</v>
      </c>
      <c r="E37" s="145" t="s">
        <v>2699</v>
      </c>
      <c r="F37" s="17">
        <v>4</v>
      </c>
      <c r="G37" s="52">
        <v>210</v>
      </c>
      <c r="H37" s="52">
        <f t="shared" si="1"/>
        <v>840</v>
      </c>
      <c r="I37" s="18"/>
      <c r="J37" s="54" t="s">
        <v>2700</v>
      </c>
      <c r="K37" s="146" t="s">
        <v>7153</v>
      </c>
      <c r="L37" s="17"/>
      <c r="M37" s="19">
        <v>44838</v>
      </c>
      <c r="N37" s="16"/>
      <c r="O37" s="56">
        <v>44859</v>
      </c>
      <c r="P37" s="19"/>
      <c r="Q37" s="21">
        <v>44858</v>
      </c>
    </row>
    <row r="38" spans="2:17" s="9" customFormat="1" ht="19.7" customHeight="1">
      <c r="B38" s="16">
        <v>5</v>
      </c>
      <c r="C38" s="466" t="s">
        <v>96</v>
      </c>
      <c r="D38" s="16" t="s">
        <v>55</v>
      </c>
      <c r="E38" s="145" t="s">
        <v>7160</v>
      </c>
      <c r="F38" s="17">
        <v>2</v>
      </c>
      <c r="G38" s="52">
        <v>20080</v>
      </c>
      <c r="H38" s="52">
        <f t="shared" si="1"/>
        <v>40160</v>
      </c>
      <c r="I38" s="18"/>
      <c r="J38" s="54" t="s">
        <v>2346</v>
      </c>
      <c r="K38" s="146" t="s">
        <v>7153</v>
      </c>
      <c r="L38" s="17"/>
      <c r="M38" s="19">
        <v>44838</v>
      </c>
      <c r="N38" s="16"/>
      <c r="O38" s="56">
        <v>44859</v>
      </c>
      <c r="P38" s="19"/>
      <c r="Q38" s="21">
        <v>44858</v>
      </c>
    </row>
    <row r="39" spans="2:17" s="9" customFormat="1" ht="19.7" customHeight="1">
      <c r="B39" s="16">
        <v>5</v>
      </c>
      <c r="C39" s="466" t="s">
        <v>96</v>
      </c>
      <c r="D39" s="16" t="s">
        <v>55</v>
      </c>
      <c r="E39" s="145" t="s">
        <v>7161</v>
      </c>
      <c r="F39" s="832">
        <v>4</v>
      </c>
      <c r="G39" s="52">
        <v>600</v>
      </c>
      <c r="H39" s="52">
        <f t="shared" si="1"/>
        <v>2400</v>
      </c>
      <c r="I39" s="18"/>
      <c r="J39" s="54" t="s">
        <v>2703</v>
      </c>
      <c r="K39" s="146" t="s">
        <v>7153</v>
      </c>
      <c r="L39" s="17"/>
      <c r="M39" s="19">
        <v>44838</v>
      </c>
      <c r="N39" s="16"/>
      <c r="O39" s="56">
        <v>44859</v>
      </c>
      <c r="P39" s="19"/>
      <c r="Q39" s="21">
        <v>44858</v>
      </c>
    </row>
    <row r="40" spans="2:17" s="9" customFormat="1" ht="19.7" customHeight="1">
      <c r="B40" s="16"/>
      <c r="C40" s="16"/>
      <c r="D40" s="16"/>
      <c r="E40" s="145"/>
      <c r="F40" s="17"/>
      <c r="G40" s="52">
        <v>0</v>
      </c>
      <c r="H40" s="52">
        <f t="shared" si="1"/>
        <v>0</v>
      </c>
      <c r="I40" s="18"/>
      <c r="J40" s="54"/>
      <c r="K40" s="17"/>
      <c r="L40" s="17"/>
      <c r="M40" s="19"/>
      <c r="N40" s="16"/>
      <c r="O40" s="17"/>
      <c r="P40" s="19"/>
      <c r="Q40" s="21"/>
    </row>
    <row r="41" spans="2:17" s="9" customFormat="1" ht="19.7" customHeight="1">
      <c r="B41" s="16">
        <v>5</v>
      </c>
      <c r="C41" s="16" t="s">
        <v>41</v>
      </c>
      <c r="D41" s="16" t="s">
        <v>41</v>
      </c>
      <c r="E41" s="145" t="s">
        <v>7162</v>
      </c>
      <c r="F41" s="17">
        <v>1</v>
      </c>
      <c r="G41" s="52">
        <v>7800</v>
      </c>
      <c r="H41" s="52">
        <f t="shared" si="1"/>
        <v>7800</v>
      </c>
      <c r="I41" s="18"/>
      <c r="J41" s="54" t="s">
        <v>7163</v>
      </c>
      <c r="K41" s="146" t="s">
        <v>7164</v>
      </c>
      <c r="L41" s="17"/>
      <c r="M41" s="19">
        <v>44834</v>
      </c>
      <c r="N41" s="16"/>
      <c r="O41" s="56">
        <v>44859</v>
      </c>
      <c r="P41" s="19"/>
      <c r="Q41" s="21">
        <v>44851</v>
      </c>
    </row>
    <row r="42" spans="2:17" s="9" customFormat="1" ht="19.7" customHeight="1">
      <c r="B42" s="16"/>
      <c r="C42" s="16"/>
      <c r="D42" s="16"/>
      <c r="E42" s="145"/>
      <c r="F42" s="17"/>
      <c r="G42" s="52">
        <v>0</v>
      </c>
      <c r="H42" s="52">
        <f t="shared" si="1"/>
        <v>0</v>
      </c>
      <c r="I42" s="18"/>
      <c r="J42" s="54"/>
      <c r="K42" s="17"/>
      <c r="L42" s="17"/>
      <c r="M42" s="19"/>
      <c r="N42" s="16"/>
      <c r="O42" s="17"/>
      <c r="P42" s="19"/>
      <c r="Q42" s="21"/>
    </row>
    <row r="43" spans="2:17" s="9" customFormat="1" ht="19.7" customHeight="1">
      <c r="B43" s="16">
        <v>5</v>
      </c>
      <c r="C43" s="466" t="s">
        <v>178</v>
      </c>
      <c r="D43" s="466" t="s">
        <v>178</v>
      </c>
      <c r="E43" s="145" t="s">
        <v>7165</v>
      </c>
      <c r="F43" s="17">
        <v>2</v>
      </c>
      <c r="G43" s="52">
        <v>8894</v>
      </c>
      <c r="H43" s="52">
        <f t="shared" si="1"/>
        <v>17788</v>
      </c>
      <c r="I43" s="18"/>
      <c r="J43" s="54" t="s">
        <v>2344</v>
      </c>
      <c r="K43" s="146" t="s">
        <v>7135</v>
      </c>
      <c r="L43" s="17"/>
      <c r="M43" s="19">
        <v>44833</v>
      </c>
      <c r="N43" s="16"/>
      <c r="O43" s="17"/>
      <c r="P43" s="19">
        <v>44838</v>
      </c>
      <c r="Q43" s="21">
        <v>44838</v>
      </c>
    </row>
    <row r="44" spans="2:17" s="9" customFormat="1" ht="19.7" customHeight="1">
      <c r="B44" s="16">
        <v>5</v>
      </c>
      <c r="C44" s="16" t="s">
        <v>7138</v>
      </c>
      <c r="D44" s="466" t="s">
        <v>178</v>
      </c>
      <c r="E44" s="145" t="s">
        <v>7141</v>
      </c>
      <c r="F44" s="17">
        <v>1</v>
      </c>
      <c r="G44" s="52">
        <v>529</v>
      </c>
      <c r="H44" s="52">
        <f>F44*G44</f>
        <v>529</v>
      </c>
      <c r="I44" s="18"/>
      <c r="J44" s="54" t="s">
        <v>2718</v>
      </c>
      <c r="K44" s="146" t="s">
        <v>7135</v>
      </c>
      <c r="L44" s="17"/>
      <c r="M44" s="19">
        <v>44833</v>
      </c>
      <c r="N44" s="16"/>
      <c r="O44" s="17"/>
      <c r="P44" s="19">
        <v>44838</v>
      </c>
      <c r="Q44" s="21">
        <v>44838</v>
      </c>
    </row>
    <row r="45" spans="2:17" s="9" customFormat="1" ht="19.7" customHeight="1">
      <c r="B45" s="16"/>
      <c r="C45" s="16"/>
      <c r="D45" s="16"/>
      <c r="E45" s="145"/>
      <c r="F45" s="17"/>
      <c r="G45" s="52">
        <v>0</v>
      </c>
      <c r="H45" s="52">
        <f t="shared" si="1"/>
        <v>0</v>
      </c>
      <c r="I45" s="18"/>
      <c r="J45" s="54"/>
      <c r="K45" s="17"/>
      <c r="L45" s="17"/>
      <c r="M45" s="19"/>
      <c r="N45" s="16"/>
      <c r="O45" s="17"/>
      <c r="P45" s="19"/>
      <c r="Q45" s="21"/>
    </row>
    <row r="46" spans="2:17" s="9" customFormat="1" ht="19.7" customHeight="1">
      <c r="B46" s="16">
        <v>5</v>
      </c>
      <c r="C46" s="466" t="s">
        <v>96</v>
      </c>
      <c r="D46" s="466" t="s">
        <v>178</v>
      </c>
      <c r="E46" s="145" t="s">
        <v>7156</v>
      </c>
      <c r="F46" s="17">
        <v>2</v>
      </c>
      <c r="G46" s="52">
        <v>6671</v>
      </c>
      <c r="H46" s="52">
        <f>F46*G46</f>
        <v>13342</v>
      </c>
      <c r="I46" s="18"/>
      <c r="J46" s="54" t="s">
        <v>2341</v>
      </c>
      <c r="K46" s="146" t="s">
        <v>7166</v>
      </c>
      <c r="L46" s="17"/>
      <c r="M46" s="19">
        <v>44838</v>
      </c>
      <c r="N46" s="16"/>
      <c r="O46" s="17"/>
      <c r="P46" s="19">
        <v>44846</v>
      </c>
      <c r="Q46" s="21">
        <v>44846</v>
      </c>
    </row>
    <row r="47" spans="2:17" s="9" customFormat="1" ht="19.7" customHeight="1">
      <c r="B47" s="16"/>
      <c r="C47" s="466"/>
      <c r="D47" s="466"/>
      <c r="E47" s="145"/>
      <c r="F47" s="832"/>
      <c r="G47" s="52">
        <v>0</v>
      </c>
      <c r="H47" s="52">
        <f t="shared" si="0"/>
        <v>0</v>
      </c>
      <c r="I47" s="18"/>
      <c r="J47" s="54"/>
      <c r="K47" s="17"/>
      <c r="L47" s="17"/>
      <c r="M47" s="19"/>
      <c r="N47" s="16"/>
      <c r="O47" s="17"/>
      <c r="P47" s="19"/>
      <c r="Q47" s="21"/>
    </row>
    <row r="48" spans="2:17" s="9" customFormat="1" ht="19.7" customHeight="1">
      <c r="B48" s="16">
        <v>5</v>
      </c>
      <c r="C48" s="466" t="s">
        <v>96</v>
      </c>
      <c r="D48" s="466" t="s">
        <v>178</v>
      </c>
      <c r="E48" s="145" t="s">
        <v>7167</v>
      </c>
      <c r="F48" s="17">
        <v>2</v>
      </c>
      <c r="G48" s="52">
        <v>5689</v>
      </c>
      <c r="H48" s="52">
        <f>F48*G48</f>
        <v>11378</v>
      </c>
      <c r="I48" s="18"/>
      <c r="J48" s="54" t="s">
        <v>2753</v>
      </c>
      <c r="K48" s="146" t="s">
        <v>7166</v>
      </c>
      <c r="L48" s="17"/>
      <c r="M48" s="19">
        <v>44839</v>
      </c>
      <c r="N48" s="16"/>
      <c r="O48" s="17"/>
      <c r="P48" s="19">
        <v>44886</v>
      </c>
      <c r="Q48" s="21">
        <v>44886</v>
      </c>
    </row>
    <row r="49" spans="2:17" s="9" customFormat="1" ht="19.7" customHeight="1">
      <c r="B49" s="16"/>
      <c r="C49" s="16"/>
      <c r="D49" s="16"/>
      <c r="E49" s="146"/>
      <c r="F49" s="17"/>
      <c r="G49" s="52">
        <v>0</v>
      </c>
      <c r="H49" s="52">
        <f t="shared" si="0"/>
        <v>0</v>
      </c>
      <c r="I49" s="18"/>
      <c r="J49" s="54"/>
      <c r="K49" s="17"/>
      <c r="L49" s="17"/>
      <c r="M49" s="19"/>
      <c r="N49" s="16"/>
      <c r="O49" s="17"/>
      <c r="P49" s="19"/>
      <c r="Q49" s="21"/>
    </row>
    <row r="50" spans="2:17" s="9" customFormat="1" ht="19.7" customHeight="1">
      <c r="B50" s="381">
        <v>5</v>
      </c>
      <c r="C50" s="1022" t="s">
        <v>178</v>
      </c>
      <c r="D50" s="1022" t="s">
        <v>178</v>
      </c>
      <c r="E50" s="357" t="s">
        <v>7168</v>
      </c>
      <c r="F50" s="292">
        <v>1</v>
      </c>
      <c r="G50" s="52">
        <v>3720</v>
      </c>
      <c r="H50" s="52">
        <f t="shared" si="0"/>
        <v>3720</v>
      </c>
      <c r="I50" s="18"/>
      <c r="J50" s="54" t="s">
        <v>7169</v>
      </c>
      <c r="K50" s="146" t="s">
        <v>7166</v>
      </c>
      <c r="L50" s="17"/>
      <c r="M50" s="19">
        <v>44866</v>
      </c>
      <c r="N50" s="16"/>
      <c r="O50" s="17"/>
      <c r="P50" s="19">
        <v>44880</v>
      </c>
      <c r="Q50" s="21">
        <v>44880</v>
      </c>
    </row>
    <row r="51" spans="2:17" s="9" customFormat="1" ht="19.7" customHeight="1">
      <c r="B51" s="381">
        <v>5</v>
      </c>
      <c r="C51" s="1022" t="s">
        <v>178</v>
      </c>
      <c r="D51" s="1022" t="s">
        <v>178</v>
      </c>
      <c r="E51" s="357" t="s">
        <v>7170</v>
      </c>
      <c r="F51" s="292">
        <v>1</v>
      </c>
      <c r="G51" s="52">
        <v>2130</v>
      </c>
      <c r="H51" s="52">
        <f t="shared" si="0"/>
        <v>2130</v>
      </c>
      <c r="I51" s="18"/>
      <c r="J51" s="54" t="s">
        <v>7171</v>
      </c>
      <c r="K51" s="146" t="s">
        <v>7166</v>
      </c>
      <c r="L51" s="17"/>
      <c r="M51" s="19">
        <v>44866</v>
      </c>
      <c r="N51" s="16"/>
      <c r="O51" s="17"/>
      <c r="P51" s="19">
        <v>44880</v>
      </c>
      <c r="Q51" s="21">
        <v>44880</v>
      </c>
    </row>
    <row r="52" spans="2:17" s="9" customFormat="1" ht="19.7" customHeight="1">
      <c r="B52" s="381">
        <v>6</v>
      </c>
      <c r="C52" s="1022" t="s">
        <v>178</v>
      </c>
      <c r="D52" s="1022" t="s">
        <v>178</v>
      </c>
      <c r="E52" s="357" t="s">
        <v>7172</v>
      </c>
      <c r="F52" s="2180">
        <v>1</v>
      </c>
      <c r="G52" s="52">
        <v>3500</v>
      </c>
      <c r="H52" s="52">
        <f t="shared" si="0"/>
        <v>3500</v>
      </c>
      <c r="I52" s="18"/>
      <c r="J52" s="54" t="s">
        <v>1021</v>
      </c>
      <c r="K52" s="146" t="s">
        <v>7166</v>
      </c>
      <c r="L52" s="17"/>
      <c r="M52" s="19">
        <v>44866</v>
      </c>
      <c r="N52" s="16"/>
      <c r="O52" s="17"/>
      <c r="P52" s="19">
        <v>44880</v>
      </c>
      <c r="Q52" s="21">
        <v>44880</v>
      </c>
    </row>
    <row r="53" spans="2:17" s="9" customFormat="1" ht="19.7" customHeight="1">
      <c r="B53" s="381">
        <v>6</v>
      </c>
      <c r="C53" s="1022" t="s">
        <v>178</v>
      </c>
      <c r="D53" s="1022" t="s">
        <v>178</v>
      </c>
      <c r="E53" s="357" t="s">
        <v>7173</v>
      </c>
      <c r="F53" s="292">
        <v>1</v>
      </c>
      <c r="G53" s="52">
        <v>2050</v>
      </c>
      <c r="H53" s="52">
        <f t="shared" si="0"/>
        <v>2050</v>
      </c>
      <c r="I53" s="18"/>
      <c r="J53" s="54" t="s">
        <v>7174</v>
      </c>
      <c r="K53" s="146" t="s">
        <v>7166</v>
      </c>
      <c r="L53" s="17"/>
      <c r="M53" s="19">
        <v>44866</v>
      </c>
      <c r="N53" s="16"/>
      <c r="O53" s="17"/>
      <c r="P53" s="19">
        <v>44880</v>
      </c>
      <c r="Q53" s="21">
        <v>44880</v>
      </c>
    </row>
    <row r="54" spans="2:17" s="9" customFormat="1" ht="19.7" customHeight="1">
      <c r="B54" s="381">
        <v>6</v>
      </c>
      <c r="C54" s="1022" t="s">
        <v>178</v>
      </c>
      <c r="D54" s="1022" t="s">
        <v>178</v>
      </c>
      <c r="E54" s="357" t="s">
        <v>7175</v>
      </c>
      <c r="F54" s="292">
        <v>1</v>
      </c>
      <c r="G54" s="52">
        <v>2500</v>
      </c>
      <c r="H54" s="52">
        <f t="shared" si="0"/>
        <v>2500</v>
      </c>
      <c r="I54" s="18"/>
      <c r="J54" s="54" t="s">
        <v>7176</v>
      </c>
      <c r="K54" s="146" t="s">
        <v>7166</v>
      </c>
      <c r="L54" s="17"/>
      <c r="M54" s="19">
        <v>44866</v>
      </c>
      <c r="N54" s="16"/>
      <c r="O54" s="17"/>
      <c r="P54" s="19">
        <v>44880</v>
      </c>
      <c r="Q54" s="21">
        <v>44880</v>
      </c>
    </row>
    <row r="55" spans="2:17" s="9" customFormat="1" ht="19.7" customHeight="1">
      <c r="B55" s="381">
        <v>5</v>
      </c>
      <c r="C55" s="1022" t="s">
        <v>178</v>
      </c>
      <c r="D55" s="1022" t="s">
        <v>178</v>
      </c>
      <c r="E55" s="357" t="s">
        <v>7177</v>
      </c>
      <c r="F55" s="292">
        <v>1</v>
      </c>
      <c r="G55" s="52">
        <v>7959</v>
      </c>
      <c r="H55" s="52">
        <f t="shared" si="0"/>
        <v>7959</v>
      </c>
      <c r="I55" s="18"/>
      <c r="J55" s="54" t="s">
        <v>2718</v>
      </c>
      <c r="K55" s="146" t="s">
        <v>7166</v>
      </c>
      <c r="L55" s="17"/>
      <c r="M55" s="19">
        <v>44866</v>
      </c>
      <c r="N55" s="16"/>
      <c r="O55" s="17"/>
      <c r="P55" s="19">
        <v>44880</v>
      </c>
      <c r="Q55" s="21">
        <v>44880</v>
      </c>
    </row>
    <row r="56" spans="2:17" s="9" customFormat="1" ht="19.7" customHeight="1">
      <c r="B56" s="381">
        <v>5</v>
      </c>
      <c r="C56" s="1022" t="s">
        <v>5133</v>
      </c>
      <c r="D56" s="1022" t="s">
        <v>178</v>
      </c>
      <c r="E56" s="357" t="s">
        <v>7178</v>
      </c>
      <c r="F56" s="2180">
        <v>1</v>
      </c>
      <c r="G56" s="52">
        <v>2000</v>
      </c>
      <c r="H56" s="52">
        <f t="shared" si="0"/>
        <v>2000</v>
      </c>
      <c r="I56" s="18"/>
      <c r="J56" s="54" t="s">
        <v>7179</v>
      </c>
      <c r="K56" s="146" t="s">
        <v>7166</v>
      </c>
      <c r="L56" s="17"/>
      <c r="M56" s="19">
        <v>44866</v>
      </c>
      <c r="N56" s="16"/>
      <c r="O56" s="17"/>
      <c r="P56" s="19">
        <v>44880</v>
      </c>
      <c r="Q56" s="21">
        <v>44880</v>
      </c>
    </row>
    <row r="57" spans="2:17" s="9" customFormat="1" ht="19.7" customHeight="1">
      <c r="B57" s="381">
        <v>5</v>
      </c>
      <c r="C57" s="1022" t="s">
        <v>178</v>
      </c>
      <c r="D57" s="1022" t="s">
        <v>178</v>
      </c>
      <c r="E57" s="357" t="s">
        <v>1747</v>
      </c>
      <c r="F57" s="2180">
        <v>1</v>
      </c>
      <c r="G57" s="52">
        <v>985</v>
      </c>
      <c r="H57" s="52">
        <f t="shared" si="0"/>
        <v>985</v>
      </c>
      <c r="I57" s="18"/>
      <c r="J57" s="54" t="s">
        <v>7179</v>
      </c>
      <c r="K57" s="146" t="s">
        <v>7166</v>
      </c>
      <c r="L57" s="17"/>
      <c r="M57" s="19">
        <v>44866</v>
      </c>
      <c r="N57" s="16"/>
      <c r="O57" s="17"/>
      <c r="P57" s="19">
        <v>44880</v>
      </c>
      <c r="Q57" s="21">
        <v>44880</v>
      </c>
    </row>
    <row r="58" spans="2:17" s="9" customFormat="1" ht="19.7" customHeight="1">
      <c r="B58" s="381">
        <v>5</v>
      </c>
      <c r="C58" s="1022" t="s">
        <v>178</v>
      </c>
      <c r="D58" s="1022" t="s">
        <v>178</v>
      </c>
      <c r="E58" s="1023" t="s">
        <v>7180</v>
      </c>
      <c r="F58" s="1024">
        <v>1</v>
      </c>
      <c r="G58" s="52">
        <v>10126</v>
      </c>
      <c r="H58" s="52">
        <f t="shared" si="0"/>
        <v>10126</v>
      </c>
      <c r="I58" s="18"/>
      <c r="J58" s="1029" t="s">
        <v>7181</v>
      </c>
      <c r="K58" s="146" t="s">
        <v>7166</v>
      </c>
      <c r="L58" s="17"/>
      <c r="M58" s="19">
        <v>44866</v>
      </c>
      <c r="N58" s="16"/>
      <c r="O58" s="17"/>
      <c r="P58" s="19">
        <v>44880</v>
      </c>
      <c r="Q58" s="21">
        <v>44880</v>
      </c>
    </row>
    <row r="59" spans="2:17" s="9" customFormat="1" ht="19.7" customHeight="1">
      <c r="B59" s="381">
        <v>5</v>
      </c>
      <c r="C59" s="1022" t="s">
        <v>178</v>
      </c>
      <c r="D59" s="1022" t="s">
        <v>178</v>
      </c>
      <c r="E59" s="357" t="s">
        <v>7182</v>
      </c>
      <c r="F59" s="2180">
        <v>1</v>
      </c>
      <c r="G59" s="52">
        <v>5881</v>
      </c>
      <c r="H59" s="52">
        <f t="shared" si="0"/>
        <v>5881</v>
      </c>
      <c r="I59" s="18"/>
      <c r="J59" s="54" t="s">
        <v>7183</v>
      </c>
      <c r="K59" s="146" t="s">
        <v>7166</v>
      </c>
      <c r="L59" s="17"/>
      <c r="M59" s="19">
        <v>44866</v>
      </c>
      <c r="N59" s="16"/>
      <c r="O59" s="17"/>
      <c r="P59" s="19">
        <v>44880</v>
      </c>
      <c r="Q59" s="21">
        <v>44880</v>
      </c>
    </row>
    <row r="60" spans="2:17" s="9" customFormat="1" ht="19.7" customHeight="1">
      <c r="B60" s="16">
        <v>5</v>
      </c>
      <c r="C60" s="466" t="s">
        <v>178</v>
      </c>
      <c r="D60" s="466" t="s">
        <v>178</v>
      </c>
      <c r="E60" s="145" t="s">
        <v>7184</v>
      </c>
      <c r="F60" s="17">
        <v>1</v>
      </c>
      <c r="G60" s="52">
        <v>6837</v>
      </c>
      <c r="H60" s="52">
        <f t="shared" si="0"/>
        <v>6837</v>
      </c>
      <c r="I60" s="18"/>
      <c r="J60" s="54" t="s">
        <v>7185</v>
      </c>
      <c r="K60" s="146" t="s">
        <v>7166</v>
      </c>
      <c r="L60" s="17"/>
      <c r="M60" s="19">
        <v>44866</v>
      </c>
      <c r="N60" s="16"/>
      <c r="O60" s="17"/>
      <c r="P60" s="19">
        <v>44880</v>
      </c>
      <c r="Q60" s="21">
        <v>44880</v>
      </c>
    </row>
    <row r="61" spans="2:17" s="9" customFormat="1" ht="19.7" customHeight="1">
      <c r="B61" s="16">
        <v>5</v>
      </c>
      <c r="C61" s="466" t="s">
        <v>178</v>
      </c>
      <c r="D61" s="466" t="s">
        <v>178</v>
      </c>
      <c r="E61" s="145" t="s">
        <v>7186</v>
      </c>
      <c r="F61" s="17">
        <v>2</v>
      </c>
      <c r="G61" s="52">
        <v>1640</v>
      </c>
      <c r="H61" s="52">
        <f t="shared" si="0"/>
        <v>3280</v>
      </c>
      <c r="I61" s="18"/>
      <c r="J61" s="54" t="s">
        <v>7187</v>
      </c>
      <c r="K61" s="146" t="s">
        <v>7166</v>
      </c>
      <c r="L61" s="17"/>
      <c r="M61" s="19">
        <v>44866</v>
      </c>
      <c r="N61" s="16"/>
      <c r="O61" s="17"/>
      <c r="P61" s="19">
        <v>44880</v>
      </c>
      <c r="Q61" s="21">
        <v>44880</v>
      </c>
    </row>
    <row r="62" spans="2:17" s="9" customFormat="1" ht="19.7" customHeight="1">
      <c r="B62" s="16">
        <v>5</v>
      </c>
      <c r="C62" s="466" t="s">
        <v>178</v>
      </c>
      <c r="D62" s="466" t="s">
        <v>178</v>
      </c>
      <c r="E62" s="145" t="s">
        <v>7188</v>
      </c>
      <c r="F62" s="17">
        <v>2</v>
      </c>
      <c r="G62" s="52">
        <v>1920</v>
      </c>
      <c r="H62" s="52">
        <f t="shared" si="0"/>
        <v>3840</v>
      </c>
      <c r="I62" s="18"/>
      <c r="J62" s="54" t="s">
        <v>7189</v>
      </c>
      <c r="K62" s="146" t="s">
        <v>7166</v>
      </c>
      <c r="L62" s="17"/>
      <c r="M62" s="19">
        <v>44866</v>
      </c>
      <c r="N62" s="16"/>
      <c r="O62" s="17"/>
      <c r="P62" s="19">
        <v>44880</v>
      </c>
      <c r="Q62" s="21">
        <v>44880</v>
      </c>
    </row>
    <row r="63" spans="2:17" s="9" customFormat="1" ht="19.7" customHeight="1">
      <c r="B63" s="16">
        <v>5</v>
      </c>
      <c r="C63" s="466" t="s">
        <v>178</v>
      </c>
      <c r="D63" s="466" t="s">
        <v>178</v>
      </c>
      <c r="E63" s="145" t="s">
        <v>7190</v>
      </c>
      <c r="F63" s="832">
        <v>1</v>
      </c>
      <c r="G63" s="52">
        <v>2380</v>
      </c>
      <c r="H63" s="52">
        <f>F63*G63</f>
        <v>2380</v>
      </c>
      <c r="I63" s="18"/>
      <c r="J63" s="54" t="s">
        <v>7191</v>
      </c>
      <c r="K63" s="146" t="s">
        <v>7166</v>
      </c>
      <c r="L63" s="17"/>
      <c r="M63" s="19">
        <v>44866</v>
      </c>
      <c r="N63" s="16"/>
      <c r="O63" s="17"/>
      <c r="P63" s="19">
        <v>44880</v>
      </c>
      <c r="Q63" s="21">
        <v>44880</v>
      </c>
    </row>
    <row r="64" spans="2:17" s="9" customFormat="1" ht="19.7" customHeight="1">
      <c r="B64" s="16">
        <v>5</v>
      </c>
      <c r="C64" s="466" t="s">
        <v>178</v>
      </c>
      <c r="D64" s="466" t="s">
        <v>178</v>
      </c>
      <c r="E64" s="145" t="s">
        <v>7192</v>
      </c>
      <c r="F64" s="17">
        <v>1</v>
      </c>
      <c r="G64" s="52">
        <v>2170</v>
      </c>
      <c r="H64" s="52">
        <f>F64*G64</f>
        <v>2170</v>
      </c>
      <c r="I64" s="18"/>
      <c r="J64" s="54" t="s">
        <v>7193</v>
      </c>
      <c r="K64" s="146" t="s">
        <v>7166</v>
      </c>
      <c r="L64" s="17"/>
      <c r="M64" s="19">
        <v>44866</v>
      </c>
      <c r="N64" s="16"/>
      <c r="O64" s="17"/>
      <c r="P64" s="19">
        <v>44880</v>
      </c>
      <c r="Q64" s="21">
        <v>44880</v>
      </c>
    </row>
    <row r="65" spans="2:17" s="9" customFormat="1" ht="19.7" customHeight="1">
      <c r="B65" s="16">
        <v>6</v>
      </c>
      <c r="C65" s="466" t="s">
        <v>178</v>
      </c>
      <c r="D65" s="466" t="s">
        <v>178</v>
      </c>
      <c r="E65" s="145" t="s">
        <v>7194</v>
      </c>
      <c r="F65" s="832">
        <v>4</v>
      </c>
      <c r="G65" s="52">
        <v>2920</v>
      </c>
      <c r="H65" s="52">
        <f t="shared" si="0"/>
        <v>11680</v>
      </c>
      <c r="I65" s="18"/>
      <c r="J65" s="146" t="s">
        <v>7195</v>
      </c>
      <c r="K65" s="146" t="s">
        <v>7166</v>
      </c>
      <c r="L65" s="17"/>
      <c r="M65" s="19">
        <v>44866</v>
      </c>
      <c r="N65" s="16"/>
      <c r="O65" s="17"/>
      <c r="P65" s="19">
        <v>44880</v>
      </c>
      <c r="Q65" s="21">
        <v>44880</v>
      </c>
    </row>
    <row r="66" spans="2:17" s="9" customFormat="1" ht="19.7" customHeight="1">
      <c r="B66" s="16">
        <v>6</v>
      </c>
      <c r="C66" s="466" t="s">
        <v>178</v>
      </c>
      <c r="D66" s="466" t="s">
        <v>178</v>
      </c>
      <c r="E66" s="522" t="s">
        <v>7196</v>
      </c>
      <c r="F66" s="1025">
        <v>6</v>
      </c>
      <c r="G66" s="52">
        <v>977</v>
      </c>
      <c r="H66" s="52">
        <f t="shared" si="0"/>
        <v>5862</v>
      </c>
      <c r="I66" s="18"/>
      <c r="J66" s="146" t="s">
        <v>2689</v>
      </c>
      <c r="K66" s="146" t="s">
        <v>7166</v>
      </c>
      <c r="L66" s="17"/>
      <c r="M66" s="19">
        <v>44866</v>
      </c>
      <c r="N66" s="16"/>
      <c r="O66" s="17"/>
      <c r="P66" s="19">
        <v>44880</v>
      </c>
      <c r="Q66" s="21">
        <v>44880</v>
      </c>
    </row>
    <row r="67" spans="2:17" s="9" customFormat="1" ht="19.7" customHeight="1">
      <c r="B67" s="16">
        <v>6</v>
      </c>
      <c r="C67" s="466" t="s">
        <v>178</v>
      </c>
      <c r="D67" s="466" t="s">
        <v>178</v>
      </c>
      <c r="E67" s="522" t="s">
        <v>7197</v>
      </c>
      <c r="F67" s="1025">
        <v>12</v>
      </c>
      <c r="G67" s="52">
        <v>260</v>
      </c>
      <c r="H67" s="52">
        <f t="shared" si="0"/>
        <v>3120</v>
      </c>
      <c r="I67" s="18"/>
      <c r="J67" s="146" t="s">
        <v>7198</v>
      </c>
      <c r="K67" s="146" t="s">
        <v>7166</v>
      </c>
      <c r="L67" s="17"/>
      <c r="M67" s="19">
        <v>44866</v>
      </c>
      <c r="N67" s="16"/>
      <c r="O67" s="17"/>
      <c r="P67" s="19">
        <v>44880</v>
      </c>
      <c r="Q67" s="21">
        <v>44880</v>
      </c>
    </row>
    <row r="68" spans="2:17" s="9" customFormat="1" ht="19.7" customHeight="1">
      <c r="B68" s="16">
        <v>6</v>
      </c>
      <c r="C68" s="466" t="s">
        <v>178</v>
      </c>
      <c r="D68" s="466" t="s">
        <v>178</v>
      </c>
      <c r="E68" s="522" t="s">
        <v>7199</v>
      </c>
      <c r="F68" s="1025">
        <v>4</v>
      </c>
      <c r="G68" s="52">
        <v>350</v>
      </c>
      <c r="H68" s="52">
        <f>F68*G68</f>
        <v>1400</v>
      </c>
      <c r="I68" s="18"/>
      <c r="J68" s="146" t="s">
        <v>7198</v>
      </c>
      <c r="K68" s="146" t="s">
        <v>7166</v>
      </c>
      <c r="L68" s="17"/>
      <c r="M68" s="19">
        <v>44866</v>
      </c>
      <c r="N68" s="16"/>
      <c r="O68" s="17"/>
      <c r="P68" s="19">
        <v>44880</v>
      </c>
      <c r="Q68" s="21">
        <v>44880</v>
      </c>
    </row>
    <row r="69" spans="2:17" s="9" customFormat="1" ht="19.7" customHeight="1">
      <c r="B69" s="16">
        <v>6</v>
      </c>
      <c r="C69" s="16" t="s">
        <v>6997</v>
      </c>
      <c r="D69" s="466" t="s">
        <v>178</v>
      </c>
      <c r="E69" s="145" t="s">
        <v>7200</v>
      </c>
      <c r="F69" s="17">
        <v>5</v>
      </c>
      <c r="G69" s="52">
        <v>209</v>
      </c>
      <c r="H69" s="52">
        <f>F69*G69</f>
        <v>1045</v>
      </c>
      <c r="I69" s="18"/>
      <c r="J69" s="54" t="s">
        <v>7201</v>
      </c>
      <c r="K69" s="146" t="s">
        <v>7166</v>
      </c>
      <c r="L69" s="17"/>
      <c r="M69" s="19">
        <v>44866</v>
      </c>
      <c r="N69" s="16"/>
      <c r="O69" s="17"/>
      <c r="P69" s="19">
        <v>44880</v>
      </c>
      <c r="Q69" s="21">
        <v>44880</v>
      </c>
    </row>
    <row r="70" spans="2:17" s="9" customFormat="1" ht="19.7" customHeight="1">
      <c r="B70" s="16">
        <v>6</v>
      </c>
      <c r="C70" s="16" t="s">
        <v>6997</v>
      </c>
      <c r="D70" s="466" t="s">
        <v>178</v>
      </c>
      <c r="E70" s="145" t="s">
        <v>7202</v>
      </c>
      <c r="F70" s="17">
        <v>10</v>
      </c>
      <c r="G70" s="52">
        <v>36</v>
      </c>
      <c r="H70" s="52">
        <f>F70*G70</f>
        <v>360</v>
      </c>
      <c r="I70" s="18"/>
      <c r="J70" s="54" t="s">
        <v>7203</v>
      </c>
      <c r="K70" s="146" t="s">
        <v>7166</v>
      </c>
      <c r="L70" s="17"/>
      <c r="M70" s="19">
        <v>44866</v>
      </c>
      <c r="N70" s="16"/>
      <c r="O70" s="17"/>
      <c r="P70" s="19">
        <v>44880</v>
      </c>
      <c r="Q70" s="21">
        <v>44880</v>
      </c>
    </row>
    <row r="71" spans="2:17" s="9" customFormat="1" ht="19.7" customHeight="1">
      <c r="B71" s="16">
        <v>6</v>
      </c>
      <c r="C71" s="466" t="s">
        <v>178</v>
      </c>
      <c r="D71" s="466" t="s">
        <v>178</v>
      </c>
      <c r="E71" s="145" t="s">
        <v>7204</v>
      </c>
      <c r="F71" s="832">
        <v>1</v>
      </c>
      <c r="G71" s="52">
        <v>21736</v>
      </c>
      <c r="H71" s="52">
        <f t="shared" si="0"/>
        <v>21736</v>
      </c>
      <c r="I71" s="18"/>
      <c r="J71" s="145" t="s">
        <v>7205</v>
      </c>
      <c r="K71" s="146" t="s">
        <v>7166</v>
      </c>
      <c r="L71" s="17"/>
      <c r="M71" s="19">
        <v>44866</v>
      </c>
      <c r="N71" s="16"/>
      <c r="O71" s="17"/>
      <c r="P71" s="19">
        <v>44880</v>
      </c>
      <c r="Q71" s="21">
        <v>44880</v>
      </c>
    </row>
    <row r="72" spans="2:17" s="9" customFormat="1" ht="19.7" customHeight="1">
      <c r="B72" s="16">
        <v>6</v>
      </c>
      <c r="C72" s="466" t="s">
        <v>178</v>
      </c>
      <c r="D72" s="466" t="s">
        <v>178</v>
      </c>
      <c r="E72" s="58" t="s">
        <v>7206</v>
      </c>
      <c r="F72" s="1025">
        <v>3</v>
      </c>
      <c r="G72" s="52">
        <v>29689</v>
      </c>
      <c r="H72" s="52">
        <f t="shared" si="0"/>
        <v>89067</v>
      </c>
      <c r="I72" s="18"/>
      <c r="J72" s="58" t="s">
        <v>7207</v>
      </c>
      <c r="K72" s="146" t="s">
        <v>7166</v>
      </c>
      <c r="L72" s="17"/>
      <c r="M72" s="19">
        <v>44866</v>
      </c>
      <c r="N72" s="16"/>
      <c r="O72" s="17"/>
      <c r="P72" s="19">
        <v>44880</v>
      </c>
      <c r="Q72" s="21">
        <v>44880</v>
      </c>
    </row>
    <row r="73" spans="2:17" s="9" customFormat="1" ht="19.7" customHeight="1">
      <c r="B73" s="16">
        <v>6</v>
      </c>
      <c r="C73" s="466" t="s">
        <v>178</v>
      </c>
      <c r="D73" s="466" t="s">
        <v>178</v>
      </c>
      <c r="E73" s="145" t="s">
        <v>7208</v>
      </c>
      <c r="F73" s="832">
        <v>1</v>
      </c>
      <c r="G73" s="52">
        <v>16703</v>
      </c>
      <c r="H73" s="52">
        <f t="shared" si="0"/>
        <v>16703</v>
      </c>
      <c r="I73" s="18"/>
      <c r="J73" s="54" t="s">
        <v>7209</v>
      </c>
      <c r="K73" s="146" t="s">
        <v>7166</v>
      </c>
      <c r="L73" s="17"/>
      <c r="M73" s="19">
        <v>44866</v>
      </c>
      <c r="N73" s="16"/>
      <c r="O73" s="17"/>
      <c r="P73" s="19">
        <v>44880</v>
      </c>
      <c r="Q73" s="21">
        <v>44880</v>
      </c>
    </row>
    <row r="74" spans="2:17" s="9" customFormat="1" ht="19.7" customHeight="1">
      <c r="B74" s="16">
        <v>6</v>
      </c>
      <c r="C74" s="466" t="s">
        <v>178</v>
      </c>
      <c r="D74" s="466" t="s">
        <v>178</v>
      </c>
      <c r="E74" s="145" t="s">
        <v>7210</v>
      </c>
      <c r="F74" s="17">
        <v>4</v>
      </c>
      <c r="G74" s="52">
        <v>2980</v>
      </c>
      <c r="H74" s="52">
        <f t="shared" si="0"/>
        <v>11920</v>
      </c>
      <c r="I74" s="18"/>
      <c r="J74" s="54" t="s">
        <v>7211</v>
      </c>
      <c r="K74" s="146" t="s">
        <v>7166</v>
      </c>
      <c r="L74" s="17"/>
      <c r="M74" s="19">
        <v>44866</v>
      </c>
      <c r="N74" s="16"/>
      <c r="O74" s="17"/>
      <c r="P74" s="19">
        <v>44880</v>
      </c>
      <c r="Q74" s="21">
        <v>44880</v>
      </c>
    </row>
    <row r="75" spans="2:17" s="9" customFormat="1" ht="19.7" customHeight="1">
      <c r="B75" s="16">
        <v>6</v>
      </c>
      <c r="C75" s="466" t="s">
        <v>178</v>
      </c>
      <c r="D75" s="466" t="s">
        <v>178</v>
      </c>
      <c r="E75" s="145" t="s">
        <v>7212</v>
      </c>
      <c r="F75" s="17">
        <v>4</v>
      </c>
      <c r="G75" s="52">
        <v>2836</v>
      </c>
      <c r="H75" s="52">
        <f t="shared" si="0"/>
        <v>11344</v>
      </c>
      <c r="I75" s="18"/>
      <c r="J75" s="54" t="s">
        <v>7213</v>
      </c>
      <c r="K75" s="146" t="s">
        <v>7166</v>
      </c>
      <c r="L75" s="17"/>
      <c r="M75" s="19">
        <v>44866</v>
      </c>
      <c r="N75" s="16"/>
      <c r="O75" s="17"/>
      <c r="P75" s="19">
        <v>44880</v>
      </c>
      <c r="Q75" s="21">
        <v>44880</v>
      </c>
    </row>
    <row r="76" spans="2:17" s="9" customFormat="1" ht="19.7" customHeight="1">
      <c r="B76" s="16"/>
      <c r="C76" s="16"/>
      <c r="D76" s="16"/>
      <c r="E76" s="145"/>
      <c r="F76" s="17"/>
      <c r="G76" s="52">
        <v>0</v>
      </c>
      <c r="H76" s="52">
        <f t="shared" si="0"/>
        <v>0</v>
      </c>
      <c r="I76" s="18"/>
      <c r="J76" s="54"/>
      <c r="K76" s="17"/>
      <c r="L76" s="17"/>
      <c r="M76" s="19"/>
      <c r="N76" s="16"/>
      <c r="O76" s="17"/>
      <c r="P76" s="19"/>
      <c r="Q76" s="21"/>
    </row>
    <row r="77" spans="2:17" s="9" customFormat="1" ht="19.7" customHeight="1">
      <c r="B77" s="59">
        <v>6</v>
      </c>
      <c r="C77" s="385" t="s">
        <v>178</v>
      </c>
      <c r="D77" s="385" t="s">
        <v>178</v>
      </c>
      <c r="E77" s="202" t="s">
        <v>7214</v>
      </c>
      <c r="F77" s="64">
        <v>1</v>
      </c>
      <c r="G77" s="52">
        <v>2550</v>
      </c>
      <c r="H77" s="52">
        <f t="shared" si="0"/>
        <v>2550</v>
      </c>
      <c r="I77" s="18"/>
      <c r="J77" s="54" t="s">
        <v>7215</v>
      </c>
      <c r="K77" s="146" t="s">
        <v>7166</v>
      </c>
      <c r="L77" s="17"/>
      <c r="M77" s="19">
        <v>44880</v>
      </c>
      <c r="N77" s="16"/>
      <c r="O77" s="17"/>
      <c r="P77" s="19">
        <v>44889</v>
      </c>
      <c r="Q77" s="21"/>
    </row>
    <row r="78" spans="2:17" s="9" customFormat="1" ht="19.7" customHeight="1">
      <c r="B78" s="59">
        <v>5</v>
      </c>
      <c r="C78" s="385" t="s">
        <v>178</v>
      </c>
      <c r="D78" s="385" t="s">
        <v>178</v>
      </c>
      <c r="E78" s="202" t="s">
        <v>7216</v>
      </c>
      <c r="F78" s="64">
        <v>1</v>
      </c>
      <c r="G78" s="52">
        <v>3845</v>
      </c>
      <c r="H78" s="52">
        <f t="shared" si="0"/>
        <v>3845</v>
      </c>
      <c r="I78" s="18"/>
      <c r="J78" s="54" t="s">
        <v>7067</v>
      </c>
      <c r="K78" s="146" t="s">
        <v>7166</v>
      </c>
      <c r="L78" s="17"/>
      <c r="M78" s="19">
        <v>44880</v>
      </c>
      <c r="N78" s="16"/>
      <c r="O78" s="17"/>
      <c r="P78" s="19">
        <v>44889</v>
      </c>
      <c r="Q78" s="21"/>
    </row>
    <row r="79" spans="2:17" s="9" customFormat="1" ht="19.7" customHeight="1">
      <c r="B79" s="59">
        <v>5</v>
      </c>
      <c r="C79" s="385" t="s">
        <v>178</v>
      </c>
      <c r="D79" s="385" t="s">
        <v>178</v>
      </c>
      <c r="E79" s="202" t="s">
        <v>2719</v>
      </c>
      <c r="F79" s="64">
        <v>1</v>
      </c>
      <c r="G79" s="52">
        <v>1054</v>
      </c>
      <c r="H79" s="52">
        <f>F79*G79</f>
        <v>1054</v>
      </c>
      <c r="I79" s="18"/>
      <c r="J79" s="54" t="s">
        <v>7217</v>
      </c>
      <c r="K79" s="146" t="s">
        <v>7166</v>
      </c>
      <c r="L79" s="17"/>
      <c r="M79" s="19">
        <v>44880</v>
      </c>
      <c r="N79" s="16"/>
      <c r="O79" s="17"/>
      <c r="P79" s="19">
        <v>44889</v>
      </c>
      <c r="Q79" s="21"/>
    </row>
    <row r="80" spans="2:17" s="9" customFormat="1" ht="19.7" customHeight="1">
      <c r="B80" s="59">
        <v>5</v>
      </c>
      <c r="C80" s="385" t="s">
        <v>178</v>
      </c>
      <c r="D80" s="385" t="s">
        <v>178</v>
      </c>
      <c r="E80" s="202" t="s">
        <v>7218</v>
      </c>
      <c r="F80" s="64">
        <v>1</v>
      </c>
      <c r="G80" s="52">
        <v>989</v>
      </c>
      <c r="H80" s="52">
        <f t="shared" si="0"/>
        <v>989</v>
      </c>
      <c r="I80" s="18"/>
      <c r="J80" s="54" t="s">
        <v>7219</v>
      </c>
      <c r="K80" s="146" t="s">
        <v>7166</v>
      </c>
      <c r="L80" s="17"/>
      <c r="M80" s="19">
        <v>44880</v>
      </c>
      <c r="N80" s="16"/>
      <c r="O80" s="17"/>
      <c r="P80" s="19">
        <v>44889</v>
      </c>
      <c r="Q80" s="21"/>
    </row>
    <row r="81" spans="2:17" s="9" customFormat="1" ht="19.7" customHeight="1">
      <c r="B81" s="16"/>
      <c r="C81" s="16"/>
      <c r="D81" s="16"/>
      <c r="E81" s="145"/>
      <c r="F81" s="17"/>
      <c r="G81" s="52">
        <v>0</v>
      </c>
      <c r="H81" s="52">
        <f t="shared" si="0"/>
        <v>0</v>
      </c>
      <c r="I81" s="18"/>
      <c r="J81" s="54"/>
      <c r="K81" s="17"/>
      <c r="L81" s="17"/>
      <c r="M81" s="19"/>
      <c r="N81" s="16"/>
      <c r="O81" s="17"/>
      <c r="P81" s="19"/>
      <c r="Q81" s="21"/>
    </row>
    <row r="82" spans="2:17" s="9" customFormat="1" ht="19.7" customHeight="1">
      <c r="B82" s="16">
        <v>5</v>
      </c>
      <c r="C82" s="466" t="s">
        <v>178</v>
      </c>
      <c r="D82" s="466" t="s">
        <v>178</v>
      </c>
      <c r="E82" s="145" t="s">
        <v>7220</v>
      </c>
      <c r="F82" s="17">
        <v>2</v>
      </c>
      <c r="G82" s="52">
        <v>205</v>
      </c>
      <c r="H82" s="52">
        <f t="shared" si="0"/>
        <v>410</v>
      </c>
      <c r="I82" s="18"/>
      <c r="J82" s="54" t="s">
        <v>4551</v>
      </c>
      <c r="K82" s="17"/>
      <c r="L82" s="17"/>
      <c r="M82" s="19">
        <v>44882</v>
      </c>
      <c r="N82" s="16"/>
      <c r="O82" s="17"/>
      <c r="P82" s="19">
        <v>44883</v>
      </c>
      <c r="Q82" s="21">
        <v>44883</v>
      </c>
    </row>
    <row r="83" spans="2:17" s="9" customFormat="1" ht="19.7" customHeight="1">
      <c r="B83" s="16">
        <v>6</v>
      </c>
      <c r="C83" s="466" t="s">
        <v>178</v>
      </c>
      <c r="D83" s="466" t="s">
        <v>178</v>
      </c>
      <c r="E83" s="58" t="s">
        <v>7221</v>
      </c>
      <c r="F83" s="1025">
        <v>3</v>
      </c>
      <c r="G83" s="52">
        <v>28535</v>
      </c>
      <c r="H83" s="52">
        <f t="shared" si="0"/>
        <v>85605</v>
      </c>
      <c r="I83" s="18"/>
      <c r="J83" s="58" t="s">
        <v>7222</v>
      </c>
      <c r="K83" s="17"/>
      <c r="L83" s="17"/>
      <c r="M83" s="19">
        <v>44882</v>
      </c>
      <c r="N83" s="16"/>
      <c r="O83" s="17"/>
      <c r="P83" s="19">
        <v>44896</v>
      </c>
      <c r="Q83" s="21">
        <v>44896</v>
      </c>
    </row>
    <row r="84" spans="2:17" s="9" customFormat="1" ht="19.7" customHeight="1">
      <c r="B84" s="16"/>
      <c r="C84" s="16"/>
      <c r="D84" s="16"/>
      <c r="E84" s="145"/>
      <c r="F84" s="17"/>
      <c r="G84" s="52">
        <v>0</v>
      </c>
      <c r="H84" s="52">
        <f t="shared" si="0"/>
        <v>0</v>
      </c>
      <c r="I84" s="18"/>
      <c r="J84" s="54"/>
      <c r="K84" s="17"/>
      <c r="L84" s="17"/>
      <c r="M84" s="19"/>
      <c r="N84" s="16"/>
      <c r="O84" s="17"/>
      <c r="P84" s="19"/>
      <c r="Q84" s="21"/>
    </row>
    <row r="85" spans="2:17" s="9" customFormat="1" ht="19.7" customHeight="1">
      <c r="B85" s="16">
        <v>5</v>
      </c>
      <c r="C85" s="466" t="s">
        <v>178</v>
      </c>
      <c r="D85" s="466" t="s">
        <v>178</v>
      </c>
      <c r="E85" s="145" t="s">
        <v>4202</v>
      </c>
      <c r="F85" s="17">
        <v>1</v>
      </c>
      <c r="G85" s="52">
        <v>1150</v>
      </c>
      <c r="H85" s="52">
        <f t="shared" si="0"/>
        <v>1150</v>
      </c>
      <c r="I85" s="18"/>
      <c r="J85" s="54" t="s">
        <v>7217</v>
      </c>
      <c r="K85" s="146" t="s">
        <v>7166</v>
      </c>
      <c r="L85" s="17"/>
      <c r="M85" s="19">
        <v>44890</v>
      </c>
      <c r="N85" s="16"/>
      <c r="O85" s="17"/>
      <c r="P85" s="19">
        <v>44893</v>
      </c>
      <c r="Q85" s="21">
        <v>44893</v>
      </c>
    </row>
    <row r="86" spans="2:17" s="9" customFormat="1" ht="19.7" customHeight="1">
      <c r="B86" s="16">
        <v>5</v>
      </c>
      <c r="C86" s="466" t="s">
        <v>178</v>
      </c>
      <c r="D86" s="466" t="s">
        <v>178</v>
      </c>
      <c r="E86" s="145" t="s">
        <v>7223</v>
      </c>
      <c r="F86" s="17">
        <v>1</v>
      </c>
      <c r="G86" s="52">
        <v>1110</v>
      </c>
      <c r="H86" s="52">
        <f t="shared" si="0"/>
        <v>1110</v>
      </c>
      <c r="I86" s="18"/>
      <c r="J86" s="54" t="s">
        <v>7219</v>
      </c>
      <c r="K86" s="146" t="s">
        <v>7166</v>
      </c>
      <c r="L86" s="17"/>
      <c r="M86" s="19">
        <v>44890</v>
      </c>
      <c r="N86" s="16"/>
      <c r="O86" s="17"/>
      <c r="P86" s="19">
        <v>44893</v>
      </c>
      <c r="Q86" s="21">
        <v>44893</v>
      </c>
    </row>
    <row r="87" spans="2:17" s="9" customFormat="1" ht="19.7" customHeight="1">
      <c r="B87" s="16"/>
      <c r="C87" s="16"/>
      <c r="D87" s="16"/>
      <c r="E87" s="145"/>
      <c r="F87" s="17"/>
      <c r="G87" s="52">
        <v>0</v>
      </c>
      <c r="H87" s="52">
        <f t="shared" si="0"/>
        <v>0</v>
      </c>
      <c r="I87" s="18"/>
      <c r="J87" s="54"/>
      <c r="K87" s="17"/>
      <c r="L87" s="17"/>
      <c r="M87" s="19"/>
      <c r="N87" s="16"/>
      <c r="O87" s="17"/>
      <c r="P87" s="19"/>
      <c r="Q87" s="21"/>
    </row>
    <row r="88" spans="2:17" s="9" customFormat="1" ht="19.7" customHeight="1">
      <c r="B88" s="16"/>
      <c r="C88" s="16"/>
      <c r="D88" s="16"/>
      <c r="E88" s="145"/>
      <c r="F88" s="17"/>
      <c r="G88" s="52">
        <v>0</v>
      </c>
      <c r="H88" s="52">
        <f t="shared" si="0"/>
        <v>0</v>
      </c>
      <c r="I88" s="18"/>
      <c r="J88" s="54"/>
      <c r="K88" s="17"/>
      <c r="L88" s="17"/>
      <c r="M88" s="19"/>
      <c r="N88" s="16"/>
      <c r="O88" s="17"/>
      <c r="P88" s="19"/>
      <c r="Q88" s="21"/>
    </row>
    <row r="89" spans="2:17" s="9" customFormat="1" ht="19.7" customHeight="1">
      <c r="B89" s="16"/>
      <c r="C89" s="16"/>
      <c r="D89" s="16"/>
      <c r="E89" s="145"/>
      <c r="F89" s="17"/>
      <c r="G89" s="52">
        <v>0</v>
      </c>
      <c r="H89" s="52">
        <f t="shared" si="0"/>
        <v>0</v>
      </c>
      <c r="I89" s="18"/>
      <c r="J89" s="54"/>
      <c r="K89" s="17"/>
      <c r="L89" s="17"/>
      <c r="M89" s="19"/>
      <c r="N89" s="16"/>
      <c r="O89" s="17"/>
      <c r="P89" s="19"/>
      <c r="Q89" s="21"/>
    </row>
    <row r="90" spans="2:17" s="9" customFormat="1" ht="19.7" customHeight="1">
      <c r="B90" s="16"/>
      <c r="C90" s="16"/>
      <c r="D90" s="16"/>
      <c r="E90" s="145"/>
      <c r="F90" s="17"/>
      <c r="G90" s="52">
        <v>0</v>
      </c>
      <c r="H90" s="52">
        <f t="shared" si="0"/>
        <v>0</v>
      </c>
      <c r="I90" s="18"/>
      <c r="J90" s="54"/>
      <c r="K90" s="17"/>
      <c r="L90" s="17"/>
      <c r="M90" s="19"/>
      <c r="N90" s="16"/>
      <c r="O90" s="17"/>
      <c r="P90" s="19"/>
      <c r="Q90" s="21"/>
    </row>
    <row r="91" spans="2:17" s="9" customFormat="1" ht="19.7" customHeight="1">
      <c r="B91" s="16"/>
      <c r="C91" s="16"/>
      <c r="D91" s="16"/>
      <c r="E91" s="145"/>
      <c r="F91" s="17"/>
      <c r="G91" s="52">
        <v>0</v>
      </c>
      <c r="H91" s="52">
        <f t="shared" si="0"/>
        <v>0</v>
      </c>
      <c r="I91" s="18"/>
      <c r="J91" s="54"/>
      <c r="K91" s="17"/>
      <c r="L91" s="17"/>
      <c r="M91" s="19"/>
      <c r="N91" s="16"/>
      <c r="O91" s="17"/>
      <c r="P91" s="19"/>
      <c r="Q91" s="21"/>
    </row>
    <row r="92" spans="2:17" s="9" customFormat="1" ht="19.7" customHeight="1">
      <c r="B92" s="16"/>
      <c r="C92" s="16"/>
      <c r="D92" s="16"/>
      <c r="E92" s="145"/>
      <c r="F92" s="17"/>
      <c r="G92" s="52">
        <v>0</v>
      </c>
      <c r="H92" s="52">
        <f t="shared" si="0"/>
        <v>0</v>
      </c>
      <c r="I92" s="18"/>
      <c r="J92" s="54"/>
      <c r="K92" s="17"/>
      <c r="L92" s="17"/>
      <c r="M92" s="19"/>
      <c r="N92" s="16"/>
      <c r="O92" s="17"/>
      <c r="P92" s="19"/>
      <c r="Q92" s="21"/>
    </row>
    <row r="93" spans="2:17" s="9" customFormat="1" ht="19.7" customHeight="1">
      <c r="B93" s="16"/>
      <c r="C93" s="16"/>
      <c r="D93" s="16"/>
      <c r="E93" s="145"/>
      <c r="F93" s="17"/>
      <c r="G93" s="52">
        <v>0</v>
      </c>
      <c r="H93" s="52">
        <f t="shared" si="0"/>
        <v>0</v>
      </c>
      <c r="I93" s="18"/>
      <c r="J93" s="54"/>
      <c r="K93" s="17"/>
      <c r="L93" s="17"/>
      <c r="M93" s="19"/>
      <c r="N93" s="16"/>
      <c r="O93" s="17"/>
      <c r="P93" s="19"/>
      <c r="Q93" s="21"/>
    </row>
    <row r="94" spans="2:17" s="9" customFormat="1" ht="19.7" customHeight="1">
      <c r="B94" s="16"/>
      <c r="C94" s="16"/>
      <c r="D94" s="16"/>
      <c r="E94" s="145"/>
      <c r="F94" s="17"/>
      <c r="G94" s="52">
        <v>0</v>
      </c>
      <c r="H94" s="52">
        <f t="shared" si="0"/>
        <v>0</v>
      </c>
      <c r="I94" s="18"/>
      <c r="J94" s="54"/>
      <c r="K94" s="17"/>
      <c r="L94" s="17"/>
      <c r="M94" s="19"/>
      <c r="N94" s="16"/>
      <c r="O94" s="17"/>
      <c r="P94" s="19"/>
      <c r="Q94" s="21"/>
    </row>
    <row r="95" spans="2:17" s="9" customFormat="1" ht="19.7" customHeight="1">
      <c r="B95" s="16"/>
      <c r="C95" s="16"/>
      <c r="D95" s="16"/>
      <c r="E95" s="145"/>
      <c r="F95" s="17"/>
      <c r="G95" s="52">
        <v>0</v>
      </c>
      <c r="H95" s="52">
        <f t="shared" si="0"/>
        <v>0</v>
      </c>
      <c r="I95" s="18"/>
      <c r="J95" s="54"/>
      <c r="K95" s="17"/>
      <c r="L95" s="17"/>
      <c r="M95" s="19"/>
      <c r="N95" s="16"/>
      <c r="O95" s="17"/>
      <c r="P95" s="19"/>
      <c r="Q95" s="21"/>
    </row>
    <row r="96" spans="2:17">
      <c r="G96" s="11"/>
      <c r="H96" s="11"/>
    </row>
  </sheetData>
  <autoFilter ref="B8:O95" xr:uid="{0642E802-469D-4384-A827-03C03EBA00D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ECD8F-2C68-485E-8346-4AF0C3C501DA}">
  <dimension ref="A1:B5"/>
  <sheetViews>
    <sheetView view="pageBreakPreview" zoomScale="60" zoomScaleNormal="100" workbookViewId="0">
      <selection activeCell="F20" sqref="F20:G24"/>
    </sheetView>
  </sheetViews>
  <sheetFormatPr defaultRowHeight="18.75"/>
  <cols>
    <col min="1" max="1" width="12.125" style="3" bestFit="1" customWidth="1"/>
    <col min="2" max="2" width="29.25" style="3" bestFit="1" customWidth="1"/>
    <col min="3" max="256" width="9" style="3"/>
    <col min="257" max="257" width="12.125" style="3" bestFit="1" customWidth="1"/>
    <col min="258" max="258" width="29.25" style="3" bestFit="1" customWidth="1"/>
    <col min="259" max="512" width="9" style="3"/>
    <col min="513" max="513" width="12.125" style="3" bestFit="1" customWidth="1"/>
    <col min="514" max="514" width="29.25" style="3" bestFit="1" customWidth="1"/>
    <col min="515" max="768" width="9" style="3"/>
    <col min="769" max="769" width="12.125" style="3" bestFit="1" customWidth="1"/>
    <col min="770" max="770" width="29.25" style="3" bestFit="1" customWidth="1"/>
    <col min="771" max="1024" width="9" style="3"/>
    <col min="1025" max="1025" width="12.125" style="3" bestFit="1" customWidth="1"/>
    <col min="1026" max="1026" width="29.25" style="3" bestFit="1" customWidth="1"/>
    <col min="1027" max="1280" width="9" style="3"/>
    <col min="1281" max="1281" width="12.125" style="3" bestFit="1" customWidth="1"/>
    <col min="1282" max="1282" width="29.25" style="3" bestFit="1" customWidth="1"/>
    <col min="1283" max="1536" width="9" style="3"/>
    <col min="1537" max="1537" width="12.125" style="3" bestFit="1" customWidth="1"/>
    <col min="1538" max="1538" width="29.25" style="3" bestFit="1" customWidth="1"/>
    <col min="1539" max="1792" width="9" style="3"/>
    <col min="1793" max="1793" width="12.125" style="3" bestFit="1" customWidth="1"/>
    <col min="1794" max="1794" width="29.25" style="3" bestFit="1" customWidth="1"/>
    <col min="1795" max="2048" width="9" style="3"/>
    <col min="2049" max="2049" width="12.125" style="3" bestFit="1" customWidth="1"/>
    <col min="2050" max="2050" width="29.25" style="3" bestFit="1" customWidth="1"/>
    <col min="2051" max="2304" width="9" style="3"/>
    <col min="2305" max="2305" width="12.125" style="3" bestFit="1" customWidth="1"/>
    <col min="2306" max="2306" width="29.25" style="3" bestFit="1" customWidth="1"/>
    <col min="2307" max="2560" width="9" style="3"/>
    <col min="2561" max="2561" width="12.125" style="3" bestFit="1" customWidth="1"/>
    <col min="2562" max="2562" width="29.25" style="3" bestFit="1" customWidth="1"/>
    <col min="2563" max="2816" width="9" style="3"/>
    <col min="2817" max="2817" width="12.125" style="3" bestFit="1" customWidth="1"/>
    <col min="2818" max="2818" width="29.25" style="3" bestFit="1" customWidth="1"/>
    <col min="2819" max="3072" width="9" style="3"/>
    <col min="3073" max="3073" width="12.125" style="3" bestFit="1" customWidth="1"/>
    <col min="3074" max="3074" width="29.25" style="3" bestFit="1" customWidth="1"/>
    <col min="3075" max="3328" width="9" style="3"/>
    <col min="3329" max="3329" width="12.125" style="3" bestFit="1" customWidth="1"/>
    <col min="3330" max="3330" width="29.25" style="3" bestFit="1" customWidth="1"/>
    <col min="3331" max="3584" width="9" style="3"/>
    <col min="3585" max="3585" width="12.125" style="3" bestFit="1" customWidth="1"/>
    <col min="3586" max="3586" width="29.25" style="3" bestFit="1" customWidth="1"/>
    <col min="3587" max="3840" width="9" style="3"/>
    <col min="3841" max="3841" width="12.125" style="3" bestFit="1" customWidth="1"/>
    <col min="3842" max="3842" width="29.25" style="3" bestFit="1" customWidth="1"/>
    <col min="3843" max="4096" width="9" style="3"/>
    <col min="4097" max="4097" width="12.125" style="3" bestFit="1" customWidth="1"/>
    <col min="4098" max="4098" width="29.25" style="3" bestFit="1" customWidth="1"/>
    <col min="4099" max="4352" width="9" style="3"/>
    <col min="4353" max="4353" width="12.125" style="3" bestFit="1" customWidth="1"/>
    <col min="4354" max="4354" width="29.25" style="3" bestFit="1" customWidth="1"/>
    <col min="4355" max="4608" width="9" style="3"/>
    <col min="4609" max="4609" width="12.125" style="3" bestFit="1" customWidth="1"/>
    <col min="4610" max="4610" width="29.25" style="3" bestFit="1" customWidth="1"/>
    <col min="4611" max="4864" width="9" style="3"/>
    <col min="4865" max="4865" width="12.125" style="3" bestFit="1" customWidth="1"/>
    <col min="4866" max="4866" width="29.25" style="3" bestFit="1" customWidth="1"/>
    <col min="4867" max="5120" width="9" style="3"/>
    <col min="5121" max="5121" width="12.125" style="3" bestFit="1" customWidth="1"/>
    <col min="5122" max="5122" width="29.25" style="3" bestFit="1" customWidth="1"/>
    <col min="5123" max="5376" width="9" style="3"/>
    <col min="5377" max="5377" width="12.125" style="3" bestFit="1" customWidth="1"/>
    <col min="5378" max="5378" width="29.25" style="3" bestFit="1" customWidth="1"/>
    <col min="5379" max="5632" width="9" style="3"/>
    <col min="5633" max="5633" width="12.125" style="3" bestFit="1" customWidth="1"/>
    <col min="5634" max="5634" width="29.25" style="3" bestFit="1" customWidth="1"/>
    <col min="5635" max="5888" width="9" style="3"/>
    <col min="5889" max="5889" width="12.125" style="3" bestFit="1" customWidth="1"/>
    <col min="5890" max="5890" width="29.25" style="3" bestFit="1" customWidth="1"/>
    <col min="5891" max="6144" width="9" style="3"/>
    <col min="6145" max="6145" width="12.125" style="3" bestFit="1" customWidth="1"/>
    <col min="6146" max="6146" width="29.25" style="3" bestFit="1" customWidth="1"/>
    <col min="6147" max="6400" width="9" style="3"/>
    <col min="6401" max="6401" width="12.125" style="3" bestFit="1" customWidth="1"/>
    <col min="6402" max="6402" width="29.25" style="3" bestFit="1" customWidth="1"/>
    <col min="6403" max="6656" width="9" style="3"/>
    <col min="6657" max="6657" width="12.125" style="3" bestFit="1" customWidth="1"/>
    <col min="6658" max="6658" width="29.25" style="3" bestFit="1" customWidth="1"/>
    <col min="6659" max="6912" width="9" style="3"/>
    <col min="6913" max="6913" width="12.125" style="3" bestFit="1" customWidth="1"/>
    <col min="6914" max="6914" width="29.25" style="3" bestFit="1" customWidth="1"/>
    <col min="6915" max="7168" width="9" style="3"/>
    <col min="7169" max="7169" width="12.125" style="3" bestFit="1" customWidth="1"/>
    <col min="7170" max="7170" width="29.25" style="3" bestFit="1" customWidth="1"/>
    <col min="7171" max="7424" width="9" style="3"/>
    <col min="7425" max="7425" width="12.125" style="3" bestFit="1" customWidth="1"/>
    <col min="7426" max="7426" width="29.25" style="3" bestFit="1" customWidth="1"/>
    <col min="7427" max="7680" width="9" style="3"/>
    <col min="7681" max="7681" width="12.125" style="3" bestFit="1" customWidth="1"/>
    <col min="7682" max="7682" width="29.25" style="3" bestFit="1" customWidth="1"/>
    <col min="7683" max="7936" width="9" style="3"/>
    <col min="7937" max="7937" width="12.125" style="3" bestFit="1" customWidth="1"/>
    <col min="7938" max="7938" width="29.25" style="3" bestFit="1" customWidth="1"/>
    <col min="7939" max="8192" width="9" style="3"/>
    <col min="8193" max="8193" width="12.125" style="3" bestFit="1" customWidth="1"/>
    <col min="8194" max="8194" width="29.25" style="3" bestFit="1" customWidth="1"/>
    <col min="8195" max="8448" width="9" style="3"/>
    <col min="8449" max="8449" width="12.125" style="3" bestFit="1" customWidth="1"/>
    <col min="8450" max="8450" width="29.25" style="3" bestFit="1" customWidth="1"/>
    <col min="8451" max="8704" width="9" style="3"/>
    <col min="8705" max="8705" width="12.125" style="3" bestFit="1" customWidth="1"/>
    <col min="8706" max="8706" width="29.25" style="3" bestFit="1" customWidth="1"/>
    <col min="8707" max="8960" width="9" style="3"/>
    <col min="8961" max="8961" width="12.125" style="3" bestFit="1" customWidth="1"/>
    <col min="8962" max="8962" width="29.25" style="3" bestFit="1" customWidth="1"/>
    <col min="8963" max="9216" width="9" style="3"/>
    <col min="9217" max="9217" width="12.125" style="3" bestFit="1" customWidth="1"/>
    <col min="9218" max="9218" width="29.25" style="3" bestFit="1" customWidth="1"/>
    <col min="9219" max="9472" width="9" style="3"/>
    <col min="9473" max="9473" width="12.125" style="3" bestFit="1" customWidth="1"/>
    <col min="9474" max="9474" width="29.25" style="3" bestFit="1" customWidth="1"/>
    <col min="9475" max="9728" width="9" style="3"/>
    <col min="9729" max="9729" width="12.125" style="3" bestFit="1" customWidth="1"/>
    <col min="9730" max="9730" width="29.25" style="3" bestFit="1" customWidth="1"/>
    <col min="9731" max="9984" width="9" style="3"/>
    <col min="9985" max="9985" width="12.125" style="3" bestFit="1" customWidth="1"/>
    <col min="9986" max="9986" width="29.25" style="3" bestFit="1" customWidth="1"/>
    <col min="9987" max="10240" width="9" style="3"/>
    <col min="10241" max="10241" width="12.125" style="3" bestFit="1" customWidth="1"/>
    <col min="10242" max="10242" width="29.25" style="3" bestFit="1" customWidth="1"/>
    <col min="10243" max="10496" width="9" style="3"/>
    <col min="10497" max="10497" width="12.125" style="3" bestFit="1" customWidth="1"/>
    <col min="10498" max="10498" width="29.25" style="3" bestFit="1" customWidth="1"/>
    <col min="10499" max="10752" width="9" style="3"/>
    <col min="10753" max="10753" width="12.125" style="3" bestFit="1" customWidth="1"/>
    <col min="10754" max="10754" width="29.25" style="3" bestFit="1" customWidth="1"/>
    <col min="10755" max="11008" width="9" style="3"/>
    <col min="11009" max="11009" width="12.125" style="3" bestFit="1" customWidth="1"/>
    <col min="11010" max="11010" width="29.25" style="3" bestFit="1" customWidth="1"/>
    <col min="11011" max="11264" width="9" style="3"/>
    <col min="11265" max="11265" width="12.125" style="3" bestFit="1" customWidth="1"/>
    <col min="11266" max="11266" width="29.25" style="3" bestFit="1" customWidth="1"/>
    <col min="11267" max="11520" width="9" style="3"/>
    <col min="11521" max="11521" width="12.125" style="3" bestFit="1" customWidth="1"/>
    <col min="11522" max="11522" width="29.25" style="3" bestFit="1" customWidth="1"/>
    <col min="11523" max="11776" width="9" style="3"/>
    <col min="11777" max="11777" width="12.125" style="3" bestFit="1" customWidth="1"/>
    <col min="11778" max="11778" width="29.25" style="3" bestFit="1" customWidth="1"/>
    <col min="11779" max="12032" width="9" style="3"/>
    <col min="12033" max="12033" width="12.125" style="3" bestFit="1" customWidth="1"/>
    <col min="12034" max="12034" width="29.25" style="3" bestFit="1" customWidth="1"/>
    <col min="12035" max="12288" width="9" style="3"/>
    <col min="12289" max="12289" width="12.125" style="3" bestFit="1" customWidth="1"/>
    <col min="12290" max="12290" width="29.25" style="3" bestFit="1" customWidth="1"/>
    <col min="12291" max="12544" width="9" style="3"/>
    <col min="12545" max="12545" width="12.125" style="3" bestFit="1" customWidth="1"/>
    <col min="12546" max="12546" width="29.25" style="3" bestFit="1" customWidth="1"/>
    <col min="12547" max="12800" width="9" style="3"/>
    <col min="12801" max="12801" width="12.125" style="3" bestFit="1" customWidth="1"/>
    <col min="12802" max="12802" width="29.25" style="3" bestFit="1" customWidth="1"/>
    <col min="12803" max="13056" width="9" style="3"/>
    <col min="13057" max="13057" width="12.125" style="3" bestFit="1" customWidth="1"/>
    <col min="13058" max="13058" width="29.25" style="3" bestFit="1" customWidth="1"/>
    <col min="13059" max="13312" width="9" style="3"/>
    <col min="13313" max="13313" width="12.125" style="3" bestFit="1" customWidth="1"/>
    <col min="13314" max="13314" width="29.25" style="3" bestFit="1" customWidth="1"/>
    <col min="13315" max="13568" width="9" style="3"/>
    <col min="13569" max="13569" width="12.125" style="3" bestFit="1" customWidth="1"/>
    <col min="13570" max="13570" width="29.25" style="3" bestFit="1" customWidth="1"/>
    <col min="13571" max="13824" width="9" style="3"/>
    <col min="13825" max="13825" width="12.125" style="3" bestFit="1" customWidth="1"/>
    <col min="13826" max="13826" width="29.25" style="3" bestFit="1" customWidth="1"/>
    <col min="13827" max="14080" width="9" style="3"/>
    <col min="14081" max="14081" width="12.125" style="3" bestFit="1" customWidth="1"/>
    <col min="14082" max="14082" width="29.25" style="3" bestFit="1" customWidth="1"/>
    <col min="14083" max="14336" width="9" style="3"/>
    <col min="14337" max="14337" width="12.125" style="3" bestFit="1" customWidth="1"/>
    <col min="14338" max="14338" width="29.25" style="3" bestFit="1" customWidth="1"/>
    <col min="14339" max="14592" width="9" style="3"/>
    <col min="14593" max="14593" width="12.125" style="3" bestFit="1" customWidth="1"/>
    <col min="14594" max="14594" width="29.25" style="3" bestFit="1" customWidth="1"/>
    <col min="14595" max="14848" width="9" style="3"/>
    <col min="14849" max="14849" width="12.125" style="3" bestFit="1" customWidth="1"/>
    <col min="14850" max="14850" width="29.25" style="3" bestFit="1" customWidth="1"/>
    <col min="14851" max="15104" width="9" style="3"/>
    <col min="15105" max="15105" width="12.125" style="3" bestFit="1" customWidth="1"/>
    <col min="15106" max="15106" width="29.25" style="3" bestFit="1" customWidth="1"/>
    <col min="15107" max="15360" width="9" style="3"/>
    <col min="15361" max="15361" width="12.125" style="3" bestFit="1" customWidth="1"/>
    <col min="15362" max="15362" width="29.25" style="3" bestFit="1" customWidth="1"/>
    <col min="15363" max="15616" width="9" style="3"/>
    <col min="15617" max="15617" width="12.125" style="3" bestFit="1" customWidth="1"/>
    <col min="15618" max="15618" width="29.25" style="3" bestFit="1" customWidth="1"/>
    <col min="15619" max="15872" width="9" style="3"/>
    <col min="15873" max="15873" width="12.125" style="3" bestFit="1" customWidth="1"/>
    <col min="15874" max="15874" width="29.25" style="3" bestFit="1" customWidth="1"/>
    <col min="15875" max="16128" width="9" style="3"/>
    <col min="16129" max="16129" width="12.125" style="3" bestFit="1" customWidth="1"/>
    <col min="16130" max="16130" width="29.25" style="3" bestFit="1" customWidth="1"/>
    <col min="16131" max="16384" width="9" style="3"/>
  </cols>
  <sheetData>
    <row r="1" spans="1:2">
      <c r="A1" s="121" t="s">
        <v>0</v>
      </c>
      <c r="B1" s="2" t="s">
        <v>7129</v>
      </c>
    </row>
    <row r="2" spans="1:2">
      <c r="A2" s="121" t="s">
        <v>3</v>
      </c>
      <c r="B2" s="14" t="s">
        <v>7130</v>
      </c>
    </row>
    <row r="3" spans="1:2">
      <c r="A3" s="121" t="s">
        <v>5</v>
      </c>
      <c r="B3" s="14">
        <v>200142</v>
      </c>
    </row>
    <row r="4" spans="1:2">
      <c r="A4" s="121" t="s">
        <v>6</v>
      </c>
      <c r="B4" s="15">
        <v>44852</v>
      </c>
    </row>
    <row r="5" spans="1:2">
      <c r="A5" s="121" t="s">
        <v>8</v>
      </c>
      <c r="B5" s="15"/>
    </row>
  </sheetData>
  <phoneticPr fontId="3"/>
  <printOptions horizontalCentered="1" verticalCentered="1"/>
  <pageMargins left="0.70866141732283472" right="0.70866141732283472" top="0.74803149606299213" bottom="0.74803149606299213" header="0.31496062992125984" footer="0.31496062992125984"/>
  <pageSetup paperSize="9" scale="322" orientation="landscape" r:id="rId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DCDBA-EC6F-4E10-958E-0D25234FE7FF}">
  <dimension ref="B2:Q27"/>
  <sheetViews>
    <sheetView zoomScale="85" zoomScaleNormal="85" workbookViewId="0">
      <pane xSplit="10" ySplit="9" topLeftCell="K10" activePane="bottomRight" state="frozen"/>
      <selection pane="topRight" activeCell="K1" sqref="K1"/>
      <selection pane="bottomLeft" activeCell="A9" sqref="A9"/>
      <selection pane="bottomRight" activeCell="E27" sqref="E27"/>
    </sheetView>
  </sheetViews>
  <sheetFormatPr defaultRowHeight="18.75"/>
  <cols>
    <col min="1" max="1" width="2.625" style="3" customWidth="1"/>
    <col min="2" max="2" width="20.125" style="9" bestFit="1" customWidth="1"/>
    <col min="3" max="3" width="14.375" style="3" bestFit="1" customWidth="1"/>
    <col min="4" max="4" width="13.125" style="3" bestFit="1" customWidth="1"/>
    <col min="5" max="5" width="40.625" style="3" customWidth="1"/>
    <col min="6" max="6" width="6.25" style="3" customWidth="1"/>
    <col min="7" max="8" width="9.875" style="200" bestFit="1" customWidth="1"/>
    <col min="9" max="9" width="13" style="11" bestFit="1" customWidth="1"/>
    <col min="10" max="10" width="29.5" style="3" customWidth="1"/>
    <col min="11" max="11" width="22.375" style="3" bestFit="1" customWidth="1"/>
    <col min="12" max="12" width="11"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20.125" style="3" bestFit="1"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13" style="3" bestFit="1" customWidth="1"/>
    <col min="266" max="266" width="29.5" style="3" customWidth="1"/>
    <col min="267" max="267" width="22.375" style="3" bestFit="1" customWidth="1"/>
    <col min="268" max="268" width="11"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20.125" style="3" bestFit="1"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13" style="3" bestFit="1" customWidth="1"/>
    <col min="522" max="522" width="29.5" style="3" customWidth="1"/>
    <col min="523" max="523" width="22.375" style="3" bestFit="1" customWidth="1"/>
    <col min="524" max="524" width="11"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20.125" style="3" bestFit="1"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13" style="3" bestFit="1" customWidth="1"/>
    <col min="778" max="778" width="29.5" style="3" customWidth="1"/>
    <col min="779" max="779" width="22.375" style="3" bestFit="1" customWidth="1"/>
    <col min="780" max="780" width="11"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20.125" style="3" bestFit="1"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13" style="3" bestFit="1" customWidth="1"/>
    <col min="1034" max="1034" width="29.5" style="3" customWidth="1"/>
    <col min="1035" max="1035" width="22.375" style="3" bestFit="1"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20.125" style="3" bestFit="1"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13" style="3" bestFit="1" customWidth="1"/>
    <col min="1290" max="1290" width="29.5" style="3" customWidth="1"/>
    <col min="1291" max="1291" width="22.375" style="3" bestFit="1"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20.125" style="3" bestFit="1"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13" style="3" bestFit="1" customWidth="1"/>
    <col min="1546" max="1546" width="29.5" style="3" customWidth="1"/>
    <col min="1547" max="1547" width="22.375" style="3" bestFit="1"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20.125" style="3" bestFit="1"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13" style="3" bestFit="1" customWidth="1"/>
    <col min="1802" max="1802" width="29.5" style="3" customWidth="1"/>
    <col min="1803" max="1803" width="22.375" style="3" bestFit="1"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20.125" style="3" bestFit="1"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13" style="3" bestFit="1" customWidth="1"/>
    <col min="2058" max="2058" width="29.5" style="3" customWidth="1"/>
    <col min="2059" max="2059" width="22.375" style="3" bestFit="1"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20.125" style="3" bestFit="1"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13" style="3" bestFit="1" customWidth="1"/>
    <col min="2314" max="2314" width="29.5" style="3" customWidth="1"/>
    <col min="2315" max="2315" width="22.375" style="3" bestFit="1"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20.125" style="3" bestFit="1"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13" style="3" bestFit="1" customWidth="1"/>
    <col min="2570" max="2570" width="29.5" style="3" customWidth="1"/>
    <col min="2571" max="2571" width="22.375" style="3" bestFit="1"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20.125" style="3" bestFit="1"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13" style="3" bestFit="1" customWidth="1"/>
    <col min="2826" max="2826" width="29.5" style="3" customWidth="1"/>
    <col min="2827" max="2827" width="22.375" style="3" bestFit="1"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20.125" style="3" bestFit="1"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13" style="3" bestFit="1" customWidth="1"/>
    <col min="3082" max="3082" width="29.5" style="3" customWidth="1"/>
    <col min="3083" max="3083" width="22.375" style="3" bestFit="1"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20.125" style="3" bestFit="1"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13" style="3" bestFit="1" customWidth="1"/>
    <col min="3338" max="3338" width="29.5" style="3" customWidth="1"/>
    <col min="3339" max="3339" width="22.375" style="3" bestFit="1"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20.125" style="3" bestFit="1"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13" style="3" bestFit="1" customWidth="1"/>
    <col min="3594" max="3594" width="29.5" style="3" customWidth="1"/>
    <col min="3595" max="3595" width="22.375" style="3" bestFit="1"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20.125" style="3" bestFit="1"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13" style="3" bestFit="1" customWidth="1"/>
    <col min="3850" max="3850" width="29.5" style="3" customWidth="1"/>
    <col min="3851" max="3851" width="22.375" style="3" bestFit="1"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20.125" style="3" bestFit="1"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13" style="3" bestFit="1" customWidth="1"/>
    <col min="4106" max="4106" width="29.5" style="3" customWidth="1"/>
    <col min="4107" max="4107" width="22.375" style="3" bestFit="1"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20.125" style="3" bestFit="1"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13" style="3" bestFit="1" customWidth="1"/>
    <col min="4362" max="4362" width="29.5" style="3" customWidth="1"/>
    <col min="4363" max="4363" width="22.375" style="3" bestFit="1"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20.125" style="3" bestFit="1"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13" style="3" bestFit="1" customWidth="1"/>
    <col min="4618" max="4618" width="29.5" style="3" customWidth="1"/>
    <col min="4619" max="4619" width="22.375" style="3" bestFit="1"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20.125" style="3" bestFit="1"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13" style="3" bestFit="1" customWidth="1"/>
    <col min="4874" max="4874" width="29.5" style="3" customWidth="1"/>
    <col min="4875" max="4875" width="22.375" style="3" bestFit="1"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20.125" style="3" bestFit="1"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13" style="3" bestFit="1" customWidth="1"/>
    <col min="5130" max="5130" width="29.5" style="3" customWidth="1"/>
    <col min="5131" max="5131" width="22.375" style="3" bestFit="1"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20.125" style="3" bestFit="1"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13" style="3" bestFit="1" customWidth="1"/>
    <col min="5386" max="5386" width="29.5" style="3" customWidth="1"/>
    <col min="5387" max="5387" width="22.375" style="3" bestFit="1"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20.125" style="3" bestFit="1"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13" style="3" bestFit="1" customWidth="1"/>
    <col min="5642" max="5642" width="29.5" style="3" customWidth="1"/>
    <col min="5643" max="5643" width="22.375" style="3" bestFit="1"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20.125" style="3" bestFit="1"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13" style="3" bestFit="1" customWidth="1"/>
    <col min="5898" max="5898" width="29.5" style="3" customWidth="1"/>
    <col min="5899" max="5899" width="22.375" style="3" bestFit="1"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20.125" style="3" bestFit="1"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13" style="3" bestFit="1" customWidth="1"/>
    <col min="6154" max="6154" width="29.5" style="3" customWidth="1"/>
    <col min="6155" max="6155" width="22.375" style="3" bestFit="1"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20.125" style="3" bestFit="1"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13" style="3" bestFit="1" customWidth="1"/>
    <col min="6410" max="6410" width="29.5" style="3" customWidth="1"/>
    <col min="6411" max="6411" width="22.375" style="3" bestFit="1"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20.125" style="3" bestFit="1"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13" style="3" bestFit="1" customWidth="1"/>
    <col min="6666" max="6666" width="29.5" style="3" customWidth="1"/>
    <col min="6667" max="6667" width="22.375" style="3" bestFit="1"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20.125" style="3" bestFit="1"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13" style="3" bestFit="1" customWidth="1"/>
    <col min="6922" max="6922" width="29.5" style="3" customWidth="1"/>
    <col min="6923" max="6923" width="22.375" style="3" bestFit="1"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20.125" style="3" bestFit="1"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13" style="3" bestFit="1" customWidth="1"/>
    <col min="7178" max="7178" width="29.5" style="3" customWidth="1"/>
    <col min="7179" max="7179" width="22.375" style="3" bestFit="1"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20.125" style="3" bestFit="1"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13" style="3" bestFit="1" customWidth="1"/>
    <col min="7434" max="7434" width="29.5" style="3" customWidth="1"/>
    <col min="7435" max="7435" width="22.375" style="3" bestFit="1"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20.125" style="3" bestFit="1"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13" style="3" bestFit="1" customWidth="1"/>
    <col min="7690" max="7690" width="29.5" style="3" customWidth="1"/>
    <col min="7691" max="7691" width="22.375" style="3" bestFit="1"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20.125" style="3" bestFit="1"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13" style="3" bestFit="1" customWidth="1"/>
    <col min="7946" max="7946" width="29.5" style="3" customWidth="1"/>
    <col min="7947" max="7947" width="22.375" style="3" bestFit="1"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20.125" style="3" bestFit="1"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13" style="3" bestFit="1" customWidth="1"/>
    <col min="8202" max="8202" width="29.5" style="3" customWidth="1"/>
    <col min="8203" max="8203" width="22.375" style="3" bestFit="1"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20.125" style="3" bestFit="1"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13" style="3" bestFit="1" customWidth="1"/>
    <col min="8458" max="8458" width="29.5" style="3" customWidth="1"/>
    <col min="8459" max="8459" width="22.375" style="3" bestFit="1"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20.125" style="3" bestFit="1"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13" style="3" bestFit="1" customWidth="1"/>
    <col min="8714" max="8714" width="29.5" style="3" customWidth="1"/>
    <col min="8715" max="8715" width="22.375" style="3" bestFit="1"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20.125" style="3" bestFit="1"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13" style="3" bestFit="1" customWidth="1"/>
    <col min="8970" max="8970" width="29.5" style="3" customWidth="1"/>
    <col min="8971" max="8971" width="22.375" style="3" bestFit="1"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20.125" style="3" bestFit="1"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13" style="3" bestFit="1" customWidth="1"/>
    <col min="9226" max="9226" width="29.5" style="3" customWidth="1"/>
    <col min="9227" max="9227" width="22.375" style="3" bestFit="1"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20.125" style="3" bestFit="1"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13" style="3" bestFit="1" customWidth="1"/>
    <col min="9482" max="9482" width="29.5" style="3" customWidth="1"/>
    <col min="9483" max="9483" width="22.375" style="3" bestFit="1"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20.125" style="3" bestFit="1"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13" style="3" bestFit="1" customWidth="1"/>
    <col min="9738" max="9738" width="29.5" style="3" customWidth="1"/>
    <col min="9739" max="9739" width="22.375" style="3" bestFit="1"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20.125" style="3" bestFit="1"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13" style="3" bestFit="1" customWidth="1"/>
    <col min="9994" max="9994" width="29.5" style="3" customWidth="1"/>
    <col min="9995" max="9995" width="22.375" style="3" bestFit="1"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20.125" style="3" bestFit="1"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13" style="3" bestFit="1" customWidth="1"/>
    <col min="10250" max="10250" width="29.5" style="3" customWidth="1"/>
    <col min="10251" max="10251" width="22.375" style="3" bestFit="1"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20.125" style="3" bestFit="1"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13" style="3" bestFit="1" customWidth="1"/>
    <col min="10506" max="10506" width="29.5" style="3" customWidth="1"/>
    <col min="10507" max="10507" width="22.375" style="3" bestFit="1"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20.125" style="3" bestFit="1"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13" style="3" bestFit="1" customWidth="1"/>
    <col min="10762" max="10762" width="29.5" style="3" customWidth="1"/>
    <col min="10763" max="10763" width="22.375" style="3" bestFit="1"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20.125" style="3" bestFit="1"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13" style="3" bestFit="1" customWidth="1"/>
    <col min="11018" max="11018" width="29.5" style="3" customWidth="1"/>
    <col min="11019" max="11019" width="22.375" style="3" bestFit="1"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20.125" style="3" bestFit="1"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13" style="3" bestFit="1" customWidth="1"/>
    <col min="11274" max="11274" width="29.5" style="3" customWidth="1"/>
    <col min="11275" max="11275" width="22.375" style="3" bestFit="1"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20.125" style="3" bestFit="1"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13" style="3" bestFit="1" customWidth="1"/>
    <col min="11530" max="11530" width="29.5" style="3" customWidth="1"/>
    <col min="11531" max="11531" width="22.375" style="3" bestFit="1"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20.125" style="3" bestFit="1"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13" style="3" bestFit="1" customWidth="1"/>
    <col min="11786" max="11786" width="29.5" style="3" customWidth="1"/>
    <col min="11787" max="11787" width="22.375" style="3" bestFit="1"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20.125" style="3" bestFit="1"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13" style="3" bestFit="1" customWidth="1"/>
    <col min="12042" max="12042" width="29.5" style="3" customWidth="1"/>
    <col min="12043" max="12043" width="22.375" style="3" bestFit="1"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20.125" style="3" bestFit="1"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13" style="3" bestFit="1" customWidth="1"/>
    <col min="12298" max="12298" width="29.5" style="3" customWidth="1"/>
    <col min="12299" max="12299" width="22.375" style="3" bestFit="1"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20.125" style="3" bestFit="1"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13" style="3" bestFit="1" customWidth="1"/>
    <col min="12554" max="12554" width="29.5" style="3" customWidth="1"/>
    <col min="12555" max="12555" width="22.375" style="3" bestFit="1"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20.125" style="3" bestFit="1"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13" style="3" bestFit="1" customWidth="1"/>
    <col min="12810" max="12810" width="29.5" style="3" customWidth="1"/>
    <col min="12811" max="12811" width="22.375" style="3" bestFit="1"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20.125" style="3" bestFit="1"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13" style="3" bestFit="1" customWidth="1"/>
    <col min="13066" max="13066" width="29.5" style="3" customWidth="1"/>
    <col min="13067" max="13067" width="22.375" style="3" bestFit="1"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20.125" style="3" bestFit="1"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13" style="3" bestFit="1" customWidth="1"/>
    <col min="13322" max="13322" width="29.5" style="3" customWidth="1"/>
    <col min="13323" max="13323" width="22.375" style="3" bestFit="1"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20.125" style="3" bestFit="1"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13" style="3" bestFit="1" customWidth="1"/>
    <col min="13578" max="13578" width="29.5" style="3" customWidth="1"/>
    <col min="13579" max="13579" width="22.375" style="3" bestFit="1"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20.125" style="3" bestFit="1"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13" style="3" bestFit="1" customWidth="1"/>
    <col min="13834" max="13834" width="29.5" style="3" customWidth="1"/>
    <col min="13835" max="13835" width="22.375" style="3" bestFit="1"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20.125" style="3" bestFit="1"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13" style="3" bestFit="1" customWidth="1"/>
    <col min="14090" max="14090" width="29.5" style="3" customWidth="1"/>
    <col min="14091" max="14091" width="22.375" style="3" bestFit="1"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20.125" style="3" bestFit="1"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13" style="3" bestFit="1" customWidth="1"/>
    <col min="14346" max="14346" width="29.5" style="3" customWidth="1"/>
    <col min="14347" max="14347" width="22.375" style="3" bestFit="1"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20.125" style="3" bestFit="1"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13" style="3" bestFit="1" customWidth="1"/>
    <col min="14602" max="14602" width="29.5" style="3" customWidth="1"/>
    <col min="14603" max="14603" width="22.375" style="3" bestFit="1"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20.125" style="3" bestFit="1"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13" style="3" bestFit="1" customWidth="1"/>
    <col min="14858" max="14858" width="29.5" style="3" customWidth="1"/>
    <col min="14859" max="14859" width="22.375" style="3" bestFit="1"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20.125" style="3" bestFit="1"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13" style="3" bestFit="1" customWidth="1"/>
    <col min="15114" max="15114" width="29.5" style="3" customWidth="1"/>
    <col min="15115" max="15115" width="22.375" style="3" bestFit="1"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20.125" style="3" bestFit="1"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13" style="3" bestFit="1" customWidth="1"/>
    <col min="15370" max="15370" width="29.5" style="3" customWidth="1"/>
    <col min="15371" max="15371" width="22.375" style="3" bestFit="1"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20.125" style="3" bestFit="1"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13" style="3" bestFit="1" customWidth="1"/>
    <col min="15626" max="15626" width="29.5" style="3" customWidth="1"/>
    <col min="15627" max="15627" width="22.375" style="3" bestFit="1"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20.125" style="3" bestFit="1"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13" style="3" bestFit="1" customWidth="1"/>
    <col min="15882" max="15882" width="29.5" style="3" customWidth="1"/>
    <col min="15883" max="15883" width="22.375" style="3" bestFit="1"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20.125" style="3" bestFit="1"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13" style="3" bestFit="1" customWidth="1"/>
    <col min="16138" max="16138" width="29.5" style="3" customWidth="1"/>
    <col min="16139" max="16139" width="22.375" style="3" bestFit="1"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7224</v>
      </c>
      <c r="G2" s="4" t="s">
        <v>2</v>
      </c>
      <c r="H2" s="5"/>
      <c r="I2" s="6"/>
      <c r="J2" s="125">
        <f>SUM(H:H)</f>
        <v>119079</v>
      </c>
    </row>
    <row r="3" spans="2:17" ht="20.100000000000001" customHeight="1">
      <c r="B3" s="1" t="s">
        <v>3</v>
      </c>
      <c r="C3" s="1"/>
      <c r="D3" s="1"/>
      <c r="E3" s="14" t="s">
        <v>2427</v>
      </c>
    </row>
    <row r="4" spans="2:17" ht="20.100000000000001" customHeight="1">
      <c r="B4" s="1" t="s">
        <v>5</v>
      </c>
      <c r="C4" s="1"/>
      <c r="D4" s="1"/>
      <c r="E4" s="14">
        <v>201257</v>
      </c>
      <c r="J4" s="127"/>
    </row>
    <row r="5" spans="2:17" ht="20.100000000000001" customHeight="1">
      <c r="B5" s="1" t="s">
        <v>6</v>
      </c>
      <c r="C5" s="1"/>
      <c r="D5" s="1"/>
      <c r="E5" s="15"/>
      <c r="J5" s="127"/>
    </row>
    <row r="6" spans="2:17" ht="20.100000000000001" customHeight="1">
      <c r="B6" s="1" t="s">
        <v>8</v>
      </c>
      <c r="C6" s="1"/>
      <c r="D6" s="1"/>
      <c r="E6" s="15">
        <v>44904</v>
      </c>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383" t="s">
        <v>14</v>
      </c>
      <c r="H9" s="384" t="s">
        <v>15</v>
      </c>
      <c r="I9" s="18" t="s">
        <v>16</v>
      </c>
      <c r="J9" s="17" t="s">
        <v>17</v>
      </c>
      <c r="K9" s="17" t="s">
        <v>18</v>
      </c>
      <c r="L9" s="17" t="s">
        <v>19</v>
      </c>
      <c r="M9" s="19" t="s">
        <v>20</v>
      </c>
      <c r="N9" s="16" t="s">
        <v>21</v>
      </c>
      <c r="O9" s="17" t="s">
        <v>22</v>
      </c>
      <c r="P9" s="19" t="s">
        <v>23</v>
      </c>
      <c r="Q9" s="21" t="s">
        <v>24</v>
      </c>
    </row>
    <row r="10" spans="2:17" s="9" customFormat="1" ht="19.7" customHeight="1">
      <c r="B10" s="16">
        <v>1</v>
      </c>
      <c r="C10" s="16" t="s">
        <v>662</v>
      </c>
      <c r="D10" s="16" t="s">
        <v>662</v>
      </c>
      <c r="E10" s="54" t="s">
        <v>6707</v>
      </c>
      <c r="F10" s="54"/>
      <c r="G10" s="278"/>
      <c r="H10" s="278">
        <f>F10*G10</f>
        <v>0</v>
      </c>
      <c r="I10" s="18"/>
      <c r="J10" s="54"/>
      <c r="K10" s="847"/>
      <c r="L10" s="17"/>
      <c r="M10" s="19"/>
      <c r="N10" s="16"/>
      <c r="O10" s="56"/>
      <c r="P10" s="19"/>
      <c r="Q10" s="21"/>
    </row>
    <row r="11" spans="2:17" s="9" customFormat="1" ht="19.7" customHeight="1">
      <c r="B11" s="16">
        <v>2</v>
      </c>
      <c r="C11" s="16" t="s">
        <v>96</v>
      </c>
      <c r="D11" s="16" t="s">
        <v>80</v>
      </c>
      <c r="E11" s="54" t="s">
        <v>7225</v>
      </c>
      <c r="F11" s="54">
        <v>1</v>
      </c>
      <c r="G11" s="54">
        <v>4000</v>
      </c>
      <c r="H11" s="278">
        <f>F11*G11</f>
        <v>4000</v>
      </c>
      <c r="I11" s="17"/>
      <c r="J11" s="54" t="s">
        <v>7226</v>
      </c>
      <c r="K11" s="847"/>
      <c r="L11" s="16"/>
      <c r="M11" s="19">
        <v>44866</v>
      </c>
      <c r="N11" s="16"/>
      <c r="O11" s="56"/>
      <c r="P11" s="56">
        <v>44869</v>
      </c>
      <c r="Q11" s="21">
        <v>44869</v>
      </c>
    </row>
    <row r="12" spans="2:17" s="9" customFormat="1" ht="19.7" customHeight="1">
      <c r="B12" s="16">
        <v>2</v>
      </c>
      <c r="C12" s="16" t="s">
        <v>96</v>
      </c>
      <c r="D12" s="16" t="s">
        <v>80</v>
      </c>
      <c r="E12" s="54" t="s">
        <v>7227</v>
      </c>
      <c r="F12" s="54">
        <v>1</v>
      </c>
      <c r="G12" s="54">
        <v>1970</v>
      </c>
      <c r="H12" s="278">
        <f>F12*G12</f>
        <v>1970</v>
      </c>
      <c r="I12" s="17"/>
      <c r="J12" s="54" t="s">
        <v>4833</v>
      </c>
      <c r="K12" s="847"/>
      <c r="L12" s="17"/>
      <c r="M12" s="19">
        <v>44866</v>
      </c>
      <c r="N12" s="16"/>
      <c r="O12" s="17"/>
      <c r="P12" s="19">
        <v>44869</v>
      </c>
      <c r="Q12" s="21">
        <v>44869</v>
      </c>
    </row>
    <row r="13" spans="2:17" s="9" customFormat="1" ht="19.7" customHeight="1">
      <c r="B13" s="16">
        <v>2</v>
      </c>
      <c r="C13" s="16" t="s">
        <v>492</v>
      </c>
      <c r="D13" s="16" t="s">
        <v>492</v>
      </c>
      <c r="E13" s="54" t="s">
        <v>5221</v>
      </c>
      <c r="F13" s="54">
        <v>1</v>
      </c>
      <c r="G13" s="54">
        <v>210</v>
      </c>
      <c r="H13" s="278">
        <f t="shared" ref="H13:H23" si="0">F13*G13</f>
        <v>210</v>
      </c>
      <c r="I13" s="18"/>
      <c r="J13" s="54" t="s">
        <v>5222</v>
      </c>
      <c r="K13" s="17" t="s">
        <v>6691</v>
      </c>
      <c r="L13" s="16"/>
      <c r="M13" s="19">
        <v>44865</v>
      </c>
      <c r="N13" s="16"/>
      <c r="O13" s="56"/>
      <c r="P13" s="56">
        <v>44869</v>
      </c>
      <c r="Q13" s="21">
        <v>44869</v>
      </c>
    </row>
    <row r="14" spans="2:17" s="9" customFormat="1" ht="19.7" customHeight="1">
      <c r="B14" s="16">
        <v>2</v>
      </c>
      <c r="C14" s="16" t="s">
        <v>492</v>
      </c>
      <c r="D14" s="16" t="s">
        <v>492</v>
      </c>
      <c r="E14" s="54" t="s">
        <v>1233</v>
      </c>
      <c r="F14" s="54">
        <v>1</v>
      </c>
      <c r="G14" s="54">
        <v>160</v>
      </c>
      <c r="H14" s="278">
        <f t="shared" si="0"/>
        <v>160</v>
      </c>
      <c r="I14" s="18"/>
      <c r="J14" s="54" t="s">
        <v>633</v>
      </c>
      <c r="K14" s="17" t="s">
        <v>6691</v>
      </c>
      <c r="L14" s="16"/>
      <c r="M14" s="19">
        <v>44865</v>
      </c>
      <c r="N14" s="16"/>
      <c r="O14" s="56"/>
      <c r="P14" s="56">
        <v>44869</v>
      </c>
      <c r="Q14" s="21">
        <v>44869</v>
      </c>
    </row>
    <row r="15" spans="2:17" s="9" customFormat="1" ht="19.7" customHeight="1">
      <c r="B15" s="16">
        <v>2</v>
      </c>
      <c r="C15" s="16" t="s">
        <v>492</v>
      </c>
      <c r="D15" s="16" t="s">
        <v>492</v>
      </c>
      <c r="E15" s="54" t="s">
        <v>881</v>
      </c>
      <c r="F15" s="54">
        <v>1</v>
      </c>
      <c r="G15" s="54">
        <v>170</v>
      </c>
      <c r="H15" s="278">
        <f t="shared" si="0"/>
        <v>170</v>
      </c>
      <c r="I15" s="18"/>
      <c r="J15" s="54" t="s">
        <v>882</v>
      </c>
      <c r="K15" s="17" t="s">
        <v>6691</v>
      </c>
      <c r="L15" s="17"/>
      <c r="M15" s="19">
        <v>44865</v>
      </c>
      <c r="N15" s="16"/>
      <c r="O15" s="17"/>
      <c r="P15" s="56">
        <v>44869</v>
      </c>
      <c r="Q15" s="21">
        <v>44869</v>
      </c>
    </row>
    <row r="16" spans="2:17" s="9" customFormat="1" ht="19.7" customHeight="1">
      <c r="B16" s="16">
        <v>2</v>
      </c>
      <c r="C16" s="16" t="s">
        <v>492</v>
      </c>
      <c r="D16" s="16" t="s">
        <v>492</v>
      </c>
      <c r="E16" s="54" t="s">
        <v>1234</v>
      </c>
      <c r="F16" s="54">
        <v>1</v>
      </c>
      <c r="G16" s="54">
        <v>210</v>
      </c>
      <c r="H16" s="278">
        <f t="shared" si="0"/>
        <v>210</v>
      </c>
      <c r="I16" s="18"/>
      <c r="J16" s="54" t="s">
        <v>882</v>
      </c>
      <c r="K16" s="17" t="s">
        <v>6691</v>
      </c>
      <c r="L16" s="17"/>
      <c r="M16" s="19">
        <v>44865</v>
      </c>
      <c r="N16" s="16"/>
      <c r="O16" s="17"/>
      <c r="P16" s="56">
        <v>44869</v>
      </c>
      <c r="Q16" s="21">
        <v>44869</v>
      </c>
    </row>
    <row r="17" spans="2:17" s="9" customFormat="1" ht="19.7" customHeight="1">
      <c r="B17" s="16">
        <v>2</v>
      </c>
      <c r="C17" s="16" t="s">
        <v>492</v>
      </c>
      <c r="D17" s="16" t="s">
        <v>492</v>
      </c>
      <c r="E17" s="54" t="s">
        <v>1138</v>
      </c>
      <c r="F17" s="54">
        <v>1</v>
      </c>
      <c r="G17" s="54">
        <v>2970</v>
      </c>
      <c r="H17" s="278">
        <f t="shared" si="0"/>
        <v>2970</v>
      </c>
      <c r="I17" s="18"/>
      <c r="J17" s="54" t="s">
        <v>1139</v>
      </c>
      <c r="K17" s="17" t="s">
        <v>6691</v>
      </c>
      <c r="L17" s="16"/>
      <c r="M17" s="19">
        <v>44865</v>
      </c>
      <c r="N17" s="16"/>
      <c r="O17" s="56"/>
      <c r="P17" s="56">
        <v>44869</v>
      </c>
      <c r="Q17" s="21">
        <v>44869</v>
      </c>
    </row>
    <row r="18" spans="2:17" s="9" customFormat="1" ht="19.7" customHeight="1">
      <c r="B18" s="16">
        <v>2</v>
      </c>
      <c r="C18" s="16" t="s">
        <v>492</v>
      </c>
      <c r="D18" s="16" t="s">
        <v>492</v>
      </c>
      <c r="E18" s="54" t="s">
        <v>1235</v>
      </c>
      <c r="F18" s="54">
        <v>1</v>
      </c>
      <c r="G18" s="54">
        <v>250</v>
      </c>
      <c r="H18" s="278">
        <f t="shared" si="0"/>
        <v>250</v>
      </c>
      <c r="I18" s="18"/>
      <c r="J18" s="54" t="s">
        <v>1236</v>
      </c>
      <c r="K18" s="17" t="s">
        <v>6691</v>
      </c>
      <c r="L18" s="16"/>
      <c r="M18" s="19">
        <v>44865</v>
      </c>
      <c r="N18" s="16"/>
      <c r="O18" s="56"/>
      <c r="P18" s="56">
        <v>44869</v>
      </c>
      <c r="Q18" s="21">
        <v>44869</v>
      </c>
    </row>
    <row r="19" spans="2:17" s="9" customFormat="1" ht="19.7" customHeight="1">
      <c r="B19" s="16">
        <v>2</v>
      </c>
      <c r="C19" s="16" t="s">
        <v>492</v>
      </c>
      <c r="D19" s="16" t="s">
        <v>492</v>
      </c>
      <c r="E19" s="54" t="s">
        <v>1237</v>
      </c>
      <c r="F19" s="54">
        <v>1</v>
      </c>
      <c r="G19" s="54">
        <v>270</v>
      </c>
      <c r="H19" s="278">
        <f t="shared" si="0"/>
        <v>270</v>
      </c>
      <c r="I19" s="18"/>
      <c r="J19" s="54" t="s">
        <v>939</v>
      </c>
      <c r="K19" s="17" t="s">
        <v>6691</v>
      </c>
      <c r="L19" s="16"/>
      <c r="M19" s="19">
        <v>44865</v>
      </c>
      <c r="N19" s="16"/>
      <c r="O19" s="56"/>
      <c r="P19" s="56">
        <v>44869</v>
      </c>
      <c r="Q19" s="21">
        <v>44869</v>
      </c>
    </row>
    <row r="20" spans="2:17" s="9" customFormat="1" ht="19.7" customHeight="1">
      <c r="B20" s="16">
        <v>2</v>
      </c>
      <c r="C20" s="16" t="s">
        <v>492</v>
      </c>
      <c r="D20" s="16" t="s">
        <v>492</v>
      </c>
      <c r="E20" s="54" t="s">
        <v>7228</v>
      </c>
      <c r="F20" s="54">
        <v>1</v>
      </c>
      <c r="G20" s="54">
        <v>3100</v>
      </c>
      <c r="H20" s="278">
        <f t="shared" si="0"/>
        <v>3100</v>
      </c>
      <c r="I20" s="17"/>
      <c r="J20" s="54" t="s">
        <v>7229</v>
      </c>
      <c r="K20" s="17" t="s">
        <v>6691</v>
      </c>
      <c r="L20" s="16"/>
      <c r="M20" s="19">
        <v>44865</v>
      </c>
      <c r="N20" s="16"/>
      <c r="O20" s="56"/>
      <c r="P20" s="56">
        <v>44869</v>
      </c>
      <c r="Q20" s="21">
        <v>44869</v>
      </c>
    </row>
    <row r="21" spans="2:17" s="9" customFormat="1" ht="19.7" customHeight="1">
      <c r="B21" s="16">
        <v>2</v>
      </c>
      <c r="C21" s="16" t="s">
        <v>492</v>
      </c>
      <c r="D21" s="16" t="s">
        <v>492</v>
      </c>
      <c r="E21" s="54" t="s">
        <v>7230</v>
      </c>
      <c r="F21" s="54">
        <v>1</v>
      </c>
      <c r="G21" s="54">
        <v>170</v>
      </c>
      <c r="H21" s="278">
        <f t="shared" si="0"/>
        <v>170</v>
      </c>
      <c r="I21" s="17"/>
      <c r="J21" s="54" t="s">
        <v>7231</v>
      </c>
      <c r="K21" s="17" t="s">
        <v>6691</v>
      </c>
      <c r="L21" s="17"/>
      <c r="M21" s="19">
        <v>44865</v>
      </c>
      <c r="N21" s="16"/>
      <c r="O21" s="17"/>
      <c r="P21" s="56">
        <v>44869</v>
      </c>
      <c r="Q21" s="21">
        <v>44869</v>
      </c>
    </row>
    <row r="22" spans="2:17" s="9" customFormat="1" ht="19.7" customHeight="1">
      <c r="B22" s="16">
        <v>2</v>
      </c>
      <c r="C22" s="16" t="s">
        <v>492</v>
      </c>
      <c r="D22" s="16" t="s">
        <v>492</v>
      </c>
      <c r="E22" s="54" t="s">
        <v>7232</v>
      </c>
      <c r="F22" s="54">
        <v>1</v>
      </c>
      <c r="G22" s="54">
        <v>1260</v>
      </c>
      <c r="H22" s="278">
        <f t="shared" si="0"/>
        <v>1260</v>
      </c>
      <c r="I22" s="17"/>
      <c r="J22" s="54" t="s">
        <v>1633</v>
      </c>
      <c r="K22" s="17" t="s">
        <v>6691</v>
      </c>
      <c r="L22" s="16"/>
      <c r="M22" s="19">
        <v>44865</v>
      </c>
      <c r="N22" s="16"/>
      <c r="O22" s="56"/>
      <c r="P22" s="56">
        <v>44869</v>
      </c>
      <c r="Q22" s="21">
        <v>44869</v>
      </c>
    </row>
    <row r="23" spans="2:17" s="9" customFormat="1" ht="19.7" customHeight="1">
      <c r="B23" s="16">
        <v>3</v>
      </c>
      <c r="C23" s="16" t="s">
        <v>492</v>
      </c>
      <c r="D23" s="16" t="s">
        <v>492</v>
      </c>
      <c r="E23" s="54" t="s">
        <v>7233</v>
      </c>
      <c r="F23" s="54">
        <v>1</v>
      </c>
      <c r="G23" s="54">
        <v>25919</v>
      </c>
      <c r="H23" s="278">
        <f t="shared" si="0"/>
        <v>25919</v>
      </c>
      <c r="I23" s="17"/>
      <c r="J23" s="54" t="s">
        <v>7234</v>
      </c>
      <c r="K23" s="17" t="s">
        <v>6691</v>
      </c>
      <c r="L23" s="16"/>
      <c r="M23" s="19">
        <v>44865</v>
      </c>
      <c r="N23" s="16"/>
      <c r="O23" s="56"/>
      <c r="P23" s="56">
        <v>44879</v>
      </c>
      <c r="Q23" s="21">
        <v>44879</v>
      </c>
    </row>
    <row r="24" spans="2:17" s="9" customFormat="1" ht="19.7" customHeight="1">
      <c r="B24" s="16">
        <v>4</v>
      </c>
      <c r="C24" s="16" t="s">
        <v>662</v>
      </c>
      <c r="D24" s="16" t="s">
        <v>662</v>
      </c>
      <c r="E24" s="54" t="s">
        <v>5708</v>
      </c>
      <c r="F24" s="54">
        <v>10</v>
      </c>
      <c r="G24" s="278">
        <v>5000</v>
      </c>
      <c r="H24" s="278">
        <f>F24*G24</f>
        <v>50000</v>
      </c>
      <c r="I24" s="17"/>
      <c r="J24" s="54"/>
      <c r="K24" s="17"/>
      <c r="L24" s="16"/>
      <c r="M24" s="19"/>
      <c r="N24" s="16"/>
      <c r="O24" s="56"/>
      <c r="P24" s="56"/>
      <c r="Q24" s="21"/>
    </row>
    <row r="25" spans="2:17" s="9" customFormat="1" ht="19.7" customHeight="1">
      <c r="B25" s="16">
        <v>4</v>
      </c>
      <c r="C25" s="16" t="s">
        <v>662</v>
      </c>
      <c r="D25" s="16" t="s">
        <v>662</v>
      </c>
      <c r="E25" s="145" t="s">
        <v>664</v>
      </c>
      <c r="F25" s="54">
        <v>5</v>
      </c>
      <c r="G25" s="520">
        <v>5000</v>
      </c>
      <c r="H25" s="278">
        <f>F25*G25</f>
        <v>25000</v>
      </c>
      <c r="I25" s="17"/>
      <c r="J25" s="54"/>
      <c r="K25" s="146"/>
      <c r="L25" s="16"/>
      <c r="M25" s="19"/>
      <c r="N25" s="16"/>
      <c r="O25" s="482"/>
      <c r="P25" s="56"/>
      <c r="Q25" s="19"/>
    </row>
    <row r="26" spans="2:17" s="9" customFormat="1" ht="19.7" customHeight="1">
      <c r="B26" s="16">
        <v>2</v>
      </c>
      <c r="C26" s="16" t="s">
        <v>492</v>
      </c>
      <c r="D26" s="16" t="s">
        <v>492</v>
      </c>
      <c r="E26" s="54" t="s">
        <v>1138</v>
      </c>
      <c r="F26" s="54">
        <v>1</v>
      </c>
      <c r="G26" s="54">
        <v>2970</v>
      </c>
      <c r="H26" s="278">
        <f>F26*G26</f>
        <v>2970</v>
      </c>
      <c r="I26" s="18"/>
      <c r="J26" s="54" t="s">
        <v>1139</v>
      </c>
      <c r="K26" s="17" t="s">
        <v>6691</v>
      </c>
      <c r="L26" s="16"/>
      <c r="M26" s="19">
        <v>44909</v>
      </c>
      <c r="N26" s="16"/>
      <c r="O26" s="56"/>
      <c r="P26" s="56">
        <v>44909</v>
      </c>
      <c r="Q26" s="21">
        <v>44910</v>
      </c>
    </row>
    <row r="27" spans="2:17" s="9" customFormat="1" ht="19.7" customHeight="1">
      <c r="B27" s="16">
        <v>2</v>
      </c>
      <c r="C27" s="16" t="s">
        <v>492</v>
      </c>
      <c r="D27" s="16" t="s">
        <v>492</v>
      </c>
      <c r="E27" s="54" t="s">
        <v>62</v>
      </c>
      <c r="F27" s="54">
        <v>1</v>
      </c>
      <c r="G27" s="54">
        <v>450</v>
      </c>
      <c r="H27" s="278">
        <f>F27*G27</f>
        <v>450</v>
      </c>
      <c r="I27" s="18"/>
      <c r="J27" s="54" t="s">
        <v>62</v>
      </c>
      <c r="K27" s="17" t="s">
        <v>6691</v>
      </c>
      <c r="L27" s="16"/>
      <c r="M27" s="19">
        <v>44909</v>
      </c>
      <c r="N27" s="16"/>
      <c r="O27" s="56"/>
      <c r="P27" s="56">
        <v>44909</v>
      </c>
      <c r="Q27" s="21">
        <v>44910</v>
      </c>
    </row>
  </sheetData>
  <autoFilter ref="B9:O15" xr:uid="{FDC02F1C-30E4-4D87-B71A-D47FF7417A05}"/>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4DE1E-5356-4BEA-82DC-DAE48ACB4EE8}">
  <dimension ref="A1:B5"/>
  <sheetViews>
    <sheetView view="pageBreakPreview" zoomScale="60" zoomScaleNormal="100" workbookViewId="0">
      <selection activeCell="E8" sqref="E8"/>
    </sheetView>
  </sheetViews>
  <sheetFormatPr defaultRowHeight="18.75"/>
  <cols>
    <col min="1" max="1" width="13.25" style="3" bestFit="1" customWidth="1"/>
    <col min="2" max="2" width="22.125" style="3" bestFit="1" customWidth="1"/>
    <col min="3" max="256" width="9" style="3"/>
    <col min="257" max="257" width="13.25" style="3" bestFit="1" customWidth="1"/>
    <col min="258" max="258" width="22.125" style="3" bestFit="1" customWidth="1"/>
    <col min="259" max="512" width="9" style="3"/>
    <col min="513" max="513" width="13.25" style="3" bestFit="1" customWidth="1"/>
    <col min="514" max="514" width="22.125" style="3" bestFit="1" customWidth="1"/>
    <col min="515" max="768" width="9" style="3"/>
    <col min="769" max="769" width="13.25" style="3" bestFit="1" customWidth="1"/>
    <col min="770" max="770" width="22.125" style="3" bestFit="1" customWidth="1"/>
    <col min="771" max="1024" width="9" style="3"/>
    <col min="1025" max="1025" width="13.25" style="3" bestFit="1" customWidth="1"/>
    <col min="1026" max="1026" width="22.125" style="3" bestFit="1" customWidth="1"/>
    <col min="1027" max="1280" width="9" style="3"/>
    <col min="1281" max="1281" width="13.25" style="3" bestFit="1" customWidth="1"/>
    <col min="1282" max="1282" width="22.125" style="3" bestFit="1" customWidth="1"/>
    <col min="1283" max="1536" width="9" style="3"/>
    <col min="1537" max="1537" width="13.25" style="3" bestFit="1" customWidth="1"/>
    <col min="1538" max="1538" width="22.125" style="3" bestFit="1" customWidth="1"/>
    <col min="1539" max="1792" width="9" style="3"/>
    <col min="1793" max="1793" width="13.25" style="3" bestFit="1" customWidth="1"/>
    <col min="1794" max="1794" width="22.125" style="3" bestFit="1" customWidth="1"/>
    <col min="1795" max="2048" width="9" style="3"/>
    <col min="2049" max="2049" width="13.25" style="3" bestFit="1" customWidth="1"/>
    <col min="2050" max="2050" width="22.125" style="3" bestFit="1" customWidth="1"/>
    <col min="2051" max="2304" width="9" style="3"/>
    <col min="2305" max="2305" width="13.25" style="3" bestFit="1" customWidth="1"/>
    <col min="2306" max="2306" width="22.125" style="3" bestFit="1" customWidth="1"/>
    <col min="2307" max="2560" width="9" style="3"/>
    <col min="2561" max="2561" width="13.25" style="3" bestFit="1" customWidth="1"/>
    <col min="2562" max="2562" width="22.125" style="3" bestFit="1" customWidth="1"/>
    <col min="2563" max="2816" width="9" style="3"/>
    <col min="2817" max="2817" width="13.25" style="3" bestFit="1" customWidth="1"/>
    <col min="2818" max="2818" width="22.125" style="3" bestFit="1" customWidth="1"/>
    <col min="2819" max="3072" width="9" style="3"/>
    <col min="3073" max="3073" width="13.25" style="3" bestFit="1" customWidth="1"/>
    <col min="3074" max="3074" width="22.125" style="3" bestFit="1" customWidth="1"/>
    <col min="3075" max="3328" width="9" style="3"/>
    <col min="3329" max="3329" width="13.25" style="3" bestFit="1" customWidth="1"/>
    <col min="3330" max="3330" width="22.125" style="3" bestFit="1" customWidth="1"/>
    <col min="3331" max="3584" width="9" style="3"/>
    <col min="3585" max="3585" width="13.25" style="3" bestFit="1" customWidth="1"/>
    <col min="3586" max="3586" width="22.125" style="3" bestFit="1" customWidth="1"/>
    <col min="3587" max="3840" width="9" style="3"/>
    <col min="3841" max="3841" width="13.25" style="3" bestFit="1" customWidth="1"/>
    <col min="3842" max="3842" width="22.125" style="3" bestFit="1" customWidth="1"/>
    <col min="3843" max="4096" width="9" style="3"/>
    <col min="4097" max="4097" width="13.25" style="3" bestFit="1" customWidth="1"/>
    <col min="4098" max="4098" width="22.125" style="3" bestFit="1" customWidth="1"/>
    <col min="4099" max="4352" width="9" style="3"/>
    <col min="4353" max="4353" width="13.25" style="3" bestFit="1" customWidth="1"/>
    <col min="4354" max="4354" width="22.125" style="3" bestFit="1" customWidth="1"/>
    <col min="4355" max="4608" width="9" style="3"/>
    <col min="4609" max="4609" width="13.25" style="3" bestFit="1" customWidth="1"/>
    <col min="4610" max="4610" width="22.125" style="3" bestFit="1" customWidth="1"/>
    <col min="4611" max="4864" width="9" style="3"/>
    <col min="4865" max="4865" width="13.25" style="3" bestFit="1" customWidth="1"/>
    <col min="4866" max="4866" width="22.125" style="3" bestFit="1" customWidth="1"/>
    <col min="4867" max="5120" width="9" style="3"/>
    <col min="5121" max="5121" width="13.25" style="3" bestFit="1" customWidth="1"/>
    <col min="5122" max="5122" width="22.125" style="3" bestFit="1" customWidth="1"/>
    <col min="5123" max="5376" width="9" style="3"/>
    <col min="5377" max="5377" width="13.25" style="3" bestFit="1" customWidth="1"/>
    <col min="5378" max="5378" width="22.125" style="3" bestFit="1" customWidth="1"/>
    <col min="5379" max="5632" width="9" style="3"/>
    <col min="5633" max="5633" width="13.25" style="3" bestFit="1" customWidth="1"/>
    <col min="5634" max="5634" width="22.125" style="3" bestFit="1" customWidth="1"/>
    <col min="5635" max="5888" width="9" style="3"/>
    <col min="5889" max="5889" width="13.25" style="3" bestFit="1" customWidth="1"/>
    <col min="5890" max="5890" width="22.125" style="3" bestFit="1" customWidth="1"/>
    <col min="5891" max="6144" width="9" style="3"/>
    <col min="6145" max="6145" width="13.25" style="3" bestFit="1" customWidth="1"/>
    <col min="6146" max="6146" width="22.125" style="3" bestFit="1" customWidth="1"/>
    <col min="6147" max="6400" width="9" style="3"/>
    <col min="6401" max="6401" width="13.25" style="3" bestFit="1" customWidth="1"/>
    <col min="6402" max="6402" width="22.125" style="3" bestFit="1" customWidth="1"/>
    <col min="6403" max="6656" width="9" style="3"/>
    <col min="6657" max="6657" width="13.25" style="3" bestFit="1" customWidth="1"/>
    <col min="6658" max="6658" width="22.125" style="3" bestFit="1" customWidth="1"/>
    <col min="6659" max="6912" width="9" style="3"/>
    <col min="6913" max="6913" width="13.25" style="3" bestFit="1" customWidth="1"/>
    <col min="6914" max="6914" width="22.125" style="3" bestFit="1" customWidth="1"/>
    <col min="6915" max="7168" width="9" style="3"/>
    <col min="7169" max="7169" width="13.25" style="3" bestFit="1" customWidth="1"/>
    <col min="7170" max="7170" width="22.125" style="3" bestFit="1" customWidth="1"/>
    <col min="7171" max="7424" width="9" style="3"/>
    <col min="7425" max="7425" width="13.25" style="3" bestFit="1" customWidth="1"/>
    <col min="7426" max="7426" width="22.125" style="3" bestFit="1" customWidth="1"/>
    <col min="7427" max="7680" width="9" style="3"/>
    <col min="7681" max="7681" width="13.25" style="3" bestFit="1" customWidth="1"/>
    <col min="7682" max="7682" width="22.125" style="3" bestFit="1" customWidth="1"/>
    <col min="7683" max="7936" width="9" style="3"/>
    <col min="7937" max="7937" width="13.25" style="3" bestFit="1" customWidth="1"/>
    <col min="7938" max="7938" width="22.125" style="3" bestFit="1" customWidth="1"/>
    <col min="7939" max="8192" width="9" style="3"/>
    <col min="8193" max="8193" width="13.25" style="3" bestFit="1" customWidth="1"/>
    <col min="8194" max="8194" width="22.125" style="3" bestFit="1" customWidth="1"/>
    <col min="8195" max="8448" width="9" style="3"/>
    <col min="8449" max="8449" width="13.25" style="3" bestFit="1" customWidth="1"/>
    <col min="8450" max="8450" width="22.125" style="3" bestFit="1" customWidth="1"/>
    <col min="8451" max="8704" width="9" style="3"/>
    <col min="8705" max="8705" width="13.25" style="3" bestFit="1" customWidth="1"/>
    <col min="8706" max="8706" width="22.125" style="3" bestFit="1" customWidth="1"/>
    <col min="8707" max="8960" width="9" style="3"/>
    <col min="8961" max="8961" width="13.25" style="3" bestFit="1" customWidth="1"/>
    <col min="8962" max="8962" width="22.125" style="3" bestFit="1" customWidth="1"/>
    <col min="8963" max="9216" width="9" style="3"/>
    <col min="9217" max="9217" width="13.25" style="3" bestFit="1" customWidth="1"/>
    <col min="9218" max="9218" width="22.125" style="3" bestFit="1" customWidth="1"/>
    <col min="9219" max="9472" width="9" style="3"/>
    <col min="9473" max="9473" width="13.25" style="3" bestFit="1" customWidth="1"/>
    <col min="9474" max="9474" width="22.125" style="3" bestFit="1" customWidth="1"/>
    <col min="9475" max="9728" width="9" style="3"/>
    <col min="9729" max="9729" width="13.25" style="3" bestFit="1" customWidth="1"/>
    <col min="9730" max="9730" width="22.125" style="3" bestFit="1" customWidth="1"/>
    <col min="9731" max="9984" width="9" style="3"/>
    <col min="9985" max="9985" width="13.25" style="3" bestFit="1" customWidth="1"/>
    <col min="9986" max="9986" width="22.125" style="3" bestFit="1" customWidth="1"/>
    <col min="9987" max="10240" width="9" style="3"/>
    <col min="10241" max="10241" width="13.25" style="3" bestFit="1" customWidth="1"/>
    <col min="10242" max="10242" width="22.125" style="3" bestFit="1" customWidth="1"/>
    <col min="10243" max="10496" width="9" style="3"/>
    <col min="10497" max="10497" width="13.25" style="3" bestFit="1" customWidth="1"/>
    <col min="10498" max="10498" width="22.125" style="3" bestFit="1" customWidth="1"/>
    <col min="10499" max="10752" width="9" style="3"/>
    <col min="10753" max="10753" width="13.25" style="3" bestFit="1" customWidth="1"/>
    <col min="10754" max="10754" width="22.125" style="3" bestFit="1" customWidth="1"/>
    <col min="10755" max="11008" width="9" style="3"/>
    <col min="11009" max="11009" width="13.25" style="3" bestFit="1" customWidth="1"/>
    <col min="11010" max="11010" width="22.125" style="3" bestFit="1" customWidth="1"/>
    <col min="11011" max="11264" width="9" style="3"/>
    <col min="11265" max="11265" width="13.25" style="3" bestFit="1" customWidth="1"/>
    <col min="11266" max="11266" width="22.125" style="3" bestFit="1" customWidth="1"/>
    <col min="11267" max="11520" width="9" style="3"/>
    <col min="11521" max="11521" width="13.25" style="3" bestFit="1" customWidth="1"/>
    <col min="11522" max="11522" width="22.125" style="3" bestFit="1" customWidth="1"/>
    <col min="11523" max="11776" width="9" style="3"/>
    <col min="11777" max="11777" width="13.25" style="3" bestFit="1" customWidth="1"/>
    <col min="11778" max="11778" width="22.125" style="3" bestFit="1" customWidth="1"/>
    <col min="11779" max="12032" width="9" style="3"/>
    <col min="12033" max="12033" width="13.25" style="3" bestFit="1" customWidth="1"/>
    <col min="12034" max="12034" width="22.125" style="3" bestFit="1" customWidth="1"/>
    <col min="12035" max="12288" width="9" style="3"/>
    <col min="12289" max="12289" width="13.25" style="3" bestFit="1" customWidth="1"/>
    <col min="12290" max="12290" width="22.125" style="3" bestFit="1" customWidth="1"/>
    <col min="12291" max="12544" width="9" style="3"/>
    <col min="12545" max="12545" width="13.25" style="3" bestFit="1" customWidth="1"/>
    <col min="12546" max="12546" width="22.125" style="3" bestFit="1" customWidth="1"/>
    <col min="12547" max="12800" width="9" style="3"/>
    <col min="12801" max="12801" width="13.25" style="3" bestFit="1" customWidth="1"/>
    <col min="12802" max="12802" width="22.125" style="3" bestFit="1" customWidth="1"/>
    <col min="12803" max="13056" width="9" style="3"/>
    <col min="13057" max="13057" width="13.25" style="3" bestFit="1" customWidth="1"/>
    <col min="13058" max="13058" width="22.125" style="3" bestFit="1" customWidth="1"/>
    <col min="13059" max="13312" width="9" style="3"/>
    <col min="13313" max="13313" width="13.25" style="3" bestFit="1" customWidth="1"/>
    <col min="13314" max="13314" width="22.125" style="3" bestFit="1" customWidth="1"/>
    <col min="13315" max="13568" width="9" style="3"/>
    <col min="13569" max="13569" width="13.25" style="3" bestFit="1" customWidth="1"/>
    <col min="13570" max="13570" width="22.125" style="3" bestFit="1" customWidth="1"/>
    <col min="13571" max="13824" width="9" style="3"/>
    <col min="13825" max="13825" width="13.25" style="3" bestFit="1" customWidth="1"/>
    <col min="13826" max="13826" width="22.125" style="3" bestFit="1" customWidth="1"/>
    <col min="13827" max="14080" width="9" style="3"/>
    <col min="14081" max="14081" width="13.25" style="3" bestFit="1" customWidth="1"/>
    <col min="14082" max="14082" width="22.125" style="3" bestFit="1" customWidth="1"/>
    <col min="14083" max="14336" width="9" style="3"/>
    <col min="14337" max="14337" width="13.25" style="3" bestFit="1" customWidth="1"/>
    <col min="14338" max="14338" width="22.125" style="3" bestFit="1" customWidth="1"/>
    <col min="14339" max="14592" width="9" style="3"/>
    <col min="14593" max="14593" width="13.25" style="3" bestFit="1" customWidth="1"/>
    <col min="14594" max="14594" width="22.125" style="3" bestFit="1" customWidth="1"/>
    <col min="14595" max="14848" width="9" style="3"/>
    <col min="14849" max="14849" width="13.25" style="3" bestFit="1" customWidth="1"/>
    <col min="14850" max="14850" width="22.125" style="3" bestFit="1" customWidth="1"/>
    <col min="14851" max="15104" width="9" style="3"/>
    <col min="15105" max="15105" width="13.25" style="3" bestFit="1" customWidth="1"/>
    <col min="15106" max="15106" width="22.125" style="3" bestFit="1" customWidth="1"/>
    <col min="15107" max="15360" width="9" style="3"/>
    <col min="15361" max="15361" width="13.25" style="3" bestFit="1" customWidth="1"/>
    <col min="15362" max="15362" width="22.125" style="3" bestFit="1" customWidth="1"/>
    <col min="15363" max="15616" width="9" style="3"/>
    <col min="15617" max="15617" width="13.25" style="3" bestFit="1" customWidth="1"/>
    <col min="15618" max="15618" width="22.125" style="3" bestFit="1" customWidth="1"/>
    <col min="15619" max="15872" width="9" style="3"/>
    <col min="15873" max="15873" width="13.25" style="3" bestFit="1" customWidth="1"/>
    <col min="15874" max="15874" width="22.125" style="3" bestFit="1" customWidth="1"/>
    <col min="15875" max="16128" width="9" style="3"/>
    <col min="16129" max="16129" width="13.25" style="3" bestFit="1" customWidth="1"/>
    <col min="16130" max="16130" width="22.125" style="3" bestFit="1" customWidth="1"/>
    <col min="16131" max="16384" width="9" style="3"/>
  </cols>
  <sheetData>
    <row r="1" spans="1:2">
      <c r="A1" s="121" t="s">
        <v>0</v>
      </c>
      <c r="B1" s="2" t="s">
        <v>6678</v>
      </c>
    </row>
    <row r="2" spans="1:2">
      <c r="A2" s="121" t="s">
        <v>3</v>
      </c>
      <c r="B2" s="14" t="s">
        <v>6679</v>
      </c>
    </row>
    <row r="3" spans="1:2">
      <c r="A3" s="121" t="s">
        <v>5</v>
      </c>
      <c r="B3" s="14">
        <v>200091</v>
      </c>
    </row>
    <row r="4" spans="1:2">
      <c r="A4" s="121" t="s">
        <v>6</v>
      </c>
      <c r="B4" s="15">
        <v>44837</v>
      </c>
    </row>
    <row r="5" spans="1:2">
      <c r="A5" s="121" t="s">
        <v>8</v>
      </c>
      <c r="B5" s="15"/>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7944F-0F16-4653-9103-3C43B4B25AAC}">
  <dimension ref="B2:Q17"/>
  <sheetViews>
    <sheetView zoomScaleNormal="100" workbookViewId="0">
      <pane xSplit="10" ySplit="9" topLeftCell="P10" activePane="bottomRight" state="frozen"/>
      <selection pane="topRight" activeCell="K1" sqref="K1"/>
      <selection pane="bottomLeft" activeCell="A9" sqref="A9"/>
      <selection pane="bottomRight" activeCell="Q14" sqref="Q14"/>
    </sheetView>
  </sheetViews>
  <sheetFormatPr defaultColWidth="9" defaultRowHeight="18.75"/>
  <cols>
    <col min="1" max="1" width="2.625" style="3" customWidth="1"/>
    <col min="2" max="2" width="20.125" style="9" bestFit="1" customWidth="1"/>
    <col min="3" max="3" width="14.375" style="3" bestFit="1" customWidth="1"/>
    <col min="4" max="4" width="13.125" style="3" bestFit="1" customWidth="1"/>
    <col min="5" max="5" width="40.625" style="3" customWidth="1"/>
    <col min="6" max="6" width="6.25" style="3" customWidth="1"/>
    <col min="7" max="8" width="9.875" style="289" bestFit="1" customWidth="1"/>
    <col min="9" max="9" width="7.5" style="11" customWidth="1"/>
    <col min="10" max="10" width="35.25" style="3" bestFit="1" customWidth="1"/>
    <col min="11" max="11" width="34.625" style="3" bestFit="1" customWidth="1"/>
    <col min="12" max="12" width="11" style="9" customWidth="1"/>
    <col min="13" max="13" width="13.75" style="10" customWidth="1"/>
    <col min="14" max="14" width="6.375" style="3" customWidth="1"/>
    <col min="15" max="15" width="26.25" style="11" customWidth="1"/>
    <col min="16" max="16" width="27.5" style="126" customWidth="1"/>
    <col min="17" max="17" width="15.625" style="288" customWidth="1"/>
    <col min="18" max="16384" width="9" style="3"/>
  </cols>
  <sheetData>
    <row r="2" spans="2:17" ht="20.100000000000001" customHeight="1">
      <c r="B2" s="1" t="s">
        <v>0</v>
      </c>
      <c r="C2" s="1"/>
      <c r="D2" s="1"/>
      <c r="E2" s="2" t="s">
        <v>650</v>
      </c>
      <c r="G2" s="4" t="s">
        <v>2</v>
      </c>
      <c r="H2" s="5"/>
      <c r="I2" s="6"/>
      <c r="J2" s="125">
        <f>SUM(H:H)</f>
        <v>56734</v>
      </c>
    </row>
    <row r="3" spans="2:17" ht="20.100000000000001" customHeight="1">
      <c r="B3" s="1" t="s">
        <v>3</v>
      </c>
      <c r="C3" s="1"/>
      <c r="D3" s="1"/>
      <c r="E3" s="14" t="s">
        <v>651</v>
      </c>
    </row>
    <row r="4" spans="2:17" ht="20.100000000000001" customHeight="1">
      <c r="B4" s="1" t="s">
        <v>5</v>
      </c>
      <c r="C4" s="1"/>
      <c r="D4" s="1"/>
      <c r="E4" s="14">
        <v>201447</v>
      </c>
      <c r="J4" s="127"/>
    </row>
    <row r="5" spans="2:17" ht="20.100000000000001" customHeight="1">
      <c r="B5" s="1" t="s">
        <v>6</v>
      </c>
      <c r="C5" s="1"/>
      <c r="D5" s="1"/>
      <c r="E5" s="15"/>
      <c r="J5" s="127"/>
    </row>
    <row r="6" spans="2:17" ht="20.100000000000001" customHeight="1">
      <c r="B6" s="1" t="s">
        <v>8</v>
      </c>
      <c r="C6" s="1"/>
      <c r="D6" s="1"/>
      <c r="E6" s="15">
        <v>44902</v>
      </c>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290" t="s">
        <v>14</v>
      </c>
      <c r="H9" s="291" t="s">
        <v>15</v>
      </c>
      <c r="I9" s="18" t="s">
        <v>16</v>
      </c>
      <c r="J9" s="17" t="s">
        <v>17</v>
      </c>
      <c r="K9" s="17" t="s">
        <v>18</v>
      </c>
      <c r="L9" s="17" t="s">
        <v>19</v>
      </c>
      <c r="M9" s="19" t="s">
        <v>20</v>
      </c>
      <c r="N9" s="16" t="s">
        <v>21</v>
      </c>
      <c r="O9" s="17" t="s">
        <v>22</v>
      </c>
      <c r="P9" s="19" t="s">
        <v>23</v>
      </c>
      <c r="Q9" s="21" t="s">
        <v>24</v>
      </c>
    </row>
    <row r="10" spans="2:17" s="9" customFormat="1" ht="19.7" customHeight="1">
      <c r="B10" s="16">
        <v>1</v>
      </c>
      <c r="C10" s="16" t="s">
        <v>652</v>
      </c>
      <c r="D10" s="16" t="s">
        <v>652</v>
      </c>
      <c r="E10" s="146" t="s">
        <v>653</v>
      </c>
      <c r="F10" s="60">
        <v>2</v>
      </c>
      <c r="G10" s="290">
        <v>8500</v>
      </c>
      <c r="H10" s="291">
        <f>F10*G10</f>
        <v>17000</v>
      </c>
      <c r="I10" s="18"/>
      <c r="J10" s="146"/>
      <c r="K10" s="292"/>
      <c r="L10" s="17"/>
      <c r="M10" s="19">
        <v>44873</v>
      </c>
      <c r="N10" s="16"/>
      <c r="O10" s="56">
        <v>44887</v>
      </c>
      <c r="P10" s="19">
        <v>44889</v>
      </c>
      <c r="Q10" s="21">
        <v>44889</v>
      </c>
    </row>
    <row r="11" spans="2:17" s="9" customFormat="1" ht="19.7" customHeight="1">
      <c r="B11" s="16">
        <v>1</v>
      </c>
      <c r="C11" s="16" t="s">
        <v>652</v>
      </c>
      <c r="D11" s="16" t="s">
        <v>652</v>
      </c>
      <c r="E11" s="50" t="s">
        <v>654</v>
      </c>
      <c r="F11" s="60">
        <v>2</v>
      </c>
      <c r="G11" s="293">
        <v>5500</v>
      </c>
      <c r="H11" s="291">
        <f t="shared" ref="H11:H16" si="0">F11*G11</f>
        <v>11000</v>
      </c>
      <c r="I11" s="61"/>
      <c r="J11" s="62"/>
      <c r="K11" s="292"/>
      <c r="L11" s="17"/>
      <c r="M11" s="19">
        <v>44873</v>
      </c>
      <c r="N11" s="16"/>
      <c r="O11" s="56">
        <v>44887</v>
      </c>
      <c r="P11" s="19">
        <v>44889</v>
      </c>
      <c r="Q11" s="21">
        <v>44889</v>
      </c>
    </row>
    <row r="12" spans="2:17" s="9" customFormat="1" ht="19.7" customHeight="1">
      <c r="B12" s="16">
        <v>1</v>
      </c>
      <c r="C12" s="16" t="s">
        <v>96</v>
      </c>
      <c r="D12" s="16" t="s">
        <v>80</v>
      </c>
      <c r="E12" s="50" t="s">
        <v>1963</v>
      </c>
      <c r="F12" s="60">
        <v>2</v>
      </c>
      <c r="G12" s="293">
        <v>9780</v>
      </c>
      <c r="H12" s="291">
        <f t="shared" si="0"/>
        <v>19560</v>
      </c>
      <c r="I12" s="61"/>
      <c r="J12" s="62" t="s">
        <v>656</v>
      </c>
      <c r="K12" s="292"/>
      <c r="L12" s="17"/>
      <c r="M12" s="19">
        <v>44873</v>
      </c>
      <c r="N12" s="16"/>
      <c r="O12" s="56">
        <v>44895</v>
      </c>
      <c r="P12" s="19">
        <v>44894</v>
      </c>
      <c r="Q12" s="21">
        <v>44894</v>
      </c>
    </row>
    <row r="13" spans="2:17" s="9" customFormat="1" ht="19.7" customHeight="1">
      <c r="B13" s="16">
        <v>1</v>
      </c>
      <c r="C13" s="16" t="s">
        <v>96</v>
      </c>
      <c r="D13" s="16" t="s">
        <v>80</v>
      </c>
      <c r="E13" s="50" t="s">
        <v>657</v>
      </c>
      <c r="F13" s="60">
        <v>10</v>
      </c>
      <c r="G13" s="290">
        <v>140</v>
      </c>
      <c r="H13" s="291">
        <f t="shared" si="0"/>
        <v>1400</v>
      </c>
      <c r="I13" s="64"/>
      <c r="J13" s="62" t="s">
        <v>7235</v>
      </c>
      <c r="K13" s="292"/>
      <c r="L13" s="17"/>
      <c r="M13" s="19">
        <v>44873</v>
      </c>
      <c r="N13" s="16"/>
      <c r="O13" s="56">
        <v>44895</v>
      </c>
      <c r="P13" s="19">
        <v>44894</v>
      </c>
      <c r="Q13" s="21">
        <v>44894</v>
      </c>
    </row>
    <row r="14" spans="2:17" s="9" customFormat="1" ht="19.7" customHeight="1">
      <c r="B14" s="16">
        <v>1</v>
      </c>
      <c r="C14" s="16" t="s">
        <v>492</v>
      </c>
      <c r="D14" s="16" t="s">
        <v>492</v>
      </c>
      <c r="E14" s="294" t="s">
        <v>1964</v>
      </c>
      <c r="F14" s="60">
        <v>2</v>
      </c>
      <c r="G14" s="290">
        <v>137</v>
      </c>
      <c r="H14" s="291">
        <f t="shared" si="0"/>
        <v>274</v>
      </c>
      <c r="I14" s="295"/>
      <c r="J14" s="294" t="s">
        <v>660</v>
      </c>
      <c r="K14" s="17" t="s">
        <v>661</v>
      </c>
      <c r="L14" s="17"/>
      <c r="M14" s="19"/>
      <c r="N14" s="16"/>
      <c r="O14" s="17"/>
      <c r="P14" s="19"/>
      <c r="Q14" s="21">
        <v>44874</v>
      </c>
    </row>
    <row r="15" spans="2:17" s="9" customFormat="1" ht="19.7" customHeight="1">
      <c r="B15" s="16">
        <v>1</v>
      </c>
      <c r="C15" s="16" t="s">
        <v>662</v>
      </c>
      <c r="D15" s="16" t="s">
        <v>662</v>
      </c>
      <c r="E15" s="294" t="s">
        <v>663</v>
      </c>
      <c r="F15" s="60">
        <v>0.5</v>
      </c>
      <c r="G15" s="290">
        <v>5000</v>
      </c>
      <c r="H15" s="291">
        <f t="shared" si="0"/>
        <v>2500</v>
      </c>
      <c r="I15" s="295"/>
      <c r="J15" s="294"/>
      <c r="K15" s="17"/>
      <c r="L15" s="17"/>
      <c r="M15" s="19"/>
      <c r="N15" s="16"/>
      <c r="O15" s="17"/>
      <c r="P15" s="19"/>
      <c r="Q15" s="21"/>
    </row>
    <row r="16" spans="2:17" s="9" customFormat="1" ht="19.7" customHeight="1">
      <c r="B16" s="16">
        <v>1</v>
      </c>
      <c r="C16" s="16" t="s">
        <v>662</v>
      </c>
      <c r="D16" s="16" t="s">
        <v>662</v>
      </c>
      <c r="E16" s="294" t="s">
        <v>664</v>
      </c>
      <c r="F16" s="60">
        <v>1</v>
      </c>
      <c r="G16" s="290">
        <v>5000</v>
      </c>
      <c r="H16" s="291">
        <f t="shared" si="0"/>
        <v>5000</v>
      </c>
      <c r="I16" s="295"/>
      <c r="J16" s="294"/>
      <c r="K16" s="17"/>
      <c r="L16" s="17"/>
      <c r="M16" s="19"/>
      <c r="N16" s="16"/>
      <c r="O16" s="17"/>
      <c r="P16" s="19"/>
      <c r="Q16" s="21"/>
    </row>
    <row r="17" spans="2:17" s="9" customFormat="1" ht="19.7" customHeight="1">
      <c r="B17" s="16"/>
      <c r="C17" s="59"/>
      <c r="D17" s="59"/>
      <c r="E17" s="54"/>
      <c r="F17" s="54"/>
      <c r="G17" s="290"/>
      <c r="H17" s="290"/>
      <c r="I17" s="64"/>
      <c r="J17" s="296"/>
      <c r="K17" s="16"/>
      <c r="L17" s="16"/>
      <c r="M17" s="19"/>
      <c r="N17" s="16"/>
      <c r="O17" s="56"/>
      <c r="P17" s="56"/>
      <c r="Q17" s="21"/>
    </row>
  </sheetData>
  <autoFilter ref="B9:O17"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0D90A-418F-4B63-848F-6AB4710445AD}">
  <dimension ref="B2:Q17"/>
  <sheetViews>
    <sheetView zoomScaleNormal="100" workbookViewId="0">
      <pane xSplit="10" ySplit="9" topLeftCell="O10" activePane="bottomRight" state="frozen"/>
      <selection pane="topRight" activeCell="K1" sqref="K1"/>
      <selection pane="bottomLeft" activeCell="A9" sqref="A9"/>
      <selection pane="bottomRight" activeCell="Q13" sqref="Q13"/>
    </sheetView>
  </sheetViews>
  <sheetFormatPr defaultColWidth="9" defaultRowHeight="18.75"/>
  <cols>
    <col min="1" max="1" width="2.625" style="3" customWidth="1"/>
    <col min="2" max="2" width="20.125" style="9" bestFit="1" customWidth="1"/>
    <col min="3" max="3" width="14.375" style="3" bestFit="1" customWidth="1"/>
    <col min="4" max="4" width="13.125" style="3" bestFit="1" customWidth="1"/>
    <col min="5" max="5" width="40.625" style="3" customWidth="1"/>
    <col min="6" max="6" width="6.25" style="3" customWidth="1"/>
    <col min="7" max="8" width="9.875" style="289" bestFit="1" customWidth="1"/>
    <col min="9" max="9" width="7.5" style="11" customWidth="1"/>
    <col min="10" max="10" width="35.25" style="3" bestFit="1" customWidth="1"/>
    <col min="11" max="11" width="34.625" style="3" bestFit="1" customWidth="1"/>
    <col min="12" max="12" width="11" style="9" customWidth="1"/>
    <col min="13" max="13" width="13.75" style="10" customWidth="1"/>
    <col min="14" max="14" width="9" style="3" customWidth="1"/>
    <col min="15" max="15" width="26.25" style="11" customWidth="1"/>
    <col min="16" max="16" width="27.5" style="126" customWidth="1"/>
    <col min="17" max="17" width="15.625" style="288" customWidth="1"/>
    <col min="18" max="16384" width="9" style="3"/>
  </cols>
  <sheetData>
    <row r="2" spans="2:17" ht="20.100000000000001" customHeight="1">
      <c r="B2" s="1" t="s">
        <v>0</v>
      </c>
      <c r="C2" s="1"/>
      <c r="D2" s="1"/>
      <c r="E2" s="2" t="s">
        <v>650</v>
      </c>
      <c r="G2" s="4" t="s">
        <v>2</v>
      </c>
      <c r="H2" s="5"/>
      <c r="I2" s="6"/>
      <c r="J2" s="125">
        <f>SUM(H:H)</f>
        <v>28917</v>
      </c>
    </row>
    <row r="3" spans="2:17" ht="20.100000000000001" customHeight="1">
      <c r="B3" s="1" t="s">
        <v>3</v>
      </c>
      <c r="C3" s="1"/>
      <c r="D3" s="1"/>
      <c r="E3" s="14" t="s">
        <v>651</v>
      </c>
    </row>
    <row r="4" spans="2:17" ht="20.100000000000001" customHeight="1">
      <c r="B4" s="1" t="s">
        <v>5</v>
      </c>
      <c r="C4" s="1"/>
      <c r="D4" s="1"/>
      <c r="E4" s="14">
        <v>201448</v>
      </c>
      <c r="J4" s="127"/>
    </row>
    <row r="5" spans="2:17" ht="20.100000000000001" customHeight="1">
      <c r="B5" s="1" t="s">
        <v>6</v>
      </c>
      <c r="C5" s="1"/>
      <c r="D5" s="1"/>
      <c r="E5" s="15"/>
      <c r="J5" s="127"/>
    </row>
    <row r="6" spans="2:17" ht="20.100000000000001" customHeight="1">
      <c r="B6" s="1" t="s">
        <v>8</v>
      </c>
      <c r="C6" s="1"/>
      <c r="D6" s="1"/>
      <c r="E6" s="15">
        <v>44902</v>
      </c>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290" t="s">
        <v>14</v>
      </c>
      <c r="H9" s="291" t="s">
        <v>15</v>
      </c>
      <c r="I9" s="18" t="s">
        <v>16</v>
      </c>
      <c r="J9" s="17" t="s">
        <v>17</v>
      </c>
      <c r="K9" s="17" t="s">
        <v>18</v>
      </c>
      <c r="L9" s="17" t="s">
        <v>19</v>
      </c>
      <c r="M9" s="19" t="s">
        <v>20</v>
      </c>
      <c r="N9" s="16" t="s">
        <v>21</v>
      </c>
      <c r="O9" s="17" t="s">
        <v>22</v>
      </c>
      <c r="P9" s="19" t="s">
        <v>23</v>
      </c>
      <c r="Q9" s="21" t="s">
        <v>24</v>
      </c>
    </row>
    <row r="10" spans="2:17" s="9" customFormat="1" ht="19.7" customHeight="1">
      <c r="B10" s="16">
        <v>1</v>
      </c>
      <c r="C10" s="16" t="s">
        <v>652</v>
      </c>
      <c r="D10" s="16" t="s">
        <v>652</v>
      </c>
      <c r="E10" s="146" t="s">
        <v>653</v>
      </c>
      <c r="F10" s="60">
        <v>1</v>
      </c>
      <c r="G10" s="290">
        <v>8500</v>
      </c>
      <c r="H10" s="291">
        <f>F10*G10</f>
        <v>8500</v>
      </c>
      <c r="I10" s="18"/>
      <c r="J10" s="146"/>
      <c r="K10" s="292"/>
      <c r="L10" s="17"/>
      <c r="M10" s="19">
        <v>44873</v>
      </c>
      <c r="N10" s="16"/>
      <c r="O10" s="56">
        <v>44887</v>
      </c>
      <c r="P10" s="19">
        <v>44889</v>
      </c>
      <c r="Q10" s="21">
        <v>44889</v>
      </c>
    </row>
    <row r="11" spans="2:17" s="9" customFormat="1" ht="19.7" customHeight="1">
      <c r="B11" s="16">
        <v>1</v>
      </c>
      <c r="C11" s="16" t="s">
        <v>652</v>
      </c>
      <c r="D11" s="16" t="s">
        <v>652</v>
      </c>
      <c r="E11" s="50" t="s">
        <v>654</v>
      </c>
      <c r="F11" s="60">
        <v>1</v>
      </c>
      <c r="G11" s="293">
        <v>5500</v>
      </c>
      <c r="H11" s="291">
        <f t="shared" ref="H11:H16" si="0">F11*G11</f>
        <v>5500</v>
      </c>
      <c r="I11" s="61"/>
      <c r="J11" s="62"/>
      <c r="K11" s="292"/>
      <c r="L11" s="17"/>
      <c r="M11" s="19">
        <v>44873</v>
      </c>
      <c r="N11" s="16"/>
      <c r="O11" s="56">
        <v>44887</v>
      </c>
      <c r="P11" s="19">
        <v>44889</v>
      </c>
      <c r="Q11" s="21">
        <v>44889</v>
      </c>
    </row>
    <row r="12" spans="2:17" s="9" customFormat="1" ht="19.7" customHeight="1">
      <c r="B12" s="16">
        <v>1</v>
      </c>
      <c r="C12" s="16" t="s">
        <v>96</v>
      </c>
      <c r="D12" s="16" t="s">
        <v>80</v>
      </c>
      <c r="E12" s="50" t="s">
        <v>1963</v>
      </c>
      <c r="F12" s="60">
        <v>1</v>
      </c>
      <c r="G12" s="293">
        <v>9780</v>
      </c>
      <c r="H12" s="291">
        <f t="shared" si="0"/>
        <v>9780</v>
      </c>
      <c r="I12" s="61"/>
      <c r="J12" s="62" t="s">
        <v>656</v>
      </c>
      <c r="K12" s="292"/>
      <c r="L12" s="17"/>
      <c r="M12" s="19">
        <v>44873</v>
      </c>
      <c r="N12" s="16"/>
      <c r="O12" s="56">
        <v>44895</v>
      </c>
      <c r="P12" s="19">
        <v>44894</v>
      </c>
      <c r="Q12" s="21">
        <v>44894</v>
      </c>
    </row>
    <row r="13" spans="2:17" s="9" customFormat="1" ht="19.7" customHeight="1">
      <c r="B13" s="16">
        <v>1</v>
      </c>
      <c r="C13" s="16" t="s">
        <v>96</v>
      </c>
      <c r="D13" s="16" t="s">
        <v>80</v>
      </c>
      <c r="E13" s="50" t="s">
        <v>657</v>
      </c>
      <c r="F13" s="60">
        <v>0</v>
      </c>
      <c r="G13" s="290">
        <v>140</v>
      </c>
      <c r="H13" s="291">
        <f t="shared" si="0"/>
        <v>0</v>
      </c>
      <c r="I13" s="64"/>
      <c r="J13" s="62" t="s">
        <v>7236</v>
      </c>
      <c r="K13" s="292"/>
      <c r="L13" s="17"/>
      <c r="M13" s="19"/>
      <c r="N13" s="16"/>
      <c r="O13" s="17"/>
      <c r="P13" s="19"/>
      <c r="Q13" s="21"/>
    </row>
    <row r="14" spans="2:17" s="9" customFormat="1" ht="19.7" customHeight="1">
      <c r="B14" s="16">
        <v>1</v>
      </c>
      <c r="C14" s="16" t="s">
        <v>492</v>
      </c>
      <c r="D14" s="16" t="s">
        <v>492</v>
      </c>
      <c r="E14" s="294" t="s">
        <v>1964</v>
      </c>
      <c r="F14" s="60">
        <v>1</v>
      </c>
      <c r="G14" s="290">
        <v>137</v>
      </c>
      <c r="H14" s="291">
        <f t="shared" si="0"/>
        <v>137</v>
      </c>
      <c r="I14" s="295"/>
      <c r="J14" s="294" t="s">
        <v>660</v>
      </c>
      <c r="K14" s="17" t="s">
        <v>661</v>
      </c>
      <c r="L14" s="17"/>
      <c r="M14" s="19"/>
      <c r="N14" s="16"/>
      <c r="O14" s="17"/>
      <c r="P14" s="19"/>
      <c r="Q14" s="21">
        <v>44874</v>
      </c>
    </row>
    <row r="15" spans="2:17" s="9" customFormat="1" ht="19.7" customHeight="1">
      <c r="B15" s="16">
        <v>1</v>
      </c>
      <c r="C15" s="16" t="s">
        <v>662</v>
      </c>
      <c r="D15" s="16" t="s">
        <v>662</v>
      </c>
      <c r="E15" s="294" t="s">
        <v>663</v>
      </c>
      <c r="F15" s="60">
        <v>0.5</v>
      </c>
      <c r="G15" s="290">
        <v>5000</v>
      </c>
      <c r="H15" s="291">
        <f t="shared" si="0"/>
        <v>2500</v>
      </c>
      <c r="I15" s="295"/>
      <c r="J15" s="294"/>
      <c r="K15" s="17"/>
      <c r="L15" s="17"/>
      <c r="M15" s="19"/>
      <c r="N15" s="16"/>
      <c r="O15" s="17"/>
      <c r="P15" s="19"/>
      <c r="Q15" s="21"/>
    </row>
    <row r="16" spans="2:17" s="9" customFormat="1" ht="19.7" customHeight="1">
      <c r="B16" s="16">
        <v>1</v>
      </c>
      <c r="C16" s="16" t="s">
        <v>662</v>
      </c>
      <c r="D16" s="16" t="s">
        <v>662</v>
      </c>
      <c r="E16" s="294" t="s">
        <v>664</v>
      </c>
      <c r="F16" s="60">
        <v>0.5</v>
      </c>
      <c r="G16" s="290">
        <v>5000</v>
      </c>
      <c r="H16" s="291">
        <f t="shared" si="0"/>
        <v>2500</v>
      </c>
      <c r="I16" s="295"/>
      <c r="J16" s="294"/>
      <c r="K16" s="17"/>
      <c r="L16" s="17"/>
      <c r="M16" s="19"/>
      <c r="N16" s="16"/>
      <c r="O16" s="17"/>
      <c r="P16" s="19"/>
      <c r="Q16" s="21"/>
    </row>
    <row r="17" spans="2:17" s="9" customFormat="1" ht="19.7" customHeight="1">
      <c r="B17" s="16"/>
      <c r="C17" s="59"/>
      <c r="D17" s="59"/>
      <c r="E17" s="54"/>
      <c r="F17" s="54"/>
      <c r="G17" s="290"/>
      <c r="H17" s="290"/>
      <c r="I17" s="64"/>
      <c r="J17" s="296"/>
      <c r="K17" s="16"/>
      <c r="L17" s="16"/>
      <c r="M17" s="19"/>
      <c r="N17" s="16"/>
      <c r="O17" s="56"/>
      <c r="P17" s="56"/>
      <c r="Q17" s="21"/>
    </row>
  </sheetData>
  <autoFilter ref="B9:O17"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7267F-BCD4-4E53-9380-17C6E8E2F84A}">
  <dimension ref="B2:Q17"/>
  <sheetViews>
    <sheetView zoomScaleNormal="100" workbookViewId="0">
      <pane xSplit="10" ySplit="9" topLeftCell="O10" activePane="bottomRight" state="frozen"/>
      <selection pane="topRight" activeCell="K1" sqref="K1"/>
      <selection pane="bottomLeft" activeCell="A9" sqref="A9"/>
      <selection pane="bottomRight" activeCell="A13" sqref="A13:XFD13"/>
    </sheetView>
  </sheetViews>
  <sheetFormatPr defaultColWidth="9" defaultRowHeight="18.75"/>
  <cols>
    <col min="1" max="1" width="2.625" style="3" customWidth="1"/>
    <col min="2" max="2" width="20.125" style="9" bestFit="1" customWidth="1"/>
    <col min="3" max="3" width="14.375" style="3" bestFit="1" customWidth="1"/>
    <col min="4" max="4" width="13.125" style="3" bestFit="1" customWidth="1"/>
    <col min="5" max="5" width="40.625" style="3" customWidth="1"/>
    <col min="6" max="6" width="6.25" style="3" customWidth="1"/>
    <col min="7" max="8" width="9.875" style="289" bestFit="1" customWidth="1"/>
    <col min="9" max="9" width="7.5" style="11" customWidth="1"/>
    <col min="10" max="10" width="35.25" style="3" bestFit="1" customWidth="1"/>
    <col min="11" max="11" width="34.625" style="3" bestFit="1" customWidth="1"/>
    <col min="12" max="12" width="11" style="9" customWidth="1"/>
    <col min="13" max="13" width="13.75" style="10" customWidth="1"/>
    <col min="14" max="14" width="6.875" style="3" customWidth="1"/>
    <col min="15" max="15" width="26.25" style="11" customWidth="1"/>
    <col min="16" max="16" width="27.5" style="126" customWidth="1"/>
    <col min="17" max="17" width="15.625" style="288" customWidth="1"/>
    <col min="18" max="16384" width="9" style="3"/>
  </cols>
  <sheetData>
    <row r="2" spans="2:17" ht="20.100000000000001" customHeight="1">
      <c r="B2" s="1" t="s">
        <v>0</v>
      </c>
      <c r="C2" s="1"/>
      <c r="D2" s="1"/>
      <c r="E2" s="2" t="s">
        <v>650</v>
      </c>
      <c r="G2" s="4" t="s">
        <v>2</v>
      </c>
      <c r="H2" s="5"/>
      <c r="I2" s="6"/>
      <c r="J2" s="125">
        <f>SUM(H:H)</f>
        <v>28917</v>
      </c>
    </row>
    <row r="3" spans="2:17" ht="20.100000000000001" customHeight="1">
      <c r="B3" s="1" t="s">
        <v>3</v>
      </c>
      <c r="C3" s="1"/>
      <c r="D3" s="1"/>
      <c r="E3" s="14" t="s">
        <v>651</v>
      </c>
    </row>
    <row r="4" spans="2:17" ht="20.100000000000001" customHeight="1">
      <c r="B4" s="1" t="s">
        <v>5</v>
      </c>
      <c r="C4" s="1"/>
      <c r="D4" s="1"/>
      <c r="E4" s="14">
        <v>201722</v>
      </c>
      <c r="J4" s="127"/>
    </row>
    <row r="5" spans="2:17" ht="20.100000000000001" customHeight="1">
      <c r="B5" s="1" t="s">
        <v>6</v>
      </c>
      <c r="C5" s="1"/>
      <c r="D5" s="1"/>
      <c r="E5" s="15"/>
      <c r="J5" s="127"/>
    </row>
    <row r="6" spans="2:17" ht="20.100000000000001" customHeight="1">
      <c r="B6" s="1" t="s">
        <v>8</v>
      </c>
      <c r="C6" s="1"/>
      <c r="D6" s="1"/>
      <c r="E6" s="15">
        <v>44914</v>
      </c>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290" t="s">
        <v>14</v>
      </c>
      <c r="H9" s="291" t="s">
        <v>15</v>
      </c>
      <c r="I9" s="18" t="s">
        <v>16</v>
      </c>
      <c r="J9" s="17" t="s">
        <v>17</v>
      </c>
      <c r="K9" s="17" t="s">
        <v>18</v>
      </c>
      <c r="L9" s="17" t="s">
        <v>19</v>
      </c>
      <c r="M9" s="19" t="s">
        <v>20</v>
      </c>
      <c r="N9" s="16" t="s">
        <v>21</v>
      </c>
      <c r="O9" s="17" t="s">
        <v>22</v>
      </c>
      <c r="P9" s="19" t="s">
        <v>23</v>
      </c>
      <c r="Q9" s="21" t="s">
        <v>24</v>
      </c>
    </row>
    <row r="10" spans="2:17" s="9" customFormat="1" ht="19.7" customHeight="1">
      <c r="B10" s="16">
        <v>1</v>
      </c>
      <c r="C10" s="16" t="s">
        <v>652</v>
      </c>
      <c r="D10" s="16" t="s">
        <v>652</v>
      </c>
      <c r="E10" s="146" t="s">
        <v>653</v>
      </c>
      <c r="F10" s="60">
        <v>1</v>
      </c>
      <c r="G10" s="290">
        <v>8500</v>
      </c>
      <c r="H10" s="291">
        <f>F10*G10</f>
        <v>8500</v>
      </c>
      <c r="I10" s="18"/>
      <c r="J10" s="146"/>
      <c r="K10" s="292"/>
      <c r="L10" s="17"/>
      <c r="M10" s="19">
        <v>44882</v>
      </c>
      <c r="N10" s="16"/>
      <c r="O10" s="56">
        <v>44895</v>
      </c>
      <c r="P10" s="308">
        <v>44904</v>
      </c>
      <c r="Q10" s="21"/>
    </row>
    <row r="11" spans="2:17" s="9" customFormat="1" ht="19.7" customHeight="1">
      <c r="B11" s="16">
        <v>1</v>
      </c>
      <c r="C11" s="16" t="s">
        <v>652</v>
      </c>
      <c r="D11" s="16" t="s">
        <v>652</v>
      </c>
      <c r="E11" s="50" t="s">
        <v>654</v>
      </c>
      <c r="F11" s="60">
        <v>1</v>
      </c>
      <c r="G11" s="293">
        <v>5500</v>
      </c>
      <c r="H11" s="291">
        <f t="shared" ref="H11:H16" si="0">F11*G11</f>
        <v>5500</v>
      </c>
      <c r="I11" s="61"/>
      <c r="J11" s="62"/>
      <c r="K11" s="292"/>
      <c r="L11" s="17"/>
      <c r="M11" s="19">
        <v>44882</v>
      </c>
      <c r="N11" s="16"/>
      <c r="O11" s="56">
        <v>44895</v>
      </c>
      <c r="P11" s="308">
        <v>44904</v>
      </c>
      <c r="Q11" s="21"/>
    </row>
    <row r="12" spans="2:17" s="9" customFormat="1" ht="19.7" customHeight="1">
      <c r="B12" s="16">
        <v>1</v>
      </c>
      <c r="C12" s="16" t="s">
        <v>96</v>
      </c>
      <c r="D12" s="16" t="s">
        <v>80</v>
      </c>
      <c r="E12" s="50" t="s">
        <v>1963</v>
      </c>
      <c r="F12" s="60">
        <v>1</v>
      </c>
      <c r="G12" s="293">
        <v>9780</v>
      </c>
      <c r="H12" s="291">
        <f t="shared" si="0"/>
        <v>9780</v>
      </c>
      <c r="I12" s="61"/>
      <c r="J12" s="62" t="s">
        <v>656</v>
      </c>
      <c r="K12" s="292"/>
      <c r="L12" s="17"/>
      <c r="M12" s="19">
        <v>44882</v>
      </c>
      <c r="N12" s="16"/>
      <c r="O12" s="56">
        <v>44895</v>
      </c>
      <c r="P12" s="19">
        <v>44895</v>
      </c>
      <c r="Q12" s="21">
        <v>44894</v>
      </c>
    </row>
    <row r="13" spans="2:17" s="9" customFormat="1" ht="19.7" customHeight="1">
      <c r="B13" s="16">
        <v>1</v>
      </c>
      <c r="C13" s="16" t="s">
        <v>96</v>
      </c>
      <c r="D13" s="16" t="s">
        <v>80</v>
      </c>
      <c r="E13" s="50" t="s">
        <v>657</v>
      </c>
      <c r="F13" s="60">
        <v>0</v>
      </c>
      <c r="G13" s="290">
        <v>140</v>
      </c>
      <c r="H13" s="291">
        <f t="shared" si="0"/>
        <v>0</v>
      </c>
      <c r="I13" s="64"/>
      <c r="J13" s="62" t="s">
        <v>7237</v>
      </c>
      <c r="K13" s="17" t="s">
        <v>7238</v>
      </c>
      <c r="L13" s="17"/>
      <c r="M13" s="19"/>
      <c r="N13" s="16"/>
      <c r="O13" s="17"/>
      <c r="P13" s="19"/>
      <c r="Q13" s="21"/>
    </row>
    <row r="14" spans="2:17" s="9" customFormat="1" ht="19.7" customHeight="1">
      <c r="B14" s="16">
        <v>1</v>
      </c>
      <c r="C14" s="16" t="s">
        <v>492</v>
      </c>
      <c r="D14" s="16" t="s">
        <v>492</v>
      </c>
      <c r="E14" s="294" t="s">
        <v>1964</v>
      </c>
      <c r="F14" s="60">
        <v>1</v>
      </c>
      <c r="G14" s="290">
        <v>137</v>
      </c>
      <c r="H14" s="291">
        <f t="shared" si="0"/>
        <v>137</v>
      </c>
      <c r="I14" s="295"/>
      <c r="J14" s="294" t="s">
        <v>660</v>
      </c>
      <c r="K14" s="17" t="s">
        <v>661</v>
      </c>
      <c r="L14" s="17"/>
      <c r="M14" s="19"/>
      <c r="N14" s="16"/>
      <c r="O14" s="17"/>
      <c r="P14" s="19"/>
      <c r="Q14" s="21">
        <v>44886</v>
      </c>
    </row>
    <row r="15" spans="2:17" s="9" customFormat="1" ht="19.7" customHeight="1">
      <c r="B15" s="16">
        <v>1</v>
      </c>
      <c r="C15" s="16" t="s">
        <v>662</v>
      </c>
      <c r="D15" s="16" t="s">
        <v>662</v>
      </c>
      <c r="E15" s="294" t="s">
        <v>663</v>
      </c>
      <c r="F15" s="60">
        <v>0.5</v>
      </c>
      <c r="G15" s="290">
        <v>5000</v>
      </c>
      <c r="H15" s="291">
        <f t="shared" si="0"/>
        <v>2500</v>
      </c>
      <c r="I15" s="295"/>
      <c r="J15" s="294"/>
      <c r="K15" s="17"/>
      <c r="L15" s="17"/>
      <c r="M15" s="19"/>
      <c r="N15" s="16"/>
      <c r="O15" s="17"/>
      <c r="P15" s="19"/>
      <c r="Q15" s="21"/>
    </row>
    <row r="16" spans="2:17" s="9" customFormat="1" ht="19.7" customHeight="1">
      <c r="B16" s="16">
        <v>1</v>
      </c>
      <c r="C16" s="16" t="s">
        <v>662</v>
      </c>
      <c r="D16" s="16" t="s">
        <v>662</v>
      </c>
      <c r="E16" s="294" t="s">
        <v>664</v>
      </c>
      <c r="F16" s="60">
        <v>0.5</v>
      </c>
      <c r="G16" s="290">
        <v>5000</v>
      </c>
      <c r="H16" s="291">
        <f t="shared" si="0"/>
        <v>2500</v>
      </c>
      <c r="I16" s="295"/>
      <c r="J16" s="294"/>
      <c r="K16" s="17"/>
      <c r="L16" s="17"/>
      <c r="M16" s="19"/>
      <c r="N16" s="16"/>
      <c r="O16" s="17"/>
      <c r="P16" s="19"/>
      <c r="Q16" s="21"/>
    </row>
    <row r="17" spans="2:17" s="9" customFormat="1" ht="19.7" customHeight="1">
      <c r="B17" s="16"/>
      <c r="C17" s="59"/>
      <c r="D17" s="59"/>
      <c r="E17" s="54"/>
      <c r="F17" s="54"/>
      <c r="G17" s="290"/>
      <c r="H17" s="290"/>
      <c r="I17" s="64"/>
      <c r="J17" s="296"/>
      <c r="K17" s="16"/>
      <c r="L17" s="16"/>
      <c r="M17" s="19"/>
      <c r="N17" s="16"/>
      <c r="O17" s="56"/>
      <c r="P17" s="56"/>
      <c r="Q17" s="21"/>
    </row>
  </sheetData>
  <autoFilter ref="B9:O17"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12500-34A1-45C8-B41E-3693E33C4088}">
  <dimension ref="B2:Q54"/>
  <sheetViews>
    <sheetView zoomScale="85" zoomScaleNormal="85" workbookViewId="0">
      <pane xSplit="10" ySplit="8" topLeftCell="K21" activePane="bottomRight" state="frozen"/>
      <selection pane="topRight" activeCell="K1" sqref="K1"/>
      <selection pane="bottomLeft" activeCell="A9" sqref="A9"/>
      <selection pane="bottomRight" activeCell="E8" sqref="E8"/>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7239</v>
      </c>
      <c r="G2" s="4" t="s">
        <v>2</v>
      </c>
      <c r="H2" s="5"/>
      <c r="I2" s="6"/>
      <c r="J2" s="125">
        <f>SUM(H:H)</f>
        <v>85977</v>
      </c>
    </row>
    <row r="3" spans="2:17" ht="20.100000000000001" customHeight="1">
      <c r="B3" s="1" t="s">
        <v>3</v>
      </c>
      <c r="C3" s="1"/>
      <c r="D3" s="1"/>
      <c r="E3" s="14" t="s">
        <v>7240</v>
      </c>
    </row>
    <row r="4" spans="2:17" ht="20.100000000000001" customHeight="1">
      <c r="B4" s="1" t="s">
        <v>5</v>
      </c>
      <c r="C4" s="1"/>
      <c r="D4" s="1"/>
      <c r="E4" s="14">
        <v>201758</v>
      </c>
    </row>
    <row r="5" spans="2:17" ht="20.100000000000001" customHeight="1">
      <c r="B5" s="1" t="s">
        <v>6</v>
      </c>
      <c r="C5" s="1"/>
      <c r="D5" s="1"/>
      <c r="E5" s="15">
        <v>44915</v>
      </c>
    </row>
    <row r="6" spans="2:17" ht="20.100000000000001" customHeight="1">
      <c r="B6" s="1" t="s">
        <v>8</v>
      </c>
      <c r="C6" s="1"/>
      <c r="D6" s="1"/>
      <c r="E6" s="15">
        <v>44921</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52">
        <v>0</v>
      </c>
      <c r="H9" s="52">
        <f>F9*G9</f>
        <v>0</v>
      </c>
      <c r="I9" s="18"/>
      <c r="J9" s="146"/>
      <c r="K9" s="146"/>
      <c r="L9" s="17"/>
      <c r="M9" s="19"/>
      <c r="N9" s="16"/>
      <c r="O9" s="17"/>
      <c r="P9" s="19"/>
      <c r="Q9" s="21"/>
    </row>
    <row r="10" spans="2:17" s="9" customFormat="1" ht="19.7" customHeight="1">
      <c r="B10" s="16">
        <v>3</v>
      </c>
      <c r="C10" s="466" t="s">
        <v>96</v>
      </c>
      <c r="D10" s="466" t="s">
        <v>55</v>
      </c>
      <c r="E10" s="145" t="s">
        <v>2709</v>
      </c>
      <c r="F10" s="17">
        <v>1</v>
      </c>
      <c r="G10" s="52">
        <v>230</v>
      </c>
      <c r="H10" s="1027">
        <f>F10*G10</f>
        <v>230</v>
      </c>
      <c r="I10" s="310"/>
      <c r="J10" s="146" t="s">
        <v>992</v>
      </c>
      <c r="K10" s="17"/>
      <c r="L10" s="17"/>
      <c r="M10" s="19">
        <v>44886</v>
      </c>
      <c r="N10" s="16"/>
      <c r="O10" s="56">
        <v>44894</v>
      </c>
      <c r="P10" s="19"/>
      <c r="Q10" s="21">
        <v>44893</v>
      </c>
    </row>
    <row r="11" spans="2:17" s="9" customFormat="1" ht="19.7" customHeight="1">
      <c r="B11" s="16">
        <v>3</v>
      </c>
      <c r="C11" s="466" t="s">
        <v>96</v>
      </c>
      <c r="D11" s="466" t="s">
        <v>55</v>
      </c>
      <c r="E11" s="145" t="s">
        <v>991</v>
      </c>
      <c r="F11" s="17">
        <v>1</v>
      </c>
      <c r="G11" s="52">
        <v>130</v>
      </c>
      <c r="H11" s="1027">
        <f t="shared" ref="H11:H53" si="0">F11*G11</f>
        <v>130</v>
      </c>
      <c r="I11" s="310"/>
      <c r="J11" s="146" t="s">
        <v>992</v>
      </c>
      <c r="K11" s="17"/>
      <c r="L11" s="17"/>
      <c r="M11" s="19">
        <v>44886</v>
      </c>
      <c r="N11" s="16"/>
      <c r="O11" s="56">
        <v>44894</v>
      </c>
      <c r="P11" s="19"/>
      <c r="Q11" s="21">
        <v>44893</v>
      </c>
    </row>
    <row r="12" spans="2:17" s="9" customFormat="1" ht="19.7" customHeight="1">
      <c r="B12" s="16">
        <v>3</v>
      </c>
      <c r="C12" s="466" t="s">
        <v>96</v>
      </c>
      <c r="D12" s="466" t="s">
        <v>55</v>
      </c>
      <c r="E12" s="145" t="s">
        <v>993</v>
      </c>
      <c r="F12" s="17">
        <v>1</v>
      </c>
      <c r="G12" s="52">
        <v>175</v>
      </c>
      <c r="H12" s="1027">
        <f t="shared" si="0"/>
        <v>175</v>
      </c>
      <c r="I12" s="310"/>
      <c r="J12" s="146" t="s">
        <v>992</v>
      </c>
      <c r="K12" s="17"/>
      <c r="L12" s="17"/>
      <c r="M12" s="19">
        <v>44886</v>
      </c>
      <c r="N12" s="16"/>
      <c r="O12" s="56">
        <v>44894</v>
      </c>
      <c r="P12" s="19"/>
      <c r="Q12" s="21">
        <v>44893</v>
      </c>
    </row>
    <row r="13" spans="2:17" s="9" customFormat="1" ht="19.7" customHeight="1">
      <c r="B13" s="16">
        <v>3</v>
      </c>
      <c r="C13" s="466" t="s">
        <v>96</v>
      </c>
      <c r="D13" s="466" t="s">
        <v>55</v>
      </c>
      <c r="E13" s="145" t="s">
        <v>994</v>
      </c>
      <c r="F13" s="17">
        <v>1</v>
      </c>
      <c r="G13" s="52">
        <v>140</v>
      </c>
      <c r="H13" s="1027">
        <f t="shared" si="0"/>
        <v>140</v>
      </c>
      <c r="I13" s="310"/>
      <c r="J13" s="146" t="s">
        <v>992</v>
      </c>
      <c r="K13" s="17"/>
      <c r="L13" s="17"/>
      <c r="M13" s="19">
        <v>44886</v>
      </c>
      <c r="N13" s="16"/>
      <c r="O13" s="56">
        <v>44894</v>
      </c>
      <c r="P13" s="19"/>
      <c r="Q13" s="21">
        <v>44893</v>
      </c>
    </row>
    <row r="14" spans="2:17" s="9" customFormat="1" ht="19.7" customHeight="1">
      <c r="B14" s="16">
        <v>3</v>
      </c>
      <c r="C14" s="466" t="s">
        <v>96</v>
      </c>
      <c r="D14" s="466" t="s">
        <v>55</v>
      </c>
      <c r="E14" s="145" t="s">
        <v>6937</v>
      </c>
      <c r="F14" s="17">
        <v>1</v>
      </c>
      <c r="G14" s="52">
        <v>140</v>
      </c>
      <c r="H14" s="1027">
        <f>F14*G14</f>
        <v>140</v>
      </c>
      <c r="I14" s="310"/>
      <c r="J14" s="146" t="s">
        <v>992</v>
      </c>
      <c r="K14" s="17"/>
      <c r="L14" s="17"/>
      <c r="M14" s="19">
        <v>44886</v>
      </c>
      <c r="N14" s="16"/>
      <c r="O14" s="56">
        <v>44894</v>
      </c>
      <c r="P14" s="19"/>
      <c r="Q14" s="21">
        <v>44893</v>
      </c>
    </row>
    <row r="15" spans="2:17" s="9" customFormat="1" ht="19.7" customHeight="1">
      <c r="B15" s="59">
        <v>3</v>
      </c>
      <c r="C15" s="385" t="s">
        <v>96</v>
      </c>
      <c r="D15" s="385"/>
      <c r="E15" s="1033" t="s">
        <v>995</v>
      </c>
      <c r="F15" s="2181">
        <v>0</v>
      </c>
      <c r="G15" s="52">
        <v>0</v>
      </c>
      <c r="H15" s="514">
        <f>F15*G15</f>
        <v>0</v>
      </c>
      <c r="I15" s="997"/>
      <c r="J15" s="62" t="s">
        <v>992</v>
      </c>
      <c r="K15" s="17"/>
      <c r="L15" s="17"/>
      <c r="M15" s="2016" t="s">
        <v>7241</v>
      </c>
      <c r="N15" s="16"/>
      <c r="O15" s="17"/>
      <c r="P15" s="19"/>
      <c r="Q15" s="21"/>
    </row>
    <row r="16" spans="2:17" s="9" customFormat="1" ht="19.7" customHeight="1">
      <c r="B16" s="59">
        <v>4</v>
      </c>
      <c r="C16" s="385" t="s">
        <v>3979</v>
      </c>
      <c r="D16" s="385" t="s">
        <v>1291</v>
      </c>
      <c r="E16" s="202" t="s">
        <v>3010</v>
      </c>
      <c r="F16" s="1113">
        <v>0</v>
      </c>
      <c r="G16" s="203">
        <v>1600</v>
      </c>
      <c r="H16" s="514">
        <f>F16*G16</f>
        <v>0</v>
      </c>
      <c r="I16" s="997"/>
      <c r="J16" s="62" t="s">
        <v>5030</v>
      </c>
      <c r="K16" s="1113" t="s">
        <v>7242</v>
      </c>
      <c r="L16" s="17"/>
      <c r="M16" s="2016" t="s">
        <v>7241</v>
      </c>
      <c r="N16" s="16"/>
      <c r="O16" s="17"/>
      <c r="P16" s="19"/>
      <c r="Q16" s="21"/>
    </row>
    <row r="17" spans="2:17" s="9" customFormat="1" ht="19.7" customHeight="1">
      <c r="B17" s="16"/>
      <c r="C17" s="163"/>
      <c r="D17" s="163"/>
      <c r="E17" s="1992"/>
      <c r="F17" s="276"/>
      <c r="G17" s="487"/>
      <c r="H17" s="514">
        <f t="shared" si="0"/>
        <v>0</v>
      </c>
      <c r="I17" s="997"/>
      <c r="J17" s="483"/>
      <c r="K17" s="17"/>
      <c r="L17" s="17"/>
      <c r="M17" s="19"/>
      <c r="N17" s="16"/>
      <c r="O17" s="17"/>
      <c r="P17" s="19"/>
      <c r="Q17" s="21"/>
    </row>
    <row r="18" spans="2:17" s="9" customFormat="1" ht="19.7" customHeight="1">
      <c r="B18" s="16">
        <v>3</v>
      </c>
      <c r="C18" s="466" t="s">
        <v>96</v>
      </c>
      <c r="D18" s="466" t="s">
        <v>178</v>
      </c>
      <c r="E18" s="58" t="s">
        <v>7243</v>
      </c>
      <c r="F18" s="465">
        <v>1</v>
      </c>
      <c r="G18" s="487">
        <v>7575</v>
      </c>
      <c r="H18" s="514">
        <f>F18*G18</f>
        <v>7575</v>
      </c>
      <c r="I18" s="997"/>
      <c r="J18" s="483" t="s">
        <v>985</v>
      </c>
      <c r="K18" s="17"/>
      <c r="L18" s="17"/>
      <c r="M18" s="19">
        <v>44883</v>
      </c>
      <c r="N18" s="16"/>
      <c r="O18" s="17"/>
      <c r="P18" s="19">
        <v>44887</v>
      </c>
      <c r="Q18" s="21">
        <v>44887</v>
      </c>
    </row>
    <row r="19" spans="2:17" s="9" customFormat="1" ht="19.7" customHeight="1">
      <c r="B19" s="16">
        <v>3</v>
      </c>
      <c r="C19" s="466" t="s">
        <v>96</v>
      </c>
      <c r="D19" s="466" t="s">
        <v>178</v>
      </c>
      <c r="E19" s="522" t="s">
        <v>4835</v>
      </c>
      <c r="F19" s="465">
        <v>1</v>
      </c>
      <c r="G19" s="487">
        <v>5756</v>
      </c>
      <c r="H19" s="514">
        <f>F19*G19</f>
        <v>5756</v>
      </c>
      <c r="I19" s="997"/>
      <c r="J19" s="483" t="s">
        <v>7244</v>
      </c>
      <c r="K19" s="17"/>
      <c r="L19" s="17"/>
      <c r="M19" s="19">
        <v>44883</v>
      </c>
      <c r="N19" s="16"/>
      <c r="O19" s="17"/>
      <c r="P19" s="351">
        <v>44895</v>
      </c>
      <c r="Q19" s="21">
        <v>44895</v>
      </c>
    </row>
    <row r="20" spans="2:17" s="9" customFormat="1" ht="19.7" customHeight="1">
      <c r="B20" s="16">
        <v>3</v>
      </c>
      <c r="C20" s="466" t="s">
        <v>178</v>
      </c>
      <c r="D20" s="466" t="s">
        <v>178</v>
      </c>
      <c r="E20" s="145" t="s">
        <v>1028</v>
      </c>
      <c r="F20" s="17">
        <v>1</v>
      </c>
      <c r="G20" s="203">
        <v>2970</v>
      </c>
      <c r="H20" s="514">
        <f>F20*G20</f>
        <v>2970</v>
      </c>
      <c r="I20" s="997"/>
      <c r="J20" s="62" t="s">
        <v>1029</v>
      </c>
      <c r="K20" s="17"/>
      <c r="L20" s="17"/>
      <c r="M20" s="19">
        <v>44883</v>
      </c>
      <c r="N20" s="16"/>
      <c r="O20" s="17"/>
      <c r="P20" s="19">
        <v>44887</v>
      </c>
      <c r="Q20" s="21">
        <v>44887</v>
      </c>
    </row>
    <row r="21" spans="2:17" s="9" customFormat="1" ht="19.7" customHeight="1">
      <c r="B21" s="16"/>
      <c r="C21" s="163"/>
      <c r="D21" s="163"/>
      <c r="E21" s="1992"/>
      <c r="F21" s="276"/>
      <c r="G21" s="487"/>
      <c r="H21" s="514">
        <f>F21*G21</f>
        <v>0</v>
      </c>
      <c r="I21" s="997"/>
      <c r="J21" s="483"/>
      <c r="K21" s="17"/>
      <c r="L21" s="17"/>
      <c r="M21" s="19"/>
      <c r="N21" s="16"/>
      <c r="O21" s="17"/>
      <c r="P21" s="19"/>
      <c r="Q21" s="21"/>
    </row>
    <row r="22" spans="2:17" s="9" customFormat="1" ht="19.7" customHeight="1">
      <c r="B22" s="16">
        <v>2</v>
      </c>
      <c r="C22" s="466" t="s">
        <v>178</v>
      </c>
      <c r="D22" s="466" t="s">
        <v>178</v>
      </c>
      <c r="E22" s="145" t="s">
        <v>7245</v>
      </c>
      <c r="F22" s="17">
        <v>1</v>
      </c>
      <c r="G22" s="203">
        <v>1234</v>
      </c>
      <c r="H22" s="514">
        <f t="shared" si="0"/>
        <v>1234</v>
      </c>
      <c r="I22" s="997"/>
      <c r="J22" s="62" t="s">
        <v>7246</v>
      </c>
      <c r="K22" s="17"/>
      <c r="L22" s="17"/>
      <c r="M22" s="19">
        <v>44883</v>
      </c>
      <c r="N22" s="16"/>
      <c r="O22" s="17"/>
      <c r="P22" s="19">
        <v>44897</v>
      </c>
      <c r="Q22" s="21">
        <v>44897</v>
      </c>
    </row>
    <row r="23" spans="2:17" s="9" customFormat="1" ht="19.7" customHeight="1">
      <c r="B23" s="16">
        <v>2</v>
      </c>
      <c r="C23" s="466" t="s">
        <v>178</v>
      </c>
      <c r="D23" s="466" t="s">
        <v>178</v>
      </c>
      <c r="E23" s="145" t="s">
        <v>5019</v>
      </c>
      <c r="F23" s="17">
        <v>1</v>
      </c>
      <c r="G23" s="203">
        <v>2650</v>
      </c>
      <c r="H23" s="514">
        <f t="shared" si="0"/>
        <v>2650</v>
      </c>
      <c r="I23" s="997"/>
      <c r="J23" s="62" t="s">
        <v>2414</v>
      </c>
      <c r="K23" s="17"/>
      <c r="L23" s="17"/>
      <c r="M23" s="19">
        <v>44883</v>
      </c>
      <c r="N23" s="16"/>
      <c r="O23" s="17"/>
      <c r="P23" s="19">
        <v>44897</v>
      </c>
      <c r="Q23" s="21">
        <v>44897</v>
      </c>
    </row>
    <row r="24" spans="2:17" s="9" customFormat="1" ht="19.7" customHeight="1">
      <c r="B24" s="16">
        <v>3</v>
      </c>
      <c r="C24" s="466" t="s">
        <v>178</v>
      </c>
      <c r="D24" s="466" t="s">
        <v>178</v>
      </c>
      <c r="E24" s="145" t="s">
        <v>7247</v>
      </c>
      <c r="F24" s="17">
        <v>1</v>
      </c>
      <c r="G24" s="203">
        <v>2930</v>
      </c>
      <c r="H24" s="514">
        <f t="shared" si="0"/>
        <v>2930</v>
      </c>
      <c r="I24" s="997"/>
      <c r="J24" s="202" t="s">
        <v>7248</v>
      </c>
      <c r="K24" s="17"/>
      <c r="L24" s="17"/>
      <c r="M24" s="19">
        <v>44883</v>
      </c>
      <c r="N24" s="16"/>
      <c r="O24" s="17"/>
      <c r="P24" s="19">
        <v>44897</v>
      </c>
      <c r="Q24" s="21">
        <v>44897</v>
      </c>
    </row>
    <row r="25" spans="2:17" s="9" customFormat="1" ht="19.7" customHeight="1">
      <c r="B25" s="16">
        <v>4</v>
      </c>
      <c r="C25" s="466" t="s">
        <v>5031</v>
      </c>
      <c r="D25" s="466" t="s">
        <v>178</v>
      </c>
      <c r="E25" s="145" t="s">
        <v>553</v>
      </c>
      <c r="F25" s="17">
        <v>2</v>
      </c>
      <c r="G25" s="203">
        <v>147</v>
      </c>
      <c r="H25" s="514">
        <f t="shared" si="0"/>
        <v>294</v>
      </c>
      <c r="I25" s="997"/>
      <c r="J25" s="62" t="s">
        <v>2742</v>
      </c>
      <c r="K25" s="17"/>
      <c r="L25" s="17"/>
      <c r="M25" s="19">
        <v>44883</v>
      </c>
      <c r="N25" s="16"/>
      <c r="O25" s="17"/>
      <c r="P25" s="19">
        <v>44897</v>
      </c>
      <c r="Q25" s="21">
        <v>44897</v>
      </c>
    </row>
    <row r="26" spans="2:17" s="9" customFormat="1" ht="19.7" customHeight="1">
      <c r="B26" s="16">
        <v>4</v>
      </c>
      <c r="C26" s="466" t="s">
        <v>178</v>
      </c>
      <c r="D26" s="466" t="s">
        <v>178</v>
      </c>
      <c r="E26" s="145" t="s">
        <v>7249</v>
      </c>
      <c r="F26" s="17">
        <v>1</v>
      </c>
      <c r="G26" s="203">
        <v>11552</v>
      </c>
      <c r="H26" s="514">
        <f t="shared" si="0"/>
        <v>11552</v>
      </c>
      <c r="I26" s="997"/>
      <c r="J26" s="202" t="s">
        <v>7250</v>
      </c>
      <c r="K26" s="17"/>
      <c r="L26" s="17"/>
      <c r="M26" s="19">
        <v>44883</v>
      </c>
      <c r="N26" s="16"/>
      <c r="O26" s="17"/>
      <c r="P26" s="19">
        <v>44897</v>
      </c>
      <c r="Q26" s="21">
        <v>44897</v>
      </c>
    </row>
    <row r="27" spans="2:17" s="9" customFormat="1" ht="19.7" customHeight="1">
      <c r="B27" s="16">
        <v>4</v>
      </c>
      <c r="C27" s="466" t="s">
        <v>178</v>
      </c>
      <c r="D27" s="466" t="s">
        <v>178</v>
      </c>
      <c r="E27" s="145" t="s">
        <v>7251</v>
      </c>
      <c r="F27" s="17">
        <v>1</v>
      </c>
      <c r="G27" s="203">
        <v>4813</v>
      </c>
      <c r="H27" s="514">
        <f t="shared" si="0"/>
        <v>4813</v>
      </c>
      <c r="I27" s="997"/>
      <c r="J27" s="202" t="s">
        <v>7252</v>
      </c>
      <c r="K27" s="17"/>
      <c r="L27" s="17"/>
      <c r="M27" s="19">
        <v>44883</v>
      </c>
      <c r="N27" s="16"/>
      <c r="O27" s="17"/>
      <c r="P27" s="19">
        <v>44897</v>
      </c>
      <c r="Q27" s="21">
        <v>44897</v>
      </c>
    </row>
    <row r="28" spans="2:17" s="9" customFormat="1" ht="19.7" customHeight="1">
      <c r="B28" s="16">
        <v>4</v>
      </c>
      <c r="C28" s="466" t="s">
        <v>178</v>
      </c>
      <c r="D28" s="466" t="s">
        <v>178</v>
      </c>
      <c r="E28" s="145" t="s">
        <v>7253</v>
      </c>
      <c r="F28" s="17">
        <v>1</v>
      </c>
      <c r="G28" s="203">
        <v>5164</v>
      </c>
      <c r="H28" s="514">
        <f t="shared" si="0"/>
        <v>5164</v>
      </c>
      <c r="I28" s="997"/>
      <c r="J28" s="202" t="s">
        <v>7254</v>
      </c>
      <c r="K28" s="17"/>
      <c r="L28" s="17"/>
      <c r="M28" s="19">
        <v>44883</v>
      </c>
      <c r="N28" s="16"/>
      <c r="O28" s="17"/>
      <c r="P28" s="19">
        <v>44897</v>
      </c>
      <c r="Q28" s="21">
        <v>44897</v>
      </c>
    </row>
    <row r="29" spans="2:17" s="9" customFormat="1" ht="19.7" customHeight="1">
      <c r="B29" s="16">
        <v>4</v>
      </c>
      <c r="C29" s="466" t="s">
        <v>178</v>
      </c>
      <c r="D29" s="466" t="s">
        <v>178</v>
      </c>
      <c r="E29" s="145" t="s">
        <v>7255</v>
      </c>
      <c r="F29" s="17">
        <v>1</v>
      </c>
      <c r="G29" s="203">
        <v>6332</v>
      </c>
      <c r="H29" s="514">
        <f t="shared" si="0"/>
        <v>6332</v>
      </c>
      <c r="I29" s="997"/>
      <c r="J29" s="202" t="s">
        <v>7256</v>
      </c>
      <c r="K29" s="17"/>
      <c r="L29" s="17"/>
      <c r="M29" s="19">
        <v>44883</v>
      </c>
      <c r="N29" s="16"/>
      <c r="O29" s="17"/>
      <c r="P29" s="19">
        <v>44897</v>
      </c>
      <c r="Q29" s="21">
        <v>44897</v>
      </c>
    </row>
    <row r="30" spans="2:17" s="9" customFormat="1" ht="19.7" customHeight="1">
      <c r="B30" s="16">
        <v>4</v>
      </c>
      <c r="C30" s="466" t="s">
        <v>178</v>
      </c>
      <c r="D30" s="466" t="s">
        <v>178</v>
      </c>
      <c r="E30" s="145" t="s">
        <v>7257</v>
      </c>
      <c r="F30" s="17">
        <v>1</v>
      </c>
      <c r="G30" s="203">
        <v>3827</v>
      </c>
      <c r="H30" s="514">
        <f t="shared" si="0"/>
        <v>3827</v>
      </c>
      <c r="I30" s="997"/>
      <c r="J30" s="202" t="s">
        <v>7258</v>
      </c>
      <c r="K30" s="17"/>
      <c r="L30" s="17"/>
      <c r="M30" s="19">
        <v>44883</v>
      </c>
      <c r="N30" s="16"/>
      <c r="O30" s="17"/>
      <c r="P30" s="19">
        <v>44897</v>
      </c>
      <c r="Q30" s="21">
        <v>44897</v>
      </c>
    </row>
    <row r="31" spans="2:17" s="9" customFormat="1" ht="19.7" customHeight="1">
      <c r="B31" s="16">
        <v>4</v>
      </c>
      <c r="C31" s="466" t="s">
        <v>178</v>
      </c>
      <c r="D31" s="466" t="s">
        <v>178</v>
      </c>
      <c r="E31" s="145" t="s">
        <v>7259</v>
      </c>
      <c r="F31" s="17">
        <v>1</v>
      </c>
      <c r="G31" s="203">
        <v>4518</v>
      </c>
      <c r="H31" s="514">
        <f t="shared" si="0"/>
        <v>4518</v>
      </c>
      <c r="I31" s="997"/>
      <c r="J31" s="202" t="s">
        <v>7260</v>
      </c>
      <c r="K31" s="17"/>
      <c r="L31" s="17"/>
      <c r="M31" s="19">
        <v>44883</v>
      </c>
      <c r="N31" s="16"/>
      <c r="O31" s="17"/>
      <c r="P31" s="19">
        <v>44897</v>
      </c>
      <c r="Q31" s="21">
        <v>44897</v>
      </c>
    </row>
    <row r="32" spans="2:17" s="9" customFormat="1" ht="19.7" customHeight="1">
      <c r="B32" s="16">
        <v>4</v>
      </c>
      <c r="C32" s="466" t="s">
        <v>178</v>
      </c>
      <c r="D32" s="466" t="s">
        <v>178</v>
      </c>
      <c r="E32" s="145" t="s">
        <v>7261</v>
      </c>
      <c r="F32" s="17">
        <v>1</v>
      </c>
      <c r="G32" s="203">
        <v>5600</v>
      </c>
      <c r="H32" s="514">
        <f t="shared" si="0"/>
        <v>5600</v>
      </c>
      <c r="I32" s="997"/>
      <c r="J32" s="62" t="s">
        <v>7262</v>
      </c>
      <c r="K32" s="17"/>
      <c r="L32" s="17"/>
      <c r="M32" s="19">
        <v>44883</v>
      </c>
      <c r="N32" s="16"/>
      <c r="O32" s="17"/>
      <c r="P32" s="19">
        <v>44897</v>
      </c>
      <c r="Q32" s="21">
        <v>44897</v>
      </c>
    </row>
    <row r="33" spans="2:17" s="9" customFormat="1" ht="19.7" customHeight="1">
      <c r="B33" s="16">
        <v>4</v>
      </c>
      <c r="C33" s="466" t="s">
        <v>178</v>
      </c>
      <c r="D33" s="466" t="s">
        <v>178</v>
      </c>
      <c r="E33" s="145" t="s">
        <v>7263</v>
      </c>
      <c r="F33" s="17">
        <v>1</v>
      </c>
      <c r="G33" s="203">
        <v>1750</v>
      </c>
      <c r="H33" s="514">
        <f t="shared" si="0"/>
        <v>1750</v>
      </c>
      <c r="I33" s="997"/>
      <c r="J33" s="62" t="s">
        <v>7264</v>
      </c>
      <c r="K33" s="17"/>
      <c r="L33" s="17"/>
      <c r="M33" s="19">
        <v>44883</v>
      </c>
      <c r="N33" s="16"/>
      <c r="O33" s="17"/>
      <c r="P33" s="19">
        <v>44897</v>
      </c>
      <c r="Q33" s="21">
        <v>44897</v>
      </c>
    </row>
    <row r="34" spans="2:17" s="9" customFormat="1" ht="19.7" customHeight="1">
      <c r="B34" s="16">
        <v>4</v>
      </c>
      <c r="C34" s="466" t="s">
        <v>113</v>
      </c>
      <c r="D34" s="466" t="s">
        <v>178</v>
      </c>
      <c r="E34" s="145" t="s">
        <v>7265</v>
      </c>
      <c r="F34" s="17">
        <v>2</v>
      </c>
      <c r="G34" s="203">
        <v>120</v>
      </c>
      <c r="H34" s="514">
        <f t="shared" si="0"/>
        <v>240</v>
      </c>
      <c r="I34" s="997"/>
      <c r="J34" s="62" t="s">
        <v>5779</v>
      </c>
      <c r="K34" s="17"/>
      <c r="L34" s="17"/>
      <c r="M34" s="19">
        <v>44883</v>
      </c>
      <c r="N34" s="16"/>
      <c r="O34" s="17"/>
      <c r="P34" s="19">
        <v>44897</v>
      </c>
      <c r="Q34" s="21">
        <v>44897</v>
      </c>
    </row>
    <row r="35" spans="2:17" s="9" customFormat="1" ht="19.7" customHeight="1">
      <c r="B35" s="16">
        <v>4</v>
      </c>
      <c r="C35" s="466" t="s">
        <v>178</v>
      </c>
      <c r="D35" s="466" t="s">
        <v>178</v>
      </c>
      <c r="E35" s="145" t="s">
        <v>1343</v>
      </c>
      <c r="F35" s="17">
        <v>2</v>
      </c>
      <c r="G35" s="203">
        <v>31</v>
      </c>
      <c r="H35" s="514">
        <f t="shared" si="0"/>
        <v>62</v>
      </c>
      <c r="I35" s="997"/>
      <c r="J35" s="62" t="s">
        <v>1344</v>
      </c>
      <c r="K35" s="17"/>
      <c r="L35" s="17"/>
      <c r="M35" s="19">
        <v>44883</v>
      </c>
      <c r="N35" s="16"/>
      <c r="O35" s="17"/>
      <c r="P35" s="19">
        <v>44897</v>
      </c>
      <c r="Q35" s="21">
        <v>44897</v>
      </c>
    </row>
    <row r="36" spans="2:17" s="9" customFormat="1" ht="19.7" customHeight="1">
      <c r="B36" s="16">
        <v>4</v>
      </c>
      <c r="C36" s="466" t="s">
        <v>178</v>
      </c>
      <c r="D36" s="466" t="s">
        <v>178</v>
      </c>
      <c r="E36" s="145" t="s">
        <v>7266</v>
      </c>
      <c r="F36" s="17">
        <v>2</v>
      </c>
      <c r="G36" s="203">
        <v>131</v>
      </c>
      <c r="H36" s="514">
        <f t="shared" si="0"/>
        <v>262</v>
      </c>
      <c r="I36" s="997"/>
      <c r="J36" s="62" t="s">
        <v>7267</v>
      </c>
      <c r="K36" s="17"/>
      <c r="L36" s="17"/>
      <c r="M36" s="19">
        <v>44883</v>
      </c>
      <c r="N36" s="16"/>
      <c r="O36" s="17"/>
      <c r="P36" s="19">
        <v>44897</v>
      </c>
      <c r="Q36" s="21">
        <v>44897</v>
      </c>
    </row>
    <row r="37" spans="2:17" s="9" customFormat="1" ht="19.7" customHeight="1">
      <c r="B37" s="16">
        <v>4</v>
      </c>
      <c r="C37" s="466" t="s">
        <v>178</v>
      </c>
      <c r="D37" s="466" t="s">
        <v>178</v>
      </c>
      <c r="E37" s="145" t="s">
        <v>4858</v>
      </c>
      <c r="F37" s="17">
        <v>2</v>
      </c>
      <c r="G37" s="203">
        <v>51</v>
      </c>
      <c r="H37" s="514">
        <f t="shared" si="0"/>
        <v>102</v>
      </c>
      <c r="I37" s="997"/>
      <c r="J37" s="62" t="s">
        <v>5033</v>
      </c>
      <c r="K37" s="17"/>
      <c r="L37" s="17"/>
      <c r="M37" s="19">
        <v>44883</v>
      </c>
      <c r="N37" s="16"/>
      <c r="O37" s="17"/>
      <c r="P37" s="19">
        <v>44897</v>
      </c>
      <c r="Q37" s="21">
        <v>44897</v>
      </c>
    </row>
    <row r="38" spans="2:17" s="9" customFormat="1" ht="19.7" customHeight="1">
      <c r="B38" s="16">
        <v>4</v>
      </c>
      <c r="C38" s="466" t="s">
        <v>178</v>
      </c>
      <c r="D38" s="466" t="s">
        <v>178</v>
      </c>
      <c r="E38" s="145" t="s">
        <v>7268</v>
      </c>
      <c r="F38" s="17">
        <v>1</v>
      </c>
      <c r="G38" s="203">
        <v>145</v>
      </c>
      <c r="H38" s="514">
        <f t="shared" si="0"/>
        <v>145</v>
      </c>
      <c r="I38" s="997"/>
      <c r="J38" s="62" t="s">
        <v>5034</v>
      </c>
      <c r="K38" s="17"/>
      <c r="L38" s="17"/>
      <c r="M38" s="19">
        <v>44883</v>
      </c>
      <c r="N38" s="16"/>
      <c r="O38" s="17"/>
      <c r="P38" s="19">
        <v>44897</v>
      </c>
      <c r="Q38" s="21">
        <v>44897</v>
      </c>
    </row>
    <row r="39" spans="2:17" s="9" customFormat="1" ht="19.7" customHeight="1">
      <c r="B39" s="16">
        <v>4</v>
      </c>
      <c r="C39" s="466" t="s">
        <v>178</v>
      </c>
      <c r="D39" s="466" t="s">
        <v>178</v>
      </c>
      <c r="E39" s="145" t="s">
        <v>7269</v>
      </c>
      <c r="F39" s="17">
        <v>1</v>
      </c>
      <c r="G39" s="203">
        <v>34</v>
      </c>
      <c r="H39" s="514">
        <f t="shared" si="0"/>
        <v>34</v>
      </c>
      <c r="I39" s="997"/>
      <c r="J39" s="62" t="s">
        <v>5046</v>
      </c>
      <c r="K39" s="17"/>
      <c r="L39" s="17"/>
      <c r="M39" s="19">
        <v>44883</v>
      </c>
      <c r="N39" s="16"/>
      <c r="O39" s="17"/>
      <c r="P39" s="19">
        <v>44897</v>
      </c>
      <c r="Q39" s="21">
        <v>44897</v>
      </c>
    </row>
    <row r="40" spans="2:17" s="9" customFormat="1" ht="19.7" customHeight="1">
      <c r="B40" s="16">
        <v>4</v>
      </c>
      <c r="C40" s="466" t="s">
        <v>178</v>
      </c>
      <c r="D40" s="466" t="s">
        <v>178</v>
      </c>
      <c r="E40" s="145" t="s">
        <v>7270</v>
      </c>
      <c r="F40" s="17">
        <v>1</v>
      </c>
      <c r="G40" s="203">
        <v>637</v>
      </c>
      <c r="H40" s="514">
        <f t="shared" si="0"/>
        <v>637</v>
      </c>
      <c r="I40" s="997"/>
      <c r="J40" s="62" t="s">
        <v>5062</v>
      </c>
      <c r="K40" s="17"/>
      <c r="L40" s="17"/>
      <c r="M40" s="19">
        <v>44883</v>
      </c>
      <c r="N40" s="16"/>
      <c r="O40" s="17"/>
      <c r="P40" s="19">
        <v>44897</v>
      </c>
      <c r="Q40" s="21">
        <v>44897</v>
      </c>
    </row>
    <row r="41" spans="2:17" s="9" customFormat="1" ht="19.7" customHeight="1">
      <c r="B41" s="16">
        <v>4</v>
      </c>
      <c r="C41" s="466" t="s">
        <v>178</v>
      </c>
      <c r="D41" s="466" t="s">
        <v>178</v>
      </c>
      <c r="E41" s="145" t="s">
        <v>7271</v>
      </c>
      <c r="F41" s="17">
        <v>1</v>
      </c>
      <c r="G41" s="203">
        <v>266</v>
      </c>
      <c r="H41" s="514">
        <f t="shared" si="0"/>
        <v>266</v>
      </c>
      <c r="I41" s="997"/>
      <c r="J41" s="62" t="s">
        <v>4585</v>
      </c>
      <c r="K41" s="17"/>
      <c r="L41" s="17"/>
      <c r="M41" s="19">
        <v>44883</v>
      </c>
      <c r="N41" s="16"/>
      <c r="O41" s="17"/>
      <c r="P41" s="19">
        <v>44897</v>
      </c>
      <c r="Q41" s="21">
        <v>44897</v>
      </c>
    </row>
    <row r="42" spans="2:17" s="9" customFormat="1" ht="19.7" customHeight="1">
      <c r="B42" s="16">
        <v>4</v>
      </c>
      <c r="C42" s="466" t="s">
        <v>178</v>
      </c>
      <c r="D42" s="466" t="s">
        <v>178</v>
      </c>
      <c r="E42" s="145" t="s">
        <v>7272</v>
      </c>
      <c r="F42" s="17">
        <v>1</v>
      </c>
      <c r="G42" s="203">
        <v>13399</v>
      </c>
      <c r="H42" s="514">
        <f t="shared" si="0"/>
        <v>13399</v>
      </c>
      <c r="I42" s="997"/>
      <c r="J42" s="62" t="s">
        <v>7273</v>
      </c>
      <c r="K42" s="17"/>
      <c r="L42" s="17"/>
      <c r="M42" s="19">
        <v>44883</v>
      </c>
      <c r="N42" s="16"/>
      <c r="O42" s="17"/>
      <c r="P42" s="19">
        <v>44897</v>
      </c>
      <c r="Q42" s="21">
        <v>44897</v>
      </c>
    </row>
    <row r="43" spans="2:17" s="9" customFormat="1" ht="19.7" customHeight="1">
      <c r="B43" s="16">
        <v>4</v>
      </c>
      <c r="C43" s="466" t="s">
        <v>178</v>
      </c>
      <c r="D43" s="466" t="s">
        <v>178</v>
      </c>
      <c r="E43" s="145" t="s">
        <v>7274</v>
      </c>
      <c r="F43" s="17">
        <v>1</v>
      </c>
      <c r="G43" s="203">
        <v>3050</v>
      </c>
      <c r="H43" s="514">
        <f t="shared" si="0"/>
        <v>3050</v>
      </c>
      <c r="I43" s="997"/>
      <c r="J43" s="62" t="s">
        <v>7275</v>
      </c>
      <c r="K43" s="17"/>
      <c r="L43" s="17"/>
      <c r="M43" s="19">
        <v>44883</v>
      </c>
      <c r="N43" s="16"/>
      <c r="O43" s="17"/>
      <c r="P43" s="19">
        <v>44897</v>
      </c>
      <c r="Q43" s="21">
        <v>44897</v>
      </c>
    </row>
    <row r="44" spans="2:17" s="9" customFormat="1" ht="19.7" customHeight="1">
      <c r="B44" s="16"/>
      <c r="C44" s="466"/>
      <c r="D44" s="466"/>
      <c r="E44" s="145"/>
      <c r="F44" s="17"/>
      <c r="G44" s="203"/>
      <c r="H44" s="514">
        <f t="shared" si="0"/>
        <v>0</v>
      </c>
      <c r="I44" s="997"/>
      <c r="J44" s="62"/>
      <c r="K44" s="17"/>
      <c r="L44" s="17"/>
      <c r="M44" s="19"/>
      <c r="N44" s="16"/>
      <c r="O44" s="17"/>
      <c r="P44" s="19"/>
      <c r="Q44" s="21"/>
    </row>
    <row r="45" spans="2:17" s="9" customFormat="1" ht="19.7" customHeight="1">
      <c r="B45" s="16"/>
      <c r="C45" s="16"/>
      <c r="D45" s="16"/>
      <c r="E45" s="145"/>
      <c r="F45" s="17"/>
      <c r="G45" s="52">
        <v>0</v>
      </c>
      <c r="H45" s="52">
        <f t="shared" si="0"/>
        <v>0</v>
      </c>
      <c r="I45" s="18"/>
      <c r="J45" s="54"/>
      <c r="K45" s="17"/>
      <c r="L45" s="17"/>
      <c r="M45" s="19"/>
      <c r="N45" s="16"/>
      <c r="O45" s="17"/>
      <c r="P45" s="19"/>
      <c r="Q45" s="21"/>
    </row>
    <row r="46" spans="2:17" s="9" customFormat="1" ht="19.7" customHeight="1">
      <c r="B46" s="16"/>
      <c r="C46" s="16"/>
      <c r="D46" s="16"/>
      <c r="E46" s="145"/>
      <c r="F46" s="17"/>
      <c r="G46" s="52">
        <v>0</v>
      </c>
      <c r="H46" s="52">
        <f t="shared" si="0"/>
        <v>0</v>
      </c>
      <c r="I46" s="18"/>
      <c r="J46" s="54"/>
      <c r="K46" s="17"/>
      <c r="L46" s="17"/>
      <c r="M46" s="19"/>
      <c r="N46" s="16"/>
      <c r="O46" s="17"/>
      <c r="P46" s="19"/>
      <c r="Q46" s="21"/>
    </row>
    <row r="47" spans="2:17" s="9" customFormat="1" ht="19.7" customHeight="1">
      <c r="B47" s="16"/>
      <c r="C47" s="16"/>
      <c r="D47" s="16"/>
      <c r="E47" s="145"/>
      <c r="F47" s="17"/>
      <c r="G47" s="52">
        <v>0</v>
      </c>
      <c r="H47" s="52">
        <f t="shared" si="0"/>
        <v>0</v>
      </c>
      <c r="I47" s="18"/>
      <c r="J47" s="54"/>
      <c r="K47" s="17"/>
      <c r="L47" s="17"/>
      <c r="M47" s="19"/>
      <c r="N47" s="16"/>
      <c r="O47" s="17"/>
      <c r="P47" s="19"/>
      <c r="Q47" s="21"/>
    </row>
    <row r="48" spans="2:17" s="9" customFormat="1" ht="19.7" customHeight="1">
      <c r="B48" s="16"/>
      <c r="C48" s="16"/>
      <c r="D48" s="16"/>
      <c r="E48" s="145"/>
      <c r="F48" s="17"/>
      <c r="G48" s="52">
        <v>0</v>
      </c>
      <c r="H48" s="52">
        <f t="shared" si="0"/>
        <v>0</v>
      </c>
      <c r="I48" s="18"/>
      <c r="J48" s="54"/>
      <c r="K48" s="17"/>
      <c r="L48" s="17"/>
      <c r="M48" s="19"/>
      <c r="N48" s="16"/>
      <c r="O48" s="17"/>
      <c r="P48" s="19"/>
      <c r="Q48" s="21"/>
    </row>
    <row r="49" spans="2:17" s="9" customFormat="1" ht="19.7" customHeight="1">
      <c r="B49" s="16"/>
      <c r="C49" s="466"/>
      <c r="D49" s="466"/>
      <c r="E49" s="145"/>
      <c r="F49" s="17"/>
      <c r="G49" s="203"/>
      <c r="H49" s="514">
        <f t="shared" si="0"/>
        <v>0</v>
      </c>
      <c r="I49" s="997"/>
      <c r="J49" s="62"/>
      <c r="K49" s="17"/>
      <c r="L49" s="17"/>
      <c r="M49" s="19"/>
      <c r="N49" s="16"/>
      <c r="O49" s="17"/>
      <c r="P49" s="19"/>
      <c r="Q49" s="21"/>
    </row>
    <row r="50" spans="2:17" s="9" customFormat="1" ht="19.7" customHeight="1">
      <c r="B50" s="16"/>
      <c r="C50" s="16"/>
      <c r="D50" s="16"/>
      <c r="E50" s="145"/>
      <c r="F50" s="17"/>
      <c r="G50" s="52">
        <v>0</v>
      </c>
      <c r="H50" s="52">
        <f t="shared" si="0"/>
        <v>0</v>
      </c>
      <c r="I50" s="18"/>
      <c r="J50" s="54"/>
      <c r="K50" s="17"/>
      <c r="L50" s="17"/>
      <c r="M50" s="19"/>
      <c r="N50" s="16"/>
      <c r="O50" s="17"/>
      <c r="P50" s="19"/>
      <c r="Q50" s="21"/>
    </row>
    <row r="51" spans="2:17" s="9" customFormat="1" ht="19.7" customHeight="1">
      <c r="B51" s="16"/>
      <c r="C51" s="16"/>
      <c r="D51" s="16"/>
      <c r="E51" s="145"/>
      <c r="F51" s="17"/>
      <c r="G51" s="52">
        <v>0</v>
      </c>
      <c r="H51" s="52">
        <f t="shared" si="0"/>
        <v>0</v>
      </c>
      <c r="I51" s="18"/>
      <c r="J51" s="54"/>
      <c r="K51" s="17"/>
      <c r="L51" s="17"/>
      <c r="M51" s="19"/>
      <c r="N51" s="16"/>
      <c r="O51" s="17"/>
      <c r="P51" s="19"/>
      <c r="Q51" s="21"/>
    </row>
    <row r="52" spans="2:17" s="9" customFormat="1" ht="19.7" customHeight="1">
      <c r="B52" s="16"/>
      <c r="C52" s="16"/>
      <c r="D52" s="16"/>
      <c r="E52" s="145"/>
      <c r="F52" s="17"/>
      <c r="G52" s="52">
        <v>0</v>
      </c>
      <c r="H52" s="52">
        <f t="shared" si="0"/>
        <v>0</v>
      </c>
      <c r="I52" s="18"/>
      <c r="J52" s="54"/>
      <c r="K52" s="17"/>
      <c r="L52" s="17"/>
      <c r="M52" s="19"/>
      <c r="N52" s="16"/>
      <c r="O52" s="17"/>
      <c r="P52" s="19"/>
      <c r="Q52" s="21"/>
    </row>
    <row r="53" spans="2:17" s="9" customFormat="1" ht="19.7" customHeight="1">
      <c r="B53" s="16"/>
      <c r="C53" s="16"/>
      <c r="D53" s="16"/>
      <c r="E53" s="145"/>
      <c r="F53" s="17"/>
      <c r="G53" s="52">
        <v>0</v>
      </c>
      <c r="H53" s="52">
        <f t="shared" si="0"/>
        <v>0</v>
      </c>
      <c r="I53" s="18"/>
      <c r="J53" s="54"/>
      <c r="K53" s="17"/>
      <c r="L53" s="17"/>
      <c r="M53" s="19"/>
      <c r="N53" s="16"/>
      <c r="O53" s="17"/>
      <c r="P53" s="19"/>
      <c r="Q53" s="21"/>
    </row>
    <row r="54" spans="2:17">
      <c r="G54" s="11"/>
      <c r="H54" s="11"/>
    </row>
  </sheetData>
  <autoFilter ref="B8:O53" xr:uid="{EA3BB7AD-26F5-4831-B89F-4F3946B3E6A2}"/>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EF0E9-3932-4BF7-9C81-333EF67CB971}">
  <sheetPr>
    <tabColor theme="2" tint="-0.499984740745262"/>
  </sheetPr>
  <dimension ref="A2:R123"/>
  <sheetViews>
    <sheetView zoomScale="85" zoomScaleNormal="85" workbookViewId="0">
      <pane xSplit="11" ySplit="8" topLeftCell="L9" activePane="bottomRight" state="frozen"/>
      <selection pane="topRight" activeCell="K1" sqref="K1"/>
      <selection pane="bottomLeft" activeCell="A9" sqref="A9"/>
      <selection pane="bottomRight" activeCell="L3" sqref="L3"/>
    </sheetView>
  </sheetViews>
  <sheetFormatPr defaultRowHeight="18.75"/>
  <cols>
    <col min="1" max="1" width="10.125" style="3" customWidth="1"/>
    <col min="2" max="2" width="2.625" style="3" customWidth="1"/>
    <col min="3" max="3" width="5.75" style="9" customWidth="1"/>
    <col min="4" max="5" width="15.75" style="3" customWidth="1"/>
    <col min="6" max="6" width="73" style="3" customWidth="1"/>
    <col min="7" max="7" width="6.25" style="3" customWidth="1"/>
    <col min="8" max="9" width="9.875" style="3" bestFit="1" customWidth="1"/>
    <col min="10" max="10" width="5.75" style="11" customWidth="1"/>
    <col min="11" max="11" width="57" style="3" customWidth="1"/>
    <col min="12" max="12" width="43.625" style="3" customWidth="1"/>
    <col min="13" max="13" width="30.75" style="9" customWidth="1"/>
    <col min="14" max="14" width="13.75" style="10" customWidth="1"/>
    <col min="15" max="15" width="6.375" style="3" customWidth="1"/>
    <col min="16" max="16" width="13.25" style="11" customWidth="1"/>
    <col min="17" max="17" width="14.5" style="126" customWidth="1"/>
    <col min="18" max="18" width="15.625" style="13" customWidth="1"/>
    <col min="19" max="256" width="9" style="3"/>
    <col min="257" max="257" width="10.125" style="3" customWidth="1"/>
    <col min="258" max="258" width="2.625" style="3" customWidth="1"/>
    <col min="259" max="259" width="5.75" style="3" customWidth="1"/>
    <col min="260" max="261" width="15.75" style="3" customWidth="1"/>
    <col min="262" max="262" width="73" style="3" customWidth="1"/>
    <col min="263" max="263" width="6.25" style="3" customWidth="1"/>
    <col min="264" max="265" width="9.875" style="3" bestFit="1" customWidth="1"/>
    <col min="266" max="266" width="5.75" style="3" customWidth="1"/>
    <col min="267" max="267" width="57" style="3" customWidth="1"/>
    <col min="268" max="268" width="43.625" style="3" customWidth="1"/>
    <col min="269" max="269" width="30.75" style="3" customWidth="1"/>
    <col min="270" max="270" width="13.75" style="3" customWidth="1"/>
    <col min="271" max="271" width="6.375" style="3" customWidth="1"/>
    <col min="272" max="272" width="13.25" style="3" customWidth="1"/>
    <col min="273" max="273" width="14.5" style="3" customWidth="1"/>
    <col min="274" max="274" width="15.625" style="3" customWidth="1"/>
    <col min="275" max="512" width="9" style="3"/>
    <col min="513" max="513" width="10.125" style="3" customWidth="1"/>
    <col min="514" max="514" width="2.625" style="3" customWidth="1"/>
    <col min="515" max="515" width="5.75" style="3" customWidth="1"/>
    <col min="516" max="517" width="15.75" style="3" customWidth="1"/>
    <col min="518" max="518" width="73" style="3" customWidth="1"/>
    <col min="519" max="519" width="6.25" style="3" customWidth="1"/>
    <col min="520" max="521" width="9.875" style="3" bestFit="1" customWidth="1"/>
    <col min="522" max="522" width="5.75" style="3" customWidth="1"/>
    <col min="523" max="523" width="57" style="3" customWidth="1"/>
    <col min="524" max="524" width="43.625" style="3" customWidth="1"/>
    <col min="525" max="525" width="30.75" style="3" customWidth="1"/>
    <col min="526" max="526" width="13.75" style="3" customWidth="1"/>
    <col min="527" max="527" width="6.375" style="3" customWidth="1"/>
    <col min="528" max="528" width="13.25" style="3" customWidth="1"/>
    <col min="529" max="529" width="14.5" style="3" customWidth="1"/>
    <col min="530" max="530" width="15.625" style="3" customWidth="1"/>
    <col min="531" max="768" width="9" style="3"/>
    <col min="769" max="769" width="10.125" style="3" customWidth="1"/>
    <col min="770" max="770" width="2.625" style="3" customWidth="1"/>
    <col min="771" max="771" width="5.75" style="3" customWidth="1"/>
    <col min="772" max="773" width="15.75" style="3" customWidth="1"/>
    <col min="774" max="774" width="73" style="3" customWidth="1"/>
    <col min="775" max="775" width="6.25" style="3" customWidth="1"/>
    <col min="776" max="777" width="9.875" style="3" bestFit="1" customWidth="1"/>
    <col min="778" max="778" width="5.75" style="3" customWidth="1"/>
    <col min="779" max="779" width="57" style="3" customWidth="1"/>
    <col min="780" max="780" width="43.625" style="3" customWidth="1"/>
    <col min="781" max="781" width="30.75" style="3" customWidth="1"/>
    <col min="782" max="782" width="13.75" style="3" customWidth="1"/>
    <col min="783" max="783" width="6.375" style="3" customWidth="1"/>
    <col min="784" max="784" width="13.25" style="3" customWidth="1"/>
    <col min="785" max="785" width="14.5" style="3" customWidth="1"/>
    <col min="786" max="786" width="15.625" style="3" customWidth="1"/>
    <col min="787" max="1024" width="9" style="3"/>
    <col min="1025" max="1025" width="10.125" style="3" customWidth="1"/>
    <col min="1026" max="1026" width="2.625" style="3" customWidth="1"/>
    <col min="1027" max="1027" width="5.75" style="3" customWidth="1"/>
    <col min="1028" max="1029" width="15.75" style="3" customWidth="1"/>
    <col min="1030" max="1030" width="73" style="3" customWidth="1"/>
    <col min="1031" max="1031" width="6.25" style="3" customWidth="1"/>
    <col min="1032" max="1033" width="9.875" style="3" bestFit="1" customWidth="1"/>
    <col min="1034" max="1034" width="5.75" style="3" customWidth="1"/>
    <col min="1035" max="1035" width="57" style="3" customWidth="1"/>
    <col min="1036" max="1036" width="43.625" style="3" customWidth="1"/>
    <col min="1037" max="1037" width="30.75" style="3" customWidth="1"/>
    <col min="1038" max="1038" width="13.75" style="3" customWidth="1"/>
    <col min="1039" max="1039" width="6.375" style="3" customWidth="1"/>
    <col min="1040" max="1040" width="13.25" style="3" customWidth="1"/>
    <col min="1041" max="1041" width="14.5" style="3" customWidth="1"/>
    <col min="1042" max="1042" width="15.625" style="3" customWidth="1"/>
    <col min="1043" max="1280" width="9" style="3"/>
    <col min="1281" max="1281" width="10.125" style="3" customWidth="1"/>
    <col min="1282" max="1282" width="2.625" style="3" customWidth="1"/>
    <col min="1283" max="1283" width="5.75" style="3" customWidth="1"/>
    <col min="1284" max="1285" width="15.75" style="3" customWidth="1"/>
    <col min="1286" max="1286" width="73" style="3" customWidth="1"/>
    <col min="1287" max="1287" width="6.25" style="3" customWidth="1"/>
    <col min="1288" max="1289" width="9.875" style="3" bestFit="1" customWidth="1"/>
    <col min="1290" max="1290" width="5.75" style="3" customWidth="1"/>
    <col min="1291" max="1291" width="57" style="3" customWidth="1"/>
    <col min="1292" max="1292" width="43.625" style="3" customWidth="1"/>
    <col min="1293" max="1293" width="30.75" style="3" customWidth="1"/>
    <col min="1294" max="1294" width="13.75" style="3" customWidth="1"/>
    <col min="1295" max="1295" width="6.375" style="3" customWidth="1"/>
    <col min="1296" max="1296" width="13.25" style="3" customWidth="1"/>
    <col min="1297" max="1297" width="14.5" style="3" customWidth="1"/>
    <col min="1298" max="1298" width="15.625" style="3" customWidth="1"/>
    <col min="1299" max="1536" width="9" style="3"/>
    <col min="1537" max="1537" width="10.125" style="3" customWidth="1"/>
    <col min="1538" max="1538" width="2.625" style="3" customWidth="1"/>
    <col min="1539" max="1539" width="5.75" style="3" customWidth="1"/>
    <col min="1540" max="1541" width="15.75" style="3" customWidth="1"/>
    <col min="1542" max="1542" width="73" style="3" customWidth="1"/>
    <col min="1543" max="1543" width="6.25" style="3" customWidth="1"/>
    <col min="1544" max="1545" width="9.875" style="3" bestFit="1" customWidth="1"/>
    <col min="1546" max="1546" width="5.75" style="3" customWidth="1"/>
    <col min="1547" max="1547" width="57" style="3" customWidth="1"/>
    <col min="1548" max="1548" width="43.625" style="3" customWidth="1"/>
    <col min="1549" max="1549" width="30.75" style="3" customWidth="1"/>
    <col min="1550" max="1550" width="13.75" style="3" customWidth="1"/>
    <col min="1551" max="1551" width="6.375" style="3" customWidth="1"/>
    <col min="1552" max="1552" width="13.25" style="3" customWidth="1"/>
    <col min="1553" max="1553" width="14.5" style="3" customWidth="1"/>
    <col min="1554" max="1554" width="15.625" style="3" customWidth="1"/>
    <col min="1555" max="1792" width="9" style="3"/>
    <col min="1793" max="1793" width="10.125" style="3" customWidth="1"/>
    <col min="1794" max="1794" width="2.625" style="3" customWidth="1"/>
    <col min="1795" max="1795" width="5.75" style="3" customWidth="1"/>
    <col min="1796" max="1797" width="15.75" style="3" customWidth="1"/>
    <col min="1798" max="1798" width="73" style="3" customWidth="1"/>
    <col min="1799" max="1799" width="6.25" style="3" customWidth="1"/>
    <col min="1800" max="1801" width="9.875" style="3" bestFit="1" customWidth="1"/>
    <col min="1802" max="1802" width="5.75" style="3" customWidth="1"/>
    <col min="1803" max="1803" width="57" style="3" customWidth="1"/>
    <col min="1804" max="1804" width="43.625" style="3" customWidth="1"/>
    <col min="1805" max="1805" width="30.75" style="3" customWidth="1"/>
    <col min="1806" max="1806" width="13.75" style="3" customWidth="1"/>
    <col min="1807" max="1807" width="6.375" style="3" customWidth="1"/>
    <col min="1808" max="1808" width="13.25" style="3" customWidth="1"/>
    <col min="1809" max="1809" width="14.5" style="3" customWidth="1"/>
    <col min="1810" max="1810" width="15.625" style="3" customWidth="1"/>
    <col min="1811" max="2048" width="9" style="3"/>
    <col min="2049" max="2049" width="10.125" style="3" customWidth="1"/>
    <col min="2050" max="2050" width="2.625" style="3" customWidth="1"/>
    <col min="2051" max="2051" width="5.75" style="3" customWidth="1"/>
    <col min="2052" max="2053" width="15.75" style="3" customWidth="1"/>
    <col min="2054" max="2054" width="73" style="3" customWidth="1"/>
    <col min="2055" max="2055" width="6.25" style="3" customWidth="1"/>
    <col min="2056" max="2057" width="9.875" style="3" bestFit="1" customWidth="1"/>
    <col min="2058" max="2058" width="5.75" style="3" customWidth="1"/>
    <col min="2059" max="2059" width="57" style="3" customWidth="1"/>
    <col min="2060" max="2060" width="43.625" style="3" customWidth="1"/>
    <col min="2061" max="2061" width="30.75" style="3" customWidth="1"/>
    <col min="2062" max="2062" width="13.75" style="3" customWidth="1"/>
    <col min="2063" max="2063" width="6.375" style="3" customWidth="1"/>
    <col min="2064" max="2064" width="13.25" style="3" customWidth="1"/>
    <col min="2065" max="2065" width="14.5" style="3" customWidth="1"/>
    <col min="2066" max="2066" width="15.625" style="3" customWidth="1"/>
    <col min="2067" max="2304" width="9" style="3"/>
    <col min="2305" max="2305" width="10.125" style="3" customWidth="1"/>
    <col min="2306" max="2306" width="2.625" style="3" customWidth="1"/>
    <col min="2307" max="2307" width="5.75" style="3" customWidth="1"/>
    <col min="2308" max="2309" width="15.75" style="3" customWidth="1"/>
    <col min="2310" max="2310" width="73" style="3" customWidth="1"/>
    <col min="2311" max="2311" width="6.25" style="3" customWidth="1"/>
    <col min="2312" max="2313" width="9.875" style="3" bestFit="1" customWidth="1"/>
    <col min="2314" max="2314" width="5.75" style="3" customWidth="1"/>
    <col min="2315" max="2315" width="57" style="3" customWidth="1"/>
    <col min="2316" max="2316" width="43.625" style="3" customWidth="1"/>
    <col min="2317" max="2317" width="30.75" style="3" customWidth="1"/>
    <col min="2318" max="2318" width="13.75" style="3" customWidth="1"/>
    <col min="2319" max="2319" width="6.375" style="3" customWidth="1"/>
    <col min="2320" max="2320" width="13.25" style="3" customWidth="1"/>
    <col min="2321" max="2321" width="14.5" style="3" customWidth="1"/>
    <col min="2322" max="2322" width="15.625" style="3" customWidth="1"/>
    <col min="2323" max="2560" width="9" style="3"/>
    <col min="2561" max="2561" width="10.125" style="3" customWidth="1"/>
    <col min="2562" max="2562" width="2.625" style="3" customWidth="1"/>
    <col min="2563" max="2563" width="5.75" style="3" customWidth="1"/>
    <col min="2564" max="2565" width="15.75" style="3" customWidth="1"/>
    <col min="2566" max="2566" width="73" style="3" customWidth="1"/>
    <col min="2567" max="2567" width="6.25" style="3" customWidth="1"/>
    <col min="2568" max="2569" width="9.875" style="3" bestFit="1" customWidth="1"/>
    <col min="2570" max="2570" width="5.75" style="3" customWidth="1"/>
    <col min="2571" max="2571" width="57" style="3" customWidth="1"/>
    <col min="2572" max="2572" width="43.625" style="3" customWidth="1"/>
    <col min="2573" max="2573" width="30.75" style="3" customWidth="1"/>
    <col min="2574" max="2574" width="13.75" style="3" customWidth="1"/>
    <col min="2575" max="2575" width="6.375" style="3" customWidth="1"/>
    <col min="2576" max="2576" width="13.25" style="3" customWidth="1"/>
    <col min="2577" max="2577" width="14.5" style="3" customWidth="1"/>
    <col min="2578" max="2578" width="15.625" style="3" customWidth="1"/>
    <col min="2579" max="2816" width="9" style="3"/>
    <col min="2817" max="2817" width="10.125" style="3" customWidth="1"/>
    <col min="2818" max="2818" width="2.625" style="3" customWidth="1"/>
    <col min="2819" max="2819" width="5.75" style="3" customWidth="1"/>
    <col min="2820" max="2821" width="15.75" style="3" customWidth="1"/>
    <col min="2822" max="2822" width="73" style="3" customWidth="1"/>
    <col min="2823" max="2823" width="6.25" style="3" customWidth="1"/>
    <col min="2824" max="2825" width="9.875" style="3" bestFit="1" customWidth="1"/>
    <col min="2826" max="2826" width="5.75" style="3" customWidth="1"/>
    <col min="2827" max="2827" width="57" style="3" customWidth="1"/>
    <col min="2828" max="2828" width="43.625" style="3" customWidth="1"/>
    <col min="2829" max="2829" width="30.75" style="3" customWidth="1"/>
    <col min="2830" max="2830" width="13.75" style="3" customWidth="1"/>
    <col min="2831" max="2831" width="6.375" style="3" customWidth="1"/>
    <col min="2832" max="2832" width="13.25" style="3" customWidth="1"/>
    <col min="2833" max="2833" width="14.5" style="3" customWidth="1"/>
    <col min="2834" max="2834" width="15.625" style="3" customWidth="1"/>
    <col min="2835" max="3072" width="9" style="3"/>
    <col min="3073" max="3073" width="10.125" style="3" customWidth="1"/>
    <col min="3074" max="3074" width="2.625" style="3" customWidth="1"/>
    <col min="3075" max="3075" width="5.75" style="3" customWidth="1"/>
    <col min="3076" max="3077" width="15.75" style="3" customWidth="1"/>
    <col min="3078" max="3078" width="73" style="3" customWidth="1"/>
    <col min="3079" max="3079" width="6.25" style="3" customWidth="1"/>
    <col min="3080" max="3081" width="9.875" style="3" bestFit="1" customWidth="1"/>
    <col min="3082" max="3082" width="5.75" style="3" customWidth="1"/>
    <col min="3083" max="3083" width="57" style="3" customWidth="1"/>
    <col min="3084" max="3084" width="43.625" style="3" customWidth="1"/>
    <col min="3085" max="3085" width="30.75" style="3" customWidth="1"/>
    <col min="3086" max="3086" width="13.75" style="3" customWidth="1"/>
    <col min="3087" max="3087" width="6.375" style="3" customWidth="1"/>
    <col min="3088" max="3088" width="13.25" style="3" customWidth="1"/>
    <col min="3089" max="3089" width="14.5" style="3" customWidth="1"/>
    <col min="3090" max="3090" width="15.625" style="3" customWidth="1"/>
    <col min="3091" max="3328" width="9" style="3"/>
    <col min="3329" max="3329" width="10.125" style="3" customWidth="1"/>
    <col min="3330" max="3330" width="2.625" style="3" customWidth="1"/>
    <col min="3331" max="3331" width="5.75" style="3" customWidth="1"/>
    <col min="3332" max="3333" width="15.75" style="3" customWidth="1"/>
    <col min="3334" max="3334" width="73" style="3" customWidth="1"/>
    <col min="3335" max="3335" width="6.25" style="3" customWidth="1"/>
    <col min="3336" max="3337" width="9.875" style="3" bestFit="1" customWidth="1"/>
    <col min="3338" max="3338" width="5.75" style="3" customWidth="1"/>
    <col min="3339" max="3339" width="57" style="3" customWidth="1"/>
    <col min="3340" max="3340" width="43.625" style="3" customWidth="1"/>
    <col min="3341" max="3341" width="30.75" style="3" customWidth="1"/>
    <col min="3342" max="3342" width="13.75" style="3" customWidth="1"/>
    <col min="3343" max="3343" width="6.375" style="3" customWidth="1"/>
    <col min="3344" max="3344" width="13.25" style="3" customWidth="1"/>
    <col min="3345" max="3345" width="14.5" style="3" customWidth="1"/>
    <col min="3346" max="3346" width="15.625" style="3" customWidth="1"/>
    <col min="3347" max="3584" width="9" style="3"/>
    <col min="3585" max="3585" width="10.125" style="3" customWidth="1"/>
    <col min="3586" max="3586" width="2.625" style="3" customWidth="1"/>
    <col min="3587" max="3587" width="5.75" style="3" customWidth="1"/>
    <col min="3588" max="3589" width="15.75" style="3" customWidth="1"/>
    <col min="3590" max="3590" width="73" style="3" customWidth="1"/>
    <col min="3591" max="3591" width="6.25" style="3" customWidth="1"/>
    <col min="3592" max="3593" width="9.875" style="3" bestFit="1" customWidth="1"/>
    <col min="3594" max="3594" width="5.75" style="3" customWidth="1"/>
    <col min="3595" max="3595" width="57" style="3" customWidth="1"/>
    <col min="3596" max="3596" width="43.625" style="3" customWidth="1"/>
    <col min="3597" max="3597" width="30.75" style="3" customWidth="1"/>
    <col min="3598" max="3598" width="13.75" style="3" customWidth="1"/>
    <col min="3599" max="3599" width="6.375" style="3" customWidth="1"/>
    <col min="3600" max="3600" width="13.25" style="3" customWidth="1"/>
    <col min="3601" max="3601" width="14.5" style="3" customWidth="1"/>
    <col min="3602" max="3602" width="15.625" style="3" customWidth="1"/>
    <col min="3603" max="3840" width="9" style="3"/>
    <col min="3841" max="3841" width="10.125" style="3" customWidth="1"/>
    <col min="3842" max="3842" width="2.625" style="3" customWidth="1"/>
    <col min="3843" max="3843" width="5.75" style="3" customWidth="1"/>
    <col min="3844" max="3845" width="15.75" style="3" customWidth="1"/>
    <col min="3846" max="3846" width="73" style="3" customWidth="1"/>
    <col min="3847" max="3847" width="6.25" style="3" customWidth="1"/>
    <col min="3848" max="3849" width="9.875" style="3" bestFit="1" customWidth="1"/>
    <col min="3850" max="3850" width="5.75" style="3" customWidth="1"/>
    <col min="3851" max="3851" width="57" style="3" customWidth="1"/>
    <col min="3852" max="3852" width="43.625" style="3" customWidth="1"/>
    <col min="3853" max="3853" width="30.75" style="3" customWidth="1"/>
    <col min="3854" max="3854" width="13.75" style="3" customWidth="1"/>
    <col min="3855" max="3855" width="6.375" style="3" customWidth="1"/>
    <col min="3856" max="3856" width="13.25" style="3" customWidth="1"/>
    <col min="3857" max="3857" width="14.5" style="3" customWidth="1"/>
    <col min="3858" max="3858" width="15.625" style="3" customWidth="1"/>
    <col min="3859" max="4096" width="9" style="3"/>
    <col min="4097" max="4097" width="10.125" style="3" customWidth="1"/>
    <col min="4098" max="4098" width="2.625" style="3" customWidth="1"/>
    <col min="4099" max="4099" width="5.75" style="3" customWidth="1"/>
    <col min="4100" max="4101" width="15.75" style="3" customWidth="1"/>
    <col min="4102" max="4102" width="73" style="3" customWidth="1"/>
    <col min="4103" max="4103" width="6.25" style="3" customWidth="1"/>
    <col min="4104" max="4105" width="9.875" style="3" bestFit="1" customWidth="1"/>
    <col min="4106" max="4106" width="5.75" style="3" customWidth="1"/>
    <col min="4107" max="4107" width="57" style="3" customWidth="1"/>
    <col min="4108" max="4108" width="43.625" style="3" customWidth="1"/>
    <col min="4109" max="4109" width="30.75" style="3" customWidth="1"/>
    <col min="4110" max="4110" width="13.75" style="3" customWidth="1"/>
    <col min="4111" max="4111" width="6.375" style="3" customWidth="1"/>
    <col min="4112" max="4112" width="13.25" style="3" customWidth="1"/>
    <col min="4113" max="4113" width="14.5" style="3" customWidth="1"/>
    <col min="4114" max="4114" width="15.625" style="3" customWidth="1"/>
    <col min="4115" max="4352" width="9" style="3"/>
    <col min="4353" max="4353" width="10.125" style="3" customWidth="1"/>
    <col min="4354" max="4354" width="2.625" style="3" customWidth="1"/>
    <col min="4355" max="4355" width="5.75" style="3" customWidth="1"/>
    <col min="4356" max="4357" width="15.75" style="3" customWidth="1"/>
    <col min="4358" max="4358" width="73" style="3" customWidth="1"/>
    <col min="4359" max="4359" width="6.25" style="3" customWidth="1"/>
    <col min="4360" max="4361" width="9.875" style="3" bestFit="1" customWidth="1"/>
    <col min="4362" max="4362" width="5.75" style="3" customWidth="1"/>
    <col min="4363" max="4363" width="57" style="3" customWidth="1"/>
    <col min="4364" max="4364" width="43.625" style="3" customWidth="1"/>
    <col min="4365" max="4365" width="30.75" style="3" customWidth="1"/>
    <col min="4366" max="4366" width="13.75" style="3" customWidth="1"/>
    <col min="4367" max="4367" width="6.375" style="3" customWidth="1"/>
    <col min="4368" max="4368" width="13.25" style="3" customWidth="1"/>
    <col min="4369" max="4369" width="14.5" style="3" customWidth="1"/>
    <col min="4370" max="4370" width="15.625" style="3" customWidth="1"/>
    <col min="4371" max="4608" width="9" style="3"/>
    <col min="4609" max="4609" width="10.125" style="3" customWidth="1"/>
    <col min="4610" max="4610" width="2.625" style="3" customWidth="1"/>
    <col min="4611" max="4611" width="5.75" style="3" customWidth="1"/>
    <col min="4612" max="4613" width="15.75" style="3" customWidth="1"/>
    <col min="4614" max="4614" width="73" style="3" customWidth="1"/>
    <col min="4615" max="4615" width="6.25" style="3" customWidth="1"/>
    <col min="4616" max="4617" width="9.875" style="3" bestFit="1" customWidth="1"/>
    <col min="4618" max="4618" width="5.75" style="3" customWidth="1"/>
    <col min="4619" max="4619" width="57" style="3" customWidth="1"/>
    <col min="4620" max="4620" width="43.625" style="3" customWidth="1"/>
    <col min="4621" max="4621" width="30.75" style="3" customWidth="1"/>
    <col min="4622" max="4622" width="13.75" style="3" customWidth="1"/>
    <col min="4623" max="4623" width="6.375" style="3" customWidth="1"/>
    <col min="4624" max="4624" width="13.25" style="3" customWidth="1"/>
    <col min="4625" max="4625" width="14.5" style="3" customWidth="1"/>
    <col min="4626" max="4626" width="15.625" style="3" customWidth="1"/>
    <col min="4627" max="4864" width="9" style="3"/>
    <col min="4865" max="4865" width="10.125" style="3" customWidth="1"/>
    <col min="4866" max="4866" width="2.625" style="3" customWidth="1"/>
    <col min="4867" max="4867" width="5.75" style="3" customWidth="1"/>
    <col min="4868" max="4869" width="15.75" style="3" customWidth="1"/>
    <col min="4870" max="4870" width="73" style="3" customWidth="1"/>
    <col min="4871" max="4871" width="6.25" style="3" customWidth="1"/>
    <col min="4872" max="4873" width="9.875" style="3" bestFit="1" customWidth="1"/>
    <col min="4874" max="4874" width="5.75" style="3" customWidth="1"/>
    <col min="4875" max="4875" width="57" style="3" customWidth="1"/>
    <col min="4876" max="4876" width="43.625" style="3" customWidth="1"/>
    <col min="4877" max="4877" width="30.75" style="3" customWidth="1"/>
    <col min="4878" max="4878" width="13.75" style="3" customWidth="1"/>
    <col min="4879" max="4879" width="6.375" style="3" customWidth="1"/>
    <col min="4880" max="4880" width="13.25" style="3" customWidth="1"/>
    <col min="4881" max="4881" width="14.5" style="3" customWidth="1"/>
    <col min="4882" max="4882" width="15.625" style="3" customWidth="1"/>
    <col min="4883" max="5120" width="9" style="3"/>
    <col min="5121" max="5121" width="10.125" style="3" customWidth="1"/>
    <col min="5122" max="5122" width="2.625" style="3" customWidth="1"/>
    <col min="5123" max="5123" width="5.75" style="3" customWidth="1"/>
    <col min="5124" max="5125" width="15.75" style="3" customWidth="1"/>
    <col min="5126" max="5126" width="73" style="3" customWidth="1"/>
    <col min="5127" max="5127" width="6.25" style="3" customWidth="1"/>
    <col min="5128" max="5129" width="9.875" style="3" bestFit="1" customWidth="1"/>
    <col min="5130" max="5130" width="5.75" style="3" customWidth="1"/>
    <col min="5131" max="5131" width="57" style="3" customWidth="1"/>
    <col min="5132" max="5132" width="43.625" style="3" customWidth="1"/>
    <col min="5133" max="5133" width="30.75" style="3" customWidth="1"/>
    <col min="5134" max="5134" width="13.75" style="3" customWidth="1"/>
    <col min="5135" max="5135" width="6.375" style="3" customWidth="1"/>
    <col min="5136" max="5136" width="13.25" style="3" customWidth="1"/>
    <col min="5137" max="5137" width="14.5" style="3" customWidth="1"/>
    <col min="5138" max="5138" width="15.625" style="3" customWidth="1"/>
    <col min="5139" max="5376" width="9" style="3"/>
    <col min="5377" max="5377" width="10.125" style="3" customWidth="1"/>
    <col min="5378" max="5378" width="2.625" style="3" customWidth="1"/>
    <col min="5379" max="5379" width="5.75" style="3" customWidth="1"/>
    <col min="5380" max="5381" width="15.75" style="3" customWidth="1"/>
    <col min="5382" max="5382" width="73" style="3" customWidth="1"/>
    <col min="5383" max="5383" width="6.25" style="3" customWidth="1"/>
    <col min="5384" max="5385" width="9.875" style="3" bestFit="1" customWidth="1"/>
    <col min="5386" max="5386" width="5.75" style="3" customWidth="1"/>
    <col min="5387" max="5387" width="57" style="3" customWidth="1"/>
    <col min="5388" max="5388" width="43.625" style="3" customWidth="1"/>
    <col min="5389" max="5389" width="30.75" style="3" customWidth="1"/>
    <col min="5390" max="5390" width="13.75" style="3" customWidth="1"/>
    <col min="5391" max="5391" width="6.375" style="3" customWidth="1"/>
    <col min="5392" max="5392" width="13.25" style="3" customWidth="1"/>
    <col min="5393" max="5393" width="14.5" style="3" customWidth="1"/>
    <col min="5394" max="5394" width="15.625" style="3" customWidth="1"/>
    <col min="5395" max="5632" width="9" style="3"/>
    <col min="5633" max="5633" width="10.125" style="3" customWidth="1"/>
    <col min="5634" max="5634" width="2.625" style="3" customWidth="1"/>
    <col min="5635" max="5635" width="5.75" style="3" customWidth="1"/>
    <col min="5636" max="5637" width="15.75" style="3" customWidth="1"/>
    <col min="5638" max="5638" width="73" style="3" customWidth="1"/>
    <col min="5639" max="5639" width="6.25" style="3" customWidth="1"/>
    <col min="5640" max="5641" width="9.875" style="3" bestFit="1" customWidth="1"/>
    <col min="5642" max="5642" width="5.75" style="3" customWidth="1"/>
    <col min="5643" max="5643" width="57" style="3" customWidth="1"/>
    <col min="5644" max="5644" width="43.625" style="3" customWidth="1"/>
    <col min="5645" max="5645" width="30.75" style="3" customWidth="1"/>
    <col min="5646" max="5646" width="13.75" style="3" customWidth="1"/>
    <col min="5647" max="5647" width="6.375" style="3" customWidth="1"/>
    <col min="5648" max="5648" width="13.25" style="3" customWidth="1"/>
    <col min="5649" max="5649" width="14.5" style="3" customWidth="1"/>
    <col min="5650" max="5650" width="15.625" style="3" customWidth="1"/>
    <col min="5651" max="5888" width="9" style="3"/>
    <col min="5889" max="5889" width="10.125" style="3" customWidth="1"/>
    <col min="5890" max="5890" width="2.625" style="3" customWidth="1"/>
    <col min="5891" max="5891" width="5.75" style="3" customWidth="1"/>
    <col min="5892" max="5893" width="15.75" style="3" customWidth="1"/>
    <col min="5894" max="5894" width="73" style="3" customWidth="1"/>
    <col min="5895" max="5895" width="6.25" style="3" customWidth="1"/>
    <col min="5896" max="5897" width="9.875" style="3" bestFit="1" customWidth="1"/>
    <col min="5898" max="5898" width="5.75" style="3" customWidth="1"/>
    <col min="5899" max="5899" width="57" style="3" customWidth="1"/>
    <col min="5900" max="5900" width="43.625" style="3" customWidth="1"/>
    <col min="5901" max="5901" width="30.75" style="3" customWidth="1"/>
    <col min="5902" max="5902" width="13.75" style="3" customWidth="1"/>
    <col min="5903" max="5903" width="6.375" style="3" customWidth="1"/>
    <col min="5904" max="5904" width="13.25" style="3" customWidth="1"/>
    <col min="5905" max="5905" width="14.5" style="3" customWidth="1"/>
    <col min="5906" max="5906" width="15.625" style="3" customWidth="1"/>
    <col min="5907" max="6144" width="9" style="3"/>
    <col min="6145" max="6145" width="10.125" style="3" customWidth="1"/>
    <col min="6146" max="6146" width="2.625" style="3" customWidth="1"/>
    <col min="6147" max="6147" width="5.75" style="3" customWidth="1"/>
    <col min="6148" max="6149" width="15.75" style="3" customWidth="1"/>
    <col min="6150" max="6150" width="73" style="3" customWidth="1"/>
    <col min="6151" max="6151" width="6.25" style="3" customWidth="1"/>
    <col min="6152" max="6153" width="9.875" style="3" bestFit="1" customWidth="1"/>
    <col min="6154" max="6154" width="5.75" style="3" customWidth="1"/>
    <col min="6155" max="6155" width="57" style="3" customWidth="1"/>
    <col min="6156" max="6156" width="43.625" style="3" customWidth="1"/>
    <col min="6157" max="6157" width="30.75" style="3" customWidth="1"/>
    <col min="6158" max="6158" width="13.75" style="3" customWidth="1"/>
    <col min="6159" max="6159" width="6.375" style="3" customWidth="1"/>
    <col min="6160" max="6160" width="13.25" style="3" customWidth="1"/>
    <col min="6161" max="6161" width="14.5" style="3" customWidth="1"/>
    <col min="6162" max="6162" width="15.625" style="3" customWidth="1"/>
    <col min="6163" max="6400" width="9" style="3"/>
    <col min="6401" max="6401" width="10.125" style="3" customWidth="1"/>
    <col min="6402" max="6402" width="2.625" style="3" customWidth="1"/>
    <col min="6403" max="6403" width="5.75" style="3" customWidth="1"/>
    <col min="6404" max="6405" width="15.75" style="3" customWidth="1"/>
    <col min="6406" max="6406" width="73" style="3" customWidth="1"/>
    <col min="6407" max="6407" width="6.25" style="3" customWidth="1"/>
    <col min="6408" max="6409" width="9.875" style="3" bestFit="1" customWidth="1"/>
    <col min="6410" max="6410" width="5.75" style="3" customWidth="1"/>
    <col min="6411" max="6411" width="57" style="3" customWidth="1"/>
    <col min="6412" max="6412" width="43.625" style="3" customWidth="1"/>
    <col min="6413" max="6413" width="30.75" style="3" customWidth="1"/>
    <col min="6414" max="6414" width="13.75" style="3" customWidth="1"/>
    <col min="6415" max="6415" width="6.375" style="3" customWidth="1"/>
    <col min="6416" max="6416" width="13.25" style="3" customWidth="1"/>
    <col min="6417" max="6417" width="14.5" style="3" customWidth="1"/>
    <col min="6418" max="6418" width="15.625" style="3" customWidth="1"/>
    <col min="6419" max="6656" width="9" style="3"/>
    <col min="6657" max="6657" width="10.125" style="3" customWidth="1"/>
    <col min="6658" max="6658" width="2.625" style="3" customWidth="1"/>
    <col min="6659" max="6659" width="5.75" style="3" customWidth="1"/>
    <col min="6660" max="6661" width="15.75" style="3" customWidth="1"/>
    <col min="6662" max="6662" width="73" style="3" customWidth="1"/>
    <col min="6663" max="6663" width="6.25" style="3" customWidth="1"/>
    <col min="6664" max="6665" width="9.875" style="3" bestFit="1" customWidth="1"/>
    <col min="6666" max="6666" width="5.75" style="3" customWidth="1"/>
    <col min="6667" max="6667" width="57" style="3" customWidth="1"/>
    <col min="6668" max="6668" width="43.625" style="3" customWidth="1"/>
    <col min="6669" max="6669" width="30.75" style="3" customWidth="1"/>
    <col min="6670" max="6670" width="13.75" style="3" customWidth="1"/>
    <col min="6671" max="6671" width="6.375" style="3" customWidth="1"/>
    <col min="6672" max="6672" width="13.25" style="3" customWidth="1"/>
    <col min="6673" max="6673" width="14.5" style="3" customWidth="1"/>
    <col min="6674" max="6674" width="15.625" style="3" customWidth="1"/>
    <col min="6675" max="6912" width="9" style="3"/>
    <col min="6913" max="6913" width="10.125" style="3" customWidth="1"/>
    <col min="6914" max="6914" width="2.625" style="3" customWidth="1"/>
    <col min="6915" max="6915" width="5.75" style="3" customWidth="1"/>
    <col min="6916" max="6917" width="15.75" style="3" customWidth="1"/>
    <col min="6918" max="6918" width="73" style="3" customWidth="1"/>
    <col min="6919" max="6919" width="6.25" style="3" customWidth="1"/>
    <col min="6920" max="6921" width="9.875" style="3" bestFit="1" customWidth="1"/>
    <col min="6922" max="6922" width="5.75" style="3" customWidth="1"/>
    <col min="6923" max="6923" width="57" style="3" customWidth="1"/>
    <col min="6924" max="6924" width="43.625" style="3" customWidth="1"/>
    <col min="6925" max="6925" width="30.75" style="3" customWidth="1"/>
    <col min="6926" max="6926" width="13.75" style="3" customWidth="1"/>
    <col min="6927" max="6927" width="6.375" style="3" customWidth="1"/>
    <col min="6928" max="6928" width="13.25" style="3" customWidth="1"/>
    <col min="6929" max="6929" width="14.5" style="3" customWidth="1"/>
    <col min="6930" max="6930" width="15.625" style="3" customWidth="1"/>
    <col min="6931" max="7168" width="9" style="3"/>
    <col min="7169" max="7169" width="10.125" style="3" customWidth="1"/>
    <col min="7170" max="7170" width="2.625" style="3" customWidth="1"/>
    <col min="7171" max="7171" width="5.75" style="3" customWidth="1"/>
    <col min="7172" max="7173" width="15.75" style="3" customWidth="1"/>
    <col min="7174" max="7174" width="73" style="3" customWidth="1"/>
    <col min="7175" max="7175" width="6.25" style="3" customWidth="1"/>
    <col min="7176" max="7177" width="9.875" style="3" bestFit="1" customWidth="1"/>
    <col min="7178" max="7178" width="5.75" style="3" customWidth="1"/>
    <col min="7179" max="7179" width="57" style="3" customWidth="1"/>
    <col min="7180" max="7180" width="43.625" style="3" customWidth="1"/>
    <col min="7181" max="7181" width="30.75" style="3" customWidth="1"/>
    <col min="7182" max="7182" width="13.75" style="3" customWidth="1"/>
    <col min="7183" max="7183" width="6.375" style="3" customWidth="1"/>
    <col min="7184" max="7184" width="13.25" style="3" customWidth="1"/>
    <col min="7185" max="7185" width="14.5" style="3" customWidth="1"/>
    <col min="7186" max="7186" width="15.625" style="3" customWidth="1"/>
    <col min="7187" max="7424" width="9" style="3"/>
    <col min="7425" max="7425" width="10.125" style="3" customWidth="1"/>
    <col min="7426" max="7426" width="2.625" style="3" customWidth="1"/>
    <col min="7427" max="7427" width="5.75" style="3" customWidth="1"/>
    <col min="7428" max="7429" width="15.75" style="3" customWidth="1"/>
    <col min="7430" max="7430" width="73" style="3" customWidth="1"/>
    <col min="7431" max="7431" width="6.25" style="3" customWidth="1"/>
    <col min="7432" max="7433" width="9.875" style="3" bestFit="1" customWidth="1"/>
    <col min="7434" max="7434" width="5.75" style="3" customWidth="1"/>
    <col min="7435" max="7435" width="57" style="3" customWidth="1"/>
    <col min="7436" max="7436" width="43.625" style="3" customWidth="1"/>
    <col min="7437" max="7437" width="30.75" style="3" customWidth="1"/>
    <col min="7438" max="7438" width="13.75" style="3" customWidth="1"/>
    <col min="7439" max="7439" width="6.375" style="3" customWidth="1"/>
    <col min="7440" max="7440" width="13.25" style="3" customWidth="1"/>
    <col min="7441" max="7441" width="14.5" style="3" customWidth="1"/>
    <col min="7442" max="7442" width="15.625" style="3" customWidth="1"/>
    <col min="7443" max="7680" width="9" style="3"/>
    <col min="7681" max="7681" width="10.125" style="3" customWidth="1"/>
    <col min="7682" max="7682" width="2.625" style="3" customWidth="1"/>
    <col min="7683" max="7683" width="5.75" style="3" customWidth="1"/>
    <col min="7684" max="7685" width="15.75" style="3" customWidth="1"/>
    <col min="7686" max="7686" width="73" style="3" customWidth="1"/>
    <col min="7687" max="7687" width="6.25" style="3" customWidth="1"/>
    <col min="7688" max="7689" width="9.875" style="3" bestFit="1" customWidth="1"/>
    <col min="7690" max="7690" width="5.75" style="3" customWidth="1"/>
    <col min="7691" max="7691" width="57" style="3" customWidth="1"/>
    <col min="7692" max="7692" width="43.625" style="3" customWidth="1"/>
    <col min="7693" max="7693" width="30.75" style="3" customWidth="1"/>
    <col min="7694" max="7694" width="13.75" style="3" customWidth="1"/>
    <col min="7695" max="7695" width="6.375" style="3" customWidth="1"/>
    <col min="7696" max="7696" width="13.25" style="3" customWidth="1"/>
    <col min="7697" max="7697" width="14.5" style="3" customWidth="1"/>
    <col min="7698" max="7698" width="15.625" style="3" customWidth="1"/>
    <col min="7699" max="7936" width="9" style="3"/>
    <col min="7937" max="7937" width="10.125" style="3" customWidth="1"/>
    <col min="7938" max="7938" width="2.625" style="3" customWidth="1"/>
    <col min="7939" max="7939" width="5.75" style="3" customWidth="1"/>
    <col min="7940" max="7941" width="15.75" style="3" customWidth="1"/>
    <col min="7942" max="7942" width="73" style="3" customWidth="1"/>
    <col min="7943" max="7943" width="6.25" style="3" customWidth="1"/>
    <col min="7944" max="7945" width="9.875" style="3" bestFit="1" customWidth="1"/>
    <col min="7946" max="7946" width="5.75" style="3" customWidth="1"/>
    <col min="7947" max="7947" width="57" style="3" customWidth="1"/>
    <col min="7948" max="7948" width="43.625" style="3" customWidth="1"/>
    <col min="7949" max="7949" width="30.75" style="3" customWidth="1"/>
    <col min="7950" max="7950" width="13.75" style="3" customWidth="1"/>
    <col min="7951" max="7951" width="6.375" style="3" customWidth="1"/>
    <col min="7952" max="7952" width="13.25" style="3" customWidth="1"/>
    <col min="7953" max="7953" width="14.5" style="3" customWidth="1"/>
    <col min="7954" max="7954" width="15.625" style="3" customWidth="1"/>
    <col min="7955" max="8192" width="9" style="3"/>
    <col min="8193" max="8193" width="10.125" style="3" customWidth="1"/>
    <col min="8194" max="8194" width="2.625" style="3" customWidth="1"/>
    <col min="8195" max="8195" width="5.75" style="3" customWidth="1"/>
    <col min="8196" max="8197" width="15.75" style="3" customWidth="1"/>
    <col min="8198" max="8198" width="73" style="3" customWidth="1"/>
    <col min="8199" max="8199" width="6.25" style="3" customWidth="1"/>
    <col min="8200" max="8201" width="9.875" style="3" bestFit="1" customWidth="1"/>
    <col min="8202" max="8202" width="5.75" style="3" customWidth="1"/>
    <col min="8203" max="8203" width="57" style="3" customWidth="1"/>
    <col min="8204" max="8204" width="43.625" style="3" customWidth="1"/>
    <col min="8205" max="8205" width="30.75" style="3" customWidth="1"/>
    <col min="8206" max="8206" width="13.75" style="3" customWidth="1"/>
    <col min="8207" max="8207" width="6.375" style="3" customWidth="1"/>
    <col min="8208" max="8208" width="13.25" style="3" customWidth="1"/>
    <col min="8209" max="8209" width="14.5" style="3" customWidth="1"/>
    <col min="8210" max="8210" width="15.625" style="3" customWidth="1"/>
    <col min="8211" max="8448" width="9" style="3"/>
    <col min="8449" max="8449" width="10.125" style="3" customWidth="1"/>
    <col min="8450" max="8450" width="2.625" style="3" customWidth="1"/>
    <col min="8451" max="8451" width="5.75" style="3" customWidth="1"/>
    <col min="8452" max="8453" width="15.75" style="3" customWidth="1"/>
    <col min="8454" max="8454" width="73" style="3" customWidth="1"/>
    <col min="8455" max="8455" width="6.25" style="3" customWidth="1"/>
    <col min="8456" max="8457" width="9.875" style="3" bestFit="1" customWidth="1"/>
    <col min="8458" max="8458" width="5.75" style="3" customWidth="1"/>
    <col min="8459" max="8459" width="57" style="3" customWidth="1"/>
    <col min="8460" max="8460" width="43.625" style="3" customWidth="1"/>
    <col min="8461" max="8461" width="30.75" style="3" customWidth="1"/>
    <col min="8462" max="8462" width="13.75" style="3" customWidth="1"/>
    <col min="8463" max="8463" width="6.375" style="3" customWidth="1"/>
    <col min="8464" max="8464" width="13.25" style="3" customWidth="1"/>
    <col min="8465" max="8465" width="14.5" style="3" customWidth="1"/>
    <col min="8466" max="8466" width="15.625" style="3" customWidth="1"/>
    <col min="8467" max="8704" width="9" style="3"/>
    <col min="8705" max="8705" width="10.125" style="3" customWidth="1"/>
    <col min="8706" max="8706" width="2.625" style="3" customWidth="1"/>
    <col min="8707" max="8707" width="5.75" style="3" customWidth="1"/>
    <col min="8708" max="8709" width="15.75" style="3" customWidth="1"/>
    <col min="8710" max="8710" width="73" style="3" customWidth="1"/>
    <col min="8711" max="8711" width="6.25" style="3" customWidth="1"/>
    <col min="8712" max="8713" width="9.875" style="3" bestFit="1" customWidth="1"/>
    <col min="8714" max="8714" width="5.75" style="3" customWidth="1"/>
    <col min="8715" max="8715" width="57" style="3" customWidth="1"/>
    <col min="8716" max="8716" width="43.625" style="3" customWidth="1"/>
    <col min="8717" max="8717" width="30.75" style="3" customWidth="1"/>
    <col min="8718" max="8718" width="13.75" style="3" customWidth="1"/>
    <col min="8719" max="8719" width="6.375" style="3" customWidth="1"/>
    <col min="8720" max="8720" width="13.25" style="3" customWidth="1"/>
    <col min="8721" max="8721" width="14.5" style="3" customWidth="1"/>
    <col min="8722" max="8722" width="15.625" style="3" customWidth="1"/>
    <col min="8723" max="8960" width="9" style="3"/>
    <col min="8961" max="8961" width="10.125" style="3" customWidth="1"/>
    <col min="8962" max="8962" width="2.625" style="3" customWidth="1"/>
    <col min="8963" max="8963" width="5.75" style="3" customWidth="1"/>
    <col min="8964" max="8965" width="15.75" style="3" customWidth="1"/>
    <col min="8966" max="8966" width="73" style="3" customWidth="1"/>
    <col min="8967" max="8967" width="6.25" style="3" customWidth="1"/>
    <col min="8968" max="8969" width="9.875" style="3" bestFit="1" customWidth="1"/>
    <col min="8970" max="8970" width="5.75" style="3" customWidth="1"/>
    <col min="8971" max="8971" width="57" style="3" customWidth="1"/>
    <col min="8972" max="8972" width="43.625" style="3" customWidth="1"/>
    <col min="8973" max="8973" width="30.75" style="3" customWidth="1"/>
    <col min="8974" max="8974" width="13.75" style="3" customWidth="1"/>
    <col min="8975" max="8975" width="6.375" style="3" customWidth="1"/>
    <col min="8976" max="8976" width="13.25" style="3" customWidth="1"/>
    <col min="8977" max="8977" width="14.5" style="3" customWidth="1"/>
    <col min="8978" max="8978" width="15.625" style="3" customWidth="1"/>
    <col min="8979" max="9216" width="9" style="3"/>
    <col min="9217" max="9217" width="10.125" style="3" customWidth="1"/>
    <col min="9218" max="9218" width="2.625" style="3" customWidth="1"/>
    <col min="9219" max="9219" width="5.75" style="3" customWidth="1"/>
    <col min="9220" max="9221" width="15.75" style="3" customWidth="1"/>
    <col min="9222" max="9222" width="73" style="3" customWidth="1"/>
    <col min="9223" max="9223" width="6.25" style="3" customWidth="1"/>
    <col min="9224" max="9225" width="9.875" style="3" bestFit="1" customWidth="1"/>
    <col min="9226" max="9226" width="5.75" style="3" customWidth="1"/>
    <col min="9227" max="9227" width="57" style="3" customWidth="1"/>
    <col min="9228" max="9228" width="43.625" style="3" customWidth="1"/>
    <col min="9229" max="9229" width="30.75" style="3" customWidth="1"/>
    <col min="9230" max="9230" width="13.75" style="3" customWidth="1"/>
    <col min="9231" max="9231" width="6.375" style="3" customWidth="1"/>
    <col min="9232" max="9232" width="13.25" style="3" customWidth="1"/>
    <col min="9233" max="9233" width="14.5" style="3" customWidth="1"/>
    <col min="9234" max="9234" width="15.625" style="3" customWidth="1"/>
    <col min="9235" max="9472" width="9" style="3"/>
    <col min="9473" max="9473" width="10.125" style="3" customWidth="1"/>
    <col min="9474" max="9474" width="2.625" style="3" customWidth="1"/>
    <col min="9475" max="9475" width="5.75" style="3" customWidth="1"/>
    <col min="9476" max="9477" width="15.75" style="3" customWidth="1"/>
    <col min="9478" max="9478" width="73" style="3" customWidth="1"/>
    <col min="9479" max="9479" width="6.25" style="3" customWidth="1"/>
    <col min="9480" max="9481" width="9.875" style="3" bestFit="1" customWidth="1"/>
    <col min="9482" max="9482" width="5.75" style="3" customWidth="1"/>
    <col min="9483" max="9483" width="57" style="3" customWidth="1"/>
    <col min="9484" max="9484" width="43.625" style="3" customWidth="1"/>
    <col min="9485" max="9485" width="30.75" style="3" customWidth="1"/>
    <col min="9486" max="9486" width="13.75" style="3" customWidth="1"/>
    <col min="9487" max="9487" width="6.375" style="3" customWidth="1"/>
    <col min="9488" max="9488" width="13.25" style="3" customWidth="1"/>
    <col min="9489" max="9489" width="14.5" style="3" customWidth="1"/>
    <col min="9490" max="9490" width="15.625" style="3" customWidth="1"/>
    <col min="9491" max="9728" width="9" style="3"/>
    <col min="9729" max="9729" width="10.125" style="3" customWidth="1"/>
    <col min="9730" max="9730" width="2.625" style="3" customWidth="1"/>
    <col min="9731" max="9731" width="5.75" style="3" customWidth="1"/>
    <col min="9732" max="9733" width="15.75" style="3" customWidth="1"/>
    <col min="9734" max="9734" width="73" style="3" customWidth="1"/>
    <col min="9735" max="9735" width="6.25" style="3" customWidth="1"/>
    <col min="9736" max="9737" width="9.875" style="3" bestFit="1" customWidth="1"/>
    <col min="9738" max="9738" width="5.75" style="3" customWidth="1"/>
    <col min="9739" max="9739" width="57" style="3" customWidth="1"/>
    <col min="9740" max="9740" width="43.625" style="3" customWidth="1"/>
    <col min="9741" max="9741" width="30.75" style="3" customWidth="1"/>
    <col min="9742" max="9742" width="13.75" style="3" customWidth="1"/>
    <col min="9743" max="9743" width="6.375" style="3" customWidth="1"/>
    <col min="9744" max="9744" width="13.25" style="3" customWidth="1"/>
    <col min="9745" max="9745" width="14.5" style="3" customWidth="1"/>
    <col min="9746" max="9746" width="15.625" style="3" customWidth="1"/>
    <col min="9747" max="9984" width="9" style="3"/>
    <col min="9985" max="9985" width="10.125" style="3" customWidth="1"/>
    <col min="9986" max="9986" width="2.625" style="3" customWidth="1"/>
    <col min="9987" max="9987" width="5.75" style="3" customWidth="1"/>
    <col min="9988" max="9989" width="15.75" style="3" customWidth="1"/>
    <col min="9990" max="9990" width="73" style="3" customWidth="1"/>
    <col min="9991" max="9991" width="6.25" style="3" customWidth="1"/>
    <col min="9992" max="9993" width="9.875" style="3" bestFit="1" customWidth="1"/>
    <col min="9994" max="9994" width="5.75" style="3" customWidth="1"/>
    <col min="9995" max="9995" width="57" style="3" customWidth="1"/>
    <col min="9996" max="9996" width="43.625" style="3" customWidth="1"/>
    <col min="9997" max="9997" width="30.75" style="3" customWidth="1"/>
    <col min="9998" max="9998" width="13.75" style="3" customWidth="1"/>
    <col min="9999" max="9999" width="6.375" style="3" customWidth="1"/>
    <col min="10000" max="10000" width="13.25" style="3" customWidth="1"/>
    <col min="10001" max="10001" width="14.5" style="3" customWidth="1"/>
    <col min="10002" max="10002" width="15.625" style="3" customWidth="1"/>
    <col min="10003" max="10240" width="9" style="3"/>
    <col min="10241" max="10241" width="10.125" style="3" customWidth="1"/>
    <col min="10242" max="10242" width="2.625" style="3" customWidth="1"/>
    <col min="10243" max="10243" width="5.75" style="3" customWidth="1"/>
    <col min="10244" max="10245" width="15.75" style="3" customWidth="1"/>
    <col min="10246" max="10246" width="73" style="3" customWidth="1"/>
    <col min="10247" max="10247" width="6.25" style="3" customWidth="1"/>
    <col min="10248" max="10249" width="9.875" style="3" bestFit="1" customWidth="1"/>
    <col min="10250" max="10250" width="5.75" style="3" customWidth="1"/>
    <col min="10251" max="10251" width="57" style="3" customWidth="1"/>
    <col min="10252" max="10252" width="43.625" style="3" customWidth="1"/>
    <col min="10253" max="10253" width="30.75" style="3" customWidth="1"/>
    <col min="10254" max="10254" width="13.75" style="3" customWidth="1"/>
    <col min="10255" max="10255" width="6.375" style="3" customWidth="1"/>
    <col min="10256" max="10256" width="13.25" style="3" customWidth="1"/>
    <col min="10257" max="10257" width="14.5" style="3" customWidth="1"/>
    <col min="10258" max="10258" width="15.625" style="3" customWidth="1"/>
    <col min="10259" max="10496" width="9" style="3"/>
    <col min="10497" max="10497" width="10.125" style="3" customWidth="1"/>
    <col min="10498" max="10498" width="2.625" style="3" customWidth="1"/>
    <col min="10499" max="10499" width="5.75" style="3" customWidth="1"/>
    <col min="10500" max="10501" width="15.75" style="3" customWidth="1"/>
    <col min="10502" max="10502" width="73" style="3" customWidth="1"/>
    <col min="10503" max="10503" width="6.25" style="3" customWidth="1"/>
    <col min="10504" max="10505" width="9.875" style="3" bestFit="1" customWidth="1"/>
    <col min="10506" max="10506" width="5.75" style="3" customWidth="1"/>
    <col min="10507" max="10507" width="57" style="3" customWidth="1"/>
    <col min="10508" max="10508" width="43.625" style="3" customWidth="1"/>
    <col min="10509" max="10509" width="30.75" style="3" customWidth="1"/>
    <col min="10510" max="10510" width="13.75" style="3" customWidth="1"/>
    <col min="10511" max="10511" width="6.375" style="3" customWidth="1"/>
    <col min="10512" max="10512" width="13.25" style="3" customWidth="1"/>
    <col min="10513" max="10513" width="14.5" style="3" customWidth="1"/>
    <col min="10514" max="10514" width="15.625" style="3" customWidth="1"/>
    <col min="10515" max="10752" width="9" style="3"/>
    <col min="10753" max="10753" width="10.125" style="3" customWidth="1"/>
    <col min="10754" max="10754" width="2.625" style="3" customWidth="1"/>
    <col min="10755" max="10755" width="5.75" style="3" customWidth="1"/>
    <col min="10756" max="10757" width="15.75" style="3" customWidth="1"/>
    <col min="10758" max="10758" width="73" style="3" customWidth="1"/>
    <col min="10759" max="10759" width="6.25" style="3" customWidth="1"/>
    <col min="10760" max="10761" width="9.875" style="3" bestFit="1" customWidth="1"/>
    <col min="10762" max="10762" width="5.75" style="3" customWidth="1"/>
    <col min="10763" max="10763" width="57" style="3" customWidth="1"/>
    <col min="10764" max="10764" width="43.625" style="3" customWidth="1"/>
    <col min="10765" max="10765" width="30.75" style="3" customWidth="1"/>
    <col min="10766" max="10766" width="13.75" style="3" customWidth="1"/>
    <col min="10767" max="10767" width="6.375" style="3" customWidth="1"/>
    <col min="10768" max="10768" width="13.25" style="3" customWidth="1"/>
    <col min="10769" max="10769" width="14.5" style="3" customWidth="1"/>
    <col min="10770" max="10770" width="15.625" style="3" customWidth="1"/>
    <col min="10771" max="11008" width="9" style="3"/>
    <col min="11009" max="11009" width="10.125" style="3" customWidth="1"/>
    <col min="11010" max="11010" width="2.625" style="3" customWidth="1"/>
    <col min="11011" max="11011" width="5.75" style="3" customWidth="1"/>
    <col min="11012" max="11013" width="15.75" style="3" customWidth="1"/>
    <col min="11014" max="11014" width="73" style="3" customWidth="1"/>
    <col min="11015" max="11015" width="6.25" style="3" customWidth="1"/>
    <col min="11016" max="11017" width="9.875" style="3" bestFit="1" customWidth="1"/>
    <col min="11018" max="11018" width="5.75" style="3" customWidth="1"/>
    <col min="11019" max="11019" width="57" style="3" customWidth="1"/>
    <col min="11020" max="11020" width="43.625" style="3" customWidth="1"/>
    <col min="11021" max="11021" width="30.75" style="3" customWidth="1"/>
    <col min="11022" max="11022" width="13.75" style="3" customWidth="1"/>
    <col min="11023" max="11023" width="6.375" style="3" customWidth="1"/>
    <col min="11024" max="11024" width="13.25" style="3" customWidth="1"/>
    <col min="11025" max="11025" width="14.5" style="3" customWidth="1"/>
    <col min="11026" max="11026" width="15.625" style="3" customWidth="1"/>
    <col min="11027" max="11264" width="9" style="3"/>
    <col min="11265" max="11265" width="10.125" style="3" customWidth="1"/>
    <col min="11266" max="11266" width="2.625" style="3" customWidth="1"/>
    <col min="11267" max="11267" width="5.75" style="3" customWidth="1"/>
    <col min="11268" max="11269" width="15.75" style="3" customWidth="1"/>
    <col min="11270" max="11270" width="73" style="3" customWidth="1"/>
    <col min="11271" max="11271" width="6.25" style="3" customWidth="1"/>
    <col min="11272" max="11273" width="9.875" style="3" bestFit="1" customWidth="1"/>
    <col min="11274" max="11274" width="5.75" style="3" customWidth="1"/>
    <col min="11275" max="11275" width="57" style="3" customWidth="1"/>
    <col min="11276" max="11276" width="43.625" style="3" customWidth="1"/>
    <col min="11277" max="11277" width="30.75" style="3" customWidth="1"/>
    <col min="11278" max="11278" width="13.75" style="3" customWidth="1"/>
    <col min="11279" max="11279" width="6.375" style="3" customWidth="1"/>
    <col min="11280" max="11280" width="13.25" style="3" customWidth="1"/>
    <col min="11281" max="11281" width="14.5" style="3" customWidth="1"/>
    <col min="11282" max="11282" width="15.625" style="3" customWidth="1"/>
    <col min="11283" max="11520" width="9" style="3"/>
    <col min="11521" max="11521" width="10.125" style="3" customWidth="1"/>
    <col min="11522" max="11522" width="2.625" style="3" customWidth="1"/>
    <col min="11523" max="11523" width="5.75" style="3" customWidth="1"/>
    <col min="11524" max="11525" width="15.75" style="3" customWidth="1"/>
    <col min="11526" max="11526" width="73" style="3" customWidth="1"/>
    <col min="11527" max="11527" width="6.25" style="3" customWidth="1"/>
    <col min="11528" max="11529" width="9.875" style="3" bestFit="1" customWidth="1"/>
    <col min="11530" max="11530" width="5.75" style="3" customWidth="1"/>
    <col min="11531" max="11531" width="57" style="3" customWidth="1"/>
    <col min="11532" max="11532" width="43.625" style="3" customWidth="1"/>
    <col min="11533" max="11533" width="30.75" style="3" customWidth="1"/>
    <col min="11534" max="11534" width="13.75" style="3" customWidth="1"/>
    <col min="11535" max="11535" width="6.375" style="3" customWidth="1"/>
    <col min="11536" max="11536" width="13.25" style="3" customWidth="1"/>
    <col min="11537" max="11537" width="14.5" style="3" customWidth="1"/>
    <col min="11538" max="11538" width="15.625" style="3" customWidth="1"/>
    <col min="11539" max="11776" width="9" style="3"/>
    <col min="11777" max="11777" width="10.125" style="3" customWidth="1"/>
    <col min="11778" max="11778" width="2.625" style="3" customWidth="1"/>
    <col min="11779" max="11779" width="5.75" style="3" customWidth="1"/>
    <col min="11780" max="11781" width="15.75" style="3" customWidth="1"/>
    <col min="11782" max="11782" width="73" style="3" customWidth="1"/>
    <col min="11783" max="11783" width="6.25" style="3" customWidth="1"/>
    <col min="11784" max="11785" width="9.875" style="3" bestFit="1" customWidth="1"/>
    <col min="11786" max="11786" width="5.75" style="3" customWidth="1"/>
    <col min="11787" max="11787" width="57" style="3" customWidth="1"/>
    <col min="11788" max="11788" width="43.625" style="3" customWidth="1"/>
    <col min="11789" max="11789" width="30.75" style="3" customWidth="1"/>
    <col min="11790" max="11790" width="13.75" style="3" customWidth="1"/>
    <col min="11791" max="11791" width="6.375" style="3" customWidth="1"/>
    <col min="11792" max="11792" width="13.25" style="3" customWidth="1"/>
    <col min="11793" max="11793" width="14.5" style="3" customWidth="1"/>
    <col min="11794" max="11794" width="15.625" style="3" customWidth="1"/>
    <col min="11795" max="12032" width="9" style="3"/>
    <col min="12033" max="12033" width="10.125" style="3" customWidth="1"/>
    <col min="12034" max="12034" width="2.625" style="3" customWidth="1"/>
    <col min="12035" max="12035" width="5.75" style="3" customWidth="1"/>
    <col min="12036" max="12037" width="15.75" style="3" customWidth="1"/>
    <col min="12038" max="12038" width="73" style="3" customWidth="1"/>
    <col min="12039" max="12039" width="6.25" style="3" customWidth="1"/>
    <col min="12040" max="12041" width="9.875" style="3" bestFit="1" customWidth="1"/>
    <col min="12042" max="12042" width="5.75" style="3" customWidth="1"/>
    <col min="12043" max="12043" width="57" style="3" customWidth="1"/>
    <col min="12044" max="12044" width="43.625" style="3" customWidth="1"/>
    <col min="12045" max="12045" width="30.75" style="3" customWidth="1"/>
    <col min="12046" max="12046" width="13.75" style="3" customWidth="1"/>
    <col min="12047" max="12047" width="6.375" style="3" customWidth="1"/>
    <col min="12048" max="12048" width="13.25" style="3" customWidth="1"/>
    <col min="12049" max="12049" width="14.5" style="3" customWidth="1"/>
    <col min="12050" max="12050" width="15.625" style="3" customWidth="1"/>
    <col min="12051" max="12288" width="9" style="3"/>
    <col min="12289" max="12289" width="10.125" style="3" customWidth="1"/>
    <col min="12290" max="12290" width="2.625" style="3" customWidth="1"/>
    <col min="12291" max="12291" width="5.75" style="3" customWidth="1"/>
    <col min="12292" max="12293" width="15.75" style="3" customWidth="1"/>
    <col min="12294" max="12294" width="73" style="3" customWidth="1"/>
    <col min="12295" max="12295" width="6.25" style="3" customWidth="1"/>
    <col min="12296" max="12297" width="9.875" style="3" bestFit="1" customWidth="1"/>
    <col min="12298" max="12298" width="5.75" style="3" customWidth="1"/>
    <col min="12299" max="12299" width="57" style="3" customWidth="1"/>
    <col min="12300" max="12300" width="43.625" style="3" customWidth="1"/>
    <col min="12301" max="12301" width="30.75" style="3" customWidth="1"/>
    <col min="12302" max="12302" width="13.75" style="3" customWidth="1"/>
    <col min="12303" max="12303" width="6.375" style="3" customWidth="1"/>
    <col min="12304" max="12304" width="13.25" style="3" customWidth="1"/>
    <col min="12305" max="12305" width="14.5" style="3" customWidth="1"/>
    <col min="12306" max="12306" width="15.625" style="3" customWidth="1"/>
    <col min="12307" max="12544" width="9" style="3"/>
    <col min="12545" max="12545" width="10.125" style="3" customWidth="1"/>
    <col min="12546" max="12546" width="2.625" style="3" customWidth="1"/>
    <col min="12547" max="12547" width="5.75" style="3" customWidth="1"/>
    <col min="12548" max="12549" width="15.75" style="3" customWidth="1"/>
    <col min="12550" max="12550" width="73" style="3" customWidth="1"/>
    <col min="12551" max="12551" width="6.25" style="3" customWidth="1"/>
    <col min="12552" max="12553" width="9.875" style="3" bestFit="1" customWidth="1"/>
    <col min="12554" max="12554" width="5.75" style="3" customWidth="1"/>
    <col min="12555" max="12555" width="57" style="3" customWidth="1"/>
    <col min="12556" max="12556" width="43.625" style="3" customWidth="1"/>
    <col min="12557" max="12557" width="30.75" style="3" customWidth="1"/>
    <col min="12558" max="12558" width="13.75" style="3" customWidth="1"/>
    <col min="12559" max="12559" width="6.375" style="3" customWidth="1"/>
    <col min="12560" max="12560" width="13.25" style="3" customWidth="1"/>
    <col min="12561" max="12561" width="14.5" style="3" customWidth="1"/>
    <col min="12562" max="12562" width="15.625" style="3" customWidth="1"/>
    <col min="12563" max="12800" width="9" style="3"/>
    <col min="12801" max="12801" width="10.125" style="3" customWidth="1"/>
    <col min="12802" max="12802" width="2.625" style="3" customWidth="1"/>
    <col min="12803" max="12803" width="5.75" style="3" customWidth="1"/>
    <col min="12804" max="12805" width="15.75" style="3" customWidth="1"/>
    <col min="12806" max="12806" width="73" style="3" customWidth="1"/>
    <col min="12807" max="12807" width="6.25" style="3" customWidth="1"/>
    <col min="12808" max="12809" width="9.875" style="3" bestFit="1" customWidth="1"/>
    <col min="12810" max="12810" width="5.75" style="3" customWidth="1"/>
    <col min="12811" max="12811" width="57" style="3" customWidth="1"/>
    <col min="12812" max="12812" width="43.625" style="3" customWidth="1"/>
    <col min="12813" max="12813" width="30.75" style="3" customWidth="1"/>
    <col min="12814" max="12814" width="13.75" style="3" customWidth="1"/>
    <col min="12815" max="12815" width="6.375" style="3" customWidth="1"/>
    <col min="12816" max="12816" width="13.25" style="3" customWidth="1"/>
    <col min="12817" max="12817" width="14.5" style="3" customWidth="1"/>
    <col min="12818" max="12818" width="15.625" style="3" customWidth="1"/>
    <col min="12819" max="13056" width="9" style="3"/>
    <col min="13057" max="13057" width="10.125" style="3" customWidth="1"/>
    <col min="13058" max="13058" width="2.625" style="3" customWidth="1"/>
    <col min="13059" max="13059" width="5.75" style="3" customWidth="1"/>
    <col min="13060" max="13061" width="15.75" style="3" customWidth="1"/>
    <col min="13062" max="13062" width="73" style="3" customWidth="1"/>
    <col min="13063" max="13063" width="6.25" style="3" customWidth="1"/>
    <col min="13064" max="13065" width="9.875" style="3" bestFit="1" customWidth="1"/>
    <col min="13066" max="13066" width="5.75" style="3" customWidth="1"/>
    <col min="13067" max="13067" width="57" style="3" customWidth="1"/>
    <col min="13068" max="13068" width="43.625" style="3" customWidth="1"/>
    <col min="13069" max="13069" width="30.75" style="3" customWidth="1"/>
    <col min="13070" max="13070" width="13.75" style="3" customWidth="1"/>
    <col min="13071" max="13071" width="6.375" style="3" customWidth="1"/>
    <col min="13072" max="13072" width="13.25" style="3" customWidth="1"/>
    <col min="13073" max="13073" width="14.5" style="3" customWidth="1"/>
    <col min="13074" max="13074" width="15.625" style="3" customWidth="1"/>
    <col min="13075" max="13312" width="9" style="3"/>
    <col min="13313" max="13313" width="10.125" style="3" customWidth="1"/>
    <col min="13314" max="13314" width="2.625" style="3" customWidth="1"/>
    <col min="13315" max="13315" width="5.75" style="3" customWidth="1"/>
    <col min="13316" max="13317" width="15.75" style="3" customWidth="1"/>
    <col min="13318" max="13318" width="73" style="3" customWidth="1"/>
    <col min="13319" max="13319" width="6.25" style="3" customWidth="1"/>
    <col min="13320" max="13321" width="9.875" style="3" bestFit="1" customWidth="1"/>
    <col min="13322" max="13322" width="5.75" style="3" customWidth="1"/>
    <col min="13323" max="13323" width="57" style="3" customWidth="1"/>
    <col min="13324" max="13324" width="43.625" style="3" customWidth="1"/>
    <col min="13325" max="13325" width="30.75" style="3" customWidth="1"/>
    <col min="13326" max="13326" width="13.75" style="3" customWidth="1"/>
    <col min="13327" max="13327" width="6.375" style="3" customWidth="1"/>
    <col min="13328" max="13328" width="13.25" style="3" customWidth="1"/>
    <col min="13329" max="13329" width="14.5" style="3" customWidth="1"/>
    <col min="13330" max="13330" width="15.625" style="3" customWidth="1"/>
    <col min="13331" max="13568" width="9" style="3"/>
    <col min="13569" max="13569" width="10.125" style="3" customWidth="1"/>
    <col min="13570" max="13570" width="2.625" style="3" customWidth="1"/>
    <col min="13571" max="13571" width="5.75" style="3" customWidth="1"/>
    <col min="13572" max="13573" width="15.75" style="3" customWidth="1"/>
    <col min="13574" max="13574" width="73" style="3" customWidth="1"/>
    <col min="13575" max="13575" width="6.25" style="3" customWidth="1"/>
    <col min="13576" max="13577" width="9.875" style="3" bestFit="1" customWidth="1"/>
    <col min="13578" max="13578" width="5.75" style="3" customWidth="1"/>
    <col min="13579" max="13579" width="57" style="3" customWidth="1"/>
    <col min="13580" max="13580" width="43.625" style="3" customWidth="1"/>
    <col min="13581" max="13581" width="30.75" style="3" customWidth="1"/>
    <col min="13582" max="13582" width="13.75" style="3" customWidth="1"/>
    <col min="13583" max="13583" width="6.375" style="3" customWidth="1"/>
    <col min="13584" max="13584" width="13.25" style="3" customWidth="1"/>
    <col min="13585" max="13585" width="14.5" style="3" customWidth="1"/>
    <col min="13586" max="13586" width="15.625" style="3" customWidth="1"/>
    <col min="13587" max="13824" width="9" style="3"/>
    <col min="13825" max="13825" width="10.125" style="3" customWidth="1"/>
    <col min="13826" max="13826" width="2.625" style="3" customWidth="1"/>
    <col min="13827" max="13827" width="5.75" style="3" customWidth="1"/>
    <col min="13828" max="13829" width="15.75" style="3" customWidth="1"/>
    <col min="13830" max="13830" width="73" style="3" customWidth="1"/>
    <col min="13831" max="13831" width="6.25" style="3" customWidth="1"/>
    <col min="13832" max="13833" width="9.875" style="3" bestFit="1" customWidth="1"/>
    <col min="13834" max="13834" width="5.75" style="3" customWidth="1"/>
    <col min="13835" max="13835" width="57" style="3" customWidth="1"/>
    <col min="13836" max="13836" width="43.625" style="3" customWidth="1"/>
    <col min="13837" max="13837" width="30.75" style="3" customWidth="1"/>
    <col min="13838" max="13838" width="13.75" style="3" customWidth="1"/>
    <col min="13839" max="13839" width="6.375" style="3" customWidth="1"/>
    <col min="13840" max="13840" width="13.25" style="3" customWidth="1"/>
    <col min="13841" max="13841" width="14.5" style="3" customWidth="1"/>
    <col min="13842" max="13842" width="15.625" style="3" customWidth="1"/>
    <col min="13843" max="14080" width="9" style="3"/>
    <col min="14081" max="14081" width="10.125" style="3" customWidth="1"/>
    <col min="14082" max="14082" width="2.625" style="3" customWidth="1"/>
    <col min="14083" max="14083" width="5.75" style="3" customWidth="1"/>
    <col min="14084" max="14085" width="15.75" style="3" customWidth="1"/>
    <col min="14086" max="14086" width="73" style="3" customWidth="1"/>
    <col min="14087" max="14087" width="6.25" style="3" customWidth="1"/>
    <col min="14088" max="14089" width="9.875" style="3" bestFit="1" customWidth="1"/>
    <col min="14090" max="14090" width="5.75" style="3" customWidth="1"/>
    <col min="14091" max="14091" width="57" style="3" customWidth="1"/>
    <col min="14092" max="14092" width="43.625" style="3" customWidth="1"/>
    <col min="14093" max="14093" width="30.75" style="3" customWidth="1"/>
    <col min="14094" max="14094" width="13.75" style="3" customWidth="1"/>
    <col min="14095" max="14095" width="6.375" style="3" customWidth="1"/>
    <col min="14096" max="14096" width="13.25" style="3" customWidth="1"/>
    <col min="14097" max="14097" width="14.5" style="3" customWidth="1"/>
    <col min="14098" max="14098" width="15.625" style="3" customWidth="1"/>
    <col min="14099" max="14336" width="9" style="3"/>
    <col min="14337" max="14337" width="10.125" style="3" customWidth="1"/>
    <col min="14338" max="14338" width="2.625" style="3" customWidth="1"/>
    <col min="14339" max="14339" width="5.75" style="3" customWidth="1"/>
    <col min="14340" max="14341" width="15.75" style="3" customWidth="1"/>
    <col min="14342" max="14342" width="73" style="3" customWidth="1"/>
    <col min="14343" max="14343" width="6.25" style="3" customWidth="1"/>
    <col min="14344" max="14345" width="9.875" style="3" bestFit="1" customWidth="1"/>
    <col min="14346" max="14346" width="5.75" style="3" customWidth="1"/>
    <col min="14347" max="14347" width="57" style="3" customWidth="1"/>
    <col min="14348" max="14348" width="43.625" style="3" customWidth="1"/>
    <col min="14349" max="14349" width="30.75" style="3" customWidth="1"/>
    <col min="14350" max="14350" width="13.75" style="3" customWidth="1"/>
    <col min="14351" max="14351" width="6.375" style="3" customWidth="1"/>
    <col min="14352" max="14352" width="13.25" style="3" customWidth="1"/>
    <col min="14353" max="14353" width="14.5" style="3" customWidth="1"/>
    <col min="14354" max="14354" width="15.625" style="3" customWidth="1"/>
    <col min="14355" max="14592" width="9" style="3"/>
    <col min="14593" max="14593" width="10.125" style="3" customWidth="1"/>
    <col min="14594" max="14594" width="2.625" style="3" customWidth="1"/>
    <col min="14595" max="14595" width="5.75" style="3" customWidth="1"/>
    <col min="14596" max="14597" width="15.75" style="3" customWidth="1"/>
    <col min="14598" max="14598" width="73" style="3" customWidth="1"/>
    <col min="14599" max="14599" width="6.25" style="3" customWidth="1"/>
    <col min="14600" max="14601" width="9.875" style="3" bestFit="1" customWidth="1"/>
    <col min="14602" max="14602" width="5.75" style="3" customWidth="1"/>
    <col min="14603" max="14603" width="57" style="3" customWidth="1"/>
    <col min="14604" max="14604" width="43.625" style="3" customWidth="1"/>
    <col min="14605" max="14605" width="30.75" style="3" customWidth="1"/>
    <col min="14606" max="14606" width="13.75" style="3" customWidth="1"/>
    <col min="14607" max="14607" width="6.375" style="3" customWidth="1"/>
    <col min="14608" max="14608" width="13.25" style="3" customWidth="1"/>
    <col min="14609" max="14609" width="14.5" style="3" customWidth="1"/>
    <col min="14610" max="14610" width="15.625" style="3" customWidth="1"/>
    <col min="14611" max="14848" width="9" style="3"/>
    <col min="14849" max="14849" width="10.125" style="3" customWidth="1"/>
    <col min="14850" max="14850" width="2.625" style="3" customWidth="1"/>
    <col min="14851" max="14851" width="5.75" style="3" customWidth="1"/>
    <col min="14852" max="14853" width="15.75" style="3" customWidth="1"/>
    <col min="14854" max="14854" width="73" style="3" customWidth="1"/>
    <col min="14855" max="14855" width="6.25" style="3" customWidth="1"/>
    <col min="14856" max="14857" width="9.875" style="3" bestFit="1" customWidth="1"/>
    <col min="14858" max="14858" width="5.75" style="3" customWidth="1"/>
    <col min="14859" max="14859" width="57" style="3" customWidth="1"/>
    <col min="14860" max="14860" width="43.625" style="3" customWidth="1"/>
    <col min="14861" max="14861" width="30.75" style="3" customWidth="1"/>
    <col min="14862" max="14862" width="13.75" style="3" customWidth="1"/>
    <col min="14863" max="14863" width="6.375" style="3" customWidth="1"/>
    <col min="14864" max="14864" width="13.25" style="3" customWidth="1"/>
    <col min="14865" max="14865" width="14.5" style="3" customWidth="1"/>
    <col min="14866" max="14866" width="15.625" style="3" customWidth="1"/>
    <col min="14867" max="15104" width="9" style="3"/>
    <col min="15105" max="15105" width="10.125" style="3" customWidth="1"/>
    <col min="15106" max="15106" width="2.625" style="3" customWidth="1"/>
    <col min="15107" max="15107" width="5.75" style="3" customWidth="1"/>
    <col min="15108" max="15109" width="15.75" style="3" customWidth="1"/>
    <col min="15110" max="15110" width="73" style="3" customWidth="1"/>
    <col min="15111" max="15111" width="6.25" style="3" customWidth="1"/>
    <col min="15112" max="15113" width="9.875" style="3" bestFit="1" customWidth="1"/>
    <col min="15114" max="15114" width="5.75" style="3" customWidth="1"/>
    <col min="15115" max="15115" width="57" style="3" customWidth="1"/>
    <col min="15116" max="15116" width="43.625" style="3" customWidth="1"/>
    <col min="15117" max="15117" width="30.75" style="3" customWidth="1"/>
    <col min="15118" max="15118" width="13.75" style="3" customWidth="1"/>
    <col min="15119" max="15119" width="6.375" style="3" customWidth="1"/>
    <col min="15120" max="15120" width="13.25" style="3" customWidth="1"/>
    <col min="15121" max="15121" width="14.5" style="3" customWidth="1"/>
    <col min="15122" max="15122" width="15.625" style="3" customWidth="1"/>
    <col min="15123" max="15360" width="9" style="3"/>
    <col min="15361" max="15361" width="10.125" style="3" customWidth="1"/>
    <col min="15362" max="15362" width="2.625" style="3" customWidth="1"/>
    <col min="15363" max="15363" width="5.75" style="3" customWidth="1"/>
    <col min="15364" max="15365" width="15.75" style="3" customWidth="1"/>
    <col min="15366" max="15366" width="73" style="3" customWidth="1"/>
    <col min="15367" max="15367" width="6.25" style="3" customWidth="1"/>
    <col min="15368" max="15369" width="9.875" style="3" bestFit="1" customWidth="1"/>
    <col min="15370" max="15370" width="5.75" style="3" customWidth="1"/>
    <col min="15371" max="15371" width="57" style="3" customWidth="1"/>
    <col min="15372" max="15372" width="43.625" style="3" customWidth="1"/>
    <col min="15373" max="15373" width="30.75" style="3" customWidth="1"/>
    <col min="15374" max="15374" width="13.75" style="3" customWidth="1"/>
    <col min="15375" max="15375" width="6.375" style="3" customWidth="1"/>
    <col min="15376" max="15376" width="13.25" style="3" customWidth="1"/>
    <col min="15377" max="15377" width="14.5" style="3" customWidth="1"/>
    <col min="15378" max="15378" width="15.625" style="3" customWidth="1"/>
    <col min="15379" max="15616" width="9" style="3"/>
    <col min="15617" max="15617" width="10.125" style="3" customWidth="1"/>
    <col min="15618" max="15618" width="2.625" style="3" customWidth="1"/>
    <col min="15619" max="15619" width="5.75" style="3" customWidth="1"/>
    <col min="15620" max="15621" width="15.75" style="3" customWidth="1"/>
    <col min="15622" max="15622" width="73" style="3" customWidth="1"/>
    <col min="15623" max="15623" width="6.25" style="3" customWidth="1"/>
    <col min="15624" max="15625" width="9.875" style="3" bestFit="1" customWidth="1"/>
    <col min="15626" max="15626" width="5.75" style="3" customWidth="1"/>
    <col min="15627" max="15627" width="57" style="3" customWidth="1"/>
    <col min="15628" max="15628" width="43.625" style="3" customWidth="1"/>
    <col min="15629" max="15629" width="30.75" style="3" customWidth="1"/>
    <col min="15630" max="15630" width="13.75" style="3" customWidth="1"/>
    <col min="15631" max="15631" width="6.375" style="3" customWidth="1"/>
    <col min="15632" max="15632" width="13.25" style="3" customWidth="1"/>
    <col min="15633" max="15633" width="14.5" style="3" customWidth="1"/>
    <col min="15634" max="15634" width="15.625" style="3" customWidth="1"/>
    <col min="15635" max="15872" width="9" style="3"/>
    <col min="15873" max="15873" width="10.125" style="3" customWidth="1"/>
    <col min="15874" max="15874" width="2.625" style="3" customWidth="1"/>
    <col min="15875" max="15875" width="5.75" style="3" customWidth="1"/>
    <col min="15876" max="15877" width="15.75" style="3" customWidth="1"/>
    <col min="15878" max="15878" width="73" style="3" customWidth="1"/>
    <col min="15879" max="15879" width="6.25" style="3" customWidth="1"/>
    <col min="15880" max="15881" width="9.875" style="3" bestFit="1" customWidth="1"/>
    <col min="15882" max="15882" width="5.75" style="3" customWidth="1"/>
    <col min="15883" max="15883" width="57" style="3" customWidth="1"/>
    <col min="15884" max="15884" width="43.625" style="3" customWidth="1"/>
    <col min="15885" max="15885" width="30.75" style="3" customWidth="1"/>
    <col min="15886" max="15886" width="13.75" style="3" customWidth="1"/>
    <col min="15887" max="15887" width="6.375" style="3" customWidth="1"/>
    <col min="15888" max="15888" width="13.25" style="3" customWidth="1"/>
    <col min="15889" max="15889" width="14.5" style="3" customWidth="1"/>
    <col min="15890" max="15890" width="15.625" style="3" customWidth="1"/>
    <col min="15891" max="16128" width="9" style="3"/>
    <col min="16129" max="16129" width="10.125" style="3" customWidth="1"/>
    <col min="16130" max="16130" width="2.625" style="3" customWidth="1"/>
    <col min="16131" max="16131" width="5.75" style="3" customWidth="1"/>
    <col min="16132" max="16133" width="15.75" style="3" customWidth="1"/>
    <col min="16134" max="16134" width="73" style="3" customWidth="1"/>
    <col min="16135" max="16135" width="6.25" style="3" customWidth="1"/>
    <col min="16136" max="16137" width="9.875" style="3" bestFit="1" customWidth="1"/>
    <col min="16138" max="16138" width="5.75" style="3" customWidth="1"/>
    <col min="16139" max="16139" width="57" style="3" customWidth="1"/>
    <col min="16140" max="16140" width="43.625" style="3" customWidth="1"/>
    <col min="16141" max="16141" width="30.75" style="3" customWidth="1"/>
    <col min="16142" max="16142" width="13.75" style="3" customWidth="1"/>
    <col min="16143" max="16143" width="6.375" style="3" customWidth="1"/>
    <col min="16144" max="16144" width="13.25" style="3" customWidth="1"/>
    <col min="16145" max="16145" width="14.5" style="3" customWidth="1"/>
    <col min="16146" max="16146" width="15.625" style="3" customWidth="1"/>
    <col min="16147" max="16384" width="9" style="3"/>
  </cols>
  <sheetData>
    <row r="2" spans="1:18" ht="20.100000000000001" customHeight="1">
      <c r="C2" s="1" t="s">
        <v>0</v>
      </c>
      <c r="D2" s="1"/>
      <c r="E2" s="1"/>
      <c r="F2" s="2" t="s">
        <v>3601</v>
      </c>
      <c r="H2" s="4" t="s">
        <v>2</v>
      </c>
      <c r="I2" s="5"/>
      <c r="J2" s="6"/>
      <c r="K2" s="125">
        <f>SUM(I:I)</f>
        <v>29944</v>
      </c>
    </row>
    <row r="3" spans="1:18" ht="20.100000000000001" customHeight="1">
      <c r="C3" s="1" t="s">
        <v>3</v>
      </c>
      <c r="D3" s="1"/>
      <c r="E3" s="1"/>
      <c r="F3" s="14" t="s">
        <v>3602</v>
      </c>
    </row>
    <row r="4" spans="1:18" ht="20.100000000000001" customHeight="1">
      <c r="C4" s="1" t="s">
        <v>3094</v>
      </c>
      <c r="D4" s="1"/>
      <c r="E4" s="1"/>
      <c r="F4" s="14" t="s">
        <v>7276</v>
      </c>
    </row>
    <row r="5" spans="1:18" ht="20.100000000000001" customHeight="1">
      <c r="C5" s="1" t="s">
        <v>6</v>
      </c>
      <c r="D5" s="1"/>
      <c r="E5" s="1"/>
      <c r="F5" s="15">
        <v>44907</v>
      </c>
      <c r="H5" s="629"/>
      <c r="I5" s="3" t="s">
        <v>3604</v>
      </c>
    </row>
    <row r="6" spans="1:18" ht="20.100000000000001" customHeight="1">
      <c r="C6" s="1" t="s">
        <v>8</v>
      </c>
      <c r="D6" s="1"/>
      <c r="E6" s="1"/>
      <c r="F6" s="15">
        <v>44911</v>
      </c>
    </row>
    <row r="8" spans="1:18" s="9" customFormat="1" ht="19.7" customHeight="1">
      <c r="A8" s="9" t="s">
        <v>3605</v>
      </c>
      <c r="C8" s="16" t="s">
        <v>9</v>
      </c>
      <c r="D8" s="16" t="s">
        <v>10</v>
      </c>
      <c r="E8" s="16" t="s">
        <v>11</v>
      </c>
      <c r="F8" s="17" t="s">
        <v>12</v>
      </c>
      <c r="G8" s="17" t="s">
        <v>13</v>
      </c>
      <c r="H8" s="17" t="s">
        <v>14</v>
      </c>
      <c r="I8" s="18" t="s">
        <v>15</v>
      </c>
      <c r="J8" s="18" t="s">
        <v>16</v>
      </c>
      <c r="K8" s="17" t="s">
        <v>17</v>
      </c>
      <c r="L8" s="17" t="s">
        <v>18</v>
      </c>
      <c r="M8" s="17" t="s">
        <v>19</v>
      </c>
      <c r="N8" s="19" t="s">
        <v>20</v>
      </c>
      <c r="O8" s="16" t="s">
        <v>21</v>
      </c>
      <c r="P8" s="17" t="s">
        <v>22</v>
      </c>
      <c r="Q8" s="19" t="s">
        <v>23</v>
      </c>
      <c r="R8" s="21" t="s">
        <v>24</v>
      </c>
    </row>
    <row r="9" spans="1:18" s="9" customFormat="1" ht="19.7" customHeight="1">
      <c r="C9" s="16"/>
      <c r="D9" s="1396" t="s">
        <v>3606</v>
      </c>
      <c r="E9" s="1396"/>
      <c r="F9" s="1396"/>
      <c r="G9" s="17"/>
      <c r="H9" s="17"/>
      <c r="I9" s="18"/>
      <c r="J9" s="18"/>
      <c r="K9" s="17"/>
      <c r="L9" s="17"/>
      <c r="M9" s="17"/>
      <c r="N9" s="19"/>
      <c r="O9" s="16"/>
      <c r="P9" s="17"/>
      <c r="Q9" s="19"/>
      <c r="R9" s="21"/>
    </row>
    <row r="10" spans="1:18" s="9" customFormat="1" ht="19.7" customHeight="1">
      <c r="A10" s="9" t="s">
        <v>1372</v>
      </c>
      <c r="C10" s="16">
        <v>1</v>
      </c>
      <c r="D10" s="1366" t="s">
        <v>1304</v>
      </c>
      <c r="E10" s="1366" t="s">
        <v>178</v>
      </c>
      <c r="F10" s="146" t="s">
        <v>3607</v>
      </c>
      <c r="G10" s="17">
        <v>4</v>
      </c>
      <c r="H10" s="304">
        <v>4626</v>
      </c>
      <c r="I10" s="278">
        <f>G10*H10</f>
        <v>18504</v>
      </c>
      <c r="J10" s="18"/>
      <c r="K10" s="146" t="s">
        <v>3608</v>
      </c>
      <c r="L10" s="17" t="s">
        <v>7277</v>
      </c>
      <c r="M10" s="17"/>
      <c r="N10" s="19">
        <v>44894</v>
      </c>
      <c r="O10" s="16"/>
      <c r="P10" s="17"/>
      <c r="Q10" s="19">
        <v>44907</v>
      </c>
      <c r="R10" s="21"/>
    </row>
    <row r="11" spans="1:18" s="9" customFormat="1" ht="19.7" customHeight="1">
      <c r="A11" s="9" t="s">
        <v>1372</v>
      </c>
      <c r="C11" s="16">
        <f>+C10+1</f>
        <v>2</v>
      </c>
      <c r="D11" s="1366" t="s">
        <v>1304</v>
      </c>
      <c r="E11" s="1366" t="s">
        <v>178</v>
      </c>
      <c r="F11" s="146" t="s">
        <v>3610</v>
      </c>
      <c r="G11" s="17">
        <v>4</v>
      </c>
      <c r="H11" s="304">
        <v>2860</v>
      </c>
      <c r="I11" s="278">
        <f>G11*H11</f>
        <v>11440</v>
      </c>
      <c r="J11" s="18"/>
      <c r="K11" s="146" t="s">
        <v>3611</v>
      </c>
      <c r="L11" s="17" t="s">
        <v>7277</v>
      </c>
      <c r="M11" s="17"/>
      <c r="N11" s="19">
        <v>44894</v>
      </c>
      <c r="O11" s="16"/>
      <c r="P11" s="17"/>
      <c r="Q11" s="19">
        <v>44907</v>
      </c>
      <c r="R11" s="21"/>
    </row>
    <row r="12" spans="1:18" s="9" customFormat="1" ht="19.7" customHeight="1">
      <c r="A12" s="9" t="s">
        <v>1375</v>
      </c>
      <c r="C12" s="16">
        <f>+C11+1</f>
        <v>3</v>
      </c>
      <c r="D12" s="412" t="s">
        <v>178</v>
      </c>
      <c r="E12" s="412" t="s">
        <v>178</v>
      </c>
      <c r="F12" s="1398" t="s">
        <v>3612</v>
      </c>
      <c r="G12" s="334"/>
      <c r="H12" s="334">
        <v>249</v>
      </c>
      <c r="I12" s="1399">
        <f>G12*H12</f>
        <v>0</v>
      </c>
      <c r="J12" s="613"/>
      <c r="K12" s="1311" t="s">
        <v>7278</v>
      </c>
      <c r="L12" s="17"/>
      <c r="M12" s="17"/>
      <c r="N12" s="19"/>
      <c r="O12" s="16"/>
      <c r="P12" s="17"/>
      <c r="Q12" s="19"/>
      <c r="R12" s="21"/>
    </row>
    <row r="13" spans="1:18" s="9" customFormat="1" ht="19.7" customHeight="1">
      <c r="C13" s="16"/>
      <c r="D13" s="16"/>
      <c r="E13" s="16"/>
      <c r="F13" s="17"/>
      <c r="G13" s="17"/>
      <c r="H13" s="17"/>
      <c r="I13" s="278"/>
      <c r="J13" s="18"/>
      <c r="K13" s="17"/>
      <c r="L13" s="17"/>
      <c r="M13" s="17"/>
      <c r="N13" s="19"/>
      <c r="O13" s="16"/>
      <c r="P13" s="17"/>
      <c r="Q13" s="19"/>
      <c r="R13" s="21"/>
    </row>
    <row r="14" spans="1:18" s="9" customFormat="1" ht="19.7" customHeight="1">
      <c r="C14" s="16"/>
      <c r="D14" s="16"/>
      <c r="E14" s="16"/>
      <c r="F14" s="1400">
        <f>SUM(I10:I13)</f>
        <v>29944</v>
      </c>
      <c r="G14" s="17"/>
      <c r="H14" s="17"/>
      <c r="I14" s="278"/>
      <c r="J14" s="18"/>
      <c r="K14" s="17"/>
      <c r="L14" s="17"/>
      <c r="M14" s="17"/>
      <c r="N14" s="19"/>
      <c r="O14" s="16"/>
      <c r="P14" s="17"/>
      <c r="Q14" s="19"/>
      <c r="R14" s="21"/>
    </row>
    <row r="15" spans="1:18" s="9" customFormat="1" ht="19.7" customHeight="1">
      <c r="C15" s="16"/>
      <c r="D15" s="16"/>
      <c r="E15" s="16"/>
      <c r="F15" s="17"/>
      <c r="G15" s="17"/>
      <c r="H15" s="17"/>
      <c r="I15" s="278"/>
      <c r="J15" s="18"/>
      <c r="K15" s="17"/>
      <c r="L15" s="17"/>
      <c r="M15" s="17"/>
      <c r="N15" s="19"/>
      <c r="O15" s="16"/>
      <c r="P15" s="17"/>
      <c r="Q15" s="19"/>
      <c r="R15" s="21"/>
    </row>
    <row r="16" spans="1:18" s="9" customFormat="1" ht="19.7" customHeight="1">
      <c r="C16" s="16"/>
      <c r="D16" s="16"/>
      <c r="E16" s="16"/>
      <c r="F16" s="17"/>
      <c r="G16" s="17"/>
      <c r="H16" s="17"/>
      <c r="I16" s="278"/>
      <c r="J16" s="18"/>
      <c r="K16" s="17"/>
      <c r="L16" s="17"/>
      <c r="M16" s="17"/>
      <c r="N16" s="19"/>
      <c r="O16" s="16"/>
      <c r="P16" s="17"/>
      <c r="Q16" s="19"/>
      <c r="R16" s="21"/>
    </row>
    <row r="17" spans="3:18" s="9" customFormat="1" ht="19.7" customHeight="1">
      <c r="C17" s="16"/>
      <c r="D17" s="16"/>
      <c r="E17" s="16"/>
      <c r="F17" s="17"/>
      <c r="G17" s="17"/>
      <c r="H17" s="17"/>
      <c r="I17" s="278"/>
      <c r="J17" s="18"/>
      <c r="K17" s="17"/>
      <c r="L17" s="17"/>
      <c r="M17" s="17"/>
      <c r="N17" s="19"/>
      <c r="O17" s="16"/>
      <c r="P17" s="17"/>
      <c r="Q17" s="19"/>
      <c r="R17" s="21"/>
    </row>
    <row r="18" spans="3:18" s="9" customFormat="1" ht="19.7" customHeight="1">
      <c r="C18" s="16"/>
      <c r="D18" s="16"/>
      <c r="E18" s="16"/>
      <c r="F18" s="17"/>
      <c r="G18" s="17"/>
      <c r="H18" s="17"/>
      <c r="I18" s="278"/>
      <c r="J18" s="18"/>
      <c r="K18" s="17"/>
      <c r="L18" s="17"/>
      <c r="M18" s="17"/>
      <c r="N18" s="19"/>
      <c r="O18" s="16"/>
      <c r="P18" s="17"/>
      <c r="Q18" s="19"/>
      <c r="R18" s="21"/>
    </row>
    <row r="19" spans="3:18" s="9" customFormat="1" ht="19.7" customHeight="1">
      <c r="C19" s="16"/>
      <c r="D19" s="16"/>
      <c r="E19" s="16"/>
      <c r="F19" s="17"/>
      <c r="G19" s="17"/>
      <c r="H19" s="17"/>
      <c r="I19" s="278"/>
      <c r="J19" s="18"/>
      <c r="K19" s="17"/>
      <c r="L19" s="17"/>
      <c r="M19" s="17"/>
      <c r="N19" s="19"/>
      <c r="O19" s="16"/>
      <c r="P19" s="17"/>
      <c r="Q19" s="19"/>
      <c r="R19" s="21"/>
    </row>
    <row r="20" spans="3:18" s="9" customFormat="1" ht="19.7" customHeight="1">
      <c r="C20" s="16"/>
      <c r="D20" s="693"/>
      <c r="E20" s="693"/>
      <c r="F20" s="1033"/>
      <c r="G20" s="924"/>
      <c r="H20" s="925"/>
      <c r="I20" s="702"/>
      <c r="J20" s="926"/>
      <c r="K20" s="921"/>
      <c r="L20" s="17"/>
      <c r="M20" s="17"/>
      <c r="N20" s="19"/>
      <c r="O20" s="16"/>
      <c r="P20" s="17"/>
      <c r="Q20" s="19"/>
      <c r="R20" s="21"/>
    </row>
    <row r="21" spans="3:18" s="9" customFormat="1" ht="19.7" customHeight="1">
      <c r="C21" s="16"/>
      <c r="D21" s="16"/>
      <c r="E21" s="16"/>
      <c r="F21" s="17"/>
      <c r="G21" s="17"/>
      <c r="H21" s="17"/>
      <c r="I21" s="278"/>
      <c r="J21" s="18"/>
      <c r="K21" s="17"/>
      <c r="L21" s="17"/>
      <c r="M21" s="17"/>
      <c r="N21" s="19"/>
      <c r="O21" s="16"/>
      <c r="P21" s="17"/>
      <c r="Q21" s="19"/>
      <c r="R21" s="21"/>
    </row>
    <row r="22" spans="3:18" s="9" customFormat="1" ht="19.7" customHeight="1">
      <c r="C22" s="16"/>
      <c r="D22" s="16"/>
      <c r="E22" s="16"/>
      <c r="F22" s="17"/>
      <c r="G22" s="17"/>
      <c r="H22" s="17"/>
      <c r="I22" s="278"/>
      <c r="J22" s="18"/>
      <c r="K22" s="17"/>
      <c r="L22" s="17"/>
      <c r="M22" s="17"/>
      <c r="N22" s="19"/>
      <c r="O22" s="16"/>
      <c r="P22" s="17"/>
      <c r="Q22" s="19"/>
      <c r="R22" s="21"/>
    </row>
    <row r="23" spans="3:18" s="9" customFormat="1" ht="19.7" customHeight="1">
      <c r="C23" s="16"/>
      <c r="D23" s="16"/>
      <c r="E23" s="16"/>
      <c r="F23" s="17"/>
      <c r="G23" s="17"/>
      <c r="H23" s="17"/>
      <c r="I23" s="278"/>
      <c r="J23" s="18"/>
      <c r="K23" s="17"/>
      <c r="L23" s="17"/>
      <c r="M23" s="17"/>
      <c r="N23" s="19"/>
      <c r="O23" s="16"/>
      <c r="P23" s="17"/>
      <c r="Q23" s="19"/>
      <c r="R23" s="21"/>
    </row>
    <row r="24" spans="3:18" s="9" customFormat="1" ht="19.7" customHeight="1">
      <c r="C24" s="16"/>
      <c r="D24" s="16"/>
      <c r="E24" s="16"/>
      <c r="F24" s="17"/>
      <c r="G24" s="17"/>
      <c r="H24" s="17"/>
      <c r="I24" s="278"/>
      <c r="J24" s="18"/>
      <c r="K24" s="17"/>
      <c r="L24" s="17"/>
      <c r="M24" s="17"/>
      <c r="N24" s="19"/>
      <c r="O24" s="16"/>
      <c r="P24" s="17"/>
      <c r="Q24" s="19"/>
      <c r="R24" s="21"/>
    </row>
    <row r="25" spans="3:18" s="9" customFormat="1" ht="19.7" customHeight="1">
      <c r="C25" s="16"/>
      <c r="D25" s="16"/>
      <c r="E25" s="16"/>
      <c r="F25" s="17"/>
      <c r="G25" s="17"/>
      <c r="H25" s="17"/>
      <c r="I25" s="278"/>
      <c r="J25" s="18"/>
      <c r="K25" s="17"/>
      <c r="L25" s="17"/>
      <c r="M25" s="17"/>
      <c r="N25" s="19"/>
      <c r="O25" s="16"/>
      <c r="P25" s="17"/>
      <c r="Q25" s="19"/>
      <c r="R25" s="21"/>
    </row>
    <row r="26" spans="3:18" s="9" customFormat="1" ht="19.7" customHeight="1">
      <c r="C26" s="16"/>
      <c r="D26" s="16"/>
      <c r="E26" s="16"/>
      <c r="F26" s="17"/>
      <c r="G26" s="17"/>
      <c r="H26" s="17"/>
      <c r="I26" s="278"/>
      <c r="J26" s="18"/>
      <c r="K26" s="17"/>
      <c r="L26" s="17"/>
      <c r="M26" s="17"/>
      <c r="N26" s="19"/>
      <c r="O26" s="16"/>
      <c r="P26" s="17"/>
      <c r="Q26" s="19"/>
      <c r="R26" s="21"/>
    </row>
    <row r="27" spans="3:18" s="9" customFormat="1" ht="19.7" customHeight="1">
      <c r="C27" s="16"/>
      <c r="D27" s="16"/>
      <c r="E27" s="16"/>
      <c r="F27" s="17"/>
      <c r="G27" s="17"/>
      <c r="H27" s="17"/>
      <c r="I27" s="278"/>
      <c r="J27" s="18"/>
      <c r="K27" s="17"/>
      <c r="L27" s="17"/>
      <c r="M27" s="17"/>
      <c r="N27" s="19"/>
      <c r="O27" s="16"/>
      <c r="P27" s="17"/>
      <c r="Q27" s="19"/>
      <c r="R27" s="21"/>
    </row>
    <row r="28" spans="3:18" s="9" customFormat="1" ht="19.7" customHeight="1">
      <c r="C28" s="16"/>
      <c r="D28" s="16"/>
      <c r="E28" s="16"/>
      <c r="F28" s="17"/>
      <c r="G28" s="17"/>
      <c r="H28" s="17"/>
      <c r="I28" s="278"/>
      <c r="J28" s="18"/>
      <c r="K28" s="17"/>
      <c r="L28" s="17"/>
      <c r="M28" s="17"/>
      <c r="N28" s="19"/>
      <c r="O28" s="16"/>
      <c r="P28" s="17"/>
      <c r="Q28" s="19"/>
      <c r="R28" s="21"/>
    </row>
    <row r="29" spans="3:18" s="9" customFormat="1" ht="19.7" customHeight="1">
      <c r="C29" s="16"/>
      <c r="D29" s="16"/>
      <c r="E29" s="16"/>
      <c r="F29" s="17"/>
      <c r="G29" s="17"/>
      <c r="H29" s="17"/>
      <c r="I29" s="278"/>
      <c r="J29" s="18"/>
      <c r="K29" s="17"/>
      <c r="L29" s="17"/>
      <c r="M29" s="17"/>
      <c r="N29" s="19"/>
      <c r="O29" s="16"/>
      <c r="P29" s="17"/>
      <c r="Q29" s="19"/>
      <c r="R29" s="21"/>
    </row>
    <row r="30" spans="3:18" s="9" customFormat="1" ht="19.7" customHeight="1">
      <c r="C30" s="16"/>
      <c r="D30" s="16"/>
      <c r="E30" s="16"/>
      <c r="F30" s="17"/>
      <c r="G30" s="17"/>
      <c r="H30" s="17"/>
      <c r="I30" s="278"/>
      <c r="J30" s="18"/>
      <c r="K30" s="17"/>
      <c r="L30" s="17"/>
      <c r="M30" s="17"/>
      <c r="N30" s="19"/>
      <c r="O30" s="16"/>
      <c r="P30" s="17"/>
      <c r="Q30" s="19"/>
      <c r="R30" s="21"/>
    </row>
    <row r="31" spans="3:18" s="9" customFormat="1" ht="19.7" customHeight="1">
      <c r="C31" s="16"/>
      <c r="D31" s="16"/>
      <c r="E31" s="16"/>
      <c r="F31" s="17"/>
      <c r="G31" s="17"/>
      <c r="H31" s="17"/>
      <c r="I31" s="278"/>
      <c r="J31" s="18"/>
      <c r="K31" s="17"/>
      <c r="L31" s="17"/>
      <c r="M31" s="17"/>
      <c r="N31" s="19"/>
      <c r="O31" s="16"/>
      <c r="P31" s="17"/>
      <c r="Q31" s="19"/>
      <c r="R31" s="21"/>
    </row>
    <row r="32" spans="3:18" s="9" customFormat="1" ht="19.7" customHeight="1">
      <c r="C32" s="16"/>
      <c r="D32" s="16"/>
      <c r="E32" s="16"/>
      <c r="F32" s="17"/>
      <c r="G32" s="17"/>
      <c r="H32" s="17"/>
      <c r="I32" s="278"/>
      <c r="J32" s="18"/>
      <c r="K32" s="17"/>
      <c r="L32" s="17"/>
      <c r="M32" s="17"/>
      <c r="N32" s="19"/>
      <c r="O32" s="16"/>
      <c r="P32" s="17"/>
      <c r="Q32" s="19"/>
      <c r="R32" s="21"/>
    </row>
    <row r="33" spans="3:18" s="9" customFormat="1" ht="19.7" customHeight="1">
      <c r="C33" s="16"/>
      <c r="D33" s="16"/>
      <c r="E33" s="16"/>
      <c r="F33" s="17"/>
      <c r="G33" s="17"/>
      <c r="H33" s="17"/>
      <c r="I33" s="278"/>
      <c r="J33" s="18"/>
      <c r="K33" s="17"/>
      <c r="L33" s="17"/>
      <c r="M33" s="17"/>
      <c r="N33" s="19"/>
      <c r="O33" s="16"/>
      <c r="P33" s="17"/>
      <c r="Q33" s="19"/>
      <c r="R33" s="21"/>
    </row>
    <row r="34" spans="3:18" s="9" customFormat="1" ht="19.7" customHeight="1">
      <c r="C34" s="16"/>
      <c r="D34" s="16"/>
      <c r="E34" s="16"/>
      <c r="F34" s="17"/>
      <c r="G34" s="17"/>
      <c r="H34" s="17"/>
      <c r="I34" s="278"/>
      <c r="J34" s="18"/>
      <c r="K34" s="17"/>
      <c r="L34" s="17"/>
      <c r="M34" s="17"/>
      <c r="N34" s="19"/>
      <c r="O34" s="16"/>
      <c r="P34" s="17"/>
      <c r="Q34" s="19"/>
      <c r="R34" s="21"/>
    </row>
    <row r="35" spans="3:18" s="9" customFormat="1" ht="19.7" customHeight="1">
      <c r="C35" s="16"/>
      <c r="D35" s="16"/>
      <c r="E35" s="16"/>
      <c r="F35" s="17"/>
      <c r="G35" s="17"/>
      <c r="H35" s="17"/>
      <c r="I35" s="278"/>
      <c r="J35" s="18"/>
      <c r="K35" s="17"/>
      <c r="L35" s="17"/>
      <c r="M35" s="17"/>
      <c r="N35" s="19"/>
      <c r="O35" s="16"/>
      <c r="P35" s="17"/>
      <c r="Q35" s="19"/>
      <c r="R35" s="21"/>
    </row>
    <row r="36" spans="3:18" s="9" customFormat="1" ht="19.7" customHeight="1">
      <c r="C36" s="16"/>
      <c r="D36" s="16"/>
      <c r="E36" s="16"/>
      <c r="F36" s="17"/>
      <c r="G36" s="17"/>
      <c r="H36" s="17"/>
      <c r="I36" s="278"/>
      <c r="J36" s="18"/>
      <c r="K36" s="17"/>
      <c r="L36" s="17"/>
      <c r="M36" s="17"/>
      <c r="N36" s="19"/>
      <c r="O36" s="16"/>
      <c r="P36" s="17"/>
      <c r="Q36" s="19"/>
      <c r="R36" s="21"/>
    </row>
    <row r="37" spans="3:18" s="9" customFormat="1" ht="19.7" customHeight="1">
      <c r="C37" s="16"/>
      <c r="D37" s="16"/>
      <c r="E37" s="16"/>
      <c r="F37" s="17"/>
      <c r="G37" s="17"/>
      <c r="H37" s="17"/>
      <c r="I37" s="278"/>
      <c r="J37" s="18"/>
      <c r="K37" s="17"/>
      <c r="L37" s="17"/>
      <c r="M37" s="17"/>
      <c r="N37" s="19"/>
      <c r="O37" s="16"/>
      <c r="P37" s="17"/>
      <c r="Q37" s="19"/>
      <c r="R37" s="21"/>
    </row>
    <row r="38" spans="3:18" s="9" customFormat="1" ht="19.7" customHeight="1">
      <c r="C38" s="16"/>
      <c r="D38" s="16"/>
      <c r="E38" s="16"/>
      <c r="F38" s="17"/>
      <c r="G38" s="17"/>
      <c r="H38" s="17"/>
      <c r="I38" s="278"/>
      <c r="J38" s="18"/>
      <c r="K38" s="17"/>
      <c r="L38" s="17"/>
      <c r="M38" s="17"/>
      <c r="N38" s="19"/>
      <c r="O38" s="16"/>
      <c r="P38" s="17"/>
      <c r="Q38" s="19"/>
      <c r="R38" s="21"/>
    </row>
    <row r="39" spans="3:18" s="9" customFormat="1" ht="19.7" customHeight="1">
      <c r="C39" s="16"/>
      <c r="D39" s="16"/>
      <c r="E39" s="16"/>
      <c r="F39" s="17"/>
      <c r="G39" s="17"/>
      <c r="H39" s="17"/>
      <c r="I39" s="278"/>
      <c r="J39" s="18"/>
      <c r="K39" s="17"/>
      <c r="L39" s="17"/>
      <c r="M39" s="17"/>
      <c r="N39" s="19"/>
      <c r="O39" s="16"/>
      <c r="P39" s="17"/>
      <c r="Q39" s="19"/>
      <c r="R39" s="21"/>
    </row>
    <row r="40" spans="3:18" s="9" customFormat="1" ht="19.7" customHeight="1">
      <c r="C40" s="16"/>
      <c r="D40" s="16"/>
      <c r="E40" s="16"/>
      <c r="F40" s="17"/>
      <c r="G40" s="17"/>
      <c r="H40" s="17"/>
      <c r="I40" s="278"/>
      <c r="J40" s="18"/>
      <c r="K40" s="17"/>
      <c r="L40" s="17"/>
      <c r="M40" s="17"/>
      <c r="N40" s="19"/>
      <c r="O40" s="16"/>
      <c r="P40" s="17"/>
      <c r="Q40" s="19"/>
      <c r="R40" s="21"/>
    </row>
    <row r="41" spans="3:18" s="9" customFormat="1" ht="19.7" customHeight="1">
      <c r="C41" s="16"/>
      <c r="D41" s="16"/>
      <c r="E41" s="16"/>
      <c r="F41" s="17"/>
      <c r="G41" s="17"/>
      <c r="H41" s="17"/>
      <c r="I41" s="278"/>
      <c r="J41" s="18"/>
      <c r="K41" s="17"/>
      <c r="L41" s="17"/>
      <c r="M41" s="17"/>
      <c r="N41" s="19"/>
      <c r="O41" s="16"/>
      <c r="P41" s="17"/>
      <c r="Q41" s="19"/>
      <c r="R41" s="21"/>
    </row>
    <row r="42" spans="3:18" s="9" customFormat="1" ht="19.7" customHeight="1">
      <c r="C42" s="16"/>
      <c r="D42" s="16"/>
      <c r="E42" s="16"/>
      <c r="F42" s="17"/>
      <c r="G42" s="17"/>
      <c r="H42" s="17"/>
      <c r="I42" s="278"/>
      <c r="J42" s="18"/>
      <c r="K42" s="17"/>
      <c r="L42" s="17"/>
      <c r="M42" s="17"/>
      <c r="N42" s="19"/>
      <c r="O42" s="16"/>
      <c r="P42" s="17"/>
      <c r="Q42" s="19"/>
      <c r="R42" s="21"/>
    </row>
    <row r="43" spans="3:18" s="9" customFormat="1" ht="19.7" customHeight="1">
      <c r="C43" s="16"/>
      <c r="D43" s="16"/>
      <c r="E43" s="16"/>
      <c r="F43" s="17"/>
      <c r="G43" s="17"/>
      <c r="H43" s="17"/>
      <c r="I43" s="278"/>
      <c r="J43" s="18"/>
      <c r="K43" s="17"/>
      <c r="L43" s="17"/>
      <c r="M43" s="17"/>
      <c r="N43" s="19"/>
      <c r="O43" s="16"/>
      <c r="P43" s="17"/>
      <c r="Q43" s="19"/>
      <c r="R43" s="21"/>
    </row>
    <row r="44" spans="3:18" s="9" customFormat="1" ht="19.7" customHeight="1">
      <c r="C44" s="16"/>
      <c r="D44" s="16"/>
      <c r="E44" s="16"/>
      <c r="F44" s="17"/>
      <c r="G44" s="17"/>
      <c r="H44" s="17"/>
      <c r="I44" s="278"/>
      <c r="J44" s="18"/>
      <c r="K44" s="17"/>
      <c r="L44" s="17"/>
      <c r="M44" s="17"/>
      <c r="N44" s="19"/>
      <c r="O44" s="16"/>
      <c r="P44" s="17"/>
      <c r="Q44" s="19"/>
      <c r="R44" s="21"/>
    </row>
    <row r="45" spans="3:18" s="9" customFormat="1" ht="19.7" customHeight="1">
      <c r="C45" s="16"/>
      <c r="D45" s="16"/>
      <c r="E45" s="16"/>
      <c r="F45" s="17"/>
      <c r="G45" s="17"/>
      <c r="H45" s="17"/>
      <c r="I45" s="278"/>
      <c r="J45" s="18"/>
      <c r="K45" s="17"/>
      <c r="L45" s="17"/>
      <c r="M45" s="17"/>
      <c r="N45" s="19"/>
      <c r="O45" s="16"/>
      <c r="P45" s="17"/>
      <c r="Q45" s="19"/>
      <c r="R45" s="21"/>
    </row>
    <row r="46" spans="3:18" s="9" customFormat="1" ht="19.7" customHeight="1">
      <c r="C46" s="16"/>
      <c r="D46" s="16"/>
      <c r="E46" s="16"/>
      <c r="F46" s="17"/>
      <c r="G46" s="17"/>
      <c r="H46" s="17"/>
      <c r="I46" s="278"/>
      <c r="J46" s="18"/>
      <c r="K46" s="17"/>
      <c r="L46" s="17"/>
      <c r="M46" s="17"/>
      <c r="N46" s="19"/>
      <c r="O46" s="16"/>
      <c r="P46" s="17"/>
      <c r="Q46" s="19"/>
      <c r="R46" s="21"/>
    </row>
    <row r="47" spans="3:18" s="9" customFormat="1" ht="19.7" customHeight="1">
      <c r="C47" s="16"/>
      <c r="D47" s="16"/>
      <c r="E47" s="16"/>
      <c r="F47" s="17"/>
      <c r="G47" s="17"/>
      <c r="H47" s="17"/>
      <c r="I47" s="278"/>
      <c r="J47" s="18"/>
      <c r="K47" s="17"/>
      <c r="L47" s="17"/>
      <c r="M47" s="17"/>
      <c r="N47" s="19"/>
      <c r="O47" s="16"/>
      <c r="P47" s="17"/>
      <c r="Q47" s="19"/>
      <c r="R47" s="21"/>
    </row>
    <row r="48" spans="3:18" s="9" customFormat="1" ht="19.7" customHeight="1">
      <c r="C48" s="16"/>
      <c r="D48" s="16"/>
      <c r="E48" s="16"/>
      <c r="F48" s="17"/>
      <c r="G48" s="17"/>
      <c r="H48" s="17"/>
      <c r="I48" s="278"/>
      <c r="J48" s="18"/>
      <c r="K48" s="17"/>
      <c r="L48" s="17"/>
      <c r="M48" s="17"/>
      <c r="N48" s="19"/>
      <c r="O48" s="16"/>
      <c r="P48" s="17"/>
      <c r="Q48" s="19"/>
      <c r="R48" s="21"/>
    </row>
    <row r="49" spans="3:18" s="9" customFormat="1" ht="19.7" customHeight="1">
      <c r="C49" s="16"/>
      <c r="D49" s="16"/>
      <c r="E49" s="16"/>
      <c r="F49" s="17"/>
      <c r="G49" s="17"/>
      <c r="H49" s="17"/>
      <c r="I49" s="278">
        <f>G49*H49</f>
        <v>0</v>
      </c>
      <c r="J49" s="18"/>
      <c r="K49" s="17"/>
      <c r="L49" s="17"/>
      <c r="M49" s="17"/>
      <c r="N49" s="19"/>
      <c r="O49" s="16"/>
      <c r="P49" s="17"/>
      <c r="Q49" s="19"/>
      <c r="R49" s="21"/>
    </row>
    <row r="50" spans="3:18" s="9" customFormat="1" ht="19.7" customHeight="1">
      <c r="C50" s="16"/>
      <c r="D50" s="16"/>
      <c r="E50" s="16"/>
      <c r="F50" s="17"/>
      <c r="G50" s="17"/>
      <c r="H50" s="17"/>
      <c r="I50" s="278">
        <f>G50*H50</f>
        <v>0</v>
      </c>
      <c r="J50" s="18"/>
      <c r="K50" s="17"/>
      <c r="L50" s="17"/>
      <c r="M50" s="17"/>
      <c r="N50" s="19"/>
      <c r="O50" s="16"/>
      <c r="P50" s="17"/>
      <c r="Q50" s="19"/>
      <c r="R50" s="21"/>
    </row>
    <row r="51" spans="3:18" s="9" customFormat="1" ht="19.7" customHeight="1">
      <c r="C51" s="16"/>
      <c r="D51" s="16"/>
      <c r="E51" s="16"/>
      <c r="F51" s="17"/>
      <c r="G51" s="17"/>
      <c r="H51" s="17"/>
      <c r="I51" s="278"/>
      <c r="J51" s="18"/>
      <c r="K51" s="17"/>
      <c r="L51" s="17"/>
      <c r="M51" s="17"/>
      <c r="N51" s="19"/>
      <c r="O51" s="16"/>
      <c r="P51" s="17"/>
      <c r="Q51" s="19"/>
      <c r="R51" s="21"/>
    </row>
    <row r="52" spans="3:18" s="9" customFormat="1" ht="19.7" customHeight="1">
      <c r="C52" s="16"/>
      <c r="D52" s="16"/>
      <c r="E52" s="16"/>
      <c r="F52" s="17"/>
      <c r="G52" s="17"/>
      <c r="H52" s="17"/>
      <c r="I52" s="278"/>
      <c r="J52" s="18"/>
      <c r="K52" s="17"/>
      <c r="L52" s="17"/>
      <c r="M52" s="17"/>
      <c r="N52" s="19"/>
      <c r="O52" s="16"/>
      <c r="P52" s="17"/>
      <c r="Q52" s="19"/>
      <c r="R52" s="21"/>
    </row>
    <row r="53" spans="3:18" s="9" customFormat="1" ht="19.7" customHeight="1">
      <c r="C53" s="16"/>
      <c r="D53" s="16"/>
      <c r="E53" s="16"/>
      <c r="F53" s="17"/>
      <c r="G53" s="17"/>
      <c r="H53" s="17"/>
      <c r="I53" s="278"/>
      <c r="J53" s="18"/>
      <c r="K53" s="17"/>
      <c r="L53" s="17"/>
      <c r="M53" s="17"/>
      <c r="N53" s="19"/>
      <c r="O53" s="16"/>
      <c r="P53" s="17"/>
      <c r="Q53" s="19"/>
      <c r="R53" s="21"/>
    </row>
    <row r="54" spans="3:18" s="9" customFormat="1" ht="19.7" customHeight="1">
      <c r="C54" s="16"/>
      <c r="D54" s="16"/>
      <c r="E54" s="16"/>
      <c r="F54" s="17"/>
      <c r="G54" s="17"/>
      <c r="H54" s="17"/>
      <c r="I54" s="278"/>
      <c r="J54" s="18"/>
      <c r="K54" s="17"/>
      <c r="L54" s="17"/>
      <c r="M54" s="17"/>
      <c r="N54" s="19"/>
      <c r="O54" s="16"/>
      <c r="P54" s="17"/>
      <c r="Q54" s="19"/>
      <c r="R54" s="21"/>
    </row>
    <row r="55" spans="3:18" s="9" customFormat="1" ht="19.7" customHeight="1">
      <c r="C55" s="16"/>
      <c r="D55" s="16"/>
      <c r="E55" s="16"/>
      <c r="F55" s="17"/>
      <c r="G55" s="17"/>
      <c r="H55" s="17"/>
      <c r="I55" s="278"/>
      <c r="J55" s="18"/>
      <c r="K55" s="17"/>
      <c r="L55" s="17"/>
      <c r="M55" s="17"/>
      <c r="N55" s="19"/>
      <c r="O55" s="16"/>
      <c r="P55" s="17"/>
      <c r="Q55" s="19"/>
      <c r="R55" s="21"/>
    </row>
    <row r="56" spans="3:18" s="9" customFormat="1" ht="19.7" customHeight="1">
      <c r="C56" s="16"/>
      <c r="D56" s="16"/>
      <c r="E56" s="16"/>
      <c r="F56" s="17"/>
      <c r="G56" s="17"/>
      <c r="H56" s="17"/>
      <c r="I56" s="278"/>
      <c r="J56" s="18"/>
      <c r="K56" s="17"/>
      <c r="L56" s="17"/>
      <c r="M56" s="17"/>
      <c r="N56" s="19"/>
      <c r="O56" s="16"/>
      <c r="P56" s="17"/>
      <c r="Q56" s="19"/>
      <c r="R56" s="21"/>
    </row>
    <row r="57" spans="3:18" s="9" customFormat="1" ht="19.7" customHeight="1">
      <c r="C57" s="16"/>
      <c r="D57" s="16"/>
      <c r="E57" s="16"/>
      <c r="F57" s="17"/>
      <c r="G57" s="17"/>
      <c r="H57" s="17"/>
      <c r="I57" s="278"/>
      <c r="J57" s="18"/>
      <c r="K57" s="17"/>
      <c r="L57" s="17"/>
      <c r="M57" s="17"/>
      <c r="N57" s="19"/>
      <c r="O57" s="16"/>
      <c r="P57" s="17"/>
      <c r="Q57" s="19"/>
      <c r="R57" s="21"/>
    </row>
    <row r="58" spans="3:18" s="9" customFormat="1" ht="19.7" customHeight="1">
      <c r="C58" s="16"/>
      <c r="D58" s="16"/>
      <c r="E58" s="16"/>
      <c r="F58" s="17"/>
      <c r="G58" s="17"/>
      <c r="H58" s="17"/>
      <c r="I58" s="278"/>
      <c r="J58" s="18"/>
      <c r="K58" s="17"/>
      <c r="L58" s="17"/>
      <c r="M58" s="17"/>
      <c r="N58" s="19"/>
      <c r="O58" s="16"/>
      <c r="P58" s="17"/>
      <c r="Q58" s="19"/>
      <c r="R58" s="21"/>
    </row>
    <row r="59" spans="3:18" s="9" customFormat="1" ht="19.7" customHeight="1">
      <c r="C59" s="16"/>
      <c r="D59" s="16"/>
      <c r="E59" s="16"/>
      <c r="F59" s="17"/>
      <c r="G59" s="17"/>
      <c r="H59" s="17"/>
      <c r="I59" s="278"/>
      <c r="J59" s="18"/>
      <c r="K59" s="17"/>
      <c r="L59" s="17"/>
      <c r="M59" s="17"/>
      <c r="N59" s="19"/>
      <c r="O59" s="16"/>
      <c r="P59" s="17"/>
      <c r="Q59" s="19"/>
      <c r="R59" s="21"/>
    </row>
    <row r="60" spans="3:18" s="9" customFormat="1" ht="19.7" customHeight="1">
      <c r="C60" s="16"/>
      <c r="D60" s="16"/>
      <c r="E60" s="16"/>
      <c r="F60" s="17"/>
      <c r="G60" s="17"/>
      <c r="H60" s="17"/>
      <c r="I60" s="278"/>
      <c r="J60" s="18"/>
      <c r="K60" s="17"/>
      <c r="L60" s="17"/>
      <c r="M60" s="17"/>
      <c r="N60" s="19"/>
      <c r="O60" s="16"/>
      <c r="P60" s="17"/>
      <c r="Q60" s="19"/>
      <c r="R60" s="21"/>
    </row>
    <row r="61" spans="3:18" s="9" customFormat="1" ht="19.7" customHeight="1">
      <c r="C61" s="16"/>
      <c r="D61" s="16"/>
      <c r="E61" s="16"/>
      <c r="F61" s="17"/>
      <c r="G61" s="17"/>
      <c r="H61" s="17"/>
      <c r="I61" s="278"/>
      <c r="J61" s="18"/>
      <c r="K61" s="17"/>
      <c r="L61" s="17"/>
      <c r="M61" s="17"/>
      <c r="N61" s="19"/>
      <c r="O61" s="16"/>
      <c r="P61" s="17"/>
      <c r="Q61" s="19"/>
      <c r="R61" s="21"/>
    </row>
    <row r="62" spans="3:18" s="9" customFormat="1" ht="19.7" customHeight="1">
      <c r="C62" s="16"/>
      <c r="D62" s="16"/>
      <c r="E62" s="16"/>
      <c r="F62" s="17"/>
      <c r="G62" s="17"/>
      <c r="H62" s="17"/>
      <c r="I62" s="278"/>
      <c r="J62" s="18"/>
      <c r="K62" s="17"/>
      <c r="L62" s="17"/>
      <c r="M62" s="17"/>
      <c r="N62" s="19"/>
      <c r="O62" s="16"/>
      <c r="P62" s="17"/>
      <c r="Q62" s="19"/>
      <c r="R62" s="21"/>
    </row>
    <row r="63" spans="3:18" s="9" customFormat="1" ht="19.7" customHeight="1">
      <c r="C63" s="16"/>
      <c r="D63" s="16"/>
      <c r="E63" s="16"/>
      <c r="F63" s="17"/>
      <c r="G63" s="17"/>
      <c r="H63" s="17"/>
      <c r="I63" s="278"/>
      <c r="J63" s="18"/>
      <c r="K63" s="17"/>
      <c r="L63" s="17"/>
      <c r="M63" s="17"/>
      <c r="N63" s="19"/>
      <c r="O63" s="16"/>
      <c r="P63" s="17"/>
      <c r="Q63" s="19"/>
      <c r="R63" s="21"/>
    </row>
    <row r="64" spans="3:18" s="9" customFormat="1" ht="19.7" customHeight="1">
      <c r="C64" s="16"/>
      <c r="D64" s="16"/>
      <c r="E64" s="16"/>
      <c r="F64" s="17"/>
      <c r="G64" s="17"/>
      <c r="H64" s="17"/>
      <c r="I64" s="278"/>
      <c r="J64" s="18"/>
      <c r="K64" s="17"/>
      <c r="L64" s="17"/>
      <c r="M64" s="17"/>
      <c r="N64" s="19"/>
      <c r="O64" s="16"/>
      <c r="P64" s="17"/>
      <c r="Q64" s="19"/>
      <c r="R64" s="21"/>
    </row>
    <row r="65" spans="3:18" s="9" customFormat="1" ht="19.7" customHeight="1">
      <c r="C65" s="16"/>
      <c r="D65" s="16"/>
      <c r="E65" s="16"/>
      <c r="F65" s="17"/>
      <c r="G65" s="17"/>
      <c r="H65" s="17"/>
      <c r="I65" s="278"/>
      <c r="J65" s="18"/>
      <c r="K65" s="17"/>
      <c r="L65" s="17"/>
      <c r="M65" s="17"/>
      <c r="N65" s="19"/>
      <c r="O65" s="16"/>
      <c r="P65" s="17"/>
      <c r="Q65" s="19"/>
      <c r="R65" s="21"/>
    </row>
    <row r="66" spans="3:18" s="9" customFormat="1" ht="19.7" customHeight="1">
      <c r="C66" s="16"/>
      <c r="D66" s="16"/>
      <c r="E66" s="16"/>
      <c r="F66" s="17"/>
      <c r="G66" s="17"/>
      <c r="H66" s="17"/>
      <c r="I66" s="278"/>
      <c r="J66" s="18"/>
      <c r="K66" s="17"/>
      <c r="L66" s="17"/>
      <c r="M66" s="17"/>
      <c r="N66" s="19"/>
      <c r="O66" s="16"/>
      <c r="P66" s="17"/>
      <c r="Q66" s="19"/>
      <c r="R66" s="21"/>
    </row>
    <row r="67" spans="3:18" s="9" customFormat="1" ht="19.7" customHeight="1">
      <c r="C67" s="16"/>
      <c r="D67" s="16"/>
      <c r="E67" s="16"/>
      <c r="F67" s="17"/>
      <c r="G67" s="17"/>
      <c r="H67" s="17"/>
      <c r="I67" s="278"/>
      <c r="J67" s="18"/>
      <c r="K67" s="17"/>
      <c r="L67" s="17"/>
      <c r="M67" s="17"/>
      <c r="N67" s="19"/>
      <c r="O67" s="16"/>
      <c r="P67" s="17"/>
      <c r="Q67" s="19"/>
      <c r="R67" s="21"/>
    </row>
    <row r="68" spans="3:18" s="9" customFormat="1" ht="19.7" customHeight="1">
      <c r="C68" s="16"/>
      <c r="D68" s="16"/>
      <c r="E68" s="16"/>
      <c r="F68" s="17"/>
      <c r="G68" s="17"/>
      <c r="H68" s="17"/>
      <c r="I68" s="278"/>
      <c r="J68" s="18"/>
      <c r="K68" s="17"/>
      <c r="L68" s="17"/>
      <c r="M68" s="17"/>
      <c r="N68" s="19"/>
      <c r="O68" s="16"/>
      <c r="P68" s="17"/>
      <c r="Q68" s="19"/>
      <c r="R68" s="21"/>
    </row>
    <row r="69" spans="3:18" s="9" customFormat="1" ht="19.7" customHeight="1">
      <c r="C69" s="16"/>
      <c r="D69" s="16"/>
      <c r="E69" s="16"/>
      <c r="F69" s="17"/>
      <c r="G69" s="17"/>
      <c r="H69" s="17"/>
      <c r="I69" s="278"/>
      <c r="J69" s="18"/>
      <c r="K69" s="17"/>
      <c r="L69" s="17"/>
      <c r="M69" s="17"/>
      <c r="N69" s="19"/>
      <c r="O69" s="16"/>
      <c r="P69" s="17"/>
      <c r="Q69" s="19"/>
      <c r="R69" s="21"/>
    </row>
    <row r="70" spans="3:18" s="9" customFormat="1" ht="19.7" customHeight="1">
      <c r="C70" s="16"/>
      <c r="D70" s="16"/>
      <c r="E70" s="16"/>
      <c r="F70" s="17"/>
      <c r="G70" s="17"/>
      <c r="H70" s="17"/>
      <c r="I70" s="278"/>
      <c r="J70" s="18"/>
      <c r="K70" s="17"/>
      <c r="L70" s="17"/>
      <c r="M70" s="17"/>
      <c r="N70" s="19"/>
      <c r="O70" s="16"/>
      <c r="P70" s="17"/>
      <c r="Q70" s="19"/>
      <c r="R70" s="21"/>
    </row>
    <row r="71" spans="3:18" s="9" customFormat="1" ht="19.7" customHeight="1">
      <c r="C71" s="16"/>
      <c r="D71" s="16"/>
      <c r="E71" s="16"/>
      <c r="F71" s="17"/>
      <c r="G71" s="17"/>
      <c r="H71" s="17"/>
      <c r="I71" s="278"/>
      <c r="J71" s="18"/>
      <c r="K71" s="17"/>
      <c r="L71" s="17"/>
      <c r="M71" s="17"/>
      <c r="N71" s="19"/>
      <c r="O71" s="16"/>
      <c r="P71" s="17"/>
      <c r="Q71" s="19"/>
      <c r="R71" s="21"/>
    </row>
    <row r="72" spans="3:18" s="9" customFormat="1" ht="19.7" customHeight="1">
      <c r="C72" s="16"/>
      <c r="D72" s="16"/>
      <c r="E72" s="16"/>
      <c r="F72" s="17"/>
      <c r="G72" s="17"/>
      <c r="H72" s="17"/>
      <c r="I72" s="278"/>
      <c r="J72" s="18"/>
      <c r="K72" s="17"/>
      <c r="L72" s="17"/>
      <c r="M72" s="17"/>
      <c r="N72" s="19"/>
      <c r="O72" s="16"/>
      <c r="P72" s="17"/>
      <c r="Q72" s="19"/>
      <c r="R72" s="21"/>
    </row>
    <row r="73" spans="3:18" s="9" customFormat="1" ht="19.7" customHeight="1">
      <c r="C73" s="16"/>
      <c r="D73" s="16"/>
      <c r="E73" s="16"/>
      <c r="F73" s="17"/>
      <c r="G73" s="17"/>
      <c r="H73" s="17"/>
      <c r="I73" s="278"/>
      <c r="J73" s="18"/>
      <c r="K73" s="17"/>
      <c r="L73" s="17"/>
      <c r="M73" s="17"/>
      <c r="N73" s="19"/>
      <c r="O73" s="16"/>
      <c r="P73" s="17"/>
      <c r="Q73" s="19"/>
      <c r="R73" s="21"/>
    </row>
    <row r="74" spans="3:18" s="9" customFormat="1" ht="19.7" customHeight="1">
      <c r="C74" s="16"/>
      <c r="D74" s="16"/>
      <c r="E74" s="16"/>
      <c r="F74" s="17"/>
      <c r="G74" s="17"/>
      <c r="H74" s="17"/>
      <c r="I74" s="278"/>
      <c r="J74" s="18"/>
      <c r="K74" s="17"/>
      <c r="L74" s="17"/>
      <c r="M74" s="17"/>
      <c r="N74" s="19"/>
      <c r="O74" s="16"/>
      <c r="P74" s="17"/>
      <c r="Q74" s="19"/>
      <c r="R74" s="21"/>
    </row>
    <row r="75" spans="3:18" s="9" customFormat="1" ht="19.7" customHeight="1">
      <c r="C75" s="16"/>
      <c r="D75" s="16"/>
      <c r="E75" s="16"/>
      <c r="F75" s="17"/>
      <c r="G75" s="17"/>
      <c r="H75" s="17"/>
      <c r="I75" s="278"/>
      <c r="J75" s="18"/>
      <c r="K75" s="17"/>
      <c r="L75" s="17"/>
      <c r="M75" s="17"/>
      <c r="N75" s="19"/>
      <c r="O75" s="16"/>
      <c r="P75" s="17"/>
      <c r="Q75" s="19"/>
      <c r="R75" s="21"/>
    </row>
    <row r="76" spans="3:18" s="9" customFormat="1" ht="19.7" customHeight="1">
      <c r="C76" s="16"/>
      <c r="D76" s="16"/>
      <c r="E76" s="16"/>
      <c r="F76" s="17"/>
      <c r="G76" s="17"/>
      <c r="H76" s="17"/>
      <c r="I76" s="278"/>
      <c r="J76" s="18"/>
      <c r="K76" s="17"/>
      <c r="L76" s="17"/>
      <c r="M76" s="17"/>
      <c r="N76" s="19"/>
      <c r="O76" s="16"/>
      <c r="P76" s="17"/>
      <c r="Q76" s="19"/>
      <c r="R76" s="21"/>
    </row>
    <row r="77" spans="3:18" s="9" customFormat="1" ht="19.7" customHeight="1">
      <c r="C77" s="16"/>
      <c r="D77" s="16"/>
      <c r="E77" s="16"/>
      <c r="F77" s="17"/>
      <c r="G77" s="17"/>
      <c r="H77" s="17"/>
      <c r="I77" s="278"/>
      <c r="J77" s="18"/>
      <c r="K77" s="17"/>
      <c r="L77" s="17"/>
      <c r="M77" s="17"/>
      <c r="N77" s="19"/>
      <c r="O77" s="16"/>
      <c r="P77" s="17"/>
      <c r="Q77" s="19"/>
      <c r="R77" s="21"/>
    </row>
    <row r="78" spans="3:18" s="9" customFormat="1" ht="19.7" customHeight="1">
      <c r="C78" s="16"/>
      <c r="D78" s="16"/>
      <c r="E78" s="16"/>
      <c r="F78" s="17"/>
      <c r="G78" s="17"/>
      <c r="H78" s="17"/>
      <c r="I78" s="278"/>
      <c r="J78" s="18"/>
      <c r="K78" s="17"/>
      <c r="L78" s="17"/>
      <c r="M78" s="17"/>
      <c r="N78" s="19"/>
      <c r="O78" s="16"/>
      <c r="P78" s="17"/>
      <c r="Q78" s="19"/>
      <c r="R78" s="21"/>
    </row>
    <row r="79" spans="3:18" s="9" customFormat="1" ht="19.7" customHeight="1">
      <c r="C79" s="16"/>
      <c r="D79" s="16"/>
      <c r="E79" s="16"/>
      <c r="F79" s="17"/>
      <c r="G79" s="17"/>
      <c r="H79" s="17"/>
      <c r="I79" s="278"/>
      <c r="J79" s="18"/>
      <c r="K79" s="17"/>
      <c r="L79" s="17"/>
      <c r="M79" s="17"/>
      <c r="N79" s="19"/>
      <c r="O79" s="16"/>
      <c r="P79" s="17"/>
      <c r="Q79" s="19"/>
      <c r="R79" s="21"/>
    </row>
    <row r="80" spans="3:18" s="9" customFormat="1" ht="19.7" customHeight="1">
      <c r="C80" s="16"/>
      <c r="D80" s="16"/>
      <c r="E80" s="16"/>
      <c r="F80" s="17"/>
      <c r="G80" s="17"/>
      <c r="H80" s="17"/>
      <c r="I80" s="278"/>
      <c r="J80" s="18"/>
      <c r="K80" s="17"/>
      <c r="L80" s="17"/>
      <c r="M80" s="17"/>
      <c r="N80" s="19"/>
      <c r="O80" s="16"/>
      <c r="P80" s="17"/>
      <c r="Q80" s="19"/>
      <c r="R80" s="21"/>
    </row>
    <row r="81" spans="1:18" s="9" customFormat="1" ht="19.7" customHeight="1">
      <c r="C81" s="16"/>
      <c r="D81" s="16"/>
      <c r="E81" s="16"/>
      <c r="F81" s="17"/>
      <c r="G81" s="17"/>
      <c r="H81" s="17"/>
      <c r="I81" s="278">
        <f t="shared" ref="I81:I87" si="0">G81*H81</f>
        <v>0</v>
      </c>
      <c r="J81" s="18"/>
      <c r="K81" s="17"/>
      <c r="L81" s="17"/>
      <c r="M81" s="17"/>
      <c r="N81" s="19"/>
      <c r="O81" s="16"/>
      <c r="P81" s="17"/>
      <c r="Q81" s="19"/>
      <c r="R81" s="21"/>
    </row>
    <row r="82" spans="1:18" s="9" customFormat="1" ht="19.7" customHeight="1">
      <c r="C82" s="16"/>
      <c r="D82" s="16"/>
      <c r="E82" s="16"/>
      <c r="F82" s="17"/>
      <c r="G82" s="17"/>
      <c r="H82" s="17"/>
      <c r="I82" s="278">
        <f t="shared" si="0"/>
        <v>0</v>
      </c>
      <c r="J82" s="18"/>
      <c r="K82" s="17"/>
      <c r="L82" s="17"/>
      <c r="M82" s="17"/>
      <c r="N82" s="19"/>
      <c r="O82" s="16"/>
      <c r="P82" s="17"/>
      <c r="Q82" s="19"/>
      <c r="R82" s="21"/>
    </row>
    <row r="83" spans="1:18" s="9" customFormat="1" ht="19.7" customHeight="1">
      <c r="C83" s="16"/>
      <c r="D83" s="16"/>
      <c r="E83" s="16"/>
      <c r="F83" s="17"/>
      <c r="G83" s="17"/>
      <c r="H83" s="17"/>
      <c r="I83" s="278">
        <f t="shared" si="0"/>
        <v>0</v>
      </c>
      <c r="J83" s="18"/>
      <c r="K83" s="17"/>
      <c r="L83" s="17"/>
      <c r="M83" s="17"/>
      <c r="N83" s="19"/>
      <c r="O83" s="16"/>
      <c r="P83" s="17"/>
      <c r="Q83" s="19"/>
      <c r="R83" s="21"/>
    </row>
    <row r="84" spans="1:18" s="9" customFormat="1" ht="19.7" customHeight="1">
      <c r="C84" s="16"/>
      <c r="D84" s="16"/>
      <c r="E84" s="16"/>
      <c r="F84" s="17"/>
      <c r="G84" s="17"/>
      <c r="H84" s="17"/>
      <c r="I84" s="278">
        <f t="shared" si="0"/>
        <v>0</v>
      </c>
      <c r="J84" s="18"/>
      <c r="K84" s="17"/>
      <c r="L84" s="17"/>
      <c r="M84" s="17"/>
      <c r="N84" s="19"/>
      <c r="O84" s="16"/>
      <c r="P84" s="17"/>
      <c r="Q84" s="19"/>
      <c r="R84" s="21"/>
    </row>
    <row r="85" spans="1:18" s="9" customFormat="1" ht="19.7" customHeight="1">
      <c r="C85" s="16"/>
      <c r="D85" s="16"/>
      <c r="E85" s="16"/>
      <c r="F85" s="17"/>
      <c r="G85" s="17"/>
      <c r="H85" s="17"/>
      <c r="I85" s="278">
        <f t="shared" si="0"/>
        <v>0</v>
      </c>
      <c r="J85" s="18"/>
      <c r="K85" s="17"/>
      <c r="L85" s="17"/>
      <c r="M85" s="17"/>
      <c r="N85" s="19"/>
      <c r="O85" s="16"/>
      <c r="P85" s="17"/>
      <c r="Q85" s="19"/>
      <c r="R85" s="21"/>
    </row>
    <row r="86" spans="1:18" s="9" customFormat="1" ht="19.7" customHeight="1">
      <c r="C86" s="16"/>
      <c r="D86" s="16"/>
      <c r="E86" s="16"/>
      <c r="F86" s="17"/>
      <c r="G86" s="17"/>
      <c r="H86" s="17"/>
      <c r="I86" s="278">
        <f t="shared" si="0"/>
        <v>0</v>
      </c>
      <c r="J86" s="18"/>
      <c r="K86" s="17"/>
      <c r="L86" s="17"/>
      <c r="M86" s="17"/>
      <c r="N86" s="19"/>
      <c r="O86" s="16"/>
      <c r="P86" s="17"/>
      <c r="Q86" s="19"/>
      <c r="R86" s="21"/>
    </row>
    <row r="87" spans="1:18" s="9" customFormat="1" ht="19.7" customHeight="1">
      <c r="C87" s="16"/>
      <c r="D87" s="16"/>
      <c r="E87" s="16"/>
      <c r="F87" s="17"/>
      <c r="G87" s="17"/>
      <c r="H87" s="17"/>
      <c r="I87" s="278">
        <f t="shared" si="0"/>
        <v>0</v>
      </c>
      <c r="J87" s="18"/>
      <c r="K87" s="17"/>
      <c r="L87" s="17"/>
      <c r="M87" s="17"/>
      <c r="N87" s="19"/>
      <c r="O87" s="16"/>
      <c r="P87" s="17"/>
      <c r="Q87" s="19"/>
      <c r="R87" s="21"/>
    </row>
    <row r="88" spans="1:18" s="9" customFormat="1" ht="19.7" customHeight="1">
      <c r="C88" s="16"/>
      <c r="D88" s="16"/>
      <c r="E88" s="16"/>
      <c r="F88" s="17"/>
      <c r="G88" s="17"/>
      <c r="H88" s="17"/>
      <c r="I88" s="18"/>
      <c r="J88" s="18"/>
      <c r="K88" s="17"/>
      <c r="L88" s="17"/>
      <c r="M88" s="17"/>
      <c r="N88" s="19"/>
      <c r="O88" s="16"/>
      <c r="P88" s="17"/>
      <c r="Q88" s="19"/>
      <c r="R88" s="21"/>
    </row>
    <row r="89" spans="1:18" s="9" customFormat="1" ht="19.7" customHeight="1">
      <c r="A89" s="9" t="s">
        <v>1398</v>
      </c>
      <c r="C89" s="16"/>
      <c r="D89" s="385" t="s">
        <v>100</v>
      </c>
      <c r="E89" s="385" t="s">
        <v>100</v>
      </c>
      <c r="F89" s="146" t="s">
        <v>3614</v>
      </c>
      <c r="G89" s="1300"/>
      <c r="H89" s="295">
        <v>8000</v>
      </c>
      <c r="I89" s="278">
        <f>G89*H89</f>
        <v>0</v>
      </c>
      <c r="J89" s="18"/>
      <c r="K89" s="92" t="s">
        <v>3615</v>
      </c>
      <c r="L89" s="17" t="s">
        <v>3616</v>
      </c>
      <c r="M89" s="17"/>
      <c r="N89" s="19"/>
      <c r="O89" s="16"/>
      <c r="P89" s="17"/>
      <c r="Q89" s="19"/>
      <c r="R89" s="21"/>
    </row>
    <row r="90" spans="1:18" s="9" customFormat="1" ht="19.7" customHeight="1">
      <c r="A90" s="9" t="s">
        <v>1398</v>
      </c>
      <c r="C90" s="16"/>
      <c r="D90" s="385" t="s">
        <v>100</v>
      </c>
      <c r="E90" s="385" t="s">
        <v>100</v>
      </c>
      <c r="F90" s="146" t="s">
        <v>3617</v>
      </c>
      <c r="G90" s="1300"/>
      <c r="H90" s="295">
        <v>3563</v>
      </c>
      <c r="I90" s="278">
        <f>G90*H90</f>
        <v>0</v>
      </c>
      <c r="J90" s="18"/>
      <c r="K90" s="92" t="s">
        <v>3618</v>
      </c>
      <c r="L90" s="17" t="s">
        <v>3619</v>
      </c>
      <c r="M90" s="17"/>
      <c r="N90" s="19"/>
      <c r="O90" s="16"/>
      <c r="P90" s="17"/>
      <c r="Q90" s="19"/>
      <c r="R90" s="21"/>
    </row>
    <row r="91" spans="1:18" s="9" customFormat="1" ht="19.7" customHeight="1">
      <c r="A91" s="9" t="s">
        <v>1398</v>
      </c>
      <c r="C91" s="16"/>
      <c r="D91" s="1401" t="s">
        <v>100</v>
      </c>
      <c r="E91" s="1401" t="s">
        <v>100</v>
      </c>
      <c r="F91" s="1402" t="s">
        <v>3620</v>
      </c>
      <c r="G91" s="1403"/>
      <c r="H91" s="1404">
        <v>2045</v>
      </c>
      <c r="I91" s="1405">
        <f t="shared" ref="I91:I112" si="1">G91*H91</f>
        <v>0</v>
      </c>
      <c r="J91" s="1406"/>
      <c r="K91" s="71" t="s">
        <v>3621</v>
      </c>
      <c r="L91" s="1252" t="s">
        <v>3622</v>
      </c>
      <c r="M91" s="17"/>
      <c r="N91" s="19"/>
      <c r="O91" s="16"/>
      <c r="P91" s="17"/>
      <c r="Q91" s="19"/>
      <c r="R91" s="21"/>
    </row>
    <row r="92" spans="1:18" s="9" customFormat="1" ht="19.7" customHeight="1">
      <c r="A92" s="9" t="s">
        <v>1398</v>
      </c>
      <c r="C92" s="16"/>
      <c r="D92" s="385" t="s">
        <v>100</v>
      </c>
      <c r="E92" s="385" t="s">
        <v>100</v>
      </c>
      <c r="F92" s="146" t="s">
        <v>3623</v>
      </c>
      <c r="G92" s="1300"/>
      <c r="H92" s="295">
        <v>2419</v>
      </c>
      <c r="I92" s="278">
        <f t="shared" si="1"/>
        <v>0</v>
      </c>
      <c r="J92" s="18"/>
      <c r="K92" s="92" t="s">
        <v>3624</v>
      </c>
      <c r="L92" s="146"/>
      <c r="M92" s="17"/>
      <c r="N92" s="19"/>
      <c r="O92" s="16"/>
      <c r="P92" s="17"/>
      <c r="Q92" s="19"/>
      <c r="R92" s="21"/>
    </row>
    <row r="93" spans="1:18" s="9" customFormat="1" ht="19.7" customHeight="1">
      <c r="A93" s="9" t="s">
        <v>1398</v>
      </c>
      <c r="C93" s="16"/>
      <c r="D93" s="1401" t="s">
        <v>100</v>
      </c>
      <c r="E93" s="1401" t="s">
        <v>100</v>
      </c>
      <c r="F93" s="1402" t="s">
        <v>3625</v>
      </c>
      <c r="G93" s="1403"/>
      <c r="H93" s="1404">
        <v>2918</v>
      </c>
      <c r="I93" s="1405">
        <f t="shared" si="1"/>
        <v>0</v>
      </c>
      <c r="J93" s="1406"/>
      <c r="K93" s="71" t="s">
        <v>3626</v>
      </c>
      <c r="L93" s="1252" t="s">
        <v>3622</v>
      </c>
      <c r="M93" s="17"/>
      <c r="N93" s="19"/>
      <c r="O93" s="16"/>
      <c r="P93" s="17"/>
      <c r="Q93" s="19"/>
      <c r="R93" s="21"/>
    </row>
    <row r="94" spans="1:18" s="9" customFormat="1" ht="19.7" customHeight="1">
      <c r="A94" s="9" t="s">
        <v>1398</v>
      </c>
      <c r="C94" s="16"/>
      <c r="D94" s="385" t="s">
        <v>100</v>
      </c>
      <c r="E94" s="385" t="s">
        <v>100</v>
      </c>
      <c r="F94" s="146" t="s">
        <v>3627</v>
      </c>
      <c r="G94" s="1300"/>
      <c r="H94" s="295">
        <v>2688</v>
      </c>
      <c r="I94" s="278">
        <f t="shared" si="1"/>
        <v>0</v>
      </c>
      <c r="J94" s="18"/>
      <c r="K94" s="92" t="s">
        <v>3628</v>
      </c>
      <c r="L94" s="146"/>
      <c r="M94" s="17"/>
      <c r="N94" s="19"/>
      <c r="O94" s="16"/>
      <c r="P94" s="17"/>
      <c r="Q94" s="19"/>
      <c r="R94" s="21"/>
    </row>
    <row r="95" spans="1:18" s="9" customFormat="1" ht="19.7" customHeight="1">
      <c r="A95" s="9" t="s">
        <v>2641</v>
      </c>
      <c r="C95" s="16"/>
      <c r="D95" s="385" t="s">
        <v>100</v>
      </c>
      <c r="E95" s="385" t="s">
        <v>100</v>
      </c>
      <c r="F95" s="146" t="s">
        <v>3629</v>
      </c>
      <c r="G95" s="1300"/>
      <c r="H95" s="295">
        <v>2040</v>
      </c>
      <c r="I95" s="278">
        <f t="shared" si="1"/>
        <v>0</v>
      </c>
      <c r="J95" s="18"/>
      <c r="K95" s="92" t="s">
        <v>3630</v>
      </c>
      <c r="L95" s="146"/>
      <c r="M95" s="17"/>
      <c r="N95" s="19"/>
      <c r="O95" s="16"/>
      <c r="P95" s="17"/>
      <c r="Q95" s="19"/>
      <c r="R95" s="21"/>
    </row>
    <row r="96" spans="1:18" s="9" customFormat="1" ht="19.7" customHeight="1">
      <c r="A96" s="9" t="s">
        <v>1375</v>
      </c>
      <c r="C96" s="16"/>
      <c r="D96" s="385" t="s">
        <v>100</v>
      </c>
      <c r="E96" s="385" t="s">
        <v>100</v>
      </c>
      <c r="F96" s="146" t="s">
        <v>3631</v>
      </c>
      <c r="G96" s="1300"/>
      <c r="H96" s="295">
        <v>160</v>
      </c>
      <c r="I96" s="278">
        <f t="shared" si="1"/>
        <v>0</v>
      </c>
      <c r="J96" s="18"/>
      <c r="K96" s="92" t="s">
        <v>2050</v>
      </c>
      <c r="L96" s="146"/>
      <c r="M96" s="17"/>
      <c r="N96" s="19"/>
      <c r="O96" s="16"/>
      <c r="P96" s="17"/>
      <c r="Q96" s="19"/>
      <c r="R96" s="21"/>
    </row>
    <row r="97" spans="1:18" s="9" customFormat="1" ht="19.7" customHeight="1">
      <c r="A97" s="9" t="s">
        <v>1375</v>
      </c>
      <c r="C97" s="16"/>
      <c r="D97" s="385" t="s">
        <v>100</v>
      </c>
      <c r="E97" s="385" t="s">
        <v>100</v>
      </c>
      <c r="F97" s="146" t="s">
        <v>3632</v>
      </c>
      <c r="G97" s="1300"/>
      <c r="H97" s="295">
        <v>52</v>
      </c>
      <c r="I97" s="278">
        <f t="shared" si="1"/>
        <v>0</v>
      </c>
      <c r="J97" s="18"/>
      <c r="K97" s="92" t="s">
        <v>3633</v>
      </c>
      <c r="L97" s="146"/>
      <c r="M97" s="17"/>
      <c r="N97" s="19"/>
      <c r="O97" s="16"/>
      <c r="P97" s="17"/>
      <c r="Q97" s="19"/>
      <c r="R97" s="21"/>
    </row>
    <row r="98" spans="1:18" s="9" customFormat="1" ht="19.7" customHeight="1">
      <c r="A98" s="9" t="s">
        <v>1375</v>
      </c>
      <c r="C98" s="16"/>
      <c r="D98" s="903" t="s">
        <v>100</v>
      </c>
      <c r="E98" s="903" t="s">
        <v>100</v>
      </c>
      <c r="F98" s="410" t="s">
        <v>3634</v>
      </c>
      <c r="G98" s="1407"/>
      <c r="H98" s="1363">
        <v>25</v>
      </c>
      <c r="I98" s="881">
        <f t="shared" si="1"/>
        <v>0</v>
      </c>
      <c r="J98" s="1406"/>
      <c r="K98" s="71" t="s">
        <v>265</v>
      </c>
      <c r="L98" s="146" t="s">
        <v>3635</v>
      </c>
      <c r="M98" s="17"/>
      <c r="N98" s="19"/>
      <c r="O98" s="16"/>
      <c r="P98" s="17"/>
      <c r="Q98" s="19"/>
      <c r="R98" s="21"/>
    </row>
    <row r="99" spans="1:18" s="9" customFormat="1" ht="19.7" customHeight="1">
      <c r="A99" s="9" t="s">
        <v>1375</v>
      </c>
      <c r="C99" s="16"/>
      <c r="D99" s="903" t="s">
        <v>100</v>
      </c>
      <c r="E99" s="903" t="s">
        <v>100</v>
      </c>
      <c r="F99" s="410" t="s">
        <v>2937</v>
      </c>
      <c r="G99" s="1407"/>
      <c r="H99" s="1363">
        <v>27</v>
      </c>
      <c r="I99" s="881">
        <f t="shared" si="1"/>
        <v>0</v>
      </c>
      <c r="J99" s="1406"/>
      <c r="K99" s="71" t="s">
        <v>265</v>
      </c>
      <c r="L99" s="146" t="s">
        <v>3636</v>
      </c>
      <c r="M99" s="17"/>
      <c r="N99" s="19"/>
      <c r="O99" s="16"/>
      <c r="P99" s="17"/>
      <c r="Q99" s="19"/>
      <c r="R99" s="21"/>
    </row>
    <row r="100" spans="1:18" s="9" customFormat="1" ht="19.7" customHeight="1">
      <c r="A100" s="9" t="s">
        <v>1375</v>
      </c>
      <c r="C100" s="16"/>
      <c r="D100" s="903" t="s">
        <v>100</v>
      </c>
      <c r="E100" s="903" t="s">
        <v>100</v>
      </c>
      <c r="F100" s="410" t="s">
        <v>3637</v>
      </c>
      <c r="G100" s="1407"/>
      <c r="H100" s="1363">
        <v>25</v>
      </c>
      <c r="I100" s="881">
        <f t="shared" si="1"/>
        <v>0</v>
      </c>
      <c r="J100" s="1406"/>
      <c r="K100" s="71" t="s">
        <v>265</v>
      </c>
      <c r="L100" s="146" t="s">
        <v>3638</v>
      </c>
      <c r="M100" s="17"/>
      <c r="N100" s="19"/>
      <c r="O100" s="16"/>
      <c r="P100" s="17"/>
      <c r="Q100" s="19"/>
      <c r="R100" s="21"/>
    </row>
    <row r="101" spans="1:18" s="9" customFormat="1" ht="19.7" customHeight="1">
      <c r="A101" s="9" t="s">
        <v>1375</v>
      </c>
      <c r="C101" s="16"/>
      <c r="D101" s="385" t="s">
        <v>100</v>
      </c>
      <c r="E101" s="385" t="s">
        <v>100</v>
      </c>
      <c r="F101" s="146" t="s">
        <v>3639</v>
      </c>
      <c r="G101" s="1300"/>
      <c r="H101" s="295">
        <v>59</v>
      </c>
      <c r="I101" s="278">
        <f t="shared" si="1"/>
        <v>0</v>
      </c>
      <c r="J101" s="18"/>
      <c r="K101" s="92" t="s">
        <v>3640</v>
      </c>
      <c r="L101" s="17"/>
      <c r="M101" s="17"/>
      <c r="N101" s="19"/>
      <c r="O101" s="16"/>
      <c r="P101" s="17"/>
      <c r="Q101" s="19"/>
      <c r="R101" s="21"/>
    </row>
    <row r="102" spans="1:18" s="9" customFormat="1" ht="19.7" customHeight="1">
      <c r="A102" s="9" t="s">
        <v>1375</v>
      </c>
      <c r="C102" s="16"/>
      <c r="D102" s="385" t="s">
        <v>100</v>
      </c>
      <c r="E102" s="385" t="s">
        <v>100</v>
      </c>
      <c r="F102" s="146" t="s">
        <v>3641</v>
      </c>
      <c r="G102" s="1300"/>
      <c r="H102" s="295">
        <v>140</v>
      </c>
      <c r="I102" s="278">
        <f t="shared" si="1"/>
        <v>0</v>
      </c>
      <c r="J102" s="18"/>
      <c r="K102" s="92" t="s">
        <v>3370</v>
      </c>
      <c r="L102" s="17"/>
      <c r="M102" s="17"/>
      <c r="N102" s="19"/>
      <c r="O102" s="16"/>
      <c r="P102" s="17"/>
      <c r="Q102" s="19"/>
      <c r="R102" s="21"/>
    </row>
    <row r="103" spans="1:18" s="9" customFormat="1" ht="19.7" customHeight="1">
      <c r="A103" s="9" t="s">
        <v>1375</v>
      </c>
      <c r="C103" s="16"/>
      <c r="D103" s="385" t="s">
        <v>100</v>
      </c>
      <c r="E103" s="385" t="s">
        <v>100</v>
      </c>
      <c r="F103" s="146" t="s">
        <v>2054</v>
      </c>
      <c r="G103" s="1300"/>
      <c r="H103" s="295">
        <v>46</v>
      </c>
      <c r="I103" s="278">
        <f t="shared" si="1"/>
        <v>0</v>
      </c>
      <c r="J103" s="18"/>
      <c r="K103" s="92" t="s">
        <v>3193</v>
      </c>
      <c r="L103" s="17" t="s">
        <v>3642</v>
      </c>
      <c r="M103" s="17"/>
      <c r="N103" s="19"/>
      <c r="O103" s="16"/>
      <c r="P103" s="17"/>
      <c r="Q103" s="19"/>
      <c r="R103" s="21"/>
    </row>
    <row r="104" spans="1:18" s="9" customFormat="1" ht="19.7" customHeight="1">
      <c r="A104" s="9" t="s">
        <v>1375</v>
      </c>
      <c r="C104" s="16"/>
      <c r="D104" s="385" t="s">
        <v>100</v>
      </c>
      <c r="E104" s="385" t="s">
        <v>100</v>
      </c>
      <c r="F104" s="146" t="s">
        <v>3643</v>
      </c>
      <c r="G104" s="1300"/>
      <c r="H104" s="295">
        <v>29</v>
      </c>
      <c r="I104" s="278">
        <f t="shared" si="1"/>
        <v>0</v>
      </c>
      <c r="J104" s="18"/>
      <c r="K104" s="92" t="s">
        <v>3644</v>
      </c>
      <c r="L104" s="17" t="s">
        <v>3645</v>
      </c>
      <c r="M104" s="17"/>
      <c r="N104" s="19"/>
      <c r="O104" s="16"/>
      <c r="P104" s="17"/>
      <c r="Q104" s="19"/>
      <c r="R104" s="21"/>
    </row>
    <row r="105" spans="1:18" s="9" customFormat="1" ht="19.7" customHeight="1">
      <c r="A105" s="9" t="s">
        <v>1375</v>
      </c>
      <c r="C105" s="16"/>
      <c r="D105" s="385" t="s">
        <v>100</v>
      </c>
      <c r="E105" s="385" t="s">
        <v>100</v>
      </c>
      <c r="F105" s="146" t="s">
        <v>3646</v>
      </c>
      <c r="G105" s="1300"/>
      <c r="H105" s="295">
        <v>29</v>
      </c>
      <c r="I105" s="278">
        <f t="shared" si="1"/>
        <v>0</v>
      </c>
      <c r="J105" s="18"/>
      <c r="K105" s="92" t="s">
        <v>3644</v>
      </c>
      <c r="L105" s="17" t="s">
        <v>3647</v>
      </c>
      <c r="M105" s="17"/>
      <c r="N105" s="19"/>
      <c r="O105" s="16"/>
      <c r="P105" s="17"/>
      <c r="Q105" s="19"/>
      <c r="R105" s="21"/>
    </row>
    <row r="106" spans="1:18" s="9" customFormat="1" ht="19.7" customHeight="1">
      <c r="A106" s="9" t="s">
        <v>1375</v>
      </c>
      <c r="C106" s="16"/>
      <c r="D106" s="385" t="s">
        <v>159</v>
      </c>
      <c r="E106" s="385" t="s">
        <v>100</v>
      </c>
      <c r="F106" s="146" t="s">
        <v>3648</v>
      </c>
      <c r="G106" s="1300"/>
      <c r="H106" s="295">
        <v>89</v>
      </c>
      <c r="I106" s="278">
        <f t="shared" si="1"/>
        <v>0</v>
      </c>
      <c r="J106" s="18"/>
      <c r="K106" s="92" t="s">
        <v>3649</v>
      </c>
      <c r="L106" s="17" t="s">
        <v>3650</v>
      </c>
      <c r="M106" s="17"/>
      <c r="N106" s="19"/>
      <c r="O106" s="16"/>
      <c r="P106" s="17"/>
      <c r="Q106" s="19"/>
      <c r="R106" s="21"/>
    </row>
    <row r="107" spans="1:18" s="9" customFormat="1" ht="19.7" customHeight="1">
      <c r="A107" s="9" t="s">
        <v>2038</v>
      </c>
      <c r="C107" s="16"/>
      <c r="D107" s="385" t="s">
        <v>100</v>
      </c>
      <c r="E107" s="385" t="s">
        <v>100</v>
      </c>
      <c r="F107" s="146" t="s">
        <v>3651</v>
      </c>
      <c r="G107" s="1300"/>
      <c r="H107" s="295">
        <v>1080</v>
      </c>
      <c r="I107" s="278">
        <f t="shared" si="1"/>
        <v>0</v>
      </c>
      <c r="J107" s="18"/>
      <c r="K107" s="92" t="s">
        <v>3652</v>
      </c>
      <c r="L107" s="17"/>
      <c r="M107" s="17"/>
      <c r="N107" s="19"/>
      <c r="O107" s="16"/>
      <c r="P107" s="17"/>
      <c r="Q107" s="19"/>
      <c r="R107" s="21"/>
    </row>
    <row r="108" spans="1:18" s="9" customFormat="1" ht="19.7" customHeight="1">
      <c r="A108" s="9" t="s">
        <v>1398</v>
      </c>
      <c r="C108" s="16"/>
      <c r="D108" s="385" t="s">
        <v>100</v>
      </c>
      <c r="E108" s="385" t="s">
        <v>100</v>
      </c>
      <c r="F108" s="146" t="s">
        <v>3653</v>
      </c>
      <c r="G108" s="1300"/>
      <c r="H108" s="295">
        <v>750</v>
      </c>
      <c r="I108" s="278">
        <f t="shared" si="1"/>
        <v>0</v>
      </c>
      <c r="J108" s="18"/>
      <c r="K108" s="92" t="s">
        <v>3654</v>
      </c>
      <c r="L108" s="17"/>
      <c r="M108" s="17"/>
      <c r="N108" s="19"/>
      <c r="O108" s="16"/>
      <c r="P108" s="17"/>
      <c r="Q108" s="19"/>
      <c r="R108" s="21"/>
    </row>
    <row r="109" spans="1:18" s="9" customFormat="1" ht="19.7" customHeight="1">
      <c r="A109" s="9" t="s">
        <v>1398</v>
      </c>
      <c r="C109" s="16"/>
      <c r="D109" s="385" t="s">
        <v>100</v>
      </c>
      <c r="E109" s="385" t="s">
        <v>100</v>
      </c>
      <c r="F109" s="146" t="s">
        <v>3655</v>
      </c>
      <c r="G109" s="1300"/>
      <c r="H109" s="295">
        <v>870</v>
      </c>
      <c r="I109" s="278">
        <f t="shared" si="1"/>
        <v>0</v>
      </c>
      <c r="J109" s="18"/>
      <c r="K109" s="146" t="s">
        <v>3656</v>
      </c>
      <c r="L109" s="17"/>
      <c r="M109" s="146"/>
      <c r="N109" s="19"/>
      <c r="O109" s="16"/>
      <c r="P109" s="17"/>
      <c r="Q109" s="19"/>
      <c r="R109" s="21"/>
    </row>
    <row r="110" spans="1:18" s="75" customFormat="1" ht="19.7" customHeight="1">
      <c r="A110" s="9" t="s">
        <v>1375</v>
      </c>
      <c r="B110" s="9"/>
      <c r="C110" s="73"/>
      <c r="D110" s="385" t="s">
        <v>100</v>
      </c>
      <c r="E110" s="385" t="s">
        <v>100</v>
      </c>
      <c r="F110" s="146" t="s">
        <v>3657</v>
      </c>
      <c r="G110" s="1300"/>
      <c r="H110" s="295">
        <v>200</v>
      </c>
      <c r="I110" s="278">
        <f t="shared" si="1"/>
        <v>0</v>
      </c>
      <c r="J110" s="90"/>
      <c r="K110" s="146" t="s">
        <v>3658</v>
      </c>
      <c r="L110" s="17"/>
      <c r="M110" s="146"/>
      <c r="N110" s="19"/>
      <c r="O110" s="73"/>
      <c r="P110" s="93"/>
      <c r="Q110" s="19"/>
      <c r="R110" s="74"/>
    </row>
    <row r="111" spans="1:18" s="75" customFormat="1" ht="19.7" customHeight="1">
      <c r="A111" s="9" t="s">
        <v>1375</v>
      </c>
      <c r="B111" s="9"/>
      <c r="C111" s="73"/>
      <c r="D111" s="935" t="s">
        <v>100</v>
      </c>
      <c r="E111" s="935" t="s">
        <v>100</v>
      </c>
      <c r="F111" s="933" t="s">
        <v>1309</v>
      </c>
      <c r="G111" s="762"/>
      <c r="H111" s="762">
        <v>59</v>
      </c>
      <c r="I111" s="702">
        <f t="shared" si="1"/>
        <v>0</v>
      </c>
      <c r="J111" s="704"/>
      <c r="K111" s="761" t="s">
        <v>2056</v>
      </c>
      <c r="L111" s="17"/>
      <c r="M111" s="146"/>
      <c r="N111" s="19"/>
      <c r="O111" s="73"/>
      <c r="P111" s="93"/>
      <c r="Q111" s="19"/>
      <c r="R111" s="74"/>
    </row>
    <row r="112" spans="1:18" s="75" customFormat="1" ht="19.7" customHeight="1">
      <c r="A112" s="9" t="s">
        <v>1375</v>
      </c>
      <c r="B112" s="9"/>
      <c r="C112" s="73"/>
      <c r="D112" s="903" t="s">
        <v>100</v>
      </c>
      <c r="E112" s="903" t="s">
        <v>100</v>
      </c>
      <c r="F112" s="410" t="s">
        <v>3589</v>
      </c>
      <c r="G112" s="879"/>
      <c r="H112" s="1163">
        <v>39</v>
      </c>
      <c r="I112" s="881">
        <f t="shared" si="1"/>
        <v>0</v>
      </c>
      <c r="J112" s="1406"/>
      <c r="K112" s="563" t="s">
        <v>3659</v>
      </c>
      <c r="L112" s="93" t="s">
        <v>3660</v>
      </c>
      <c r="M112" s="92"/>
      <c r="N112" s="20"/>
      <c r="O112" s="73"/>
      <c r="P112" s="93"/>
      <c r="Q112" s="20"/>
      <c r="R112" s="74"/>
    </row>
    <row r="113" spans="1:18" s="75" customFormat="1" ht="19.7" customHeight="1">
      <c r="A113" s="9" t="s">
        <v>1375</v>
      </c>
      <c r="B113" s="9"/>
      <c r="C113" s="73"/>
      <c r="D113" s="903" t="s">
        <v>100</v>
      </c>
      <c r="E113" s="903" t="s">
        <v>100</v>
      </c>
      <c r="F113" s="410" t="s">
        <v>1371</v>
      </c>
      <c r="G113" s="1407"/>
      <c r="H113" s="1363">
        <v>25</v>
      </c>
      <c r="I113" s="881">
        <f>G113*H113</f>
        <v>0</v>
      </c>
      <c r="J113" s="1406"/>
      <c r="K113" s="71" t="s">
        <v>265</v>
      </c>
      <c r="L113" s="93" t="s">
        <v>3661</v>
      </c>
      <c r="M113" s="92"/>
      <c r="N113" s="20"/>
      <c r="O113" s="73"/>
      <c r="P113" s="93"/>
      <c r="Q113" s="20"/>
      <c r="R113" s="74"/>
    </row>
    <row r="114" spans="1:18" s="75" customFormat="1" ht="19.7" customHeight="1">
      <c r="A114" s="9"/>
      <c r="B114" s="9"/>
      <c r="C114" s="73"/>
      <c r="D114" s="385"/>
      <c r="E114" s="385"/>
      <c r="F114" s="146"/>
      <c r="G114" s="17"/>
      <c r="H114" s="520"/>
      <c r="I114" s="278"/>
      <c r="J114" s="18"/>
      <c r="K114" s="483"/>
      <c r="L114" s="93"/>
      <c r="M114" s="92"/>
      <c r="N114" s="20"/>
      <c r="O114" s="73"/>
      <c r="P114" s="93"/>
      <c r="Q114" s="20"/>
      <c r="R114" s="74"/>
    </row>
    <row r="115" spans="1:18" s="75" customFormat="1" ht="19.7" customHeight="1">
      <c r="A115" s="9"/>
      <c r="B115" s="9"/>
      <c r="C115" s="73"/>
      <c r="D115" s="385"/>
      <c r="E115" s="385"/>
      <c r="F115" s="146"/>
      <c r="G115" s="17"/>
      <c r="H115" s="520"/>
      <c r="I115" s="278"/>
      <c r="J115" s="18"/>
      <c r="K115" s="483"/>
      <c r="L115" s="93"/>
      <c r="M115" s="92"/>
      <c r="N115" s="20"/>
      <c r="O115" s="73"/>
      <c r="P115" s="93"/>
      <c r="Q115" s="20"/>
      <c r="R115" s="74"/>
    </row>
    <row r="116" spans="1:18" s="75" customFormat="1" ht="19.7" customHeight="1">
      <c r="A116" s="9"/>
      <c r="B116" s="9"/>
      <c r="C116" s="73"/>
      <c r="D116" s="73"/>
      <c r="E116" s="73"/>
      <c r="F116" s="70"/>
      <c r="G116" s="608"/>
      <c r="H116" s="133"/>
      <c r="I116" s="278"/>
      <c r="J116" s="90"/>
      <c r="K116" s="66"/>
      <c r="L116" s="93"/>
      <c r="M116" s="92"/>
      <c r="N116" s="20"/>
      <c r="O116" s="73"/>
      <c r="P116" s="93"/>
      <c r="Q116" s="20"/>
      <c r="R116" s="74"/>
    </row>
    <row r="117" spans="1:18" s="75" customFormat="1" ht="19.7" customHeight="1">
      <c r="A117" s="9"/>
      <c r="B117" s="9"/>
      <c r="C117" s="73"/>
      <c r="D117" s="73"/>
      <c r="E117" s="73"/>
      <c r="F117" s="70"/>
      <c r="G117" s="608"/>
      <c r="H117" s="133"/>
      <c r="I117" s="278"/>
      <c r="J117" s="90"/>
      <c r="K117" s="66"/>
      <c r="L117" s="93"/>
      <c r="M117" s="92"/>
      <c r="N117" s="20"/>
      <c r="O117" s="73"/>
      <c r="P117" s="93"/>
      <c r="Q117" s="20"/>
      <c r="R117" s="74"/>
    </row>
    <row r="118" spans="1:18" s="75" customFormat="1" ht="19.7" customHeight="1">
      <c r="A118" s="9"/>
      <c r="B118" s="9"/>
      <c r="C118" s="73"/>
      <c r="D118" s="73"/>
      <c r="E118" s="73"/>
      <c r="F118" s="853"/>
      <c r="G118" s="608"/>
      <c r="H118" s="133"/>
      <c r="I118" s="278"/>
      <c r="J118" s="90"/>
      <c r="K118" s="66"/>
      <c r="L118" s="93"/>
      <c r="M118" s="92"/>
      <c r="N118" s="20"/>
      <c r="O118" s="73"/>
      <c r="P118" s="93"/>
      <c r="Q118" s="20"/>
      <c r="R118" s="74"/>
    </row>
    <row r="119" spans="1:18" s="9" customFormat="1" ht="19.7" customHeight="1">
      <c r="C119" s="16"/>
      <c r="D119" s="16"/>
      <c r="E119" s="16"/>
      <c r="F119" s="284"/>
      <c r="G119" s="1300"/>
      <c r="H119" s="295"/>
      <c r="I119" s="278"/>
      <c r="J119" s="18"/>
      <c r="K119" s="275"/>
      <c r="L119" s="17"/>
      <c r="M119" s="17"/>
      <c r="N119" s="19"/>
      <c r="O119" s="16"/>
      <c r="P119" s="17"/>
      <c r="Q119" s="19"/>
      <c r="R119" s="21"/>
    </row>
    <row r="120" spans="1:18" s="9" customFormat="1" ht="19.7" customHeight="1">
      <c r="C120" s="16"/>
      <c r="D120" s="16"/>
      <c r="E120" s="16"/>
      <c r="F120" s="146"/>
      <c r="G120" s="1300"/>
      <c r="H120" s="295"/>
      <c r="I120" s="278"/>
      <c r="J120" s="18"/>
      <c r="K120" s="146"/>
      <c r="L120" s="17"/>
      <c r="M120" s="17"/>
      <c r="N120" s="19"/>
      <c r="O120" s="16"/>
      <c r="P120" s="17"/>
      <c r="Q120" s="19"/>
      <c r="R120" s="21"/>
    </row>
    <row r="121" spans="1:18" s="9" customFormat="1" ht="19.7" customHeight="1">
      <c r="C121" s="16"/>
      <c r="D121" s="16"/>
      <c r="E121" s="16"/>
      <c r="F121" s="146"/>
      <c r="G121" s="1300"/>
      <c r="H121" s="295"/>
      <c r="I121" s="278"/>
      <c r="J121" s="18"/>
      <c r="K121" s="146"/>
      <c r="L121" s="17"/>
      <c r="M121" s="17"/>
      <c r="N121" s="19"/>
      <c r="O121" s="16"/>
      <c r="P121" s="17"/>
      <c r="Q121" s="19"/>
      <c r="R121" s="21"/>
    </row>
    <row r="122" spans="1:18" s="9" customFormat="1" ht="19.7" customHeight="1">
      <c r="C122" s="16"/>
      <c r="D122" s="16"/>
      <c r="E122" s="16"/>
      <c r="F122" s="146"/>
      <c r="G122" s="1300"/>
      <c r="H122" s="295"/>
      <c r="I122" s="278"/>
      <c r="J122" s="18"/>
      <c r="K122" s="146"/>
      <c r="L122" s="146"/>
      <c r="M122" s="17"/>
      <c r="N122" s="19"/>
      <c r="O122" s="16"/>
      <c r="P122" s="17"/>
      <c r="Q122" s="19"/>
      <c r="R122" s="21"/>
    </row>
    <row r="123" spans="1:18" s="9" customFormat="1" ht="19.7" customHeight="1">
      <c r="C123" s="16"/>
      <c r="D123" s="16"/>
      <c r="E123" s="16"/>
      <c r="F123" s="146"/>
      <c r="G123" s="1300"/>
      <c r="H123" s="295"/>
      <c r="I123" s="278"/>
      <c r="J123" s="18"/>
      <c r="K123" s="146"/>
      <c r="L123" s="17"/>
      <c r="M123" s="17"/>
      <c r="N123" s="19"/>
      <c r="O123" s="16"/>
      <c r="P123" s="17"/>
      <c r="Q123" s="19"/>
      <c r="R123" s="21"/>
    </row>
  </sheetData>
  <autoFilter ref="C8:P123" xr:uid="{BD294260-27F5-44D0-8CC6-569931C2C12E}"/>
  <mergeCells count="7">
    <mergeCell ref="D9:F9"/>
    <mergeCell ref="C2:E2"/>
    <mergeCell ref="H2:J2"/>
    <mergeCell ref="C3:E3"/>
    <mergeCell ref="C4:E4"/>
    <mergeCell ref="C5:E5"/>
    <mergeCell ref="C6:E6"/>
  </mergeCells>
  <phoneticPr fontId="3"/>
  <dataValidations count="1">
    <dataValidation imeMode="hiragana" allowBlank="1" showInputMessage="1" showErrorMessage="1" sqref="K12 JG12 TC12 ACY12 AMU12 AWQ12 BGM12 BQI12 CAE12 CKA12 CTW12 DDS12 DNO12 DXK12 EHG12 ERC12 FAY12 FKU12 FUQ12 GEM12 GOI12 GYE12 HIA12 HRW12 IBS12 ILO12 IVK12 JFG12 JPC12 JYY12 KIU12 KSQ12 LCM12 LMI12 LWE12 MGA12 MPW12 MZS12 NJO12 NTK12 ODG12 ONC12 OWY12 PGU12 PQQ12 QAM12 QKI12 QUE12 REA12 RNW12 RXS12 SHO12 SRK12 TBG12 TLC12 TUY12 UEU12 UOQ12 UYM12 VII12 VSE12 WCA12 WLW12 WVS12 K65548 JG65548 TC65548 ACY65548 AMU65548 AWQ65548 BGM65548 BQI65548 CAE65548 CKA65548 CTW65548 DDS65548 DNO65548 DXK65548 EHG65548 ERC65548 FAY65548 FKU65548 FUQ65548 GEM65548 GOI65548 GYE65548 HIA65548 HRW65548 IBS65548 ILO65548 IVK65548 JFG65548 JPC65548 JYY65548 KIU65548 KSQ65548 LCM65548 LMI65548 LWE65548 MGA65548 MPW65548 MZS65548 NJO65548 NTK65548 ODG65548 ONC65548 OWY65548 PGU65548 PQQ65548 QAM65548 QKI65548 QUE65548 REA65548 RNW65548 RXS65548 SHO65548 SRK65548 TBG65548 TLC65548 TUY65548 UEU65548 UOQ65548 UYM65548 VII65548 VSE65548 WCA65548 WLW65548 WVS65548 K131084 JG131084 TC131084 ACY131084 AMU131084 AWQ131084 BGM131084 BQI131084 CAE131084 CKA131084 CTW131084 DDS131084 DNO131084 DXK131084 EHG131084 ERC131084 FAY131084 FKU131084 FUQ131084 GEM131084 GOI131084 GYE131084 HIA131084 HRW131084 IBS131084 ILO131084 IVK131084 JFG131084 JPC131084 JYY131084 KIU131084 KSQ131084 LCM131084 LMI131084 LWE131084 MGA131084 MPW131084 MZS131084 NJO131084 NTK131084 ODG131084 ONC131084 OWY131084 PGU131084 PQQ131084 QAM131084 QKI131084 QUE131084 REA131084 RNW131084 RXS131084 SHO131084 SRK131084 TBG131084 TLC131084 TUY131084 UEU131084 UOQ131084 UYM131084 VII131084 VSE131084 WCA131084 WLW131084 WVS131084 K196620 JG196620 TC196620 ACY196620 AMU196620 AWQ196620 BGM196620 BQI196620 CAE196620 CKA196620 CTW196620 DDS196620 DNO196620 DXK196620 EHG196620 ERC196620 FAY196620 FKU196620 FUQ196620 GEM196620 GOI196620 GYE196620 HIA196620 HRW196620 IBS196620 ILO196620 IVK196620 JFG196620 JPC196620 JYY196620 KIU196620 KSQ196620 LCM196620 LMI196620 LWE196620 MGA196620 MPW196620 MZS196620 NJO196620 NTK196620 ODG196620 ONC196620 OWY196620 PGU196620 PQQ196620 QAM196620 QKI196620 QUE196620 REA196620 RNW196620 RXS196620 SHO196620 SRK196620 TBG196620 TLC196620 TUY196620 UEU196620 UOQ196620 UYM196620 VII196620 VSE196620 WCA196620 WLW196620 WVS196620 K262156 JG262156 TC262156 ACY262156 AMU262156 AWQ262156 BGM262156 BQI262156 CAE262156 CKA262156 CTW262156 DDS262156 DNO262156 DXK262156 EHG262156 ERC262156 FAY262156 FKU262156 FUQ262156 GEM262156 GOI262156 GYE262156 HIA262156 HRW262156 IBS262156 ILO262156 IVK262156 JFG262156 JPC262156 JYY262156 KIU262156 KSQ262156 LCM262156 LMI262156 LWE262156 MGA262156 MPW262156 MZS262156 NJO262156 NTK262156 ODG262156 ONC262156 OWY262156 PGU262156 PQQ262156 QAM262156 QKI262156 QUE262156 REA262156 RNW262156 RXS262156 SHO262156 SRK262156 TBG262156 TLC262156 TUY262156 UEU262156 UOQ262156 UYM262156 VII262156 VSE262156 WCA262156 WLW262156 WVS262156 K327692 JG327692 TC327692 ACY327692 AMU327692 AWQ327692 BGM327692 BQI327692 CAE327692 CKA327692 CTW327692 DDS327692 DNO327692 DXK327692 EHG327692 ERC327692 FAY327692 FKU327692 FUQ327692 GEM327692 GOI327692 GYE327692 HIA327692 HRW327692 IBS327692 ILO327692 IVK327692 JFG327692 JPC327692 JYY327692 KIU327692 KSQ327692 LCM327692 LMI327692 LWE327692 MGA327692 MPW327692 MZS327692 NJO327692 NTK327692 ODG327692 ONC327692 OWY327692 PGU327692 PQQ327692 QAM327692 QKI327692 QUE327692 REA327692 RNW327692 RXS327692 SHO327692 SRK327692 TBG327692 TLC327692 TUY327692 UEU327692 UOQ327692 UYM327692 VII327692 VSE327692 WCA327692 WLW327692 WVS327692 K393228 JG393228 TC393228 ACY393228 AMU393228 AWQ393228 BGM393228 BQI393228 CAE393228 CKA393228 CTW393228 DDS393228 DNO393228 DXK393228 EHG393228 ERC393228 FAY393228 FKU393228 FUQ393228 GEM393228 GOI393228 GYE393228 HIA393228 HRW393228 IBS393228 ILO393228 IVK393228 JFG393228 JPC393228 JYY393228 KIU393228 KSQ393228 LCM393228 LMI393228 LWE393228 MGA393228 MPW393228 MZS393228 NJO393228 NTK393228 ODG393228 ONC393228 OWY393228 PGU393228 PQQ393228 QAM393228 QKI393228 QUE393228 REA393228 RNW393228 RXS393228 SHO393228 SRK393228 TBG393228 TLC393228 TUY393228 UEU393228 UOQ393228 UYM393228 VII393228 VSE393228 WCA393228 WLW393228 WVS393228 K458764 JG458764 TC458764 ACY458764 AMU458764 AWQ458764 BGM458764 BQI458764 CAE458764 CKA458764 CTW458764 DDS458764 DNO458764 DXK458764 EHG458764 ERC458764 FAY458764 FKU458764 FUQ458764 GEM458764 GOI458764 GYE458764 HIA458764 HRW458764 IBS458764 ILO458764 IVK458764 JFG458764 JPC458764 JYY458764 KIU458764 KSQ458764 LCM458764 LMI458764 LWE458764 MGA458764 MPW458764 MZS458764 NJO458764 NTK458764 ODG458764 ONC458764 OWY458764 PGU458764 PQQ458764 QAM458764 QKI458764 QUE458764 REA458764 RNW458764 RXS458764 SHO458764 SRK458764 TBG458764 TLC458764 TUY458764 UEU458764 UOQ458764 UYM458764 VII458764 VSE458764 WCA458764 WLW458764 WVS458764 K524300 JG524300 TC524300 ACY524300 AMU524300 AWQ524300 BGM524300 BQI524300 CAE524300 CKA524300 CTW524300 DDS524300 DNO524300 DXK524300 EHG524300 ERC524300 FAY524300 FKU524300 FUQ524300 GEM524300 GOI524300 GYE524300 HIA524300 HRW524300 IBS524300 ILO524300 IVK524300 JFG524300 JPC524300 JYY524300 KIU524300 KSQ524300 LCM524300 LMI524300 LWE524300 MGA524300 MPW524300 MZS524300 NJO524300 NTK524300 ODG524300 ONC524300 OWY524300 PGU524300 PQQ524300 QAM524300 QKI524300 QUE524300 REA524300 RNW524300 RXS524300 SHO524300 SRK524300 TBG524300 TLC524300 TUY524300 UEU524300 UOQ524300 UYM524300 VII524300 VSE524300 WCA524300 WLW524300 WVS524300 K589836 JG589836 TC589836 ACY589836 AMU589836 AWQ589836 BGM589836 BQI589836 CAE589836 CKA589836 CTW589836 DDS589836 DNO589836 DXK589836 EHG589836 ERC589836 FAY589836 FKU589836 FUQ589836 GEM589836 GOI589836 GYE589836 HIA589836 HRW589836 IBS589836 ILO589836 IVK589836 JFG589836 JPC589836 JYY589836 KIU589836 KSQ589836 LCM589836 LMI589836 LWE589836 MGA589836 MPW589836 MZS589836 NJO589836 NTK589836 ODG589836 ONC589836 OWY589836 PGU589836 PQQ589836 QAM589836 QKI589836 QUE589836 REA589836 RNW589836 RXS589836 SHO589836 SRK589836 TBG589836 TLC589836 TUY589836 UEU589836 UOQ589836 UYM589836 VII589836 VSE589836 WCA589836 WLW589836 WVS589836 K655372 JG655372 TC655372 ACY655372 AMU655372 AWQ655372 BGM655372 BQI655372 CAE655372 CKA655372 CTW655372 DDS655372 DNO655372 DXK655372 EHG655372 ERC655372 FAY655372 FKU655372 FUQ655372 GEM655372 GOI655372 GYE655372 HIA655372 HRW655372 IBS655372 ILO655372 IVK655372 JFG655372 JPC655372 JYY655372 KIU655372 KSQ655372 LCM655372 LMI655372 LWE655372 MGA655372 MPW655372 MZS655372 NJO655372 NTK655372 ODG655372 ONC655372 OWY655372 PGU655372 PQQ655372 QAM655372 QKI655372 QUE655372 REA655372 RNW655372 RXS655372 SHO655372 SRK655372 TBG655372 TLC655372 TUY655372 UEU655372 UOQ655372 UYM655372 VII655372 VSE655372 WCA655372 WLW655372 WVS655372 K720908 JG720908 TC720908 ACY720908 AMU720908 AWQ720908 BGM720908 BQI720908 CAE720908 CKA720908 CTW720908 DDS720908 DNO720908 DXK720908 EHG720908 ERC720908 FAY720908 FKU720908 FUQ720908 GEM720908 GOI720908 GYE720908 HIA720908 HRW720908 IBS720908 ILO720908 IVK720908 JFG720908 JPC720908 JYY720908 KIU720908 KSQ720908 LCM720908 LMI720908 LWE720908 MGA720908 MPW720908 MZS720908 NJO720908 NTK720908 ODG720908 ONC720908 OWY720908 PGU720908 PQQ720908 QAM720908 QKI720908 QUE720908 REA720908 RNW720908 RXS720908 SHO720908 SRK720908 TBG720908 TLC720908 TUY720908 UEU720908 UOQ720908 UYM720908 VII720908 VSE720908 WCA720908 WLW720908 WVS720908 K786444 JG786444 TC786444 ACY786444 AMU786444 AWQ786444 BGM786444 BQI786444 CAE786444 CKA786444 CTW786444 DDS786444 DNO786444 DXK786444 EHG786444 ERC786444 FAY786444 FKU786444 FUQ786444 GEM786444 GOI786444 GYE786444 HIA786444 HRW786444 IBS786444 ILO786444 IVK786444 JFG786444 JPC786444 JYY786444 KIU786444 KSQ786444 LCM786444 LMI786444 LWE786444 MGA786444 MPW786444 MZS786444 NJO786444 NTK786444 ODG786444 ONC786444 OWY786444 PGU786444 PQQ786444 QAM786444 QKI786444 QUE786444 REA786444 RNW786444 RXS786444 SHO786444 SRK786444 TBG786444 TLC786444 TUY786444 UEU786444 UOQ786444 UYM786444 VII786444 VSE786444 WCA786444 WLW786444 WVS786444 K851980 JG851980 TC851980 ACY851980 AMU851980 AWQ851980 BGM851980 BQI851980 CAE851980 CKA851980 CTW851980 DDS851980 DNO851980 DXK851980 EHG851980 ERC851980 FAY851980 FKU851980 FUQ851980 GEM851980 GOI851980 GYE851980 HIA851980 HRW851980 IBS851980 ILO851980 IVK851980 JFG851980 JPC851980 JYY851980 KIU851980 KSQ851980 LCM851980 LMI851980 LWE851980 MGA851980 MPW851980 MZS851980 NJO851980 NTK851980 ODG851980 ONC851980 OWY851980 PGU851980 PQQ851980 QAM851980 QKI851980 QUE851980 REA851980 RNW851980 RXS851980 SHO851980 SRK851980 TBG851980 TLC851980 TUY851980 UEU851980 UOQ851980 UYM851980 VII851980 VSE851980 WCA851980 WLW851980 WVS851980 K917516 JG917516 TC917516 ACY917516 AMU917516 AWQ917516 BGM917516 BQI917516 CAE917516 CKA917516 CTW917516 DDS917516 DNO917516 DXK917516 EHG917516 ERC917516 FAY917516 FKU917516 FUQ917516 GEM917516 GOI917516 GYE917516 HIA917516 HRW917516 IBS917516 ILO917516 IVK917516 JFG917516 JPC917516 JYY917516 KIU917516 KSQ917516 LCM917516 LMI917516 LWE917516 MGA917516 MPW917516 MZS917516 NJO917516 NTK917516 ODG917516 ONC917516 OWY917516 PGU917516 PQQ917516 QAM917516 QKI917516 QUE917516 REA917516 RNW917516 RXS917516 SHO917516 SRK917516 TBG917516 TLC917516 TUY917516 UEU917516 UOQ917516 UYM917516 VII917516 VSE917516 WCA917516 WLW917516 WVS917516 K983052 JG983052 TC983052 ACY983052 AMU983052 AWQ983052 BGM983052 BQI983052 CAE983052 CKA983052 CTW983052 DDS983052 DNO983052 DXK983052 EHG983052 ERC983052 FAY983052 FKU983052 FUQ983052 GEM983052 GOI983052 GYE983052 HIA983052 HRW983052 IBS983052 ILO983052 IVK983052 JFG983052 JPC983052 JYY983052 KIU983052 KSQ983052 LCM983052 LMI983052 LWE983052 MGA983052 MPW983052 MZS983052 NJO983052 NTK983052 ODG983052 ONC983052 OWY983052 PGU983052 PQQ983052 QAM983052 QKI983052 QUE983052 REA983052 RNW983052 RXS983052 SHO983052 SRK983052 TBG983052 TLC983052 TUY983052 UEU983052 UOQ983052 UYM983052 VII983052 VSE983052 WCA983052 WLW983052 WVS983052" xr:uid="{79D45F70-6CC8-4EC2-8148-00D165EA2F07}"/>
  </dataValidations>
  <pageMargins left="0.2" right="0.2" top="0.36" bottom="0.41" header="0.3" footer="0.3"/>
  <pageSetup paperSize="9" scale="70" orientation="landscape" r:id="rId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E6A4D-6095-49E4-8A1A-121EBE07618D}">
  <sheetPr>
    <tabColor theme="7" tint="0.39997558519241921"/>
  </sheetPr>
  <dimension ref="A2:R117"/>
  <sheetViews>
    <sheetView zoomScale="71" zoomScaleNormal="71" workbookViewId="0">
      <pane xSplit="11" ySplit="8" topLeftCell="L9" activePane="bottomRight" state="frozen"/>
      <selection pane="topRight" activeCell="K1" sqref="K1"/>
      <selection pane="bottomLeft" activeCell="A9" sqref="A9"/>
      <selection pane="bottomRight" activeCell="H24" sqref="H24"/>
    </sheetView>
  </sheetViews>
  <sheetFormatPr defaultRowHeight="18.75"/>
  <cols>
    <col min="1" max="1" width="10.125" style="3" customWidth="1"/>
    <col min="2" max="2" width="2.625" style="3" customWidth="1"/>
    <col min="3" max="3" width="5.75" style="9" customWidth="1"/>
    <col min="4" max="5" width="15.75" style="3" customWidth="1"/>
    <col min="6" max="6" width="73" style="3" customWidth="1"/>
    <col min="7" max="7" width="6.25" style="3" customWidth="1"/>
    <col min="8" max="9" width="9.875" style="3" bestFit="1" customWidth="1"/>
    <col min="10" max="10" width="5.75" style="11" customWidth="1"/>
    <col min="11" max="11" width="57" style="3" customWidth="1"/>
    <col min="12" max="12" width="43.625" style="3" customWidth="1"/>
    <col min="13" max="13" width="30.75" style="9" customWidth="1"/>
    <col min="14" max="14" width="13.75" style="10" customWidth="1"/>
    <col min="15" max="15" width="6.375" style="3" customWidth="1"/>
    <col min="16" max="16" width="13.25" style="11" customWidth="1"/>
    <col min="17" max="17" width="19.375" style="126" customWidth="1"/>
    <col min="18" max="18" width="15.625" style="13" customWidth="1"/>
    <col min="19" max="256" width="9" style="3"/>
    <col min="257" max="257" width="10.125" style="3" customWidth="1"/>
    <col min="258" max="258" width="2.625" style="3" customWidth="1"/>
    <col min="259" max="259" width="5.75" style="3" customWidth="1"/>
    <col min="260" max="261" width="15.75" style="3" customWidth="1"/>
    <col min="262" max="262" width="73" style="3" customWidth="1"/>
    <col min="263" max="263" width="6.25" style="3" customWidth="1"/>
    <col min="264" max="265" width="9.875" style="3" bestFit="1" customWidth="1"/>
    <col min="266" max="266" width="5.75" style="3" customWidth="1"/>
    <col min="267" max="267" width="57" style="3" customWidth="1"/>
    <col min="268" max="268" width="43.625" style="3" customWidth="1"/>
    <col min="269" max="269" width="30.75" style="3" customWidth="1"/>
    <col min="270" max="270" width="13.75" style="3" customWidth="1"/>
    <col min="271" max="271" width="6.375" style="3" customWidth="1"/>
    <col min="272" max="272" width="13.25" style="3" customWidth="1"/>
    <col min="273" max="273" width="19.375" style="3" customWidth="1"/>
    <col min="274" max="274" width="15.625" style="3" customWidth="1"/>
    <col min="275" max="512" width="9" style="3"/>
    <col min="513" max="513" width="10.125" style="3" customWidth="1"/>
    <col min="514" max="514" width="2.625" style="3" customWidth="1"/>
    <col min="515" max="515" width="5.75" style="3" customWidth="1"/>
    <col min="516" max="517" width="15.75" style="3" customWidth="1"/>
    <col min="518" max="518" width="73" style="3" customWidth="1"/>
    <col min="519" max="519" width="6.25" style="3" customWidth="1"/>
    <col min="520" max="521" width="9.875" style="3" bestFit="1" customWidth="1"/>
    <col min="522" max="522" width="5.75" style="3" customWidth="1"/>
    <col min="523" max="523" width="57" style="3" customWidth="1"/>
    <col min="524" max="524" width="43.625" style="3" customWidth="1"/>
    <col min="525" max="525" width="30.75" style="3" customWidth="1"/>
    <col min="526" max="526" width="13.75" style="3" customWidth="1"/>
    <col min="527" max="527" width="6.375" style="3" customWidth="1"/>
    <col min="528" max="528" width="13.25" style="3" customWidth="1"/>
    <col min="529" max="529" width="19.375" style="3" customWidth="1"/>
    <col min="530" max="530" width="15.625" style="3" customWidth="1"/>
    <col min="531" max="768" width="9" style="3"/>
    <col min="769" max="769" width="10.125" style="3" customWidth="1"/>
    <col min="770" max="770" width="2.625" style="3" customWidth="1"/>
    <col min="771" max="771" width="5.75" style="3" customWidth="1"/>
    <col min="772" max="773" width="15.75" style="3" customWidth="1"/>
    <col min="774" max="774" width="73" style="3" customWidth="1"/>
    <col min="775" max="775" width="6.25" style="3" customWidth="1"/>
    <col min="776" max="777" width="9.875" style="3" bestFit="1" customWidth="1"/>
    <col min="778" max="778" width="5.75" style="3" customWidth="1"/>
    <col min="779" max="779" width="57" style="3" customWidth="1"/>
    <col min="780" max="780" width="43.625" style="3" customWidth="1"/>
    <col min="781" max="781" width="30.75" style="3" customWidth="1"/>
    <col min="782" max="782" width="13.75" style="3" customWidth="1"/>
    <col min="783" max="783" width="6.375" style="3" customWidth="1"/>
    <col min="784" max="784" width="13.25" style="3" customWidth="1"/>
    <col min="785" max="785" width="19.375" style="3" customWidth="1"/>
    <col min="786" max="786" width="15.625" style="3" customWidth="1"/>
    <col min="787" max="1024" width="9" style="3"/>
    <col min="1025" max="1025" width="10.125" style="3" customWidth="1"/>
    <col min="1026" max="1026" width="2.625" style="3" customWidth="1"/>
    <col min="1027" max="1027" width="5.75" style="3" customWidth="1"/>
    <col min="1028" max="1029" width="15.75" style="3" customWidth="1"/>
    <col min="1030" max="1030" width="73" style="3" customWidth="1"/>
    <col min="1031" max="1031" width="6.25" style="3" customWidth="1"/>
    <col min="1032" max="1033" width="9.875" style="3" bestFit="1" customWidth="1"/>
    <col min="1034" max="1034" width="5.75" style="3" customWidth="1"/>
    <col min="1035" max="1035" width="57" style="3" customWidth="1"/>
    <col min="1036" max="1036" width="43.625" style="3" customWidth="1"/>
    <col min="1037" max="1037" width="30.75" style="3" customWidth="1"/>
    <col min="1038" max="1038" width="13.75" style="3" customWidth="1"/>
    <col min="1039" max="1039" width="6.375" style="3" customWidth="1"/>
    <col min="1040" max="1040" width="13.25" style="3" customWidth="1"/>
    <col min="1041" max="1041" width="19.375" style="3" customWidth="1"/>
    <col min="1042" max="1042" width="15.625" style="3" customWidth="1"/>
    <col min="1043" max="1280" width="9" style="3"/>
    <col min="1281" max="1281" width="10.125" style="3" customWidth="1"/>
    <col min="1282" max="1282" width="2.625" style="3" customWidth="1"/>
    <col min="1283" max="1283" width="5.75" style="3" customWidth="1"/>
    <col min="1284" max="1285" width="15.75" style="3" customWidth="1"/>
    <col min="1286" max="1286" width="73" style="3" customWidth="1"/>
    <col min="1287" max="1287" width="6.25" style="3" customWidth="1"/>
    <col min="1288" max="1289" width="9.875" style="3" bestFit="1" customWidth="1"/>
    <col min="1290" max="1290" width="5.75" style="3" customWidth="1"/>
    <col min="1291" max="1291" width="57" style="3" customWidth="1"/>
    <col min="1292" max="1292" width="43.625" style="3" customWidth="1"/>
    <col min="1293" max="1293" width="30.75" style="3" customWidth="1"/>
    <col min="1294" max="1294" width="13.75" style="3" customWidth="1"/>
    <col min="1295" max="1295" width="6.375" style="3" customWidth="1"/>
    <col min="1296" max="1296" width="13.25" style="3" customWidth="1"/>
    <col min="1297" max="1297" width="19.375" style="3" customWidth="1"/>
    <col min="1298" max="1298" width="15.625" style="3" customWidth="1"/>
    <col min="1299" max="1536" width="9" style="3"/>
    <col min="1537" max="1537" width="10.125" style="3" customWidth="1"/>
    <col min="1538" max="1538" width="2.625" style="3" customWidth="1"/>
    <col min="1539" max="1539" width="5.75" style="3" customWidth="1"/>
    <col min="1540" max="1541" width="15.75" style="3" customWidth="1"/>
    <col min="1542" max="1542" width="73" style="3" customWidth="1"/>
    <col min="1543" max="1543" width="6.25" style="3" customWidth="1"/>
    <col min="1544" max="1545" width="9.875" style="3" bestFit="1" customWidth="1"/>
    <col min="1546" max="1546" width="5.75" style="3" customWidth="1"/>
    <col min="1547" max="1547" width="57" style="3" customWidth="1"/>
    <col min="1548" max="1548" width="43.625" style="3" customWidth="1"/>
    <col min="1549" max="1549" width="30.75" style="3" customWidth="1"/>
    <col min="1550" max="1550" width="13.75" style="3" customWidth="1"/>
    <col min="1551" max="1551" width="6.375" style="3" customWidth="1"/>
    <col min="1552" max="1552" width="13.25" style="3" customWidth="1"/>
    <col min="1553" max="1553" width="19.375" style="3" customWidth="1"/>
    <col min="1554" max="1554" width="15.625" style="3" customWidth="1"/>
    <col min="1555" max="1792" width="9" style="3"/>
    <col min="1793" max="1793" width="10.125" style="3" customWidth="1"/>
    <col min="1794" max="1794" width="2.625" style="3" customWidth="1"/>
    <col min="1795" max="1795" width="5.75" style="3" customWidth="1"/>
    <col min="1796" max="1797" width="15.75" style="3" customWidth="1"/>
    <col min="1798" max="1798" width="73" style="3" customWidth="1"/>
    <col min="1799" max="1799" width="6.25" style="3" customWidth="1"/>
    <col min="1800" max="1801" width="9.875" style="3" bestFit="1" customWidth="1"/>
    <col min="1802" max="1802" width="5.75" style="3" customWidth="1"/>
    <col min="1803" max="1803" width="57" style="3" customWidth="1"/>
    <col min="1804" max="1804" width="43.625" style="3" customWidth="1"/>
    <col min="1805" max="1805" width="30.75" style="3" customWidth="1"/>
    <col min="1806" max="1806" width="13.75" style="3" customWidth="1"/>
    <col min="1807" max="1807" width="6.375" style="3" customWidth="1"/>
    <col min="1808" max="1808" width="13.25" style="3" customWidth="1"/>
    <col min="1809" max="1809" width="19.375" style="3" customWidth="1"/>
    <col min="1810" max="1810" width="15.625" style="3" customWidth="1"/>
    <col min="1811" max="2048" width="9" style="3"/>
    <col min="2049" max="2049" width="10.125" style="3" customWidth="1"/>
    <col min="2050" max="2050" width="2.625" style="3" customWidth="1"/>
    <col min="2051" max="2051" width="5.75" style="3" customWidth="1"/>
    <col min="2052" max="2053" width="15.75" style="3" customWidth="1"/>
    <col min="2054" max="2054" width="73" style="3" customWidth="1"/>
    <col min="2055" max="2055" width="6.25" style="3" customWidth="1"/>
    <col min="2056" max="2057" width="9.875" style="3" bestFit="1" customWidth="1"/>
    <col min="2058" max="2058" width="5.75" style="3" customWidth="1"/>
    <col min="2059" max="2059" width="57" style="3" customWidth="1"/>
    <col min="2060" max="2060" width="43.625" style="3" customWidth="1"/>
    <col min="2061" max="2061" width="30.75" style="3" customWidth="1"/>
    <col min="2062" max="2062" width="13.75" style="3" customWidth="1"/>
    <col min="2063" max="2063" width="6.375" style="3" customWidth="1"/>
    <col min="2064" max="2064" width="13.25" style="3" customWidth="1"/>
    <col min="2065" max="2065" width="19.375" style="3" customWidth="1"/>
    <col min="2066" max="2066" width="15.625" style="3" customWidth="1"/>
    <col min="2067" max="2304" width="9" style="3"/>
    <col min="2305" max="2305" width="10.125" style="3" customWidth="1"/>
    <col min="2306" max="2306" width="2.625" style="3" customWidth="1"/>
    <col min="2307" max="2307" width="5.75" style="3" customWidth="1"/>
    <col min="2308" max="2309" width="15.75" style="3" customWidth="1"/>
    <col min="2310" max="2310" width="73" style="3" customWidth="1"/>
    <col min="2311" max="2311" width="6.25" style="3" customWidth="1"/>
    <col min="2312" max="2313" width="9.875" style="3" bestFit="1" customWidth="1"/>
    <col min="2314" max="2314" width="5.75" style="3" customWidth="1"/>
    <col min="2315" max="2315" width="57" style="3" customWidth="1"/>
    <col min="2316" max="2316" width="43.625" style="3" customWidth="1"/>
    <col min="2317" max="2317" width="30.75" style="3" customWidth="1"/>
    <col min="2318" max="2318" width="13.75" style="3" customWidth="1"/>
    <col min="2319" max="2319" width="6.375" style="3" customWidth="1"/>
    <col min="2320" max="2320" width="13.25" style="3" customWidth="1"/>
    <col min="2321" max="2321" width="19.375" style="3" customWidth="1"/>
    <col min="2322" max="2322" width="15.625" style="3" customWidth="1"/>
    <col min="2323" max="2560" width="9" style="3"/>
    <col min="2561" max="2561" width="10.125" style="3" customWidth="1"/>
    <col min="2562" max="2562" width="2.625" style="3" customWidth="1"/>
    <col min="2563" max="2563" width="5.75" style="3" customWidth="1"/>
    <col min="2564" max="2565" width="15.75" style="3" customWidth="1"/>
    <col min="2566" max="2566" width="73" style="3" customWidth="1"/>
    <col min="2567" max="2567" width="6.25" style="3" customWidth="1"/>
    <col min="2568" max="2569" width="9.875" style="3" bestFit="1" customWidth="1"/>
    <col min="2570" max="2570" width="5.75" style="3" customWidth="1"/>
    <col min="2571" max="2571" width="57" style="3" customWidth="1"/>
    <col min="2572" max="2572" width="43.625" style="3" customWidth="1"/>
    <col min="2573" max="2573" width="30.75" style="3" customWidth="1"/>
    <col min="2574" max="2574" width="13.75" style="3" customWidth="1"/>
    <col min="2575" max="2575" width="6.375" style="3" customWidth="1"/>
    <col min="2576" max="2576" width="13.25" style="3" customWidth="1"/>
    <col min="2577" max="2577" width="19.375" style="3" customWidth="1"/>
    <col min="2578" max="2578" width="15.625" style="3" customWidth="1"/>
    <col min="2579" max="2816" width="9" style="3"/>
    <col min="2817" max="2817" width="10.125" style="3" customWidth="1"/>
    <col min="2818" max="2818" width="2.625" style="3" customWidth="1"/>
    <col min="2819" max="2819" width="5.75" style="3" customWidth="1"/>
    <col min="2820" max="2821" width="15.75" style="3" customWidth="1"/>
    <col min="2822" max="2822" width="73" style="3" customWidth="1"/>
    <col min="2823" max="2823" width="6.25" style="3" customWidth="1"/>
    <col min="2824" max="2825" width="9.875" style="3" bestFit="1" customWidth="1"/>
    <col min="2826" max="2826" width="5.75" style="3" customWidth="1"/>
    <col min="2827" max="2827" width="57" style="3" customWidth="1"/>
    <col min="2828" max="2828" width="43.625" style="3" customWidth="1"/>
    <col min="2829" max="2829" width="30.75" style="3" customWidth="1"/>
    <col min="2830" max="2830" width="13.75" style="3" customWidth="1"/>
    <col min="2831" max="2831" width="6.375" style="3" customWidth="1"/>
    <col min="2832" max="2832" width="13.25" style="3" customWidth="1"/>
    <col min="2833" max="2833" width="19.375" style="3" customWidth="1"/>
    <col min="2834" max="2834" width="15.625" style="3" customWidth="1"/>
    <col min="2835" max="3072" width="9" style="3"/>
    <col min="3073" max="3073" width="10.125" style="3" customWidth="1"/>
    <col min="3074" max="3074" width="2.625" style="3" customWidth="1"/>
    <col min="3075" max="3075" width="5.75" style="3" customWidth="1"/>
    <col min="3076" max="3077" width="15.75" style="3" customWidth="1"/>
    <col min="3078" max="3078" width="73" style="3" customWidth="1"/>
    <col min="3079" max="3079" width="6.25" style="3" customWidth="1"/>
    <col min="3080" max="3081" width="9.875" style="3" bestFit="1" customWidth="1"/>
    <col min="3082" max="3082" width="5.75" style="3" customWidth="1"/>
    <col min="3083" max="3083" width="57" style="3" customWidth="1"/>
    <col min="3084" max="3084" width="43.625" style="3" customWidth="1"/>
    <col min="3085" max="3085" width="30.75" style="3" customWidth="1"/>
    <col min="3086" max="3086" width="13.75" style="3" customWidth="1"/>
    <col min="3087" max="3087" width="6.375" style="3" customWidth="1"/>
    <col min="3088" max="3088" width="13.25" style="3" customWidth="1"/>
    <col min="3089" max="3089" width="19.375" style="3" customWidth="1"/>
    <col min="3090" max="3090" width="15.625" style="3" customWidth="1"/>
    <col min="3091" max="3328" width="9" style="3"/>
    <col min="3329" max="3329" width="10.125" style="3" customWidth="1"/>
    <col min="3330" max="3330" width="2.625" style="3" customWidth="1"/>
    <col min="3331" max="3331" width="5.75" style="3" customWidth="1"/>
    <col min="3332" max="3333" width="15.75" style="3" customWidth="1"/>
    <col min="3334" max="3334" width="73" style="3" customWidth="1"/>
    <col min="3335" max="3335" width="6.25" style="3" customWidth="1"/>
    <col min="3336" max="3337" width="9.875" style="3" bestFit="1" customWidth="1"/>
    <col min="3338" max="3338" width="5.75" style="3" customWidth="1"/>
    <col min="3339" max="3339" width="57" style="3" customWidth="1"/>
    <col min="3340" max="3340" width="43.625" style="3" customWidth="1"/>
    <col min="3341" max="3341" width="30.75" style="3" customWidth="1"/>
    <col min="3342" max="3342" width="13.75" style="3" customWidth="1"/>
    <col min="3343" max="3343" width="6.375" style="3" customWidth="1"/>
    <col min="3344" max="3344" width="13.25" style="3" customWidth="1"/>
    <col min="3345" max="3345" width="19.375" style="3" customWidth="1"/>
    <col min="3346" max="3346" width="15.625" style="3" customWidth="1"/>
    <col min="3347" max="3584" width="9" style="3"/>
    <col min="3585" max="3585" width="10.125" style="3" customWidth="1"/>
    <col min="3586" max="3586" width="2.625" style="3" customWidth="1"/>
    <col min="3587" max="3587" width="5.75" style="3" customWidth="1"/>
    <col min="3588" max="3589" width="15.75" style="3" customWidth="1"/>
    <col min="3590" max="3590" width="73" style="3" customWidth="1"/>
    <col min="3591" max="3591" width="6.25" style="3" customWidth="1"/>
    <col min="3592" max="3593" width="9.875" style="3" bestFit="1" customWidth="1"/>
    <col min="3594" max="3594" width="5.75" style="3" customWidth="1"/>
    <col min="3595" max="3595" width="57" style="3" customWidth="1"/>
    <col min="3596" max="3596" width="43.625" style="3" customWidth="1"/>
    <col min="3597" max="3597" width="30.75" style="3" customWidth="1"/>
    <col min="3598" max="3598" width="13.75" style="3" customWidth="1"/>
    <col min="3599" max="3599" width="6.375" style="3" customWidth="1"/>
    <col min="3600" max="3600" width="13.25" style="3" customWidth="1"/>
    <col min="3601" max="3601" width="19.375" style="3" customWidth="1"/>
    <col min="3602" max="3602" width="15.625" style="3" customWidth="1"/>
    <col min="3603" max="3840" width="9" style="3"/>
    <col min="3841" max="3841" width="10.125" style="3" customWidth="1"/>
    <col min="3842" max="3842" width="2.625" style="3" customWidth="1"/>
    <col min="3843" max="3843" width="5.75" style="3" customWidth="1"/>
    <col min="3844" max="3845" width="15.75" style="3" customWidth="1"/>
    <col min="3846" max="3846" width="73" style="3" customWidth="1"/>
    <col min="3847" max="3847" width="6.25" style="3" customWidth="1"/>
    <col min="3848" max="3849" width="9.875" style="3" bestFit="1" customWidth="1"/>
    <col min="3850" max="3850" width="5.75" style="3" customWidth="1"/>
    <col min="3851" max="3851" width="57" style="3" customWidth="1"/>
    <col min="3852" max="3852" width="43.625" style="3" customWidth="1"/>
    <col min="3853" max="3853" width="30.75" style="3" customWidth="1"/>
    <col min="3854" max="3854" width="13.75" style="3" customWidth="1"/>
    <col min="3855" max="3855" width="6.375" style="3" customWidth="1"/>
    <col min="3856" max="3856" width="13.25" style="3" customWidth="1"/>
    <col min="3857" max="3857" width="19.375" style="3" customWidth="1"/>
    <col min="3858" max="3858" width="15.625" style="3" customWidth="1"/>
    <col min="3859" max="4096" width="9" style="3"/>
    <col min="4097" max="4097" width="10.125" style="3" customWidth="1"/>
    <col min="4098" max="4098" width="2.625" style="3" customWidth="1"/>
    <col min="4099" max="4099" width="5.75" style="3" customWidth="1"/>
    <col min="4100" max="4101" width="15.75" style="3" customWidth="1"/>
    <col min="4102" max="4102" width="73" style="3" customWidth="1"/>
    <col min="4103" max="4103" width="6.25" style="3" customWidth="1"/>
    <col min="4104" max="4105" width="9.875" style="3" bestFit="1" customWidth="1"/>
    <col min="4106" max="4106" width="5.75" style="3" customWidth="1"/>
    <col min="4107" max="4107" width="57" style="3" customWidth="1"/>
    <col min="4108" max="4108" width="43.625" style="3" customWidth="1"/>
    <col min="4109" max="4109" width="30.75" style="3" customWidth="1"/>
    <col min="4110" max="4110" width="13.75" style="3" customWidth="1"/>
    <col min="4111" max="4111" width="6.375" style="3" customWidth="1"/>
    <col min="4112" max="4112" width="13.25" style="3" customWidth="1"/>
    <col min="4113" max="4113" width="19.375" style="3" customWidth="1"/>
    <col min="4114" max="4114" width="15.625" style="3" customWidth="1"/>
    <col min="4115" max="4352" width="9" style="3"/>
    <col min="4353" max="4353" width="10.125" style="3" customWidth="1"/>
    <col min="4354" max="4354" width="2.625" style="3" customWidth="1"/>
    <col min="4355" max="4355" width="5.75" style="3" customWidth="1"/>
    <col min="4356" max="4357" width="15.75" style="3" customWidth="1"/>
    <col min="4358" max="4358" width="73" style="3" customWidth="1"/>
    <col min="4359" max="4359" width="6.25" style="3" customWidth="1"/>
    <col min="4360" max="4361" width="9.875" style="3" bestFit="1" customWidth="1"/>
    <col min="4362" max="4362" width="5.75" style="3" customWidth="1"/>
    <col min="4363" max="4363" width="57" style="3" customWidth="1"/>
    <col min="4364" max="4364" width="43.625" style="3" customWidth="1"/>
    <col min="4365" max="4365" width="30.75" style="3" customWidth="1"/>
    <col min="4366" max="4366" width="13.75" style="3" customWidth="1"/>
    <col min="4367" max="4367" width="6.375" style="3" customWidth="1"/>
    <col min="4368" max="4368" width="13.25" style="3" customWidth="1"/>
    <col min="4369" max="4369" width="19.375" style="3" customWidth="1"/>
    <col min="4370" max="4370" width="15.625" style="3" customWidth="1"/>
    <col min="4371" max="4608" width="9" style="3"/>
    <col min="4609" max="4609" width="10.125" style="3" customWidth="1"/>
    <col min="4610" max="4610" width="2.625" style="3" customWidth="1"/>
    <col min="4611" max="4611" width="5.75" style="3" customWidth="1"/>
    <col min="4612" max="4613" width="15.75" style="3" customWidth="1"/>
    <col min="4614" max="4614" width="73" style="3" customWidth="1"/>
    <col min="4615" max="4615" width="6.25" style="3" customWidth="1"/>
    <col min="4616" max="4617" width="9.875" style="3" bestFit="1" customWidth="1"/>
    <col min="4618" max="4618" width="5.75" style="3" customWidth="1"/>
    <col min="4619" max="4619" width="57" style="3" customWidth="1"/>
    <col min="4620" max="4620" width="43.625" style="3" customWidth="1"/>
    <col min="4621" max="4621" width="30.75" style="3" customWidth="1"/>
    <col min="4622" max="4622" width="13.75" style="3" customWidth="1"/>
    <col min="4623" max="4623" width="6.375" style="3" customWidth="1"/>
    <col min="4624" max="4624" width="13.25" style="3" customWidth="1"/>
    <col min="4625" max="4625" width="19.375" style="3" customWidth="1"/>
    <col min="4626" max="4626" width="15.625" style="3" customWidth="1"/>
    <col min="4627" max="4864" width="9" style="3"/>
    <col min="4865" max="4865" width="10.125" style="3" customWidth="1"/>
    <col min="4866" max="4866" width="2.625" style="3" customWidth="1"/>
    <col min="4867" max="4867" width="5.75" style="3" customWidth="1"/>
    <col min="4868" max="4869" width="15.75" style="3" customWidth="1"/>
    <col min="4870" max="4870" width="73" style="3" customWidth="1"/>
    <col min="4871" max="4871" width="6.25" style="3" customWidth="1"/>
    <col min="4872" max="4873" width="9.875" style="3" bestFit="1" customWidth="1"/>
    <col min="4874" max="4874" width="5.75" style="3" customWidth="1"/>
    <col min="4875" max="4875" width="57" style="3" customWidth="1"/>
    <col min="4876" max="4876" width="43.625" style="3" customWidth="1"/>
    <col min="4877" max="4877" width="30.75" style="3" customWidth="1"/>
    <col min="4878" max="4878" width="13.75" style="3" customWidth="1"/>
    <col min="4879" max="4879" width="6.375" style="3" customWidth="1"/>
    <col min="4880" max="4880" width="13.25" style="3" customWidth="1"/>
    <col min="4881" max="4881" width="19.375" style="3" customWidth="1"/>
    <col min="4882" max="4882" width="15.625" style="3" customWidth="1"/>
    <col min="4883" max="5120" width="9" style="3"/>
    <col min="5121" max="5121" width="10.125" style="3" customWidth="1"/>
    <col min="5122" max="5122" width="2.625" style="3" customWidth="1"/>
    <col min="5123" max="5123" width="5.75" style="3" customWidth="1"/>
    <col min="5124" max="5125" width="15.75" style="3" customWidth="1"/>
    <col min="5126" max="5126" width="73" style="3" customWidth="1"/>
    <col min="5127" max="5127" width="6.25" style="3" customWidth="1"/>
    <col min="5128" max="5129" width="9.875" style="3" bestFit="1" customWidth="1"/>
    <col min="5130" max="5130" width="5.75" style="3" customWidth="1"/>
    <col min="5131" max="5131" width="57" style="3" customWidth="1"/>
    <col min="5132" max="5132" width="43.625" style="3" customWidth="1"/>
    <col min="5133" max="5133" width="30.75" style="3" customWidth="1"/>
    <col min="5134" max="5134" width="13.75" style="3" customWidth="1"/>
    <col min="5135" max="5135" width="6.375" style="3" customWidth="1"/>
    <col min="5136" max="5136" width="13.25" style="3" customWidth="1"/>
    <col min="5137" max="5137" width="19.375" style="3" customWidth="1"/>
    <col min="5138" max="5138" width="15.625" style="3" customWidth="1"/>
    <col min="5139" max="5376" width="9" style="3"/>
    <col min="5377" max="5377" width="10.125" style="3" customWidth="1"/>
    <col min="5378" max="5378" width="2.625" style="3" customWidth="1"/>
    <col min="5379" max="5379" width="5.75" style="3" customWidth="1"/>
    <col min="5380" max="5381" width="15.75" style="3" customWidth="1"/>
    <col min="5382" max="5382" width="73" style="3" customWidth="1"/>
    <col min="5383" max="5383" width="6.25" style="3" customWidth="1"/>
    <col min="5384" max="5385" width="9.875" style="3" bestFit="1" customWidth="1"/>
    <col min="5386" max="5386" width="5.75" style="3" customWidth="1"/>
    <col min="5387" max="5387" width="57" style="3" customWidth="1"/>
    <col min="5388" max="5388" width="43.625" style="3" customWidth="1"/>
    <col min="5389" max="5389" width="30.75" style="3" customWidth="1"/>
    <col min="5390" max="5390" width="13.75" style="3" customWidth="1"/>
    <col min="5391" max="5391" width="6.375" style="3" customWidth="1"/>
    <col min="5392" max="5392" width="13.25" style="3" customWidth="1"/>
    <col min="5393" max="5393" width="19.375" style="3" customWidth="1"/>
    <col min="5394" max="5394" width="15.625" style="3" customWidth="1"/>
    <col min="5395" max="5632" width="9" style="3"/>
    <col min="5633" max="5633" width="10.125" style="3" customWidth="1"/>
    <col min="5634" max="5634" width="2.625" style="3" customWidth="1"/>
    <col min="5635" max="5635" width="5.75" style="3" customWidth="1"/>
    <col min="5636" max="5637" width="15.75" style="3" customWidth="1"/>
    <col min="5638" max="5638" width="73" style="3" customWidth="1"/>
    <col min="5639" max="5639" width="6.25" style="3" customWidth="1"/>
    <col min="5640" max="5641" width="9.875" style="3" bestFit="1" customWidth="1"/>
    <col min="5642" max="5642" width="5.75" style="3" customWidth="1"/>
    <col min="5643" max="5643" width="57" style="3" customWidth="1"/>
    <col min="5644" max="5644" width="43.625" style="3" customWidth="1"/>
    <col min="5645" max="5645" width="30.75" style="3" customWidth="1"/>
    <col min="5646" max="5646" width="13.75" style="3" customWidth="1"/>
    <col min="5647" max="5647" width="6.375" style="3" customWidth="1"/>
    <col min="5648" max="5648" width="13.25" style="3" customWidth="1"/>
    <col min="5649" max="5649" width="19.375" style="3" customWidth="1"/>
    <col min="5650" max="5650" width="15.625" style="3" customWidth="1"/>
    <col min="5651" max="5888" width="9" style="3"/>
    <col min="5889" max="5889" width="10.125" style="3" customWidth="1"/>
    <col min="5890" max="5890" width="2.625" style="3" customWidth="1"/>
    <col min="5891" max="5891" width="5.75" style="3" customWidth="1"/>
    <col min="5892" max="5893" width="15.75" style="3" customWidth="1"/>
    <col min="5894" max="5894" width="73" style="3" customWidth="1"/>
    <col min="5895" max="5895" width="6.25" style="3" customWidth="1"/>
    <col min="5896" max="5897" width="9.875" style="3" bestFit="1" customWidth="1"/>
    <col min="5898" max="5898" width="5.75" style="3" customWidth="1"/>
    <col min="5899" max="5899" width="57" style="3" customWidth="1"/>
    <col min="5900" max="5900" width="43.625" style="3" customWidth="1"/>
    <col min="5901" max="5901" width="30.75" style="3" customWidth="1"/>
    <col min="5902" max="5902" width="13.75" style="3" customWidth="1"/>
    <col min="5903" max="5903" width="6.375" style="3" customWidth="1"/>
    <col min="5904" max="5904" width="13.25" style="3" customWidth="1"/>
    <col min="5905" max="5905" width="19.375" style="3" customWidth="1"/>
    <col min="5906" max="5906" width="15.625" style="3" customWidth="1"/>
    <col min="5907" max="6144" width="9" style="3"/>
    <col min="6145" max="6145" width="10.125" style="3" customWidth="1"/>
    <col min="6146" max="6146" width="2.625" style="3" customWidth="1"/>
    <col min="6147" max="6147" width="5.75" style="3" customWidth="1"/>
    <col min="6148" max="6149" width="15.75" style="3" customWidth="1"/>
    <col min="6150" max="6150" width="73" style="3" customWidth="1"/>
    <col min="6151" max="6151" width="6.25" style="3" customWidth="1"/>
    <col min="6152" max="6153" width="9.875" style="3" bestFit="1" customWidth="1"/>
    <col min="6154" max="6154" width="5.75" style="3" customWidth="1"/>
    <col min="6155" max="6155" width="57" style="3" customWidth="1"/>
    <col min="6156" max="6156" width="43.625" style="3" customWidth="1"/>
    <col min="6157" max="6157" width="30.75" style="3" customWidth="1"/>
    <col min="6158" max="6158" width="13.75" style="3" customWidth="1"/>
    <col min="6159" max="6159" width="6.375" style="3" customWidth="1"/>
    <col min="6160" max="6160" width="13.25" style="3" customWidth="1"/>
    <col min="6161" max="6161" width="19.375" style="3" customWidth="1"/>
    <col min="6162" max="6162" width="15.625" style="3" customWidth="1"/>
    <col min="6163" max="6400" width="9" style="3"/>
    <col min="6401" max="6401" width="10.125" style="3" customWidth="1"/>
    <col min="6402" max="6402" width="2.625" style="3" customWidth="1"/>
    <col min="6403" max="6403" width="5.75" style="3" customWidth="1"/>
    <col min="6404" max="6405" width="15.75" style="3" customWidth="1"/>
    <col min="6406" max="6406" width="73" style="3" customWidth="1"/>
    <col min="6407" max="6407" width="6.25" style="3" customWidth="1"/>
    <col min="6408" max="6409" width="9.875" style="3" bestFit="1" customWidth="1"/>
    <col min="6410" max="6410" width="5.75" style="3" customWidth="1"/>
    <col min="6411" max="6411" width="57" style="3" customWidth="1"/>
    <col min="6412" max="6412" width="43.625" style="3" customWidth="1"/>
    <col min="6413" max="6413" width="30.75" style="3" customWidth="1"/>
    <col min="6414" max="6414" width="13.75" style="3" customWidth="1"/>
    <col min="6415" max="6415" width="6.375" style="3" customWidth="1"/>
    <col min="6416" max="6416" width="13.25" style="3" customWidth="1"/>
    <col min="6417" max="6417" width="19.375" style="3" customWidth="1"/>
    <col min="6418" max="6418" width="15.625" style="3" customWidth="1"/>
    <col min="6419" max="6656" width="9" style="3"/>
    <col min="6657" max="6657" width="10.125" style="3" customWidth="1"/>
    <col min="6658" max="6658" width="2.625" style="3" customWidth="1"/>
    <col min="6659" max="6659" width="5.75" style="3" customWidth="1"/>
    <col min="6660" max="6661" width="15.75" style="3" customWidth="1"/>
    <col min="6662" max="6662" width="73" style="3" customWidth="1"/>
    <col min="6663" max="6663" width="6.25" style="3" customWidth="1"/>
    <col min="6664" max="6665" width="9.875" style="3" bestFit="1" customWidth="1"/>
    <col min="6666" max="6666" width="5.75" style="3" customWidth="1"/>
    <col min="6667" max="6667" width="57" style="3" customWidth="1"/>
    <col min="6668" max="6668" width="43.625" style="3" customWidth="1"/>
    <col min="6669" max="6669" width="30.75" style="3" customWidth="1"/>
    <col min="6670" max="6670" width="13.75" style="3" customWidth="1"/>
    <col min="6671" max="6671" width="6.375" style="3" customWidth="1"/>
    <col min="6672" max="6672" width="13.25" style="3" customWidth="1"/>
    <col min="6673" max="6673" width="19.375" style="3" customWidth="1"/>
    <col min="6674" max="6674" width="15.625" style="3" customWidth="1"/>
    <col min="6675" max="6912" width="9" style="3"/>
    <col min="6913" max="6913" width="10.125" style="3" customWidth="1"/>
    <col min="6914" max="6914" width="2.625" style="3" customWidth="1"/>
    <col min="6915" max="6915" width="5.75" style="3" customWidth="1"/>
    <col min="6916" max="6917" width="15.75" style="3" customWidth="1"/>
    <col min="6918" max="6918" width="73" style="3" customWidth="1"/>
    <col min="6919" max="6919" width="6.25" style="3" customWidth="1"/>
    <col min="6920" max="6921" width="9.875" style="3" bestFit="1" customWidth="1"/>
    <col min="6922" max="6922" width="5.75" style="3" customWidth="1"/>
    <col min="6923" max="6923" width="57" style="3" customWidth="1"/>
    <col min="6924" max="6924" width="43.625" style="3" customWidth="1"/>
    <col min="6925" max="6925" width="30.75" style="3" customWidth="1"/>
    <col min="6926" max="6926" width="13.75" style="3" customWidth="1"/>
    <col min="6927" max="6927" width="6.375" style="3" customWidth="1"/>
    <col min="6928" max="6928" width="13.25" style="3" customWidth="1"/>
    <col min="6929" max="6929" width="19.375" style="3" customWidth="1"/>
    <col min="6930" max="6930" width="15.625" style="3" customWidth="1"/>
    <col min="6931" max="7168" width="9" style="3"/>
    <col min="7169" max="7169" width="10.125" style="3" customWidth="1"/>
    <col min="7170" max="7170" width="2.625" style="3" customWidth="1"/>
    <col min="7171" max="7171" width="5.75" style="3" customWidth="1"/>
    <col min="7172" max="7173" width="15.75" style="3" customWidth="1"/>
    <col min="7174" max="7174" width="73" style="3" customWidth="1"/>
    <col min="7175" max="7175" width="6.25" style="3" customWidth="1"/>
    <col min="7176" max="7177" width="9.875" style="3" bestFit="1" customWidth="1"/>
    <col min="7178" max="7178" width="5.75" style="3" customWidth="1"/>
    <col min="7179" max="7179" width="57" style="3" customWidth="1"/>
    <col min="7180" max="7180" width="43.625" style="3" customWidth="1"/>
    <col min="7181" max="7181" width="30.75" style="3" customWidth="1"/>
    <col min="7182" max="7182" width="13.75" style="3" customWidth="1"/>
    <col min="7183" max="7183" width="6.375" style="3" customWidth="1"/>
    <col min="7184" max="7184" width="13.25" style="3" customWidth="1"/>
    <col min="7185" max="7185" width="19.375" style="3" customWidth="1"/>
    <col min="7186" max="7186" width="15.625" style="3" customWidth="1"/>
    <col min="7187" max="7424" width="9" style="3"/>
    <col min="7425" max="7425" width="10.125" style="3" customWidth="1"/>
    <col min="7426" max="7426" width="2.625" style="3" customWidth="1"/>
    <col min="7427" max="7427" width="5.75" style="3" customWidth="1"/>
    <col min="7428" max="7429" width="15.75" style="3" customWidth="1"/>
    <col min="7430" max="7430" width="73" style="3" customWidth="1"/>
    <col min="7431" max="7431" width="6.25" style="3" customWidth="1"/>
    <col min="7432" max="7433" width="9.875" style="3" bestFit="1" customWidth="1"/>
    <col min="7434" max="7434" width="5.75" style="3" customWidth="1"/>
    <col min="7435" max="7435" width="57" style="3" customWidth="1"/>
    <col min="7436" max="7436" width="43.625" style="3" customWidth="1"/>
    <col min="7437" max="7437" width="30.75" style="3" customWidth="1"/>
    <col min="7438" max="7438" width="13.75" style="3" customWidth="1"/>
    <col min="7439" max="7439" width="6.375" style="3" customWidth="1"/>
    <col min="7440" max="7440" width="13.25" style="3" customWidth="1"/>
    <col min="7441" max="7441" width="19.375" style="3" customWidth="1"/>
    <col min="7442" max="7442" width="15.625" style="3" customWidth="1"/>
    <col min="7443" max="7680" width="9" style="3"/>
    <col min="7681" max="7681" width="10.125" style="3" customWidth="1"/>
    <col min="7682" max="7682" width="2.625" style="3" customWidth="1"/>
    <col min="7683" max="7683" width="5.75" style="3" customWidth="1"/>
    <col min="7684" max="7685" width="15.75" style="3" customWidth="1"/>
    <col min="7686" max="7686" width="73" style="3" customWidth="1"/>
    <col min="7687" max="7687" width="6.25" style="3" customWidth="1"/>
    <col min="7688" max="7689" width="9.875" style="3" bestFit="1" customWidth="1"/>
    <col min="7690" max="7690" width="5.75" style="3" customWidth="1"/>
    <col min="7691" max="7691" width="57" style="3" customWidth="1"/>
    <col min="7692" max="7692" width="43.625" style="3" customWidth="1"/>
    <col min="7693" max="7693" width="30.75" style="3" customWidth="1"/>
    <col min="7694" max="7694" width="13.75" style="3" customWidth="1"/>
    <col min="7695" max="7695" width="6.375" style="3" customWidth="1"/>
    <col min="7696" max="7696" width="13.25" style="3" customWidth="1"/>
    <col min="7697" max="7697" width="19.375" style="3" customWidth="1"/>
    <col min="7698" max="7698" width="15.625" style="3" customWidth="1"/>
    <col min="7699" max="7936" width="9" style="3"/>
    <col min="7937" max="7937" width="10.125" style="3" customWidth="1"/>
    <col min="7938" max="7938" width="2.625" style="3" customWidth="1"/>
    <col min="7939" max="7939" width="5.75" style="3" customWidth="1"/>
    <col min="7940" max="7941" width="15.75" style="3" customWidth="1"/>
    <col min="7942" max="7942" width="73" style="3" customWidth="1"/>
    <col min="7943" max="7943" width="6.25" style="3" customWidth="1"/>
    <col min="7944" max="7945" width="9.875" style="3" bestFit="1" customWidth="1"/>
    <col min="7946" max="7946" width="5.75" style="3" customWidth="1"/>
    <col min="7947" max="7947" width="57" style="3" customWidth="1"/>
    <col min="7948" max="7948" width="43.625" style="3" customWidth="1"/>
    <col min="7949" max="7949" width="30.75" style="3" customWidth="1"/>
    <col min="7950" max="7950" width="13.75" style="3" customWidth="1"/>
    <col min="7951" max="7951" width="6.375" style="3" customWidth="1"/>
    <col min="7952" max="7952" width="13.25" style="3" customWidth="1"/>
    <col min="7953" max="7953" width="19.375" style="3" customWidth="1"/>
    <col min="7954" max="7954" width="15.625" style="3" customWidth="1"/>
    <col min="7955" max="8192" width="9" style="3"/>
    <col min="8193" max="8193" width="10.125" style="3" customWidth="1"/>
    <col min="8194" max="8194" width="2.625" style="3" customWidth="1"/>
    <col min="8195" max="8195" width="5.75" style="3" customWidth="1"/>
    <col min="8196" max="8197" width="15.75" style="3" customWidth="1"/>
    <col min="8198" max="8198" width="73" style="3" customWidth="1"/>
    <col min="8199" max="8199" width="6.25" style="3" customWidth="1"/>
    <col min="8200" max="8201" width="9.875" style="3" bestFit="1" customWidth="1"/>
    <col min="8202" max="8202" width="5.75" style="3" customWidth="1"/>
    <col min="8203" max="8203" width="57" style="3" customWidth="1"/>
    <col min="8204" max="8204" width="43.625" style="3" customWidth="1"/>
    <col min="8205" max="8205" width="30.75" style="3" customWidth="1"/>
    <col min="8206" max="8206" width="13.75" style="3" customWidth="1"/>
    <col min="8207" max="8207" width="6.375" style="3" customWidth="1"/>
    <col min="8208" max="8208" width="13.25" style="3" customWidth="1"/>
    <col min="8209" max="8209" width="19.375" style="3" customWidth="1"/>
    <col min="8210" max="8210" width="15.625" style="3" customWidth="1"/>
    <col min="8211" max="8448" width="9" style="3"/>
    <col min="8449" max="8449" width="10.125" style="3" customWidth="1"/>
    <col min="8450" max="8450" width="2.625" style="3" customWidth="1"/>
    <col min="8451" max="8451" width="5.75" style="3" customWidth="1"/>
    <col min="8452" max="8453" width="15.75" style="3" customWidth="1"/>
    <col min="8454" max="8454" width="73" style="3" customWidth="1"/>
    <col min="8455" max="8455" width="6.25" style="3" customWidth="1"/>
    <col min="8456" max="8457" width="9.875" style="3" bestFit="1" customWidth="1"/>
    <col min="8458" max="8458" width="5.75" style="3" customWidth="1"/>
    <col min="8459" max="8459" width="57" style="3" customWidth="1"/>
    <col min="8460" max="8460" width="43.625" style="3" customWidth="1"/>
    <col min="8461" max="8461" width="30.75" style="3" customWidth="1"/>
    <col min="8462" max="8462" width="13.75" style="3" customWidth="1"/>
    <col min="8463" max="8463" width="6.375" style="3" customWidth="1"/>
    <col min="8464" max="8464" width="13.25" style="3" customWidth="1"/>
    <col min="8465" max="8465" width="19.375" style="3" customWidth="1"/>
    <col min="8466" max="8466" width="15.625" style="3" customWidth="1"/>
    <col min="8467" max="8704" width="9" style="3"/>
    <col min="8705" max="8705" width="10.125" style="3" customWidth="1"/>
    <col min="8706" max="8706" width="2.625" style="3" customWidth="1"/>
    <col min="8707" max="8707" width="5.75" style="3" customWidth="1"/>
    <col min="8708" max="8709" width="15.75" style="3" customWidth="1"/>
    <col min="8710" max="8710" width="73" style="3" customWidth="1"/>
    <col min="8711" max="8711" width="6.25" style="3" customWidth="1"/>
    <col min="8712" max="8713" width="9.875" style="3" bestFit="1" customWidth="1"/>
    <col min="8714" max="8714" width="5.75" style="3" customWidth="1"/>
    <col min="8715" max="8715" width="57" style="3" customWidth="1"/>
    <col min="8716" max="8716" width="43.625" style="3" customWidth="1"/>
    <col min="8717" max="8717" width="30.75" style="3" customWidth="1"/>
    <col min="8718" max="8718" width="13.75" style="3" customWidth="1"/>
    <col min="8719" max="8719" width="6.375" style="3" customWidth="1"/>
    <col min="8720" max="8720" width="13.25" style="3" customWidth="1"/>
    <col min="8721" max="8721" width="19.375" style="3" customWidth="1"/>
    <col min="8722" max="8722" width="15.625" style="3" customWidth="1"/>
    <col min="8723" max="8960" width="9" style="3"/>
    <col min="8961" max="8961" width="10.125" style="3" customWidth="1"/>
    <col min="8962" max="8962" width="2.625" style="3" customWidth="1"/>
    <col min="8963" max="8963" width="5.75" style="3" customWidth="1"/>
    <col min="8964" max="8965" width="15.75" style="3" customWidth="1"/>
    <col min="8966" max="8966" width="73" style="3" customWidth="1"/>
    <col min="8967" max="8967" width="6.25" style="3" customWidth="1"/>
    <col min="8968" max="8969" width="9.875" style="3" bestFit="1" customWidth="1"/>
    <col min="8970" max="8970" width="5.75" style="3" customWidth="1"/>
    <col min="8971" max="8971" width="57" style="3" customWidth="1"/>
    <col min="8972" max="8972" width="43.625" style="3" customWidth="1"/>
    <col min="8973" max="8973" width="30.75" style="3" customWidth="1"/>
    <col min="8974" max="8974" width="13.75" style="3" customWidth="1"/>
    <col min="8975" max="8975" width="6.375" style="3" customWidth="1"/>
    <col min="8976" max="8976" width="13.25" style="3" customWidth="1"/>
    <col min="8977" max="8977" width="19.375" style="3" customWidth="1"/>
    <col min="8978" max="8978" width="15.625" style="3" customWidth="1"/>
    <col min="8979" max="9216" width="9" style="3"/>
    <col min="9217" max="9217" width="10.125" style="3" customWidth="1"/>
    <col min="9218" max="9218" width="2.625" style="3" customWidth="1"/>
    <col min="9219" max="9219" width="5.75" style="3" customWidth="1"/>
    <col min="9220" max="9221" width="15.75" style="3" customWidth="1"/>
    <col min="9222" max="9222" width="73" style="3" customWidth="1"/>
    <col min="9223" max="9223" width="6.25" style="3" customWidth="1"/>
    <col min="9224" max="9225" width="9.875" style="3" bestFit="1" customWidth="1"/>
    <col min="9226" max="9226" width="5.75" style="3" customWidth="1"/>
    <col min="9227" max="9227" width="57" style="3" customWidth="1"/>
    <col min="9228" max="9228" width="43.625" style="3" customWidth="1"/>
    <col min="9229" max="9229" width="30.75" style="3" customWidth="1"/>
    <col min="9230" max="9230" width="13.75" style="3" customWidth="1"/>
    <col min="9231" max="9231" width="6.375" style="3" customWidth="1"/>
    <col min="9232" max="9232" width="13.25" style="3" customWidth="1"/>
    <col min="9233" max="9233" width="19.375" style="3" customWidth="1"/>
    <col min="9234" max="9234" width="15.625" style="3" customWidth="1"/>
    <col min="9235" max="9472" width="9" style="3"/>
    <col min="9473" max="9473" width="10.125" style="3" customWidth="1"/>
    <col min="9474" max="9474" width="2.625" style="3" customWidth="1"/>
    <col min="9475" max="9475" width="5.75" style="3" customWidth="1"/>
    <col min="9476" max="9477" width="15.75" style="3" customWidth="1"/>
    <col min="9478" max="9478" width="73" style="3" customWidth="1"/>
    <col min="9479" max="9479" width="6.25" style="3" customWidth="1"/>
    <col min="9480" max="9481" width="9.875" style="3" bestFit="1" customWidth="1"/>
    <col min="9482" max="9482" width="5.75" style="3" customWidth="1"/>
    <col min="9483" max="9483" width="57" style="3" customWidth="1"/>
    <col min="9484" max="9484" width="43.625" style="3" customWidth="1"/>
    <col min="9485" max="9485" width="30.75" style="3" customWidth="1"/>
    <col min="9486" max="9486" width="13.75" style="3" customWidth="1"/>
    <col min="9487" max="9487" width="6.375" style="3" customWidth="1"/>
    <col min="9488" max="9488" width="13.25" style="3" customWidth="1"/>
    <col min="9489" max="9489" width="19.375" style="3" customWidth="1"/>
    <col min="9490" max="9490" width="15.625" style="3" customWidth="1"/>
    <col min="9491" max="9728" width="9" style="3"/>
    <col min="9729" max="9729" width="10.125" style="3" customWidth="1"/>
    <col min="9730" max="9730" width="2.625" style="3" customWidth="1"/>
    <col min="9731" max="9731" width="5.75" style="3" customWidth="1"/>
    <col min="9732" max="9733" width="15.75" style="3" customWidth="1"/>
    <col min="9734" max="9734" width="73" style="3" customWidth="1"/>
    <col min="9735" max="9735" width="6.25" style="3" customWidth="1"/>
    <col min="9736" max="9737" width="9.875" style="3" bestFit="1" customWidth="1"/>
    <col min="9738" max="9738" width="5.75" style="3" customWidth="1"/>
    <col min="9739" max="9739" width="57" style="3" customWidth="1"/>
    <col min="9740" max="9740" width="43.625" style="3" customWidth="1"/>
    <col min="9741" max="9741" width="30.75" style="3" customWidth="1"/>
    <col min="9742" max="9742" width="13.75" style="3" customWidth="1"/>
    <col min="9743" max="9743" width="6.375" style="3" customWidth="1"/>
    <col min="9744" max="9744" width="13.25" style="3" customWidth="1"/>
    <col min="9745" max="9745" width="19.375" style="3" customWidth="1"/>
    <col min="9746" max="9746" width="15.625" style="3" customWidth="1"/>
    <col min="9747" max="9984" width="9" style="3"/>
    <col min="9985" max="9985" width="10.125" style="3" customWidth="1"/>
    <col min="9986" max="9986" width="2.625" style="3" customWidth="1"/>
    <col min="9987" max="9987" width="5.75" style="3" customWidth="1"/>
    <col min="9988" max="9989" width="15.75" style="3" customWidth="1"/>
    <col min="9990" max="9990" width="73" style="3" customWidth="1"/>
    <col min="9991" max="9991" width="6.25" style="3" customWidth="1"/>
    <col min="9992" max="9993" width="9.875" style="3" bestFit="1" customWidth="1"/>
    <col min="9994" max="9994" width="5.75" style="3" customWidth="1"/>
    <col min="9995" max="9995" width="57" style="3" customWidth="1"/>
    <col min="9996" max="9996" width="43.625" style="3" customWidth="1"/>
    <col min="9997" max="9997" width="30.75" style="3" customWidth="1"/>
    <col min="9998" max="9998" width="13.75" style="3" customWidth="1"/>
    <col min="9999" max="9999" width="6.375" style="3" customWidth="1"/>
    <col min="10000" max="10000" width="13.25" style="3" customWidth="1"/>
    <col min="10001" max="10001" width="19.375" style="3" customWidth="1"/>
    <col min="10002" max="10002" width="15.625" style="3" customWidth="1"/>
    <col min="10003" max="10240" width="9" style="3"/>
    <col min="10241" max="10241" width="10.125" style="3" customWidth="1"/>
    <col min="10242" max="10242" width="2.625" style="3" customWidth="1"/>
    <col min="10243" max="10243" width="5.75" style="3" customWidth="1"/>
    <col min="10244" max="10245" width="15.75" style="3" customWidth="1"/>
    <col min="10246" max="10246" width="73" style="3" customWidth="1"/>
    <col min="10247" max="10247" width="6.25" style="3" customWidth="1"/>
    <col min="10248" max="10249" width="9.875" style="3" bestFit="1" customWidth="1"/>
    <col min="10250" max="10250" width="5.75" style="3" customWidth="1"/>
    <col min="10251" max="10251" width="57" style="3" customWidth="1"/>
    <col min="10252" max="10252" width="43.625" style="3" customWidth="1"/>
    <col min="10253" max="10253" width="30.75" style="3" customWidth="1"/>
    <col min="10254" max="10254" width="13.75" style="3" customWidth="1"/>
    <col min="10255" max="10255" width="6.375" style="3" customWidth="1"/>
    <col min="10256" max="10256" width="13.25" style="3" customWidth="1"/>
    <col min="10257" max="10257" width="19.375" style="3" customWidth="1"/>
    <col min="10258" max="10258" width="15.625" style="3" customWidth="1"/>
    <col min="10259" max="10496" width="9" style="3"/>
    <col min="10497" max="10497" width="10.125" style="3" customWidth="1"/>
    <col min="10498" max="10498" width="2.625" style="3" customWidth="1"/>
    <col min="10499" max="10499" width="5.75" style="3" customWidth="1"/>
    <col min="10500" max="10501" width="15.75" style="3" customWidth="1"/>
    <col min="10502" max="10502" width="73" style="3" customWidth="1"/>
    <col min="10503" max="10503" width="6.25" style="3" customWidth="1"/>
    <col min="10504" max="10505" width="9.875" style="3" bestFit="1" customWidth="1"/>
    <col min="10506" max="10506" width="5.75" style="3" customWidth="1"/>
    <col min="10507" max="10507" width="57" style="3" customWidth="1"/>
    <col min="10508" max="10508" width="43.625" style="3" customWidth="1"/>
    <col min="10509" max="10509" width="30.75" style="3" customWidth="1"/>
    <col min="10510" max="10510" width="13.75" style="3" customWidth="1"/>
    <col min="10511" max="10511" width="6.375" style="3" customWidth="1"/>
    <col min="10512" max="10512" width="13.25" style="3" customWidth="1"/>
    <col min="10513" max="10513" width="19.375" style="3" customWidth="1"/>
    <col min="10514" max="10514" width="15.625" style="3" customWidth="1"/>
    <col min="10515" max="10752" width="9" style="3"/>
    <col min="10753" max="10753" width="10.125" style="3" customWidth="1"/>
    <col min="10754" max="10754" width="2.625" style="3" customWidth="1"/>
    <col min="10755" max="10755" width="5.75" style="3" customWidth="1"/>
    <col min="10756" max="10757" width="15.75" style="3" customWidth="1"/>
    <col min="10758" max="10758" width="73" style="3" customWidth="1"/>
    <col min="10759" max="10759" width="6.25" style="3" customWidth="1"/>
    <col min="10760" max="10761" width="9.875" style="3" bestFit="1" customWidth="1"/>
    <col min="10762" max="10762" width="5.75" style="3" customWidth="1"/>
    <col min="10763" max="10763" width="57" style="3" customWidth="1"/>
    <col min="10764" max="10764" width="43.625" style="3" customWidth="1"/>
    <col min="10765" max="10765" width="30.75" style="3" customWidth="1"/>
    <col min="10766" max="10766" width="13.75" style="3" customWidth="1"/>
    <col min="10767" max="10767" width="6.375" style="3" customWidth="1"/>
    <col min="10768" max="10768" width="13.25" style="3" customWidth="1"/>
    <col min="10769" max="10769" width="19.375" style="3" customWidth="1"/>
    <col min="10770" max="10770" width="15.625" style="3" customWidth="1"/>
    <col min="10771" max="11008" width="9" style="3"/>
    <col min="11009" max="11009" width="10.125" style="3" customWidth="1"/>
    <col min="11010" max="11010" width="2.625" style="3" customWidth="1"/>
    <col min="11011" max="11011" width="5.75" style="3" customWidth="1"/>
    <col min="11012" max="11013" width="15.75" style="3" customWidth="1"/>
    <col min="11014" max="11014" width="73" style="3" customWidth="1"/>
    <col min="11015" max="11015" width="6.25" style="3" customWidth="1"/>
    <col min="11016" max="11017" width="9.875" style="3" bestFit="1" customWidth="1"/>
    <col min="11018" max="11018" width="5.75" style="3" customWidth="1"/>
    <col min="11019" max="11019" width="57" style="3" customWidth="1"/>
    <col min="11020" max="11020" width="43.625" style="3" customWidth="1"/>
    <col min="11021" max="11021" width="30.75" style="3" customWidth="1"/>
    <col min="11022" max="11022" width="13.75" style="3" customWidth="1"/>
    <col min="11023" max="11023" width="6.375" style="3" customWidth="1"/>
    <col min="11024" max="11024" width="13.25" style="3" customWidth="1"/>
    <col min="11025" max="11025" width="19.375" style="3" customWidth="1"/>
    <col min="11026" max="11026" width="15.625" style="3" customWidth="1"/>
    <col min="11027" max="11264" width="9" style="3"/>
    <col min="11265" max="11265" width="10.125" style="3" customWidth="1"/>
    <col min="11266" max="11266" width="2.625" style="3" customWidth="1"/>
    <col min="11267" max="11267" width="5.75" style="3" customWidth="1"/>
    <col min="11268" max="11269" width="15.75" style="3" customWidth="1"/>
    <col min="11270" max="11270" width="73" style="3" customWidth="1"/>
    <col min="11271" max="11271" width="6.25" style="3" customWidth="1"/>
    <col min="11272" max="11273" width="9.875" style="3" bestFit="1" customWidth="1"/>
    <col min="11274" max="11274" width="5.75" style="3" customWidth="1"/>
    <col min="11275" max="11275" width="57" style="3" customWidth="1"/>
    <col min="11276" max="11276" width="43.625" style="3" customWidth="1"/>
    <col min="11277" max="11277" width="30.75" style="3" customWidth="1"/>
    <col min="11278" max="11278" width="13.75" style="3" customWidth="1"/>
    <col min="11279" max="11279" width="6.375" style="3" customWidth="1"/>
    <col min="11280" max="11280" width="13.25" style="3" customWidth="1"/>
    <col min="11281" max="11281" width="19.375" style="3" customWidth="1"/>
    <col min="11282" max="11282" width="15.625" style="3" customWidth="1"/>
    <col min="11283" max="11520" width="9" style="3"/>
    <col min="11521" max="11521" width="10.125" style="3" customWidth="1"/>
    <col min="11522" max="11522" width="2.625" style="3" customWidth="1"/>
    <col min="11523" max="11523" width="5.75" style="3" customWidth="1"/>
    <col min="11524" max="11525" width="15.75" style="3" customWidth="1"/>
    <col min="11526" max="11526" width="73" style="3" customWidth="1"/>
    <col min="11527" max="11527" width="6.25" style="3" customWidth="1"/>
    <col min="11528" max="11529" width="9.875" style="3" bestFit="1" customWidth="1"/>
    <col min="11530" max="11530" width="5.75" style="3" customWidth="1"/>
    <col min="11531" max="11531" width="57" style="3" customWidth="1"/>
    <col min="11532" max="11532" width="43.625" style="3" customWidth="1"/>
    <col min="11533" max="11533" width="30.75" style="3" customWidth="1"/>
    <col min="11534" max="11534" width="13.75" style="3" customWidth="1"/>
    <col min="11535" max="11535" width="6.375" style="3" customWidth="1"/>
    <col min="11536" max="11536" width="13.25" style="3" customWidth="1"/>
    <col min="11537" max="11537" width="19.375" style="3" customWidth="1"/>
    <col min="11538" max="11538" width="15.625" style="3" customWidth="1"/>
    <col min="11539" max="11776" width="9" style="3"/>
    <col min="11777" max="11777" width="10.125" style="3" customWidth="1"/>
    <col min="11778" max="11778" width="2.625" style="3" customWidth="1"/>
    <col min="11779" max="11779" width="5.75" style="3" customWidth="1"/>
    <col min="11780" max="11781" width="15.75" style="3" customWidth="1"/>
    <col min="11782" max="11782" width="73" style="3" customWidth="1"/>
    <col min="11783" max="11783" width="6.25" style="3" customWidth="1"/>
    <col min="11784" max="11785" width="9.875" style="3" bestFit="1" customWidth="1"/>
    <col min="11786" max="11786" width="5.75" style="3" customWidth="1"/>
    <col min="11787" max="11787" width="57" style="3" customWidth="1"/>
    <col min="11788" max="11788" width="43.625" style="3" customWidth="1"/>
    <col min="11789" max="11789" width="30.75" style="3" customWidth="1"/>
    <col min="11790" max="11790" width="13.75" style="3" customWidth="1"/>
    <col min="11791" max="11791" width="6.375" style="3" customWidth="1"/>
    <col min="11792" max="11792" width="13.25" style="3" customWidth="1"/>
    <col min="11793" max="11793" width="19.375" style="3" customWidth="1"/>
    <col min="11794" max="11794" width="15.625" style="3" customWidth="1"/>
    <col min="11795" max="12032" width="9" style="3"/>
    <col min="12033" max="12033" width="10.125" style="3" customWidth="1"/>
    <col min="12034" max="12034" width="2.625" style="3" customWidth="1"/>
    <col min="12035" max="12035" width="5.75" style="3" customWidth="1"/>
    <col min="12036" max="12037" width="15.75" style="3" customWidth="1"/>
    <col min="12038" max="12038" width="73" style="3" customWidth="1"/>
    <col min="12039" max="12039" width="6.25" style="3" customWidth="1"/>
    <col min="12040" max="12041" width="9.875" style="3" bestFit="1" customWidth="1"/>
    <col min="12042" max="12042" width="5.75" style="3" customWidth="1"/>
    <col min="12043" max="12043" width="57" style="3" customWidth="1"/>
    <col min="12044" max="12044" width="43.625" style="3" customWidth="1"/>
    <col min="12045" max="12045" width="30.75" style="3" customWidth="1"/>
    <col min="12046" max="12046" width="13.75" style="3" customWidth="1"/>
    <col min="12047" max="12047" width="6.375" style="3" customWidth="1"/>
    <col min="12048" max="12048" width="13.25" style="3" customWidth="1"/>
    <col min="12049" max="12049" width="19.375" style="3" customWidth="1"/>
    <col min="12050" max="12050" width="15.625" style="3" customWidth="1"/>
    <col min="12051" max="12288" width="9" style="3"/>
    <col min="12289" max="12289" width="10.125" style="3" customWidth="1"/>
    <col min="12290" max="12290" width="2.625" style="3" customWidth="1"/>
    <col min="12291" max="12291" width="5.75" style="3" customWidth="1"/>
    <col min="12292" max="12293" width="15.75" style="3" customWidth="1"/>
    <col min="12294" max="12294" width="73" style="3" customWidth="1"/>
    <col min="12295" max="12295" width="6.25" style="3" customWidth="1"/>
    <col min="12296" max="12297" width="9.875" style="3" bestFit="1" customWidth="1"/>
    <col min="12298" max="12298" width="5.75" style="3" customWidth="1"/>
    <col min="12299" max="12299" width="57" style="3" customWidth="1"/>
    <col min="12300" max="12300" width="43.625" style="3" customWidth="1"/>
    <col min="12301" max="12301" width="30.75" style="3" customWidth="1"/>
    <col min="12302" max="12302" width="13.75" style="3" customWidth="1"/>
    <col min="12303" max="12303" width="6.375" style="3" customWidth="1"/>
    <col min="12304" max="12304" width="13.25" style="3" customWidth="1"/>
    <col min="12305" max="12305" width="19.375" style="3" customWidth="1"/>
    <col min="12306" max="12306" width="15.625" style="3" customWidth="1"/>
    <col min="12307" max="12544" width="9" style="3"/>
    <col min="12545" max="12545" width="10.125" style="3" customWidth="1"/>
    <col min="12546" max="12546" width="2.625" style="3" customWidth="1"/>
    <col min="12547" max="12547" width="5.75" style="3" customWidth="1"/>
    <col min="12548" max="12549" width="15.75" style="3" customWidth="1"/>
    <col min="12550" max="12550" width="73" style="3" customWidth="1"/>
    <col min="12551" max="12551" width="6.25" style="3" customWidth="1"/>
    <col min="12552" max="12553" width="9.875" style="3" bestFit="1" customWidth="1"/>
    <col min="12554" max="12554" width="5.75" style="3" customWidth="1"/>
    <col min="12555" max="12555" width="57" style="3" customWidth="1"/>
    <col min="12556" max="12556" width="43.625" style="3" customWidth="1"/>
    <col min="12557" max="12557" width="30.75" style="3" customWidth="1"/>
    <col min="12558" max="12558" width="13.75" style="3" customWidth="1"/>
    <col min="12559" max="12559" width="6.375" style="3" customWidth="1"/>
    <col min="12560" max="12560" width="13.25" style="3" customWidth="1"/>
    <col min="12561" max="12561" width="19.375" style="3" customWidth="1"/>
    <col min="12562" max="12562" width="15.625" style="3" customWidth="1"/>
    <col min="12563" max="12800" width="9" style="3"/>
    <col min="12801" max="12801" width="10.125" style="3" customWidth="1"/>
    <col min="12802" max="12802" width="2.625" style="3" customWidth="1"/>
    <col min="12803" max="12803" width="5.75" style="3" customWidth="1"/>
    <col min="12804" max="12805" width="15.75" style="3" customWidth="1"/>
    <col min="12806" max="12806" width="73" style="3" customWidth="1"/>
    <col min="12807" max="12807" width="6.25" style="3" customWidth="1"/>
    <col min="12808" max="12809" width="9.875" style="3" bestFit="1" customWidth="1"/>
    <col min="12810" max="12810" width="5.75" style="3" customWidth="1"/>
    <col min="12811" max="12811" width="57" style="3" customWidth="1"/>
    <col min="12812" max="12812" width="43.625" style="3" customWidth="1"/>
    <col min="12813" max="12813" width="30.75" style="3" customWidth="1"/>
    <col min="12814" max="12814" width="13.75" style="3" customWidth="1"/>
    <col min="12815" max="12815" width="6.375" style="3" customWidth="1"/>
    <col min="12816" max="12816" width="13.25" style="3" customWidth="1"/>
    <col min="12817" max="12817" width="19.375" style="3" customWidth="1"/>
    <col min="12818" max="12818" width="15.625" style="3" customWidth="1"/>
    <col min="12819" max="13056" width="9" style="3"/>
    <col min="13057" max="13057" width="10.125" style="3" customWidth="1"/>
    <col min="13058" max="13058" width="2.625" style="3" customWidth="1"/>
    <col min="13059" max="13059" width="5.75" style="3" customWidth="1"/>
    <col min="13060" max="13061" width="15.75" style="3" customWidth="1"/>
    <col min="13062" max="13062" width="73" style="3" customWidth="1"/>
    <col min="13063" max="13063" width="6.25" style="3" customWidth="1"/>
    <col min="13064" max="13065" width="9.875" style="3" bestFit="1" customWidth="1"/>
    <col min="13066" max="13066" width="5.75" style="3" customWidth="1"/>
    <col min="13067" max="13067" width="57" style="3" customWidth="1"/>
    <col min="13068" max="13068" width="43.625" style="3" customWidth="1"/>
    <col min="13069" max="13069" width="30.75" style="3" customWidth="1"/>
    <col min="13070" max="13070" width="13.75" style="3" customWidth="1"/>
    <col min="13071" max="13071" width="6.375" style="3" customWidth="1"/>
    <col min="13072" max="13072" width="13.25" style="3" customWidth="1"/>
    <col min="13073" max="13073" width="19.375" style="3" customWidth="1"/>
    <col min="13074" max="13074" width="15.625" style="3" customWidth="1"/>
    <col min="13075" max="13312" width="9" style="3"/>
    <col min="13313" max="13313" width="10.125" style="3" customWidth="1"/>
    <col min="13314" max="13314" width="2.625" style="3" customWidth="1"/>
    <col min="13315" max="13315" width="5.75" style="3" customWidth="1"/>
    <col min="13316" max="13317" width="15.75" style="3" customWidth="1"/>
    <col min="13318" max="13318" width="73" style="3" customWidth="1"/>
    <col min="13319" max="13319" width="6.25" style="3" customWidth="1"/>
    <col min="13320" max="13321" width="9.875" style="3" bestFit="1" customWidth="1"/>
    <col min="13322" max="13322" width="5.75" style="3" customWidth="1"/>
    <col min="13323" max="13323" width="57" style="3" customWidth="1"/>
    <col min="13324" max="13324" width="43.625" style="3" customWidth="1"/>
    <col min="13325" max="13325" width="30.75" style="3" customWidth="1"/>
    <col min="13326" max="13326" width="13.75" style="3" customWidth="1"/>
    <col min="13327" max="13327" width="6.375" style="3" customWidth="1"/>
    <col min="13328" max="13328" width="13.25" style="3" customWidth="1"/>
    <col min="13329" max="13329" width="19.375" style="3" customWidth="1"/>
    <col min="13330" max="13330" width="15.625" style="3" customWidth="1"/>
    <col min="13331" max="13568" width="9" style="3"/>
    <col min="13569" max="13569" width="10.125" style="3" customWidth="1"/>
    <col min="13570" max="13570" width="2.625" style="3" customWidth="1"/>
    <col min="13571" max="13571" width="5.75" style="3" customWidth="1"/>
    <col min="13572" max="13573" width="15.75" style="3" customWidth="1"/>
    <col min="13574" max="13574" width="73" style="3" customWidth="1"/>
    <col min="13575" max="13575" width="6.25" style="3" customWidth="1"/>
    <col min="13576" max="13577" width="9.875" style="3" bestFit="1" customWidth="1"/>
    <col min="13578" max="13578" width="5.75" style="3" customWidth="1"/>
    <col min="13579" max="13579" width="57" style="3" customWidth="1"/>
    <col min="13580" max="13580" width="43.625" style="3" customWidth="1"/>
    <col min="13581" max="13581" width="30.75" style="3" customWidth="1"/>
    <col min="13582" max="13582" width="13.75" style="3" customWidth="1"/>
    <col min="13583" max="13583" width="6.375" style="3" customWidth="1"/>
    <col min="13584" max="13584" width="13.25" style="3" customWidth="1"/>
    <col min="13585" max="13585" width="19.375" style="3" customWidth="1"/>
    <col min="13586" max="13586" width="15.625" style="3" customWidth="1"/>
    <col min="13587" max="13824" width="9" style="3"/>
    <col min="13825" max="13825" width="10.125" style="3" customWidth="1"/>
    <col min="13826" max="13826" width="2.625" style="3" customWidth="1"/>
    <col min="13827" max="13827" width="5.75" style="3" customWidth="1"/>
    <col min="13828" max="13829" width="15.75" style="3" customWidth="1"/>
    <col min="13830" max="13830" width="73" style="3" customWidth="1"/>
    <col min="13831" max="13831" width="6.25" style="3" customWidth="1"/>
    <col min="13832" max="13833" width="9.875" style="3" bestFit="1" customWidth="1"/>
    <col min="13834" max="13834" width="5.75" style="3" customWidth="1"/>
    <col min="13835" max="13835" width="57" style="3" customWidth="1"/>
    <col min="13836" max="13836" width="43.625" style="3" customWidth="1"/>
    <col min="13837" max="13837" width="30.75" style="3" customWidth="1"/>
    <col min="13838" max="13838" width="13.75" style="3" customWidth="1"/>
    <col min="13839" max="13839" width="6.375" style="3" customWidth="1"/>
    <col min="13840" max="13840" width="13.25" style="3" customWidth="1"/>
    <col min="13841" max="13841" width="19.375" style="3" customWidth="1"/>
    <col min="13842" max="13842" width="15.625" style="3" customWidth="1"/>
    <col min="13843" max="14080" width="9" style="3"/>
    <col min="14081" max="14081" width="10.125" style="3" customWidth="1"/>
    <col min="14082" max="14082" width="2.625" style="3" customWidth="1"/>
    <col min="14083" max="14083" width="5.75" style="3" customWidth="1"/>
    <col min="14084" max="14085" width="15.75" style="3" customWidth="1"/>
    <col min="14086" max="14086" width="73" style="3" customWidth="1"/>
    <col min="14087" max="14087" width="6.25" style="3" customWidth="1"/>
    <col min="14088" max="14089" width="9.875" style="3" bestFit="1" customWidth="1"/>
    <col min="14090" max="14090" width="5.75" style="3" customWidth="1"/>
    <col min="14091" max="14091" width="57" style="3" customWidth="1"/>
    <col min="14092" max="14092" width="43.625" style="3" customWidth="1"/>
    <col min="14093" max="14093" width="30.75" style="3" customWidth="1"/>
    <col min="14094" max="14094" width="13.75" style="3" customWidth="1"/>
    <col min="14095" max="14095" width="6.375" style="3" customWidth="1"/>
    <col min="14096" max="14096" width="13.25" style="3" customWidth="1"/>
    <col min="14097" max="14097" width="19.375" style="3" customWidth="1"/>
    <col min="14098" max="14098" width="15.625" style="3" customWidth="1"/>
    <col min="14099" max="14336" width="9" style="3"/>
    <col min="14337" max="14337" width="10.125" style="3" customWidth="1"/>
    <col min="14338" max="14338" width="2.625" style="3" customWidth="1"/>
    <col min="14339" max="14339" width="5.75" style="3" customWidth="1"/>
    <col min="14340" max="14341" width="15.75" style="3" customWidth="1"/>
    <col min="14342" max="14342" width="73" style="3" customWidth="1"/>
    <col min="14343" max="14343" width="6.25" style="3" customWidth="1"/>
    <col min="14344" max="14345" width="9.875" style="3" bestFit="1" customWidth="1"/>
    <col min="14346" max="14346" width="5.75" style="3" customWidth="1"/>
    <col min="14347" max="14347" width="57" style="3" customWidth="1"/>
    <col min="14348" max="14348" width="43.625" style="3" customWidth="1"/>
    <col min="14349" max="14349" width="30.75" style="3" customWidth="1"/>
    <col min="14350" max="14350" width="13.75" style="3" customWidth="1"/>
    <col min="14351" max="14351" width="6.375" style="3" customWidth="1"/>
    <col min="14352" max="14352" width="13.25" style="3" customWidth="1"/>
    <col min="14353" max="14353" width="19.375" style="3" customWidth="1"/>
    <col min="14354" max="14354" width="15.625" style="3" customWidth="1"/>
    <col min="14355" max="14592" width="9" style="3"/>
    <col min="14593" max="14593" width="10.125" style="3" customWidth="1"/>
    <col min="14594" max="14594" width="2.625" style="3" customWidth="1"/>
    <col min="14595" max="14595" width="5.75" style="3" customWidth="1"/>
    <col min="14596" max="14597" width="15.75" style="3" customWidth="1"/>
    <col min="14598" max="14598" width="73" style="3" customWidth="1"/>
    <col min="14599" max="14599" width="6.25" style="3" customWidth="1"/>
    <col min="14600" max="14601" width="9.875" style="3" bestFit="1" customWidth="1"/>
    <col min="14602" max="14602" width="5.75" style="3" customWidth="1"/>
    <col min="14603" max="14603" width="57" style="3" customWidth="1"/>
    <col min="14604" max="14604" width="43.625" style="3" customWidth="1"/>
    <col min="14605" max="14605" width="30.75" style="3" customWidth="1"/>
    <col min="14606" max="14606" width="13.75" style="3" customWidth="1"/>
    <col min="14607" max="14607" width="6.375" style="3" customWidth="1"/>
    <col min="14608" max="14608" width="13.25" style="3" customWidth="1"/>
    <col min="14609" max="14609" width="19.375" style="3" customWidth="1"/>
    <col min="14610" max="14610" width="15.625" style="3" customWidth="1"/>
    <col min="14611" max="14848" width="9" style="3"/>
    <col min="14849" max="14849" width="10.125" style="3" customWidth="1"/>
    <col min="14850" max="14850" width="2.625" style="3" customWidth="1"/>
    <col min="14851" max="14851" width="5.75" style="3" customWidth="1"/>
    <col min="14852" max="14853" width="15.75" style="3" customWidth="1"/>
    <col min="14854" max="14854" width="73" style="3" customWidth="1"/>
    <col min="14855" max="14855" width="6.25" style="3" customWidth="1"/>
    <col min="14856" max="14857" width="9.875" style="3" bestFit="1" customWidth="1"/>
    <col min="14858" max="14858" width="5.75" style="3" customWidth="1"/>
    <col min="14859" max="14859" width="57" style="3" customWidth="1"/>
    <col min="14860" max="14860" width="43.625" style="3" customWidth="1"/>
    <col min="14861" max="14861" width="30.75" style="3" customWidth="1"/>
    <col min="14862" max="14862" width="13.75" style="3" customWidth="1"/>
    <col min="14863" max="14863" width="6.375" style="3" customWidth="1"/>
    <col min="14864" max="14864" width="13.25" style="3" customWidth="1"/>
    <col min="14865" max="14865" width="19.375" style="3" customWidth="1"/>
    <col min="14866" max="14866" width="15.625" style="3" customWidth="1"/>
    <col min="14867" max="15104" width="9" style="3"/>
    <col min="15105" max="15105" width="10.125" style="3" customWidth="1"/>
    <col min="15106" max="15106" width="2.625" style="3" customWidth="1"/>
    <col min="15107" max="15107" width="5.75" style="3" customWidth="1"/>
    <col min="15108" max="15109" width="15.75" style="3" customWidth="1"/>
    <col min="15110" max="15110" width="73" style="3" customWidth="1"/>
    <col min="15111" max="15111" width="6.25" style="3" customWidth="1"/>
    <col min="15112" max="15113" width="9.875" style="3" bestFit="1" customWidth="1"/>
    <col min="15114" max="15114" width="5.75" style="3" customWidth="1"/>
    <col min="15115" max="15115" width="57" style="3" customWidth="1"/>
    <col min="15116" max="15116" width="43.625" style="3" customWidth="1"/>
    <col min="15117" max="15117" width="30.75" style="3" customWidth="1"/>
    <col min="15118" max="15118" width="13.75" style="3" customWidth="1"/>
    <col min="15119" max="15119" width="6.375" style="3" customWidth="1"/>
    <col min="15120" max="15120" width="13.25" style="3" customWidth="1"/>
    <col min="15121" max="15121" width="19.375" style="3" customWidth="1"/>
    <col min="15122" max="15122" width="15.625" style="3" customWidth="1"/>
    <col min="15123" max="15360" width="9" style="3"/>
    <col min="15361" max="15361" width="10.125" style="3" customWidth="1"/>
    <col min="15362" max="15362" width="2.625" style="3" customWidth="1"/>
    <col min="15363" max="15363" width="5.75" style="3" customWidth="1"/>
    <col min="15364" max="15365" width="15.75" style="3" customWidth="1"/>
    <col min="15366" max="15366" width="73" style="3" customWidth="1"/>
    <col min="15367" max="15367" width="6.25" style="3" customWidth="1"/>
    <col min="15368" max="15369" width="9.875" style="3" bestFit="1" customWidth="1"/>
    <col min="15370" max="15370" width="5.75" style="3" customWidth="1"/>
    <col min="15371" max="15371" width="57" style="3" customWidth="1"/>
    <col min="15372" max="15372" width="43.625" style="3" customWidth="1"/>
    <col min="15373" max="15373" width="30.75" style="3" customWidth="1"/>
    <col min="15374" max="15374" width="13.75" style="3" customWidth="1"/>
    <col min="15375" max="15375" width="6.375" style="3" customWidth="1"/>
    <col min="15376" max="15376" width="13.25" style="3" customWidth="1"/>
    <col min="15377" max="15377" width="19.375" style="3" customWidth="1"/>
    <col min="15378" max="15378" width="15.625" style="3" customWidth="1"/>
    <col min="15379" max="15616" width="9" style="3"/>
    <col min="15617" max="15617" width="10.125" style="3" customWidth="1"/>
    <col min="15618" max="15618" width="2.625" style="3" customWidth="1"/>
    <col min="15619" max="15619" width="5.75" style="3" customWidth="1"/>
    <col min="15620" max="15621" width="15.75" style="3" customWidth="1"/>
    <col min="15622" max="15622" width="73" style="3" customWidth="1"/>
    <col min="15623" max="15623" width="6.25" style="3" customWidth="1"/>
    <col min="15624" max="15625" width="9.875" style="3" bestFit="1" customWidth="1"/>
    <col min="15626" max="15626" width="5.75" style="3" customWidth="1"/>
    <col min="15627" max="15627" width="57" style="3" customWidth="1"/>
    <col min="15628" max="15628" width="43.625" style="3" customWidth="1"/>
    <col min="15629" max="15629" width="30.75" style="3" customWidth="1"/>
    <col min="15630" max="15630" width="13.75" style="3" customWidth="1"/>
    <col min="15631" max="15631" width="6.375" style="3" customWidth="1"/>
    <col min="15632" max="15632" width="13.25" style="3" customWidth="1"/>
    <col min="15633" max="15633" width="19.375" style="3" customWidth="1"/>
    <col min="15634" max="15634" width="15.625" style="3" customWidth="1"/>
    <col min="15635" max="15872" width="9" style="3"/>
    <col min="15873" max="15873" width="10.125" style="3" customWidth="1"/>
    <col min="15874" max="15874" width="2.625" style="3" customWidth="1"/>
    <col min="15875" max="15875" width="5.75" style="3" customWidth="1"/>
    <col min="15876" max="15877" width="15.75" style="3" customWidth="1"/>
    <col min="15878" max="15878" width="73" style="3" customWidth="1"/>
    <col min="15879" max="15879" width="6.25" style="3" customWidth="1"/>
    <col min="15880" max="15881" width="9.875" style="3" bestFit="1" customWidth="1"/>
    <col min="15882" max="15882" width="5.75" style="3" customWidth="1"/>
    <col min="15883" max="15883" width="57" style="3" customWidth="1"/>
    <col min="15884" max="15884" width="43.625" style="3" customWidth="1"/>
    <col min="15885" max="15885" width="30.75" style="3" customWidth="1"/>
    <col min="15886" max="15886" width="13.75" style="3" customWidth="1"/>
    <col min="15887" max="15887" width="6.375" style="3" customWidth="1"/>
    <col min="15888" max="15888" width="13.25" style="3" customWidth="1"/>
    <col min="15889" max="15889" width="19.375" style="3" customWidth="1"/>
    <col min="15890" max="15890" width="15.625" style="3" customWidth="1"/>
    <col min="15891" max="16128" width="9" style="3"/>
    <col min="16129" max="16129" width="10.125" style="3" customWidth="1"/>
    <col min="16130" max="16130" width="2.625" style="3" customWidth="1"/>
    <col min="16131" max="16131" width="5.75" style="3" customWidth="1"/>
    <col min="16132" max="16133" width="15.75" style="3" customWidth="1"/>
    <col min="16134" max="16134" width="73" style="3" customWidth="1"/>
    <col min="16135" max="16135" width="6.25" style="3" customWidth="1"/>
    <col min="16136" max="16137" width="9.875" style="3" bestFit="1" customWidth="1"/>
    <col min="16138" max="16138" width="5.75" style="3" customWidth="1"/>
    <col min="16139" max="16139" width="57" style="3" customWidth="1"/>
    <col min="16140" max="16140" width="43.625" style="3" customWidth="1"/>
    <col min="16141" max="16141" width="30.75" style="3" customWidth="1"/>
    <col min="16142" max="16142" width="13.75" style="3" customWidth="1"/>
    <col min="16143" max="16143" width="6.375" style="3" customWidth="1"/>
    <col min="16144" max="16144" width="13.25" style="3" customWidth="1"/>
    <col min="16145" max="16145" width="19.375" style="3" customWidth="1"/>
    <col min="16146" max="16146" width="15.625" style="3" customWidth="1"/>
    <col min="16147" max="16384" width="9" style="3"/>
  </cols>
  <sheetData>
    <row r="2" spans="1:18" ht="20.100000000000001" customHeight="1">
      <c r="C2" s="1" t="s">
        <v>0</v>
      </c>
      <c r="D2" s="1"/>
      <c r="E2" s="1"/>
      <c r="F2" s="2" t="s">
        <v>6233</v>
      </c>
      <c r="H2" s="4" t="s">
        <v>2</v>
      </c>
      <c r="I2" s="5"/>
      <c r="J2" s="6"/>
      <c r="K2" s="125">
        <f>SUM(I:I)</f>
        <v>73577</v>
      </c>
    </row>
    <row r="3" spans="1:18" ht="20.100000000000001" customHeight="1">
      <c r="C3" s="1" t="s">
        <v>3</v>
      </c>
      <c r="D3" s="1"/>
      <c r="E3" s="1"/>
      <c r="F3" s="14" t="s">
        <v>6234</v>
      </c>
    </row>
    <row r="4" spans="1:18" ht="20.100000000000001" customHeight="1">
      <c r="C4" s="1" t="s">
        <v>3094</v>
      </c>
      <c r="D4" s="1"/>
      <c r="E4" s="1"/>
      <c r="F4" s="14" t="s">
        <v>7279</v>
      </c>
      <c r="H4" s="2182"/>
      <c r="I4" s="2183"/>
    </row>
    <row r="5" spans="1:18" ht="20.100000000000001" customHeight="1">
      <c r="C5" s="1" t="s">
        <v>6</v>
      </c>
      <c r="D5" s="1"/>
      <c r="E5" s="1"/>
      <c r="F5" s="15">
        <v>44910</v>
      </c>
      <c r="K5" s="272" t="s">
        <v>7280</v>
      </c>
    </row>
    <row r="6" spans="1:18" ht="20.100000000000001" customHeight="1">
      <c r="C6" s="1" t="s">
        <v>8</v>
      </c>
      <c r="D6" s="1"/>
      <c r="E6" s="1"/>
      <c r="F6" s="15">
        <v>44911</v>
      </c>
      <c r="H6" s="2184"/>
      <c r="I6" s="2185"/>
    </row>
    <row r="8" spans="1:18" s="9" customFormat="1" ht="19.7" customHeight="1">
      <c r="A8" s="9" t="s">
        <v>3605</v>
      </c>
      <c r="C8" s="16" t="s">
        <v>9</v>
      </c>
      <c r="D8" s="16" t="s">
        <v>10</v>
      </c>
      <c r="E8" s="16" t="s">
        <v>11</v>
      </c>
      <c r="F8" s="17" t="s">
        <v>12</v>
      </c>
      <c r="G8" s="17" t="s">
        <v>13</v>
      </c>
      <c r="H8" s="17" t="s">
        <v>14</v>
      </c>
      <c r="I8" s="18" t="s">
        <v>15</v>
      </c>
      <c r="J8" s="18" t="s">
        <v>16</v>
      </c>
      <c r="K8" s="17" t="s">
        <v>17</v>
      </c>
      <c r="L8" s="17" t="s">
        <v>18</v>
      </c>
      <c r="M8" s="17" t="s">
        <v>19</v>
      </c>
      <c r="N8" s="19" t="s">
        <v>20</v>
      </c>
      <c r="O8" s="16" t="s">
        <v>21</v>
      </c>
      <c r="P8" s="17" t="s">
        <v>22</v>
      </c>
      <c r="Q8" s="19" t="s">
        <v>23</v>
      </c>
      <c r="R8" s="21" t="s">
        <v>24</v>
      </c>
    </row>
    <row r="9" spans="1:18" s="9" customFormat="1" ht="19.7" customHeight="1">
      <c r="C9" s="16"/>
      <c r="D9" s="1396" t="s">
        <v>3606</v>
      </c>
      <c r="E9" s="1396"/>
      <c r="F9" s="1396"/>
      <c r="G9" s="17"/>
      <c r="H9" s="17"/>
      <c r="I9" s="18"/>
      <c r="J9" s="18"/>
      <c r="K9" s="17"/>
      <c r="L9" s="17"/>
      <c r="M9" s="17"/>
      <c r="N9" s="19"/>
      <c r="O9" s="16"/>
      <c r="P9" s="17"/>
      <c r="Q9" s="19"/>
      <c r="R9" s="21"/>
    </row>
    <row r="10" spans="1:18" s="9" customFormat="1" ht="19.7" customHeight="1">
      <c r="A10" s="9" t="s">
        <v>1372</v>
      </c>
      <c r="C10" s="16">
        <v>1</v>
      </c>
      <c r="D10" s="441" t="s">
        <v>1304</v>
      </c>
      <c r="E10" s="441" t="s">
        <v>178</v>
      </c>
      <c r="F10" s="442" t="s">
        <v>7281</v>
      </c>
      <c r="G10" s="435">
        <v>1</v>
      </c>
      <c r="H10" s="2186">
        <v>11836</v>
      </c>
      <c r="I10" s="278">
        <f>G10*H10</f>
        <v>11836</v>
      </c>
      <c r="J10" s="18"/>
      <c r="K10" s="54" t="s">
        <v>6254</v>
      </c>
      <c r="L10" s="146"/>
      <c r="M10" s="17"/>
      <c r="N10" s="19">
        <v>44900</v>
      </c>
      <c r="O10" s="16"/>
      <c r="P10" s="17"/>
      <c r="Q10" s="308" t="s">
        <v>7282</v>
      </c>
      <c r="R10" s="21"/>
    </row>
    <row r="11" spans="1:18" s="9" customFormat="1" ht="19.7" customHeight="1">
      <c r="A11" s="9" t="s">
        <v>1375</v>
      </c>
      <c r="C11" s="16">
        <f>+C10+1</f>
        <v>2</v>
      </c>
      <c r="D11" s="877" t="s">
        <v>178</v>
      </c>
      <c r="E11" s="877" t="s">
        <v>178</v>
      </c>
      <c r="F11" s="410" t="s">
        <v>7283</v>
      </c>
      <c r="G11" s="879"/>
      <c r="H11" s="912">
        <v>319</v>
      </c>
      <c r="I11" s="881">
        <f>G11*H11</f>
        <v>0</v>
      </c>
      <c r="J11" s="882"/>
      <c r="K11" s="910" t="s">
        <v>7284</v>
      </c>
      <c r="L11" s="410" t="s">
        <v>7285</v>
      </c>
      <c r="M11" s="17"/>
      <c r="N11" s="19"/>
      <c r="O11" s="16"/>
      <c r="P11" s="17"/>
      <c r="Q11" s="308"/>
      <c r="R11" s="21"/>
    </row>
    <row r="12" spans="1:18" s="9" customFormat="1" ht="19.7" customHeight="1">
      <c r="A12" s="9" t="s">
        <v>1375</v>
      </c>
      <c r="C12" s="16">
        <f>+C11+1</f>
        <v>3</v>
      </c>
      <c r="D12" s="877" t="s">
        <v>178</v>
      </c>
      <c r="E12" s="877" t="s">
        <v>178</v>
      </c>
      <c r="F12" s="410" t="s">
        <v>2272</v>
      </c>
      <c r="G12" s="879"/>
      <c r="H12" s="912">
        <v>319</v>
      </c>
      <c r="I12" s="881">
        <f>G12*H12</f>
        <v>0</v>
      </c>
      <c r="J12" s="882"/>
      <c r="K12" s="910" t="s">
        <v>7284</v>
      </c>
      <c r="L12" s="410" t="s">
        <v>7285</v>
      </c>
      <c r="M12" s="17"/>
      <c r="N12" s="19"/>
      <c r="O12" s="16"/>
      <c r="P12" s="17"/>
      <c r="Q12" s="308"/>
      <c r="R12" s="21"/>
    </row>
    <row r="13" spans="1:18" s="9" customFormat="1" ht="19.7" customHeight="1">
      <c r="A13" s="9" t="s">
        <v>1375</v>
      </c>
      <c r="C13" s="16">
        <f>+C12+1</f>
        <v>4</v>
      </c>
      <c r="D13" s="877" t="s">
        <v>178</v>
      </c>
      <c r="E13" s="877" t="s">
        <v>178</v>
      </c>
      <c r="F13" s="410" t="s">
        <v>2231</v>
      </c>
      <c r="G13" s="879"/>
      <c r="H13" s="912">
        <v>27</v>
      </c>
      <c r="I13" s="881">
        <f>G13*H13</f>
        <v>0</v>
      </c>
      <c r="J13" s="882"/>
      <c r="K13" s="910" t="s">
        <v>2955</v>
      </c>
      <c r="L13" s="410" t="s">
        <v>7285</v>
      </c>
      <c r="M13" s="17"/>
      <c r="N13" s="19"/>
      <c r="O13" s="16"/>
      <c r="P13" s="17"/>
      <c r="Q13" s="308"/>
      <c r="R13" s="21"/>
    </row>
    <row r="14" spans="1:18" s="9" customFormat="1" ht="19.7" customHeight="1">
      <c r="C14" s="16"/>
      <c r="D14" s="16"/>
      <c r="E14" s="16"/>
      <c r="F14" s="146"/>
      <c r="G14" s="17"/>
      <c r="H14" s="53"/>
      <c r="I14" s="278"/>
      <c r="J14" s="18"/>
      <c r="K14" s="54"/>
      <c r="L14" s="146"/>
      <c r="M14" s="17"/>
      <c r="N14" s="19"/>
      <c r="O14" s="16"/>
      <c r="P14" s="17"/>
      <c r="Q14" s="308"/>
      <c r="R14" s="21"/>
    </row>
    <row r="15" spans="1:18" s="9" customFormat="1" ht="19.7" customHeight="1">
      <c r="C15" s="16"/>
      <c r="D15" s="16"/>
      <c r="E15" s="16"/>
      <c r="F15" s="17"/>
      <c r="G15" s="17"/>
      <c r="H15" s="17"/>
      <c r="I15" s="278"/>
      <c r="J15" s="18"/>
      <c r="K15" s="17"/>
      <c r="L15" s="17"/>
      <c r="M15" s="17"/>
      <c r="N15" s="19"/>
      <c r="O15" s="16"/>
      <c r="P15" s="17"/>
      <c r="Q15" s="19"/>
      <c r="R15" s="21"/>
    </row>
    <row r="16" spans="1:18" s="9" customFormat="1" ht="19.7" customHeight="1">
      <c r="C16" s="16"/>
      <c r="D16" s="16"/>
      <c r="E16" s="16"/>
      <c r="F16" s="1400">
        <f>SUM(I10:I15)</f>
        <v>11836</v>
      </c>
      <c r="G16" s="17"/>
      <c r="H16" s="17"/>
      <c r="I16" s="278"/>
      <c r="J16" s="18"/>
      <c r="K16" s="17"/>
      <c r="L16" s="17"/>
      <c r="M16" s="17"/>
      <c r="N16" s="19"/>
      <c r="O16" s="16"/>
      <c r="P16" s="17"/>
      <c r="Q16" s="19"/>
      <c r="R16" s="21"/>
    </row>
    <row r="17" spans="1:18" s="9" customFormat="1" ht="19.7" customHeight="1">
      <c r="C17" s="16"/>
      <c r="D17" s="16"/>
      <c r="E17" s="16"/>
      <c r="F17" s="17"/>
      <c r="G17" s="17"/>
      <c r="H17" s="17"/>
      <c r="I17" s="278"/>
      <c r="J17" s="18"/>
      <c r="K17" s="17"/>
      <c r="L17" s="17"/>
      <c r="M17" s="17"/>
      <c r="N17" s="19"/>
      <c r="O17" s="16"/>
      <c r="P17" s="17"/>
      <c r="Q17" s="19"/>
      <c r="R17" s="21"/>
    </row>
    <row r="18" spans="1:18" s="9" customFormat="1" ht="19.7" customHeight="1">
      <c r="C18" s="16"/>
      <c r="D18" s="16"/>
      <c r="E18" s="16"/>
      <c r="F18" s="17"/>
      <c r="G18" s="17"/>
      <c r="H18" s="17"/>
      <c r="I18" s="278"/>
      <c r="J18" s="18"/>
      <c r="K18" s="17"/>
      <c r="L18" s="17"/>
      <c r="M18" s="17"/>
      <c r="N18" s="19"/>
      <c r="O18" s="16"/>
      <c r="P18" s="17"/>
      <c r="Q18" s="19"/>
      <c r="R18" s="21"/>
    </row>
    <row r="19" spans="1:18" s="9" customFormat="1" ht="19.7" customHeight="1">
      <c r="C19" s="16"/>
      <c r="D19" s="16"/>
      <c r="E19" s="16"/>
      <c r="F19" s="17"/>
      <c r="G19" s="17"/>
      <c r="H19" s="17"/>
      <c r="I19" s="278"/>
      <c r="J19" s="18"/>
      <c r="K19" s="17"/>
      <c r="L19" s="17"/>
      <c r="M19" s="17"/>
      <c r="N19" s="19"/>
      <c r="O19" s="16"/>
      <c r="P19" s="17"/>
      <c r="Q19" s="19"/>
      <c r="R19" s="21"/>
    </row>
    <row r="20" spans="1:18" s="9" customFormat="1" ht="19.7" customHeight="1">
      <c r="C20" s="16"/>
      <c r="D20" s="1396" t="s">
        <v>7286</v>
      </c>
      <c r="E20" s="1396"/>
      <c r="F20" s="1396"/>
      <c r="G20" s="17"/>
      <c r="H20" s="17"/>
      <c r="I20" s="278"/>
      <c r="J20" s="18"/>
      <c r="K20" s="17"/>
      <c r="L20" s="17"/>
      <c r="M20" s="17"/>
      <c r="N20" s="19"/>
      <c r="O20" s="16"/>
      <c r="P20" s="17"/>
      <c r="Q20" s="19"/>
      <c r="R20" s="21"/>
    </row>
    <row r="21" spans="1:18" s="9" customFormat="1" ht="19.7" customHeight="1">
      <c r="A21" s="2116" t="s">
        <v>1372</v>
      </c>
      <c r="C21" s="16">
        <f>+C13+1</f>
        <v>5</v>
      </c>
      <c r="D21" s="441" t="s">
        <v>1304</v>
      </c>
      <c r="E21" s="441" t="s">
        <v>178</v>
      </c>
      <c r="F21" s="2187" t="s">
        <v>7287</v>
      </c>
      <c r="G21" s="435">
        <v>1</v>
      </c>
      <c r="H21" s="435">
        <v>15625</v>
      </c>
      <c r="I21" s="278">
        <f t="shared" ref="I21:I32" si="0">G21*H21</f>
        <v>15625</v>
      </c>
      <c r="J21" s="18"/>
      <c r="K21" s="54" t="s">
        <v>7288</v>
      </c>
      <c r="L21" s="17"/>
      <c r="M21" s="17"/>
      <c r="N21" s="19">
        <v>44900</v>
      </c>
      <c r="O21" s="16"/>
      <c r="P21" s="17"/>
      <c r="Q21" s="308" t="s">
        <v>7289</v>
      </c>
      <c r="R21" s="21"/>
    </row>
    <row r="22" spans="1:18" s="9" customFormat="1" ht="19.7" customHeight="1">
      <c r="A22" s="2116" t="s">
        <v>1398</v>
      </c>
      <c r="C22" s="16">
        <f>+C21+1</f>
        <v>6</v>
      </c>
      <c r="D22" s="16" t="s">
        <v>178</v>
      </c>
      <c r="E22" s="16" t="s">
        <v>178</v>
      </c>
      <c r="F22" s="54" t="s">
        <v>1327</v>
      </c>
      <c r="G22" s="304">
        <v>1</v>
      </c>
      <c r="H22" s="304">
        <v>1500</v>
      </c>
      <c r="I22" s="278">
        <f t="shared" si="0"/>
        <v>1500</v>
      </c>
      <c r="J22" s="18"/>
      <c r="K22" s="146" t="s">
        <v>1328</v>
      </c>
      <c r="L22" s="17"/>
      <c r="M22" s="17"/>
      <c r="N22" s="19">
        <v>44900</v>
      </c>
      <c r="O22" s="16"/>
      <c r="P22" s="17"/>
      <c r="Q22" s="308" t="s">
        <v>7282</v>
      </c>
      <c r="R22" s="21"/>
    </row>
    <row r="23" spans="1:18" s="9" customFormat="1" ht="19.7" customHeight="1">
      <c r="A23" s="2116" t="s">
        <v>1375</v>
      </c>
      <c r="C23" s="16">
        <f t="shared" ref="C23:C32" si="1">+C22+1</f>
        <v>7</v>
      </c>
      <c r="D23" s="59" t="s">
        <v>178</v>
      </c>
      <c r="E23" s="59" t="s">
        <v>178</v>
      </c>
      <c r="F23" s="50" t="s">
        <v>1394</v>
      </c>
      <c r="G23" s="400">
        <v>10</v>
      </c>
      <c r="H23" s="400">
        <v>23</v>
      </c>
      <c r="I23" s="446">
        <f t="shared" si="0"/>
        <v>230</v>
      </c>
      <c r="J23" s="61"/>
      <c r="K23" s="62" t="s">
        <v>7290</v>
      </c>
      <c r="L23" s="885" t="s">
        <v>7291</v>
      </c>
      <c r="M23" s="17"/>
      <c r="N23" s="19">
        <v>44900</v>
      </c>
      <c r="O23" s="16"/>
      <c r="P23" s="17"/>
      <c r="Q23" s="308" t="s">
        <v>7282</v>
      </c>
      <c r="R23" s="21"/>
    </row>
    <row r="24" spans="1:18" s="9" customFormat="1" ht="19.7" customHeight="1">
      <c r="A24" s="2116" t="s">
        <v>1375</v>
      </c>
      <c r="C24" s="16">
        <f t="shared" si="1"/>
        <v>8</v>
      </c>
      <c r="D24" s="16" t="s">
        <v>178</v>
      </c>
      <c r="E24" s="16" t="s">
        <v>178</v>
      </c>
      <c r="F24" s="54" t="s">
        <v>5714</v>
      </c>
      <c r="G24" s="304">
        <v>4</v>
      </c>
      <c r="H24" s="304">
        <v>169</v>
      </c>
      <c r="I24" s="278">
        <f t="shared" si="0"/>
        <v>676</v>
      </c>
      <c r="J24" s="18"/>
      <c r="K24" s="146" t="s">
        <v>7292</v>
      </c>
      <c r="L24" s="17"/>
      <c r="M24" s="17"/>
      <c r="N24" s="19">
        <v>44900</v>
      </c>
      <c r="O24" s="16"/>
      <c r="P24" s="17"/>
      <c r="Q24" s="308" t="s">
        <v>7282</v>
      </c>
      <c r="R24" s="21"/>
    </row>
    <row r="25" spans="1:18" s="9" customFormat="1" ht="19.7" customHeight="1">
      <c r="A25" s="2116" t="s">
        <v>1375</v>
      </c>
      <c r="C25" s="16">
        <f t="shared" si="1"/>
        <v>9</v>
      </c>
      <c r="D25" s="16" t="s">
        <v>178</v>
      </c>
      <c r="E25" s="16" t="s">
        <v>178</v>
      </c>
      <c r="F25" s="54" t="s">
        <v>1364</v>
      </c>
      <c r="G25" s="304">
        <v>26</v>
      </c>
      <c r="H25" s="304">
        <v>42</v>
      </c>
      <c r="I25" s="278">
        <f>G25*H25</f>
        <v>1092</v>
      </c>
      <c r="J25" s="18"/>
      <c r="K25" s="146" t="s">
        <v>1365</v>
      </c>
      <c r="L25" s="17"/>
      <c r="M25" s="17"/>
      <c r="N25" s="19">
        <v>44900</v>
      </c>
      <c r="O25" s="16"/>
      <c r="P25" s="17"/>
      <c r="Q25" s="308" t="s">
        <v>7282</v>
      </c>
      <c r="R25" s="21"/>
    </row>
    <row r="26" spans="1:18" s="9" customFormat="1" ht="19.7" customHeight="1">
      <c r="A26" s="2116" t="s">
        <v>2641</v>
      </c>
      <c r="C26" s="16">
        <f t="shared" si="1"/>
        <v>10</v>
      </c>
      <c r="D26" s="441" t="s">
        <v>1304</v>
      </c>
      <c r="E26" s="441" t="s">
        <v>178</v>
      </c>
      <c r="F26" s="2187" t="s">
        <v>7293</v>
      </c>
      <c r="G26" s="435">
        <v>1</v>
      </c>
      <c r="H26" s="435">
        <v>14670</v>
      </c>
      <c r="I26" s="278">
        <f t="shared" si="0"/>
        <v>14670</v>
      </c>
      <c r="J26" s="18"/>
      <c r="K26" s="54" t="s">
        <v>7294</v>
      </c>
      <c r="L26" s="146"/>
      <c r="M26" s="17"/>
      <c r="N26" s="19">
        <v>44900</v>
      </c>
      <c r="O26" s="16"/>
      <c r="P26" s="17"/>
      <c r="Q26" s="308" t="s">
        <v>7282</v>
      </c>
      <c r="R26" s="21"/>
    </row>
    <row r="27" spans="1:18" s="9" customFormat="1" ht="19.7" customHeight="1">
      <c r="A27" s="2116" t="s">
        <v>1375</v>
      </c>
      <c r="C27" s="16">
        <f t="shared" si="1"/>
        <v>11</v>
      </c>
      <c r="D27" s="59" t="s">
        <v>178</v>
      </c>
      <c r="E27" s="59" t="s">
        <v>178</v>
      </c>
      <c r="F27" s="50" t="s">
        <v>1394</v>
      </c>
      <c r="G27" s="400">
        <v>10</v>
      </c>
      <c r="H27" s="400">
        <v>23</v>
      </c>
      <c r="I27" s="446">
        <f>G27*H27</f>
        <v>230</v>
      </c>
      <c r="J27" s="61"/>
      <c r="K27" s="62" t="s">
        <v>7295</v>
      </c>
      <c r="L27" s="885" t="s">
        <v>7296</v>
      </c>
      <c r="M27" s="17"/>
      <c r="N27" s="19">
        <v>44900</v>
      </c>
      <c r="O27" s="16"/>
      <c r="P27" s="17"/>
      <c r="Q27" s="308" t="s">
        <v>7282</v>
      </c>
      <c r="R27" s="21"/>
    </row>
    <row r="28" spans="1:18" s="9" customFormat="1" ht="19.7" customHeight="1">
      <c r="A28" s="2116" t="s">
        <v>2641</v>
      </c>
      <c r="C28" s="16">
        <f t="shared" si="1"/>
        <v>12</v>
      </c>
      <c r="D28" s="441" t="s">
        <v>1304</v>
      </c>
      <c r="E28" s="441" t="s">
        <v>178</v>
      </c>
      <c r="F28" s="2187" t="s">
        <v>7297</v>
      </c>
      <c r="G28" s="435">
        <v>4</v>
      </c>
      <c r="H28" s="435">
        <v>3319</v>
      </c>
      <c r="I28" s="278">
        <f t="shared" si="0"/>
        <v>13276</v>
      </c>
      <c r="J28" s="18"/>
      <c r="K28" s="54" t="s">
        <v>7298</v>
      </c>
      <c r="L28" s="146"/>
      <c r="M28" s="17"/>
      <c r="N28" s="19">
        <v>44900</v>
      </c>
      <c r="O28" s="16"/>
      <c r="P28" s="17"/>
      <c r="Q28" s="308" t="s">
        <v>7282</v>
      </c>
      <c r="R28" s="21"/>
    </row>
    <row r="29" spans="1:18" s="9" customFormat="1" ht="19.7" customHeight="1">
      <c r="A29" s="2116" t="s">
        <v>1375</v>
      </c>
      <c r="C29" s="16">
        <f t="shared" si="1"/>
        <v>13</v>
      </c>
      <c r="D29" s="59" t="s">
        <v>178</v>
      </c>
      <c r="E29" s="59" t="s">
        <v>178</v>
      </c>
      <c r="F29" s="50" t="s">
        <v>6232</v>
      </c>
      <c r="G29" s="400">
        <v>10</v>
      </c>
      <c r="H29" s="400">
        <v>23</v>
      </c>
      <c r="I29" s="446">
        <f t="shared" si="0"/>
        <v>230</v>
      </c>
      <c r="J29" s="61"/>
      <c r="K29" s="62" t="s">
        <v>7299</v>
      </c>
      <c r="L29" s="146" t="s">
        <v>7300</v>
      </c>
      <c r="M29" s="17"/>
      <c r="N29" s="19">
        <v>44900</v>
      </c>
      <c r="O29" s="16"/>
      <c r="P29" s="17"/>
      <c r="Q29" s="308" t="s">
        <v>7282</v>
      </c>
      <c r="R29" s="21"/>
    </row>
    <row r="30" spans="1:18" s="9" customFormat="1" ht="19.7" customHeight="1">
      <c r="A30" s="2116" t="s">
        <v>2641</v>
      </c>
      <c r="C30" s="16">
        <f t="shared" si="1"/>
        <v>14</v>
      </c>
      <c r="D30" s="441" t="s">
        <v>5792</v>
      </c>
      <c r="E30" s="441" t="s">
        <v>100</v>
      </c>
      <c r="F30" s="2187" t="s">
        <v>7301</v>
      </c>
      <c r="G30" s="435">
        <v>1</v>
      </c>
      <c r="H30" s="435">
        <v>5408</v>
      </c>
      <c r="I30" s="278">
        <f t="shared" si="0"/>
        <v>5408</v>
      </c>
      <c r="J30" s="18"/>
      <c r="K30" s="54" t="s">
        <v>7302</v>
      </c>
      <c r="L30" s="2188"/>
      <c r="M30" s="17"/>
      <c r="N30" s="19">
        <v>44900</v>
      </c>
      <c r="O30" s="16"/>
      <c r="P30" s="17"/>
      <c r="Q30" s="308" t="s">
        <v>7282</v>
      </c>
      <c r="R30" s="21"/>
    </row>
    <row r="31" spans="1:18" s="9" customFormat="1" ht="19.7" customHeight="1">
      <c r="A31" s="2116" t="s">
        <v>2641</v>
      </c>
      <c r="C31" s="16">
        <f t="shared" si="1"/>
        <v>15</v>
      </c>
      <c r="D31" s="441" t="s">
        <v>5792</v>
      </c>
      <c r="E31" s="441" t="s">
        <v>100</v>
      </c>
      <c r="F31" s="2187" t="s">
        <v>7303</v>
      </c>
      <c r="G31" s="435">
        <v>2</v>
      </c>
      <c r="H31" s="435">
        <v>4287</v>
      </c>
      <c r="I31" s="278">
        <f t="shared" si="0"/>
        <v>8574</v>
      </c>
      <c r="J31" s="18"/>
      <c r="K31" s="54" t="s">
        <v>7304</v>
      </c>
      <c r="L31" s="2188"/>
      <c r="M31" s="17"/>
      <c r="N31" s="19">
        <v>44900</v>
      </c>
      <c r="O31" s="16"/>
      <c r="P31" s="17"/>
      <c r="Q31" s="308" t="s">
        <v>7282</v>
      </c>
      <c r="R31" s="21"/>
    </row>
    <row r="32" spans="1:18" s="9" customFormat="1" ht="19.7" customHeight="1">
      <c r="A32" s="2116" t="s">
        <v>1375</v>
      </c>
      <c r="C32" s="16">
        <f t="shared" si="1"/>
        <v>16</v>
      </c>
      <c r="D32" s="59" t="s">
        <v>178</v>
      </c>
      <c r="E32" s="59" t="s">
        <v>178</v>
      </c>
      <c r="F32" s="50" t="s">
        <v>6232</v>
      </c>
      <c r="G32" s="400">
        <v>10</v>
      </c>
      <c r="H32" s="400">
        <v>23</v>
      </c>
      <c r="I32" s="446">
        <f t="shared" si="0"/>
        <v>230</v>
      </c>
      <c r="J32" s="61"/>
      <c r="K32" s="62" t="s">
        <v>7305</v>
      </c>
      <c r="L32" s="146" t="s">
        <v>7306</v>
      </c>
      <c r="M32" s="17"/>
      <c r="N32" s="19">
        <v>44900</v>
      </c>
      <c r="O32" s="16"/>
      <c r="P32" s="17"/>
      <c r="Q32" s="308" t="s">
        <v>7282</v>
      </c>
      <c r="R32" s="21"/>
    </row>
    <row r="33" spans="3:18" s="9" customFormat="1" ht="19.7" customHeight="1">
      <c r="C33" s="16"/>
      <c r="D33" s="16"/>
      <c r="E33" s="16"/>
      <c r="F33" s="54"/>
      <c r="G33" s="17"/>
      <c r="H33" s="17"/>
      <c r="I33" s="278"/>
      <c r="J33" s="18"/>
      <c r="K33" s="146"/>
      <c r="L33" s="17"/>
      <c r="M33" s="17"/>
      <c r="N33" s="19"/>
      <c r="O33" s="16"/>
      <c r="P33" s="17"/>
      <c r="Q33" s="19"/>
      <c r="R33" s="21"/>
    </row>
    <row r="34" spans="3:18" s="9" customFormat="1" ht="19.7" customHeight="1">
      <c r="C34" s="16"/>
      <c r="D34" s="1232"/>
      <c r="E34" s="1232"/>
      <c r="F34" s="1400">
        <f>SUM(I21:I33)</f>
        <v>61741</v>
      </c>
      <c r="G34" s="17"/>
      <c r="H34" s="17"/>
      <c r="I34" s="278"/>
      <c r="J34" s="18"/>
      <c r="K34" s="146"/>
      <c r="L34" s="17"/>
      <c r="M34" s="17"/>
      <c r="N34" s="19"/>
      <c r="O34" s="16"/>
      <c r="P34" s="17"/>
      <c r="Q34" s="19"/>
      <c r="R34" s="21"/>
    </row>
    <row r="35" spans="3:18" s="9" customFormat="1" ht="19.7" customHeight="1">
      <c r="C35" s="16"/>
      <c r="D35" s="1232"/>
      <c r="E35" s="1232"/>
      <c r="F35" s="364"/>
      <c r="G35" s="17"/>
      <c r="H35" s="17"/>
      <c r="I35" s="278"/>
      <c r="J35" s="18"/>
      <c r="K35" s="146"/>
      <c r="L35" s="17"/>
      <c r="M35" s="17"/>
      <c r="N35" s="19"/>
      <c r="O35" s="16"/>
      <c r="P35" s="17"/>
      <c r="Q35" s="19"/>
      <c r="R35" s="21"/>
    </row>
    <row r="36" spans="3:18" s="9" customFormat="1" ht="19.7" customHeight="1">
      <c r="C36" s="16"/>
      <c r="D36" s="1232"/>
      <c r="E36" s="1232"/>
      <c r="F36" s="364"/>
      <c r="G36" s="17"/>
      <c r="H36" s="17"/>
      <c r="I36" s="278"/>
      <c r="J36" s="18"/>
      <c r="K36" s="146"/>
      <c r="L36" s="17"/>
      <c r="M36" s="17"/>
      <c r="N36" s="19"/>
      <c r="O36" s="16"/>
      <c r="P36" s="17"/>
      <c r="Q36" s="19"/>
      <c r="R36" s="21"/>
    </row>
    <row r="37" spans="3:18" s="9" customFormat="1" ht="19.7" customHeight="1">
      <c r="C37" s="16"/>
      <c r="D37" s="16"/>
      <c r="E37" s="16"/>
      <c r="F37" s="17"/>
      <c r="G37" s="17"/>
      <c r="H37" s="17"/>
      <c r="I37" s="278"/>
      <c r="J37" s="18"/>
      <c r="K37" s="17"/>
      <c r="L37" s="17"/>
      <c r="M37" s="17"/>
      <c r="N37" s="19"/>
      <c r="O37" s="16"/>
      <c r="P37" s="17"/>
      <c r="Q37" s="19"/>
      <c r="R37" s="21"/>
    </row>
    <row r="38" spans="3:18" s="9" customFormat="1" ht="19.7" customHeight="1">
      <c r="C38" s="16"/>
      <c r="D38" s="16"/>
      <c r="E38" s="16"/>
      <c r="F38" s="17"/>
      <c r="G38" s="17"/>
      <c r="H38" s="17"/>
      <c r="I38" s="278"/>
      <c r="J38" s="18"/>
      <c r="K38" s="17"/>
      <c r="L38" s="17"/>
      <c r="M38" s="17"/>
      <c r="N38" s="19"/>
      <c r="O38" s="16"/>
      <c r="P38" s="17"/>
      <c r="Q38" s="19"/>
      <c r="R38" s="21"/>
    </row>
    <row r="39" spans="3:18" s="9" customFormat="1" ht="19.7" customHeight="1">
      <c r="C39" s="16"/>
      <c r="D39" s="16"/>
      <c r="E39" s="16"/>
      <c r="F39" s="17"/>
      <c r="G39" s="17"/>
      <c r="H39" s="17"/>
      <c r="I39" s="278"/>
      <c r="J39" s="18"/>
      <c r="K39" s="17"/>
      <c r="L39" s="17"/>
      <c r="M39" s="17"/>
      <c r="N39" s="19"/>
      <c r="O39" s="16"/>
      <c r="P39" s="17"/>
      <c r="Q39" s="19"/>
      <c r="R39" s="21"/>
    </row>
    <row r="40" spans="3:18" s="9" customFormat="1" ht="19.7" customHeight="1">
      <c r="C40" s="16"/>
      <c r="D40" s="16"/>
      <c r="E40" s="16"/>
      <c r="F40" s="17"/>
      <c r="G40" s="17"/>
      <c r="H40" s="17"/>
      <c r="I40" s="278"/>
      <c r="J40" s="18"/>
      <c r="K40" s="17"/>
      <c r="L40" s="17"/>
      <c r="M40" s="17"/>
      <c r="N40" s="19"/>
      <c r="O40" s="16"/>
      <c r="P40" s="17"/>
      <c r="Q40" s="19"/>
      <c r="R40" s="21"/>
    </row>
    <row r="41" spans="3:18" s="9" customFormat="1" ht="19.7" customHeight="1">
      <c r="C41" s="16"/>
      <c r="D41" s="693"/>
      <c r="E41" s="693"/>
      <c r="F41" s="1033"/>
      <c r="G41" s="924"/>
      <c r="H41" s="925"/>
      <c r="I41" s="702"/>
      <c r="J41" s="926"/>
      <c r="K41" s="921"/>
      <c r="L41" s="17"/>
      <c r="M41" s="17"/>
      <c r="N41" s="19"/>
      <c r="O41" s="16"/>
      <c r="P41" s="17"/>
      <c r="Q41" s="19"/>
      <c r="R41" s="21"/>
    </row>
    <row r="42" spans="3:18" s="9" customFormat="1" ht="19.7" customHeight="1">
      <c r="C42" s="16"/>
      <c r="D42" s="16"/>
      <c r="E42" s="16"/>
      <c r="F42" s="17"/>
      <c r="G42" s="17"/>
      <c r="H42" s="17"/>
      <c r="I42" s="278"/>
      <c r="J42" s="18"/>
      <c r="K42" s="17"/>
      <c r="L42" s="17"/>
      <c r="M42" s="17"/>
      <c r="N42" s="19"/>
      <c r="O42" s="16"/>
      <c r="P42" s="17"/>
      <c r="Q42" s="19"/>
      <c r="R42" s="21"/>
    </row>
    <row r="43" spans="3:18" s="9" customFormat="1" ht="19.7" customHeight="1">
      <c r="C43" s="16"/>
      <c r="D43" s="16"/>
      <c r="E43" s="16"/>
      <c r="F43" s="17"/>
      <c r="G43" s="17"/>
      <c r="H43" s="17"/>
      <c r="I43" s="278"/>
      <c r="J43" s="18"/>
      <c r="K43" s="17"/>
      <c r="L43" s="17"/>
      <c r="M43" s="17"/>
      <c r="N43" s="19"/>
      <c r="O43" s="16"/>
      <c r="P43" s="17"/>
      <c r="Q43" s="19"/>
      <c r="R43" s="21"/>
    </row>
    <row r="44" spans="3:18" s="9" customFormat="1" ht="19.7" customHeight="1">
      <c r="C44" s="16"/>
      <c r="D44" s="16"/>
      <c r="E44" s="16"/>
      <c r="F44" s="17"/>
      <c r="G44" s="17"/>
      <c r="H44" s="17"/>
      <c r="I44" s="278"/>
      <c r="J44" s="18"/>
      <c r="K44" s="17"/>
      <c r="L44" s="17"/>
      <c r="M44" s="17"/>
      <c r="N44" s="19"/>
      <c r="O44" s="16"/>
      <c r="P44" s="17"/>
      <c r="Q44" s="19"/>
      <c r="R44" s="21"/>
    </row>
    <row r="45" spans="3:18" s="9" customFormat="1" ht="19.7" customHeight="1">
      <c r="C45" s="16"/>
      <c r="D45" s="16"/>
      <c r="E45" s="16"/>
      <c r="F45" s="17"/>
      <c r="G45" s="17"/>
      <c r="H45" s="17"/>
      <c r="I45" s="278"/>
      <c r="J45" s="18"/>
      <c r="K45" s="17"/>
      <c r="L45" s="17"/>
      <c r="M45" s="17"/>
      <c r="N45" s="19"/>
      <c r="O45" s="16"/>
      <c r="P45" s="17"/>
      <c r="Q45" s="19"/>
      <c r="R45" s="21"/>
    </row>
    <row r="46" spans="3:18" s="9" customFormat="1" ht="19.7" customHeight="1">
      <c r="C46" s="16"/>
      <c r="D46" s="16"/>
      <c r="E46" s="16"/>
      <c r="F46" s="17"/>
      <c r="G46" s="17"/>
      <c r="H46" s="17"/>
      <c r="I46" s="278"/>
      <c r="J46" s="18"/>
      <c r="K46" s="17"/>
      <c r="L46" s="17"/>
      <c r="M46" s="17"/>
      <c r="N46" s="19"/>
      <c r="O46" s="16"/>
      <c r="P46" s="17"/>
      <c r="Q46" s="19"/>
      <c r="R46" s="21"/>
    </row>
    <row r="47" spans="3:18" s="9" customFormat="1" ht="19.7" customHeight="1">
      <c r="C47" s="16"/>
      <c r="D47" s="16"/>
      <c r="E47" s="16"/>
      <c r="F47" s="17"/>
      <c r="G47" s="17"/>
      <c r="H47" s="17"/>
      <c r="I47" s="278"/>
      <c r="J47" s="18"/>
      <c r="K47" s="17"/>
      <c r="L47" s="17"/>
      <c r="M47" s="17"/>
      <c r="N47" s="19"/>
      <c r="O47" s="16"/>
      <c r="P47" s="17"/>
      <c r="Q47" s="19"/>
      <c r="R47" s="21"/>
    </row>
    <row r="48" spans="3:18" s="9" customFormat="1" ht="19.7" customHeight="1">
      <c r="C48" s="16"/>
      <c r="D48" s="16"/>
      <c r="E48" s="16"/>
      <c r="F48" s="17"/>
      <c r="G48" s="17"/>
      <c r="H48" s="17"/>
      <c r="I48" s="278"/>
      <c r="J48" s="18"/>
      <c r="K48" s="17"/>
      <c r="L48" s="17"/>
      <c r="M48" s="17"/>
      <c r="N48" s="19"/>
      <c r="O48" s="16"/>
      <c r="P48" s="17"/>
      <c r="Q48" s="19"/>
      <c r="R48" s="21"/>
    </row>
    <row r="49" spans="3:18" s="9" customFormat="1" ht="19.7" customHeight="1">
      <c r="C49" s="16"/>
      <c r="D49" s="16"/>
      <c r="E49" s="16"/>
      <c r="F49" s="17"/>
      <c r="G49" s="17"/>
      <c r="H49" s="17"/>
      <c r="I49" s="278"/>
      <c r="J49" s="18"/>
      <c r="K49" s="17"/>
      <c r="L49" s="17"/>
      <c r="M49" s="17"/>
      <c r="N49" s="19"/>
      <c r="O49" s="16"/>
      <c r="P49" s="17"/>
      <c r="Q49" s="19"/>
      <c r="R49" s="21"/>
    </row>
    <row r="50" spans="3:18" s="9" customFormat="1" ht="19.7" customHeight="1">
      <c r="C50" s="16"/>
      <c r="D50" s="16"/>
      <c r="E50" s="16"/>
      <c r="F50" s="17"/>
      <c r="G50" s="17"/>
      <c r="H50" s="17"/>
      <c r="I50" s="278"/>
      <c r="J50" s="18"/>
      <c r="K50" s="17"/>
      <c r="L50" s="17"/>
      <c r="M50" s="17"/>
      <c r="N50" s="19"/>
      <c r="O50" s="16"/>
      <c r="P50" s="17"/>
      <c r="Q50" s="19"/>
      <c r="R50" s="21"/>
    </row>
    <row r="51" spans="3:18" s="9" customFormat="1" ht="19.7" customHeight="1">
      <c r="C51" s="16"/>
      <c r="D51" s="16"/>
      <c r="E51" s="16"/>
      <c r="F51" s="17"/>
      <c r="G51" s="17"/>
      <c r="H51" s="17"/>
      <c r="I51" s="278"/>
      <c r="J51" s="18"/>
      <c r="K51" s="17"/>
      <c r="L51" s="17"/>
      <c r="M51" s="17"/>
      <c r="N51" s="19"/>
      <c r="O51" s="16"/>
      <c r="P51" s="17"/>
      <c r="Q51" s="19"/>
      <c r="R51" s="21"/>
    </row>
    <row r="52" spans="3:18" s="9" customFormat="1" ht="19.7" customHeight="1">
      <c r="C52" s="16"/>
      <c r="D52" s="16"/>
      <c r="E52" s="16"/>
      <c r="F52" s="17"/>
      <c r="G52" s="17"/>
      <c r="H52" s="17"/>
      <c r="I52" s="278"/>
      <c r="J52" s="18"/>
      <c r="K52" s="17"/>
      <c r="L52" s="17"/>
      <c r="M52" s="17"/>
      <c r="N52" s="19"/>
      <c r="O52" s="16"/>
      <c r="P52" s="17"/>
      <c r="Q52" s="19"/>
      <c r="R52" s="21"/>
    </row>
    <row r="53" spans="3:18" s="9" customFormat="1" ht="19.7" customHeight="1">
      <c r="C53" s="16"/>
      <c r="D53" s="16"/>
      <c r="E53" s="16"/>
      <c r="F53" s="17"/>
      <c r="G53" s="17"/>
      <c r="H53" s="17"/>
      <c r="I53" s="278"/>
      <c r="J53" s="18"/>
      <c r="K53" s="17"/>
      <c r="L53" s="17"/>
      <c r="M53" s="17"/>
      <c r="N53" s="19"/>
      <c r="O53" s="16"/>
      <c r="P53" s="17"/>
      <c r="Q53" s="19"/>
      <c r="R53" s="21"/>
    </row>
    <row r="54" spans="3:18" s="9" customFormat="1" ht="19.7" customHeight="1">
      <c r="C54" s="16"/>
      <c r="D54" s="16"/>
      <c r="E54" s="16"/>
      <c r="F54" s="17"/>
      <c r="G54" s="17"/>
      <c r="H54" s="17"/>
      <c r="I54" s="278"/>
      <c r="J54" s="18"/>
      <c r="K54" s="17"/>
      <c r="L54" s="17"/>
      <c r="M54" s="17"/>
      <c r="N54" s="19"/>
      <c r="O54" s="16"/>
      <c r="P54" s="17"/>
      <c r="Q54" s="19"/>
      <c r="R54" s="21"/>
    </row>
    <row r="55" spans="3:18" s="9" customFormat="1" ht="19.7" customHeight="1">
      <c r="C55" s="16"/>
      <c r="D55" s="16"/>
      <c r="E55" s="16"/>
      <c r="F55" s="17"/>
      <c r="G55" s="17"/>
      <c r="H55" s="17"/>
      <c r="I55" s="278"/>
      <c r="J55" s="18"/>
      <c r="K55" s="17"/>
      <c r="L55" s="17"/>
      <c r="M55" s="17"/>
      <c r="N55" s="19"/>
      <c r="O55" s="16"/>
      <c r="P55" s="17"/>
      <c r="Q55" s="19"/>
      <c r="R55" s="21"/>
    </row>
    <row r="56" spans="3:18" s="9" customFormat="1" ht="19.7" customHeight="1">
      <c r="C56" s="16"/>
      <c r="D56" s="16"/>
      <c r="E56" s="16"/>
      <c r="F56" s="17"/>
      <c r="G56" s="17"/>
      <c r="H56" s="17"/>
      <c r="I56" s="278"/>
      <c r="J56" s="18"/>
      <c r="K56" s="17"/>
      <c r="L56" s="17"/>
      <c r="M56" s="17"/>
      <c r="N56" s="19"/>
      <c r="O56" s="16"/>
      <c r="P56" s="17"/>
      <c r="Q56" s="19"/>
      <c r="R56" s="21"/>
    </row>
    <row r="57" spans="3:18" s="9" customFormat="1" ht="19.7" customHeight="1">
      <c r="C57" s="16"/>
      <c r="D57" s="16"/>
      <c r="E57" s="16"/>
      <c r="F57" s="17"/>
      <c r="G57" s="17"/>
      <c r="H57" s="17"/>
      <c r="I57" s="278"/>
      <c r="J57" s="18"/>
      <c r="K57" s="17"/>
      <c r="L57" s="17"/>
      <c r="M57" s="17"/>
      <c r="N57" s="19"/>
      <c r="O57" s="16"/>
      <c r="P57" s="17"/>
      <c r="Q57" s="19"/>
      <c r="R57" s="21"/>
    </row>
    <row r="58" spans="3:18" s="9" customFormat="1" ht="19.7" customHeight="1">
      <c r="C58" s="16"/>
      <c r="D58" s="16"/>
      <c r="E58" s="16"/>
      <c r="F58" s="17"/>
      <c r="G58" s="17"/>
      <c r="H58" s="17"/>
      <c r="I58" s="278"/>
      <c r="J58" s="18"/>
      <c r="K58" s="17"/>
      <c r="L58" s="17"/>
      <c r="M58" s="17"/>
      <c r="N58" s="19"/>
      <c r="O58" s="16"/>
      <c r="P58" s="17"/>
      <c r="Q58" s="19"/>
      <c r="R58" s="21"/>
    </row>
    <row r="59" spans="3:18" s="9" customFormat="1" ht="19.7" customHeight="1">
      <c r="C59" s="16"/>
      <c r="D59" s="16"/>
      <c r="E59" s="16"/>
      <c r="F59" s="17"/>
      <c r="G59" s="17"/>
      <c r="H59" s="17"/>
      <c r="I59" s="278"/>
      <c r="J59" s="18"/>
      <c r="K59" s="17"/>
      <c r="L59" s="17"/>
      <c r="M59" s="17"/>
      <c r="N59" s="19"/>
      <c r="O59" s="16"/>
      <c r="P59" s="17"/>
      <c r="Q59" s="19"/>
      <c r="R59" s="21"/>
    </row>
    <row r="60" spans="3:18" s="9" customFormat="1" ht="19.7" customHeight="1">
      <c r="C60" s="16"/>
      <c r="D60" s="16"/>
      <c r="E60" s="16"/>
      <c r="F60" s="17"/>
      <c r="G60" s="17"/>
      <c r="H60" s="17"/>
      <c r="I60" s="278"/>
      <c r="J60" s="18"/>
      <c r="K60" s="17"/>
      <c r="L60" s="17"/>
      <c r="M60" s="17"/>
      <c r="N60" s="19"/>
      <c r="O60" s="16"/>
      <c r="P60" s="17"/>
      <c r="Q60" s="19"/>
      <c r="R60" s="21"/>
    </row>
    <row r="61" spans="3:18" s="9" customFormat="1" ht="19.7" customHeight="1">
      <c r="C61" s="16"/>
      <c r="D61" s="16"/>
      <c r="E61" s="16"/>
      <c r="F61" s="17"/>
      <c r="G61" s="17"/>
      <c r="H61" s="17"/>
      <c r="I61" s="278"/>
      <c r="J61" s="18"/>
      <c r="K61" s="17"/>
      <c r="L61" s="17"/>
      <c r="M61" s="17"/>
      <c r="N61" s="19"/>
      <c r="O61" s="16"/>
      <c r="P61" s="17"/>
      <c r="Q61" s="19"/>
      <c r="R61" s="21"/>
    </row>
    <row r="62" spans="3:18" s="9" customFormat="1" ht="19.7" customHeight="1">
      <c r="C62" s="16"/>
      <c r="D62" s="16"/>
      <c r="E62" s="16"/>
      <c r="F62" s="17"/>
      <c r="G62" s="17"/>
      <c r="H62" s="17"/>
      <c r="I62" s="278"/>
      <c r="J62" s="18"/>
      <c r="K62" s="17"/>
      <c r="L62" s="17"/>
      <c r="M62" s="17"/>
      <c r="N62" s="19"/>
      <c r="O62" s="16"/>
      <c r="P62" s="17"/>
      <c r="Q62" s="19"/>
      <c r="R62" s="21"/>
    </row>
    <row r="63" spans="3:18" s="9" customFormat="1" ht="19.7" customHeight="1">
      <c r="C63" s="16"/>
      <c r="D63" s="16"/>
      <c r="E63" s="16"/>
      <c r="F63" s="17"/>
      <c r="G63" s="17"/>
      <c r="H63" s="17"/>
      <c r="I63" s="278"/>
      <c r="J63" s="18"/>
      <c r="K63" s="17"/>
      <c r="L63" s="17"/>
      <c r="M63" s="17"/>
      <c r="N63" s="19"/>
      <c r="O63" s="16"/>
      <c r="P63" s="17"/>
      <c r="Q63" s="19"/>
      <c r="R63" s="21"/>
    </row>
    <row r="64" spans="3:18" s="9" customFormat="1" ht="19.7" customHeight="1">
      <c r="C64" s="16"/>
      <c r="D64" s="16"/>
      <c r="E64" s="16"/>
      <c r="F64" s="17"/>
      <c r="G64" s="17"/>
      <c r="H64" s="17"/>
      <c r="I64" s="278"/>
      <c r="J64" s="18"/>
      <c r="K64" s="17"/>
      <c r="L64" s="17"/>
      <c r="M64" s="17"/>
      <c r="N64" s="19"/>
      <c r="O64" s="16"/>
      <c r="P64" s="17"/>
      <c r="Q64" s="19"/>
      <c r="R64" s="21"/>
    </row>
    <row r="65" spans="3:18" s="9" customFormat="1" ht="19.7" customHeight="1">
      <c r="C65" s="16"/>
      <c r="D65" s="16"/>
      <c r="E65" s="16"/>
      <c r="F65" s="17"/>
      <c r="G65" s="17"/>
      <c r="H65" s="17"/>
      <c r="I65" s="278"/>
      <c r="J65" s="18"/>
      <c r="K65" s="17"/>
      <c r="L65" s="17"/>
      <c r="M65" s="17"/>
      <c r="N65" s="19"/>
      <c r="O65" s="16"/>
      <c r="P65" s="17"/>
      <c r="Q65" s="19"/>
      <c r="R65" s="21"/>
    </row>
    <row r="66" spans="3:18" s="9" customFormat="1" ht="19.7" customHeight="1">
      <c r="C66" s="16"/>
      <c r="D66" s="16"/>
      <c r="E66" s="16"/>
      <c r="F66" s="17"/>
      <c r="G66" s="17"/>
      <c r="H66" s="17"/>
      <c r="I66" s="278"/>
      <c r="J66" s="18"/>
      <c r="K66" s="17"/>
      <c r="L66" s="17"/>
      <c r="M66" s="17"/>
      <c r="N66" s="19"/>
      <c r="O66" s="16"/>
      <c r="P66" s="17"/>
      <c r="Q66" s="19"/>
      <c r="R66" s="21"/>
    </row>
    <row r="67" spans="3:18" s="9" customFormat="1" ht="19.7" customHeight="1">
      <c r="C67" s="16"/>
      <c r="D67" s="16"/>
      <c r="E67" s="16"/>
      <c r="F67" s="17"/>
      <c r="G67" s="17"/>
      <c r="H67" s="17"/>
      <c r="I67" s="278"/>
      <c r="J67" s="18"/>
      <c r="K67" s="17"/>
      <c r="L67" s="17"/>
      <c r="M67" s="17"/>
      <c r="N67" s="19"/>
      <c r="O67" s="16"/>
      <c r="P67" s="17"/>
      <c r="Q67" s="19"/>
      <c r="R67" s="21"/>
    </row>
    <row r="68" spans="3:18" s="9" customFormat="1" ht="19.7" customHeight="1">
      <c r="C68" s="16"/>
      <c r="D68" s="16"/>
      <c r="E68" s="16"/>
      <c r="F68" s="17"/>
      <c r="G68" s="17"/>
      <c r="H68" s="17"/>
      <c r="I68" s="278"/>
      <c r="J68" s="18"/>
      <c r="K68" s="17"/>
      <c r="L68" s="17"/>
      <c r="M68" s="17"/>
      <c r="N68" s="19"/>
      <c r="O68" s="16"/>
      <c r="P68" s="17"/>
      <c r="Q68" s="19"/>
      <c r="R68" s="21"/>
    </row>
    <row r="69" spans="3:18" s="9" customFormat="1" ht="19.7" customHeight="1">
      <c r="C69" s="16"/>
      <c r="D69" s="16"/>
      <c r="E69" s="16"/>
      <c r="F69" s="17"/>
      <c r="G69" s="17"/>
      <c r="H69" s="17"/>
      <c r="I69" s="278"/>
      <c r="J69" s="18"/>
      <c r="K69" s="17"/>
      <c r="L69" s="17"/>
      <c r="M69" s="17"/>
      <c r="N69" s="19"/>
      <c r="O69" s="16"/>
      <c r="P69" s="17"/>
      <c r="Q69" s="19"/>
      <c r="R69" s="21"/>
    </row>
    <row r="70" spans="3:18" s="9" customFormat="1" ht="19.7" customHeight="1">
      <c r="C70" s="16"/>
      <c r="D70" s="16"/>
      <c r="E70" s="16"/>
      <c r="F70" s="17"/>
      <c r="G70" s="17"/>
      <c r="H70" s="17"/>
      <c r="I70" s="278">
        <f>G70*H70</f>
        <v>0</v>
      </c>
      <c r="J70" s="18"/>
      <c r="K70" s="17"/>
      <c r="L70" s="17"/>
      <c r="M70" s="17"/>
      <c r="N70" s="19"/>
      <c r="O70" s="16"/>
      <c r="P70" s="17"/>
      <c r="Q70" s="19"/>
      <c r="R70" s="21"/>
    </row>
    <row r="71" spans="3:18" s="9" customFormat="1" ht="19.7" customHeight="1">
      <c r="C71" s="16"/>
      <c r="D71" s="16"/>
      <c r="E71" s="16"/>
      <c r="F71" s="17"/>
      <c r="G71" s="17"/>
      <c r="H71" s="17"/>
      <c r="I71" s="278">
        <f>G71*H71</f>
        <v>0</v>
      </c>
      <c r="J71" s="18"/>
      <c r="K71" s="17"/>
      <c r="L71" s="17"/>
      <c r="M71" s="17"/>
      <c r="N71" s="19"/>
      <c r="O71" s="16"/>
      <c r="P71" s="17"/>
      <c r="Q71" s="19"/>
      <c r="R71" s="21"/>
    </row>
    <row r="72" spans="3:18" s="9" customFormat="1" ht="19.7" customHeight="1">
      <c r="C72" s="16"/>
      <c r="D72" s="16"/>
      <c r="E72" s="16"/>
      <c r="F72" s="17"/>
      <c r="G72" s="17"/>
      <c r="H72" s="17"/>
      <c r="I72" s="278"/>
      <c r="J72" s="18"/>
      <c r="K72" s="17"/>
      <c r="L72" s="17"/>
      <c r="M72" s="17"/>
      <c r="N72" s="19"/>
      <c r="O72" s="16"/>
      <c r="P72" s="17"/>
      <c r="Q72" s="19"/>
      <c r="R72" s="21"/>
    </row>
    <row r="73" spans="3:18" s="9" customFormat="1" ht="19.7" customHeight="1">
      <c r="C73" s="16"/>
      <c r="D73" s="16"/>
      <c r="E73" s="16"/>
      <c r="F73" s="17"/>
      <c r="G73" s="17"/>
      <c r="H73" s="17"/>
      <c r="I73" s="278"/>
      <c r="J73" s="18"/>
      <c r="K73" s="17"/>
      <c r="L73" s="17"/>
      <c r="M73" s="17"/>
      <c r="N73" s="19"/>
      <c r="O73" s="16"/>
      <c r="P73" s="17"/>
      <c r="Q73" s="19"/>
      <c r="R73" s="21"/>
    </row>
    <row r="74" spans="3:18" s="9" customFormat="1" ht="19.7" customHeight="1">
      <c r="C74" s="16"/>
      <c r="D74" s="16"/>
      <c r="E74" s="16"/>
      <c r="F74" s="17"/>
      <c r="G74" s="17"/>
      <c r="H74" s="17"/>
      <c r="I74" s="278"/>
      <c r="J74" s="18"/>
      <c r="K74" s="17"/>
      <c r="L74" s="17"/>
      <c r="M74" s="17"/>
      <c r="N74" s="19"/>
      <c r="O74" s="16"/>
      <c r="P74" s="17"/>
      <c r="Q74" s="19"/>
      <c r="R74" s="21"/>
    </row>
    <row r="75" spans="3:18" s="9" customFormat="1" ht="19.7" customHeight="1">
      <c r="C75" s="16"/>
      <c r="D75" s="16"/>
      <c r="E75" s="16"/>
      <c r="F75" s="17"/>
      <c r="G75" s="17"/>
      <c r="H75" s="17"/>
      <c r="I75" s="278"/>
      <c r="J75" s="18"/>
      <c r="K75" s="17"/>
      <c r="L75" s="17"/>
      <c r="M75" s="17"/>
      <c r="N75" s="19"/>
      <c r="O75" s="16"/>
      <c r="P75" s="17"/>
      <c r="Q75" s="19"/>
      <c r="R75" s="21"/>
    </row>
    <row r="76" spans="3:18" s="9" customFormat="1" ht="19.7" customHeight="1">
      <c r="C76" s="16"/>
      <c r="D76" s="16"/>
      <c r="E76" s="16"/>
      <c r="F76" s="17"/>
      <c r="G76" s="17"/>
      <c r="H76" s="17"/>
      <c r="I76" s="278"/>
      <c r="J76" s="18"/>
      <c r="K76" s="17"/>
      <c r="L76" s="17"/>
      <c r="M76" s="17"/>
      <c r="N76" s="19"/>
      <c r="O76" s="16"/>
      <c r="P76" s="17"/>
      <c r="Q76" s="19"/>
      <c r="R76" s="21"/>
    </row>
    <row r="77" spans="3:18" s="9" customFormat="1" ht="19.7" customHeight="1">
      <c r="C77" s="16"/>
      <c r="D77" s="16"/>
      <c r="E77" s="16"/>
      <c r="F77" s="17"/>
      <c r="G77" s="17"/>
      <c r="H77" s="17"/>
      <c r="I77" s="278"/>
      <c r="J77" s="18"/>
      <c r="K77" s="17"/>
      <c r="L77" s="17"/>
      <c r="M77" s="17"/>
      <c r="N77" s="19"/>
      <c r="O77" s="16"/>
      <c r="P77" s="17"/>
      <c r="Q77" s="19"/>
      <c r="R77" s="21"/>
    </row>
    <row r="78" spans="3:18" s="9" customFormat="1" ht="19.7" customHeight="1">
      <c r="C78" s="16"/>
      <c r="D78" s="16"/>
      <c r="E78" s="16"/>
      <c r="F78" s="17"/>
      <c r="G78" s="17"/>
      <c r="H78" s="17"/>
      <c r="I78" s="278"/>
      <c r="J78" s="18"/>
      <c r="K78" s="17"/>
      <c r="L78" s="17"/>
      <c r="M78" s="17"/>
      <c r="N78" s="19"/>
      <c r="O78" s="16"/>
      <c r="P78" s="17"/>
      <c r="Q78" s="19"/>
      <c r="R78" s="21"/>
    </row>
    <row r="79" spans="3:18" s="9" customFormat="1" ht="19.7" customHeight="1">
      <c r="C79" s="16"/>
      <c r="D79" s="16"/>
      <c r="E79" s="16"/>
      <c r="F79" s="17"/>
      <c r="G79" s="17"/>
      <c r="H79" s="17"/>
      <c r="I79" s="278"/>
      <c r="J79" s="18"/>
      <c r="K79" s="17"/>
      <c r="L79" s="17"/>
      <c r="M79" s="17"/>
      <c r="N79" s="19"/>
      <c r="O79" s="16"/>
      <c r="P79" s="17"/>
      <c r="Q79" s="19"/>
      <c r="R79" s="21"/>
    </row>
    <row r="80" spans="3:18" s="9" customFormat="1" ht="19.7" customHeight="1">
      <c r="C80" s="16"/>
      <c r="D80" s="16"/>
      <c r="E80" s="16"/>
      <c r="F80" s="17"/>
      <c r="G80" s="17"/>
      <c r="H80" s="17"/>
      <c r="I80" s="278"/>
      <c r="J80" s="18"/>
      <c r="K80" s="17"/>
      <c r="L80" s="17"/>
      <c r="M80" s="17"/>
      <c r="N80" s="19"/>
      <c r="O80" s="16"/>
      <c r="P80" s="17"/>
      <c r="Q80" s="19"/>
      <c r="R80" s="21"/>
    </row>
    <row r="81" spans="3:18" s="9" customFormat="1" ht="19.7" customHeight="1">
      <c r="C81" s="16"/>
      <c r="D81" s="16"/>
      <c r="E81" s="16"/>
      <c r="F81" s="17"/>
      <c r="G81" s="17"/>
      <c r="H81" s="17"/>
      <c r="I81" s="278"/>
      <c r="J81" s="18"/>
      <c r="K81" s="17"/>
      <c r="L81" s="17"/>
      <c r="M81" s="17"/>
      <c r="N81" s="19"/>
      <c r="O81" s="16"/>
      <c r="P81" s="17"/>
      <c r="Q81" s="19"/>
      <c r="R81" s="21"/>
    </row>
    <row r="82" spans="3:18" s="9" customFormat="1" ht="19.7" customHeight="1">
      <c r="C82" s="16"/>
      <c r="D82" s="16"/>
      <c r="E82" s="16"/>
      <c r="F82" s="17"/>
      <c r="G82" s="17"/>
      <c r="H82" s="17"/>
      <c r="I82" s="278"/>
      <c r="J82" s="18"/>
      <c r="K82" s="17"/>
      <c r="L82" s="17"/>
      <c r="M82" s="17"/>
      <c r="N82" s="19"/>
      <c r="O82" s="16"/>
      <c r="P82" s="17"/>
      <c r="Q82" s="19"/>
      <c r="R82" s="21"/>
    </row>
    <row r="83" spans="3:18" s="9" customFormat="1" ht="19.7" customHeight="1">
      <c r="C83" s="16"/>
      <c r="D83" s="16"/>
      <c r="E83" s="16"/>
      <c r="F83" s="17"/>
      <c r="G83" s="17"/>
      <c r="H83" s="17"/>
      <c r="I83" s="278"/>
      <c r="J83" s="18"/>
      <c r="K83" s="17"/>
      <c r="L83" s="17"/>
      <c r="M83" s="17"/>
      <c r="N83" s="19"/>
      <c r="O83" s="16"/>
      <c r="P83" s="17"/>
      <c r="Q83" s="19"/>
      <c r="R83" s="21"/>
    </row>
    <row r="84" spans="3:18" s="9" customFormat="1" ht="19.7" customHeight="1">
      <c r="C84" s="16"/>
      <c r="D84" s="16"/>
      <c r="E84" s="16"/>
      <c r="F84" s="17"/>
      <c r="G84" s="17"/>
      <c r="H84" s="17"/>
      <c r="I84" s="278"/>
      <c r="J84" s="18"/>
      <c r="K84" s="17"/>
      <c r="L84" s="17"/>
      <c r="M84" s="17"/>
      <c r="N84" s="19"/>
      <c r="O84" s="16"/>
      <c r="P84" s="17"/>
      <c r="Q84" s="19"/>
      <c r="R84" s="21"/>
    </row>
    <row r="85" spans="3:18" s="9" customFormat="1" ht="19.7" customHeight="1">
      <c r="C85" s="16"/>
      <c r="D85" s="16"/>
      <c r="E85" s="16"/>
      <c r="F85" s="17"/>
      <c r="G85" s="17"/>
      <c r="H85" s="17"/>
      <c r="I85" s="278"/>
      <c r="J85" s="18"/>
      <c r="K85" s="17"/>
      <c r="L85" s="17"/>
      <c r="M85" s="17"/>
      <c r="N85" s="19"/>
      <c r="O85" s="16"/>
      <c r="P85" s="17"/>
      <c r="Q85" s="19"/>
      <c r="R85" s="21"/>
    </row>
    <row r="86" spans="3:18" s="9" customFormat="1" ht="19.7" customHeight="1">
      <c r="C86" s="16"/>
      <c r="D86" s="16"/>
      <c r="E86" s="16"/>
      <c r="F86" s="17"/>
      <c r="G86" s="17"/>
      <c r="H86" s="17"/>
      <c r="I86" s="278"/>
      <c r="J86" s="18"/>
      <c r="K86" s="17"/>
      <c r="L86" s="17"/>
      <c r="M86" s="17"/>
      <c r="N86" s="19"/>
      <c r="O86" s="16"/>
      <c r="P86" s="17"/>
      <c r="Q86" s="19"/>
      <c r="R86" s="21"/>
    </row>
    <row r="87" spans="3:18" s="9" customFormat="1" ht="19.7" customHeight="1">
      <c r="C87" s="16"/>
      <c r="D87" s="16"/>
      <c r="E87" s="16"/>
      <c r="F87" s="17"/>
      <c r="G87" s="17"/>
      <c r="H87" s="17"/>
      <c r="I87" s="278"/>
      <c r="J87" s="18"/>
      <c r="K87" s="17"/>
      <c r="L87" s="17"/>
      <c r="M87" s="17"/>
      <c r="N87" s="19"/>
      <c r="O87" s="16"/>
      <c r="P87" s="17"/>
      <c r="Q87" s="19"/>
      <c r="R87" s="21"/>
    </row>
    <row r="88" spans="3:18" s="9" customFormat="1" ht="19.7" customHeight="1">
      <c r="C88" s="16"/>
      <c r="D88" s="16"/>
      <c r="E88" s="16"/>
      <c r="F88" s="17"/>
      <c r="G88" s="17"/>
      <c r="H88" s="17"/>
      <c r="I88" s="278"/>
      <c r="J88" s="18"/>
      <c r="K88" s="17"/>
      <c r="L88" s="17"/>
      <c r="M88" s="17"/>
      <c r="N88" s="19"/>
      <c r="O88" s="16"/>
      <c r="P88" s="17"/>
      <c r="Q88" s="19"/>
      <c r="R88" s="21"/>
    </row>
    <row r="89" spans="3:18" s="9" customFormat="1" ht="19.7" customHeight="1">
      <c r="C89" s="16"/>
      <c r="D89" s="16"/>
      <c r="E89" s="16"/>
      <c r="F89" s="17"/>
      <c r="G89" s="17"/>
      <c r="H89" s="17"/>
      <c r="I89" s="278"/>
      <c r="J89" s="18"/>
      <c r="K89" s="17"/>
      <c r="L89" s="17"/>
      <c r="M89" s="17"/>
      <c r="N89" s="19"/>
      <c r="O89" s="16"/>
      <c r="P89" s="17"/>
      <c r="Q89" s="19"/>
      <c r="R89" s="21"/>
    </row>
    <row r="90" spans="3:18" s="9" customFormat="1" ht="19.7" customHeight="1">
      <c r="C90" s="16"/>
      <c r="D90" s="16"/>
      <c r="E90" s="16"/>
      <c r="F90" s="17"/>
      <c r="G90" s="17"/>
      <c r="H90" s="17"/>
      <c r="I90" s="278"/>
      <c r="J90" s="18"/>
      <c r="K90" s="17"/>
      <c r="L90" s="17"/>
      <c r="M90" s="17"/>
      <c r="N90" s="19"/>
      <c r="O90" s="16"/>
      <c r="P90" s="17"/>
      <c r="Q90" s="19"/>
      <c r="R90" s="21"/>
    </row>
    <row r="91" spans="3:18" s="9" customFormat="1" ht="19.7" customHeight="1">
      <c r="C91" s="16"/>
      <c r="D91" s="16"/>
      <c r="E91" s="16"/>
      <c r="F91" s="17"/>
      <c r="G91" s="17"/>
      <c r="H91" s="17"/>
      <c r="I91" s="278"/>
      <c r="J91" s="18"/>
      <c r="K91" s="17"/>
      <c r="L91" s="17"/>
      <c r="M91" s="17"/>
      <c r="N91" s="19"/>
      <c r="O91" s="16"/>
      <c r="P91" s="17"/>
      <c r="Q91" s="19"/>
      <c r="R91" s="21"/>
    </row>
    <row r="92" spans="3:18" s="9" customFormat="1" ht="19.7" customHeight="1">
      <c r="C92" s="16"/>
      <c r="D92" s="16"/>
      <c r="E92" s="16"/>
      <c r="F92" s="17"/>
      <c r="G92" s="17"/>
      <c r="H92" s="17"/>
      <c r="I92" s="278"/>
      <c r="J92" s="18"/>
      <c r="K92" s="17"/>
      <c r="L92" s="17"/>
      <c r="M92" s="17"/>
      <c r="N92" s="19"/>
      <c r="O92" s="16"/>
      <c r="P92" s="17"/>
      <c r="Q92" s="19"/>
      <c r="R92" s="21"/>
    </row>
    <row r="93" spans="3:18" s="9" customFormat="1" ht="19.7" customHeight="1">
      <c r="C93" s="16"/>
      <c r="D93" s="16"/>
      <c r="E93" s="16"/>
      <c r="F93" s="17"/>
      <c r="G93" s="17"/>
      <c r="H93" s="17"/>
      <c r="I93" s="278"/>
      <c r="J93" s="18"/>
      <c r="K93" s="17"/>
      <c r="L93" s="17"/>
      <c r="M93" s="17"/>
      <c r="N93" s="19"/>
      <c r="O93" s="16"/>
      <c r="P93" s="17"/>
      <c r="Q93" s="19"/>
      <c r="R93" s="21"/>
    </row>
    <row r="94" spans="3:18" s="9" customFormat="1" ht="19.7" customHeight="1">
      <c r="C94" s="16"/>
      <c r="D94" s="16"/>
      <c r="E94" s="16"/>
      <c r="F94" s="17"/>
      <c r="G94" s="17"/>
      <c r="H94" s="17"/>
      <c r="I94" s="278"/>
      <c r="J94" s="18"/>
      <c r="K94" s="17"/>
      <c r="L94" s="17"/>
      <c r="M94" s="17"/>
      <c r="N94" s="19"/>
      <c r="O94" s="16"/>
      <c r="P94" s="17"/>
      <c r="Q94" s="19"/>
      <c r="R94" s="21"/>
    </row>
    <row r="95" spans="3:18" s="9" customFormat="1" ht="19.7" customHeight="1">
      <c r="C95" s="16"/>
      <c r="D95" s="16"/>
      <c r="E95" s="16"/>
      <c r="F95" s="17"/>
      <c r="G95" s="17"/>
      <c r="H95" s="17"/>
      <c r="I95" s="278"/>
      <c r="J95" s="18"/>
      <c r="K95" s="17"/>
      <c r="L95" s="17"/>
      <c r="M95" s="17"/>
      <c r="N95" s="19"/>
      <c r="O95" s="16"/>
      <c r="P95" s="17"/>
      <c r="Q95" s="19"/>
      <c r="R95" s="21"/>
    </row>
    <row r="96" spans="3:18" s="9" customFormat="1" ht="19.7" customHeight="1">
      <c r="C96" s="16"/>
      <c r="D96" s="16"/>
      <c r="E96" s="16"/>
      <c r="F96" s="17"/>
      <c r="G96" s="17"/>
      <c r="H96" s="17"/>
      <c r="I96" s="278"/>
      <c r="J96" s="18"/>
      <c r="K96" s="17"/>
      <c r="L96" s="17"/>
      <c r="M96" s="17"/>
      <c r="N96" s="19"/>
      <c r="O96" s="16"/>
      <c r="P96" s="17"/>
      <c r="Q96" s="19"/>
      <c r="R96" s="21"/>
    </row>
    <row r="97" spans="1:18" s="9" customFormat="1" ht="19.7" customHeight="1">
      <c r="C97" s="16"/>
      <c r="D97" s="16"/>
      <c r="E97" s="16"/>
      <c r="F97" s="17"/>
      <c r="G97" s="17"/>
      <c r="H97" s="17"/>
      <c r="I97" s="278"/>
      <c r="J97" s="18"/>
      <c r="K97" s="17"/>
      <c r="L97" s="17"/>
      <c r="M97" s="17"/>
      <c r="N97" s="19"/>
      <c r="O97" s="16"/>
      <c r="P97" s="17"/>
      <c r="Q97" s="19"/>
      <c r="R97" s="21"/>
    </row>
    <row r="98" spans="1:18" s="9" customFormat="1" ht="19.7" customHeight="1">
      <c r="C98" s="16"/>
      <c r="D98" s="16"/>
      <c r="E98" s="16"/>
      <c r="F98" s="17"/>
      <c r="G98" s="17"/>
      <c r="H98" s="17"/>
      <c r="I98" s="278"/>
      <c r="J98" s="18"/>
      <c r="K98" s="17"/>
      <c r="L98" s="17"/>
      <c r="M98" s="17"/>
      <c r="N98" s="19"/>
      <c r="O98" s="16"/>
      <c r="P98" s="17"/>
      <c r="Q98" s="19"/>
      <c r="R98" s="21"/>
    </row>
    <row r="99" spans="1:18" s="9" customFormat="1" ht="19.7" customHeight="1">
      <c r="C99" s="16"/>
      <c r="D99" s="16"/>
      <c r="E99" s="16"/>
      <c r="F99" s="17"/>
      <c r="G99" s="17"/>
      <c r="H99" s="17"/>
      <c r="I99" s="278"/>
      <c r="J99" s="18"/>
      <c r="K99" s="17"/>
      <c r="L99" s="17"/>
      <c r="M99" s="17"/>
      <c r="N99" s="19"/>
      <c r="O99" s="16"/>
      <c r="P99" s="17"/>
      <c r="Q99" s="19"/>
      <c r="R99" s="21"/>
    </row>
    <row r="100" spans="1:18" s="9" customFormat="1" ht="19.7" customHeight="1">
      <c r="C100" s="16"/>
      <c r="D100" s="16"/>
      <c r="E100" s="16"/>
      <c r="F100" s="17"/>
      <c r="G100" s="17"/>
      <c r="H100" s="17"/>
      <c r="I100" s="278"/>
      <c r="J100" s="18"/>
      <c r="K100" s="17"/>
      <c r="L100" s="17"/>
      <c r="M100" s="17"/>
      <c r="N100" s="19"/>
      <c r="O100" s="16"/>
      <c r="P100" s="17"/>
      <c r="Q100" s="19"/>
      <c r="R100" s="21"/>
    </row>
    <row r="101" spans="1:18" s="9" customFormat="1" ht="19.7" customHeight="1">
      <c r="C101" s="16"/>
      <c r="D101" s="16"/>
      <c r="E101" s="16"/>
      <c r="F101" s="17"/>
      <c r="G101" s="17"/>
      <c r="H101" s="17"/>
      <c r="I101" s="278"/>
      <c r="J101" s="18"/>
      <c r="K101" s="17"/>
      <c r="L101" s="17"/>
      <c r="M101" s="17"/>
      <c r="N101" s="19"/>
      <c r="O101" s="16"/>
      <c r="P101" s="17"/>
      <c r="Q101" s="19"/>
      <c r="R101" s="21"/>
    </row>
    <row r="102" spans="1:18" s="9" customFormat="1" ht="19.7" customHeight="1">
      <c r="C102" s="16"/>
      <c r="D102" s="16"/>
      <c r="E102" s="16"/>
      <c r="F102" s="17"/>
      <c r="G102" s="17"/>
      <c r="H102" s="17"/>
      <c r="I102" s="278">
        <f t="shared" ref="I102:I108" si="2">G102*H102</f>
        <v>0</v>
      </c>
      <c r="J102" s="18"/>
      <c r="K102" s="17"/>
      <c r="L102" s="17"/>
      <c r="M102" s="17"/>
      <c r="N102" s="19"/>
      <c r="O102" s="16"/>
      <c r="P102" s="17"/>
      <c r="Q102" s="19"/>
      <c r="R102" s="21"/>
    </row>
    <row r="103" spans="1:18" s="9" customFormat="1" ht="19.7" customHeight="1">
      <c r="C103" s="16"/>
      <c r="D103" s="16"/>
      <c r="E103" s="16"/>
      <c r="F103" s="17"/>
      <c r="G103" s="17"/>
      <c r="H103" s="17"/>
      <c r="I103" s="278">
        <f t="shared" si="2"/>
        <v>0</v>
      </c>
      <c r="J103" s="18"/>
      <c r="K103" s="17"/>
      <c r="L103" s="17"/>
      <c r="M103" s="17"/>
      <c r="N103" s="19"/>
      <c r="O103" s="16"/>
      <c r="P103" s="17"/>
      <c r="Q103" s="19"/>
      <c r="R103" s="21"/>
    </row>
    <row r="104" spans="1:18" s="9" customFormat="1" ht="19.7" customHeight="1">
      <c r="C104" s="16"/>
      <c r="D104" s="16"/>
      <c r="E104" s="16"/>
      <c r="F104" s="17"/>
      <c r="G104" s="17"/>
      <c r="H104" s="17"/>
      <c r="I104" s="278">
        <f t="shared" si="2"/>
        <v>0</v>
      </c>
      <c r="J104" s="18"/>
      <c r="K104" s="17"/>
      <c r="L104" s="17"/>
      <c r="M104" s="17"/>
      <c r="N104" s="19"/>
      <c r="O104" s="16"/>
      <c r="P104" s="17"/>
      <c r="Q104" s="19"/>
      <c r="R104" s="21"/>
    </row>
    <row r="105" spans="1:18" s="9" customFormat="1" ht="19.7" customHeight="1">
      <c r="C105" s="16"/>
      <c r="D105" s="16"/>
      <c r="E105" s="16"/>
      <c r="F105" s="17"/>
      <c r="G105" s="17"/>
      <c r="H105" s="17"/>
      <c r="I105" s="278">
        <f t="shared" si="2"/>
        <v>0</v>
      </c>
      <c r="J105" s="18"/>
      <c r="K105" s="17"/>
      <c r="L105" s="17"/>
      <c r="M105" s="17"/>
      <c r="N105" s="19"/>
      <c r="O105" s="16"/>
      <c r="P105" s="17"/>
      <c r="Q105" s="19"/>
      <c r="R105" s="21"/>
    </row>
    <row r="106" spans="1:18" s="9" customFormat="1" ht="19.7" customHeight="1">
      <c r="C106" s="16"/>
      <c r="D106" s="16"/>
      <c r="E106" s="16"/>
      <c r="F106" s="17"/>
      <c r="G106" s="17"/>
      <c r="H106" s="17"/>
      <c r="I106" s="278">
        <f t="shared" si="2"/>
        <v>0</v>
      </c>
      <c r="J106" s="18"/>
      <c r="K106" s="17"/>
      <c r="L106" s="17"/>
      <c r="M106" s="17"/>
      <c r="N106" s="19"/>
      <c r="O106" s="16"/>
      <c r="P106" s="17"/>
      <c r="Q106" s="19"/>
      <c r="R106" s="21"/>
    </row>
    <row r="107" spans="1:18" s="9" customFormat="1" ht="19.7" customHeight="1">
      <c r="C107" s="16"/>
      <c r="D107" s="16"/>
      <c r="E107" s="16"/>
      <c r="F107" s="17"/>
      <c r="G107" s="17"/>
      <c r="H107" s="17"/>
      <c r="I107" s="278">
        <f t="shared" si="2"/>
        <v>0</v>
      </c>
      <c r="J107" s="18"/>
      <c r="K107" s="17"/>
      <c r="L107" s="17"/>
      <c r="M107" s="17"/>
      <c r="N107" s="19"/>
      <c r="O107" s="16"/>
      <c r="P107" s="17"/>
      <c r="Q107" s="19"/>
      <c r="R107" s="21"/>
    </row>
    <row r="108" spans="1:18" s="9" customFormat="1" ht="19.7" customHeight="1">
      <c r="C108" s="16"/>
      <c r="D108" s="16"/>
      <c r="E108" s="16"/>
      <c r="F108" s="17"/>
      <c r="G108" s="17"/>
      <c r="H108" s="17"/>
      <c r="I108" s="278">
        <f t="shared" si="2"/>
        <v>0</v>
      </c>
      <c r="J108" s="18"/>
      <c r="K108" s="17"/>
      <c r="L108" s="17"/>
      <c r="M108" s="17"/>
      <c r="N108" s="19"/>
      <c r="O108" s="16"/>
      <c r="P108" s="17"/>
      <c r="Q108" s="19"/>
      <c r="R108" s="21"/>
    </row>
    <row r="109" spans="1:18" s="9" customFormat="1" ht="19.7" customHeight="1">
      <c r="C109" s="16"/>
      <c r="D109" s="16"/>
      <c r="E109" s="16"/>
      <c r="F109" s="17"/>
      <c r="G109" s="17"/>
      <c r="H109" s="17"/>
      <c r="I109" s="18"/>
      <c r="J109" s="18"/>
      <c r="K109" s="17"/>
      <c r="L109" s="17"/>
      <c r="M109" s="17"/>
      <c r="N109" s="19"/>
      <c r="O109" s="16"/>
      <c r="P109" s="17"/>
      <c r="Q109" s="19"/>
      <c r="R109" s="21"/>
    </row>
    <row r="110" spans="1:18" s="75" customFormat="1" ht="19.7" customHeight="1">
      <c r="A110" s="9"/>
      <c r="B110" s="9"/>
      <c r="C110" s="73"/>
      <c r="D110" s="73"/>
      <c r="E110" s="73"/>
      <c r="F110" s="70"/>
      <c r="G110" s="608"/>
      <c r="H110" s="133"/>
      <c r="I110" s="278"/>
      <c r="J110" s="90"/>
      <c r="K110" s="66"/>
      <c r="L110" s="93"/>
      <c r="M110" s="92"/>
      <c r="N110" s="20"/>
      <c r="O110" s="73"/>
      <c r="P110" s="93"/>
      <c r="Q110" s="20"/>
      <c r="R110" s="74"/>
    </row>
    <row r="111" spans="1:18" s="75" customFormat="1" ht="19.7" customHeight="1">
      <c r="A111" s="9"/>
      <c r="B111" s="9"/>
      <c r="C111" s="73"/>
      <c r="D111" s="73"/>
      <c r="E111" s="73"/>
      <c r="F111" s="70"/>
      <c r="G111" s="608"/>
      <c r="H111" s="133"/>
      <c r="I111" s="278"/>
      <c r="J111" s="90"/>
      <c r="K111" s="66"/>
      <c r="L111" s="93"/>
      <c r="M111" s="92"/>
      <c r="N111" s="20"/>
      <c r="O111" s="73"/>
      <c r="P111" s="93"/>
      <c r="Q111" s="20"/>
      <c r="R111" s="74"/>
    </row>
    <row r="112" spans="1:18" s="75" customFormat="1" ht="19.7" customHeight="1">
      <c r="A112" s="9"/>
      <c r="B112" s="9"/>
      <c r="C112" s="73"/>
      <c r="D112" s="73"/>
      <c r="E112" s="73"/>
      <c r="F112" s="853"/>
      <c r="G112" s="608"/>
      <c r="H112" s="133"/>
      <c r="I112" s="278"/>
      <c r="J112" s="90"/>
      <c r="K112" s="66"/>
      <c r="L112" s="93"/>
      <c r="M112" s="92"/>
      <c r="N112" s="20"/>
      <c r="O112" s="73"/>
      <c r="P112" s="93"/>
      <c r="Q112" s="20"/>
      <c r="R112" s="74"/>
    </row>
    <row r="113" spans="3:18" s="9" customFormat="1" ht="19.7" customHeight="1">
      <c r="C113" s="16"/>
      <c r="D113" s="16"/>
      <c r="E113" s="16"/>
      <c r="F113" s="284"/>
      <c r="G113" s="1300"/>
      <c r="H113" s="295"/>
      <c r="I113" s="278"/>
      <c r="J113" s="18"/>
      <c r="K113" s="275"/>
      <c r="L113" s="17"/>
      <c r="M113" s="17"/>
      <c r="N113" s="19"/>
      <c r="O113" s="16"/>
      <c r="P113" s="17"/>
      <c r="Q113" s="19"/>
      <c r="R113" s="21"/>
    </row>
    <row r="114" spans="3:18" s="9" customFormat="1" ht="19.7" customHeight="1">
      <c r="C114" s="16"/>
      <c r="D114" s="16"/>
      <c r="E114" s="16"/>
      <c r="F114" s="146"/>
      <c r="G114" s="1300"/>
      <c r="H114" s="295"/>
      <c r="I114" s="278"/>
      <c r="J114" s="18"/>
      <c r="K114" s="146"/>
      <c r="L114" s="17"/>
      <c r="M114" s="17"/>
      <c r="N114" s="19"/>
      <c r="O114" s="16"/>
      <c r="P114" s="17"/>
      <c r="Q114" s="19"/>
      <c r="R114" s="21"/>
    </row>
    <row r="115" spans="3:18" s="9" customFormat="1" ht="19.7" customHeight="1">
      <c r="C115" s="16"/>
      <c r="D115" s="16"/>
      <c r="E115" s="16"/>
      <c r="F115" s="146"/>
      <c r="G115" s="1300"/>
      <c r="H115" s="295"/>
      <c r="I115" s="278"/>
      <c r="J115" s="18"/>
      <c r="K115" s="146"/>
      <c r="L115" s="17"/>
      <c r="M115" s="17"/>
      <c r="N115" s="19"/>
      <c r="O115" s="16"/>
      <c r="P115" s="17"/>
      <c r="Q115" s="19"/>
      <c r="R115" s="21"/>
    </row>
    <row r="116" spans="3:18" s="9" customFormat="1" ht="19.7" customHeight="1">
      <c r="C116" s="16"/>
      <c r="D116" s="16"/>
      <c r="E116" s="16"/>
      <c r="F116" s="146"/>
      <c r="G116" s="1300"/>
      <c r="H116" s="295"/>
      <c r="I116" s="278"/>
      <c r="J116" s="18"/>
      <c r="K116" s="146"/>
      <c r="L116" s="146"/>
      <c r="M116" s="17"/>
      <c r="N116" s="19"/>
      <c r="O116" s="16"/>
      <c r="P116" s="17"/>
      <c r="Q116" s="19"/>
      <c r="R116" s="21"/>
    </row>
    <row r="117" spans="3:18" s="9" customFormat="1" ht="19.7" customHeight="1">
      <c r="C117" s="16"/>
      <c r="D117" s="16"/>
      <c r="E117" s="16"/>
      <c r="F117" s="146"/>
      <c r="G117" s="1300"/>
      <c r="H117" s="295"/>
      <c r="I117" s="278"/>
      <c r="J117" s="18"/>
      <c r="K117" s="146"/>
      <c r="L117" s="17"/>
      <c r="M117" s="17"/>
      <c r="N117" s="19"/>
      <c r="O117" s="16"/>
      <c r="P117" s="17"/>
      <c r="Q117" s="19"/>
      <c r="R117" s="21"/>
    </row>
  </sheetData>
  <autoFilter ref="C8:P8" xr:uid="{8F8929DB-BEA1-4E6A-81BD-F8FD204A8681}"/>
  <mergeCells count="8">
    <mergeCell ref="D9:F9"/>
    <mergeCell ref="D20:F20"/>
    <mergeCell ref="C2:E2"/>
    <mergeCell ref="H2:J2"/>
    <mergeCell ref="C3:E3"/>
    <mergeCell ref="C4:E4"/>
    <mergeCell ref="C5:E5"/>
    <mergeCell ref="C6:E6"/>
  </mergeCells>
  <phoneticPr fontId="3"/>
  <dataValidations count="1">
    <dataValidation imeMode="hiragana" allowBlank="1" showInputMessage="1" showErrorMessage="1" sqref="K23 JG23 TC23 ACY23 AMU23 AWQ23 BGM23 BQI23 CAE23 CKA23 CTW23 DDS23 DNO23 DXK23 EHG23 ERC23 FAY23 FKU23 FUQ23 GEM23 GOI23 GYE23 HIA23 HRW23 IBS23 ILO23 IVK23 JFG23 JPC23 JYY23 KIU23 KSQ23 LCM23 LMI23 LWE23 MGA23 MPW23 MZS23 NJO23 NTK23 ODG23 ONC23 OWY23 PGU23 PQQ23 QAM23 QKI23 QUE23 REA23 RNW23 RXS23 SHO23 SRK23 TBG23 TLC23 TUY23 UEU23 UOQ23 UYM23 VII23 VSE23 WCA23 WLW23 WVS23 K65559 JG65559 TC65559 ACY65559 AMU65559 AWQ65559 BGM65559 BQI65559 CAE65559 CKA65559 CTW65559 DDS65559 DNO65559 DXK65559 EHG65559 ERC65559 FAY65559 FKU65559 FUQ65559 GEM65559 GOI65559 GYE65559 HIA65559 HRW65559 IBS65559 ILO65559 IVK65559 JFG65559 JPC65559 JYY65559 KIU65559 KSQ65559 LCM65559 LMI65559 LWE65559 MGA65559 MPW65559 MZS65559 NJO65559 NTK65559 ODG65559 ONC65559 OWY65559 PGU65559 PQQ65559 QAM65559 QKI65559 QUE65559 REA65559 RNW65559 RXS65559 SHO65559 SRK65559 TBG65559 TLC65559 TUY65559 UEU65559 UOQ65559 UYM65559 VII65559 VSE65559 WCA65559 WLW65559 WVS65559 K131095 JG131095 TC131095 ACY131095 AMU131095 AWQ131095 BGM131095 BQI131095 CAE131095 CKA131095 CTW131095 DDS131095 DNO131095 DXK131095 EHG131095 ERC131095 FAY131095 FKU131095 FUQ131095 GEM131095 GOI131095 GYE131095 HIA131095 HRW131095 IBS131095 ILO131095 IVK131095 JFG131095 JPC131095 JYY131095 KIU131095 KSQ131095 LCM131095 LMI131095 LWE131095 MGA131095 MPW131095 MZS131095 NJO131095 NTK131095 ODG131095 ONC131095 OWY131095 PGU131095 PQQ131095 QAM131095 QKI131095 QUE131095 REA131095 RNW131095 RXS131095 SHO131095 SRK131095 TBG131095 TLC131095 TUY131095 UEU131095 UOQ131095 UYM131095 VII131095 VSE131095 WCA131095 WLW131095 WVS131095 K196631 JG196631 TC196631 ACY196631 AMU196631 AWQ196631 BGM196631 BQI196631 CAE196631 CKA196631 CTW196631 DDS196631 DNO196631 DXK196631 EHG196631 ERC196631 FAY196631 FKU196631 FUQ196631 GEM196631 GOI196631 GYE196631 HIA196631 HRW196631 IBS196631 ILO196631 IVK196631 JFG196631 JPC196631 JYY196631 KIU196631 KSQ196631 LCM196631 LMI196631 LWE196631 MGA196631 MPW196631 MZS196631 NJO196631 NTK196631 ODG196631 ONC196631 OWY196631 PGU196631 PQQ196631 QAM196631 QKI196631 QUE196631 REA196631 RNW196631 RXS196631 SHO196631 SRK196631 TBG196631 TLC196631 TUY196631 UEU196631 UOQ196631 UYM196631 VII196631 VSE196631 WCA196631 WLW196631 WVS196631 K262167 JG262167 TC262167 ACY262167 AMU262167 AWQ262167 BGM262167 BQI262167 CAE262167 CKA262167 CTW262167 DDS262167 DNO262167 DXK262167 EHG262167 ERC262167 FAY262167 FKU262167 FUQ262167 GEM262167 GOI262167 GYE262167 HIA262167 HRW262167 IBS262167 ILO262167 IVK262167 JFG262167 JPC262167 JYY262167 KIU262167 KSQ262167 LCM262167 LMI262167 LWE262167 MGA262167 MPW262167 MZS262167 NJO262167 NTK262167 ODG262167 ONC262167 OWY262167 PGU262167 PQQ262167 QAM262167 QKI262167 QUE262167 REA262167 RNW262167 RXS262167 SHO262167 SRK262167 TBG262167 TLC262167 TUY262167 UEU262167 UOQ262167 UYM262167 VII262167 VSE262167 WCA262167 WLW262167 WVS262167 K327703 JG327703 TC327703 ACY327703 AMU327703 AWQ327703 BGM327703 BQI327703 CAE327703 CKA327703 CTW327703 DDS327703 DNO327703 DXK327703 EHG327703 ERC327703 FAY327703 FKU327703 FUQ327703 GEM327703 GOI327703 GYE327703 HIA327703 HRW327703 IBS327703 ILO327703 IVK327703 JFG327703 JPC327703 JYY327703 KIU327703 KSQ327703 LCM327703 LMI327703 LWE327703 MGA327703 MPW327703 MZS327703 NJO327703 NTK327703 ODG327703 ONC327703 OWY327703 PGU327703 PQQ327703 QAM327703 QKI327703 QUE327703 REA327703 RNW327703 RXS327703 SHO327703 SRK327703 TBG327703 TLC327703 TUY327703 UEU327703 UOQ327703 UYM327703 VII327703 VSE327703 WCA327703 WLW327703 WVS327703 K393239 JG393239 TC393239 ACY393239 AMU393239 AWQ393239 BGM393239 BQI393239 CAE393239 CKA393239 CTW393239 DDS393239 DNO393239 DXK393239 EHG393239 ERC393239 FAY393239 FKU393239 FUQ393239 GEM393239 GOI393239 GYE393239 HIA393239 HRW393239 IBS393239 ILO393239 IVK393239 JFG393239 JPC393239 JYY393239 KIU393239 KSQ393239 LCM393239 LMI393239 LWE393239 MGA393239 MPW393239 MZS393239 NJO393239 NTK393239 ODG393239 ONC393239 OWY393239 PGU393239 PQQ393239 QAM393239 QKI393239 QUE393239 REA393239 RNW393239 RXS393239 SHO393239 SRK393239 TBG393239 TLC393239 TUY393239 UEU393239 UOQ393239 UYM393239 VII393239 VSE393239 WCA393239 WLW393239 WVS393239 K458775 JG458775 TC458775 ACY458775 AMU458775 AWQ458775 BGM458775 BQI458775 CAE458775 CKA458775 CTW458775 DDS458775 DNO458775 DXK458775 EHG458775 ERC458775 FAY458775 FKU458775 FUQ458775 GEM458775 GOI458775 GYE458775 HIA458775 HRW458775 IBS458775 ILO458775 IVK458775 JFG458775 JPC458775 JYY458775 KIU458775 KSQ458775 LCM458775 LMI458775 LWE458775 MGA458775 MPW458775 MZS458775 NJO458775 NTK458775 ODG458775 ONC458775 OWY458775 PGU458775 PQQ458775 QAM458775 QKI458775 QUE458775 REA458775 RNW458775 RXS458775 SHO458775 SRK458775 TBG458775 TLC458775 TUY458775 UEU458775 UOQ458775 UYM458775 VII458775 VSE458775 WCA458775 WLW458775 WVS458775 K524311 JG524311 TC524311 ACY524311 AMU524311 AWQ524311 BGM524311 BQI524311 CAE524311 CKA524311 CTW524311 DDS524311 DNO524311 DXK524311 EHG524311 ERC524311 FAY524311 FKU524311 FUQ524311 GEM524311 GOI524311 GYE524311 HIA524311 HRW524311 IBS524311 ILO524311 IVK524311 JFG524311 JPC524311 JYY524311 KIU524311 KSQ524311 LCM524311 LMI524311 LWE524311 MGA524311 MPW524311 MZS524311 NJO524311 NTK524311 ODG524311 ONC524311 OWY524311 PGU524311 PQQ524311 QAM524311 QKI524311 QUE524311 REA524311 RNW524311 RXS524311 SHO524311 SRK524311 TBG524311 TLC524311 TUY524311 UEU524311 UOQ524311 UYM524311 VII524311 VSE524311 WCA524311 WLW524311 WVS524311 K589847 JG589847 TC589847 ACY589847 AMU589847 AWQ589847 BGM589847 BQI589847 CAE589847 CKA589847 CTW589847 DDS589847 DNO589847 DXK589847 EHG589847 ERC589847 FAY589847 FKU589847 FUQ589847 GEM589847 GOI589847 GYE589847 HIA589847 HRW589847 IBS589847 ILO589847 IVK589847 JFG589847 JPC589847 JYY589847 KIU589847 KSQ589847 LCM589847 LMI589847 LWE589847 MGA589847 MPW589847 MZS589847 NJO589847 NTK589847 ODG589847 ONC589847 OWY589847 PGU589847 PQQ589847 QAM589847 QKI589847 QUE589847 REA589847 RNW589847 RXS589847 SHO589847 SRK589847 TBG589847 TLC589847 TUY589847 UEU589847 UOQ589847 UYM589847 VII589847 VSE589847 WCA589847 WLW589847 WVS589847 K655383 JG655383 TC655383 ACY655383 AMU655383 AWQ655383 BGM655383 BQI655383 CAE655383 CKA655383 CTW655383 DDS655383 DNO655383 DXK655383 EHG655383 ERC655383 FAY655383 FKU655383 FUQ655383 GEM655383 GOI655383 GYE655383 HIA655383 HRW655383 IBS655383 ILO655383 IVK655383 JFG655383 JPC655383 JYY655383 KIU655383 KSQ655383 LCM655383 LMI655383 LWE655383 MGA655383 MPW655383 MZS655383 NJO655383 NTK655383 ODG655383 ONC655383 OWY655383 PGU655383 PQQ655383 QAM655383 QKI655383 QUE655383 REA655383 RNW655383 RXS655383 SHO655383 SRK655383 TBG655383 TLC655383 TUY655383 UEU655383 UOQ655383 UYM655383 VII655383 VSE655383 WCA655383 WLW655383 WVS655383 K720919 JG720919 TC720919 ACY720919 AMU720919 AWQ720919 BGM720919 BQI720919 CAE720919 CKA720919 CTW720919 DDS720919 DNO720919 DXK720919 EHG720919 ERC720919 FAY720919 FKU720919 FUQ720919 GEM720919 GOI720919 GYE720919 HIA720919 HRW720919 IBS720919 ILO720919 IVK720919 JFG720919 JPC720919 JYY720919 KIU720919 KSQ720919 LCM720919 LMI720919 LWE720919 MGA720919 MPW720919 MZS720919 NJO720919 NTK720919 ODG720919 ONC720919 OWY720919 PGU720919 PQQ720919 QAM720919 QKI720919 QUE720919 REA720919 RNW720919 RXS720919 SHO720919 SRK720919 TBG720919 TLC720919 TUY720919 UEU720919 UOQ720919 UYM720919 VII720919 VSE720919 WCA720919 WLW720919 WVS720919 K786455 JG786455 TC786455 ACY786455 AMU786455 AWQ786455 BGM786455 BQI786455 CAE786455 CKA786455 CTW786455 DDS786455 DNO786455 DXK786455 EHG786455 ERC786455 FAY786455 FKU786455 FUQ786455 GEM786455 GOI786455 GYE786455 HIA786455 HRW786455 IBS786455 ILO786455 IVK786455 JFG786455 JPC786455 JYY786455 KIU786455 KSQ786455 LCM786455 LMI786455 LWE786455 MGA786455 MPW786455 MZS786455 NJO786455 NTK786455 ODG786455 ONC786455 OWY786455 PGU786455 PQQ786455 QAM786455 QKI786455 QUE786455 REA786455 RNW786455 RXS786455 SHO786455 SRK786455 TBG786455 TLC786455 TUY786455 UEU786455 UOQ786455 UYM786455 VII786455 VSE786455 WCA786455 WLW786455 WVS786455 K851991 JG851991 TC851991 ACY851991 AMU851991 AWQ851991 BGM851991 BQI851991 CAE851991 CKA851991 CTW851991 DDS851991 DNO851991 DXK851991 EHG851991 ERC851991 FAY851991 FKU851991 FUQ851991 GEM851991 GOI851991 GYE851991 HIA851991 HRW851991 IBS851991 ILO851991 IVK851991 JFG851991 JPC851991 JYY851991 KIU851991 KSQ851991 LCM851991 LMI851991 LWE851991 MGA851991 MPW851991 MZS851991 NJO851991 NTK851991 ODG851991 ONC851991 OWY851991 PGU851991 PQQ851991 QAM851991 QKI851991 QUE851991 REA851991 RNW851991 RXS851991 SHO851991 SRK851991 TBG851991 TLC851991 TUY851991 UEU851991 UOQ851991 UYM851991 VII851991 VSE851991 WCA851991 WLW851991 WVS851991 K917527 JG917527 TC917527 ACY917527 AMU917527 AWQ917527 BGM917527 BQI917527 CAE917527 CKA917527 CTW917527 DDS917527 DNO917527 DXK917527 EHG917527 ERC917527 FAY917527 FKU917527 FUQ917527 GEM917527 GOI917527 GYE917527 HIA917527 HRW917527 IBS917527 ILO917527 IVK917527 JFG917527 JPC917527 JYY917527 KIU917527 KSQ917527 LCM917527 LMI917527 LWE917527 MGA917527 MPW917527 MZS917527 NJO917527 NTK917527 ODG917527 ONC917527 OWY917527 PGU917527 PQQ917527 QAM917527 QKI917527 QUE917527 REA917527 RNW917527 RXS917527 SHO917527 SRK917527 TBG917527 TLC917527 TUY917527 UEU917527 UOQ917527 UYM917527 VII917527 VSE917527 WCA917527 WLW917527 WVS917527 K983063 JG983063 TC983063 ACY983063 AMU983063 AWQ983063 BGM983063 BQI983063 CAE983063 CKA983063 CTW983063 DDS983063 DNO983063 DXK983063 EHG983063 ERC983063 FAY983063 FKU983063 FUQ983063 GEM983063 GOI983063 GYE983063 HIA983063 HRW983063 IBS983063 ILO983063 IVK983063 JFG983063 JPC983063 JYY983063 KIU983063 KSQ983063 LCM983063 LMI983063 LWE983063 MGA983063 MPW983063 MZS983063 NJO983063 NTK983063 ODG983063 ONC983063 OWY983063 PGU983063 PQQ983063 QAM983063 QKI983063 QUE983063 REA983063 RNW983063 RXS983063 SHO983063 SRK983063 TBG983063 TLC983063 TUY983063 UEU983063 UOQ983063 UYM983063 VII983063 VSE983063 WCA983063 WLW983063 WVS983063 K32 JG32 TC32 ACY32 AMU32 AWQ32 BGM32 BQI32 CAE32 CKA32 CTW32 DDS32 DNO32 DXK32 EHG32 ERC32 FAY32 FKU32 FUQ32 GEM32 GOI32 GYE32 HIA32 HRW32 IBS32 ILO32 IVK32 JFG32 JPC32 JYY32 KIU32 KSQ32 LCM32 LMI32 LWE32 MGA32 MPW32 MZS32 NJO32 NTK32 ODG32 ONC32 OWY32 PGU32 PQQ32 QAM32 QKI32 QUE32 REA32 RNW32 RXS32 SHO32 SRK32 TBG32 TLC32 TUY32 UEU32 UOQ32 UYM32 VII32 VSE32 WCA32 WLW32 WVS32 K65568 JG65568 TC65568 ACY65568 AMU65568 AWQ65568 BGM65568 BQI65568 CAE65568 CKA65568 CTW65568 DDS65568 DNO65568 DXK65568 EHG65568 ERC65568 FAY65568 FKU65568 FUQ65568 GEM65568 GOI65568 GYE65568 HIA65568 HRW65568 IBS65568 ILO65568 IVK65568 JFG65568 JPC65568 JYY65568 KIU65568 KSQ65568 LCM65568 LMI65568 LWE65568 MGA65568 MPW65568 MZS65568 NJO65568 NTK65568 ODG65568 ONC65568 OWY65568 PGU65568 PQQ65568 QAM65568 QKI65568 QUE65568 REA65568 RNW65568 RXS65568 SHO65568 SRK65568 TBG65568 TLC65568 TUY65568 UEU65568 UOQ65568 UYM65568 VII65568 VSE65568 WCA65568 WLW65568 WVS65568 K131104 JG131104 TC131104 ACY131104 AMU131104 AWQ131104 BGM131104 BQI131104 CAE131104 CKA131104 CTW131104 DDS131104 DNO131104 DXK131104 EHG131104 ERC131104 FAY131104 FKU131104 FUQ131104 GEM131104 GOI131104 GYE131104 HIA131104 HRW131104 IBS131104 ILO131104 IVK131104 JFG131104 JPC131104 JYY131104 KIU131104 KSQ131104 LCM131104 LMI131104 LWE131104 MGA131104 MPW131104 MZS131104 NJO131104 NTK131104 ODG131104 ONC131104 OWY131104 PGU131104 PQQ131104 QAM131104 QKI131104 QUE131104 REA131104 RNW131104 RXS131104 SHO131104 SRK131104 TBG131104 TLC131104 TUY131104 UEU131104 UOQ131104 UYM131104 VII131104 VSE131104 WCA131104 WLW131104 WVS131104 K196640 JG196640 TC196640 ACY196640 AMU196640 AWQ196640 BGM196640 BQI196640 CAE196640 CKA196640 CTW196640 DDS196640 DNO196640 DXK196640 EHG196640 ERC196640 FAY196640 FKU196640 FUQ196640 GEM196640 GOI196640 GYE196640 HIA196640 HRW196640 IBS196640 ILO196640 IVK196640 JFG196640 JPC196640 JYY196640 KIU196640 KSQ196640 LCM196640 LMI196640 LWE196640 MGA196640 MPW196640 MZS196640 NJO196640 NTK196640 ODG196640 ONC196640 OWY196640 PGU196640 PQQ196640 QAM196640 QKI196640 QUE196640 REA196640 RNW196640 RXS196640 SHO196640 SRK196640 TBG196640 TLC196640 TUY196640 UEU196640 UOQ196640 UYM196640 VII196640 VSE196640 WCA196640 WLW196640 WVS196640 K262176 JG262176 TC262176 ACY262176 AMU262176 AWQ262176 BGM262176 BQI262176 CAE262176 CKA262176 CTW262176 DDS262176 DNO262176 DXK262176 EHG262176 ERC262176 FAY262176 FKU262176 FUQ262176 GEM262176 GOI262176 GYE262176 HIA262176 HRW262176 IBS262176 ILO262176 IVK262176 JFG262176 JPC262176 JYY262176 KIU262176 KSQ262176 LCM262176 LMI262176 LWE262176 MGA262176 MPW262176 MZS262176 NJO262176 NTK262176 ODG262176 ONC262176 OWY262176 PGU262176 PQQ262176 QAM262176 QKI262176 QUE262176 REA262176 RNW262176 RXS262176 SHO262176 SRK262176 TBG262176 TLC262176 TUY262176 UEU262176 UOQ262176 UYM262176 VII262176 VSE262176 WCA262176 WLW262176 WVS262176 K327712 JG327712 TC327712 ACY327712 AMU327712 AWQ327712 BGM327712 BQI327712 CAE327712 CKA327712 CTW327712 DDS327712 DNO327712 DXK327712 EHG327712 ERC327712 FAY327712 FKU327712 FUQ327712 GEM327712 GOI327712 GYE327712 HIA327712 HRW327712 IBS327712 ILO327712 IVK327712 JFG327712 JPC327712 JYY327712 KIU327712 KSQ327712 LCM327712 LMI327712 LWE327712 MGA327712 MPW327712 MZS327712 NJO327712 NTK327712 ODG327712 ONC327712 OWY327712 PGU327712 PQQ327712 QAM327712 QKI327712 QUE327712 REA327712 RNW327712 RXS327712 SHO327712 SRK327712 TBG327712 TLC327712 TUY327712 UEU327712 UOQ327712 UYM327712 VII327712 VSE327712 WCA327712 WLW327712 WVS327712 K393248 JG393248 TC393248 ACY393248 AMU393248 AWQ393248 BGM393248 BQI393248 CAE393248 CKA393248 CTW393248 DDS393248 DNO393248 DXK393248 EHG393248 ERC393248 FAY393248 FKU393248 FUQ393248 GEM393248 GOI393248 GYE393248 HIA393248 HRW393248 IBS393248 ILO393248 IVK393248 JFG393248 JPC393248 JYY393248 KIU393248 KSQ393248 LCM393248 LMI393248 LWE393248 MGA393248 MPW393248 MZS393248 NJO393248 NTK393248 ODG393248 ONC393248 OWY393248 PGU393248 PQQ393248 QAM393248 QKI393248 QUE393248 REA393248 RNW393248 RXS393248 SHO393248 SRK393248 TBG393248 TLC393248 TUY393248 UEU393248 UOQ393248 UYM393248 VII393248 VSE393248 WCA393248 WLW393248 WVS393248 K458784 JG458784 TC458784 ACY458784 AMU458784 AWQ458784 BGM458784 BQI458784 CAE458784 CKA458784 CTW458784 DDS458784 DNO458784 DXK458784 EHG458784 ERC458784 FAY458784 FKU458784 FUQ458784 GEM458784 GOI458784 GYE458784 HIA458784 HRW458784 IBS458784 ILO458784 IVK458784 JFG458784 JPC458784 JYY458784 KIU458784 KSQ458784 LCM458784 LMI458784 LWE458784 MGA458784 MPW458784 MZS458784 NJO458784 NTK458784 ODG458784 ONC458784 OWY458784 PGU458784 PQQ458784 QAM458784 QKI458784 QUE458784 REA458784 RNW458784 RXS458784 SHO458784 SRK458784 TBG458784 TLC458784 TUY458784 UEU458784 UOQ458784 UYM458784 VII458784 VSE458784 WCA458784 WLW458784 WVS458784 K524320 JG524320 TC524320 ACY524320 AMU524320 AWQ524320 BGM524320 BQI524320 CAE524320 CKA524320 CTW524320 DDS524320 DNO524320 DXK524320 EHG524320 ERC524320 FAY524320 FKU524320 FUQ524320 GEM524320 GOI524320 GYE524320 HIA524320 HRW524320 IBS524320 ILO524320 IVK524320 JFG524320 JPC524320 JYY524320 KIU524320 KSQ524320 LCM524320 LMI524320 LWE524320 MGA524320 MPW524320 MZS524320 NJO524320 NTK524320 ODG524320 ONC524320 OWY524320 PGU524320 PQQ524320 QAM524320 QKI524320 QUE524320 REA524320 RNW524320 RXS524320 SHO524320 SRK524320 TBG524320 TLC524320 TUY524320 UEU524320 UOQ524320 UYM524320 VII524320 VSE524320 WCA524320 WLW524320 WVS524320 K589856 JG589856 TC589856 ACY589856 AMU589856 AWQ589856 BGM589856 BQI589856 CAE589856 CKA589856 CTW589856 DDS589856 DNO589856 DXK589856 EHG589856 ERC589856 FAY589856 FKU589856 FUQ589856 GEM589856 GOI589856 GYE589856 HIA589856 HRW589856 IBS589856 ILO589856 IVK589856 JFG589856 JPC589856 JYY589856 KIU589856 KSQ589856 LCM589856 LMI589856 LWE589856 MGA589856 MPW589856 MZS589856 NJO589856 NTK589856 ODG589856 ONC589856 OWY589856 PGU589856 PQQ589856 QAM589856 QKI589856 QUE589856 REA589856 RNW589856 RXS589856 SHO589856 SRK589856 TBG589856 TLC589856 TUY589856 UEU589856 UOQ589856 UYM589856 VII589856 VSE589856 WCA589856 WLW589856 WVS589856 K655392 JG655392 TC655392 ACY655392 AMU655392 AWQ655392 BGM655392 BQI655392 CAE655392 CKA655392 CTW655392 DDS655392 DNO655392 DXK655392 EHG655392 ERC655392 FAY655392 FKU655392 FUQ655392 GEM655392 GOI655392 GYE655392 HIA655392 HRW655392 IBS655392 ILO655392 IVK655392 JFG655392 JPC655392 JYY655392 KIU655392 KSQ655392 LCM655392 LMI655392 LWE655392 MGA655392 MPW655392 MZS655392 NJO655392 NTK655392 ODG655392 ONC655392 OWY655392 PGU655392 PQQ655392 QAM655392 QKI655392 QUE655392 REA655392 RNW655392 RXS655392 SHO655392 SRK655392 TBG655392 TLC655392 TUY655392 UEU655392 UOQ655392 UYM655392 VII655392 VSE655392 WCA655392 WLW655392 WVS655392 K720928 JG720928 TC720928 ACY720928 AMU720928 AWQ720928 BGM720928 BQI720928 CAE720928 CKA720928 CTW720928 DDS720928 DNO720928 DXK720928 EHG720928 ERC720928 FAY720928 FKU720928 FUQ720928 GEM720928 GOI720928 GYE720928 HIA720928 HRW720928 IBS720928 ILO720928 IVK720928 JFG720928 JPC720928 JYY720928 KIU720928 KSQ720928 LCM720928 LMI720928 LWE720928 MGA720928 MPW720928 MZS720928 NJO720928 NTK720928 ODG720928 ONC720928 OWY720928 PGU720928 PQQ720928 QAM720928 QKI720928 QUE720928 REA720928 RNW720928 RXS720928 SHO720928 SRK720928 TBG720928 TLC720928 TUY720928 UEU720928 UOQ720928 UYM720928 VII720928 VSE720928 WCA720928 WLW720928 WVS720928 K786464 JG786464 TC786464 ACY786464 AMU786464 AWQ786464 BGM786464 BQI786464 CAE786464 CKA786464 CTW786464 DDS786464 DNO786464 DXK786464 EHG786464 ERC786464 FAY786464 FKU786464 FUQ786464 GEM786464 GOI786464 GYE786464 HIA786464 HRW786464 IBS786464 ILO786464 IVK786464 JFG786464 JPC786464 JYY786464 KIU786464 KSQ786464 LCM786464 LMI786464 LWE786464 MGA786464 MPW786464 MZS786464 NJO786464 NTK786464 ODG786464 ONC786464 OWY786464 PGU786464 PQQ786464 QAM786464 QKI786464 QUE786464 REA786464 RNW786464 RXS786464 SHO786464 SRK786464 TBG786464 TLC786464 TUY786464 UEU786464 UOQ786464 UYM786464 VII786464 VSE786464 WCA786464 WLW786464 WVS786464 K852000 JG852000 TC852000 ACY852000 AMU852000 AWQ852000 BGM852000 BQI852000 CAE852000 CKA852000 CTW852000 DDS852000 DNO852000 DXK852000 EHG852000 ERC852000 FAY852000 FKU852000 FUQ852000 GEM852000 GOI852000 GYE852000 HIA852000 HRW852000 IBS852000 ILO852000 IVK852000 JFG852000 JPC852000 JYY852000 KIU852000 KSQ852000 LCM852000 LMI852000 LWE852000 MGA852000 MPW852000 MZS852000 NJO852000 NTK852000 ODG852000 ONC852000 OWY852000 PGU852000 PQQ852000 QAM852000 QKI852000 QUE852000 REA852000 RNW852000 RXS852000 SHO852000 SRK852000 TBG852000 TLC852000 TUY852000 UEU852000 UOQ852000 UYM852000 VII852000 VSE852000 WCA852000 WLW852000 WVS852000 K917536 JG917536 TC917536 ACY917536 AMU917536 AWQ917536 BGM917536 BQI917536 CAE917536 CKA917536 CTW917536 DDS917536 DNO917536 DXK917536 EHG917536 ERC917536 FAY917536 FKU917536 FUQ917536 GEM917536 GOI917536 GYE917536 HIA917536 HRW917536 IBS917536 ILO917536 IVK917536 JFG917536 JPC917536 JYY917536 KIU917536 KSQ917536 LCM917536 LMI917536 LWE917536 MGA917536 MPW917536 MZS917536 NJO917536 NTK917536 ODG917536 ONC917536 OWY917536 PGU917536 PQQ917536 QAM917536 QKI917536 QUE917536 REA917536 RNW917536 RXS917536 SHO917536 SRK917536 TBG917536 TLC917536 TUY917536 UEU917536 UOQ917536 UYM917536 VII917536 VSE917536 WCA917536 WLW917536 WVS917536 K983072 JG983072 TC983072 ACY983072 AMU983072 AWQ983072 BGM983072 BQI983072 CAE983072 CKA983072 CTW983072 DDS983072 DNO983072 DXK983072 EHG983072 ERC983072 FAY983072 FKU983072 FUQ983072 GEM983072 GOI983072 GYE983072 HIA983072 HRW983072 IBS983072 ILO983072 IVK983072 JFG983072 JPC983072 JYY983072 KIU983072 KSQ983072 LCM983072 LMI983072 LWE983072 MGA983072 MPW983072 MZS983072 NJO983072 NTK983072 ODG983072 ONC983072 OWY983072 PGU983072 PQQ983072 QAM983072 QKI983072 QUE983072 REA983072 RNW983072 RXS983072 SHO983072 SRK983072 TBG983072 TLC983072 TUY983072 UEU983072 UOQ983072 UYM983072 VII983072 VSE983072 WCA983072 WLW983072 WVS983072 K29 JG29 TC29 ACY29 AMU29 AWQ29 BGM29 BQI29 CAE29 CKA29 CTW29 DDS29 DNO29 DXK29 EHG29 ERC29 FAY29 FKU29 FUQ29 GEM29 GOI29 GYE29 HIA29 HRW29 IBS29 ILO29 IVK29 JFG29 JPC29 JYY29 KIU29 KSQ29 LCM29 LMI29 LWE29 MGA29 MPW29 MZS29 NJO29 NTK29 ODG29 ONC29 OWY29 PGU29 PQQ29 QAM29 QKI29 QUE29 REA29 RNW29 RXS29 SHO29 SRK29 TBG29 TLC29 TUY29 UEU29 UOQ29 UYM29 VII29 VSE29 WCA29 WLW29 WVS29 K65565 JG65565 TC65565 ACY65565 AMU65565 AWQ65565 BGM65565 BQI65565 CAE65565 CKA65565 CTW65565 DDS65565 DNO65565 DXK65565 EHG65565 ERC65565 FAY65565 FKU65565 FUQ65565 GEM65565 GOI65565 GYE65565 HIA65565 HRW65565 IBS65565 ILO65565 IVK65565 JFG65565 JPC65565 JYY65565 KIU65565 KSQ65565 LCM65565 LMI65565 LWE65565 MGA65565 MPW65565 MZS65565 NJO65565 NTK65565 ODG65565 ONC65565 OWY65565 PGU65565 PQQ65565 QAM65565 QKI65565 QUE65565 REA65565 RNW65565 RXS65565 SHO65565 SRK65565 TBG65565 TLC65565 TUY65565 UEU65565 UOQ65565 UYM65565 VII65565 VSE65565 WCA65565 WLW65565 WVS65565 K131101 JG131101 TC131101 ACY131101 AMU131101 AWQ131101 BGM131101 BQI131101 CAE131101 CKA131101 CTW131101 DDS131101 DNO131101 DXK131101 EHG131101 ERC131101 FAY131101 FKU131101 FUQ131101 GEM131101 GOI131101 GYE131101 HIA131101 HRW131101 IBS131101 ILO131101 IVK131101 JFG131101 JPC131101 JYY131101 KIU131101 KSQ131101 LCM131101 LMI131101 LWE131101 MGA131101 MPW131101 MZS131101 NJO131101 NTK131101 ODG131101 ONC131101 OWY131101 PGU131101 PQQ131101 QAM131101 QKI131101 QUE131101 REA131101 RNW131101 RXS131101 SHO131101 SRK131101 TBG131101 TLC131101 TUY131101 UEU131101 UOQ131101 UYM131101 VII131101 VSE131101 WCA131101 WLW131101 WVS131101 K196637 JG196637 TC196637 ACY196637 AMU196637 AWQ196637 BGM196637 BQI196637 CAE196637 CKA196637 CTW196637 DDS196637 DNO196637 DXK196637 EHG196637 ERC196637 FAY196637 FKU196637 FUQ196637 GEM196637 GOI196637 GYE196637 HIA196637 HRW196637 IBS196637 ILO196637 IVK196637 JFG196637 JPC196637 JYY196637 KIU196637 KSQ196637 LCM196637 LMI196637 LWE196637 MGA196637 MPW196637 MZS196637 NJO196637 NTK196637 ODG196637 ONC196637 OWY196637 PGU196637 PQQ196637 QAM196637 QKI196637 QUE196637 REA196637 RNW196637 RXS196637 SHO196637 SRK196637 TBG196637 TLC196637 TUY196637 UEU196637 UOQ196637 UYM196637 VII196637 VSE196637 WCA196637 WLW196637 WVS196637 K262173 JG262173 TC262173 ACY262173 AMU262173 AWQ262173 BGM262173 BQI262173 CAE262173 CKA262173 CTW262173 DDS262173 DNO262173 DXK262173 EHG262173 ERC262173 FAY262173 FKU262173 FUQ262173 GEM262173 GOI262173 GYE262173 HIA262173 HRW262173 IBS262173 ILO262173 IVK262173 JFG262173 JPC262173 JYY262173 KIU262173 KSQ262173 LCM262173 LMI262173 LWE262173 MGA262173 MPW262173 MZS262173 NJO262173 NTK262173 ODG262173 ONC262173 OWY262173 PGU262173 PQQ262173 QAM262173 QKI262173 QUE262173 REA262173 RNW262173 RXS262173 SHO262173 SRK262173 TBG262173 TLC262173 TUY262173 UEU262173 UOQ262173 UYM262173 VII262173 VSE262173 WCA262173 WLW262173 WVS262173 K327709 JG327709 TC327709 ACY327709 AMU327709 AWQ327709 BGM327709 BQI327709 CAE327709 CKA327709 CTW327709 DDS327709 DNO327709 DXK327709 EHG327709 ERC327709 FAY327709 FKU327709 FUQ327709 GEM327709 GOI327709 GYE327709 HIA327709 HRW327709 IBS327709 ILO327709 IVK327709 JFG327709 JPC327709 JYY327709 KIU327709 KSQ327709 LCM327709 LMI327709 LWE327709 MGA327709 MPW327709 MZS327709 NJO327709 NTK327709 ODG327709 ONC327709 OWY327709 PGU327709 PQQ327709 QAM327709 QKI327709 QUE327709 REA327709 RNW327709 RXS327709 SHO327709 SRK327709 TBG327709 TLC327709 TUY327709 UEU327709 UOQ327709 UYM327709 VII327709 VSE327709 WCA327709 WLW327709 WVS327709 K393245 JG393245 TC393245 ACY393245 AMU393245 AWQ393245 BGM393245 BQI393245 CAE393245 CKA393245 CTW393245 DDS393245 DNO393245 DXK393245 EHG393245 ERC393245 FAY393245 FKU393245 FUQ393245 GEM393245 GOI393245 GYE393245 HIA393245 HRW393245 IBS393245 ILO393245 IVK393245 JFG393245 JPC393245 JYY393245 KIU393245 KSQ393245 LCM393245 LMI393245 LWE393245 MGA393245 MPW393245 MZS393245 NJO393245 NTK393245 ODG393245 ONC393245 OWY393245 PGU393245 PQQ393245 QAM393245 QKI393245 QUE393245 REA393245 RNW393245 RXS393245 SHO393245 SRK393245 TBG393245 TLC393245 TUY393245 UEU393245 UOQ393245 UYM393245 VII393245 VSE393245 WCA393245 WLW393245 WVS393245 K458781 JG458781 TC458781 ACY458781 AMU458781 AWQ458781 BGM458781 BQI458781 CAE458781 CKA458781 CTW458781 DDS458781 DNO458781 DXK458781 EHG458781 ERC458781 FAY458781 FKU458781 FUQ458781 GEM458781 GOI458781 GYE458781 HIA458781 HRW458781 IBS458781 ILO458781 IVK458781 JFG458781 JPC458781 JYY458781 KIU458781 KSQ458781 LCM458781 LMI458781 LWE458781 MGA458781 MPW458781 MZS458781 NJO458781 NTK458781 ODG458781 ONC458781 OWY458781 PGU458781 PQQ458781 QAM458781 QKI458781 QUE458781 REA458781 RNW458781 RXS458781 SHO458781 SRK458781 TBG458781 TLC458781 TUY458781 UEU458781 UOQ458781 UYM458781 VII458781 VSE458781 WCA458781 WLW458781 WVS458781 K524317 JG524317 TC524317 ACY524317 AMU524317 AWQ524317 BGM524317 BQI524317 CAE524317 CKA524317 CTW524317 DDS524317 DNO524317 DXK524317 EHG524317 ERC524317 FAY524317 FKU524317 FUQ524317 GEM524317 GOI524317 GYE524317 HIA524317 HRW524317 IBS524317 ILO524317 IVK524317 JFG524317 JPC524317 JYY524317 KIU524317 KSQ524317 LCM524317 LMI524317 LWE524317 MGA524317 MPW524317 MZS524317 NJO524317 NTK524317 ODG524317 ONC524317 OWY524317 PGU524317 PQQ524317 QAM524317 QKI524317 QUE524317 REA524317 RNW524317 RXS524317 SHO524317 SRK524317 TBG524317 TLC524317 TUY524317 UEU524317 UOQ524317 UYM524317 VII524317 VSE524317 WCA524317 WLW524317 WVS524317 K589853 JG589853 TC589853 ACY589853 AMU589853 AWQ589853 BGM589853 BQI589853 CAE589853 CKA589853 CTW589853 DDS589853 DNO589853 DXK589853 EHG589853 ERC589853 FAY589853 FKU589853 FUQ589853 GEM589853 GOI589853 GYE589853 HIA589853 HRW589853 IBS589853 ILO589853 IVK589853 JFG589853 JPC589853 JYY589853 KIU589853 KSQ589853 LCM589853 LMI589853 LWE589853 MGA589853 MPW589853 MZS589853 NJO589853 NTK589853 ODG589853 ONC589853 OWY589853 PGU589853 PQQ589853 QAM589853 QKI589853 QUE589853 REA589853 RNW589853 RXS589853 SHO589853 SRK589853 TBG589853 TLC589853 TUY589853 UEU589853 UOQ589853 UYM589853 VII589853 VSE589853 WCA589853 WLW589853 WVS589853 K655389 JG655389 TC655389 ACY655389 AMU655389 AWQ655389 BGM655389 BQI655389 CAE655389 CKA655389 CTW655389 DDS655389 DNO655389 DXK655389 EHG655389 ERC655389 FAY655389 FKU655389 FUQ655389 GEM655389 GOI655389 GYE655389 HIA655389 HRW655389 IBS655389 ILO655389 IVK655389 JFG655389 JPC655389 JYY655389 KIU655389 KSQ655389 LCM655389 LMI655389 LWE655389 MGA655389 MPW655389 MZS655389 NJO655389 NTK655389 ODG655389 ONC655389 OWY655389 PGU655389 PQQ655389 QAM655389 QKI655389 QUE655389 REA655389 RNW655389 RXS655389 SHO655389 SRK655389 TBG655389 TLC655389 TUY655389 UEU655389 UOQ655389 UYM655389 VII655389 VSE655389 WCA655389 WLW655389 WVS655389 K720925 JG720925 TC720925 ACY720925 AMU720925 AWQ720925 BGM720925 BQI720925 CAE720925 CKA720925 CTW720925 DDS720925 DNO720925 DXK720925 EHG720925 ERC720925 FAY720925 FKU720925 FUQ720925 GEM720925 GOI720925 GYE720925 HIA720925 HRW720925 IBS720925 ILO720925 IVK720925 JFG720925 JPC720925 JYY720925 KIU720925 KSQ720925 LCM720925 LMI720925 LWE720925 MGA720925 MPW720925 MZS720925 NJO720925 NTK720925 ODG720925 ONC720925 OWY720925 PGU720925 PQQ720925 QAM720925 QKI720925 QUE720925 REA720925 RNW720925 RXS720925 SHO720925 SRK720925 TBG720925 TLC720925 TUY720925 UEU720925 UOQ720925 UYM720925 VII720925 VSE720925 WCA720925 WLW720925 WVS720925 K786461 JG786461 TC786461 ACY786461 AMU786461 AWQ786461 BGM786461 BQI786461 CAE786461 CKA786461 CTW786461 DDS786461 DNO786461 DXK786461 EHG786461 ERC786461 FAY786461 FKU786461 FUQ786461 GEM786461 GOI786461 GYE786461 HIA786461 HRW786461 IBS786461 ILO786461 IVK786461 JFG786461 JPC786461 JYY786461 KIU786461 KSQ786461 LCM786461 LMI786461 LWE786461 MGA786461 MPW786461 MZS786461 NJO786461 NTK786461 ODG786461 ONC786461 OWY786461 PGU786461 PQQ786461 QAM786461 QKI786461 QUE786461 REA786461 RNW786461 RXS786461 SHO786461 SRK786461 TBG786461 TLC786461 TUY786461 UEU786461 UOQ786461 UYM786461 VII786461 VSE786461 WCA786461 WLW786461 WVS786461 K851997 JG851997 TC851997 ACY851997 AMU851997 AWQ851997 BGM851997 BQI851997 CAE851997 CKA851997 CTW851997 DDS851997 DNO851997 DXK851997 EHG851997 ERC851997 FAY851997 FKU851997 FUQ851997 GEM851997 GOI851997 GYE851997 HIA851997 HRW851997 IBS851997 ILO851997 IVK851997 JFG851997 JPC851997 JYY851997 KIU851997 KSQ851997 LCM851997 LMI851997 LWE851997 MGA851997 MPW851997 MZS851997 NJO851997 NTK851997 ODG851997 ONC851997 OWY851997 PGU851997 PQQ851997 QAM851997 QKI851997 QUE851997 REA851997 RNW851997 RXS851997 SHO851997 SRK851997 TBG851997 TLC851997 TUY851997 UEU851997 UOQ851997 UYM851997 VII851997 VSE851997 WCA851997 WLW851997 WVS851997 K917533 JG917533 TC917533 ACY917533 AMU917533 AWQ917533 BGM917533 BQI917533 CAE917533 CKA917533 CTW917533 DDS917533 DNO917533 DXK917533 EHG917533 ERC917533 FAY917533 FKU917533 FUQ917533 GEM917533 GOI917533 GYE917533 HIA917533 HRW917533 IBS917533 ILO917533 IVK917533 JFG917533 JPC917533 JYY917533 KIU917533 KSQ917533 LCM917533 LMI917533 LWE917533 MGA917533 MPW917533 MZS917533 NJO917533 NTK917533 ODG917533 ONC917533 OWY917533 PGU917533 PQQ917533 QAM917533 QKI917533 QUE917533 REA917533 RNW917533 RXS917533 SHO917533 SRK917533 TBG917533 TLC917533 TUY917533 UEU917533 UOQ917533 UYM917533 VII917533 VSE917533 WCA917533 WLW917533 WVS917533 K983069 JG983069 TC983069 ACY983069 AMU983069 AWQ983069 BGM983069 BQI983069 CAE983069 CKA983069 CTW983069 DDS983069 DNO983069 DXK983069 EHG983069 ERC983069 FAY983069 FKU983069 FUQ983069 GEM983069 GOI983069 GYE983069 HIA983069 HRW983069 IBS983069 ILO983069 IVK983069 JFG983069 JPC983069 JYY983069 KIU983069 KSQ983069 LCM983069 LMI983069 LWE983069 MGA983069 MPW983069 MZS983069 NJO983069 NTK983069 ODG983069 ONC983069 OWY983069 PGU983069 PQQ983069 QAM983069 QKI983069 QUE983069 REA983069 RNW983069 RXS983069 SHO983069 SRK983069 TBG983069 TLC983069 TUY983069 UEU983069 UOQ983069 UYM983069 VII983069 VSE983069 WCA983069 WLW983069 WVS983069 K27 JG27 TC27 ACY27 AMU27 AWQ27 BGM27 BQI27 CAE27 CKA27 CTW27 DDS27 DNO27 DXK27 EHG27 ERC27 FAY27 FKU27 FUQ27 GEM27 GOI27 GYE27 HIA27 HRW27 IBS27 ILO27 IVK27 JFG27 JPC27 JYY27 KIU27 KSQ27 LCM27 LMI27 LWE27 MGA27 MPW27 MZS27 NJO27 NTK27 ODG27 ONC27 OWY27 PGU27 PQQ27 QAM27 QKI27 QUE27 REA27 RNW27 RXS27 SHO27 SRK27 TBG27 TLC27 TUY27 UEU27 UOQ27 UYM27 VII27 VSE27 WCA27 WLW27 WVS27 K65563 JG65563 TC65563 ACY65563 AMU65563 AWQ65563 BGM65563 BQI65563 CAE65563 CKA65563 CTW65563 DDS65563 DNO65563 DXK65563 EHG65563 ERC65563 FAY65563 FKU65563 FUQ65563 GEM65563 GOI65563 GYE65563 HIA65563 HRW65563 IBS65563 ILO65563 IVK65563 JFG65563 JPC65563 JYY65563 KIU65563 KSQ65563 LCM65563 LMI65563 LWE65563 MGA65563 MPW65563 MZS65563 NJO65563 NTK65563 ODG65563 ONC65563 OWY65563 PGU65563 PQQ65563 QAM65563 QKI65563 QUE65563 REA65563 RNW65563 RXS65563 SHO65563 SRK65563 TBG65563 TLC65563 TUY65563 UEU65563 UOQ65563 UYM65563 VII65563 VSE65563 WCA65563 WLW65563 WVS65563 K131099 JG131099 TC131099 ACY131099 AMU131099 AWQ131099 BGM131099 BQI131099 CAE131099 CKA131099 CTW131099 DDS131099 DNO131099 DXK131099 EHG131099 ERC131099 FAY131099 FKU131099 FUQ131099 GEM131099 GOI131099 GYE131099 HIA131099 HRW131099 IBS131099 ILO131099 IVK131099 JFG131099 JPC131099 JYY131099 KIU131099 KSQ131099 LCM131099 LMI131099 LWE131099 MGA131099 MPW131099 MZS131099 NJO131099 NTK131099 ODG131099 ONC131099 OWY131099 PGU131099 PQQ131099 QAM131099 QKI131099 QUE131099 REA131099 RNW131099 RXS131099 SHO131099 SRK131099 TBG131099 TLC131099 TUY131099 UEU131099 UOQ131099 UYM131099 VII131099 VSE131099 WCA131099 WLW131099 WVS131099 K196635 JG196635 TC196635 ACY196635 AMU196635 AWQ196635 BGM196635 BQI196635 CAE196635 CKA196635 CTW196635 DDS196635 DNO196635 DXK196635 EHG196635 ERC196635 FAY196635 FKU196635 FUQ196635 GEM196635 GOI196635 GYE196635 HIA196635 HRW196635 IBS196635 ILO196635 IVK196635 JFG196635 JPC196635 JYY196635 KIU196635 KSQ196635 LCM196635 LMI196635 LWE196635 MGA196635 MPW196635 MZS196635 NJO196635 NTK196635 ODG196635 ONC196635 OWY196635 PGU196635 PQQ196635 QAM196635 QKI196635 QUE196635 REA196635 RNW196635 RXS196635 SHO196635 SRK196635 TBG196635 TLC196635 TUY196635 UEU196635 UOQ196635 UYM196635 VII196635 VSE196635 WCA196635 WLW196635 WVS196635 K262171 JG262171 TC262171 ACY262171 AMU262171 AWQ262171 BGM262171 BQI262171 CAE262171 CKA262171 CTW262171 DDS262171 DNO262171 DXK262171 EHG262171 ERC262171 FAY262171 FKU262171 FUQ262171 GEM262171 GOI262171 GYE262171 HIA262171 HRW262171 IBS262171 ILO262171 IVK262171 JFG262171 JPC262171 JYY262171 KIU262171 KSQ262171 LCM262171 LMI262171 LWE262171 MGA262171 MPW262171 MZS262171 NJO262171 NTK262171 ODG262171 ONC262171 OWY262171 PGU262171 PQQ262171 QAM262171 QKI262171 QUE262171 REA262171 RNW262171 RXS262171 SHO262171 SRK262171 TBG262171 TLC262171 TUY262171 UEU262171 UOQ262171 UYM262171 VII262171 VSE262171 WCA262171 WLW262171 WVS262171 K327707 JG327707 TC327707 ACY327707 AMU327707 AWQ327707 BGM327707 BQI327707 CAE327707 CKA327707 CTW327707 DDS327707 DNO327707 DXK327707 EHG327707 ERC327707 FAY327707 FKU327707 FUQ327707 GEM327707 GOI327707 GYE327707 HIA327707 HRW327707 IBS327707 ILO327707 IVK327707 JFG327707 JPC327707 JYY327707 KIU327707 KSQ327707 LCM327707 LMI327707 LWE327707 MGA327707 MPW327707 MZS327707 NJO327707 NTK327707 ODG327707 ONC327707 OWY327707 PGU327707 PQQ327707 QAM327707 QKI327707 QUE327707 REA327707 RNW327707 RXS327707 SHO327707 SRK327707 TBG327707 TLC327707 TUY327707 UEU327707 UOQ327707 UYM327707 VII327707 VSE327707 WCA327707 WLW327707 WVS327707 K393243 JG393243 TC393243 ACY393243 AMU393243 AWQ393243 BGM393243 BQI393243 CAE393243 CKA393243 CTW393243 DDS393243 DNO393243 DXK393243 EHG393243 ERC393243 FAY393243 FKU393243 FUQ393243 GEM393243 GOI393243 GYE393243 HIA393243 HRW393243 IBS393243 ILO393243 IVK393243 JFG393243 JPC393243 JYY393243 KIU393243 KSQ393243 LCM393243 LMI393243 LWE393243 MGA393243 MPW393243 MZS393243 NJO393243 NTK393243 ODG393243 ONC393243 OWY393243 PGU393243 PQQ393243 QAM393243 QKI393243 QUE393243 REA393243 RNW393243 RXS393243 SHO393243 SRK393243 TBG393243 TLC393243 TUY393243 UEU393243 UOQ393243 UYM393243 VII393243 VSE393243 WCA393243 WLW393243 WVS393243 K458779 JG458779 TC458779 ACY458779 AMU458779 AWQ458779 BGM458779 BQI458779 CAE458779 CKA458779 CTW458779 DDS458779 DNO458779 DXK458779 EHG458779 ERC458779 FAY458779 FKU458779 FUQ458779 GEM458779 GOI458779 GYE458779 HIA458779 HRW458779 IBS458779 ILO458779 IVK458779 JFG458779 JPC458779 JYY458779 KIU458779 KSQ458779 LCM458779 LMI458779 LWE458779 MGA458779 MPW458779 MZS458779 NJO458779 NTK458779 ODG458779 ONC458779 OWY458779 PGU458779 PQQ458779 QAM458779 QKI458779 QUE458779 REA458779 RNW458779 RXS458779 SHO458779 SRK458779 TBG458779 TLC458779 TUY458779 UEU458779 UOQ458779 UYM458779 VII458779 VSE458779 WCA458779 WLW458779 WVS458779 K524315 JG524315 TC524315 ACY524315 AMU524315 AWQ524315 BGM524315 BQI524315 CAE524315 CKA524315 CTW524315 DDS524315 DNO524315 DXK524315 EHG524315 ERC524315 FAY524315 FKU524315 FUQ524315 GEM524315 GOI524315 GYE524315 HIA524315 HRW524315 IBS524315 ILO524315 IVK524315 JFG524315 JPC524315 JYY524315 KIU524315 KSQ524315 LCM524315 LMI524315 LWE524315 MGA524315 MPW524315 MZS524315 NJO524315 NTK524315 ODG524315 ONC524315 OWY524315 PGU524315 PQQ524315 QAM524315 QKI524315 QUE524315 REA524315 RNW524315 RXS524315 SHO524315 SRK524315 TBG524315 TLC524315 TUY524315 UEU524315 UOQ524315 UYM524315 VII524315 VSE524315 WCA524315 WLW524315 WVS524315 K589851 JG589851 TC589851 ACY589851 AMU589851 AWQ589851 BGM589851 BQI589851 CAE589851 CKA589851 CTW589851 DDS589851 DNO589851 DXK589851 EHG589851 ERC589851 FAY589851 FKU589851 FUQ589851 GEM589851 GOI589851 GYE589851 HIA589851 HRW589851 IBS589851 ILO589851 IVK589851 JFG589851 JPC589851 JYY589851 KIU589851 KSQ589851 LCM589851 LMI589851 LWE589851 MGA589851 MPW589851 MZS589851 NJO589851 NTK589851 ODG589851 ONC589851 OWY589851 PGU589851 PQQ589851 QAM589851 QKI589851 QUE589851 REA589851 RNW589851 RXS589851 SHO589851 SRK589851 TBG589851 TLC589851 TUY589851 UEU589851 UOQ589851 UYM589851 VII589851 VSE589851 WCA589851 WLW589851 WVS589851 K655387 JG655387 TC655387 ACY655387 AMU655387 AWQ655387 BGM655387 BQI655387 CAE655387 CKA655387 CTW655387 DDS655387 DNO655387 DXK655387 EHG655387 ERC655387 FAY655387 FKU655387 FUQ655387 GEM655387 GOI655387 GYE655387 HIA655387 HRW655387 IBS655387 ILO655387 IVK655387 JFG655387 JPC655387 JYY655387 KIU655387 KSQ655387 LCM655387 LMI655387 LWE655387 MGA655387 MPW655387 MZS655387 NJO655387 NTK655387 ODG655387 ONC655387 OWY655387 PGU655387 PQQ655387 QAM655387 QKI655387 QUE655387 REA655387 RNW655387 RXS655387 SHO655387 SRK655387 TBG655387 TLC655387 TUY655387 UEU655387 UOQ655387 UYM655387 VII655387 VSE655387 WCA655387 WLW655387 WVS655387 K720923 JG720923 TC720923 ACY720923 AMU720923 AWQ720923 BGM720923 BQI720923 CAE720923 CKA720923 CTW720923 DDS720923 DNO720923 DXK720923 EHG720923 ERC720923 FAY720923 FKU720923 FUQ720923 GEM720923 GOI720923 GYE720923 HIA720923 HRW720923 IBS720923 ILO720923 IVK720923 JFG720923 JPC720923 JYY720923 KIU720923 KSQ720923 LCM720923 LMI720923 LWE720923 MGA720923 MPW720923 MZS720923 NJO720923 NTK720923 ODG720923 ONC720923 OWY720923 PGU720923 PQQ720923 QAM720923 QKI720923 QUE720923 REA720923 RNW720923 RXS720923 SHO720923 SRK720923 TBG720923 TLC720923 TUY720923 UEU720923 UOQ720923 UYM720923 VII720923 VSE720923 WCA720923 WLW720923 WVS720923 K786459 JG786459 TC786459 ACY786459 AMU786459 AWQ786459 BGM786459 BQI786459 CAE786459 CKA786459 CTW786459 DDS786459 DNO786459 DXK786459 EHG786459 ERC786459 FAY786459 FKU786459 FUQ786459 GEM786459 GOI786459 GYE786459 HIA786459 HRW786459 IBS786459 ILO786459 IVK786459 JFG786459 JPC786459 JYY786459 KIU786459 KSQ786459 LCM786459 LMI786459 LWE786459 MGA786459 MPW786459 MZS786459 NJO786459 NTK786459 ODG786459 ONC786459 OWY786459 PGU786459 PQQ786459 QAM786459 QKI786459 QUE786459 REA786459 RNW786459 RXS786459 SHO786459 SRK786459 TBG786459 TLC786459 TUY786459 UEU786459 UOQ786459 UYM786459 VII786459 VSE786459 WCA786459 WLW786459 WVS786459 K851995 JG851995 TC851995 ACY851995 AMU851995 AWQ851995 BGM851995 BQI851995 CAE851995 CKA851995 CTW851995 DDS851995 DNO851995 DXK851995 EHG851995 ERC851995 FAY851995 FKU851995 FUQ851995 GEM851995 GOI851995 GYE851995 HIA851995 HRW851995 IBS851995 ILO851995 IVK851995 JFG851995 JPC851995 JYY851995 KIU851995 KSQ851995 LCM851995 LMI851995 LWE851995 MGA851995 MPW851995 MZS851995 NJO851995 NTK851995 ODG851995 ONC851995 OWY851995 PGU851995 PQQ851995 QAM851995 QKI851995 QUE851995 REA851995 RNW851995 RXS851995 SHO851995 SRK851995 TBG851995 TLC851995 TUY851995 UEU851995 UOQ851995 UYM851995 VII851995 VSE851995 WCA851995 WLW851995 WVS851995 K917531 JG917531 TC917531 ACY917531 AMU917531 AWQ917531 BGM917531 BQI917531 CAE917531 CKA917531 CTW917531 DDS917531 DNO917531 DXK917531 EHG917531 ERC917531 FAY917531 FKU917531 FUQ917531 GEM917531 GOI917531 GYE917531 HIA917531 HRW917531 IBS917531 ILO917531 IVK917531 JFG917531 JPC917531 JYY917531 KIU917531 KSQ917531 LCM917531 LMI917531 LWE917531 MGA917531 MPW917531 MZS917531 NJO917531 NTK917531 ODG917531 ONC917531 OWY917531 PGU917531 PQQ917531 QAM917531 QKI917531 QUE917531 REA917531 RNW917531 RXS917531 SHO917531 SRK917531 TBG917531 TLC917531 TUY917531 UEU917531 UOQ917531 UYM917531 VII917531 VSE917531 WCA917531 WLW917531 WVS917531 K983067 JG983067 TC983067 ACY983067 AMU983067 AWQ983067 BGM983067 BQI983067 CAE983067 CKA983067 CTW983067 DDS983067 DNO983067 DXK983067 EHG983067 ERC983067 FAY983067 FKU983067 FUQ983067 GEM983067 GOI983067 GYE983067 HIA983067 HRW983067 IBS983067 ILO983067 IVK983067 JFG983067 JPC983067 JYY983067 KIU983067 KSQ983067 LCM983067 LMI983067 LWE983067 MGA983067 MPW983067 MZS983067 NJO983067 NTK983067 ODG983067 ONC983067 OWY983067 PGU983067 PQQ983067 QAM983067 QKI983067 QUE983067 REA983067 RNW983067 RXS983067 SHO983067 SRK983067 TBG983067 TLC983067 TUY983067 UEU983067 UOQ983067 UYM983067 VII983067 VSE983067 WCA983067 WLW983067 WVS983067" xr:uid="{5192D794-1F6D-4BD0-B086-CA2AA008A1A9}"/>
  </dataValidations>
  <pageMargins left="0.2" right="0.2" top="0.36" bottom="0.41" header="0.3" footer="0.3"/>
  <pageSetup paperSize="9" scale="70" orientation="landscape" r:id="rId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1435E-086D-4D86-8F41-A5316E7C92FD}">
  <dimension ref="B2:Q30"/>
  <sheetViews>
    <sheetView zoomScale="85" zoomScaleNormal="85" workbookViewId="0">
      <pane xSplit="10" ySplit="8" topLeftCell="K9" activePane="bottomRight" state="frozen"/>
      <selection pane="topRight" activeCell="K1" sqref="K1"/>
      <selection pane="bottomLeft" activeCell="A9" sqref="A9"/>
      <selection pane="bottomRight" activeCell="C23" sqref="C23"/>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11.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1.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1.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1.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1.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1.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1.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1.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1.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1.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1.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1.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1.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1.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1.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1.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1.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1.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1.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1.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1.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1.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1.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1.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1.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1.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1.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1.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1.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1.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1.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1.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1.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1.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1.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1.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1.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1.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1.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1.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1.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1.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1.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1.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1.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1.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1.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1.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1.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1.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1.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1.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1.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1.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1.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1.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1.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1.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1.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1.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1.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1.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1.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1.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7307</v>
      </c>
      <c r="G2" s="4" t="s">
        <v>2</v>
      </c>
      <c r="H2" s="5"/>
      <c r="I2" s="6"/>
      <c r="J2" s="125">
        <f>SUM(H:H)</f>
        <v>23851</v>
      </c>
    </row>
    <row r="3" spans="2:17" ht="20.100000000000001" customHeight="1">
      <c r="B3" s="1" t="s">
        <v>3</v>
      </c>
      <c r="C3" s="1"/>
      <c r="D3" s="1"/>
      <c r="E3" s="14" t="s">
        <v>7308</v>
      </c>
    </row>
    <row r="4" spans="2:17" ht="20.100000000000001" customHeight="1">
      <c r="B4" s="1" t="s">
        <v>5</v>
      </c>
      <c r="C4" s="1"/>
      <c r="D4" s="1"/>
      <c r="E4" s="14">
        <v>212106</v>
      </c>
    </row>
    <row r="5" spans="2:17" ht="20.100000000000001" customHeight="1">
      <c r="B5" s="1" t="s">
        <v>6</v>
      </c>
      <c r="C5" s="1"/>
      <c r="D5" s="1"/>
      <c r="E5" s="15">
        <v>44909</v>
      </c>
    </row>
    <row r="6" spans="2:17" ht="20.100000000000001" customHeight="1">
      <c r="B6" s="1" t="s">
        <v>8</v>
      </c>
      <c r="C6" s="1"/>
      <c r="D6" s="1"/>
      <c r="E6" s="15">
        <v>44910</v>
      </c>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v>0</v>
      </c>
      <c r="H9" s="290">
        <f t="shared" ref="H9:H29" si="0">F9*G9</f>
        <v>0</v>
      </c>
      <c r="I9" s="18"/>
      <c r="J9" s="146"/>
      <c r="K9" s="146"/>
      <c r="L9" s="17"/>
      <c r="M9" s="19"/>
      <c r="N9" s="16"/>
      <c r="O9" s="17"/>
      <c r="P9" s="19"/>
      <c r="Q9" s="21"/>
    </row>
    <row r="10" spans="2:17" s="9" customFormat="1" ht="19.7" customHeight="1">
      <c r="B10" s="59">
        <v>5</v>
      </c>
      <c r="C10" s="59" t="s">
        <v>178</v>
      </c>
      <c r="D10" s="59" t="s">
        <v>178</v>
      </c>
      <c r="E10" s="1031" t="s">
        <v>7309</v>
      </c>
      <c r="F10" s="2189">
        <v>0</v>
      </c>
      <c r="G10" s="487">
        <v>9600</v>
      </c>
      <c r="H10" s="514">
        <f t="shared" si="0"/>
        <v>0</v>
      </c>
      <c r="I10" s="997"/>
      <c r="J10" s="483" t="s">
        <v>7310</v>
      </c>
      <c r="K10" s="2181" t="s">
        <v>7311</v>
      </c>
      <c r="L10" s="17"/>
      <c r="M10" s="19"/>
      <c r="N10" s="16"/>
      <c r="O10" s="17"/>
      <c r="P10" s="19"/>
      <c r="Q10" s="21"/>
    </row>
    <row r="11" spans="2:17" s="9" customFormat="1" ht="19.7" customHeight="1">
      <c r="B11" s="381"/>
      <c r="C11" s="381"/>
      <c r="D11" s="381"/>
      <c r="E11" s="357"/>
      <c r="F11" s="292"/>
      <c r="G11" s="52">
        <v>0</v>
      </c>
      <c r="H11" s="52">
        <f t="shared" si="0"/>
        <v>0</v>
      </c>
      <c r="I11" s="18"/>
      <c r="J11" s="54"/>
      <c r="K11" s="17"/>
      <c r="L11" s="17"/>
      <c r="M11" s="19"/>
      <c r="N11" s="16"/>
      <c r="O11" s="17"/>
      <c r="P11" s="19"/>
      <c r="Q11" s="21"/>
    </row>
    <row r="12" spans="2:17" s="9" customFormat="1" ht="19.7" customHeight="1">
      <c r="B12" s="59">
        <v>7</v>
      </c>
      <c r="C12" s="59" t="s">
        <v>35</v>
      </c>
      <c r="D12" s="59" t="s">
        <v>35</v>
      </c>
      <c r="E12" s="202" t="s">
        <v>7312</v>
      </c>
      <c r="F12" s="2189">
        <v>0</v>
      </c>
      <c r="G12" s="52">
        <v>63000</v>
      </c>
      <c r="H12" s="52">
        <f t="shared" si="0"/>
        <v>0</v>
      </c>
      <c r="I12" s="18"/>
      <c r="J12" s="2190" t="s">
        <v>7313</v>
      </c>
      <c r="K12" s="146" t="s">
        <v>7314</v>
      </c>
      <c r="L12" s="17"/>
      <c r="M12" s="19"/>
      <c r="N12" s="16"/>
      <c r="O12" s="17"/>
      <c r="P12" s="19"/>
      <c r="Q12" s="21"/>
    </row>
    <row r="13" spans="2:17" s="9" customFormat="1" ht="19.7" customHeight="1">
      <c r="B13" s="59">
        <v>7</v>
      </c>
      <c r="C13" s="59" t="s">
        <v>35</v>
      </c>
      <c r="D13" s="59" t="s">
        <v>35</v>
      </c>
      <c r="E13" s="202" t="s">
        <v>62</v>
      </c>
      <c r="F13" s="2189">
        <v>0</v>
      </c>
      <c r="G13" s="52">
        <v>1300</v>
      </c>
      <c r="H13" s="52">
        <f t="shared" si="0"/>
        <v>0</v>
      </c>
      <c r="I13" s="18"/>
      <c r="J13" s="2190" t="s">
        <v>7313</v>
      </c>
      <c r="K13" s="146" t="s">
        <v>7314</v>
      </c>
      <c r="L13" s="17"/>
      <c r="M13" s="19"/>
      <c r="N13" s="16"/>
      <c r="O13" s="17"/>
      <c r="P13" s="19"/>
      <c r="Q13" s="21"/>
    </row>
    <row r="14" spans="2:17" s="9" customFormat="1" ht="19.7" customHeight="1">
      <c r="B14" s="59"/>
      <c r="C14" s="59"/>
      <c r="D14" s="59"/>
      <c r="E14" s="202"/>
      <c r="F14" s="64"/>
      <c r="G14" s="52">
        <v>0</v>
      </c>
      <c r="H14" s="52">
        <f t="shared" si="0"/>
        <v>0</v>
      </c>
      <c r="I14" s="18"/>
      <c r="J14" s="54"/>
      <c r="K14" s="17"/>
      <c r="L14" s="17"/>
      <c r="M14" s="19"/>
      <c r="N14" s="16"/>
      <c r="O14" s="17"/>
      <c r="P14" s="19"/>
      <c r="Q14" s="21"/>
    </row>
    <row r="15" spans="2:17" s="9" customFormat="1" ht="19.7" customHeight="1">
      <c r="B15" s="59">
        <v>6</v>
      </c>
      <c r="C15" s="59" t="s">
        <v>2741</v>
      </c>
      <c r="D15" s="59" t="s">
        <v>178</v>
      </c>
      <c r="E15" s="202" t="s">
        <v>553</v>
      </c>
      <c r="F15" s="64">
        <v>2</v>
      </c>
      <c r="G15" s="52">
        <v>147</v>
      </c>
      <c r="H15" s="52">
        <f t="shared" si="0"/>
        <v>294</v>
      </c>
      <c r="I15" s="18"/>
      <c r="J15" s="54" t="s">
        <v>1042</v>
      </c>
      <c r="K15" s="146" t="s">
        <v>7315</v>
      </c>
      <c r="L15" s="17"/>
      <c r="M15" s="19">
        <v>44896</v>
      </c>
      <c r="N15" s="16"/>
      <c r="O15" s="17"/>
      <c r="P15" s="19">
        <v>44909</v>
      </c>
      <c r="Q15" s="21"/>
    </row>
    <row r="16" spans="2:17" s="9" customFormat="1" ht="19.7" customHeight="1">
      <c r="B16" s="59">
        <v>6</v>
      </c>
      <c r="C16" s="59" t="s">
        <v>178</v>
      </c>
      <c r="D16" s="59" t="s">
        <v>178</v>
      </c>
      <c r="E16" s="202" t="s">
        <v>7316</v>
      </c>
      <c r="F16" s="64">
        <v>1</v>
      </c>
      <c r="G16" s="52">
        <v>5905</v>
      </c>
      <c r="H16" s="52">
        <f t="shared" si="0"/>
        <v>5905</v>
      </c>
      <c r="I16" s="18"/>
      <c r="J16" s="54" t="s">
        <v>7317</v>
      </c>
      <c r="K16" s="146" t="s">
        <v>7315</v>
      </c>
      <c r="L16" s="17"/>
      <c r="M16" s="19">
        <v>44896</v>
      </c>
      <c r="N16" s="16"/>
      <c r="O16" s="17"/>
      <c r="P16" s="19">
        <v>44909</v>
      </c>
      <c r="Q16" s="21"/>
    </row>
    <row r="17" spans="2:17" s="9" customFormat="1" ht="19.7" customHeight="1">
      <c r="B17" s="59">
        <v>6</v>
      </c>
      <c r="C17" s="59" t="s">
        <v>178</v>
      </c>
      <c r="D17" s="59" t="s">
        <v>178</v>
      </c>
      <c r="E17" s="202" t="s">
        <v>3664</v>
      </c>
      <c r="F17" s="64">
        <v>1</v>
      </c>
      <c r="G17" s="52">
        <v>5099</v>
      </c>
      <c r="H17" s="52">
        <f t="shared" si="0"/>
        <v>5099</v>
      </c>
      <c r="I17" s="18"/>
      <c r="J17" s="54" t="s">
        <v>3665</v>
      </c>
      <c r="K17" s="146" t="s">
        <v>7315</v>
      </c>
      <c r="L17" s="17"/>
      <c r="M17" s="19">
        <v>44896</v>
      </c>
      <c r="N17" s="16"/>
      <c r="O17" s="17"/>
      <c r="P17" s="19">
        <v>44909</v>
      </c>
      <c r="Q17" s="21"/>
    </row>
    <row r="18" spans="2:17" s="9" customFormat="1" ht="19.7" customHeight="1">
      <c r="B18" s="59">
        <v>6</v>
      </c>
      <c r="C18" s="59" t="s">
        <v>178</v>
      </c>
      <c r="D18" s="59" t="s">
        <v>178</v>
      </c>
      <c r="E18" s="202" t="s">
        <v>3667</v>
      </c>
      <c r="F18" s="64">
        <v>1</v>
      </c>
      <c r="G18" s="52">
        <v>4778</v>
      </c>
      <c r="H18" s="52">
        <f t="shared" si="0"/>
        <v>4778</v>
      </c>
      <c r="I18" s="18"/>
      <c r="J18" s="54" t="s">
        <v>3668</v>
      </c>
      <c r="K18" s="146" t="s">
        <v>7315</v>
      </c>
      <c r="L18" s="17"/>
      <c r="M18" s="19">
        <v>44896</v>
      </c>
      <c r="N18" s="16"/>
      <c r="O18" s="17"/>
      <c r="P18" s="19">
        <v>44909</v>
      </c>
      <c r="Q18" s="21"/>
    </row>
    <row r="19" spans="2:17" s="9" customFormat="1" ht="19.7" customHeight="1">
      <c r="B19" s="59">
        <v>6</v>
      </c>
      <c r="C19" s="59" t="s">
        <v>178</v>
      </c>
      <c r="D19" s="59" t="s">
        <v>178</v>
      </c>
      <c r="E19" s="202" t="s">
        <v>3669</v>
      </c>
      <c r="F19" s="64">
        <v>1</v>
      </c>
      <c r="G19" s="52">
        <v>5157</v>
      </c>
      <c r="H19" s="52">
        <f t="shared" si="0"/>
        <v>5157</v>
      </c>
      <c r="I19" s="18"/>
      <c r="J19" s="54" t="s">
        <v>3670</v>
      </c>
      <c r="K19" s="146" t="s">
        <v>7315</v>
      </c>
      <c r="L19" s="17"/>
      <c r="M19" s="19">
        <v>44896</v>
      </c>
      <c r="N19" s="16"/>
      <c r="O19" s="17"/>
      <c r="P19" s="19">
        <v>44909</v>
      </c>
      <c r="Q19" s="21"/>
    </row>
    <row r="20" spans="2:17" s="9" customFormat="1" ht="19.7" customHeight="1">
      <c r="B20" s="59">
        <v>6</v>
      </c>
      <c r="C20" s="59" t="s">
        <v>178</v>
      </c>
      <c r="D20" s="59" t="s">
        <v>178</v>
      </c>
      <c r="E20" s="202" t="s">
        <v>3671</v>
      </c>
      <c r="F20" s="64">
        <v>1</v>
      </c>
      <c r="G20" s="52">
        <v>1270</v>
      </c>
      <c r="H20" s="52">
        <f t="shared" si="0"/>
        <v>1270</v>
      </c>
      <c r="I20" s="18"/>
      <c r="J20" s="54" t="s">
        <v>3672</v>
      </c>
      <c r="K20" s="146" t="s">
        <v>7315</v>
      </c>
      <c r="L20" s="17"/>
      <c r="M20" s="19">
        <v>44896</v>
      </c>
      <c r="N20" s="16"/>
      <c r="O20" s="17"/>
      <c r="P20" s="19">
        <v>44909</v>
      </c>
      <c r="Q20" s="21"/>
    </row>
    <row r="21" spans="2:17" s="9" customFormat="1" ht="19.7" customHeight="1">
      <c r="B21" s="59">
        <v>6</v>
      </c>
      <c r="C21" s="59" t="s">
        <v>178</v>
      </c>
      <c r="D21" s="59" t="s">
        <v>178</v>
      </c>
      <c r="E21" s="202" t="s">
        <v>3673</v>
      </c>
      <c r="F21" s="64">
        <v>1</v>
      </c>
      <c r="G21" s="52">
        <v>1270</v>
      </c>
      <c r="H21" s="52">
        <f t="shared" si="0"/>
        <v>1270</v>
      </c>
      <c r="I21" s="18"/>
      <c r="J21" s="54" t="s">
        <v>3672</v>
      </c>
      <c r="K21" s="146" t="s">
        <v>7315</v>
      </c>
      <c r="L21" s="17"/>
      <c r="M21" s="19">
        <v>44896</v>
      </c>
      <c r="N21" s="16"/>
      <c r="O21" s="17"/>
      <c r="P21" s="19">
        <v>44909</v>
      </c>
      <c r="Q21" s="21"/>
    </row>
    <row r="22" spans="2:17" s="9" customFormat="1" ht="19.7" customHeight="1">
      <c r="B22" s="59">
        <v>6</v>
      </c>
      <c r="C22" s="59" t="s">
        <v>178</v>
      </c>
      <c r="D22" s="59" t="s">
        <v>178</v>
      </c>
      <c r="E22" s="202" t="s">
        <v>2035</v>
      </c>
      <c r="F22" s="64">
        <v>1</v>
      </c>
      <c r="G22" s="52">
        <v>78</v>
      </c>
      <c r="H22" s="52">
        <f t="shared" si="0"/>
        <v>78</v>
      </c>
      <c r="I22" s="18"/>
      <c r="J22" s="54" t="s">
        <v>3674</v>
      </c>
      <c r="K22" s="146" t="s">
        <v>7315</v>
      </c>
      <c r="L22" s="17"/>
      <c r="M22" s="19">
        <v>44896</v>
      </c>
      <c r="N22" s="16"/>
      <c r="O22" s="17"/>
      <c r="P22" s="19">
        <v>44909</v>
      </c>
      <c r="Q22" s="21"/>
    </row>
    <row r="23" spans="2:17" s="9" customFormat="1" ht="19.7" customHeight="1">
      <c r="B23" s="381"/>
      <c r="C23" s="381"/>
      <c r="D23" s="381"/>
      <c r="E23" s="357"/>
      <c r="F23" s="292"/>
      <c r="G23" s="52">
        <v>0</v>
      </c>
      <c r="H23" s="52">
        <f t="shared" si="0"/>
        <v>0</v>
      </c>
      <c r="I23" s="18"/>
      <c r="J23" s="54"/>
      <c r="K23" s="17"/>
      <c r="L23" s="17"/>
      <c r="M23" s="19"/>
      <c r="N23" s="16"/>
      <c r="O23" s="17"/>
      <c r="P23" s="19"/>
      <c r="Q23" s="21"/>
    </row>
    <row r="24" spans="2:17" s="9" customFormat="1" ht="19.7" customHeight="1">
      <c r="B24" s="16"/>
      <c r="C24" s="16"/>
      <c r="D24" s="16"/>
      <c r="E24" s="145"/>
      <c r="F24" s="17"/>
      <c r="G24" s="52">
        <v>0</v>
      </c>
      <c r="H24" s="52">
        <f t="shared" si="0"/>
        <v>0</v>
      </c>
      <c r="I24" s="18"/>
      <c r="J24" s="54"/>
      <c r="K24" s="17"/>
      <c r="L24" s="17"/>
      <c r="M24" s="19"/>
      <c r="N24" s="16"/>
      <c r="O24" s="17"/>
      <c r="P24" s="19"/>
      <c r="Q24" s="21"/>
    </row>
    <row r="25" spans="2:17" s="9" customFormat="1" ht="19.7" customHeight="1">
      <c r="B25" s="16"/>
      <c r="C25" s="16"/>
      <c r="D25" s="16"/>
      <c r="E25" s="145"/>
      <c r="F25" s="17"/>
      <c r="G25" s="52">
        <v>0</v>
      </c>
      <c r="H25" s="52">
        <f t="shared" si="0"/>
        <v>0</v>
      </c>
      <c r="I25" s="18"/>
      <c r="J25" s="54"/>
      <c r="K25" s="17"/>
      <c r="L25" s="17"/>
      <c r="M25" s="19"/>
      <c r="N25" s="16"/>
      <c r="O25" s="17"/>
      <c r="P25" s="19"/>
      <c r="Q25" s="21"/>
    </row>
    <row r="26" spans="2:17" s="9" customFormat="1" ht="19.7" customHeight="1">
      <c r="B26" s="16"/>
      <c r="C26" s="16"/>
      <c r="D26" s="16"/>
      <c r="E26" s="145"/>
      <c r="F26" s="17"/>
      <c r="G26" s="52">
        <v>0</v>
      </c>
      <c r="H26" s="52">
        <f t="shared" si="0"/>
        <v>0</v>
      </c>
      <c r="I26" s="18"/>
      <c r="J26" s="54"/>
      <c r="K26" s="17"/>
      <c r="L26" s="17"/>
      <c r="M26" s="19"/>
      <c r="N26" s="16"/>
      <c r="O26" s="17"/>
      <c r="P26" s="19"/>
      <c r="Q26" s="21"/>
    </row>
    <row r="27" spans="2:17" s="9" customFormat="1" ht="19.7" customHeight="1">
      <c r="B27" s="16"/>
      <c r="C27" s="16"/>
      <c r="D27" s="16"/>
      <c r="E27" s="145"/>
      <c r="F27" s="17"/>
      <c r="G27" s="52">
        <v>0</v>
      </c>
      <c r="H27" s="52">
        <f t="shared" si="0"/>
        <v>0</v>
      </c>
      <c r="I27" s="18"/>
      <c r="J27" s="54"/>
      <c r="K27" s="17"/>
      <c r="L27" s="17"/>
      <c r="M27" s="19"/>
      <c r="N27" s="16"/>
      <c r="O27" s="17"/>
      <c r="P27" s="19"/>
      <c r="Q27" s="21"/>
    </row>
    <row r="28" spans="2:17" s="9" customFormat="1" ht="19.7" customHeight="1">
      <c r="B28" s="16"/>
      <c r="C28" s="16"/>
      <c r="D28" s="16"/>
      <c r="E28" s="145"/>
      <c r="F28" s="17"/>
      <c r="G28" s="52">
        <v>0</v>
      </c>
      <c r="H28" s="52">
        <f t="shared" si="0"/>
        <v>0</v>
      </c>
      <c r="I28" s="18"/>
      <c r="J28" s="54"/>
      <c r="K28" s="17"/>
      <c r="L28" s="17"/>
      <c r="M28" s="19"/>
      <c r="N28" s="16"/>
      <c r="O28" s="17"/>
      <c r="P28" s="19"/>
      <c r="Q28" s="21"/>
    </row>
    <row r="29" spans="2:17" s="9" customFormat="1" ht="19.7" customHeight="1">
      <c r="B29" s="16"/>
      <c r="C29" s="16"/>
      <c r="D29" s="16"/>
      <c r="E29" s="145"/>
      <c r="F29" s="17"/>
      <c r="G29" s="52">
        <v>0</v>
      </c>
      <c r="H29" s="52">
        <f t="shared" si="0"/>
        <v>0</v>
      </c>
      <c r="I29" s="18"/>
      <c r="J29" s="54"/>
      <c r="K29" s="17"/>
      <c r="L29" s="17"/>
      <c r="M29" s="19"/>
      <c r="N29" s="16"/>
      <c r="O29" s="17"/>
      <c r="P29" s="19"/>
      <c r="Q29" s="21"/>
    </row>
    <row r="30" spans="2:17">
      <c r="G30" s="11"/>
      <c r="H30" s="11"/>
    </row>
  </sheetData>
  <autoFilter ref="B8:O29" xr:uid="{2F7313BF-2DAD-4511-9AF6-E5F134922CE2}"/>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D972B-064B-4522-AC61-26D87E4955B9}">
  <sheetPr>
    <tabColor rgb="FFFFC000"/>
  </sheetPr>
  <dimension ref="A2:Q40"/>
  <sheetViews>
    <sheetView zoomScale="70" zoomScaleNormal="70" workbookViewId="0">
      <pane xSplit="10" ySplit="8" topLeftCell="L9" activePane="bottomRight" state="frozen"/>
      <selection activeCell="D26" sqref="D26"/>
      <selection pane="topRight" activeCell="D26" sqref="D26"/>
      <selection pane="bottomLeft" activeCell="D26" sqref="D26"/>
      <selection pane="bottomRight" activeCell="Q23" sqref="Q23:Q27"/>
    </sheetView>
  </sheetViews>
  <sheetFormatPr defaultColWidth="11.75" defaultRowHeight="13.5" customHeight="1"/>
  <cols>
    <col min="1" max="1" width="11.75" style="3"/>
    <col min="2" max="2" width="6.25" style="9" customWidth="1"/>
    <col min="3" max="3" width="15.25" style="3" customWidth="1"/>
    <col min="4" max="4" width="15.5" style="3" customWidth="1"/>
    <col min="5" max="5" width="71.5" style="3" customWidth="1"/>
    <col min="6" max="6" width="10.75" style="9" customWidth="1"/>
    <col min="7" max="8" width="12.125" style="9" customWidth="1"/>
    <col min="9" max="9" width="7.125" style="11" customWidth="1"/>
    <col min="10" max="10" width="50.5" style="3" customWidth="1"/>
    <col min="11" max="11" width="45.25" style="3" customWidth="1"/>
    <col min="12" max="12" width="8.125" style="9" customWidth="1"/>
    <col min="13" max="13" width="17" style="9" customWidth="1"/>
    <col min="14" max="14" width="7.875" style="3" customWidth="1"/>
    <col min="15" max="15" width="16.375" style="9" customWidth="1"/>
    <col min="16" max="16" width="17.875" style="199" customWidth="1"/>
    <col min="17" max="17" width="19.375" style="199" customWidth="1"/>
    <col min="18" max="16384" width="11.75" style="3"/>
  </cols>
  <sheetData>
    <row r="2" spans="1:17" ht="20.100000000000001" customHeight="1">
      <c r="B2" s="682" t="s">
        <v>1966</v>
      </c>
      <c r="C2" s="682"/>
      <c r="D2" s="682"/>
      <c r="E2" s="2191" t="s">
        <v>7318</v>
      </c>
      <c r="G2" s="684" t="s">
        <v>1968</v>
      </c>
      <c r="H2" s="685"/>
      <c r="I2" s="686"/>
      <c r="J2" s="687">
        <f>SUM(H:H)</f>
        <v>38836</v>
      </c>
    </row>
    <row r="3" spans="1:17" ht="20.100000000000001" customHeight="1">
      <c r="B3" s="682" t="s">
        <v>1969</v>
      </c>
      <c r="C3" s="682"/>
      <c r="D3" s="682"/>
      <c r="E3" s="688"/>
    </row>
    <row r="4" spans="1:17" ht="20.100000000000001" customHeight="1">
      <c r="B4" s="682" t="s">
        <v>1971</v>
      </c>
      <c r="C4" s="682"/>
      <c r="D4" s="682"/>
      <c r="E4" s="688"/>
      <c r="G4" s="2192" t="s">
        <v>7319</v>
      </c>
      <c r="H4" s="2192"/>
      <c r="I4" s="2192"/>
      <c r="J4" s="2192"/>
    </row>
    <row r="5" spans="1:17" ht="20.100000000000001" customHeight="1">
      <c r="B5" s="682" t="s">
        <v>1974</v>
      </c>
      <c r="C5" s="682"/>
      <c r="D5" s="682"/>
      <c r="E5" s="690"/>
      <c r="G5" s="2192"/>
      <c r="H5" s="2192"/>
      <c r="I5" s="2192"/>
      <c r="J5" s="2192"/>
    </row>
    <row r="6" spans="1:17" ht="20.100000000000001" customHeight="1">
      <c r="B6" s="682" t="s">
        <v>1975</v>
      </c>
      <c r="C6" s="682"/>
      <c r="D6" s="682"/>
      <c r="E6" s="690"/>
      <c r="H6" s="422"/>
    </row>
    <row r="8" spans="1:17" s="9" customFormat="1" ht="19.5" customHeight="1">
      <c r="B8" s="692" t="s">
        <v>1977</v>
      </c>
      <c r="C8" s="693" t="s">
        <v>1978</v>
      </c>
      <c r="D8" s="693" t="s">
        <v>1979</v>
      </c>
      <c r="E8" s="694" t="s">
        <v>1980</v>
      </c>
      <c r="F8" s="694" t="s">
        <v>13</v>
      </c>
      <c r="G8" s="694" t="s">
        <v>14</v>
      </c>
      <c r="H8" s="696" t="s">
        <v>15</v>
      </c>
      <c r="I8" s="696" t="s">
        <v>1981</v>
      </c>
      <c r="J8" s="694" t="s">
        <v>1982</v>
      </c>
      <c r="K8" s="694" t="s">
        <v>1983</v>
      </c>
      <c r="L8" s="694" t="s">
        <v>1984</v>
      </c>
      <c r="M8" s="697" t="s">
        <v>1985</v>
      </c>
      <c r="N8" s="693" t="s">
        <v>1986</v>
      </c>
      <c r="O8" s="694" t="s">
        <v>1987</v>
      </c>
      <c r="P8" s="697" t="s">
        <v>1988</v>
      </c>
      <c r="Q8" s="698" t="s">
        <v>1989</v>
      </c>
    </row>
    <row r="9" spans="1:17" s="9" customFormat="1" ht="19.5" customHeight="1">
      <c r="B9" s="693"/>
      <c r="C9" s="693"/>
      <c r="D9" s="693"/>
      <c r="E9" s="739"/>
      <c r="F9" s="702"/>
      <c r="G9" s="702"/>
      <c r="H9" s="702"/>
      <c r="I9" s="704"/>
      <c r="J9" s="705"/>
      <c r="K9" s="694"/>
      <c r="L9" s="694"/>
      <c r="M9" s="697"/>
      <c r="N9" s="693"/>
      <c r="O9" s="694"/>
      <c r="P9" s="697"/>
      <c r="Q9" s="698"/>
    </row>
    <row r="10" spans="1:17" ht="18" customHeight="1">
      <c r="B10" s="930" t="s">
        <v>2202</v>
      </c>
      <c r="C10" s="931"/>
      <c r="D10" s="931"/>
      <c r="E10" s="932"/>
      <c r="F10" s="762"/>
      <c r="G10" s="762"/>
      <c r="H10" s="702"/>
      <c r="I10" s="704"/>
      <c r="J10" s="761"/>
      <c r="K10" s="739"/>
      <c r="L10" s="763"/>
      <c r="M10" s="697"/>
      <c r="N10" s="698"/>
      <c r="O10" s="698"/>
      <c r="P10" s="697"/>
      <c r="Q10" s="764"/>
    </row>
    <row r="11" spans="1:17" ht="18" customHeight="1">
      <c r="B11" s="772">
        <v>1</v>
      </c>
      <c r="C11" s="721" t="s">
        <v>1304</v>
      </c>
      <c r="D11" s="721" t="s">
        <v>178</v>
      </c>
      <c r="E11" s="722" t="s">
        <v>7320</v>
      </c>
      <c r="F11" s="793">
        <v>1</v>
      </c>
      <c r="G11" s="1081">
        <v>6070</v>
      </c>
      <c r="H11" s="278">
        <f t="shared" ref="H11:H27" si="0">F11*G11</f>
        <v>6070</v>
      </c>
      <c r="I11" s="720"/>
      <c r="J11" s="510" t="s">
        <v>7321</v>
      </c>
      <c r="K11" s="471"/>
      <c r="L11" s="17"/>
      <c r="M11" s="56">
        <v>44762</v>
      </c>
      <c r="N11" s="17" t="s">
        <v>7322</v>
      </c>
      <c r="O11" s="56">
        <v>44767</v>
      </c>
      <c r="P11" s="56"/>
      <c r="Q11" s="21">
        <v>44767</v>
      </c>
    </row>
    <row r="12" spans="1:17" ht="18" customHeight="1">
      <c r="B12" s="790">
        <f>B11+1</f>
        <v>2</v>
      </c>
      <c r="C12" s="721" t="s">
        <v>1304</v>
      </c>
      <c r="D12" s="721" t="s">
        <v>178</v>
      </c>
      <c r="E12" s="722" t="s">
        <v>7323</v>
      </c>
      <c r="F12" s="793">
        <v>1</v>
      </c>
      <c r="G12" s="1081">
        <v>3520</v>
      </c>
      <c r="H12" s="278">
        <f t="shared" si="0"/>
        <v>3520</v>
      </c>
      <c r="I12" s="720"/>
      <c r="J12" s="510" t="s">
        <v>7324</v>
      </c>
      <c r="K12" s="471"/>
      <c r="L12" s="17"/>
      <c r="M12" s="56">
        <v>44762</v>
      </c>
      <c r="N12" s="17" t="s">
        <v>7322</v>
      </c>
      <c r="O12" s="56">
        <v>44767</v>
      </c>
      <c r="P12" s="56"/>
      <c r="Q12" s="21">
        <v>44767</v>
      </c>
    </row>
    <row r="13" spans="1:17" s="551" customFormat="1" ht="20.25" customHeight="1">
      <c r="A13" s="2193" t="s">
        <v>7325</v>
      </c>
      <c r="B13" s="2104">
        <f t="shared" ref="B13:B21" si="1">+B12+1</f>
        <v>3</v>
      </c>
      <c r="C13" s="2104" t="s">
        <v>96</v>
      </c>
      <c r="D13" s="207" t="s">
        <v>80</v>
      </c>
      <c r="E13" s="2194" t="s">
        <v>1853</v>
      </c>
      <c r="F13" s="2195">
        <v>1</v>
      </c>
      <c r="G13" s="2196">
        <v>4080</v>
      </c>
      <c r="H13" s="2197">
        <f t="shared" si="0"/>
        <v>4080</v>
      </c>
      <c r="I13" s="2198"/>
      <c r="J13" s="2194" t="s">
        <v>1854</v>
      </c>
      <c r="K13" s="2194"/>
      <c r="L13" s="358" t="s">
        <v>4317</v>
      </c>
      <c r="M13" s="550">
        <v>44762</v>
      </c>
      <c r="N13" s="358" t="s">
        <v>7322</v>
      </c>
      <c r="O13" s="550"/>
      <c r="P13" s="550"/>
      <c r="Q13" s="380"/>
    </row>
    <row r="14" spans="1:17" s="551" customFormat="1" ht="18" customHeight="1">
      <c r="A14" s="2193"/>
      <c r="B14" s="2104">
        <f t="shared" si="1"/>
        <v>4</v>
      </c>
      <c r="C14" s="2104" t="s">
        <v>96</v>
      </c>
      <c r="D14" s="207" t="s">
        <v>407</v>
      </c>
      <c r="E14" s="2199" t="s">
        <v>4312</v>
      </c>
      <c r="F14" s="2200">
        <v>1</v>
      </c>
      <c r="G14" s="2196">
        <v>6780</v>
      </c>
      <c r="H14" s="2201">
        <f t="shared" si="0"/>
        <v>6780</v>
      </c>
      <c r="I14" s="2198"/>
      <c r="J14" s="2202" t="s">
        <v>1851</v>
      </c>
      <c r="K14" s="2203" t="s">
        <v>4313</v>
      </c>
      <c r="L14" s="358" t="s">
        <v>4314</v>
      </c>
      <c r="M14" s="550">
        <v>44762</v>
      </c>
      <c r="N14" s="358" t="s">
        <v>7322</v>
      </c>
      <c r="O14" s="550"/>
      <c r="P14" s="550"/>
      <c r="Q14" s="380">
        <v>44774</v>
      </c>
    </row>
    <row r="15" spans="1:17" ht="18" customHeight="1">
      <c r="B15" s="444">
        <f t="shared" si="1"/>
        <v>5</v>
      </c>
      <c r="C15" s="59" t="s">
        <v>100</v>
      </c>
      <c r="D15" s="59" t="s">
        <v>100</v>
      </c>
      <c r="E15" s="50" t="s">
        <v>1741</v>
      </c>
      <c r="F15" s="2204">
        <v>2</v>
      </c>
      <c r="G15" s="203">
        <v>240</v>
      </c>
      <c r="H15" s="134">
        <f t="shared" si="0"/>
        <v>480</v>
      </c>
      <c r="I15" s="61"/>
      <c r="J15" s="62" t="s">
        <v>1742</v>
      </c>
      <c r="K15" s="62"/>
      <c r="L15" s="17" t="s">
        <v>4300</v>
      </c>
      <c r="M15" s="56">
        <v>44762</v>
      </c>
      <c r="N15" s="17" t="s">
        <v>7322</v>
      </c>
      <c r="O15" s="56">
        <v>44767</v>
      </c>
      <c r="P15" s="56"/>
      <c r="Q15" s="21">
        <v>44767</v>
      </c>
    </row>
    <row r="16" spans="1:17" ht="18" customHeight="1">
      <c r="B16" s="444">
        <f t="shared" si="1"/>
        <v>6</v>
      </c>
      <c r="C16" s="59" t="s">
        <v>100</v>
      </c>
      <c r="D16" s="59" t="s">
        <v>100</v>
      </c>
      <c r="E16" s="50" t="s">
        <v>1483</v>
      </c>
      <c r="F16" s="2204">
        <v>1</v>
      </c>
      <c r="G16" s="203">
        <v>270</v>
      </c>
      <c r="H16" s="134">
        <f t="shared" si="0"/>
        <v>270</v>
      </c>
      <c r="I16" s="61"/>
      <c r="J16" s="50" t="s">
        <v>1744</v>
      </c>
      <c r="K16" s="146"/>
      <c r="L16" s="17" t="s">
        <v>4300</v>
      </c>
      <c r="M16" s="56">
        <v>44762</v>
      </c>
      <c r="N16" s="17" t="s">
        <v>7322</v>
      </c>
      <c r="O16" s="56">
        <v>44767</v>
      </c>
      <c r="P16" s="56"/>
      <c r="Q16" s="21">
        <v>44767</v>
      </c>
    </row>
    <row r="17" spans="2:17" ht="18" customHeight="1">
      <c r="B17" s="444">
        <f t="shared" si="1"/>
        <v>7</v>
      </c>
      <c r="C17" s="59" t="s">
        <v>100</v>
      </c>
      <c r="D17" s="59" t="s">
        <v>100</v>
      </c>
      <c r="E17" s="50" t="s">
        <v>1745</v>
      </c>
      <c r="F17" s="2204">
        <v>1</v>
      </c>
      <c r="G17" s="203">
        <v>200</v>
      </c>
      <c r="H17" s="134">
        <f t="shared" si="0"/>
        <v>200</v>
      </c>
      <c r="I17" s="61"/>
      <c r="J17" s="50" t="s">
        <v>1746</v>
      </c>
      <c r="K17" s="146"/>
      <c r="L17" s="17" t="s">
        <v>4300</v>
      </c>
      <c r="M17" s="56">
        <v>44762</v>
      </c>
      <c r="N17" s="17" t="s">
        <v>7322</v>
      </c>
      <c r="O17" s="56">
        <v>44767</v>
      </c>
      <c r="P17" s="56"/>
      <c r="Q17" s="21">
        <v>44767</v>
      </c>
    </row>
    <row r="18" spans="2:17" ht="18" customHeight="1">
      <c r="B18" s="444">
        <f t="shared" si="1"/>
        <v>8</v>
      </c>
      <c r="C18" s="59" t="s">
        <v>100</v>
      </c>
      <c r="D18" s="59" t="s">
        <v>100</v>
      </c>
      <c r="E18" s="50" t="s">
        <v>1028</v>
      </c>
      <c r="F18" s="2204">
        <v>1</v>
      </c>
      <c r="G18" s="203">
        <v>2830</v>
      </c>
      <c r="H18" s="134">
        <f t="shared" si="0"/>
        <v>2830</v>
      </c>
      <c r="I18" s="61"/>
      <c r="J18" s="50" t="s">
        <v>1743</v>
      </c>
      <c r="K18" s="146"/>
      <c r="L18" s="17" t="s">
        <v>4300</v>
      </c>
      <c r="M18" s="56">
        <v>44762</v>
      </c>
      <c r="N18" s="17" t="s">
        <v>7322</v>
      </c>
      <c r="O18" s="56">
        <v>44767</v>
      </c>
      <c r="P18" s="56"/>
      <c r="Q18" s="21">
        <v>44767</v>
      </c>
    </row>
    <row r="19" spans="2:17" ht="18" customHeight="1">
      <c r="B19" s="444">
        <f t="shared" si="1"/>
        <v>9</v>
      </c>
      <c r="C19" s="59" t="s">
        <v>100</v>
      </c>
      <c r="D19" s="59" t="s">
        <v>100</v>
      </c>
      <c r="E19" s="50" t="s">
        <v>1739</v>
      </c>
      <c r="F19" s="2204">
        <v>1</v>
      </c>
      <c r="G19" s="203">
        <v>280</v>
      </c>
      <c r="H19" s="134">
        <f t="shared" si="0"/>
        <v>280</v>
      </c>
      <c r="I19" s="61"/>
      <c r="J19" s="50" t="s">
        <v>1740</v>
      </c>
      <c r="K19" s="62"/>
      <c r="L19" s="17" t="s">
        <v>4300</v>
      </c>
      <c r="M19" s="56">
        <v>44762</v>
      </c>
      <c r="N19" s="17" t="s">
        <v>7322</v>
      </c>
      <c r="O19" s="56">
        <v>44767</v>
      </c>
      <c r="P19" s="56"/>
      <c r="Q19" s="21">
        <v>44767</v>
      </c>
    </row>
    <row r="20" spans="2:17" ht="18" customHeight="1">
      <c r="B20" s="444">
        <f t="shared" si="1"/>
        <v>10</v>
      </c>
      <c r="C20" s="59" t="s">
        <v>100</v>
      </c>
      <c r="D20" s="59" t="s">
        <v>100</v>
      </c>
      <c r="E20" s="145" t="s">
        <v>7326</v>
      </c>
      <c r="F20" s="383">
        <v>4</v>
      </c>
      <c r="G20" s="278">
        <v>212</v>
      </c>
      <c r="H20" s="278">
        <f t="shared" si="0"/>
        <v>848</v>
      </c>
      <c r="I20" s="720"/>
      <c r="J20" s="510" t="s">
        <v>7327</v>
      </c>
      <c r="K20" s="471"/>
      <c r="L20" s="17"/>
      <c r="M20" s="56">
        <v>44762</v>
      </c>
      <c r="N20" s="17" t="s">
        <v>7322</v>
      </c>
      <c r="O20" s="56">
        <v>44767</v>
      </c>
      <c r="P20" s="56"/>
      <c r="Q20" s="21">
        <v>44767</v>
      </c>
    </row>
    <row r="21" spans="2:17" ht="18" customHeight="1">
      <c r="B21" s="444">
        <f t="shared" si="1"/>
        <v>11</v>
      </c>
      <c r="C21" s="59" t="s">
        <v>100</v>
      </c>
      <c r="D21" s="59" t="s">
        <v>100</v>
      </c>
      <c r="E21" s="145" t="s">
        <v>7328</v>
      </c>
      <c r="F21" s="383">
        <v>2</v>
      </c>
      <c r="G21" s="278">
        <v>268</v>
      </c>
      <c r="H21" s="278">
        <f t="shared" si="0"/>
        <v>536</v>
      </c>
      <c r="I21" s="720"/>
      <c r="J21" s="510" t="s">
        <v>7329</v>
      </c>
      <c r="K21" s="471"/>
      <c r="L21" s="17"/>
      <c r="M21" s="56">
        <v>44762</v>
      </c>
      <c r="N21" s="17" t="s">
        <v>7322</v>
      </c>
      <c r="O21" s="56">
        <v>44767</v>
      </c>
      <c r="P21" s="56"/>
      <c r="Q21" s="21">
        <v>44767</v>
      </c>
    </row>
    <row r="22" spans="2:17" ht="18" customHeight="1">
      <c r="B22" s="851"/>
      <c r="C22" s="16"/>
      <c r="D22" s="16"/>
      <c r="E22" s="145"/>
      <c r="F22" s="383"/>
      <c r="G22" s="278"/>
      <c r="H22" s="278"/>
      <c r="I22" s="720"/>
      <c r="J22" s="510"/>
      <c r="K22" s="471"/>
      <c r="L22" s="17"/>
      <c r="M22" s="56"/>
      <c r="N22" s="54"/>
      <c r="O22" s="56"/>
      <c r="P22" s="56"/>
      <c r="Q22" s="21"/>
    </row>
    <row r="23" spans="2:17" ht="18" customHeight="1">
      <c r="B23" s="444">
        <f>+B21+1</f>
        <v>12</v>
      </c>
      <c r="C23" s="16" t="s">
        <v>7330</v>
      </c>
      <c r="D23" s="59" t="s">
        <v>100</v>
      </c>
      <c r="E23" s="145" t="s">
        <v>7331</v>
      </c>
      <c r="F23" s="383">
        <v>3</v>
      </c>
      <c r="G23" s="278">
        <v>2650</v>
      </c>
      <c r="H23" s="278">
        <f t="shared" si="0"/>
        <v>7950</v>
      </c>
      <c r="I23" s="720"/>
      <c r="J23" s="510" t="s">
        <v>7332</v>
      </c>
      <c r="K23" s="471"/>
      <c r="L23" s="17"/>
      <c r="M23" s="56">
        <v>44762</v>
      </c>
      <c r="N23" s="17" t="s">
        <v>7322</v>
      </c>
      <c r="O23" s="56">
        <v>44767</v>
      </c>
      <c r="P23" s="56"/>
      <c r="Q23" s="21">
        <v>44767</v>
      </c>
    </row>
    <row r="24" spans="2:17" ht="18" customHeight="1">
      <c r="B24" s="444">
        <f>+B23+1</f>
        <v>13</v>
      </c>
      <c r="C24" s="59" t="s">
        <v>100</v>
      </c>
      <c r="D24" s="59" t="s">
        <v>100</v>
      </c>
      <c r="E24" s="145" t="s">
        <v>7333</v>
      </c>
      <c r="F24" s="383">
        <v>1</v>
      </c>
      <c r="G24" s="278">
        <v>1360</v>
      </c>
      <c r="H24" s="278">
        <f t="shared" si="0"/>
        <v>1360</v>
      </c>
      <c r="I24" s="720"/>
      <c r="J24" s="510" t="s">
        <v>7334</v>
      </c>
      <c r="K24" s="471"/>
      <c r="L24" s="17"/>
      <c r="M24" s="56">
        <v>44762</v>
      </c>
      <c r="N24" s="17" t="s">
        <v>7322</v>
      </c>
      <c r="O24" s="56">
        <v>44767</v>
      </c>
      <c r="P24" s="56"/>
      <c r="Q24" s="21">
        <v>44767</v>
      </c>
    </row>
    <row r="25" spans="2:17" ht="18" customHeight="1">
      <c r="B25" s="444">
        <f t="shared" ref="B25:B27" si="2">+B24+1</f>
        <v>14</v>
      </c>
      <c r="C25" s="16" t="s">
        <v>2121</v>
      </c>
      <c r="D25" s="59" t="s">
        <v>100</v>
      </c>
      <c r="E25" s="145" t="s">
        <v>7335</v>
      </c>
      <c r="F25" s="383">
        <v>10</v>
      </c>
      <c r="G25" s="278">
        <v>139</v>
      </c>
      <c r="H25" s="278">
        <f t="shared" si="0"/>
        <v>1390</v>
      </c>
      <c r="I25" s="720"/>
      <c r="J25" s="510" t="s">
        <v>7336</v>
      </c>
      <c r="K25" s="471"/>
      <c r="L25" s="17"/>
      <c r="M25" s="56">
        <v>44762</v>
      </c>
      <c r="N25" s="17" t="s">
        <v>7322</v>
      </c>
      <c r="O25" s="56">
        <v>44767</v>
      </c>
      <c r="P25" s="56"/>
      <c r="Q25" s="21">
        <v>44767</v>
      </c>
    </row>
    <row r="26" spans="2:17" ht="18" customHeight="1">
      <c r="B26" s="444">
        <f t="shared" si="2"/>
        <v>15</v>
      </c>
      <c r="C26" s="16" t="s">
        <v>2121</v>
      </c>
      <c r="D26" s="59" t="s">
        <v>100</v>
      </c>
      <c r="E26" s="145" t="s">
        <v>7337</v>
      </c>
      <c r="F26" s="383">
        <v>10</v>
      </c>
      <c r="G26" s="278">
        <v>179</v>
      </c>
      <c r="H26" s="278">
        <f t="shared" si="0"/>
        <v>1790</v>
      </c>
      <c r="I26" s="720"/>
      <c r="J26" s="510" t="s">
        <v>7336</v>
      </c>
      <c r="K26" s="471"/>
      <c r="L26" s="17"/>
      <c r="M26" s="56">
        <v>44762</v>
      </c>
      <c r="N26" s="17" t="s">
        <v>7322</v>
      </c>
      <c r="O26" s="56">
        <v>44767</v>
      </c>
      <c r="P26" s="56"/>
      <c r="Q26" s="21">
        <v>44767</v>
      </c>
    </row>
    <row r="27" spans="2:17" ht="18" customHeight="1">
      <c r="B27" s="444">
        <f t="shared" si="2"/>
        <v>16</v>
      </c>
      <c r="C27" s="59" t="s">
        <v>100</v>
      </c>
      <c r="D27" s="59" t="s">
        <v>100</v>
      </c>
      <c r="E27" s="145" t="s">
        <v>7338</v>
      </c>
      <c r="F27" s="383">
        <v>2</v>
      </c>
      <c r="G27" s="278">
        <v>226</v>
      </c>
      <c r="H27" s="278">
        <f t="shared" si="0"/>
        <v>452</v>
      </c>
      <c r="I27" s="720"/>
      <c r="J27" s="510" t="s">
        <v>7329</v>
      </c>
      <c r="K27" s="471"/>
      <c r="L27" s="17"/>
      <c r="M27" s="56">
        <v>44762</v>
      </c>
      <c r="N27" s="17" t="s">
        <v>7322</v>
      </c>
      <c r="O27" s="56">
        <v>44767</v>
      </c>
      <c r="P27" s="56"/>
      <c r="Q27" s="21">
        <v>44767</v>
      </c>
    </row>
    <row r="28" spans="2:17" ht="18" customHeight="1">
      <c r="B28" s="851"/>
      <c r="C28" s="16"/>
      <c r="D28" s="16"/>
      <c r="E28" s="145"/>
      <c r="F28" s="383"/>
      <c r="G28" s="278"/>
      <c r="H28" s="278"/>
      <c r="I28" s="720"/>
      <c r="J28" s="510"/>
      <c r="K28" s="471"/>
      <c r="L28" s="17"/>
      <c r="M28" s="56"/>
      <c r="N28" s="54"/>
      <c r="O28" s="56"/>
      <c r="P28" s="56"/>
      <c r="Q28" s="21"/>
    </row>
    <row r="29" spans="2:17" ht="18" customHeight="1">
      <c r="B29" s="851"/>
      <c r="C29" s="16"/>
      <c r="D29" s="16"/>
      <c r="E29" s="145"/>
      <c r="F29" s="383"/>
      <c r="G29" s="278"/>
      <c r="H29" s="278"/>
      <c r="I29" s="720"/>
      <c r="J29" s="510"/>
      <c r="K29" s="471"/>
      <c r="L29" s="17"/>
      <c r="M29" s="56"/>
      <c r="N29" s="54"/>
      <c r="O29" s="56"/>
      <c r="P29" s="56"/>
      <c r="Q29" s="21"/>
    </row>
    <row r="30" spans="2:17" ht="18" customHeight="1">
      <c r="B30" s="935"/>
      <c r="C30" s="693"/>
      <c r="D30" s="703"/>
      <c r="E30" s="708">
        <f>SUM(H11:H28)</f>
        <v>38836</v>
      </c>
      <c r="F30" s="709"/>
      <c r="G30" s="709"/>
      <c r="H30" s="710"/>
      <c r="I30" s="745"/>
      <c r="J30" s="738"/>
      <c r="K30" s="739"/>
      <c r="L30" s="763"/>
      <c r="M30" s="697"/>
      <c r="N30" s="698"/>
      <c r="O30" s="698"/>
      <c r="P30" s="697"/>
      <c r="Q30" s="764"/>
    </row>
    <row r="31" spans="2:17" ht="18" customHeight="1">
      <c r="B31" s="935"/>
      <c r="C31" s="718"/>
      <c r="D31" s="2205"/>
      <c r="E31" s="747"/>
      <c r="F31" s="747"/>
      <c r="G31" s="747"/>
      <c r="H31" s="747"/>
      <c r="I31" s="748"/>
      <c r="J31" s="749"/>
      <c r="K31" s="739"/>
      <c r="L31" s="763"/>
      <c r="M31" s="697"/>
      <c r="N31" s="698"/>
      <c r="O31" s="698"/>
      <c r="P31" s="697"/>
      <c r="Q31" s="764"/>
    </row>
    <row r="32" spans="2:17" ht="18" customHeight="1">
      <c r="B32" s="935"/>
      <c r="C32" s="2206"/>
      <c r="D32" s="278"/>
      <c r="E32" s="751"/>
      <c r="F32" s="751"/>
      <c r="G32" s="751"/>
      <c r="H32" s="751"/>
      <c r="I32" s="464"/>
      <c r="J32" s="146"/>
      <c r="K32" s="731"/>
      <c r="L32" s="763"/>
      <c r="M32" s="697"/>
      <c r="N32" s="698"/>
      <c r="O32" s="698"/>
      <c r="P32" s="697"/>
      <c r="Q32" s="764"/>
    </row>
    <row r="33" spans="2:17" ht="18" customHeight="1">
      <c r="B33" s="694"/>
      <c r="C33" s="693"/>
      <c r="D33" s="693"/>
      <c r="E33" s="761"/>
      <c r="F33" s="762"/>
      <c r="G33" s="762"/>
      <c r="H33" s="702"/>
      <c r="I33" s="696"/>
      <c r="J33" s="761"/>
      <c r="K33" s="739"/>
      <c r="L33" s="763"/>
      <c r="M33" s="697"/>
      <c r="N33" s="698"/>
      <c r="O33" s="698"/>
      <c r="P33" s="697"/>
      <c r="Q33" s="764"/>
    </row>
    <row r="34" spans="2:17" ht="18" customHeight="1">
      <c r="B34" s="694"/>
      <c r="C34" s="694"/>
      <c r="D34" s="694"/>
      <c r="E34" s="739" t="s">
        <v>2011</v>
      </c>
      <c r="F34" s="702"/>
      <c r="G34" s="702"/>
      <c r="H34" s="702">
        <f>F34*G34</f>
        <v>0</v>
      </c>
      <c r="I34" s="704"/>
      <c r="J34" s="761" t="s">
        <v>2012</v>
      </c>
      <c r="K34" s="765"/>
      <c r="L34" s="694"/>
      <c r="M34" s="697"/>
      <c r="N34" s="765"/>
      <c r="O34" s="694"/>
      <c r="P34" s="697"/>
      <c r="Q34" s="764"/>
    </row>
    <row r="35" spans="2:17" ht="18" customHeight="1">
      <c r="B35" s="694"/>
      <c r="C35" s="693"/>
      <c r="D35" s="693"/>
      <c r="E35" s="739" t="s">
        <v>2012</v>
      </c>
      <c r="F35" s="702"/>
      <c r="G35" s="702">
        <v>5000</v>
      </c>
      <c r="H35" s="702">
        <f>F35*G35</f>
        <v>0</v>
      </c>
      <c r="I35" s="704"/>
      <c r="J35" s="761" t="s">
        <v>2013</v>
      </c>
      <c r="K35" s="765"/>
      <c r="L35" s="694"/>
      <c r="M35" s="697"/>
      <c r="N35" s="765"/>
      <c r="O35" s="694"/>
      <c r="P35" s="697"/>
      <c r="Q35" s="698"/>
    </row>
    <row r="36" spans="2:17" ht="18" customHeight="1">
      <c r="B36" s="694"/>
      <c r="C36" s="693"/>
      <c r="D36" s="693"/>
      <c r="E36" s="739" t="s">
        <v>2013</v>
      </c>
      <c r="F36" s="702"/>
      <c r="G36" s="702"/>
      <c r="H36" s="702">
        <f>F36*G36</f>
        <v>0</v>
      </c>
      <c r="I36" s="704"/>
      <c r="J36" s="763"/>
      <c r="K36" s="765"/>
      <c r="L36" s="694"/>
      <c r="M36" s="694"/>
      <c r="N36" s="765"/>
      <c r="O36" s="694"/>
      <c r="P36" s="698"/>
      <c r="Q36" s="698"/>
    </row>
    <row r="37" spans="2:17" ht="18" customHeight="1">
      <c r="B37" s="694"/>
      <c r="C37" s="693"/>
      <c r="D37" s="693"/>
      <c r="E37" s="766"/>
      <c r="F37" s="767"/>
      <c r="G37" s="767"/>
      <c r="H37" s="768"/>
      <c r="I37" s="703"/>
      <c r="J37" s="738"/>
    </row>
    <row r="38" spans="2:17" ht="18" customHeight="1"/>
    <row r="39" spans="2:17" ht="18" customHeight="1"/>
    <row r="40" spans="2:17" ht="18" customHeight="1"/>
  </sheetData>
  <autoFilter ref="B8:O40" xr:uid="{00000000-0009-0000-0000-000003000000}"/>
  <mergeCells count="11">
    <mergeCell ref="B6:D6"/>
    <mergeCell ref="B10:E10"/>
    <mergeCell ref="A13:A14"/>
    <mergeCell ref="E30:H30"/>
    <mergeCell ref="E37:H37"/>
    <mergeCell ref="B2:D2"/>
    <mergeCell ref="G2:I2"/>
    <mergeCell ref="B3:D3"/>
    <mergeCell ref="B4:D4"/>
    <mergeCell ref="G4:J5"/>
    <mergeCell ref="B5:D5"/>
  </mergeCells>
  <phoneticPr fontId="3"/>
  <dataValidations count="1">
    <dataValidation allowBlank="1" showInputMessage="1" showErrorMessage="1" sqref="J30:J32" xr:uid="{CDC46BD9-EB7A-4465-9562-8F0B2392624C}"/>
  </dataValidations>
  <hyperlinks>
    <hyperlink ref="K14" r:id="rId1" xr:uid="{B7EECFA5-C814-41D8-8BCE-0A72068FFDFC}"/>
  </hyperlinks>
  <printOptions gridLines="1"/>
  <pageMargins left="0.2" right="0.2" top="0.75" bottom="0.75" header="0.3" footer="0.3"/>
  <pageSetup orientation="landscape" r:id="rId2"/>
  <headerFooter>
    <oddHeader>&amp;L&amp;C&amp;R</oddHeader>
    <oddFooter>&amp;L&amp;C&amp;R</oddFooter>
    <evenHeader>&amp;L&amp;C&amp;R</evenHeader>
    <evenFooter>&amp;L&amp;C&amp;R</evenFooter>
  </headerFooter>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D162F-556F-4035-9F1F-BC574F424894}">
  <sheetPr>
    <pageSetUpPr fitToPage="1"/>
  </sheetPr>
  <dimension ref="A2:Q31"/>
  <sheetViews>
    <sheetView zoomScale="86" zoomScaleNormal="86" workbookViewId="0">
      <pane xSplit="10" ySplit="8" topLeftCell="L9" activePane="bottomRight" state="frozen"/>
      <selection pane="topRight" activeCell="K1" sqref="K1"/>
      <selection pane="bottomLeft" activeCell="A9" sqref="A9"/>
      <selection pane="bottomRight" activeCell="P19" sqref="P19"/>
    </sheetView>
  </sheetViews>
  <sheetFormatPr defaultRowHeight="12"/>
  <cols>
    <col min="1" max="1" width="2.625" style="1819" customWidth="1"/>
    <col min="2" max="2" width="13.25" style="1818" bestFit="1" customWidth="1"/>
    <col min="3" max="4" width="14.625" style="1819" bestFit="1" customWidth="1"/>
    <col min="5" max="5" width="39.125" style="1818" bestFit="1" customWidth="1"/>
    <col min="6" max="6" width="7.125" style="1813" customWidth="1"/>
    <col min="7" max="7" width="9.25" style="1823" bestFit="1" customWidth="1"/>
    <col min="8" max="8" width="10" style="1823" bestFit="1" customWidth="1"/>
    <col min="9" max="9" width="13.625" style="1820" bestFit="1" customWidth="1"/>
    <col min="10" max="10" width="31.5" style="1818" bestFit="1" customWidth="1"/>
    <col min="11" max="11" width="42.125" style="1818" customWidth="1"/>
    <col min="12" max="12" width="13.5" style="1818" bestFit="1" customWidth="1"/>
    <col min="13" max="13" width="13.75" style="1818" customWidth="1"/>
    <col min="14" max="14" width="12.375" style="1819" customWidth="1"/>
    <col min="15" max="15" width="13.25" style="1820" customWidth="1"/>
    <col min="16" max="16" width="18.375" style="1824" customWidth="1"/>
    <col min="17" max="17" width="15.625" style="1822" customWidth="1"/>
    <col min="18" max="256" width="9" style="1819"/>
    <col min="257" max="257" width="2.625" style="1819" customWidth="1"/>
    <col min="258" max="258" width="13.25" style="1819" bestFit="1" customWidth="1"/>
    <col min="259" max="260" width="14.625" style="1819" bestFit="1" customWidth="1"/>
    <col min="261" max="261" width="39.125" style="1819" bestFit="1" customWidth="1"/>
    <col min="262" max="262" width="7.125" style="1819" customWidth="1"/>
    <col min="263" max="263" width="9.25" style="1819" bestFit="1" customWidth="1"/>
    <col min="264" max="264" width="10" style="1819" bestFit="1" customWidth="1"/>
    <col min="265" max="265" width="13.625" style="1819" bestFit="1" customWidth="1"/>
    <col min="266" max="266" width="31.5" style="1819" bestFit="1" customWidth="1"/>
    <col min="267" max="267" width="42.125" style="1819" customWidth="1"/>
    <col min="268" max="268" width="13.5" style="1819" bestFit="1" customWidth="1"/>
    <col min="269" max="269" width="13.75" style="1819" customWidth="1"/>
    <col min="270" max="270" width="12.375" style="1819" customWidth="1"/>
    <col min="271" max="271" width="13.25" style="1819" customWidth="1"/>
    <col min="272" max="272" width="18.375" style="1819" customWidth="1"/>
    <col min="273" max="273" width="15.625" style="1819" customWidth="1"/>
    <col min="274" max="512" width="9" style="1819"/>
    <col min="513" max="513" width="2.625" style="1819" customWidth="1"/>
    <col min="514" max="514" width="13.25" style="1819" bestFit="1" customWidth="1"/>
    <col min="515" max="516" width="14.625" style="1819" bestFit="1" customWidth="1"/>
    <col min="517" max="517" width="39.125" style="1819" bestFit="1" customWidth="1"/>
    <col min="518" max="518" width="7.125" style="1819" customWidth="1"/>
    <col min="519" max="519" width="9.25" style="1819" bestFit="1" customWidth="1"/>
    <col min="520" max="520" width="10" style="1819" bestFit="1" customWidth="1"/>
    <col min="521" max="521" width="13.625" style="1819" bestFit="1" customWidth="1"/>
    <col min="522" max="522" width="31.5" style="1819" bestFit="1" customWidth="1"/>
    <col min="523" max="523" width="42.125" style="1819" customWidth="1"/>
    <col min="524" max="524" width="13.5" style="1819" bestFit="1" customWidth="1"/>
    <col min="525" max="525" width="13.75" style="1819" customWidth="1"/>
    <col min="526" max="526" width="12.375" style="1819" customWidth="1"/>
    <col min="527" max="527" width="13.25" style="1819" customWidth="1"/>
    <col min="528" max="528" width="18.375" style="1819" customWidth="1"/>
    <col min="529" max="529" width="15.625" style="1819" customWidth="1"/>
    <col min="530" max="768" width="9" style="1819"/>
    <col min="769" max="769" width="2.625" style="1819" customWidth="1"/>
    <col min="770" max="770" width="13.25" style="1819" bestFit="1" customWidth="1"/>
    <col min="771" max="772" width="14.625" style="1819" bestFit="1" customWidth="1"/>
    <col min="773" max="773" width="39.125" style="1819" bestFit="1" customWidth="1"/>
    <col min="774" max="774" width="7.125" style="1819" customWidth="1"/>
    <col min="775" max="775" width="9.25" style="1819" bestFit="1" customWidth="1"/>
    <col min="776" max="776" width="10" style="1819" bestFit="1" customWidth="1"/>
    <col min="777" max="777" width="13.625" style="1819" bestFit="1" customWidth="1"/>
    <col min="778" max="778" width="31.5" style="1819" bestFit="1" customWidth="1"/>
    <col min="779" max="779" width="42.125" style="1819" customWidth="1"/>
    <col min="780" max="780" width="13.5" style="1819" bestFit="1" customWidth="1"/>
    <col min="781" max="781" width="13.75" style="1819" customWidth="1"/>
    <col min="782" max="782" width="12.375" style="1819" customWidth="1"/>
    <col min="783" max="783" width="13.25" style="1819" customWidth="1"/>
    <col min="784" max="784" width="18.375" style="1819" customWidth="1"/>
    <col min="785" max="785" width="15.625" style="1819" customWidth="1"/>
    <col min="786" max="1024" width="9" style="1819"/>
    <col min="1025" max="1025" width="2.625" style="1819" customWidth="1"/>
    <col min="1026" max="1026" width="13.25" style="1819" bestFit="1" customWidth="1"/>
    <col min="1027" max="1028" width="14.625" style="1819" bestFit="1" customWidth="1"/>
    <col min="1029" max="1029" width="39.125" style="1819" bestFit="1" customWidth="1"/>
    <col min="1030" max="1030" width="7.125" style="1819" customWidth="1"/>
    <col min="1031" max="1031" width="9.25" style="1819" bestFit="1" customWidth="1"/>
    <col min="1032" max="1032" width="10" style="1819" bestFit="1" customWidth="1"/>
    <col min="1033" max="1033" width="13.625" style="1819" bestFit="1" customWidth="1"/>
    <col min="1034" max="1034" width="31.5" style="1819" bestFit="1" customWidth="1"/>
    <col min="1035" max="1035" width="42.125" style="1819" customWidth="1"/>
    <col min="1036" max="1036" width="13.5" style="1819" bestFit="1" customWidth="1"/>
    <col min="1037" max="1037" width="13.75" style="1819" customWidth="1"/>
    <col min="1038" max="1038" width="12.375" style="1819" customWidth="1"/>
    <col min="1039" max="1039" width="13.25" style="1819" customWidth="1"/>
    <col min="1040" max="1040" width="18.375" style="1819" customWidth="1"/>
    <col min="1041" max="1041" width="15.625" style="1819" customWidth="1"/>
    <col min="1042" max="1280" width="9" style="1819"/>
    <col min="1281" max="1281" width="2.625" style="1819" customWidth="1"/>
    <col min="1282" max="1282" width="13.25" style="1819" bestFit="1" customWidth="1"/>
    <col min="1283" max="1284" width="14.625" style="1819" bestFit="1" customWidth="1"/>
    <col min="1285" max="1285" width="39.125" style="1819" bestFit="1" customWidth="1"/>
    <col min="1286" max="1286" width="7.125" style="1819" customWidth="1"/>
    <col min="1287" max="1287" width="9.25" style="1819" bestFit="1" customWidth="1"/>
    <col min="1288" max="1288" width="10" style="1819" bestFit="1" customWidth="1"/>
    <col min="1289" max="1289" width="13.625" style="1819" bestFit="1" customWidth="1"/>
    <col min="1290" max="1290" width="31.5" style="1819" bestFit="1" customWidth="1"/>
    <col min="1291" max="1291" width="42.125" style="1819" customWidth="1"/>
    <col min="1292" max="1292" width="13.5" style="1819" bestFit="1" customWidth="1"/>
    <col min="1293" max="1293" width="13.75" style="1819" customWidth="1"/>
    <col min="1294" max="1294" width="12.375" style="1819" customWidth="1"/>
    <col min="1295" max="1295" width="13.25" style="1819" customWidth="1"/>
    <col min="1296" max="1296" width="18.375" style="1819" customWidth="1"/>
    <col min="1297" max="1297" width="15.625" style="1819" customWidth="1"/>
    <col min="1298" max="1536" width="9" style="1819"/>
    <col min="1537" max="1537" width="2.625" style="1819" customWidth="1"/>
    <col min="1538" max="1538" width="13.25" style="1819" bestFit="1" customWidth="1"/>
    <col min="1539" max="1540" width="14.625" style="1819" bestFit="1" customWidth="1"/>
    <col min="1541" max="1541" width="39.125" style="1819" bestFit="1" customWidth="1"/>
    <col min="1542" max="1542" width="7.125" style="1819" customWidth="1"/>
    <col min="1543" max="1543" width="9.25" style="1819" bestFit="1" customWidth="1"/>
    <col min="1544" max="1544" width="10" style="1819" bestFit="1" customWidth="1"/>
    <col min="1545" max="1545" width="13.625" style="1819" bestFit="1" customWidth="1"/>
    <col min="1546" max="1546" width="31.5" style="1819" bestFit="1" customWidth="1"/>
    <col min="1547" max="1547" width="42.125" style="1819" customWidth="1"/>
    <col min="1548" max="1548" width="13.5" style="1819" bestFit="1" customWidth="1"/>
    <col min="1549" max="1549" width="13.75" style="1819" customWidth="1"/>
    <col min="1550" max="1550" width="12.375" style="1819" customWidth="1"/>
    <col min="1551" max="1551" width="13.25" style="1819" customWidth="1"/>
    <col min="1552" max="1552" width="18.375" style="1819" customWidth="1"/>
    <col min="1553" max="1553" width="15.625" style="1819" customWidth="1"/>
    <col min="1554" max="1792" width="9" style="1819"/>
    <col min="1793" max="1793" width="2.625" style="1819" customWidth="1"/>
    <col min="1794" max="1794" width="13.25" style="1819" bestFit="1" customWidth="1"/>
    <col min="1795" max="1796" width="14.625" style="1819" bestFit="1" customWidth="1"/>
    <col min="1797" max="1797" width="39.125" style="1819" bestFit="1" customWidth="1"/>
    <col min="1798" max="1798" width="7.125" style="1819" customWidth="1"/>
    <col min="1799" max="1799" width="9.25" style="1819" bestFit="1" customWidth="1"/>
    <col min="1800" max="1800" width="10" style="1819" bestFit="1" customWidth="1"/>
    <col min="1801" max="1801" width="13.625" style="1819" bestFit="1" customWidth="1"/>
    <col min="1802" max="1802" width="31.5" style="1819" bestFit="1" customWidth="1"/>
    <col min="1803" max="1803" width="42.125" style="1819" customWidth="1"/>
    <col min="1804" max="1804" width="13.5" style="1819" bestFit="1" customWidth="1"/>
    <col min="1805" max="1805" width="13.75" style="1819" customWidth="1"/>
    <col min="1806" max="1806" width="12.375" style="1819" customWidth="1"/>
    <col min="1807" max="1807" width="13.25" style="1819" customWidth="1"/>
    <col min="1808" max="1808" width="18.375" style="1819" customWidth="1"/>
    <col min="1809" max="1809" width="15.625" style="1819" customWidth="1"/>
    <col min="1810" max="2048" width="9" style="1819"/>
    <col min="2049" max="2049" width="2.625" style="1819" customWidth="1"/>
    <col min="2050" max="2050" width="13.25" style="1819" bestFit="1" customWidth="1"/>
    <col min="2051" max="2052" width="14.625" style="1819" bestFit="1" customWidth="1"/>
    <col min="2053" max="2053" width="39.125" style="1819" bestFit="1" customWidth="1"/>
    <col min="2054" max="2054" width="7.125" style="1819" customWidth="1"/>
    <col min="2055" max="2055" width="9.25" style="1819" bestFit="1" customWidth="1"/>
    <col min="2056" max="2056" width="10" style="1819" bestFit="1" customWidth="1"/>
    <col min="2057" max="2057" width="13.625" style="1819" bestFit="1" customWidth="1"/>
    <col min="2058" max="2058" width="31.5" style="1819" bestFit="1" customWidth="1"/>
    <col min="2059" max="2059" width="42.125" style="1819" customWidth="1"/>
    <col min="2060" max="2060" width="13.5" style="1819" bestFit="1" customWidth="1"/>
    <col min="2061" max="2061" width="13.75" style="1819" customWidth="1"/>
    <col min="2062" max="2062" width="12.375" style="1819" customWidth="1"/>
    <col min="2063" max="2063" width="13.25" style="1819" customWidth="1"/>
    <col min="2064" max="2064" width="18.375" style="1819" customWidth="1"/>
    <col min="2065" max="2065" width="15.625" style="1819" customWidth="1"/>
    <col min="2066" max="2304" width="9" style="1819"/>
    <col min="2305" max="2305" width="2.625" style="1819" customWidth="1"/>
    <col min="2306" max="2306" width="13.25" style="1819" bestFit="1" customWidth="1"/>
    <col min="2307" max="2308" width="14.625" style="1819" bestFit="1" customWidth="1"/>
    <col min="2309" max="2309" width="39.125" style="1819" bestFit="1" customWidth="1"/>
    <col min="2310" max="2310" width="7.125" style="1819" customWidth="1"/>
    <col min="2311" max="2311" width="9.25" style="1819" bestFit="1" customWidth="1"/>
    <col min="2312" max="2312" width="10" style="1819" bestFit="1" customWidth="1"/>
    <col min="2313" max="2313" width="13.625" style="1819" bestFit="1" customWidth="1"/>
    <col min="2314" max="2314" width="31.5" style="1819" bestFit="1" customWidth="1"/>
    <col min="2315" max="2315" width="42.125" style="1819" customWidth="1"/>
    <col min="2316" max="2316" width="13.5" style="1819" bestFit="1" customWidth="1"/>
    <col min="2317" max="2317" width="13.75" style="1819" customWidth="1"/>
    <col min="2318" max="2318" width="12.375" style="1819" customWidth="1"/>
    <col min="2319" max="2319" width="13.25" style="1819" customWidth="1"/>
    <col min="2320" max="2320" width="18.375" style="1819" customWidth="1"/>
    <col min="2321" max="2321" width="15.625" style="1819" customWidth="1"/>
    <col min="2322" max="2560" width="9" style="1819"/>
    <col min="2561" max="2561" width="2.625" style="1819" customWidth="1"/>
    <col min="2562" max="2562" width="13.25" style="1819" bestFit="1" customWidth="1"/>
    <col min="2563" max="2564" width="14.625" style="1819" bestFit="1" customWidth="1"/>
    <col min="2565" max="2565" width="39.125" style="1819" bestFit="1" customWidth="1"/>
    <col min="2566" max="2566" width="7.125" style="1819" customWidth="1"/>
    <col min="2567" max="2567" width="9.25" style="1819" bestFit="1" customWidth="1"/>
    <col min="2568" max="2568" width="10" style="1819" bestFit="1" customWidth="1"/>
    <col min="2569" max="2569" width="13.625" style="1819" bestFit="1" customWidth="1"/>
    <col min="2570" max="2570" width="31.5" style="1819" bestFit="1" customWidth="1"/>
    <col min="2571" max="2571" width="42.125" style="1819" customWidth="1"/>
    <col min="2572" max="2572" width="13.5" style="1819" bestFit="1" customWidth="1"/>
    <col min="2573" max="2573" width="13.75" style="1819" customWidth="1"/>
    <col min="2574" max="2574" width="12.375" style="1819" customWidth="1"/>
    <col min="2575" max="2575" width="13.25" style="1819" customWidth="1"/>
    <col min="2576" max="2576" width="18.375" style="1819" customWidth="1"/>
    <col min="2577" max="2577" width="15.625" style="1819" customWidth="1"/>
    <col min="2578" max="2816" width="9" style="1819"/>
    <col min="2817" max="2817" width="2.625" style="1819" customWidth="1"/>
    <col min="2818" max="2818" width="13.25" style="1819" bestFit="1" customWidth="1"/>
    <col min="2819" max="2820" width="14.625" style="1819" bestFit="1" customWidth="1"/>
    <col min="2821" max="2821" width="39.125" style="1819" bestFit="1" customWidth="1"/>
    <col min="2822" max="2822" width="7.125" style="1819" customWidth="1"/>
    <col min="2823" max="2823" width="9.25" style="1819" bestFit="1" customWidth="1"/>
    <col min="2824" max="2824" width="10" style="1819" bestFit="1" customWidth="1"/>
    <col min="2825" max="2825" width="13.625" style="1819" bestFit="1" customWidth="1"/>
    <col min="2826" max="2826" width="31.5" style="1819" bestFit="1" customWidth="1"/>
    <col min="2827" max="2827" width="42.125" style="1819" customWidth="1"/>
    <col min="2828" max="2828" width="13.5" style="1819" bestFit="1" customWidth="1"/>
    <col min="2829" max="2829" width="13.75" style="1819" customWidth="1"/>
    <col min="2830" max="2830" width="12.375" style="1819" customWidth="1"/>
    <col min="2831" max="2831" width="13.25" style="1819" customWidth="1"/>
    <col min="2832" max="2832" width="18.375" style="1819" customWidth="1"/>
    <col min="2833" max="2833" width="15.625" style="1819" customWidth="1"/>
    <col min="2834" max="3072" width="9" style="1819"/>
    <col min="3073" max="3073" width="2.625" style="1819" customWidth="1"/>
    <col min="3074" max="3074" width="13.25" style="1819" bestFit="1" customWidth="1"/>
    <col min="3075" max="3076" width="14.625" style="1819" bestFit="1" customWidth="1"/>
    <col min="3077" max="3077" width="39.125" style="1819" bestFit="1" customWidth="1"/>
    <col min="3078" max="3078" width="7.125" style="1819" customWidth="1"/>
    <col min="3079" max="3079" width="9.25" style="1819" bestFit="1" customWidth="1"/>
    <col min="3080" max="3080" width="10" style="1819" bestFit="1" customWidth="1"/>
    <col min="3081" max="3081" width="13.625" style="1819" bestFit="1" customWidth="1"/>
    <col min="3082" max="3082" width="31.5" style="1819" bestFit="1" customWidth="1"/>
    <col min="3083" max="3083" width="42.125" style="1819" customWidth="1"/>
    <col min="3084" max="3084" width="13.5" style="1819" bestFit="1" customWidth="1"/>
    <col min="3085" max="3085" width="13.75" style="1819" customWidth="1"/>
    <col min="3086" max="3086" width="12.375" style="1819" customWidth="1"/>
    <col min="3087" max="3087" width="13.25" style="1819" customWidth="1"/>
    <col min="3088" max="3088" width="18.375" style="1819" customWidth="1"/>
    <col min="3089" max="3089" width="15.625" style="1819" customWidth="1"/>
    <col min="3090" max="3328" width="9" style="1819"/>
    <col min="3329" max="3329" width="2.625" style="1819" customWidth="1"/>
    <col min="3330" max="3330" width="13.25" style="1819" bestFit="1" customWidth="1"/>
    <col min="3331" max="3332" width="14.625" style="1819" bestFit="1" customWidth="1"/>
    <col min="3333" max="3333" width="39.125" style="1819" bestFit="1" customWidth="1"/>
    <col min="3334" max="3334" width="7.125" style="1819" customWidth="1"/>
    <col min="3335" max="3335" width="9.25" style="1819" bestFit="1" customWidth="1"/>
    <col min="3336" max="3336" width="10" style="1819" bestFit="1" customWidth="1"/>
    <col min="3337" max="3337" width="13.625" style="1819" bestFit="1" customWidth="1"/>
    <col min="3338" max="3338" width="31.5" style="1819" bestFit="1" customWidth="1"/>
    <col min="3339" max="3339" width="42.125" style="1819" customWidth="1"/>
    <col min="3340" max="3340" width="13.5" style="1819" bestFit="1" customWidth="1"/>
    <col min="3341" max="3341" width="13.75" style="1819" customWidth="1"/>
    <col min="3342" max="3342" width="12.375" style="1819" customWidth="1"/>
    <col min="3343" max="3343" width="13.25" style="1819" customWidth="1"/>
    <col min="3344" max="3344" width="18.375" style="1819" customWidth="1"/>
    <col min="3345" max="3345" width="15.625" style="1819" customWidth="1"/>
    <col min="3346" max="3584" width="9" style="1819"/>
    <col min="3585" max="3585" width="2.625" style="1819" customWidth="1"/>
    <col min="3586" max="3586" width="13.25" style="1819" bestFit="1" customWidth="1"/>
    <col min="3587" max="3588" width="14.625" style="1819" bestFit="1" customWidth="1"/>
    <col min="3589" max="3589" width="39.125" style="1819" bestFit="1" customWidth="1"/>
    <col min="3590" max="3590" width="7.125" style="1819" customWidth="1"/>
    <col min="3591" max="3591" width="9.25" style="1819" bestFit="1" customWidth="1"/>
    <col min="3592" max="3592" width="10" style="1819" bestFit="1" customWidth="1"/>
    <col min="3593" max="3593" width="13.625" style="1819" bestFit="1" customWidth="1"/>
    <col min="3594" max="3594" width="31.5" style="1819" bestFit="1" customWidth="1"/>
    <col min="3595" max="3595" width="42.125" style="1819" customWidth="1"/>
    <col min="3596" max="3596" width="13.5" style="1819" bestFit="1" customWidth="1"/>
    <col min="3597" max="3597" width="13.75" style="1819" customWidth="1"/>
    <col min="3598" max="3598" width="12.375" style="1819" customWidth="1"/>
    <col min="3599" max="3599" width="13.25" style="1819" customWidth="1"/>
    <col min="3600" max="3600" width="18.375" style="1819" customWidth="1"/>
    <col min="3601" max="3601" width="15.625" style="1819" customWidth="1"/>
    <col min="3602" max="3840" width="9" style="1819"/>
    <col min="3841" max="3841" width="2.625" style="1819" customWidth="1"/>
    <col min="3842" max="3842" width="13.25" style="1819" bestFit="1" customWidth="1"/>
    <col min="3843" max="3844" width="14.625" style="1819" bestFit="1" customWidth="1"/>
    <col min="3845" max="3845" width="39.125" style="1819" bestFit="1" customWidth="1"/>
    <col min="3846" max="3846" width="7.125" style="1819" customWidth="1"/>
    <col min="3847" max="3847" width="9.25" style="1819" bestFit="1" customWidth="1"/>
    <col min="3848" max="3848" width="10" style="1819" bestFit="1" customWidth="1"/>
    <col min="3849" max="3849" width="13.625" style="1819" bestFit="1" customWidth="1"/>
    <col min="3850" max="3850" width="31.5" style="1819" bestFit="1" customWidth="1"/>
    <col min="3851" max="3851" width="42.125" style="1819" customWidth="1"/>
    <col min="3852" max="3852" width="13.5" style="1819" bestFit="1" customWidth="1"/>
    <col min="3853" max="3853" width="13.75" style="1819" customWidth="1"/>
    <col min="3854" max="3854" width="12.375" style="1819" customWidth="1"/>
    <col min="3855" max="3855" width="13.25" style="1819" customWidth="1"/>
    <col min="3856" max="3856" width="18.375" style="1819" customWidth="1"/>
    <col min="3857" max="3857" width="15.625" style="1819" customWidth="1"/>
    <col min="3858" max="4096" width="9" style="1819"/>
    <col min="4097" max="4097" width="2.625" style="1819" customWidth="1"/>
    <col min="4098" max="4098" width="13.25" style="1819" bestFit="1" customWidth="1"/>
    <col min="4099" max="4100" width="14.625" style="1819" bestFit="1" customWidth="1"/>
    <col min="4101" max="4101" width="39.125" style="1819" bestFit="1" customWidth="1"/>
    <col min="4102" max="4102" width="7.125" style="1819" customWidth="1"/>
    <col min="4103" max="4103" width="9.25" style="1819" bestFit="1" customWidth="1"/>
    <col min="4104" max="4104" width="10" style="1819" bestFit="1" customWidth="1"/>
    <col min="4105" max="4105" width="13.625" style="1819" bestFit="1" customWidth="1"/>
    <col min="4106" max="4106" width="31.5" style="1819" bestFit="1" customWidth="1"/>
    <col min="4107" max="4107" width="42.125" style="1819" customWidth="1"/>
    <col min="4108" max="4108" width="13.5" style="1819" bestFit="1" customWidth="1"/>
    <col min="4109" max="4109" width="13.75" style="1819" customWidth="1"/>
    <col min="4110" max="4110" width="12.375" style="1819" customWidth="1"/>
    <col min="4111" max="4111" width="13.25" style="1819" customWidth="1"/>
    <col min="4112" max="4112" width="18.375" style="1819" customWidth="1"/>
    <col min="4113" max="4113" width="15.625" style="1819" customWidth="1"/>
    <col min="4114" max="4352" width="9" style="1819"/>
    <col min="4353" max="4353" width="2.625" style="1819" customWidth="1"/>
    <col min="4354" max="4354" width="13.25" style="1819" bestFit="1" customWidth="1"/>
    <col min="4355" max="4356" width="14.625" style="1819" bestFit="1" customWidth="1"/>
    <col min="4357" max="4357" width="39.125" style="1819" bestFit="1" customWidth="1"/>
    <col min="4358" max="4358" width="7.125" style="1819" customWidth="1"/>
    <col min="4359" max="4359" width="9.25" style="1819" bestFit="1" customWidth="1"/>
    <col min="4360" max="4360" width="10" style="1819" bestFit="1" customWidth="1"/>
    <col min="4361" max="4361" width="13.625" style="1819" bestFit="1" customWidth="1"/>
    <col min="4362" max="4362" width="31.5" style="1819" bestFit="1" customWidth="1"/>
    <col min="4363" max="4363" width="42.125" style="1819" customWidth="1"/>
    <col min="4364" max="4364" width="13.5" style="1819" bestFit="1" customWidth="1"/>
    <col min="4365" max="4365" width="13.75" style="1819" customWidth="1"/>
    <col min="4366" max="4366" width="12.375" style="1819" customWidth="1"/>
    <col min="4367" max="4367" width="13.25" style="1819" customWidth="1"/>
    <col min="4368" max="4368" width="18.375" style="1819" customWidth="1"/>
    <col min="4369" max="4369" width="15.625" style="1819" customWidth="1"/>
    <col min="4370" max="4608" width="9" style="1819"/>
    <col min="4609" max="4609" width="2.625" style="1819" customWidth="1"/>
    <col min="4610" max="4610" width="13.25" style="1819" bestFit="1" customWidth="1"/>
    <col min="4611" max="4612" width="14.625" style="1819" bestFit="1" customWidth="1"/>
    <col min="4613" max="4613" width="39.125" style="1819" bestFit="1" customWidth="1"/>
    <col min="4614" max="4614" width="7.125" style="1819" customWidth="1"/>
    <col min="4615" max="4615" width="9.25" style="1819" bestFit="1" customWidth="1"/>
    <col min="4616" max="4616" width="10" style="1819" bestFit="1" customWidth="1"/>
    <col min="4617" max="4617" width="13.625" style="1819" bestFit="1" customWidth="1"/>
    <col min="4618" max="4618" width="31.5" style="1819" bestFit="1" customWidth="1"/>
    <col min="4619" max="4619" width="42.125" style="1819" customWidth="1"/>
    <col min="4620" max="4620" width="13.5" style="1819" bestFit="1" customWidth="1"/>
    <col min="4621" max="4621" width="13.75" style="1819" customWidth="1"/>
    <col min="4622" max="4622" width="12.375" style="1819" customWidth="1"/>
    <col min="4623" max="4623" width="13.25" style="1819" customWidth="1"/>
    <col min="4624" max="4624" width="18.375" style="1819" customWidth="1"/>
    <col min="4625" max="4625" width="15.625" style="1819" customWidth="1"/>
    <col min="4626" max="4864" width="9" style="1819"/>
    <col min="4865" max="4865" width="2.625" style="1819" customWidth="1"/>
    <col min="4866" max="4866" width="13.25" style="1819" bestFit="1" customWidth="1"/>
    <col min="4867" max="4868" width="14.625" style="1819" bestFit="1" customWidth="1"/>
    <col min="4869" max="4869" width="39.125" style="1819" bestFit="1" customWidth="1"/>
    <col min="4870" max="4870" width="7.125" style="1819" customWidth="1"/>
    <col min="4871" max="4871" width="9.25" style="1819" bestFit="1" customWidth="1"/>
    <col min="4872" max="4872" width="10" style="1819" bestFit="1" customWidth="1"/>
    <col min="4873" max="4873" width="13.625" style="1819" bestFit="1" customWidth="1"/>
    <col min="4874" max="4874" width="31.5" style="1819" bestFit="1" customWidth="1"/>
    <col min="4875" max="4875" width="42.125" style="1819" customWidth="1"/>
    <col min="4876" max="4876" width="13.5" style="1819" bestFit="1" customWidth="1"/>
    <col min="4877" max="4877" width="13.75" style="1819" customWidth="1"/>
    <col min="4878" max="4878" width="12.375" style="1819" customWidth="1"/>
    <col min="4879" max="4879" width="13.25" style="1819" customWidth="1"/>
    <col min="4880" max="4880" width="18.375" style="1819" customWidth="1"/>
    <col min="4881" max="4881" width="15.625" style="1819" customWidth="1"/>
    <col min="4882" max="5120" width="9" style="1819"/>
    <col min="5121" max="5121" width="2.625" style="1819" customWidth="1"/>
    <col min="5122" max="5122" width="13.25" style="1819" bestFit="1" customWidth="1"/>
    <col min="5123" max="5124" width="14.625" style="1819" bestFit="1" customWidth="1"/>
    <col min="5125" max="5125" width="39.125" style="1819" bestFit="1" customWidth="1"/>
    <col min="5126" max="5126" width="7.125" style="1819" customWidth="1"/>
    <col min="5127" max="5127" width="9.25" style="1819" bestFit="1" customWidth="1"/>
    <col min="5128" max="5128" width="10" style="1819" bestFit="1" customWidth="1"/>
    <col min="5129" max="5129" width="13.625" style="1819" bestFit="1" customWidth="1"/>
    <col min="5130" max="5130" width="31.5" style="1819" bestFit="1" customWidth="1"/>
    <col min="5131" max="5131" width="42.125" style="1819" customWidth="1"/>
    <col min="5132" max="5132" width="13.5" style="1819" bestFit="1" customWidth="1"/>
    <col min="5133" max="5133" width="13.75" style="1819" customWidth="1"/>
    <col min="5134" max="5134" width="12.375" style="1819" customWidth="1"/>
    <col min="5135" max="5135" width="13.25" style="1819" customWidth="1"/>
    <col min="5136" max="5136" width="18.375" style="1819" customWidth="1"/>
    <col min="5137" max="5137" width="15.625" style="1819" customWidth="1"/>
    <col min="5138" max="5376" width="9" style="1819"/>
    <col min="5377" max="5377" width="2.625" style="1819" customWidth="1"/>
    <col min="5378" max="5378" width="13.25" style="1819" bestFit="1" customWidth="1"/>
    <col min="5379" max="5380" width="14.625" style="1819" bestFit="1" customWidth="1"/>
    <col min="5381" max="5381" width="39.125" style="1819" bestFit="1" customWidth="1"/>
    <col min="5382" max="5382" width="7.125" style="1819" customWidth="1"/>
    <col min="5383" max="5383" width="9.25" style="1819" bestFit="1" customWidth="1"/>
    <col min="5384" max="5384" width="10" style="1819" bestFit="1" customWidth="1"/>
    <col min="5385" max="5385" width="13.625" style="1819" bestFit="1" customWidth="1"/>
    <col min="5386" max="5386" width="31.5" style="1819" bestFit="1" customWidth="1"/>
    <col min="5387" max="5387" width="42.125" style="1819" customWidth="1"/>
    <col min="5388" max="5388" width="13.5" style="1819" bestFit="1" customWidth="1"/>
    <col min="5389" max="5389" width="13.75" style="1819" customWidth="1"/>
    <col min="5390" max="5390" width="12.375" style="1819" customWidth="1"/>
    <col min="5391" max="5391" width="13.25" style="1819" customWidth="1"/>
    <col min="5392" max="5392" width="18.375" style="1819" customWidth="1"/>
    <col min="5393" max="5393" width="15.625" style="1819" customWidth="1"/>
    <col min="5394" max="5632" width="9" style="1819"/>
    <col min="5633" max="5633" width="2.625" style="1819" customWidth="1"/>
    <col min="5634" max="5634" width="13.25" style="1819" bestFit="1" customWidth="1"/>
    <col min="5635" max="5636" width="14.625" style="1819" bestFit="1" customWidth="1"/>
    <col min="5637" max="5637" width="39.125" style="1819" bestFit="1" customWidth="1"/>
    <col min="5638" max="5638" width="7.125" style="1819" customWidth="1"/>
    <col min="5639" max="5639" width="9.25" style="1819" bestFit="1" customWidth="1"/>
    <col min="5640" max="5640" width="10" style="1819" bestFit="1" customWidth="1"/>
    <col min="5641" max="5641" width="13.625" style="1819" bestFit="1" customWidth="1"/>
    <col min="5642" max="5642" width="31.5" style="1819" bestFit="1" customWidth="1"/>
    <col min="5643" max="5643" width="42.125" style="1819" customWidth="1"/>
    <col min="5644" max="5644" width="13.5" style="1819" bestFit="1" customWidth="1"/>
    <col min="5645" max="5645" width="13.75" style="1819" customWidth="1"/>
    <col min="5646" max="5646" width="12.375" style="1819" customWidth="1"/>
    <col min="5647" max="5647" width="13.25" style="1819" customWidth="1"/>
    <col min="5648" max="5648" width="18.375" style="1819" customWidth="1"/>
    <col min="5649" max="5649" width="15.625" style="1819" customWidth="1"/>
    <col min="5650" max="5888" width="9" style="1819"/>
    <col min="5889" max="5889" width="2.625" style="1819" customWidth="1"/>
    <col min="5890" max="5890" width="13.25" style="1819" bestFit="1" customWidth="1"/>
    <col min="5891" max="5892" width="14.625" style="1819" bestFit="1" customWidth="1"/>
    <col min="5893" max="5893" width="39.125" style="1819" bestFit="1" customWidth="1"/>
    <col min="5894" max="5894" width="7.125" style="1819" customWidth="1"/>
    <col min="5895" max="5895" width="9.25" style="1819" bestFit="1" customWidth="1"/>
    <col min="5896" max="5896" width="10" style="1819" bestFit="1" customWidth="1"/>
    <col min="5897" max="5897" width="13.625" style="1819" bestFit="1" customWidth="1"/>
    <col min="5898" max="5898" width="31.5" style="1819" bestFit="1" customWidth="1"/>
    <col min="5899" max="5899" width="42.125" style="1819" customWidth="1"/>
    <col min="5900" max="5900" width="13.5" style="1819" bestFit="1" customWidth="1"/>
    <col min="5901" max="5901" width="13.75" style="1819" customWidth="1"/>
    <col min="5902" max="5902" width="12.375" style="1819" customWidth="1"/>
    <col min="5903" max="5903" width="13.25" style="1819" customWidth="1"/>
    <col min="5904" max="5904" width="18.375" style="1819" customWidth="1"/>
    <col min="5905" max="5905" width="15.625" style="1819" customWidth="1"/>
    <col min="5906" max="6144" width="9" style="1819"/>
    <col min="6145" max="6145" width="2.625" style="1819" customWidth="1"/>
    <col min="6146" max="6146" width="13.25" style="1819" bestFit="1" customWidth="1"/>
    <col min="6147" max="6148" width="14.625" style="1819" bestFit="1" customWidth="1"/>
    <col min="6149" max="6149" width="39.125" style="1819" bestFit="1" customWidth="1"/>
    <col min="6150" max="6150" width="7.125" style="1819" customWidth="1"/>
    <col min="6151" max="6151" width="9.25" style="1819" bestFit="1" customWidth="1"/>
    <col min="6152" max="6152" width="10" style="1819" bestFit="1" customWidth="1"/>
    <col min="6153" max="6153" width="13.625" style="1819" bestFit="1" customWidth="1"/>
    <col min="6154" max="6154" width="31.5" style="1819" bestFit="1" customWidth="1"/>
    <col min="6155" max="6155" width="42.125" style="1819" customWidth="1"/>
    <col min="6156" max="6156" width="13.5" style="1819" bestFit="1" customWidth="1"/>
    <col min="6157" max="6157" width="13.75" style="1819" customWidth="1"/>
    <col min="6158" max="6158" width="12.375" style="1819" customWidth="1"/>
    <col min="6159" max="6159" width="13.25" style="1819" customWidth="1"/>
    <col min="6160" max="6160" width="18.375" style="1819" customWidth="1"/>
    <col min="6161" max="6161" width="15.625" style="1819" customWidth="1"/>
    <col min="6162" max="6400" width="9" style="1819"/>
    <col min="6401" max="6401" width="2.625" style="1819" customWidth="1"/>
    <col min="6402" max="6402" width="13.25" style="1819" bestFit="1" customWidth="1"/>
    <col min="6403" max="6404" width="14.625" style="1819" bestFit="1" customWidth="1"/>
    <col min="6405" max="6405" width="39.125" style="1819" bestFit="1" customWidth="1"/>
    <col min="6406" max="6406" width="7.125" style="1819" customWidth="1"/>
    <col min="6407" max="6407" width="9.25" style="1819" bestFit="1" customWidth="1"/>
    <col min="6408" max="6408" width="10" style="1819" bestFit="1" customWidth="1"/>
    <col min="6409" max="6409" width="13.625" style="1819" bestFit="1" customWidth="1"/>
    <col min="6410" max="6410" width="31.5" style="1819" bestFit="1" customWidth="1"/>
    <col min="6411" max="6411" width="42.125" style="1819" customWidth="1"/>
    <col min="6412" max="6412" width="13.5" style="1819" bestFit="1" customWidth="1"/>
    <col min="6413" max="6413" width="13.75" style="1819" customWidth="1"/>
    <col min="6414" max="6414" width="12.375" style="1819" customWidth="1"/>
    <col min="6415" max="6415" width="13.25" style="1819" customWidth="1"/>
    <col min="6416" max="6416" width="18.375" style="1819" customWidth="1"/>
    <col min="6417" max="6417" width="15.625" style="1819" customWidth="1"/>
    <col min="6418" max="6656" width="9" style="1819"/>
    <col min="6657" max="6657" width="2.625" style="1819" customWidth="1"/>
    <col min="6658" max="6658" width="13.25" style="1819" bestFit="1" customWidth="1"/>
    <col min="6659" max="6660" width="14.625" style="1819" bestFit="1" customWidth="1"/>
    <col min="6661" max="6661" width="39.125" style="1819" bestFit="1" customWidth="1"/>
    <col min="6662" max="6662" width="7.125" style="1819" customWidth="1"/>
    <col min="6663" max="6663" width="9.25" style="1819" bestFit="1" customWidth="1"/>
    <col min="6664" max="6664" width="10" style="1819" bestFit="1" customWidth="1"/>
    <col min="6665" max="6665" width="13.625" style="1819" bestFit="1" customWidth="1"/>
    <col min="6666" max="6666" width="31.5" style="1819" bestFit="1" customWidth="1"/>
    <col min="6667" max="6667" width="42.125" style="1819" customWidth="1"/>
    <col min="6668" max="6668" width="13.5" style="1819" bestFit="1" customWidth="1"/>
    <col min="6669" max="6669" width="13.75" style="1819" customWidth="1"/>
    <col min="6670" max="6670" width="12.375" style="1819" customWidth="1"/>
    <col min="6671" max="6671" width="13.25" style="1819" customWidth="1"/>
    <col min="6672" max="6672" width="18.375" style="1819" customWidth="1"/>
    <col min="6673" max="6673" width="15.625" style="1819" customWidth="1"/>
    <col min="6674" max="6912" width="9" style="1819"/>
    <col min="6913" max="6913" width="2.625" style="1819" customWidth="1"/>
    <col min="6914" max="6914" width="13.25" style="1819" bestFit="1" customWidth="1"/>
    <col min="6915" max="6916" width="14.625" style="1819" bestFit="1" customWidth="1"/>
    <col min="6917" max="6917" width="39.125" style="1819" bestFit="1" customWidth="1"/>
    <col min="6918" max="6918" width="7.125" style="1819" customWidth="1"/>
    <col min="6919" max="6919" width="9.25" style="1819" bestFit="1" customWidth="1"/>
    <col min="6920" max="6920" width="10" style="1819" bestFit="1" customWidth="1"/>
    <col min="6921" max="6921" width="13.625" style="1819" bestFit="1" customWidth="1"/>
    <col min="6922" max="6922" width="31.5" style="1819" bestFit="1" customWidth="1"/>
    <col min="6923" max="6923" width="42.125" style="1819" customWidth="1"/>
    <col min="6924" max="6924" width="13.5" style="1819" bestFit="1" customWidth="1"/>
    <col min="6925" max="6925" width="13.75" style="1819" customWidth="1"/>
    <col min="6926" max="6926" width="12.375" style="1819" customWidth="1"/>
    <col min="6927" max="6927" width="13.25" style="1819" customWidth="1"/>
    <col min="6928" max="6928" width="18.375" style="1819" customWidth="1"/>
    <col min="6929" max="6929" width="15.625" style="1819" customWidth="1"/>
    <col min="6930" max="7168" width="9" style="1819"/>
    <col min="7169" max="7169" width="2.625" style="1819" customWidth="1"/>
    <col min="7170" max="7170" width="13.25" style="1819" bestFit="1" customWidth="1"/>
    <col min="7171" max="7172" width="14.625" style="1819" bestFit="1" customWidth="1"/>
    <col min="7173" max="7173" width="39.125" style="1819" bestFit="1" customWidth="1"/>
    <col min="7174" max="7174" width="7.125" style="1819" customWidth="1"/>
    <col min="7175" max="7175" width="9.25" style="1819" bestFit="1" customWidth="1"/>
    <col min="7176" max="7176" width="10" style="1819" bestFit="1" customWidth="1"/>
    <col min="7177" max="7177" width="13.625" style="1819" bestFit="1" customWidth="1"/>
    <col min="7178" max="7178" width="31.5" style="1819" bestFit="1" customWidth="1"/>
    <col min="7179" max="7179" width="42.125" style="1819" customWidth="1"/>
    <col min="7180" max="7180" width="13.5" style="1819" bestFit="1" customWidth="1"/>
    <col min="7181" max="7181" width="13.75" style="1819" customWidth="1"/>
    <col min="7182" max="7182" width="12.375" style="1819" customWidth="1"/>
    <col min="7183" max="7183" width="13.25" style="1819" customWidth="1"/>
    <col min="7184" max="7184" width="18.375" style="1819" customWidth="1"/>
    <col min="7185" max="7185" width="15.625" style="1819" customWidth="1"/>
    <col min="7186" max="7424" width="9" style="1819"/>
    <col min="7425" max="7425" width="2.625" style="1819" customWidth="1"/>
    <col min="7426" max="7426" width="13.25" style="1819" bestFit="1" customWidth="1"/>
    <col min="7427" max="7428" width="14.625" style="1819" bestFit="1" customWidth="1"/>
    <col min="7429" max="7429" width="39.125" style="1819" bestFit="1" customWidth="1"/>
    <col min="7430" max="7430" width="7.125" style="1819" customWidth="1"/>
    <col min="7431" max="7431" width="9.25" style="1819" bestFit="1" customWidth="1"/>
    <col min="7432" max="7432" width="10" style="1819" bestFit="1" customWidth="1"/>
    <col min="7433" max="7433" width="13.625" style="1819" bestFit="1" customWidth="1"/>
    <col min="7434" max="7434" width="31.5" style="1819" bestFit="1" customWidth="1"/>
    <col min="7435" max="7435" width="42.125" style="1819" customWidth="1"/>
    <col min="7436" max="7436" width="13.5" style="1819" bestFit="1" customWidth="1"/>
    <col min="7437" max="7437" width="13.75" style="1819" customWidth="1"/>
    <col min="7438" max="7438" width="12.375" style="1819" customWidth="1"/>
    <col min="7439" max="7439" width="13.25" style="1819" customWidth="1"/>
    <col min="7440" max="7440" width="18.375" style="1819" customWidth="1"/>
    <col min="7441" max="7441" width="15.625" style="1819" customWidth="1"/>
    <col min="7442" max="7680" width="9" style="1819"/>
    <col min="7681" max="7681" width="2.625" style="1819" customWidth="1"/>
    <col min="7682" max="7682" width="13.25" style="1819" bestFit="1" customWidth="1"/>
    <col min="7683" max="7684" width="14.625" style="1819" bestFit="1" customWidth="1"/>
    <col min="7685" max="7685" width="39.125" style="1819" bestFit="1" customWidth="1"/>
    <col min="7686" max="7686" width="7.125" style="1819" customWidth="1"/>
    <col min="7687" max="7687" width="9.25" style="1819" bestFit="1" customWidth="1"/>
    <col min="7688" max="7688" width="10" style="1819" bestFit="1" customWidth="1"/>
    <col min="7689" max="7689" width="13.625" style="1819" bestFit="1" customWidth="1"/>
    <col min="7690" max="7690" width="31.5" style="1819" bestFit="1" customWidth="1"/>
    <col min="7691" max="7691" width="42.125" style="1819" customWidth="1"/>
    <col min="7692" max="7692" width="13.5" style="1819" bestFit="1" customWidth="1"/>
    <col min="7693" max="7693" width="13.75" style="1819" customWidth="1"/>
    <col min="7694" max="7694" width="12.375" style="1819" customWidth="1"/>
    <col min="7695" max="7695" width="13.25" style="1819" customWidth="1"/>
    <col min="7696" max="7696" width="18.375" style="1819" customWidth="1"/>
    <col min="7697" max="7697" width="15.625" style="1819" customWidth="1"/>
    <col min="7698" max="7936" width="9" style="1819"/>
    <col min="7937" max="7937" width="2.625" style="1819" customWidth="1"/>
    <col min="7938" max="7938" width="13.25" style="1819" bestFit="1" customWidth="1"/>
    <col min="7939" max="7940" width="14.625" style="1819" bestFit="1" customWidth="1"/>
    <col min="7941" max="7941" width="39.125" style="1819" bestFit="1" customWidth="1"/>
    <col min="7942" max="7942" width="7.125" style="1819" customWidth="1"/>
    <col min="7943" max="7943" width="9.25" style="1819" bestFit="1" customWidth="1"/>
    <col min="7944" max="7944" width="10" style="1819" bestFit="1" customWidth="1"/>
    <col min="7945" max="7945" width="13.625" style="1819" bestFit="1" customWidth="1"/>
    <col min="7946" max="7946" width="31.5" style="1819" bestFit="1" customWidth="1"/>
    <col min="7947" max="7947" width="42.125" style="1819" customWidth="1"/>
    <col min="7948" max="7948" width="13.5" style="1819" bestFit="1" customWidth="1"/>
    <col min="7949" max="7949" width="13.75" style="1819" customWidth="1"/>
    <col min="7950" max="7950" width="12.375" style="1819" customWidth="1"/>
    <col min="7951" max="7951" width="13.25" style="1819" customWidth="1"/>
    <col min="7952" max="7952" width="18.375" style="1819" customWidth="1"/>
    <col min="7953" max="7953" width="15.625" style="1819" customWidth="1"/>
    <col min="7954" max="8192" width="9" style="1819"/>
    <col min="8193" max="8193" width="2.625" style="1819" customWidth="1"/>
    <col min="8194" max="8194" width="13.25" style="1819" bestFit="1" customWidth="1"/>
    <col min="8195" max="8196" width="14.625" style="1819" bestFit="1" customWidth="1"/>
    <col min="8197" max="8197" width="39.125" style="1819" bestFit="1" customWidth="1"/>
    <col min="8198" max="8198" width="7.125" style="1819" customWidth="1"/>
    <col min="8199" max="8199" width="9.25" style="1819" bestFit="1" customWidth="1"/>
    <col min="8200" max="8200" width="10" style="1819" bestFit="1" customWidth="1"/>
    <col min="8201" max="8201" width="13.625" style="1819" bestFit="1" customWidth="1"/>
    <col min="8202" max="8202" width="31.5" style="1819" bestFit="1" customWidth="1"/>
    <col min="8203" max="8203" width="42.125" style="1819" customWidth="1"/>
    <col min="8204" max="8204" width="13.5" style="1819" bestFit="1" customWidth="1"/>
    <col min="8205" max="8205" width="13.75" style="1819" customWidth="1"/>
    <col min="8206" max="8206" width="12.375" style="1819" customWidth="1"/>
    <col min="8207" max="8207" width="13.25" style="1819" customWidth="1"/>
    <col min="8208" max="8208" width="18.375" style="1819" customWidth="1"/>
    <col min="8209" max="8209" width="15.625" style="1819" customWidth="1"/>
    <col min="8210" max="8448" width="9" style="1819"/>
    <col min="8449" max="8449" width="2.625" style="1819" customWidth="1"/>
    <col min="8450" max="8450" width="13.25" style="1819" bestFit="1" customWidth="1"/>
    <col min="8451" max="8452" width="14.625" style="1819" bestFit="1" customWidth="1"/>
    <col min="8453" max="8453" width="39.125" style="1819" bestFit="1" customWidth="1"/>
    <col min="8454" max="8454" width="7.125" style="1819" customWidth="1"/>
    <col min="8455" max="8455" width="9.25" style="1819" bestFit="1" customWidth="1"/>
    <col min="8456" max="8456" width="10" style="1819" bestFit="1" customWidth="1"/>
    <col min="8457" max="8457" width="13.625" style="1819" bestFit="1" customWidth="1"/>
    <col min="8458" max="8458" width="31.5" style="1819" bestFit="1" customWidth="1"/>
    <col min="8459" max="8459" width="42.125" style="1819" customWidth="1"/>
    <col min="8460" max="8460" width="13.5" style="1819" bestFit="1" customWidth="1"/>
    <col min="8461" max="8461" width="13.75" style="1819" customWidth="1"/>
    <col min="8462" max="8462" width="12.375" style="1819" customWidth="1"/>
    <col min="8463" max="8463" width="13.25" style="1819" customWidth="1"/>
    <col min="8464" max="8464" width="18.375" style="1819" customWidth="1"/>
    <col min="8465" max="8465" width="15.625" style="1819" customWidth="1"/>
    <col min="8466" max="8704" width="9" style="1819"/>
    <col min="8705" max="8705" width="2.625" style="1819" customWidth="1"/>
    <col min="8706" max="8706" width="13.25" style="1819" bestFit="1" customWidth="1"/>
    <col min="8707" max="8708" width="14.625" style="1819" bestFit="1" customWidth="1"/>
    <col min="8709" max="8709" width="39.125" style="1819" bestFit="1" customWidth="1"/>
    <col min="8710" max="8710" width="7.125" style="1819" customWidth="1"/>
    <col min="8711" max="8711" width="9.25" style="1819" bestFit="1" customWidth="1"/>
    <col min="8712" max="8712" width="10" style="1819" bestFit="1" customWidth="1"/>
    <col min="8713" max="8713" width="13.625" style="1819" bestFit="1" customWidth="1"/>
    <col min="8714" max="8714" width="31.5" style="1819" bestFit="1" customWidth="1"/>
    <col min="8715" max="8715" width="42.125" style="1819" customWidth="1"/>
    <col min="8716" max="8716" width="13.5" style="1819" bestFit="1" customWidth="1"/>
    <col min="8717" max="8717" width="13.75" style="1819" customWidth="1"/>
    <col min="8718" max="8718" width="12.375" style="1819" customWidth="1"/>
    <col min="8719" max="8719" width="13.25" style="1819" customWidth="1"/>
    <col min="8720" max="8720" width="18.375" style="1819" customWidth="1"/>
    <col min="8721" max="8721" width="15.625" style="1819" customWidth="1"/>
    <col min="8722" max="8960" width="9" style="1819"/>
    <col min="8961" max="8961" width="2.625" style="1819" customWidth="1"/>
    <col min="8962" max="8962" width="13.25" style="1819" bestFit="1" customWidth="1"/>
    <col min="8963" max="8964" width="14.625" style="1819" bestFit="1" customWidth="1"/>
    <col min="8965" max="8965" width="39.125" style="1819" bestFit="1" customWidth="1"/>
    <col min="8966" max="8966" width="7.125" style="1819" customWidth="1"/>
    <col min="8967" max="8967" width="9.25" style="1819" bestFit="1" customWidth="1"/>
    <col min="8968" max="8968" width="10" style="1819" bestFit="1" customWidth="1"/>
    <col min="8969" max="8969" width="13.625" style="1819" bestFit="1" customWidth="1"/>
    <col min="8970" max="8970" width="31.5" style="1819" bestFit="1" customWidth="1"/>
    <col min="8971" max="8971" width="42.125" style="1819" customWidth="1"/>
    <col min="8972" max="8972" width="13.5" style="1819" bestFit="1" customWidth="1"/>
    <col min="8973" max="8973" width="13.75" style="1819" customWidth="1"/>
    <col min="8974" max="8974" width="12.375" style="1819" customWidth="1"/>
    <col min="8975" max="8975" width="13.25" style="1819" customWidth="1"/>
    <col min="8976" max="8976" width="18.375" style="1819" customWidth="1"/>
    <col min="8977" max="8977" width="15.625" style="1819" customWidth="1"/>
    <col min="8978" max="9216" width="9" style="1819"/>
    <col min="9217" max="9217" width="2.625" style="1819" customWidth="1"/>
    <col min="9218" max="9218" width="13.25" style="1819" bestFit="1" customWidth="1"/>
    <col min="9219" max="9220" width="14.625" style="1819" bestFit="1" customWidth="1"/>
    <col min="9221" max="9221" width="39.125" style="1819" bestFit="1" customWidth="1"/>
    <col min="9222" max="9222" width="7.125" style="1819" customWidth="1"/>
    <col min="9223" max="9223" width="9.25" style="1819" bestFit="1" customWidth="1"/>
    <col min="9224" max="9224" width="10" style="1819" bestFit="1" customWidth="1"/>
    <col min="9225" max="9225" width="13.625" style="1819" bestFit="1" customWidth="1"/>
    <col min="9226" max="9226" width="31.5" style="1819" bestFit="1" customWidth="1"/>
    <col min="9227" max="9227" width="42.125" style="1819" customWidth="1"/>
    <col min="9228" max="9228" width="13.5" style="1819" bestFit="1" customWidth="1"/>
    <col min="9229" max="9229" width="13.75" style="1819" customWidth="1"/>
    <col min="9230" max="9230" width="12.375" style="1819" customWidth="1"/>
    <col min="9231" max="9231" width="13.25" style="1819" customWidth="1"/>
    <col min="9232" max="9232" width="18.375" style="1819" customWidth="1"/>
    <col min="9233" max="9233" width="15.625" style="1819" customWidth="1"/>
    <col min="9234" max="9472" width="9" style="1819"/>
    <col min="9473" max="9473" width="2.625" style="1819" customWidth="1"/>
    <col min="9474" max="9474" width="13.25" style="1819" bestFit="1" customWidth="1"/>
    <col min="9475" max="9476" width="14.625" style="1819" bestFit="1" customWidth="1"/>
    <col min="9477" max="9477" width="39.125" style="1819" bestFit="1" customWidth="1"/>
    <col min="9478" max="9478" width="7.125" style="1819" customWidth="1"/>
    <col min="9479" max="9479" width="9.25" style="1819" bestFit="1" customWidth="1"/>
    <col min="9480" max="9480" width="10" style="1819" bestFit="1" customWidth="1"/>
    <col min="9481" max="9481" width="13.625" style="1819" bestFit="1" customWidth="1"/>
    <col min="9482" max="9482" width="31.5" style="1819" bestFit="1" customWidth="1"/>
    <col min="9483" max="9483" width="42.125" style="1819" customWidth="1"/>
    <col min="9484" max="9484" width="13.5" style="1819" bestFit="1" customWidth="1"/>
    <col min="9485" max="9485" width="13.75" style="1819" customWidth="1"/>
    <col min="9486" max="9486" width="12.375" style="1819" customWidth="1"/>
    <col min="9487" max="9487" width="13.25" style="1819" customWidth="1"/>
    <col min="9488" max="9488" width="18.375" style="1819" customWidth="1"/>
    <col min="9489" max="9489" width="15.625" style="1819" customWidth="1"/>
    <col min="9490" max="9728" width="9" style="1819"/>
    <col min="9729" max="9729" width="2.625" style="1819" customWidth="1"/>
    <col min="9730" max="9730" width="13.25" style="1819" bestFit="1" customWidth="1"/>
    <col min="9731" max="9732" width="14.625" style="1819" bestFit="1" customWidth="1"/>
    <col min="9733" max="9733" width="39.125" style="1819" bestFit="1" customWidth="1"/>
    <col min="9734" max="9734" width="7.125" style="1819" customWidth="1"/>
    <col min="9735" max="9735" width="9.25" style="1819" bestFit="1" customWidth="1"/>
    <col min="9736" max="9736" width="10" style="1819" bestFit="1" customWidth="1"/>
    <col min="9737" max="9737" width="13.625" style="1819" bestFit="1" customWidth="1"/>
    <col min="9738" max="9738" width="31.5" style="1819" bestFit="1" customWidth="1"/>
    <col min="9739" max="9739" width="42.125" style="1819" customWidth="1"/>
    <col min="9740" max="9740" width="13.5" style="1819" bestFit="1" customWidth="1"/>
    <col min="9741" max="9741" width="13.75" style="1819" customWidth="1"/>
    <col min="9742" max="9742" width="12.375" style="1819" customWidth="1"/>
    <col min="9743" max="9743" width="13.25" style="1819" customWidth="1"/>
    <col min="9744" max="9744" width="18.375" style="1819" customWidth="1"/>
    <col min="9745" max="9745" width="15.625" style="1819" customWidth="1"/>
    <col min="9746" max="9984" width="9" style="1819"/>
    <col min="9985" max="9985" width="2.625" style="1819" customWidth="1"/>
    <col min="9986" max="9986" width="13.25" style="1819" bestFit="1" customWidth="1"/>
    <col min="9987" max="9988" width="14.625" style="1819" bestFit="1" customWidth="1"/>
    <col min="9989" max="9989" width="39.125" style="1819" bestFit="1" customWidth="1"/>
    <col min="9990" max="9990" width="7.125" style="1819" customWidth="1"/>
    <col min="9991" max="9991" width="9.25" style="1819" bestFit="1" customWidth="1"/>
    <col min="9992" max="9992" width="10" style="1819" bestFit="1" customWidth="1"/>
    <col min="9993" max="9993" width="13.625" style="1819" bestFit="1" customWidth="1"/>
    <col min="9994" max="9994" width="31.5" style="1819" bestFit="1" customWidth="1"/>
    <col min="9995" max="9995" width="42.125" style="1819" customWidth="1"/>
    <col min="9996" max="9996" width="13.5" style="1819" bestFit="1" customWidth="1"/>
    <col min="9997" max="9997" width="13.75" style="1819" customWidth="1"/>
    <col min="9998" max="9998" width="12.375" style="1819" customWidth="1"/>
    <col min="9999" max="9999" width="13.25" style="1819" customWidth="1"/>
    <col min="10000" max="10000" width="18.375" style="1819" customWidth="1"/>
    <col min="10001" max="10001" width="15.625" style="1819" customWidth="1"/>
    <col min="10002" max="10240" width="9" style="1819"/>
    <col min="10241" max="10241" width="2.625" style="1819" customWidth="1"/>
    <col min="10242" max="10242" width="13.25" style="1819" bestFit="1" customWidth="1"/>
    <col min="10243" max="10244" width="14.625" style="1819" bestFit="1" customWidth="1"/>
    <col min="10245" max="10245" width="39.125" style="1819" bestFit="1" customWidth="1"/>
    <col min="10246" max="10246" width="7.125" style="1819" customWidth="1"/>
    <col min="10247" max="10247" width="9.25" style="1819" bestFit="1" customWidth="1"/>
    <col min="10248" max="10248" width="10" style="1819" bestFit="1" customWidth="1"/>
    <col min="10249" max="10249" width="13.625" style="1819" bestFit="1" customWidth="1"/>
    <col min="10250" max="10250" width="31.5" style="1819" bestFit="1" customWidth="1"/>
    <col min="10251" max="10251" width="42.125" style="1819" customWidth="1"/>
    <col min="10252" max="10252" width="13.5" style="1819" bestFit="1" customWidth="1"/>
    <col min="10253" max="10253" width="13.75" style="1819" customWidth="1"/>
    <col min="10254" max="10254" width="12.375" style="1819" customWidth="1"/>
    <col min="10255" max="10255" width="13.25" style="1819" customWidth="1"/>
    <col min="10256" max="10256" width="18.375" style="1819" customWidth="1"/>
    <col min="10257" max="10257" width="15.625" style="1819" customWidth="1"/>
    <col min="10258" max="10496" width="9" style="1819"/>
    <col min="10497" max="10497" width="2.625" style="1819" customWidth="1"/>
    <col min="10498" max="10498" width="13.25" style="1819" bestFit="1" customWidth="1"/>
    <col min="10499" max="10500" width="14.625" style="1819" bestFit="1" customWidth="1"/>
    <col min="10501" max="10501" width="39.125" style="1819" bestFit="1" customWidth="1"/>
    <col min="10502" max="10502" width="7.125" style="1819" customWidth="1"/>
    <col min="10503" max="10503" width="9.25" style="1819" bestFit="1" customWidth="1"/>
    <col min="10504" max="10504" width="10" style="1819" bestFit="1" customWidth="1"/>
    <col min="10505" max="10505" width="13.625" style="1819" bestFit="1" customWidth="1"/>
    <col min="10506" max="10506" width="31.5" style="1819" bestFit="1" customWidth="1"/>
    <col min="10507" max="10507" width="42.125" style="1819" customWidth="1"/>
    <col min="10508" max="10508" width="13.5" style="1819" bestFit="1" customWidth="1"/>
    <col min="10509" max="10509" width="13.75" style="1819" customWidth="1"/>
    <col min="10510" max="10510" width="12.375" style="1819" customWidth="1"/>
    <col min="10511" max="10511" width="13.25" style="1819" customWidth="1"/>
    <col min="10512" max="10512" width="18.375" style="1819" customWidth="1"/>
    <col min="10513" max="10513" width="15.625" style="1819" customWidth="1"/>
    <col min="10514" max="10752" width="9" style="1819"/>
    <col min="10753" max="10753" width="2.625" style="1819" customWidth="1"/>
    <col min="10754" max="10754" width="13.25" style="1819" bestFit="1" customWidth="1"/>
    <col min="10755" max="10756" width="14.625" style="1819" bestFit="1" customWidth="1"/>
    <col min="10757" max="10757" width="39.125" style="1819" bestFit="1" customWidth="1"/>
    <col min="10758" max="10758" width="7.125" style="1819" customWidth="1"/>
    <col min="10759" max="10759" width="9.25" style="1819" bestFit="1" customWidth="1"/>
    <col min="10760" max="10760" width="10" style="1819" bestFit="1" customWidth="1"/>
    <col min="10761" max="10761" width="13.625" style="1819" bestFit="1" customWidth="1"/>
    <col min="10762" max="10762" width="31.5" style="1819" bestFit="1" customWidth="1"/>
    <col min="10763" max="10763" width="42.125" style="1819" customWidth="1"/>
    <col min="10764" max="10764" width="13.5" style="1819" bestFit="1" customWidth="1"/>
    <col min="10765" max="10765" width="13.75" style="1819" customWidth="1"/>
    <col min="10766" max="10766" width="12.375" style="1819" customWidth="1"/>
    <col min="10767" max="10767" width="13.25" style="1819" customWidth="1"/>
    <col min="10768" max="10768" width="18.375" style="1819" customWidth="1"/>
    <col min="10769" max="10769" width="15.625" style="1819" customWidth="1"/>
    <col min="10770" max="11008" width="9" style="1819"/>
    <col min="11009" max="11009" width="2.625" style="1819" customWidth="1"/>
    <col min="11010" max="11010" width="13.25" style="1819" bestFit="1" customWidth="1"/>
    <col min="11011" max="11012" width="14.625" style="1819" bestFit="1" customWidth="1"/>
    <col min="11013" max="11013" width="39.125" style="1819" bestFit="1" customWidth="1"/>
    <col min="11014" max="11014" width="7.125" style="1819" customWidth="1"/>
    <col min="11015" max="11015" width="9.25" style="1819" bestFit="1" customWidth="1"/>
    <col min="11016" max="11016" width="10" style="1819" bestFit="1" customWidth="1"/>
    <col min="11017" max="11017" width="13.625" style="1819" bestFit="1" customWidth="1"/>
    <col min="11018" max="11018" width="31.5" style="1819" bestFit="1" customWidth="1"/>
    <col min="11019" max="11019" width="42.125" style="1819" customWidth="1"/>
    <col min="11020" max="11020" width="13.5" style="1819" bestFit="1" customWidth="1"/>
    <col min="11021" max="11021" width="13.75" style="1819" customWidth="1"/>
    <col min="11022" max="11022" width="12.375" style="1819" customWidth="1"/>
    <col min="11023" max="11023" width="13.25" style="1819" customWidth="1"/>
    <col min="11024" max="11024" width="18.375" style="1819" customWidth="1"/>
    <col min="11025" max="11025" width="15.625" style="1819" customWidth="1"/>
    <col min="11026" max="11264" width="9" style="1819"/>
    <col min="11265" max="11265" width="2.625" style="1819" customWidth="1"/>
    <col min="11266" max="11266" width="13.25" style="1819" bestFit="1" customWidth="1"/>
    <col min="11267" max="11268" width="14.625" style="1819" bestFit="1" customWidth="1"/>
    <col min="11269" max="11269" width="39.125" style="1819" bestFit="1" customWidth="1"/>
    <col min="11270" max="11270" width="7.125" style="1819" customWidth="1"/>
    <col min="11271" max="11271" width="9.25" style="1819" bestFit="1" customWidth="1"/>
    <col min="11272" max="11272" width="10" style="1819" bestFit="1" customWidth="1"/>
    <col min="11273" max="11273" width="13.625" style="1819" bestFit="1" customWidth="1"/>
    <col min="11274" max="11274" width="31.5" style="1819" bestFit="1" customWidth="1"/>
    <col min="11275" max="11275" width="42.125" style="1819" customWidth="1"/>
    <col min="11276" max="11276" width="13.5" style="1819" bestFit="1" customWidth="1"/>
    <col min="11277" max="11277" width="13.75" style="1819" customWidth="1"/>
    <col min="11278" max="11278" width="12.375" style="1819" customWidth="1"/>
    <col min="11279" max="11279" width="13.25" style="1819" customWidth="1"/>
    <col min="11280" max="11280" width="18.375" style="1819" customWidth="1"/>
    <col min="11281" max="11281" width="15.625" style="1819" customWidth="1"/>
    <col min="11282" max="11520" width="9" style="1819"/>
    <col min="11521" max="11521" width="2.625" style="1819" customWidth="1"/>
    <col min="11522" max="11522" width="13.25" style="1819" bestFit="1" customWidth="1"/>
    <col min="11523" max="11524" width="14.625" style="1819" bestFit="1" customWidth="1"/>
    <col min="11525" max="11525" width="39.125" style="1819" bestFit="1" customWidth="1"/>
    <col min="11526" max="11526" width="7.125" style="1819" customWidth="1"/>
    <col min="11527" max="11527" width="9.25" style="1819" bestFit="1" customWidth="1"/>
    <col min="11528" max="11528" width="10" style="1819" bestFit="1" customWidth="1"/>
    <col min="11529" max="11529" width="13.625" style="1819" bestFit="1" customWidth="1"/>
    <col min="11530" max="11530" width="31.5" style="1819" bestFit="1" customWidth="1"/>
    <col min="11531" max="11531" width="42.125" style="1819" customWidth="1"/>
    <col min="11532" max="11532" width="13.5" style="1819" bestFit="1" customWidth="1"/>
    <col min="11533" max="11533" width="13.75" style="1819" customWidth="1"/>
    <col min="11534" max="11534" width="12.375" style="1819" customWidth="1"/>
    <col min="11535" max="11535" width="13.25" style="1819" customWidth="1"/>
    <col min="11536" max="11536" width="18.375" style="1819" customWidth="1"/>
    <col min="11537" max="11537" width="15.625" style="1819" customWidth="1"/>
    <col min="11538" max="11776" width="9" style="1819"/>
    <col min="11777" max="11777" width="2.625" style="1819" customWidth="1"/>
    <col min="11778" max="11778" width="13.25" style="1819" bestFit="1" customWidth="1"/>
    <col min="11779" max="11780" width="14.625" style="1819" bestFit="1" customWidth="1"/>
    <col min="11781" max="11781" width="39.125" style="1819" bestFit="1" customWidth="1"/>
    <col min="11782" max="11782" width="7.125" style="1819" customWidth="1"/>
    <col min="11783" max="11783" width="9.25" style="1819" bestFit="1" customWidth="1"/>
    <col min="11784" max="11784" width="10" style="1819" bestFit="1" customWidth="1"/>
    <col min="11785" max="11785" width="13.625" style="1819" bestFit="1" customWidth="1"/>
    <col min="11786" max="11786" width="31.5" style="1819" bestFit="1" customWidth="1"/>
    <col min="11787" max="11787" width="42.125" style="1819" customWidth="1"/>
    <col min="11788" max="11788" width="13.5" style="1819" bestFit="1" customWidth="1"/>
    <col min="11789" max="11789" width="13.75" style="1819" customWidth="1"/>
    <col min="11790" max="11790" width="12.375" style="1819" customWidth="1"/>
    <col min="11791" max="11791" width="13.25" style="1819" customWidth="1"/>
    <col min="11792" max="11792" width="18.375" style="1819" customWidth="1"/>
    <col min="11793" max="11793" width="15.625" style="1819" customWidth="1"/>
    <col min="11794" max="12032" width="9" style="1819"/>
    <col min="12033" max="12033" width="2.625" style="1819" customWidth="1"/>
    <col min="12034" max="12034" width="13.25" style="1819" bestFit="1" customWidth="1"/>
    <col min="12035" max="12036" width="14.625" style="1819" bestFit="1" customWidth="1"/>
    <col min="12037" max="12037" width="39.125" style="1819" bestFit="1" customWidth="1"/>
    <col min="12038" max="12038" width="7.125" style="1819" customWidth="1"/>
    <col min="12039" max="12039" width="9.25" style="1819" bestFit="1" customWidth="1"/>
    <col min="12040" max="12040" width="10" style="1819" bestFit="1" customWidth="1"/>
    <col min="12041" max="12041" width="13.625" style="1819" bestFit="1" customWidth="1"/>
    <col min="12042" max="12042" width="31.5" style="1819" bestFit="1" customWidth="1"/>
    <col min="12043" max="12043" width="42.125" style="1819" customWidth="1"/>
    <col min="12044" max="12044" width="13.5" style="1819" bestFit="1" customWidth="1"/>
    <col min="12045" max="12045" width="13.75" style="1819" customWidth="1"/>
    <col min="12046" max="12046" width="12.375" style="1819" customWidth="1"/>
    <col min="12047" max="12047" width="13.25" style="1819" customWidth="1"/>
    <col min="12048" max="12048" width="18.375" style="1819" customWidth="1"/>
    <col min="12049" max="12049" width="15.625" style="1819" customWidth="1"/>
    <col min="12050" max="12288" width="9" style="1819"/>
    <col min="12289" max="12289" width="2.625" style="1819" customWidth="1"/>
    <col min="12290" max="12290" width="13.25" style="1819" bestFit="1" customWidth="1"/>
    <col min="12291" max="12292" width="14.625" style="1819" bestFit="1" customWidth="1"/>
    <col min="12293" max="12293" width="39.125" style="1819" bestFit="1" customWidth="1"/>
    <col min="12294" max="12294" width="7.125" style="1819" customWidth="1"/>
    <col min="12295" max="12295" width="9.25" style="1819" bestFit="1" customWidth="1"/>
    <col min="12296" max="12296" width="10" style="1819" bestFit="1" customWidth="1"/>
    <col min="12297" max="12297" width="13.625" style="1819" bestFit="1" customWidth="1"/>
    <col min="12298" max="12298" width="31.5" style="1819" bestFit="1" customWidth="1"/>
    <col min="12299" max="12299" width="42.125" style="1819" customWidth="1"/>
    <col min="12300" max="12300" width="13.5" style="1819" bestFit="1" customWidth="1"/>
    <col min="12301" max="12301" width="13.75" style="1819" customWidth="1"/>
    <col min="12302" max="12302" width="12.375" style="1819" customWidth="1"/>
    <col min="12303" max="12303" width="13.25" style="1819" customWidth="1"/>
    <col min="12304" max="12304" width="18.375" style="1819" customWidth="1"/>
    <col min="12305" max="12305" width="15.625" style="1819" customWidth="1"/>
    <col min="12306" max="12544" width="9" style="1819"/>
    <col min="12545" max="12545" width="2.625" style="1819" customWidth="1"/>
    <col min="12546" max="12546" width="13.25" style="1819" bestFit="1" customWidth="1"/>
    <col min="12547" max="12548" width="14.625" style="1819" bestFit="1" customWidth="1"/>
    <col min="12549" max="12549" width="39.125" style="1819" bestFit="1" customWidth="1"/>
    <col min="12550" max="12550" width="7.125" style="1819" customWidth="1"/>
    <col min="12551" max="12551" width="9.25" style="1819" bestFit="1" customWidth="1"/>
    <col min="12552" max="12552" width="10" style="1819" bestFit="1" customWidth="1"/>
    <col min="12553" max="12553" width="13.625" style="1819" bestFit="1" customWidth="1"/>
    <col min="12554" max="12554" width="31.5" style="1819" bestFit="1" customWidth="1"/>
    <col min="12555" max="12555" width="42.125" style="1819" customWidth="1"/>
    <col min="12556" max="12556" width="13.5" style="1819" bestFit="1" customWidth="1"/>
    <col min="12557" max="12557" width="13.75" style="1819" customWidth="1"/>
    <col min="12558" max="12558" width="12.375" style="1819" customWidth="1"/>
    <col min="12559" max="12559" width="13.25" style="1819" customWidth="1"/>
    <col min="12560" max="12560" width="18.375" style="1819" customWidth="1"/>
    <col min="12561" max="12561" width="15.625" style="1819" customWidth="1"/>
    <col min="12562" max="12800" width="9" style="1819"/>
    <col min="12801" max="12801" width="2.625" style="1819" customWidth="1"/>
    <col min="12802" max="12802" width="13.25" style="1819" bestFit="1" customWidth="1"/>
    <col min="12803" max="12804" width="14.625" style="1819" bestFit="1" customWidth="1"/>
    <col min="12805" max="12805" width="39.125" style="1819" bestFit="1" customWidth="1"/>
    <col min="12806" max="12806" width="7.125" style="1819" customWidth="1"/>
    <col min="12807" max="12807" width="9.25" style="1819" bestFit="1" customWidth="1"/>
    <col min="12808" max="12808" width="10" style="1819" bestFit="1" customWidth="1"/>
    <col min="12809" max="12809" width="13.625" style="1819" bestFit="1" customWidth="1"/>
    <col min="12810" max="12810" width="31.5" style="1819" bestFit="1" customWidth="1"/>
    <col min="12811" max="12811" width="42.125" style="1819" customWidth="1"/>
    <col min="12812" max="12812" width="13.5" style="1819" bestFit="1" customWidth="1"/>
    <col min="12813" max="12813" width="13.75" style="1819" customWidth="1"/>
    <col min="12814" max="12814" width="12.375" style="1819" customWidth="1"/>
    <col min="12815" max="12815" width="13.25" style="1819" customWidth="1"/>
    <col min="12816" max="12816" width="18.375" style="1819" customWidth="1"/>
    <col min="12817" max="12817" width="15.625" style="1819" customWidth="1"/>
    <col min="12818" max="13056" width="9" style="1819"/>
    <col min="13057" max="13057" width="2.625" style="1819" customWidth="1"/>
    <col min="13058" max="13058" width="13.25" style="1819" bestFit="1" customWidth="1"/>
    <col min="13059" max="13060" width="14.625" style="1819" bestFit="1" customWidth="1"/>
    <col min="13061" max="13061" width="39.125" style="1819" bestFit="1" customWidth="1"/>
    <col min="13062" max="13062" width="7.125" style="1819" customWidth="1"/>
    <col min="13063" max="13063" width="9.25" style="1819" bestFit="1" customWidth="1"/>
    <col min="13064" max="13064" width="10" style="1819" bestFit="1" customWidth="1"/>
    <col min="13065" max="13065" width="13.625" style="1819" bestFit="1" customWidth="1"/>
    <col min="13066" max="13066" width="31.5" style="1819" bestFit="1" customWidth="1"/>
    <col min="13067" max="13067" width="42.125" style="1819" customWidth="1"/>
    <col min="13068" max="13068" width="13.5" style="1819" bestFit="1" customWidth="1"/>
    <col min="13069" max="13069" width="13.75" style="1819" customWidth="1"/>
    <col min="13070" max="13070" width="12.375" style="1819" customWidth="1"/>
    <col min="13071" max="13071" width="13.25" style="1819" customWidth="1"/>
    <col min="13072" max="13072" width="18.375" style="1819" customWidth="1"/>
    <col min="13073" max="13073" width="15.625" style="1819" customWidth="1"/>
    <col min="13074" max="13312" width="9" style="1819"/>
    <col min="13313" max="13313" width="2.625" style="1819" customWidth="1"/>
    <col min="13314" max="13314" width="13.25" style="1819" bestFit="1" customWidth="1"/>
    <col min="13315" max="13316" width="14.625" style="1819" bestFit="1" customWidth="1"/>
    <col min="13317" max="13317" width="39.125" style="1819" bestFit="1" customWidth="1"/>
    <col min="13318" max="13318" width="7.125" style="1819" customWidth="1"/>
    <col min="13319" max="13319" width="9.25" style="1819" bestFit="1" customWidth="1"/>
    <col min="13320" max="13320" width="10" style="1819" bestFit="1" customWidth="1"/>
    <col min="13321" max="13321" width="13.625" style="1819" bestFit="1" customWidth="1"/>
    <col min="13322" max="13322" width="31.5" style="1819" bestFit="1" customWidth="1"/>
    <col min="13323" max="13323" width="42.125" style="1819" customWidth="1"/>
    <col min="13324" max="13324" width="13.5" style="1819" bestFit="1" customWidth="1"/>
    <col min="13325" max="13325" width="13.75" style="1819" customWidth="1"/>
    <col min="13326" max="13326" width="12.375" style="1819" customWidth="1"/>
    <col min="13327" max="13327" width="13.25" style="1819" customWidth="1"/>
    <col min="13328" max="13328" width="18.375" style="1819" customWidth="1"/>
    <col min="13329" max="13329" width="15.625" style="1819" customWidth="1"/>
    <col min="13330" max="13568" width="9" style="1819"/>
    <col min="13569" max="13569" width="2.625" style="1819" customWidth="1"/>
    <col min="13570" max="13570" width="13.25" style="1819" bestFit="1" customWidth="1"/>
    <col min="13571" max="13572" width="14.625" style="1819" bestFit="1" customWidth="1"/>
    <col min="13573" max="13573" width="39.125" style="1819" bestFit="1" customWidth="1"/>
    <col min="13574" max="13574" width="7.125" style="1819" customWidth="1"/>
    <col min="13575" max="13575" width="9.25" style="1819" bestFit="1" customWidth="1"/>
    <col min="13576" max="13576" width="10" style="1819" bestFit="1" customWidth="1"/>
    <col min="13577" max="13577" width="13.625" style="1819" bestFit="1" customWidth="1"/>
    <col min="13578" max="13578" width="31.5" style="1819" bestFit="1" customWidth="1"/>
    <col min="13579" max="13579" width="42.125" style="1819" customWidth="1"/>
    <col min="13580" max="13580" width="13.5" style="1819" bestFit="1" customWidth="1"/>
    <col min="13581" max="13581" width="13.75" style="1819" customWidth="1"/>
    <col min="13582" max="13582" width="12.375" style="1819" customWidth="1"/>
    <col min="13583" max="13583" width="13.25" style="1819" customWidth="1"/>
    <col min="13584" max="13584" width="18.375" style="1819" customWidth="1"/>
    <col min="13585" max="13585" width="15.625" style="1819" customWidth="1"/>
    <col min="13586" max="13824" width="9" style="1819"/>
    <col min="13825" max="13825" width="2.625" style="1819" customWidth="1"/>
    <col min="13826" max="13826" width="13.25" style="1819" bestFit="1" customWidth="1"/>
    <col min="13827" max="13828" width="14.625" style="1819" bestFit="1" customWidth="1"/>
    <col min="13829" max="13829" width="39.125" style="1819" bestFit="1" customWidth="1"/>
    <col min="13830" max="13830" width="7.125" style="1819" customWidth="1"/>
    <col min="13831" max="13831" width="9.25" style="1819" bestFit="1" customWidth="1"/>
    <col min="13832" max="13832" width="10" style="1819" bestFit="1" customWidth="1"/>
    <col min="13833" max="13833" width="13.625" style="1819" bestFit="1" customWidth="1"/>
    <col min="13834" max="13834" width="31.5" style="1819" bestFit="1" customWidth="1"/>
    <col min="13835" max="13835" width="42.125" style="1819" customWidth="1"/>
    <col min="13836" max="13836" width="13.5" style="1819" bestFit="1" customWidth="1"/>
    <col min="13837" max="13837" width="13.75" style="1819" customWidth="1"/>
    <col min="13838" max="13838" width="12.375" style="1819" customWidth="1"/>
    <col min="13839" max="13839" width="13.25" style="1819" customWidth="1"/>
    <col min="13840" max="13840" width="18.375" style="1819" customWidth="1"/>
    <col min="13841" max="13841" width="15.625" style="1819" customWidth="1"/>
    <col min="13842" max="14080" width="9" style="1819"/>
    <col min="14081" max="14081" width="2.625" style="1819" customWidth="1"/>
    <col min="14082" max="14082" width="13.25" style="1819" bestFit="1" customWidth="1"/>
    <col min="14083" max="14084" width="14.625" style="1819" bestFit="1" customWidth="1"/>
    <col min="14085" max="14085" width="39.125" style="1819" bestFit="1" customWidth="1"/>
    <col min="14086" max="14086" width="7.125" style="1819" customWidth="1"/>
    <col min="14087" max="14087" width="9.25" style="1819" bestFit="1" customWidth="1"/>
    <col min="14088" max="14088" width="10" style="1819" bestFit="1" customWidth="1"/>
    <col min="14089" max="14089" width="13.625" style="1819" bestFit="1" customWidth="1"/>
    <col min="14090" max="14090" width="31.5" style="1819" bestFit="1" customWidth="1"/>
    <col min="14091" max="14091" width="42.125" style="1819" customWidth="1"/>
    <col min="14092" max="14092" width="13.5" style="1819" bestFit="1" customWidth="1"/>
    <col min="14093" max="14093" width="13.75" style="1819" customWidth="1"/>
    <col min="14094" max="14094" width="12.375" style="1819" customWidth="1"/>
    <col min="14095" max="14095" width="13.25" style="1819" customWidth="1"/>
    <col min="14096" max="14096" width="18.375" style="1819" customWidth="1"/>
    <col min="14097" max="14097" width="15.625" style="1819" customWidth="1"/>
    <col min="14098" max="14336" width="9" style="1819"/>
    <col min="14337" max="14337" width="2.625" style="1819" customWidth="1"/>
    <col min="14338" max="14338" width="13.25" style="1819" bestFit="1" customWidth="1"/>
    <col min="14339" max="14340" width="14.625" style="1819" bestFit="1" customWidth="1"/>
    <col min="14341" max="14341" width="39.125" style="1819" bestFit="1" customWidth="1"/>
    <col min="14342" max="14342" width="7.125" style="1819" customWidth="1"/>
    <col min="14343" max="14343" width="9.25" style="1819" bestFit="1" customWidth="1"/>
    <col min="14344" max="14344" width="10" style="1819" bestFit="1" customWidth="1"/>
    <col min="14345" max="14345" width="13.625" style="1819" bestFit="1" customWidth="1"/>
    <col min="14346" max="14346" width="31.5" style="1819" bestFit="1" customWidth="1"/>
    <col min="14347" max="14347" width="42.125" style="1819" customWidth="1"/>
    <col min="14348" max="14348" width="13.5" style="1819" bestFit="1" customWidth="1"/>
    <col min="14349" max="14349" width="13.75" style="1819" customWidth="1"/>
    <col min="14350" max="14350" width="12.375" style="1819" customWidth="1"/>
    <col min="14351" max="14351" width="13.25" style="1819" customWidth="1"/>
    <col min="14352" max="14352" width="18.375" style="1819" customWidth="1"/>
    <col min="14353" max="14353" width="15.625" style="1819" customWidth="1"/>
    <col min="14354" max="14592" width="9" style="1819"/>
    <col min="14593" max="14593" width="2.625" style="1819" customWidth="1"/>
    <col min="14594" max="14594" width="13.25" style="1819" bestFit="1" customWidth="1"/>
    <col min="14595" max="14596" width="14.625" style="1819" bestFit="1" customWidth="1"/>
    <col min="14597" max="14597" width="39.125" style="1819" bestFit="1" customWidth="1"/>
    <col min="14598" max="14598" width="7.125" style="1819" customWidth="1"/>
    <col min="14599" max="14599" width="9.25" style="1819" bestFit="1" customWidth="1"/>
    <col min="14600" max="14600" width="10" style="1819" bestFit="1" customWidth="1"/>
    <col min="14601" max="14601" width="13.625" style="1819" bestFit="1" customWidth="1"/>
    <col min="14602" max="14602" width="31.5" style="1819" bestFit="1" customWidth="1"/>
    <col min="14603" max="14603" width="42.125" style="1819" customWidth="1"/>
    <col min="14604" max="14604" width="13.5" style="1819" bestFit="1" customWidth="1"/>
    <col min="14605" max="14605" width="13.75" style="1819" customWidth="1"/>
    <col min="14606" max="14606" width="12.375" style="1819" customWidth="1"/>
    <col min="14607" max="14607" width="13.25" style="1819" customWidth="1"/>
    <col min="14608" max="14608" width="18.375" style="1819" customWidth="1"/>
    <col min="14609" max="14609" width="15.625" style="1819" customWidth="1"/>
    <col min="14610" max="14848" width="9" style="1819"/>
    <col min="14849" max="14849" width="2.625" style="1819" customWidth="1"/>
    <col min="14850" max="14850" width="13.25" style="1819" bestFit="1" customWidth="1"/>
    <col min="14851" max="14852" width="14.625" style="1819" bestFit="1" customWidth="1"/>
    <col min="14853" max="14853" width="39.125" style="1819" bestFit="1" customWidth="1"/>
    <col min="14854" max="14854" width="7.125" style="1819" customWidth="1"/>
    <col min="14855" max="14855" width="9.25" style="1819" bestFit="1" customWidth="1"/>
    <col min="14856" max="14856" width="10" style="1819" bestFit="1" customWidth="1"/>
    <col min="14857" max="14857" width="13.625" style="1819" bestFit="1" customWidth="1"/>
    <col min="14858" max="14858" width="31.5" style="1819" bestFit="1" customWidth="1"/>
    <col min="14859" max="14859" width="42.125" style="1819" customWidth="1"/>
    <col min="14860" max="14860" width="13.5" style="1819" bestFit="1" customWidth="1"/>
    <col min="14861" max="14861" width="13.75" style="1819" customWidth="1"/>
    <col min="14862" max="14862" width="12.375" style="1819" customWidth="1"/>
    <col min="14863" max="14863" width="13.25" style="1819" customWidth="1"/>
    <col min="14864" max="14864" width="18.375" style="1819" customWidth="1"/>
    <col min="14865" max="14865" width="15.625" style="1819" customWidth="1"/>
    <col min="14866" max="15104" width="9" style="1819"/>
    <col min="15105" max="15105" width="2.625" style="1819" customWidth="1"/>
    <col min="15106" max="15106" width="13.25" style="1819" bestFit="1" customWidth="1"/>
    <col min="15107" max="15108" width="14.625" style="1819" bestFit="1" customWidth="1"/>
    <col min="15109" max="15109" width="39.125" style="1819" bestFit="1" customWidth="1"/>
    <col min="15110" max="15110" width="7.125" style="1819" customWidth="1"/>
    <col min="15111" max="15111" width="9.25" style="1819" bestFit="1" customWidth="1"/>
    <col min="15112" max="15112" width="10" style="1819" bestFit="1" customWidth="1"/>
    <col min="15113" max="15113" width="13.625" style="1819" bestFit="1" customWidth="1"/>
    <col min="15114" max="15114" width="31.5" style="1819" bestFit="1" customWidth="1"/>
    <col min="15115" max="15115" width="42.125" style="1819" customWidth="1"/>
    <col min="15116" max="15116" width="13.5" style="1819" bestFit="1" customWidth="1"/>
    <col min="15117" max="15117" width="13.75" style="1819" customWidth="1"/>
    <col min="15118" max="15118" width="12.375" style="1819" customWidth="1"/>
    <col min="15119" max="15119" width="13.25" style="1819" customWidth="1"/>
    <col min="15120" max="15120" width="18.375" style="1819" customWidth="1"/>
    <col min="15121" max="15121" width="15.625" style="1819" customWidth="1"/>
    <col min="15122" max="15360" width="9" style="1819"/>
    <col min="15361" max="15361" width="2.625" style="1819" customWidth="1"/>
    <col min="15362" max="15362" width="13.25" style="1819" bestFit="1" customWidth="1"/>
    <col min="15363" max="15364" width="14.625" style="1819" bestFit="1" customWidth="1"/>
    <col min="15365" max="15365" width="39.125" style="1819" bestFit="1" customWidth="1"/>
    <col min="15366" max="15366" width="7.125" style="1819" customWidth="1"/>
    <col min="15367" max="15367" width="9.25" style="1819" bestFit="1" customWidth="1"/>
    <col min="15368" max="15368" width="10" style="1819" bestFit="1" customWidth="1"/>
    <col min="15369" max="15369" width="13.625" style="1819" bestFit="1" customWidth="1"/>
    <col min="15370" max="15370" width="31.5" style="1819" bestFit="1" customWidth="1"/>
    <col min="15371" max="15371" width="42.125" style="1819" customWidth="1"/>
    <col min="15372" max="15372" width="13.5" style="1819" bestFit="1" customWidth="1"/>
    <col min="15373" max="15373" width="13.75" style="1819" customWidth="1"/>
    <col min="15374" max="15374" width="12.375" style="1819" customWidth="1"/>
    <col min="15375" max="15375" width="13.25" style="1819" customWidth="1"/>
    <col min="15376" max="15376" width="18.375" style="1819" customWidth="1"/>
    <col min="15377" max="15377" width="15.625" style="1819" customWidth="1"/>
    <col min="15378" max="15616" width="9" style="1819"/>
    <col min="15617" max="15617" width="2.625" style="1819" customWidth="1"/>
    <col min="15618" max="15618" width="13.25" style="1819" bestFit="1" customWidth="1"/>
    <col min="15619" max="15620" width="14.625" style="1819" bestFit="1" customWidth="1"/>
    <col min="15621" max="15621" width="39.125" style="1819" bestFit="1" customWidth="1"/>
    <col min="15622" max="15622" width="7.125" style="1819" customWidth="1"/>
    <col min="15623" max="15623" width="9.25" style="1819" bestFit="1" customWidth="1"/>
    <col min="15624" max="15624" width="10" style="1819" bestFit="1" customWidth="1"/>
    <col min="15625" max="15625" width="13.625" style="1819" bestFit="1" customWidth="1"/>
    <col min="15626" max="15626" width="31.5" style="1819" bestFit="1" customWidth="1"/>
    <col min="15627" max="15627" width="42.125" style="1819" customWidth="1"/>
    <col min="15628" max="15628" width="13.5" style="1819" bestFit="1" customWidth="1"/>
    <col min="15629" max="15629" width="13.75" style="1819" customWidth="1"/>
    <col min="15630" max="15630" width="12.375" style="1819" customWidth="1"/>
    <col min="15631" max="15631" width="13.25" style="1819" customWidth="1"/>
    <col min="15632" max="15632" width="18.375" style="1819" customWidth="1"/>
    <col min="15633" max="15633" width="15.625" style="1819" customWidth="1"/>
    <col min="15634" max="15872" width="9" style="1819"/>
    <col min="15873" max="15873" width="2.625" style="1819" customWidth="1"/>
    <col min="15874" max="15874" width="13.25" style="1819" bestFit="1" customWidth="1"/>
    <col min="15875" max="15876" width="14.625" style="1819" bestFit="1" customWidth="1"/>
    <col min="15877" max="15877" width="39.125" style="1819" bestFit="1" customWidth="1"/>
    <col min="15878" max="15878" width="7.125" style="1819" customWidth="1"/>
    <col min="15879" max="15879" width="9.25" style="1819" bestFit="1" customWidth="1"/>
    <col min="15880" max="15880" width="10" style="1819" bestFit="1" customWidth="1"/>
    <col min="15881" max="15881" width="13.625" style="1819" bestFit="1" customWidth="1"/>
    <col min="15882" max="15882" width="31.5" style="1819" bestFit="1" customWidth="1"/>
    <col min="15883" max="15883" width="42.125" style="1819" customWidth="1"/>
    <col min="15884" max="15884" width="13.5" style="1819" bestFit="1" customWidth="1"/>
    <col min="15885" max="15885" width="13.75" style="1819" customWidth="1"/>
    <col min="15886" max="15886" width="12.375" style="1819" customWidth="1"/>
    <col min="15887" max="15887" width="13.25" style="1819" customWidth="1"/>
    <col min="15888" max="15888" width="18.375" style="1819" customWidth="1"/>
    <col min="15889" max="15889" width="15.625" style="1819" customWidth="1"/>
    <col min="15890" max="16128" width="9" style="1819"/>
    <col min="16129" max="16129" width="2.625" style="1819" customWidth="1"/>
    <col min="16130" max="16130" width="13.25" style="1819" bestFit="1" customWidth="1"/>
    <col min="16131" max="16132" width="14.625" style="1819" bestFit="1" customWidth="1"/>
    <col min="16133" max="16133" width="39.125" style="1819" bestFit="1" customWidth="1"/>
    <col min="16134" max="16134" width="7.125" style="1819" customWidth="1"/>
    <col min="16135" max="16135" width="9.25" style="1819" bestFit="1" customWidth="1"/>
    <col min="16136" max="16136" width="10" style="1819" bestFit="1" customWidth="1"/>
    <col min="16137" max="16137" width="13.625" style="1819" bestFit="1" customWidth="1"/>
    <col min="16138" max="16138" width="31.5" style="1819" bestFit="1" customWidth="1"/>
    <col min="16139" max="16139" width="42.125" style="1819" customWidth="1"/>
    <col min="16140" max="16140" width="13.5" style="1819" bestFit="1" customWidth="1"/>
    <col min="16141" max="16141" width="13.75" style="1819" customWidth="1"/>
    <col min="16142" max="16142" width="12.375" style="1819" customWidth="1"/>
    <col min="16143" max="16143" width="13.25" style="1819" customWidth="1"/>
    <col min="16144" max="16144" width="18.375" style="1819" customWidth="1"/>
    <col min="16145" max="16145" width="15.625" style="1819" customWidth="1"/>
    <col min="16146" max="16384" width="9" style="1819"/>
  </cols>
  <sheetData>
    <row r="2" spans="1:17" ht="20.100000000000001" customHeight="1">
      <c r="B2" s="1811" t="s">
        <v>0</v>
      </c>
      <c r="C2" s="1811"/>
      <c r="D2" s="1811"/>
      <c r="E2" s="1812" t="s">
        <v>3421</v>
      </c>
      <c r="G2" s="1814" t="s">
        <v>2</v>
      </c>
      <c r="H2" s="1815"/>
      <c r="I2" s="1816"/>
      <c r="J2" s="1817">
        <f>SUM(H:H)</f>
        <v>692000</v>
      </c>
    </row>
    <row r="3" spans="1:17" ht="20.100000000000001" customHeight="1">
      <c r="B3" s="1811" t="s">
        <v>3</v>
      </c>
      <c r="C3" s="1811"/>
      <c r="D3" s="1811"/>
      <c r="E3" s="1812" t="s">
        <v>442</v>
      </c>
    </row>
    <row r="4" spans="1:17" ht="20.100000000000001" customHeight="1">
      <c r="B4" s="1811" t="s">
        <v>5</v>
      </c>
      <c r="C4" s="1811"/>
      <c r="D4" s="1811"/>
      <c r="E4" s="1812">
        <v>190992</v>
      </c>
      <c r="G4" s="1818"/>
      <c r="H4" s="1818"/>
      <c r="I4" s="1818"/>
      <c r="J4" s="1819"/>
      <c r="K4" s="1820"/>
      <c r="L4" s="1824"/>
      <c r="M4" s="1822"/>
      <c r="O4" s="1819"/>
      <c r="P4" s="1819"/>
      <c r="Q4" s="1819"/>
    </row>
    <row r="5" spans="1:17" ht="20.100000000000001" customHeight="1">
      <c r="B5" s="1811" t="s">
        <v>6</v>
      </c>
      <c r="C5" s="1811"/>
      <c r="D5" s="1811"/>
      <c r="E5" s="1825">
        <v>44529</v>
      </c>
      <c r="G5" s="1818"/>
      <c r="H5" s="1818"/>
      <c r="I5" s="1818"/>
      <c r="J5" s="1819"/>
      <c r="K5" s="1820"/>
      <c r="L5" s="1824"/>
      <c r="M5" s="1822"/>
      <c r="O5" s="1819"/>
      <c r="P5" s="1819"/>
      <c r="Q5" s="1819"/>
    </row>
    <row r="6" spans="1:17" ht="20.100000000000001" customHeight="1">
      <c r="B6" s="1811" t="s">
        <v>8</v>
      </c>
      <c r="C6" s="1811"/>
      <c r="D6" s="1811"/>
      <c r="E6" s="1825"/>
    </row>
    <row r="8" spans="1:17" s="1818" customFormat="1" ht="19.5" customHeight="1">
      <c r="B8" s="1325" t="s">
        <v>9</v>
      </c>
      <c r="C8" s="1826" t="s">
        <v>10</v>
      </c>
      <c r="D8" s="1826" t="s">
        <v>11</v>
      </c>
      <c r="E8" s="1827" t="s">
        <v>12</v>
      </c>
      <c r="F8" s="1828" t="s">
        <v>13</v>
      </c>
      <c r="G8" s="1829" t="s">
        <v>14</v>
      </c>
      <c r="H8" s="2207" t="s">
        <v>15</v>
      </c>
      <c r="I8" s="1330" t="s">
        <v>16</v>
      </c>
      <c r="J8" s="1326" t="s">
        <v>17</v>
      </c>
      <c r="K8" s="1326" t="s">
        <v>18</v>
      </c>
      <c r="L8" s="1326" t="s">
        <v>19</v>
      </c>
      <c r="M8" s="1325" t="s">
        <v>20</v>
      </c>
      <c r="N8" s="1325" t="s">
        <v>21</v>
      </c>
      <c r="O8" s="1326" t="s">
        <v>22</v>
      </c>
      <c r="P8" s="1331" t="s">
        <v>23</v>
      </c>
      <c r="Q8" s="1332" t="s">
        <v>24</v>
      </c>
    </row>
    <row r="9" spans="1:17" s="1818" customFormat="1" ht="19.5" customHeight="1">
      <c r="B9" s="1325">
        <v>10</v>
      </c>
      <c r="C9" s="1826" t="s">
        <v>454</v>
      </c>
      <c r="D9" s="1826" t="s">
        <v>454</v>
      </c>
      <c r="E9" s="2208" t="s">
        <v>7339</v>
      </c>
      <c r="F9" s="2208">
        <v>1</v>
      </c>
      <c r="G9" s="2209">
        <v>66000</v>
      </c>
      <c r="H9" s="2209">
        <v>660000</v>
      </c>
      <c r="I9" s="1330"/>
      <c r="J9" s="1326"/>
      <c r="K9" s="2210"/>
      <c r="L9" s="1326"/>
      <c r="M9" s="56">
        <v>44490</v>
      </c>
      <c r="N9" s="1325"/>
      <c r="O9" s="482"/>
      <c r="P9" s="56"/>
      <c r="Q9" s="1332"/>
    </row>
    <row r="10" spans="1:17" s="1818" customFormat="1" ht="19.5" customHeight="1">
      <c r="B10" s="1325">
        <v>11</v>
      </c>
      <c r="C10" s="1826" t="s">
        <v>454</v>
      </c>
      <c r="D10" s="1826" t="s">
        <v>454</v>
      </c>
      <c r="E10" s="2211"/>
      <c r="F10" s="2211"/>
      <c r="G10" s="2212"/>
      <c r="H10" s="2212"/>
      <c r="I10" s="1330"/>
      <c r="J10" s="1326"/>
      <c r="K10" s="2213"/>
      <c r="L10" s="1326"/>
      <c r="M10" s="56">
        <v>44490</v>
      </c>
      <c r="N10" s="1325"/>
      <c r="O10" s="482"/>
      <c r="P10" s="56"/>
      <c r="Q10" s="1332"/>
    </row>
    <row r="11" spans="1:17" ht="18" customHeight="1">
      <c r="B11" s="1221">
        <v>12</v>
      </c>
      <c r="C11" s="1826" t="s">
        <v>454</v>
      </c>
      <c r="D11" s="1826" t="s">
        <v>454</v>
      </c>
      <c r="E11" s="2211"/>
      <c r="F11" s="2211"/>
      <c r="G11" s="2212"/>
      <c r="H11" s="2212"/>
      <c r="I11" s="54"/>
      <c r="J11" s="54"/>
      <c r="K11" s="2213"/>
      <c r="L11" s="1221"/>
      <c r="M11" s="56">
        <v>44490</v>
      </c>
      <c r="N11" s="1832"/>
      <c r="O11" s="1834"/>
      <c r="P11" s="1833"/>
      <c r="Q11" s="1835"/>
    </row>
    <row r="12" spans="1:17" ht="18" customHeight="1">
      <c r="B12" s="1221">
        <v>13</v>
      </c>
      <c r="C12" s="1826" t="s">
        <v>454</v>
      </c>
      <c r="D12" s="1826" t="s">
        <v>454</v>
      </c>
      <c r="E12" s="2214"/>
      <c r="F12" s="2214"/>
      <c r="G12" s="2215"/>
      <c r="H12" s="2215"/>
      <c r="I12" s="54"/>
      <c r="J12" s="54"/>
      <c r="K12" s="2216"/>
      <c r="L12" s="1221"/>
      <c r="M12" s="56">
        <v>44490</v>
      </c>
      <c r="N12" s="1832"/>
      <c r="O12" s="1834"/>
      <c r="P12" s="1833"/>
      <c r="Q12" s="1835"/>
    </row>
    <row r="13" spans="1:17" ht="18" customHeight="1">
      <c r="B13" s="1221">
        <v>10</v>
      </c>
      <c r="C13" s="1826" t="s">
        <v>808</v>
      </c>
      <c r="D13" s="1826" t="s">
        <v>808</v>
      </c>
      <c r="E13" s="54" t="s">
        <v>3431</v>
      </c>
      <c r="F13" s="1831">
        <v>1</v>
      </c>
      <c r="G13" s="54">
        <v>18000</v>
      </c>
      <c r="H13" s="54">
        <f>F13*G13</f>
        <v>18000</v>
      </c>
      <c r="I13" s="54"/>
      <c r="J13" s="54" t="s">
        <v>3432</v>
      </c>
      <c r="K13" s="1326"/>
      <c r="L13" s="1221"/>
      <c r="M13" s="1833">
        <v>44516</v>
      </c>
      <c r="N13" s="1832"/>
      <c r="O13" s="1834" t="s">
        <v>7340</v>
      </c>
      <c r="P13" s="1834" t="s">
        <v>7340</v>
      </c>
      <c r="Q13" s="1835"/>
    </row>
    <row r="14" spans="1:17" ht="18" customHeight="1">
      <c r="B14" s="1221">
        <v>10</v>
      </c>
      <c r="C14" s="1826" t="s">
        <v>808</v>
      </c>
      <c r="D14" s="1826" t="s">
        <v>808</v>
      </c>
      <c r="E14" s="54" t="s">
        <v>7341</v>
      </c>
      <c r="F14" s="54">
        <v>1</v>
      </c>
      <c r="G14" s="54">
        <v>14000</v>
      </c>
      <c r="H14" s="54">
        <f>F14*G14</f>
        <v>14000</v>
      </c>
      <c r="I14" s="54"/>
      <c r="J14" s="54" t="s">
        <v>3434</v>
      </c>
      <c r="K14" s="163"/>
      <c r="L14" s="1221"/>
      <c r="M14" s="1833">
        <v>44516</v>
      </c>
      <c r="N14" s="1832"/>
      <c r="O14" s="1834" t="s">
        <v>7340</v>
      </c>
      <c r="P14" s="1834" t="s">
        <v>7340</v>
      </c>
      <c r="Q14" s="1835"/>
    </row>
    <row r="15" spans="1:17" ht="18" customHeight="1">
      <c r="A15" s="1333"/>
      <c r="B15" s="1333"/>
      <c r="C15" s="1221"/>
      <c r="D15" s="1221"/>
      <c r="E15" s="54"/>
      <c r="F15" s="54"/>
      <c r="G15" s="1337"/>
      <c r="H15" s="1337"/>
      <c r="I15" s="1834"/>
      <c r="J15" s="54"/>
      <c r="K15" s="466"/>
      <c r="L15" s="1333"/>
      <c r="M15" s="56"/>
      <c r="N15" s="1333"/>
      <c r="O15" s="163"/>
      <c r="P15" s="1833"/>
      <c r="Q15" s="1015"/>
    </row>
    <row r="16" spans="1:17" ht="18" customHeight="1">
      <c r="B16" s="1221"/>
      <c r="C16" s="1221"/>
      <c r="D16" s="1221"/>
      <c r="E16" s="54"/>
      <c r="F16" s="54"/>
      <c r="G16" s="1337"/>
      <c r="H16" s="1337"/>
      <c r="I16" s="1834"/>
      <c r="J16" s="54"/>
      <c r="K16" s="466"/>
      <c r="L16" s="1221"/>
      <c r="M16" s="56"/>
      <c r="N16" s="1832"/>
      <c r="O16" s="1221"/>
      <c r="P16" s="1833"/>
      <c r="Q16" s="1835"/>
    </row>
    <row r="17" spans="1:17" ht="18" customHeight="1">
      <c r="A17" s="1333"/>
      <c r="B17" s="1333"/>
      <c r="C17" s="1221"/>
      <c r="D17" s="1221"/>
      <c r="E17" s="54"/>
      <c r="F17" s="54"/>
      <c r="G17" s="1337"/>
      <c r="H17" s="1337"/>
      <c r="I17" s="1834"/>
      <c r="J17" s="54"/>
      <c r="K17" s="1022"/>
      <c r="L17" s="1333"/>
      <c r="M17" s="56"/>
      <c r="N17" s="1333"/>
      <c r="O17" s="1333"/>
      <c r="P17" s="998"/>
      <c r="Q17" s="1015"/>
    </row>
    <row r="18" spans="1:17" ht="18" customHeight="1">
      <c r="A18" s="1333"/>
      <c r="B18" s="1333"/>
      <c r="C18" s="1221"/>
      <c r="D18" s="1221"/>
      <c r="E18" s="54"/>
      <c r="F18" s="54"/>
      <c r="G18" s="1337"/>
      <c r="H18" s="1337"/>
      <c r="I18" s="1834"/>
      <c r="J18" s="54"/>
      <c r="K18" s="163"/>
      <c r="L18" s="1333"/>
      <c r="M18" s="56"/>
      <c r="N18" s="1333"/>
      <c r="O18" s="1333"/>
      <c r="P18" s="998"/>
      <c r="Q18" s="1015"/>
    </row>
    <row r="19" spans="1:17" ht="18" customHeight="1">
      <c r="B19" s="1221"/>
      <c r="C19" s="1221"/>
      <c r="D19" s="1221"/>
      <c r="E19" s="54"/>
      <c r="F19" s="54"/>
      <c r="G19" s="54"/>
      <c r="H19" s="54"/>
      <c r="I19" s="1834"/>
      <c r="J19" s="54"/>
      <c r="K19" s="163"/>
      <c r="L19" s="1221"/>
      <c r="M19" s="1833"/>
      <c r="N19" s="1832"/>
      <c r="O19" s="1834"/>
      <c r="P19" s="1833"/>
      <c r="Q19" s="1837"/>
    </row>
    <row r="20" spans="1:17" ht="18" customHeight="1">
      <c r="B20" s="1221"/>
      <c r="C20" s="1221"/>
      <c r="D20" s="1221"/>
      <c r="E20" s="54"/>
      <c r="F20" s="54"/>
      <c r="G20" s="54"/>
      <c r="H20" s="54"/>
      <c r="I20" s="1834"/>
      <c r="J20" s="54"/>
      <c r="K20" s="163"/>
      <c r="L20" s="1221"/>
      <c r="M20" s="1833"/>
      <c r="N20" s="1832"/>
      <c r="O20" s="1834"/>
      <c r="P20" s="1833"/>
      <c r="Q20" s="1837"/>
    </row>
    <row r="21" spans="1:17" ht="18" customHeight="1">
      <c r="B21" s="1221"/>
      <c r="C21" s="1221"/>
      <c r="D21" s="1221"/>
      <c r="E21" s="54"/>
      <c r="F21" s="54"/>
      <c r="G21" s="54"/>
      <c r="H21" s="54"/>
      <c r="I21" s="1834"/>
      <c r="J21" s="54"/>
      <c r="K21" s="163"/>
      <c r="L21" s="1221"/>
      <c r="M21" s="1833"/>
      <c r="N21" s="1832"/>
      <c r="O21" s="1834"/>
      <c r="P21" s="1833"/>
      <c r="Q21" s="1837"/>
    </row>
    <row r="22" spans="1:17" ht="18" customHeight="1">
      <c r="B22" s="1221"/>
      <c r="C22" s="1221"/>
      <c r="D22" s="1221"/>
      <c r="E22" s="54"/>
      <c r="F22" s="54"/>
      <c r="G22" s="54"/>
      <c r="H22" s="54"/>
      <c r="I22" s="1834"/>
      <c r="J22" s="54"/>
      <c r="K22" s="163"/>
      <c r="L22" s="1221"/>
      <c r="M22" s="1833"/>
      <c r="N22" s="1832"/>
      <c r="O22" s="1834"/>
      <c r="P22" s="1833"/>
      <c r="Q22" s="1837"/>
    </row>
    <row r="23" spans="1:17" ht="18" customHeight="1">
      <c r="B23" s="1221"/>
      <c r="C23" s="1221"/>
      <c r="D23" s="1221"/>
      <c r="E23" s="54"/>
      <c r="F23" s="54"/>
      <c r="G23" s="54"/>
      <c r="H23" s="54"/>
      <c r="I23" s="1834"/>
      <c r="J23" s="54"/>
      <c r="K23" s="163"/>
      <c r="L23" s="1221"/>
      <c r="M23" s="1833"/>
      <c r="N23" s="1832"/>
      <c r="O23" s="1834"/>
      <c r="P23" s="1833"/>
      <c r="Q23" s="1837"/>
    </row>
    <row r="24" spans="1:17" ht="18" customHeight="1"/>
    <row r="25" spans="1:17" ht="18" customHeight="1"/>
    <row r="26" spans="1:17" ht="18" customHeight="1"/>
    <row r="27" spans="1:17" ht="18" customHeight="1"/>
    <row r="28" spans="1:17" ht="18" customHeight="1"/>
    <row r="29" spans="1:17" ht="18" customHeight="1"/>
    <row r="30" spans="1:17" ht="18" customHeight="1"/>
    <row r="31" spans="1:17" ht="18" customHeight="1"/>
  </sheetData>
  <autoFilter ref="B8:Q23" xr:uid="{CA755324-CD8B-4A03-815E-EFB921B29724}"/>
  <mergeCells count="11">
    <mergeCell ref="E9:E12"/>
    <mergeCell ref="F9:F12"/>
    <mergeCell ref="G9:G12"/>
    <mergeCell ref="H9:H12"/>
    <mergeCell ref="K9:K12"/>
    <mergeCell ref="B2:D2"/>
    <mergeCell ref="G2:I2"/>
    <mergeCell ref="B3:D3"/>
    <mergeCell ref="B4:D4"/>
    <mergeCell ref="B5:D5"/>
    <mergeCell ref="B6:D6"/>
  </mergeCells>
  <phoneticPr fontId="3"/>
  <pageMargins left="0.25" right="0.25" top="0.75" bottom="0.75" header="0.3" footer="0.3"/>
  <pageSetup paperSize="8" scale="70" orientation="landscape" r:id="rId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27FFC-4F5A-4C3F-B210-BA5492168F86}">
  <dimension ref="B3:C43"/>
  <sheetViews>
    <sheetView topLeftCell="A10" workbookViewId="0">
      <selection activeCell="G24" sqref="G24"/>
    </sheetView>
  </sheetViews>
  <sheetFormatPr defaultRowHeight="18.75"/>
  <cols>
    <col min="1" max="1" width="9" style="3"/>
    <col min="2" max="2" width="39.125" style="3" bestFit="1" customWidth="1"/>
    <col min="3" max="257" width="9" style="3"/>
    <col min="258" max="258" width="39.125" style="3" bestFit="1" customWidth="1"/>
    <col min="259" max="513" width="9" style="3"/>
    <col min="514" max="514" width="39.125" style="3" bestFit="1" customWidth="1"/>
    <col min="515" max="769" width="9" style="3"/>
    <col min="770" max="770" width="39.125" style="3" bestFit="1" customWidth="1"/>
    <col min="771" max="1025" width="9" style="3"/>
    <col min="1026" max="1026" width="39.125" style="3" bestFit="1" customWidth="1"/>
    <col min="1027" max="1281" width="9" style="3"/>
    <col min="1282" max="1282" width="39.125" style="3" bestFit="1" customWidth="1"/>
    <col min="1283" max="1537" width="9" style="3"/>
    <col min="1538" max="1538" width="39.125" style="3" bestFit="1" customWidth="1"/>
    <col min="1539" max="1793" width="9" style="3"/>
    <col min="1794" max="1794" width="39.125" style="3" bestFit="1" customWidth="1"/>
    <col min="1795" max="2049" width="9" style="3"/>
    <col min="2050" max="2050" width="39.125" style="3" bestFit="1" customWidth="1"/>
    <col min="2051" max="2305" width="9" style="3"/>
    <col min="2306" max="2306" width="39.125" style="3" bestFit="1" customWidth="1"/>
    <col min="2307" max="2561" width="9" style="3"/>
    <col min="2562" max="2562" width="39.125" style="3" bestFit="1" customWidth="1"/>
    <col min="2563" max="2817" width="9" style="3"/>
    <col min="2818" max="2818" width="39.125" style="3" bestFit="1" customWidth="1"/>
    <col min="2819" max="3073" width="9" style="3"/>
    <col min="3074" max="3074" width="39.125" style="3" bestFit="1" customWidth="1"/>
    <col min="3075" max="3329" width="9" style="3"/>
    <col min="3330" max="3330" width="39.125" style="3" bestFit="1" customWidth="1"/>
    <col min="3331" max="3585" width="9" style="3"/>
    <col min="3586" max="3586" width="39.125" style="3" bestFit="1" customWidth="1"/>
    <col min="3587" max="3841" width="9" style="3"/>
    <col min="3842" max="3842" width="39.125" style="3" bestFit="1" customWidth="1"/>
    <col min="3843" max="4097" width="9" style="3"/>
    <col min="4098" max="4098" width="39.125" style="3" bestFit="1" customWidth="1"/>
    <col min="4099" max="4353" width="9" style="3"/>
    <col min="4354" max="4354" width="39.125" style="3" bestFit="1" customWidth="1"/>
    <col min="4355" max="4609" width="9" style="3"/>
    <col min="4610" max="4610" width="39.125" style="3" bestFit="1" customWidth="1"/>
    <col min="4611" max="4865" width="9" style="3"/>
    <col min="4866" max="4866" width="39.125" style="3" bestFit="1" customWidth="1"/>
    <col min="4867" max="5121" width="9" style="3"/>
    <col min="5122" max="5122" width="39.125" style="3" bestFit="1" customWidth="1"/>
    <col min="5123" max="5377" width="9" style="3"/>
    <col min="5378" max="5378" width="39.125" style="3" bestFit="1" customWidth="1"/>
    <col min="5379" max="5633" width="9" style="3"/>
    <col min="5634" max="5634" width="39.125" style="3" bestFit="1" customWidth="1"/>
    <col min="5635" max="5889" width="9" style="3"/>
    <col min="5890" max="5890" width="39.125" style="3" bestFit="1" customWidth="1"/>
    <col min="5891" max="6145" width="9" style="3"/>
    <col min="6146" max="6146" width="39.125" style="3" bestFit="1" customWidth="1"/>
    <col min="6147" max="6401" width="9" style="3"/>
    <col min="6402" max="6402" width="39.125" style="3" bestFit="1" customWidth="1"/>
    <col min="6403" max="6657" width="9" style="3"/>
    <col min="6658" max="6658" width="39.125" style="3" bestFit="1" customWidth="1"/>
    <col min="6659" max="6913" width="9" style="3"/>
    <col min="6914" max="6914" width="39.125" style="3" bestFit="1" customWidth="1"/>
    <col min="6915" max="7169" width="9" style="3"/>
    <col min="7170" max="7170" width="39.125" style="3" bestFit="1" customWidth="1"/>
    <col min="7171" max="7425" width="9" style="3"/>
    <col min="7426" max="7426" width="39.125" style="3" bestFit="1" customWidth="1"/>
    <col min="7427" max="7681" width="9" style="3"/>
    <col min="7682" max="7682" width="39.125" style="3" bestFit="1" customWidth="1"/>
    <col min="7683" max="7937" width="9" style="3"/>
    <col min="7938" max="7938" width="39.125" style="3" bestFit="1" customWidth="1"/>
    <col min="7939" max="8193" width="9" style="3"/>
    <col min="8194" max="8194" width="39.125" style="3" bestFit="1" customWidth="1"/>
    <col min="8195" max="8449" width="9" style="3"/>
    <col min="8450" max="8450" width="39.125" style="3" bestFit="1" customWidth="1"/>
    <col min="8451" max="8705" width="9" style="3"/>
    <col min="8706" max="8706" width="39.125" style="3" bestFit="1" customWidth="1"/>
    <col min="8707" max="8961" width="9" style="3"/>
    <col min="8962" max="8962" width="39.125" style="3" bestFit="1" customWidth="1"/>
    <col min="8963" max="9217" width="9" style="3"/>
    <col min="9218" max="9218" width="39.125" style="3" bestFit="1" customWidth="1"/>
    <col min="9219" max="9473" width="9" style="3"/>
    <col min="9474" max="9474" width="39.125" style="3" bestFit="1" customWidth="1"/>
    <col min="9475" max="9729" width="9" style="3"/>
    <col min="9730" max="9730" width="39.125" style="3" bestFit="1" customWidth="1"/>
    <col min="9731" max="9985" width="9" style="3"/>
    <col min="9986" max="9986" width="39.125" style="3" bestFit="1" customWidth="1"/>
    <col min="9987" max="10241" width="9" style="3"/>
    <col min="10242" max="10242" width="39.125" style="3" bestFit="1" customWidth="1"/>
    <col min="10243" max="10497" width="9" style="3"/>
    <col min="10498" max="10498" width="39.125" style="3" bestFit="1" customWidth="1"/>
    <col min="10499" max="10753" width="9" style="3"/>
    <col min="10754" max="10754" width="39.125" style="3" bestFit="1" customWidth="1"/>
    <col min="10755" max="11009" width="9" style="3"/>
    <col min="11010" max="11010" width="39.125" style="3" bestFit="1" customWidth="1"/>
    <col min="11011" max="11265" width="9" style="3"/>
    <col min="11266" max="11266" width="39.125" style="3" bestFit="1" customWidth="1"/>
    <col min="11267" max="11521" width="9" style="3"/>
    <col min="11522" max="11522" width="39.125" style="3" bestFit="1" customWidth="1"/>
    <col min="11523" max="11777" width="9" style="3"/>
    <col min="11778" max="11778" width="39.125" style="3" bestFit="1" customWidth="1"/>
    <col min="11779" max="12033" width="9" style="3"/>
    <col min="12034" max="12034" width="39.125" style="3" bestFit="1" customWidth="1"/>
    <col min="12035" max="12289" width="9" style="3"/>
    <col min="12290" max="12290" width="39.125" style="3" bestFit="1" customWidth="1"/>
    <col min="12291" max="12545" width="9" style="3"/>
    <col min="12546" max="12546" width="39.125" style="3" bestFit="1" customWidth="1"/>
    <col min="12547" max="12801" width="9" style="3"/>
    <col min="12802" max="12802" width="39.125" style="3" bestFit="1" customWidth="1"/>
    <col min="12803" max="13057" width="9" style="3"/>
    <col min="13058" max="13058" width="39.125" style="3" bestFit="1" customWidth="1"/>
    <col min="13059" max="13313" width="9" style="3"/>
    <col min="13314" max="13314" width="39.125" style="3" bestFit="1" customWidth="1"/>
    <col min="13315" max="13569" width="9" style="3"/>
    <col min="13570" max="13570" width="39.125" style="3" bestFit="1" customWidth="1"/>
    <col min="13571" max="13825" width="9" style="3"/>
    <col min="13826" max="13826" width="39.125" style="3" bestFit="1" customWidth="1"/>
    <col min="13827" max="14081" width="9" style="3"/>
    <col min="14082" max="14082" width="39.125" style="3" bestFit="1" customWidth="1"/>
    <col min="14083" max="14337" width="9" style="3"/>
    <col min="14338" max="14338" width="39.125" style="3" bestFit="1" customWidth="1"/>
    <col min="14339" max="14593" width="9" style="3"/>
    <col min="14594" max="14594" width="39.125" style="3" bestFit="1" customWidth="1"/>
    <col min="14595" max="14849" width="9" style="3"/>
    <col min="14850" max="14850" width="39.125" style="3" bestFit="1" customWidth="1"/>
    <col min="14851" max="15105" width="9" style="3"/>
    <col min="15106" max="15106" width="39.125" style="3" bestFit="1" customWidth="1"/>
    <col min="15107" max="15361" width="9" style="3"/>
    <col min="15362" max="15362" width="39.125" style="3" bestFit="1" customWidth="1"/>
    <col min="15363" max="15617" width="9" style="3"/>
    <col min="15618" max="15618" width="39.125" style="3" bestFit="1" customWidth="1"/>
    <col min="15619" max="15873" width="9" style="3"/>
    <col min="15874" max="15874" width="39.125" style="3" bestFit="1" customWidth="1"/>
    <col min="15875" max="16129" width="9" style="3"/>
    <col min="16130" max="16130" width="39.125" style="3" bestFit="1" customWidth="1"/>
    <col min="16131" max="16384" width="9" style="3"/>
  </cols>
  <sheetData>
    <row r="3" spans="2:3">
      <c r="B3" s="3" t="s">
        <v>3436</v>
      </c>
      <c r="C3" s="3">
        <v>8</v>
      </c>
    </row>
    <row r="4" spans="2:3">
      <c r="B4" s="3" t="s">
        <v>3437</v>
      </c>
      <c r="C4" s="3">
        <v>4</v>
      </c>
    </row>
    <row r="5" spans="2:3">
      <c r="B5" s="3" t="s">
        <v>3438</v>
      </c>
      <c r="C5" s="3">
        <v>8</v>
      </c>
    </row>
    <row r="6" spans="2:3">
      <c r="B6" s="3" t="s">
        <v>3439</v>
      </c>
      <c r="C6" s="3">
        <v>4</v>
      </c>
    </row>
    <row r="7" spans="2:3">
      <c r="B7" s="3" t="s">
        <v>3440</v>
      </c>
      <c r="C7" s="3">
        <v>4</v>
      </c>
    </row>
    <row r="8" spans="2:3">
      <c r="B8" s="3" t="s">
        <v>3441</v>
      </c>
      <c r="C8" s="3">
        <v>40</v>
      </c>
    </row>
    <row r="9" spans="2:3">
      <c r="B9" s="3" t="s">
        <v>3442</v>
      </c>
      <c r="C9" s="3">
        <v>32</v>
      </c>
    </row>
    <row r="10" spans="2:3">
      <c r="B10" s="3" t="s">
        <v>3443</v>
      </c>
      <c r="C10" s="3">
        <v>16</v>
      </c>
    </row>
    <row r="11" spans="2:3">
      <c r="B11" s="3" t="s">
        <v>3444</v>
      </c>
      <c r="C11" s="3">
        <v>32</v>
      </c>
    </row>
    <row r="12" spans="2:3">
      <c r="B12" s="3" t="s">
        <v>3445</v>
      </c>
      <c r="C12" s="3">
        <v>32</v>
      </c>
    </row>
    <row r="13" spans="2:3">
      <c r="B13" s="3" t="s">
        <v>3446</v>
      </c>
      <c r="C13" s="3">
        <v>4</v>
      </c>
    </row>
    <row r="14" spans="2:3">
      <c r="B14" s="3" t="s">
        <v>3447</v>
      </c>
      <c r="C14" s="3">
        <v>4</v>
      </c>
    </row>
    <row r="15" spans="2:3">
      <c r="B15" s="3" t="s">
        <v>3448</v>
      </c>
      <c r="C15" s="3">
        <v>4</v>
      </c>
    </row>
    <row r="16" spans="2:3">
      <c r="B16" s="3" t="s">
        <v>3449</v>
      </c>
      <c r="C16" s="3">
        <v>120</v>
      </c>
    </row>
    <row r="17" spans="2:3">
      <c r="B17" s="3" t="s">
        <v>3450</v>
      </c>
      <c r="C17" s="3">
        <v>4</v>
      </c>
    </row>
    <row r="18" spans="2:3">
      <c r="B18" s="3" t="s">
        <v>3451</v>
      </c>
      <c r="C18" s="3">
        <v>32</v>
      </c>
    </row>
    <row r="19" spans="2:3">
      <c r="B19" s="3" t="s">
        <v>3452</v>
      </c>
      <c r="C19" s="3">
        <v>16</v>
      </c>
    </row>
    <row r="20" spans="2:3">
      <c r="B20" s="3" t="s">
        <v>3453</v>
      </c>
      <c r="C20" s="3">
        <v>4</v>
      </c>
    </row>
    <row r="21" spans="2:3">
      <c r="B21" s="3" t="s">
        <v>3454</v>
      </c>
      <c r="C21" s="3">
        <v>4</v>
      </c>
    </row>
    <row r="22" spans="2:3">
      <c r="B22" s="3" t="s">
        <v>3455</v>
      </c>
      <c r="C22" s="3">
        <v>24</v>
      </c>
    </row>
    <row r="23" spans="2:3">
      <c r="B23" s="3" t="s">
        <v>883</v>
      </c>
      <c r="C23" s="3">
        <v>32</v>
      </c>
    </row>
    <row r="24" spans="2:3">
      <c r="B24" s="3" t="s">
        <v>2856</v>
      </c>
      <c r="C24" s="3">
        <v>12</v>
      </c>
    </row>
    <row r="25" spans="2:3">
      <c r="B25" s="3" t="s">
        <v>3456</v>
      </c>
      <c r="C25" s="3">
        <v>8</v>
      </c>
    </row>
    <row r="26" spans="2:3">
      <c r="B26" s="3" t="s">
        <v>3457</v>
      </c>
      <c r="C26" s="3">
        <v>4</v>
      </c>
    </row>
    <row r="27" spans="2:3">
      <c r="B27" s="3" t="s">
        <v>481</v>
      </c>
      <c r="C27" s="3">
        <v>4</v>
      </c>
    </row>
    <row r="28" spans="2:3">
      <c r="B28" s="3" t="s">
        <v>3458</v>
      </c>
      <c r="C28" s="3">
        <v>4</v>
      </c>
    </row>
    <row r="29" spans="2:3">
      <c r="B29" s="3" t="s">
        <v>3459</v>
      </c>
      <c r="C29" s="3">
        <v>4</v>
      </c>
    </row>
    <row r="30" spans="2:3">
      <c r="B30" s="3" t="s">
        <v>3460</v>
      </c>
      <c r="C30" s="3">
        <v>4</v>
      </c>
    </row>
    <row r="31" spans="2:3">
      <c r="B31" s="3" t="s">
        <v>3461</v>
      </c>
      <c r="C31" s="3">
        <v>4</v>
      </c>
    </row>
    <row r="32" spans="2:3">
      <c r="B32" s="3" t="s">
        <v>3462</v>
      </c>
      <c r="C32" s="3">
        <v>4</v>
      </c>
    </row>
    <row r="33" spans="2:3">
      <c r="B33" s="3" t="s">
        <v>3463</v>
      </c>
      <c r="C33" s="3">
        <v>16</v>
      </c>
    </row>
    <row r="34" spans="2:3">
      <c r="B34" s="3" t="s">
        <v>3464</v>
      </c>
      <c r="C34" s="3">
        <v>32</v>
      </c>
    </row>
    <row r="35" spans="2:3">
      <c r="B35" s="3" t="s">
        <v>3465</v>
      </c>
      <c r="C35" s="3">
        <v>8</v>
      </c>
    </row>
    <row r="36" spans="2:3">
      <c r="B36" s="3" t="s">
        <v>3466</v>
      </c>
      <c r="C36" s="3">
        <v>8</v>
      </c>
    </row>
    <row r="37" spans="2:3">
      <c r="B37" s="3" t="s">
        <v>3467</v>
      </c>
      <c r="C37" s="3">
        <v>8</v>
      </c>
    </row>
    <row r="38" spans="2:3">
      <c r="B38" s="3" t="s">
        <v>3468</v>
      </c>
      <c r="C38" s="3">
        <v>4</v>
      </c>
    </row>
    <row r="39" spans="2:3">
      <c r="B39" s="3" t="s">
        <v>3469</v>
      </c>
      <c r="C39" s="3">
        <v>16</v>
      </c>
    </row>
    <row r="40" spans="2:3">
      <c r="B40" s="3" t="s">
        <v>3470</v>
      </c>
      <c r="C40" s="3">
        <v>16</v>
      </c>
    </row>
    <row r="41" spans="2:3">
      <c r="B41" s="3" t="s">
        <v>3471</v>
      </c>
      <c r="C41" s="3">
        <v>4</v>
      </c>
    </row>
    <row r="42" spans="2:3">
      <c r="B42" s="3" t="s">
        <v>3472</v>
      </c>
      <c r="C42" s="3">
        <v>16</v>
      </c>
    </row>
    <row r="43" spans="2:3">
      <c r="B43" s="3" t="s">
        <v>1237</v>
      </c>
      <c r="C43" s="3">
        <v>4</v>
      </c>
    </row>
  </sheetData>
  <phoneticPr fontId="3"/>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DCA48-69F2-4817-A009-FF50DCA3925D}">
  <dimension ref="B2:Q104"/>
  <sheetViews>
    <sheetView zoomScale="85" zoomScaleNormal="85" workbookViewId="0">
      <pane xSplit="10" ySplit="9" topLeftCell="K10" activePane="bottomRight" state="frozen"/>
      <selection pane="topRight" activeCell="K1" sqref="K1"/>
      <selection pane="bottomLeft" activeCell="A9" sqref="A9"/>
      <selection pane="bottomRight" activeCell="P53" sqref="P53"/>
    </sheetView>
  </sheetViews>
  <sheetFormatPr defaultRowHeight="18.75"/>
  <cols>
    <col min="1" max="1" width="2.625" style="3" customWidth="1"/>
    <col min="2" max="2" width="18.75" style="9" bestFit="1" customWidth="1"/>
    <col min="3" max="3" width="14.375" style="3" bestFit="1" customWidth="1"/>
    <col min="4" max="4" width="13.125" style="3" bestFit="1" customWidth="1"/>
    <col min="5" max="5" width="40.625" style="3" customWidth="1"/>
    <col min="6" max="6" width="6.25" style="3" customWidth="1"/>
    <col min="7" max="8" width="9.875" style="3" bestFit="1" customWidth="1"/>
    <col min="9" max="9" width="5.75" style="11" customWidth="1"/>
    <col min="10" max="10" width="29.5" style="3" customWidth="1"/>
    <col min="11" max="11" width="16.125" style="3" customWidth="1"/>
    <col min="12" max="12" width="11" style="9" customWidth="1"/>
    <col min="13" max="13" width="13.75" style="10" customWidth="1"/>
    <col min="14" max="14" width="6.375" style="3" customWidth="1"/>
    <col min="15" max="15" width="15.25" style="11" customWidth="1"/>
    <col min="16" max="16" width="14.5" style="126" customWidth="1"/>
    <col min="17" max="17" width="15.625" style="13" customWidth="1"/>
    <col min="18" max="256" width="9" style="3"/>
    <col min="257" max="257" width="2.625" style="3" customWidth="1"/>
    <col min="258" max="258" width="18.75" style="3" bestFit="1"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6.125" style="3" customWidth="1"/>
    <col min="268" max="268" width="11" style="3" customWidth="1"/>
    <col min="269" max="269" width="13.75" style="3" customWidth="1"/>
    <col min="270" max="270" width="6.375" style="3" customWidth="1"/>
    <col min="271" max="271" width="15.25" style="3" customWidth="1"/>
    <col min="272" max="272" width="14.5" style="3" customWidth="1"/>
    <col min="273" max="273" width="15.625" style="3" customWidth="1"/>
    <col min="274" max="512" width="9" style="3"/>
    <col min="513" max="513" width="2.625" style="3" customWidth="1"/>
    <col min="514" max="514" width="18.75" style="3" bestFit="1"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6.125" style="3" customWidth="1"/>
    <col min="524" max="524" width="11" style="3" customWidth="1"/>
    <col min="525" max="525" width="13.75" style="3" customWidth="1"/>
    <col min="526" max="526" width="6.375" style="3" customWidth="1"/>
    <col min="527" max="527" width="15.25" style="3" customWidth="1"/>
    <col min="528" max="528" width="14.5" style="3" customWidth="1"/>
    <col min="529" max="529" width="15.625" style="3" customWidth="1"/>
    <col min="530" max="768" width="9" style="3"/>
    <col min="769" max="769" width="2.625" style="3" customWidth="1"/>
    <col min="770" max="770" width="18.75" style="3" bestFit="1"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6.125" style="3" customWidth="1"/>
    <col min="780" max="780" width="11" style="3" customWidth="1"/>
    <col min="781" max="781" width="13.75" style="3" customWidth="1"/>
    <col min="782" max="782" width="6.375" style="3" customWidth="1"/>
    <col min="783" max="783" width="15.25" style="3" customWidth="1"/>
    <col min="784" max="784" width="14.5" style="3" customWidth="1"/>
    <col min="785" max="785" width="15.625" style="3" customWidth="1"/>
    <col min="786" max="1024" width="9" style="3"/>
    <col min="1025" max="1025" width="2.625" style="3" customWidth="1"/>
    <col min="1026" max="1026" width="18.75" style="3" bestFit="1"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6.125" style="3" customWidth="1"/>
    <col min="1036" max="1036" width="11" style="3" customWidth="1"/>
    <col min="1037" max="1037" width="13.75" style="3" customWidth="1"/>
    <col min="1038" max="1038" width="6.375" style="3" customWidth="1"/>
    <col min="1039" max="1039" width="15.25" style="3" customWidth="1"/>
    <col min="1040" max="1040" width="14.5" style="3" customWidth="1"/>
    <col min="1041" max="1041" width="15.625" style="3" customWidth="1"/>
    <col min="1042" max="1280" width="9" style="3"/>
    <col min="1281" max="1281" width="2.625" style="3" customWidth="1"/>
    <col min="1282" max="1282" width="18.75" style="3" bestFit="1"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6.125" style="3" customWidth="1"/>
    <col min="1292" max="1292" width="11" style="3" customWidth="1"/>
    <col min="1293" max="1293" width="13.75" style="3" customWidth="1"/>
    <col min="1294" max="1294" width="6.375" style="3" customWidth="1"/>
    <col min="1295" max="1295" width="15.25" style="3" customWidth="1"/>
    <col min="1296" max="1296" width="14.5" style="3" customWidth="1"/>
    <col min="1297" max="1297" width="15.625" style="3" customWidth="1"/>
    <col min="1298" max="1536" width="9" style="3"/>
    <col min="1537" max="1537" width="2.625" style="3" customWidth="1"/>
    <col min="1538" max="1538" width="18.75" style="3" bestFit="1"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6.125" style="3" customWidth="1"/>
    <col min="1548" max="1548" width="11" style="3" customWidth="1"/>
    <col min="1549" max="1549" width="13.75" style="3" customWidth="1"/>
    <col min="1550" max="1550" width="6.375" style="3" customWidth="1"/>
    <col min="1551" max="1551" width="15.25" style="3" customWidth="1"/>
    <col min="1552" max="1552" width="14.5" style="3" customWidth="1"/>
    <col min="1553" max="1553" width="15.625" style="3" customWidth="1"/>
    <col min="1554" max="1792" width="9" style="3"/>
    <col min="1793" max="1793" width="2.625" style="3" customWidth="1"/>
    <col min="1794" max="1794" width="18.75" style="3" bestFit="1"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6.125" style="3" customWidth="1"/>
    <col min="1804" max="1804" width="11" style="3" customWidth="1"/>
    <col min="1805" max="1805" width="13.75" style="3" customWidth="1"/>
    <col min="1806" max="1806" width="6.375" style="3" customWidth="1"/>
    <col min="1807" max="1807" width="15.25" style="3" customWidth="1"/>
    <col min="1808" max="1808" width="14.5" style="3" customWidth="1"/>
    <col min="1809" max="1809" width="15.625" style="3" customWidth="1"/>
    <col min="1810" max="2048" width="9" style="3"/>
    <col min="2049" max="2049" width="2.625" style="3" customWidth="1"/>
    <col min="2050" max="2050" width="18.75" style="3" bestFit="1"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6.125" style="3" customWidth="1"/>
    <col min="2060" max="2060" width="11" style="3" customWidth="1"/>
    <col min="2061" max="2061" width="13.75" style="3" customWidth="1"/>
    <col min="2062" max="2062" width="6.375" style="3" customWidth="1"/>
    <col min="2063" max="2063" width="15.25" style="3" customWidth="1"/>
    <col min="2064" max="2064" width="14.5" style="3" customWidth="1"/>
    <col min="2065" max="2065" width="15.625" style="3" customWidth="1"/>
    <col min="2066" max="2304" width="9" style="3"/>
    <col min="2305" max="2305" width="2.625" style="3" customWidth="1"/>
    <col min="2306" max="2306" width="18.75" style="3" bestFit="1"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6.125" style="3" customWidth="1"/>
    <col min="2316" max="2316" width="11" style="3" customWidth="1"/>
    <col min="2317" max="2317" width="13.75" style="3" customWidth="1"/>
    <col min="2318" max="2318" width="6.375" style="3" customWidth="1"/>
    <col min="2319" max="2319" width="15.25" style="3" customWidth="1"/>
    <col min="2320" max="2320" width="14.5" style="3" customWidth="1"/>
    <col min="2321" max="2321" width="15.625" style="3" customWidth="1"/>
    <col min="2322" max="2560" width="9" style="3"/>
    <col min="2561" max="2561" width="2.625" style="3" customWidth="1"/>
    <col min="2562" max="2562" width="18.75" style="3" bestFit="1"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6.125" style="3" customWidth="1"/>
    <col min="2572" max="2572" width="11" style="3" customWidth="1"/>
    <col min="2573" max="2573" width="13.75" style="3" customWidth="1"/>
    <col min="2574" max="2574" width="6.375" style="3" customWidth="1"/>
    <col min="2575" max="2575" width="15.25" style="3" customWidth="1"/>
    <col min="2576" max="2576" width="14.5" style="3" customWidth="1"/>
    <col min="2577" max="2577" width="15.625" style="3" customWidth="1"/>
    <col min="2578" max="2816" width="9" style="3"/>
    <col min="2817" max="2817" width="2.625" style="3" customWidth="1"/>
    <col min="2818" max="2818" width="18.75" style="3" bestFit="1"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6.125" style="3" customWidth="1"/>
    <col min="2828" max="2828" width="11" style="3" customWidth="1"/>
    <col min="2829" max="2829" width="13.75" style="3" customWidth="1"/>
    <col min="2830" max="2830" width="6.375" style="3" customWidth="1"/>
    <col min="2831" max="2831" width="15.25" style="3" customWidth="1"/>
    <col min="2832" max="2832" width="14.5" style="3" customWidth="1"/>
    <col min="2833" max="2833" width="15.625" style="3" customWidth="1"/>
    <col min="2834" max="3072" width="9" style="3"/>
    <col min="3073" max="3073" width="2.625" style="3" customWidth="1"/>
    <col min="3074" max="3074" width="18.75" style="3" bestFit="1"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6.125" style="3" customWidth="1"/>
    <col min="3084" max="3084" width="11" style="3" customWidth="1"/>
    <col min="3085" max="3085" width="13.75" style="3" customWidth="1"/>
    <col min="3086" max="3086" width="6.375" style="3" customWidth="1"/>
    <col min="3087" max="3087" width="15.25" style="3" customWidth="1"/>
    <col min="3088" max="3088" width="14.5" style="3" customWidth="1"/>
    <col min="3089" max="3089" width="15.625" style="3" customWidth="1"/>
    <col min="3090" max="3328" width="9" style="3"/>
    <col min="3329" max="3329" width="2.625" style="3" customWidth="1"/>
    <col min="3330" max="3330" width="18.75" style="3" bestFit="1"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6.125" style="3" customWidth="1"/>
    <col min="3340" max="3340" width="11" style="3" customWidth="1"/>
    <col min="3341" max="3341" width="13.75" style="3" customWidth="1"/>
    <col min="3342" max="3342" width="6.375" style="3" customWidth="1"/>
    <col min="3343" max="3343" width="15.25" style="3" customWidth="1"/>
    <col min="3344" max="3344" width="14.5" style="3" customWidth="1"/>
    <col min="3345" max="3345" width="15.625" style="3" customWidth="1"/>
    <col min="3346" max="3584" width="9" style="3"/>
    <col min="3585" max="3585" width="2.625" style="3" customWidth="1"/>
    <col min="3586" max="3586" width="18.75" style="3" bestFit="1"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6.125" style="3" customWidth="1"/>
    <col min="3596" max="3596" width="11" style="3" customWidth="1"/>
    <col min="3597" max="3597" width="13.75" style="3" customWidth="1"/>
    <col min="3598" max="3598" width="6.375" style="3" customWidth="1"/>
    <col min="3599" max="3599" width="15.25" style="3" customWidth="1"/>
    <col min="3600" max="3600" width="14.5" style="3" customWidth="1"/>
    <col min="3601" max="3601" width="15.625" style="3" customWidth="1"/>
    <col min="3602" max="3840" width="9" style="3"/>
    <col min="3841" max="3841" width="2.625" style="3" customWidth="1"/>
    <col min="3842" max="3842" width="18.75" style="3" bestFit="1"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6.125" style="3" customWidth="1"/>
    <col min="3852" max="3852" width="11" style="3" customWidth="1"/>
    <col min="3853" max="3853" width="13.75" style="3" customWidth="1"/>
    <col min="3854" max="3854" width="6.375" style="3" customWidth="1"/>
    <col min="3855" max="3855" width="15.25" style="3" customWidth="1"/>
    <col min="3856" max="3856" width="14.5" style="3" customWidth="1"/>
    <col min="3857" max="3857" width="15.625" style="3" customWidth="1"/>
    <col min="3858" max="4096" width="9" style="3"/>
    <col min="4097" max="4097" width="2.625" style="3" customWidth="1"/>
    <col min="4098" max="4098" width="18.75" style="3" bestFit="1"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6.125" style="3" customWidth="1"/>
    <col min="4108" max="4108" width="11" style="3" customWidth="1"/>
    <col min="4109" max="4109" width="13.75" style="3" customWidth="1"/>
    <col min="4110" max="4110" width="6.375" style="3" customWidth="1"/>
    <col min="4111" max="4111" width="15.25" style="3" customWidth="1"/>
    <col min="4112" max="4112" width="14.5" style="3" customWidth="1"/>
    <col min="4113" max="4113" width="15.625" style="3" customWidth="1"/>
    <col min="4114" max="4352" width="9" style="3"/>
    <col min="4353" max="4353" width="2.625" style="3" customWidth="1"/>
    <col min="4354" max="4354" width="18.75" style="3" bestFit="1"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6.125" style="3" customWidth="1"/>
    <col min="4364" max="4364" width="11" style="3" customWidth="1"/>
    <col min="4365" max="4365" width="13.75" style="3" customWidth="1"/>
    <col min="4366" max="4366" width="6.375" style="3" customWidth="1"/>
    <col min="4367" max="4367" width="15.25" style="3" customWidth="1"/>
    <col min="4368" max="4368" width="14.5" style="3" customWidth="1"/>
    <col min="4369" max="4369" width="15.625" style="3" customWidth="1"/>
    <col min="4370" max="4608" width="9" style="3"/>
    <col min="4609" max="4609" width="2.625" style="3" customWidth="1"/>
    <col min="4610" max="4610" width="18.75" style="3" bestFit="1"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6.125" style="3" customWidth="1"/>
    <col min="4620" max="4620" width="11" style="3" customWidth="1"/>
    <col min="4621" max="4621" width="13.75" style="3" customWidth="1"/>
    <col min="4622" max="4622" width="6.375" style="3" customWidth="1"/>
    <col min="4623" max="4623" width="15.25" style="3" customWidth="1"/>
    <col min="4624" max="4624" width="14.5" style="3" customWidth="1"/>
    <col min="4625" max="4625" width="15.625" style="3" customWidth="1"/>
    <col min="4626" max="4864" width="9" style="3"/>
    <col min="4865" max="4865" width="2.625" style="3" customWidth="1"/>
    <col min="4866" max="4866" width="18.75" style="3" bestFit="1"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6.125" style="3" customWidth="1"/>
    <col min="4876" max="4876" width="11" style="3" customWidth="1"/>
    <col min="4877" max="4877" width="13.75" style="3" customWidth="1"/>
    <col min="4878" max="4878" width="6.375" style="3" customWidth="1"/>
    <col min="4879" max="4879" width="15.25" style="3" customWidth="1"/>
    <col min="4880" max="4880" width="14.5" style="3" customWidth="1"/>
    <col min="4881" max="4881" width="15.625" style="3" customWidth="1"/>
    <col min="4882" max="5120" width="9" style="3"/>
    <col min="5121" max="5121" width="2.625" style="3" customWidth="1"/>
    <col min="5122" max="5122" width="18.75" style="3" bestFit="1"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6.125" style="3" customWidth="1"/>
    <col min="5132" max="5132" width="11" style="3" customWidth="1"/>
    <col min="5133" max="5133" width="13.75" style="3" customWidth="1"/>
    <col min="5134" max="5134" width="6.375" style="3" customWidth="1"/>
    <col min="5135" max="5135" width="15.25" style="3" customWidth="1"/>
    <col min="5136" max="5136" width="14.5" style="3" customWidth="1"/>
    <col min="5137" max="5137" width="15.625" style="3" customWidth="1"/>
    <col min="5138" max="5376" width="9" style="3"/>
    <col min="5377" max="5377" width="2.625" style="3" customWidth="1"/>
    <col min="5378" max="5378" width="18.75" style="3" bestFit="1"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6.125" style="3" customWidth="1"/>
    <col min="5388" max="5388" width="11" style="3" customWidth="1"/>
    <col min="5389" max="5389" width="13.75" style="3" customWidth="1"/>
    <col min="5390" max="5390" width="6.375" style="3" customWidth="1"/>
    <col min="5391" max="5391" width="15.25" style="3" customWidth="1"/>
    <col min="5392" max="5392" width="14.5" style="3" customWidth="1"/>
    <col min="5393" max="5393" width="15.625" style="3" customWidth="1"/>
    <col min="5394" max="5632" width="9" style="3"/>
    <col min="5633" max="5633" width="2.625" style="3" customWidth="1"/>
    <col min="5634" max="5634" width="18.75" style="3" bestFit="1"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6.125" style="3" customWidth="1"/>
    <col min="5644" max="5644" width="11" style="3" customWidth="1"/>
    <col min="5645" max="5645" width="13.75" style="3" customWidth="1"/>
    <col min="5646" max="5646" width="6.375" style="3" customWidth="1"/>
    <col min="5647" max="5647" width="15.25" style="3" customWidth="1"/>
    <col min="5648" max="5648" width="14.5" style="3" customWidth="1"/>
    <col min="5649" max="5649" width="15.625" style="3" customWidth="1"/>
    <col min="5650" max="5888" width="9" style="3"/>
    <col min="5889" max="5889" width="2.625" style="3" customWidth="1"/>
    <col min="5890" max="5890" width="18.75" style="3" bestFit="1"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6.125" style="3" customWidth="1"/>
    <col min="5900" max="5900" width="11" style="3" customWidth="1"/>
    <col min="5901" max="5901" width="13.75" style="3" customWidth="1"/>
    <col min="5902" max="5902" width="6.375" style="3" customWidth="1"/>
    <col min="5903" max="5903" width="15.25" style="3" customWidth="1"/>
    <col min="5904" max="5904" width="14.5" style="3" customWidth="1"/>
    <col min="5905" max="5905" width="15.625" style="3" customWidth="1"/>
    <col min="5906" max="6144" width="9" style="3"/>
    <col min="6145" max="6145" width="2.625" style="3" customWidth="1"/>
    <col min="6146" max="6146" width="18.75" style="3" bestFit="1"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6.125" style="3" customWidth="1"/>
    <col min="6156" max="6156" width="11" style="3" customWidth="1"/>
    <col min="6157" max="6157" width="13.75" style="3" customWidth="1"/>
    <col min="6158" max="6158" width="6.375" style="3" customWidth="1"/>
    <col min="6159" max="6159" width="15.25" style="3" customWidth="1"/>
    <col min="6160" max="6160" width="14.5" style="3" customWidth="1"/>
    <col min="6161" max="6161" width="15.625" style="3" customWidth="1"/>
    <col min="6162" max="6400" width="9" style="3"/>
    <col min="6401" max="6401" width="2.625" style="3" customWidth="1"/>
    <col min="6402" max="6402" width="18.75" style="3" bestFit="1"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6.125" style="3" customWidth="1"/>
    <col min="6412" max="6412" width="11" style="3" customWidth="1"/>
    <col min="6413" max="6413" width="13.75" style="3" customWidth="1"/>
    <col min="6414" max="6414" width="6.375" style="3" customWidth="1"/>
    <col min="6415" max="6415" width="15.25" style="3" customWidth="1"/>
    <col min="6416" max="6416" width="14.5" style="3" customWidth="1"/>
    <col min="6417" max="6417" width="15.625" style="3" customWidth="1"/>
    <col min="6418" max="6656" width="9" style="3"/>
    <col min="6657" max="6657" width="2.625" style="3" customWidth="1"/>
    <col min="6658" max="6658" width="18.75" style="3" bestFit="1"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6.125" style="3" customWidth="1"/>
    <col min="6668" max="6668" width="11" style="3" customWidth="1"/>
    <col min="6669" max="6669" width="13.75" style="3" customWidth="1"/>
    <col min="6670" max="6670" width="6.375" style="3" customWidth="1"/>
    <col min="6671" max="6671" width="15.25" style="3" customWidth="1"/>
    <col min="6672" max="6672" width="14.5" style="3" customWidth="1"/>
    <col min="6673" max="6673" width="15.625" style="3" customWidth="1"/>
    <col min="6674" max="6912" width="9" style="3"/>
    <col min="6913" max="6913" width="2.625" style="3" customWidth="1"/>
    <col min="6914" max="6914" width="18.75" style="3" bestFit="1"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6.125" style="3" customWidth="1"/>
    <col min="6924" max="6924" width="11" style="3" customWidth="1"/>
    <col min="6925" max="6925" width="13.75" style="3" customWidth="1"/>
    <col min="6926" max="6926" width="6.375" style="3" customWidth="1"/>
    <col min="6927" max="6927" width="15.25" style="3" customWidth="1"/>
    <col min="6928" max="6928" width="14.5" style="3" customWidth="1"/>
    <col min="6929" max="6929" width="15.625" style="3" customWidth="1"/>
    <col min="6930" max="7168" width="9" style="3"/>
    <col min="7169" max="7169" width="2.625" style="3" customWidth="1"/>
    <col min="7170" max="7170" width="18.75" style="3" bestFit="1"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6.125" style="3" customWidth="1"/>
    <col min="7180" max="7180" width="11" style="3" customWidth="1"/>
    <col min="7181" max="7181" width="13.75" style="3" customWidth="1"/>
    <col min="7182" max="7182" width="6.375" style="3" customWidth="1"/>
    <col min="7183" max="7183" width="15.25" style="3" customWidth="1"/>
    <col min="7184" max="7184" width="14.5" style="3" customWidth="1"/>
    <col min="7185" max="7185" width="15.625" style="3" customWidth="1"/>
    <col min="7186" max="7424" width="9" style="3"/>
    <col min="7425" max="7425" width="2.625" style="3" customWidth="1"/>
    <col min="7426" max="7426" width="18.75" style="3" bestFit="1"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6.125" style="3" customWidth="1"/>
    <col min="7436" max="7436" width="11" style="3" customWidth="1"/>
    <col min="7437" max="7437" width="13.75" style="3" customWidth="1"/>
    <col min="7438" max="7438" width="6.375" style="3" customWidth="1"/>
    <col min="7439" max="7439" width="15.25" style="3" customWidth="1"/>
    <col min="7440" max="7440" width="14.5" style="3" customWidth="1"/>
    <col min="7441" max="7441" width="15.625" style="3" customWidth="1"/>
    <col min="7442" max="7680" width="9" style="3"/>
    <col min="7681" max="7681" width="2.625" style="3" customWidth="1"/>
    <col min="7682" max="7682" width="18.75" style="3" bestFit="1"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6.125" style="3" customWidth="1"/>
    <col min="7692" max="7692" width="11" style="3" customWidth="1"/>
    <col min="7693" max="7693" width="13.75" style="3" customWidth="1"/>
    <col min="7694" max="7694" width="6.375" style="3" customWidth="1"/>
    <col min="7695" max="7695" width="15.25" style="3" customWidth="1"/>
    <col min="7696" max="7696" width="14.5" style="3" customWidth="1"/>
    <col min="7697" max="7697" width="15.625" style="3" customWidth="1"/>
    <col min="7698" max="7936" width="9" style="3"/>
    <col min="7937" max="7937" width="2.625" style="3" customWidth="1"/>
    <col min="7938" max="7938" width="18.75" style="3" bestFit="1"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6.125" style="3" customWidth="1"/>
    <col min="7948" max="7948" width="11" style="3" customWidth="1"/>
    <col min="7949" max="7949" width="13.75" style="3" customWidth="1"/>
    <col min="7950" max="7950" width="6.375" style="3" customWidth="1"/>
    <col min="7951" max="7951" width="15.25" style="3" customWidth="1"/>
    <col min="7952" max="7952" width="14.5" style="3" customWidth="1"/>
    <col min="7953" max="7953" width="15.625" style="3" customWidth="1"/>
    <col min="7954" max="8192" width="9" style="3"/>
    <col min="8193" max="8193" width="2.625" style="3" customWidth="1"/>
    <col min="8194" max="8194" width="18.75" style="3" bestFit="1"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6.125" style="3" customWidth="1"/>
    <col min="8204" max="8204" width="11" style="3" customWidth="1"/>
    <col min="8205" max="8205" width="13.75" style="3" customWidth="1"/>
    <col min="8206" max="8206" width="6.375" style="3" customWidth="1"/>
    <col min="8207" max="8207" width="15.25" style="3" customWidth="1"/>
    <col min="8208" max="8208" width="14.5" style="3" customWidth="1"/>
    <col min="8209" max="8209" width="15.625" style="3" customWidth="1"/>
    <col min="8210" max="8448" width="9" style="3"/>
    <col min="8449" max="8449" width="2.625" style="3" customWidth="1"/>
    <col min="8450" max="8450" width="18.75" style="3" bestFit="1"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6.125" style="3" customWidth="1"/>
    <col min="8460" max="8460" width="11" style="3" customWidth="1"/>
    <col min="8461" max="8461" width="13.75" style="3" customWidth="1"/>
    <col min="8462" max="8462" width="6.375" style="3" customWidth="1"/>
    <col min="8463" max="8463" width="15.25" style="3" customWidth="1"/>
    <col min="8464" max="8464" width="14.5" style="3" customWidth="1"/>
    <col min="8465" max="8465" width="15.625" style="3" customWidth="1"/>
    <col min="8466" max="8704" width="9" style="3"/>
    <col min="8705" max="8705" width="2.625" style="3" customWidth="1"/>
    <col min="8706" max="8706" width="18.75" style="3" bestFit="1"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6.125" style="3" customWidth="1"/>
    <col min="8716" max="8716" width="11" style="3" customWidth="1"/>
    <col min="8717" max="8717" width="13.75" style="3" customWidth="1"/>
    <col min="8718" max="8718" width="6.375" style="3" customWidth="1"/>
    <col min="8719" max="8719" width="15.25" style="3" customWidth="1"/>
    <col min="8720" max="8720" width="14.5" style="3" customWidth="1"/>
    <col min="8721" max="8721" width="15.625" style="3" customWidth="1"/>
    <col min="8722" max="8960" width="9" style="3"/>
    <col min="8961" max="8961" width="2.625" style="3" customWidth="1"/>
    <col min="8962" max="8962" width="18.75" style="3" bestFit="1"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6.125" style="3" customWidth="1"/>
    <col min="8972" max="8972" width="11" style="3" customWidth="1"/>
    <col min="8973" max="8973" width="13.75" style="3" customWidth="1"/>
    <col min="8974" max="8974" width="6.375" style="3" customWidth="1"/>
    <col min="8975" max="8975" width="15.25" style="3" customWidth="1"/>
    <col min="8976" max="8976" width="14.5" style="3" customWidth="1"/>
    <col min="8977" max="8977" width="15.625" style="3" customWidth="1"/>
    <col min="8978" max="9216" width="9" style="3"/>
    <col min="9217" max="9217" width="2.625" style="3" customWidth="1"/>
    <col min="9218" max="9218" width="18.75" style="3" bestFit="1"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6.125" style="3" customWidth="1"/>
    <col min="9228" max="9228" width="11" style="3" customWidth="1"/>
    <col min="9229" max="9229" width="13.75" style="3" customWidth="1"/>
    <col min="9230" max="9230" width="6.375" style="3" customWidth="1"/>
    <col min="9231" max="9231" width="15.25" style="3" customWidth="1"/>
    <col min="9232" max="9232" width="14.5" style="3" customWidth="1"/>
    <col min="9233" max="9233" width="15.625" style="3" customWidth="1"/>
    <col min="9234" max="9472" width="9" style="3"/>
    <col min="9473" max="9473" width="2.625" style="3" customWidth="1"/>
    <col min="9474" max="9474" width="18.75" style="3" bestFit="1"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6.125" style="3" customWidth="1"/>
    <col min="9484" max="9484" width="11" style="3" customWidth="1"/>
    <col min="9485" max="9485" width="13.75" style="3" customWidth="1"/>
    <col min="9486" max="9486" width="6.375" style="3" customWidth="1"/>
    <col min="9487" max="9487" width="15.25" style="3" customWidth="1"/>
    <col min="9488" max="9488" width="14.5" style="3" customWidth="1"/>
    <col min="9489" max="9489" width="15.625" style="3" customWidth="1"/>
    <col min="9490" max="9728" width="9" style="3"/>
    <col min="9729" max="9729" width="2.625" style="3" customWidth="1"/>
    <col min="9730" max="9730" width="18.75" style="3" bestFit="1"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6.125" style="3" customWidth="1"/>
    <col min="9740" max="9740" width="11" style="3" customWidth="1"/>
    <col min="9741" max="9741" width="13.75" style="3" customWidth="1"/>
    <col min="9742" max="9742" width="6.375" style="3" customWidth="1"/>
    <col min="9743" max="9743" width="15.25" style="3" customWidth="1"/>
    <col min="9744" max="9744" width="14.5" style="3" customWidth="1"/>
    <col min="9745" max="9745" width="15.625" style="3" customWidth="1"/>
    <col min="9746" max="9984" width="9" style="3"/>
    <col min="9985" max="9985" width="2.625" style="3" customWidth="1"/>
    <col min="9986" max="9986" width="18.75" style="3" bestFit="1"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6.125" style="3" customWidth="1"/>
    <col min="9996" max="9996" width="11" style="3" customWidth="1"/>
    <col min="9997" max="9997" width="13.75" style="3" customWidth="1"/>
    <col min="9998" max="9998" width="6.375" style="3" customWidth="1"/>
    <col min="9999" max="9999" width="15.25" style="3" customWidth="1"/>
    <col min="10000" max="10000" width="14.5" style="3" customWidth="1"/>
    <col min="10001" max="10001" width="15.625" style="3" customWidth="1"/>
    <col min="10002" max="10240" width="9" style="3"/>
    <col min="10241" max="10241" width="2.625" style="3" customWidth="1"/>
    <col min="10242" max="10242" width="18.75" style="3" bestFit="1"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6.125" style="3" customWidth="1"/>
    <col min="10252" max="10252" width="11" style="3" customWidth="1"/>
    <col min="10253" max="10253" width="13.75" style="3" customWidth="1"/>
    <col min="10254" max="10254" width="6.375" style="3" customWidth="1"/>
    <col min="10255" max="10255" width="15.25" style="3" customWidth="1"/>
    <col min="10256" max="10256" width="14.5" style="3" customWidth="1"/>
    <col min="10257" max="10257" width="15.625" style="3" customWidth="1"/>
    <col min="10258" max="10496" width="9" style="3"/>
    <col min="10497" max="10497" width="2.625" style="3" customWidth="1"/>
    <col min="10498" max="10498" width="18.75" style="3" bestFit="1"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6.125" style="3" customWidth="1"/>
    <col min="10508" max="10508" width="11" style="3" customWidth="1"/>
    <col min="10509" max="10509" width="13.75" style="3" customWidth="1"/>
    <col min="10510" max="10510" width="6.375" style="3" customWidth="1"/>
    <col min="10511" max="10511" width="15.25" style="3" customWidth="1"/>
    <col min="10512" max="10512" width="14.5" style="3" customWidth="1"/>
    <col min="10513" max="10513" width="15.625" style="3" customWidth="1"/>
    <col min="10514" max="10752" width="9" style="3"/>
    <col min="10753" max="10753" width="2.625" style="3" customWidth="1"/>
    <col min="10754" max="10754" width="18.75" style="3" bestFit="1"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6.125" style="3" customWidth="1"/>
    <col min="10764" max="10764" width="11" style="3" customWidth="1"/>
    <col min="10765" max="10765" width="13.75" style="3" customWidth="1"/>
    <col min="10766" max="10766" width="6.375" style="3" customWidth="1"/>
    <col min="10767" max="10767" width="15.25" style="3" customWidth="1"/>
    <col min="10768" max="10768" width="14.5" style="3" customWidth="1"/>
    <col min="10769" max="10769" width="15.625" style="3" customWidth="1"/>
    <col min="10770" max="11008" width="9" style="3"/>
    <col min="11009" max="11009" width="2.625" style="3" customWidth="1"/>
    <col min="11010" max="11010" width="18.75" style="3" bestFit="1"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6.125" style="3" customWidth="1"/>
    <col min="11020" max="11020" width="11" style="3" customWidth="1"/>
    <col min="11021" max="11021" width="13.75" style="3" customWidth="1"/>
    <col min="11022" max="11022" width="6.375" style="3" customWidth="1"/>
    <col min="11023" max="11023" width="15.25" style="3" customWidth="1"/>
    <col min="11024" max="11024" width="14.5" style="3" customWidth="1"/>
    <col min="11025" max="11025" width="15.625" style="3" customWidth="1"/>
    <col min="11026" max="11264" width="9" style="3"/>
    <col min="11265" max="11265" width="2.625" style="3" customWidth="1"/>
    <col min="11266" max="11266" width="18.75" style="3" bestFit="1"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6.125" style="3" customWidth="1"/>
    <col min="11276" max="11276" width="11" style="3" customWidth="1"/>
    <col min="11277" max="11277" width="13.75" style="3" customWidth="1"/>
    <col min="11278" max="11278" width="6.375" style="3" customWidth="1"/>
    <col min="11279" max="11279" width="15.25" style="3" customWidth="1"/>
    <col min="11280" max="11280" width="14.5" style="3" customWidth="1"/>
    <col min="11281" max="11281" width="15.625" style="3" customWidth="1"/>
    <col min="11282" max="11520" width="9" style="3"/>
    <col min="11521" max="11521" width="2.625" style="3" customWidth="1"/>
    <col min="11522" max="11522" width="18.75" style="3" bestFit="1"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6.125" style="3" customWidth="1"/>
    <col min="11532" max="11532" width="11" style="3" customWidth="1"/>
    <col min="11533" max="11533" width="13.75" style="3" customWidth="1"/>
    <col min="11534" max="11534" width="6.375" style="3" customWidth="1"/>
    <col min="11535" max="11535" width="15.25" style="3" customWidth="1"/>
    <col min="11536" max="11536" width="14.5" style="3" customWidth="1"/>
    <col min="11537" max="11537" width="15.625" style="3" customWidth="1"/>
    <col min="11538" max="11776" width="9" style="3"/>
    <col min="11777" max="11777" width="2.625" style="3" customWidth="1"/>
    <col min="11778" max="11778" width="18.75" style="3" bestFit="1"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6.125" style="3" customWidth="1"/>
    <col min="11788" max="11788" width="11" style="3" customWidth="1"/>
    <col min="11789" max="11789" width="13.75" style="3" customWidth="1"/>
    <col min="11790" max="11790" width="6.375" style="3" customWidth="1"/>
    <col min="11791" max="11791" width="15.25" style="3" customWidth="1"/>
    <col min="11792" max="11792" width="14.5" style="3" customWidth="1"/>
    <col min="11793" max="11793" width="15.625" style="3" customWidth="1"/>
    <col min="11794" max="12032" width="9" style="3"/>
    <col min="12033" max="12033" width="2.625" style="3" customWidth="1"/>
    <col min="12034" max="12034" width="18.75" style="3" bestFit="1"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6.125" style="3" customWidth="1"/>
    <col min="12044" max="12044" width="11" style="3" customWidth="1"/>
    <col min="12045" max="12045" width="13.75" style="3" customWidth="1"/>
    <col min="12046" max="12046" width="6.375" style="3" customWidth="1"/>
    <col min="12047" max="12047" width="15.25" style="3" customWidth="1"/>
    <col min="12048" max="12048" width="14.5" style="3" customWidth="1"/>
    <col min="12049" max="12049" width="15.625" style="3" customWidth="1"/>
    <col min="12050" max="12288" width="9" style="3"/>
    <col min="12289" max="12289" width="2.625" style="3" customWidth="1"/>
    <col min="12290" max="12290" width="18.75" style="3" bestFit="1"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6.125" style="3" customWidth="1"/>
    <col min="12300" max="12300" width="11" style="3" customWidth="1"/>
    <col min="12301" max="12301" width="13.75" style="3" customWidth="1"/>
    <col min="12302" max="12302" width="6.375" style="3" customWidth="1"/>
    <col min="12303" max="12303" width="15.25" style="3" customWidth="1"/>
    <col min="12304" max="12304" width="14.5" style="3" customWidth="1"/>
    <col min="12305" max="12305" width="15.625" style="3" customWidth="1"/>
    <col min="12306" max="12544" width="9" style="3"/>
    <col min="12545" max="12545" width="2.625" style="3" customWidth="1"/>
    <col min="12546" max="12546" width="18.75" style="3" bestFit="1"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6.125" style="3" customWidth="1"/>
    <col min="12556" max="12556" width="11" style="3" customWidth="1"/>
    <col min="12557" max="12557" width="13.75" style="3" customWidth="1"/>
    <col min="12558" max="12558" width="6.375" style="3" customWidth="1"/>
    <col min="12559" max="12559" width="15.25" style="3" customWidth="1"/>
    <col min="12560" max="12560" width="14.5" style="3" customWidth="1"/>
    <col min="12561" max="12561" width="15.625" style="3" customWidth="1"/>
    <col min="12562" max="12800" width="9" style="3"/>
    <col min="12801" max="12801" width="2.625" style="3" customWidth="1"/>
    <col min="12802" max="12802" width="18.75" style="3" bestFit="1"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6.125" style="3" customWidth="1"/>
    <col min="12812" max="12812" width="11" style="3" customWidth="1"/>
    <col min="12813" max="12813" width="13.75" style="3" customWidth="1"/>
    <col min="12814" max="12814" width="6.375" style="3" customWidth="1"/>
    <col min="12815" max="12815" width="15.25" style="3" customWidth="1"/>
    <col min="12816" max="12816" width="14.5" style="3" customWidth="1"/>
    <col min="12817" max="12817" width="15.625" style="3" customWidth="1"/>
    <col min="12818" max="13056" width="9" style="3"/>
    <col min="13057" max="13057" width="2.625" style="3" customWidth="1"/>
    <col min="13058" max="13058" width="18.75" style="3" bestFit="1"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6.125" style="3" customWidth="1"/>
    <col min="13068" max="13068" width="11" style="3" customWidth="1"/>
    <col min="13069" max="13069" width="13.75" style="3" customWidth="1"/>
    <col min="13070" max="13070" width="6.375" style="3" customWidth="1"/>
    <col min="13071" max="13071" width="15.25" style="3" customWidth="1"/>
    <col min="13072" max="13072" width="14.5" style="3" customWidth="1"/>
    <col min="13073" max="13073" width="15.625" style="3" customWidth="1"/>
    <col min="13074" max="13312" width="9" style="3"/>
    <col min="13313" max="13313" width="2.625" style="3" customWidth="1"/>
    <col min="13314" max="13314" width="18.75" style="3" bestFit="1"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6.125" style="3" customWidth="1"/>
    <col min="13324" max="13324" width="11" style="3" customWidth="1"/>
    <col min="13325" max="13325" width="13.75" style="3" customWidth="1"/>
    <col min="13326" max="13326" width="6.375" style="3" customWidth="1"/>
    <col min="13327" max="13327" width="15.25" style="3" customWidth="1"/>
    <col min="13328" max="13328" width="14.5" style="3" customWidth="1"/>
    <col min="13329" max="13329" width="15.625" style="3" customWidth="1"/>
    <col min="13330" max="13568" width="9" style="3"/>
    <col min="13569" max="13569" width="2.625" style="3" customWidth="1"/>
    <col min="13570" max="13570" width="18.75" style="3" bestFit="1"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6.125" style="3" customWidth="1"/>
    <col min="13580" max="13580" width="11" style="3" customWidth="1"/>
    <col min="13581" max="13581" width="13.75" style="3" customWidth="1"/>
    <col min="13582" max="13582" width="6.375" style="3" customWidth="1"/>
    <col min="13583" max="13583" width="15.25" style="3" customWidth="1"/>
    <col min="13584" max="13584" width="14.5" style="3" customWidth="1"/>
    <col min="13585" max="13585" width="15.625" style="3" customWidth="1"/>
    <col min="13586" max="13824" width="9" style="3"/>
    <col min="13825" max="13825" width="2.625" style="3" customWidth="1"/>
    <col min="13826" max="13826" width="18.75" style="3" bestFit="1"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6.125" style="3" customWidth="1"/>
    <col min="13836" max="13836" width="11" style="3" customWidth="1"/>
    <col min="13837" max="13837" width="13.75" style="3" customWidth="1"/>
    <col min="13838" max="13838" width="6.375" style="3" customWidth="1"/>
    <col min="13839" max="13839" width="15.25" style="3" customWidth="1"/>
    <col min="13840" max="13840" width="14.5" style="3" customWidth="1"/>
    <col min="13841" max="13841" width="15.625" style="3" customWidth="1"/>
    <col min="13842" max="14080" width="9" style="3"/>
    <col min="14081" max="14081" width="2.625" style="3" customWidth="1"/>
    <col min="14082" max="14082" width="18.75" style="3" bestFit="1"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6.125" style="3" customWidth="1"/>
    <col min="14092" max="14092" width="11" style="3" customWidth="1"/>
    <col min="14093" max="14093" width="13.75" style="3" customWidth="1"/>
    <col min="14094" max="14094" width="6.375" style="3" customWidth="1"/>
    <col min="14095" max="14095" width="15.25" style="3" customWidth="1"/>
    <col min="14096" max="14096" width="14.5" style="3" customWidth="1"/>
    <col min="14097" max="14097" width="15.625" style="3" customWidth="1"/>
    <col min="14098" max="14336" width="9" style="3"/>
    <col min="14337" max="14337" width="2.625" style="3" customWidth="1"/>
    <col min="14338" max="14338" width="18.75" style="3" bestFit="1"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6.125" style="3" customWidth="1"/>
    <col min="14348" max="14348" width="11" style="3" customWidth="1"/>
    <col min="14349" max="14349" width="13.75" style="3" customWidth="1"/>
    <col min="14350" max="14350" width="6.375" style="3" customWidth="1"/>
    <col min="14351" max="14351" width="15.25" style="3" customWidth="1"/>
    <col min="14352" max="14352" width="14.5" style="3" customWidth="1"/>
    <col min="14353" max="14353" width="15.625" style="3" customWidth="1"/>
    <col min="14354" max="14592" width="9" style="3"/>
    <col min="14593" max="14593" width="2.625" style="3" customWidth="1"/>
    <col min="14594" max="14594" width="18.75" style="3" bestFit="1"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6.125" style="3" customWidth="1"/>
    <col min="14604" max="14604" width="11" style="3" customWidth="1"/>
    <col min="14605" max="14605" width="13.75" style="3" customWidth="1"/>
    <col min="14606" max="14606" width="6.375" style="3" customWidth="1"/>
    <col min="14607" max="14607" width="15.25" style="3" customWidth="1"/>
    <col min="14608" max="14608" width="14.5" style="3" customWidth="1"/>
    <col min="14609" max="14609" width="15.625" style="3" customWidth="1"/>
    <col min="14610" max="14848" width="9" style="3"/>
    <col min="14849" max="14849" width="2.625" style="3" customWidth="1"/>
    <col min="14850" max="14850" width="18.75" style="3" bestFit="1"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6.125" style="3" customWidth="1"/>
    <col min="14860" max="14860" width="11" style="3" customWidth="1"/>
    <col min="14861" max="14861" width="13.75" style="3" customWidth="1"/>
    <col min="14862" max="14862" width="6.375" style="3" customWidth="1"/>
    <col min="14863" max="14863" width="15.25" style="3" customWidth="1"/>
    <col min="14864" max="14864" width="14.5" style="3" customWidth="1"/>
    <col min="14865" max="14865" width="15.625" style="3" customWidth="1"/>
    <col min="14866" max="15104" width="9" style="3"/>
    <col min="15105" max="15105" width="2.625" style="3" customWidth="1"/>
    <col min="15106" max="15106" width="18.75" style="3" bestFit="1"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6.125" style="3" customWidth="1"/>
    <col min="15116" max="15116" width="11" style="3" customWidth="1"/>
    <col min="15117" max="15117" width="13.75" style="3" customWidth="1"/>
    <col min="15118" max="15118" width="6.375" style="3" customWidth="1"/>
    <col min="15119" max="15119" width="15.25" style="3" customWidth="1"/>
    <col min="15120" max="15120" width="14.5" style="3" customWidth="1"/>
    <col min="15121" max="15121" width="15.625" style="3" customWidth="1"/>
    <col min="15122" max="15360" width="9" style="3"/>
    <col min="15361" max="15361" width="2.625" style="3" customWidth="1"/>
    <col min="15362" max="15362" width="18.75" style="3" bestFit="1"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6.125" style="3" customWidth="1"/>
    <col min="15372" max="15372" width="11" style="3" customWidth="1"/>
    <col min="15373" max="15373" width="13.75" style="3" customWidth="1"/>
    <col min="15374" max="15374" width="6.375" style="3" customWidth="1"/>
    <col min="15375" max="15375" width="15.25" style="3" customWidth="1"/>
    <col min="15376" max="15376" width="14.5" style="3" customWidth="1"/>
    <col min="15377" max="15377" width="15.625" style="3" customWidth="1"/>
    <col min="15378" max="15616" width="9" style="3"/>
    <col min="15617" max="15617" width="2.625" style="3" customWidth="1"/>
    <col min="15618" max="15618" width="18.75" style="3" bestFit="1"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6.125" style="3" customWidth="1"/>
    <col min="15628" max="15628" width="11" style="3" customWidth="1"/>
    <col min="15629" max="15629" width="13.75" style="3" customWidth="1"/>
    <col min="15630" max="15630" width="6.375" style="3" customWidth="1"/>
    <col min="15631" max="15631" width="15.25" style="3" customWidth="1"/>
    <col min="15632" max="15632" width="14.5" style="3" customWidth="1"/>
    <col min="15633" max="15633" width="15.625" style="3" customWidth="1"/>
    <col min="15634" max="15872" width="9" style="3"/>
    <col min="15873" max="15873" width="2.625" style="3" customWidth="1"/>
    <col min="15874" max="15874" width="18.75" style="3" bestFit="1"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6.125" style="3" customWidth="1"/>
    <col min="15884" max="15884" width="11" style="3" customWidth="1"/>
    <col min="15885" max="15885" width="13.75" style="3" customWidth="1"/>
    <col min="15886" max="15886" width="6.375" style="3" customWidth="1"/>
    <col min="15887" max="15887" width="15.25" style="3" customWidth="1"/>
    <col min="15888" max="15888" width="14.5" style="3" customWidth="1"/>
    <col min="15889" max="15889" width="15.625" style="3" customWidth="1"/>
    <col min="15890" max="16128" width="9" style="3"/>
    <col min="16129" max="16129" width="2.625" style="3" customWidth="1"/>
    <col min="16130" max="16130" width="18.75" style="3" bestFit="1"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6.125" style="3" customWidth="1"/>
    <col min="16140" max="16140" width="11" style="3" customWidth="1"/>
    <col min="16141" max="16141" width="13.75" style="3" customWidth="1"/>
    <col min="16142" max="16142" width="6.375" style="3" customWidth="1"/>
    <col min="16143" max="16143" width="15.25" style="3" customWidth="1"/>
    <col min="16144" max="16144" width="14.5" style="3" customWidth="1"/>
    <col min="16145" max="16145" width="15.625" style="3" customWidth="1"/>
    <col min="16146" max="16384" width="9" style="3"/>
  </cols>
  <sheetData>
    <row r="2" spans="2:17" ht="20.100000000000001" customHeight="1">
      <c r="B2" s="1" t="s">
        <v>0</v>
      </c>
      <c r="C2" s="1"/>
      <c r="D2" s="1"/>
      <c r="E2" s="2" t="s">
        <v>7342</v>
      </c>
      <c r="G2" s="4" t="s">
        <v>2</v>
      </c>
      <c r="H2" s="5"/>
      <c r="I2" s="6"/>
      <c r="J2" s="125">
        <f>SUM(H:H)</f>
        <v>731887</v>
      </c>
    </row>
    <row r="3" spans="2:17" ht="20.100000000000001" customHeight="1">
      <c r="B3" s="1" t="s">
        <v>3</v>
      </c>
      <c r="C3" s="1"/>
      <c r="D3" s="1"/>
      <c r="E3" s="14" t="s">
        <v>1543</v>
      </c>
    </row>
    <row r="4" spans="2:17" ht="20.100000000000001" customHeight="1">
      <c r="B4" s="1" t="s">
        <v>5</v>
      </c>
      <c r="C4" s="1"/>
      <c r="D4" s="1"/>
      <c r="E4" s="14">
        <v>192779</v>
      </c>
      <c r="J4" s="127"/>
    </row>
    <row r="5" spans="2:17" ht="20.100000000000001" customHeight="1">
      <c r="B5" s="1" t="s">
        <v>6</v>
      </c>
      <c r="C5" s="1"/>
      <c r="D5" s="1"/>
      <c r="E5" s="15"/>
      <c r="J5" s="127"/>
    </row>
    <row r="6" spans="2:17" ht="20.100000000000001" customHeight="1">
      <c r="B6" s="1" t="s">
        <v>8</v>
      </c>
      <c r="C6" s="1"/>
      <c r="D6" s="1"/>
      <c r="E6" s="15"/>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7" s="9" customFormat="1" ht="19.7" customHeight="1">
      <c r="B10" s="16">
        <v>1</v>
      </c>
      <c r="C10" s="16" t="s">
        <v>1112</v>
      </c>
      <c r="D10" s="16" t="s">
        <v>1112</v>
      </c>
      <c r="E10" s="54" t="s">
        <v>1113</v>
      </c>
      <c r="F10" s="54">
        <v>1</v>
      </c>
      <c r="G10" s="54"/>
      <c r="H10" s="159">
        <f>F10*G10</f>
        <v>0</v>
      </c>
      <c r="I10" s="18"/>
      <c r="J10" s="563" t="s">
        <v>1547</v>
      </c>
      <c r="K10" s="17"/>
      <c r="L10" s="16"/>
      <c r="M10" s="19"/>
      <c r="N10" s="16"/>
      <c r="O10" s="482"/>
      <c r="P10" s="56"/>
      <c r="Q10" s="21"/>
    </row>
    <row r="11" spans="2:17" s="9" customFormat="1" ht="19.7" customHeight="1">
      <c r="B11" s="16">
        <v>1</v>
      </c>
      <c r="C11" s="16" t="s">
        <v>1112</v>
      </c>
      <c r="D11" s="16" t="s">
        <v>1112</v>
      </c>
      <c r="E11" s="54" t="s">
        <v>7343</v>
      </c>
      <c r="F11" s="54">
        <v>1</v>
      </c>
      <c r="G11" s="54">
        <v>5000</v>
      </c>
      <c r="H11" s="159">
        <f t="shared" ref="H11:H28" si="0">F11*G11</f>
        <v>5000</v>
      </c>
      <c r="I11" s="18"/>
      <c r="J11" s="563"/>
      <c r="K11" s="17"/>
      <c r="L11" s="16"/>
      <c r="M11" s="19"/>
      <c r="N11" s="16"/>
      <c r="O11" s="482"/>
      <c r="P11" s="56"/>
      <c r="Q11" s="21"/>
    </row>
    <row r="12" spans="2:17" s="9" customFormat="1" ht="19.7" customHeight="1">
      <c r="B12" s="16">
        <v>1</v>
      </c>
      <c r="C12" s="16" t="s">
        <v>1112</v>
      </c>
      <c r="D12" s="16" t="s">
        <v>1112</v>
      </c>
      <c r="E12" s="54" t="s">
        <v>7344</v>
      </c>
      <c r="F12" s="54">
        <v>4</v>
      </c>
      <c r="G12" s="54">
        <v>10000</v>
      </c>
      <c r="H12" s="159">
        <f t="shared" si="0"/>
        <v>40000</v>
      </c>
      <c r="I12" s="18"/>
      <c r="J12" s="563"/>
      <c r="K12" s="17"/>
      <c r="L12" s="16"/>
      <c r="M12" s="19"/>
      <c r="N12" s="16"/>
      <c r="O12" s="482"/>
      <c r="P12" s="56"/>
      <c r="Q12" s="21"/>
    </row>
    <row r="13" spans="2:17" s="9" customFormat="1" ht="19.7" customHeight="1">
      <c r="B13" s="16">
        <v>1</v>
      </c>
      <c r="C13" s="16" t="s">
        <v>1112</v>
      </c>
      <c r="D13" s="16" t="s">
        <v>1112</v>
      </c>
      <c r="E13" s="54" t="s">
        <v>62</v>
      </c>
      <c r="F13" s="54">
        <v>1</v>
      </c>
      <c r="G13" s="54">
        <v>10000</v>
      </c>
      <c r="H13" s="159">
        <f t="shared" si="0"/>
        <v>10000</v>
      </c>
      <c r="I13" s="18"/>
      <c r="J13" s="563"/>
      <c r="K13" s="17"/>
      <c r="L13" s="16"/>
      <c r="M13" s="19"/>
      <c r="N13" s="16"/>
      <c r="O13" s="482"/>
      <c r="P13" s="56"/>
      <c r="Q13" s="21"/>
    </row>
    <row r="14" spans="2:17" s="9" customFormat="1" ht="19.7" customHeight="1">
      <c r="B14" s="16">
        <v>5</v>
      </c>
      <c r="C14" s="16" t="s">
        <v>1112</v>
      </c>
      <c r="D14" s="16" t="s">
        <v>1112</v>
      </c>
      <c r="E14" s="54" t="s">
        <v>7345</v>
      </c>
      <c r="F14" s="54">
        <v>1</v>
      </c>
      <c r="G14" s="54">
        <v>37500</v>
      </c>
      <c r="H14" s="159">
        <f t="shared" si="0"/>
        <v>37500</v>
      </c>
      <c r="I14" s="18"/>
      <c r="J14" s="563"/>
      <c r="K14" s="17"/>
      <c r="L14" s="16"/>
      <c r="M14" s="19"/>
      <c r="N14" s="16"/>
      <c r="O14" s="482"/>
      <c r="P14" s="56"/>
      <c r="Q14" s="21"/>
    </row>
    <row r="15" spans="2:17" s="9" customFormat="1" ht="19.7" customHeight="1">
      <c r="B15" s="16">
        <v>5</v>
      </c>
      <c r="C15" s="16" t="s">
        <v>1112</v>
      </c>
      <c r="D15" s="16" t="s">
        <v>1112</v>
      </c>
      <c r="E15" s="54" t="s">
        <v>7346</v>
      </c>
      <c r="F15" s="54">
        <v>4</v>
      </c>
      <c r="G15" s="54">
        <v>40</v>
      </c>
      <c r="H15" s="159">
        <f t="shared" si="0"/>
        <v>160</v>
      </c>
      <c r="I15" s="18"/>
      <c r="J15" s="563"/>
      <c r="K15" s="17"/>
      <c r="L15" s="16"/>
      <c r="M15" s="19"/>
      <c r="N15" s="16"/>
      <c r="O15" s="482"/>
      <c r="P15" s="56"/>
      <c r="Q15" s="21"/>
    </row>
    <row r="16" spans="2:17" s="9" customFormat="1" ht="19.7" customHeight="1">
      <c r="B16" s="16">
        <v>5</v>
      </c>
      <c r="C16" s="16" t="s">
        <v>1112</v>
      </c>
      <c r="D16" s="16" t="s">
        <v>1112</v>
      </c>
      <c r="E16" s="54" t="s">
        <v>7347</v>
      </c>
      <c r="F16" s="54">
        <v>1</v>
      </c>
      <c r="G16" s="54">
        <v>6800</v>
      </c>
      <c r="H16" s="159">
        <f t="shared" si="0"/>
        <v>6800</v>
      </c>
      <c r="I16" s="18"/>
      <c r="J16" s="563"/>
      <c r="K16" s="17"/>
      <c r="L16" s="16"/>
      <c r="M16" s="19"/>
      <c r="N16" s="16"/>
      <c r="O16" s="482"/>
      <c r="P16" s="56"/>
      <c r="Q16" s="21"/>
    </row>
    <row r="17" spans="2:17" s="9" customFormat="1" ht="19.7" customHeight="1">
      <c r="B17" s="16">
        <v>5</v>
      </c>
      <c r="C17" s="16" t="s">
        <v>1112</v>
      </c>
      <c r="D17" s="16" t="s">
        <v>1112</v>
      </c>
      <c r="E17" s="2217" t="s">
        <v>7348</v>
      </c>
      <c r="F17" s="54">
        <v>2</v>
      </c>
      <c r="G17" s="54">
        <v>10</v>
      </c>
      <c r="H17" s="159">
        <f t="shared" si="0"/>
        <v>20</v>
      </c>
      <c r="I17" s="18"/>
      <c r="J17" s="563"/>
      <c r="K17" s="17"/>
      <c r="L17" s="16"/>
      <c r="M17" s="19"/>
      <c r="N17" s="16"/>
      <c r="O17" s="482"/>
      <c r="P17" s="56"/>
      <c r="Q17" s="21"/>
    </row>
    <row r="18" spans="2:17" s="9" customFormat="1" ht="19.7" customHeight="1">
      <c r="B18" s="16">
        <v>5</v>
      </c>
      <c r="C18" s="16" t="s">
        <v>1112</v>
      </c>
      <c r="D18" s="16" t="s">
        <v>1112</v>
      </c>
      <c r="E18" s="54" t="s">
        <v>7349</v>
      </c>
      <c r="F18" s="54">
        <v>1</v>
      </c>
      <c r="G18" s="54">
        <v>160</v>
      </c>
      <c r="H18" s="159">
        <f t="shared" si="0"/>
        <v>160</v>
      </c>
      <c r="I18" s="18"/>
      <c r="J18" s="563"/>
      <c r="K18" s="17"/>
      <c r="L18" s="16"/>
      <c r="M18" s="19"/>
      <c r="N18" s="16"/>
      <c r="O18" s="482"/>
      <c r="P18" s="56"/>
      <c r="Q18" s="21"/>
    </row>
    <row r="19" spans="2:17" s="9" customFormat="1" ht="19.7" customHeight="1">
      <c r="B19" s="16">
        <v>5</v>
      </c>
      <c r="C19" s="16" t="s">
        <v>1112</v>
      </c>
      <c r="D19" s="16" t="s">
        <v>1112</v>
      </c>
      <c r="E19" s="54" t="s">
        <v>7350</v>
      </c>
      <c r="F19" s="54">
        <v>1</v>
      </c>
      <c r="G19" s="54">
        <v>20400</v>
      </c>
      <c r="H19" s="159">
        <f t="shared" si="0"/>
        <v>20400</v>
      </c>
      <c r="I19" s="18"/>
      <c r="J19" s="563"/>
      <c r="K19" s="17"/>
      <c r="L19" s="16"/>
      <c r="M19" s="19"/>
      <c r="N19" s="16"/>
      <c r="O19" s="482"/>
      <c r="P19" s="56"/>
      <c r="Q19" s="21"/>
    </row>
    <row r="20" spans="2:17" s="9" customFormat="1" ht="19.7" customHeight="1">
      <c r="B20" s="16">
        <v>6</v>
      </c>
      <c r="C20" s="16" t="s">
        <v>1112</v>
      </c>
      <c r="D20" s="16" t="s">
        <v>1112</v>
      </c>
      <c r="E20" s="54" t="s">
        <v>7351</v>
      </c>
      <c r="F20" s="54">
        <v>1</v>
      </c>
      <c r="G20" s="54">
        <v>730</v>
      </c>
      <c r="H20" s="159">
        <f t="shared" si="0"/>
        <v>730</v>
      </c>
      <c r="I20" s="18"/>
      <c r="J20" s="563"/>
      <c r="K20" s="17"/>
      <c r="L20" s="16"/>
      <c r="M20" s="19"/>
      <c r="N20" s="16"/>
      <c r="O20" s="482"/>
      <c r="P20" s="56"/>
      <c r="Q20" s="21"/>
    </row>
    <row r="21" spans="2:17" s="9" customFormat="1" ht="19.7" customHeight="1">
      <c r="B21" s="16">
        <v>7</v>
      </c>
      <c r="C21" s="16" t="s">
        <v>1112</v>
      </c>
      <c r="D21" s="16" t="s">
        <v>1112</v>
      </c>
      <c r="E21" s="54" t="s">
        <v>7352</v>
      </c>
      <c r="F21" s="54">
        <v>1</v>
      </c>
      <c r="G21" s="54">
        <v>1300</v>
      </c>
      <c r="H21" s="159">
        <f t="shared" si="0"/>
        <v>1300</v>
      </c>
      <c r="I21" s="18"/>
      <c r="J21" s="563"/>
      <c r="K21" s="17"/>
      <c r="L21" s="16"/>
      <c r="M21" s="19"/>
      <c r="N21" s="16"/>
      <c r="O21" s="482"/>
      <c r="P21" s="56"/>
      <c r="Q21" s="21"/>
    </row>
    <row r="22" spans="2:17" s="9" customFormat="1" ht="19.7" customHeight="1">
      <c r="B22" s="16">
        <v>6</v>
      </c>
      <c r="C22" s="16" t="s">
        <v>1112</v>
      </c>
      <c r="D22" s="16" t="s">
        <v>1112</v>
      </c>
      <c r="E22" s="54" t="s">
        <v>7353</v>
      </c>
      <c r="F22" s="54">
        <v>2</v>
      </c>
      <c r="G22" s="54">
        <v>320</v>
      </c>
      <c r="H22" s="159">
        <f t="shared" si="0"/>
        <v>640</v>
      </c>
      <c r="I22" s="18"/>
      <c r="J22" s="563"/>
      <c r="K22" s="17"/>
      <c r="L22" s="16"/>
      <c r="M22" s="19"/>
      <c r="N22" s="16"/>
      <c r="O22" s="482"/>
      <c r="P22" s="56"/>
      <c r="Q22" s="21"/>
    </row>
    <row r="23" spans="2:17" s="9" customFormat="1" ht="19.7" customHeight="1">
      <c r="B23" s="16">
        <v>6</v>
      </c>
      <c r="C23" s="16" t="s">
        <v>1112</v>
      </c>
      <c r="D23" s="16" t="s">
        <v>1112</v>
      </c>
      <c r="E23" s="1028" t="s">
        <v>7354</v>
      </c>
      <c r="F23" s="54">
        <v>4</v>
      </c>
      <c r="G23" s="54">
        <v>10</v>
      </c>
      <c r="H23" s="159">
        <f t="shared" si="0"/>
        <v>40</v>
      </c>
      <c r="I23" s="18"/>
      <c r="J23" s="563"/>
      <c r="K23" s="17"/>
      <c r="L23" s="16"/>
      <c r="M23" s="19"/>
      <c r="N23" s="16"/>
      <c r="O23" s="482"/>
      <c r="P23" s="56"/>
      <c r="Q23" s="21"/>
    </row>
    <row r="24" spans="2:17" s="9" customFormat="1" ht="19.7" customHeight="1">
      <c r="B24" s="16">
        <v>1</v>
      </c>
      <c r="C24" s="16" t="s">
        <v>1112</v>
      </c>
      <c r="D24" s="16" t="s">
        <v>1112</v>
      </c>
      <c r="E24" s="54" t="s">
        <v>7355</v>
      </c>
      <c r="F24" s="54">
        <v>1</v>
      </c>
      <c r="G24" s="54">
        <v>7600</v>
      </c>
      <c r="H24" s="159">
        <f t="shared" si="0"/>
        <v>7600</v>
      </c>
      <c r="I24" s="18"/>
      <c r="J24" s="563"/>
      <c r="K24" s="17"/>
      <c r="L24" s="16"/>
      <c r="M24" s="19"/>
      <c r="N24" s="16"/>
      <c r="O24" s="482"/>
      <c r="P24" s="56"/>
      <c r="Q24" s="21"/>
    </row>
    <row r="25" spans="2:17" s="9" customFormat="1" ht="19.7" customHeight="1">
      <c r="B25" s="16">
        <v>1</v>
      </c>
      <c r="C25" s="16" t="s">
        <v>1112</v>
      </c>
      <c r="D25" s="16" t="s">
        <v>1112</v>
      </c>
      <c r="E25" s="54" t="s">
        <v>7356</v>
      </c>
      <c r="F25" s="54">
        <v>1</v>
      </c>
      <c r="G25" s="54">
        <v>1300</v>
      </c>
      <c r="H25" s="159">
        <f t="shared" si="0"/>
        <v>1300</v>
      </c>
      <c r="I25" s="18"/>
      <c r="J25" s="563"/>
      <c r="K25" s="17"/>
      <c r="L25" s="16"/>
      <c r="M25" s="19"/>
      <c r="N25" s="16"/>
      <c r="O25" s="482"/>
      <c r="P25" s="56"/>
      <c r="Q25" s="21"/>
    </row>
    <row r="26" spans="2:17" s="9" customFormat="1" ht="19.7" customHeight="1">
      <c r="B26" s="16">
        <v>1</v>
      </c>
      <c r="C26" s="16" t="s">
        <v>1112</v>
      </c>
      <c r="D26" s="16" t="s">
        <v>1112</v>
      </c>
      <c r="E26" s="54" t="s">
        <v>7357</v>
      </c>
      <c r="F26" s="54">
        <v>1</v>
      </c>
      <c r="G26" s="54">
        <v>1100</v>
      </c>
      <c r="H26" s="159">
        <f t="shared" si="0"/>
        <v>1100</v>
      </c>
      <c r="I26" s="18"/>
      <c r="J26" s="563"/>
      <c r="K26" s="17"/>
      <c r="L26" s="16"/>
      <c r="M26" s="19"/>
      <c r="N26" s="16"/>
      <c r="O26" s="482"/>
      <c r="P26" s="56"/>
      <c r="Q26" s="21"/>
    </row>
    <row r="27" spans="2:17" s="9" customFormat="1" ht="19.7" customHeight="1">
      <c r="B27" s="16">
        <v>7</v>
      </c>
      <c r="C27" s="16" t="s">
        <v>1112</v>
      </c>
      <c r="D27" s="16" t="s">
        <v>1112</v>
      </c>
      <c r="E27" s="54" t="s">
        <v>7358</v>
      </c>
      <c r="F27" s="54">
        <v>1</v>
      </c>
      <c r="G27" s="54">
        <v>280</v>
      </c>
      <c r="H27" s="159">
        <f t="shared" si="0"/>
        <v>280</v>
      </c>
      <c r="I27" s="18"/>
      <c r="J27" s="563"/>
      <c r="K27" s="17"/>
      <c r="L27" s="16"/>
      <c r="M27" s="19"/>
      <c r="N27" s="16"/>
      <c r="O27" s="482"/>
      <c r="P27" s="56"/>
      <c r="Q27" s="21"/>
    </row>
    <row r="28" spans="2:17" s="9" customFormat="1" ht="19.7" customHeight="1">
      <c r="B28" s="16">
        <v>1</v>
      </c>
      <c r="C28" s="16" t="s">
        <v>1112</v>
      </c>
      <c r="D28" s="16" t="s">
        <v>1112</v>
      </c>
      <c r="E28" s="54" t="s">
        <v>7359</v>
      </c>
      <c r="F28" s="54">
        <v>1</v>
      </c>
      <c r="G28" s="54">
        <v>170</v>
      </c>
      <c r="H28" s="159">
        <f t="shared" si="0"/>
        <v>170</v>
      </c>
      <c r="I28" s="18"/>
      <c r="J28" s="563"/>
      <c r="K28" s="17"/>
      <c r="L28" s="16"/>
      <c r="M28" s="19"/>
      <c r="N28" s="16"/>
      <c r="O28" s="482"/>
      <c r="P28" s="56"/>
      <c r="Q28" s="21"/>
    </row>
    <row r="29" spans="2:17" s="9" customFormat="1" ht="19.7" customHeight="1">
      <c r="B29" s="16">
        <v>1</v>
      </c>
      <c r="C29" s="16" t="s">
        <v>1112</v>
      </c>
      <c r="D29" s="16" t="s">
        <v>1112</v>
      </c>
      <c r="E29" s="2217" t="s">
        <v>7360</v>
      </c>
      <c r="F29" s="54">
        <v>1</v>
      </c>
      <c r="G29" s="54">
        <v>30</v>
      </c>
      <c r="H29" s="159">
        <f>F29*G29</f>
        <v>30</v>
      </c>
      <c r="I29" s="18"/>
      <c r="J29" s="311"/>
      <c r="K29" s="17"/>
      <c r="L29" s="16"/>
      <c r="M29" s="19"/>
      <c r="N29" s="16"/>
      <c r="O29" s="482"/>
      <c r="P29" s="56"/>
      <c r="Q29" s="21"/>
    </row>
    <row r="30" spans="2:17" s="9" customFormat="1" ht="19.7" customHeight="1">
      <c r="B30" s="16">
        <v>1</v>
      </c>
      <c r="C30" s="16" t="s">
        <v>1112</v>
      </c>
      <c r="D30" s="16" t="s">
        <v>1112</v>
      </c>
      <c r="E30" s="54" t="s">
        <v>7361</v>
      </c>
      <c r="F30" s="54">
        <v>1</v>
      </c>
      <c r="G30" s="54">
        <v>31500</v>
      </c>
      <c r="H30" s="159">
        <f>F30*G30</f>
        <v>31500</v>
      </c>
      <c r="I30" s="18"/>
      <c r="J30" s="311"/>
      <c r="K30" s="17"/>
      <c r="L30" s="16"/>
      <c r="M30" s="19"/>
      <c r="N30" s="16"/>
      <c r="O30" s="482"/>
      <c r="P30" s="56"/>
      <c r="Q30" s="21"/>
    </row>
    <row r="31" spans="2:17" s="9" customFormat="1" ht="19.7" customHeight="1">
      <c r="B31" s="16">
        <v>16</v>
      </c>
      <c r="C31" s="16" t="s">
        <v>1112</v>
      </c>
      <c r="D31" s="16" t="s">
        <v>1112</v>
      </c>
      <c r="E31" s="54" t="s">
        <v>7362</v>
      </c>
      <c r="F31" s="54">
        <v>1</v>
      </c>
      <c r="G31" s="54">
        <v>50000</v>
      </c>
      <c r="H31" s="159">
        <f>F31*G31</f>
        <v>50000</v>
      </c>
      <c r="I31" s="18"/>
      <c r="J31" s="311"/>
      <c r="K31" s="17"/>
      <c r="L31" s="16"/>
      <c r="M31" s="19"/>
      <c r="N31" s="16"/>
      <c r="O31" s="482"/>
      <c r="P31" s="56"/>
      <c r="Q31" s="21"/>
    </row>
    <row r="32" spans="2:17" s="9" customFormat="1" ht="19.7" customHeight="1">
      <c r="B32" s="16">
        <v>4</v>
      </c>
      <c r="C32" s="16" t="s">
        <v>1112</v>
      </c>
      <c r="D32" s="16" t="s">
        <v>1112</v>
      </c>
      <c r="E32" s="54" t="s">
        <v>7363</v>
      </c>
      <c r="F32" s="54">
        <v>1</v>
      </c>
      <c r="G32" s="54">
        <v>30000</v>
      </c>
      <c r="H32" s="159">
        <f>F32*G32</f>
        <v>30000</v>
      </c>
      <c r="I32" s="18"/>
      <c r="J32" s="563"/>
      <c r="K32" s="17"/>
      <c r="L32" s="16"/>
      <c r="M32" s="19"/>
      <c r="N32" s="16"/>
      <c r="O32" s="482"/>
      <c r="P32" s="19"/>
      <c r="Q32" s="21"/>
    </row>
    <row r="33" spans="2:17" s="9" customFormat="1" ht="19.7" customHeight="1">
      <c r="B33" s="16">
        <v>2</v>
      </c>
      <c r="C33" s="16" t="s">
        <v>1112</v>
      </c>
      <c r="D33" s="16" t="s">
        <v>1112</v>
      </c>
      <c r="E33" s="54" t="s">
        <v>1546</v>
      </c>
      <c r="F33" s="54"/>
      <c r="G33" s="54"/>
      <c r="H33" s="159">
        <f>F33*G33</f>
        <v>0</v>
      </c>
      <c r="I33" s="18"/>
      <c r="J33" s="563" t="s">
        <v>1547</v>
      </c>
      <c r="K33" s="17"/>
      <c r="L33" s="16"/>
      <c r="M33" s="19"/>
      <c r="N33" s="16"/>
      <c r="O33" s="482"/>
      <c r="P33" s="19"/>
      <c r="Q33" s="21"/>
    </row>
    <row r="34" spans="2:17" s="9" customFormat="1" ht="19.7" customHeight="1">
      <c r="B34" s="16"/>
      <c r="C34" s="16"/>
      <c r="D34" s="16"/>
      <c r="E34" s="54"/>
      <c r="F34" s="54"/>
      <c r="G34" s="54"/>
      <c r="H34" s="54"/>
      <c r="I34" s="18"/>
      <c r="J34" s="54"/>
      <c r="K34" s="17"/>
      <c r="L34" s="16"/>
      <c r="M34" s="19"/>
      <c r="N34" s="16"/>
      <c r="O34" s="56"/>
      <c r="P34" s="56"/>
      <c r="Q34" s="21"/>
    </row>
    <row r="35" spans="2:17" s="9" customFormat="1" ht="19.7" customHeight="1">
      <c r="B35" s="17">
        <v>8</v>
      </c>
      <c r="C35" s="16" t="s">
        <v>662</v>
      </c>
      <c r="D35" s="16" t="s">
        <v>662</v>
      </c>
      <c r="E35" s="54" t="s">
        <v>7364</v>
      </c>
      <c r="F35" s="54">
        <v>1</v>
      </c>
      <c r="G35" s="290"/>
      <c r="H35" s="159">
        <f>F35*G35</f>
        <v>0</v>
      </c>
      <c r="I35" s="18"/>
      <c r="J35" s="54"/>
      <c r="K35" s="17"/>
      <c r="L35" s="16"/>
      <c r="M35" s="19"/>
      <c r="N35" s="16"/>
      <c r="O35" s="56"/>
      <c r="P35" s="56"/>
      <c r="Q35" s="21"/>
    </row>
    <row r="36" spans="2:17" s="9" customFormat="1" ht="19.7" customHeight="1">
      <c r="B36" s="16">
        <v>9</v>
      </c>
      <c r="C36" s="16" t="s">
        <v>662</v>
      </c>
      <c r="D36" s="16" t="s">
        <v>662</v>
      </c>
      <c r="E36" s="54" t="s">
        <v>1569</v>
      </c>
      <c r="F36" s="54">
        <v>1</v>
      </c>
      <c r="G36" s="52"/>
      <c r="H36" s="159">
        <f>F36*G36</f>
        <v>0</v>
      </c>
      <c r="I36" s="18"/>
      <c r="J36" s="483"/>
      <c r="K36" s="17"/>
      <c r="L36" s="16"/>
      <c r="M36" s="19"/>
      <c r="N36" s="16"/>
      <c r="O36" s="56"/>
      <c r="P36" s="56"/>
      <c r="Q36" s="21"/>
    </row>
    <row r="37" spans="2:17" s="9" customFormat="1" ht="19.7" customHeight="1">
      <c r="B37" s="16">
        <v>10</v>
      </c>
      <c r="C37" s="16" t="s">
        <v>662</v>
      </c>
      <c r="D37" s="16" t="s">
        <v>662</v>
      </c>
      <c r="E37" s="202" t="s">
        <v>1570</v>
      </c>
      <c r="F37" s="54">
        <v>1</v>
      </c>
      <c r="G37" s="446"/>
      <c r="H37" s="159">
        <f>F37*G37</f>
        <v>0</v>
      </c>
      <c r="I37" s="484"/>
      <c r="J37" s="485"/>
      <c r="K37" s="17"/>
      <c r="L37" s="16"/>
      <c r="M37" s="19"/>
      <c r="N37" s="16"/>
      <c r="O37" s="56"/>
      <c r="P37" s="56"/>
      <c r="Q37" s="21"/>
    </row>
    <row r="38" spans="2:17" s="9" customFormat="1" ht="19.7" customHeight="1">
      <c r="B38" s="16">
        <v>11</v>
      </c>
      <c r="C38" s="16" t="s">
        <v>662</v>
      </c>
      <c r="D38" s="16" t="s">
        <v>662</v>
      </c>
      <c r="E38" s="486" t="s">
        <v>1571</v>
      </c>
      <c r="F38" s="54">
        <v>1</v>
      </c>
      <c r="G38" s="487"/>
      <c r="H38" s="159">
        <f>F38*G38</f>
        <v>0</v>
      </c>
      <c r="I38" s="18"/>
      <c r="J38" s="483"/>
      <c r="K38" s="17"/>
      <c r="L38" s="16"/>
      <c r="M38" s="19"/>
      <c r="N38" s="16"/>
      <c r="O38" s="56"/>
      <c r="P38" s="56"/>
      <c r="Q38" s="21"/>
    </row>
    <row r="39" spans="2:17" s="9" customFormat="1" ht="19.7" customHeight="1">
      <c r="B39" s="16">
        <v>12</v>
      </c>
      <c r="C39" s="16" t="s">
        <v>662</v>
      </c>
      <c r="D39" s="16" t="s">
        <v>662</v>
      </c>
      <c r="E39" s="486" t="s">
        <v>7365</v>
      </c>
      <c r="F39" s="54">
        <v>1</v>
      </c>
      <c r="G39" s="487"/>
      <c r="H39" s="159">
        <f>F39*G39</f>
        <v>0</v>
      </c>
      <c r="I39" s="18"/>
      <c r="J39" s="483"/>
      <c r="K39" s="17"/>
      <c r="L39" s="16"/>
      <c r="M39" s="19"/>
      <c r="N39" s="16"/>
      <c r="O39" s="56"/>
      <c r="P39" s="56"/>
      <c r="Q39" s="21"/>
    </row>
    <row r="40" spans="2:17" s="9" customFormat="1" ht="19.7" customHeight="1">
      <c r="B40" s="16"/>
      <c r="C40" s="16"/>
      <c r="D40" s="16"/>
      <c r="E40" s="486"/>
      <c r="F40" s="54"/>
      <c r="G40" s="487"/>
      <c r="H40" s="159">
        <f t="shared" ref="H40:H97" si="1">F40*G40</f>
        <v>0</v>
      </c>
      <c r="I40" s="18"/>
      <c r="J40" s="483"/>
      <c r="K40" s="17"/>
      <c r="L40" s="16"/>
      <c r="M40" s="19"/>
      <c r="N40" s="16"/>
      <c r="O40" s="56"/>
      <c r="P40" s="56"/>
      <c r="Q40" s="21"/>
    </row>
    <row r="41" spans="2:17" s="9" customFormat="1" ht="19.7" customHeight="1">
      <c r="B41" s="16"/>
      <c r="C41" s="16"/>
      <c r="D41" s="16"/>
      <c r="E41" s="486"/>
      <c r="F41" s="54"/>
      <c r="G41" s="487"/>
      <c r="H41" s="159">
        <f t="shared" si="1"/>
        <v>0</v>
      </c>
      <c r="I41" s="18"/>
      <c r="J41" s="483"/>
      <c r="K41" s="17"/>
      <c r="L41" s="16"/>
      <c r="M41" s="19"/>
      <c r="N41" s="16"/>
      <c r="O41" s="56"/>
      <c r="P41" s="56"/>
      <c r="Q41" s="21"/>
    </row>
    <row r="42" spans="2:17" s="9" customFormat="1" ht="19.7" customHeight="1">
      <c r="B42" s="16">
        <v>14</v>
      </c>
      <c r="C42" s="16" t="s">
        <v>645</v>
      </c>
      <c r="D42" s="16" t="s">
        <v>645</v>
      </c>
      <c r="E42" s="486" t="s">
        <v>7366</v>
      </c>
      <c r="F42" s="54">
        <v>2</v>
      </c>
      <c r="G42" s="487">
        <v>6000</v>
      </c>
      <c r="H42" s="159">
        <f t="shared" si="1"/>
        <v>12000</v>
      </c>
      <c r="I42" s="18"/>
      <c r="J42" s="483" t="s">
        <v>7367</v>
      </c>
      <c r="K42" s="17"/>
      <c r="L42" s="16"/>
      <c r="M42" s="19">
        <v>44596</v>
      </c>
      <c r="N42" s="16"/>
      <c r="O42" s="56"/>
      <c r="P42" s="56"/>
      <c r="Q42" s="21"/>
    </row>
    <row r="43" spans="2:17" s="9" customFormat="1" ht="19.7" customHeight="1">
      <c r="B43" s="16">
        <v>14</v>
      </c>
      <c r="C43" s="16" t="s">
        <v>645</v>
      </c>
      <c r="D43" s="16" t="s">
        <v>645</v>
      </c>
      <c r="E43" s="486" t="s">
        <v>7368</v>
      </c>
      <c r="F43" s="54">
        <v>2</v>
      </c>
      <c r="G43" s="487">
        <v>1900</v>
      </c>
      <c r="H43" s="159">
        <f t="shared" si="1"/>
        <v>3800</v>
      </c>
      <c r="I43" s="18"/>
      <c r="J43" s="483" t="s">
        <v>7369</v>
      </c>
      <c r="K43" s="17"/>
      <c r="L43" s="16"/>
      <c r="M43" s="19">
        <v>44596</v>
      </c>
      <c r="N43" s="16"/>
      <c r="O43" s="56"/>
      <c r="P43" s="56"/>
      <c r="Q43" s="21"/>
    </row>
    <row r="44" spans="2:17" s="9" customFormat="1" ht="19.7" customHeight="1">
      <c r="B44" s="16">
        <v>14</v>
      </c>
      <c r="C44" s="16" t="s">
        <v>645</v>
      </c>
      <c r="D44" s="16" t="s">
        <v>645</v>
      </c>
      <c r="E44" s="486" t="s">
        <v>7370</v>
      </c>
      <c r="F44" s="54">
        <v>1</v>
      </c>
      <c r="G44" s="487">
        <v>10300</v>
      </c>
      <c r="H44" s="159">
        <f t="shared" si="1"/>
        <v>10300</v>
      </c>
      <c r="I44" s="18"/>
      <c r="J44" s="483" t="s">
        <v>7371</v>
      </c>
      <c r="K44" s="17"/>
      <c r="L44" s="16"/>
      <c r="M44" s="19">
        <v>44596</v>
      </c>
      <c r="N44" s="16"/>
      <c r="O44" s="56"/>
      <c r="P44" s="56"/>
      <c r="Q44" s="21"/>
    </row>
    <row r="45" spans="2:17" s="9" customFormat="1" ht="19.7" customHeight="1">
      <c r="B45" s="16">
        <v>14</v>
      </c>
      <c r="C45" s="16" t="s">
        <v>645</v>
      </c>
      <c r="D45" s="16" t="s">
        <v>645</v>
      </c>
      <c r="E45" s="486" t="s">
        <v>7372</v>
      </c>
      <c r="F45" s="54">
        <v>1</v>
      </c>
      <c r="G45" s="487">
        <v>14600</v>
      </c>
      <c r="H45" s="159">
        <f t="shared" si="1"/>
        <v>14600</v>
      </c>
      <c r="I45" s="18"/>
      <c r="J45" s="483" t="s">
        <v>7373</v>
      </c>
      <c r="K45" s="17"/>
      <c r="L45" s="16"/>
      <c r="M45" s="19">
        <v>44596</v>
      </c>
      <c r="N45" s="16"/>
      <c r="O45" s="56"/>
      <c r="P45" s="56"/>
      <c r="Q45" s="21"/>
    </row>
    <row r="46" spans="2:17" s="9" customFormat="1" ht="19.7" customHeight="1">
      <c r="B46" s="16">
        <v>14</v>
      </c>
      <c r="C46" s="16" t="s">
        <v>645</v>
      </c>
      <c r="D46" s="16" t="s">
        <v>645</v>
      </c>
      <c r="E46" s="486" t="s">
        <v>7374</v>
      </c>
      <c r="F46" s="54">
        <v>1</v>
      </c>
      <c r="G46" s="487">
        <v>9300</v>
      </c>
      <c r="H46" s="159">
        <f t="shared" si="1"/>
        <v>9300</v>
      </c>
      <c r="I46" s="18"/>
      <c r="J46" s="483" t="s">
        <v>7375</v>
      </c>
      <c r="K46" s="17"/>
      <c r="L46" s="16"/>
      <c r="M46" s="19">
        <v>44596</v>
      </c>
      <c r="N46" s="16"/>
      <c r="O46" s="56"/>
      <c r="P46" s="56"/>
      <c r="Q46" s="21"/>
    </row>
    <row r="47" spans="2:17" s="9" customFormat="1" ht="19.7" customHeight="1">
      <c r="B47" s="16">
        <v>14</v>
      </c>
      <c r="C47" s="16" t="s">
        <v>645</v>
      </c>
      <c r="D47" s="16" t="s">
        <v>645</v>
      </c>
      <c r="E47" s="486" t="s">
        <v>7376</v>
      </c>
      <c r="F47" s="54">
        <v>1</v>
      </c>
      <c r="G47" s="487">
        <v>3900</v>
      </c>
      <c r="H47" s="159">
        <f t="shared" si="1"/>
        <v>3900</v>
      </c>
      <c r="I47" s="18"/>
      <c r="J47" s="483" t="s">
        <v>7377</v>
      </c>
      <c r="K47" s="17"/>
      <c r="L47" s="16"/>
      <c r="M47" s="19">
        <v>44596</v>
      </c>
      <c r="N47" s="16"/>
      <c r="O47" s="56"/>
      <c r="P47" s="56"/>
      <c r="Q47" s="21"/>
    </row>
    <row r="48" spans="2:17" s="9" customFormat="1" ht="19.7" customHeight="1">
      <c r="B48" s="16">
        <v>14</v>
      </c>
      <c r="C48" s="16" t="s">
        <v>645</v>
      </c>
      <c r="D48" s="16" t="s">
        <v>645</v>
      </c>
      <c r="E48" s="486" t="s">
        <v>7378</v>
      </c>
      <c r="F48" s="54">
        <v>1</v>
      </c>
      <c r="G48" s="487">
        <v>5400</v>
      </c>
      <c r="H48" s="159">
        <f t="shared" si="1"/>
        <v>5400</v>
      </c>
      <c r="I48" s="18"/>
      <c r="J48" s="483" t="s">
        <v>7379</v>
      </c>
      <c r="K48" s="17"/>
      <c r="L48" s="16"/>
      <c r="M48" s="19">
        <v>44596</v>
      </c>
      <c r="N48" s="16"/>
      <c r="O48" s="56"/>
      <c r="P48" s="56"/>
      <c r="Q48" s="21"/>
    </row>
    <row r="49" spans="2:17" s="9" customFormat="1" ht="19.7" customHeight="1">
      <c r="B49" s="16">
        <v>14</v>
      </c>
      <c r="C49" s="16" t="s">
        <v>645</v>
      </c>
      <c r="D49" s="16" t="s">
        <v>645</v>
      </c>
      <c r="E49" s="486" t="s">
        <v>7380</v>
      </c>
      <c r="F49" s="54">
        <v>1</v>
      </c>
      <c r="G49" s="487">
        <v>8100</v>
      </c>
      <c r="H49" s="159">
        <f t="shared" si="1"/>
        <v>8100</v>
      </c>
      <c r="I49" s="18"/>
      <c r="J49" s="483" t="s">
        <v>7381</v>
      </c>
      <c r="K49" s="17"/>
      <c r="L49" s="16"/>
      <c r="M49" s="19">
        <v>44596</v>
      </c>
      <c r="N49" s="16"/>
      <c r="O49" s="56"/>
      <c r="P49" s="56"/>
      <c r="Q49" s="21"/>
    </row>
    <row r="50" spans="2:17" s="9" customFormat="1" ht="19.7" customHeight="1">
      <c r="B50" s="16">
        <v>14</v>
      </c>
      <c r="C50" s="16" t="s">
        <v>645</v>
      </c>
      <c r="D50" s="16" t="s">
        <v>645</v>
      </c>
      <c r="E50" s="486" t="s">
        <v>7382</v>
      </c>
      <c r="F50" s="54">
        <v>1</v>
      </c>
      <c r="G50" s="487">
        <v>9100</v>
      </c>
      <c r="H50" s="159">
        <f t="shared" si="1"/>
        <v>9100</v>
      </c>
      <c r="I50" s="18"/>
      <c r="J50" s="483" t="s">
        <v>7383</v>
      </c>
      <c r="K50" s="17"/>
      <c r="L50" s="16"/>
      <c r="M50" s="19">
        <v>44596</v>
      </c>
      <c r="N50" s="16"/>
      <c r="O50" s="56"/>
      <c r="P50" s="56"/>
      <c r="Q50" s="21"/>
    </row>
    <row r="51" spans="2:17" s="9" customFormat="1" ht="19.7" customHeight="1">
      <c r="B51" s="16">
        <v>14</v>
      </c>
      <c r="C51" s="16" t="s">
        <v>645</v>
      </c>
      <c r="D51" s="16" t="s">
        <v>645</v>
      </c>
      <c r="E51" s="486" t="s">
        <v>7384</v>
      </c>
      <c r="F51" s="54">
        <v>1</v>
      </c>
      <c r="G51" s="487">
        <v>5900</v>
      </c>
      <c r="H51" s="159">
        <f t="shared" si="1"/>
        <v>5900</v>
      </c>
      <c r="I51" s="18"/>
      <c r="J51" s="483" t="s">
        <v>7385</v>
      </c>
      <c r="K51" s="17"/>
      <c r="L51" s="16"/>
      <c r="M51" s="19">
        <v>44596</v>
      </c>
      <c r="N51" s="16"/>
      <c r="O51" s="56"/>
      <c r="P51" s="56"/>
      <c r="Q51" s="21"/>
    </row>
    <row r="52" spans="2:17" s="9" customFormat="1" ht="19.7" customHeight="1">
      <c r="B52" s="16">
        <v>13</v>
      </c>
      <c r="C52" s="16" t="s">
        <v>645</v>
      </c>
      <c r="D52" s="16" t="s">
        <v>645</v>
      </c>
      <c r="E52" s="486" t="s">
        <v>7386</v>
      </c>
      <c r="F52" s="54">
        <v>2</v>
      </c>
      <c r="G52" s="487">
        <v>8000</v>
      </c>
      <c r="H52" s="159">
        <f t="shared" si="1"/>
        <v>16000</v>
      </c>
      <c r="I52" s="18"/>
      <c r="J52" s="483" t="s">
        <v>7387</v>
      </c>
      <c r="K52" s="17"/>
      <c r="L52" s="16"/>
      <c r="M52" s="19">
        <v>44596</v>
      </c>
      <c r="N52" s="16"/>
      <c r="O52" s="56"/>
      <c r="P52" s="56"/>
      <c r="Q52" s="21"/>
    </row>
    <row r="53" spans="2:17" s="9" customFormat="1" ht="19.7" customHeight="1">
      <c r="B53" s="16">
        <v>13</v>
      </c>
      <c r="C53" s="16" t="s">
        <v>645</v>
      </c>
      <c r="D53" s="16" t="s">
        <v>645</v>
      </c>
      <c r="E53" s="486" t="s">
        <v>1621</v>
      </c>
      <c r="F53" s="54">
        <v>1</v>
      </c>
      <c r="G53" s="487">
        <v>8000</v>
      </c>
      <c r="H53" s="159">
        <f t="shared" si="1"/>
        <v>8000</v>
      </c>
      <c r="I53" s="18"/>
      <c r="J53" s="483" t="s">
        <v>1495</v>
      </c>
      <c r="K53" s="17"/>
      <c r="L53" s="16"/>
      <c r="M53" s="19">
        <v>44596</v>
      </c>
      <c r="N53" s="16"/>
      <c r="O53" s="56"/>
      <c r="P53" s="56"/>
      <c r="Q53" s="21"/>
    </row>
    <row r="54" spans="2:17" s="9" customFormat="1" ht="19.7" customHeight="1">
      <c r="B54" s="16">
        <v>14</v>
      </c>
      <c r="C54" s="16" t="s">
        <v>645</v>
      </c>
      <c r="D54" s="16" t="s">
        <v>645</v>
      </c>
      <c r="E54" s="486" t="s">
        <v>7388</v>
      </c>
      <c r="F54" s="54">
        <v>2</v>
      </c>
      <c r="G54" s="487">
        <v>3500</v>
      </c>
      <c r="H54" s="159">
        <f t="shared" si="1"/>
        <v>7000</v>
      </c>
      <c r="I54" s="18"/>
      <c r="J54" s="483" t="s">
        <v>7389</v>
      </c>
      <c r="K54" s="17"/>
      <c r="L54" s="16"/>
      <c r="M54" s="19">
        <v>44616</v>
      </c>
      <c r="N54" s="16"/>
      <c r="O54" s="56"/>
      <c r="P54" s="56"/>
      <c r="Q54" s="21"/>
    </row>
    <row r="55" spans="2:17" s="9" customFormat="1" ht="19.7" customHeight="1">
      <c r="B55" s="16"/>
      <c r="C55" s="16"/>
      <c r="D55" s="16"/>
      <c r="E55" s="486"/>
      <c r="F55" s="54"/>
      <c r="G55" s="487"/>
      <c r="H55" s="159">
        <f t="shared" si="1"/>
        <v>0</v>
      </c>
      <c r="I55" s="18"/>
      <c r="J55" s="483"/>
      <c r="K55" s="17"/>
      <c r="L55" s="16"/>
      <c r="M55" s="19"/>
      <c r="N55" s="16"/>
      <c r="O55" s="56"/>
      <c r="P55" s="56"/>
      <c r="Q55" s="21"/>
    </row>
    <row r="56" spans="2:17" s="9" customFormat="1" ht="19.7" customHeight="1">
      <c r="B56" s="16">
        <v>15</v>
      </c>
      <c r="C56" s="54" t="s">
        <v>1626</v>
      </c>
      <c r="D56" s="16" t="s">
        <v>492</v>
      </c>
      <c r="E56" s="54" t="s">
        <v>1641</v>
      </c>
      <c r="F56" s="54">
        <v>5</v>
      </c>
      <c r="G56" s="54">
        <v>772</v>
      </c>
      <c r="H56" s="159">
        <f t="shared" si="1"/>
        <v>3860</v>
      </c>
      <c r="I56" s="17"/>
      <c r="J56" s="54" t="s">
        <v>1642</v>
      </c>
      <c r="K56" s="17"/>
      <c r="L56" s="16"/>
      <c r="M56" s="19">
        <v>44594</v>
      </c>
      <c r="N56" s="16"/>
      <c r="O56" s="56"/>
      <c r="P56" s="56"/>
      <c r="Q56" s="21"/>
    </row>
    <row r="57" spans="2:17" s="9" customFormat="1" ht="19.7" customHeight="1">
      <c r="B57" s="16">
        <v>15</v>
      </c>
      <c r="C57" s="54" t="s">
        <v>1626</v>
      </c>
      <c r="D57" s="16" t="s">
        <v>492</v>
      </c>
      <c r="E57" s="54" t="s">
        <v>7390</v>
      </c>
      <c r="F57" s="54">
        <v>3</v>
      </c>
      <c r="G57" s="54">
        <v>5878</v>
      </c>
      <c r="H57" s="159">
        <f t="shared" si="1"/>
        <v>17634</v>
      </c>
      <c r="I57" s="17"/>
      <c r="J57" s="54" t="s">
        <v>7391</v>
      </c>
      <c r="K57" s="17"/>
      <c r="L57" s="16"/>
      <c r="M57" s="19">
        <v>44594</v>
      </c>
      <c r="N57" s="16"/>
      <c r="O57" s="56"/>
      <c r="P57" s="56"/>
      <c r="Q57" s="21"/>
    </row>
    <row r="58" spans="2:17" s="9" customFormat="1" ht="19.7" customHeight="1">
      <c r="B58" s="16">
        <v>15</v>
      </c>
      <c r="C58" s="54" t="s">
        <v>1626</v>
      </c>
      <c r="D58" s="16" t="s">
        <v>492</v>
      </c>
      <c r="E58" s="54" t="s">
        <v>7392</v>
      </c>
      <c r="F58" s="54">
        <v>1</v>
      </c>
      <c r="G58" s="54">
        <v>3860</v>
      </c>
      <c r="H58" s="159">
        <f t="shared" si="1"/>
        <v>3860</v>
      </c>
      <c r="I58" s="17"/>
      <c r="J58" s="54" t="s">
        <v>7393</v>
      </c>
      <c r="K58" s="17"/>
      <c r="L58" s="16"/>
      <c r="M58" s="19">
        <v>44594</v>
      </c>
      <c r="N58" s="16"/>
      <c r="O58" s="56"/>
      <c r="P58" s="56"/>
      <c r="Q58" s="21"/>
    </row>
    <row r="59" spans="2:17" s="9" customFormat="1" ht="19.7" customHeight="1">
      <c r="B59" s="16">
        <v>14</v>
      </c>
      <c r="C59" s="54" t="s">
        <v>1626</v>
      </c>
      <c r="D59" s="16" t="s">
        <v>492</v>
      </c>
      <c r="E59" s="54" t="s">
        <v>7394</v>
      </c>
      <c r="F59" s="54">
        <v>2</v>
      </c>
      <c r="G59" s="54">
        <v>231</v>
      </c>
      <c r="H59" s="159">
        <f t="shared" si="1"/>
        <v>462</v>
      </c>
      <c r="I59" s="17"/>
      <c r="J59" s="54" t="s">
        <v>7395</v>
      </c>
      <c r="K59" s="17"/>
      <c r="L59" s="16"/>
      <c r="M59" s="19">
        <v>44594</v>
      </c>
      <c r="N59" s="16"/>
      <c r="O59" s="56"/>
      <c r="P59" s="56"/>
      <c r="Q59" s="21"/>
    </row>
    <row r="60" spans="2:17" s="9" customFormat="1" ht="19.7" customHeight="1">
      <c r="B60" s="16">
        <v>17</v>
      </c>
      <c r="C60" s="54" t="s">
        <v>1626</v>
      </c>
      <c r="D60" s="16" t="s">
        <v>492</v>
      </c>
      <c r="E60" s="54" t="s">
        <v>7396</v>
      </c>
      <c r="F60" s="54">
        <v>1</v>
      </c>
      <c r="G60" s="54">
        <v>134</v>
      </c>
      <c r="H60" s="159">
        <f t="shared" si="1"/>
        <v>134</v>
      </c>
      <c r="I60" s="17"/>
      <c r="J60" s="54" t="s">
        <v>1636</v>
      </c>
      <c r="K60" s="17"/>
      <c r="L60" s="16"/>
      <c r="M60" s="19">
        <v>44594</v>
      </c>
      <c r="N60" s="16"/>
      <c r="O60" s="56"/>
      <c r="P60" s="56"/>
      <c r="Q60" s="21"/>
    </row>
    <row r="61" spans="2:17" s="9" customFormat="1" ht="19.7" customHeight="1">
      <c r="B61" s="16">
        <v>17</v>
      </c>
      <c r="C61" s="54" t="s">
        <v>1626</v>
      </c>
      <c r="D61" s="16" t="s">
        <v>492</v>
      </c>
      <c r="E61" s="54" t="s">
        <v>333</v>
      </c>
      <c r="F61" s="54">
        <v>10</v>
      </c>
      <c r="G61" s="54">
        <v>49</v>
      </c>
      <c r="H61" s="159">
        <f t="shared" si="1"/>
        <v>490</v>
      </c>
      <c r="I61" s="17"/>
      <c r="J61" s="54" t="s">
        <v>7397</v>
      </c>
      <c r="K61" s="17"/>
      <c r="L61" s="16"/>
      <c r="M61" s="19">
        <v>44594</v>
      </c>
      <c r="N61" s="16"/>
      <c r="O61" s="56"/>
      <c r="P61" s="56"/>
      <c r="Q61" s="21"/>
    </row>
    <row r="62" spans="2:17" s="9" customFormat="1" ht="19.7" customHeight="1">
      <c r="B62" s="16">
        <v>14</v>
      </c>
      <c r="C62" s="54" t="s">
        <v>1626</v>
      </c>
      <c r="D62" s="16" t="s">
        <v>492</v>
      </c>
      <c r="E62" s="54" t="s">
        <v>7398</v>
      </c>
      <c r="F62" s="54">
        <v>6</v>
      </c>
      <c r="G62" s="54">
        <v>931</v>
      </c>
      <c r="H62" s="159">
        <f t="shared" si="1"/>
        <v>5586</v>
      </c>
      <c r="I62" s="17"/>
      <c r="J62" s="54" t="s">
        <v>7399</v>
      </c>
      <c r="K62" s="17"/>
      <c r="L62" s="16"/>
      <c r="M62" s="19">
        <v>44594</v>
      </c>
      <c r="N62" s="16"/>
      <c r="O62" s="56"/>
      <c r="P62" s="56"/>
      <c r="Q62" s="21"/>
    </row>
    <row r="63" spans="2:17" s="9" customFormat="1" ht="19.7" customHeight="1">
      <c r="B63" s="16">
        <v>14</v>
      </c>
      <c r="C63" s="54" t="s">
        <v>1626</v>
      </c>
      <c r="D63" s="16" t="s">
        <v>492</v>
      </c>
      <c r="E63" s="54" t="s">
        <v>7400</v>
      </c>
      <c r="F63" s="54">
        <v>4</v>
      </c>
      <c r="G63" s="54">
        <v>1110</v>
      </c>
      <c r="H63" s="159">
        <f t="shared" si="1"/>
        <v>4440</v>
      </c>
      <c r="I63" s="17"/>
      <c r="J63" s="54" t="s">
        <v>7401</v>
      </c>
      <c r="K63" s="17"/>
      <c r="L63" s="16"/>
      <c r="M63" s="19">
        <v>44594</v>
      </c>
      <c r="N63" s="16"/>
      <c r="O63" s="56"/>
      <c r="P63" s="56"/>
      <c r="Q63" s="21"/>
    </row>
    <row r="64" spans="2:17" s="9" customFormat="1" ht="19.7" customHeight="1">
      <c r="B64" s="16">
        <v>17</v>
      </c>
      <c r="C64" s="54" t="s">
        <v>1626</v>
      </c>
      <c r="D64" s="16" t="s">
        <v>492</v>
      </c>
      <c r="E64" s="54" t="s">
        <v>7402</v>
      </c>
      <c r="F64" s="54">
        <v>1</v>
      </c>
      <c r="G64" s="54">
        <v>290</v>
      </c>
      <c r="H64" s="159">
        <f t="shared" si="1"/>
        <v>290</v>
      </c>
      <c r="I64" s="17"/>
      <c r="J64" s="54" t="s">
        <v>846</v>
      </c>
      <c r="K64" s="17"/>
      <c r="L64" s="16"/>
      <c r="M64" s="19">
        <v>44594</v>
      </c>
      <c r="N64" s="16"/>
      <c r="O64" s="56"/>
      <c r="P64" s="56"/>
      <c r="Q64" s="21"/>
    </row>
    <row r="65" spans="2:17" s="9" customFormat="1" ht="19.7" customHeight="1">
      <c r="B65" s="16">
        <v>14</v>
      </c>
      <c r="C65" s="54" t="s">
        <v>1626</v>
      </c>
      <c r="D65" s="16" t="s">
        <v>492</v>
      </c>
      <c r="E65" s="54" t="s">
        <v>7403</v>
      </c>
      <c r="F65" s="54">
        <v>4</v>
      </c>
      <c r="G65" s="54">
        <v>200</v>
      </c>
      <c r="H65" s="159">
        <f t="shared" si="1"/>
        <v>800</v>
      </c>
      <c r="I65" s="17"/>
      <c r="J65" s="54" t="s">
        <v>7404</v>
      </c>
      <c r="K65" s="17"/>
      <c r="L65" s="16"/>
      <c r="M65" s="19">
        <v>44594</v>
      </c>
      <c r="N65" s="16"/>
      <c r="O65" s="56"/>
      <c r="P65" s="56"/>
      <c r="Q65" s="21"/>
    </row>
    <row r="66" spans="2:17" ht="19.5" customHeight="1">
      <c r="B66" s="17">
        <v>15</v>
      </c>
      <c r="C66" s="54" t="s">
        <v>1626</v>
      </c>
      <c r="D66" s="16" t="s">
        <v>492</v>
      </c>
      <c r="E66" s="54" t="s">
        <v>7405</v>
      </c>
      <c r="F66" s="54">
        <v>1</v>
      </c>
      <c r="G66" s="54">
        <v>1463</v>
      </c>
      <c r="H66" s="159">
        <f t="shared" si="1"/>
        <v>1463</v>
      </c>
      <c r="I66" s="295"/>
      <c r="J66" s="54" t="s">
        <v>7406</v>
      </c>
      <c r="K66" s="54"/>
      <c r="L66" s="17"/>
      <c r="M66" s="19">
        <v>44594</v>
      </c>
      <c r="N66" s="54"/>
      <c r="O66" s="295"/>
      <c r="P66" s="582"/>
      <c r="Q66" s="355"/>
    </row>
    <row r="67" spans="2:17" ht="19.5" customHeight="1">
      <c r="B67" s="17">
        <v>15</v>
      </c>
      <c r="C67" s="54" t="s">
        <v>1626</v>
      </c>
      <c r="D67" s="16" t="s">
        <v>492</v>
      </c>
      <c r="E67" s="54" t="s">
        <v>7407</v>
      </c>
      <c r="F67" s="54">
        <v>1</v>
      </c>
      <c r="G67" s="54">
        <v>1463</v>
      </c>
      <c r="H67" s="159">
        <f t="shared" si="1"/>
        <v>1463</v>
      </c>
      <c r="I67" s="295"/>
      <c r="J67" s="54" t="s">
        <v>7406</v>
      </c>
      <c r="K67" s="54"/>
      <c r="L67" s="17"/>
      <c r="M67" s="19">
        <v>44594</v>
      </c>
      <c r="N67" s="54"/>
      <c r="O67" s="295"/>
      <c r="P67" s="582"/>
      <c r="Q67" s="355"/>
    </row>
    <row r="68" spans="2:17" ht="19.5" customHeight="1">
      <c r="B68" s="17">
        <v>3</v>
      </c>
      <c r="C68" s="54" t="s">
        <v>1626</v>
      </c>
      <c r="D68" s="16" t="s">
        <v>492</v>
      </c>
      <c r="E68" s="54" t="s">
        <v>7408</v>
      </c>
      <c r="F68" s="54">
        <v>1</v>
      </c>
      <c r="G68" s="54">
        <v>2227</v>
      </c>
      <c r="H68" s="159">
        <f t="shared" si="1"/>
        <v>2227</v>
      </c>
      <c r="I68" s="295"/>
      <c r="J68" s="54" t="s">
        <v>1633</v>
      </c>
      <c r="K68" s="54"/>
      <c r="L68" s="17"/>
      <c r="M68" s="19">
        <v>44594</v>
      </c>
      <c r="N68" s="54"/>
      <c r="O68" s="295"/>
      <c r="P68" s="582"/>
      <c r="Q68" s="355"/>
    </row>
    <row r="69" spans="2:17" ht="19.5" customHeight="1">
      <c r="B69" s="17">
        <v>15</v>
      </c>
      <c r="C69" s="54" t="s">
        <v>7409</v>
      </c>
      <c r="D69" s="16" t="s">
        <v>492</v>
      </c>
      <c r="E69" s="54" t="s">
        <v>7410</v>
      </c>
      <c r="F69" s="54">
        <v>2</v>
      </c>
      <c r="G69" s="54">
        <v>6989</v>
      </c>
      <c r="H69" s="159">
        <f t="shared" si="1"/>
        <v>13978</v>
      </c>
      <c r="I69" s="295"/>
      <c r="J69" s="54" t="s">
        <v>7411</v>
      </c>
      <c r="K69" s="54"/>
      <c r="L69" s="17"/>
      <c r="M69" s="19">
        <v>44594</v>
      </c>
      <c r="N69" s="54"/>
      <c r="O69" s="295"/>
      <c r="P69" s="582"/>
      <c r="Q69" s="355"/>
    </row>
    <row r="70" spans="2:17" ht="19.5" customHeight="1">
      <c r="B70" s="17">
        <v>3</v>
      </c>
      <c r="C70" s="54" t="s">
        <v>1626</v>
      </c>
      <c r="D70" s="16" t="s">
        <v>492</v>
      </c>
      <c r="E70" s="54" t="s">
        <v>1637</v>
      </c>
      <c r="F70" s="54">
        <v>2</v>
      </c>
      <c r="G70" s="54">
        <v>1565</v>
      </c>
      <c r="H70" s="159">
        <f t="shared" si="1"/>
        <v>3130</v>
      </c>
      <c r="I70" s="295"/>
      <c r="J70" s="54" t="s">
        <v>616</v>
      </c>
      <c r="K70" s="54"/>
      <c r="L70" s="17"/>
      <c r="M70" s="19">
        <v>44594</v>
      </c>
      <c r="N70" s="54"/>
      <c r="O70" s="295"/>
      <c r="P70" s="582"/>
      <c r="Q70" s="355"/>
    </row>
    <row r="71" spans="2:17" ht="19.5" customHeight="1">
      <c r="B71" s="17">
        <v>15</v>
      </c>
      <c r="C71" s="54" t="s">
        <v>1626</v>
      </c>
      <c r="D71" s="16" t="s">
        <v>492</v>
      </c>
      <c r="E71" s="54" t="s">
        <v>7412</v>
      </c>
      <c r="F71" s="54">
        <v>5</v>
      </c>
      <c r="G71" s="54">
        <v>74</v>
      </c>
      <c r="H71" s="159">
        <f t="shared" si="1"/>
        <v>370</v>
      </c>
      <c r="I71" s="295"/>
      <c r="J71" s="54" t="s">
        <v>7413</v>
      </c>
      <c r="K71" s="54"/>
      <c r="L71" s="17"/>
      <c r="M71" s="19">
        <v>44594</v>
      </c>
      <c r="N71" s="54"/>
      <c r="O71" s="295"/>
      <c r="P71" s="582"/>
      <c r="Q71" s="355"/>
    </row>
    <row r="72" spans="2:17" ht="19.5" customHeight="1">
      <c r="B72" s="17">
        <v>15</v>
      </c>
      <c r="C72" s="54" t="s">
        <v>1626</v>
      </c>
      <c r="D72" s="16" t="s">
        <v>492</v>
      </c>
      <c r="E72" s="54" t="s">
        <v>7414</v>
      </c>
      <c r="F72" s="54">
        <v>2</v>
      </c>
      <c r="G72" s="54">
        <v>87</v>
      </c>
      <c r="H72" s="159">
        <f t="shared" si="1"/>
        <v>174</v>
      </c>
      <c r="I72" s="295"/>
      <c r="J72" s="54" t="s">
        <v>7413</v>
      </c>
      <c r="K72" s="54"/>
      <c r="L72" s="17"/>
      <c r="M72" s="19">
        <v>44594</v>
      </c>
      <c r="N72" s="54"/>
      <c r="O72" s="295"/>
      <c r="P72" s="582"/>
      <c r="Q72" s="355"/>
    </row>
    <row r="73" spans="2:17" ht="19.5" customHeight="1">
      <c r="B73" s="17">
        <v>15</v>
      </c>
      <c r="C73" s="54" t="s">
        <v>1626</v>
      </c>
      <c r="D73" s="16" t="s">
        <v>492</v>
      </c>
      <c r="E73" s="54" t="s">
        <v>7415</v>
      </c>
      <c r="F73" s="54">
        <v>4</v>
      </c>
      <c r="G73" s="54">
        <v>79</v>
      </c>
      <c r="H73" s="159">
        <f t="shared" si="1"/>
        <v>316</v>
      </c>
      <c r="I73" s="295"/>
      <c r="J73" s="54" t="s">
        <v>7413</v>
      </c>
      <c r="K73" s="54"/>
      <c r="L73" s="17"/>
      <c r="M73" s="19">
        <v>44594</v>
      </c>
      <c r="N73" s="54"/>
      <c r="O73" s="295"/>
      <c r="P73" s="582"/>
      <c r="Q73" s="355"/>
    </row>
    <row r="74" spans="2:17" ht="19.5" customHeight="1">
      <c r="B74" s="17">
        <v>15</v>
      </c>
      <c r="C74" s="54" t="s">
        <v>1626</v>
      </c>
      <c r="D74" s="16" t="s">
        <v>492</v>
      </c>
      <c r="E74" s="54" t="s">
        <v>7416</v>
      </c>
      <c r="F74" s="54">
        <v>8</v>
      </c>
      <c r="G74" s="54">
        <v>74</v>
      </c>
      <c r="H74" s="159">
        <f t="shared" si="1"/>
        <v>592</v>
      </c>
      <c r="I74" s="295"/>
      <c r="J74" s="54" t="s">
        <v>7413</v>
      </c>
      <c r="K74" s="54"/>
      <c r="L74" s="17"/>
      <c r="M74" s="19">
        <v>44594</v>
      </c>
      <c r="N74" s="54"/>
      <c r="O74" s="295"/>
      <c r="P74" s="582"/>
      <c r="Q74" s="355"/>
    </row>
    <row r="75" spans="2:17" ht="19.5" customHeight="1">
      <c r="B75" s="17">
        <v>15</v>
      </c>
      <c r="C75" s="54" t="s">
        <v>1626</v>
      </c>
      <c r="D75" s="16" t="s">
        <v>492</v>
      </c>
      <c r="E75" s="54" t="s">
        <v>7417</v>
      </c>
      <c r="F75" s="54">
        <v>16</v>
      </c>
      <c r="G75" s="54">
        <v>33</v>
      </c>
      <c r="H75" s="159">
        <f t="shared" si="1"/>
        <v>528</v>
      </c>
      <c r="I75" s="295"/>
      <c r="J75" s="54" t="s">
        <v>7413</v>
      </c>
      <c r="K75" s="54"/>
      <c r="L75" s="17"/>
      <c r="M75" s="19">
        <v>44594</v>
      </c>
      <c r="N75" s="54"/>
      <c r="O75" s="295"/>
      <c r="P75" s="582"/>
      <c r="Q75" s="355"/>
    </row>
    <row r="76" spans="2:17" ht="19.5" customHeight="1">
      <c r="B76" s="17">
        <v>15</v>
      </c>
      <c r="C76" s="54" t="s">
        <v>1626</v>
      </c>
      <c r="D76" s="16" t="s">
        <v>492</v>
      </c>
      <c r="E76" s="54" t="s">
        <v>7418</v>
      </c>
      <c r="F76" s="54">
        <v>2</v>
      </c>
      <c r="G76" s="54">
        <v>1080</v>
      </c>
      <c r="H76" s="159">
        <f t="shared" si="1"/>
        <v>2160</v>
      </c>
      <c r="I76" s="295"/>
      <c r="J76" s="54" t="s">
        <v>7419</v>
      </c>
      <c r="K76" s="54"/>
      <c r="L76" s="17"/>
      <c r="M76" s="19">
        <v>44594</v>
      </c>
      <c r="N76" s="54"/>
      <c r="O76" s="295"/>
      <c r="P76" s="582"/>
      <c r="Q76" s="355"/>
    </row>
    <row r="77" spans="2:17" ht="19.5" customHeight="1">
      <c r="B77" s="17">
        <v>15</v>
      </c>
      <c r="C77" s="54" t="s">
        <v>1626</v>
      </c>
      <c r="D77" s="16" t="s">
        <v>492</v>
      </c>
      <c r="E77" s="54" t="s">
        <v>481</v>
      </c>
      <c r="F77" s="54">
        <v>2</v>
      </c>
      <c r="G77" s="54">
        <v>4342</v>
      </c>
      <c r="H77" s="159">
        <f t="shared" si="1"/>
        <v>8684</v>
      </c>
      <c r="I77" s="295"/>
      <c r="J77" s="54" t="s">
        <v>482</v>
      </c>
      <c r="K77" s="54"/>
      <c r="L77" s="17"/>
      <c r="M77" s="19">
        <v>44594</v>
      </c>
      <c r="N77" s="54"/>
      <c r="O77" s="295"/>
      <c r="P77" s="582"/>
      <c r="Q77" s="355"/>
    </row>
    <row r="78" spans="2:17" ht="19.5" customHeight="1">
      <c r="B78" s="17">
        <v>15</v>
      </c>
      <c r="C78" s="54" t="s">
        <v>1626</v>
      </c>
      <c r="D78" s="16" t="s">
        <v>492</v>
      </c>
      <c r="E78" s="54" t="s">
        <v>6902</v>
      </c>
      <c r="F78" s="54">
        <v>6</v>
      </c>
      <c r="G78" s="54">
        <v>38</v>
      </c>
      <c r="H78" s="159">
        <f t="shared" si="1"/>
        <v>228</v>
      </c>
      <c r="I78" s="295"/>
      <c r="J78" s="54" t="s">
        <v>6903</v>
      </c>
      <c r="K78" s="54"/>
      <c r="L78" s="17"/>
      <c r="M78" s="19">
        <v>44594</v>
      </c>
      <c r="N78" s="54"/>
      <c r="O78" s="295"/>
      <c r="P78" s="582"/>
      <c r="Q78" s="355"/>
    </row>
    <row r="79" spans="2:17" ht="19.5" customHeight="1">
      <c r="B79" s="17">
        <v>15</v>
      </c>
      <c r="C79" s="54" t="s">
        <v>1626</v>
      </c>
      <c r="D79" s="16" t="s">
        <v>492</v>
      </c>
      <c r="E79" s="54" t="s">
        <v>7420</v>
      </c>
      <c r="F79" s="54">
        <v>4</v>
      </c>
      <c r="G79" s="54">
        <v>87</v>
      </c>
      <c r="H79" s="159">
        <f t="shared" si="1"/>
        <v>348</v>
      </c>
      <c r="I79" s="295"/>
      <c r="J79" s="54" t="s">
        <v>6741</v>
      </c>
      <c r="K79" s="54"/>
      <c r="L79" s="17"/>
      <c r="M79" s="19">
        <v>44594</v>
      </c>
      <c r="N79" s="54"/>
      <c r="O79" s="295"/>
      <c r="P79" s="582"/>
      <c r="Q79" s="355"/>
    </row>
    <row r="80" spans="2:17" ht="19.5" customHeight="1">
      <c r="B80" s="17">
        <v>15</v>
      </c>
      <c r="C80" s="54" t="s">
        <v>1626</v>
      </c>
      <c r="D80" s="16" t="s">
        <v>492</v>
      </c>
      <c r="E80" s="54" t="s">
        <v>7421</v>
      </c>
      <c r="F80" s="54">
        <v>8</v>
      </c>
      <c r="G80" s="54">
        <v>87</v>
      </c>
      <c r="H80" s="159">
        <f t="shared" si="1"/>
        <v>696</v>
      </c>
      <c r="I80" s="295"/>
      <c r="J80" s="54" t="s">
        <v>6741</v>
      </c>
      <c r="K80" s="54"/>
      <c r="L80" s="17"/>
      <c r="M80" s="19">
        <v>44594</v>
      </c>
      <c r="N80" s="54"/>
      <c r="O80" s="295"/>
      <c r="P80" s="582"/>
      <c r="Q80" s="355"/>
    </row>
    <row r="81" spans="2:17" ht="19.5" customHeight="1">
      <c r="B81" s="17">
        <v>15</v>
      </c>
      <c r="C81" s="54" t="s">
        <v>1626</v>
      </c>
      <c r="D81" s="16" t="s">
        <v>492</v>
      </c>
      <c r="E81" s="54" t="s">
        <v>7422</v>
      </c>
      <c r="F81" s="54">
        <v>5</v>
      </c>
      <c r="G81" s="54">
        <v>1054</v>
      </c>
      <c r="H81" s="159">
        <f t="shared" si="1"/>
        <v>5270</v>
      </c>
      <c r="I81" s="295"/>
      <c r="J81" s="54" t="s">
        <v>7401</v>
      </c>
      <c r="K81" s="54"/>
      <c r="L81" s="17"/>
      <c r="M81" s="19">
        <v>44594</v>
      </c>
      <c r="N81" s="54"/>
      <c r="O81" s="295"/>
      <c r="P81" s="582"/>
      <c r="Q81" s="355"/>
    </row>
    <row r="82" spans="2:17" ht="19.5" customHeight="1">
      <c r="B82" s="17">
        <v>15</v>
      </c>
      <c r="C82" s="54" t="s">
        <v>1626</v>
      </c>
      <c r="D82" s="16" t="s">
        <v>492</v>
      </c>
      <c r="E82" s="54" t="s">
        <v>7423</v>
      </c>
      <c r="F82" s="54">
        <v>1</v>
      </c>
      <c r="G82" s="54">
        <v>977</v>
      </c>
      <c r="H82" s="159">
        <f t="shared" si="1"/>
        <v>977</v>
      </c>
      <c r="I82" s="295"/>
      <c r="J82" s="54" t="s">
        <v>480</v>
      </c>
      <c r="K82" s="54"/>
      <c r="L82" s="17"/>
      <c r="M82" s="19">
        <v>44594</v>
      </c>
      <c r="N82" s="54"/>
      <c r="O82" s="295"/>
      <c r="P82" s="582"/>
      <c r="Q82" s="355"/>
    </row>
    <row r="83" spans="2:17" ht="19.5" customHeight="1">
      <c r="B83" s="17">
        <v>15</v>
      </c>
      <c r="C83" s="54" t="s">
        <v>7424</v>
      </c>
      <c r="D83" s="16" t="s">
        <v>492</v>
      </c>
      <c r="E83" s="54" t="s">
        <v>7425</v>
      </c>
      <c r="F83" s="54">
        <v>1</v>
      </c>
      <c r="G83" s="54">
        <v>1553</v>
      </c>
      <c r="H83" s="159">
        <f t="shared" si="1"/>
        <v>1553</v>
      </c>
      <c r="I83" s="295"/>
      <c r="J83" s="54" t="s">
        <v>7426</v>
      </c>
      <c r="K83" s="54"/>
      <c r="L83" s="17"/>
      <c r="M83" s="19">
        <v>44594</v>
      </c>
      <c r="N83" s="54"/>
      <c r="O83" s="295"/>
      <c r="P83" s="582"/>
      <c r="Q83" s="355"/>
    </row>
    <row r="84" spans="2:17" ht="19.5" customHeight="1">
      <c r="B84" s="17">
        <v>17</v>
      </c>
      <c r="C84" s="54" t="s">
        <v>1626</v>
      </c>
      <c r="D84" s="16" t="s">
        <v>492</v>
      </c>
      <c r="E84" s="54" t="s">
        <v>7427</v>
      </c>
      <c r="F84" s="54">
        <v>1</v>
      </c>
      <c r="G84" s="54">
        <v>136</v>
      </c>
      <c r="H84" s="159">
        <f t="shared" si="1"/>
        <v>136</v>
      </c>
      <c r="I84" s="295"/>
      <c r="J84" s="54" t="s">
        <v>1636</v>
      </c>
      <c r="K84" s="54"/>
      <c r="L84" s="17"/>
      <c r="M84" s="19">
        <v>44594</v>
      </c>
      <c r="N84" s="54"/>
      <c r="O84" s="295"/>
      <c r="P84" s="582"/>
      <c r="Q84" s="355"/>
    </row>
    <row r="85" spans="2:17" ht="19.5" customHeight="1">
      <c r="B85" s="17">
        <v>15</v>
      </c>
      <c r="C85" s="54" t="s">
        <v>1626</v>
      </c>
      <c r="D85" s="16" t="s">
        <v>492</v>
      </c>
      <c r="E85" s="54" t="s">
        <v>163</v>
      </c>
      <c r="F85" s="54">
        <v>5</v>
      </c>
      <c r="G85" s="54">
        <v>40</v>
      </c>
      <c r="H85" s="159">
        <f t="shared" si="1"/>
        <v>200</v>
      </c>
      <c r="I85" s="295"/>
      <c r="J85" s="54" t="s">
        <v>6903</v>
      </c>
      <c r="K85" s="54"/>
      <c r="L85" s="17"/>
      <c r="M85" s="19">
        <v>44594</v>
      </c>
      <c r="N85" s="54"/>
      <c r="O85" s="295"/>
      <c r="P85" s="582"/>
      <c r="Q85" s="355"/>
    </row>
    <row r="86" spans="2:17" ht="19.5" customHeight="1">
      <c r="B86" s="17">
        <v>15</v>
      </c>
      <c r="C86" s="54" t="s">
        <v>1626</v>
      </c>
      <c r="D86" s="16" t="s">
        <v>492</v>
      </c>
      <c r="E86" s="54" t="s">
        <v>7428</v>
      </c>
      <c r="F86" s="54">
        <v>2</v>
      </c>
      <c r="G86" s="54">
        <v>1150</v>
      </c>
      <c r="H86" s="159">
        <f t="shared" si="1"/>
        <v>2300</v>
      </c>
      <c r="I86" s="295"/>
      <c r="J86" s="54" t="s">
        <v>1670</v>
      </c>
      <c r="K86" s="54"/>
      <c r="L86" s="17"/>
      <c r="M86" s="19">
        <v>44594</v>
      </c>
      <c r="N86" s="54"/>
      <c r="O86" s="295"/>
      <c r="P86" s="582"/>
      <c r="Q86" s="355"/>
    </row>
    <row r="87" spans="2:17" ht="19.5" customHeight="1">
      <c r="B87" s="17">
        <v>13</v>
      </c>
      <c r="C87" s="54" t="s">
        <v>1626</v>
      </c>
      <c r="D87" s="16" t="s">
        <v>492</v>
      </c>
      <c r="E87" s="54" t="s">
        <v>7429</v>
      </c>
      <c r="F87" s="54">
        <v>2</v>
      </c>
      <c r="G87" s="54">
        <v>1170</v>
      </c>
      <c r="H87" s="159">
        <f t="shared" si="1"/>
        <v>2340</v>
      </c>
      <c r="I87" s="295"/>
      <c r="J87" s="54" t="s">
        <v>7401</v>
      </c>
      <c r="K87" s="54"/>
      <c r="L87" s="17"/>
      <c r="M87" s="19">
        <v>44594</v>
      </c>
      <c r="N87" s="54"/>
      <c r="O87" s="295"/>
      <c r="P87" s="582"/>
      <c r="Q87" s="355"/>
    </row>
    <row r="88" spans="2:17" ht="19.5" customHeight="1">
      <c r="B88" s="17">
        <v>13</v>
      </c>
      <c r="C88" s="54" t="s">
        <v>1626</v>
      </c>
      <c r="D88" s="16" t="s">
        <v>492</v>
      </c>
      <c r="E88" s="54" t="s">
        <v>7430</v>
      </c>
      <c r="F88" s="54">
        <v>3</v>
      </c>
      <c r="G88" s="54">
        <v>1900</v>
      </c>
      <c r="H88" s="159">
        <f t="shared" si="1"/>
        <v>5700</v>
      </c>
      <c r="I88" s="295"/>
      <c r="J88" s="54" t="s">
        <v>1668</v>
      </c>
      <c r="K88" s="54"/>
      <c r="L88" s="17"/>
      <c r="M88" s="19">
        <v>44594</v>
      </c>
      <c r="N88" s="54"/>
      <c r="O88" s="295"/>
      <c r="P88" s="582"/>
      <c r="Q88" s="355"/>
    </row>
    <row r="89" spans="2:17" ht="19.5" customHeight="1">
      <c r="B89" s="17">
        <v>15</v>
      </c>
      <c r="C89" s="54" t="s">
        <v>1626</v>
      </c>
      <c r="D89" s="16" t="s">
        <v>492</v>
      </c>
      <c r="E89" s="54" t="s">
        <v>7431</v>
      </c>
      <c r="F89" s="54">
        <v>3</v>
      </c>
      <c r="G89" s="54">
        <v>1900</v>
      </c>
      <c r="H89" s="159">
        <f t="shared" si="1"/>
        <v>5700</v>
      </c>
      <c r="I89" s="295"/>
      <c r="J89" s="54" t="s">
        <v>1668</v>
      </c>
      <c r="K89" s="54"/>
      <c r="L89" s="17"/>
      <c r="M89" s="19">
        <v>44594</v>
      </c>
      <c r="N89" s="54"/>
      <c r="O89" s="295"/>
      <c r="P89" s="582"/>
      <c r="Q89" s="355"/>
    </row>
    <row r="90" spans="2:17" ht="19.5" customHeight="1">
      <c r="B90" s="17">
        <v>15</v>
      </c>
      <c r="C90" s="54" t="s">
        <v>1626</v>
      </c>
      <c r="D90" s="16" t="s">
        <v>492</v>
      </c>
      <c r="E90" s="54" t="s">
        <v>7432</v>
      </c>
      <c r="F90" s="54">
        <v>3</v>
      </c>
      <c r="G90" s="54">
        <v>3790</v>
      </c>
      <c r="H90" s="159">
        <f t="shared" si="1"/>
        <v>11370</v>
      </c>
      <c r="I90" s="295"/>
      <c r="J90" s="54" t="s">
        <v>7433</v>
      </c>
      <c r="K90" s="54"/>
      <c r="L90" s="17"/>
      <c r="M90" s="19">
        <v>44594</v>
      </c>
      <c r="N90" s="54"/>
      <c r="O90" s="295"/>
      <c r="P90" s="582"/>
      <c r="Q90" s="355"/>
    </row>
    <row r="91" spans="2:17" ht="19.5" customHeight="1">
      <c r="B91" s="17">
        <v>15</v>
      </c>
      <c r="C91" s="54" t="s">
        <v>1626</v>
      </c>
      <c r="D91" s="16" t="s">
        <v>492</v>
      </c>
      <c r="E91" s="54" t="s">
        <v>7434</v>
      </c>
      <c r="F91" s="54">
        <v>8</v>
      </c>
      <c r="G91" s="54">
        <v>770</v>
      </c>
      <c r="H91" s="159">
        <f t="shared" si="1"/>
        <v>6160</v>
      </c>
      <c r="I91" s="295"/>
      <c r="J91" s="54" t="s">
        <v>7435</v>
      </c>
      <c r="K91" s="54"/>
      <c r="L91" s="17"/>
      <c r="M91" s="19">
        <v>44594</v>
      </c>
      <c r="N91" s="54"/>
      <c r="O91" s="295"/>
      <c r="P91" s="582"/>
      <c r="Q91" s="355"/>
    </row>
    <row r="92" spans="2:17" ht="19.5" customHeight="1">
      <c r="B92" s="17">
        <v>15</v>
      </c>
      <c r="C92" s="54" t="s">
        <v>1626</v>
      </c>
      <c r="D92" s="16" t="s">
        <v>492</v>
      </c>
      <c r="E92" s="54" t="s">
        <v>7436</v>
      </c>
      <c r="F92" s="54">
        <v>8</v>
      </c>
      <c r="G92" s="54">
        <v>777</v>
      </c>
      <c r="H92" s="159">
        <f t="shared" si="1"/>
        <v>6216</v>
      </c>
      <c r="I92" s="295"/>
      <c r="J92" s="54" t="s">
        <v>7435</v>
      </c>
      <c r="K92" s="54"/>
      <c r="L92" s="17"/>
      <c r="M92" s="19">
        <v>44594</v>
      </c>
      <c r="N92" s="54"/>
      <c r="O92" s="295"/>
      <c r="P92" s="582"/>
      <c r="Q92" s="355"/>
    </row>
    <row r="93" spans="2:17" ht="19.5" customHeight="1">
      <c r="B93" s="17">
        <v>15</v>
      </c>
      <c r="C93" s="54" t="s">
        <v>7437</v>
      </c>
      <c r="D93" s="16" t="s">
        <v>492</v>
      </c>
      <c r="E93" s="54" t="s">
        <v>7438</v>
      </c>
      <c r="F93" s="54">
        <v>2</v>
      </c>
      <c r="G93" s="54">
        <v>6066</v>
      </c>
      <c r="H93" s="159">
        <f t="shared" si="1"/>
        <v>12132</v>
      </c>
      <c r="I93" s="295"/>
      <c r="J93" s="54" t="s">
        <v>7439</v>
      </c>
      <c r="K93" s="54"/>
      <c r="L93" s="17"/>
      <c r="M93" s="19">
        <v>44594</v>
      </c>
      <c r="N93" s="54"/>
      <c r="O93" s="295"/>
      <c r="P93" s="582"/>
      <c r="Q93" s="355"/>
    </row>
    <row r="94" spans="2:17" ht="19.5" customHeight="1">
      <c r="B94" s="17">
        <v>15</v>
      </c>
      <c r="C94" s="54" t="s">
        <v>7437</v>
      </c>
      <c r="D94" s="16" t="s">
        <v>492</v>
      </c>
      <c r="E94" s="54" t="s">
        <v>7440</v>
      </c>
      <c r="F94" s="54">
        <v>2</v>
      </c>
      <c r="G94" s="54">
        <v>13110</v>
      </c>
      <c r="H94" s="159">
        <f t="shared" si="1"/>
        <v>26220</v>
      </c>
      <c r="I94" s="295"/>
      <c r="J94" s="54" t="s">
        <v>7441</v>
      </c>
      <c r="K94" s="54"/>
      <c r="L94" s="17"/>
      <c r="M94" s="19">
        <v>44594</v>
      </c>
      <c r="N94" s="54"/>
      <c r="O94" s="295"/>
      <c r="P94" s="582"/>
      <c r="Q94" s="355"/>
    </row>
    <row r="95" spans="2:17" ht="19.5" customHeight="1">
      <c r="B95" s="17">
        <v>15</v>
      </c>
      <c r="C95" s="54" t="s">
        <v>7437</v>
      </c>
      <c r="D95" s="16" t="s">
        <v>492</v>
      </c>
      <c r="E95" s="54" t="s">
        <v>7442</v>
      </c>
      <c r="F95" s="54">
        <v>1</v>
      </c>
      <c r="G95" s="54">
        <v>9790</v>
      </c>
      <c r="H95" s="159">
        <f t="shared" si="1"/>
        <v>9790</v>
      </c>
      <c r="I95" s="295"/>
      <c r="J95" s="54" t="s">
        <v>7443</v>
      </c>
      <c r="K95" s="54"/>
      <c r="L95" s="17"/>
      <c r="M95" s="19">
        <v>44594</v>
      </c>
      <c r="N95" s="54"/>
      <c r="O95" s="295"/>
      <c r="P95" s="582"/>
      <c r="Q95" s="355"/>
    </row>
    <row r="96" spans="2:17" ht="19.5" customHeight="1">
      <c r="B96" s="17">
        <v>15</v>
      </c>
      <c r="C96" s="54" t="s">
        <v>7437</v>
      </c>
      <c r="D96" s="16" t="s">
        <v>492</v>
      </c>
      <c r="E96" s="54" t="s">
        <v>7444</v>
      </c>
      <c r="F96" s="54">
        <v>2</v>
      </c>
      <c r="G96" s="54">
        <v>5290</v>
      </c>
      <c r="H96" s="159">
        <f t="shared" si="1"/>
        <v>10580</v>
      </c>
      <c r="I96" s="295"/>
      <c r="J96" s="54" t="s">
        <v>7445</v>
      </c>
      <c r="K96" s="54"/>
      <c r="L96" s="17"/>
      <c r="M96" s="19">
        <v>44594</v>
      </c>
      <c r="N96" s="54"/>
      <c r="O96" s="295"/>
      <c r="P96" s="582"/>
      <c r="Q96" s="355"/>
    </row>
    <row r="97" spans="2:17" ht="19.5" customHeight="1">
      <c r="B97" s="17">
        <v>15</v>
      </c>
      <c r="C97" s="54" t="s">
        <v>7437</v>
      </c>
      <c r="D97" s="16" t="s">
        <v>492</v>
      </c>
      <c r="E97" s="54" t="s">
        <v>7446</v>
      </c>
      <c r="F97" s="54">
        <v>2</v>
      </c>
      <c r="G97" s="54">
        <v>96600</v>
      </c>
      <c r="H97" s="159">
        <f t="shared" si="1"/>
        <v>193200</v>
      </c>
      <c r="I97" s="295"/>
      <c r="J97" s="54" t="s">
        <v>7447</v>
      </c>
      <c r="K97" s="54"/>
      <c r="L97" s="17"/>
      <c r="M97" s="19">
        <v>44594</v>
      </c>
      <c r="N97" s="54"/>
      <c r="O97" s="295"/>
      <c r="P97" s="582"/>
      <c r="Q97" s="355"/>
    </row>
    <row r="98" spans="2:17" ht="19.5" customHeight="1"/>
    <row r="99" spans="2:17" ht="19.5" customHeight="1"/>
    <row r="100" spans="2:17" ht="19.5" customHeight="1"/>
    <row r="101" spans="2:17" ht="19.5" customHeight="1"/>
    <row r="102" spans="2:17" ht="19.5" customHeight="1"/>
    <row r="103" spans="2:17" ht="19.5" customHeight="1"/>
    <row r="104" spans="2:17" ht="19.5" customHeight="1"/>
  </sheetData>
  <autoFilter ref="B9:O65" xr:uid="{427C8792-5CAE-4F55-ABD8-BDE488129843}">
    <sortState xmlns:xlrd2="http://schemas.microsoft.com/office/spreadsheetml/2017/richdata2" ref="B10:O65">
      <sortCondition ref="K9:K65"/>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16595-8B85-48A1-8751-D51B53FC78CF}">
  <sheetPr>
    <pageSetUpPr fitToPage="1"/>
  </sheetPr>
  <dimension ref="A2:Q23"/>
  <sheetViews>
    <sheetView zoomScale="86" zoomScaleNormal="86" workbookViewId="0">
      <pane xSplit="10" ySplit="8" topLeftCell="L9" activePane="bottomRight" state="frozen"/>
      <selection pane="topRight" activeCell="K1" sqref="K1"/>
      <selection pane="bottomLeft" activeCell="A9" sqref="A9"/>
      <selection pane="bottomRight" activeCell="B2" sqref="B2:E6"/>
    </sheetView>
  </sheetViews>
  <sheetFormatPr defaultRowHeight="12"/>
  <cols>
    <col min="1" max="1" width="2.625" style="1819" customWidth="1"/>
    <col min="2" max="2" width="13.25" style="1818" bestFit="1" customWidth="1"/>
    <col min="3" max="4" width="14.625" style="1819" bestFit="1" customWidth="1"/>
    <col min="5" max="5" width="39.125" style="1818" bestFit="1" customWidth="1"/>
    <col min="6" max="6" width="7.125" style="1813" customWidth="1"/>
    <col min="7" max="7" width="9.25" style="1823" bestFit="1" customWidth="1"/>
    <col min="8" max="8" width="10" style="1823" bestFit="1" customWidth="1"/>
    <col min="9" max="9" width="13.625" style="1820" bestFit="1" customWidth="1"/>
    <col min="10" max="10" width="31.5" style="1818" bestFit="1" customWidth="1"/>
    <col min="11" max="11" width="42.125" style="1818" customWidth="1"/>
    <col min="12" max="12" width="13.5" style="1818" bestFit="1" customWidth="1"/>
    <col min="13" max="13" width="13.75" style="1818" customWidth="1"/>
    <col min="14" max="14" width="12.375" style="1819" customWidth="1"/>
    <col min="15" max="15" width="18.625" style="1820" customWidth="1"/>
    <col min="16" max="16" width="18.375" style="1824" customWidth="1"/>
    <col min="17" max="17" width="15.625" style="1822" customWidth="1"/>
    <col min="18" max="256" width="9" style="1819"/>
    <col min="257" max="257" width="2.625" style="1819" customWidth="1"/>
    <col min="258" max="258" width="13.25" style="1819" bestFit="1" customWidth="1"/>
    <col min="259" max="260" width="14.625" style="1819" bestFit="1" customWidth="1"/>
    <col min="261" max="261" width="39.125" style="1819" bestFit="1" customWidth="1"/>
    <col min="262" max="262" width="7.125" style="1819" customWidth="1"/>
    <col min="263" max="263" width="9.25" style="1819" bestFit="1" customWidth="1"/>
    <col min="264" max="264" width="10" style="1819" bestFit="1" customWidth="1"/>
    <col min="265" max="265" width="13.625" style="1819" bestFit="1" customWidth="1"/>
    <col min="266" max="266" width="31.5" style="1819" bestFit="1" customWidth="1"/>
    <col min="267" max="267" width="42.125" style="1819" customWidth="1"/>
    <col min="268" max="268" width="13.5" style="1819" bestFit="1" customWidth="1"/>
    <col min="269" max="269" width="13.75" style="1819" customWidth="1"/>
    <col min="270" max="270" width="12.375" style="1819" customWidth="1"/>
    <col min="271" max="271" width="18.625" style="1819" customWidth="1"/>
    <col min="272" max="272" width="18.375" style="1819" customWidth="1"/>
    <col min="273" max="273" width="15.625" style="1819" customWidth="1"/>
    <col min="274" max="512" width="9" style="1819"/>
    <col min="513" max="513" width="2.625" style="1819" customWidth="1"/>
    <col min="514" max="514" width="13.25" style="1819" bestFit="1" customWidth="1"/>
    <col min="515" max="516" width="14.625" style="1819" bestFit="1" customWidth="1"/>
    <col min="517" max="517" width="39.125" style="1819" bestFit="1" customWidth="1"/>
    <col min="518" max="518" width="7.125" style="1819" customWidth="1"/>
    <col min="519" max="519" width="9.25" style="1819" bestFit="1" customWidth="1"/>
    <col min="520" max="520" width="10" style="1819" bestFit="1" customWidth="1"/>
    <col min="521" max="521" width="13.625" style="1819" bestFit="1" customWidth="1"/>
    <col min="522" max="522" width="31.5" style="1819" bestFit="1" customWidth="1"/>
    <col min="523" max="523" width="42.125" style="1819" customWidth="1"/>
    <col min="524" max="524" width="13.5" style="1819" bestFit="1" customWidth="1"/>
    <col min="525" max="525" width="13.75" style="1819" customWidth="1"/>
    <col min="526" max="526" width="12.375" style="1819" customWidth="1"/>
    <col min="527" max="527" width="18.625" style="1819" customWidth="1"/>
    <col min="528" max="528" width="18.375" style="1819" customWidth="1"/>
    <col min="529" max="529" width="15.625" style="1819" customWidth="1"/>
    <col min="530" max="768" width="9" style="1819"/>
    <col min="769" max="769" width="2.625" style="1819" customWidth="1"/>
    <col min="770" max="770" width="13.25" style="1819" bestFit="1" customWidth="1"/>
    <col min="771" max="772" width="14.625" style="1819" bestFit="1" customWidth="1"/>
    <col min="773" max="773" width="39.125" style="1819" bestFit="1" customWidth="1"/>
    <col min="774" max="774" width="7.125" style="1819" customWidth="1"/>
    <col min="775" max="775" width="9.25" style="1819" bestFit="1" customWidth="1"/>
    <col min="776" max="776" width="10" style="1819" bestFit="1" customWidth="1"/>
    <col min="777" max="777" width="13.625" style="1819" bestFit="1" customWidth="1"/>
    <col min="778" max="778" width="31.5" style="1819" bestFit="1" customWidth="1"/>
    <col min="779" max="779" width="42.125" style="1819" customWidth="1"/>
    <col min="780" max="780" width="13.5" style="1819" bestFit="1" customWidth="1"/>
    <col min="781" max="781" width="13.75" style="1819" customWidth="1"/>
    <col min="782" max="782" width="12.375" style="1819" customWidth="1"/>
    <col min="783" max="783" width="18.625" style="1819" customWidth="1"/>
    <col min="784" max="784" width="18.375" style="1819" customWidth="1"/>
    <col min="785" max="785" width="15.625" style="1819" customWidth="1"/>
    <col min="786" max="1024" width="9" style="1819"/>
    <col min="1025" max="1025" width="2.625" style="1819" customWidth="1"/>
    <col min="1026" max="1026" width="13.25" style="1819" bestFit="1" customWidth="1"/>
    <col min="1027" max="1028" width="14.625" style="1819" bestFit="1" customWidth="1"/>
    <col min="1029" max="1029" width="39.125" style="1819" bestFit="1" customWidth="1"/>
    <col min="1030" max="1030" width="7.125" style="1819" customWidth="1"/>
    <col min="1031" max="1031" width="9.25" style="1819" bestFit="1" customWidth="1"/>
    <col min="1032" max="1032" width="10" style="1819" bestFit="1" customWidth="1"/>
    <col min="1033" max="1033" width="13.625" style="1819" bestFit="1" customWidth="1"/>
    <col min="1034" max="1034" width="31.5" style="1819" bestFit="1" customWidth="1"/>
    <col min="1035" max="1035" width="42.125" style="1819" customWidth="1"/>
    <col min="1036" max="1036" width="13.5" style="1819" bestFit="1" customWidth="1"/>
    <col min="1037" max="1037" width="13.75" style="1819" customWidth="1"/>
    <col min="1038" max="1038" width="12.375" style="1819" customWidth="1"/>
    <col min="1039" max="1039" width="18.625" style="1819" customWidth="1"/>
    <col min="1040" max="1040" width="18.375" style="1819" customWidth="1"/>
    <col min="1041" max="1041" width="15.625" style="1819" customWidth="1"/>
    <col min="1042" max="1280" width="9" style="1819"/>
    <col min="1281" max="1281" width="2.625" style="1819" customWidth="1"/>
    <col min="1282" max="1282" width="13.25" style="1819" bestFit="1" customWidth="1"/>
    <col min="1283" max="1284" width="14.625" style="1819" bestFit="1" customWidth="1"/>
    <col min="1285" max="1285" width="39.125" style="1819" bestFit="1" customWidth="1"/>
    <col min="1286" max="1286" width="7.125" style="1819" customWidth="1"/>
    <col min="1287" max="1287" width="9.25" style="1819" bestFit="1" customWidth="1"/>
    <col min="1288" max="1288" width="10" style="1819" bestFit="1" customWidth="1"/>
    <col min="1289" max="1289" width="13.625" style="1819" bestFit="1" customWidth="1"/>
    <col min="1290" max="1290" width="31.5" style="1819" bestFit="1" customWidth="1"/>
    <col min="1291" max="1291" width="42.125" style="1819" customWidth="1"/>
    <col min="1292" max="1292" width="13.5" style="1819" bestFit="1" customWidth="1"/>
    <col min="1293" max="1293" width="13.75" style="1819" customWidth="1"/>
    <col min="1294" max="1294" width="12.375" style="1819" customWidth="1"/>
    <col min="1295" max="1295" width="18.625" style="1819" customWidth="1"/>
    <col min="1296" max="1296" width="18.375" style="1819" customWidth="1"/>
    <col min="1297" max="1297" width="15.625" style="1819" customWidth="1"/>
    <col min="1298" max="1536" width="9" style="1819"/>
    <col min="1537" max="1537" width="2.625" style="1819" customWidth="1"/>
    <col min="1538" max="1538" width="13.25" style="1819" bestFit="1" customWidth="1"/>
    <col min="1539" max="1540" width="14.625" style="1819" bestFit="1" customWidth="1"/>
    <col min="1541" max="1541" width="39.125" style="1819" bestFit="1" customWidth="1"/>
    <col min="1542" max="1542" width="7.125" style="1819" customWidth="1"/>
    <col min="1543" max="1543" width="9.25" style="1819" bestFit="1" customWidth="1"/>
    <col min="1544" max="1544" width="10" style="1819" bestFit="1" customWidth="1"/>
    <col min="1545" max="1545" width="13.625" style="1819" bestFit="1" customWidth="1"/>
    <col min="1546" max="1546" width="31.5" style="1819" bestFit="1" customWidth="1"/>
    <col min="1547" max="1547" width="42.125" style="1819" customWidth="1"/>
    <col min="1548" max="1548" width="13.5" style="1819" bestFit="1" customWidth="1"/>
    <col min="1549" max="1549" width="13.75" style="1819" customWidth="1"/>
    <col min="1550" max="1550" width="12.375" style="1819" customWidth="1"/>
    <col min="1551" max="1551" width="18.625" style="1819" customWidth="1"/>
    <col min="1552" max="1552" width="18.375" style="1819" customWidth="1"/>
    <col min="1553" max="1553" width="15.625" style="1819" customWidth="1"/>
    <col min="1554" max="1792" width="9" style="1819"/>
    <col min="1793" max="1793" width="2.625" style="1819" customWidth="1"/>
    <col min="1794" max="1794" width="13.25" style="1819" bestFit="1" customWidth="1"/>
    <col min="1795" max="1796" width="14.625" style="1819" bestFit="1" customWidth="1"/>
    <col min="1797" max="1797" width="39.125" style="1819" bestFit="1" customWidth="1"/>
    <col min="1798" max="1798" width="7.125" style="1819" customWidth="1"/>
    <col min="1799" max="1799" width="9.25" style="1819" bestFit="1" customWidth="1"/>
    <col min="1800" max="1800" width="10" style="1819" bestFit="1" customWidth="1"/>
    <col min="1801" max="1801" width="13.625" style="1819" bestFit="1" customWidth="1"/>
    <col min="1802" max="1802" width="31.5" style="1819" bestFit="1" customWidth="1"/>
    <col min="1803" max="1803" width="42.125" style="1819" customWidth="1"/>
    <col min="1804" max="1804" width="13.5" style="1819" bestFit="1" customWidth="1"/>
    <col min="1805" max="1805" width="13.75" style="1819" customWidth="1"/>
    <col min="1806" max="1806" width="12.375" style="1819" customWidth="1"/>
    <col min="1807" max="1807" width="18.625" style="1819" customWidth="1"/>
    <col min="1808" max="1808" width="18.375" style="1819" customWidth="1"/>
    <col min="1809" max="1809" width="15.625" style="1819" customWidth="1"/>
    <col min="1810" max="2048" width="9" style="1819"/>
    <col min="2049" max="2049" width="2.625" style="1819" customWidth="1"/>
    <col min="2050" max="2050" width="13.25" style="1819" bestFit="1" customWidth="1"/>
    <col min="2051" max="2052" width="14.625" style="1819" bestFit="1" customWidth="1"/>
    <col min="2053" max="2053" width="39.125" style="1819" bestFit="1" customWidth="1"/>
    <col min="2054" max="2054" width="7.125" style="1819" customWidth="1"/>
    <col min="2055" max="2055" width="9.25" style="1819" bestFit="1" customWidth="1"/>
    <col min="2056" max="2056" width="10" style="1819" bestFit="1" customWidth="1"/>
    <col min="2057" max="2057" width="13.625" style="1819" bestFit="1" customWidth="1"/>
    <col min="2058" max="2058" width="31.5" style="1819" bestFit="1" customWidth="1"/>
    <col min="2059" max="2059" width="42.125" style="1819" customWidth="1"/>
    <col min="2060" max="2060" width="13.5" style="1819" bestFit="1" customWidth="1"/>
    <col min="2061" max="2061" width="13.75" style="1819" customWidth="1"/>
    <col min="2062" max="2062" width="12.375" style="1819" customWidth="1"/>
    <col min="2063" max="2063" width="18.625" style="1819" customWidth="1"/>
    <col min="2064" max="2064" width="18.375" style="1819" customWidth="1"/>
    <col min="2065" max="2065" width="15.625" style="1819" customWidth="1"/>
    <col min="2066" max="2304" width="9" style="1819"/>
    <col min="2305" max="2305" width="2.625" style="1819" customWidth="1"/>
    <col min="2306" max="2306" width="13.25" style="1819" bestFit="1" customWidth="1"/>
    <col min="2307" max="2308" width="14.625" style="1819" bestFit="1" customWidth="1"/>
    <col min="2309" max="2309" width="39.125" style="1819" bestFit="1" customWidth="1"/>
    <col min="2310" max="2310" width="7.125" style="1819" customWidth="1"/>
    <col min="2311" max="2311" width="9.25" style="1819" bestFit="1" customWidth="1"/>
    <col min="2312" max="2312" width="10" style="1819" bestFit="1" customWidth="1"/>
    <col min="2313" max="2313" width="13.625" style="1819" bestFit="1" customWidth="1"/>
    <col min="2314" max="2314" width="31.5" style="1819" bestFit="1" customWidth="1"/>
    <col min="2315" max="2315" width="42.125" style="1819" customWidth="1"/>
    <col min="2316" max="2316" width="13.5" style="1819" bestFit="1" customWidth="1"/>
    <col min="2317" max="2317" width="13.75" style="1819" customWidth="1"/>
    <col min="2318" max="2318" width="12.375" style="1819" customWidth="1"/>
    <col min="2319" max="2319" width="18.625" style="1819" customWidth="1"/>
    <col min="2320" max="2320" width="18.375" style="1819" customWidth="1"/>
    <col min="2321" max="2321" width="15.625" style="1819" customWidth="1"/>
    <col min="2322" max="2560" width="9" style="1819"/>
    <col min="2561" max="2561" width="2.625" style="1819" customWidth="1"/>
    <col min="2562" max="2562" width="13.25" style="1819" bestFit="1" customWidth="1"/>
    <col min="2563" max="2564" width="14.625" style="1819" bestFit="1" customWidth="1"/>
    <col min="2565" max="2565" width="39.125" style="1819" bestFit="1" customWidth="1"/>
    <col min="2566" max="2566" width="7.125" style="1819" customWidth="1"/>
    <col min="2567" max="2567" width="9.25" style="1819" bestFit="1" customWidth="1"/>
    <col min="2568" max="2568" width="10" style="1819" bestFit="1" customWidth="1"/>
    <col min="2569" max="2569" width="13.625" style="1819" bestFit="1" customWidth="1"/>
    <col min="2570" max="2570" width="31.5" style="1819" bestFit="1" customWidth="1"/>
    <col min="2571" max="2571" width="42.125" style="1819" customWidth="1"/>
    <col min="2572" max="2572" width="13.5" style="1819" bestFit="1" customWidth="1"/>
    <col min="2573" max="2573" width="13.75" style="1819" customWidth="1"/>
    <col min="2574" max="2574" width="12.375" style="1819" customWidth="1"/>
    <col min="2575" max="2575" width="18.625" style="1819" customWidth="1"/>
    <col min="2576" max="2576" width="18.375" style="1819" customWidth="1"/>
    <col min="2577" max="2577" width="15.625" style="1819" customWidth="1"/>
    <col min="2578" max="2816" width="9" style="1819"/>
    <col min="2817" max="2817" width="2.625" style="1819" customWidth="1"/>
    <col min="2818" max="2818" width="13.25" style="1819" bestFit="1" customWidth="1"/>
    <col min="2819" max="2820" width="14.625" style="1819" bestFit="1" customWidth="1"/>
    <col min="2821" max="2821" width="39.125" style="1819" bestFit="1" customWidth="1"/>
    <col min="2822" max="2822" width="7.125" style="1819" customWidth="1"/>
    <col min="2823" max="2823" width="9.25" style="1819" bestFit="1" customWidth="1"/>
    <col min="2824" max="2824" width="10" style="1819" bestFit="1" customWidth="1"/>
    <col min="2825" max="2825" width="13.625" style="1819" bestFit="1" customWidth="1"/>
    <col min="2826" max="2826" width="31.5" style="1819" bestFit="1" customWidth="1"/>
    <col min="2827" max="2827" width="42.125" style="1819" customWidth="1"/>
    <col min="2828" max="2828" width="13.5" style="1819" bestFit="1" customWidth="1"/>
    <col min="2829" max="2829" width="13.75" style="1819" customWidth="1"/>
    <col min="2830" max="2830" width="12.375" style="1819" customWidth="1"/>
    <col min="2831" max="2831" width="18.625" style="1819" customWidth="1"/>
    <col min="2832" max="2832" width="18.375" style="1819" customWidth="1"/>
    <col min="2833" max="2833" width="15.625" style="1819" customWidth="1"/>
    <col min="2834" max="3072" width="9" style="1819"/>
    <col min="3073" max="3073" width="2.625" style="1819" customWidth="1"/>
    <col min="3074" max="3074" width="13.25" style="1819" bestFit="1" customWidth="1"/>
    <col min="3075" max="3076" width="14.625" style="1819" bestFit="1" customWidth="1"/>
    <col min="3077" max="3077" width="39.125" style="1819" bestFit="1" customWidth="1"/>
    <col min="3078" max="3078" width="7.125" style="1819" customWidth="1"/>
    <col min="3079" max="3079" width="9.25" style="1819" bestFit="1" customWidth="1"/>
    <col min="3080" max="3080" width="10" style="1819" bestFit="1" customWidth="1"/>
    <col min="3081" max="3081" width="13.625" style="1819" bestFit="1" customWidth="1"/>
    <col min="3082" max="3082" width="31.5" style="1819" bestFit="1" customWidth="1"/>
    <col min="3083" max="3083" width="42.125" style="1819" customWidth="1"/>
    <col min="3084" max="3084" width="13.5" style="1819" bestFit="1" customWidth="1"/>
    <col min="3085" max="3085" width="13.75" style="1819" customWidth="1"/>
    <col min="3086" max="3086" width="12.375" style="1819" customWidth="1"/>
    <col min="3087" max="3087" width="18.625" style="1819" customWidth="1"/>
    <col min="3088" max="3088" width="18.375" style="1819" customWidth="1"/>
    <col min="3089" max="3089" width="15.625" style="1819" customWidth="1"/>
    <col min="3090" max="3328" width="9" style="1819"/>
    <col min="3329" max="3329" width="2.625" style="1819" customWidth="1"/>
    <col min="3330" max="3330" width="13.25" style="1819" bestFit="1" customWidth="1"/>
    <col min="3331" max="3332" width="14.625" style="1819" bestFit="1" customWidth="1"/>
    <col min="3333" max="3333" width="39.125" style="1819" bestFit="1" customWidth="1"/>
    <col min="3334" max="3334" width="7.125" style="1819" customWidth="1"/>
    <col min="3335" max="3335" width="9.25" style="1819" bestFit="1" customWidth="1"/>
    <col min="3336" max="3336" width="10" style="1819" bestFit="1" customWidth="1"/>
    <col min="3337" max="3337" width="13.625" style="1819" bestFit="1" customWidth="1"/>
    <col min="3338" max="3338" width="31.5" style="1819" bestFit="1" customWidth="1"/>
    <col min="3339" max="3339" width="42.125" style="1819" customWidth="1"/>
    <col min="3340" max="3340" width="13.5" style="1819" bestFit="1" customWidth="1"/>
    <col min="3341" max="3341" width="13.75" style="1819" customWidth="1"/>
    <col min="3342" max="3342" width="12.375" style="1819" customWidth="1"/>
    <col min="3343" max="3343" width="18.625" style="1819" customWidth="1"/>
    <col min="3344" max="3344" width="18.375" style="1819" customWidth="1"/>
    <col min="3345" max="3345" width="15.625" style="1819" customWidth="1"/>
    <col min="3346" max="3584" width="9" style="1819"/>
    <col min="3585" max="3585" width="2.625" style="1819" customWidth="1"/>
    <col min="3586" max="3586" width="13.25" style="1819" bestFit="1" customWidth="1"/>
    <col min="3587" max="3588" width="14.625" style="1819" bestFit="1" customWidth="1"/>
    <col min="3589" max="3589" width="39.125" style="1819" bestFit="1" customWidth="1"/>
    <col min="3590" max="3590" width="7.125" style="1819" customWidth="1"/>
    <col min="3591" max="3591" width="9.25" style="1819" bestFit="1" customWidth="1"/>
    <col min="3592" max="3592" width="10" style="1819" bestFit="1" customWidth="1"/>
    <col min="3593" max="3593" width="13.625" style="1819" bestFit="1" customWidth="1"/>
    <col min="3594" max="3594" width="31.5" style="1819" bestFit="1" customWidth="1"/>
    <col min="3595" max="3595" width="42.125" style="1819" customWidth="1"/>
    <col min="3596" max="3596" width="13.5" style="1819" bestFit="1" customWidth="1"/>
    <col min="3597" max="3597" width="13.75" style="1819" customWidth="1"/>
    <col min="3598" max="3598" width="12.375" style="1819" customWidth="1"/>
    <col min="3599" max="3599" width="18.625" style="1819" customWidth="1"/>
    <col min="3600" max="3600" width="18.375" style="1819" customWidth="1"/>
    <col min="3601" max="3601" width="15.625" style="1819" customWidth="1"/>
    <col min="3602" max="3840" width="9" style="1819"/>
    <col min="3841" max="3841" width="2.625" style="1819" customWidth="1"/>
    <col min="3842" max="3842" width="13.25" style="1819" bestFit="1" customWidth="1"/>
    <col min="3843" max="3844" width="14.625" style="1819" bestFit="1" customWidth="1"/>
    <col min="3845" max="3845" width="39.125" style="1819" bestFit="1" customWidth="1"/>
    <col min="3846" max="3846" width="7.125" style="1819" customWidth="1"/>
    <col min="3847" max="3847" width="9.25" style="1819" bestFit="1" customWidth="1"/>
    <col min="3848" max="3848" width="10" style="1819" bestFit="1" customWidth="1"/>
    <col min="3849" max="3849" width="13.625" style="1819" bestFit="1" customWidth="1"/>
    <col min="3850" max="3850" width="31.5" style="1819" bestFit="1" customWidth="1"/>
    <col min="3851" max="3851" width="42.125" style="1819" customWidth="1"/>
    <col min="3852" max="3852" width="13.5" style="1819" bestFit="1" customWidth="1"/>
    <col min="3853" max="3853" width="13.75" style="1819" customWidth="1"/>
    <col min="3854" max="3854" width="12.375" style="1819" customWidth="1"/>
    <col min="3855" max="3855" width="18.625" style="1819" customWidth="1"/>
    <col min="3856" max="3856" width="18.375" style="1819" customWidth="1"/>
    <col min="3857" max="3857" width="15.625" style="1819" customWidth="1"/>
    <col min="3858" max="4096" width="9" style="1819"/>
    <col min="4097" max="4097" width="2.625" style="1819" customWidth="1"/>
    <col min="4098" max="4098" width="13.25" style="1819" bestFit="1" customWidth="1"/>
    <col min="4099" max="4100" width="14.625" style="1819" bestFit="1" customWidth="1"/>
    <col min="4101" max="4101" width="39.125" style="1819" bestFit="1" customWidth="1"/>
    <col min="4102" max="4102" width="7.125" style="1819" customWidth="1"/>
    <col min="4103" max="4103" width="9.25" style="1819" bestFit="1" customWidth="1"/>
    <col min="4104" max="4104" width="10" style="1819" bestFit="1" customWidth="1"/>
    <col min="4105" max="4105" width="13.625" style="1819" bestFit="1" customWidth="1"/>
    <col min="4106" max="4106" width="31.5" style="1819" bestFit="1" customWidth="1"/>
    <col min="4107" max="4107" width="42.125" style="1819" customWidth="1"/>
    <col min="4108" max="4108" width="13.5" style="1819" bestFit="1" customWidth="1"/>
    <col min="4109" max="4109" width="13.75" style="1819" customWidth="1"/>
    <col min="4110" max="4110" width="12.375" style="1819" customWidth="1"/>
    <col min="4111" max="4111" width="18.625" style="1819" customWidth="1"/>
    <col min="4112" max="4112" width="18.375" style="1819" customWidth="1"/>
    <col min="4113" max="4113" width="15.625" style="1819" customWidth="1"/>
    <col min="4114" max="4352" width="9" style="1819"/>
    <col min="4353" max="4353" width="2.625" style="1819" customWidth="1"/>
    <col min="4354" max="4354" width="13.25" style="1819" bestFit="1" customWidth="1"/>
    <col min="4355" max="4356" width="14.625" style="1819" bestFit="1" customWidth="1"/>
    <col min="4357" max="4357" width="39.125" style="1819" bestFit="1" customWidth="1"/>
    <col min="4358" max="4358" width="7.125" style="1819" customWidth="1"/>
    <col min="4359" max="4359" width="9.25" style="1819" bestFit="1" customWidth="1"/>
    <col min="4360" max="4360" width="10" style="1819" bestFit="1" customWidth="1"/>
    <col min="4361" max="4361" width="13.625" style="1819" bestFit="1" customWidth="1"/>
    <col min="4362" max="4362" width="31.5" style="1819" bestFit="1" customWidth="1"/>
    <col min="4363" max="4363" width="42.125" style="1819" customWidth="1"/>
    <col min="4364" max="4364" width="13.5" style="1819" bestFit="1" customWidth="1"/>
    <col min="4365" max="4365" width="13.75" style="1819" customWidth="1"/>
    <col min="4366" max="4366" width="12.375" style="1819" customWidth="1"/>
    <col min="4367" max="4367" width="18.625" style="1819" customWidth="1"/>
    <col min="4368" max="4368" width="18.375" style="1819" customWidth="1"/>
    <col min="4369" max="4369" width="15.625" style="1819" customWidth="1"/>
    <col min="4370" max="4608" width="9" style="1819"/>
    <col min="4609" max="4609" width="2.625" style="1819" customWidth="1"/>
    <col min="4610" max="4610" width="13.25" style="1819" bestFit="1" customWidth="1"/>
    <col min="4611" max="4612" width="14.625" style="1819" bestFit="1" customWidth="1"/>
    <col min="4613" max="4613" width="39.125" style="1819" bestFit="1" customWidth="1"/>
    <col min="4614" max="4614" width="7.125" style="1819" customWidth="1"/>
    <col min="4615" max="4615" width="9.25" style="1819" bestFit="1" customWidth="1"/>
    <col min="4616" max="4616" width="10" style="1819" bestFit="1" customWidth="1"/>
    <col min="4617" max="4617" width="13.625" style="1819" bestFit="1" customWidth="1"/>
    <col min="4618" max="4618" width="31.5" style="1819" bestFit="1" customWidth="1"/>
    <col min="4619" max="4619" width="42.125" style="1819" customWidth="1"/>
    <col min="4620" max="4620" width="13.5" style="1819" bestFit="1" customWidth="1"/>
    <col min="4621" max="4621" width="13.75" style="1819" customWidth="1"/>
    <col min="4622" max="4622" width="12.375" style="1819" customWidth="1"/>
    <col min="4623" max="4623" width="18.625" style="1819" customWidth="1"/>
    <col min="4624" max="4624" width="18.375" style="1819" customWidth="1"/>
    <col min="4625" max="4625" width="15.625" style="1819" customWidth="1"/>
    <col min="4626" max="4864" width="9" style="1819"/>
    <col min="4865" max="4865" width="2.625" style="1819" customWidth="1"/>
    <col min="4866" max="4866" width="13.25" style="1819" bestFit="1" customWidth="1"/>
    <col min="4867" max="4868" width="14.625" style="1819" bestFit="1" customWidth="1"/>
    <col min="4869" max="4869" width="39.125" style="1819" bestFit="1" customWidth="1"/>
    <col min="4870" max="4870" width="7.125" style="1819" customWidth="1"/>
    <col min="4871" max="4871" width="9.25" style="1819" bestFit="1" customWidth="1"/>
    <col min="4872" max="4872" width="10" style="1819" bestFit="1" customWidth="1"/>
    <col min="4873" max="4873" width="13.625" style="1819" bestFit="1" customWidth="1"/>
    <col min="4874" max="4874" width="31.5" style="1819" bestFit="1" customWidth="1"/>
    <col min="4875" max="4875" width="42.125" style="1819" customWidth="1"/>
    <col min="4876" max="4876" width="13.5" style="1819" bestFit="1" customWidth="1"/>
    <col min="4877" max="4877" width="13.75" style="1819" customWidth="1"/>
    <col min="4878" max="4878" width="12.375" style="1819" customWidth="1"/>
    <col min="4879" max="4879" width="18.625" style="1819" customWidth="1"/>
    <col min="4880" max="4880" width="18.375" style="1819" customWidth="1"/>
    <col min="4881" max="4881" width="15.625" style="1819" customWidth="1"/>
    <col min="4882" max="5120" width="9" style="1819"/>
    <col min="5121" max="5121" width="2.625" style="1819" customWidth="1"/>
    <col min="5122" max="5122" width="13.25" style="1819" bestFit="1" customWidth="1"/>
    <col min="5123" max="5124" width="14.625" style="1819" bestFit="1" customWidth="1"/>
    <col min="5125" max="5125" width="39.125" style="1819" bestFit="1" customWidth="1"/>
    <col min="5126" max="5126" width="7.125" style="1819" customWidth="1"/>
    <col min="5127" max="5127" width="9.25" style="1819" bestFit="1" customWidth="1"/>
    <col min="5128" max="5128" width="10" style="1819" bestFit="1" customWidth="1"/>
    <col min="5129" max="5129" width="13.625" style="1819" bestFit="1" customWidth="1"/>
    <col min="5130" max="5130" width="31.5" style="1819" bestFit="1" customWidth="1"/>
    <col min="5131" max="5131" width="42.125" style="1819" customWidth="1"/>
    <col min="5132" max="5132" width="13.5" style="1819" bestFit="1" customWidth="1"/>
    <col min="5133" max="5133" width="13.75" style="1819" customWidth="1"/>
    <col min="5134" max="5134" width="12.375" style="1819" customWidth="1"/>
    <col min="5135" max="5135" width="18.625" style="1819" customWidth="1"/>
    <col min="5136" max="5136" width="18.375" style="1819" customWidth="1"/>
    <col min="5137" max="5137" width="15.625" style="1819" customWidth="1"/>
    <col min="5138" max="5376" width="9" style="1819"/>
    <col min="5377" max="5377" width="2.625" style="1819" customWidth="1"/>
    <col min="5378" max="5378" width="13.25" style="1819" bestFit="1" customWidth="1"/>
    <col min="5379" max="5380" width="14.625" style="1819" bestFit="1" customWidth="1"/>
    <col min="5381" max="5381" width="39.125" style="1819" bestFit="1" customWidth="1"/>
    <col min="5382" max="5382" width="7.125" style="1819" customWidth="1"/>
    <col min="5383" max="5383" width="9.25" style="1819" bestFit="1" customWidth="1"/>
    <col min="5384" max="5384" width="10" style="1819" bestFit="1" customWidth="1"/>
    <col min="5385" max="5385" width="13.625" style="1819" bestFit="1" customWidth="1"/>
    <col min="5386" max="5386" width="31.5" style="1819" bestFit="1" customWidth="1"/>
    <col min="5387" max="5387" width="42.125" style="1819" customWidth="1"/>
    <col min="5388" max="5388" width="13.5" style="1819" bestFit="1" customWidth="1"/>
    <col min="5389" max="5389" width="13.75" style="1819" customWidth="1"/>
    <col min="5390" max="5390" width="12.375" style="1819" customWidth="1"/>
    <col min="5391" max="5391" width="18.625" style="1819" customWidth="1"/>
    <col min="5392" max="5392" width="18.375" style="1819" customWidth="1"/>
    <col min="5393" max="5393" width="15.625" style="1819" customWidth="1"/>
    <col min="5394" max="5632" width="9" style="1819"/>
    <col min="5633" max="5633" width="2.625" style="1819" customWidth="1"/>
    <col min="5634" max="5634" width="13.25" style="1819" bestFit="1" customWidth="1"/>
    <col min="5635" max="5636" width="14.625" style="1819" bestFit="1" customWidth="1"/>
    <col min="5637" max="5637" width="39.125" style="1819" bestFit="1" customWidth="1"/>
    <col min="5638" max="5638" width="7.125" style="1819" customWidth="1"/>
    <col min="5639" max="5639" width="9.25" style="1819" bestFit="1" customWidth="1"/>
    <col min="5640" max="5640" width="10" style="1819" bestFit="1" customWidth="1"/>
    <col min="5641" max="5641" width="13.625" style="1819" bestFit="1" customWidth="1"/>
    <col min="5642" max="5642" width="31.5" style="1819" bestFit="1" customWidth="1"/>
    <col min="5643" max="5643" width="42.125" style="1819" customWidth="1"/>
    <col min="5644" max="5644" width="13.5" style="1819" bestFit="1" customWidth="1"/>
    <col min="5645" max="5645" width="13.75" style="1819" customWidth="1"/>
    <col min="5646" max="5646" width="12.375" style="1819" customWidth="1"/>
    <col min="5647" max="5647" width="18.625" style="1819" customWidth="1"/>
    <col min="5648" max="5648" width="18.375" style="1819" customWidth="1"/>
    <col min="5649" max="5649" width="15.625" style="1819" customWidth="1"/>
    <col min="5650" max="5888" width="9" style="1819"/>
    <col min="5889" max="5889" width="2.625" style="1819" customWidth="1"/>
    <col min="5890" max="5890" width="13.25" style="1819" bestFit="1" customWidth="1"/>
    <col min="5891" max="5892" width="14.625" style="1819" bestFit="1" customWidth="1"/>
    <col min="5893" max="5893" width="39.125" style="1819" bestFit="1" customWidth="1"/>
    <col min="5894" max="5894" width="7.125" style="1819" customWidth="1"/>
    <col min="5895" max="5895" width="9.25" style="1819" bestFit="1" customWidth="1"/>
    <col min="5896" max="5896" width="10" style="1819" bestFit="1" customWidth="1"/>
    <col min="5897" max="5897" width="13.625" style="1819" bestFit="1" customWidth="1"/>
    <col min="5898" max="5898" width="31.5" style="1819" bestFit="1" customWidth="1"/>
    <col min="5899" max="5899" width="42.125" style="1819" customWidth="1"/>
    <col min="5900" max="5900" width="13.5" style="1819" bestFit="1" customWidth="1"/>
    <col min="5901" max="5901" width="13.75" style="1819" customWidth="1"/>
    <col min="5902" max="5902" width="12.375" style="1819" customWidth="1"/>
    <col min="5903" max="5903" width="18.625" style="1819" customWidth="1"/>
    <col min="5904" max="5904" width="18.375" style="1819" customWidth="1"/>
    <col min="5905" max="5905" width="15.625" style="1819" customWidth="1"/>
    <col min="5906" max="6144" width="9" style="1819"/>
    <col min="6145" max="6145" width="2.625" style="1819" customWidth="1"/>
    <col min="6146" max="6146" width="13.25" style="1819" bestFit="1" customWidth="1"/>
    <col min="6147" max="6148" width="14.625" style="1819" bestFit="1" customWidth="1"/>
    <col min="6149" max="6149" width="39.125" style="1819" bestFit="1" customWidth="1"/>
    <col min="6150" max="6150" width="7.125" style="1819" customWidth="1"/>
    <col min="6151" max="6151" width="9.25" style="1819" bestFit="1" customWidth="1"/>
    <col min="6152" max="6152" width="10" style="1819" bestFit="1" customWidth="1"/>
    <col min="6153" max="6153" width="13.625" style="1819" bestFit="1" customWidth="1"/>
    <col min="6154" max="6154" width="31.5" style="1819" bestFit="1" customWidth="1"/>
    <col min="6155" max="6155" width="42.125" style="1819" customWidth="1"/>
    <col min="6156" max="6156" width="13.5" style="1819" bestFit="1" customWidth="1"/>
    <col min="6157" max="6157" width="13.75" style="1819" customWidth="1"/>
    <col min="6158" max="6158" width="12.375" style="1819" customWidth="1"/>
    <col min="6159" max="6159" width="18.625" style="1819" customWidth="1"/>
    <col min="6160" max="6160" width="18.375" style="1819" customWidth="1"/>
    <col min="6161" max="6161" width="15.625" style="1819" customWidth="1"/>
    <col min="6162" max="6400" width="9" style="1819"/>
    <col min="6401" max="6401" width="2.625" style="1819" customWidth="1"/>
    <col min="6402" max="6402" width="13.25" style="1819" bestFit="1" customWidth="1"/>
    <col min="6403" max="6404" width="14.625" style="1819" bestFit="1" customWidth="1"/>
    <col min="6405" max="6405" width="39.125" style="1819" bestFit="1" customWidth="1"/>
    <col min="6406" max="6406" width="7.125" style="1819" customWidth="1"/>
    <col min="6407" max="6407" width="9.25" style="1819" bestFit="1" customWidth="1"/>
    <col min="6408" max="6408" width="10" style="1819" bestFit="1" customWidth="1"/>
    <col min="6409" max="6409" width="13.625" style="1819" bestFit="1" customWidth="1"/>
    <col min="6410" max="6410" width="31.5" style="1819" bestFit="1" customWidth="1"/>
    <col min="6411" max="6411" width="42.125" style="1819" customWidth="1"/>
    <col min="6412" max="6412" width="13.5" style="1819" bestFit="1" customWidth="1"/>
    <col min="6413" max="6413" width="13.75" style="1819" customWidth="1"/>
    <col min="6414" max="6414" width="12.375" style="1819" customWidth="1"/>
    <col min="6415" max="6415" width="18.625" style="1819" customWidth="1"/>
    <col min="6416" max="6416" width="18.375" style="1819" customWidth="1"/>
    <col min="6417" max="6417" width="15.625" style="1819" customWidth="1"/>
    <col min="6418" max="6656" width="9" style="1819"/>
    <col min="6657" max="6657" width="2.625" style="1819" customWidth="1"/>
    <col min="6658" max="6658" width="13.25" style="1819" bestFit="1" customWidth="1"/>
    <col min="6659" max="6660" width="14.625" style="1819" bestFit="1" customWidth="1"/>
    <col min="6661" max="6661" width="39.125" style="1819" bestFit="1" customWidth="1"/>
    <col min="6662" max="6662" width="7.125" style="1819" customWidth="1"/>
    <col min="6663" max="6663" width="9.25" style="1819" bestFit="1" customWidth="1"/>
    <col min="6664" max="6664" width="10" style="1819" bestFit="1" customWidth="1"/>
    <col min="6665" max="6665" width="13.625" style="1819" bestFit="1" customWidth="1"/>
    <col min="6666" max="6666" width="31.5" style="1819" bestFit="1" customWidth="1"/>
    <col min="6667" max="6667" width="42.125" style="1819" customWidth="1"/>
    <col min="6668" max="6668" width="13.5" style="1819" bestFit="1" customWidth="1"/>
    <col min="6669" max="6669" width="13.75" style="1819" customWidth="1"/>
    <col min="6670" max="6670" width="12.375" style="1819" customWidth="1"/>
    <col min="6671" max="6671" width="18.625" style="1819" customWidth="1"/>
    <col min="6672" max="6672" width="18.375" style="1819" customWidth="1"/>
    <col min="6673" max="6673" width="15.625" style="1819" customWidth="1"/>
    <col min="6674" max="6912" width="9" style="1819"/>
    <col min="6913" max="6913" width="2.625" style="1819" customWidth="1"/>
    <col min="6914" max="6914" width="13.25" style="1819" bestFit="1" customWidth="1"/>
    <col min="6915" max="6916" width="14.625" style="1819" bestFit="1" customWidth="1"/>
    <col min="6917" max="6917" width="39.125" style="1819" bestFit="1" customWidth="1"/>
    <col min="6918" max="6918" width="7.125" style="1819" customWidth="1"/>
    <col min="6919" max="6919" width="9.25" style="1819" bestFit="1" customWidth="1"/>
    <col min="6920" max="6920" width="10" style="1819" bestFit="1" customWidth="1"/>
    <col min="6921" max="6921" width="13.625" style="1819" bestFit="1" customWidth="1"/>
    <col min="6922" max="6922" width="31.5" style="1819" bestFit="1" customWidth="1"/>
    <col min="6923" max="6923" width="42.125" style="1819" customWidth="1"/>
    <col min="6924" max="6924" width="13.5" style="1819" bestFit="1" customWidth="1"/>
    <col min="6925" max="6925" width="13.75" style="1819" customWidth="1"/>
    <col min="6926" max="6926" width="12.375" style="1819" customWidth="1"/>
    <col min="6927" max="6927" width="18.625" style="1819" customWidth="1"/>
    <col min="6928" max="6928" width="18.375" style="1819" customWidth="1"/>
    <col min="6929" max="6929" width="15.625" style="1819" customWidth="1"/>
    <col min="6930" max="7168" width="9" style="1819"/>
    <col min="7169" max="7169" width="2.625" style="1819" customWidth="1"/>
    <col min="7170" max="7170" width="13.25" style="1819" bestFit="1" customWidth="1"/>
    <col min="7171" max="7172" width="14.625" style="1819" bestFit="1" customWidth="1"/>
    <col min="7173" max="7173" width="39.125" style="1819" bestFit="1" customWidth="1"/>
    <col min="7174" max="7174" width="7.125" style="1819" customWidth="1"/>
    <col min="7175" max="7175" width="9.25" style="1819" bestFit="1" customWidth="1"/>
    <col min="7176" max="7176" width="10" style="1819" bestFit="1" customWidth="1"/>
    <col min="7177" max="7177" width="13.625" style="1819" bestFit="1" customWidth="1"/>
    <col min="7178" max="7178" width="31.5" style="1819" bestFit="1" customWidth="1"/>
    <col min="7179" max="7179" width="42.125" style="1819" customWidth="1"/>
    <col min="7180" max="7180" width="13.5" style="1819" bestFit="1" customWidth="1"/>
    <col min="7181" max="7181" width="13.75" style="1819" customWidth="1"/>
    <col min="7182" max="7182" width="12.375" style="1819" customWidth="1"/>
    <col min="7183" max="7183" width="18.625" style="1819" customWidth="1"/>
    <col min="7184" max="7184" width="18.375" style="1819" customWidth="1"/>
    <col min="7185" max="7185" width="15.625" style="1819" customWidth="1"/>
    <col min="7186" max="7424" width="9" style="1819"/>
    <col min="7425" max="7425" width="2.625" style="1819" customWidth="1"/>
    <col min="7426" max="7426" width="13.25" style="1819" bestFit="1" customWidth="1"/>
    <col min="7427" max="7428" width="14.625" style="1819" bestFit="1" customWidth="1"/>
    <col min="7429" max="7429" width="39.125" style="1819" bestFit="1" customWidth="1"/>
    <col min="7430" max="7430" width="7.125" style="1819" customWidth="1"/>
    <col min="7431" max="7431" width="9.25" style="1819" bestFit="1" customWidth="1"/>
    <col min="7432" max="7432" width="10" style="1819" bestFit="1" customWidth="1"/>
    <col min="7433" max="7433" width="13.625" style="1819" bestFit="1" customWidth="1"/>
    <col min="7434" max="7434" width="31.5" style="1819" bestFit="1" customWidth="1"/>
    <col min="7435" max="7435" width="42.125" style="1819" customWidth="1"/>
    <col min="7436" max="7436" width="13.5" style="1819" bestFit="1" customWidth="1"/>
    <col min="7437" max="7437" width="13.75" style="1819" customWidth="1"/>
    <col min="7438" max="7438" width="12.375" style="1819" customWidth="1"/>
    <col min="7439" max="7439" width="18.625" style="1819" customWidth="1"/>
    <col min="7440" max="7440" width="18.375" style="1819" customWidth="1"/>
    <col min="7441" max="7441" width="15.625" style="1819" customWidth="1"/>
    <col min="7442" max="7680" width="9" style="1819"/>
    <col min="7681" max="7681" width="2.625" style="1819" customWidth="1"/>
    <col min="7682" max="7682" width="13.25" style="1819" bestFit="1" customWidth="1"/>
    <col min="7683" max="7684" width="14.625" style="1819" bestFit="1" customWidth="1"/>
    <col min="7685" max="7685" width="39.125" style="1819" bestFit="1" customWidth="1"/>
    <col min="7686" max="7686" width="7.125" style="1819" customWidth="1"/>
    <col min="7687" max="7687" width="9.25" style="1819" bestFit="1" customWidth="1"/>
    <col min="7688" max="7688" width="10" style="1819" bestFit="1" customWidth="1"/>
    <col min="7689" max="7689" width="13.625" style="1819" bestFit="1" customWidth="1"/>
    <col min="7690" max="7690" width="31.5" style="1819" bestFit="1" customWidth="1"/>
    <col min="7691" max="7691" width="42.125" style="1819" customWidth="1"/>
    <col min="7692" max="7692" width="13.5" style="1819" bestFit="1" customWidth="1"/>
    <col min="7693" max="7693" width="13.75" style="1819" customWidth="1"/>
    <col min="7694" max="7694" width="12.375" style="1819" customWidth="1"/>
    <col min="7695" max="7695" width="18.625" style="1819" customWidth="1"/>
    <col min="7696" max="7696" width="18.375" style="1819" customWidth="1"/>
    <col min="7697" max="7697" width="15.625" style="1819" customWidth="1"/>
    <col min="7698" max="7936" width="9" style="1819"/>
    <col min="7937" max="7937" width="2.625" style="1819" customWidth="1"/>
    <col min="7938" max="7938" width="13.25" style="1819" bestFit="1" customWidth="1"/>
    <col min="7939" max="7940" width="14.625" style="1819" bestFit="1" customWidth="1"/>
    <col min="7941" max="7941" width="39.125" style="1819" bestFit="1" customWidth="1"/>
    <col min="7942" max="7942" width="7.125" style="1819" customWidth="1"/>
    <col min="7943" max="7943" width="9.25" style="1819" bestFit="1" customWidth="1"/>
    <col min="7944" max="7944" width="10" style="1819" bestFit="1" customWidth="1"/>
    <col min="7945" max="7945" width="13.625" style="1819" bestFit="1" customWidth="1"/>
    <col min="7946" max="7946" width="31.5" style="1819" bestFit="1" customWidth="1"/>
    <col min="7947" max="7947" width="42.125" style="1819" customWidth="1"/>
    <col min="7948" max="7948" width="13.5" style="1819" bestFit="1" customWidth="1"/>
    <col min="7949" max="7949" width="13.75" style="1819" customWidth="1"/>
    <col min="7950" max="7950" width="12.375" style="1819" customWidth="1"/>
    <col min="7951" max="7951" width="18.625" style="1819" customWidth="1"/>
    <col min="7952" max="7952" width="18.375" style="1819" customWidth="1"/>
    <col min="7953" max="7953" width="15.625" style="1819" customWidth="1"/>
    <col min="7954" max="8192" width="9" style="1819"/>
    <col min="8193" max="8193" width="2.625" style="1819" customWidth="1"/>
    <col min="8194" max="8194" width="13.25" style="1819" bestFit="1" customWidth="1"/>
    <col min="8195" max="8196" width="14.625" style="1819" bestFit="1" customWidth="1"/>
    <col min="8197" max="8197" width="39.125" style="1819" bestFit="1" customWidth="1"/>
    <col min="8198" max="8198" width="7.125" style="1819" customWidth="1"/>
    <col min="8199" max="8199" width="9.25" style="1819" bestFit="1" customWidth="1"/>
    <col min="8200" max="8200" width="10" style="1819" bestFit="1" customWidth="1"/>
    <col min="8201" max="8201" width="13.625" style="1819" bestFit="1" customWidth="1"/>
    <col min="8202" max="8202" width="31.5" style="1819" bestFit="1" customWidth="1"/>
    <col min="8203" max="8203" width="42.125" style="1819" customWidth="1"/>
    <col min="8204" max="8204" width="13.5" style="1819" bestFit="1" customWidth="1"/>
    <col min="8205" max="8205" width="13.75" style="1819" customWidth="1"/>
    <col min="8206" max="8206" width="12.375" style="1819" customWidth="1"/>
    <col min="8207" max="8207" width="18.625" style="1819" customWidth="1"/>
    <col min="8208" max="8208" width="18.375" style="1819" customWidth="1"/>
    <col min="8209" max="8209" width="15.625" style="1819" customWidth="1"/>
    <col min="8210" max="8448" width="9" style="1819"/>
    <col min="8449" max="8449" width="2.625" style="1819" customWidth="1"/>
    <col min="8450" max="8450" width="13.25" style="1819" bestFit="1" customWidth="1"/>
    <col min="8451" max="8452" width="14.625" style="1819" bestFit="1" customWidth="1"/>
    <col min="8453" max="8453" width="39.125" style="1819" bestFit="1" customWidth="1"/>
    <col min="8454" max="8454" width="7.125" style="1819" customWidth="1"/>
    <col min="8455" max="8455" width="9.25" style="1819" bestFit="1" customWidth="1"/>
    <col min="8456" max="8456" width="10" style="1819" bestFit="1" customWidth="1"/>
    <col min="8457" max="8457" width="13.625" style="1819" bestFit="1" customWidth="1"/>
    <col min="8458" max="8458" width="31.5" style="1819" bestFit="1" customWidth="1"/>
    <col min="8459" max="8459" width="42.125" style="1819" customWidth="1"/>
    <col min="8460" max="8460" width="13.5" style="1819" bestFit="1" customWidth="1"/>
    <col min="8461" max="8461" width="13.75" style="1819" customWidth="1"/>
    <col min="8462" max="8462" width="12.375" style="1819" customWidth="1"/>
    <col min="8463" max="8463" width="18.625" style="1819" customWidth="1"/>
    <col min="8464" max="8464" width="18.375" style="1819" customWidth="1"/>
    <col min="8465" max="8465" width="15.625" style="1819" customWidth="1"/>
    <col min="8466" max="8704" width="9" style="1819"/>
    <col min="8705" max="8705" width="2.625" style="1819" customWidth="1"/>
    <col min="8706" max="8706" width="13.25" style="1819" bestFit="1" customWidth="1"/>
    <col min="8707" max="8708" width="14.625" style="1819" bestFit="1" customWidth="1"/>
    <col min="8709" max="8709" width="39.125" style="1819" bestFit="1" customWidth="1"/>
    <col min="8710" max="8710" width="7.125" style="1819" customWidth="1"/>
    <col min="8711" max="8711" width="9.25" style="1819" bestFit="1" customWidth="1"/>
    <col min="8712" max="8712" width="10" style="1819" bestFit="1" customWidth="1"/>
    <col min="8713" max="8713" width="13.625" style="1819" bestFit="1" customWidth="1"/>
    <col min="8714" max="8714" width="31.5" style="1819" bestFit="1" customWidth="1"/>
    <col min="8715" max="8715" width="42.125" style="1819" customWidth="1"/>
    <col min="8716" max="8716" width="13.5" style="1819" bestFit="1" customWidth="1"/>
    <col min="8717" max="8717" width="13.75" style="1819" customWidth="1"/>
    <col min="8718" max="8718" width="12.375" style="1819" customWidth="1"/>
    <col min="8719" max="8719" width="18.625" style="1819" customWidth="1"/>
    <col min="8720" max="8720" width="18.375" style="1819" customWidth="1"/>
    <col min="8721" max="8721" width="15.625" style="1819" customWidth="1"/>
    <col min="8722" max="8960" width="9" style="1819"/>
    <col min="8961" max="8961" width="2.625" style="1819" customWidth="1"/>
    <col min="8962" max="8962" width="13.25" style="1819" bestFit="1" customWidth="1"/>
    <col min="8963" max="8964" width="14.625" style="1819" bestFit="1" customWidth="1"/>
    <col min="8965" max="8965" width="39.125" style="1819" bestFit="1" customWidth="1"/>
    <col min="8966" max="8966" width="7.125" style="1819" customWidth="1"/>
    <col min="8967" max="8967" width="9.25" style="1819" bestFit="1" customWidth="1"/>
    <col min="8968" max="8968" width="10" style="1819" bestFit="1" customWidth="1"/>
    <col min="8969" max="8969" width="13.625" style="1819" bestFit="1" customWidth="1"/>
    <col min="8970" max="8970" width="31.5" style="1819" bestFit="1" customWidth="1"/>
    <col min="8971" max="8971" width="42.125" style="1819" customWidth="1"/>
    <col min="8972" max="8972" width="13.5" style="1819" bestFit="1" customWidth="1"/>
    <col min="8973" max="8973" width="13.75" style="1819" customWidth="1"/>
    <col min="8974" max="8974" width="12.375" style="1819" customWidth="1"/>
    <col min="8975" max="8975" width="18.625" style="1819" customWidth="1"/>
    <col min="8976" max="8976" width="18.375" style="1819" customWidth="1"/>
    <col min="8977" max="8977" width="15.625" style="1819" customWidth="1"/>
    <col min="8978" max="9216" width="9" style="1819"/>
    <col min="9217" max="9217" width="2.625" style="1819" customWidth="1"/>
    <col min="9218" max="9218" width="13.25" style="1819" bestFit="1" customWidth="1"/>
    <col min="9219" max="9220" width="14.625" style="1819" bestFit="1" customWidth="1"/>
    <col min="9221" max="9221" width="39.125" style="1819" bestFit="1" customWidth="1"/>
    <col min="9222" max="9222" width="7.125" style="1819" customWidth="1"/>
    <col min="9223" max="9223" width="9.25" style="1819" bestFit="1" customWidth="1"/>
    <col min="9224" max="9224" width="10" style="1819" bestFit="1" customWidth="1"/>
    <col min="9225" max="9225" width="13.625" style="1819" bestFit="1" customWidth="1"/>
    <col min="9226" max="9226" width="31.5" style="1819" bestFit="1" customWidth="1"/>
    <col min="9227" max="9227" width="42.125" style="1819" customWidth="1"/>
    <col min="9228" max="9228" width="13.5" style="1819" bestFit="1" customWidth="1"/>
    <col min="9229" max="9229" width="13.75" style="1819" customWidth="1"/>
    <col min="9230" max="9230" width="12.375" style="1819" customWidth="1"/>
    <col min="9231" max="9231" width="18.625" style="1819" customWidth="1"/>
    <col min="9232" max="9232" width="18.375" style="1819" customWidth="1"/>
    <col min="9233" max="9233" width="15.625" style="1819" customWidth="1"/>
    <col min="9234" max="9472" width="9" style="1819"/>
    <col min="9473" max="9473" width="2.625" style="1819" customWidth="1"/>
    <col min="9474" max="9474" width="13.25" style="1819" bestFit="1" customWidth="1"/>
    <col min="9475" max="9476" width="14.625" style="1819" bestFit="1" customWidth="1"/>
    <col min="9477" max="9477" width="39.125" style="1819" bestFit="1" customWidth="1"/>
    <col min="9478" max="9478" width="7.125" style="1819" customWidth="1"/>
    <col min="9479" max="9479" width="9.25" style="1819" bestFit="1" customWidth="1"/>
    <col min="9480" max="9480" width="10" style="1819" bestFit="1" customWidth="1"/>
    <col min="9481" max="9481" width="13.625" style="1819" bestFit="1" customWidth="1"/>
    <col min="9482" max="9482" width="31.5" style="1819" bestFit="1" customWidth="1"/>
    <col min="9483" max="9483" width="42.125" style="1819" customWidth="1"/>
    <col min="9484" max="9484" width="13.5" style="1819" bestFit="1" customWidth="1"/>
    <col min="9485" max="9485" width="13.75" style="1819" customWidth="1"/>
    <col min="9486" max="9486" width="12.375" style="1819" customWidth="1"/>
    <col min="9487" max="9487" width="18.625" style="1819" customWidth="1"/>
    <col min="9488" max="9488" width="18.375" style="1819" customWidth="1"/>
    <col min="9489" max="9489" width="15.625" style="1819" customWidth="1"/>
    <col min="9490" max="9728" width="9" style="1819"/>
    <col min="9729" max="9729" width="2.625" style="1819" customWidth="1"/>
    <col min="9730" max="9730" width="13.25" style="1819" bestFit="1" customWidth="1"/>
    <col min="9731" max="9732" width="14.625" style="1819" bestFit="1" customWidth="1"/>
    <col min="9733" max="9733" width="39.125" style="1819" bestFit="1" customWidth="1"/>
    <col min="9734" max="9734" width="7.125" style="1819" customWidth="1"/>
    <col min="9735" max="9735" width="9.25" style="1819" bestFit="1" customWidth="1"/>
    <col min="9736" max="9736" width="10" style="1819" bestFit="1" customWidth="1"/>
    <col min="9737" max="9737" width="13.625" style="1819" bestFit="1" customWidth="1"/>
    <col min="9738" max="9738" width="31.5" style="1819" bestFit="1" customWidth="1"/>
    <col min="9739" max="9739" width="42.125" style="1819" customWidth="1"/>
    <col min="9740" max="9740" width="13.5" style="1819" bestFit="1" customWidth="1"/>
    <col min="9741" max="9741" width="13.75" style="1819" customWidth="1"/>
    <col min="9742" max="9742" width="12.375" style="1819" customWidth="1"/>
    <col min="9743" max="9743" width="18.625" style="1819" customWidth="1"/>
    <col min="9744" max="9744" width="18.375" style="1819" customWidth="1"/>
    <col min="9745" max="9745" width="15.625" style="1819" customWidth="1"/>
    <col min="9746" max="9984" width="9" style="1819"/>
    <col min="9985" max="9985" width="2.625" style="1819" customWidth="1"/>
    <col min="9986" max="9986" width="13.25" style="1819" bestFit="1" customWidth="1"/>
    <col min="9987" max="9988" width="14.625" style="1819" bestFit="1" customWidth="1"/>
    <col min="9989" max="9989" width="39.125" style="1819" bestFit="1" customWidth="1"/>
    <col min="9990" max="9990" width="7.125" style="1819" customWidth="1"/>
    <col min="9991" max="9991" width="9.25" style="1819" bestFit="1" customWidth="1"/>
    <col min="9992" max="9992" width="10" style="1819" bestFit="1" customWidth="1"/>
    <col min="9993" max="9993" width="13.625" style="1819" bestFit="1" customWidth="1"/>
    <col min="9994" max="9994" width="31.5" style="1819" bestFit="1" customWidth="1"/>
    <col min="9995" max="9995" width="42.125" style="1819" customWidth="1"/>
    <col min="9996" max="9996" width="13.5" style="1819" bestFit="1" customWidth="1"/>
    <col min="9997" max="9997" width="13.75" style="1819" customWidth="1"/>
    <col min="9998" max="9998" width="12.375" style="1819" customWidth="1"/>
    <col min="9999" max="9999" width="18.625" style="1819" customWidth="1"/>
    <col min="10000" max="10000" width="18.375" style="1819" customWidth="1"/>
    <col min="10001" max="10001" width="15.625" style="1819" customWidth="1"/>
    <col min="10002" max="10240" width="9" style="1819"/>
    <col min="10241" max="10241" width="2.625" style="1819" customWidth="1"/>
    <col min="10242" max="10242" width="13.25" style="1819" bestFit="1" customWidth="1"/>
    <col min="10243" max="10244" width="14.625" style="1819" bestFit="1" customWidth="1"/>
    <col min="10245" max="10245" width="39.125" style="1819" bestFit="1" customWidth="1"/>
    <col min="10246" max="10246" width="7.125" style="1819" customWidth="1"/>
    <col min="10247" max="10247" width="9.25" style="1819" bestFit="1" customWidth="1"/>
    <col min="10248" max="10248" width="10" style="1819" bestFit="1" customWidth="1"/>
    <col min="10249" max="10249" width="13.625" style="1819" bestFit="1" customWidth="1"/>
    <col min="10250" max="10250" width="31.5" style="1819" bestFit="1" customWidth="1"/>
    <col min="10251" max="10251" width="42.125" style="1819" customWidth="1"/>
    <col min="10252" max="10252" width="13.5" style="1819" bestFit="1" customWidth="1"/>
    <col min="10253" max="10253" width="13.75" style="1819" customWidth="1"/>
    <col min="10254" max="10254" width="12.375" style="1819" customWidth="1"/>
    <col min="10255" max="10255" width="18.625" style="1819" customWidth="1"/>
    <col min="10256" max="10256" width="18.375" style="1819" customWidth="1"/>
    <col min="10257" max="10257" width="15.625" style="1819" customWidth="1"/>
    <col min="10258" max="10496" width="9" style="1819"/>
    <col min="10497" max="10497" width="2.625" style="1819" customWidth="1"/>
    <col min="10498" max="10498" width="13.25" style="1819" bestFit="1" customWidth="1"/>
    <col min="10499" max="10500" width="14.625" style="1819" bestFit="1" customWidth="1"/>
    <col min="10501" max="10501" width="39.125" style="1819" bestFit="1" customWidth="1"/>
    <col min="10502" max="10502" width="7.125" style="1819" customWidth="1"/>
    <col min="10503" max="10503" width="9.25" style="1819" bestFit="1" customWidth="1"/>
    <col min="10504" max="10504" width="10" style="1819" bestFit="1" customWidth="1"/>
    <col min="10505" max="10505" width="13.625" style="1819" bestFit="1" customWidth="1"/>
    <col min="10506" max="10506" width="31.5" style="1819" bestFit="1" customWidth="1"/>
    <col min="10507" max="10507" width="42.125" style="1819" customWidth="1"/>
    <col min="10508" max="10508" width="13.5" style="1819" bestFit="1" customWidth="1"/>
    <col min="10509" max="10509" width="13.75" style="1819" customWidth="1"/>
    <col min="10510" max="10510" width="12.375" style="1819" customWidth="1"/>
    <col min="10511" max="10511" width="18.625" style="1819" customWidth="1"/>
    <col min="10512" max="10512" width="18.375" style="1819" customWidth="1"/>
    <col min="10513" max="10513" width="15.625" style="1819" customWidth="1"/>
    <col min="10514" max="10752" width="9" style="1819"/>
    <col min="10753" max="10753" width="2.625" style="1819" customWidth="1"/>
    <col min="10754" max="10754" width="13.25" style="1819" bestFit="1" customWidth="1"/>
    <col min="10755" max="10756" width="14.625" style="1819" bestFit="1" customWidth="1"/>
    <col min="10757" max="10757" width="39.125" style="1819" bestFit="1" customWidth="1"/>
    <col min="10758" max="10758" width="7.125" style="1819" customWidth="1"/>
    <col min="10759" max="10759" width="9.25" style="1819" bestFit="1" customWidth="1"/>
    <col min="10760" max="10760" width="10" style="1819" bestFit="1" customWidth="1"/>
    <col min="10761" max="10761" width="13.625" style="1819" bestFit="1" customWidth="1"/>
    <col min="10762" max="10762" width="31.5" style="1819" bestFit="1" customWidth="1"/>
    <col min="10763" max="10763" width="42.125" style="1819" customWidth="1"/>
    <col min="10764" max="10764" width="13.5" style="1819" bestFit="1" customWidth="1"/>
    <col min="10765" max="10765" width="13.75" style="1819" customWidth="1"/>
    <col min="10766" max="10766" width="12.375" style="1819" customWidth="1"/>
    <col min="10767" max="10767" width="18.625" style="1819" customWidth="1"/>
    <col min="10768" max="10768" width="18.375" style="1819" customWidth="1"/>
    <col min="10769" max="10769" width="15.625" style="1819" customWidth="1"/>
    <col min="10770" max="11008" width="9" style="1819"/>
    <col min="11009" max="11009" width="2.625" style="1819" customWidth="1"/>
    <col min="11010" max="11010" width="13.25" style="1819" bestFit="1" customWidth="1"/>
    <col min="11011" max="11012" width="14.625" style="1819" bestFit="1" customWidth="1"/>
    <col min="11013" max="11013" width="39.125" style="1819" bestFit="1" customWidth="1"/>
    <col min="11014" max="11014" width="7.125" style="1819" customWidth="1"/>
    <col min="11015" max="11015" width="9.25" style="1819" bestFit="1" customWidth="1"/>
    <col min="11016" max="11016" width="10" style="1819" bestFit="1" customWidth="1"/>
    <col min="11017" max="11017" width="13.625" style="1819" bestFit="1" customWidth="1"/>
    <col min="11018" max="11018" width="31.5" style="1819" bestFit="1" customWidth="1"/>
    <col min="11019" max="11019" width="42.125" style="1819" customWidth="1"/>
    <col min="11020" max="11020" width="13.5" style="1819" bestFit="1" customWidth="1"/>
    <col min="11021" max="11021" width="13.75" style="1819" customWidth="1"/>
    <col min="11022" max="11022" width="12.375" style="1819" customWidth="1"/>
    <col min="11023" max="11023" width="18.625" style="1819" customWidth="1"/>
    <col min="11024" max="11024" width="18.375" style="1819" customWidth="1"/>
    <col min="11025" max="11025" width="15.625" style="1819" customWidth="1"/>
    <col min="11026" max="11264" width="9" style="1819"/>
    <col min="11265" max="11265" width="2.625" style="1819" customWidth="1"/>
    <col min="11266" max="11266" width="13.25" style="1819" bestFit="1" customWidth="1"/>
    <col min="11267" max="11268" width="14.625" style="1819" bestFit="1" customWidth="1"/>
    <col min="11269" max="11269" width="39.125" style="1819" bestFit="1" customWidth="1"/>
    <col min="11270" max="11270" width="7.125" style="1819" customWidth="1"/>
    <col min="11271" max="11271" width="9.25" style="1819" bestFit="1" customWidth="1"/>
    <col min="11272" max="11272" width="10" style="1819" bestFit="1" customWidth="1"/>
    <col min="11273" max="11273" width="13.625" style="1819" bestFit="1" customWidth="1"/>
    <col min="11274" max="11274" width="31.5" style="1819" bestFit="1" customWidth="1"/>
    <col min="11275" max="11275" width="42.125" style="1819" customWidth="1"/>
    <col min="11276" max="11276" width="13.5" style="1819" bestFit="1" customWidth="1"/>
    <col min="11277" max="11277" width="13.75" style="1819" customWidth="1"/>
    <col min="11278" max="11278" width="12.375" style="1819" customWidth="1"/>
    <col min="11279" max="11279" width="18.625" style="1819" customWidth="1"/>
    <col min="11280" max="11280" width="18.375" style="1819" customWidth="1"/>
    <col min="11281" max="11281" width="15.625" style="1819" customWidth="1"/>
    <col min="11282" max="11520" width="9" style="1819"/>
    <col min="11521" max="11521" width="2.625" style="1819" customWidth="1"/>
    <col min="11522" max="11522" width="13.25" style="1819" bestFit="1" customWidth="1"/>
    <col min="11523" max="11524" width="14.625" style="1819" bestFit="1" customWidth="1"/>
    <col min="11525" max="11525" width="39.125" style="1819" bestFit="1" customWidth="1"/>
    <col min="11526" max="11526" width="7.125" style="1819" customWidth="1"/>
    <col min="11527" max="11527" width="9.25" style="1819" bestFit="1" customWidth="1"/>
    <col min="11528" max="11528" width="10" style="1819" bestFit="1" customWidth="1"/>
    <col min="11529" max="11529" width="13.625" style="1819" bestFit="1" customWidth="1"/>
    <col min="11530" max="11530" width="31.5" style="1819" bestFit="1" customWidth="1"/>
    <col min="11531" max="11531" width="42.125" style="1819" customWidth="1"/>
    <col min="11532" max="11532" width="13.5" style="1819" bestFit="1" customWidth="1"/>
    <col min="11533" max="11533" width="13.75" style="1819" customWidth="1"/>
    <col min="11534" max="11534" width="12.375" style="1819" customWidth="1"/>
    <col min="11535" max="11535" width="18.625" style="1819" customWidth="1"/>
    <col min="11536" max="11536" width="18.375" style="1819" customWidth="1"/>
    <col min="11537" max="11537" width="15.625" style="1819" customWidth="1"/>
    <col min="11538" max="11776" width="9" style="1819"/>
    <col min="11777" max="11777" width="2.625" style="1819" customWidth="1"/>
    <col min="11778" max="11778" width="13.25" style="1819" bestFit="1" customWidth="1"/>
    <col min="11779" max="11780" width="14.625" style="1819" bestFit="1" customWidth="1"/>
    <col min="11781" max="11781" width="39.125" style="1819" bestFit="1" customWidth="1"/>
    <col min="11782" max="11782" width="7.125" style="1819" customWidth="1"/>
    <col min="11783" max="11783" width="9.25" style="1819" bestFit="1" customWidth="1"/>
    <col min="11784" max="11784" width="10" style="1819" bestFit="1" customWidth="1"/>
    <col min="11785" max="11785" width="13.625" style="1819" bestFit="1" customWidth="1"/>
    <col min="11786" max="11786" width="31.5" style="1819" bestFit="1" customWidth="1"/>
    <col min="11787" max="11787" width="42.125" style="1819" customWidth="1"/>
    <col min="11788" max="11788" width="13.5" style="1819" bestFit="1" customWidth="1"/>
    <col min="11789" max="11789" width="13.75" style="1819" customWidth="1"/>
    <col min="11790" max="11790" width="12.375" style="1819" customWidth="1"/>
    <col min="11791" max="11791" width="18.625" style="1819" customWidth="1"/>
    <col min="11792" max="11792" width="18.375" style="1819" customWidth="1"/>
    <col min="11793" max="11793" width="15.625" style="1819" customWidth="1"/>
    <col min="11794" max="12032" width="9" style="1819"/>
    <col min="12033" max="12033" width="2.625" style="1819" customWidth="1"/>
    <col min="12034" max="12034" width="13.25" style="1819" bestFit="1" customWidth="1"/>
    <col min="12035" max="12036" width="14.625" style="1819" bestFit="1" customWidth="1"/>
    <col min="12037" max="12037" width="39.125" style="1819" bestFit="1" customWidth="1"/>
    <col min="12038" max="12038" width="7.125" style="1819" customWidth="1"/>
    <col min="12039" max="12039" width="9.25" style="1819" bestFit="1" customWidth="1"/>
    <col min="12040" max="12040" width="10" style="1819" bestFit="1" customWidth="1"/>
    <col min="12041" max="12041" width="13.625" style="1819" bestFit="1" customWidth="1"/>
    <col min="12042" max="12042" width="31.5" style="1819" bestFit="1" customWidth="1"/>
    <col min="12043" max="12043" width="42.125" style="1819" customWidth="1"/>
    <col min="12044" max="12044" width="13.5" style="1819" bestFit="1" customWidth="1"/>
    <col min="12045" max="12045" width="13.75" style="1819" customWidth="1"/>
    <col min="12046" max="12046" width="12.375" style="1819" customWidth="1"/>
    <col min="12047" max="12047" width="18.625" style="1819" customWidth="1"/>
    <col min="12048" max="12048" width="18.375" style="1819" customWidth="1"/>
    <col min="12049" max="12049" width="15.625" style="1819" customWidth="1"/>
    <col min="12050" max="12288" width="9" style="1819"/>
    <col min="12289" max="12289" width="2.625" style="1819" customWidth="1"/>
    <col min="12290" max="12290" width="13.25" style="1819" bestFit="1" customWidth="1"/>
    <col min="12291" max="12292" width="14.625" style="1819" bestFit="1" customWidth="1"/>
    <col min="12293" max="12293" width="39.125" style="1819" bestFit="1" customWidth="1"/>
    <col min="12294" max="12294" width="7.125" style="1819" customWidth="1"/>
    <col min="12295" max="12295" width="9.25" style="1819" bestFit="1" customWidth="1"/>
    <col min="12296" max="12296" width="10" style="1819" bestFit="1" customWidth="1"/>
    <col min="12297" max="12297" width="13.625" style="1819" bestFit="1" customWidth="1"/>
    <col min="12298" max="12298" width="31.5" style="1819" bestFit="1" customWidth="1"/>
    <col min="12299" max="12299" width="42.125" style="1819" customWidth="1"/>
    <col min="12300" max="12300" width="13.5" style="1819" bestFit="1" customWidth="1"/>
    <col min="12301" max="12301" width="13.75" style="1819" customWidth="1"/>
    <col min="12302" max="12302" width="12.375" style="1819" customWidth="1"/>
    <col min="12303" max="12303" width="18.625" style="1819" customWidth="1"/>
    <col min="12304" max="12304" width="18.375" style="1819" customWidth="1"/>
    <col min="12305" max="12305" width="15.625" style="1819" customWidth="1"/>
    <col min="12306" max="12544" width="9" style="1819"/>
    <col min="12545" max="12545" width="2.625" style="1819" customWidth="1"/>
    <col min="12546" max="12546" width="13.25" style="1819" bestFit="1" customWidth="1"/>
    <col min="12547" max="12548" width="14.625" style="1819" bestFit="1" customWidth="1"/>
    <col min="12549" max="12549" width="39.125" style="1819" bestFit="1" customWidth="1"/>
    <col min="12550" max="12550" width="7.125" style="1819" customWidth="1"/>
    <col min="12551" max="12551" width="9.25" style="1819" bestFit="1" customWidth="1"/>
    <col min="12552" max="12552" width="10" style="1819" bestFit="1" customWidth="1"/>
    <col min="12553" max="12553" width="13.625" style="1819" bestFit="1" customWidth="1"/>
    <col min="12554" max="12554" width="31.5" style="1819" bestFit="1" customWidth="1"/>
    <col min="12555" max="12555" width="42.125" style="1819" customWidth="1"/>
    <col min="12556" max="12556" width="13.5" style="1819" bestFit="1" customWidth="1"/>
    <col min="12557" max="12557" width="13.75" style="1819" customWidth="1"/>
    <col min="12558" max="12558" width="12.375" style="1819" customWidth="1"/>
    <col min="12559" max="12559" width="18.625" style="1819" customWidth="1"/>
    <col min="12560" max="12560" width="18.375" style="1819" customWidth="1"/>
    <col min="12561" max="12561" width="15.625" style="1819" customWidth="1"/>
    <col min="12562" max="12800" width="9" style="1819"/>
    <col min="12801" max="12801" width="2.625" style="1819" customWidth="1"/>
    <col min="12802" max="12802" width="13.25" style="1819" bestFit="1" customWidth="1"/>
    <col min="12803" max="12804" width="14.625" style="1819" bestFit="1" customWidth="1"/>
    <col min="12805" max="12805" width="39.125" style="1819" bestFit="1" customWidth="1"/>
    <col min="12806" max="12806" width="7.125" style="1819" customWidth="1"/>
    <col min="12807" max="12807" width="9.25" style="1819" bestFit="1" customWidth="1"/>
    <col min="12808" max="12808" width="10" style="1819" bestFit="1" customWidth="1"/>
    <col min="12809" max="12809" width="13.625" style="1819" bestFit="1" customWidth="1"/>
    <col min="12810" max="12810" width="31.5" style="1819" bestFit="1" customWidth="1"/>
    <col min="12811" max="12811" width="42.125" style="1819" customWidth="1"/>
    <col min="12812" max="12812" width="13.5" style="1819" bestFit="1" customWidth="1"/>
    <col min="12813" max="12813" width="13.75" style="1819" customWidth="1"/>
    <col min="12814" max="12814" width="12.375" style="1819" customWidth="1"/>
    <col min="12815" max="12815" width="18.625" style="1819" customWidth="1"/>
    <col min="12816" max="12816" width="18.375" style="1819" customWidth="1"/>
    <col min="12817" max="12817" width="15.625" style="1819" customWidth="1"/>
    <col min="12818" max="13056" width="9" style="1819"/>
    <col min="13057" max="13057" width="2.625" style="1819" customWidth="1"/>
    <col min="13058" max="13058" width="13.25" style="1819" bestFit="1" customWidth="1"/>
    <col min="13059" max="13060" width="14.625" style="1819" bestFit="1" customWidth="1"/>
    <col min="13061" max="13061" width="39.125" style="1819" bestFit="1" customWidth="1"/>
    <col min="13062" max="13062" width="7.125" style="1819" customWidth="1"/>
    <col min="13063" max="13063" width="9.25" style="1819" bestFit="1" customWidth="1"/>
    <col min="13064" max="13064" width="10" style="1819" bestFit="1" customWidth="1"/>
    <col min="13065" max="13065" width="13.625" style="1819" bestFit="1" customWidth="1"/>
    <col min="13066" max="13066" width="31.5" style="1819" bestFit="1" customWidth="1"/>
    <col min="13067" max="13067" width="42.125" style="1819" customWidth="1"/>
    <col min="13068" max="13068" width="13.5" style="1819" bestFit="1" customWidth="1"/>
    <col min="13069" max="13069" width="13.75" style="1819" customWidth="1"/>
    <col min="13070" max="13070" width="12.375" style="1819" customWidth="1"/>
    <col min="13071" max="13071" width="18.625" style="1819" customWidth="1"/>
    <col min="13072" max="13072" width="18.375" style="1819" customWidth="1"/>
    <col min="13073" max="13073" width="15.625" style="1819" customWidth="1"/>
    <col min="13074" max="13312" width="9" style="1819"/>
    <col min="13313" max="13313" width="2.625" style="1819" customWidth="1"/>
    <col min="13314" max="13314" width="13.25" style="1819" bestFit="1" customWidth="1"/>
    <col min="13315" max="13316" width="14.625" style="1819" bestFit="1" customWidth="1"/>
    <col min="13317" max="13317" width="39.125" style="1819" bestFit="1" customWidth="1"/>
    <col min="13318" max="13318" width="7.125" style="1819" customWidth="1"/>
    <col min="13319" max="13319" width="9.25" style="1819" bestFit="1" customWidth="1"/>
    <col min="13320" max="13320" width="10" style="1819" bestFit="1" customWidth="1"/>
    <col min="13321" max="13321" width="13.625" style="1819" bestFit="1" customWidth="1"/>
    <col min="13322" max="13322" width="31.5" style="1819" bestFit="1" customWidth="1"/>
    <col min="13323" max="13323" width="42.125" style="1819" customWidth="1"/>
    <col min="13324" max="13324" width="13.5" style="1819" bestFit="1" customWidth="1"/>
    <col min="13325" max="13325" width="13.75" style="1819" customWidth="1"/>
    <col min="13326" max="13326" width="12.375" style="1819" customWidth="1"/>
    <col min="13327" max="13327" width="18.625" style="1819" customWidth="1"/>
    <col min="13328" max="13328" width="18.375" style="1819" customWidth="1"/>
    <col min="13329" max="13329" width="15.625" style="1819" customWidth="1"/>
    <col min="13330" max="13568" width="9" style="1819"/>
    <col min="13569" max="13569" width="2.625" style="1819" customWidth="1"/>
    <col min="13570" max="13570" width="13.25" style="1819" bestFit="1" customWidth="1"/>
    <col min="13571" max="13572" width="14.625" style="1819" bestFit="1" customWidth="1"/>
    <col min="13573" max="13573" width="39.125" style="1819" bestFit="1" customWidth="1"/>
    <col min="13574" max="13574" width="7.125" style="1819" customWidth="1"/>
    <col min="13575" max="13575" width="9.25" style="1819" bestFit="1" customWidth="1"/>
    <col min="13576" max="13576" width="10" style="1819" bestFit="1" customWidth="1"/>
    <col min="13577" max="13577" width="13.625" style="1819" bestFit="1" customWidth="1"/>
    <col min="13578" max="13578" width="31.5" style="1819" bestFit="1" customWidth="1"/>
    <col min="13579" max="13579" width="42.125" style="1819" customWidth="1"/>
    <col min="13580" max="13580" width="13.5" style="1819" bestFit="1" customWidth="1"/>
    <col min="13581" max="13581" width="13.75" style="1819" customWidth="1"/>
    <col min="13582" max="13582" width="12.375" style="1819" customWidth="1"/>
    <col min="13583" max="13583" width="18.625" style="1819" customWidth="1"/>
    <col min="13584" max="13584" width="18.375" style="1819" customWidth="1"/>
    <col min="13585" max="13585" width="15.625" style="1819" customWidth="1"/>
    <col min="13586" max="13824" width="9" style="1819"/>
    <col min="13825" max="13825" width="2.625" style="1819" customWidth="1"/>
    <col min="13826" max="13826" width="13.25" style="1819" bestFit="1" customWidth="1"/>
    <col min="13827" max="13828" width="14.625" style="1819" bestFit="1" customWidth="1"/>
    <col min="13829" max="13829" width="39.125" style="1819" bestFit="1" customWidth="1"/>
    <col min="13830" max="13830" width="7.125" style="1819" customWidth="1"/>
    <col min="13831" max="13831" width="9.25" style="1819" bestFit="1" customWidth="1"/>
    <col min="13832" max="13832" width="10" style="1819" bestFit="1" customWidth="1"/>
    <col min="13833" max="13833" width="13.625" style="1819" bestFit="1" customWidth="1"/>
    <col min="13834" max="13834" width="31.5" style="1819" bestFit="1" customWidth="1"/>
    <col min="13835" max="13835" width="42.125" style="1819" customWidth="1"/>
    <col min="13836" max="13836" width="13.5" style="1819" bestFit="1" customWidth="1"/>
    <col min="13837" max="13837" width="13.75" style="1819" customWidth="1"/>
    <col min="13838" max="13838" width="12.375" style="1819" customWidth="1"/>
    <col min="13839" max="13839" width="18.625" style="1819" customWidth="1"/>
    <col min="13840" max="13840" width="18.375" style="1819" customWidth="1"/>
    <col min="13841" max="13841" width="15.625" style="1819" customWidth="1"/>
    <col min="13842" max="14080" width="9" style="1819"/>
    <col min="14081" max="14081" width="2.625" style="1819" customWidth="1"/>
    <col min="14082" max="14082" width="13.25" style="1819" bestFit="1" customWidth="1"/>
    <col min="14083" max="14084" width="14.625" style="1819" bestFit="1" customWidth="1"/>
    <col min="14085" max="14085" width="39.125" style="1819" bestFit="1" customWidth="1"/>
    <col min="14086" max="14086" width="7.125" style="1819" customWidth="1"/>
    <col min="14087" max="14087" width="9.25" style="1819" bestFit="1" customWidth="1"/>
    <col min="14088" max="14088" width="10" style="1819" bestFit="1" customWidth="1"/>
    <col min="14089" max="14089" width="13.625" style="1819" bestFit="1" customWidth="1"/>
    <col min="14090" max="14090" width="31.5" style="1819" bestFit="1" customWidth="1"/>
    <col min="14091" max="14091" width="42.125" style="1819" customWidth="1"/>
    <col min="14092" max="14092" width="13.5" style="1819" bestFit="1" customWidth="1"/>
    <col min="14093" max="14093" width="13.75" style="1819" customWidth="1"/>
    <col min="14094" max="14094" width="12.375" style="1819" customWidth="1"/>
    <col min="14095" max="14095" width="18.625" style="1819" customWidth="1"/>
    <col min="14096" max="14096" width="18.375" style="1819" customWidth="1"/>
    <col min="14097" max="14097" width="15.625" style="1819" customWidth="1"/>
    <col min="14098" max="14336" width="9" style="1819"/>
    <col min="14337" max="14337" width="2.625" style="1819" customWidth="1"/>
    <col min="14338" max="14338" width="13.25" style="1819" bestFit="1" customWidth="1"/>
    <col min="14339" max="14340" width="14.625" style="1819" bestFit="1" customWidth="1"/>
    <col min="14341" max="14341" width="39.125" style="1819" bestFit="1" customWidth="1"/>
    <col min="14342" max="14342" width="7.125" style="1819" customWidth="1"/>
    <col min="14343" max="14343" width="9.25" style="1819" bestFit="1" customWidth="1"/>
    <col min="14344" max="14344" width="10" style="1819" bestFit="1" customWidth="1"/>
    <col min="14345" max="14345" width="13.625" style="1819" bestFit="1" customWidth="1"/>
    <col min="14346" max="14346" width="31.5" style="1819" bestFit="1" customWidth="1"/>
    <col min="14347" max="14347" width="42.125" style="1819" customWidth="1"/>
    <col min="14348" max="14348" width="13.5" style="1819" bestFit="1" customWidth="1"/>
    <col min="14349" max="14349" width="13.75" style="1819" customWidth="1"/>
    <col min="14350" max="14350" width="12.375" style="1819" customWidth="1"/>
    <col min="14351" max="14351" width="18.625" style="1819" customWidth="1"/>
    <col min="14352" max="14352" width="18.375" style="1819" customWidth="1"/>
    <col min="14353" max="14353" width="15.625" style="1819" customWidth="1"/>
    <col min="14354" max="14592" width="9" style="1819"/>
    <col min="14593" max="14593" width="2.625" style="1819" customWidth="1"/>
    <col min="14594" max="14594" width="13.25" style="1819" bestFit="1" customWidth="1"/>
    <col min="14595" max="14596" width="14.625" style="1819" bestFit="1" customWidth="1"/>
    <col min="14597" max="14597" width="39.125" style="1819" bestFit="1" customWidth="1"/>
    <col min="14598" max="14598" width="7.125" style="1819" customWidth="1"/>
    <col min="14599" max="14599" width="9.25" style="1819" bestFit="1" customWidth="1"/>
    <col min="14600" max="14600" width="10" style="1819" bestFit="1" customWidth="1"/>
    <col min="14601" max="14601" width="13.625" style="1819" bestFit="1" customWidth="1"/>
    <col min="14602" max="14602" width="31.5" style="1819" bestFit="1" customWidth="1"/>
    <col min="14603" max="14603" width="42.125" style="1819" customWidth="1"/>
    <col min="14604" max="14604" width="13.5" style="1819" bestFit="1" customWidth="1"/>
    <col min="14605" max="14605" width="13.75" style="1819" customWidth="1"/>
    <col min="14606" max="14606" width="12.375" style="1819" customWidth="1"/>
    <col min="14607" max="14607" width="18.625" style="1819" customWidth="1"/>
    <col min="14608" max="14608" width="18.375" style="1819" customWidth="1"/>
    <col min="14609" max="14609" width="15.625" style="1819" customWidth="1"/>
    <col min="14610" max="14848" width="9" style="1819"/>
    <col min="14849" max="14849" width="2.625" style="1819" customWidth="1"/>
    <col min="14850" max="14850" width="13.25" style="1819" bestFit="1" customWidth="1"/>
    <col min="14851" max="14852" width="14.625" style="1819" bestFit="1" customWidth="1"/>
    <col min="14853" max="14853" width="39.125" style="1819" bestFit="1" customWidth="1"/>
    <col min="14854" max="14854" width="7.125" style="1819" customWidth="1"/>
    <col min="14855" max="14855" width="9.25" style="1819" bestFit="1" customWidth="1"/>
    <col min="14856" max="14856" width="10" style="1819" bestFit="1" customWidth="1"/>
    <col min="14857" max="14857" width="13.625" style="1819" bestFit="1" customWidth="1"/>
    <col min="14858" max="14858" width="31.5" style="1819" bestFit="1" customWidth="1"/>
    <col min="14859" max="14859" width="42.125" style="1819" customWidth="1"/>
    <col min="14860" max="14860" width="13.5" style="1819" bestFit="1" customWidth="1"/>
    <col min="14861" max="14861" width="13.75" style="1819" customWidth="1"/>
    <col min="14862" max="14862" width="12.375" style="1819" customWidth="1"/>
    <col min="14863" max="14863" width="18.625" style="1819" customWidth="1"/>
    <col min="14864" max="14864" width="18.375" style="1819" customWidth="1"/>
    <col min="14865" max="14865" width="15.625" style="1819" customWidth="1"/>
    <col min="14866" max="15104" width="9" style="1819"/>
    <col min="15105" max="15105" width="2.625" style="1819" customWidth="1"/>
    <col min="15106" max="15106" width="13.25" style="1819" bestFit="1" customWidth="1"/>
    <col min="15107" max="15108" width="14.625" style="1819" bestFit="1" customWidth="1"/>
    <col min="15109" max="15109" width="39.125" style="1819" bestFit="1" customWidth="1"/>
    <col min="15110" max="15110" width="7.125" style="1819" customWidth="1"/>
    <col min="15111" max="15111" width="9.25" style="1819" bestFit="1" customWidth="1"/>
    <col min="15112" max="15112" width="10" style="1819" bestFit="1" customWidth="1"/>
    <col min="15113" max="15113" width="13.625" style="1819" bestFit="1" customWidth="1"/>
    <col min="15114" max="15114" width="31.5" style="1819" bestFit="1" customWidth="1"/>
    <col min="15115" max="15115" width="42.125" style="1819" customWidth="1"/>
    <col min="15116" max="15116" width="13.5" style="1819" bestFit="1" customWidth="1"/>
    <col min="15117" max="15117" width="13.75" style="1819" customWidth="1"/>
    <col min="15118" max="15118" width="12.375" style="1819" customWidth="1"/>
    <col min="15119" max="15119" width="18.625" style="1819" customWidth="1"/>
    <col min="15120" max="15120" width="18.375" style="1819" customWidth="1"/>
    <col min="15121" max="15121" width="15.625" style="1819" customWidth="1"/>
    <col min="15122" max="15360" width="9" style="1819"/>
    <col min="15361" max="15361" width="2.625" style="1819" customWidth="1"/>
    <col min="15362" max="15362" width="13.25" style="1819" bestFit="1" customWidth="1"/>
    <col min="15363" max="15364" width="14.625" style="1819" bestFit="1" customWidth="1"/>
    <col min="15365" max="15365" width="39.125" style="1819" bestFit="1" customWidth="1"/>
    <col min="15366" max="15366" width="7.125" style="1819" customWidth="1"/>
    <col min="15367" max="15367" width="9.25" style="1819" bestFit="1" customWidth="1"/>
    <col min="15368" max="15368" width="10" style="1819" bestFit="1" customWidth="1"/>
    <col min="15369" max="15369" width="13.625" style="1819" bestFit="1" customWidth="1"/>
    <col min="15370" max="15370" width="31.5" style="1819" bestFit="1" customWidth="1"/>
    <col min="15371" max="15371" width="42.125" style="1819" customWidth="1"/>
    <col min="15372" max="15372" width="13.5" style="1819" bestFit="1" customWidth="1"/>
    <col min="15373" max="15373" width="13.75" style="1819" customWidth="1"/>
    <col min="15374" max="15374" width="12.375" style="1819" customWidth="1"/>
    <col min="15375" max="15375" width="18.625" style="1819" customWidth="1"/>
    <col min="15376" max="15376" width="18.375" style="1819" customWidth="1"/>
    <col min="15377" max="15377" width="15.625" style="1819" customWidth="1"/>
    <col min="15378" max="15616" width="9" style="1819"/>
    <col min="15617" max="15617" width="2.625" style="1819" customWidth="1"/>
    <col min="15618" max="15618" width="13.25" style="1819" bestFit="1" customWidth="1"/>
    <col min="15619" max="15620" width="14.625" style="1819" bestFit="1" customWidth="1"/>
    <col min="15621" max="15621" width="39.125" style="1819" bestFit="1" customWidth="1"/>
    <col min="15622" max="15622" width="7.125" style="1819" customWidth="1"/>
    <col min="15623" max="15623" width="9.25" style="1819" bestFit="1" customWidth="1"/>
    <col min="15624" max="15624" width="10" style="1819" bestFit="1" customWidth="1"/>
    <col min="15625" max="15625" width="13.625" style="1819" bestFit="1" customWidth="1"/>
    <col min="15626" max="15626" width="31.5" style="1819" bestFit="1" customWidth="1"/>
    <col min="15627" max="15627" width="42.125" style="1819" customWidth="1"/>
    <col min="15628" max="15628" width="13.5" style="1819" bestFit="1" customWidth="1"/>
    <col min="15629" max="15629" width="13.75" style="1819" customWidth="1"/>
    <col min="15630" max="15630" width="12.375" style="1819" customWidth="1"/>
    <col min="15631" max="15631" width="18.625" style="1819" customWidth="1"/>
    <col min="15632" max="15632" width="18.375" style="1819" customWidth="1"/>
    <col min="15633" max="15633" width="15.625" style="1819" customWidth="1"/>
    <col min="15634" max="15872" width="9" style="1819"/>
    <col min="15873" max="15873" width="2.625" style="1819" customWidth="1"/>
    <col min="15874" max="15874" width="13.25" style="1819" bestFit="1" customWidth="1"/>
    <col min="15875" max="15876" width="14.625" style="1819" bestFit="1" customWidth="1"/>
    <col min="15877" max="15877" width="39.125" style="1819" bestFit="1" customWidth="1"/>
    <col min="15878" max="15878" width="7.125" style="1819" customWidth="1"/>
    <col min="15879" max="15879" width="9.25" style="1819" bestFit="1" customWidth="1"/>
    <col min="15880" max="15880" width="10" style="1819" bestFit="1" customWidth="1"/>
    <col min="15881" max="15881" width="13.625" style="1819" bestFit="1" customWidth="1"/>
    <col min="15882" max="15882" width="31.5" style="1819" bestFit="1" customWidth="1"/>
    <col min="15883" max="15883" width="42.125" style="1819" customWidth="1"/>
    <col min="15884" max="15884" width="13.5" style="1819" bestFit="1" customWidth="1"/>
    <col min="15885" max="15885" width="13.75" style="1819" customWidth="1"/>
    <col min="15886" max="15886" width="12.375" style="1819" customWidth="1"/>
    <col min="15887" max="15887" width="18.625" style="1819" customWidth="1"/>
    <col min="15888" max="15888" width="18.375" style="1819" customWidth="1"/>
    <col min="15889" max="15889" width="15.625" style="1819" customWidth="1"/>
    <col min="15890" max="16128" width="9" style="1819"/>
    <col min="16129" max="16129" width="2.625" style="1819" customWidth="1"/>
    <col min="16130" max="16130" width="13.25" style="1819" bestFit="1" customWidth="1"/>
    <col min="16131" max="16132" width="14.625" style="1819" bestFit="1" customWidth="1"/>
    <col min="16133" max="16133" width="39.125" style="1819" bestFit="1" customWidth="1"/>
    <col min="16134" max="16134" width="7.125" style="1819" customWidth="1"/>
    <col min="16135" max="16135" width="9.25" style="1819" bestFit="1" customWidth="1"/>
    <col min="16136" max="16136" width="10" style="1819" bestFit="1" customWidth="1"/>
    <col min="16137" max="16137" width="13.625" style="1819" bestFit="1" customWidth="1"/>
    <col min="16138" max="16138" width="31.5" style="1819" bestFit="1" customWidth="1"/>
    <col min="16139" max="16139" width="42.125" style="1819" customWidth="1"/>
    <col min="16140" max="16140" width="13.5" style="1819" bestFit="1" customWidth="1"/>
    <col min="16141" max="16141" width="13.75" style="1819" customWidth="1"/>
    <col min="16142" max="16142" width="12.375" style="1819" customWidth="1"/>
    <col min="16143" max="16143" width="18.625" style="1819" customWidth="1"/>
    <col min="16144" max="16144" width="18.375" style="1819" customWidth="1"/>
    <col min="16145" max="16145" width="15.625" style="1819" customWidth="1"/>
    <col min="16146" max="16384" width="9" style="1819"/>
  </cols>
  <sheetData>
    <row r="2" spans="1:17" ht="20.100000000000001" customHeight="1">
      <c r="B2" s="1811" t="s">
        <v>0</v>
      </c>
      <c r="C2" s="1811"/>
      <c r="D2" s="1811"/>
      <c r="E2" s="1812" t="s">
        <v>3421</v>
      </c>
      <c r="G2" s="1814" t="s">
        <v>2</v>
      </c>
      <c r="H2" s="1815"/>
      <c r="I2" s="1816"/>
      <c r="J2" s="1817">
        <f>SUM(H:H)</f>
        <v>30000</v>
      </c>
    </row>
    <row r="3" spans="1:17" ht="20.100000000000001" customHeight="1">
      <c r="B3" s="1811" t="s">
        <v>3</v>
      </c>
      <c r="C3" s="1811"/>
      <c r="D3" s="1811"/>
      <c r="E3" s="1812" t="s">
        <v>442</v>
      </c>
    </row>
    <row r="4" spans="1:17" ht="20.100000000000001" customHeight="1">
      <c r="B4" s="1811" t="s">
        <v>5</v>
      </c>
      <c r="C4" s="1811"/>
      <c r="D4" s="1811"/>
      <c r="E4" s="1812">
        <v>192662</v>
      </c>
      <c r="G4" s="1818"/>
      <c r="H4" s="1818"/>
      <c r="I4" s="1818"/>
      <c r="J4" s="1819"/>
      <c r="K4" s="1820"/>
      <c r="L4" s="1824"/>
      <c r="M4" s="1822"/>
      <c r="O4" s="1819"/>
      <c r="P4" s="1819"/>
      <c r="Q4" s="1819"/>
    </row>
    <row r="5" spans="1:17" ht="20.100000000000001" customHeight="1">
      <c r="B5" s="1811" t="s">
        <v>6</v>
      </c>
      <c r="C5" s="1811"/>
      <c r="D5" s="1811"/>
      <c r="E5" s="1825">
        <v>44553</v>
      </c>
      <c r="G5" s="1818"/>
      <c r="H5" s="1818"/>
      <c r="I5" s="1818"/>
      <c r="J5" s="1819"/>
      <c r="K5" s="1820"/>
      <c r="L5" s="1824"/>
      <c r="M5" s="1822"/>
      <c r="O5" s="1819"/>
      <c r="P5" s="1819"/>
      <c r="Q5" s="1819"/>
    </row>
    <row r="6" spans="1:17" ht="20.100000000000001" customHeight="1">
      <c r="B6" s="1811" t="s">
        <v>8</v>
      </c>
      <c r="C6" s="1811"/>
      <c r="D6" s="1811"/>
      <c r="E6" s="1825"/>
    </row>
    <row r="8" spans="1:17" s="1818" customFormat="1" ht="19.5" customHeight="1">
      <c r="A8" s="1819"/>
      <c r="B8" s="1325" t="s">
        <v>9</v>
      </c>
      <c r="C8" s="1826" t="s">
        <v>10</v>
      </c>
      <c r="D8" s="1826" t="s">
        <v>11</v>
      </c>
      <c r="E8" s="1827" t="s">
        <v>12</v>
      </c>
      <c r="F8" s="1828" t="s">
        <v>13</v>
      </c>
      <c r="G8" s="1829" t="s">
        <v>14</v>
      </c>
      <c r="H8" s="2207" t="s">
        <v>15</v>
      </c>
      <c r="I8" s="1330" t="s">
        <v>16</v>
      </c>
      <c r="J8" s="1326" t="s">
        <v>17</v>
      </c>
      <c r="K8" s="1326" t="s">
        <v>18</v>
      </c>
      <c r="L8" s="1326" t="s">
        <v>19</v>
      </c>
      <c r="M8" s="1325" t="s">
        <v>20</v>
      </c>
      <c r="N8" s="1325" t="s">
        <v>21</v>
      </c>
      <c r="O8" s="1326" t="s">
        <v>22</v>
      </c>
      <c r="P8" s="1331" t="s">
        <v>23</v>
      </c>
      <c r="Q8" s="1332" t="s">
        <v>24</v>
      </c>
    </row>
    <row r="9" spans="1:17" ht="18" customHeight="1">
      <c r="B9" s="1150">
        <v>1</v>
      </c>
      <c r="C9" s="1221" t="s">
        <v>454</v>
      </c>
      <c r="D9" s="1221" t="s">
        <v>454</v>
      </c>
      <c r="E9" s="54" t="s">
        <v>7448</v>
      </c>
      <c r="F9" s="54">
        <v>2</v>
      </c>
      <c r="G9" s="1337">
        <v>2500</v>
      </c>
      <c r="H9" s="1337">
        <f t="shared" ref="H9:H14" si="0">F9*G9</f>
        <v>5000</v>
      </c>
      <c r="I9" s="1834"/>
      <c r="J9" s="54"/>
      <c r="K9" s="466"/>
      <c r="L9" s="1333"/>
      <c r="M9" s="56">
        <v>44550</v>
      </c>
      <c r="N9" s="1333"/>
      <c r="O9" s="163" t="s">
        <v>7449</v>
      </c>
      <c r="P9" s="1833"/>
      <c r="Q9" s="1015"/>
    </row>
    <row r="10" spans="1:17" ht="18" customHeight="1">
      <c r="B10" s="1221">
        <v>2</v>
      </c>
      <c r="C10" s="1221" t="s">
        <v>454</v>
      </c>
      <c r="D10" s="1221" t="s">
        <v>454</v>
      </c>
      <c r="E10" s="54" t="s">
        <v>7450</v>
      </c>
      <c r="F10" s="54">
        <v>1</v>
      </c>
      <c r="G10" s="1337">
        <v>6000</v>
      </c>
      <c r="H10" s="1337">
        <f t="shared" si="0"/>
        <v>6000</v>
      </c>
      <c r="I10" s="1834"/>
      <c r="J10" s="54"/>
      <c r="K10" s="466"/>
      <c r="L10" s="1221"/>
      <c r="M10" s="56">
        <v>44550</v>
      </c>
      <c r="N10" s="1832"/>
      <c r="O10" s="163" t="s">
        <v>7449</v>
      </c>
      <c r="P10" s="1833"/>
      <c r="Q10" s="1835"/>
    </row>
    <row r="11" spans="1:17" ht="18" customHeight="1">
      <c r="B11" s="1150">
        <v>2</v>
      </c>
      <c r="C11" s="1221" t="s">
        <v>454</v>
      </c>
      <c r="D11" s="1221" t="s">
        <v>454</v>
      </c>
      <c r="E11" s="54" t="s">
        <v>7451</v>
      </c>
      <c r="F11" s="54">
        <v>2</v>
      </c>
      <c r="G11" s="1337">
        <v>3000</v>
      </c>
      <c r="H11" s="1337">
        <f t="shared" si="0"/>
        <v>6000</v>
      </c>
      <c r="I11" s="1834"/>
      <c r="J11" s="54"/>
      <c r="K11" s="1022"/>
      <c r="L11" s="1333"/>
      <c r="M11" s="56">
        <v>44550</v>
      </c>
      <c r="N11" s="1333"/>
      <c r="O11" s="163" t="s">
        <v>7449</v>
      </c>
      <c r="P11" s="998"/>
      <c r="Q11" s="1015"/>
    </row>
    <row r="12" spans="1:17" ht="18" customHeight="1">
      <c r="B12" s="1150">
        <v>2</v>
      </c>
      <c r="C12" s="1221" t="s">
        <v>454</v>
      </c>
      <c r="D12" s="1221" t="s">
        <v>454</v>
      </c>
      <c r="E12" s="54" t="s">
        <v>7452</v>
      </c>
      <c r="F12" s="54">
        <v>1</v>
      </c>
      <c r="G12" s="1337">
        <v>5000</v>
      </c>
      <c r="H12" s="1337">
        <f t="shared" si="0"/>
        <v>5000</v>
      </c>
      <c r="I12" s="1834"/>
      <c r="J12" s="54"/>
      <c r="K12" s="163"/>
      <c r="L12" s="1333"/>
      <c r="M12" s="56">
        <v>44550</v>
      </c>
      <c r="N12" s="1333"/>
      <c r="O12" s="163" t="s">
        <v>7449</v>
      </c>
      <c r="P12" s="998"/>
      <c r="Q12" s="1015"/>
    </row>
    <row r="13" spans="1:17" ht="18" customHeight="1">
      <c r="B13" s="1221">
        <v>3</v>
      </c>
      <c r="C13" s="1221" t="s">
        <v>454</v>
      </c>
      <c r="D13" s="1221" t="s">
        <v>454</v>
      </c>
      <c r="E13" s="54" t="s">
        <v>7453</v>
      </c>
      <c r="F13" s="54">
        <v>2</v>
      </c>
      <c r="G13" s="54">
        <v>3000</v>
      </c>
      <c r="H13" s="1337">
        <f t="shared" si="0"/>
        <v>6000</v>
      </c>
      <c r="I13" s="1834"/>
      <c r="J13" s="54"/>
      <c r="K13" s="163"/>
      <c r="L13" s="1221"/>
      <c r="M13" s="56">
        <v>44550</v>
      </c>
      <c r="N13" s="1832"/>
      <c r="O13" s="163" t="s">
        <v>7449</v>
      </c>
      <c r="P13" s="1833"/>
      <c r="Q13" s="1837"/>
    </row>
    <row r="14" spans="1:17" ht="18" customHeight="1">
      <c r="B14" s="1221">
        <v>4</v>
      </c>
      <c r="C14" s="1221" t="s">
        <v>454</v>
      </c>
      <c r="D14" s="1221" t="s">
        <v>454</v>
      </c>
      <c r="E14" s="54" t="s">
        <v>7454</v>
      </c>
      <c r="F14" s="54">
        <v>1</v>
      </c>
      <c r="G14" s="54">
        <v>2000</v>
      </c>
      <c r="H14" s="1337">
        <f t="shared" si="0"/>
        <v>2000</v>
      </c>
      <c r="I14" s="1834"/>
      <c r="J14" s="54"/>
      <c r="K14" s="163"/>
      <c r="L14" s="1221"/>
      <c r="M14" s="56">
        <v>44550</v>
      </c>
      <c r="N14" s="1832"/>
      <c r="O14" s="163" t="s">
        <v>7449</v>
      </c>
      <c r="P14" s="1833"/>
      <c r="Q14" s="1837"/>
    </row>
    <row r="15" spans="1:17" ht="18" customHeight="1">
      <c r="B15" s="1221"/>
      <c r="C15" s="1221"/>
      <c r="D15" s="1221"/>
      <c r="E15" s="54"/>
      <c r="F15" s="54"/>
      <c r="G15" s="54"/>
      <c r="H15" s="54"/>
      <c r="I15" s="1834"/>
      <c r="J15" s="54"/>
      <c r="K15" s="163"/>
      <c r="L15" s="1221"/>
      <c r="M15" s="1833"/>
      <c r="N15" s="1832"/>
      <c r="O15" s="1834"/>
      <c r="P15" s="1833"/>
      <c r="Q15" s="1837"/>
    </row>
    <row r="16" spans="1:17" ht="18" customHeight="1"/>
    <row r="17" ht="18" customHeight="1"/>
    <row r="18" ht="18" customHeight="1"/>
    <row r="19" ht="18" customHeight="1"/>
    <row r="20" ht="18" customHeight="1"/>
    <row r="21" ht="18" customHeight="1"/>
    <row r="22" ht="18" customHeight="1"/>
    <row r="23" ht="18" customHeight="1"/>
  </sheetData>
  <autoFilter ref="B8:Q15" xr:uid="{8551D0D9-42FB-46DA-97FF-8F4C0DEC61E3}"/>
  <mergeCells count="6">
    <mergeCell ref="B2:D2"/>
    <mergeCell ref="G2:I2"/>
    <mergeCell ref="B3:D3"/>
    <mergeCell ref="B4:D4"/>
    <mergeCell ref="B5:D5"/>
    <mergeCell ref="B6:D6"/>
  </mergeCells>
  <phoneticPr fontId="3"/>
  <pageMargins left="0.25" right="0.25" top="0.75" bottom="0.75" header="0.3" footer="0.3"/>
  <pageSetup paperSize="8" scale="70" orientation="landscape" r:id="rId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A469E-0403-433E-964D-73BAF08D4764}">
  <dimension ref="B3:C43"/>
  <sheetViews>
    <sheetView topLeftCell="A10" workbookViewId="0">
      <selection activeCell="G24" sqref="G24"/>
    </sheetView>
  </sheetViews>
  <sheetFormatPr defaultRowHeight="18.75"/>
  <cols>
    <col min="1" max="1" width="9" style="3"/>
    <col min="2" max="2" width="39.125" style="3" bestFit="1" customWidth="1"/>
    <col min="3" max="257" width="9" style="3"/>
    <col min="258" max="258" width="39.125" style="3" bestFit="1" customWidth="1"/>
    <col min="259" max="513" width="9" style="3"/>
    <col min="514" max="514" width="39.125" style="3" bestFit="1" customWidth="1"/>
    <col min="515" max="769" width="9" style="3"/>
    <col min="770" max="770" width="39.125" style="3" bestFit="1" customWidth="1"/>
    <col min="771" max="1025" width="9" style="3"/>
    <col min="1026" max="1026" width="39.125" style="3" bestFit="1" customWidth="1"/>
    <col min="1027" max="1281" width="9" style="3"/>
    <col min="1282" max="1282" width="39.125" style="3" bestFit="1" customWidth="1"/>
    <col min="1283" max="1537" width="9" style="3"/>
    <col min="1538" max="1538" width="39.125" style="3" bestFit="1" customWidth="1"/>
    <col min="1539" max="1793" width="9" style="3"/>
    <col min="1794" max="1794" width="39.125" style="3" bestFit="1" customWidth="1"/>
    <col min="1795" max="2049" width="9" style="3"/>
    <col min="2050" max="2050" width="39.125" style="3" bestFit="1" customWidth="1"/>
    <col min="2051" max="2305" width="9" style="3"/>
    <col min="2306" max="2306" width="39.125" style="3" bestFit="1" customWidth="1"/>
    <col min="2307" max="2561" width="9" style="3"/>
    <col min="2562" max="2562" width="39.125" style="3" bestFit="1" customWidth="1"/>
    <col min="2563" max="2817" width="9" style="3"/>
    <col min="2818" max="2818" width="39.125" style="3" bestFit="1" customWidth="1"/>
    <col min="2819" max="3073" width="9" style="3"/>
    <col min="3074" max="3074" width="39.125" style="3" bestFit="1" customWidth="1"/>
    <col min="3075" max="3329" width="9" style="3"/>
    <col min="3330" max="3330" width="39.125" style="3" bestFit="1" customWidth="1"/>
    <col min="3331" max="3585" width="9" style="3"/>
    <col min="3586" max="3586" width="39.125" style="3" bestFit="1" customWidth="1"/>
    <col min="3587" max="3841" width="9" style="3"/>
    <col min="3842" max="3842" width="39.125" style="3" bestFit="1" customWidth="1"/>
    <col min="3843" max="4097" width="9" style="3"/>
    <col min="4098" max="4098" width="39.125" style="3" bestFit="1" customWidth="1"/>
    <col min="4099" max="4353" width="9" style="3"/>
    <col min="4354" max="4354" width="39.125" style="3" bestFit="1" customWidth="1"/>
    <col min="4355" max="4609" width="9" style="3"/>
    <col min="4610" max="4610" width="39.125" style="3" bestFit="1" customWidth="1"/>
    <col min="4611" max="4865" width="9" style="3"/>
    <col min="4866" max="4866" width="39.125" style="3" bestFit="1" customWidth="1"/>
    <col min="4867" max="5121" width="9" style="3"/>
    <col min="5122" max="5122" width="39.125" style="3" bestFit="1" customWidth="1"/>
    <col min="5123" max="5377" width="9" style="3"/>
    <col min="5378" max="5378" width="39.125" style="3" bestFit="1" customWidth="1"/>
    <col min="5379" max="5633" width="9" style="3"/>
    <col min="5634" max="5634" width="39.125" style="3" bestFit="1" customWidth="1"/>
    <col min="5635" max="5889" width="9" style="3"/>
    <col min="5890" max="5890" width="39.125" style="3" bestFit="1" customWidth="1"/>
    <col min="5891" max="6145" width="9" style="3"/>
    <col min="6146" max="6146" width="39.125" style="3" bestFit="1" customWidth="1"/>
    <col min="6147" max="6401" width="9" style="3"/>
    <col min="6402" max="6402" width="39.125" style="3" bestFit="1" customWidth="1"/>
    <col min="6403" max="6657" width="9" style="3"/>
    <col min="6658" max="6658" width="39.125" style="3" bestFit="1" customWidth="1"/>
    <col min="6659" max="6913" width="9" style="3"/>
    <col min="6914" max="6914" width="39.125" style="3" bestFit="1" customWidth="1"/>
    <col min="6915" max="7169" width="9" style="3"/>
    <col min="7170" max="7170" width="39.125" style="3" bestFit="1" customWidth="1"/>
    <col min="7171" max="7425" width="9" style="3"/>
    <col min="7426" max="7426" width="39.125" style="3" bestFit="1" customWidth="1"/>
    <col min="7427" max="7681" width="9" style="3"/>
    <col min="7682" max="7682" width="39.125" style="3" bestFit="1" customWidth="1"/>
    <col min="7683" max="7937" width="9" style="3"/>
    <col min="7938" max="7938" width="39.125" style="3" bestFit="1" customWidth="1"/>
    <col min="7939" max="8193" width="9" style="3"/>
    <col min="8194" max="8194" width="39.125" style="3" bestFit="1" customWidth="1"/>
    <col min="8195" max="8449" width="9" style="3"/>
    <col min="8450" max="8450" width="39.125" style="3" bestFit="1" customWidth="1"/>
    <col min="8451" max="8705" width="9" style="3"/>
    <col min="8706" max="8706" width="39.125" style="3" bestFit="1" customWidth="1"/>
    <col min="8707" max="8961" width="9" style="3"/>
    <col min="8962" max="8962" width="39.125" style="3" bestFit="1" customWidth="1"/>
    <col min="8963" max="9217" width="9" style="3"/>
    <col min="9218" max="9218" width="39.125" style="3" bestFit="1" customWidth="1"/>
    <col min="9219" max="9473" width="9" style="3"/>
    <col min="9474" max="9474" width="39.125" style="3" bestFit="1" customWidth="1"/>
    <col min="9475" max="9729" width="9" style="3"/>
    <col min="9730" max="9730" width="39.125" style="3" bestFit="1" customWidth="1"/>
    <col min="9731" max="9985" width="9" style="3"/>
    <col min="9986" max="9986" width="39.125" style="3" bestFit="1" customWidth="1"/>
    <col min="9987" max="10241" width="9" style="3"/>
    <col min="10242" max="10242" width="39.125" style="3" bestFit="1" customWidth="1"/>
    <col min="10243" max="10497" width="9" style="3"/>
    <col min="10498" max="10498" width="39.125" style="3" bestFit="1" customWidth="1"/>
    <col min="10499" max="10753" width="9" style="3"/>
    <col min="10754" max="10754" width="39.125" style="3" bestFit="1" customWidth="1"/>
    <col min="10755" max="11009" width="9" style="3"/>
    <col min="11010" max="11010" width="39.125" style="3" bestFit="1" customWidth="1"/>
    <col min="11011" max="11265" width="9" style="3"/>
    <col min="11266" max="11266" width="39.125" style="3" bestFit="1" customWidth="1"/>
    <col min="11267" max="11521" width="9" style="3"/>
    <col min="11522" max="11522" width="39.125" style="3" bestFit="1" customWidth="1"/>
    <col min="11523" max="11777" width="9" style="3"/>
    <col min="11778" max="11778" width="39.125" style="3" bestFit="1" customWidth="1"/>
    <col min="11779" max="12033" width="9" style="3"/>
    <col min="12034" max="12034" width="39.125" style="3" bestFit="1" customWidth="1"/>
    <col min="12035" max="12289" width="9" style="3"/>
    <col min="12290" max="12290" width="39.125" style="3" bestFit="1" customWidth="1"/>
    <col min="12291" max="12545" width="9" style="3"/>
    <col min="12546" max="12546" width="39.125" style="3" bestFit="1" customWidth="1"/>
    <col min="12547" max="12801" width="9" style="3"/>
    <col min="12802" max="12802" width="39.125" style="3" bestFit="1" customWidth="1"/>
    <col min="12803" max="13057" width="9" style="3"/>
    <col min="13058" max="13058" width="39.125" style="3" bestFit="1" customWidth="1"/>
    <col min="13059" max="13313" width="9" style="3"/>
    <col min="13314" max="13314" width="39.125" style="3" bestFit="1" customWidth="1"/>
    <col min="13315" max="13569" width="9" style="3"/>
    <col min="13570" max="13570" width="39.125" style="3" bestFit="1" customWidth="1"/>
    <col min="13571" max="13825" width="9" style="3"/>
    <col min="13826" max="13826" width="39.125" style="3" bestFit="1" customWidth="1"/>
    <col min="13827" max="14081" width="9" style="3"/>
    <col min="14082" max="14082" width="39.125" style="3" bestFit="1" customWidth="1"/>
    <col min="14083" max="14337" width="9" style="3"/>
    <col min="14338" max="14338" width="39.125" style="3" bestFit="1" customWidth="1"/>
    <col min="14339" max="14593" width="9" style="3"/>
    <col min="14594" max="14594" width="39.125" style="3" bestFit="1" customWidth="1"/>
    <col min="14595" max="14849" width="9" style="3"/>
    <col min="14850" max="14850" width="39.125" style="3" bestFit="1" customWidth="1"/>
    <col min="14851" max="15105" width="9" style="3"/>
    <col min="15106" max="15106" width="39.125" style="3" bestFit="1" customWidth="1"/>
    <col min="15107" max="15361" width="9" style="3"/>
    <col min="15362" max="15362" width="39.125" style="3" bestFit="1" customWidth="1"/>
    <col min="15363" max="15617" width="9" style="3"/>
    <col min="15618" max="15618" width="39.125" style="3" bestFit="1" customWidth="1"/>
    <col min="15619" max="15873" width="9" style="3"/>
    <col min="15874" max="15874" width="39.125" style="3" bestFit="1" customWidth="1"/>
    <col min="15875" max="16129" width="9" style="3"/>
    <col min="16130" max="16130" width="39.125" style="3" bestFit="1" customWidth="1"/>
    <col min="16131" max="16384" width="9" style="3"/>
  </cols>
  <sheetData>
    <row r="3" spans="2:3">
      <c r="B3" s="3" t="s">
        <v>3436</v>
      </c>
      <c r="C3" s="3">
        <v>8</v>
      </c>
    </row>
    <row r="4" spans="2:3">
      <c r="B4" s="3" t="s">
        <v>3437</v>
      </c>
      <c r="C4" s="3">
        <v>4</v>
      </c>
    </row>
    <row r="5" spans="2:3">
      <c r="B5" s="3" t="s">
        <v>3438</v>
      </c>
      <c r="C5" s="3">
        <v>8</v>
      </c>
    </row>
    <row r="6" spans="2:3">
      <c r="B6" s="3" t="s">
        <v>3439</v>
      </c>
      <c r="C6" s="3">
        <v>4</v>
      </c>
    </row>
    <row r="7" spans="2:3">
      <c r="B7" s="3" t="s">
        <v>3440</v>
      </c>
      <c r="C7" s="3">
        <v>4</v>
      </c>
    </row>
    <row r="8" spans="2:3">
      <c r="B8" s="3" t="s">
        <v>3441</v>
      </c>
      <c r="C8" s="3">
        <v>40</v>
      </c>
    </row>
    <row r="9" spans="2:3">
      <c r="B9" s="3" t="s">
        <v>3442</v>
      </c>
      <c r="C9" s="3">
        <v>32</v>
      </c>
    </row>
    <row r="10" spans="2:3">
      <c r="B10" s="3" t="s">
        <v>3443</v>
      </c>
      <c r="C10" s="3">
        <v>16</v>
      </c>
    </row>
    <row r="11" spans="2:3">
      <c r="B11" s="3" t="s">
        <v>3444</v>
      </c>
      <c r="C11" s="3">
        <v>32</v>
      </c>
    </row>
    <row r="12" spans="2:3">
      <c r="B12" s="3" t="s">
        <v>3445</v>
      </c>
      <c r="C12" s="3">
        <v>32</v>
      </c>
    </row>
    <row r="13" spans="2:3">
      <c r="B13" s="3" t="s">
        <v>3446</v>
      </c>
      <c r="C13" s="3">
        <v>4</v>
      </c>
    </row>
    <row r="14" spans="2:3">
      <c r="B14" s="3" t="s">
        <v>3447</v>
      </c>
      <c r="C14" s="3">
        <v>4</v>
      </c>
    </row>
    <row r="15" spans="2:3">
      <c r="B15" s="3" t="s">
        <v>3448</v>
      </c>
      <c r="C15" s="3">
        <v>4</v>
      </c>
    </row>
    <row r="16" spans="2:3">
      <c r="B16" s="3" t="s">
        <v>3449</v>
      </c>
      <c r="C16" s="3">
        <v>120</v>
      </c>
    </row>
    <row r="17" spans="2:3">
      <c r="B17" s="3" t="s">
        <v>3450</v>
      </c>
      <c r="C17" s="3">
        <v>4</v>
      </c>
    </row>
    <row r="18" spans="2:3">
      <c r="B18" s="3" t="s">
        <v>3451</v>
      </c>
      <c r="C18" s="3">
        <v>32</v>
      </c>
    </row>
    <row r="19" spans="2:3">
      <c r="B19" s="3" t="s">
        <v>3452</v>
      </c>
      <c r="C19" s="3">
        <v>16</v>
      </c>
    </row>
    <row r="20" spans="2:3">
      <c r="B20" s="3" t="s">
        <v>3453</v>
      </c>
      <c r="C20" s="3">
        <v>4</v>
      </c>
    </row>
    <row r="21" spans="2:3">
      <c r="B21" s="3" t="s">
        <v>3454</v>
      </c>
      <c r="C21" s="3">
        <v>4</v>
      </c>
    </row>
    <row r="22" spans="2:3">
      <c r="B22" s="3" t="s">
        <v>3455</v>
      </c>
      <c r="C22" s="3">
        <v>24</v>
      </c>
    </row>
    <row r="23" spans="2:3">
      <c r="B23" s="3" t="s">
        <v>883</v>
      </c>
      <c r="C23" s="3">
        <v>32</v>
      </c>
    </row>
    <row r="24" spans="2:3">
      <c r="B24" s="3" t="s">
        <v>2856</v>
      </c>
      <c r="C24" s="3">
        <v>12</v>
      </c>
    </row>
    <row r="25" spans="2:3">
      <c r="B25" s="3" t="s">
        <v>3456</v>
      </c>
      <c r="C25" s="3">
        <v>8</v>
      </c>
    </row>
    <row r="26" spans="2:3">
      <c r="B26" s="3" t="s">
        <v>3457</v>
      </c>
      <c r="C26" s="3">
        <v>4</v>
      </c>
    </row>
    <row r="27" spans="2:3">
      <c r="B27" s="3" t="s">
        <v>481</v>
      </c>
      <c r="C27" s="3">
        <v>4</v>
      </c>
    </row>
    <row r="28" spans="2:3">
      <c r="B28" s="3" t="s">
        <v>3458</v>
      </c>
      <c r="C28" s="3">
        <v>4</v>
      </c>
    </row>
    <row r="29" spans="2:3">
      <c r="B29" s="3" t="s">
        <v>3459</v>
      </c>
      <c r="C29" s="3">
        <v>4</v>
      </c>
    </row>
    <row r="30" spans="2:3">
      <c r="B30" s="3" t="s">
        <v>3460</v>
      </c>
      <c r="C30" s="3">
        <v>4</v>
      </c>
    </row>
    <row r="31" spans="2:3">
      <c r="B31" s="3" t="s">
        <v>3461</v>
      </c>
      <c r="C31" s="3">
        <v>4</v>
      </c>
    </row>
    <row r="32" spans="2:3">
      <c r="B32" s="3" t="s">
        <v>3462</v>
      </c>
      <c r="C32" s="3">
        <v>4</v>
      </c>
    </row>
    <row r="33" spans="2:3">
      <c r="B33" s="3" t="s">
        <v>3463</v>
      </c>
      <c r="C33" s="3">
        <v>16</v>
      </c>
    </row>
    <row r="34" spans="2:3">
      <c r="B34" s="3" t="s">
        <v>3464</v>
      </c>
      <c r="C34" s="3">
        <v>32</v>
      </c>
    </row>
    <row r="35" spans="2:3">
      <c r="B35" s="3" t="s">
        <v>3465</v>
      </c>
      <c r="C35" s="3">
        <v>8</v>
      </c>
    </row>
    <row r="36" spans="2:3">
      <c r="B36" s="3" t="s">
        <v>3466</v>
      </c>
      <c r="C36" s="3">
        <v>8</v>
      </c>
    </row>
    <row r="37" spans="2:3">
      <c r="B37" s="3" t="s">
        <v>3467</v>
      </c>
      <c r="C37" s="3">
        <v>8</v>
      </c>
    </row>
    <row r="38" spans="2:3">
      <c r="B38" s="3" t="s">
        <v>3468</v>
      </c>
      <c r="C38" s="3">
        <v>4</v>
      </c>
    </row>
    <row r="39" spans="2:3">
      <c r="B39" s="3" t="s">
        <v>3469</v>
      </c>
      <c r="C39" s="3">
        <v>16</v>
      </c>
    </row>
    <row r="40" spans="2:3">
      <c r="B40" s="3" t="s">
        <v>3470</v>
      </c>
      <c r="C40" s="3">
        <v>16</v>
      </c>
    </row>
    <row r="41" spans="2:3">
      <c r="B41" s="3" t="s">
        <v>3471</v>
      </c>
      <c r="C41" s="3">
        <v>4</v>
      </c>
    </row>
    <row r="42" spans="2:3">
      <c r="B42" s="3" t="s">
        <v>3472</v>
      </c>
      <c r="C42" s="3">
        <v>16</v>
      </c>
    </row>
    <row r="43" spans="2:3">
      <c r="B43" s="3" t="s">
        <v>1237</v>
      </c>
      <c r="C43" s="3">
        <v>4</v>
      </c>
    </row>
  </sheetData>
  <phoneticPr fontId="3"/>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7C01E-E5C0-41B9-BD56-FBF592E1C944}">
  <dimension ref="A1:B5"/>
  <sheetViews>
    <sheetView view="pageBreakPreview" zoomScale="60" zoomScaleNormal="100" workbookViewId="0">
      <selection sqref="A1:IV65536"/>
    </sheetView>
  </sheetViews>
  <sheetFormatPr defaultRowHeight="18.75"/>
  <cols>
    <col min="1" max="1" width="8.875" style="3" bestFit="1" customWidth="1"/>
    <col min="2" max="2" width="30.25" style="3" bestFit="1" customWidth="1"/>
    <col min="3" max="256" width="9" style="3"/>
    <col min="257" max="257" width="8.875" style="3" bestFit="1" customWidth="1"/>
    <col min="258" max="258" width="30.25" style="3" bestFit="1" customWidth="1"/>
    <col min="259" max="512" width="9" style="3"/>
    <col min="513" max="513" width="8.875" style="3" bestFit="1" customWidth="1"/>
    <col min="514" max="514" width="30.25" style="3" bestFit="1" customWidth="1"/>
    <col min="515" max="768" width="9" style="3"/>
    <col min="769" max="769" width="8.875" style="3" bestFit="1" customWidth="1"/>
    <col min="770" max="770" width="30.25" style="3" bestFit="1" customWidth="1"/>
    <col min="771" max="1024" width="9" style="3"/>
    <col min="1025" max="1025" width="8.875" style="3" bestFit="1" customWidth="1"/>
    <col min="1026" max="1026" width="30.25" style="3" bestFit="1" customWidth="1"/>
    <col min="1027" max="1280" width="9" style="3"/>
    <col min="1281" max="1281" width="8.875" style="3" bestFit="1" customWidth="1"/>
    <col min="1282" max="1282" width="30.25" style="3" bestFit="1" customWidth="1"/>
    <col min="1283" max="1536" width="9" style="3"/>
    <col min="1537" max="1537" width="8.875" style="3" bestFit="1" customWidth="1"/>
    <col min="1538" max="1538" width="30.25" style="3" bestFit="1" customWidth="1"/>
    <col min="1539" max="1792" width="9" style="3"/>
    <col min="1793" max="1793" width="8.875" style="3" bestFit="1" customWidth="1"/>
    <col min="1794" max="1794" width="30.25" style="3" bestFit="1" customWidth="1"/>
    <col min="1795" max="2048" width="9" style="3"/>
    <col min="2049" max="2049" width="8.875" style="3" bestFit="1" customWidth="1"/>
    <col min="2050" max="2050" width="30.25" style="3" bestFit="1" customWidth="1"/>
    <col min="2051" max="2304" width="9" style="3"/>
    <col min="2305" max="2305" width="8.875" style="3" bestFit="1" customWidth="1"/>
    <col min="2306" max="2306" width="30.25" style="3" bestFit="1" customWidth="1"/>
    <col min="2307" max="2560" width="9" style="3"/>
    <col min="2561" max="2561" width="8.875" style="3" bestFit="1" customWidth="1"/>
    <col min="2562" max="2562" width="30.25" style="3" bestFit="1" customWidth="1"/>
    <col min="2563" max="2816" width="9" style="3"/>
    <col min="2817" max="2817" width="8.875" style="3" bestFit="1" customWidth="1"/>
    <col min="2818" max="2818" width="30.25" style="3" bestFit="1" customWidth="1"/>
    <col min="2819" max="3072" width="9" style="3"/>
    <col min="3073" max="3073" width="8.875" style="3" bestFit="1" customWidth="1"/>
    <col min="3074" max="3074" width="30.25" style="3" bestFit="1" customWidth="1"/>
    <col min="3075" max="3328" width="9" style="3"/>
    <col min="3329" max="3329" width="8.875" style="3" bestFit="1" customWidth="1"/>
    <col min="3330" max="3330" width="30.25" style="3" bestFit="1" customWidth="1"/>
    <col min="3331" max="3584" width="9" style="3"/>
    <col min="3585" max="3585" width="8.875" style="3" bestFit="1" customWidth="1"/>
    <col min="3586" max="3586" width="30.25" style="3" bestFit="1" customWidth="1"/>
    <col min="3587" max="3840" width="9" style="3"/>
    <col min="3841" max="3841" width="8.875" style="3" bestFit="1" customWidth="1"/>
    <col min="3842" max="3842" width="30.25" style="3" bestFit="1" customWidth="1"/>
    <col min="3843" max="4096" width="9" style="3"/>
    <col min="4097" max="4097" width="8.875" style="3" bestFit="1" customWidth="1"/>
    <col min="4098" max="4098" width="30.25" style="3" bestFit="1" customWidth="1"/>
    <col min="4099" max="4352" width="9" style="3"/>
    <col min="4353" max="4353" width="8.875" style="3" bestFit="1" customWidth="1"/>
    <col min="4354" max="4354" width="30.25" style="3" bestFit="1" customWidth="1"/>
    <col min="4355" max="4608" width="9" style="3"/>
    <col min="4609" max="4609" width="8.875" style="3" bestFit="1" customWidth="1"/>
    <col min="4610" max="4610" width="30.25" style="3" bestFit="1" customWidth="1"/>
    <col min="4611" max="4864" width="9" style="3"/>
    <col min="4865" max="4865" width="8.875" style="3" bestFit="1" customWidth="1"/>
    <col min="4866" max="4866" width="30.25" style="3" bestFit="1" customWidth="1"/>
    <col min="4867" max="5120" width="9" style="3"/>
    <col min="5121" max="5121" width="8.875" style="3" bestFit="1" customWidth="1"/>
    <col min="5122" max="5122" width="30.25" style="3" bestFit="1" customWidth="1"/>
    <col min="5123" max="5376" width="9" style="3"/>
    <col min="5377" max="5377" width="8.875" style="3" bestFit="1" customWidth="1"/>
    <col min="5378" max="5378" width="30.25" style="3" bestFit="1" customWidth="1"/>
    <col min="5379" max="5632" width="9" style="3"/>
    <col min="5633" max="5633" width="8.875" style="3" bestFit="1" customWidth="1"/>
    <col min="5634" max="5634" width="30.25" style="3" bestFit="1" customWidth="1"/>
    <col min="5635" max="5888" width="9" style="3"/>
    <col min="5889" max="5889" width="8.875" style="3" bestFit="1" customWidth="1"/>
    <col min="5890" max="5890" width="30.25" style="3" bestFit="1" customWidth="1"/>
    <col min="5891" max="6144" width="9" style="3"/>
    <col min="6145" max="6145" width="8.875" style="3" bestFit="1" customWidth="1"/>
    <col min="6146" max="6146" width="30.25" style="3" bestFit="1" customWidth="1"/>
    <col min="6147" max="6400" width="9" style="3"/>
    <col min="6401" max="6401" width="8.875" style="3" bestFit="1" customWidth="1"/>
    <col min="6402" max="6402" width="30.25" style="3" bestFit="1" customWidth="1"/>
    <col min="6403" max="6656" width="9" style="3"/>
    <col min="6657" max="6657" width="8.875" style="3" bestFit="1" customWidth="1"/>
    <col min="6658" max="6658" width="30.25" style="3" bestFit="1" customWidth="1"/>
    <col min="6659" max="6912" width="9" style="3"/>
    <col min="6913" max="6913" width="8.875" style="3" bestFit="1" customWidth="1"/>
    <col min="6914" max="6914" width="30.25" style="3" bestFit="1" customWidth="1"/>
    <col min="6915" max="7168" width="9" style="3"/>
    <col min="7169" max="7169" width="8.875" style="3" bestFit="1" customWidth="1"/>
    <col min="7170" max="7170" width="30.25" style="3" bestFit="1" customWidth="1"/>
    <col min="7171" max="7424" width="9" style="3"/>
    <col min="7425" max="7425" width="8.875" style="3" bestFit="1" customWidth="1"/>
    <col min="7426" max="7426" width="30.25" style="3" bestFit="1" customWidth="1"/>
    <col min="7427" max="7680" width="9" style="3"/>
    <col min="7681" max="7681" width="8.875" style="3" bestFit="1" customWidth="1"/>
    <col min="7682" max="7682" width="30.25" style="3" bestFit="1" customWidth="1"/>
    <col min="7683" max="7936" width="9" style="3"/>
    <col min="7937" max="7937" width="8.875" style="3" bestFit="1" customWidth="1"/>
    <col min="7938" max="7938" width="30.25" style="3" bestFit="1" customWidth="1"/>
    <col min="7939" max="8192" width="9" style="3"/>
    <col min="8193" max="8193" width="8.875" style="3" bestFit="1" customWidth="1"/>
    <col min="8194" max="8194" width="30.25" style="3" bestFit="1" customWidth="1"/>
    <col min="8195" max="8448" width="9" style="3"/>
    <col min="8449" max="8449" width="8.875" style="3" bestFit="1" customWidth="1"/>
    <col min="8450" max="8450" width="30.25" style="3" bestFit="1" customWidth="1"/>
    <col min="8451" max="8704" width="9" style="3"/>
    <col min="8705" max="8705" width="8.875" style="3" bestFit="1" customWidth="1"/>
    <col min="8706" max="8706" width="30.25" style="3" bestFit="1" customWidth="1"/>
    <col min="8707" max="8960" width="9" style="3"/>
    <col min="8961" max="8961" width="8.875" style="3" bestFit="1" customWidth="1"/>
    <col min="8962" max="8962" width="30.25" style="3" bestFit="1" customWidth="1"/>
    <col min="8963" max="9216" width="9" style="3"/>
    <col min="9217" max="9217" width="8.875" style="3" bestFit="1" customWidth="1"/>
    <col min="9218" max="9218" width="30.25" style="3" bestFit="1" customWidth="1"/>
    <col min="9219" max="9472" width="9" style="3"/>
    <col min="9473" max="9473" width="8.875" style="3" bestFit="1" customWidth="1"/>
    <col min="9474" max="9474" width="30.25" style="3" bestFit="1" customWidth="1"/>
    <col min="9475" max="9728" width="9" style="3"/>
    <col min="9729" max="9729" width="8.875" style="3" bestFit="1" customWidth="1"/>
    <col min="9730" max="9730" width="30.25" style="3" bestFit="1" customWidth="1"/>
    <col min="9731" max="9984" width="9" style="3"/>
    <col min="9985" max="9985" width="8.875" style="3" bestFit="1" customWidth="1"/>
    <col min="9986" max="9986" width="30.25" style="3" bestFit="1" customWidth="1"/>
    <col min="9987" max="10240" width="9" style="3"/>
    <col min="10241" max="10241" width="8.875" style="3" bestFit="1" customWidth="1"/>
    <col min="10242" max="10242" width="30.25" style="3" bestFit="1" customWidth="1"/>
    <col min="10243" max="10496" width="9" style="3"/>
    <col min="10497" max="10497" width="8.875" style="3" bestFit="1" customWidth="1"/>
    <col min="10498" max="10498" width="30.25" style="3" bestFit="1" customWidth="1"/>
    <col min="10499" max="10752" width="9" style="3"/>
    <col min="10753" max="10753" width="8.875" style="3" bestFit="1" customWidth="1"/>
    <col min="10754" max="10754" width="30.25" style="3" bestFit="1" customWidth="1"/>
    <col min="10755" max="11008" width="9" style="3"/>
    <col min="11009" max="11009" width="8.875" style="3" bestFit="1" customWidth="1"/>
    <col min="11010" max="11010" width="30.25" style="3" bestFit="1" customWidth="1"/>
    <col min="11011" max="11264" width="9" style="3"/>
    <col min="11265" max="11265" width="8.875" style="3" bestFit="1" customWidth="1"/>
    <col min="11266" max="11266" width="30.25" style="3" bestFit="1" customWidth="1"/>
    <col min="11267" max="11520" width="9" style="3"/>
    <col min="11521" max="11521" width="8.875" style="3" bestFit="1" customWidth="1"/>
    <col min="11522" max="11522" width="30.25" style="3" bestFit="1" customWidth="1"/>
    <col min="11523" max="11776" width="9" style="3"/>
    <col min="11777" max="11777" width="8.875" style="3" bestFit="1" customWidth="1"/>
    <col min="11778" max="11778" width="30.25" style="3" bestFit="1" customWidth="1"/>
    <col min="11779" max="12032" width="9" style="3"/>
    <col min="12033" max="12033" width="8.875" style="3" bestFit="1" customWidth="1"/>
    <col min="12034" max="12034" width="30.25" style="3" bestFit="1" customWidth="1"/>
    <col min="12035" max="12288" width="9" style="3"/>
    <col min="12289" max="12289" width="8.875" style="3" bestFit="1" customWidth="1"/>
    <col min="12290" max="12290" width="30.25" style="3" bestFit="1" customWidth="1"/>
    <col min="12291" max="12544" width="9" style="3"/>
    <col min="12545" max="12545" width="8.875" style="3" bestFit="1" customWidth="1"/>
    <col min="12546" max="12546" width="30.25" style="3" bestFit="1" customWidth="1"/>
    <col min="12547" max="12800" width="9" style="3"/>
    <col min="12801" max="12801" width="8.875" style="3" bestFit="1" customWidth="1"/>
    <col min="12802" max="12802" width="30.25" style="3" bestFit="1" customWidth="1"/>
    <col min="12803" max="13056" width="9" style="3"/>
    <col min="13057" max="13057" width="8.875" style="3" bestFit="1" customWidth="1"/>
    <col min="13058" max="13058" width="30.25" style="3" bestFit="1" customWidth="1"/>
    <col min="13059" max="13312" width="9" style="3"/>
    <col min="13313" max="13313" width="8.875" style="3" bestFit="1" customWidth="1"/>
    <col min="13314" max="13314" width="30.25" style="3" bestFit="1" customWidth="1"/>
    <col min="13315" max="13568" width="9" style="3"/>
    <col min="13569" max="13569" width="8.875" style="3" bestFit="1" customWidth="1"/>
    <col min="13570" max="13570" width="30.25" style="3" bestFit="1" customWidth="1"/>
    <col min="13571" max="13824" width="9" style="3"/>
    <col min="13825" max="13825" width="8.875" style="3" bestFit="1" customWidth="1"/>
    <col min="13826" max="13826" width="30.25" style="3" bestFit="1" customWidth="1"/>
    <col min="13827" max="14080" width="9" style="3"/>
    <col min="14081" max="14081" width="8.875" style="3" bestFit="1" customWidth="1"/>
    <col min="14082" max="14082" width="30.25" style="3" bestFit="1" customWidth="1"/>
    <col min="14083" max="14336" width="9" style="3"/>
    <col min="14337" max="14337" width="8.875" style="3" bestFit="1" customWidth="1"/>
    <col min="14338" max="14338" width="30.25" style="3" bestFit="1" customWidth="1"/>
    <col min="14339" max="14592" width="9" style="3"/>
    <col min="14593" max="14593" width="8.875" style="3" bestFit="1" customWidth="1"/>
    <col min="14594" max="14594" width="30.25" style="3" bestFit="1" customWidth="1"/>
    <col min="14595" max="14848" width="9" style="3"/>
    <col min="14849" max="14849" width="8.875" style="3" bestFit="1" customWidth="1"/>
    <col min="14850" max="14850" width="30.25" style="3" bestFit="1" customWidth="1"/>
    <col min="14851" max="15104" width="9" style="3"/>
    <col min="15105" max="15105" width="8.875" style="3" bestFit="1" customWidth="1"/>
    <col min="15106" max="15106" width="30.25" style="3" bestFit="1" customWidth="1"/>
    <col min="15107" max="15360" width="9" style="3"/>
    <col min="15361" max="15361" width="8.875" style="3" bestFit="1" customWidth="1"/>
    <col min="15362" max="15362" width="30.25" style="3" bestFit="1" customWidth="1"/>
    <col min="15363" max="15616" width="9" style="3"/>
    <col min="15617" max="15617" width="8.875" style="3" bestFit="1" customWidth="1"/>
    <col min="15618" max="15618" width="30.25" style="3" bestFit="1" customWidth="1"/>
    <col min="15619" max="15872" width="9" style="3"/>
    <col min="15873" max="15873" width="8.875" style="3" bestFit="1" customWidth="1"/>
    <col min="15874" max="15874" width="30.25" style="3" bestFit="1" customWidth="1"/>
    <col min="15875" max="16128" width="9" style="3"/>
    <col min="16129" max="16129" width="8.875" style="3" bestFit="1" customWidth="1"/>
    <col min="16130" max="16130" width="30.25" style="3" bestFit="1" customWidth="1"/>
    <col min="16131" max="16384" width="9" style="3"/>
  </cols>
  <sheetData>
    <row r="1" spans="1:2">
      <c r="A1" s="2218" t="s">
        <v>0</v>
      </c>
      <c r="B1" s="1812" t="s">
        <v>3421</v>
      </c>
    </row>
    <row r="2" spans="1:2">
      <c r="A2" s="2218" t="s">
        <v>3</v>
      </c>
      <c r="B2" s="1812" t="s">
        <v>442</v>
      </c>
    </row>
    <row r="3" spans="1:2">
      <c r="A3" s="2218" t="s">
        <v>5</v>
      </c>
      <c r="B3" s="1812">
        <v>192662</v>
      </c>
    </row>
    <row r="4" spans="1:2">
      <c r="A4" s="2218" t="s">
        <v>6</v>
      </c>
      <c r="B4" s="1825">
        <v>44553</v>
      </c>
    </row>
    <row r="5" spans="1:2">
      <c r="A5" s="2218" t="s">
        <v>8</v>
      </c>
      <c r="B5" s="1825"/>
    </row>
  </sheetData>
  <phoneticPr fontId="3"/>
  <pageMargins left="0.7" right="0.7" top="0.75" bottom="0.75" header="0.3" footer="0.3"/>
  <pageSetup paperSize="9" scale="228" orientation="portrait" r:id="rId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DDA3D-69A9-4F69-A289-3C6DAF9A26A2}">
  <dimension ref="B2:Q14"/>
  <sheetViews>
    <sheetView zoomScale="70" zoomScaleNormal="70" workbookViewId="0">
      <pane xSplit="10" ySplit="9" topLeftCell="K10" activePane="bottomRight" state="frozen"/>
      <selection pane="topRight" activeCell="K1" sqref="K1"/>
      <selection pane="bottomLeft" activeCell="A9" sqref="A9"/>
      <selection pane="bottomRight" activeCell="Q11" sqref="Q11:Q12"/>
    </sheetView>
  </sheetViews>
  <sheetFormatPr defaultRowHeight="18.75"/>
  <cols>
    <col min="1" max="1" width="2.625" style="3" customWidth="1"/>
    <col min="2" max="2" width="29" style="9" bestFit="1" customWidth="1"/>
    <col min="3" max="3" width="14.375" style="3" bestFit="1" customWidth="1"/>
    <col min="4" max="4" width="13.125" style="3" bestFit="1" customWidth="1"/>
    <col min="5" max="5" width="40.625" style="3" customWidth="1"/>
    <col min="6" max="6" width="6.25" style="9" customWidth="1"/>
    <col min="7" max="8" width="9.875" style="3" bestFit="1" customWidth="1"/>
    <col min="9" max="9" width="5.75" style="11" customWidth="1"/>
    <col min="10" max="10" width="45.125" style="3" bestFit="1" customWidth="1"/>
    <col min="11" max="11" width="26.125" style="3" bestFit="1" customWidth="1"/>
    <col min="12" max="12" width="11" style="9" customWidth="1"/>
    <col min="13" max="13" width="13.75" style="10" customWidth="1"/>
    <col min="14" max="14" width="6.375" style="3" customWidth="1"/>
    <col min="15" max="15" width="13.25" style="11" customWidth="1"/>
    <col min="16" max="16" width="14.5" style="126" customWidth="1"/>
    <col min="17" max="17" width="21.5" style="13" customWidth="1"/>
    <col min="18" max="256" width="9" style="3"/>
    <col min="257" max="257" width="2.625" style="3" customWidth="1"/>
    <col min="258" max="258" width="29" style="3" bestFit="1"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5.75" style="3" customWidth="1"/>
    <col min="266" max="266" width="45.125" style="3" bestFit="1" customWidth="1"/>
    <col min="267" max="267" width="26.125" style="3" bestFit="1" customWidth="1"/>
    <col min="268" max="268" width="11" style="3" customWidth="1"/>
    <col min="269" max="269" width="13.75" style="3" customWidth="1"/>
    <col min="270" max="270" width="6.375" style="3" customWidth="1"/>
    <col min="271" max="271" width="13.25" style="3" customWidth="1"/>
    <col min="272" max="272" width="14.5" style="3" customWidth="1"/>
    <col min="273" max="273" width="21.5" style="3" customWidth="1"/>
    <col min="274" max="512" width="9" style="3"/>
    <col min="513" max="513" width="2.625" style="3" customWidth="1"/>
    <col min="514" max="514" width="29" style="3" bestFit="1"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5.75" style="3" customWidth="1"/>
    <col min="522" max="522" width="45.125" style="3" bestFit="1" customWidth="1"/>
    <col min="523" max="523" width="26.125" style="3" bestFit="1" customWidth="1"/>
    <col min="524" max="524" width="11" style="3" customWidth="1"/>
    <col min="525" max="525" width="13.75" style="3" customWidth="1"/>
    <col min="526" max="526" width="6.375" style="3" customWidth="1"/>
    <col min="527" max="527" width="13.25" style="3" customWidth="1"/>
    <col min="528" max="528" width="14.5" style="3" customWidth="1"/>
    <col min="529" max="529" width="21.5" style="3" customWidth="1"/>
    <col min="530" max="768" width="9" style="3"/>
    <col min="769" max="769" width="2.625" style="3" customWidth="1"/>
    <col min="770" max="770" width="29" style="3" bestFit="1"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5.75" style="3" customWidth="1"/>
    <col min="778" max="778" width="45.125" style="3" bestFit="1" customWidth="1"/>
    <col min="779" max="779" width="26.125" style="3" bestFit="1" customWidth="1"/>
    <col min="780" max="780" width="11" style="3" customWidth="1"/>
    <col min="781" max="781" width="13.75" style="3" customWidth="1"/>
    <col min="782" max="782" width="6.375" style="3" customWidth="1"/>
    <col min="783" max="783" width="13.25" style="3" customWidth="1"/>
    <col min="784" max="784" width="14.5" style="3" customWidth="1"/>
    <col min="785" max="785" width="21.5" style="3" customWidth="1"/>
    <col min="786" max="1024" width="9" style="3"/>
    <col min="1025" max="1025" width="2.625" style="3" customWidth="1"/>
    <col min="1026" max="1026" width="29" style="3" bestFit="1"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5.75" style="3" customWidth="1"/>
    <col min="1034" max="1034" width="45.125" style="3" bestFit="1" customWidth="1"/>
    <col min="1035" max="1035" width="26.125" style="3" bestFit="1"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21.5" style="3" customWidth="1"/>
    <col min="1042" max="1280" width="9" style="3"/>
    <col min="1281" max="1281" width="2.625" style="3" customWidth="1"/>
    <col min="1282" max="1282" width="29" style="3" bestFit="1"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5.75" style="3" customWidth="1"/>
    <col min="1290" max="1290" width="45.125" style="3" bestFit="1" customWidth="1"/>
    <col min="1291" max="1291" width="26.125" style="3" bestFit="1"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21.5" style="3" customWidth="1"/>
    <col min="1298" max="1536" width="9" style="3"/>
    <col min="1537" max="1537" width="2.625" style="3" customWidth="1"/>
    <col min="1538" max="1538" width="29" style="3" bestFit="1"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5.75" style="3" customWidth="1"/>
    <col min="1546" max="1546" width="45.125" style="3" bestFit="1" customWidth="1"/>
    <col min="1547" max="1547" width="26.125" style="3" bestFit="1"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21.5" style="3" customWidth="1"/>
    <col min="1554" max="1792" width="9" style="3"/>
    <col min="1793" max="1793" width="2.625" style="3" customWidth="1"/>
    <col min="1794" max="1794" width="29" style="3" bestFit="1"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5.75" style="3" customWidth="1"/>
    <col min="1802" max="1802" width="45.125" style="3" bestFit="1" customWidth="1"/>
    <col min="1803" max="1803" width="26.125" style="3" bestFit="1"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21.5" style="3" customWidth="1"/>
    <col min="1810" max="2048" width="9" style="3"/>
    <col min="2049" max="2049" width="2.625" style="3" customWidth="1"/>
    <col min="2050" max="2050" width="29" style="3" bestFit="1"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5.75" style="3" customWidth="1"/>
    <col min="2058" max="2058" width="45.125" style="3" bestFit="1" customWidth="1"/>
    <col min="2059" max="2059" width="26.125" style="3" bestFit="1"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21.5" style="3" customWidth="1"/>
    <col min="2066" max="2304" width="9" style="3"/>
    <col min="2305" max="2305" width="2.625" style="3" customWidth="1"/>
    <col min="2306" max="2306" width="29" style="3" bestFit="1"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5.75" style="3" customWidth="1"/>
    <col min="2314" max="2314" width="45.125" style="3" bestFit="1" customWidth="1"/>
    <col min="2315" max="2315" width="26.125" style="3" bestFit="1"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21.5" style="3" customWidth="1"/>
    <col min="2322" max="2560" width="9" style="3"/>
    <col min="2561" max="2561" width="2.625" style="3" customWidth="1"/>
    <col min="2562" max="2562" width="29" style="3" bestFit="1"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5.75" style="3" customWidth="1"/>
    <col min="2570" max="2570" width="45.125" style="3" bestFit="1" customWidth="1"/>
    <col min="2571" max="2571" width="26.125" style="3" bestFit="1"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21.5" style="3" customWidth="1"/>
    <col min="2578" max="2816" width="9" style="3"/>
    <col min="2817" max="2817" width="2.625" style="3" customWidth="1"/>
    <col min="2818" max="2818" width="29" style="3" bestFit="1"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5.75" style="3" customWidth="1"/>
    <col min="2826" max="2826" width="45.125" style="3" bestFit="1" customWidth="1"/>
    <col min="2827" max="2827" width="26.125" style="3" bestFit="1"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21.5" style="3" customWidth="1"/>
    <col min="2834" max="3072" width="9" style="3"/>
    <col min="3073" max="3073" width="2.625" style="3" customWidth="1"/>
    <col min="3074" max="3074" width="29" style="3" bestFit="1"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5.75" style="3" customWidth="1"/>
    <col min="3082" max="3082" width="45.125" style="3" bestFit="1" customWidth="1"/>
    <col min="3083" max="3083" width="26.125" style="3" bestFit="1"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21.5" style="3" customWidth="1"/>
    <col min="3090" max="3328" width="9" style="3"/>
    <col min="3329" max="3329" width="2.625" style="3" customWidth="1"/>
    <col min="3330" max="3330" width="29" style="3" bestFit="1"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5.75" style="3" customWidth="1"/>
    <col min="3338" max="3338" width="45.125" style="3" bestFit="1" customWidth="1"/>
    <col min="3339" max="3339" width="26.125" style="3" bestFit="1"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21.5" style="3" customWidth="1"/>
    <col min="3346" max="3584" width="9" style="3"/>
    <col min="3585" max="3585" width="2.625" style="3" customWidth="1"/>
    <col min="3586" max="3586" width="29" style="3" bestFit="1"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5.75" style="3" customWidth="1"/>
    <col min="3594" max="3594" width="45.125" style="3" bestFit="1" customWidth="1"/>
    <col min="3595" max="3595" width="26.125" style="3" bestFit="1"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21.5" style="3" customWidth="1"/>
    <col min="3602" max="3840" width="9" style="3"/>
    <col min="3841" max="3841" width="2.625" style="3" customWidth="1"/>
    <col min="3842" max="3842" width="29" style="3" bestFit="1"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5.75" style="3" customWidth="1"/>
    <col min="3850" max="3850" width="45.125" style="3" bestFit="1" customWidth="1"/>
    <col min="3851" max="3851" width="26.125" style="3" bestFit="1"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21.5" style="3" customWidth="1"/>
    <col min="3858" max="4096" width="9" style="3"/>
    <col min="4097" max="4097" width="2.625" style="3" customWidth="1"/>
    <col min="4098" max="4098" width="29" style="3" bestFit="1"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5.75" style="3" customWidth="1"/>
    <col min="4106" max="4106" width="45.125" style="3" bestFit="1" customWidth="1"/>
    <col min="4107" max="4107" width="26.125" style="3" bestFit="1"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21.5" style="3" customWidth="1"/>
    <col min="4114" max="4352" width="9" style="3"/>
    <col min="4353" max="4353" width="2.625" style="3" customWidth="1"/>
    <col min="4354" max="4354" width="29" style="3" bestFit="1"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5.75" style="3" customWidth="1"/>
    <col min="4362" max="4362" width="45.125" style="3" bestFit="1" customWidth="1"/>
    <col min="4363" max="4363" width="26.125" style="3" bestFit="1"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21.5" style="3" customWidth="1"/>
    <col min="4370" max="4608" width="9" style="3"/>
    <col min="4609" max="4609" width="2.625" style="3" customWidth="1"/>
    <col min="4610" max="4610" width="29" style="3" bestFit="1"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5.75" style="3" customWidth="1"/>
    <col min="4618" max="4618" width="45.125" style="3" bestFit="1" customWidth="1"/>
    <col min="4619" max="4619" width="26.125" style="3" bestFit="1"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21.5" style="3" customWidth="1"/>
    <col min="4626" max="4864" width="9" style="3"/>
    <col min="4865" max="4865" width="2.625" style="3" customWidth="1"/>
    <col min="4866" max="4866" width="29" style="3" bestFit="1"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5.75" style="3" customWidth="1"/>
    <col min="4874" max="4874" width="45.125" style="3" bestFit="1" customWidth="1"/>
    <col min="4875" max="4875" width="26.125" style="3" bestFit="1"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21.5" style="3" customWidth="1"/>
    <col min="4882" max="5120" width="9" style="3"/>
    <col min="5121" max="5121" width="2.625" style="3" customWidth="1"/>
    <col min="5122" max="5122" width="29" style="3" bestFit="1"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5.75" style="3" customWidth="1"/>
    <col min="5130" max="5130" width="45.125" style="3" bestFit="1" customWidth="1"/>
    <col min="5131" max="5131" width="26.125" style="3" bestFit="1"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21.5" style="3" customWidth="1"/>
    <col min="5138" max="5376" width="9" style="3"/>
    <col min="5377" max="5377" width="2.625" style="3" customWidth="1"/>
    <col min="5378" max="5378" width="29" style="3" bestFit="1"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5.75" style="3" customWidth="1"/>
    <col min="5386" max="5386" width="45.125" style="3" bestFit="1" customWidth="1"/>
    <col min="5387" max="5387" width="26.125" style="3" bestFit="1"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21.5" style="3" customWidth="1"/>
    <col min="5394" max="5632" width="9" style="3"/>
    <col min="5633" max="5633" width="2.625" style="3" customWidth="1"/>
    <col min="5634" max="5634" width="29" style="3" bestFit="1"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5.75" style="3" customWidth="1"/>
    <col min="5642" max="5642" width="45.125" style="3" bestFit="1" customWidth="1"/>
    <col min="5643" max="5643" width="26.125" style="3" bestFit="1"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21.5" style="3" customWidth="1"/>
    <col min="5650" max="5888" width="9" style="3"/>
    <col min="5889" max="5889" width="2.625" style="3" customWidth="1"/>
    <col min="5890" max="5890" width="29" style="3" bestFit="1"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5.75" style="3" customWidth="1"/>
    <col min="5898" max="5898" width="45.125" style="3" bestFit="1" customWidth="1"/>
    <col min="5899" max="5899" width="26.125" style="3" bestFit="1"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21.5" style="3" customWidth="1"/>
    <col min="5906" max="6144" width="9" style="3"/>
    <col min="6145" max="6145" width="2.625" style="3" customWidth="1"/>
    <col min="6146" max="6146" width="29" style="3" bestFit="1"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5.75" style="3" customWidth="1"/>
    <col min="6154" max="6154" width="45.125" style="3" bestFit="1" customWidth="1"/>
    <col min="6155" max="6155" width="26.125" style="3" bestFit="1"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21.5" style="3" customWidth="1"/>
    <col min="6162" max="6400" width="9" style="3"/>
    <col min="6401" max="6401" width="2.625" style="3" customWidth="1"/>
    <col min="6402" max="6402" width="29" style="3" bestFit="1"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5.75" style="3" customWidth="1"/>
    <col min="6410" max="6410" width="45.125" style="3" bestFit="1" customWidth="1"/>
    <col min="6411" max="6411" width="26.125" style="3" bestFit="1"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21.5" style="3" customWidth="1"/>
    <col min="6418" max="6656" width="9" style="3"/>
    <col min="6657" max="6657" width="2.625" style="3" customWidth="1"/>
    <col min="6658" max="6658" width="29" style="3" bestFit="1"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5.75" style="3" customWidth="1"/>
    <col min="6666" max="6666" width="45.125" style="3" bestFit="1" customWidth="1"/>
    <col min="6667" max="6667" width="26.125" style="3" bestFit="1"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21.5" style="3" customWidth="1"/>
    <col min="6674" max="6912" width="9" style="3"/>
    <col min="6913" max="6913" width="2.625" style="3" customWidth="1"/>
    <col min="6914" max="6914" width="29" style="3" bestFit="1"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5.75" style="3" customWidth="1"/>
    <col min="6922" max="6922" width="45.125" style="3" bestFit="1" customWidth="1"/>
    <col min="6923" max="6923" width="26.125" style="3" bestFit="1"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21.5" style="3" customWidth="1"/>
    <col min="6930" max="7168" width="9" style="3"/>
    <col min="7169" max="7169" width="2.625" style="3" customWidth="1"/>
    <col min="7170" max="7170" width="29" style="3" bestFit="1"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5.75" style="3" customWidth="1"/>
    <col min="7178" max="7178" width="45.125" style="3" bestFit="1" customWidth="1"/>
    <col min="7179" max="7179" width="26.125" style="3" bestFit="1"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21.5" style="3" customWidth="1"/>
    <col min="7186" max="7424" width="9" style="3"/>
    <col min="7425" max="7425" width="2.625" style="3" customWidth="1"/>
    <col min="7426" max="7426" width="29" style="3" bestFit="1"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5.75" style="3" customWidth="1"/>
    <col min="7434" max="7434" width="45.125" style="3" bestFit="1" customWidth="1"/>
    <col min="7435" max="7435" width="26.125" style="3" bestFit="1"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21.5" style="3" customWidth="1"/>
    <col min="7442" max="7680" width="9" style="3"/>
    <col min="7681" max="7681" width="2.625" style="3" customWidth="1"/>
    <col min="7682" max="7682" width="29" style="3" bestFit="1"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5.75" style="3" customWidth="1"/>
    <col min="7690" max="7690" width="45.125" style="3" bestFit="1" customWidth="1"/>
    <col min="7691" max="7691" width="26.125" style="3" bestFit="1"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21.5" style="3" customWidth="1"/>
    <col min="7698" max="7936" width="9" style="3"/>
    <col min="7937" max="7937" width="2.625" style="3" customWidth="1"/>
    <col min="7938" max="7938" width="29" style="3" bestFit="1"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5.75" style="3" customWidth="1"/>
    <col min="7946" max="7946" width="45.125" style="3" bestFit="1" customWidth="1"/>
    <col min="7947" max="7947" width="26.125" style="3" bestFit="1"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21.5" style="3" customWidth="1"/>
    <col min="7954" max="8192" width="9" style="3"/>
    <col min="8193" max="8193" width="2.625" style="3" customWidth="1"/>
    <col min="8194" max="8194" width="29" style="3" bestFit="1"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5.75" style="3" customWidth="1"/>
    <col min="8202" max="8202" width="45.125" style="3" bestFit="1" customWidth="1"/>
    <col min="8203" max="8203" width="26.125" style="3" bestFit="1"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21.5" style="3" customWidth="1"/>
    <col min="8210" max="8448" width="9" style="3"/>
    <col min="8449" max="8449" width="2.625" style="3" customWidth="1"/>
    <col min="8450" max="8450" width="29" style="3" bestFit="1"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5.75" style="3" customWidth="1"/>
    <col min="8458" max="8458" width="45.125" style="3" bestFit="1" customWidth="1"/>
    <col min="8459" max="8459" width="26.125" style="3" bestFit="1"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21.5" style="3" customWidth="1"/>
    <col min="8466" max="8704" width="9" style="3"/>
    <col min="8705" max="8705" width="2.625" style="3" customWidth="1"/>
    <col min="8706" max="8706" width="29" style="3" bestFit="1"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5.75" style="3" customWidth="1"/>
    <col min="8714" max="8714" width="45.125" style="3" bestFit="1" customWidth="1"/>
    <col min="8715" max="8715" width="26.125" style="3" bestFit="1"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21.5" style="3" customWidth="1"/>
    <col min="8722" max="8960" width="9" style="3"/>
    <col min="8961" max="8961" width="2.625" style="3" customWidth="1"/>
    <col min="8962" max="8962" width="29" style="3" bestFit="1"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5.75" style="3" customWidth="1"/>
    <col min="8970" max="8970" width="45.125" style="3" bestFit="1" customWidth="1"/>
    <col min="8971" max="8971" width="26.125" style="3" bestFit="1"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21.5" style="3" customWidth="1"/>
    <col min="8978" max="9216" width="9" style="3"/>
    <col min="9217" max="9217" width="2.625" style="3" customWidth="1"/>
    <col min="9218" max="9218" width="29" style="3" bestFit="1"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5.75" style="3" customWidth="1"/>
    <col min="9226" max="9226" width="45.125" style="3" bestFit="1" customWidth="1"/>
    <col min="9227" max="9227" width="26.125" style="3" bestFit="1"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21.5" style="3" customWidth="1"/>
    <col min="9234" max="9472" width="9" style="3"/>
    <col min="9473" max="9473" width="2.625" style="3" customWidth="1"/>
    <col min="9474" max="9474" width="29" style="3" bestFit="1"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5.75" style="3" customWidth="1"/>
    <col min="9482" max="9482" width="45.125" style="3" bestFit="1" customWidth="1"/>
    <col min="9483" max="9483" width="26.125" style="3" bestFit="1"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21.5" style="3" customWidth="1"/>
    <col min="9490" max="9728" width="9" style="3"/>
    <col min="9729" max="9729" width="2.625" style="3" customWidth="1"/>
    <col min="9730" max="9730" width="29" style="3" bestFit="1"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5.75" style="3" customWidth="1"/>
    <col min="9738" max="9738" width="45.125" style="3" bestFit="1" customWidth="1"/>
    <col min="9739" max="9739" width="26.125" style="3" bestFit="1"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21.5" style="3" customWidth="1"/>
    <col min="9746" max="9984" width="9" style="3"/>
    <col min="9985" max="9985" width="2.625" style="3" customWidth="1"/>
    <col min="9986" max="9986" width="29" style="3" bestFit="1"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5.75" style="3" customWidth="1"/>
    <col min="9994" max="9994" width="45.125" style="3" bestFit="1" customWidth="1"/>
    <col min="9995" max="9995" width="26.125" style="3" bestFit="1"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21.5" style="3" customWidth="1"/>
    <col min="10002" max="10240" width="9" style="3"/>
    <col min="10241" max="10241" width="2.625" style="3" customWidth="1"/>
    <col min="10242" max="10242" width="29" style="3" bestFit="1"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5.75" style="3" customWidth="1"/>
    <col min="10250" max="10250" width="45.125" style="3" bestFit="1" customWidth="1"/>
    <col min="10251" max="10251" width="26.125" style="3" bestFit="1"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21.5" style="3" customWidth="1"/>
    <col min="10258" max="10496" width="9" style="3"/>
    <col min="10497" max="10497" width="2.625" style="3" customWidth="1"/>
    <col min="10498" max="10498" width="29" style="3" bestFit="1"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5.75" style="3" customWidth="1"/>
    <col min="10506" max="10506" width="45.125" style="3" bestFit="1" customWidth="1"/>
    <col min="10507" max="10507" width="26.125" style="3" bestFit="1"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21.5" style="3" customWidth="1"/>
    <col min="10514" max="10752" width="9" style="3"/>
    <col min="10753" max="10753" width="2.625" style="3" customWidth="1"/>
    <col min="10754" max="10754" width="29" style="3" bestFit="1"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5.75" style="3" customWidth="1"/>
    <col min="10762" max="10762" width="45.125" style="3" bestFit="1" customWidth="1"/>
    <col min="10763" max="10763" width="26.125" style="3" bestFit="1"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21.5" style="3" customWidth="1"/>
    <col min="10770" max="11008" width="9" style="3"/>
    <col min="11009" max="11009" width="2.625" style="3" customWidth="1"/>
    <col min="11010" max="11010" width="29" style="3" bestFit="1"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5.75" style="3" customWidth="1"/>
    <col min="11018" max="11018" width="45.125" style="3" bestFit="1" customWidth="1"/>
    <col min="11019" max="11019" width="26.125" style="3" bestFit="1"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21.5" style="3" customWidth="1"/>
    <col min="11026" max="11264" width="9" style="3"/>
    <col min="11265" max="11265" width="2.625" style="3" customWidth="1"/>
    <col min="11266" max="11266" width="29" style="3" bestFit="1"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5.75" style="3" customWidth="1"/>
    <col min="11274" max="11274" width="45.125" style="3" bestFit="1" customWidth="1"/>
    <col min="11275" max="11275" width="26.125" style="3" bestFit="1"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21.5" style="3" customWidth="1"/>
    <col min="11282" max="11520" width="9" style="3"/>
    <col min="11521" max="11521" width="2.625" style="3" customWidth="1"/>
    <col min="11522" max="11522" width="29" style="3" bestFit="1"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5.75" style="3" customWidth="1"/>
    <col min="11530" max="11530" width="45.125" style="3" bestFit="1" customWidth="1"/>
    <col min="11531" max="11531" width="26.125" style="3" bestFit="1"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21.5" style="3" customWidth="1"/>
    <col min="11538" max="11776" width="9" style="3"/>
    <col min="11777" max="11777" width="2.625" style="3" customWidth="1"/>
    <col min="11778" max="11778" width="29" style="3" bestFit="1"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5.75" style="3" customWidth="1"/>
    <col min="11786" max="11786" width="45.125" style="3" bestFit="1" customWidth="1"/>
    <col min="11787" max="11787" width="26.125" style="3" bestFit="1"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21.5" style="3" customWidth="1"/>
    <col min="11794" max="12032" width="9" style="3"/>
    <col min="12033" max="12033" width="2.625" style="3" customWidth="1"/>
    <col min="12034" max="12034" width="29" style="3" bestFit="1"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5.75" style="3" customWidth="1"/>
    <col min="12042" max="12042" width="45.125" style="3" bestFit="1" customWidth="1"/>
    <col min="12043" max="12043" width="26.125" style="3" bestFit="1"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21.5" style="3" customWidth="1"/>
    <col min="12050" max="12288" width="9" style="3"/>
    <col min="12289" max="12289" width="2.625" style="3" customWidth="1"/>
    <col min="12290" max="12290" width="29" style="3" bestFit="1"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5.75" style="3" customWidth="1"/>
    <col min="12298" max="12298" width="45.125" style="3" bestFit="1" customWidth="1"/>
    <col min="12299" max="12299" width="26.125" style="3" bestFit="1"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21.5" style="3" customWidth="1"/>
    <col min="12306" max="12544" width="9" style="3"/>
    <col min="12545" max="12545" width="2.625" style="3" customWidth="1"/>
    <col min="12546" max="12546" width="29" style="3" bestFit="1"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5.75" style="3" customWidth="1"/>
    <col min="12554" max="12554" width="45.125" style="3" bestFit="1" customWidth="1"/>
    <col min="12555" max="12555" width="26.125" style="3" bestFit="1"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21.5" style="3" customWidth="1"/>
    <col min="12562" max="12800" width="9" style="3"/>
    <col min="12801" max="12801" width="2.625" style="3" customWidth="1"/>
    <col min="12802" max="12802" width="29" style="3" bestFit="1"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5.75" style="3" customWidth="1"/>
    <col min="12810" max="12810" width="45.125" style="3" bestFit="1" customWidth="1"/>
    <col min="12811" max="12811" width="26.125" style="3" bestFit="1"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21.5" style="3" customWidth="1"/>
    <col min="12818" max="13056" width="9" style="3"/>
    <col min="13057" max="13057" width="2.625" style="3" customWidth="1"/>
    <col min="13058" max="13058" width="29" style="3" bestFit="1"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5.75" style="3" customWidth="1"/>
    <col min="13066" max="13066" width="45.125" style="3" bestFit="1" customWidth="1"/>
    <col min="13067" max="13067" width="26.125" style="3" bestFit="1"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21.5" style="3" customWidth="1"/>
    <col min="13074" max="13312" width="9" style="3"/>
    <col min="13313" max="13313" width="2.625" style="3" customWidth="1"/>
    <col min="13314" max="13314" width="29" style="3" bestFit="1"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5.75" style="3" customWidth="1"/>
    <col min="13322" max="13322" width="45.125" style="3" bestFit="1" customWidth="1"/>
    <col min="13323" max="13323" width="26.125" style="3" bestFit="1"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21.5" style="3" customWidth="1"/>
    <col min="13330" max="13568" width="9" style="3"/>
    <col min="13569" max="13569" width="2.625" style="3" customWidth="1"/>
    <col min="13570" max="13570" width="29" style="3" bestFit="1"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5.75" style="3" customWidth="1"/>
    <col min="13578" max="13578" width="45.125" style="3" bestFit="1" customWidth="1"/>
    <col min="13579" max="13579" width="26.125" style="3" bestFit="1"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21.5" style="3" customWidth="1"/>
    <col min="13586" max="13824" width="9" style="3"/>
    <col min="13825" max="13825" width="2.625" style="3" customWidth="1"/>
    <col min="13826" max="13826" width="29" style="3" bestFit="1"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5.75" style="3" customWidth="1"/>
    <col min="13834" max="13834" width="45.125" style="3" bestFit="1" customWidth="1"/>
    <col min="13835" max="13835" width="26.125" style="3" bestFit="1"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21.5" style="3" customWidth="1"/>
    <col min="13842" max="14080" width="9" style="3"/>
    <col min="14081" max="14081" width="2.625" style="3" customWidth="1"/>
    <col min="14082" max="14082" width="29" style="3" bestFit="1"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5.75" style="3" customWidth="1"/>
    <col min="14090" max="14090" width="45.125" style="3" bestFit="1" customWidth="1"/>
    <col min="14091" max="14091" width="26.125" style="3" bestFit="1"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21.5" style="3" customWidth="1"/>
    <col min="14098" max="14336" width="9" style="3"/>
    <col min="14337" max="14337" width="2.625" style="3" customWidth="1"/>
    <col min="14338" max="14338" width="29" style="3" bestFit="1"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5.75" style="3" customWidth="1"/>
    <col min="14346" max="14346" width="45.125" style="3" bestFit="1" customWidth="1"/>
    <col min="14347" max="14347" width="26.125" style="3" bestFit="1"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21.5" style="3" customWidth="1"/>
    <col min="14354" max="14592" width="9" style="3"/>
    <col min="14593" max="14593" width="2.625" style="3" customWidth="1"/>
    <col min="14594" max="14594" width="29" style="3" bestFit="1"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5.75" style="3" customWidth="1"/>
    <col min="14602" max="14602" width="45.125" style="3" bestFit="1" customWidth="1"/>
    <col min="14603" max="14603" width="26.125" style="3" bestFit="1"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21.5" style="3" customWidth="1"/>
    <col min="14610" max="14848" width="9" style="3"/>
    <col min="14849" max="14849" width="2.625" style="3" customWidth="1"/>
    <col min="14850" max="14850" width="29" style="3" bestFit="1"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5.75" style="3" customWidth="1"/>
    <col min="14858" max="14858" width="45.125" style="3" bestFit="1" customWidth="1"/>
    <col min="14859" max="14859" width="26.125" style="3" bestFit="1"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21.5" style="3" customWidth="1"/>
    <col min="14866" max="15104" width="9" style="3"/>
    <col min="15105" max="15105" width="2.625" style="3" customWidth="1"/>
    <col min="15106" max="15106" width="29" style="3" bestFit="1"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5.75" style="3" customWidth="1"/>
    <col min="15114" max="15114" width="45.125" style="3" bestFit="1" customWidth="1"/>
    <col min="15115" max="15115" width="26.125" style="3" bestFit="1"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21.5" style="3" customWidth="1"/>
    <col min="15122" max="15360" width="9" style="3"/>
    <col min="15361" max="15361" width="2.625" style="3" customWidth="1"/>
    <col min="15362" max="15362" width="29" style="3" bestFit="1"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5.75" style="3" customWidth="1"/>
    <col min="15370" max="15370" width="45.125" style="3" bestFit="1" customWidth="1"/>
    <col min="15371" max="15371" width="26.125" style="3" bestFit="1"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21.5" style="3" customWidth="1"/>
    <col min="15378" max="15616" width="9" style="3"/>
    <col min="15617" max="15617" width="2.625" style="3" customWidth="1"/>
    <col min="15618" max="15618" width="29" style="3" bestFit="1"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5.75" style="3" customWidth="1"/>
    <col min="15626" max="15626" width="45.125" style="3" bestFit="1" customWidth="1"/>
    <col min="15627" max="15627" width="26.125" style="3" bestFit="1"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21.5" style="3" customWidth="1"/>
    <col min="15634" max="15872" width="9" style="3"/>
    <col min="15873" max="15873" width="2.625" style="3" customWidth="1"/>
    <col min="15874" max="15874" width="29" style="3" bestFit="1"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5.75" style="3" customWidth="1"/>
    <col min="15882" max="15882" width="45.125" style="3" bestFit="1" customWidth="1"/>
    <col min="15883" max="15883" width="26.125" style="3" bestFit="1"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21.5" style="3" customWidth="1"/>
    <col min="15890" max="16128" width="9" style="3"/>
    <col min="16129" max="16129" width="2.625" style="3" customWidth="1"/>
    <col min="16130" max="16130" width="29" style="3" bestFit="1"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5.75" style="3" customWidth="1"/>
    <col min="16138" max="16138" width="45.125" style="3" bestFit="1" customWidth="1"/>
    <col min="16139" max="16139" width="26.125" style="3" bestFit="1"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21.5" style="3" customWidth="1"/>
    <col min="16146" max="16384" width="9" style="3"/>
  </cols>
  <sheetData>
    <row r="2" spans="2:17" ht="20.100000000000001" customHeight="1">
      <c r="B2" s="1" t="s">
        <v>0</v>
      </c>
      <c r="C2" s="1"/>
      <c r="D2" s="1"/>
      <c r="E2" s="2" t="s">
        <v>441</v>
      </c>
      <c r="G2" s="4" t="s">
        <v>2</v>
      </c>
      <c r="H2" s="5"/>
      <c r="I2" s="6"/>
      <c r="J2" s="125">
        <f>SUM(H:H)</f>
        <v>6550</v>
      </c>
    </row>
    <row r="3" spans="2:17" ht="20.100000000000001" customHeight="1">
      <c r="B3" s="1" t="s">
        <v>3</v>
      </c>
      <c r="C3" s="1"/>
      <c r="D3" s="1"/>
      <c r="E3" s="14" t="s">
        <v>442</v>
      </c>
    </row>
    <row r="4" spans="2:17" ht="20.100000000000001" customHeight="1">
      <c r="B4" s="1" t="s">
        <v>5</v>
      </c>
      <c r="C4" s="1"/>
      <c r="D4" s="1"/>
      <c r="E4" s="14">
        <v>193898</v>
      </c>
      <c r="J4" s="127"/>
    </row>
    <row r="5" spans="2:17" ht="20.100000000000001" customHeight="1">
      <c r="B5" s="1" t="s">
        <v>6</v>
      </c>
      <c r="C5" s="1"/>
      <c r="D5" s="1"/>
      <c r="E5" s="15"/>
      <c r="J5" s="127"/>
    </row>
    <row r="6" spans="2:17" ht="20.100000000000001" customHeight="1">
      <c r="B6" s="1" t="s">
        <v>8</v>
      </c>
      <c r="C6" s="1"/>
      <c r="D6" s="1"/>
      <c r="E6" s="15"/>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7" ht="19.7" customHeight="1">
      <c r="B10" s="381"/>
      <c r="C10" s="16" t="s">
        <v>652</v>
      </c>
      <c r="D10" s="16" t="s">
        <v>652</v>
      </c>
      <c r="E10" s="145" t="s">
        <v>1505</v>
      </c>
      <c r="F10" s="17">
        <v>1</v>
      </c>
      <c r="G10" s="52">
        <v>3300</v>
      </c>
      <c r="H10" s="53">
        <f>F10*G10</f>
        <v>3300</v>
      </c>
      <c r="I10" s="18"/>
      <c r="J10" s="54" t="s">
        <v>1506</v>
      </c>
      <c r="K10" s="2219" t="s">
        <v>7455</v>
      </c>
      <c r="L10" s="165"/>
      <c r="M10" s="19">
        <v>44594</v>
      </c>
      <c r="N10" s="16"/>
      <c r="O10" s="56"/>
      <c r="P10" s="19">
        <v>44595</v>
      </c>
      <c r="Q10" s="21">
        <v>44595</v>
      </c>
    </row>
    <row r="11" spans="2:17" ht="19.7" customHeight="1">
      <c r="B11" s="381"/>
      <c r="C11" s="16" t="s">
        <v>652</v>
      </c>
      <c r="D11" s="16" t="s">
        <v>652</v>
      </c>
      <c r="E11" s="145" t="s">
        <v>1507</v>
      </c>
      <c r="F11" s="17">
        <v>1</v>
      </c>
      <c r="G11" s="52">
        <v>1600</v>
      </c>
      <c r="H11" s="53">
        <f>F11*G11</f>
        <v>1600</v>
      </c>
      <c r="I11" s="18"/>
      <c r="J11" s="54" t="s">
        <v>1508</v>
      </c>
      <c r="K11" s="2219" t="s">
        <v>7455</v>
      </c>
      <c r="L11" s="165"/>
      <c r="M11" s="19">
        <v>44594</v>
      </c>
      <c r="N11" s="16"/>
      <c r="O11" s="56"/>
      <c r="P11" s="19">
        <v>44595</v>
      </c>
      <c r="Q11" s="21">
        <v>44595</v>
      </c>
    </row>
    <row r="12" spans="2:17" ht="19.7" customHeight="1">
      <c r="B12" s="381"/>
      <c r="C12" s="16" t="s">
        <v>652</v>
      </c>
      <c r="D12" s="16" t="s">
        <v>652</v>
      </c>
      <c r="E12" s="145" t="s">
        <v>1511</v>
      </c>
      <c r="F12" s="17">
        <v>1</v>
      </c>
      <c r="G12" s="52">
        <v>900</v>
      </c>
      <c r="H12" s="53">
        <f>F12*G12</f>
        <v>900</v>
      </c>
      <c r="I12" s="18"/>
      <c r="J12" s="54" t="s">
        <v>1512</v>
      </c>
      <c r="K12" s="2219" t="s">
        <v>7455</v>
      </c>
      <c r="L12" s="165"/>
      <c r="M12" s="19">
        <v>44594</v>
      </c>
      <c r="N12" s="16"/>
      <c r="O12" s="56"/>
      <c r="P12" s="19">
        <v>44595</v>
      </c>
      <c r="Q12" s="21">
        <v>44595</v>
      </c>
    </row>
    <row r="13" spans="2:17" ht="19.7" customHeight="1">
      <c r="B13" s="16"/>
      <c r="C13" s="16" t="s">
        <v>178</v>
      </c>
      <c r="D13" s="16" t="s">
        <v>178</v>
      </c>
      <c r="E13" s="145" t="s">
        <v>1915</v>
      </c>
      <c r="F13" s="17">
        <v>1</v>
      </c>
      <c r="G13" s="52">
        <v>750</v>
      </c>
      <c r="H13" s="53">
        <f>F13*G13</f>
        <v>750</v>
      </c>
      <c r="I13" s="18"/>
      <c r="J13" s="54" t="s">
        <v>146</v>
      </c>
      <c r="K13" s="471" t="s">
        <v>828</v>
      </c>
      <c r="L13" s="165"/>
      <c r="M13" s="19"/>
      <c r="N13" s="16"/>
      <c r="O13" s="56"/>
      <c r="P13" s="56"/>
      <c r="Q13" s="21">
        <v>44594</v>
      </c>
    </row>
    <row r="14" spans="2:17" ht="19.7" customHeight="1">
      <c r="B14" s="16"/>
      <c r="C14" s="16"/>
      <c r="D14" s="16"/>
      <c r="E14" s="145"/>
      <c r="F14" s="383"/>
      <c r="G14" s="278"/>
      <c r="H14" s="53">
        <f>F14*G14</f>
        <v>0</v>
      </c>
      <c r="I14" s="464"/>
      <c r="J14" s="510"/>
      <c r="K14" s="471"/>
      <c r="L14" s="165"/>
      <c r="M14" s="19"/>
      <c r="N14" s="16"/>
      <c r="O14" s="56"/>
      <c r="P14" s="19"/>
      <c r="Q14" s="21"/>
    </row>
  </sheetData>
  <autoFilter ref="B9:O9" xr:uid="{4030445D-8523-41B6-BC80-541D5ED737CB}"/>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57361-53A3-4DD6-8097-334E0B72D441}">
  <dimension ref="A2:F19"/>
  <sheetViews>
    <sheetView zoomScaleNormal="100" workbookViewId="0">
      <selection activeCell="A3" sqref="A3"/>
    </sheetView>
  </sheetViews>
  <sheetFormatPr defaultRowHeight="19.5"/>
  <cols>
    <col min="1" max="1" width="5.625" style="167" customWidth="1"/>
    <col min="2" max="2" width="3.5" style="167" bestFit="1" customWidth="1"/>
    <col min="3" max="3" width="16.625" style="167" customWidth="1"/>
    <col min="4" max="4" width="25.75" style="167" bestFit="1" customWidth="1"/>
    <col min="5" max="5" width="5.875" style="167" bestFit="1" customWidth="1"/>
    <col min="6" max="6" width="15.625" style="167" customWidth="1"/>
    <col min="7" max="256" width="9" style="167"/>
    <col min="257" max="257" width="5.625" style="167" customWidth="1"/>
    <col min="258" max="258" width="3.5" style="167" bestFit="1" customWidth="1"/>
    <col min="259" max="259" width="16.625" style="167" customWidth="1"/>
    <col min="260" max="260" width="25.75" style="167" bestFit="1" customWidth="1"/>
    <col min="261" max="261" width="5.875" style="167" bestFit="1" customWidth="1"/>
    <col min="262" max="262" width="15.625" style="167" customWidth="1"/>
    <col min="263" max="512" width="9" style="167"/>
    <col min="513" max="513" width="5.625" style="167" customWidth="1"/>
    <col min="514" max="514" width="3.5" style="167" bestFit="1" customWidth="1"/>
    <col min="515" max="515" width="16.625" style="167" customWidth="1"/>
    <col min="516" max="516" width="25.75" style="167" bestFit="1" customWidth="1"/>
    <col min="517" max="517" width="5.875" style="167" bestFit="1" customWidth="1"/>
    <col min="518" max="518" width="15.625" style="167" customWidth="1"/>
    <col min="519" max="768" width="9" style="167"/>
    <col min="769" max="769" width="5.625" style="167" customWidth="1"/>
    <col min="770" max="770" width="3.5" style="167" bestFit="1" customWidth="1"/>
    <col min="771" max="771" width="16.625" style="167" customWidth="1"/>
    <col min="772" max="772" width="25.75" style="167" bestFit="1" customWidth="1"/>
    <col min="773" max="773" width="5.875" style="167" bestFit="1" customWidth="1"/>
    <col min="774" max="774" width="15.625" style="167" customWidth="1"/>
    <col min="775" max="1024" width="9" style="167"/>
    <col min="1025" max="1025" width="5.625" style="167" customWidth="1"/>
    <col min="1026" max="1026" width="3.5" style="167" bestFit="1" customWidth="1"/>
    <col min="1027" max="1027" width="16.625" style="167" customWidth="1"/>
    <col min="1028" max="1028" width="25.75" style="167" bestFit="1" customWidth="1"/>
    <col min="1029" max="1029" width="5.875" style="167" bestFit="1" customWidth="1"/>
    <col min="1030" max="1030" width="15.625" style="167" customWidth="1"/>
    <col min="1031" max="1280" width="9" style="167"/>
    <col min="1281" max="1281" width="5.625" style="167" customWidth="1"/>
    <col min="1282" max="1282" width="3.5" style="167" bestFit="1" customWidth="1"/>
    <col min="1283" max="1283" width="16.625" style="167" customWidth="1"/>
    <col min="1284" max="1284" width="25.75" style="167" bestFit="1" customWidth="1"/>
    <col min="1285" max="1285" width="5.875" style="167" bestFit="1" customWidth="1"/>
    <col min="1286" max="1286" width="15.625" style="167" customWidth="1"/>
    <col min="1287" max="1536" width="9" style="167"/>
    <col min="1537" max="1537" width="5.625" style="167" customWidth="1"/>
    <col min="1538" max="1538" width="3.5" style="167" bestFit="1" customWidth="1"/>
    <col min="1539" max="1539" width="16.625" style="167" customWidth="1"/>
    <col min="1540" max="1540" width="25.75" style="167" bestFit="1" customWidth="1"/>
    <col min="1541" max="1541" width="5.875" style="167" bestFit="1" customWidth="1"/>
    <col min="1542" max="1542" width="15.625" style="167" customWidth="1"/>
    <col min="1543" max="1792" width="9" style="167"/>
    <col min="1793" max="1793" width="5.625" style="167" customWidth="1"/>
    <col min="1794" max="1794" width="3.5" style="167" bestFit="1" customWidth="1"/>
    <col min="1795" max="1795" width="16.625" style="167" customWidth="1"/>
    <col min="1796" max="1796" width="25.75" style="167" bestFit="1" customWidth="1"/>
    <col min="1797" max="1797" width="5.875" style="167" bestFit="1" customWidth="1"/>
    <col min="1798" max="1798" width="15.625" style="167" customWidth="1"/>
    <col min="1799" max="2048" width="9" style="167"/>
    <col min="2049" max="2049" width="5.625" style="167" customWidth="1"/>
    <col min="2050" max="2050" width="3.5" style="167" bestFit="1" customWidth="1"/>
    <col min="2051" max="2051" width="16.625" style="167" customWidth="1"/>
    <col min="2052" max="2052" width="25.75" style="167" bestFit="1" customWidth="1"/>
    <col min="2053" max="2053" width="5.875" style="167" bestFit="1" customWidth="1"/>
    <col min="2054" max="2054" width="15.625" style="167" customWidth="1"/>
    <col min="2055" max="2304" width="9" style="167"/>
    <col min="2305" max="2305" width="5.625" style="167" customWidth="1"/>
    <col min="2306" max="2306" width="3.5" style="167" bestFit="1" customWidth="1"/>
    <col min="2307" max="2307" width="16.625" style="167" customWidth="1"/>
    <col min="2308" max="2308" width="25.75" style="167" bestFit="1" customWidth="1"/>
    <col min="2309" max="2309" width="5.875" style="167" bestFit="1" customWidth="1"/>
    <col min="2310" max="2310" width="15.625" style="167" customWidth="1"/>
    <col min="2311" max="2560" width="9" style="167"/>
    <col min="2561" max="2561" width="5.625" style="167" customWidth="1"/>
    <col min="2562" max="2562" width="3.5" style="167" bestFit="1" customWidth="1"/>
    <col min="2563" max="2563" width="16.625" style="167" customWidth="1"/>
    <col min="2564" max="2564" width="25.75" style="167" bestFit="1" customWidth="1"/>
    <col min="2565" max="2565" width="5.875" style="167" bestFit="1" customWidth="1"/>
    <col min="2566" max="2566" width="15.625" style="167" customWidth="1"/>
    <col min="2567" max="2816" width="9" style="167"/>
    <col min="2817" max="2817" width="5.625" style="167" customWidth="1"/>
    <col min="2818" max="2818" width="3.5" style="167" bestFit="1" customWidth="1"/>
    <col min="2819" max="2819" width="16.625" style="167" customWidth="1"/>
    <col min="2820" max="2820" width="25.75" style="167" bestFit="1" customWidth="1"/>
    <col min="2821" max="2821" width="5.875" style="167" bestFit="1" customWidth="1"/>
    <col min="2822" max="2822" width="15.625" style="167" customWidth="1"/>
    <col min="2823" max="3072" width="9" style="167"/>
    <col min="3073" max="3073" width="5.625" style="167" customWidth="1"/>
    <col min="3074" max="3074" width="3.5" style="167" bestFit="1" customWidth="1"/>
    <col min="3075" max="3075" width="16.625" style="167" customWidth="1"/>
    <col min="3076" max="3076" width="25.75" style="167" bestFit="1" customWidth="1"/>
    <col min="3077" max="3077" width="5.875" style="167" bestFit="1" customWidth="1"/>
    <col min="3078" max="3078" width="15.625" style="167" customWidth="1"/>
    <col min="3079" max="3328" width="9" style="167"/>
    <col min="3329" max="3329" width="5.625" style="167" customWidth="1"/>
    <col min="3330" max="3330" width="3.5" style="167" bestFit="1" customWidth="1"/>
    <col min="3331" max="3331" width="16.625" style="167" customWidth="1"/>
    <col min="3332" max="3332" width="25.75" style="167" bestFit="1" customWidth="1"/>
    <col min="3333" max="3333" width="5.875" style="167" bestFit="1" customWidth="1"/>
    <col min="3334" max="3334" width="15.625" style="167" customWidth="1"/>
    <col min="3335" max="3584" width="9" style="167"/>
    <col min="3585" max="3585" width="5.625" style="167" customWidth="1"/>
    <col min="3586" max="3586" width="3.5" style="167" bestFit="1" customWidth="1"/>
    <col min="3587" max="3587" width="16.625" style="167" customWidth="1"/>
    <col min="3588" max="3588" width="25.75" style="167" bestFit="1" customWidth="1"/>
    <col min="3589" max="3589" width="5.875" style="167" bestFit="1" customWidth="1"/>
    <col min="3590" max="3590" width="15.625" style="167" customWidth="1"/>
    <col min="3591" max="3840" width="9" style="167"/>
    <col min="3841" max="3841" width="5.625" style="167" customWidth="1"/>
    <col min="3842" max="3842" width="3.5" style="167" bestFit="1" customWidth="1"/>
    <col min="3843" max="3843" width="16.625" style="167" customWidth="1"/>
    <col min="3844" max="3844" width="25.75" style="167" bestFit="1" customWidth="1"/>
    <col min="3845" max="3845" width="5.875" style="167" bestFit="1" customWidth="1"/>
    <col min="3846" max="3846" width="15.625" style="167" customWidth="1"/>
    <col min="3847" max="4096" width="9" style="167"/>
    <col min="4097" max="4097" width="5.625" style="167" customWidth="1"/>
    <col min="4098" max="4098" width="3.5" style="167" bestFit="1" customWidth="1"/>
    <col min="4099" max="4099" width="16.625" style="167" customWidth="1"/>
    <col min="4100" max="4100" width="25.75" style="167" bestFit="1" customWidth="1"/>
    <col min="4101" max="4101" width="5.875" style="167" bestFit="1" customWidth="1"/>
    <col min="4102" max="4102" width="15.625" style="167" customWidth="1"/>
    <col min="4103" max="4352" width="9" style="167"/>
    <col min="4353" max="4353" width="5.625" style="167" customWidth="1"/>
    <col min="4354" max="4354" width="3.5" style="167" bestFit="1" customWidth="1"/>
    <col min="4355" max="4355" width="16.625" style="167" customWidth="1"/>
    <col min="4356" max="4356" width="25.75" style="167" bestFit="1" customWidth="1"/>
    <col min="4357" max="4357" width="5.875" style="167" bestFit="1" customWidth="1"/>
    <col min="4358" max="4358" width="15.625" style="167" customWidth="1"/>
    <col min="4359" max="4608" width="9" style="167"/>
    <col min="4609" max="4609" width="5.625" style="167" customWidth="1"/>
    <col min="4610" max="4610" width="3.5" style="167" bestFit="1" customWidth="1"/>
    <col min="4611" max="4611" width="16.625" style="167" customWidth="1"/>
    <col min="4612" max="4612" width="25.75" style="167" bestFit="1" customWidth="1"/>
    <col min="4613" max="4613" width="5.875" style="167" bestFit="1" customWidth="1"/>
    <col min="4614" max="4614" width="15.625" style="167" customWidth="1"/>
    <col min="4615" max="4864" width="9" style="167"/>
    <col min="4865" max="4865" width="5.625" style="167" customWidth="1"/>
    <col min="4866" max="4866" width="3.5" style="167" bestFit="1" customWidth="1"/>
    <col min="4867" max="4867" width="16.625" style="167" customWidth="1"/>
    <col min="4868" max="4868" width="25.75" style="167" bestFit="1" customWidth="1"/>
    <col min="4869" max="4869" width="5.875" style="167" bestFit="1" customWidth="1"/>
    <col min="4870" max="4870" width="15.625" style="167" customWidth="1"/>
    <col min="4871" max="5120" width="9" style="167"/>
    <col min="5121" max="5121" width="5.625" style="167" customWidth="1"/>
    <col min="5122" max="5122" width="3.5" style="167" bestFit="1" customWidth="1"/>
    <col min="5123" max="5123" width="16.625" style="167" customWidth="1"/>
    <col min="5124" max="5124" width="25.75" style="167" bestFit="1" customWidth="1"/>
    <col min="5125" max="5125" width="5.875" style="167" bestFit="1" customWidth="1"/>
    <col min="5126" max="5126" width="15.625" style="167" customWidth="1"/>
    <col min="5127" max="5376" width="9" style="167"/>
    <col min="5377" max="5377" width="5.625" style="167" customWidth="1"/>
    <col min="5378" max="5378" width="3.5" style="167" bestFit="1" customWidth="1"/>
    <col min="5379" max="5379" width="16.625" style="167" customWidth="1"/>
    <col min="5380" max="5380" width="25.75" style="167" bestFit="1" customWidth="1"/>
    <col min="5381" max="5381" width="5.875" style="167" bestFit="1" customWidth="1"/>
    <col min="5382" max="5382" width="15.625" style="167" customWidth="1"/>
    <col min="5383" max="5632" width="9" style="167"/>
    <col min="5633" max="5633" width="5.625" style="167" customWidth="1"/>
    <col min="5634" max="5634" width="3.5" style="167" bestFit="1" customWidth="1"/>
    <col min="5635" max="5635" width="16.625" style="167" customWidth="1"/>
    <col min="5636" max="5636" width="25.75" style="167" bestFit="1" customWidth="1"/>
    <col min="5637" max="5637" width="5.875" style="167" bestFit="1" customWidth="1"/>
    <col min="5638" max="5638" width="15.625" style="167" customWidth="1"/>
    <col min="5639" max="5888" width="9" style="167"/>
    <col min="5889" max="5889" width="5.625" style="167" customWidth="1"/>
    <col min="5890" max="5890" width="3.5" style="167" bestFit="1" customWidth="1"/>
    <col min="5891" max="5891" width="16.625" style="167" customWidth="1"/>
    <col min="5892" max="5892" width="25.75" style="167" bestFit="1" customWidth="1"/>
    <col min="5893" max="5893" width="5.875" style="167" bestFit="1" customWidth="1"/>
    <col min="5894" max="5894" width="15.625" style="167" customWidth="1"/>
    <col min="5895" max="6144" width="9" style="167"/>
    <col min="6145" max="6145" width="5.625" style="167" customWidth="1"/>
    <col min="6146" max="6146" width="3.5" style="167" bestFit="1" customWidth="1"/>
    <col min="6147" max="6147" width="16.625" style="167" customWidth="1"/>
    <col min="6148" max="6148" width="25.75" style="167" bestFit="1" customWidth="1"/>
    <col min="6149" max="6149" width="5.875" style="167" bestFit="1" customWidth="1"/>
    <col min="6150" max="6150" width="15.625" style="167" customWidth="1"/>
    <col min="6151" max="6400" width="9" style="167"/>
    <col min="6401" max="6401" width="5.625" style="167" customWidth="1"/>
    <col min="6402" max="6402" width="3.5" style="167" bestFit="1" customWidth="1"/>
    <col min="6403" max="6403" width="16.625" style="167" customWidth="1"/>
    <col min="6404" max="6404" width="25.75" style="167" bestFit="1" customWidth="1"/>
    <col min="6405" max="6405" width="5.875" style="167" bestFit="1" customWidth="1"/>
    <col min="6406" max="6406" width="15.625" style="167" customWidth="1"/>
    <col min="6407" max="6656" width="9" style="167"/>
    <col min="6657" max="6657" width="5.625" style="167" customWidth="1"/>
    <col min="6658" max="6658" width="3.5" style="167" bestFit="1" customWidth="1"/>
    <col min="6659" max="6659" width="16.625" style="167" customWidth="1"/>
    <col min="6660" max="6660" width="25.75" style="167" bestFit="1" customWidth="1"/>
    <col min="6661" max="6661" width="5.875" style="167" bestFit="1" customWidth="1"/>
    <col min="6662" max="6662" width="15.625" style="167" customWidth="1"/>
    <col min="6663" max="6912" width="9" style="167"/>
    <col min="6913" max="6913" width="5.625" style="167" customWidth="1"/>
    <col min="6914" max="6914" width="3.5" style="167" bestFit="1" customWidth="1"/>
    <col min="6915" max="6915" width="16.625" style="167" customWidth="1"/>
    <col min="6916" max="6916" width="25.75" style="167" bestFit="1" customWidth="1"/>
    <col min="6917" max="6917" width="5.875" style="167" bestFit="1" customWidth="1"/>
    <col min="6918" max="6918" width="15.625" style="167" customWidth="1"/>
    <col min="6919" max="7168" width="9" style="167"/>
    <col min="7169" max="7169" width="5.625" style="167" customWidth="1"/>
    <col min="7170" max="7170" width="3.5" style="167" bestFit="1" customWidth="1"/>
    <col min="7171" max="7171" width="16.625" style="167" customWidth="1"/>
    <col min="7172" max="7172" width="25.75" style="167" bestFit="1" customWidth="1"/>
    <col min="7173" max="7173" width="5.875" style="167" bestFit="1" customWidth="1"/>
    <col min="7174" max="7174" width="15.625" style="167" customWidth="1"/>
    <col min="7175" max="7424" width="9" style="167"/>
    <col min="7425" max="7425" width="5.625" style="167" customWidth="1"/>
    <col min="7426" max="7426" width="3.5" style="167" bestFit="1" customWidth="1"/>
    <col min="7427" max="7427" width="16.625" style="167" customWidth="1"/>
    <col min="7428" max="7428" width="25.75" style="167" bestFit="1" customWidth="1"/>
    <col min="7429" max="7429" width="5.875" style="167" bestFit="1" customWidth="1"/>
    <col min="7430" max="7430" width="15.625" style="167" customWidth="1"/>
    <col min="7431" max="7680" width="9" style="167"/>
    <col min="7681" max="7681" width="5.625" style="167" customWidth="1"/>
    <col min="7682" max="7682" width="3.5" style="167" bestFit="1" customWidth="1"/>
    <col min="7683" max="7683" width="16.625" style="167" customWidth="1"/>
    <col min="7684" max="7684" width="25.75" style="167" bestFit="1" customWidth="1"/>
    <col min="7685" max="7685" width="5.875" style="167" bestFit="1" customWidth="1"/>
    <col min="7686" max="7686" width="15.625" style="167" customWidth="1"/>
    <col min="7687" max="7936" width="9" style="167"/>
    <col min="7937" max="7937" width="5.625" style="167" customWidth="1"/>
    <col min="7938" max="7938" width="3.5" style="167" bestFit="1" customWidth="1"/>
    <col min="7939" max="7939" width="16.625" style="167" customWidth="1"/>
    <col min="7940" max="7940" width="25.75" style="167" bestFit="1" customWidth="1"/>
    <col min="7941" max="7941" width="5.875" style="167" bestFit="1" customWidth="1"/>
    <col min="7942" max="7942" width="15.625" style="167" customWidth="1"/>
    <col min="7943" max="8192" width="9" style="167"/>
    <col min="8193" max="8193" width="5.625" style="167" customWidth="1"/>
    <col min="8194" max="8194" width="3.5" style="167" bestFit="1" customWidth="1"/>
    <col min="8195" max="8195" width="16.625" style="167" customWidth="1"/>
    <col min="8196" max="8196" width="25.75" style="167" bestFit="1" customWidth="1"/>
    <col min="8197" max="8197" width="5.875" style="167" bestFit="1" customWidth="1"/>
    <col min="8198" max="8198" width="15.625" style="167" customWidth="1"/>
    <col min="8199" max="8448" width="9" style="167"/>
    <col min="8449" max="8449" width="5.625" style="167" customWidth="1"/>
    <col min="8450" max="8450" width="3.5" style="167" bestFit="1" customWidth="1"/>
    <col min="8451" max="8451" width="16.625" style="167" customWidth="1"/>
    <col min="8452" max="8452" width="25.75" style="167" bestFit="1" customWidth="1"/>
    <col min="8453" max="8453" width="5.875" style="167" bestFit="1" customWidth="1"/>
    <col min="8454" max="8454" width="15.625" style="167" customWidth="1"/>
    <col min="8455" max="8704" width="9" style="167"/>
    <col min="8705" max="8705" width="5.625" style="167" customWidth="1"/>
    <col min="8706" max="8706" width="3.5" style="167" bestFit="1" customWidth="1"/>
    <col min="8707" max="8707" width="16.625" style="167" customWidth="1"/>
    <col min="8708" max="8708" width="25.75" style="167" bestFit="1" customWidth="1"/>
    <col min="8709" max="8709" width="5.875" style="167" bestFit="1" customWidth="1"/>
    <col min="8710" max="8710" width="15.625" style="167" customWidth="1"/>
    <col min="8711" max="8960" width="9" style="167"/>
    <col min="8961" max="8961" width="5.625" style="167" customWidth="1"/>
    <col min="8962" max="8962" width="3.5" style="167" bestFit="1" customWidth="1"/>
    <col min="8963" max="8963" width="16.625" style="167" customWidth="1"/>
    <col min="8964" max="8964" width="25.75" style="167" bestFit="1" customWidth="1"/>
    <col min="8965" max="8965" width="5.875" style="167" bestFit="1" customWidth="1"/>
    <col min="8966" max="8966" width="15.625" style="167" customWidth="1"/>
    <col min="8967" max="9216" width="9" style="167"/>
    <col min="9217" max="9217" width="5.625" style="167" customWidth="1"/>
    <col min="9218" max="9218" width="3.5" style="167" bestFit="1" customWidth="1"/>
    <col min="9219" max="9219" width="16.625" style="167" customWidth="1"/>
    <col min="9220" max="9220" width="25.75" style="167" bestFit="1" customWidth="1"/>
    <col min="9221" max="9221" width="5.875" style="167" bestFit="1" customWidth="1"/>
    <col min="9222" max="9222" width="15.625" style="167" customWidth="1"/>
    <col min="9223" max="9472" width="9" style="167"/>
    <col min="9473" max="9473" width="5.625" style="167" customWidth="1"/>
    <col min="9474" max="9474" width="3.5" style="167" bestFit="1" customWidth="1"/>
    <col min="9475" max="9475" width="16.625" style="167" customWidth="1"/>
    <col min="9476" max="9476" width="25.75" style="167" bestFit="1" customWidth="1"/>
    <col min="9477" max="9477" width="5.875" style="167" bestFit="1" customWidth="1"/>
    <col min="9478" max="9478" width="15.625" style="167" customWidth="1"/>
    <col min="9479" max="9728" width="9" style="167"/>
    <col min="9729" max="9729" width="5.625" style="167" customWidth="1"/>
    <col min="9730" max="9730" width="3.5" style="167" bestFit="1" customWidth="1"/>
    <col min="9731" max="9731" width="16.625" style="167" customWidth="1"/>
    <col min="9732" max="9732" width="25.75" style="167" bestFit="1" customWidth="1"/>
    <col min="9733" max="9733" width="5.875" style="167" bestFit="1" customWidth="1"/>
    <col min="9734" max="9734" width="15.625" style="167" customWidth="1"/>
    <col min="9735" max="9984" width="9" style="167"/>
    <col min="9985" max="9985" width="5.625" style="167" customWidth="1"/>
    <col min="9986" max="9986" width="3.5" style="167" bestFit="1" customWidth="1"/>
    <col min="9987" max="9987" width="16.625" style="167" customWidth="1"/>
    <col min="9988" max="9988" width="25.75" style="167" bestFit="1" customWidth="1"/>
    <col min="9989" max="9989" width="5.875" style="167" bestFit="1" customWidth="1"/>
    <col min="9990" max="9990" width="15.625" style="167" customWidth="1"/>
    <col min="9991" max="10240" width="9" style="167"/>
    <col min="10241" max="10241" width="5.625" style="167" customWidth="1"/>
    <col min="10242" max="10242" width="3.5" style="167" bestFit="1" customWidth="1"/>
    <col min="10243" max="10243" width="16.625" style="167" customWidth="1"/>
    <col min="10244" max="10244" width="25.75" style="167" bestFit="1" customWidth="1"/>
    <col min="10245" max="10245" width="5.875" style="167" bestFit="1" customWidth="1"/>
    <col min="10246" max="10246" width="15.625" style="167" customWidth="1"/>
    <col min="10247" max="10496" width="9" style="167"/>
    <col min="10497" max="10497" width="5.625" style="167" customWidth="1"/>
    <col min="10498" max="10498" width="3.5" style="167" bestFit="1" customWidth="1"/>
    <col min="10499" max="10499" width="16.625" style="167" customWidth="1"/>
    <col min="10500" max="10500" width="25.75" style="167" bestFit="1" customWidth="1"/>
    <col min="10501" max="10501" width="5.875" style="167" bestFit="1" customWidth="1"/>
    <col min="10502" max="10502" width="15.625" style="167" customWidth="1"/>
    <col min="10503" max="10752" width="9" style="167"/>
    <col min="10753" max="10753" width="5.625" style="167" customWidth="1"/>
    <col min="10754" max="10754" width="3.5" style="167" bestFit="1" customWidth="1"/>
    <col min="10755" max="10755" width="16.625" style="167" customWidth="1"/>
    <col min="10756" max="10756" width="25.75" style="167" bestFit="1" customWidth="1"/>
    <col min="10757" max="10757" width="5.875" style="167" bestFit="1" customWidth="1"/>
    <col min="10758" max="10758" width="15.625" style="167" customWidth="1"/>
    <col min="10759" max="11008" width="9" style="167"/>
    <col min="11009" max="11009" width="5.625" style="167" customWidth="1"/>
    <col min="11010" max="11010" width="3.5" style="167" bestFit="1" customWidth="1"/>
    <col min="11011" max="11011" width="16.625" style="167" customWidth="1"/>
    <col min="11012" max="11012" width="25.75" style="167" bestFit="1" customWidth="1"/>
    <col min="11013" max="11013" width="5.875" style="167" bestFit="1" customWidth="1"/>
    <col min="11014" max="11014" width="15.625" style="167" customWidth="1"/>
    <col min="11015" max="11264" width="9" style="167"/>
    <col min="11265" max="11265" width="5.625" style="167" customWidth="1"/>
    <col min="11266" max="11266" width="3.5" style="167" bestFit="1" customWidth="1"/>
    <col min="11267" max="11267" width="16.625" style="167" customWidth="1"/>
    <col min="11268" max="11268" width="25.75" style="167" bestFit="1" customWidth="1"/>
    <col min="11269" max="11269" width="5.875" style="167" bestFit="1" customWidth="1"/>
    <col min="11270" max="11270" width="15.625" style="167" customWidth="1"/>
    <col min="11271" max="11520" width="9" style="167"/>
    <col min="11521" max="11521" width="5.625" style="167" customWidth="1"/>
    <col min="11522" max="11522" width="3.5" style="167" bestFit="1" customWidth="1"/>
    <col min="11523" max="11523" width="16.625" style="167" customWidth="1"/>
    <col min="11524" max="11524" width="25.75" style="167" bestFit="1" customWidth="1"/>
    <col min="11525" max="11525" width="5.875" style="167" bestFit="1" customWidth="1"/>
    <col min="11526" max="11526" width="15.625" style="167" customWidth="1"/>
    <col min="11527" max="11776" width="9" style="167"/>
    <col min="11777" max="11777" width="5.625" style="167" customWidth="1"/>
    <col min="11778" max="11778" width="3.5" style="167" bestFit="1" customWidth="1"/>
    <col min="11779" max="11779" width="16.625" style="167" customWidth="1"/>
    <col min="11780" max="11780" width="25.75" style="167" bestFit="1" customWidth="1"/>
    <col min="11781" max="11781" width="5.875" style="167" bestFit="1" customWidth="1"/>
    <col min="11782" max="11782" width="15.625" style="167" customWidth="1"/>
    <col min="11783" max="12032" width="9" style="167"/>
    <col min="12033" max="12033" width="5.625" style="167" customWidth="1"/>
    <col min="12034" max="12034" width="3.5" style="167" bestFit="1" customWidth="1"/>
    <col min="12035" max="12035" width="16.625" style="167" customWidth="1"/>
    <col min="12036" max="12036" width="25.75" style="167" bestFit="1" customWidth="1"/>
    <col min="12037" max="12037" width="5.875" style="167" bestFit="1" customWidth="1"/>
    <col min="12038" max="12038" width="15.625" style="167" customWidth="1"/>
    <col min="12039" max="12288" width="9" style="167"/>
    <col min="12289" max="12289" width="5.625" style="167" customWidth="1"/>
    <col min="12290" max="12290" width="3.5" style="167" bestFit="1" customWidth="1"/>
    <col min="12291" max="12291" width="16.625" style="167" customWidth="1"/>
    <col min="12292" max="12292" width="25.75" style="167" bestFit="1" customWidth="1"/>
    <col min="12293" max="12293" width="5.875" style="167" bestFit="1" customWidth="1"/>
    <col min="12294" max="12294" width="15.625" style="167" customWidth="1"/>
    <col min="12295" max="12544" width="9" style="167"/>
    <col min="12545" max="12545" width="5.625" style="167" customWidth="1"/>
    <col min="12546" max="12546" width="3.5" style="167" bestFit="1" customWidth="1"/>
    <col min="12547" max="12547" width="16.625" style="167" customWidth="1"/>
    <col min="12548" max="12548" width="25.75" style="167" bestFit="1" customWidth="1"/>
    <col min="12549" max="12549" width="5.875" style="167" bestFit="1" customWidth="1"/>
    <col min="12550" max="12550" width="15.625" style="167" customWidth="1"/>
    <col min="12551" max="12800" width="9" style="167"/>
    <col min="12801" max="12801" width="5.625" style="167" customWidth="1"/>
    <col min="12802" max="12802" width="3.5" style="167" bestFit="1" customWidth="1"/>
    <col min="12803" max="12803" width="16.625" style="167" customWidth="1"/>
    <col min="12804" max="12804" width="25.75" style="167" bestFit="1" customWidth="1"/>
    <col min="12805" max="12805" width="5.875" style="167" bestFit="1" customWidth="1"/>
    <col min="12806" max="12806" width="15.625" style="167" customWidth="1"/>
    <col min="12807" max="13056" width="9" style="167"/>
    <col min="13057" max="13057" width="5.625" style="167" customWidth="1"/>
    <col min="13058" max="13058" width="3.5" style="167" bestFit="1" customWidth="1"/>
    <col min="13059" max="13059" width="16.625" style="167" customWidth="1"/>
    <col min="13060" max="13060" width="25.75" style="167" bestFit="1" customWidth="1"/>
    <col min="13061" max="13061" width="5.875" style="167" bestFit="1" customWidth="1"/>
    <col min="13062" max="13062" width="15.625" style="167" customWidth="1"/>
    <col min="13063" max="13312" width="9" style="167"/>
    <col min="13313" max="13313" width="5.625" style="167" customWidth="1"/>
    <col min="13314" max="13314" width="3.5" style="167" bestFit="1" customWidth="1"/>
    <col min="13315" max="13315" width="16.625" style="167" customWidth="1"/>
    <col min="13316" max="13316" width="25.75" style="167" bestFit="1" customWidth="1"/>
    <col min="13317" max="13317" width="5.875" style="167" bestFit="1" customWidth="1"/>
    <col min="13318" max="13318" width="15.625" style="167" customWidth="1"/>
    <col min="13319" max="13568" width="9" style="167"/>
    <col min="13569" max="13569" width="5.625" style="167" customWidth="1"/>
    <col min="13570" max="13570" width="3.5" style="167" bestFit="1" customWidth="1"/>
    <col min="13571" max="13571" width="16.625" style="167" customWidth="1"/>
    <col min="13572" max="13572" width="25.75" style="167" bestFit="1" customWidth="1"/>
    <col min="13573" max="13573" width="5.875" style="167" bestFit="1" customWidth="1"/>
    <col min="13574" max="13574" width="15.625" style="167" customWidth="1"/>
    <col min="13575" max="13824" width="9" style="167"/>
    <col min="13825" max="13825" width="5.625" style="167" customWidth="1"/>
    <col min="13826" max="13826" width="3.5" style="167" bestFit="1" customWidth="1"/>
    <col min="13827" max="13827" width="16.625" style="167" customWidth="1"/>
    <col min="13828" max="13828" width="25.75" style="167" bestFit="1" customWidth="1"/>
    <col min="13829" max="13829" width="5.875" style="167" bestFit="1" customWidth="1"/>
    <col min="13830" max="13830" width="15.625" style="167" customWidth="1"/>
    <col min="13831" max="14080" width="9" style="167"/>
    <col min="14081" max="14081" width="5.625" style="167" customWidth="1"/>
    <col min="14082" max="14082" width="3.5" style="167" bestFit="1" customWidth="1"/>
    <col min="14083" max="14083" width="16.625" style="167" customWidth="1"/>
    <col min="14084" max="14084" width="25.75" style="167" bestFit="1" customWidth="1"/>
    <col min="14085" max="14085" width="5.875" style="167" bestFit="1" customWidth="1"/>
    <col min="14086" max="14086" width="15.625" style="167" customWidth="1"/>
    <col min="14087" max="14336" width="9" style="167"/>
    <col min="14337" max="14337" width="5.625" style="167" customWidth="1"/>
    <col min="14338" max="14338" width="3.5" style="167" bestFit="1" customWidth="1"/>
    <col min="14339" max="14339" width="16.625" style="167" customWidth="1"/>
    <col min="14340" max="14340" width="25.75" style="167" bestFit="1" customWidth="1"/>
    <col min="14341" max="14341" width="5.875" style="167" bestFit="1" customWidth="1"/>
    <col min="14342" max="14342" width="15.625" style="167" customWidth="1"/>
    <col min="14343" max="14592" width="9" style="167"/>
    <col min="14593" max="14593" width="5.625" style="167" customWidth="1"/>
    <col min="14594" max="14594" width="3.5" style="167" bestFit="1" customWidth="1"/>
    <col min="14595" max="14595" width="16.625" style="167" customWidth="1"/>
    <col min="14596" max="14596" width="25.75" style="167" bestFit="1" customWidth="1"/>
    <col min="14597" max="14597" width="5.875" style="167" bestFit="1" customWidth="1"/>
    <col min="14598" max="14598" width="15.625" style="167" customWidth="1"/>
    <col min="14599" max="14848" width="9" style="167"/>
    <col min="14849" max="14849" width="5.625" style="167" customWidth="1"/>
    <col min="14850" max="14850" width="3.5" style="167" bestFit="1" customWidth="1"/>
    <col min="14851" max="14851" width="16.625" style="167" customWidth="1"/>
    <col min="14852" max="14852" width="25.75" style="167" bestFit="1" customWidth="1"/>
    <col min="14853" max="14853" width="5.875" style="167" bestFit="1" customWidth="1"/>
    <col min="14854" max="14854" width="15.625" style="167" customWidth="1"/>
    <col min="14855" max="15104" width="9" style="167"/>
    <col min="15105" max="15105" width="5.625" style="167" customWidth="1"/>
    <col min="15106" max="15106" width="3.5" style="167" bestFit="1" customWidth="1"/>
    <col min="15107" max="15107" width="16.625" style="167" customWidth="1"/>
    <col min="15108" max="15108" width="25.75" style="167" bestFit="1" customWidth="1"/>
    <col min="15109" max="15109" width="5.875" style="167" bestFit="1" customWidth="1"/>
    <col min="15110" max="15110" width="15.625" style="167" customWidth="1"/>
    <col min="15111" max="15360" width="9" style="167"/>
    <col min="15361" max="15361" width="5.625" style="167" customWidth="1"/>
    <col min="15362" max="15362" width="3.5" style="167" bestFit="1" customWidth="1"/>
    <col min="15363" max="15363" width="16.625" style="167" customWidth="1"/>
    <col min="15364" max="15364" width="25.75" style="167" bestFit="1" customWidth="1"/>
    <col min="15365" max="15365" width="5.875" style="167" bestFit="1" customWidth="1"/>
    <col min="15366" max="15366" width="15.625" style="167" customWidth="1"/>
    <col min="15367" max="15616" width="9" style="167"/>
    <col min="15617" max="15617" width="5.625" style="167" customWidth="1"/>
    <col min="15618" max="15618" width="3.5" style="167" bestFit="1" customWidth="1"/>
    <col min="15619" max="15619" width="16.625" style="167" customWidth="1"/>
    <col min="15620" max="15620" width="25.75" style="167" bestFit="1" customWidth="1"/>
    <col min="15621" max="15621" width="5.875" style="167" bestFit="1" customWidth="1"/>
    <col min="15622" max="15622" width="15.625" style="167" customWidth="1"/>
    <col min="15623" max="15872" width="9" style="167"/>
    <col min="15873" max="15873" width="5.625" style="167" customWidth="1"/>
    <col min="15874" max="15874" width="3.5" style="167" bestFit="1" customWidth="1"/>
    <col min="15875" max="15875" width="16.625" style="167" customWidth="1"/>
    <col min="15876" max="15876" width="25.75" style="167" bestFit="1" customWidth="1"/>
    <col min="15877" max="15877" width="5.875" style="167" bestFit="1" customWidth="1"/>
    <col min="15878" max="15878" width="15.625" style="167" customWidth="1"/>
    <col min="15879" max="16128" width="9" style="167"/>
    <col min="16129" max="16129" width="5.625" style="167" customWidth="1"/>
    <col min="16130" max="16130" width="3.5" style="167" bestFit="1" customWidth="1"/>
    <col min="16131" max="16131" width="16.625" style="167" customWidth="1"/>
    <col min="16132" max="16132" width="25.75" style="167" bestFit="1" customWidth="1"/>
    <col min="16133" max="16133" width="5.875" style="167" bestFit="1" customWidth="1"/>
    <col min="16134" max="16134" width="15.625" style="167" customWidth="1"/>
    <col min="16135" max="16384" width="9" style="167"/>
  </cols>
  <sheetData>
    <row r="2" spans="1:6">
      <c r="D2" s="168"/>
      <c r="F2" s="168" t="s">
        <v>1488</v>
      </c>
    </row>
    <row r="3" spans="1:6">
      <c r="A3" s="552" t="s">
        <v>1489</v>
      </c>
    </row>
    <row r="5" spans="1:6">
      <c r="B5" s="172" t="s">
        <v>497</v>
      </c>
      <c r="C5" s="172" t="s">
        <v>498</v>
      </c>
      <c r="D5" s="172" t="s">
        <v>499</v>
      </c>
      <c r="E5" s="172" t="s">
        <v>500</v>
      </c>
      <c r="F5" s="172" t="s">
        <v>501</v>
      </c>
    </row>
    <row r="6" spans="1:6" ht="20.100000000000001" customHeight="1">
      <c r="B6" s="553">
        <v>1</v>
      </c>
      <c r="C6" s="424" t="s">
        <v>1490</v>
      </c>
      <c r="D6" s="554" t="s">
        <v>458</v>
      </c>
      <c r="E6" s="555">
        <v>1</v>
      </c>
      <c r="F6" s="556" t="s">
        <v>1491</v>
      </c>
    </row>
    <row r="7" spans="1:6" ht="20.100000000000001" customHeight="1">
      <c r="B7" s="553">
        <v>2</v>
      </c>
      <c r="C7" s="424" t="s">
        <v>1436</v>
      </c>
      <c r="D7" s="554" t="s">
        <v>1437</v>
      </c>
      <c r="E7" s="555">
        <v>1</v>
      </c>
      <c r="F7" s="557"/>
    </row>
    <row r="8" spans="1:6" ht="20.100000000000001" customHeight="1">
      <c r="B8" s="553">
        <v>3</v>
      </c>
      <c r="C8" s="424" t="s">
        <v>1438</v>
      </c>
      <c r="D8" s="554" t="s">
        <v>1439</v>
      </c>
      <c r="E8" s="555">
        <v>1</v>
      </c>
      <c r="F8" s="557"/>
    </row>
    <row r="9" spans="1:6" ht="20.100000000000001" customHeight="1">
      <c r="B9" s="553">
        <v>4</v>
      </c>
      <c r="C9" s="424" t="s">
        <v>1492</v>
      </c>
      <c r="D9" s="554" t="s">
        <v>1493</v>
      </c>
      <c r="E9" s="555">
        <v>1</v>
      </c>
      <c r="F9" s="557"/>
    </row>
    <row r="10" spans="1:6" ht="20.100000000000001" customHeight="1">
      <c r="B10" s="553">
        <v>5</v>
      </c>
      <c r="C10" s="424" t="s">
        <v>1494</v>
      </c>
      <c r="D10" s="554" t="s">
        <v>1495</v>
      </c>
      <c r="E10" s="555">
        <v>1</v>
      </c>
      <c r="F10" s="557"/>
    </row>
    <row r="11" spans="1:6" ht="20.100000000000001" customHeight="1">
      <c r="B11" s="558">
        <v>6</v>
      </c>
      <c r="C11" s="499" t="s">
        <v>1496</v>
      </c>
      <c r="D11" s="499" t="s">
        <v>1463</v>
      </c>
      <c r="E11" s="559">
        <v>1</v>
      </c>
      <c r="F11" s="560" t="s">
        <v>1497</v>
      </c>
    </row>
    <row r="12" spans="1:6" ht="20.100000000000001" customHeight="1">
      <c r="B12" s="558">
        <v>7</v>
      </c>
      <c r="C12" s="499" t="s">
        <v>1498</v>
      </c>
      <c r="D12" s="503" t="s">
        <v>1499</v>
      </c>
      <c r="E12" s="559">
        <v>1</v>
      </c>
      <c r="F12" s="560"/>
    </row>
    <row r="13" spans="1:6" ht="20.100000000000001" customHeight="1">
      <c r="B13" s="558">
        <v>8</v>
      </c>
      <c r="C13" s="499" t="s">
        <v>1500</v>
      </c>
      <c r="D13" s="503" t="s">
        <v>1467</v>
      </c>
      <c r="E13" s="559">
        <v>1</v>
      </c>
      <c r="F13" s="560"/>
    </row>
    <row r="14" spans="1:6" ht="20.100000000000001" customHeight="1">
      <c r="B14" s="558">
        <v>9</v>
      </c>
      <c r="C14" s="499" t="s">
        <v>1501</v>
      </c>
      <c r="D14" s="503" t="s">
        <v>1502</v>
      </c>
      <c r="E14" s="561">
        <v>1</v>
      </c>
      <c r="F14" s="560"/>
    </row>
    <row r="15" spans="1:6" ht="20.100000000000001" customHeight="1">
      <c r="B15" s="558">
        <v>10</v>
      </c>
      <c r="C15" s="499" t="s">
        <v>1503</v>
      </c>
      <c r="D15" s="503" t="s">
        <v>1504</v>
      </c>
      <c r="E15" s="561">
        <v>1</v>
      </c>
      <c r="F15" s="560"/>
    </row>
    <row r="16" spans="1:6" ht="20.100000000000001" customHeight="1">
      <c r="B16" s="558">
        <v>11</v>
      </c>
      <c r="C16" s="499" t="s">
        <v>1505</v>
      </c>
      <c r="D16" s="330" t="s">
        <v>1506</v>
      </c>
      <c r="E16" s="561">
        <v>1</v>
      </c>
      <c r="F16" s="560"/>
    </row>
    <row r="17" spans="2:6" ht="20.100000000000001" customHeight="1">
      <c r="B17" s="558">
        <v>12</v>
      </c>
      <c r="C17" s="499" t="s">
        <v>1507</v>
      </c>
      <c r="D17" s="330" t="s">
        <v>1508</v>
      </c>
      <c r="E17" s="561">
        <v>1</v>
      </c>
      <c r="F17" s="560"/>
    </row>
    <row r="18" spans="2:6" ht="20.100000000000001" customHeight="1">
      <c r="B18" s="558">
        <v>13</v>
      </c>
      <c r="C18" s="499" t="s">
        <v>1509</v>
      </c>
      <c r="D18" s="330" t="s">
        <v>1510</v>
      </c>
      <c r="E18" s="561">
        <v>1</v>
      </c>
      <c r="F18" s="560"/>
    </row>
    <row r="19" spans="2:6" ht="20.100000000000001" customHeight="1">
      <c r="B19" s="561">
        <v>14</v>
      </c>
      <c r="C19" s="499" t="s">
        <v>1511</v>
      </c>
      <c r="D19" s="330" t="s">
        <v>1512</v>
      </c>
      <c r="E19" s="561">
        <v>1</v>
      </c>
      <c r="F19" s="560"/>
    </row>
  </sheetData>
  <mergeCells count="2">
    <mergeCell ref="F6:F10"/>
    <mergeCell ref="F11:F19"/>
  </mergeCells>
  <phoneticPr fontId="3"/>
  <pageMargins left="0.7" right="0.7" top="0.75" bottom="0.75" header="0.3" footer="0.3"/>
  <pageSetup paperSize="9" orientation="portrait" r:id="rId1"/>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75EA1-E9AB-43BB-AF59-62C019C379A3}">
  <dimension ref="A1:B5"/>
  <sheetViews>
    <sheetView view="pageBreakPreview" zoomScale="60" zoomScaleNormal="100" workbookViewId="0">
      <selection activeCell="D4" sqref="D4"/>
    </sheetView>
  </sheetViews>
  <sheetFormatPr defaultRowHeight="18.75"/>
  <cols>
    <col min="1" max="2" width="12.125" style="3" bestFit="1" customWidth="1"/>
    <col min="3" max="256" width="9" style="3"/>
    <col min="257" max="258" width="12.125" style="3" bestFit="1" customWidth="1"/>
    <col min="259" max="512" width="9" style="3"/>
    <col min="513" max="514" width="12.125" style="3" bestFit="1" customWidth="1"/>
    <col min="515" max="768" width="9" style="3"/>
    <col min="769" max="770" width="12.125" style="3" bestFit="1" customWidth="1"/>
    <col min="771" max="1024" width="9" style="3"/>
    <col min="1025" max="1026" width="12.125" style="3" bestFit="1" customWidth="1"/>
    <col min="1027" max="1280" width="9" style="3"/>
    <col min="1281" max="1282" width="12.125" style="3" bestFit="1" customWidth="1"/>
    <col min="1283" max="1536" width="9" style="3"/>
    <col min="1537" max="1538" width="12.125" style="3" bestFit="1" customWidth="1"/>
    <col min="1539" max="1792" width="9" style="3"/>
    <col min="1793" max="1794" width="12.125" style="3" bestFit="1" customWidth="1"/>
    <col min="1795" max="2048" width="9" style="3"/>
    <col min="2049" max="2050" width="12.125" style="3" bestFit="1" customWidth="1"/>
    <col min="2051" max="2304" width="9" style="3"/>
    <col min="2305" max="2306" width="12.125" style="3" bestFit="1" customWidth="1"/>
    <col min="2307" max="2560" width="9" style="3"/>
    <col min="2561" max="2562" width="12.125" style="3" bestFit="1" customWidth="1"/>
    <col min="2563" max="2816" width="9" style="3"/>
    <col min="2817" max="2818" width="12.125" style="3" bestFit="1" customWidth="1"/>
    <col min="2819" max="3072" width="9" style="3"/>
    <col min="3073" max="3074" width="12.125" style="3" bestFit="1" customWidth="1"/>
    <col min="3075" max="3328" width="9" style="3"/>
    <col min="3329" max="3330" width="12.125" style="3" bestFit="1" customWidth="1"/>
    <col min="3331" max="3584" width="9" style="3"/>
    <col min="3585" max="3586" width="12.125" style="3" bestFit="1" customWidth="1"/>
    <col min="3587" max="3840" width="9" style="3"/>
    <col min="3841" max="3842" width="12.125" style="3" bestFit="1" customWidth="1"/>
    <col min="3843" max="4096" width="9" style="3"/>
    <col min="4097" max="4098" width="12.125" style="3" bestFit="1" customWidth="1"/>
    <col min="4099" max="4352" width="9" style="3"/>
    <col min="4353" max="4354" width="12.125" style="3" bestFit="1" customWidth="1"/>
    <col min="4355" max="4608" width="9" style="3"/>
    <col min="4609" max="4610" width="12.125" style="3" bestFit="1" customWidth="1"/>
    <col min="4611" max="4864" width="9" style="3"/>
    <col min="4865" max="4866" width="12.125" style="3" bestFit="1" customWidth="1"/>
    <col min="4867" max="5120" width="9" style="3"/>
    <col min="5121" max="5122" width="12.125" style="3" bestFit="1" customWidth="1"/>
    <col min="5123" max="5376" width="9" style="3"/>
    <col min="5377" max="5378" width="12.125" style="3" bestFit="1" customWidth="1"/>
    <col min="5379" max="5632" width="9" style="3"/>
    <col min="5633" max="5634" width="12.125" style="3" bestFit="1" customWidth="1"/>
    <col min="5635" max="5888" width="9" style="3"/>
    <col min="5889" max="5890" width="12.125" style="3" bestFit="1" customWidth="1"/>
    <col min="5891" max="6144" width="9" style="3"/>
    <col min="6145" max="6146" width="12.125" style="3" bestFit="1" customWidth="1"/>
    <col min="6147" max="6400" width="9" style="3"/>
    <col min="6401" max="6402" width="12.125" style="3" bestFit="1" customWidth="1"/>
    <col min="6403" max="6656" width="9" style="3"/>
    <col min="6657" max="6658" width="12.125" style="3" bestFit="1" customWidth="1"/>
    <col min="6659" max="6912" width="9" style="3"/>
    <col min="6913" max="6914" width="12.125" style="3" bestFit="1" customWidth="1"/>
    <col min="6915" max="7168" width="9" style="3"/>
    <col min="7169" max="7170" width="12.125" style="3" bestFit="1" customWidth="1"/>
    <col min="7171" max="7424" width="9" style="3"/>
    <col min="7425" max="7426" width="12.125" style="3" bestFit="1" customWidth="1"/>
    <col min="7427" max="7680" width="9" style="3"/>
    <col min="7681" max="7682" width="12.125" style="3" bestFit="1" customWidth="1"/>
    <col min="7683" max="7936" width="9" style="3"/>
    <col min="7937" max="7938" width="12.125" style="3" bestFit="1" customWidth="1"/>
    <col min="7939" max="8192" width="9" style="3"/>
    <col min="8193" max="8194" width="12.125" style="3" bestFit="1" customWidth="1"/>
    <col min="8195" max="8448" width="9" style="3"/>
    <col min="8449" max="8450" width="12.125" style="3" bestFit="1" customWidth="1"/>
    <col min="8451" max="8704" width="9" style="3"/>
    <col min="8705" max="8706" width="12.125" style="3" bestFit="1" customWidth="1"/>
    <col min="8707" max="8960" width="9" style="3"/>
    <col min="8961" max="8962" width="12.125" style="3" bestFit="1" customWidth="1"/>
    <col min="8963" max="9216" width="9" style="3"/>
    <col min="9217" max="9218" width="12.125" style="3" bestFit="1" customWidth="1"/>
    <col min="9219" max="9472" width="9" style="3"/>
    <col min="9473" max="9474" width="12.125" style="3" bestFit="1" customWidth="1"/>
    <col min="9475" max="9728" width="9" style="3"/>
    <col min="9729" max="9730" width="12.125" style="3" bestFit="1" customWidth="1"/>
    <col min="9731" max="9984" width="9" style="3"/>
    <col min="9985" max="9986" width="12.125" style="3" bestFit="1" customWidth="1"/>
    <col min="9987" max="10240" width="9" style="3"/>
    <col min="10241" max="10242" width="12.125" style="3" bestFit="1" customWidth="1"/>
    <col min="10243" max="10496" width="9" style="3"/>
    <col min="10497" max="10498" width="12.125" style="3" bestFit="1" customWidth="1"/>
    <col min="10499" max="10752" width="9" style="3"/>
    <col min="10753" max="10754" width="12.125" style="3" bestFit="1" customWidth="1"/>
    <col min="10755" max="11008" width="9" style="3"/>
    <col min="11009" max="11010" width="12.125" style="3" bestFit="1" customWidth="1"/>
    <col min="11011" max="11264" width="9" style="3"/>
    <col min="11265" max="11266" width="12.125" style="3" bestFit="1" customWidth="1"/>
    <col min="11267" max="11520" width="9" style="3"/>
    <col min="11521" max="11522" width="12.125" style="3" bestFit="1" customWidth="1"/>
    <col min="11523" max="11776" width="9" style="3"/>
    <col min="11777" max="11778" width="12.125" style="3" bestFit="1" customWidth="1"/>
    <col min="11779" max="12032" width="9" style="3"/>
    <col min="12033" max="12034" width="12.125" style="3" bestFit="1" customWidth="1"/>
    <col min="12035" max="12288" width="9" style="3"/>
    <col min="12289" max="12290" width="12.125" style="3" bestFit="1" customWidth="1"/>
    <col min="12291" max="12544" width="9" style="3"/>
    <col min="12545" max="12546" width="12.125" style="3" bestFit="1" customWidth="1"/>
    <col min="12547" max="12800" width="9" style="3"/>
    <col min="12801" max="12802" width="12.125" style="3" bestFit="1" customWidth="1"/>
    <col min="12803" max="13056" width="9" style="3"/>
    <col min="13057" max="13058" width="12.125" style="3" bestFit="1" customWidth="1"/>
    <col min="13059" max="13312" width="9" style="3"/>
    <col min="13313" max="13314" width="12.125" style="3" bestFit="1" customWidth="1"/>
    <col min="13315" max="13568" width="9" style="3"/>
    <col min="13569" max="13570" width="12.125" style="3" bestFit="1" customWidth="1"/>
    <col min="13571" max="13824" width="9" style="3"/>
    <col min="13825" max="13826" width="12.125" style="3" bestFit="1" customWidth="1"/>
    <col min="13827" max="14080" width="9" style="3"/>
    <col min="14081" max="14082" width="12.125" style="3" bestFit="1" customWidth="1"/>
    <col min="14083" max="14336" width="9" style="3"/>
    <col min="14337" max="14338" width="12.125" style="3" bestFit="1" customWidth="1"/>
    <col min="14339" max="14592" width="9" style="3"/>
    <col min="14593" max="14594" width="12.125" style="3" bestFit="1" customWidth="1"/>
    <col min="14595" max="14848" width="9" style="3"/>
    <col min="14849" max="14850" width="12.125" style="3" bestFit="1" customWidth="1"/>
    <col min="14851" max="15104" width="9" style="3"/>
    <col min="15105" max="15106" width="12.125" style="3" bestFit="1" customWidth="1"/>
    <col min="15107" max="15360" width="9" style="3"/>
    <col min="15361" max="15362" width="12.125" style="3" bestFit="1" customWidth="1"/>
    <col min="15363" max="15616" width="9" style="3"/>
    <col min="15617" max="15618" width="12.125" style="3" bestFit="1" customWidth="1"/>
    <col min="15619" max="15872" width="9" style="3"/>
    <col min="15873" max="15874" width="12.125" style="3" bestFit="1" customWidth="1"/>
    <col min="15875" max="16128" width="9" style="3"/>
    <col min="16129" max="16130" width="12.125" style="3" bestFit="1" customWidth="1"/>
    <col min="16131" max="16384" width="9" style="3"/>
  </cols>
  <sheetData>
    <row r="1" spans="1:2">
      <c r="A1" s="121" t="s">
        <v>0</v>
      </c>
      <c r="B1" s="2" t="s">
        <v>441</v>
      </c>
    </row>
    <row r="2" spans="1:2">
      <c r="A2" s="121" t="s">
        <v>3</v>
      </c>
      <c r="B2" s="14" t="s">
        <v>442</v>
      </c>
    </row>
    <row r="3" spans="1:2">
      <c r="A3" s="121" t="s">
        <v>5</v>
      </c>
      <c r="B3" s="14">
        <v>193898</v>
      </c>
    </row>
    <row r="4" spans="1:2">
      <c r="A4" s="121" t="s">
        <v>6</v>
      </c>
      <c r="B4" s="15"/>
    </row>
    <row r="5" spans="1:2">
      <c r="A5" s="121" t="s">
        <v>8</v>
      </c>
      <c r="B5" s="15"/>
    </row>
  </sheetData>
  <phoneticPr fontId="3"/>
  <pageMargins left="0.7" right="0.7" top="0.75" bottom="0.75" header="0.3" footer="0.3"/>
  <pageSetup paperSize="9" scale="367" orientation="portrait" r:id="rId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07F01-AF38-41AF-B39B-4D601CD0AC33}">
  <dimension ref="B2:Q71"/>
  <sheetViews>
    <sheetView zoomScale="85" zoomScaleNormal="85" workbookViewId="0">
      <pane xSplit="10" ySplit="9" topLeftCell="L10" activePane="bottomRight" state="frozen"/>
      <selection pane="topRight" activeCell="K1" sqref="K1"/>
      <selection pane="bottomLeft" activeCell="A9" sqref="A9"/>
      <selection pane="bottomRight" activeCell="L57" sqref="L57"/>
    </sheetView>
  </sheetViews>
  <sheetFormatPr defaultRowHeight="18.75"/>
  <cols>
    <col min="1" max="1" width="2.625" style="3" customWidth="1"/>
    <col min="2" max="2" width="18.75" style="9" bestFit="1" customWidth="1"/>
    <col min="3" max="3" width="14.375" style="3" bestFit="1" customWidth="1"/>
    <col min="4" max="4" width="13.125" style="3" bestFit="1" customWidth="1"/>
    <col min="5" max="5" width="40.625" style="3" customWidth="1"/>
    <col min="6" max="6" width="6.25" style="3" customWidth="1"/>
    <col min="7" max="8" width="9.875" style="3" bestFit="1" customWidth="1"/>
    <col min="9" max="9" width="5.75" style="11" customWidth="1"/>
    <col min="10" max="10" width="29.5" style="3" customWidth="1"/>
    <col min="11" max="11" width="16.125" style="3" customWidth="1"/>
    <col min="12" max="12" width="11" style="9" customWidth="1"/>
    <col min="13" max="13" width="13.75" style="10" customWidth="1"/>
    <col min="14" max="14" width="6.375" style="3" customWidth="1"/>
    <col min="15" max="15" width="15.25" style="11" customWidth="1"/>
    <col min="16" max="16" width="14.5" style="126" customWidth="1"/>
    <col min="17" max="17" width="15.625" style="13" customWidth="1"/>
    <col min="18" max="256" width="9" style="3"/>
    <col min="257" max="257" width="2.625" style="3" customWidth="1"/>
    <col min="258" max="258" width="18.75" style="3" bestFit="1"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6.125" style="3" customWidth="1"/>
    <col min="268" max="268" width="11" style="3" customWidth="1"/>
    <col min="269" max="269" width="13.75" style="3" customWidth="1"/>
    <col min="270" max="270" width="6.375" style="3" customWidth="1"/>
    <col min="271" max="271" width="15.25" style="3" customWidth="1"/>
    <col min="272" max="272" width="14.5" style="3" customWidth="1"/>
    <col min="273" max="273" width="15.625" style="3" customWidth="1"/>
    <col min="274" max="512" width="9" style="3"/>
    <col min="513" max="513" width="2.625" style="3" customWidth="1"/>
    <col min="514" max="514" width="18.75" style="3" bestFit="1"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6.125" style="3" customWidth="1"/>
    <col min="524" max="524" width="11" style="3" customWidth="1"/>
    <col min="525" max="525" width="13.75" style="3" customWidth="1"/>
    <col min="526" max="526" width="6.375" style="3" customWidth="1"/>
    <col min="527" max="527" width="15.25" style="3" customWidth="1"/>
    <col min="528" max="528" width="14.5" style="3" customWidth="1"/>
    <col min="529" max="529" width="15.625" style="3" customWidth="1"/>
    <col min="530" max="768" width="9" style="3"/>
    <col min="769" max="769" width="2.625" style="3" customWidth="1"/>
    <col min="770" max="770" width="18.75" style="3" bestFit="1"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6.125" style="3" customWidth="1"/>
    <col min="780" max="780" width="11" style="3" customWidth="1"/>
    <col min="781" max="781" width="13.75" style="3" customWidth="1"/>
    <col min="782" max="782" width="6.375" style="3" customWidth="1"/>
    <col min="783" max="783" width="15.25" style="3" customWidth="1"/>
    <col min="784" max="784" width="14.5" style="3" customWidth="1"/>
    <col min="785" max="785" width="15.625" style="3" customWidth="1"/>
    <col min="786" max="1024" width="9" style="3"/>
    <col min="1025" max="1025" width="2.625" style="3" customWidth="1"/>
    <col min="1026" max="1026" width="18.75" style="3" bestFit="1"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6.125" style="3" customWidth="1"/>
    <col min="1036" max="1036" width="11" style="3" customWidth="1"/>
    <col min="1037" max="1037" width="13.75" style="3" customWidth="1"/>
    <col min="1038" max="1038" width="6.375" style="3" customWidth="1"/>
    <col min="1039" max="1039" width="15.25" style="3" customWidth="1"/>
    <col min="1040" max="1040" width="14.5" style="3" customWidth="1"/>
    <col min="1041" max="1041" width="15.625" style="3" customWidth="1"/>
    <col min="1042" max="1280" width="9" style="3"/>
    <col min="1281" max="1281" width="2.625" style="3" customWidth="1"/>
    <col min="1282" max="1282" width="18.75" style="3" bestFit="1"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6.125" style="3" customWidth="1"/>
    <col min="1292" max="1292" width="11" style="3" customWidth="1"/>
    <col min="1293" max="1293" width="13.75" style="3" customWidth="1"/>
    <col min="1294" max="1294" width="6.375" style="3" customWidth="1"/>
    <col min="1295" max="1295" width="15.25" style="3" customWidth="1"/>
    <col min="1296" max="1296" width="14.5" style="3" customWidth="1"/>
    <col min="1297" max="1297" width="15.625" style="3" customWidth="1"/>
    <col min="1298" max="1536" width="9" style="3"/>
    <col min="1537" max="1537" width="2.625" style="3" customWidth="1"/>
    <col min="1538" max="1538" width="18.75" style="3" bestFit="1"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6.125" style="3" customWidth="1"/>
    <col min="1548" max="1548" width="11" style="3" customWidth="1"/>
    <col min="1549" max="1549" width="13.75" style="3" customWidth="1"/>
    <col min="1550" max="1550" width="6.375" style="3" customWidth="1"/>
    <col min="1551" max="1551" width="15.25" style="3" customWidth="1"/>
    <col min="1552" max="1552" width="14.5" style="3" customWidth="1"/>
    <col min="1553" max="1553" width="15.625" style="3" customWidth="1"/>
    <col min="1554" max="1792" width="9" style="3"/>
    <col min="1793" max="1793" width="2.625" style="3" customWidth="1"/>
    <col min="1794" max="1794" width="18.75" style="3" bestFit="1"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6.125" style="3" customWidth="1"/>
    <col min="1804" max="1804" width="11" style="3" customWidth="1"/>
    <col min="1805" max="1805" width="13.75" style="3" customWidth="1"/>
    <col min="1806" max="1806" width="6.375" style="3" customWidth="1"/>
    <col min="1807" max="1807" width="15.25" style="3" customWidth="1"/>
    <col min="1808" max="1808" width="14.5" style="3" customWidth="1"/>
    <col min="1809" max="1809" width="15.625" style="3" customWidth="1"/>
    <col min="1810" max="2048" width="9" style="3"/>
    <col min="2049" max="2049" width="2.625" style="3" customWidth="1"/>
    <col min="2050" max="2050" width="18.75" style="3" bestFit="1"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6.125" style="3" customWidth="1"/>
    <col min="2060" max="2060" width="11" style="3" customWidth="1"/>
    <col min="2061" max="2061" width="13.75" style="3" customWidth="1"/>
    <col min="2062" max="2062" width="6.375" style="3" customWidth="1"/>
    <col min="2063" max="2063" width="15.25" style="3" customWidth="1"/>
    <col min="2064" max="2064" width="14.5" style="3" customWidth="1"/>
    <col min="2065" max="2065" width="15.625" style="3" customWidth="1"/>
    <col min="2066" max="2304" width="9" style="3"/>
    <col min="2305" max="2305" width="2.625" style="3" customWidth="1"/>
    <col min="2306" max="2306" width="18.75" style="3" bestFit="1"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6.125" style="3" customWidth="1"/>
    <col min="2316" max="2316" width="11" style="3" customWidth="1"/>
    <col min="2317" max="2317" width="13.75" style="3" customWidth="1"/>
    <col min="2318" max="2318" width="6.375" style="3" customWidth="1"/>
    <col min="2319" max="2319" width="15.25" style="3" customWidth="1"/>
    <col min="2320" max="2320" width="14.5" style="3" customWidth="1"/>
    <col min="2321" max="2321" width="15.625" style="3" customWidth="1"/>
    <col min="2322" max="2560" width="9" style="3"/>
    <col min="2561" max="2561" width="2.625" style="3" customWidth="1"/>
    <col min="2562" max="2562" width="18.75" style="3" bestFit="1"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6.125" style="3" customWidth="1"/>
    <col min="2572" max="2572" width="11" style="3" customWidth="1"/>
    <col min="2573" max="2573" width="13.75" style="3" customWidth="1"/>
    <col min="2574" max="2574" width="6.375" style="3" customWidth="1"/>
    <col min="2575" max="2575" width="15.25" style="3" customWidth="1"/>
    <col min="2576" max="2576" width="14.5" style="3" customWidth="1"/>
    <col min="2577" max="2577" width="15.625" style="3" customWidth="1"/>
    <col min="2578" max="2816" width="9" style="3"/>
    <col min="2817" max="2817" width="2.625" style="3" customWidth="1"/>
    <col min="2818" max="2818" width="18.75" style="3" bestFit="1"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6.125" style="3" customWidth="1"/>
    <col min="2828" max="2828" width="11" style="3" customWidth="1"/>
    <col min="2829" max="2829" width="13.75" style="3" customWidth="1"/>
    <col min="2830" max="2830" width="6.375" style="3" customWidth="1"/>
    <col min="2831" max="2831" width="15.25" style="3" customWidth="1"/>
    <col min="2832" max="2832" width="14.5" style="3" customWidth="1"/>
    <col min="2833" max="2833" width="15.625" style="3" customWidth="1"/>
    <col min="2834" max="3072" width="9" style="3"/>
    <col min="3073" max="3073" width="2.625" style="3" customWidth="1"/>
    <col min="3074" max="3074" width="18.75" style="3" bestFit="1"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6.125" style="3" customWidth="1"/>
    <col min="3084" max="3084" width="11" style="3" customWidth="1"/>
    <col min="3085" max="3085" width="13.75" style="3" customWidth="1"/>
    <col min="3086" max="3086" width="6.375" style="3" customWidth="1"/>
    <col min="3087" max="3087" width="15.25" style="3" customWidth="1"/>
    <col min="3088" max="3088" width="14.5" style="3" customWidth="1"/>
    <col min="3089" max="3089" width="15.625" style="3" customWidth="1"/>
    <col min="3090" max="3328" width="9" style="3"/>
    <col min="3329" max="3329" width="2.625" style="3" customWidth="1"/>
    <col min="3330" max="3330" width="18.75" style="3" bestFit="1"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6.125" style="3" customWidth="1"/>
    <col min="3340" max="3340" width="11" style="3" customWidth="1"/>
    <col min="3341" max="3341" width="13.75" style="3" customWidth="1"/>
    <col min="3342" max="3342" width="6.375" style="3" customWidth="1"/>
    <col min="3343" max="3343" width="15.25" style="3" customWidth="1"/>
    <col min="3344" max="3344" width="14.5" style="3" customWidth="1"/>
    <col min="3345" max="3345" width="15.625" style="3" customWidth="1"/>
    <col min="3346" max="3584" width="9" style="3"/>
    <col min="3585" max="3585" width="2.625" style="3" customWidth="1"/>
    <col min="3586" max="3586" width="18.75" style="3" bestFit="1"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6.125" style="3" customWidth="1"/>
    <col min="3596" max="3596" width="11" style="3" customWidth="1"/>
    <col min="3597" max="3597" width="13.75" style="3" customWidth="1"/>
    <col min="3598" max="3598" width="6.375" style="3" customWidth="1"/>
    <col min="3599" max="3599" width="15.25" style="3" customWidth="1"/>
    <col min="3600" max="3600" width="14.5" style="3" customWidth="1"/>
    <col min="3601" max="3601" width="15.625" style="3" customWidth="1"/>
    <col min="3602" max="3840" width="9" style="3"/>
    <col min="3841" max="3841" width="2.625" style="3" customWidth="1"/>
    <col min="3842" max="3842" width="18.75" style="3" bestFit="1"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6.125" style="3" customWidth="1"/>
    <col min="3852" max="3852" width="11" style="3" customWidth="1"/>
    <col min="3853" max="3853" width="13.75" style="3" customWidth="1"/>
    <col min="3854" max="3854" width="6.375" style="3" customWidth="1"/>
    <col min="3855" max="3855" width="15.25" style="3" customWidth="1"/>
    <col min="3856" max="3856" width="14.5" style="3" customWidth="1"/>
    <col min="3857" max="3857" width="15.625" style="3" customWidth="1"/>
    <col min="3858" max="4096" width="9" style="3"/>
    <col min="4097" max="4097" width="2.625" style="3" customWidth="1"/>
    <col min="4098" max="4098" width="18.75" style="3" bestFit="1"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6.125" style="3" customWidth="1"/>
    <col min="4108" max="4108" width="11" style="3" customWidth="1"/>
    <col min="4109" max="4109" width="13.75" style="3" customWidth="1"/>
    <col min="4110" max="4110" width="6.375" style="3" customWidth="1"/>
    <col min="4111" max="4111" width="15.25" style="3" customWidth="1"/>
    <col min="4112" max="4112" width="14.5" style="3" customWidth="1"/>
    <col min="4113" max="4113" width="15.625" style="3" customWidth="1"/>
    <col min="4114" max="4352" width="9" style="3"/>
    <col min="4353" max="4353" width="2.625" style="3" customWidth="1"/>
    <col min="4354" max="4354" width="18.75" style="3" bestFit="1"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6.125" style="3" customWidth="1"/>
    <col min="4364" max="4364" width="11" style="3" customWidth="1"/>
    <col min="4365" max="4365" width="13.75" style="3" customWidth="1"/>
    <col min="4366" max="4366" width="6.375" style="3" customWidth="1"/>
    <col min="4367" max="4367" width="15.25" style="3" customWidth="1"/>
    <col min="4368" max="4368" width="14.5" style="3" customWidth="1"/>
    <col min="4369" max="4369" width="15.625" style="3" customWidth="1"/>
    <col min="4370" max="4608" width="9" style="3"/>
    <col min="4609" max="4609" width="2.625" style="3" customWidth="1"/>
    <col min="4610" max="4610" width="18.75" style="3" bestFit="1"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6.125" style="3" customWidth="1"/>
    <col min="4620" max="4620" width="11" style="3" customWidth="1"/>
    <col min="4621" max="4621" width="13.75" style="3" customWidth="1"/>
    <col min="4622" max="4622" width="6.375" style="3" customWidth="1"/>
    <col min="4623" max="4623" width="15.25" style="3" customWidth="1"/>
    <col min="4624" max="4624" width="14.5" style="3" customWidth="1"/>
    <col min="4625" max="4625" width="15.625" style="3" customWidth="1"/>
    <col min="4626" max="4864" width="9" style="3"/>
    <col min="4865" max="4865" width="2.625" style="3" customWidth="1"/>
    <col min="4866" max="4866" width="18.75" style="3" bestFit="1"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6.125" style="3" customWidth="1"/>
    <col min="4876" max="4876" width="11" style="3" customWidth="1"/>
    <col min="4877" max="4877" width="13.75" style="3" customWidth="1"/>
    <col min="4878" max="4878" width="6.375" style="3" customWidth="1"/>
    <col min="4879" max="4879" width="15.25" style="3" customWidth="1"/>
    <col min="4880" max="4880" width="14.5" style="3" customWidth="1"/>
    <col min="4881" max="4881" width="15.625" style="3" customWidth="1"/>
    <col min="4882" max="5120" width="9" style="3"/>
    <col min="5121" max="5121" width="2.625" style="3" customWidth="1"/>
    <col min="5122" max="5122" width="18.75" style="3" bestFit="1"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6.125" style="3" customWidth="1"/>
    <col min="5132" max="5132" width="11" style="3" customWidth="1"/>
    <col min="5133" max="5133" width="13.75" style="3" customWidth="1"/>
    <col min="5134" max="5134" width="6.375" style="3" customWidth="1"/>
    <col min="5135" max="5135" width="15.25" style="3" customWidth="1"/>
    <col min="5136" max="5136" width="14.5" style="3" customWidth="1"/>
    <col min="5137" max="5137" width="15.625" style="3" customWidth="1"/>
    <col min="5138" max="5376" width="9" style="3"/>
    <col min="5377" max="5377" width="2.625" style="3" customWidth="1"/>
    <col min="5378" max="5378" width="18.75" style="3" bestFit="1"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6.125" style="3" customWidth="1"/>
    <col min="5388" max="5388" width="11" style="3" customWidth="1"/>
    <col min="5389" max="5389" width="13.75" style="3" customWidth="1"/>
    <col min="5390" max="5390" width="6.375" style="3" customWidth="1"/>
    <col min="5391" max="5391" width="15.25" style="3" customWidth="1"/>
    <col min="5392" max="5392" width="14.5" style="3" customWidth="1"/>
    <col min="5393" max="5393" width="15.625" style="3" customWidth="1"/>
    <col min="5394" max="5632" width="9" style="3"/>
    <col min="5633" max="5633" width="2.625" style="3" customWidth="1"/>
    <col min="5634" max="5634" width="18.75" style="3" bestFit="1"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6.125" style="3" customWidth="1"/>
    <col min="5644" max="5644" width="11" style="3" customWidth="1"/>
    <col min="5645" max="5645" width="13.75" style="3" customWidth="1"/>
    <col min="5646" max="5646" width="6.375" style="3" customWidth="1"/>
    <col min="5647" max="5647" width="15.25" style="3" customWidth="1"/>
    <col min="5648" max="5648" width="14.5" style="3" customWidth="1"/>
    <col min="5649" max="5649" width="15.625" style="3" customWidth="1"/>
    <col min="5650" max="5888" width="9" style="3"/>
    <col min="5889" max="5889" width="2.625" style="3" customWidth="1"/>
    <col min="5890" max="5890" width="18.75" style="3" bestFit="1"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6.125" style="3" customWidth="1"/>
    <col min="5900" max="5900" width="11" style="3" customWidth="1"/>
    <col min="5901" max="5901" width="13.75" style="3" customWidth="1"/>
    <col min="5902" max="5902" width="6.375" style="3" customWidth="1"/>
    <col min="5903" max="5903" width="15.25" style="3" customWidth="1"/>
    <col min="5904" max="5904" width="14.5" style="3" customWidth="1"/>
    <col min="5905" max="5905" width="15.625" style="3" customWidth="1"/>
    <col min="5906" max="6144" width="9" style="3"/>
    <col min="6145" max="6145" width="2.625" style="3" customWidth="1"/>
    <col min="6146" max="6146" width="18.75" style="3" bestFit="1"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6.125" style="3" customWidth="1"/>
    <col min="6156" max="6156" width="11" style="3" customWidth="1"/>
    <col min="6157" max="6157" width="13.75" style="3" customWidth="1"/>
    <col min="6158" max="6158" width="6.375" style="3" customWidth="1"/>
    <col min="6159" max="6159" width="15.25" style="3" customWidth="1"/>
    <col min="6160" max="6160" width="14.5" style="3" customWidth="1"/>
    <col min="6161" max="6161" width="15.625" style="3" customWidth="1"/>
    <col min="6162" max="6400" width="9" style="3"/>
    <col min="6401" max="6401" width="2.625" style="3" customWidth="1"/>
    <col min="6402" max="6402" width="18.75" style="3" bestFit="1"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6.125" style="3" customWidth="1"/>
    <col min="6412" max="6412" width="11" style="3" customWidth="1"/>
    <col min="6413" max="6413" width="13.75" style="3" customWidth="1"/>
    <col min="6414" max="6414" width="6.375" style="3" customWidth="1"/>
    <col min="6415" max="6415" width="15.25" style="3" customWidth="1"/>
    <col min="6416" max="6416" width="14.5" style="3" customWidth="1"/>
    <col min="6417" max="6417" width="15.625" style="3" customWidth="1"/>
    <col min="6418" max="6656" width="9" style="3"/>
    <col min="6657" max="6657" width="2.625" style="3" customWidth="1"/>
    <col min="6658" max="6658" width="18.75" style="3" bestFit="1"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6.125" style="3" customWidth="1"/>
    <col min="6668" max="6668" width="11" style="3" customWidth="1"/>
    <col min="6669" max="6669" width="13.75" style="3" customWidth="1"/>
    <col min="6670" max="6670" width="6.375" style="3" customWidth="1"/>
    <col min="6671" max="6671" width="15.25" style="3" customWidth="1"/>
    <col min="6672" max="6672" width="14.5" style="3" customWidth="1"/>
    <col min="6673" max="6673" width="15.625" style="3" customWidth="1"/>
    <col min="6674" max="6912" width="9" style="3"/>
    <col min="6913" max="6913" width="2.625" style="3" customWidth="1"/>
    <col min="6914" max="6914" width="18.75" style="3" bestFit="1"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6.125" style="3" customWidth="1"/>
    <col min="6924" max="6924" width="11" style="3" customWidth="1"/>
    <col min="6925" max="6925" width="13.75" style="3" customWidth="1"/>
    <col min="6926" max="6926" width="6.375" style="3" customWidth="1"/>
    <col min="6927" max="6927" width="15.25" style="3" customWidth="1"/>
    <col min="6928" max="6928" width="14.5" style="3" customWidth="1"/>
    <col min="6929" max="6929" width="15.625" style="3" customWidth="1"/>
    <col min="6930" max="7168" width="9" style="3"/>
    <col min="7169" max="7169" width="2.625" style="3" customWidth="1"/>
    <col min="7170" max="7170" width="18.75" style="3" bestFit="1"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6.125" style="3" customWidth="1"/>
    <col min="7180" max="7180" width="11" style="3" customWidth="1"/>
    <col min="7181" max="7181" width="13.75" style="3" customWidth="1"/>
    <col min="7182" max="7182" width="6.375" style="3" customWidth="1"/>
    <col min="7183" max="7183" width="15.25" style="3" customWidth="1"/>
    <col min="7184" max="7184" width="14.5" style="3" customWidth="1"/>
    <col min="7185" max="7185" width="15.625" style="3" customWidth="1"/>
    <col min="7186" max="7424" width="9" style="3"/>
    <col min="7425" max="7425" width="2.625" style="3" customWidth="1"/>
    <col min="7426" max="7426" width="18.75" style="3" bestFit="1"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6.125" style="3" customWidth="1"/>
    <col min="7436" max="7436" width="11" style="3" customWidth="1"/>
    <col min="7437" max="7437" width="13.75" style="3" customWidth="1"/>
    <col min="7438" max="7438" width="6.375" style="3" customWidth="1"/>
    <col min="7439" max="7439" width="15.25" style="3" customWidth="1"/>
    <col min="7440" max="7440" width="14.5" style="3" customWidth="1"/>
    <col min="7441" max="7441" width="15.625" style="3" customWidth="1"/>
    <col min="7442" max="7680" width="9" style="3"/>
    <col min="7681" max="7681" width="2.625" style="3" customWidth="1"/>
    <col min="7682" max="7682" width="18.75" style="3" bestFit="1"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6.125" style="3" customWidth="1"/>
    <col min="7692" max="7692" width="11" style="3" customWidth="1"/>
    <col min="7693" max="7693" width="13.75" style="3" customWidth="1"/>
    <col min="7694" max="7694" width="6.375" style="3" customWidth="1"/>
    <col min="7695" max="7695" width="15.25" style="3" customWidth="1"/>
    <col min="7696" max="7696" width="14.5" style="3" customWidth="1"/>
    <col min="7697" max="7697" width="15.625" style="3" customWidth="1"/>
    <col min="7698" max="7936" width="9" style="3"/>
    <col min="7937" max="7937" width="2.625" style="3" customWidth="1"/>
    <col min="7938" max="7938" width="18.75" style="3" bestFit="1"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6.125" style="3" customWidth="1"/>
    <col min="7948" max="7948" width="11" style="3" customWidth="1"/>
    <col min="7949" max="7949" width="13.75" style="3" customWidth="1"/>
    <col min="7950" max="7950" width="6.375" style="3" customWidth="1"/>
    <col min="7951" max="7951" width="15.25" style="3" customWidth="1"/>
    <col min="7952" max="7952" width="14.5" style="3" customWidth="1"/>
    <col min="7953" max="7953" width="15.625" style="3" customWidth="1"/>
    <col min="7954" max="8192" width="9" style="3"/>
    <col min="8193" max="8193" width="2.625" style="3" customWidth="1"/>
    <col min="8194" max="8194" width="18.75" style="3" bestFit="1"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6.125" style="3" customWidth="1"/>
    <col min="8204" max="8204" width="11" style="3" customWidth="1"/>
    <col min="8205" max="8205" width="13.75" style="3" customWidth="1"/>
    <col min="8206" max="8206" width="6.375" style="3" customWidth="1"/>
    <col min="8207" max="8207" width="15.25" style="3" customWidth="1"/>
    <col min="8208" max="8208" width="14.5" style="3" customWidth="1"/>
    <col min="8209" max="8209" width="15.625" style="3" customWidth="1"/>
    <col min="8210" max="8448" width="9" style="3"/>
    <col min="8449" max="8449" width="2.625" style="3" customWidth="1"/>
    <col min="8450" max="8450" width="18.75" style="3" bestFit="1"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6.125" style="3" customWidth="1"/>
    <col min="8460" max="8460" width="11" style="3" customWidth="1"/>
    <col min="8461" max="8461" width="13.75" style="3" customWidth="1"/>
    <col min="8462" max="8462" width="6.375" style="3" customWidth="1"/>
    <col min="8463" max="8463" width="15.25" style="3" customWidth="1"/>
    <col min="8464" max="8464" width="14.5" style="3" customWidth="1"/>
    <col min="8465" max="8465" width="15.625" style="3" customWidth="1"/>
    <col min="8466" max="8704" width="9" style="3"/>
    <col min="8705" max="8705" width="2.625" style="3" customWidth="1"/>
    <col min="8706" max="8706" width="18.75" style="3" bestFit="1"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6.125" style="3" customWidth="1"/>
    <col min="8716" max="8716" width="11" style="3" customWidth="1"/>
    <col min="8717" max="8717" width="13.75" style="3" customWidth="1"/>
    <col min="8718" max="8718" width="6.375" style="3" customWidth="1"/>
    <col min="8719" max="8719" width="15.25" style="3" customWidth="1"/>
    <col min="8720" max="8720" width="14.5" style="3" customWidth="1"/>
    <col min="8721" max="8721" width="15.625" style="3" customWidth="1"/>
    <col min="8722" max="8960" width="9" style="3"/>
    <col min="8961" max="8961" width="2.625" style="3" customWidth="1"/>
    <col min="8962" max="8962" width="18.75" style="3" bestFit="1"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6.125" style="3" customWidth="1"/>
    <col min="8972" max="8972" width="11" style="3" customWidth="1"/>
    <col min="8973" max="8973" width="13.75" style="3" customWidth="1"/>
    <col min="8974" max="8974" width="6.375" style="3" customWidth="1"/>
    <col min="8975" max="8975" width="15.25" style="3" customWidth="1"/>
    <col min="8976" max="8976" width="14.5" style="3" customWidth="1"/>
    <col min="8977" max="8977" width="15.625" style="3" customWidth="1"/>
    <col min="8978" max="9216" width="9" style="3"/>
    <col min="9217" max="9217" width="2.625" style="3" customWidth="1"/>
    <col min="9218" max="9218" width="18.75" style="3" bestFit="1"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6.125" style="3" customWidth="1"/>
    <col min="9228" max="9228" width="11" style="3" customWidth="1"/>
    <col min="9229" max="9229" width="13.75" style="3" customWidth="1"/>
    <col min="9230" max="9230" width="6.375" style="3" customWidth="1"/>
    <col min="9231" max="9231" width="15.25" style="3" customWidth="1"/>
    <col min="9232" max="9232" width="14.5" style="3" customWidth="1"/>
    <col min="9233" max="9233" width="15.625" style="3" customWidth="1"/>
    <col min="9234" max="9472" width="9" style="3"/>
    <col min="9473" max="9473" width="2.625" style="3" customWidth="1"/>
    <col min="9474" max="9474" width="18.75" style="3" bestFit="1"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6.125" style="3" customWidth="1"/>
    <col min="9484" max="9484" width="11" style="3" customWidth="1"/>
    <col min="9485" max="9485" width="13.75" style="3" customWidth="1"/>
    <col min="9486" max="9486" width="6.375" style="3" customWidth="1"/>
    <col min="9487" max="9487" width="15.25" style="3" customWidth="1"/>
    <col min="9488" max="9488" width="14.5" style="3" customWidth="1"/>
    <col min="9489" max="9489" width="15.625" style="3" customWidth="1"/>
    <col min="9490" max="9728" width="9" style="3"/>
    <col min="9729" max="9729" width="2.625" style="3" customWidth="1"/>
    <col min="9730" max="9730" width="18.75" style="3" bestFit="1"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6.125" style="3" customWidth="1"/>
    <col min="9740" max="9740" width="11" style="3" customWidth="1"/>
    <col min="9741" max="9741" width="13.75" style="3" customWidth="1"/>
    <col min="9742" max="9742" width="6.375" style="3" customWidth="1"/>
    <col min="9743" max="9743" width="15.25" style="3" customWidth="1"/>
    <col min="9744" max="9744" width="14.5" style="3" customWidth="1"/>
    <col min="9745" max="9745" width="15.625" style="3" customWidth="1"/>
    <col min="9746" max="9984" width="9" style="3"/>
    <col min="9985" max="9985" width="2.625" style="3" customWidth="1"/>
    <col min="9986" max="9986" width="18.75" style="3" bestFit="1"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6.125" style="3" customWidth="1"/>
    <col min="9996" max="9996" width="11" style="3" customWidth="1"/>
    <col min="9997" max="9997" width="13.75" style="3" customWidth="1"/>
    <col min="9998" max="9998" width="6.375" style="3" customWidth="1"/>
    <col min="9999" max="9999" width="15.25" style="3" customWidth="1"/>
    <col min="10000" max="10000" width="14.5" style="3" customWidth="1"/>
    <col min="10001" max="10001" width="15.625" style="3" customWidth="1"/>
    <col min="10002" max="10240" width="9" style="3"/>
    <col min="10241" max="10241" width="2.625" style="3" customWidth="1"/>
    <col min="10242" max="10242" width="18.75" style="3" bestFit="1"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6.125" style="3" customWidth="1"/>
    <col min="10252" max="10252" width="11" style="3" customWidth="1"/>
    <col min="10253" max="10253" width="13.75" style="3" customWidth="1"/>
    <col min="10254" max="10254" width="6.375" style="3" customWidth="1"/>
    <col min="10255" max="10255" width="15.25" style="3" customWidth="1"/>
    <col min="10256" max="10256" width="14.5" style="3" customWidth="1"/>
    <col min="10257" max="10257" width="15.625" style="3" customWidth="1"/>
    <col min="10258" max="10496" width="9" style="3"/>
    <col min="10497" max="10497" width="2.625" style="3" customWidth="1"/>
    <col min="10498" max="10498" width="18.75" style="3" bestFit="1"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6.125" style="3" customWidth="1"/>
    <col min="10508" max="10508" width="11" style="3" customWidth="1"/>
    <col min="10509" max="10509" width="13.75" style="3" customWidth="1"/>
    <col min="10510" max="10510" width="6.375" style="3" customWidth="1"/>
    <col min="10511" max="10511" width="15.25" style="3" customWidth="1"/>
    <col min="10512" max="10512" width="14.5" style="3" customWidth="1"/>
    <col min="10513" max="10513" width="15.625" style="3" customWidth="1"/>
    <col min="10514" max="10752" width="9" style="3"/>
    <col min="10753" max="10753" width="2.625" style="3" customWidth="1"/>
    <col min="10754" max="10754" width="18.75" style="3" bestFit="1"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6.125" style="3" customWidth="1"/>
    <col min="10764" max="10764" width="11" style="3" customWidth="1"/>
    <col min="10765" max="10765" width="13.75" style="3" customWidth="1"/>
    <col min="10766" max="10766" width="6.375" style="3" customWidth="1"/>
    <col min="10767" max="10767" width="15.25" style="3" customWidth="1"/>
    <col min="10768" max="10768" width="14.5" style="3" customWidth="1"/>
    <col min="10769" max="10769" width="15.625" style="3" customWidth="1"/>
    <col min="10770" max="11008" width="9" style="3"/>
    <col min="11009" max="11009" width="2.625" style="3" customWidth="1"/>
    <col min="11010" max="11010" width="18.75" style="3" bestFit="1"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6.125" style="3" customWidth="1"/>
    <col min="11020" max="11020" width="11" style="3" customWidth="1"/>
    <col min="11021" max="11021" width="13.75" style="3" customWidth="1"/>
    <col min="11022" max="11022" width="6.375" style="3" customWidth="1"/>
    <col min="11023" max="11023" width="15.25" style="3" customWidth="1"/>
    <col min="11024" max="11024" width="14.5" style="3" customWidth="1"/>
    <col min="11025" max="11025" width="15.625" style="3" customWidth="1"/>
    <col min="11026" max="11264" width="9" style="3"/>
    <col min="11265" max="11265" width="2.625" style="3" customWidth="1"/>
    <col min="11266" max="11266" width="18.75" style="3" bestFit="1"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6.125" style="3" customWidth="1"/>
    <col min="11276" max="11276" width="11" style="3" customWidth="1"/>
    <col min="11277" max="11277" width="13.75" style="3" customWidth="1"/>
    <col min="11278" max="11278" width="6.375" style="3" customWidth="1"/>
    <col min="11279" max="11279" width="15.25" style="3" customWidth="1"/>
    <col min="11280" max="11280" width="14.5" style="3" customWidth="1"/>
    <col min="11281" max="11281" width="15.625" style="3" customWidth="1"/>
    <col min="11282" max="11520" width="9" style="3"/>
    <col min="11521" max="11521" width="2.625" style="3" customWidth="1"/>
    <col min="11522" max="11522" width="18.75" style="3" bestFit="1"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6.125" style="3" customWidth="1"/>
    <col min="11532" max="11532" width="11" style="3" customWidth="1"/>
    <col min="11533" max="11533" width="13.75" style="3" customWidth="1"/>
    <col min="11534" max="11534" width="6.375" style="3" customWidth="1"/>
    <col min="11535" max="11535" width="15.25" style="3" customWidth="1"/>
    <col min="11536" max="11536" width="14.5" style="3" customWidth="1"/>
    <col min="11537" max="11537" width="15.625" style="3" customWidth="1"/>
    <col min="11538" max="11776" width="9" style="3"/>
    <col min="11777" max="11777" width="2.625" style="3" customWidth="1"/>
    <col min="11778" max="11778" width="18.75" style="3" bestFit="1"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6.125" style="3" customWidth="1"/>
    <col min="11788" max="11788" width="11" style="3" customWidth="1"/>
    <col min="11789" max="11789" width="13.75" style="3" customWidth="1"/>
    <col min="11790" max="11790" width="6.375" style="3" customWidth="1"/>
    <col min="11791" max="11791" width="15.25" style="3" customWidth="1"/>
    <col min="11792" max="11792" width="14.5" style="3" customWidth="1"/>
    <col min="11793" max="11793" width="15.625" style="3" customWidth="1"/>
    <col min="11794" max="12032" width="9" style="3"/>
    <col min="12033" max="12033" width="2.625" style="3" customWidth="1"/>
    <col min="12034" max="12034" width="18.75" style="3" bestFit="1"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6.125" style="3" customWidth="1"/>
    <col min="12044" max="12044" width="11" style="3" customWidth="1"/>
    <col min="12045" max="12045" width="13.75" style="3" customWidth="1"/>
    <col min="12046" max="12046" width="6.375" style="3" customWidth="1"/>
    <col min="12047" max="12047" width="15.25" style="3" customWidth="1"/>
    <col min="12048" max="12048" width="14.5" style="3" customWidth="1"/>
    <col min="12049" max="12049" width="15.625" style="3" customWidth="1"/>
    <col min="12050" max="12288" width="9" style="3"/>
    <col min="12289" max="12289" width="2.625" style="3" customWidth="1"/>
    <col min="12290" max="12290" width="18.75" style="3" bestFit="1"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6.125" style="3" customWidth="1"/>
    <col min="12300" max="12300" width="11" style="3" customWidth="1"/>
    <col min="12301" max="12301" width="13.75" style="3" customWidth="1"/>
    <col min="12302" max="12302" width="6.375" style="3" customWidth="1"/>
    <col min="12303" max="12303" width="15.25" style="3" customWidth="1"/>
    <col min="12304" max="12304" width="14.5" style="3" customWidth="1"/>
    <col min="12305" max="12305" width="15.625" style="3" customWidth="1"/>
    <col min="12306" max="12544" width="9" style="3"/>
    <col min="12545" max="12545" width="2.625" style="3" customWidth="1"/>
    <col min="12546" max="12546" width="18.75" style="3" bestFit="1"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6.125" style="3" customWidth="1"/>
    <col min="12556" max="12556" width="11" style="3" customWidth="1"/>
    <col min="12557" max="12557" width="13.75" style="3" customWidth="1"/>
    <col min="12558" max="12558" width="6.375" style="3" customWidth="1"/>
    <col min="12559" max="12559" width="15.25" style="3" customWidth="1"/>
    <col min="12560" max="12560" width="14.5" style="3" customWidth="1"/>
    <col min="12561" max="12561" width="15.625" style="3" customWidth="1"/>
    <col min="12562" max="12800" width="9" style="3"/>
    <col min="12801" max="12801" width="2.625" style="3" customWidth="1"/>
    <col min="12802" max="12802" width="18.75" style="3" bestFit="1"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6.125" style="3" customWidth="1"/>
    <col min="12812" max="12812" width="11" style="3" customWidth="1"/>
    <col min="12813" max="12813" width="13.75" style="3" customWidth="1"/>
    <col min="12814" max="12814" width="6.375" style="3" customWidth="1"/>
    <col min="12815" max="12815" width="15.25" style="3" customWidth="1"/>
    <col min="12816" max="12816" width="14.5" style="3" customWidth="1"/>
    <col min="12817" max="12817" width="15.625" style="3" customWidth="1"/>
    <col min="12818" max="13056" width="9" style="3"/>
    <col min="13057" max="13057" width="2.625" style="3" customWidth="1"/>
    <col min="13058" max="13058" width="18.75" style="3" bestFit="1"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6.125" style="3" customWidth="1"/>
    <col min="13068" max="13068" width="11" style="3" customWidth="1"/>
    <col min="13069" max="13069" width="13.75" style="3" customWidth="1"/>
    <col min="13070" max="13070" width="6.375" style="3" customWidth="1"/>
    <col min="13071" max="13071" width="15.25" style="3" customWidth="1"/>
    <col min="13072" max="13072" width="14.5" style="3" customWidth="1"/>
    <col min="13073" max="13073" width="15.625" style="3" customWidth="1"/>
    <col min="13074" max="13312" width="9" style="3"/>
    <col min="13313" max="13313" width="2.625" style="3" customWidth="1"/>
    <col min="13314" max="13314" width="18.75" style="3" bestFit="1"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6.125" style="3" customWidth="1"/>
    <col min="13324" max="13324" width="11" style="3" customWidth="1"/>
    <col min="13325" max="13325" width="13.75" style="3" customWidth="1"/>
    <col min="13326" max="13326" width="6.375" style="3" customWidth="1"/>
    <col min="13327" max="13327" width="15.25" style="3" customWidth="1"/>
    <col min="13328" max="13328" width="14.5" style="3" customWidth="1"/>
    <col min="13329" max="13329" width="15.625" style="3" customWidth="1"/>
    <col min="13330" max="13568" width="9" style="3"/>
    <col min="13569" max="13569" width="2.625" style="3" customWidth="1"/>
    <col min="13570" max="13570" width="18.75" style="3" bestFit="1"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6.125" style="3" customWidth="1"/>
    <col min="13580" max="13580" width="11" style="3" customWidth="1"/>
    <col min="13581" max="13581" width="13.75" style="3" customWidth="1"/>
    <col min="13582" max="13582" width="6.375" style="3" customWidth="1"/>
    <col min="13583" max="13583" width="15.25" style="3" customWidth="1"/>
    <col min="13584" max="13584" width="14.5" style="3" customWidth="1"/>
    <col min="13585" max="13585" width="15.625" style="3" customWidth="1"/>
    <col min="13586" max="13824" width="9" style="3"/>
    <col min="13825" max="13825" width="2.625" style="3" customWidth="1"/>
    <col min="13826" max="13826" width="18.75" style="3" bestFit="1"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6.125" style="3" customWidth="1"/>
    <col min="13836" max="13836" width="11" style="3" customWidth="1"/>
    <col min="13837" max="13837" width="13.75" style="3" customWidth="1"/>
    <col min="13838" max="13838" width="6.375" style="3" customWidth="1"/>
    <col min="13839" max="13839" width="15.25" style="3" customWidth="1"/>
    <col min="13840" max="13840" width="14.5" style="3" customWidth="1"/>
    <col min="13841" max="13841" width="15.625" style="3" customWidth="1"/>
    <col min="13842" max="14080" width="9" style="3"/>
    <col min="14081" max="14081" width="2.625" style="3" customWidth="1"/>
    <col min="14082" max="14082" width="18.75" style="3" bestFit="1"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6.125" style="3" customWidth="1"/>
    <col min="14092" max="14092" width="11" style="3" customWidth="1"/>
    <col min="14093" max="14093" width="13.75" style="3" customWidth="1"/>
    <col min="14094" max="14094" width="6.375" style="3" customWidth="1"/>
    <col min="14095" max="14095" width="15.25" style="3" customWidth="1"/>
    <col min="14096" max="14096" width="14.5" style="3" customWidth="1"/>
    <col min="14097" max="14097" width="15.625" style="3" customWidth="1"/>
    <col min="14098" max="14336" width="9" style="3"/>
    <col min="14337" max="14337" width="2.625" style="3" customWidth="1"/>
    <col min="14338" max="14338" width="18.75" style="3" bestFit="1"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6.125" style="3" customWidth="1"/>
    <col min="14348" max="14348" width="11" style="3" customWidth="1"/>
    <col min="14349" max="14349" width="13.75" style="3" customWidth="1"/>
    <col min="14350" max="14350" width="6.375" style="3" customWidth="1"/>
    <col min="14351" max="14351" width="15.25" style="3" customWidth="1"/>
    <col min="14352" max="14352" width="14.5" style="3" customWidth="1"/>
    <col min="14353" max="14353" width="15.625" style="3" customWidth="1"/>
    <col min="14354" max="14592" width="9" style="3"/>
    <col min="14593" max="14593" width="2.625" style="3" customWidth="1"/>
    <col min="14594" max="14594" width="18.75" style="3" bestFit="1"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6.125" style="3" customWidth="1"/>
    <col min="14604" max="14604" width="11" style="3" customWidth="1"/>
    <col min="14605" max="14605" width="13.75" style="3" customWidth="1"/>
    <col min="14606" max="14606" width="6.375" style="3" customWidth="1"/>
    <col min="14607" max="14607" width="15.25" style="3" customWidth="1"/>
    <col min="14608" max="14608" width="14.5" style="3" customWidth="1"/>
    <col min="14609" max="14609" width="15.625" style="3" customWidth="1"/>
    <col min="14610" max="14848" width="9" style="3"/>
    <col min="14849" max="14849" width="2.625" style="3" customWidth="1"/>
    <col min="14850" max="14850" width="18.75" style="3" bestFit="1"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6.125" style="3" customWidth="1"/>
    <col min="14860" max="14860" width="11" style="3" customWidth="1"/>
    <col min="14861" max="14861" width="13.75" style="3" customWidth="1"/>
    <col min="14862" max="14862" width="6.375" style="3" customWidth="1"/>
    <col min="14863" max="14863" width="15.25" style="3" customWidth="1"/>
    <col min="14864" max="14864" width="14.5" style="3" customWidth="1"/>
    <col min="14865" max="14865" width="15.625" style="3" customWidth="1"/>
    <col min="14866" max="15104" width="9" style="3"/>
    <col min="15105" max="15105" width="2.625" style="3" customWidth="1"/>
    <col min="15106" max="15106" width="18.75" style="3" bestFit="1"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6.125" style="3" customWidth="1"/>
    <col min="15116" max="15116" width="11" style="3" customWidth="1"/>
    <col min="15117" max="15117" width="13.75" style="3" customWidth="1"/>
    <col min="15118" max="15118" width="6.375" style="3" customWidth="1"/>
    <col min="15119" max="15119" width="15.25" style="3" customWidth="1"/>
    <col min="15120" max="15120" width="14.5" style="3" customWidth="1"/>
    <col min="15121" max="15121" width="15.625" style="3" customWidth="1"/>
    <col min="15122" max="15360" width="9" style="3"/>
    <col min="15361" max="15361" width="2.625" style="3" customWidth="1"/>
    <col min="15362" max="15362" width="18.75" style="3" bestFit="1"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6.125" style="3" customWidth="1"/>
    <col min="15372" max="15372" width="11" style="3" customWidth="1"/>
    <col min="15373" max="15373" width="13.75" style="3" customWidth="1"/>
    <col min="15374" max="15374" width="6.375" style="3" customWidth="1"/>
    <col min="15375" max="15375" width="15.25" style="3" customWidth="1"/>
    <col min="15376" max="15376" width="14.5" style="3" customWidth="1"/>
    <col min="15377" max="15377" width="15.625" style="3" customWidth="1"/>
    <col min="15378" max="15616" width="9" style="3"/>
    <col min="15617" max="15617" width="2.625" style="3" customWidth="1"/>
    <col min="15618" max="15618" width="18.75" style="3" bestFit="1"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6.125" style="3" customWidth="1"/>
    <col min="15628" max="15628" width="11" style="3" customWidth="1"/>
    <col min="15629" max="15629" width="13.75" style="3" customWidth="1"/>
    <col min="15630" max="15630" width="6.375" style="3" customWidth="1"/>
    <col min="15631" max="15631" width="15.25" style="3" customWidth="1"/>
    <col min="15632" max="15632" width="14.5" style="3" customWidth="1"/>
    <col min="15633" max="15633" width="15.625" style="3" customWidth="1"/>
    <col min="15634" max="15872" width="9" style="3"/>
    <col min="15873" max="15873" width="2.625" style="3" customWidth="1"/>
    <col min="15874" max="15874" width="18.75" style="3" bestFit="1"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6.125" style="3" customWidth="1"/>
    <col min="15884" max="15884" width="11" style="3" customWidth="1"/>
    <col min="15885" max="15885" width="13.75" style="3" customWidth="1"/>
    <col min="15886" max="15886" width="6.375" style="3" customWidth="1"/>
    <col min="15887" max="15887" width="15.25" style="3" customWidth="1"/>
    <col min="15888" max="15888" width="14.5" style="3" customWidth="1"/>
    <col min="15889" max="15889" width="15.625" style="3" customWidth="1"/>
    <col min="15890" max="16128" width="9" style="3"/>
    <col min="16129" max="16129" width="2.625" style="3" customWidth="1"/>
    <col min="16130" max="16130" width="18.75" style="3" bestFit="1"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6.125" style="3" customWidth="1"/>
    <col min="16140" max="16140" width="11" style="3" customWidth="1"/>
    <col min="16141" max="16141" width="13.75" style="3" customWidth="1"/>
    <col min="16142" max="16142" width="6.375" style="3" customWidth="1"/>
    <col min="16143" max="16143" width="15.25" style="3" customWidth="1"/>
    <col min="16144" max="16144" width="14.5" style="3" customWidth="1"/>
    <col min="16145" max="16145" width="15.625" style="3" customWidth="1"/>
    <col min="16146" max="16384" width="9" style="3"/>
  </cols>
  <sheetData>
    <row r="2" spans="2:17" ht="20.100000000000001" customHeight="1">
      <c r="B2" s="1" t="s">
        <v>0</v>
      </c>
      <c r="C2" s="1"/>
      <c r="D2" s="1"/>
      <c r="E2" s="2" t="s">
        <v>7456</v>
      </c>
      <c r="G2" s="4" t="s">
        <v>2</v>
      </c>
      <c r="H2" s="5"/>
      <c r="I2" s="6"/>
      <c r="J2" s="125">
        <f>SUM(H:H)</f>
        <v>67292</v>
      </c>
    </row>
    <row r="3" spans="2:17" ht="20.100000000000001" customHeight="1">
      <c r="B3" s="1" t="s">
        <v>3</v>
      </c>
      <c r="C3" s="1"/>
      <c r="D3" s="1"/>
      <c r="E3" s="14" t="s">
        <v>2427</v>
      </c>
    </row>
    <row r="4" spans="2:17" ht="20.100000000000001" customHeight="1">
      <c r="B4" s="1" t="s">
        <v>5</v>
      </c>
      <c r="C4" s="1"/>
      <c r="D4" s="1"/>
      <c r="E4" s="14">
        <v>194282</v>
      </c>
      <c r="J4" s="127"/>
    </row>
    <row r="5" spans="2:17" ht="20.100000000000001" customHeight="1">
      <c r="B5" s="1" t="s">
        <v>6</v>
      </c>
      <c r="C5" s="1"/>
      <c r="D5" s="1"/>
      <c r="E5" s="15"/>
      <c r="J5" s="127"/>
    </row>
    <row r="6" spans="2:17" ht="20.100000000000001" customHeight="1">
      <c r="B6" s="1" t="s">
        <v>8</v>
      </c>
      <c r="C6" s="1"/>
      <c r="D6" s="1"/>
      <c r="E6" s="15"/>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7" s="9" customFormat="1" ht="19.7" customHeight="1">
      <c r="B10" s="16">
        <v>4</v>
      </c>
      <c r="C10" s="16" t="s">
        <v>7457</v>
      </c>
      <c r="D10" s="16" t="s">
        <v>407</v>
      </c>
      <c r="E10" s="54" t="s">
        <v>7458</v>
      </c>
      <c r="F10" s="54">
        <v>1</v>
      </c>
      <c r="G10" s="54">
        <v>249</v>
      </c>
      <c r="H10" s="159">
        <f t="shared" ref="H10:H71" si="0">F10*G10</f>
        <v>249</v>
      </c>
      <c r="I10" s="18"/>
      <c r="J10" s="563"/>
      <c r="K10" s="17"/>
      <c r="L10" s="16"/>
      <c r="M10" s="19">
        <v>44600</v>
      </c>
      <c r="N10" s="16"/>
      <c r="O10" s="56" t="s">
        <v>7459</v>
      </c>
      <c r="P10" s="56"/>
      <c r="Q10" s="21"/>
    </row>
    <row r="11" spans="2:17" s="9" customFormat="1" ht="19.7" customHeight="1">
      <c r="B11" s="16">
        <v>4</v>
      </c>
      <c r="C11" s="16" t="s">
        <v>7460</v>
      </c>
      <c r="D11" s="16" t="s">
        <v>407</v>
      </c>
      <c r="E11" s="54" t="s">
        <v>7461</v>
      </c>
      <c r="F11" s="54">
        <v>1</v>
      </c>
      <c r="G11" s="54">
        <v>39</v>
      </c>
      <c r="H11" s="159">
        <f t="shared" si="0"/>
        <v>39</v>
      </c>
      <c r="I11" s="18"/>
      <c r="J11" s="563"/>
      <c r="K11" s="17"/>
      <c r="L11" s="16"/>
      <c r="M11" s="19">
        <v>44600</v>
      </c>
      <c r="N11" s="16"/>
      <c r="O11" s="56" t="s">
        <v>7459</v>
      </c>
      <c r="P11" s="56"/>
      <c r="Q11" s="21"/>
    </row>
    <row r="12" spans="2:17" s="9" customFormat="1" ht="19.7" customHeight="1">
      <c r="B12" s="16">
        <v>4</v>
      </c>
      <c r="C12" s="16" t="s">
        <v>407</v>
      </c>
      <c r="D12" s="16" t="s">
        <v>407</v>
      </c>
      <c r="E12" s="54" t="s">
        <v>7462</v>
      </c>
      <c r="F12" s="54">
        <v>1</v>
      </c>
      <c r="G12" s="54">
        <v>129</v>
      </c>
      <c r="H12" s="159">
        <f t="shared" si="0"/>
        <v>129</v>
      </c>
      <c r="I12" s="18"/>
      <c r="J12" s="563"/>
      <c r="K12" s="17"/>
      <c r="L12" s="16"/>
      <c r="M12" s="19">
        <v>44600</v>
      </c>
      <c r="N12" s="16"/>
      <c r="O12" s="56" t="s">
        <v>7459</v>
      </c>
      <c r="P12" s="56"/>
      <c r="Q12" s="21"/>
    </row>
    <row r="13" spans="2:17" s="9" customFormat="1" ht="19.7" customHeight="1">
      <c r="B13" s="16">
        <v>4</v>
      </c>
      <c r="C13" s="16" t="s">
        <v>407</v>
      </c>
      <c r="D13" s="16" t="s">
        <v>407</v>
      </c>
      <c r="E13" s="54" t="s">
        <v>7463</v>
      </c>
      <c r="F13" s="54">
        <v>1</v>
      </c>
      <c r="G13" s="54">
        <v>179</v>
      </c>
      <c r="H13" s="159">
        <f t="shared" si="0"/>
        <v>179</v>
      </c>
      <c r="I13" s="18"/>
      <c r="J13" s="563"/>
      <c r="K13" s="17"/>
      <c r="L13" s="16"/>
      <c r="M13" s="19">
        <v>44600</v>
      </c>
      <c r="N13" s="16"/>
      <c r="O13" s="56" t="s">
        <v>7459</v>
      </c>
      <c r="P13" s="56"/>
      <c r="Q13" s="21"/>
    </row>
    <row r="14" spans="2:17" s="9" customFormat="1" ht="19.7" customHeight="1">
      <c r="B14" s="16">
        <v>4</v>
      </c>
      <c r="C14" s="16" t="s">
        <v>7464</v>
      </c>
      <c r="D14" s="16" t="s">
        <v>407</v>
      </c>
      <c r="E14" s="54" t="s">
        <v>7465</v>
      </c>
      <c r="F14" s="54">
        <v>1</v>
      </c>
      <c r="G14" s="54">
        <v>139</v>
      </c>
      <c r="H14" s="159">
        <f t="shared" si="0"/>
        <v>139</v>
      </c>
      <c r="I14" s="18"/>
      <c r="J14" s="563"/>
      <c r="K14" s="17"/>
      <c r="L14" s="16"/>
      <c r="M14" s="19">
        <v>44600</v>
      </c>
      <c r="N14" s="16"/>
      <c r="O14" s="56" t="s">
        <v>7459</v>
      </c>
      <c r="P14" s="56"/>
      <c r="Q14" s="21"/>
    </row>
    <row r="15" spans="2:17" s="9" customFormat="1" ht="19.7" customHeight="1">
      <c r="B15" s="16">
        <v>4</v>
      </c>
      <c r="C15" s="16" t="s">
        <v>1723</v>
      </c>
      <c r="D15" s="16" t="s">
        <v>407</v>
      </c>
      <c r="E15" s="54" t="s">
        <v>7466</v>
      </c>
      <c r="F15" s="54">
        <v>1</v>
      </c>
      <c r="G15" s="54">
        <v>479</v>
      </c>
      <c r="H15" s="159">
        <f t="shared" si="0"/>
        <v>479</v>
      </c>
      <c r="I15" s="18"/>
      <c r="J15" s="563"/>
      <c r="K15" s="17"/>
      <c r="L15" s="16"/>
      <c r="M15" s="19">
        <v>44600</v>
      </c>
      <c r="N15" s="16"/>
      <c r="O15" s="56" t="s">
        <v>7459</v>
      </c>
      <c r="P15" s="56"/>
      <c r="Q15" s="21"/>
    </row>
    <row r="16" spans="2:17" s="9" customFormat="1" ht="19.7" customHeight="1">
      <c r="B16" s="16">
        <v>4</v>
      </c>
      <c r="C16" s="16" t="s">
        <v>1723</v>
      </c>
      <c r="D16" s="16" t="s">
        <v>407</v>
      </c>
      <c r="E16" s="54" t="s">
        <v>7467</v>
      </c>
      <c r="F16" s="54">
        <v>1</v>
      </c>
      <c r="G16" s="54">
        <v>489</v>
      </c>
      <c r="H16" s="159">
        <f t="shared" si="0"/>
        <v>489</v>
      </c>
      <c r="I16" s="18"/>
      <c r="J16" s="563"/>
      <c r="K16" s="17"/>
      <c r="L16" s="16"/>
      <c r="M16" s="19">
        <v>44600</v>
      </c>
      <c r="N16" s="16"/>
      <c r="O16" s="56" t="s">
        <v>7459</v>
      </c>
      <c r="P16" s="56"/>
      <c r="Q16" s="21"/>
    </row>
    <row r="17" spans="2:17" s="9" customFormat="1" ht="19.7" customHeight="1">
      <c r="B17" s="16">
        <v>4</v>
      </c>
      <c r="C17" s="16" t="s">
        <v>7468</v>
      </c>
      <c r="D17" s="16" t="s">
        <v>407</v>
      </c>
      <c r="E17" s="54" t="s">
        <v>7469</v>
      </c>
      <c r="F17" s="54">
        <v>1</v>
      </c>
      <c r="G17" s="54">
        <v>743</v>
      </c>
      <c r="H17" s="159">
        <f t="shared" si="0"/>
        <v>743</v>
      </c>
      <c r="I17" s="18"/>
      <c r="J17" s="563"/>
      <c r="K17" s="17"/>
      <c r="L17" s="16"/>
      <c r="M17" s="19">
        <v>44600</v>
      </c>
      <c r="N17" s="16"/>
      <c r="O17" s="56" t="s">
        <v>7459</v>
      </c>
      <c r="P17" s="56"/>
      <c r="Q17" s="21"/>
    </row>
    <row r="18" spans="2:17" s="9" customFormat="1" ht="19.7" customHeight="1">
      <c r="B18" s="16">
        <v>4</v>
      </c>
      <c r="C18" s="16" t="s">
        <v>433</v>
      </c>
      <c r="D18" s="16" t="s">
        <v>407</v>
      </c>
      <c r="E18" s="54" t="s">
        <v>7470</v>
      </c>
      <c r="F18" s="54">
        <v>1</v>
      </c>
      <c r="G18" s="54">
        <v>230</v>
      </c>
      <c r="H18" s="159">
        <f t="shared" si="0"/>
        <v>230</v>
      </c>
      <c r="I18" s="18"/>
      <c r="J18" s="563"/>
      <c r="K18" s="17"/>
      <c r="L18" s="16"/>
      <c r="M18" s="19">
        <v>44600</v>
      </c>
      <c r="N18" s="16"/>
      <c r="O18" s="56" t="s">
        <v>7459</v>
      </c>
      <c r="P18" s="56"/>
      <c r="Q18" s="21"/>
    </row>
    <row r="19" spans="2:17" s="9" customFormat="1" ht="19.7" customHeight="1">
      <c r="B19" s="16">
        <v>4</v>
      </c>
      <c r="C19" s="16" t="s">
        <v>433</v>
      </c>
      <c r="D19" s="16" t="s">
        <v>407</v>
      </c>
      <c r="E19" s="54" t="s">
        <v>7471</v>
      </c>
      <c r="F19" s="54">
        <v>1</v>
      </c>
      <c r="G19" s="54">
        <v>5750</v>
      </c>
      <c r="H19" s="159">
        <f t="shared" si="0"/>
        <v>5750</v>
      </c>
      <c r="I19" s="18"/>
      <c r="J19" s="563"/>
      <c r="K19" s="17"/>
      <c r="L19" s="16"/>
      <c r="M19" s="19">
        <v>44600</v>
      </c>
      <c r="N19" s="16"/>
      <c r="O19" s="56" t="s">
        <v>7459</v>
      </c>
      <c r="P19" s="56"/>
      <c r="Q19" s="21"/>
    </row>
    <row r="20" spans="2:17" s="9" customFormat="1" ht="19.7" customHeight="1">
      <c r="B20" s="16">
        <v>4</v>
      </c>
      <c r="C20" s="16"/>
      <c r="D20" s="16" t="s">
        <v>1623</v>
      </c>
      <c r="E20" s="54" t="s">
        <v>7472</v>
      </c>
      <c r="F20" s="54">
        <v>1</v>
      </c>
      <c r="G20" s="54">
        <v>7060</v>
      </c>
      <c r="H20" s="159">
        <f t="shared" si="0"/>
        <v>7060</v>
      </c>
      <c r="I20" s="18"/>
      <c r="J20" s="563"/>
      <c r="K20" s="17"/>
      <c r="L20" s="16"/>
      <c r="M20" s="19">
        <v>44600</v>
      </c>
      <c r="N20" s="16"/>
      <c r="O20" s="56" t="s">
        <v>7459</v>
      </c>
      <c r="P20" s="56"/>
      <c r="Q20" s="21"/>
    </row>
    <row r="21" spans="2:17" s="9" customFormat="1" ht="19.7" customHeight="1">
      <c r="B21" s="16">
        <v>4</v>
      </c>
      <c r="C21" s="16"/>
      <c r="D21" s="16" t="s">
        <v>1623</v>
      </c>
      <c r="E21" s="54" t="s">
        <v>7473</v>
      </c>
      <c r="F21" s="54">
        <v>1</v>
      </c>
      <c r="G21" s="54">
        <v>1610</v>
      </c>
      <c r="H21" s="159">
        <f t="shared" si="0"/>
        <v>1610</v>
      </c>
      <c r="I21" s="18"/>
      <c r="J21" s="563"/>
      <c r="K21" s="17"/>
      <c r="L21" s="16"/>
      <c r="M21" s="19">
        <v>44600</v>
      </c>
      <c r="N21" s="16"/>
      <c r="O21" s="56" t="s">
        <v>7459</v>
      </c>
      <c r="P21" s="56"/>
      <c r="Q21" s="21"/>
    </row>
    <row r="22" spans="2:17" s="9" customFormat="1" ht="19.7" customHeight="1">
      <c r="B22" s="16">
        <v>4</v>
      </c>
      <c r="C22" s="16"/>
      <c r="D22" s="16" t="s">
        <v>1623</v>
      </c>
      <c r="E22" s="54" t="s">
        <v>7474</v>
      </c>
      <c r="F22" s="54">
        <v>4</v>
      </c>
      <c r="G22" s="54">
        <v>60</v>
      </c>
      <c r="H22" s="159">
        <f t="shared" si="0"/>
        <v>240</v>
      </c>
      <c r="I22" s="18"/>
      <c r="J22" s="563"/>
      <c r="K22" s="17"/>
      <c r="L22" s="16"/>
      <c r="M22" s="19">
        <v>44600</v>
      </c>
      <c r="N22" s="16"/>
      <c r="O22" s="56" t="s">
        <v>7459</v>
      </c>
      <c r="P22" s="56"/>
      <c r="Q22" s="21"/>
    </row>
    <row r="23" spans="2:17" s="9" customFormat="1" ht="19.7" customHeight="1">
      <c r="B23" s="16">
        <v>4</v>
      </c>
      <c r="C23" s="16"/>
      <c r="D23" s="16" t="s">
        <v>1623</v>
      </c>
      <c r="E23" s="1028" t="s">
        <v>7475</v>
      </c>
      <c r="F23" s="54">
        <v>2</v>
      </c>
      <c r="G23" s="54">
        <v>71</v>
      </c>
      <c r="H23" s="159">
        <f t="shared" si="0"/>
        <v>142</v>
      </c>
      <c r="I23" s="18"/>
      <c r="J23" s="563"/>
      <c r="K23" s="17"/>
      <c r="L23" s="16"/>
      <c r="M23" s="19">
        <v>44600</v>
      </c>
      <c r="N23" s="16"/>
      <c r="O23" s="56" t="s">
        <v>7459</v>
      </c>
      <c r="P23" s="56"/>
      <c r="Q23" s="21"/>
    </row>
    <row r="24" spans="2:17" s="9" customFormat="1" ht="19.7" customHeight="1">
      <c r="B24" s="16">
        <v>4</v>
      </c>
      <c r="C24" s="16" t="s">
        <v>7476</v>
      </c>
      <c r="D24" s="16" t="s">
        <v>1623</v>
      </c>
      <c r="E24" s="54" t="s">
        <v>7477</v>
      </c>
      <c r="F24" s="54">
        <v>1</v>
      </c>
      <c r="G24" s="54">
        <v>656</v>
      </c>
      <c r="H24" s="159">
        <f t="shared" si="0"/>
        <v>656</v>
      </c>
      <c r="I24" s="18"/>
      <c r="J24" s="563"/>
      <c r="K24" s="17"/>
      <c r="L24" s="16"/>
      <c r="M24" s="19">
        <v>44600</v>
      </c>
      <c r="N24" s="16"/>
      <c r="O24" s="56" t="s">
        <v>7459</v>
      </c>
      <c r="P24" s="56"/>
      <c r="Q24" s="21"/>
    </row>
    <row r="25" spans="2:17" s="9" customFormat="1" ht="19.7" customHeight="1">
      <c r="B25" s="16">
        <v>4</v>
      </c>
      <c r="C25" s="16" t="s">
        <v>5871</v>
      </c>
      <c r="D25" s="16" t="s">
        <v>1623</v>
      </c>
      <c r="E25" s="54" t="s">
        <v>7478</v>
      </c>
      <c r="F25" s="54">
        <v>3</v>
      </c>
      <c r="G25" s="54">
        <v>141</v>
      </c>
      <c r="H25" s="159">
        <f t="shared" si="0"/>
        <v>423</v>
      </c>
      <c r="I25" s="18"/>
      <c r="J25" s="563"/>
      <c r="K25" s="17"/>
      <c r="L25" s="16"/>
      <c r="M25" s="19">
        <v>44600</v>
      </c>
      <c r="N25" s="16"/>
      <c r="O25" s="56" t="s">
        <v>7459</v>
      </c>
      <c r="P25" s="56"/>
      <c r="Q25" s="21"/>
    </row>
    <row r="26" spans="2:17" s="9" customFormat="1" ht="19.7" customHeight="1">
      <c r="B26" s="16">
        <v>4</v>
      </c>
      <c r="C26" s="16" t="s">
        <v>7479</v>
      </c>
      <c r="D26" s="16" t="s">
        <v>1623</v>
      </c>
      <c r="E26" s="54" t="s">
        <v>7480</v>
      </c>
      <c r="F26" s="54">
        <v>1</v>
      </c>
      <c r="G26" s="54">
        <v>89</v>
      </c>
      <c r="H26" s="159">
        <f t="shared" si="0"/>
        <v>89</v>
      </c>
      <c r="I26" s="18"/>
      <c r="J26" s="563"/>
      <c r="K26" s="17"/>
      <c r="L26" s="16"/>
      <c r="M26" s="19">
        <v>44600</v>
      </c>
      <c r="N26" s="16"/>
      <c r="O26" s="56" t="s">
        <v>7459</v>
      </c>
      <c r="P26" s="56"/>
      <c r="Q26" s="21"/>
    </row>
    <row r="27" spans="2:17" s="9" customFormat="1" ht="19.7" customHeight="1">
      <c r="B27" s="16">
        <v>4</v>
      </c>
      <c r="C27" s="16" t="s">
        <v>7481</v>
      </c>
      <c r="D27" s="16" t="s">
        <v>1623</v>
      </c>
      <c r="E27" s="54" t="s">
        <v>7482</v>
      </c>
      <c r="F27" s="54">
        <v>3</v>
      </c>
      <c r="G27" s="54">
        <v>106</v>
      </c>
      <c r="H27" s="159">
        <f t="shared" si="0"/>
        <v>318</v>
      </c>
      <c r="I27" s="18"/>
      <c r="J27" s="563"/>
      <c r="K27" s="17"/>
      <c r="L27" s="16"/>
      <c r="M27" s="19">
        <v>44600</v>
      </c>
      <c r="N27" s="16"/>
      <c r="O27" s="56" t="s">
        <v>7459</v>
      </c>
      <c r="P27" s="56"/>
      <c r="Q27" s="21"/>
    </row>
    <row r="28" spans="2:17" s="9" customFormat="1" ht="19.7" customHeight="1">
      <c r="B28" s="16">
        <v>4</v>
      </c>
      <c r="C28" s="16" t="s">
        <v>7481</v>
      </c>
      <c r="D28" s="16" t="s">
        <v>1623</v>
      </c>
      <c r="E28" s="54" t="s">
        <v>7483</v>
      </c>
      <c r="F28" s="54">
        <v>12</v>
      </c>
      <c r="G28" s="54">
        <v>80</v>
      </c>
      <c r="H28" s="159">
        <f t="shared" si="0"/>
        <v>960</v>
      </c>
      <c r="I28" s="18"/>
      <c r="J28" s="563"/>
      <c r="K28" s="17"/>
      <c r="L28" s="16"/>
      <c r="M28" s="19">
        <v>44600</v>
      </c>
      <c r="N28" s="16"/>
      <c r="O28" s="56" t="s">
        <v>7459</v>
      </c>
      <c r="P28" s="56"/>
      <c r="Q28" s="21"/>
    </row>
    <row r="29" spans="2:17" s="9" customFormat="1" ht="19.7" customHeight="1">
      <c r="B29" s="16">
        <v>4</v>
      </c>
      <c r="C29" s="16" t="s">
        <v>7476</v>
      </c>
      <c r="D29" s="16" t="s">
        <v>1623</v>
      </c>
      <c r="E29" s="2217" t="s">
        <v>7484</v>
      </c>
      <c r="F29" s="54">
        <v>2</v>
      </c>
      <c r="G29" s="54">
        <v>788</v>
      </c>
      <c r="H29" s="159">
        <f t="shared" si="0"/>
        <v>1576</v>
      </c>
      <c r="I29" s="18"/>
      <c r="J29" s="311"/>
      <c r="K29" s="17"/>
      <c r="L29" s="16"/>
      <c r="M29" s="19">
        <v>44600</v>
      </c>
      <c r="N29" s="16"/>
      <c r="O29" s="56" t="s">
        <v>7459</v>
      </c>
      <c r="P29" s="56"/>
      <c r="Q29" s="21"/>
    </row>
    <row r="30" spans="2:17" s="9" customFormat="1" ht="19.7" customHeight="1">
      <c r="B30" s="16">
        <v>4</v>
      </c>
      <c r="C30" s="16"/>
      <c r="D30" s="16" t="s">
        <v>1623</v>
      </c>
      <c r="E30" s="54" t="s">
        <v>7485</v>
      </c>
      <c r="F30" s="54">
        <v>1</v>
      </c>
      <c r="G30" s="54">
        <v>2288</v>
      </c>
      <c r="H30" s="159">
        <f t="shared" si="0"/>
        <v>2288</v>
      </c>
      <c r="I30" s="18"/>
      <c r="J30" s="311"/>
      <c r="K30" s="17"/>
      <c r="L30" s="16"/>
      <c r="M30" s="19">
        <v>44600</v>
      </c>
      <c r="N30" s="16"/>
      <c r="O30" s="56" t="s">
        <v>7459</v>
      </c>
      <c r="P30" s="56"/>
      <c r="Q30" s="21"/>
    </row>
    <row r="31" spans="2:17" s="9" customFormat="1" ht="19.7" customHeight="1">
      <c r="B31" s="16">
        <v>4</v>
      </c>
      <c r="C31" s="16"/>
      <c r="D31" s="16" t="s">
        <v>1623</v>
      </c>
      <c r="E31" s="54" t="s">
        <v>7486</v>
      </c>
      <c r="F31" s="54">
        <v>2</v>
      </c>
      <c r="G31" s="54">
        <v>86</v>
      </c>
      <c r="H31" s="159">
        <f t="shared" si="0"/>
        <v>172</v>
      </c>
      <c r="I31" s="18"/>
      <c r="J31" s="311"/>
      <c r="K31" s="17"/>
      <c r="L31" s="16"/>
      <c r="M31" s="19">
        <v>44600</v>
      </c>
      <c r="N31" s="16"/>
      <c r="O31" s="56" t="s">
        <v>7459</v>
      </c>
      <c r="P31" s="56"/>
      <c r="Q31" s="21"/>
    </row>
    <row r="32" spans="2:17" s="9" customFormat="1" ht="19.7" customHeight="1">
      <c r="B32" s="16">
        <v>4</v>
      </c>
      <c r="C32" s="16"/>
      <c r="D32" s="16" t="s">
        <v>1623</v>
      </c>
      <c r="E32" s="54" t="s">
        <v>7487</v>
      </c>
      <c r="F32" s="54">
        <v>1</v>
      </c>
      <c r="G32" s="54">
        <v>1019</v>
      </c>
      <c r="H32" s="159">
        <f t="shared" si="0"/>
        <v>1019</v>
      </c>
      <c r="I32" s="18"/>
      <c r="J32" s="563"/>
      <c r="K32" s="17"/>
      <c r="L32" s="16"/>
      <c r="M32" s="19">
        <v>44600</v>
      </c>
      <c r="N32" s="16"/>
      <c r="O32" s="56" t="s">
        <v>7459</v>
      </c>
      <c r="P32" s="19"/>
      <c r="Q32" s="21"/>
    </row>
    <row r="33" spans="2:17" s="9" customFormat="1" ht="19.7" customHeight="1">
      <c r="B33" s="16">
        <v>4</v>
      </c>
      <c r="C33" s="16"/>
      <c r="D33" s="16" t="s">
        <v>1623</v>
      </c>
      <c r="E33" s="54" t="s">
        <v>4858</v>
      </c>
      <c r="F33" s="54">
        <v>4</v>
      </c>
      <c r="G33" s="54">
        <v>40</v>
      </c>
      <c r="H33" s="159">
        <f t="shared" si="0"/>
        <v>160</v>
      </c>
      <c r="I33" s="18"/>
      <c r="J33" s="563"/>
      <c r="K33" s="17"/>
      <c r="L33" s="16"/>
      <c r="M33" s="19">
        <v>44600</v>
      </c>
      <c r="N33" s="16"/>
      <c r="O33" s="56" t="s">
        <v>7459</v>
      </c>
      <c r="P33" s="19"/>
      <c r="Q33" s="21"/>
    </row>
    <row r="34" spans="2:17" s="9" customFormat="1" ht="19.7" customHeight="1">
      <c r="B34" s="16">
        <v>4</v>
      </c>
      <c r="C34" s="16"/>
      <c r="D34" s="16" t="s">
        <v>1623</v>
      </c>
      <c r="E34" s="54" t="s">
        <v>7488</v>
      </c>
      <c r="F34" s="54">
        <v>10</v>
      </c>
      <c r="G34" s="54">
        <v>36</v>
      </c>
      <c r="H34" s="159">
        <f t="shared" si="0"/>
        <v>360</v>
      </c>
      <c r="I34" s="18"/>
      <c r="J34" s="54"/>
      <c r="K34" s="17"/>
      <c r="L34" s="16"/>
      <c r="M34" s="19">
        <v>44600</v>
      </c>
      <c r="N34" s="16"/>
      <c r="O34" s="56" t="s">
        <v>7459</v>
      </c>
      <c r="P34" s="56"/>
      <c r="Q34" s="21"/>
    </row>
    <row r="35" spans="2:17" s="9" customFormat="1" ht="19.7" customHeight="1">
      <c r="B35" s="16">
        <v>4</v>
      </c>
      <c r="C35" s="16"/>
      <c r="D35" s="16" t="s">
        <v>1623</v>
      </c>
      <c r="E35" s="54" t="s">
        <v>7489</v>
      </c>
      <c r="F35" s="54">
        <v>4</v>
      </c>
      <c r="G35" s="290">
        <v>40</v>
      </c>
      <c r="H35" s="159">
        <f t="shared" si="0"/>
        <v>160</v>
      </c>
      <c r="I35" s="18"/>
      <c r="J35" s="54"/>
      <c r="K35" s="17"/>
      <c r="L35" s="16"/>
      <c r="M35" s="19">
        <v>44600</v>
      </c>
      <c r="N35" s="16"/>
      <c r="O35" s="56" t="s">
        <v>7459</v>
      </c>
      <c r="P35" s="56"/>
      <c r="Q35" s="21"/>
    </row>
    <row r="36" spans="2:17" s="9" customFormat="1" ht="19.7" customHeight="1">
      <c r="B36" s="16">
        <v>4</v>
      </c>
      <c r="C36" s="16" t="s">
        <v>7490</v>
      </c>
      <c r="D36" s="16" t="s">
        <v>1623</v>
      </c>
      <c r="E36" s="54" t="s">
        <v>7491</v>
      </c>
      <c r="F36" s="54">
        <v>1</v>
      </c>
      <c r="G36" s="52">
        <v>227</v>
      </c>
      <c r="H36" s="159">
        <f t="shared" si="0"/>
        <v>227</v>
      </c>
      <c r="I36" s="18"/>
      <c r="J36" s="483"/>
      <c r="K36" s="17"/>
      <c r="L36" s="16"/>
      <c r="M36" s="19">
        <v>44600</v>
      </c>
      <c r="N36" s="16"/>
      <c r="O36" s="56" t="s">
        <v>7459</v>
      </c>
      <c r="P36" s="56"/>
      <c r="Q36" s="21"/>
    </row>
    <row r="37" spans="2:17" s="9" customFormat="1" ht="19.7" customHeight="1">
      <c r="B37" s="16">
        <v>4</v>
      </c>
      <c r="C37" s="16"/>
      <c r="D37" s="16" t="s">
        <v>1623</v>
      </c>
      <c r="E37" s="202" t="s">
        <v>7492</v>
      </c>
      <c r="F37" s="54">
        <v>1</v>
      </c>
      <c r="G37" s="446">
        <v>977</v>
      </c>
      <c r="H37" s="159">
        <f t="shared" si="0"/>
        <v>977</v>
      </c>
      <c r="I37" s="484"/>
      <c r="J37" s="485"/>
      <c r="K37" s="17"/>
      <c r="L37" s="16"/>
      <c r="M37" s="19">
        <v>44600</v>
      </c>
      <c r="N37" s="16"/>
      <c r="O37" s="56" t="s">
        <v>7459</v>
      </c>
      <c r="P37" s="56"/>
      <c r="Q37" s="21"/>
    </row>
    <row r="38" spans="2:17" s="9" customFormat="1" ht="19.7" customHeight="1">
      <c r="B38" s="16">
        <v>4</v>
      </c>
      <c r="C38" s="16"/>
      <c r="D38" s="16" t="s">
        <v>1623</v>
      </c>
      <c r="E38" s="486" t="s">
        <v>7493</v>
      </c>
      <c r="F38" s="54">
        <v>1</v>
      </c>
      <c r="G38" s="487">
        <v>521</v>
      </c>
      <c r="H38" s="159">
        <f t="shared" si="0"/>
        <v>521</v>
      </c>
      <c r="I38" s="18"/>
      <c r="J38" s="483"/>
      <c r="K38" s="17"/>
      <c r="L38" s="16"/>
      <c r="M38" s="19">
        <v>44600</v>
      </c>
      <c r="N38" s="16"/>
      <c r="O38" s="56" t="s">
        <v>7459</v>
      </c>
      <c r="P38" s="56"/>
      <c r="Q38" s="21"/>
    </row>
    <row r="39" spans="2:17" s="9" customFormat="1" ht="19.7" customHeight="1">
      <c r="B39" s="16">
        <v>4</v>
      </c>
      <c r="C39" s="16"/>
      <c r="D39" s="16" t="s">
        <v>1623</v>
      </c>
      <c r="E39" s="486" t="s">
        <v>7494</v>
      </c>
      <c r="F39" s="54">
        <v>1</v>
      </c>
      <c r="G39" s="487">
        <v>1700</v>
      </c>
      <c r="H39" s="159">
        <f t="shared" si="0"/>
        <v>1700</v>
      </c>
      <c r="I39" s="18"/>
      <c r="J39" s="483"/>
      <c r="K39" s="17"/>
      <c r="L39" s="16"/>
      <c r="M39" s="19">
        <v>44600</v>
      </c>
      <c r="N39" s="16"/>
      <c r="O39" s="56" t="s">
        <v>7459</v>
      </c>
      <c r="P39" s="56"/>
      <c r="Q39" s="21"/>
    </row>
    <row r="40" spans="2:17" s="9" customFormat="1" ht="19.7" customHeight="1">
      <c r="B40" s="16">
        <v>4</v>
      </c>
      <c r="C40" s="16" t="s">
        <v>87</v>
      </c>
      <c r="D40" s="16" t="s">
        <v>1623</v>
      </c>
      <c r="E40" s="486" t="s">
        <v>7495</v>
      </c>
      <c r="F40" s="54">
        <v>1</v>
      </c>
      <c r="G40" s="487">
        <v>1189</v>
      </c>
      <c r="H40" s="159">
        <f t="shared" si="0"/>
        <v>1189</v>
      </c>
      <c r="I40" s="18"/>
      <c r="J40" s="483"/>
      <c r="K40" s="17"/>
      <c r="L40" s="16"/>
      <c r="M40" s="19">
        <v>44600</v>
      </c>
      <c r="N40" s="16"/>
      <c r="O40" s="56" t="s">
        <v>7459</v>
      </c>
      <c r="P40" s="56"/>
      <c r="Q40" s="21"/>
    </row>
    <row r="41" spans="2:17" s="9" customFormat="1" ht="19.7" customHeight="1">
      <c r="B41" s="16">
        <v>4</v>
      </c>
      <c r="C41" s="16" t="s">
        <v>7476</v>
      </c>
      <c r="D41" s="16" t="s">
        <v>1623</v>
      </c>
      <c r="E41" s="486" t="s">
        <v>7496</v>
      </c>
      <c r="F41" s="54">
        <v>1</v>
      </c>
      <c r="G41" s="487">
        <v>300</v>
      </c>
      <c r="H41" s="159">
        <f t="shared" si="0"/>
        <v>300</v>
      </c>
      <c r="I41" s="18"/>
      <c r="J41" s="483"/>
      <c r="K41" s="17"/>
      <c r="L41" s="16"/>
      <c r="M41" s="19">
        <v>44600</v>
      </c>
      <c r="N41" s="16"/>
      <c r="O41" s="56" t="s">
        <v>7459</v>
      </c>
      <c r="P41" s="56"/>
      <c r="Q41" s="21"/>
    </row>
    <row r="42" spans="2:17" s="9" customFormat="1" ht="19.7" customHeight="1">
      <c r="B42" s="16">
        <v>4</v>
      </c>
      <c r="C42" s="16"/>
      <c r="D42" s="16" t="s">
        <v>1623</v>
      </c>
      <c r="E42" s="486" t="s">
        <v>7497</v>
      </c>
      <c r="F42" s="54">
        <v>1</v>
      </c>
      <c r="G42" s="487">
        <v>3174</v>
      </c>
      <c r="H42" s="159">
        <f t="shared" si="0"/>
        <v>3174</v>
      </c>
      <c r="I42" s="18"/>
      <c r="J42" s="483"/>
      <c r="K42" s="17"/>
      <c r="L42" s="16"/>
      <c r="M42" s="19">
        <v>44600</v>
      </c>
      <c r="N42" s="16"/>
      <c r="O42" s="56" t="s">
        <v>7459</v>
      </c>
      <c r="P42" s="56"/>
      <c r="Q42" s="21"/>
    </row>
    <row r="43" spans="2:17" s="9" customFormat="1" ht="19.7" customHeight="1">
      <c r="B43" s="16">
        <v>4</v>
      </c>
      <c r="C43" s="16" t="s">
        <v>7476</v>
      </c>
      <c r="D43" s="16" t="s">
        <v>1623</v>
      </c>
      <c r="E43" s="486" t="s">
        <v>7498</v>
      </c>
      <c r="F43" s="54">
        <v>1</v>
      </c>
      <c r="G43" s="487">
        <v>309</v>
      </c>
      <c r="H43" s="159">
        <f t="shared" si="0"/>
        <v>309</v>
      </c>
      <c r="I43" s="18"/>
      <c r="J43" s="483"/>
      <c r="K43" s="17"/>
      <c r="L43" s="16"/>
      <c r="M43" s="19">
        <v>44600</v>
      </c>
      <c r="N43" s="16"/>
      <c r="O43" s="56" t="s">
        <v>7459</v>
      </c>
      <c r="P43" s="56"/>
      <c r="Q43" s="21"/>
    </row>
    <row r="44" spans="2:17" s="9" customFormat="1" ht="19.7" customHeight="1">
      <c r="B44" s="16">
        <v>4</v>
      </c>
      <c r="C44" s="16" t="s">
        <v>7476</v>
      </c>
      <c r="D44" s="16" t="s">
        <v>1623</v>
      </c>
      <c r="E44" s="486" t="s">
        <v>7499</v>
      </c>
      <c r="F44" s="54">
        <v>2</v>
      </c>
      <c r="G44" s="487">
        <v>219</v>
      </c>
      <c r="H44" s="159">
        <f t="shared" si="0"/>
        <v>438</v>
      </c>
      <c r="I44" s="18"/>
      <c r="J44" s="483"/>
      <c r="K44" s="17"/>
      <c r="L44" s="16"/>
      <c r="M44" s="19">
        <v>44600</v>
      </c>
      <c r="N44" s="16"/>
      <c r="O44" s="56" t="s">
        <v>7459</v>
      </c>
      <c r="P44" s="56"/>
      <c r="Q44" s="21"/>
    </row>
    <row r="45" spans="2:17" s="9" customFormat="1" ht="19.7" customHeight="1">
      <c r="B45" s="16">
        <v>4</v>
      </c>
      <c r="C45" s="2220"/>
      <c r="D45" s="16" t="s">
        <v>1623</v>
      </c>
      <c r="E45" s="486" t="s">
        <v>7500</v>
      </c>
      <c r="F45" s="54">
        <v>1</v>
      </c>
      <c r="G45" s="487">
        <v>210</v>
      </c>
      <c r="H45" s="159">
        <f t="shared" si="0"/>
        <v>210</v>
      </c>
      <c r="I45" s="18"/>
      <c r="J45" s="483"/>
      <c r="K45" s="17"/>
      <c r="L45" s="16"/>
      <c r="M45" s="19">
        <v>44600</v>
      </c>
      <c r="N45" s="16"/>
      <c r="O45" s="56" t="s">
        <v>7459</v>
      </c>
      <c r="P45" s="56"/>
      <c r="Q45" s="21"/>
    </row>
    <row r="46" spans="2:17" s="9" customFormat="1" ht="19.7" customHeight="1">
      <c r="B46" s="16">
        <v>4</v>
      </c>
      <c r="C46" s="16" t="s">
        <v>7501</v>
      </c>
      <c r="D46" s="16" t="s">
        <v>1623</v>
      </c>
      <c r="E46" s="486" t="s">
        <v>7502</v>
      </c>
      <c r="F46" s="54">
        <v>2</v>
      </c>
      <c r="G46" s="487">
        <v>858</v>
      </c>
      <c r="H46" s="159">
        <f t="shared" si="0"/>
        <v>1716</v>
      </c>
      <c r="I46" s="18"/>
      <c r="J46" s="483"/>
      <c r="K46" s="17"/>
      <c r="L46" s="16"/>
      <c r="M46" s="19">
        <v>44600</v>
      </c>
      <c r="N46" s="16"/>
      <c r="O46" s="56" t="s">
        <v>7459</v>
      </c>
      <c r="P46" s="56"/>
      <c r="Q46" s="21"/>
    </row>
    <row r="47" spans="2:17" s="9" customFormat="1" ht="19.7" customHeight="1">
      <c r="B47" s="16">
        <v>4</v>
      </c>
      <c r="C47" s="16"/>
      <c r="D47" s="16" t="s">
        <v>1623</v>
      </c>
      <c r="E47" s="486" t="s">
        <v>7503</v>
      </c>
      <c r="F47" s="54">
        <v>1</v>
      </c>
      <c r="G47" s="487">
        <v>2500</v>
      </c>
      <c r="H47" s="159">
        <f t="shared" si="0"/>
        <v>2500</v>
      </c>
      <c r="I47" s="18"/>
      <c r="J47" s="483"/>
      <c r="K47" s="17"/>
      <c r="L47" s="16"/>
      <c r="M47" s="19">
        <v>44600</v>
      </c>
      <c r="N47" s="16"/>
      <c r="O47" s="56" t="s">
        <v>7459</v>
      </c>
      <c r="P47" s="56"/>
      <c r="Q47" s="21"/>
    </row>
    <row r="48" spans="2:17" s="9" customFormat="1" ht="19.7" customHeight="1">
      <c r="B48" s="16"/>
      <c r="C48" s="16"/>
      <c r="D48" s="16"/>
      <c r="E48" s="486"/>
      <c r="F48" s="54"/>
      <c r="G48" s="487"/>
      <c r="H48" s="159"/>
      <c r="I48" s="18"/>
      <c r="J48" s="483"/>
      <c r="K48" s="17"/>
      <c r="L48" s="16"/>
      <c r="M48" s="19"/>
      <c r="N48" s="16"/>
      <c r="O48" s="56"/>
      <c r="P48" s="56"/>
      <c r="Q48" s="21"/>
    </row>
    <row r="49" spans="2:17" s="9" customFormat="1" ht="19.7" customHeight="1">
      <c r="B49" s="16">
        <v>4</v>
      </c>
      <c r="C49" s="16" t="s">
        <v>96</v>
      </c>
      <c r="D49" s="16" t="s">
        <v>1623</v>
      </c>
      <c r="E49" s="486" t="s">
        <v>7504</v>
      </c>
      <c r="F49" s="54">
        <v>2</v>
      </c>
      <c r="G49" s="487">
        <v>3951</v>
      </c>
      <c r="H49" s="159">
        <f t="shared" si="0"/>
        <v>7902</v>
      </c>
      <c r="I49" s="18"/>
      <c r="J49" s="483"/>
      <c r="K49" s="17"/>
      <c r="L49" s="16"/>
      <c r="M49" s="19">
        <v>44600</v>
      </c>
      <c r="N49" s="16"/>
      <c r="O49" s="56" t="s">
        <v>7459</v>
      </c>
      <c r="P49" s="56"/>
      <c r="Q49" s="21"/>
    </row>
    <row r="50" spans="2:17" s="9" customFormat="1" ht="19.7" customHeight="1">
      <c r="B50" s="16">
        <v>4</v>
      </c>
      <c r="C50" s="16" t="s">
        <v>5871</v>
      </c>
      <c r="D50" s="16" t="s">
        <v>1623</v>
      </c>
      <c r="E50" s="486" t="s">
        <v>7505</v>
      </c>
      <c r="F50" s="54">
        <v>2</v>
      </c>
      <c r="G50" s="487">
        <v>1560</v>
      </c>
      <c r="H50" s="159">
        <f t="shared" si="0"/>
        <v>3120</v>
      </c>
      <c r="I50" s="18"/>
      <c r="J50" s="483"/>
      <c r="K50" s="17"/>
      <c r="L50" s="16"/>
      <c r="M50" s="19">
        <v>44600</v>
      </c>
      <c r="N50" s="16"/>
      <c r="O50" s="56" t="s">
        <v>7459</v>
      </c>
      <c r="P50" s="56"/>
      <c r="Q50" s="21"/>
    </row>
    <row r="51" spans="2:17" s="9" customFormat="1" ht="19.7" customHeight="1">
      <c r="B51" s="16">
        <v>4</v>
      </c>
      <c r="C51" s="16" t="s">
        <v>96</v>
      </c>
      <c r="D51" s="16" t="s">
        <v>1623</v>
      </c>
      <c r="E51" s="486" t="s">
        <v>7506</v>
      </c>
      <c r="F51" s="54">
        <v>1</v>
      </c>
      <c r="G51" s="487">
        <v>6710</v>
      </c>
      <c r="H51" s="159">
        <f t="shared" si="0"/>
        <v>6710</v>
      </c>
      <c r="I51" s="18"/>
      <c r="J51" s="483"/>
      <c r="K51" s="17"/>
      <c r="L51" s="16"/>
      <c r="M51" s="19">
        <v>44600</v>
      </c>
      <c r="N51" s="16"/>
      <c r="O51" s="56" t="s">
        <v>7459</v>
      </c>
      <c r="P51" s="56"/>
      <c r="Q51" s="21"/>
    </row>
    <row r="52" spans="2:17" s="9" customFormat="1" ht="19.7" customHeight="1">
      <c r="B52" s="16">
        <v>4</v>
      </c>
      <c r="C52" s="16" t="s">
        <v>96</v>
      </c>
      <c r="D52" s="16" t="s">
        <v>1623</v>
      </c>
      <c r="E52" s="486" t="s">
        <v>7507</v>
      </c>
      <c r="F52" s="54">
        <v>1</v>
      </c>
      <c r="G52" s="487">
        <v>6710</v>
      </c>
      <c r="H52" s="159">
        <f t="shared" si="0"/>
        <v>6710</v>
      </c>
      <c r="I52" s="18"/>
      <c r="J52" s="483"/>
      <c r="K52" s="17"/>
      <c r="L52" s="16"/>
      <c r="M52" s="19">
        <v>44600</v>
      </c>
      <c r="N52" s="16"/>
      <c r="O52" s="56" t="s">
        <v>7459</v>
      </c>
      <c r="P52" s="56"/>
      <c r="Q52" s="21"/>
    </row>
    <row r="53" spans="2:17" s="9" customFormat="1" ht="19.7" customHeight="1">
      <c r="B53" s="16">
        <v>4</v>
      </c>
      <c r="C53" s="16" t="s">
        <v>1623</v>
      </c>
      <c r="D53" s="16" t="s">
        <v>1623</v>
      </c>
      <c r="E53" s="486" t="s">
        <v>7508</v>
      </c>
      <c r="F53" s="54">
        <v>1</v>
      </c>
      <c r="G53" s="487">
        <v>1140</v>
      </c>
      <c r="H53" s="159">
        <f t="shared" si="0"/>
        <v>1140</v>
      </c>
      <c r="I53" s="18"/>
      <c r="J53" s="483"/>
      <c r="K53" s="17"/>
      <c r="L53" s="16"/>
      <c r="M53" s="19">
        <v>44644</v>
      </c>
      <c r="N53" s="16"/>
      <c r="O53" s="56" t="s">
        <v>7459</v>
      </c>
      <c r="P53" s="56"/>
      <c r="Q53" s="21"/>
    </row>
    <row r="54" spans="2:17" s="9" customFormat="1" ht="19.7" customHeight="1">
      <c r="B54" s="16">
        <v>4</v>
      </c>
      <c r="C54" s="16" t="s">
        <v>1623</v>
      </c>
      <c r="D54" s="16" t="s">
        <v>1623</v>
      </c>
      <c r="E54" s="486" t="s">
        <v>7509</v>
      </c>
      <c r="F54" s="54">
        <v>1</v>
      </c>
      <c r="G54" s="487">
        <v>1860</v>
      </c>
      <c r="H54" s="159">
        <f t="shared" si="0"/>
        <v>1860</v>
      </c>
      <c r="I54" s="18"/>
      <c r="J54" s="483"/>
      <c r="K54" s="17"/>
      <c r="L54" s="16"/>
      <c r="M54" s="19">
        <v>44644</v>
      </c>
      <c r="N54" s="16"/>
      <c r="O54" s="56" t="s">
        <v>7459</v>
      </c>
      <c r="P54" s="56"/>
      <c r="Q54" s="21"/>
    </row>
    <row r="55" spans="2:17" s="9" customFormat="1" ht="19.7" customHeight="1">
      <c r="B55" s="16">
        <v>4</v>
      </c>
      <c r="C55" s="16" t="s">
        <v>1623</v>
      </c>
      <c r="D55" s="16" t="s">
        <v>1623</v>
      </c>
      <c r="E55" s="486" t="s">
        <v>7510</v>
      </c>
      <c r="F55" s="54">
        <v>1</v>
      </c>
      <c r="G55" s="487">
        <v>930</v>
      </c>
      <c r="H55" s="159">
        <f t="shared" si="0"/>
        <v>930</v>
      </c>
      <c r="I55" s="18"/>
      <c r="J55" s="483"/>
      <c r="K55" s="17"/>
      <c r="L55" s="16"/>
      <c r="M55" s="19">
        <v>44643</v>
      </c>
      <c r="N55" s="16"/>
      <c r="O55" s="56" t="s">
        <v>7459</v>
      </c>
      <c r="P55" s="56"/>
      <c r="Q55" s="21"/>
    </row>
    <row r="56" spans="2:17" s="9" customFormat="1" ht="19.7" customHeight="1">
      <c r="B56" s="16"/>
      <c r="C56" s="16"/>
      <c r="D56" s="16"/>
      <c r="E56" s="486"/>
      <c r="F56" s="54"/>
      <c r="G56" s="487"/>
      <c r="H56" s="159">
        <f t="shared" si="0"/>
        <v>0</v>
      </c>
      <c r="I56" s="18"/>
      <c r="J56" s="483"/>
      <c r="K56" s="17"/>
      <c r="L56" s="16"/>
      <c r="M56" s="19"/>
      <c r="N56" s="16"/>
      <c r="O56" s="56"/>
      <c r="P56" s="56"/>
      <c r="Q56" s="21"/>
    </row>
    <row r="57" spans="2:17" s="9" customFormat="1" ht="19.7" customHeight="1">
      <c r="B57" s="16"/>
      <c r="C57" s="16"/>
      <c r="D57" s="16"/>
      <c r="E57" s="486"/>
      <c r="F57" s="54"/>
      <c r="G57" s="487"/>
      <c r="H57" s="159">
        <f t="shared" si="0"/>
        <v>0</v>
      </c>
      <c r="I57" s="18"/>
      <c r="J57" s="483"/>
      <c r="K57" s="17"/>
      <c r="L57" s="16"/>
      <c r="M57" s="19"/>
      <c r="N57" s="16"/>
      <c r="O57" s="56"/>
      <c r="P57" s="56"/>
      <c r="Q57" s="21"/>
    </row>
    <row r="58" spans="2:17" s="9" customFormat="1" ht="19.7" customHeight="1">
      <c r="B58" s="16"/>
      <c r="C58" s="16"/>
      <c r="D58" s="16"/>
      <c r="E58" s="486"/>
      <c r="F58" s="54"/>
      <c r="G58" s="487"/>
      <c r="H58" s="159">
        <f t="shared" si="0"/>
        <v>0</v>
      </c>
      <c r="I58" s="18"/>
      <c r="J58" s="483"/>
      <c r="K58" s="17"/>
      <c r="L58" s="16"/>
      <c r="M58" s="19"/>
      <c r="N58" s="16"/>
      <c r="O58" s="56"/>
      <c r="P58" s="56"/>
      <c r="Q58" s="21"/>
    </row>
    <row r="59" spans="2:17" s="9" customFormat="1" ht="19.7" customHeight="1">
      <c r="B59" s="16"/>
      <c r="C59" s="16"/>
      <c r="D59" s="16"/>
      <c r="E59" s="486"/>
      <c r="F59" s="54"/>
      <c r="G59" s="487"/>
      <c r="H59" s="159">
        <f t="shared" si="0"/>
        <v>0</v>
      </c>
      <c r="I59" s="18"/>
      <c r="J59" s="483"/>
      <c r="K59" s="17"/>
      <c r="L59" s="16"/>
      <c r="M59" s="19"/>
      <c r="N59" s="16"/>
      <c r="O59" s="56"/>
      <c r="P59" s="56"/>
      <c r="Q59" s="21"/>
    </row>
    <row r="60" spans="2:17" s="9" customFormat="1" ht="19.7" customHeight="1">
      <c r="B60" s="16"/>
      <c r="C60" s="16"/>
      <c r="D60" s="16"/>
      <c r="E60" s="486"/>
      <c r="F60" s="54"/>
      <c r="G60" s="487"/>
      <c r="H60" s="159">
        <f t="shared" si="0"/>
        <v>0</v>
      </c>
      <c r="I60" s="18"/>
      <c r="J60" s="483"/>
      <c r="K60" s="17"/>
      <c r="L60" s="16"/>
      <c r="M60" s="19"/>
      <c r="N60" s="16"/>
      <c r="O60" s="56"/>
      <c r="P60" s="56"/>
      <c r="Q60" s="21"/>
    </row>
    <row r="61" spans="2:17" s="9" customFormat="1" ht="19.7" customHeight="1">
      <c r="B61" s="16"/>
      <c r="C61" s="16"/>
      <c r="D61" s="16"/>
      <c r="E61" s="486"/>
      <c r="F61" s="54"/>
      <c r="G61" s="487"/>
      <c r="H61" s="159">
        <f t="shared" si="0"/>
        <v>0</v>
      </c>
      <c r="I61" s="18"/>
      <c r="J61" s="483"/>
      <c r="K61" s="17"/>
      <c r="L61" s="16"/>
      <c r="M61" s="19"/>
      <c r="N61" s="16"/>
      <c r="O61" s="56"/>
      <c r="P61" s="56"/>
      <c r="Q61" s="21"/>
    </row>
    <row r="62" spans="2:17" s="9" customFormat="1" ht="19.7" customHeight="1">
      <c r="B62" s="16"/>
      <c r="C62" s="16"/>
      <c r="D62" s="16"/>
      <c r="E62" s="486"/>
      <c r="F62" s="54"/>
      <c r="G62" s="487"/>
      <c r="H62" s="159">
        <f t="shared" si="0"/>
        <v>0</v>
      </c>
      <c r="I62" s="18"/>
      <c r="J62" s="483"/>
      <c r="K62" s="17"/>
      <c r="L62" s="16"/>
      <c r="M62" s="19"/>
      <c r="N62" s="16"/>
      <c r="O62" s="56"/>
      <c r="P62" s="56"/>
      <c r="Q62" s="21"/>
    </row>
    <row r="63" spans="2:17" s="9" customFormat="1" ht="19.7" customHeight="1">
      <c r="B63" s="16"/>
      <c r="C63" s="16"/>
      <c r="D63" s="16"/>
      <c r="E63" s="486"/>
      <c r="F63" s="54"/>
      <c r="G63" s="487"/>
      <c r="H63" s="159">
        <f t="shared" si="0"/>
        <v>0</v>
      </c>
      <c r="I63" s="18"/>
      <c r="J63" s="483"/>
      <c r="K63" s="17"/>
      <c r="L63" s="16"/>
      <c r="M63" s="19"/>
      <c r="N63" s="16"/>
      <c r="O63" s="56"/>
      <c r="P63" s="56"/>
      <c r="Q63" s="21"/>
    </row>
    <row r="64" spans="2:17" s="9" customFormat="1" ht="19.7" customHeight="1">
      <c r="B64" s="16"/>
      <c r="C64" s="16"/>
      <c r="D64" s="16"/>
      <c r="E64" s="486"/>
      <c r="F64" s="54"/>
      <c r="G64" s="487"/>
      <c r="H64" s="159">
        <f t="shared" si="0"/>
        <v>0</v>
      </c>
      <c r="I64" s="18"/>
      <c r="J64" s="483"/>
      <c r="K64" s="17"/>
      <c r="L64" s="16"/>
      <c r="M64" s="19"/>
      <c r="N64" s="16"/>
      <c r="O64" s="56"/>
      <c r="P64" s="56"/>
      <c r="Q64" s="21"/>
    </row>
    <row r="65" spans="2:17" s="9" customFormat="1" ht="19.7" customHeight="1">
      <c r="B65" s="16"/>
      <c r="C65" s="16"/>
      <c r="D65" s="16"/>
      <c r="E65" s="486"/>
      <c r="F65" s="54"/>
      <c r="G65" s="487"/>
      <c r="H65" s="159">
        <f t="shared" si="0"/>
        <v>0</v>
      </c>
      <c r="I65" s="18"/>
      <c r="J65" s="483"/>
      <c r="K65" s="17"/>
      <c r="L65" s="16"/>
      <c r="M65" s="19"/>
      <c r="N65" s="16"/>
      <c r="O65" s="56"/>
      <c r="P65" s="56"/>
      <c r="Q65" s="21"/>
    </row>
    <row r="66" spans="2:17" s="9" customFormat="1" ht="19.7" customHeight="1">
      <c r="B66" s="16"/>
      <c r="C66" s="16"/>
      <c r="D66" s="16"/>
      <c r="E66" s="486"/>
      <c r="F66" s="54"/>
      <c r="G66" s="487"/>
      <c r="H66" s="159">
        <f t="shared" si="0"/>
        <v>0</v>
      </c>
      <c r="I66" s="18"/>
      <c r="J66" s="483"/>
      <c r="K66" s="17"/>
      <c r="L66" s="16"/>
      <c r="M66" s="19"/>
      <c r="N66" s="16"/>
      <c r="O66" s="56"/>
      <c r="P66" s="56"/>
      <c r="Q66" s="21"/>
    </row>
    <row r="67" spans="2:17" s="9" customFormat="1" ht="19.7" customHeight="1">
      <c r="B67" s="16"/>
      <c r="C67" s="16"/>
      <c r="D67" s="16"/>
      <c r="E67" s="486"/>
      <c r="F67" s="54"/>
      <c r="G67" s="487"/>
      <c r="H67" s="159">
        <f t="shared" si="0"/>
        <v>0</v>
      </c>
      <c r="I67" s="18"/>
      <c r="J67" s="483"/>
      <c r="K67" s="17"/>
      <c r="L67" s="16"/>
      <c r="M67" s="19"/>
      <c r="N67" s="16"/>
      <c r="O67" s="56"/>
      <c r="P67" s="56"/>
      <c r="Q67" s="21"/>
    </row>
    <row r="68" spans="2:17" s="9" customFormat="1" ht="19.7" customHeight="1">
      <c r="B68" s="16"/>
      <c r="C68" s="16"/>
      <c r="D68" s="16"/>
      <c r="E68" s="486"/>
      <c r="F68" s="54"/>
      <c r="G68" s="487"/>
      <c r="H68" s="159">
        <f t="shared" si="0"/>
        <v>0</v>
      </c>
      <c r="I68" s="18"/>
      <c r="J68" s="483"/>
      <c r="K68" s="17"/>
      <c r="L68" s="16"/>
      <c r="M68" s="19"/>
      <c r="N68" s="16"/>
      <c r="O68" s="56"/>
      <c r="P68" s="56"/>
      <c r="Q68" s="21"/>
    </row>
    <row r="69" spans="2:17" s="9" customFormat="1" ht="19.7" customHeight="1">
      <c r="B69" s="16"/>
      <c r="C69" s="16"/>
      <c r="D69" s="16"/>
      <c r="E69" s="486"/>
      <c r="F69" s="54"/>
      <c r="G69" s="487"/>
      <c r="H69" s="159">
        <f t="shared" si="0"/>
        <v>0</v>
      </c>
      <c r="I69" s="18"/>
      <c r="J69" s="483"/>
      <c r="K69" s="17"/>
      <c r="L69" s="16"/>
      <c r="M69" s="19"/>
      <c r="N69" s="16"/>
      <c r="O69" s="56"/>
      <c r="P69" s="56"/>
      <c r="Q69" s="21"/>
    </row>
    <row r="70" spans="2:17" s="9" customFormat="1" ht="19.7" customHeight="1">
      <c r="B70" s="16"/>
      <c r="C70" s="16"/>
      <c r="D70" s="16"/>
      <c r="E70" s="486"/>
      <c r="F70" s="54"/>
      <c r="G70" s="487"/>
      <c r="H70" s="159">
        <f t="shared" si="0"/>
        <v>0</v>
      </c>
      <c r="I70" s="18"/>
      <c r="J70" s="483"/>
      <c r="K70" s="17"/>
      <c r="L70" s="16"/>
      <c r="M70" s="19"/>
      <c r="N70" s="16"/>
      <c r="O70" s="56"/>
      <c r="P70" s="56"/>
      <c r="Q70" s="21"/>
    </row>
    <row r="71" spans="2:17" s="9" customFormat="1" ht="19.7" customHeight="1">
      <c r="B71" s="16"/>
      <c r="C71" s="16"/>
      <c r="D71" s="16"/>
      <c r="E71" s="486"/>
      <c r="F71" s="54"/>
      <c r="G71" s="487"/>
      <c r="H71" s="159">
        <f t="shared" si="0"/>
        <v>0</v>
      </c>
      <c r="I71" s="18"/>
      <c r="J71" s="483"/>
      <c r="K71" s="17"/>
      <c r="L71" s="16"/>
      <c r="M71" s="19"/>
      <c r="N71" s="16"/>
      <c r="O71" s="56"/>
      <c r="P71" s="56"/>
      <c r="Q71" s="21"/>
    </row>
  </sheetData>
  <autoFilter ref="B9:O71" xr:uid="{84F3B392-1D02-4C27-A269-7C4ABC23544B}">
    <sortState xmlns:xlrd2="http://schemas.microsoft.com/office/spreadsheetml/2017/richdata2" ref="B10:O71">
      <sortCondition ref="K9:K71"/>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29C6-1EF8-4B16-86CC-C6F36FC5E80A}">
  <dimension ref="B2:Q49"/>
  <sheetViews>
    <sheetView zoomScale="85" zoomScaleNormal="85" workbookViewId="0">
      <pane xSplit="10" ySplit="9" topLeftCell="K10" activePane="bottomRight" state="frozen"/>
      <selection pane="topRight" activeCell="K1" sqref="K1"/>
      <selection pane="bottomLeft" activeCell="A9" sqref="A9"/>
      <selection pane="bottomRight" activeCell="Q24" sqref="Q24"/>
    </sheetView>
  </sheetViews>
  <sheetFormatPr defaultRowHeight="18.75"/>
  <cols>
    <col min="1" max="1" width="2.625" style="3" customWidth="1"/>
    <col min="2" max="2" width="18.75" style="9" bestFit="1" customWidth="1"/>
    <col min="3" max="3" width="14.375" style="3" bestFit="1" customWidth="1"/>
    <col min="4" max="4" width="13.125" style="3" bestFit="1" customWidth="1"/>
    <col min="5" max="5" width="40.625" style="3" customWidth="1"/>
    <col min="6" max="6" width="6.25" style="3" customWidth="1"/>
    <col min="7" max="8" width="9.875" style="3" bestFit="1" customWidth="1"/>
    <col min="9" max="9" width="5.75" style="11" customWidth="1"/>
    <col min="10" max="10" width="29.5" style="3" customWidth="1"/>
    <col min="11" max="11" width="16.125" style="3" customWidth="1"/>
    <col min="12" max="12" width="11" style="9" customWidth="1"/>
    <col min="13" max="13" width="13.75" style="10" customWidth="1"/>
    <col min="14" max="14" width="6.375" style="3" customWidth="1"/>
    <col min="15" max="15" width="15.25" style="11" customWidth="1"/>
    <col min="16" max="16" width="14.5" style="126" customWidth="1"/>
    <col min="17" max="17" width="15.625" style="13" customWidth="1"/>
    <col min="18" max="256" width="9" style="3"/>
    <col min="257" max="257" width="2.625" style="3" customWidth="1"/>
    <col min="258" max="258" width="18.75" style="3" bestFit="1"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16.125" style="3" customWidth="1"/>
    <col min="268" max="268" width="11" style="3" customWidth="1"/>
    <col min="269" max="269" width="13.75" style="3" customWidth="1"/>
    <col min="270" max="270" width="6.375" style="3" customWidth="1"/>
    <col min="271" max="271" width="15.25" style="3" customWidth="1"/>
    <col min="272" max="272" width="14.5" style="3" customWidth="1"/>
    <col min="273" max="273" width="15.625" style="3" customWidth="1"/>
    <col min="274" max="512" width="9" style="3"/>
    <col min="513" max="513" width="2.625" style="3" customWidth="1"/>
    <col min="514" max="514" width="18.75" style="3" bestFit="1"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16.125" style="3" customWidth="1"/>
    <col min="524" max="524" width="11" style="3" customWidth="1"/>
    <col min="525" max="525" width="13.75" style="3" customWidth="1"/>
    <col min="526" max="526" width="6.375" style="3" customWidth="1"/>
    <col min="527" max="527" width="15.25" style="3" customWidth="1"/>
    <col min="528" max="528" width="14.5" style="3" customWidth="1"/>
    <col min="529" max="529" width="15.625" style="3" customWidth="1"/>
    <col min="530" max="768" width="9" style="3"/>
    <col min="769" max="769" width="2.625" style="3" customWidth="1"/>
    <col min="770" max="770" width="18.75" style="3" bestFit="1"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16.125" style="3" customWidth="1"/>
    <col min="780" max="780" width="11" style="3" customWidth="1"/>
    <col min="781" max="781" width="13.75" style="3" customWidth="1"/>
    <col min="782" max="782" width="6.375" style="3" customWidth="1"/>
    <col min="783" max="783" width="15.25" style="3" customWidth="1"/>
    <col min="784" max="784" width="14.5" style="3" customWidth="1"/>
    <col min="785" max="785" width="15.625" style="3" customWidth="1"/>
    <col min="786" max="1024" width="9" style="3"/>
    <col min="1025" max="1025" width="2.625" style="3" customWidth="1"/>
    <col min="1026" max="1026" width="18.75" style="3" bestFit="1"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16.125" style="3" customWidth="1"/>
    <col min="1036" max="1036" width="11" style="3" customWidth="1"/>
    <col min="1037" max="1037" width="13.75" style="3" customWidth="1"/>
    <col min="1038" max="1038" width="6.375" style="3" customWidth="1"/>
    <col min="1039" max="1039" width="15.25" style="3" customWidth="1"/>
    <col min="1040" max="1040" width="14.5" style="3" customWidth="1"/>
    <col min="1041" max="1041" width="15.625" style="3" customWidth="1"/>
    <col min="1042" max="1280" width="9" style="3"/>
    <col min="1281" max="1281" width="2.625" style="3" customWidth="1"/>
    <col min="1282" max="1282" width="18.75" style="3" bestFit="1"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16.125" style="3" customWidth="1"/>
    <col min="1292" max="1292" width="11" style="3" customWidth="1"/>
    <col min="1293" max="1293" width="13.75" style="3" customWidth="1"/>
    <col min="1294" max="1294" width="6.375" style="3" customWidth="1"/>
    <col min="1295" max="1295" width="15.25" style="3" customWidth="1"/>
    <col min="1296" max="1296" width="14.5" style="3" customWidth="1"/>
    <col min="1297" max="1297" width="15.625" style="3" customWidth="1"/>
    <col min="1298" max="1536" width="9" style="3"/>
    <col min="1537" max="1537" width="2.625" style="3" customWidth="1"/>
    <col min="1538" max="1538" width="18.75" style="3" bestFit="1"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16.125" style="3" customWidth="1"/>
    <col min="1548" max="1548" width="11" style="3" customWidth="1"/>
    <col min="1549" max="1549" width="13.75" style="3" customWidth="1"/>
    <col min="1550" max="1550" width="6.375" style="3" customWidth="1"/>
    <col min="1551" max="1551" width="15.25" style="3" customWidth="1"/>
    <col min="1552" max="1552" width="14.5" style="3" customWidth="1"/>
    <col min="1553" max="1553" width="15.625" style="3" customWidth="1"/>
    <col min="1554" max="1792" width="9" style="3"/>
    <col min="1793" max="1793" width="2.625" style="3" customWidth="1"/>
    <col min="1794" max="1794" width="18.75" style="3" bestFit="1"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16.125" style="3" customWidth="1"/>
    <col min="1804" max="1804" width="11" style="3" customWidth="1"/>
    <col min="1805" max="1805" width="13.75" style="3" customWidth="1"/>
    <col min="1806" max="1806" width="6.375" style="3" customWidth="1"/>
    <col min="1807" max="1807" width="15.25" style="3" customWidth="1"/>
    <col min="1808" max="1808" width="14.5" style="3" customWidth="1"/>
    <col min="1809" max="1809" width="15.625" style="3" customWidth="1"/>
    <col min="1810" max="2048" width="9" style="3"/>
    <col min="2049" max="2049" width="2.625" style="3" customWidth="1"/>
    <col min="2050" max="2050" width="18.75" style="3" bestFit="1"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16.125" style="3" customWidth="1"/>
    <col min="2060" max="2060" width="11" style="3" customWidth="1"/>
    <col min="2061" max="2061" width="13.75" style="3" customWidth="1"/>
    <col min="2062" max="2062" width="6.375" style="3" customWidth="1"/>
    <col min="2063" max="2063" width="15.25" style="3" customWidth="1"/>
    <col min="2064" max="2064" width="14.5" style="3" customWidth="1"/>
    <col min="2065" max="2065" width="15.625" style="3" customWidth="1"/>
    <col min="2066" max="2304" width="9" style="3"/>
    <col min="2305" max="2305" width="2.625" style="3" customWidth="1"/>
    <col min="2306" max="2306" width="18.75" style="3" bestFit="1"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16.125" style="3" customWidth="1"/>
    <col min="2316" max="2316" width="11" style="3" customWidth="1"/>
    <col min="2317" max="2317" width="13.75" style="3" customWidth="1"/>
    <col min="2318" max="2318" width="6.375" style="3" customWidth="1"/>
    <col min="2319" max="2319" width="15.25" style="3" customWidth="1"/>
    <col min="2320" max="2320" width="14.5" style="3" customWidth="1"/>
    <col min="2321" max="2321" width="15.625" style="3" customWidth="1"/>
    <col min="2322" max="2560" width="9" style="3"/>
    <col min="2561" max="2561" width="2.625" style="3" customWidth="1"/>
    <col min="2562" max="2562" width="18.75" style="3" bestFit="1"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16.125" style="3" customWidth="1"/>
    <col min="2572" max="2572" width="11" style="3" customWidth="1"/>
    <col min="2573" max="2573" width="13.75" style="3" customWidth="1"/>
    <col min="2574" max="2574" width="6.375" style="3" customWidth="1"/>
    <col min="2575" max="2575" width="15.25" style="3" customWidth="1"/>
    <col min="2576" max="2576" width="14.5" style="3" customWidth="1"/>
    <col min="2577" max="2577" width="15.625" style="3" customWidth="1"/>
    <col min="2578" max="2816" width="9" style="3"/>
    <col min="2817" max="2817" width="2.625" style="3" customWidth="1"/>
    <col min="2818" max="2818" width="18.75" style="3" bestFit="1"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16.125" style="3" customWidth="1"/>
    <col min="2828" max="2828" width="11" style="3" customWidth="1"/>
    <col min="2829" max="2829" width="13.75" style="3" customWidth="1"/>
    <col min="2830" max="2830" width="6.375" style="3" customWidth="1"/>
    <col min="2831" max="2831" width="15.25" style="3" customWidth="1"/>
    <col min="2832" max="2832" width="14.5" style="3" customWidth="1"/>
    <col min="2833" max="2833" width="15.625" style="3" customWidth="1"/>
    <col min="2834" max="3072" width="9" style="3"/>
    <col min="3073" max="3073" width="2.625" style="3" customWidth="1"/>
    <col min="3074" max="3074" width="18.75" style="3" bestFit="1"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16.125" style="3" customWidth="1"/>
    <col min="3084" max="3084" width="11" style="3" customWidth="1"/>
    <col min="3085" max="3085" width="13.75" style="3" customWidth="1"/>
    <col min="3086" max="3086" width="6.375" style="3" customWidth="1"/>
    <col min="3087" max="3087" width="15.25" style="3" customWidth="1"/>
    <col min="3088" max="3088" width="14.5" style="3" customWidth="1"/>
    <col min="3089" max="3089" width="15.625" style="3" customWidth="1"/>
    <col min="3090" max="3328" width="9" style="3"/>
    <col min="3329" max="3329" width="2.625" style="3" customWidth="1"/>
    <col min="3330" max="3330" width="18.75" style="3" bestFit="1"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16.125" style="3" customWidth="1"/>
    <col min="3340" max="3340" width="11" style="3" customWidth="1"/>
    <col min="3341" max="3341" width="13.75" style="3" customWidth="1"/>
    <col min="3342" max="3342" width="6.375" style="3" customWidth="1"/>
    <col min="3343" max="3343" width="15.25" style="3" customWidth="1"/>
    <col min="3344" max="3344" width="14.5" style="3" customWidth="1"/>
    <col min="3345" max="3345" width="15.625" style="3" customWidth="1"/>
    <col min="3346" max="3584" width="9" style="3"/>
    <col min="3585" max="3585" width="2.625" style="3" customWidth="1"/>
    <col min="3586" max="3586" width="18.75" style="3" bestFit="1"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16.125" style="3" customWidth="1"/>
    <col min="3596" max="3596" width="11" style="3" customWidth="1"/>
    <col min="3597" max="3597" width="13.75" style="3" customWidth="1"/>
    <col min="3598" max="3598" width="6.375" style="3" customWidth="1"/>
    <col min="3599" max="3599" width="15.25" style="3" customWidth="1"/>
    <col min="3600" max="3600" width="14.5" style="3" customWidth="1"/>
    <col min="3601" max="3601" width="15.625" style="3" customWidth="1"/>
    <col min="3602" max="3840" width="9" style="3"/>
    <col min="3841" max="3841" width="2.625" style="3" customWidth="1"/>
    <col min="3842" max="3842" width="18.75" style="3" bestFit="1"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16.125" style="3" customWidth="1"/>
    <col min="3852" max="3852" width="11" style="3" customWidth="1"/>
    <col min="3853" max="3853" width="13.75" style="3" customWidth="1"/>
    <col min="3854" max="3854" width="6.375" style="3" customWidth="1"/>
    <col min="3855" max="3855" width="15.25" style="3" customWidth="1"/>
    <col min="3856" max="3856" width="14.5" style="3" customWidth="1"/>
    <col min="3857" max="3857" width="15.625" style="3" customWidth="1"/>
    <col min="3858" max="4096" width="9" style="3"/>
    <col min="4097" max="4097" width="2.625" style="3" customWidth="1"/>
    <col min="4098" max="4098" width="18.75" style="3" bestFit="1"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16.125" style="3" customWidth="1"/>
    <col min="4108" max="4108" width="11" style="3" customWidth="1"/>
    <col min="4109" max="4109" width="13.75" style="3" customWidth="1"/>
    <col min="4110" max="4110" width="6.375" style="3" customWidth="1"/>
    <col min="4111" max="4111" width="15.25" style="3" customWidth="1"/>
    <col min="4112" max="4112" width="14.5" style="3" customWidth="1"/>
    <col min="4113" max="4113" width="15.625" style="3" customWidth="1"/>
    <col min="4114" max="4352" width="9" style="3"/>
    <col min="4353" max="4353" width="2.625" style="3" customWidth="1"/>
    <col min="4354" max="4354" width="18.75" style="3" bestFit="1"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16.125" style="3" customWidth="1"/>
    <col min="4364" max="4364" width="11" style="3" customWidth="1"/>
    <col min="4365" max="4365" width="13.75" style="3" customWidth="1"/>
    <col min="4366" max="4366" width="6.375" style="3" customWidth="1"/>
    <col min="4367" max="4367" width="15.25" style="3" customWidth="1"/>
    <col min="4368" max="4368" width="14.5" style="3" customWidth="1"/>
    <col min="4369" max="4369" width="15.625" style="3" customWidth="1"/>
    <col min="4370" max="4608" width="9" style="3"/>
    <col min="4609" max="4609" width="2.625" style="3" customWidth="1"/>
    <col min="4610" max="4610" width="18.75" style="3" bestFit="1"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16.125" style="3" customWidth="1"/>
    <col min="4620" max="4620" width="11" style="3" customWidth="1"/>
    <col min="4621" max="4621" width="13.75" style="3" customWidth="1"/>
    <col min="4622" max="4622" width="6.375" style="3" customWidth="1"/>
    <col min="4623" max="4623" width="15.25" style="3" customWidth="1"/>
    <col min="4624" max="4624" width="14.5" style="3" customWidth="1"/>
    <col min="4625" max="4625" width="15.625" style="3" customWidth="1"/>
    <col min="4626" max="4864" width="9" style="3"/>
    <col min="4865" max="4865" width="2.625" style="3" customWidth="1"/>
    <col min="4866" max="4866" width="18.75" style="3" bestFit="1"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16.125" style="3" customWidth="1"/>
    <col min="4876" max="4876" width="11" style="3" customWidth="1"/>
    <col min="4877" max="4877" width="13.75" style="3" customWidth="1"/>
    <col min="4878" max="4878" width="6.375" style="3" customWidth="1"/>
    <col min="4879" max="4879" width="15.25" style="3" customWidth="1"/>
    <col min="4880" max="4880" width="14.5" style="3" customWidth="1"/>
    <col min="4881" max="4881" width="15.625" style="3" customWidth="1"/>
    <col min="4882" max="5120" width="9" style="3"/>
    <col min="5121" max="5121" width="2.625" style="3" customWidth="1"/>
    <col min="5122" max="5122" width="18.75" style="3" bestFit="1"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16.125" style="3" customWidth="1"/>
    <col min="5132" max="5132" width="11" style="3" customWidth="1"/>
    <col min="5133" max="5133" width="13.75" style="3" customWidth="1"/>
    <col min="5134" max="5134" width="6.375" style="3" customWidth="1"/>
    <col min="5135" max="5135" width="15.25" style="3" customWidth="1"/>
    <col min="5136" max="5136" width="14.5" style="3" customWidth="1"/>
    <col min="5137" max="5137" width="15.625" style="3" customWidth="1"/>
    <col min="5138" max="5376" width="9" style="3"/>
    <col min="5377" max="5377" width="2.625" style="3" customWidth="1"/>
    <col min="5378" max="5378" width="18.75" style="3" bestFit="1"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16.125" style="3" customWidth="1"/>
    <col min="5388" max="5388" width="11" style="3" customWidth="1"/>
    <col min="5389" max="5389" width="13.75" style="3" customWidth="1"/>
    <col min="5390" max="5390" width="6.375" style="3" customWidth="1"/>
    <col min="5391" max="5391" width="15.25" style="3" customWidth="1"/>
    <col min="5392" max="5392" width="14.5" style="3" customWidth="1"/>
    <col min="5393" max="5393" width="15.625" style="3" customWidth="1"/>
    <col min="5394" max="5632" width="9" style="3"/>
    <col min="5633" max="5633" width="2.625" style="3" customWidth="1"/>
    <col min="5634" max="5634" width="18.75" style="3" bestFit="1"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16.125" style="3" customWidth="1"/>
    <col min="5644" max="5644" width="11" style="3" customWidth="1"/>
    <col min="5645" max="5645" width="13.75" style="3" customWidth="1"/>
    <col min="5646" max="5646" width="6.375" style="3" customWidth="1"/>
    <col min="5647" max="5647" width="15.25" style="3" customWidth="1"/>
    <col min="5648" max="5648" width="14.5" style="3" customWidth="1"/>
    <col min="5649" max="5649" width="15.625" style="3" customWidth="1"/>
    <col min="5650" max="5888" width="9" style="3"/>
    <col min="5889" max="5889" width="2.625" style="3" customWidth="1"/>
    <col min="5890" max="5890" width="18.75" style="3" bestFit="1"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16.125" style="3" customWidth="1"/>
    <col min="5900" max="5900" width="11" style="3" customWidth="1"/>
    <col min="5901" max="5901" width="13.75" style="3" customWidth="1"/>
    <col min="5902" max="5902" width="6.375" style="3" customWidth="1"/>
    <col min="5903" max="5903" width="15.25" style="3" customWidth="1"/>
    <col min="5904" max="5904" width="14.5" style="3" customWidth="1"/>
    <col min="5905" max="5905" width="15.625" style="3" customWidth="1"/>
    <col min="5906" max="6144" width="9" style="3"/>
    <col min="6145" max="6145" width="2.625" style="3" customWidth="1"/>
    <col min="6146" max="6146" width="18.75" style="3" bestFit="1"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16.125" style="3" customWidth="1"/>
    <col min="6156" max="6156" width="11" style="3" customWidth="1"/>
    <col min="6157" max="6157" width="13.75" style="3" customWidth="1"/>
    <col min="6158" max="6158" width="6.375" style="3" customWidth="1"/>
    <col min="6159" max="6159" width="15.25" style="3" customWidth="1"/>
    <col min="6160" max="6160" width="14.5" style="3" customWidth="1"/>
    <col min="6161" max="6161" width="15.625" style="3" customWidth="1"/>
    <col min="6162" max="6400" width="9" style="3"/>
    <col min="6401" max="6401" width="2.625" style="3" customWidth="1"/>
    <col min="6402" max="6402" width="18.75" style="3" bestFit="1"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16.125" style="3" customWidth="1"/>
    <col min="6412" max="6412" width="11" style="3" customWidth="1"/>
    <col min="6413" max="6413" width="13.75" style="3" customWidth="1"/>
    <col min="6414" max="6414" width="6.375" style="3" customWidth="1"/>
    <col min="6415" max="6415" width="15.25" style="3" customWidth="1"/>
    <col min="6416" max="6416" width="14.5" style="3" customWidth="1"/>
    <col min="6417" max="6417" width="15.625" style="3" customWidth="1"/>
    <col min="6418" max="6656" width="9" style="3"/>
    <col min="6657" max="6657" width="2.625" style="3" customWidth="1"/>
    <col min="6658" max="6658" width="18.75" style="3" bestFit="1"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16.125" style="3" customWidth="1"/>
    <col min="6668" max="6668" width="11" style="3" customWidth="1"/>
    <col min="6669" max="6669" width="13.75" style="3" customWidth="1"/>
    <col min="6670" max="6670" width="6.375" style="3" customWidth="1"/>
    <col min="6671" max="6671" width="15.25" style="3" customWidth="1"/>
    <col min="6672" max="6672" width="14.5" style="3" customWidth="1"/>
    <col min="6673" max="6673" width="15.625" style="3" customWidth="1"/>
    <col min="6674" max="6912" width="9" style="3"/>
    <col min="6913" max="6913" width="2.625" style="3" customWidth="1"/>
    <col min="6914" max="6914" width="18.75" style="3" bestFit="1"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16.125" style="3" customWidth="1"/>
    <col min="6924" max="6924" width="11" style="3" customWidth="1"/>
    <col min="6925" max="6925" width="13.75" style="3" customWidth="1"/>
    <col min="6926" max="6926" width="6.375" style="3" customWidth="1"/>
    <col min="6927" max="6927" width="15.25" style="3" customWidth="1"/>
    <col min="6928" max="6928" width="14.5" style="3" customWidth="1"/>
    <col min="6929" max="6929" width="15.625" style="3" customWidth="1"/>
    <col min="6930" max="7168" width="9" style="3"/>
    <col min="7169" max="7169" width="2.625" style="3" customWidth="1"/>
    <col min="7170" max="7170" width="18.75" style="3" bestFit="1"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16.125" style="3" customWidth="1"/>
    <col min="7180" max="7180" width="11" style="3" customWidth="1"/>
    <col min="7181" max="7181" width="13.75" style="3" customWidth="1"/>
    <col min="7182" max="7182" width="6.375" style="3" customWidth="1"/>
    <col min="7183" max="7183" width="15.25" style="3" customWidth="1"/>
    <col min="7184" max="7184" width="14.5" style="3" customWidth="1"/>
    <col min="7185" max="7185" width="15.625" style="3" customWidth="1"/>
    <col min="7186" max="7424" width="9" style="3"/>
    <col min="7425" max="7425" width="2.625" style="3" customWidth="1"/>
    <col min="7426" max="7426" width="18.75" style="3" bestFit="1"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16.125" style="3" customWidth="1"/>
    <col min="7436" max="7436" width="11" style="3" customWidth="1"/>
    <col min="7437" max="7437" width="13.75" style="3" customWidth="1"/>
    <col min="7438" max="7438" width="6.375" style="3" customWidth="1"/>
    <col min="7439" max="7439" width="15.25" style="3" customWidth="1"/>
    <col min="7440" max="7440" width="14.5" style="3" customWidth="1"/>
    <col min="7441" max="7441" width="15.625" style="3" customWidth="1"/>
    <col min="7442" max="7680" width="9" style="3"/>
    <col min="7681" max="7681" width="2.625" style="3" customWidth="1"/>
    <col min="7682" max="7682" width="18.75" style="3" bestFit="1"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16.125" style="3" customWidth="1"/>
    <col min="7692" max="7692" width="11" style="3" customWidth="1"/>
    <col min="7693" max="7693" width="13.75" style="3" customWidth="1"/>
    <col min="7694" max="7694" width="6.375" style="3" customWidth="1"/>
    <col min="7695" max="7695" width="15.25" style="3" customWidth="1"/>
    <col min="7696" max="7696" width="14.5" style="3" customWidth="1"/>
    <col min="7697" max="7697" width="15.625" style="3" customWidth="1"/>
    <col min="7698" max="7936" width="9" style="3"/>
    <col min="7937" max="7937" width="2.625" style="3" customWidth="1"/>
    <col min="7938" max="7938" width="18.75" style="3" bestFit="1"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16.125" style="3" customWidth="1"/>
    <col min="7948" max="7948" width="11" style="3" customWidth="1"/>
    <col min="7949" max="7949" width="13.75" style="3" customWidth="1"/>
    <col min="7950" max="7950" width="6.375" style="3" customWidth="1"/>
    <col min="7951" max="7951" width="15.25" style="3" customWidth="1"/>
    <col min="7952" max="7952" width="14.5" style="3" customWidth="1"/>
    <col min="7953" max="7953" width="15.625" style="3" customWidth="1"/>
    <col min="7954" max="8192" width="9" style="3"/>
    <col min="8193" max="8193" width="2.625" style="3" customWidth="1"/>
    <col min="8194" max="8194" width="18.75" style="3" bestFit="1"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16.125" style="3" customWidth="1"/>
    <col min="8204" max="8204" width="11" style="3" customWidth="1"/>
    <col min="8205" max="8205" width="13.75" style="3" customWidth="1"/>
    <col min="8206" max="8206" width="6.375" style="3" customWidth="1"/>
    <col min="8207" max="8207" width="15.25" style="3" customWidth="1"/>
    <col min="8208" max="8208" width="14.5" style="3" customWidth="1"/>
    <col min="8209" max="8209" width="15.625" style="3" customWidth="1"/>
    <col min="8210" max="8448" width="9" style="3"/>
    <col min="8449" max="8449" width="2.625" style="3" customWidth="1"/>
    <col min="8450" max="8450" width="18.75" style="3" bestFit="1"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16.125" style="3" customWidth="1"/>
    <col min="8460" max="8460" width="11" style="3" customWidth="1"/>
    <col min="8461" max="8461" width="13.75" style="3" customWidth="1"/>
    <col min="8462" max="8462" width="6.375" style="3" customWidth="1"/>
    <col min="8463" max="8463" width="15.25" style="3" customWidth="1"/>
    <col min="8464" max="8464" width="14.5" style="3" customWidth="1"/>
    <col min="8465" max="8465" width="15.625" style="3" customWidth="1"/>
    <col min="8466" max="8704" width="9" style="3"/>
    <col min="8705" max="8705" width="2.625" style="3" customWidth="1"/>
    <col min="8706" max="8706" width="18.75" style="3" bestFit="1"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16.125" style="3" customWidth="1"/>
    <col min="8716" max="8716" width="11" style="3" customWidth="1"/>
    <col min="8717" max="8717" width="13.75" style="3" customWidth="1"/>
    <col min="8718" max="8718" width="6.375" style="3" customWidth="1"/>
    <col min="8719" max="8719" width="15.25" style="3" customWidth="1"/>
    <col min="8720" max="8720" width="14.5" style="3" customWidth="1"/>
    <col min="8721" max="8721" width="15.625" style="3" customWidth="1"/>
    <col min="8722" max="8960" width="9" style="3"/>
    <col min="8961" max="8961" width="2.625" style="3" customWidth="1"/>
    <col min="8962" max="8962" width="18.75" style="3" bestFit="1"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16.125" style="3" customWidth="1"/>
    <col min="8972" max="8972" width="11" style="3" customWidth="1"/>
    <col min="8973" max="8973" width="13.75" style="3" customWidth="1"/>
    <col min="8974" max="8974" width="6.375" style="3" customWidth="1"/>
    <col min="8975" max="8975" width="15.25" style="3" customWidth="1"/>
    <col min="8976" max="8976" width="14.5" style="3" customWidth="1"/>
    <col min="8977" max="8977" width="15.625" style="3" customWidth="1"/>
    <col min="8978" max="9216" width="9" style="3"/>
    <col min="9217" max="9217" width="2.625" style="3" customWidth="1"/>
    <col min="9218" max="9218" width="18.75" style="3" bestFit="1"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16.125" style="3" customWidth="1"/>
    <col min="9228" max="9228" width="11" style="3" customWidth="1"/>
    <col min="9229" max="9229" width="13.75" style="3" customWidth="1"/>
    <col min="9230" max="9230" width="6.375" style="3" customWidth="1"/>
    <col min="9231" max="9231" width="15.25" style="3" customWidth="1"/>
    <col min="9232" max="9232" width="14.5" style="3" customWidth="1"/>
    <col min="9233" max="9233" width="15.625" style="3" customWidth="1"/>
    <col min="9234" max="9472" width="9" style="3"/>
    <col min="9473" max="9473" width="2.625" style="3" customWidth="1"/>
    <col min="9474" max="9474" width="18.75" style="3" bestFit="1"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16.125" style="3" customWidth="1"/>
    <col min="9484" max="9484" width="11" style="3" customWidth="1"/>
    <col min="9485" max="9485" width="13.75" style="3" customWidth="1"/>
    <col min="9486" max="9486" width="6.375" style="3" customWidth="1"/>
    <col min="9487" max="9487" width="15.25" style="3" customWidth="1"/>
    <col min="9488" max="9488" width="14.5" style="3" customWidth="1"/>
    <col min="9489" max="9489" width="15.625" style="3" customWidth="1"/>
    <col min="9490" max="9728" width="9" style="3"/>
    <col min="9729" max="9729" width="2.625" style="3" customWidth="1"/>
    <col min="9730" max="9730" width="18.75" style="3" bestFit="1"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16.125" style="3" customWidth="1"/>
    <col min="9740" max="9740" width="11" style="3" customWidth="1"/>
    <col min="9741" max="9741" width="13.75" style="3" customWidth="1"/>
    <col min="9742" max="9742" width="6.375" style="3" customWidth="1"/>
    <col min="9743" max="9743" width="15.25" style="3" customWidth="1"/>
    <col min="9744" max="9744" width="14.5" style="3" customWidth="1"/>
    <col min="9745" max="9745" width="15.625" style="3" customWidth="1"/>
    <col min="9746" max="9984" width="9" style="3"/>
    <col min="9985" max="9985" width="2.625" style="3" customWidth="1"/>
    <col min="9986" max="9986" width="18.75" style="3" bestFit="1"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16.125" style="3" customWidth="1"/>
    <col min="9996" max="9996" width="11" style="3" customWidth="1"/>
    <col min="9997" max="9997" width="13.75" style="3" customWidth="1"/>
    <col min="9998" max="9998" width="6.375" style="3" customWidth="1"/>
    <col min="9999" max="9999" width="15.25" style="3" customWidth="1"/>
    <col min="10000" max="10000" width="14.5" style="3" customWidth="1"/>
    <col min="10001" max="10001" width="15.625" style="3" customWidth="1"/>
    <col min="10002" max="10240" width="9" style="3"/>
    <col min="10241" max="10241" width="2.625" style="3" customWidth="1"/>
    <col min="10242" max="10242" width="18.75" style="3" bestFit="1"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16.125" style="3" customWidth="1"/>
    <col min="10252" max="10252" width="11" style="3" customWidth="1"/>
    <col min="10253" max="10253" width="13.75" style="3" customWidth="1"/>
    <col min="10254" max="10254" width="6.375" style="3" customWidth="1"/>
    <col min="10255" max="10255" width="15.25" style="3" customWidth="1"/>
    <col min="10256" max="10256" width="14.5" style="3" customWidth="1"/>
    <col min="10257" max="10257" width="15.625" style="3" customWidth="1"/>
    <col min="10258" max="10496" width="9" style="3"/>
    <col min="10497" max="10497" width="2.625" style="3" customWidth="1"/>
    <col min="10498" max="10498" width="18.75" style="3" bestFit="1"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16.125" style="3" customWidth="1"/>
    <col min="10508" max="10508" width="11" style="3" customWidth="1"/>
    <col min="10509" max="10509" width="13.75" style="3" customWidth="1"/>
    <col min="10510" max="10510" width="6.375" style="3" customWidth="1"/>
    <col min="10511" max="10511" width="15.25" style="3" customWidth="1"/>
    <col min="10512" max="10512" width="14.5" style="3" customWidth="1"/>
    <col min="10513" max="10513" width="15.625" style="3" customWidth="1"/>
    <col min="10514" max="10752" width="9" style="3"/>
    <col min="10753" max="10753" width="2.625" style="3" customWidth="1"/>
    <col min="10754" max="10754" width="18.75" style="3" bestFit="1"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16.125" style="3" customWidth="1"/>
    <col min="10764" max="10764" width="11" style="3" customWidth="1"/>
    <col min="10765" max="10765" width="13.75" style="3" customWidth="1"/>
    <col min="10766" max="10766" width="6.375" style="3" customWidth="1"/>
    <col min="10767" max="10767" width="15.25" style="3" customWidth="1"/>
    <col min="10768" max="10768" width="14.5" style="3" customWidth="1"/>
    <col min="10769" max="10769" width="15.625" style="3" customWidth="1"/>
    <col min="10770" max="11008" width="9" style="3"/>
    <col min="11009" max="11009" width="2.625" style="3" customWidth="1"/>
    <col min="11010" max="11010" width="18.75" style="3" bestFit="1"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16.125" style="3" customWidth="1"/>
    <col min="11020" max="11020" width="11" style="3" customWidth="1"/>
    <col min="11021" max="11021" width="13.75" style="3" customWidth="1"/>
    <col min="11022" max="11022" width="6.375" style="3" customWidth="1"/>
    <col min="11023" max="11023" width="15.25" style="3" customWidth="1"/>
    <col min="11024" max="11024" width="14.5" style="3" customWidth="1"/>
    <col min="11025" max="11025" width="15.625" style="3" customWidth="1"/>
    <col min="11026" max="11264" width="9" style="3"/>
    <col min="11265" max="11265" width="2.625" style="3" customWidth="1"/>
    <col min="11266" max="11266" width="18.75" style="3" bestFit="1"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16.125" style="3" customWidth="1"/>
    <col min="11276" max="11276" width="11" style="3" customWidth="1"/>
    <col min="11277" max="11277" width="13.75" style="3" customWidth="1"/>
    <col min="11278" max="11278" width="6.375" style="3" customWidth="1"/>
    <col min="11279" max="11279" width="15.25" style="3" customWidth="1"/>
    <col min="11280" max="11280" width="14.5" style="3" customWidth="1"/>
    <col min="11281" max="11281" width="15.625" style="3" customWidth="1"/>
    <col min="11282" max="11520" width="9" style="3"/>
    <col min="11521" max="11521" width="2.625" style="3" customWidth="1"/>
    <col min="11522" max="11522" width="18.75" style="3" bestFit="1"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16.125" style="3" customWidth="1"/>
    <col min="11532" max="11532" width="11" style="3" customWidth="1"/>
    <col min="11533" max="11533" width="13.75" style="3" customWidth="1"/>
    <col min="11534" max="11534" width="6.375" style="3" customWidth="1"/>
    <col min="11535" max="11535" width="15.25" style="3" customWidth="1"/>
    <col min="11536" max="11536" width="14.5" style="3" customWidth="1"/>
    <col min="11537" max="11537" width="15.625" style="3" customWidth="1"/>
    <col min="11538" max="11776" width="9" style="3"/>
    <col min="11777" max="11777" width="2.625" style="3" customWidth="1"/>
    <col min="11778" max="11778" width="18.75" style="3" bestFit="1"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16.125" style="3" customWidth="1"/>
    <col min="11788" max="11788" width="11" style="3" customWidth="1"/>
    <col min="11789" max="11789" width="13.75" style="3" customWidth="1"/>
    <col min="11790" max="11790" width="6.375" style="3" customWidth="1"/>
    <col min="11791" max="11791" width="15.25" style="3" customWidth="1"/>
    <col min="11792" max="11792" width="14.5" style="3" customWidth="1"/>
    <col min="11793" max="11793" width="15.625" style="3" customWidth="1"/>
    <col min="11794" max="12032" width="9" style="3"/>
    <col min="12033" max="12033" width="2.625" style="3" customWidth="1"/>
    <col min="12034" max="12034" width="18.75" style="3" bestFit="1"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16.125" style="3" customWidth="1"/>
    <col min="12044" max="12044" width="11" style="3" customWidth="1"/>
    <col min="12045" max="12045" width="13.75" style="3" customWidth="1"/>
    <col min="12046" max="12046" width="6.375" style="3" customWidth="1"/>
    <col min="12047" max="12047" width="15.25" style="3" customWidth="1"/>
    <col min="12048" max="12048" width="14.5" style="3" customWidth="1"/>
    <col min="12049" max="12049" width="15.625" style="3" customWidth="1"/>
    <col min="12050" max="12288" width="9" style="3"/>
    <col min="12289" max="12289" width="2.625" style="3" customWidth="1"/>
    <col min="12290" max="12290" width="18.75" style="3" bestFit="1"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16.125" style="3" customWidth="1"/>
    <col min="12300" max="12300" width="11" style="3" customWidth="1"/>
    <col min="12301" max="12301" width="13.75" style="3" customWidth="1"/>
    <col min="12302" max="12302" width="6.375" style="3" customWidth="1"/>
    <col min="12303" max="12303" width="15.25" style="3" customWidth="1"/>
    <col min="12304" max="12304" width="14.5" style="3" customWidth="1"/>
    <col min="12305" max="12305" width="15.625" style="3" customWidth="1"/>
    <col min="12306" max="12544" width="9" style="3"/>
    <col min="12545" max="12545" width="2.625" style="3" customWidth="1"/>
    <col min="12546" max="12546" width="18.75" style="3" bestFit="1"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16.125" style="3" customWidth="1"/>
    <col min="12556" max="12556" width="11" style="3" customWidth="1"/>
    <col min="12557" max="12557" width="13.75" style="3" customWidth="1"/>
    <col min="12558" max="12558" width="6.375" style="3" customWidth="1"/>
    <col min="12559" max="12559" width="15.25" style="3" customWidth="1"/>
    <col min="12560" max="12560" width="14.5" style="3" customWidth="1"/>
    <col min="12561" max="12561" width="15.625" style="3" customWidth="1"/>
    <col min="12562" max="12800" width="9" style="3"/>
    <col min="12801" max="12801" width="2.625" style="3" customWidth="1"/>
    <col min="12802" max="12802" width="18.75" style="3" bestFit="1"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16.125" style="3" customWidth="1"/>
    <col min="12812" max="12812" width="11" style="3" customWidth="1"/>
    <col min="12813" max="12813" width="13.75" style="3" customWidth="1"/>
    <col min="12814" max="12814" width="6.375" style="3" customWidth="1"/>
    <col min="12815" max="12815" width="15.25" style="3" customWidth="1"/>
    <col min="12816" max="12816" width="14.5" style="3" customWidth="1"/>
    <col min="12817" max="12817" width="15.625" style="3" customWidth="1"/>
    <col min="12818" max="13056" width="9" style="3"/>
    <col min="13057" max="13057" width="2.625" style="3" customWidth="1"/>
    <col min="13058" max="13058" width="18.75" style="3" bestFit="1"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16.125" style="3" customWidth="1"/>
    <col min="13068" max="13068" width="11" style="3" customWidth="1"/>
    <col min="13069" max="13069" width="13.75" style="3" customWidth="1"/>
    <col min="13070" max="13070" width="6.375" style="3" customWidth="1"/>
    <col min="13071" max="13071" width="15.25" style="3" customWidth="1"/>
    <col min="13072" max="13072" width="14.5" style="3" customWidth="1"/>
    <col min="13073" max="13073" width="15.625" style="3" customWidth="1"/>
    <col min="13074" max="13312" width="9" style="3"/>
    <col min="13313" max="13313" width="2.625" style="3" customWidth="1"/>
    <col min="13314" max="13314" width="18.75" style="3" bestFit="1"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16.125" style="3" customWidth="1"/>
    <col min="13324" max="13324" width="11" style="3" customWidth="1"/>
    <col min="13325" max="13325" width="13.75" style="3" customWidth="1"/>
    <col min="13326" max="13326" width="6.375" style="3" customWidth="1"/>
    <col min="13327" max="13327" width="15.25" style="3" customWidth="1"/>
    <col min="13328" max="13328" width="14.5" style="3" customWidth="1"/>
    <col min="13329" max="13329" width="15.625" style="3" customWidth="1"/>
    <col min="13330" max="13568" width="9" style="3"/>
    <col min="13569" max="13569" width="2.625" style="3" customWidth="1"/>
    <col min="13570" max="13570" width="18.75" style="3" bestFit="1"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16.125" style="3" customWidth="1"/>
    <col min="13580" max="13580" width="11" style="3" customWidth="1"/>
    <col min="13581" max="13581" width="13.75" style="3" customWidth="1"/>
    <col min="13582" max="13582" width="6.375" style="3" customWidth="1"/>
    <col min="13583" max="13583" width="15.25" style="3" customWidth="1"/>
    <col min="13584" max="13584" width="14.5" style="3" customWidth="1"/>
    <col min="13585" max="13585" width="15.625" style="3" customWidth="1"/>
    <col min="13586" max="13824" width="9" style="3"/>
    <col min="13825" max="13825" width="2.625" style="3" customWidth="1"/>
    <col min="13826" max="13826" width="18.75" style="3" bestFit="1"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16.125" style="3" customWidth="1"/>
    <col min="13836" max="13836" width="11" style="3" customWidth="1"/>
    <col min="13837" max="13837" width="13.75" style="3" customWidth="1"/>
    <col min="13838" max="13838" width="6.375" style="3" customWidth="1"/>
    <col min="13839" max="13839" width="15.25" style="3" customWidth="1"/>
    <col min="13840" max="13840" width="14.5" style="3" customWidth="1"/>
    <col min="13841" max="13841" width="15.625" style="3" customWidth="1"/>
    <col min="13842" max="14080" width="9" style="3"/>
    <col min="14081" max="14081" width="2.625" style="3" customWidth="1"/>
    <col min="14082" max="14082" width="18.75" style="3" bestFit="1"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16.125" style="3" customWidth="1"/>
    <col min="14092" max="14092" width="11" style="3" customWidth="1"/>
    <col min="14093" max="14093" width="13.75" style="3" customWidth="1"/>
    <col min="14094" max="14094" width="6.375" style="3" customWidth="1"/>
    <col min="14095" max="14095" width="15.25" style="3" customWidth="1"/>
    <col min="14096" max="14096" width="14.5" style="3" customWidth="1"/>
    <col min="14097" max="14097" width="15.625" style="3" customWidth="1"/>
    <col min="14098" max="14336" width="9" style="3"/>
    <col min="14337" max="14337" width="2.625" style="3" customWidth="1"/>
    <col min="14338" max="14338" width="18.75" style="3" bestFit="1"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16.125" style="3" customWidth="1"/>
    <col min="14348" max="14348" width="11" style="3" customWidth="1"/>
    <col min="14349" max="14349" width="13.75" style="3" customWidth="1"/>
    <col min="14350" max="14350" width="6.375" style="3" customWidth="1"/>
    <col min="14351" max="14351" width="15.25" style="3" customWidth="1"/>
    <col min="14352" max="14352" width="14.5" style="3" customWidth="1"/>
    <col min="14353" max="14353" width="15.625" style="3" customWidth="1"/>
    <col min="14354" max="14592" width="9" style="3"/>
    <col min="14593" max="14593" width="2.625" style="3" customWidth="1"/>
    <col min="14594" max="14594" width="18.75" style="3" bestFit="1"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16.125" style="3" customWidth="1"/>
    <col min="14604" max="14604" width="11" style="3" customWidth="1"/>
    <col min="14605" max="14605" width="13.75" style="3" customWidth="1"/>
    <col min="14606" max="14606" width="6.375" style="3" customWidth="1"/>
    <col min="14607" max="14607" width="15.25" style="3" customWidth="1"/>
    <col min="14608" max="14608" width="14.5" style="3" customWidth="1"/>
    <col min="14609" max="14609" width="15.625" style="3" customWidth="1"/>
    <col min="14610" max="14848" width="9" style="3"/>
    <col min="14849" max="14849" width="2.625" style="3" customWidth="1"/>
    <col min="14850" max="14850" width="18.75" style="3" bestFit="1"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16.125" style="3" customWidth="1"/>
    <col min="14860" max="14860" width="11" style="3" customWidth="1"/>
    <col min="14861" max="14861" width="13.75" style="3" customWidth="1"/>
    <col min="14862" max="14862" width="6.375" style="3" customWidth="1"/>
    <col min="14863" max="14863" width="15.25" style="3" customWidth="1"/>
    <col min="14864" max="14864" width="14.5" style="3" customWidth="1"/>
    <col min="14865" max="14865" width="15.625" style="3" customWidth="1"/>
    <col min="14866" max="15104" width="9" style="3"/>
    <col min="15105" max="15105" width="2.625" style="3" customWidth="1"/>
    <col min="15106" max="15106" width="18.75" style="3" bestFit="1"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16.125" style="3" customWidth="1"/>
    <col min="15116" max="15116" width="11" style="3" customWidth="1"/>
    <col min="15117" max="15117" width="13.75" style="3" customWidth="1"/>
    <col min="15118" max="15118" width="6.375" style="3" customWidth="1"/>
    <col min="15119" max="15119" width="15.25" style="3" customWidth="1"/>
    <col min="15120" max="15120" width="14.5" style="3" customWidth="1"/>
    <col min="15121" max="15121" width="15.625" style="3" customWidth="1"/>
    <col min="15122" max="15360" width="9" style="3"/>
    <col min="15361" max="15361" width="2.625" style="3" customWidth="1"/>
    <col min="15362" max="15362" width="18.75" style="3" bestFit="1"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16.125" style="3" customWidth="1"/>
    <col min="15372" max="15372" width="11" style="3" customWidth="1"/>
    <col min="15373" max="15373" width="13.75" style="3" customWidth="1"/>
    <col min="15374" max="15374" width="6.375" style="3" customWidth="1"/>
    <col min="15375" max="15375" width="15.25" style="3" customWidth="1"/>
    <col min="15376" max="15376" width="14.5" style="3" customWidth="1"/>
    <col min="15377" max="15377" width="15.625" style="3" customWidth="1"/>
    <col min="15378" max="15616" width="9" style="3"/>
    <col min="15617" max="15617" width="2.625" style="3" customWidth="1"/>
    <col min="15618" max="15618" width="18.75" style="3" bestFit="1"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16.125" style="3" customWidth="1"/>
    <col min="15628" max="15628" width="11" style="3" customWidth="1"/>
    <col min="15629" max="15629" width="13.75" style="3" customWidth="1"/>
    <col min="15630" max="15630" width="6.375" style="3" customWidth="1"/>
    <col min="15631" max="15631" width="15.25" style="3" customWidth="1"/>
    <col min="15632" max="15632" width="14.5" style="3" customWidth="1"/>
    <col min="15633" max="15633" width="15.625" style="3" customWidth="1"/>
    <col min="15634" max="15872" width="9" style="3"/>
    <col min="15873" max="15873" width="2.625" style="3" customWidth="1"/>
    <col min="15874" max="15874" width="18.75" style="3" bestFit="1"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16.125" style="3" customWidth="1"/>
    <col min="15884" max="15884" width="11" style="3" customWidth="1"/>
    <col min="15885" max="15885" width="13.75" style="3" customWidth="1"/>
    <col min="15886" max="15886" width="6.375" style="3" customWidth="1"/>
    <col min="15887" max="15887" width="15.25" style="3" customWidth="1"/>
    <col min="15888" max="15888" width="14.5" style="3" customWidth="1"/>
    <col min="15889" max="15889" width="15.625" style="3" customWidth="1"/>
    <col min="15890" max="16128" width="9" style="3"/>
    <col min="16129" max="16129" width="2.625" style="3" customWidth="1"/>
    <col min="16130" max="16130" width="18.75" style="3" bestFit="1"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16.125" style="3" customWidth="1"/>
    <col min="16140" max="16140" width="11" style="3" customWidth="1"/>
    <col min="16141" max="16141" width="13.75" style="3" customWidth="1"/>
    <col min="16142" max="16142" width="6.375" style="3" customWidth="1"/>
    <col min="16143" max="16143" width="15.25" style="3" customWidth="1"/>
    <col min="16144" max="16144" width="14.5" style="3" customWidth="1"/>
    <col min="16145" max="16145" width="15.625" style="3" customWidth="1"/>
    <col min="16146" max="16384" width="9" style="3"/>
  </cols>
  <sheetData>
    <row r="2" spans="2:17" ht="20.100000000000001" customHeight="1">
      <c r="B2" s="1" t="s">
        <v>0</v>
      </c>
      <c r="C2" s="1"/>
      <c r="D2" s="1"/>
      <c r="E2" s="2" t="s">
        <v>7511</v>
      </c>
      <c r="G2" s="4" t="s">
        <v>2</v>
      </c>
      <c r="H2" s="5"/>
      <c r="I2" s="6"/>
      <c r="J2" s="125">
        <f>SUM(H:H)</f>
        <v>139580</v>
      </c>
    </row>
    <row r="3" spans="2:17" ht="20.100000000000001" customHeight="1">
      <c r="B3" s="1" t="s">
        <v>3</v>
      </c>
      <c r="C3" s="1"/>
      <c r="D3" s="1"/>
      <c r="E3" s="14" t="s">
        <v>2427</v>
      </c>
    </row>
    <row r="4" spans="2:17" ht="20.100000000000001" customHeight="1">
      <c r="B4" s="1" t="s">
        <v>5</v>
      </c>
      <c r="C4" s="1"/>
      <c r="D4" s="1"/>
      <c r="E4" s="14">
        <v>194537</v>
      </c>
      <c r="J4" s="127"/>
    </row>
    <row r="5" spans="2:17" ht="20.100000000000001" customHeight="1">
      <c r="B5" s="1" t="s">
        <v>6</v>
      </c>
      <c r="C5" s="1"/>
      <c r="D5" s="1"/>
      <c r="E5" s="15"/>
      <c r="J5" s="127"/>
    </row>
    <row r="6" spans="2:17" ht="20.100000000000001" customHeight="1">
      <c r="B6" s="1" t="s">
        <v>8</v>
      </c>
      <c r="C6" s="1"/>
      <c r="D6" s="1"/>
      <c r="E6" s="15"/>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7" s="9" customFormat="1" ht="19.7" customHeight="1">
      <c r="B10" s="16"/>
      <c r="C10" s="16" t="s">
        <v>7512</v>
      </c>
      <c r="D10" s="16" t="s">
        <v>7512</v>
      </c>
      <c r="E10" s="54" t="s">
        <v>7513</v>
      </c>
      <c r="F10" s="54">
        <v>1</v>
      </c>
      <c r="G10" s="54">
        <v>44600</v>
      </c>
      <c r="H10" s="159">
        <f>F10*G10</f>
        <v>44600</v>
      </c>
      <c r="I10" s="18"/>
      <c r="J10" s="563"/>
      <c r="K10" s="17" t="s">
        <v>7514</v>
      </c>
      <c r="L10" s="16"/>
      <c r="M10" s="19">
        <v>44613</v>
      </c>
      <c r="N10" s="16"/>
      <c r="O10" s="482"/>
      <c r="P10" s="56" t="s">
        <v>7515</v>
      </c>
      <c r="Q10" s="21"/>
    </row>
    <row r="11" spans="2:17" s="9" customFormat="1" ht="19.7" customHeight="1">
      <c r="B11" s="16"/>
      <c r="C11" s="16" t="s">
        <v>7512</v>
      </c>
      <c r="D11" s="16" t="s">
        <v>7512</v>
      </c>
      <c r="E11" s="54" t="s">
        <v>62</v>
      </c>
      <c r="F11" s="54">
        <v>1</v>
      </c>
      <c r="G11" s="54">
        <v>1300</v>
      </c>
      <c r="H11" s="159">
        <f t="shared" ref="H11:H16" si="0">F11*G11</f>
        <v>1300</v>
      </c>
      <c r="I11" s="18"/>
      <c r="J11" s="563"/>
      <c r="K11" s="17"/>
      <c r="L11" s="16"/>
      <c r="M11" s="19">
        <v>44613</v>
      </c>
      <c r="N11" s="16"/>
      <c r="O11" s="482"/>
      <c r="P11" s="56" t="s">
        <v>7515</v>
      </c>
      <c r="Q11" s="21"/>
    </row>
    <row r="12" spans="2:17" s="9" customFormat="1" ht="19.7" customHeight="1">
      <c r="B12" s="16"/>
      <c r="C12" s="16"/>
      <c r="D12" s="16"/>
      <c r="E12" s="54"/>
      <c r="F12" s="54"/>
      <c r="G12" s="54"/>
      <c r="H12" s="159">
        <f t="shared" si="0"/>
        <v>0</v>
      </c>
      <c r="I12" s="18"/>
      <c r="J12" s="563"/>
      <c r="K12" s="17"/>
      <c r="L12" s="16"/>
      <c r="M12" s="19"/>
      <c r="N12" s="16"/>
      <c r="O12" s="482"/>
      <c r="P12" s="56"/>
      <c r="Q12" s="21"/>
    </row>
    <row r="13" spans="2:17" s="9" customFormat="1" ht="19.7" customHeight="1">
      <c r="B13" s="16"/>
      <c r="C13" s="16"/>
      <c r="D13" s="16"/>
      <c r="E13" s="54"/>
      <c r="F13" s="54"/>
      <c r="G13" s="54"/>
      <c r="H13" s="159">
        <f t="shared" si="0"/>
        <v>0</v>
      </c>
      <c r="I13" s="18"/>
      <c r="J13" s="563"/>
      <c r="K13" s="17"/>
      <c r="L13" s="16"/>
      <c r="M13" s="19"/>
      <c r="N13" s="16"/>
      <c r="O13" s="482"/>
      <c r="P13" s="56"/>
      <c r="Q13" s="21"/>
    </row>
    <row r="14" spans="2:17" s="9" customFormat="1" ht="19.7" customHeight="1">
      <c r="B14" s="16"/>
      <c r="C14" s="2220" t="s">
        <v>4977</v>
      </c>
      <c r="D14" s="2220" t="s">
        <v>4978</v>
      </c>
      <c r="E14" s="1033" t="s">
        <v>4986</v>
      </c>
      <c r="F14" s="285">
        <v>1</v>
      </c>
      <c r="G14" s="369">
        <v>41360</v>
      </c>
      <c r="H14" s="134">
        <f t="shared" si="0"/>
        <v>41360</v>
      </c>
      <c r="I14" s="61"/>
      <c r="J14" s="1284" t="s">
        <v>7516</v>
      </c>
      <c r="K14" s="55"/>
      <c r="L14" s="16"/>
      <c r="M14" s="19">
        <v>44613</v>
      </c>
      <c r="N14" s="16"/>
      <c r="O14" s="482"/>
      <c r="P14" s="56" t="s">
        <v>7517</v>
      </c>
      <c r="Q14" s="21"/>
    </row>
    <row r="15" spans="2:17" s="9" customFormat="1" ht="19.7" customHeight="1">
      <c r="B15" s="16"/>
      <c r="C15" s="2220" t="s">
        <v>4977</v>
      </c>
      <c r="D15" s="2220" t="s">
        <v>4978</v>
      </c>
      <c r="E15" s="1033" t="s">
        <v>4979</v>
      </c>
      <c r="F15" s="285">
        <v>1</v>
      </c>
      <c r="G15" s="369">
        <v>27200</v>
      </c>
      <c r="H15" s="134">
        <f t="shared" si="0"/>
        <v>27200</v>
      </c>
      <c r="I15" s="61"/>
      <c r="J15" s="1033" t="s">
        <v>7518</v>
      </c>
      <c r="K15" s="55"/>
      <c r="L15" s="16"/>
      <c r="M15" s="19">
        <v>44613</v>
      </c>
      <c r="N15" s="16"/>
      <c r="O15" s="482"/>
      <c r="P15" s="56" t="s">
        <v>7517</v>
      </c>
      <c r="Q15" s="21"/>
    </row>
    <row r="16" spans="2:17" s="9" customFormat="1" ht="19.7" customHeight="1">
      <c r="B16" s="16"/>
      <c r="C16" s="2220" t="s">
        <v>4977</v>
      </c>
      <c r="D16" s="2220" t="s">
        <v>4978</v>
      </c>
      <c r="E16" s="1033" t="s">
        <v>4983</v>
      </c>
      <c r="F16" s="285">
        <v>1</v>
      </c>
      <c r="G16" s="369">
        <v>7120</v>
      </c>
      <c r="H16" s="134">
        <f t="shared" si="0"/>
        <v>7120</v>
      </c>
      <c r="I16" s="61"/>
      <c r="J16" s="1033" t="s">
        <v>7519</v>
      </c>
      <c r="K16" s="55"/>
      <c r="L16" s="16"/>
      <c r="M16" s="19">
        <v>44613</v>
      </c>
      <c r="N16" s="16"/>
      <c r="O16" s="482"/>
      <c r="P16" s="56" t="s">
        <v>7517</v>
      </c>
      <c r="Q16" s="21"/>
    </row>
    <row r="17" spans="2:17" s="9" customFormat="1" ht="19.7" customHeight="1">
      <c r="B17" s="16"/>
      <c r="C17" s="16"/>
      <c r="D17" s="16"/>
      <c r="E17" s="486"/>
      <c r="F17" s="54"/>
      <c r="G17" s="487"/>
      <c r="H17" s="159">
        <f>F17*G17</f>
        <v>0</v>
      </c>
      <c r="I17" s="18"/>
      <c r="J17" s="483"/>
      <c r="K17" s="17"/>
      <c r="L17" s="16"/>
      <c r="M17" s="19"/>
      <c r="N17" s="16"/>
      <c r="O17" s="56"/>
      <c r="P17" s="56"/>
      <c r="Q17" s="21"/>
    </row>
    <row r="18" spans="2:17" s="9" customFormat="1" ht="19.7" customHeight="1">
      <c r="B18" s="16"/>
      <c r="C18" s="16" t="s">
        <v>645</v>
      </c>
      <c r="D18" s="16" t="s">
        <v>645</v>
      </c>
      <c r="E18" s="486" t="s">
        <v>7520</v>
      </c>
      <c r="F18" s="54">
        <v>1</v>
      </c>
      <c r="G18" s="487">
        <v>11200</v>
      </c>
      <c r="H18" s="159">
        <f t="shared" ref="H18:H49" si="1">F18*G18</f>
        <v>11200</v>
      </c>
      <c r="I18" s="18"/>
      <c r="J18" s="483" t="s">
        <v>3679</v>
      </c>
      <c r="K18" s="17"/>
      <c r="L18" s="16"/>
      <c r="M18" s="19">
        <v>44616</v>
      </c>
      <c r="N18" s="16"/>
      <c r="O18" s="56"/>
      <c r="P18" s="56" t="s">
        <v>7517</v>
      </c>
      <c r="Q18" s="21"/>
    </row>
    <row r="19" spans="2:17" s="9" customFormat="1" ht="19.7" customHeight="1">
      <c r="B19" s="16"/>
      <c r="C19" s="16" t="s">
        <v>645</v>
      </c>
      <c r="D19" s="16" t="s">
        <v>645</v>
      </c>
      <c r="E19" s="486" t="s">
        <v>7521</v>
      </c>
      <c r="F19" s="54">
        <v>1</v>
      </c>
      <c r="G19" s="487">
        <v>6800</v>
      </c>
      <c r="H19" s="159">
        <f t="shared" si="1"/>
        <v>6800</v>
      </c>
      <c r="I19" s="18"/>
      <c r="J19" s="483" t="s">
        <v>7522</v>
      </c>
      <c r="K19" s="17"/>
      <c r="L19" s="16"/>
      <c r="M19" s="19">
        <v>44616</v>
      </c>
      <c r="N19" s="16"/>
      <c r="O19" s="56"/>
      <c r="P19" s="56" t="s">
        <v>7517</v>
      </c>
      <c r="Q19" s="21"/>
    </row>
    <row r="20" spans="2:17" s="9" customFormat="1" ht="19.7" customHeight="1">
      <c r="B20" s="16"/>
      <c r="C20" s="2220"/>
      <c r="D20" s="16"/>
      <c r="E20" s="486"/>
      <c r="F20" s="54"/>
      <c r="G20" s="487"/>
      <c r="H20" s="159">
        <f t="shared" si="1"/>
        <v>0</v>
      </c>
      <c r="I20" s="18"/>
      <c r="J20" s="483"/>
      <c r="K20" s="17"/>
      <c r="L20" s="16"/>
      <c r="M20" s="19"/>
      <c r="N20" s="16"/>
      <c r="O20" s="56"/>
      <c r="P20" s="56"/>
      <c r="Q20" s="21"/>
    </row>
    <row r="21" spans="2:17" s="9" customFormat="1" ht="19.7" customHeight="1">
      <c r="B21" s="16"/>
      <c r="C21" s="2220"/>
      <c r="D21" s="16"/>
      <c r="E21" s="486"/>
      <c r="F21" s="54"/>
      <c r="G21" s="487"/>
      <c r="H21" s="159">
        <f t="shared" si="1"/>
        <v>0</v>
      </c>
      <c r="I21" s="18"/>
      <c r="J21" s="483"/>
      <c r="K21" s="17"/>
      <c r="L21" s="16"/>
      <c r="M21" s="19"/>
      <c r="N21" s="16"/>
      <c r="O21" s="56"/>
      <c r="P21" s="56"/>
      <c r="Q21" s="21"/>
    </row>
    <row r="22" spans="2:17" s="9" customFormat="1" ht="19.7" customHeight="1">
      <c r="B22" s="16"/>
      <c r="C22" s="2220"/>
      <c r="D22" s="16"/>
      <c r="E22" s="486"/>
      <c r="F22" s="54"/>
      <c r="G22" s="487"/>
      <c r="H22" s="159">
        <f t="shared" si="1"/>
        <v>0</v>
      </c>
      <c r="I22" s="18"/>
      <c r="J22" s="483"/>
      <c r="K22" s="17"/>
      <c r="L22" s="16"/>
      <c r="M22" s="19"/>
      <c r="N22" s="16"/>
      <c r="O22" s="56"/>
      <c r="P22" s="56"/>
      <c r="Q22" s="21"/>
    </row>
    <row r="23" spans="2:17" s="9" customFormat="1" ht="19.7" customHeight="1">
      <c r="B23" s="16"/>
      <c r="C23" s="2220"/>
      <c r="D23" s="16"/>
      <c r="E23" s="486"/>
      <c r="F23" s="54"/>
      <c r="G23" s="487"/>
      <c r="H23" s="159">
        <f t="shared" si="1"/>
        <v>0</v>
      </c>
      <c r="I23" s="18"/>
      <c r="J23" s="483"/>
      <c r="K23" s="17"/>
      <c r="L23" s="16"/>
      <c r="M23" s="19"/>
      <c r="N23" s="16"/>
      <c r="O23" s="56"/>
      <c r="P23" s="56"/>
      <c r="Q23" s="21"/>
    </row>
    <row r="24" spans="2:17" s="9" customFormat="1" ht="19.7" customHeight="1">
      <c r="B24" s="16"/>
      <c r="C24" s="16"/>
      <c r="D24" s="16"/>
      <c r="E24" s="486"/>
      <c r="F24" s="54"/>
      <c r="G24" s="487"/>
      <c r="H24" s="159">
        <f t="shared" si="1"/>
        <v>0</v>
      </c>
      <c r="I24" s="18"/>
      <c r="J24" s="483"/>
      <c r="K24" s="17"/>
      <c r="L24" s="16"/>
      <c r="M24" s="19"/>
      <c r="N24" s="16"/>
      <c r="O24" s="56"/>
      <c r="P24" s="56"/>
      <c r="Q24" s="21"/>
    </row>
    <row r="25" spans="2:17" s="9" customFormat="1" ht="19.7" customHeight="1">
      <c r="B25" s="16"/>
      <c r="C25" s="16"/>
      <c r="D25" s="16"/>
      <c r="E25" s="486"/>
      <c r="F25" s="54"/>
      <c r="G25" s="487"/>
      <c r="H25" s="159">
        <f t="shared" si="1"/>
        <v>0</v>
      </c>
      <c r="I25" s="18"/>
      <c r="J25" s="483"/>
      <c r="K25" s="17"/>
      <c r="L25" s="16"/>
      <c r="M25" s="19"/>
      <c r="N25" s="16"/>
      <c r="O25" s="56"/>
      <c r="P25" s="56"/>
      <c r="Q25" s="21"/>
    </row>
    <row r="26" spans="2:17" s="9" customFormat="1" ht="19.7" customHeight="1">
      <c r="B26" s="16"/>
      <c r="C26" s="16"/>
      <c r="D26" s="16"/>
      <c r="E26" s="486"/>
      <c r="F26" s="54"/>
      <c r="G26" s="487"/>
      <c r="H26" s="159">
        <f t="shared" si="1"/>
        <v>0</v>
      </c>
      <c r="I26" s="18"/>
      <c r="J26" s="483"/>
      <c r="K26" s="17"/>
      <c r="L26" s="16"/>
      <c r="M26" s="19"/>
      <c r="N26" s="16"/>
      <c r="O26" s="56"/>
      <c r="P26" s="56"/>
      <c r="Q26" s="21"/>
    </row>
    <row r="27" spans="2:17" s="9" customFormat="1" ht="19.7" customHeight="1">
      <c r="B27" s="16"/>
      <c r="C27" s="16"/>
      <c r="D27" s="16"/>
      <c r="E27" s="486"/>
      <c r="F27" s="54"/>
      <c r="G27" s="487"/>
      <c r="H27" s="159">
        <f t="shared" si="1"/>
        <v>0</v>
      </c>
      <c r="I27" s="18"/>
      <c r="J27" s="483"/>
      <c r="K27" s="17"/>
      <c r="L27" s="16"/>
      <c r="M27" s="19"/>
      <c r="N27" s="16"/>
      <c r="O27" s="56"/>
      <c r="P27" s="56"/>
      <c r="Q27" s="21"/>
    </row>
    <row r="28" spans="2:17" s="9" customFormat="1" ht="19.7" customHeight="1">
      <c r="B28" s="16"/>
      <c r="C28" s="16"/>
      <c r="D28" s="16"/>
      <c r="E28" s="486"/>
      <c r="F28" s="54"/>
      <c r="G28" s="487"/>
      <c r="H28" s="159">
        <f t="shared" si="1"/>
        <v>0</v>
      </c>
      <c r="I28" s="18"/>
      <c r="J28" s="483"/>
      <c r="K28" s="17"/>
      <c r="L28" s="16"/>
      <c r="M28" s="19"/>
      <c r="N28" s="16"/>
      <c r="O28" s="56"/>
      <c r="P28" s="56"/>
      <c r="Q28" s="21"/>
    </row>
    <row r="29" spans="2:17" s="9" customFormat="1" ht="19.7" customHeight="1">
      <c r="B29" s="16"/>
      <c r="C29" s="16"/>
      <c r="D29" s="16"/>
      <c r="E29" s="486"/>
      <c r="F29" s="54"/>
      <c r="G29" s="487"/>
      <c r="H29" s="159">
        <f t="shared" si="1"/>
        <v>0</v>
      </c>
      <c r="I29" s="18"/>
      <c r="J29" s="483"/>
      <c r="K29" s="17"/>
      <c r="L29" s="16"/>
      <c r="M29" s="19"/>
      <c r="N29" s="16"/>
      <c r="O29" s="56"/>
      <c r="P29" s="56"/>
      <c r="Q29" s="21"/>
    </row>
    <row r="30" spans="2:17" s="9" customFormat="1" ht="19.7" customHeight="1">
      <c r="B30" s="16"/>
      <c r="C30" s="16"/>
      <c r="D30" s="16"/>
      <c r="E30" s="486"/>
      <c r="F30" s="54"/>
      <c r="G30" s="487"/>
      <c r="H30" s="159">
        <f t="shared" si="1"/>
        <v>0</v>
      </c>
      <c r="I30" s="18"/>
      <c r="J30" s="483"/>
      <c r="K30" s="17"/>
      <c r="L30" s="16"/>
      <c r="M30" s="19"/>
      <c r="N30" s="16"/>
      <c r="O30" s="56"/>
      <c r="P30" s="56"/>
      <c r="Q30" s="21"/>
    </row>
    <row r="31" spans="2:17" s="9" customFormat="1" ht="19.7" customHeight="1">
      <c r="B31" s="16"/>
      <c r="C31" s="16"/>
      <c r="D31" s="16"/>
      <c r="E31" s="486"/>
      <c r="F31" s="54"/>
      <c r="G31" s="487"/>
      <c r="H31" s="159">
        <f t="shared" si="1"/>
        <v>0</v>
      </c>
      <c r="I31" s="18"/>
      <c r="J31" s="483"/>
      <c r="K31" s="17"/>
      <c r="L31" s="16"/>
      <c r="M31" s="19"/>
      <c r="N31" s="16"/>
      <c r="O31" s="56"/>
      <c r="P31" s="56"/>
      <c r="Q31" s="21"/>
    </row>
    <row r="32" spans="2:17" s="9" customFormat="1" ht="19.7" customHeight="1">
      <c r="B32" s="16"/>
      <c r="C32" s="16"/>
      <c r="D32" s="16"/>
      <c r="E32" s="486"/>
      <c r="F32" s="54"/>
      <c r="G32" s="487"/>
      <c r="H32" s="159">
        <f t="shared" si="1"/>
        <v>0</v>
      </c>
      <c r="I32" s="18"/>
      <c r="J32" s="483"/>
      <c r="K32" s="17"/>
      <c r="L32" s="16"/>
      <c r="M32" s="19"/>
      <c r="N32" s="16"/>
      <c r="O32" s="56"/>
      <c r="P32" s="56"/>
      <c r="Q32" s="21"/>
    </row>
    <row r="33" spans="2:17" s="9" customFormat="1" ht="19.7" customHeight="1">
      <c r="B33" s="16"/>
      <c r="C33" s="16"/>
      <c r="D33" s="16"/>
      <c r="E33" s="486"/>
      <c r="F33" s="54"/>
      <c r="G33" s="487"/>
      <c r="H33" s="159">
        <f t="shared" si="1"/>
        <v>0</v>
      </c>
      <c r="I33" s="18"/>
      <c r="J33" s="483"/>
      <c r="K33" s="17"/>
      <c r="L33" s="16"/>
      <c r="M33" s="19"/>
      <c r="N33" s="16"/>
      <c r="O33" s="56"/>
      <c r="P33" s="56"/>
      <c r="Q33" s="21"/>
    </row>
    <row r="34" spans="2:17" s="9" customFormat="1" ht="19.7" customHeight="1">
      <c r="B34" s="16"/>
      <c r="C34" s="16"/>
      <c r="D34" s="16"/>
      <c r="E34" s="486"/>
      <c r="F34" s="54"/>
      <c r="G34" s="487"/>
      <c r="H34" s="159">
        <f t="shared" si="1"/>
        <v>0</v>
      </c>
      <c r="I34" s="18"/>
      <c r="J34" s="483"/>
      <c r="K34" s="17"/>
      <c r="L34" s="16"/>
      <c r="M34" s="19"/>
      <c r="N34" s="16"/>
      <c r="O34" s="56"/>
      <c r="P34" s="56"/>
      <c r="Q34" s="21"/>
    </row>
    <row r="35" spans="2:17" s="9" customFormat="1" ht="19.7" customHeight="1">
      <c r="B35" s="16"/>
      <c r="C35" s="16"/>
      <c r="D35" s="16"/>
      <c r="E35" s="486"/>
      <c r="F35" s="54"/>
      <c r="G35" s="487"/>
      <c r="H35" s="159">
        <f t="shared" si="1"/>
        <v>0</v>
      </c>
      <c r="I35" s="18"/>
      <c r="J35" s="483"/>
      <c r="K35" s="17"/>
      <c r="L35" s="16"/>
      <c r="M35" s="19"/>
      <c r="N35" s="16"/>
      <c r="O35" s="56"/>
      <c r="P35" s="56"/>
      <c r="Q35" s="21"/>
    </row>
    <row r="36" spans="2:17" s="9" customFormat="1" ht="19.7" customHeight="1">
      <c r="B36" s="16"/>
      <c r="C36" s="16"/>
      <c r="D36" s="16"/>
      <c r="E36" s="486"/>
      <c r="F36" s="54"/>
      <c r="G36" s="487"/>
      <c r="H36" s="159">
        <f t="shared" si="1"/>
        <v>0</v>
      </c>
      <c r="I36" s="18"/>
      <c r="J36" s="483"/>
      <c r="K36" s="17"/>
      <c r="L36" s="16"/>
      <c r="M36" s="19"/>
      <c r="N36" s="16"/>
      <c r="O36" s="56"/>
      <c r="P36" s="56"/>
      <c r="Q36" s="21"/>
    </row>
    <row r="37" spans="2:17" s="9" customFormat="1" ht="19.7" customHeight="1">
      <c r="B37" s="16"/>
      <c r="C37" s="16"/>
      <c r="D37" s="16"/>
      <c r="E37" s="486"/>
      <c r="F37" s="54"/>
      <c r="G37" s="487"/>
      <c r="H37" s="159">
        <f t="shared" si="1"/>
        <v>0</v>
      </c>
      <c r="I37" s="18"/>
      <c r="J37" s="483"/>
      <c r="K37" s="17"/>
      <c r="L37" s="16"/>
      <c r="M37" s="19"/>
      <c r="N37" s="16"/>
      <c r="O37" s="56"/>
      <c r="P37" s="56"/>
      <c r="Q37" s="21"/>
    </row>
    <row r="38" spans="2:17" s="9" customFormat="1" ht="19.7" customHeight="1">
      <c r="B38" s="16"/>
      <c r="C38" s="16"/>
      <c r="D38" s="16"/>
      <c r="E38" s="486"/>
      <c r="F38" s="54"/>
      <c r="G38" s="487"/>
      <c r="H38" s="159">
        <f t="shared" si="1"/>
        <v>0</v>
      </c>
      <c r="I38" s="18"/>
      <c r="J38" s="483"/>
      <c r="K38" s="17"/>
      <c r="L38" s="16"/>
      <c r="M38" s="19"/>
      <c r="N38" s="16"/>
      <c r="O38" s="56"/>
      <c r="P38" s="56"/>
      <c r="Q38" s="21"/>
    </row>
    <row r="39" spans="2:17" s="9" customFormat="1" ht="19.7" customHeight="1">
      <c r="B39" s="16"/>
      <c r="C39" s="16"/>
      <c r="D39" s="16"/>
      <c r="E39" s="486"/>
      <c r="F39" s="54"/>
      <c r="G39" s="487"/>
      <c r="H39" s="159">
        <f t="shared" si="1"/>
        <v>0</v>
      </c>
      <c r="I39" s="18"/>
      <c r="J39" s="483"/>
      <c r="K39" s="17"/>
      <c r="L39" s="16"/>
      <c r="M39" s="19"/>
      <c r="N39" s="16"/>
      <c r="O39" s="56"/>
      <c r="P39" s="56"/>
      <c r="Q39" s="21"/>
    </row>
    <row r="40" spans="2:17" s="9" customFormat="1" ht="19.7" customHeight="1">
      <c r="B40" s="16"/>
      <c r="C40" s="16"/>
      <c r="D40" s="16"/>
      <c r="E40" s="486"/>
      <c r="F40" s="54"/>
      <c r="G40" s="487"/>
      <c r="H40" s="159">
        <f t="shared" si="1"/>
        <v>0</v>
      </c>
      <c r="I40" s="18"/>
      <c r="J40" s="483"/>
      <c r="K40" s="17"/>
      <c r="L40" s="16"/>
      <c r="M40" s="19"/>
      <c r="N40" s="16"/>
      <c r="O40" s="56"/>
      <c r="P40" s="56"/>
      <c r="Q40" s="21"/>
    </row>
    <row r="41" spans="2:17" s="9" customFormat="1" ht="19.7" customHeight="1">
      <c r="B41" s="16"/>
      <c r="C41" s="16"/>
      <c r="D41" s="16"/>
      <c r="E41" s="486"/>
      <c r="F41" s="54"/>
      <c r="G41" s="487"/>
      <c r="H41" s="159">
        <f t="shared" si="1"/>
        <v>0</v>
      </c>
      <c r="I41" s="18"/>
      <c r="J41" s="483"/>
      <c r="K41" s="17"/>
      <c r="L41" s="16"/>
      <c r="M41" s="19"/>
      <c r="N41" s="16"/>
      <c r="O41" s="56"/>
      <c r="P41" s="56"/>
      <c r="Q41" s="21"/>
    </row>
    <row r="42" spans="2:17" s="9" customFormat="1" ht="19.7" customHeight="1">
      <c r="B42" s="16"/>
      <c r="C42" s="16"/>
      <c r="D42" s="16"/>
      <c r="E42" s="486"/>
      <c r="F42" s="54"/>
      <c r="G42" s="487"/>
      <c r="H42" s="159">
        <f t="shared" si="1"/>
        <v>0</v>
      </c>
      <c r="I42" s="18"/>
      <c r="J42" s="483"/>
      <c r="K42" s="17"/>
      <c r="L42" s="16"/>
      <c r="M42" s="19"/>
      <c r="N42" s="16"/>
      <c r="O42" s="56"/>
      <c r="P42" s="56"/>
      <c r="Q42" s="21"/>
    </row>
    <row r="43" spans="2:17" s="9" customFormat="1" ht="19.7" customHeight="1">
      <c r="B43" s="16"/>
      <c r="C43" s="16"/>
      <c r="D43" s="16"/>
      <c r="E43" s="486"/>
      <c r="F43" s="54"/>
      <c r="G43" s="487"/>
      <c r="H43" s="159">
        <f t="shared" si="1"/>
        <v>0</v>
      </c>
      <c r="I43" s="18"/>
      <c r="J43" s="483"/>
      <c r="K43" s="17"/>
      <c r="L43" s="16"/>
      <c r="M43" s="19"/>
      <c r="N43" s="16"/>
      <c r="O43" s="56"/>
      <c r="P43" s="56"/>
      <c r="Q43" s="21"/>
    </row>
    <row r="44" spans="2:17" s="9" customFormat="1" ht="19.7" customHeight="1">
      <c r="B44" s="16"/>
      <c r="C44" s="16"/>
      <c r="D44" s="16"/>
      <c r="E44" s="486"/>
      <c r="F44" s="54"/>
      <c r="G44" s="487"/>
      <c r="H44" s="159">
        <f t="shared" si="1"/>
        <v>0</v>
      </c>
      <c r="I44" s="18"/>
      <c r="J44" s="483"/>
      <c r="K44" s="17"/>
      <c r="L44" s="16"/>
      <c r="M44" s="19"/>
      <c r="N44" s="16"/>
      <c r="O44" s="56"/>
      <c r="P44" s="56"/>
      <c r="Q44" s="21"/>
    </row>
    <row r="45" spans="2:17" s="9" customFormat="1" ht="19.7" customHeight="1">
      <c r="B45" s="16"/>
      <c r="C45" s="16"/>
      <c r="D45" s="16"/>
      <c r="E45" s="486"/>
      <c r="F45" s="54"/>
      <c r="G45" s="487"/>
      <c r="H45" s="159">
        <f t="shared" si="1"/>
        <v>0</v>
      </c>
      <c r="I45" s="18"/>
      <c r="J45" s="483"/>
      <c r="K45" s="17"/>
      <c r="L45" s="16"/>
      <c r="M45" s="19"/>
      <c r="N45" s="16"/>
      <c r="O45" s="56"/>
      <c r="P45" s="56"/>
      <c r="Q45" s="21"/>
    </row>
    <row r="46" spans="2:17" s="9" customFormat="1" ht="19.7" customHeight="1">
      <c r="B46" s="16"/>
      <c r="C46" s="16"/>
      <c r="D46" s="16"/>
      <c r="E46" s="486"/>
      <c r="F46" s="54"/>
      <c r="G46" s="487"/>
      <c r="H46" s="159">
        <f t="shared" si="1"/>
        <v>0</v>
      </c>
      <c r="I46" s="18"/>
      <c r="J46" s="483"/>
      <c r="K46" s="17"/>
      <c r="L46" s="16"/>
      <c r="M46" s="19"/>
      <c r="N46" s="16"/>
      <c r="O46" s="56"/>
      <c r="P46" s="56"/>
      <c r="Q46" s="21"/>
    </row>
    <row r="47" spans="2:17" s="9" customFormat="1" ht="19.7" customHeight="1">
      <c r="B47" s="16"/>
      <c r="C47" s="16"/>
      <c r="D47" s="16"/>
      <c r="E47" s="486"/>
      <c r="F47" s="54"/>
      <c r="G47" s="487"/>
      <c r="H47" s="159">
        <f t="shared" si="1"/>
        <v>0</v>
      </c>
      <c r="I47" s="18"/>
      <c r="J47" s="483"/>
      <c r="K47" s="17"/>
      <c r="L47" s="16"/>
      <c r="M47" s="19"/>
      <c r="N47" s="16"/>
      <c r="O47" s="56"/>
      <c r="P47" s="56"/>
      <c r="Q47" s="21"/>
    </row>
    <row r="48" spans="2:17" s="9" customFormat="1" ht="19.7" customHeight="1">
      <c r="B48" s="16"/>
      <c r="C48" s="16"/>
      <c r="D48" s="16"/>
      <c r="E48" s="486"/>
      <c r="F48" s="54"/>
      <c r="G48" s="487"/>
      <c r="H48" s="159">
        <f t="shared" si="1"/>
        <v>0</v>
      </c>
      <c r="I48" s="18"/>
      <c r="J48" s="483"/>
      <c r="K48" s="17"/>
      <c r="L48" s="16"/>
      <c r="M48" s="19"/>
      <c r="N48" s="16"/>
      <c r="O48" s="56"/>
      <c r="P48" s="56"/>
      <c r="Q48" s="21"/>
    </row>
    <row r="49" spans="2:17" s="9" customFormat="1" ht="19.7" customHeight="1">
      <c r="B49" s="16"/>
      <c r="C49" s="16"/>
      <c r="D49" s="16"/>
      <c r="E49" s="486"/>
      <c r="F49" s="54"/>
      <c r="G49" s="487"/>
      <c r="H49" s="159">
        <f t="shared" si="1"/>
        <v>0</v>
      </c>
      <c r="I49" s="18"/>
      <c r="J49" s="483"/>
      <c r="K49" s="17"/>
      <c r="L49" s="16"/>
      <c r="M49" s="19"/>
      <c r="N49" s="16"/>
      <c r="O49" s="56"/>
      <c r="P49" s="56"/>
      <c r="Q49" s="21"/>
    </row>
  </sheetData>
  <autoFilter ref="B9:O49" xr:uid="{7E8970F3-8BEF-4865-B929-D0D6D76749D3}">
    <sortState xmlns:xlrd2="http://schemas.microsoft.com/office/spreadsheetml/2017/richdata2" ref="B10:O49">
      <sortCondition ref="K9:K49"/>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2FBFA-5B8D-4065-820B-347BB333B917}">
  <dimension ref="B2:Q33"/>
  <sheetViews>
    <sheetView topLeftCell="E1" zoomScale="74" zoomScaleNormal="74" workbookViewId="0">
      <selection activeCell="P10" sqref="P10:P11"/>
    </sheetView>
  </sheetViews>
  <sheetFormatPr defaultRowHeight="18.75"/>
  <cols>
    <col min="1" max="1" width="2.625" style="3" customWidth="1"/>
    <col min="2" max="2" width="5.75" style="9" customWidth="1"/>
    <col min="3" max="4" width="20.75" style="3" customWidth="1"/>
    <col min="5" max="5" width="90.75" style="3" customWidth="1"/>
    <col min="6" max="6" width="6.25" style="3" customWidth="1"/>
    <col min="7" max="8" width="9.875" style="3" bestFit="1" customWidth="1"/>
    <col min="9" max="9" width="5.75" style="11" customWidth="1"/>
    <col min="10" max="10" width="57.375" style="3" customWidth="1"/>
    <col min="11" max="11" width="40.625" style="3" customWidth="1"/>
    <col min="12" max="12" width="40.75" style="9" customWidth="1"/>
    <col min="13" max="13" width="13.75" style="10" customWidth="1"/>
    <col min="14" max="14" width="6.375" style="3" customWidth="1"/>
    <col min="15" max="15" width="13.25" style="11" customWidth="1"/>
    <col min="16" max="16" width="18.875" style="126" customWidth="1"/>
    <col min="17" max="17" width="15.625" style="13" customWidth="1"/>
    <col min="18" max="16384" width="9" style="3"/>
  </cols>
  <sheetData>
    <row r="2" spans="2:17" ht="20.100000000000001" customHeight="1">
      <c r="B2" s="1" t="s">
        <v>0</v>
      </c>
      <c r="C2" s="1"/>
      <c r="D2" s="1"/>
      <c r="E2" s="2" t="s">
        <v>2604</v>
      </c>
      <c r="G2" s="4" t="s">
        <v>2</v>
      </c>
      <c r="H2" s="5"/>
      <c r="I2" s="6"/>
      <c r="J2" s="125">
        <f>SUM(H:H)</f>
        <v>22000</v>
      </c>
    </row>
    <row r="3" spans="2:17" ht="20.100000000000001" customHeight="1">
      <c r="B3" s="1" t="s">
        <v>3</v>
      </c>
      <c r="C3" s="1"/>
      <c r="D3" s="1"/>
      <c r="E3" s="14" t="s">
        <v>2427</v>
      </c>
    </row>
    <row r="4" spans="2:17" ht="20.100000000000001" customHeight="1">
      <c r="B4" s="1" t="s">
        <v>5</v>
      </c>
      <c r="C4" s="1"/>
      <c r="D4" s="1"/>
      <c r="E4" s="14">
        <v>195539</v>
      </c>
      <c r="G4" s="1044"/>
    </row>
    <row r="5" spans="2:17" ht="20.100000000000001" customHeight="1">
      <c r="B5" s="1" t="s">
        <v>6</v>
      </c>
      <c r="C5" s="1"/>
      <c r="D5" s="1"/>
      <c r="E5" s="15"/>
    </row>
    <row r="6" spans="2:17" ht="20.100000000000001" customHeight="1">
      <c r="B6" s="1" t="s">
        <v>8</v>
      </c>
      <c r="C6" s="1"/>
      <c r="D6" s="1"/>
      <c r="E6" s="15"/>
    </row>
    <row r="7" spans="2:17">
      <c r="F7" s="17"/>
    </row>
    <row r="8" spans="2:17" s="9" customFormat="1" ht="19.899999999999999" customHeight="1">
      <c r="B8" s="16" t="s">
        <v>9</v>
      </c>
      <c r="C8" s="16" t="s">
        <v>10</v>
      </c>
      <c r="D8" s="16" t="s">
        <v>11</v>
      </c>
      <c r="E8" s="17" t="s">
        <v>12</v>
      </c>
      <c r="F8" s="17" t="s">
        <v>680</v>
      </c>
      <c r="G8" s="17" t="s">
        <v>14</v>
      </c>
      <c r="H8" s="18" t="s">
        <v>15</v>
      </c>
      <c r="I8" s="18" t="s">
        <v>16</v>
      </c>
      <c r="J8" s="17" t="s">
        <v>17</v>
      </c>
      <c r="K8" s="17" t="s">
        <v>18</v>
      </c>
      <c r="L8" s="17" t="s">
        <v>19</v>
      </c>
      <c r="M8" s="19" t="s">
        <v>20</v>
      </c>
      <c r="N8" s="16" t="s">
        <v>21</v>
      </c>
      <c r="O8" s="17" t="s">
        <v>22</v>
      </c>
      <c r="P8" s="19" t="s">
        <v>23</v>
      </c>
      <c r="Q8" s="21" t="s">
        <v>24</v>
      </c>
    </row>
    <row r="9" spans="2:17" s="9" customFormat="1" ht="19.899999999999999" customHeight="1">
      <c r="B9" s="16">
        <v>1</v>
      </c>
      <c r="C9" s="59" t="s">
        <v>645</v>
      </c>
      <c r="D9" s="59" t="s">
        <v>645</v>
      </c>
      <c r="E9" s="202" t="s">
        <v>7523</v>
      </c>
      <c r="F9" s="1045">
        <v>1</v>
      </c>
      <c r="G9" s="63">
        <v>8500</v>
      </c>
      <c r="H9" s="118">
        <f t="shared" ref="H9:H16" si="0">F9*G9</f>
        <v>8500</v>
      </c>
      <c r="I9" s="90"/>
      <c r="J9" s="54" t="s">
        <v>7524</v>
      </c>
      <c r="K9" s="93"/>
      <c r="L9" s="72"/>
      <c r="M9" s="19">
        <v>44649</v>
      </c>
      <c r="N9" s="16"/>
      <c r="O9" s="56">
        <v>44670</v>
      </c>
      <c r="P9" s="19" t="s">
        <v>7525</v>
      </c>
      <c r="Q9" s="21"/>
    </row>
    <row r="10" spans="2:17" s="9" customFormat="1" ht="19.899999999999999" customHeight="1">
      <c r="B10" s="16">
        <v>1</v>
      </c>
      <c r="C10" s="59" t="s">
        <v>645</v>
      </c>
      <c r="D10" s="59" t="s">
        <v>645</v>
      </c>
      <c r="E10" s="202" t="s">
        <v>7526</v>
      </c>
      <c r="F10" s="1045">
        <v>1</v>
      </c>
      <c r="G10" s="63">
        <v>3300</v>
      </c>
      <c r="H10" s="118">
        <f t="shared" si="0"/>
        <v>3300</v>
      </c>
      <c r="I10" s="90"/>
      <c r="J10" s="54" t="s">
        <v>7527</v>
      </c>
      <c r="K10" s="93"/>
      <c r="L10" s="72"/>
      <c r="M10" s="19">
        <v>44649</v>
      </c>
      <c r="N10" s="16"/>
      <c r="O10" s="56">
        <v>44670</v>
      </c>
      <c r="P10" s="19" t="s">
        <v>7525</v>
      </c>
      <c r="Q10" s="21"/>
    </row>
    <row r="11" spans="2:17" s="9" customFormat="1" ht="19.899999999999999" customHeight="1">
      <c r="B11" s="16">
        <v>1</v>
      </c>
      <c r="C11" s="59" t="s">
        <v>645</v>
      </c>
      <c r="D11" s="59" t="s">
        <v>645</v>
      </c>
      <c r="E11" s="202" t="s">
        <v>7528</v>
      </c>
      <c r="F11" s="1045">
        <v>1</v>
      </c>
      <c r="G11" s="63">
        <v>10200</v>
      </c>
      <c r="H11" s="118">
        <f t="shared" si="0"/>
        <v>10200</v>
      </c>
      <c r="I11" s="90"/>
      <c r="J11" s="54" t="s">
        <v>7529</v>
      </c>
      <c r="K11" s="93"/>
      <c r="L11" s="72"/>
      <c r="M11" s="19">
        <v>44649</v>
      </c>
      <c r="N11" s="16"/>
      <c r="O11" s="56">
        <v>44670</v>
      </c>
      <c r="P11" s="19" t="s">
        <v>7525</v>
      </c>
      <c r="Q11" s="21"/>
    </row>
    <row r="12" spans="2:17" s="9" customFormat="1" ht="19.899999999999999" customHeight="1">
      <c r="B12" s="16"/>
      <c r="C12" s="59"/>
      <c r="D12" s="59"/>
      <c r="E12" s="202"/>
      <c r="F12" s="1045"/>
      <c r="G12" s="63"/>
      <c r="H12" s="118">
        <f t="shared" si="0"/>
        <v>0</v>
      </c>
      <c r="I12" s="90"/>
      <c r="J12" s="54"/>
      <c r="K12" s="93"/>
      <c r="L12" s="72"/>
      <c r="M12" s="19"/>
      <c r="N12" s="16"/>
      <c r="O12" s="17"/>
      <c r="P12" s="19"/>
      <c r="Q12" s="21"/>
    </row>
    <row r="13" spans="2:17" s="9" customFormat="1" ht="19.899999999999999" customHeight="1">
      <c r="B13" s="16"/>
      <c r="C13" s="59"/>
      <c r="D13" s="59"/>
      <c r="E13" s="202"/>
      <c r="F13" s="1045"/>
      <c r="G13" s="63"/>
      <c r="H13" s="118">
        <f t="shared" si="0"/>
        <v>0</v>
      </c>
      <c r="I13" s="90"/>
      <c r="J13" s="54"/>
      <c r="K13" s="93"/>
      <c r="L13" s="72"/>
      <c r="M13" s="19"/>
      <c r="N13" s="16"/>
      <c r="O13" s="17"/>
      <c r="P13" s="19"/>
      <c r="Q13" s="21"/>
    </row>
    <row r="14" spans="2:17" s="9" customFormat="1" ht="19.899999999999999" customHeight="1">
      <c r="B14" s="16"/>
      <c r="C14" s="59"/>
      <c r="D14" s="59"/>
      <c r="E14" s="202"/>
      <c r="F14" s="1045"/>
      <c r="G14" s="63"/>
      <c r="H14" s="118">
        <f t="shared" si="0"/>
        <v>0</v>
      </c>
      <c r="I14" s="90"/>
      <c r="J14" s="54"/>
      <c r="K14" s="93"/>
      <c r="L14" s="72"/>
      <c r="M14" s="19"/>
      <c r="N14" s="16"/>
      <c r="O14" s="17"/>
      <c r="P14" s="19"/>
      <c r="Q14" s="21"/>
    </row>
    <row r="15" spans="2:17" s="9" customFormat="1" ht="19.899999999999999" customHeight="1">
      <c r="B15" s="16"/>
      <c r="C15" s="59"/>
      <c r="D15" s="59"/>
      <c r="E15" s="202"/>
      <c r="F15" s="1045"/>
      <c r="G15" s="63"/>
      <c r="H15" s="118">
        <f t="shared" si="0"/>
        <v>0</v>
      </c>
      <c r="I15" s="90"/>
      <c r="J15" s="54"/>
      <c r="K15" s="93"/>
      <c r="L15" s="72"/>
      <c r="M15" s="19"/>
      <c r="N15" s="16"/>
      <c r="O15" s="17"/>
      <c r="P15" s="19"/>
      <c r="Q15" s="21"/>
    </row>
    <row r="16" spans="2:17" s="9" customFormat="1" ht="19.899999999999999" customHeight="1">
      <c r="B16" s="16"/>
      <c r="C16" s="59"/>
      <c r="D16" s="59"/>
      <c r="E16" s="202"/>
      <c r="F16" s="1045"/>
      <c r="G16" s="63"/>
      <c r="H16" s="118">
        <f t="shared" si="0"/>
        <v>0</v>
      </c>
      <c r="I16" s="90"/>
      <c r="J16" s="54"/>
      <c r="K16" s="93"/>
      <c r="L16" s="72"/>
      <c r="M16" s="19"/>
      <c r="N16" s="16"/>
      <c r="O16" s="17"/>
      <c r="P16" s="19"/>
      <c r="Q16" s="21"/>
    </row>
    <row r="17" spans="2:17" s="9" customFormat="1" ht="19.899999999999999" customHeight="1">
      <c r="B17" s="16"/>
      <c r="C17" s="59"/>
      <c r="D17" s="59"/>
      <c r="E17" s="54"/>
      <c r="F17" s="51"/>
      <c r="G17" s="63"/>
      <c r="H17" s="52">
        <f>F17*G17</f>
        <v>0</v>
      </c>
      <c r="I17" s="18"/>
      <c r="J17" s="146"/>
      <c r="K17" s="146"/>
      <c r="L17" s="72"/>
      <c r="M17" s="19"/>
      <c r="N17" s="16"/>
      <c r="O17" s="17"/>
      <c r="P17" s="19"/>
      <c r="Q17" s="21"/>
    </row>
    <row r="18" spans="2:17" s="75" customFormat="1" ht="19.899999999999999" customHeight="1">
      <c r="B18" s="16"/>
      <c r="C18" s="59"/>
      <c r="D18" s="59"/>
      <c r="E18" s="202"/>
      <c r="F18" s="1045"/>
      <c r="G18" s="63"/>
      <c r="H18" s="118">
        <f t="shared" ref="H18" si="1">F18*G18</f>
        <v>0</v>
      </c>
      <c r="I18" s="90"/>
      <c r="J18" s="50"/>
      <c r="K18" s="93"/>
      <c r="L18" s="72"/>
      <c r="M18" s="20"/>
      <c r="N18" s="73"/>
      <c r="O18" s="93"/>
      <c r="P18" s="19"/>
      <c r="Q18" s="74"/>
    </row>
    <row r="19" spans="2:17" s="75" customFormat="1" ht="19.899999999999999" customHeight="1">
      <c r="B19" s="16"/>
      <c r="C19" s="64"/>
      <c r="D19" s="64"/>
      <c r="E19" s="62"/>
      <c r="F19" s="1046"/>
      <c r="G19" s="203"/>
      <c r="H19" s="369">
        <f>F19*G19</f>
        <v>0</v>
      </c>
      <c r="I19" s="61"/>
      <c r="J19" s="50"/>
      <c r="K19" s="64"/>
      <c r="L19" s="72"/>
      <c r="M19" s="20"/>
      <c r="N19" s="73"/>
      <c r="O19" s="93"/>
      <c r="P19" s="20"/>
      <c r="Q19" s="74"/>
    </row>
    <row r="20" spans="2:17" s="75" customFormat="1" ht="19.899999999999999" customHeight="1">
      <c r="B20" s="16"/>
      <c r="C20" s="64"/>
      <c r="D20" s="64"/>
      <c r="E20" s="62"/>
      <c r="F20" s="1046"/>
      <c r="G20" s="203"/>
      <c r="H20" s="369">
        <f>F20*G20</f>
        <v>0</v>
      </c>
      <c r="I20" s="61"/>
      <c r="J20" s="50"/>
      <c r="K20" s="64"/>
      <c r="L20" s="72"/>
      <c r="M20" s="20"/>
      <c r="N20" s="73"/>
      <c r="O20" s="93"/>
      <c r="P20" s="20"/>
      <c r="Q20" s="74"/>
    </row>
    <row r="21" spans="2:17">
      <c r="H21" s="200"/>
    </row>
    <row r="22" spans="2:17">
      <c r="H22" s="200"/>
    </row>
    <row r="23" spans="2:17">
      <c r="H23" s="200"/>
    </row>
    <row r="24" spans="2:17">
      <c r="H24" s="200"/>
    </row>
    <row r="25" spans="2:17">
      <c r="H25" s="200"/>
    </row>
    <row r="26" spans="2:17">
      <c r="H26" s="200"/>
    </row>
    <row r="27" spans="2:17">
      <c r="H27" s="200"/>
    </row>
    <row r="28" spans="2:17">
      <c r="H28" s="200"/>
    </row>
    <row r="29" spans="2:17">
      <c r="H29" s="200"/>
    </row>
    <row r="30" spans="2:17">
      <c r="H30" s="200"/>
    </row>
    <row r="31" spans="2:17">
      <c r="H31" s="200"/>
    </row>
    <row r="32" spans="2:17">
      <c r="H32" s="200"/>
    </row>
    <row r="33" spans="8:8">
      <c r="H33" s="200"/>
    </row>
  </sheetData>
  <autoFilter ref="B8:O20"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3C024-6BC8-410A-B1EA-B8774F7F0D57}">
  <dimension ref="A1:B5"/>
  <sheetViews>
    <sheetView view="pageBreakPreview" zoomScale="60" zoomScaleNormal="100" workbookViewId="0">
      <selection activeCell="C28" sqref="C28"/>
    </sheetView>
  </sheetViews>
  <sheetFormatPr defaultColWidth="25.5" defaultRowHeight="18.75"/>
  <cols>
    <col min="1" max="1" width="13.25" style="3" bestFit="1" customWidth="1"/>
    <col min="2" max="2" width="46.875" style="3" customWidth="1"/>
    <col min="3" max="16384" width="25.5" style="3"/>
  </cols>
  <sheetData>
    <row r="1" spans="1:2" ht="69" customHeight="1">
      <c r="A1" s="1055" t="s">
        <v>0</v>
      </c>
      <c r="B1" s="1056" t="s">
        <v>2603</v>
      </c>
    </row>
    <row r="2" spans="1:2">
      <c r="A2" s="1055" t="s">
        <v>3</v>
      </c>
      <c r="B2" s="1057" t="s">
        <v>4</v>
      </c>
    </row>
    <row r="3" spans="1:2">
      <c r="A3" s="1055" t="s">
        <v>5</v>
      </c>
      <c r="B3" s="1058">
        <v>190957</v>
      </c>
    </row>
    <row r="4" spans="1:2">
      <c r="A4" s="1055" t="s">
        <v>6</v>
      </c>
      <c r="B4" s="1059">
        <v>44495</v>
      </c>
    </row>
    <row r="5" spans="1:2">
      <c r="A5" s="1055" t="s">
        <v>8</v>
      </c>
      <c r="B5" s="1059"/>
    </row>
  </sheetData>
  <phoneticPr fontId="3"/>
  <printOptions horizontalCentered="1"/>
  <pageMargins left="0.70866141732283472" right="0.70866141732283472" top="0.74803149606299213" bottom="0.74803149606299213" header="0.31496062992125984" footer="0.31496062992125984"/>
  <pageSetup paperSize="9" scale="148" orientation="portrait" r:id="rId1"/>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69ED7-4E03-450E-A55A-4F7438CDE23A}">
  <dimension ref="B2:R31"/>
  <sheetViews>
    <sheetView zoomScale="74" zoomScaleNormal="74" workbookViewId="0">
      <selection activeCell="E6" sqref="E6"/>
    </sheetView>
  </sheetViews>
  <sheetFormatPr defaultRowHeight="18.75"/>
  <cols>
    <col min="1" max="1" width="2.625" style="3" customWidth="1"/>
    <col min="2" max="2" width="5.75" style="9" customWidth="1"/>
    <col min="3" max="4" width="20.75" style="3" customWidth="1"/>
    <col min="5" max="5" width="68.625" style="3" customWidth="1"/>
    <col min="6" max="6" width="6.25" style="3" customWidth="1"/>
    <col min="7" max="8" width="9.875" style="3" bestFit="1" customWidth="1"/>
    <col min="9" max="9" width="5.75" style="11" customWidth="1"/>
    <col min="10" max="10" width="57.375" style="3" customWidth="1"/>
    <col min="11" max="11" width="40.625" style="3" customWidth="1"/>
    <col min="12" max="12" width="40.75" style="9" customWidth="1"/>
    <col min="13" max="13" width="13.75" style="10" customWidth="1"/>
    <col min="14" max="14" width="6.375" style="3" customWidth="1"/>
    <col min="15" max="15" width="13.25" style="11" customWidth="1"/>
    <col min="16" max="16" width="14.5" style="126" customWidth="1"/>
    <col min="17" max="17" width="15.625" style="13" customWidth="1"/>
    <col min="18" max="16384" width="9" style="3"/>
  </cols>
  <sheetData>
    <row r="2" spans="2:18" ht="20.100000000000001" customHeight="1">
      <c r="B2" s="1" t="s">
        <v>0</v>
      </c>
      <c r="C2" s="1"/>
      <c r="D2" s="1"/>
      <c r="E2" s="2" t="s">
        <v>2458</v>
      </c>
      <c r="G2" s="4" t="s">
        <v>2</v>
      </c>
      <c r="H2" s="5"/>
      <c r="I2" s="6"/>
      <c r="J2" s="125">
        <f>SUM(H:H)</f>
        <v>9740</v>
      </c>
    </row>
    <row r="3" spans="2:18" ht="20.100000000000001" customHeight="1">
      <c r="B3" s="1" t="s">
        <v>3</v>
      </c>
      <c r="C3" s="1"/>
      <c r="D3" s="1"/>
      <c r="E3" s="14" t="s">
        <v>2427</v>
      </c>
    </row>
    <row r="4" spans="2:18" ht="20.100000000000001" customHeight="1">
      <c r="B4" s="1" t="s">
        <v>5</v>
      </c>
      <c r="C4" s="1"/>
      <c r="D4" s="1"/>
      <c r="E4" s="14">
        <v>196631</v>
      </c>
      <c r="G4" s="1044"/>
    </row>
    <row r="5" spans="2:18" ht="20.100000000000001" customHeight="1">
      <c r="B5" s="1" t="s">
        <v>6</v>
      </c>
      <c r="C5" s="1"/>
      <c r="D5" s="1"/>
      <c r="E5" s="15">
        <v>44697</v>
      </c>
    </row>
    <row r="6" spans="2:18" ht="20.100000000000001" customHeight="1">
      <c r="B6" s="1" t="s">
        <v>8</v>
      </c>
      <c r="C6" s="1"/>
      <c r="D6" s="1"/>
      <c r="E6" s="15"/>
    </row>
    <row r="7" spans="2:18">
      <c r="F7" s="17"/>
    </row>
    <row r="8" spans="2:18" s="9" customFormat="1" ht="19.899999999999999" customHeight="1">
      <c r="B8" s="16" t="s">
        <v>9</v>
      </c>
      <c r="C8" s="16" t="s">
        <v>10</v>
      </c>
      <c r="D8" s="16" t="s">
        <v>11</v>
      </c>
      <c r="E8" s="17" t="s">
        <v>12</v>
      </c>
      <c r="F8" s="17"/>
      <c r="G8" s="17" t="s">
        <v>14</v>
      </c>
      <c r="H8" s="18" t="s">
        <v>15</v>
      </c>
      <c r="I8" s="18" t="s">
        <v>16</v>
      </c>
      <c r="J8" s="17" t="s">
        <v>17</v>
      </c>
      <c r="K8" s="17" t="s">
        <v>18</v>
      </c>
      <c r="L8" s="17" t="s">
        <v>19</v>
      </c>
      <c r="M8" s="19" t="s">
        <v>20</v>
      </c>
      <c r="N8" s="16" t="s">
        <v>21</v>
      </c>
      <c r="O8" s="17" t="s">
        <v>22</v>
      </c>
      <c r="P8" s="19" t="s">
        <v>23</v>
      </c>
      <c r="Q8" s="21" t="s">
        <v>24</v>
      </c>
    </row>
    <row r="9" spans="2:18" s="75" customFormat="1" ht="19.899999999999999" customHeight="1">
      <c r="B9" s="73">
        <v>1</v>
      </c>
      <c r="C9" s="93" t="s">
        <v>178</v>
      </c>
      <c r="D9" s="93" t="s">
        <v>178</v>
      </c>
      <c r="E9" s="116" t="s">
        <v>3080</v>
      </c>
      <c r="F9" s="1049">
        <v>1</v>
      </c>
      <c r="G9" s="63">
        <v>630</v>
      </c>
      <c r="H9" s="118">
        <f t="shared" ref="H9:H18" si="0">F9*G9</f>
        <v>630</v>
      </c>
      <c r="I9" s="90"/>
      <c r="J9" s="119" t="s">
        <v>2559</v>
      </c>
      <c r="K9" s="71" t="s">
        <v>3081</v>
      </c>
      <c r="L9" s="72" t="s">
        <v>2555</v>
      </c>
      <c r="M9" s="20">
        <v>44690</v>
      </c>
      <c r="N9" s="73"/>
      <c r="O9" s="57"/>
      <c r="P9" s="57">
        <v>44697</v>
      </c>
      <c r="Q9" s="74"/>
    </row>
    <row r="10" spans="2:18" s="75" customFormat="1" ht="19.899999999999999" customHeight="1">
      <c r="B10" s="73">
        <v>1</v>
      </c>
      <c r="C10" s="93" t="s">
        <v>178</v>
      </c>
      <c r="D10" s="93" t="s">
        <v>178</v>
      </c>
      <c r="E10" s="116" t="s">
        <v>3083</v>
      </c>
      <c r="F10" s="1049">
        <v>1</v>
      </c>
      <c r="G10" s="63">
        <v>630</v>
      </c>
      <c r="H10" s="118">
        <f t="shared" si="0"/>
        <v>630</v>
      </c>
      <c r="I10" s="90"/>
      <c r="J10" s="119" t="s">
        <v>2559</v>
      </c>
      <c r="K10" s="71" t="s">
        <v>3081</v>
      </c>
      <c r="L10" s="72" t="s">
        <v>2555</v>
      </c>
      <c r="M10" s="20">
        <v>44690</v>
      </c>
      <c r="N10" s="73"/>
      <c r="O10" s="57"/>
      <c r="P10" s="57">
        <v>44697</v>
      </c>
      <c r="Q10" s="74"/>
    </row>
    <row r="11" spans="2:18" s="75" customFormat="1" ht="19.899999999999999" customHeight="1">
      <c r="B11" s="73">
        <v>1</v>
      </c>
      <c r="C11" s="93" t="s">
        <v>178</v>
      </c>
      <c r="D11" s="93" t="s">
        <v>178</v>
      </c>
      <c r="E11" s="116" t="s">
        <v>3084</v>
      </c>
      <c r="F11" s="1049">
        <v>1</v>
      </c>
      <c r="G11" s="63">
        <v>3800</v>
      </c>
      <c r="H11" s="118">
        <f t="shared" si="0"/>
        <v>3800</v>
      </c>
      <c r="I11" s="90"/>
      <c r="J11" s="119" t="s">
        <v>3085</v>
      </c>
      <c r="K11" s="71" t="s">
        <v>3081</v>
      </c>
      <c r="L11" s="72" t="s">
        <v>2555</v>
      </c>
      <c r="M11" s="20">
        <v>44690</v>
      </c>
      <c r="N11" s="73"/>
      <c r="O11" s="57"/>
      <c r="P11" s="57">
        <v>44697</v>
      </c>
      <c r="Q11" s="74"/>
      <c r="R11" s="1054"/>
    </row>
    <row r="12" spans="2:18" s="75" customFormat="1" ht="19.899999999999999" customHeight="1">
      <c r="B12" s="73">
        <v>1</v>
      </c>
      <c r="C12" s="93" t="s">
        <v>178</v>
      </c>
      <c r="D12" s="93" t="s">
        <v>178</v>
      </c>
      <c r="E12" s="116" t="s">
        <v>3086</v>
      </c>
      <c r="F12" s="1049">
        <v>1</v>
      </c>
      <c r="G12" s="63">
        <v>3800</v>
      </c>
      <c r="H12" s="118">
        <f t="shared" si="0"/>
        <v>3800</v>
      </c>
      <c r="I12" s="90"/>
      <c r="J12" s="119" t="s">
        <v>3085</v>
      </c>
      <c r="K12" s="71" t="s">
        <v>3081</v>
      </c>
      <c r="L12" s="72" t="s">
        <v>2555</v>
      </c>
      <c r="M12" s="20">
        <v>44690</v>
      </c>
      <c r="N12" s="73"/>
      <c r="O12" s="57"/>
      <c r="P12" s="57">
        <v>44697</v>
      </c>
      <c r="Q12" s="74"/>
      <c r="R12" s="1054"/>
    </row>
    <row r="13" spans="2:18" s="75" customFormat="1" ht="19.899999999999999" customHeight="1">
      <c r="B13" s="73">
        <v>3</v>
      </c>
      <c r="C13" s="93" t="s">
        <v>178</v>
      </c>
      <c r="D13" s="93" t="s">
        <v>178</v>
      </c>
      <c r="E13" s="116" t="s">
        <v>3087</v>
      </c>
      <c r="F13" s="1049">
        <v>2</v>
      </c>
      <c r="G13" s="63">
        <v>440</v>
      </c>
      <c r="H13" s="118">
        <f t="shared" si="0"/>
        <v>880</v>
      </c>
      <c r="I13" s="90"/>
      <c r="J13" s="119" t="s">
        <v>3088</v>
      </c>
      <c r="K13" s="71" t="s">
        <v>3081</v>
      </c>
      <c r="L13" s="72" t="s">
        <v>2547</v>
      </c>
      <c r="M13" s="20">
        <v>44690</v>
      </c>
      <c r="N13" s="73"/>
      <c r="O13" s="57"/>
      <c r="P13" s="57">
        <v>44697</v>
      </c>
      <c r="Q13" s="74"/>
      <c r="R13" s="1054"/>
    </row>
    <row r="14" spans="2:18" s="75" customFormat="1" ht="19.899999999999999" customHeight="1">
      <c r="B14" s="73"/>
      <c r="C14" s="93"/>
      <c r="D14" s="93"/>
      <c r="E14" s="116"/>
      <c r="F14" s="1049"/>
      <c r="G14" s="63"/>
      <c r="H14" s="118">
        <f t="shared" si="0"/>
        <v>0</v>
      </c>
      <c r="I14" s="90"/>
      <c r="J14" s="119"/>
      <c r="K14" s="70"/>
      <c r="L14" s="72"/>
      <c r="M14" s="20"/>
      <c r="N14" s="73"/>
      <c r="O14" s="57"/>
      <c r="P14" s="20"/>
      <c r="Q14" s="74"/>
      <c r="R14" s="1054"/>
    </row>
    <row r="15" spans="2:18" s="75" customFormat="1" ht="19.899999999999999" customHeight="1">
      <c r="B15" s="73"/>
      <c r="C15" s="93"/>
      <c r="D15" s="93"/>
      <c r="E15" s="116"/>
      <c r="F15" s="1049"/>
      <c r="G15" s="63"/>
      <c r="H15" s="118">
        <f t="shared" si="0"/>
        <v>0</v>
      </c>
      <c r="I15" s="90"/>
      <c r="J15" s="119"/>
      <c r="K15" s="70"/>
      <c r="L15" s="72"/>
      <c r="M15" s="20"/>
      <c r="N15" s="73"/>
      <c r="O15" s="57"/>
      <c r="P15" s="20"/>
      <c r="Q15" s="74"/>
      <c r="R15" s="1054"/>
    </row>
    <row r="16" spans="2:18" s="75" customFormat="1" ht="19.899999999999999" customHeight="1">
      <c r="B16" s="73"/>
      <c r="C16" s="93"/>
      <c r="D16" s="93"/>
      <c r="E16" s="116"/>
      <c r="F16" s="1049"/>
      <c r="G16" s="63"/>
      <c r="H16" s="118">
        <f t="shared" si="0"/>
        <v>0</v>
      </c>
      <c r="I16" s="90"/>
      <c r="J16" s="119"/>
      <c r="K16" s="70"/>
      <c r="L16" s="72"/>
      <c r="M16" s="20"/>
      <c r="N16" s="73"/>
      <c r="O16" s="57"/>
      <c r="P16" s="20"/>
      <c r="Q16" s="74"/>
      <c r="R16" s="1054"/>
    </row>
    <row r="17" spans="2:17" s="75" customFormat="1" ht="19.899999999999999" customHeight="1">
      <c r="B17" s="73"/>
      <c r="C17" s="93"/>
      <c r="D17" s="93"/>
      <c r="E17" s="116"/>
      <c r="F17" s="1049"/>
      <c r="G17" s="52"/>
      <c r="H17" s="118">
        <f t="shared" si="0"/>
        <v>0</v>
      </c>
      <c r="I17" s="90"/>
      <c r="J17" s="119"/>
      <c r="K17" s="71"/>
      <c r="L17" s="17"/>
      <c r="M17" s="20"/>
      <c r="N17" s="73"/>
      <c r="O17" s="57"/>
      <c r="P17" s="20"/>
      <c r="Q17" s="74"/>
    </row>
    <row r="18" spans="2:17" s="75" customFormat="1" ht="19.899999999999999" customHeight="1">
      <c r="B18" s="73"/>
      <c r="C18" s="93"/>
      <c r="D18" s="93"/>
      <c r="E18" s="116"/>
      <c r="F18" s="1049"/>
      <c r="G18" s="52"/>
      <c r="H18" s="118">
        <f t="shared" si="0"/>
        <v>0</v>
      </c>
      <c r="I18" s="90"/>
      <c r="J18" s="119"/>
      <c r="K18" s="71"/>
      <c r="L18" s="17"/>
      <c r="M18" s="20"/>
      <c r="N18" s="73"/>
      <c r="O18" s="57"/>
      <c r="P18" s="20"/>
      <c r="Q18" s="74"/>
    </row>
    <row r="19" spans="2:17">
      <c r="H19" s="200"/>
    </row>
    <row r="20" spans="2:17">
      <c r="H20" s="200"/>
    </row>
    <row r="21" spans="2:17">
      <c r="H21" s="200"/>
    </row>
    <row r="22" spans="2:17">
      <c r="H22" s="200"/>
    </row>
    <row r="23" spans="2:17">
      <c r="H23" s="200"/>
    </row>
    <row r="24" spans="2:17">
      <c r="H24" s="200"/>
    </row>
    <row r="25" spans="2:17">
      <c r="H25" s="200"/>
    </row>
    <row r="26" spans="2:17">
      <c r="H26" s="200"/>
    </row>
    <row r="27" spans="2:17">
      <c r="H27" s="200"/>
    </row>
    <row r="28" spans="2:17">
      <c r="H28" s="200"/>
    </row>
    <row r="29" spans="2:17">
      <c r="H29" s="200"/>
    </row>
    <row r="30" spans="2:17">
      <c r="H30" s="200"/>
    </row>
    <row r="31" spans="2:17">
      <c r="H31" s="200"/>
    </row>
  </sheetData>
  <autoFilter ref="B8:O18" xr:uid="{00000000-0009-0000-0000-00000000000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B0A2F-D7A7-495C-9A7F-8ABBBE300BEC}">
  <dimension ref="A1:B5"/>
  <sheetViews>
    <sheetView view="pageBreakPreview" zoomScale="60" zoomScaleNormal="100" workbookViewId="0">
      <selection activeCell="C28" sqref="C28"/>
    </sheetView>
  </sheetViews>
  <sheetFormatPr defaultColWidth="25.5" defaultRowHeight="18.75"/>
  <cols>
    <col min="1" max="1" width="13.25" style="3" bestFit="1" customWidth="1"/>
    <col min="2" max="2" width="46.875" style="3" customWidth="1"/>
    <col min="3" max="16384" width="25.5" style="3"/>
  </cols>
  <sheetData>
    <row r="1" spans="1:2" ht="69" customHeight="1">
      <c r="A1" s="1055" t="s">
        <v>0</v>
      </c>
      <c r="B1" s="1056" t="s">
        <v>2603</v>
      </c>
    </row>
    <row r="2" spans="1:2">
      <c r="A2" s="1055" t="s">
        <v>3</v>
      </c>
      <c r="B2" s="1057" t="s">
        <v>4</v>
      </c>
    </row>
    <row r="3" spans="1:2">
      <c r="A3" s="1055" t="s">
        <v>5</v>
      </c>
      <c r="B3" s="1058">
        <v>190957</v>
      </c>
    </row>
    <row r="4" spans="1:2">
      <c r="A4" s="1055" t="s">
        <v>6</v>
      </c>
      <c r="B4" s="1059">
        <v>44495</v>
      </c>
    </row>
    <row r="5" spans="1:2">
      <c r="A5" s="1055" t="s">
        <v>8</v>
      </c>
      <c r="B5" s="1059"/>
    </row>
  </sheetData>
  <phoneticPr fontId="3"/>
  <printOptions horizontalCentered="1"/>
  <pageMargins left="0.70866141732283472" right="0.70866141732283472" top="0.74803149606299213" bottom="0.74803149606299213" header="0.31496062992125984" footer="0.31496062992125984"/>
  <pageSetup paperSize="9" scale="148" orientation="portrait" r:id="rId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07F6F-4CAC-4E2B-81C7-C0F4CB621191}">
  <dimension ref="B2:Q41"/>
  <sheetViews>
    <sheetView zoomScale="85" zoomScaleNormal="85" workbookViewId="0">
      <pane xSplit="10" ySplit="8" topLeftCell="K9" activePane="bottomRight" state="frozen"/>
      <selection pane="topRight" activeCell="K1" sqref="K1"/>
      <selection pane="bottomLeft" activeCell="A9" sqref="A9"/>
      <selection pane="bottomRight" activeCell="M21" sqref="M21"/>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24.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24.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24.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24.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24.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24.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24.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24.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24.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24.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24.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24.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24.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24.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24.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24.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24.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24.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24.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24.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24.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24.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24.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24.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24.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24.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24.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24.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24.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24.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24.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24.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24.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24.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24.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24.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24.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24.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24.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24.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24.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24.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24.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24.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24.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24.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24.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24.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24.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24.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24.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24.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24.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24.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24.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24.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24.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24.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24.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24.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24.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24.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24.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24.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7530</v>
      </c>
      <c r="G2" s="4" t="s">
        <v>2</v>
      </c>
      <c r="H2" s="5"/>
      <c r="I2" s="6"/>
      <c r="J2" s="125">
        <f>SUM(H:H)</f>
        <v>13284</v>
      </c>
    </row>
    <row r="3" spans="2:17" ht="20.100000000000001" customHeight="1">
      <c r="B3" s="1" t="s">
        <v>3</v>
      </c>
      <c r="C3" s="1"/>
      <c r="D3" s="1"/>
      <c r="E3" s="14" t="s">
        <v>7531</v>
      </c>
    </row>
    <row r="4" spans="2:17" ht="20.100000000000001" customHeight="1">
      <c r="B4" s="1" t="s">
        <v>5</v>
      </c>
      <c r="C4" s="1"/>
      <c r="D4" s="1"/>
      <c r="E4" s="14">
        <v>199145</v>
      </c>
    </row>
    <row r="5" spans="2:17" ht="20.100000000000001" customHeight="1">
      <c r="B5" s="1" t="s">
        <v>6</v>
      </c>
      <c r="C5" s="1"/>
      <c r="D5" s="1"/>
      <c r="E5" s="15">
        <v>44816</v>
      </c>
    </row>
    <row r="6" spans="2:17" ht="20.100000000000001" customHeight="1">
      <c r="B6" s="1" t="s">
        <v>8</v>
      </c>
      <c r="C6" s="1"/>
      <c r="D6" s="1"/>
      <c r="E6" s="15"/>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c r="H9" s="290"/>
      <c r="I9" s="18"/>
      <c r="J9" s="146"/>
      <c r="K9" s="146"/>
      <c r="L9" s="17"/>
      <c r="M9" s="19"/>
      <c r="N9" s="16"/>
      <c r="O9" s="17"/>
      <c r="P9" s="19"/>
      <c r="Q9" s="21"/>
    </row>
    <row r="10" spans="2:17" s="9" customFormat="1" ht="19.7" customHeight="1">
      <c r="B10" s="16">
        <v>3</v>
      </c>
      <c r="C10" s="16" t="s">
        <v>7532</v>
      </c>
      <c r="D10" s="16" t="s">
        <v>1623</v>
      </c>
      <c r="E10" s="146" t="s">
        <v>7533</v>
      </c>
      <c r="F10" s="2109">
        <v>1</v>
      </c>
      <c r="G10" s="52">
        <v>220</v>
      </c>
      <c r="H10" s="1047">
        <f t="shared" ref="H10:H37" si="0">F10*G10</f>
        <v>220</v>
      </c>
      <c r="I10" s="18"/>
      <c r="J10" s="146" t="s">
        <v>7534</v>
      </c>
      <c r="K10" s="17" t="s">
        <v>7535</v>
      </c>
      <c r="L10" s="17"/>
      <c r="M10" s="19">
        <v>44791</v>
      </c>
      <c r="N10" s="16"/>
      <c r="O10" s="56"/>
      <c r="P10" s="19">
        <v>44803</v>
      </c>
      <c r="Q10" s="19">
        <v>44803</v>
      </c>
    </row>
    <row r="11" spans="2:17" s="9" customFormat="1" ht="19.7" customHeight="1">
      <c r="B11" s="16">
        <v>3</v>
      </c>
      <c r="C11" s="16" t="s">
        <v>1623</v>
      </c>
      <c r="D11" s="16" t="s">
        <v>1623</v>
      </c>
      <c r="E11" s="146" t="s">
        <v>7536</v>
      </c>
      <c r="F11" s="2109">
        <v>1</v>
      </c>
      <c r="G11" s="52">
        <v>2470</v>
      </c>
      <c r="H11" s="1047">
        <f t="shared" si="0"/>
        <v>2470</v>
      </c>
      <c r="I11" s="18"/>
      <c r="J11" s="146" t="s">
        <v>7537</v>
      </c>
      <c r="K11" s="17" t="s">
        <v>7535</v>
      </c>
      <c r="L11" s="17"/>
      <c r="M11" s="19">
        <v>44791</v>
      </c>
      <c r="N11" s="16"/>
      <c r="O11" s="56"/>
      <c r="P11" s="19">
        <v>44803</v>
      </c>
      <c r="Q11" s="19">
        <v>44803</v>
      </c>
    </row>
    <row r="12" spans="2:17" s="9" customFormat="1" ht="19.7" customHeight="1">
      <c r="B12" s="16">
        <v>3</v>
      </c>
      <c r="C12" s="16" t="s">
        <v>7538</v>
      </c>
      <c r="D12" s="16" t="s">
        <v>1623</v>
      </c>
      <c r="E12" s="146" t="s">
        <v>7539</v>
      </c>
      <c r="F12" s="2109">
        <v>1</v>
      </c>
      <c r="G12" s="52">
        <v>91</v>
      </c>
      <c r="H12" s="1047">
        <f t="shared" si="0"/>
        <v>91</v>
      </c>
      <c r="I12" s="18"/>
      <c r="J12" s="146" t="s">
        <v>7540</v>
      </c>
      <c r="K12" s="17" t="s">
        <v>7535</v>
      </c>
      <c r="L12" s="17"/>
      <c r="M12" s="19">
        <v>44791</v>
      </c>
      <c r="N12" s="16"/>
      <c r="O12" s="56"/>
      <c r="P12" s="19">
        <v>44803</v>
      </c>
      <c r="Q12" s="19">
        <v>44803</v>
      </c>
    </row>
    <row r="13" spans="2:17" s="9" customFormat="1" ht="19.7" customHeight="1">
      <c r="B13" s="16">
        <v>3</v>
      </c>
      <c r="C13" s="16" t="s">
        <v>7538</v>
      </c>
      <c r="D13" s="16" t="s">
        <v>1623</v>
      </c>
      <c r="E13" s="145" t="s">
        <v>7541</v>
      </c>
      <c r="F13" s="2109">
        <v>1</v>
      </c>
      <c r="G13" s="52">
        <v>91</v>
      </c>
      <c r="H13" s="52">
        <f t="shared" si="0"/>
        <v>91</v>
      </c>
      <c r="I13" s="18"/>
      <c r="J13" s="54" t="s">
        <v>7540</v>
      </c>
      <c r="K13" s="17" t="s">
        <v>7535</v>
      </c>
      <c r="L13" s="17"/>
      <c r="M13" s="19">
        <v>44791</v>
      </c>
      <c r="N13" s="16"/>
      <c r="O13" s="56"/>
      <c r="P13" s="19">
        <v>44803</v>
      </c>
      <c r="Q13" s="19">
        <v>44803</v>
      </c>
    </row>
    <row r="14" spans="2:17" s="205" customFormat="1" ht="19.7" customHeight="1">
      <c r="B14" s="16">
        <v>3</v>
      </c>
      <c r="C14" s="16" t="s">
        <v>7538</v>
      </c>
      <c r="D14" s="16" t="s">
        <v>1623</v>
      </c>
      <c r="E14" s="146" t="s">
        <v>7542</v>
      </c>
      <c r="F14" s="2109">
        <v>1</v>
      </c>
      <c r="G14" s="203">
        <v>99</v>
      </c>
      <c r="H14" s="203">
        <f t="shared" si="0"/>
        <v>99</v>
      </c>
      <c r="I14" s="61"/>
      <c r="J14" s="62" t="s">
        <v>7543</v>
      </c>
      <c r="K14" s="17" t="s">
        <v>7535</v>
      </c>
      <c r="L14" s="64"/>
      <c r="M14" s="19">
        <v>44791</v>
      </c>
      <c r="N14" s="59"/>
      <c r="O14" s="56"/>
      <c r="P14" s="19">
        <v>44803</v>
      </c>
      <c r="Q14" s="19">
        <v>44803</v>
      </c>
    </row>
    <row r="15" spans="2:17" s="205" customFormat="1" ht="19.7" customHeight="1">
      <c r="B15" s="16">
        <v>3</v>
      </c>
      <c r="C15" s="16" t="s">
        <v>7538</v>
      </c>
      <c r="D15" s="16" t="s">
        <v>1623</v>
      </c>
      <c r="E15" s="146" t="s">
        <v>7544</v>
      </c>
      <c r="F15" s="2109">
        <v>1</v>
      </c>
      <c r="G15" s="203">
        <v>99</v>
      </c>
      <c r="H15" s="203">
        <f t="shared" si="0"/>
        <v>99</v>
      </c>
      <c r="I15" s="61"/>
      <c r="J15" s="62" t="s">
        <v>7540</v>
      </c>
      <c r="K15" s="17" t="s">
        <v>7535</v>
      </c>
      <c r="L15" s="64"/>
      <c r="M15" s="19">
        <v>44791</v>
      </c>
      <c r="N15" s="59"/>
      <c r="O15" s="56"/>
      <c r="P15" s="19">
        <v>44803</v>
      </c>
      <c r="Q15" s="19">
        <v>44803</v>
      </c>
    </row>
    <row r="16" spans="2:17" s="9" customFormat="1" ht="19.7" customHeight="1">
      <c r="B16" s="16">
        <v>3</v>
      </c>
      <c r="C16" s="16" t="s">
        <v>2087</v>
      </c>
      <c r="D16" s="16" t="s">
        <v>1623</v>
      </c>
      <c r="E16" s="146" t="s">
        <v>7545</v>
      </c>
      <c r="F16" s="2109">
        <v>1</v>
      </c>
      <c r="G16" s="52">
        <v>8448</v>
      </c>
      <c r="H16" s="52">
        <f t="shared" si="0"/>
        <v>8448</v>
      </c>
      <c r="I16" s="18"/>
      <c r="J16" s="54" t="s">
        <v>7546</v>
      </c>
      <c r="K16" s="17" t="s">
        <v>7535</v>
      </c>
      <c r="L16" s="17"/>
      <c r="M16" s="19">
        <v>44791</v>
      </c>
      <c r="N16" s="16"/>
      <c r="O16" s="56"/>
      <c r="P16" s="19">
        <v>44803</v>
      </c>
      <c r="Q16" s="19">
        <v>44803</v>
      </c>
    </row>
    <row r="17" spans="2:17" s="9" customFormat="1" ht="19.7" customHeight="1">
      <c r="B17" s="16">
        <v>3</v>
      </c>
      <c r="C17" s="16" t="s">
        <v>1623</v>
      </c>
      <c r="D17" s="16" t="s">
        <v>1623</v>
      </c>
      <c r="E17" s="146" t="s">
        <v>7547</v>
      </c>
      <c r="F17" s="2109">
        <v>1</v>
      </c>
      <c r="G17" s="290">
        <v>1010</v>
      </c>
      <c r="H17" s="290">
        <f>F17*G17</f>
        <v>1010</v>
      </c>
      <c r="I17" s="18"/>
      <c r="J17" s="54" t="s">
        <v>2476</v>
      </c>
      <c r="K17" s="17" t="s">
        <v>7535</v>
      </c>
      <c r="L17" s="17"/>
      <c r="M17" s="19">
        <v>44791</v>
      </c>
      <c r="N17" s="16"/>
      <c r="O17" s="56"/>
      <c r="P17" s="19">
        <v>44803</v>
      </c>
      <c r="Q17" s="19">
        <v>44803</v>
      </c>
    </row>
    <row r="18" spans="2:17" s="9" customFormat="1" ht="19.7" customHeight="1">
      <c r="B18" s="16">
        <v>3</v>
      </c>
      <c r="C18" s="16" t="s">
        <v>1030</v>
      </c>
      <c r="D18" s="16" t="s">
        <v>1623</v>
      </c>
      <c r="E18" s="145" t="s">
        <v>7548</v>
      </c>
      <c r="F18" s="183">
        <v>2</v>
      </c>
      <c r="G18" s="63">
        <v>265</v>
      </c>
      <c r="H18" s="1047">
        <f>F18*G18</f>
        <v>530</v>
      </c>
      <c r="I18" s="18"/>
      <c r="J18" s="54" t="s">
        <v>7549</v>
      </c>
      <c r="K18" s="17" t="s">
        <v>7535</v>
      </c>
      <c r="L18" s="17"/>
      <c r="M18" s="19">
        <v>44791</v>
      </c>
      <c r="N18" s="16"/>
      <c r="O18" s="56"/>
      <c r="P18" s="19">
        <v>44803</v>
      </c>
      <c r="Q18" s="19">
        <v>44803</v>
      </c>
    </row>
    <row r="19" spans="2:17" s="9" customFormat="1" ht="19.7" customHeight="1">
      <c r="B19" s="16">
        <v>3</v>
      </c>
      <c r="C19" s="16" t="s">
        <v>1030</v>
      </c>
      <c r="D19" s="16" t="s">
        <v>1623</v>
      </c>
      <c r="E19" s="145" t="s">
        <v>1031</v>
      </c>
      <c r="F19" s="183">
        <v>1</v>
      </c>
      <c r="G19" s="63">
        <v>226</v>
      </c>
      <c r="H19" s="1047">
        <f>F19*G19</f>
        <v>226</v>
      </c>
      <c r="I19" s="18"/>
      <c r="J19" s="54" t="s">
        <v>7549</v>
      </c>
      <c r="K19" s="17" t="s">
        <v>7535</v>
      </c>
      <c r="L19" s="292"/>
      <c r="M19" s="19">
        <v>44791</v>
      </c>
      <c r="N19" s="16"/>
      <c r="O19" s="56"/>
      <c r="P19" s="19">
        <v>44803</v>
      </c>
      <c r="Q19" s="19">
        <v>44803</v>
      </c>
    </row>
    <row r="20" spans="2:17" s="9" customFormat="1" ht="19.7" customHeight="1">
      <c r="B20" s="381"/>
      <c r="C20" s="16"/>
      <c r="D20" s="16"/>
      <c r="E20" s="145"/>
      <c r="F20" s="17"/>
      <c r="G20" s="52"/>
      <c r="H20" s="52">
        <f t="shared" si="0"/>
        <v>0</v>
      </c>
      <c r="I20" s="18"/>
      <c r="J20" s="54"/>
      <c r="K20" s="17"/>
      <c r="L20" s="17"/>
      <c r="M20" s="19"/>
      <c r="N20" s="16"/>
      <c r="O20" s="17"/>
      <c r="P20" s="19"/>
      <c r="Q20" s="19"/>
    </row>
    <row r="21" spans="2:17" s="9" customFormat="1" ht="19.7" customHeight="1">
      <c r="B21" s="16"/>
      <c r="C21" s="16"/>
      <c r="D21" s="16"/>
      <c r="E21" s="145"/>
      <c r="F21" s="183"/>
      <c r="G21" s="63"/>
      <c r="H21" s="118"/>
      <c r="I21" s="90"/>
      <c r="J21" s="54"/>
      <c r="K21" s="146"/>
      <c r="L21" s="17"/>
      <c r="M21" s="19"/>
      <c r="N21" s="16"/>
      <c r="O21" s="17"/>
      <c r="P21" s="19"/>
      <c r="Q21" s="21"/>
    </row>
    <row r="22" spans="2:17" s="9" customFormat="1" ht="19.7" customHeight="1">
      <c r="B22" s="16"/>
      <c r="C22" s="16"/>
      <c r="D22" s="16"/>
      <c r="E22" s="145"/>
      <c r="F22" s="183"/>
      <c r="G22" s="63"/>
      <c r="H22" s="118">
        <f t="shared" si="0"/>
        <v>0</v>
      </c>
      <c r="I22" s="90"/>
      <c r="J22" s="54"/>
      <c r="K22" s="146"/>
      <c r="L22" s="17"/>
      <c r="M22" s="19"/>
      <c r="N22" s="16"/>
      <c r="O22" s="17"/>
      <c r="P22" s="19"/>
      <c r="Q22" s="21"/>
    </row>
    <row r="23" spans="2:17" s="9" customFormat="1" ht="19.7" customHeight="1">
      <c r="B23" s="16"/>
      <c r="C23" s="16"/>
      <c r="D23" s="16"/>
      <c r="E23" s="145"/>
      <c r="F23" s="183"/>
      <c r="G23" s="63"/>
      <c r="H23" s="118">
        <f t="shared" si="0"/>
        <v>0</v>
      </c>
      <c r="I23" s="90"/>
      <c r="J23" s="54"/>
      <c r="K23" s="146"/>
      <c r="L23" s="17"/>
      <c r="M23" s="19"/>
      <c r="N23" s="16"/>
      <c r="O23" s="17"/>
      <c r="P23" s="19"/>
      <c r="Q23" s="21"/>
    </row>
    <row r="24" spans="2:17" s="9" customFormat="1" ht="19.7" customHeight="1">
      <c r="B24" s="16"/>
      <c r="C24" s="16"/>
      <c r="D24" s="16"/>
      <c r="E24" s="145"/>
      <c r="F24" s="183"/>
      <c r="G24" s="63"/>
      <c r="H24" s="118">
        <f t="shared" si="0"/>
        <v>0</v>
      </c>
      <c r="I24" s="90"/>
      <c r="J24" s="54"/>
      <c r="K24" s="146"/>
      <c r="L24" s="17"/>
      <c r="M24" s="19"/>
      <c r="N24" s="16"/>
      <c r="O24" s="17"/>
      <c r="P24" s="19"/>
      <c r="Q24" s="21"/>
    </row>
    <row r="25" spans="2:17" s="9" customFormat="1" ht="19.7" customHeight="1">
      <c r="B25" s="16"/>
      <c r="C25" s="16"/>
      <c r="D25" s="16"/>
      <c r="E25" s="145"/>
      <c r="F25" s="183"/>
      <c r="G25" s="63"/>
      <c r="H25" s="118">
        <f t="shared" si="0"/>
        <v>0</v>
      </c>
      <c r="I25" s="90"/>
      <c r="J25" s="54"/>
      <c r="K25" s="146"/>
      <c r="L25" s="17"/>
      <c r="M25" s="19"/>
      <c r="N25" s="16"/>
      <c r="O25" s="17"/>
      <c r="P25" s="19"/>
      <c r="Q25" s="21"/>
    </row>
    <row r="26" spans="2:17" s="9" customFormat="1" ht="19.7" customHeight="1">
      <c r="B26" s="16"/>
      <c r="C26" s="16"/>
      <c r="D26" s="16"/>
      <c r="E26" s="54"/>
      <c r="F26" s="183"/>
      <c r="G26" s="63"/>
      <c r="H26" s="53">
        <f>F26*G26</f>
        <v>0</v>
      </c>
      <c r="I26" s="18"/>
      <c r="J26" s="54"/>
      <c r="K26" s="146"/>
      <c r="L26" s="17"/>
      <c r="M26" s="19"/>
      <c r="N26" s="16"/>
      <c r="O26" s="17"/>
      <c r="P26" s="19"/>
      <c r="Q26" s="21"/>
    </row>
    <row r="27" spans="2:17" s="9" customFormat="1" ht="19.7" customHeight="1">
      <c r="B27" s="16"/>
      <c r="C27" s="16"/>
      <c r="D27" s="16"/>
      <c r="E27" s="145"/>
      <c r="F27" s="183"/>
      <c r="G27" s="63"/>
      <c r="H27" s="118">
        <f t="shared" si="0"/>
        <v>0</v>
      </c>
      <c r="I27" s="90"/>
      <c r="J27" s="54"/>
      <c r="K27" s="146"/>
      <c r="L27" s="17"/>
      <c r="M27" s="19"/>
      <c r="N27" s="16"/>
      <c r="O27" s="17"/>
      <c r="P27" s="19"/>
      <c r="Q27" s="21"/>
    </row>
    <row r="28" spans="2:17" s="9" customFormat="1" ht="19.7" customHeight="1">
      <c r="B28" s="16"/>
      <c r="C28" s="16"/>
      <c r="D28" s="16"/>
      <c r="E28" s="145"/>
      <c r="F28" s="183"/>
      <c r="G28" s="63"/>
      <c r="H28" s="118">
        <f t="shared" si="0"/>
        <v>0</v>
      </c>
      <c r="I28" s="90"/>
      <c r="J28" s="54"/>
      <c r="K28" s="146"/>
      <c r="L28" s="17"/>
      <c r="M28" s="19"/>
      <c r="N28" s="16"/>
      <c r="O28" s="17"/>
      <c r="P28" s="19"/>
      <c r="Q28" s="21"/>
    </row>
    <row r="29" spans="2:17" s="9" customFormat="1" ht="19.7" customHeight="1">
      <c r="B29" s="16"/>
      <c r="C29" s="16"/>
      <c r="D29" s="16"/>
      <c r="E29" s="145"/>
      <c r="F29" s="183"/>
      <c r="G29" s="63"/>
      <c r="H29" s="118">
        <f t="shared" si="0"/>
        <v>0</v>
      </c>
      <c r="I29" s="90"/>
      <c r="J29" s="54"/>
      <c r="K29" s="146"/>
      <c r="L29" s="17"/>
      <c r="M29" s="19"/>
      <c r="N29" s="16"/>
      <c r="O29" s="17"/>
      <c r="P29" s="19"/>
      <c r="Q29" s="21"/>
    </row>
    <row r="30" spans="2:17" s="9" customFormat="1" ht="19.7" customHeight="1">
      <c r="B30" s="16"/>
      <c r="C30" s="16"/>
      <c r="D30" s="16"/>
      <c r="E30" s="145"/>
      <c r="F30" s="183"/>
      <c r="G30" s="63"/>
      <c r="H30" s="118">
        <f t="shared" si="0"/>
        <v>0</v>
      </c>
      <c r="I30" s="90"/>
      <c r="J30" s="54"/>
      <c r="K30" s="146"/>
      <c r="L30" s="17"/>
      <c r="M30" s="19"/>
      <c r="N30" s="16"/>
      <c r="O30" s="17"/>
      <c r="P30" s="19"/>
      <c r="Q30" s="21"/>
    </row>
    <row r="31" spans="2:17" s="9" customFormat="1" ht="19.7" customHeight="1">
      <c r="B31" s="16"/>
      <c r="C31" s="16"/>
      <c r="D31" s="16"/>
      <c r="E31" s="145"/>
      <c r="F31" s="183"/>
      <c r="G31" s="63"/>
      <c r="H31" s="1047">
        <f t="shared" si="0"/>
        <v>0</v>
      </c>
      <c r="I31" s="18"/>
      <c r="J31" s="54"/>
      <c r="K31" s="146"/>
      <c r="L31" s="17"/>
      <c r="M31" s="19"/>
      <c r="N31" s="16"/>
      <c r="O31" s="17"/>
      <c r="P31" s="19"/>
      <c r="Q31" s="21"/>
    </row>
    <row r="32" spans="2:17" s="9" customFormat="1" ht="19.7" customHeight="1">
      <c r="B32" s="16"/>
      <c r="C32" s="16"/>
      <c r="D32" s="16"/>
      <c r="E32" s="145"/>
      <c r="F32" s="183"/>
      <c r="G32" s="63"/>
      <c r="H32" s="1047">
        <f t="shared" si="0"/>
        <v>0</v>
      </c>
      <c r="I32" s="90"/>
      <c r="J32" s="54"/>
      <c r="K32" s="146"/>
      <c r="L32" s="17"/>
      <c r="M32" s="19"/>
      <c r="N32" s="16"/>
      <c r="O32" s="17"/>
      <c r="P32" s="19"/>
      <c r="Q32" s="21"/>
    </row>
    <row r="33" spans="2:17" s="9" customFormat="1" ht="19.7" customHeight="1">
      <c r="B33" s="16"/>
      <c r="C33" s="16"/>
      <c r="D33" s="16"/>
      <c r="E33" s="145"/>
      <c r="F33" s="183"/>
      <c r="G33" s="63"/>
      <c r="H33" s="1047">
        <f>F33*G33</f>
        <v>0</v>
      </c>
      <c r="I33" s="18"/>
      <c r="J33" s="54"/>
      <c r="K33" s="146"/>
      <c r="L33" s="17"/>
      <c r="M33" s="19"/>
      <c r="N33" s="16"/>
      <c r="O33" s="17"/>
      <c r="P33" s="19"/>
      <c r="Q33" s="21"/>
    </row>
    <row r="34" spans="2:17" s="9" customFormat="1" ht="19.7" customHeight="1">
      <c r="B34" s="16"/>
      <c r="C34" s="16"/>
      <c r="D34" s="16"/>
      <c r="E34" s="145"/>
      <c r="F34" s="183"/>
      <c r="G34" s="63"/>
      <c r="H34" s="1047">
        <f>F34*G34</f>
        <v>0</v>
      </c>
      <c r="I34" s="90"/>
      <c r="J34" s="54"/>
      <c r="K34" s="146"/>
      <c r="L34" s="17"/>
      <c r="M34" s="19"/>
      <c r="N34" s="16"/>
      <c r="O34" s="17"/>
      <c r="P34" s="19"/>
      <c r="Q34" s="21"/>
    </row>
    <row r="35" spans="2:17" s="9" customFormat="1" ht="19.7" customHeight="1">
      <c r="B35" s="16"/>
      <c r="C35" s="16"/>
      <c r="D35" s="16"/>
      <c r="E35" s="145"/>
      <c r="F35" s="17"/>
      <c r="G35" s="52"/>
      <c r="H35" s="52">
        <f t="shared" si="0"/>
        <v>0</v>
      </c>
      <c r="I35" s="18"/>
      <c r="J35" s="54"/>
      <c r="K35" s="146"/>
      <c r="L35" s="17"/>
      <c r="M35" s="19"/>
      <c r="N35" s="16"/>
      <c r="O35" s="17"/>
      <c r="P35" s="19"/>
      <c r="Q35" s="21"/>
    </row>
    <row r="36" spans="2:17" s="9" customFormat="1" ht="19.7" customHeight="1">
      <c r="B36" s="16"/>
      <c r="C36" s="16"/>
      <c r="D36" s="16"/>
      <c r="E36" s="145"/>
      <c r="F36" s="17"/>
      <c r="G36" s="52"/>
      <c r="H36" s="52">
        <f t="shared" si="0"/>
        <v>0</v>
      </c>
      <c r="I36" s="18"/>
      <c r="J36" s="54"/>
      <c r="K36" s="146"/>
      <c r="L36" s="17"/>
      <c r="M36" s="19"/>
      <c r="N36" s="16"/>
      <c r="O36" s="17"/>
      <c r="P36" s="19"/>
      <c r="Q36" s="21"/>
    </row>
    <row r="37" spans="2:17" s="9" customFormat="1" ht="19.7" customHeight="1">
      <c r="B37" s="16"/>
      <c r="C37" s="16"/>
      <c r="D37" s="16"/>
      <c r="E37" s="145"/>
      <c r="F37" s="17"/>
      <c r="G37" s="52"/>
      <c r="H37" s="52">
        <f t="shared" si="0"/>
        <v>0</v>
      </c>
      <c r="I37" s="18"/>
      <c r="J37" s="54"/>
      <c r="K37" s="146"/>
      <c r="L37" s="17"/>
      <c r="M37" s="19"/>
      <c r="N37" s="16"/>
      <c r="O37" s="17"/>
      <c r="P37" s="19"/>
      <c r="Q37" s="21"/>
    </row>
    <row r="38" spans="2:17" s="9" customFormat="1" ht="19.7" customHeight="1">
      <c r="B38" s="16"/>
      <c r="C38" s="16"/>
      <c r="D38" s="16"/>
      <c r="E38" s="145"/>
      <c r="F38" s="17"/>
      <c r="G38" s="52"/>
      <c r="H38" s="52">
        <f>F38*G38</f>
        <v>0</v>
      </c>
      <c r="I38" s="18"/>
      <c r="J38" s="54"/>
      <c r="K38" s="146"/>
      <c r="L38" s="17"/>
      <c r="M38" s="19"/>
      <c r="N38" s="16"/>
      <c r="O38" s="17"/>
      <c r="P38" s="19"/>
      <c r="Q38" s="21"/>
    </row>
    <row r="39" spans="2:17" s="9" customFormat="1" ht="19.7" customHeight="1">
      <c r="B39" s="16"/>
      <c r="C39" s="16"/>
      <c r="D39" s="16"/>
      <c r="E39" s="145"/>
      <c r="F39" s="17"/>
      <c r="G39" s="52"/>
      <c r="H39" s="52"/>
      <c r="I39" s="18"/>
      <c r="J39" s="54"/>
      <c r="K39" s="17"/>
      <c r="L39" s="17"/>
      <c r="M39" s="19"/>
      <c r="N39" s="16"/>
      <c r="O39" s="17"/>
      <c r="P39" s="19"/>
      <c r="Q39" s="21"/>
    </row>
    <row r="40" spans="2:17" s="9" customFormat="1" ht="19.7" customHeight="1">
      <c r="B40" s="16"/>
      <c r="C40" s="16"/>
      <c r="D40" s="16"/>
      <c r="E40" s="145"/>
      <c r="F40" s="17"/>
      <c r="G40" s="52"/>
      <c r="H40" s="52"/>
      <c r="I40" s="18"/>
      <c r="J40" s="54"/>
      <c r="K40" s="17"/>
      <c r="L40" s="17"/>
      <c r="M40" s="19"/>
      <c r="N40" s="16"/>
      <c r="O40" s="17"/>
      <c r="P40" s="19"/>
      <c r="Q40" s="21"/>
    </row>
    <row r="41" spans="2:17">
      <c r="G41" s="11"/>
      <c r="H41" s="11"/>
    </row>
  </sheetData>
  <autoFilter ref="B8:O40" xr:uid="{9BE8D70C-0A12-4FE4-9543-9BF8B89EF7B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A6EBD-652E-40FC-BC72-7435B3628F93}">
  <dimension ref="B2:Q41"/>
  <sheetViews>
    <sheetView zoomScale="85" zoomScaleNormal="85" workbookViewId="0">
      <pane xSplit="10" ySplit="8" topLeftCell="K9" activePane="bottomRight" state="frozen"/>
      <selection pane="topRight" activeCell="K1" sqref="K1"/>
      <selection pane="bottomLeft" activeCell="A9" sqref="A9"/>
      <selection pane="bottomRight" activeCell="M38" sqref="M38"/>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24.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24.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24.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24.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24.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24.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24.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24.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24.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24.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24.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24.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24.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24.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24.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24.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24.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24.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24.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24.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24.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24.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24.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24.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24.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24.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24.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24.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24.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24.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24.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24.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24.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24.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24.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24.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24.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24.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24.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24.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24.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24.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24.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24.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24.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24.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24.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24.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24.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24.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24.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24.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24.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24.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24.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24.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24.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24.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24.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24.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24.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24.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24.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24.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7530</v>
      </c>
      <c r="G2" s="4" t="s">
        <v>2</v>
      </c>
      <c r="H2" s="5"/>
      <c r="I2" s="6"/>
      <c r="J2" s="125">
        <f>SUM(H:H)</f>
        <v>114533</v>
      </c>
    </row>
    <row r="3" spans="2:17" ht="20.100000000000001" customHeight="1">
      <c r="B3" s="1" t="s">
        <v>3</v>
      </c>
      <c r="C3" s="1"/>
      <c r="D3" s="1"/>
      <c r="E3" s="14" t="s">
        <v>7531</v>
      </c>
    </row>
    <row r="4" spans="2:17" ht="20.100000000000001" customHeight="1">
      <c r="B4" s="1" t="s">
        <v>5</v>
      </c>
      <c r="C4" s="1"/>
      <c r="D4" s="1"/>
      <c r="E4" s="14">
        <v>199148</v>
      </c>
    </row>
    <row r="5" spans="2:17" ht="20.100000000000001" customHeight="1">
      <c r="B5" s="1" t="s">
        <v>6</v>
      </c>
      <c r="C5" s="1"/>
      <c r="D5" s="1"/>
      <c r="E5" s="15">
        <v>44816</v>
      </c>
    </row>
    <row r="6" spans="2:17" ht="20.100000000000001" customHeight="1">
      <c r="B6" s="1" t="s">
        <v>8</v>
      </c>
      <c r="C6" s="1"/>
      <c r="D6" s="1"/>
      <c r="E6" s="15"/>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c r="H9" s="290">
        <f t="shared" ref="H9:H37" si="0">F9*G9</f>
        <v>0</v>
      </c>
      <c r="I9" s="18"/>
      <c r="J9" s="146"/>
      <c r="K9" s="146"/>
      <c r="L9" s="17"/>
      <c r="M9" s="19"/>
      <c r="N9" s="16"/>
      <c r="O9" s="17"/>
      <c r="P9" s="19"/>
      <c r="Q9" s="21"/>
    </row>
    <row r="10" spans="2:17" s="9" customFormat="1" ht="19.7" customHeight="1">
      <c r="B10" s="16">
        <v>2</v>
      </c>
      <c r="C10" s="16" t="s">
        <v>645</v>
      </c>
      <c r="D10" s="16" t="s">
        <v>645</v>
      </c>
      <c r="E10" s="146" t="s">
        <v>7550</v>
      </c>
      <c r="F10" s="2109">
        <v>1</v>
      </c>
      <c r="G10" s="52">
        <v>4900</v>
      </c>
      <c r="H10" s="1047">
        <f t="shared" si="0"/>
        <v>4900</v>
      </c>
      <c r="I10" s="18"/>
      <c r="J10" s="146" t="s">
        <v>7551</v>
      </c>
      <c r="K10" s="17"/>
      <c r="L10" s="17"/>
      <c r="M10" s="19">
        <v>44791</v>
      </c>
      <c r="N10" s="16"/>
      <c r="O10" s="56" t="s">
        <v>1143</v>
      </c>
      <c r="P10" s="19">
        <v>44809</v>
      </c>
      <c r="Q10" s="21"/>
    </row>
    <row r="11" spans="2:17" s="9" customFormat="1" ht="19.7" customHeight="1">
      <c r="B11" s="16">
        <v>2</v>
      </c>
      <c r="C11" s="16" t="s">
        <v>645</v>
      </c>
      <c r="D11" s="16" t="s">
        <v>645</v>
      </c>
      <c r="E11" s="146" t="s">
        <v>7552</v>
      </c>
      <c r="F11" s="2109">
        <v>1</v>
      </c>
      <c r="G11" s="52">
        <v>7700</v>
      </c>
      <c r="H11" s="1047">
        <f t="shared" si="0"/>
        <v>7700</v>
      </c>
      <c r="I11" s="18"/>
      <c r="J11" s="146" t="s">
        <v>7553</v>
      </c>
      <c r="K11" s="17"/>
      <c r="L11" s="17"/>
      <c r="M11" s="19">
        <v>44791</v>
      </c>
      <c r="N11" s="16"/>
      <c r="O11" s="56" t="s">
        <v>1143</v>
      </c>
      <c r="P11" s="19">
        <v>44809</v>
      </c>
      <c r="Q11" s="21"/>
    </row>
    <row r="12" spans="2:17" s="9" customFormat="1" ht="19.7" customHeight="1">
      <c r="B12" s="16">
        <v>2</v>
      </c>
      <c r="C12" s="16" t="s">
        <v>645</v>
      </c>
      <c r="D12" s="16" t="s">
        <v>645</v>
      </c>
      <c r="E12" s="146" t="s">
        <v>7554</v>
      </c>
      <c r="F12" s="2109">
        <v>1</v>
      </c>
      <c r="G12" s="52">
        <v>36900</v>
      </c>
      <c r="H12" s="1047">
        <f t="shared" si="0"/>
        <v>36900</v>
      </c>
      <c r="I12" s="18"/>
      <c r="J12" s="146" t="s">
        <v>7555</v>
      </c>
      <c r="K12" s="17"/>
      <c r="L12" s="17"/>
      <c r="M12" s="19">
        <v>44791</v>
      </c>
      <c r="N12" s="16"/>
      <c r="O12" s="56" t="s">
        <v>1143</v>
      </c>
      <c r="P12" s="19">
        <v>44809</v>
      </c>
      <c r="Q12" s="21"/>
    </row>
    <row r="13" spans="2:17" s="9" customFormat="1" ht="19.7" customHeight="1">
      <c r="B13" s="16">
        <v>2</v>
      </c>
      <c r="C13" s="16" t="s">
        <v>645</v>
      </c>
      <c r="D13" s="16" t="s">
        <v>645</v>
      </c>
      <c r="E13" s="146" t="s">
        <v>7556</v>
      </c>
      <c r="F13" s="2109">
        <v>1</v>
      </c>
      <c r="G13" s="52">
        <v>6800</v>
      </c>
      <c r="H13" s="1047">
        <f t="shared" si="0"/>
        <v>6800</v>
      </c>
      <c r="I13" s="18"/>
      <c r="J13" s="146" t="s">
        <v>7557</v>
      </c>
      <c r="K13" s="17"/>
      <c r="L13" s="17"/>
      <c r="M13" s="19">
        <v>44791</v>
      </c>
      <c r="N13" s="16"/>
      <c r="O13" s="56" t="s">
        <v>1143</v>
      </c>
      <c r="P13" s="19">
        <v>44809</v>
      </c>
      <c r="Q13" s="21"/>
    </row>
    <row r="14" spans="2:17" s="9" customFormat="1" ht="19.7" customHeight="1">
      <c r="B14" s="16">
        <v>2</v>
      </c>
      <c r="C14" s="16" t="s">
        <v>645</v>
      </c>
      <c r="D14" s="16" t="s">
        <v>645</v>
      </c>
      <c r="E14" s="145" t="s">
        <v>7558</v>
      </c>
      <c r="F14" s="2109">
        <v>1</v>
      </c>
      <c r="G14" s="52">
        <v>2800</v>
      </c>
      <c r="H14" s="52">
        <f t="shared" si="0"/>
        <v>2800</v>
      </c>
      <c r="I14" s="18"/>
      <c r="J14" s="54" t="s">
        <v>7559</v>
      </c>
      <c r="K14" s="17"/>
      <c r="L14" s="17"/>
      <c r="M14" s="19">
        <v>44791</v>
      </c>
      <c r="N14" s="16"/>
      <c r="O14" s="56" t="s">
        <v>1143</v>
      </c>
      <c r="P14" s="19">
        <v>44809</v>
      </c>
      <c r="Q14" s="21"/>
    </row>
    <row r="15" spans="2:17" s="205" customFormat="1" ht="19.7" customHeight="1">
      <c r="B15" s="16">
        <v>2</v>
      </c>
      <c r="C15" s="16" t="s">
        <v>645</v>
      </c>
      <c r="D15" s="16" t="s">
        <v>645</v>
      </c>
      <c r="E15" s="146" t="s">
        <v>7560</v>
      </c>
      <c r="F15" s="2109">
        <v>1</v>
      </c>
      <c r="G15" s="203">
        <v>6700</v>
      </c>
      <c r="H15" s="203">
        <f t="shared" si="0"/>
        <v>6700</v>
      </c>
      <c r="I15" s="61"/>
      <c r="J15" s="62" t="s">
        <v>7561</v>
      </c>
      <c r="K15" s="292"/>
      <c r="L15" s="64"/>
      <c r="M15" s="19">
        <v>44791</v>
      </c>
      <c r="N15" s="59"/>
      <c r="O15" s="56" t="s">
        <v>1143</v>
      </c>
      <c r="P15" s="19">
        <v>44809</v>
      </c>
      <c r="Q15" s="206"/>
    </row>
    <row r="16" spans="2:17" s="205" customFormat="1" ht="19.7" customHeight="1">
      <c r="B16" s="16">
        <v>2</v>
      </c>
      <c r="C16" s="16" t="s">
        <v>645</v>
      </c>
      <c r="D16" s="16" t="s">
        <v>645</v>
      </c>
      <c r="E16" s="146" t="s">
        <v>7562</v>
      </c>
      <c r="F16" s="2109">
        <v>1</v>
      </c>
      <c r="G16" s="203">
        <v>7200</v>
      </c>
      <c r="H16" s="203">
        <f t="shared" si="0"/>
        <v>7200</v>
      </c>
      <c r="I16" s="61"/>
      <c r="J16" s="62" t="s">
        <v>7563</v>
      </c>
      <c r="K16" s="64"/>
      <c r="L16" s="64"/>
      <c r="M16" s="19">
        <v>44791</v>
      </c>
      <c r="N16" s="59"/>
      <c r="O16" s="56" t="s">
        <v>1143</v>
      </c>
      <c r="P16" s="19">
        <v>44809</v>
      </c>
      <c r="Q16" s="206"/>
    </row>
    <row r="17" spans="2:17" s="9" customFormat="1" ht="19.7" customHeight="1">
      <c r="B17" s="16">
        <v>2</v>
      </c>
      <c r="C17" s="16" t="s">
        <v>645</v>
      </c>
      <c r="D17" s="16" t="s">
        <v>645</v>
      </c>
      <c r="E17" s="146" t="s">
        <v>7564</v>
      </c>
      <c r="F17" s="2109">
        <v>1</v>
      </c>
      <c r="G17" s="52">
        <v>8200</v>
      </c>
      <c r="H17" s="52">
        <f t="shared" si="0"/>
        <v>8200</v>
      </c>
      <c r="I17" s="18"/>
      <c r="J17" s="54" t="s">
        <v>7565</v>
      </c>
      <c r="K17" s="17"/>
      <c r="L17" s="17"/>
      <c r="M17" s="19">
        <v>44791</v>
      </c>
      <c r="N17" s="16"/>
      <c r="O17" s="56" t="s">
        <v>1143</v>
      </c>
      <c r="P17" s="19">
        <v>44809</v>
      </c>
      <c r="Q17" s="21"/>
    </row>
    <row r="18" spans="2:17" s="9" customFormat="1" ht="19.7" customHeight="1">
      <c r="B18" s="16">
        <v>2</v>
      </c>
      <c r="C18" s="16" t="s">
        <v>645</v>
      </c>
      <c r="D18" s="16" t="s">
        <v>645</v>
      </c>
      <c r="E18" s="146" t="s">
        <v>7566</v>
      </c>
      <c r="F18" s="2109">
        <v>1</v>
      </c>
      <c r="G18" s="290">
        <v>8500</v>
      </c>
      <c r="H18" s="290">
        <f>F18*G18</f>
        <v>8500</v>
      </c>
      <c r="I18" s="18"/>
      <c r="J18" s="54" t="s">
        <v>7567</v>
      </c>
      <c r="K18" s="17"/>
      <c r="L18" s="17"/>
      <c r="M18" s="19">
        <v>44791</v>
      </c>
      <c r="N18" s="16"/>
      <c r="O18" s="56" t="s">
        <v>1143</v>
      </c>
      <c r="P18" s="19">
        <v>44809</v>
      </c>
      <c r="Q18" s="21"/>
    </row>
    <row r="19" spans="2:17" s="9" customFormat="1" ht="19.7" customHeight="1">
      <c r="B19" s="16"/>
      <c r="C19" s="16"/>
      <c r="D19" s="16"/>
      <c r="E19" s="145"/>
      <c r="F19" s="183"/>
      <c r="G19" s="63"/>
      <c r="H19" s="1047">
        <f>F19*G19</f>
        <v>0</v>
      </c>
      <c r="I19" s="18"/>
      <c r="J19" s="54"/>
      <c r="K19" s="17"/>
      <c r="L19" s="17"/>
      <c r="M19" s="19"/>
      <c r="N19" s="16"/>
      <c r="O19" s="56"/>
      <c r="P19" s="19"/>
      <c r="Q19" s="21"/>
    </row>
    <row r="20" spans="2:17" s="9" customFormat="1" ht="19.7" customHeight="1">
      <c r="B20" s="16">
        <v>2</v>
      </c>
      <c r="C20" s="16" t="s">
        <v>407</v>
      </c>
      <c r="D20" s="16" t="s">
        <v>2039</v>
      </c>
      <c r="E20" s="145" t="s">
        <v>7568</v>
      </c>
      <c r="F20" s="183">
        <v>1</v>
      </c>
      <c r="G20" s="63">
        <v>1485</v>
      </c>
      <c r="H20" s="1047">
        <f>F20*G20</f>
        <v>1485</v>
      </c>
      <c r="I20" s="18"/>
      <c r="J20" s="54" t="s">
        <v>7569</v>
      </c>
      <c r="K20" s="17"/>
      <c r="L20" s="292"/>
      <c r="M20" s="19">
        <v>44792</v>
      </c>
      <c r="N20" s="16"/>
      <c r="O20" s="56"/>
      <c r="P20" s="19">
        <v>44795</v>
      </c>
      <c r="Q20" s="19">
        <v>44795</v>
      </c>
    </row>
    <row r="21" spans="2:17" s="9" customFormat="1" ht="19.7" customHeight="1">
      <c r="B21" s="381"/>
      <c r="C21" s="16" t="s">
        <v>407</v>
      </c>
      <c r="D21" s="16" t="s">
        <v>2039</v>
      </c>
      <c r="E21" s="145" t="s">
        <v>62</v>
      </c>
      <c r="F21" s="17">
        <v>1</v>
      </c>
      <c r="G21" s="52">
        <v>500</v>
      </c>
      <c r="H21" s="52">
        <f t="shared" si="0"/>
        <v>500</v>
      </c>
      <c r="I21" s="18"/>
      <c r="J21" s="54"/>
      <c r="K21" s="17"/>
      <c r="L21" s="17"/>
      <c r="M21" s="19">
        <v>44792</v>
      </c>
      <c r="N21" s="16"/>
      <c r="O21" s="17"/>
      <c r="P21" s="19">
        <v>44795</v>
      </c>
      <c r="Q21" s="19">
        <v>44795</v>
      </c>
    </row>
    <row r="22" spans="2:17" s="9" customFormat="1" ht="19.7" customHeight="1">
      <c r="B22" s="16"/>
      <c r="C22" s="16"/>
      <c r="D22" s="16"/>
      <c r="E22" s="145"/>
      <c r="F22" s="183"/>
      <c r="G22" s="63"/>
      <c r="H22" s="118"/>
      <c r="I22" s="90"/>
      <c r="J22" s="54"/>
      <c r="K22" s="146"/>
      <c r="L22" s="17"/>
      <c r="M22" s="19"/>
      <c r="N22" s="16"/>
      <c r="O22" s="17"/>
      <c r="P22" s="19"/>
      <c r="Q22" s="21"/>
    </row>
    <row r="23" spans="2:17" s="9" customFormat="1" ht="19.7" customHeight="1">
      <c r="B23" s="16">
        <v>3</v>
      </c>
      <c r="C23" s="16" t="s">
        <v>3334</v>
      </c>
      <c r="D23" s="16" t="s">
        <v>1623</v>
      </c>
      <c r="E23" s="145" t="s">
        <v>7570</v>
      </c>
      <c r="F23" s="183">
        <v>1</v>
      </c>
      <c r="G23" s="63">
        <v>1499</v>
      </c>
      <c r="H23" s="118">
        <f t="shared" si="0"/>
        <v>1499</v>
      </c>
      <c r="I23" s="90"/>
      <c r="J23" s="54" t="s">
        <v>7571</v>
      </c>
      <c r="K23" s="146" t="s">
        <v>7572</v>
      </c>
      <c r="L23" s="17"/>
      <c r="M23" s="19">
        <v>44791</v>
      </c>
      <c r="N23" s="16"/>
      <c r="O23" s="17"/>
      <c r="P23" s="19">
        <v>44803</v>
      </c>
      <c r="Q23" s="19">
        <v>44803</v>
      </c>
    </row>
    <row r="24" spans="2:17" s="9" customFormat="1" ht="19.7" customHeight="1">
      <c r="B24" s="16">
        <v>3</v>
      </c>
      <c r="C24" s="16" t="s">
        <v>1623</v>
      </c>
      <c r="D24" s="16" t="s">
        <v>1623</v>
      </c>
      <c r="E24" s="145" t="s">
        <v>520</v>
      </c>
      <c r="F24" s="183">
        <v>1</v>
      </c>
      <c r="G24" s="63">
        <v>418</v>
      </c>
      <c r="H24" s="118">
        <f t="shared" si="0"/>
        <v>418</v>
      </c>
      <c r="I24" s="90"/>
      <c r="J24" s="54" t="s">
        <v>7573</v>
      </c>
      <c r="K24" s="146" t="s">
        <v>7572</v>
      </c>
      <c r="L24" s="17"/>
      <c r="M24" s="19">
        <v>44791</v>
      </c>
      <c r="N24" s="16"/>
      <c r="O24" s="17"/>
      <c r="P24" s="19">
        <v>44803</v>
      </c>
      <c r="Q24" s="19">
        <v>44803</v>
      </c>
    </row>
    <row r="25" spans="2:17" s="9" customFormat="1" ht="19.7" customHeight="1">
      <c r="B25" s="16">
        <v>3</v>
      </c>
      <c r="C25" s="16" t="s">
        <v>1623</v>
      </c>
      <c r="D25" s="16" t="s">
        <v>1623</v>
      </c>
      <c r="E25" s="145" t="s">
        <v>7574</v>
      </c>
      <c r="F25" s="183">
        <v>1</v>
      </c>
      <c r="G25" s="63">
        <v>391</v>
      </c>
      <c r="H25" s="118">
        <f t="shared" si="0"/>
        <v>391</v>
      </c>
      <c r="I25" s="90"/>
      <c r="J25" s="54" t="s">
        <v>7575</v>
      </c>
      <c r="K25" s="146" t="s">
        <v>7572</v>
      </c>
      <c r="L25" s="17"/>
      <c r="M25" s="19">
        <v>44791</v>
      </c>
      <c r="N25" s="16"/>
      <c r="O25" s="17"/>
      <c r="P25" s="19">
        <v>44803</v>
      </c>
      <c r="Q25" s="19">
        <v>44803</v>
      </c>
    </row>
    <row r="26" spans="2:17" s="9" customFormat="1" ht="19.7" customHeight="1">
      <c r="B26" s="16">
        <v>3</v>
      </c>
      <c r="C26" s="16" t="s">
        <v>1623</v>
      </c>
      <c r="D26" s="16" t="s">
        <v>1623</v>
      </c>
      <c r="E26" s="145" t="s">
        <v>7576</v>
      </c>
      <c r="F26" s="183">
        <v>1</v>
      </c>
      <c r="G26" s="63">
        <v>1002</v>
      </c>
      <c r="H26" s="118">
        <f t="shared" si="0"/>
        <v>1002</v>
      </c>
      <c r="I26" s="90"/>
      <c r="J26" s="54" t="s">
        <v>7577</v>
      </c>
      <c r="K26" s="146" t="s">
        <v>7572</v>
      </c>
      <c r="L26" s="17"/>
      <c r="M26" s="19">
        <v>44791</v>
      </c>
      <c r="N26" s="16"/>
      <c r="O26" s="17"/>
      <c r="P26" s="19">
        <v>44803</v>
      </c>
      <c r="Q26" s="19">
        <v>44803</v>
      </c>
    </row>
    <row r="27" spans="2:17" s="9" customFormat="1" ht="19.7" customHeight="1">
      <c r="B27" s="16">
        <v>3</v>
      </c>
      <c r="C27" s="16" t="s">
        <v>1623</v>
      </c>
      <c r="D27" s="16" t="s">
        <v>1623</v>
      </c>
      <c r="E27" s="54" t="s">
        <v>7578</v>
      </c>
      <c r="F27" s="183">
        <v>1</v>
      </c>
      <c r="G27" s="63">
        <v>2109</v>
      </c>
      <c r="H27" s="53">
        <f>F27*G27</f>
        <v>2109</v>
      </c>
      <c r="I27" s="18"/>
      <c r="J27" s="54" t="s">
        <v>7579</v>
      </c>
      <c r="K27" s="146" t="s">
        <v>7572</v>
      </c>
      <c r="L27" s="17"/>
      <c r="M27" s="19">
        <v>44791</v>
      </c>
      <c r="N27" s="16"/>
      <c r="O27" s="17"/>
      <c r="P27" s="19">
        <v>44803</v>
      </c>
      <c r="Q27" s="19">
        <v>44803</v>
      </c>
    </row>
    <row r="28" spans="2:17" s="9" customFormat="1" ht="19.7" customHeight="1">
      <c r="B28" s="16">
        <v>3</v>
      </c>
      <c r="C28" s="16" t="s">
        <v>1623</v>
      </c>
      <c r="D28" s="16" t="s">
        <v>1623</v>
      </c>
      <c r="E28" s="54" t="s">
        <v>7580</v>
      </c>
      <c r="F28" s="183">
        <v>1</v>
      </c>
      <c r="G28" s="63">
        <v>2000</v>
      </c>
      <c r="H28" s="127">
        <f>F28*G28</f>
        <v>2000</v>
      </c>
      <c r="I28" s="18"/>
      <c r="J28" s="54" t="s">
        <v>7581</v>
      </c>
      <c r="K28" s="146" t="s">
        <v>7572</v>
      </c>
      <c r="L28" s="17"/>
      <c r="M28" s="19">
        <v>44791</v>
      </c>
      <c r="N28" s="16"/>
      <c r="O28" s="17"/>
      <c r="P28" s="19">
        <v>44803</v>
      </c>
      <c r="Q28" s="19">
        <v>44803</v>
      </c>
    </row>
    <row r="29" spans="2:17" s="9" customFormat="1" ht="19.7" customHeight="1">
      <c r="B29" s="16">
        <v>2</v>
      </c>
      <c r="C29" s="16" t="s">
        <v>1623</v>
      </c>
      <c r="D29" s="16" t="s">
        <v>1623</v>
      </c>
      <c r="E29" s="145" t="s">
        <v>7582</v>
      </c>
      <c r="F29" s="183">
        <v>1</v>
      </c>
      <c r="G29" s="63">
        <v>1850</v>
      </c>
      <c r="H29" s="118">
        <f t="shared" si="0"/>
        <v>1850</v>
      </c>
      <c r="I29" s="90"/>
      <c r="J29" s="54" t="s">
        <v>7583</v>
      </c>
      <c r="K29" s="146" t="s">
        <v>7572</v>
      </c>
      <c r="L29" s="17"/>
      <c r="M29" s="19">
        <v>44791</v>
      </c>
      <c r="N29" s="16"/>
      <c r="O29" s="17"/>
      <c r="P29" s="19">
        <v>44803</v>
      </c>
      <c r="Q29" s="19">
        <v>44803</v>
      </c>
    </row>
    <row r="30" spans="2:17" s="9" customFormat="1" ht="19.7" customHeight="1">
      <c r="B30" s="16">
        <v>2</v>
      </c>
      <c r="C30" s="16" t="s">
        <v>1623</v>
      </c>
      <c r="D30" s="16" t="s">
        <v>1623</v>
      </c>
      <c r="E30" s="145" t="s">
        <v>7584</v>
      </c>
      <c r="F30" s="183">
        <v>1</v>
      </c>
      <c r="G30" s="63">
        <v>910</v>
      </c>
      <c r="H30" s="118">
        <f t="shared" si="0"/>
        <v>910</v>
      </c>
      <c r="I30" s="90"/>
      <c r="J30" s="54" t="s">
        <v>7585</v>
      </c>
      <c r="K30" s="146" t="s">
        <v>7572</v>
      </c>
      <c r="L30" s="17"/>
      <c r="M30" s="19">
        <v>44791</v>
      </c>
      <c r="N30" s="16"/>
      <c r="O30" s="17"/>
      <c r="P30" s="19">
        <v>44803</v>
      </c>
      <c r="Q30" s="19">
        <v>44803</v>
      </c>
    </row>
    <row r="31" spans="2:17" s="9" customFormat="1" ht="19.7" customHeight="1">
      <c r="B31" s="16">
        <v>2</v>
      </c>
      <c r="C31" s="16" t="s">
        <v>1623</v>
      </c>
      <c r="D31" s="16" t="s">
        <v>1623</v>
      </c>
      <c r="E31" s="145" t="s">
        <v>7586</v>
      </c>
      <c r="F31" s="183">
        <v>1</v>
      </c>
      <c r="G31" s="63">
        <v>2850</v>
      </c>
      <c r="H31" s="1047">
        <f t="shared" si="0"/>
        <v>2850</v>
      </c>
      <c r="I31" s="18"/>
      <c r="J31" s="54" t="s">
        <v>7587</v>
      </c>
      <c r="K31" s="146" t="s">
        <v>7572</v>
      </c>
      <c r="L31" s="17"/>
      <c r="M31" s="19">
        <v>44791</v>
      </c>
      <c r="N31" s="16"/>
      <c r="O31" s="17"/>
      <c r="P31" s="19">
        <v>44803</v>
      </c>
      <c r="Q31" s="19">
        <v>44803</v>
      </c>
    </row>
    <row r="32" spans="2:17" s="9" customFormat="1" ht="19.7" customHeight="1">
      <c r="B32" s="16">
        <v>2</v>
      </c>
      <c r="C32" s="16" t="s">
        <v>1623</v>
      </c>
      <c r="D32" s="16" t="s">
        <v>1623</v>
      </c>
      <c r="E32" s="145" t="s">
        <v>7268</v>
      </c>
      <c r="F32" s="183">
        <v>1</v>
      </c>
      <c r="G32" s="63">
        <v>145</v>
      </c>
      <c r="H32" s="1047">
        <f t="shared" si="0"/>
        <v>145</v>
      </c>
      <c r="I32" s="90"/>
      <c r="J32" s="54" t="s">
        <v>7588</v>
      </c>
      <c r="K32" s="146" t="s">
        <v>7572</v>
      </c>
      <c r="L32" s="17"/>
      <c r="M32" s="19">
        <v>44791</v>
      </c>
      <c r="N32" s="16"/>
      <c r="O32" s="17"/>
      <c r="P32" s="19">
        <v>44803</v>
      </c>
      <c r="Q32" s="19">
        <v>44803</v>
      </c>
    </row>
    <row r="33" spans="2:17" s="9" customFormat="1" ht="19.7" customHeight="1">
      <c r="B33" s="16">
        <v>2</v>
      </c>
      <c r="C33" s="16" t="s">
        <v>7589</v>
      </c>
      <c r="D33" s="16" t="s">
        <v>1623</v>
      </c>
      <c r="E33" s="145" t="s">
        <v>7590</v>
      </c>
      <c r="F33" s="183">
        <v>4</v>
      </c>
      <c r="G33" s="63">
        <v>411</v>
      </c>
      <c r="H33" s="1047">
        <f>F33*G33</f>
        <v>1644</v>
      </c>
      <c r="I33" s="18"/>
      <c r="J33" s="54" t="s">
        <v>7591</v>
      </c>
      <c r="K33" s="146" t="s">
        <v>7572</v>
      </c>
      <c r="L33" s="17"/>
      <c r="M33" s="19">
        <v>44791</v>
      </c>
      <c r="N33" s="16"/>
      <c r="O33" s="17"/>
      <c r="P33" s="19">
        <v>44803</v>
      </c>
      <c r="Q33" s="19">
        <v>44803</v>
      </c>
    </row>
    <row r="34" spans="2:17" s="9" customFormat="1" ht="19.7" customHeight="1">
      <c r="B34" s="16">
        <v>2</v>
      </c>
      <c r="C34" s="16" t="s">
        <v>1623</v>
      </c>
      <c r="D34" s="16" t="s">
        <v>1623</v>
      </c>
      <c r="E34" s="145" t="s">
        <v>7592</v>
      </c>
      <c r="F34" s="183">
        <v>1</v>
      </c>
      <c r="G34" s="63">
        <v>190</v>
      </c>
      <c r="H34" s="1047">
        <f>F34*G34</f>
        <v>190</v>
      </c>
      <c r="I34" s="90"/>
      <c r="J34" s="54" t="s">
        <v>7593</v>
      </c>
      <c r="K34" s="146" t="s">
        <v>7572</v>
      </c>
      <c r="L34" s="17"/>
      <c r="M34" s="19">
        <v>44791</v>
      </c>
      <c r="N34" s="16"/>
      <c r="O34" s="17"/>
      <c r="P34" s="19">
        <v>44803</v>
      </c>
      <c r="Q34" s="19">
        <v>44803</v>
      </c>
    </row>
    <row r="35" spans="2:17" s="9" customFormat="1" ht="19.7" customHeight="1">
      <c r="B35" s="16">
        <v>2</v>
      </c>
      <c r="C35" s="16" t="s">
        <v>1623</v>
      </c>
      <c r="D35" s="16" t="s">
        <v>1623</v>
      </c>
      <c r="E35" s="145" t="s">
        <v>7594</v>
      </c>
      <c r="F35" s="17">
        <v>2</v>
      </c>
      <c r="G35" s="52">
        <v>1320</v>
      </c>
      <c r="H35" s="52">
        <f t="shared" si="0"/>
        <v>2640</v>
      </c>
      <c r="I35" s="18"/>
      <c r="J35" s="54" t="s">
        <v>3781</v>
      </c>
      <c r="K35" s="146" t="s">
        <v>7572</v>
      </c>
      <c r="L35" s="17"/>
      <c r="M35" s="19">
        <v>44791</v>
      </c>
      <c r="N35" s="16"/>
      <c r="O35" s="17"/>
      <c r="P35" s="19">
        <v>44803</v>
      </c>
      <c r="Q35" s="19">
        <v>44803</v>
      </c>
    </row>
    <row r="36" spans="2:17" s="9" customFormat="1" ht="19.7" customHeight="1">
      <c r="B36" s="16">
        <v>2</v>
      </c>
      <c r="C36" s="16" t="s">
        <v>1623</v>
      </c>
      <c r="D36" s="16" t="s">
        <v>1623</v>
      </c>
      <c r="E36" s="145" t="s">
        <v>7595</v>
      </c>
      <c r="F36" s="17">
        <v>2</v>
      </c>
      <c r="G36" s="52">
        <v>1210</v>
      </c>
      <c r="H36" s="52">
        <f t="shared" si="0"/>
        <v>2420</v>
      </c>
      <c r="I36" s="18"/>
      <c r="J36" s="54" t="s">
        <v>7585</v>
      </c>
      <c r="K36" s="146" t="s">
        <v>7572</v>
      </c>
      <c r="L36" s="17"/>
      <c r="M36" s="19">
        <v>44791</v>
      </c>
      <c r="N36" s="16"/>
      <c r="O36" s="17"/>
      <c r="P36" s="19">
        <v>44803</v>
      </c>
      <c r="Q36" s="19">
        <v>44803</v>
      </c>
    </row>
    <row r="37" spans="2:17" s="9" customFormat="1" ht="19.7" customHeight="1">
      <c r="B37" s="16">
        <v>2</v>
      </c>
      <c r="C37" s="16" t="s">
        <v>1623</v>
      </c>
      <c r="D37" s="16" t="s">
        <v>1623</v>
      </c>
      <c r="E37" s="145" t="s">
        <v>7596</v>
      </c>
      <c r="F37" s="17">
        <v>2</v>
      </c>
      <c r="G37" s="52">
        <v>1390</v>
      </c>
      <c r="H37" s="52">
        <f t="shared" si="0"/>
        <v>2780</v>
      </c>
      <c r="I37" s="18"/>
      <c r="J37" s="54" t="s">
        <v>3781</v>
      </c>
      <c r="K37" s="146" t="s">
        <v>7572</v>
      </c>
      <c r="L37" s="17"/>
      <c r="M37" s="19">
        <v>44791</v>
      </c>
      <c r="N37" s="16"/>
      <c r="O37" s="17"/>
      <c r="P37" s="19">
        <v>44803</v>
      </c>
      <c r="Q37" s="19">
        <v>44803</v>
      </c>
    </row>
    <row r="38" spans="2:17" s="9" customFormat="1" ht="19.7" customHeight="1">
      <c r="B38" s="16"/>
      <c r="C38" s="16"/>
      <c r="D38" s="16"/>
      <c r="E38" s="145"/>
      <c r="F38" s="17"/>
      <c r="G38" s="52"/>
      <c r="H38" s="52"/>
      <c r="I38" s="18"/>
      <c r="J38" s="54"/>
      <c r="K38" s="146"/>
      <c r="L38" s="17"/>
      <c r="M38" s="19"/>
      <c r="N38" s="16"/>
      <c r="O38" s="17"/>
      <c r="P38" s="19"/>
      <c r="Q38" s="21"/>
    </row>
    <row r="39" spans="2:17" s="9" customFormat="1" ht="19.7" customHeight="1">
      <c r="B39" s="16"/>
      <c r="C39" s="16"/>
      <c r="D39" s="16"/>
      <c r="E39" s="145"/>
      <c r="F39" s="17"/>
      <c r="G39" s="52"/>
      <c r="H39" s="52"/>
      <c r="I39" s="18"/>
      <c r="J39" s="54"/>
      <c r="K39" s="17"/>
      <c r="L39" s="17"/>
      <c r="M39" s="19"/>
      <c r="N39" s="16"/>
      <c r="O39" s="17"/>
      <c r="P39" s="19"/>
      <c r="Q39" s="21"/>
    </row>
    <row r="40" spans="2:17" s="9" customFormat="1" ht="19.7" customHeight="1">
      <c r="B40" s="16"/>
      <c r="C40" s="16"/>
      <c r="D40" s="16"/>
      <c r="E40" s="145"/>
      <c r="F40" s="17"/>
      <c r="G40" s="52"/>
      <c r="H40" s="52"/>
      <c r="I40" s="18"/>
      <c r="J40" s="54"/>
      <c r="K40" s="17"/>
      <c r="L40" s="17"/>
      <c r="M40" s="19"/>
      <c r="N40" s="16"/>
      <c r="O40" s="17"/>
      <c r="P40" s="19"/>
      <c r="Q40" s="21"/>
    </row>
    <row r="41" spans="2:17">
      <c r="G41" s="11"/>
      <c r="H41" s="11"/>
    </row>
  </sheetData>
  <autoFilter ref="B8:O40" xr:uid="{4FED0EE7-23E5-46DC-A90D-271B4D94DC0B}"/>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FCFE-C47F-4BCF-B784-3F5DAD568BE6}">
  <dimension ref="B2:Q96"/>
  <sheetViews>
    <sheetView zoomScale="85" zoomScaleNormal="85" workbookViewId="0">
      <pane xSplit="10" ySplit="8" topLeftCell="K9" activePane="bottomRight" state="frozen"/>
      <selection pane="topRight" activeCell="K1" sqref="K1"/>
      <selection pane="bottomLeft" activeCell="A9" sqref="A9"/>
      <selection pane="bottomRight" activeCell="G19" sqref="G19"/>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24.375" style="3" customWidth="1"/>
    <col min="12" max="12" width="20.625"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24.375" style="3" customWidth="1"/>
    <col min="268" max="268" width="20.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24.375" style="3" customWidth="1"/>
    <col min="524" max="524" width="20.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24.375" style="3" customWidth="1"/>
    <col min="780" max="780" width="20.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24.375" style="3" customWidth="1"/>
    <col min="1036" max="1036" width="20.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24.375" style="3" customWidth="1"/>
    <col min="1292" max="1292" width="20.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24.375" style="3" customWidth="1"/>
    <col min="1548" max="1548" width="20.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24.375" style="3" customWidth="1"/>
    <col min="1804" max="1804" width="20.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24.375" style="3" customWidth="1"/>
    <col min="2060" max="2060" width="20.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24.375" style="3" customWidth="1"/>
    <col min="2316" max="2316" width="20.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24.375" style="3" customWidth="1"/>
    <col min="2572" max="2572" width="20.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24.375" style="3" customWidth="1"/>
    <col min="2828" max="2828" width="20.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24.375" style="3" customWidth="1"/>
    <col min="3084" max="3084" width="20.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24.375" style="3" customWidth="1"/>
    <col min="3340" max="3340" width="20.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24.375" style="3" customWidth="1"/>
    <col min="3596" max="3596" width="20.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24.375" style="3" customWidth="1"/>
    <col min="3852" max="3852" width="20.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24.375" style="3" customWidth="1"/>
    <col min="4108" max="4108" width="20.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24.375" style="3" customWidth="1"/>
    <col min="4364" max="4364" width="20.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24.375" style="3" customWidth="1"/>
    <col min="4620" max="4620" width="20.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24.375" style="3" customWidth="1"/>
    <col min="4876" max="4876" width="20.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24.375" style="3" customWidth="1"/>
    <col min="5132" max="5132" width="20.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24.375" style="3" customWidth="1"/>
    <col min="5388" max="5388" width="20.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24.375" style="3" customWidth="1"/>
    <col min="5644" max="5644" width="20.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24.375" style="3" customWidth="1"/>
    <col min="5900" max="5900" width="20.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24.375" style="3" customWidth="1"/>
    <col min="6156" max="6156" width="20.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24.375" style="3" customWidth="1"/>
    <col min="6412" max="6412" width="20.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24.375" style="3" customWidth="1"/>
    <col min="6668" max="6668" width="20.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24.375" style="3" customWidth="1"/>
    <col min="6924" max="6924" width="20.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24.375" style="3" customWidth="1"/>
    <col min="7180" max="7180" width="20.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24.375" style="3" customWidth="1"/>
    <col min="7436" max="7436" width="20.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24.375" style="3" customWidth="1"/>
    <col min="7692" max="7692" width="20.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24.375" style="3" customWidth="1"/>
    <col min="7948" max="7948" width="20.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24.375" style="3" customWidth="1"/>
    <col min="8204" max="8204" width="20.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24.375" style="3" customWidth="1"/>
    <col min="8460" max="8460" width="20.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24.375" style="3" customWidth="1"/>
    <col min="8716" max="8716" width="20.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24.375" style="3" customWidth="1"/>
    <col min="8972" max="8972" width="20.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24.375" style="3" customWidth="1"/>
    <col min="9228" max="9228" width="20.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24.375" style="3" customWidth="1"/>
    <col min="9484" max="9484" width="20.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24.375" style="3" customWidth="1"/>
    <col min="9740" max="9740" width="20.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24.375" style="3" customWidth="1"/>
    <col min="9996" max="9996" width="20.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24.375" style="3" customWidth="1"/>
    <col min="10252" max="10252" width="20.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24.375" style="3" customWidth="1"/>
    <col min="10508" max="10508" width="20.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24.375" style="3" customWidth="1"/>
    <col min="10764" max="10764" width="20.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24.375" style="3" customWidth="1"/>
    <col min="11020" max="11020" width="20.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24.375" style="3" customWidth="1"/>
    <col min="11276" max="11276" width="20.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24.375" style="3" customWidth="1"/>
    <col min="11532" max="11532" width="20.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24.375" style="3" customWidth="1"/>
    <col min="11788" max="11788" width="20.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24.375" style="3" customWidth="1"/>
    <col min="12044" max="12044" width="20.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24.375" style="3" customWidth="1"/>
    <col min="12300" max="12300" width="20.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24.375" style="3" customWidth="1"/>
    <col min="12556" max="12556" width="20.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24.375" style="3" customWidth="1"/>
    <col min="12812" max="12812" width="20.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24.375" style="3" customWidth="1"/>
    <col min="13068" max="13068" width="20.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24.375" style="3" customWidth="1"/>
    <col min="13324" max="13324" width="20.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24.375" style="3" customWidth="1"/>
    <col min="13580" max="13580" width="20.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24.375" style="3" customWidth="1"/>
    <col min="13836" max="13836" width="20.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24.375" style="3" customWidth="1"/>
    <col min="14092" max="14092" width="20.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24.375" style="3" customWidth="1"/>
    <col min="14348" max="14348" width="20.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24.375" style="3" customWidth="1"/>
    <col min="14604" max="14604" width="20.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24.375" style="3" customWidth="1"/>
    <col min="14860" max="14860" width="20.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24.375" style="3" customWidth="1"/>
    <col min="15116" max="15116" width="20.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24.375" style="3" customWidth="1"/>
    <col min="15372" max="15372" width="20.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24.375" style="3" customWidth="1"/>
    <col min="15628" max="15628" width="20.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24.375" style="3" customWidth="1"/>
    <col min="15884" max="15884" width="20.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24.375" style="3" customWidth="1"/>
    <col min="16140" max="16140" width="20.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7597</v>
      </c>
      <c r="G2" s="4" t="s">
        <v>2</v>
      </c>
      <c r="H2" s="5"/>
      <c r="I2" s="6"/>
      <c r="J2" s="125">
        <f>SUM(H:H)</f>
        <v>235887</v>
      </c>
    </row>
    <row r="3" spans="2:17" ht="20.100000000000001" customHeight="1">
      <c r="B3" s="1" t="s">
        <v>3</v>
      </c>
      <c r="C3" s="1"/>
      <c r="D3" s="1"/>
      <c r="E3" s="14" t="s">
        <v>7531</v>
      </c>
    </row>
    <row r="4" spans="2:17" ht="20.100000000000001" customHeight="1">
      <c r="B4" s="1" t="s">
        <v>5</v>
      </c>
      <c r="C4" s="1"/>
      <c r="D4" s="1"/>
      <c r="E4" s="14">
        <v>199351</v>
      </c>
    </row>
    <row r="5" spans="2:17" ht="20.100000000000001" customHeight="1">
      <c r="B5" s="1" t="s">
        <v>6</v>
      </c>
      <c r="C5" s="1"/>
      <c r="D5" s="1"/>
      <c r="E5" s="15">
        <v>44833</v>
      </c>
    </row>
    <row r="6" spans="2:17" ht="20.100000000000001" customHeight="1">
      <c r="B6" s="1" t="s">
        <v>8</v>
      </c>
      <c r="C6" s="1"/>
      <c r="D6" s="1"/>
      <c r="E6" s="15"/>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c r="H9" s="290"/>
      <c r="I9" s="18"/>
      <c r="J9" s="146"/>
      <c r="K9" s="146"/>
      <c r="L9" s="17"/>
      <c r="M9" s="19"/>
      <c r="N9" s="16"/>
      <c r="O9" s="17"/>
      <c r="P9" s="19"/>
      <c r="Q9" s="21"/>
    </row>
    <row r="10" spans="2:17" s="9" customFormat="1" ht="19.7" customHeight="1">
      <c r="B10" s="16">
        <v>6</v>
      </c>
      <c r="C10" s="16" t="s">
        <v>645</v>
      </c>
      <c r="D10" s="16" t="s">
        <v>645</v>
      </c>
      <c r="E10" s="146" t="s">
        <v>7598</v>
      </c>
      <c r="F10" s="2109">
        <v>1</v>
      </c>
      <c r="G10" s="52">
        <v>4800</v>
      </c>
      <c r="H10" s="1047">
        <f t="shared" ref="H10:H16" si="0">F10*G10</f>
        <v>4800</v>
      </c>
      <c r="I10" s="18"/>
      <c r="J10" s="146" t="s">
        <v>7599</v>
      </c>
      <c r="K10" s="17"/>
      <c r="L10" s="17"/>
      <c r="M10" s="19">
        <v>44817</v>
      </c>
      <c r="N10" s="16"/>
      <c r="O10" s="56"/>
      <c r="P10" s="19"/>
      <c r="Q10" s="19"/>
    </row>
    <row r="11" spans="2:17" s="9" customFormat="1" ht="19.7" customHeight="1">
      <c r="B11" s="16">
        <v>6</v>
      </c>
      <c r="C11" s="16" t="s">
        <v>645</v>
      </c>
      <c r="D11" s="16" t="s">
        <v>645</v>
      </c>
      <c r="E11" s="146" t="s">
        <v>7600</v>
      </c>
      <c r="F11" s="2109">
        <v>1</v>
      </c>
      <c r="G11" s="52">
        <v>9800</v>
      </c>
      <c r="H11" s="1047">
        <f t="shared" si="0"/>
        <v>9800</v>
      </c>
      <c r="I11" s="18"/>
      <c r="J11" s="146" t="s">
        <v>466</v>
      </c>
      <c r="K11" s="17"/>
      <c r="L11" s="17"/>
      <c r="M11" s="19">
        <v>44817</v>
      </c>
      <c r="N11" s="16"/>
      <c r="O11" s="56"/>
      <c r="P11" s="19"/>
      <c r="Q11" s="19"/>
    </row>
    <row r="12" spans="2:17" s="9" customFormat="1" ht="19.7" customHeight="1">
      <c r="B12" s="16">
        <v>6</v>
      </c>
      <c r="C12" s="16" t="s">
        <v>645</v>
      </c>
      <c r="D12" s="16" t="s">
        <v>645</v>
      </c>
      <c r="E12" s="146" t="s">
        <v>7601</v>
      </c>
      <c r="F12" s="2109">
        <v>1</v>
      </c>
      <c r="G12" s="52">
        <v>60300</v>
      </c>
      <c r="H12" s="1047">
        <f t="shared" si="0"/>
        <v>60300</v>
      </c>
      <c r="I12" s="18"/>
      <c r="J12" s="146" t="s">
        <v>7555</v>
      </c>
      <c r="K12" s="17"/>
      <c r="L12" s="17"/>
      <c r="M12" s="19">
        <v>44817</v>
      </c>
      <c r="N12" s="16"/>
      <c r="O12" s="56"/>
      <c r="P12" s="19"/>
      <c r="Q12" s="19"/>
    </row>
    <row r="13" spans="2:17" s="9" customFormat="1" ht="19.7" customHeight="1">
      <c r="B13" s="16">
        <v>6</v>
      </c>
      <c r="C13" s="16" t="s">
        <v>645</v>
      </c>
      <c r="D13" s="16" t="s">
        <v>645</v>
      </c>
      <c r="E13" s="145" t="s">
        <v>7602</v>
      </c>
      <c r="F13" s="2109">
        <v>1</v>
      </c>
      <c r="G13" s="52">
        <v>4200</v>
      </c>
      <c r="H13" s="52">
        <f t="shared" si="0"/>
        <v>4200</v>
      </c>
      <c r="I13" s="18"/>
      <c r="J13" s="54" t="s">
        <v>7603</v>
      </c>
      <c r="K13" s="17"/>
      <c r="L13" s="17"/>
      <c r="M13" s="19">
        <v>44817</v>
      </c>
      <c r="N13" s="16"/>
      <c r="O13" s="56"/>
      <c r="P13" s="19"/>
      <c r="Q13" s="19"/>
    </row>
    <row r="14" spans="2:17" s="205" customFormat="1" ht="19.7" customHeight="1">
      <c r="B14" s="16">
        <v>6</v>
      </c>
      <c r="C14" s="16" t="s">
        <v>645</v>
      </c>
      <c r="D14" s="16" t="s">
        <v>645</v>
      </c>
      <c r="E14" s="146" t="s">
        <v>7604</v>
      </c>
      <c r="F14" s="2109">
        <v>1</v>
      </c>
      <c r="G14" s="203">
        <v>2000</v>
      </c>
      <c r="H14" s="203">
        <f t="shared" si="0"/>
        <v>2000</v>
      </c>
      <c r="I14" s="61"/>
      <c r="J14" s="62" t="s">
        <v>7605</v>
      </c>
      <c r="K14" s="17"/>
      <c r="L14" s="64"/>
      <c r="M14" s="19">
        <v>44817</v>
      </c>
      <c r="N14" s="59"/>
      <c r="O14" s="56"/>
      <c r="P14" s="19"/>
      <c r="Q14" s="19"/>
    </row>
    <row r="15" spans="2:17" s="205" customFormat="1" ht="19.7" customHeight="1">
      <c r="B15" s="16">
        <v>6</v>
      </c>
      <c r="C15" s="16" t="s">
        <v>645</v>
      </c>
      <c r="D15" s="16" t="s">
        <v>645</v>
      </c>
      <c r="E15" s="146" t="s">
        <v>7606</v>
      </c>
      <c r="F15" s="2109">
        <v>1</v>
      </c>
      <c r="G15" s="203">
        <v>3700</v>
      </c>
      <c r="H15" s="203">
        <f t="shared" si="0"/>
        <v>3700</v>
      </c>
      <c r="I15" s="61"/>
      <c r="J15" s="62" t="s">
        <v>7607</v>
      </c>
      <c r="K15" s="17"/>
      <c r="L15" s="64"/>
      <c r="M15" s="19">
        <v>44817</v>
      </c>
      <c r="N15" s="59"/>
      <c r="O15" s="56"/>
      <c r="P15" s="19"/>
      <c r="Q15" s="19"/>
    </row>
    <row r="16" spans="2:17" s="9" customFormat="1" ht="19.7" customHeight="1">
      <c r="B16" s="16">
        <v>7</v>
      </c>
      <c r="C16" s="16" t="s">
        <v>645</v>
      </c>
      <c r="D16" s="16" t="s">
        <v>645</v>
      </c>
      <c r="E16" s="146" t="s">
        <v>7608</v>
      </c>
      <c r="F16" s="2109">
        <v>1</v>
      </c>
      <c r="G16" s="52">
        <v>8200</v>
      </c>
      <c r="H16" s="52">
        <f t="shared" si="0"/>
        <v>8200</v>
      </c>
      <c r="I16" s="18"/>
      <c r="J16" s="54" t="s">
        <v>7553</v>
      </c>
      <c r="K16" s="17"/>
      <c r="L16" s="17"/>
      <c r="M16" s="19">
        <v>44817</v>
      </c>
      <c r="N16" s="16"/>
      <c r="O16" s="56"/>
      <c r="P16" s="19"/>
      <c r="Q16" s="19"/>
    </row>
    <row r="17" spans="2:17" s="9" customFormat="1" ht="19.7" customHeight="1">
      <c r="B17" s="16"/>
      <c r="C17" s="16"/>
      <c r="D17" s="16"/>
      <c r="E17" s="146"/>
      <c r="F17" s="2109"/>
      <c r="G17" s="290"/>
      <c r="H17" s="290">
        <f>F17*G17</f>
        <v>0</v>
      </c>
      <c r="I17" s="18"/>
      <c r="J17" s="54"/>
      <c r="K17" s="17"/>
      <c r="L17" s="17"/>
      <c r="M17" s="19"/>
      <c r="N17" s="16"/>
      <c r="O17" s="56"/>
      <c r="P17" s="19"/>
      <c r="Q17" s="19"/>
    </row>
    <row r="18" spans="2:17" s="9" customFormat="1" ht="19.7" customHeight="1">
      <c r="B18" s="16">
        <v>6</v>
      </c>
      <c r="C18" s="16" t="s">
        <v>2039</v>
      </c>
      <c r="D18" s="16" t="s">
        <v>1291</v>
      </c>
      <c r="E18" s="145" t="s">
        <v>3010</v>
      </c>
      <c r="F18" s="183">
        <v>1</v>
      </c>
      <c r="G18" s="63">
        <v>1480</v>
      </c>
      <c r="H18" s="290">
        <f>F18*G18</f>
        <v>1480</v>
      </c>
      <c r="I18" s="18"/>
      <c r="J18" s="54" t="s">
        <v>7609</v>
      </c>
      <c r="K18" s="17"/>
      <c r="L18" s="17"/>
      <c r="M18" s="19"/>
      <c r="N18" s="16"/>
      <c r="O18" s="56"/>
      <c r="P18" s="19"/>
      <c r="Q18" s="19"/>
    </row>
    <row r="19" spans="2:17" s="9" customFormat="1" ht="19.7" customHeight="1">
      <c r="B19" s="16">
        <v>6</v>
      </c>
      <c r="C19" s="16" t="s">
        <v>2039</v>
      </c>
      <c r="D19" s="16" t="s">
        <v>1291</v>
      </c>
      <c r="E19" s="145" t="s">
        <v>62</v>
      </c>
      <c r="F19" s="183">
        <v>1</v>
      </c>
      <c r="G19" s="63">
        <v>1000</v>
      </c>
      <c r="H19" s="290">
        <f>F19*G19</f>
        <v>1000</v>
      </c>
      <c r="I19" s="18"/>
      <c r="J19" s="54"/>
      <c r="K19" s="17"/>
      <c r="L19" s="17"/>
      <c r="M19" s="19"/>
      <c r="N19" s="16"/>
      <c r="O19" s="56"/>
      <c r="P19" s="19"/>
      <c r="Q19" s="19"/>
    </row>
    <row r="20" spans="2:17" s="9" customFormat="1" ht="19.7" customHeight="1">
      <c r="B20" s="16">
        <v>6</v>
      </c>
      <c r="C20" s="16" t="s">
        <v>1623</v>
      </c>
      <c r="D20" s="16" t="s">
        <v>1623</v>
      </c>
      <c r="E20" s="145" t="s">
        <v>7610</v>
      </c>
      <c r="F20" s="183">
        <v>2</v>
      </c>
      <c r="G20" s="63">
        <v>125</v>
      </c>
      <c r="H20" s="1047">
        <f>F20*G20</f>
        <v>250</v>
      </c>
      <c r="I20" s="18"/>
      <c r="J20" s="54" t="s">
        <v>7611</v>
      </c>
      <c r="K20" s="17" t="s">
        <v>7612</v>
      </c>
      <c r="L20" s="292"/>
      <c r="M20" s="19">
        <v>44816</v>
      </c>
      <c r="N20" s="16"/>
      <c r="O20" s="56"/>
      <c r="P20" s="19"/>
      <c r="Q20" s="19"/>
    </row>
    <row r="21" spans="2:17" s="9" customFormat="1" ht="19.7" customHeight="1">
      <c r="B21" s="16">
        <v>6</v>
      </c>
      <c r="C21" s="16" t="s">
        <v>1623</v>
      </c>
      <c r="D21" s="16" t="s">
        <v>1623</v>
      </c>
      <c r="E21" s="145" t="s">
        <v>7613</v>
      </c>
      <c r="F21" s="17">
        <v>4</v>
      </c>
      <c r="G21" s="52">
        <v>35</v>
      </c>
      <c r="H21" s="52">
        <f t="shared" ref="H21:H84" si="1">F21*G21</f>
        <v>140</v>
      </c>
      <c r="I21" s="18"/>
      <c r="J21" s="54" t="s">
        <v>7614</v>
      </c>
      <c r="K21" s="17" t="s">
        <v>7612</v>
      </c>
      <c r="L21" s="17"/>
      <c r="M21" s="19">
        <v>44816</v>
      </c>
      <c r="N21" s="16"/>
      <c r="O21" s="17"/>
      <c r="P21" s="19"/>
      <c r="Q21" s="19"/>
    </row>
    <row r="22" spans="2:17" s="9" customFormat="1" ht="19.7" customHeight="1">
      <c r="B22" s="16">
        <v>6</v>
      </c>
      <c r="C22" s="16" t="s">
        <v>1623</v>
      </c>
      <c r="D22" s="16" t="s">
        <v>1623</v>
      </c>
      <c r="E22" s="145" t="s">
        <v>7615</v>
      </c>
      <c r="F22" s="17">
        <v>4</v>
      </c>
      <c r="G22" s="52">
        <v>35</v>
      </c>
      <c r="H22" s="52">
        <f t="shared" si="1"/>
        <v>140</v>
      </c>
      <c r="I22" s="90"/>
      <c r="J22" s="54" t="s">
        <v>7614</v>
      </c>
      <c r="K22" s="17" t="s">
        <v>7612</v>
      </c>
      <c r="L22" s="17"/>
      <c r="M22" s="19">
        <v>44816</v>
      </c>
      <c r="N22" s="16"/>
      <c r="O22" s="17"/>
      <c r="P22" s="19"/>
      <c r="Q22" s="21"/>
    </row>
    <row r="23" spans="2:17" s="9" customFormat="1" ht="19.7" customHeight="1">
      <c r="B23" s="16">
        <v>6</v>
      </c>
      <c r="C23" s="16" t="s">
        <v>1623</v>
      </c>
      <c r="D23" s="16" t="s">
        <v>1623</v>
      </c>
      <c r="E23" s="145" t="s">
        <v>7616</v>
      </c>
      <c r="F23" s="183">
        <v>1</v>
      </c>
      <c r="G23" s="63">
        <v>395</v>
      </c>
      <c r="H23" s="118">
        <f t="shared" si="1"/>
        <v>395</v>
      </c>
      <c r="I23" s="90"/>
      <c r="J23" s="54" t="s">
        <v>7617</v>
      </c>
      <c r="K23" s="17" t="s">
        <v>7612</v>
      </c>
      <c r="L23" s="17"/>
      <c r="M23" s="19">
        <v>44816</v>
      </c>
      <c r="N23" s="16"/>
      <c r="O23" s="17"/>
      <c r="P23" s="19"/>
      <c r="Q23" s="21"/>
    </row>
    <row r="24" spans="2:17" s="9" customFormat="1" ht="19.7" customHeight="1">
      <c r="B24" s="16">
        <v>6</v>
      </c>
      <c r="C24" s="16" t="s">
        <v>1623</v>
      </c>
      <c r="D24" s="16" t="s">
        <v>1623</v>
      </c>
      <c r="E24" s="145" t="s">
        <v>7618</v>
      </c>
      <c r="F24" s="183">
        <v>1</v>
      </c>
      <c r="G24" s="63">
        <v>395</v>
      </c>
      <c r="H24" s="118">
        <f t="shared" si="1"/>
        <v>395</v>
      </c>
      <c r="I24" s="90"/>
      <c r="J24" s="54" t="s">
        <v>7617</v>
      </c>
      <c r="K24" s="17" t="s">
        <v>7612</v>
      </c>
      <c r="L24" s="17"/>
      <c r="M24" s="19">
        <v>44816</v>
      </c>
      <c r="N24" s="16"/>
      <c r="O24" s="17"/>
      <c r="P24" s="19"/>
      <c r="Q24" s="21"/>
    </row>
    <row r="25" spans="2:17" s="9" customFormat="1" ht="19.7" customHeight="1">
      <c r="B25" s="16">
        <v>6</v>
      </c>
      <c r="C25" s="16" t="s">
        <v>7619</v>
      </c>
      <c r="D25" s="16" t="s">
        <v>1623</v>
      </c>
      <c r="E25" s="145" t="s">
        <v>7620</v>
      </c>
      <c r="F25" s="183">
        <v>2</v>
      </c>
      <c r="G25" s="63">
        <v>2821</v>
      </c>
      <c r="H25" s="118">
        <f t="shared" si="1"/>
        <v>5642</v>
      </c>
      <c r="I25" s="90"/>
      <c r="J25" s="54" t="s">
        <v>7621</v>
      </c>
      <c r="K25" s="17" t="s">
        <v>7612</v>
      </c>
      <c r="L25" s="17"/>
      <c r="M25" s="19">
        <v>44816</v>
      </c>
      <c r="N25" s="16"/>
      <c r="O25" s="17"/>
      <c r="P25" s="19"/>
      <c r="Q25" s="21"/>
    </row>
    <row r="26" spans="2:17" s="9" customFormat="1" ht="19.7" customHeight="1">
      <c r="B26" s="16">
        <v>6</v>
      </c>
      <c r="C26" s="16" t="s">
        <v>7619</v>
      </c>
      <c r="D26" s="16" t="s">
        <v>1623</v>
      </c>
      <c r="E26" s="145" t="s">
        <v>7622</v>
      </c>
      <c r="F26" s="183">
        <v>1</v>
      </c>
      <c r="G26" s="63">
        <v>6373</v>
      </c>
      <c r="H26" s="118">
        <f t="shared" si="1"/>
        <v>6373</v>
      </c>
      <c r="I26" s="90"/>
      <c r="J26" s="54" t="s">
        <v>7623</v>
      </c>
      <c r="K26" s="17" t="s">
        <v>7612</v>
      </c>
      <c r="L26" s="17"/>
      <c r="M26" s="19">
        <v>44816</v>
      </c>
      <c r="N26" s="16"/>
      <c r="O26" s="17"/>
      <c r="P26" s="19"/>
      <c r="Q26" s="21"/>
    </row>
    <row r="27" spans="2:17" s="9" customFormat="1" ht="19.7" customHeight="1">
      <c r="B27" s="16">
        <v>6</v>
      </c>
      <c r="C27" s="16" t="s">
        <v>1623</v>
      </c>
      <c r="D27" s="16" t="s">
        <v>1623</v>
      </c>
      <c r="E27" s="54" t="s">
        <v>7624</v>
      </c>
      <c r="F27" s="183">
        <v>1</v>
      </c>
      <c r="G27" s="63">
        <v>8030</v>
      </c>
      <c r="H27" s="53">
        <f>F27*G27</f>
        <v>8030</v>
      </c>
      <c r="I27" s="18"/>
      <c r="J27" s="54" t="s">
        <v>7625</v>
      </c>
      <c r="K27" s="17" t="s">
        <v>7612</v>
      </c>
      <c r="L27" s="17"/>
      <c r="M27" s="19">
        <v>44816</v>
      </c>
      <c r="N27" s="16"/>
      <c r="O27" s="17"/>
      <c r="P27" s="19"/>
      <c r="Q27" s="21"/>
    </row>
    <row r="28" spans="2:17" s="9" customFormat="1" ht="19.7" customHeight="1">
      <c r="B28" s="16">
        <v>6</v>
      </c>
      <c r="C28" s="16" t="s">
        <v>1623</v>
      </c>
      <c r="D28" s="16" t="s">
        <v>1623</v>
      </c>
      <c r="E28" s="145" t="s">
        <v>7626</v>
      </c>
      <c r="F28" s="183">
        <v>1</v>
      </c>
      <c r="G28" s="63">
        <v>3690</v>
      </c>
      <c r="H28" s="118">
        <f t="shared" si="1"/>
        <v>3690</v>
      </c>
      <c r="I28" s="90"/>
      <c r="J28" s="54" t="s">
        <v>7627</v>
      </c>
      <c r="K28" s="17" t="s">
        <v>7612</v>
      </c>
      <c r="L28" s="17"/>
      <c r="M28" s="19">
        <v>44816</v>
      </c>
      <c r="N28" s="16"/>
      <c r="O28" s="17"/>
      <c r="P28" s="19"/>
      <c r="Q28" s="21"/>
    </row>
    <row r="29" spans="2:17" s="9" customFormat="1" ht="19.7" customHeight="1">
      <c r="B29" s="16">
        <v>6</v>
      </c>
      <c r="C29" s="16" t="s">
        <v>7628</v>
      </c>
      <c r="D29" s="16" t="s">
        <v>1623</v>
      </c>
      <c r="E29" s="145" t="s">
        <v>7629</v>
      </c>
      <c r="F29" s="183">
        <v>5</v>
      </c>
      <c r="G29" s="63">
        <v>94</v>
      </c>
      <c r="H29" s="118">
        <f t="shared" si="1"/>
        <v>470</v>
      </c>
      <c r="I29" s="90"/>
      <c r="J29" s="54" t="s">
        <v>7630</v>
      </c>
      <c r="K29" s="17" t="s">
        <v>7612</v>
      </c>
      <c r="L29" s="17"/>
      <c r="M29" s="19">
        <v>44816</v>
      </c>
      <c r="N29" s="16"/>
      <c r="O29" s="17"/>
      <c r="P29" s="19"/>
      <c r="Q29" s="21"/>
    </row>
    <row r="30" spans="2:17" s="9" customFormat="1" ht="19.7" customHeight="1">
      <c r="B30" s="16">
        <v>6</v>
      </c>
      <c r="C30" s="16" t="s">
        <v>7628</v>
      </c>
      <c r="D30" s="16" t="s">
        <v>1623</v>
      </c>
      <c r="E30" s="145" t="s">
        <v>7631</v>
      </c>
      <c r="F30" s="183">
        <v>1</v>
      </c>
      <c r="G30" s="63">
        <v>94</v>
      </c>
      <c r="H30" s="118">
        <f t="shared" si="1"/>
        <v>94</v>
      </c>
      <c r="I30" s="90"/>
      <c r="J30" s="54" t="s">
        <v>7630</v>
      </c>
      <c r="K30" s="17" t="s">
        <v>7612</v>
      </c>
      <c r="L30" s="17"/>
      <c r="M30" s="19">
        <v>44816</v>
      </c>
      <c r="N30" s="16"/>
      <c r="O30" s="17"/>
      <c r="P30" s="19"/>
      <c r="Q30" s="21"/>
    </row>
    <row r="31" spans="2:17" s="9" customFormat="1" ht="19.7" customHeight="1">
      <c r="B31" s="16">
        <v>6</v>
      </c>
      <c r="C31" s="16" t="s">
        <v>7632</v>
      </c>
      <c r="D31" s="16" t="s">
        <v>1623</v>
      </c>
      <c r="E31" s="145" t="s">
        <v>7633</v>
      </c>
      <c r="F31" s="183">
        <v>1</v>
      </c>
      <c r="G31" s="63">
        <v>82</v>
      </c>
      <c r="H31" s="118">
        <f t="shared" si="1"/>
        <v>82</v>
      </c>
      <c r="I31" s="90"/>
      <c r="J31" s="54" t="s">
        <v>6677</v>
      </c>
      <c r="K31" s="17" t="s">
        <v>7612</v>
      </c>
      <c r="L31" s="17"/>
      <c r="M31" s="19">
        <v>44816</v>
      </c>
      <c r="N31" s="16"/>
      <c r="O31" s="17"/>
      <c r="P31" s="19"/>
      <c r="Q31" s="21"/>
    </row>
    <row r="32" spans="2:17" s="9" customFormat="1" ht="19.7" customHeight="1">
      <c r="B32" s="16">
        <v>6</v>
      </c>
      <c r="C32" s="16" t="s">
        <v>7634</v>
      </c>
      <c r="D32" s="16" t="s">
        <v>1623</v>
      </c>
      <c r="E32" s="145" t="s">
        <v>7635</v>
      </c>
      <c r="F32" s="183">
        <v>2</v>
      </c>
      <c r="G32" s="63">
        <v>959</v>
      </c>
      <c r="H32" s="1047">
        <f t="shared" si="1"/>
        <v>1918</v>
      </c>
      <c r="I32" s="18"/>
      <c r="J32" s="54" t="s">
        <v>7636</v>
      </c>
      <c r="K32" s="17" t="s">
        <v>7612</v>
      </c>
      <c r="L32" s="17"/>
      <c r="M32" s="19">
        <v>44816</v>
      </c>
      <c r="N32" s="16"/>
      <c r="O32" s="17"/>
      <c r="P32" s="19"/>
      <c r="Q32" s="21"/>
    </row>
    <row r="33" spans="2:17" s="9" customFormat="1" ht="19.7" customHeight="1">
      <c r="B33" s="16">
        <v>6</v>
      </c>
      <c r="C33" s="16" t="s">
        <v>1623</v>
      </c>
      <c r="D33" s="16" t="s">
        <v>1623</v>
      </c>
      <c r="E33" s="145" t="s">
        <v>7637</v>
      </c>
      <c r="F33" s="183">
        <v>6</v>
      </c>
      <c r="G33" s="63">
        <v>866</v>
      </c>
      <c r="H33" s="1047">
        <f t="shared" si="1"/>
        <v>5196</v>
      </c>
      <c r="I33" s="90"/>
      <c r="J33" s="54" t="s">
        <v>7638</v>
      </c>
      <c r="K33" s="17" t="s">
        <v>7612</v>
      </c>
      <c r="L33" s="17"/>
      <c r="M33" s="19">
        <v>44816</v>
      </c>
      <c r="N33" s="16"/>
      <c r="O33" s="17"/>
      <c r="P33" s="19"/>
      <c r="Q33" s="21"/>
    </row>
    <row r="34" spans="2:17" s="9" customFormat="1" ht="19.7" customHeight="1">
      <c r="B34" s="16">
        <v>7</v>
      </c>
      <c r="C34" s="16" t="s">
        <v>1623</v>
      </c>
      <c r="D34" s="16" t="s">
        <v>1623</v>
      </c>
      <c r="E34" s="145" t="s">
        <v>7594</v>
      </c>
      <c r="F34" s="183">
        <v>12</v>
      </c>
      <c r="G34" s="63">
        <v>1254</v>
      </c>
      <c r="H34" s="1047">
        <f>F34*G34</f>
        <v>15048</v>
      </c>
      <c r="I34" s="18"/>
      <c r="J34" s="54" t="s">
        <v>7639</v>
      </c>
      <c r="K34" s="17" t="s">
        <v>7612</v>
      </c>
      <c r="L34" s="17"/>
      <c r="M34" s="19">
        <v>44816</v>
      </c>
      <c r="N34" s="16"/>
      <c r="O34" s="17"/>
      <c r="P34" s="19"/>
      <c r="Q34" s="21"/>
    </row>
    <row r="35" spans="2:17" s="9" customFormat="1" ht="19.7" customHeight="1">
      <c r="B35" s="16">
        <v>6</v>
      </c>
      <c r="C35" s="16" t="s">
        <v>7640</v>
      </c>
      <c r="D35" s="16" t="s">
        <v>1623</v>
      </c>
      <c r="E35" s="145" t="s">
        <v>7641</v>
      </c>
      <c r="F35" s="183">
        <v>4</v>
      </c>
      <c r="G35" s="63">
        <v>314</v>
      </c>
      <c r="H35" s="1047">
        <f>F35*G35</f>
        <v>1256</v>
      </c>
      <c r="I35" s="90"/>
      <c r="J35" s="54" t="s">
        <v>7642</v>
      </c>
      <c r="K35" s="17" t="s">
        <v>7612</v>
      </c>
      <c r="L35" s="17"/>
      <c r="M35" s="19">
        <v>44816</v>
      </c>
      <c r="N35" s="16"/>
      <c r="O35" s="17"/>
      <c r="P35" s="19"/>
      <c r="Q35" s="21"/>
    </row>
    <row r="36" spans="2:17" s="9" customFormat="1" ht="19.7" customHeight="1">
      <c r="B36" s="16">
        <v>6</v>
      </c>
      <c r="C36" s="16" t="s">
        <v>1623</v>
      </c>
      <c r="D36" s="16" t="s">
        <v>1623</v>
      </c>
      <c r="E36" s="145" t="s">
        <v>7643</v>
      </c>
      <c r="F36" s="17">
        <v>2</v>
      </c>
      <c r="G36" s="52">
        <v>170</v>
      </c>
      <c r="H36" s="52">
        <f t="shared" si="1"/>
        <v>340</v>
      </c>
      <c r="I36" s="18"/>
      <c r="J36" s="54" t="s">
        <v>4585</v>
      </c>
      <c r="K36" s="17" t="s">
        <v>7612</v>
      </c>
      <c r="L36" s="17"/>
      <c r="M36" s="19">
        <v>44816</v>
      </c>
      <c r="N36" s="16"/>
      <c r="O36" s="17"/>
      <c r="P36" s="19"/>
      <c r="Q36" s="21"/>
    </row>
    <row r="37" spans="2:17" s="9" customFormat="1" ht="19.7" customHeight="1">
      <c r="B37" s="16">
        <v>6</v>
      </c>
      <c r="C37" s="16" t="s">
        <v>7640</v>
      </c>
      <c r="D37" s="16" t="s">
        <v>1623</v>
      </c>
      <c r="E37" s="145" t="s">
        <v>7644</v>
      </c>
      <c r="F37" s="17">
        <v>4</v>
      </c>
      <c r="G37" s="52">
        <v>362</v>
      </c>
      <c r="H37" s="52">
        <f t="shared" si="1"/>
        <v>1448</v>
      </c>
      <c r="I37" s="18"/>
      <c r="J37" s="54" t="s">
        <v>7645</v>
      </c>
      <c r="K37" s="17" t="s">
        <v>7612</v>
      </c>
      <c r="L37" s="17"/>
      <c r="M37" s="19">
        <v>44816</v>
      </c>
      <c r="N37" s="16"/>
      <c r="O37" s="17"/>
      <c r="P37" s="19"/>
      <c r="Q37" s="21"/>
    </row>
    <row r="38" spans="2:17" s="9" customFormat="1" ht="19.7" customHeight="1">
      <c r="B38" s="16">
        <v>6</v>
      </c>
      <c r="C38" s="16" t="s">
        <v>1623</v>
      </c>
      <c r="D38" s="16" t="s">
        <v>1623</v>
      </c>
      <c r="E38" s="145" t="s">
        <v>356</v>
      </c>
      <c r="F38" s="17">
        <v>1</v>
      </c>
      <c r="G38" s="52">
        <v>5117</v>
      </c>
      <c r="H38" s="52">
        <f t="shared" si="1"/>
        <v>5117</v>
      </c>
      <c r="I38" s="18"/>
      <c r="J38" s="54" t="s">
        <v>7646</v>
      </c>
      <c r="K38" s="17" t="s">
        <v>7612</v>
      </c>
      <c r="L38" s="17"/>
      <c r="M38" s="19">
        <v>44816</v>
      </c>
      <c r="N38" s="16"/>
      <c r="O38" s="17"/>
      <c r="P38" s="19"/>
      <c r="Q38" s="21"/>
    </row>
    <row r="39" spans="2:17" s="9" customFormat="1" ht="19.7" customHeight="1">
      <c r="B39" s="16">
        <v>6</v>
      </c>
      <c r="C39" s="16" t="s">
        <v>1623</v>
      </c>
      <c r="D39" s="16" t="s">
        <v>1623</v>
      </c>
      <c r="E39" s="145" t="s">
        <v>7647</v>
      </c>
      <c r="F39" s="17">
        <v>1</v>
      </c>
      <c r="G39" s="52">
        <v>168</v>
      </c>
      <c r="H39" s="52">
        <f t="shared" si="1"/>
        <v>168</v>
      </c>
      <c r="I39" s="18"/>
      <c r="J39" s="54" t="s">
        <v>7648</v>
      </c>
      <c r="K39" s="17" t="s">
        <v>7612</v>
      </c>
      <c r="L39" s="17"/>
      <c r="M39" s="19">
        <v>44816</v>
      </c>
      <c r="N39" s="16"/>
      <c r="O39" s="17"/>
      <c r="P39" s="19"/>
      <c r="Q39" s="21"/>
    </row>
    <row r="40" spans="2:17" s="9" customFormat="1" ht="19.7" customHeight="1">
      <c r="B40" s="16">
        <v>6</v>
      </c>
      <c r="C40" s="16" t="s">
        <v>1623</v>
      </c>
      <c r="D40" s="16" t="s">
        <v>1623</v>
      </c>
      <c r="E40" s="145" t="s">
        <v>7649</v>
      </c>
      <c r="F40" s="17">
        <v>1</v>
      </c>
      <c r="G40" s="52">
        <v>188</v>
      </c>
      <c r="H40" s="52">
        <f t="shared" si="1"/>
        <v>188</v>
      </c>
      <c r="I40" s="18"/>
      <c r="J40" s="54" t="s">
        <v>7648</v>
      </c>
      <c r="K40" s="17" t="s">
        <v>7612</v>
      </c>
      <c r="L40" s="17"/>
      <c r="M40" s="19">
        <v>44816</v>
      </c>
      <c r="N40" s="16"/>
      <c r="O40" s="17"/>
      <c r="P40" s="19"/>
      <c r="Q40" s="21"/>
    </row>
    <row r="41" spans="2:17" s="9" customFormat="1" ht="19.7" customHeight="1">
      <c r="B41" s="16">
        <v>6</v>
      </c>
      <c r="C41" s="16" t="s">
        <v>1623</v>
      </c>
      <c r="D41" s="16" t="s">
        <v>1623</v>
      </c>
      <c r="E41" s="145" t="s">
        <v>7650</v>
      </c>
      <c r="F41" s="17">
        <v>1</v>
      </c>
      <c r="G41" s="52">
        <v>3817</v>
      </c>
      <c r="H41" s="52">
        <f t="shared" si="1"/>
        <v>3817</v>
      </c>
      <c r="I41" s="18"/>
      <c r="J41" s="54" t="s">
        <v>7651</v>
      </c>
      <c r="K41" s="17" t="s">
        <v>7612</v>
      </c>
      <c r="L41" s="17"/>
      <c r="M41" s="19">
        <v>44816</v>
      </c>
      <c r="N41" s="16"/>
      <c r="O41" s="17"/>
      <c r="P41" s="19"/>
      <c r="Q41" s="21"/>
    </row>
    <row r="42" spans="2:17" s="9" customFormat="1" ht="19.7" customHeight="1">
      <c r="B42" s="16">
        <v>6</v>
      </c>
      <c r="C42" s="16" t="s">
        <v>1623</v>
      </c>
      <c r="D42" s="16" t="s">
        <v>1623</v>
      </c>
      <c r="E42" s="145" t="s">
        <v>7652</v>
      </c>
      <c r="F42" s="17">
        <v>1</v>
      </c>
      <c r="G42" s="52">
        <v>1305</v>
      </c>
      <c r="H42" s="52">
        <f t="shared" si="1"/>
        <v>1305</v>
      </c>
      <c r="I42" s="18"/>
      <c r="J42" s="54" t="s">
        <v>7653</v>
      </c>
      <c r="K42" s="17" t="s">
        <v>7612</v>
      </c>
      <c r="L42" s="17"/>
      <c r="M42" s="19">
        <v>44816</v>
      </c>
      <c r="N42" s="16"/>
      <c r="O42" s="17"/>
      <c r="P42" s="19"/>
      <c r="Q42" s="21"/>
    </row>
    <row r="43" spans="2:17" s="9" customFormat="1" ht="19.7" customHeight="1">
      <c r="B43" s="16">
        <v>6</v>
      </c>
      <c r="C43" s="16" t="s">
        <v>1623</v>
      </c>
      <c r="D43" s="16" t="s">
        <v>1623</v>
      </c>
      <c r="E43" s="145" t="s">
        <v>7654</v>
      </c>
      <c r="F43" s="17">
        <v>1</v>
      </c>
      <c r="G43" s="52">
        <v>1794</v>
      </c>
      <c r="H43" s="52">
        <f t="shared" si="1"/>
        <v>1794</v>
      </c>
      <c r="I43" s="18"/>
      <c r="J43" s="54" t="s">
        <v>7653</v>
      </c>
      <c r="K43" s="17" t="s">
        <v>7612</v>
      </c>
      <c r="L43" s="17"/>
      <c r="M43" s="19">
        <v>44816</v>
      </c>
      <c r="N43" s="16"/>
      <c r="O43" s="17"/>
      <c r="P43" s="19"/>
      <c r="Q43" s="21"/>
    </row>
    <row r="44" spans="2:17" s="9" customFormat="1" ht="19.7" customHeight="1">
      <c r="B44" s="16">
        <v>6</v>
      </c>
      <c r="C44" s="16" t="s">
        <v>1623</v>
      </c>
      <c r="D44" s="16" t="s">
        <v>1623</v>
      </c>
      <c r="E44" s="145" t="s">
        <v>7655</v>
      </c>
      <c r="F44" s="17">
        <v>1</v>
      </c>
      <c r="G44" s="52">
        <v>10430</v>
      </c>
      <c r="H44" s="52">
        <f t="shared" si="1"/>
        <v>10430</v>
      </c>
      <c r="I44" s="18"/>
      <c r="J44" s="54" t="s">
        <v>7656</v>
      </c>
      <c r="K44" s="17" t="s">
        <v>7612</v>
      </c>
      <c r="L44" s="17"/>
      <c r="M44" s="19">
        <v>44816</v>
      </c>
      <c r="N44" s="16"/>
      <c r="O44" s="17"/>
      <c r="P44" s="19"/>
      <c r="Q44" s="21"/>
    </row>
    <row r="45" spans="2:17" s="9" customFormat="1" ht="19.7" customHeight="1">
      <c r="B45" s="16">
        <v>6</v>
      </c>
      <c r="C45" s="16" t="s">
        <v>7632</v>
      </c>
      <c r="D45" s="16" t="s">
        <v>1623</v>
      </c>
      <c r="E45" s="145" t="s">
        <v>7657</v>
      </c>
      <c r="F45" s="17">
        <v>1</v>
      </c>
      <c r="G45" s="52">
        <v>220</v>
      </c>
      <c r="H45" s="52">
        <f t="shared" si="1"/>
        <v>220</v>
      </c>
      <c r="I45" s="18"/>
      <c r="J45" s="54" t="s">
        <v>7658</v>
      </c>
      <c r="K45" s="17" t="s">
        <v>7612</v>
      </c>
      <c r="L45" s="17"/>
      <c r="M45" s="19">
        <v>44816</v>
      </c>
      <c r="N45" s="16"/>
      <c r="O45" s="17"/>
      <c r="P45" s="19"/>
      <c r="Q45" s="21"/>
    </row>
    <row r="46" spans="2:17" s="9" customFormat="1" ht="19.7" customHeight="1">
      <c r="B46" s="16">
        <v>6</v>
      </c>
      <c r="C46" s="16" t="s">
        <v>1623</v>
      </c>
      <c r="D46" s="16" t="s">
        <v>1623</v>
      </c>
      <c r="E46" s="145" t="s">
        <v>7659</v>
      </c>
      <c r="F46" s="17">
        <v>1</v>
      </c>
      <c r="G46" s="52">
        <v>532</v>
      </c>
      <c r="H46" s="52">
        <f t="shared" si="1"/>
        <v>532</v>
      </c>
      <c r="I46" s="18"/>
      <c r="J46" s="54" t="s">
        <v>7660</v>
      </c>
      <c r="K46" s="17" t="s">
        <v>7612</v>
      </c>
      <c r="L46" s="17"/>
      <c r="M46" s="19">
        <v>44816</v>
      </c>
      <c r="N46" s="16"/>
      <c r="O46" s="17"/>
      <c r="P46" s="19"/>
      <c r="Q46" s="21"/>
    </row>
    <row r="47" spans="2:17" s="9" customFormat="1" ht="19.7" customHeight="1">
      <c r="B47" s="16">
        <v>6</v>
      </c>
      <c r="C47" s="16" t="s">
        <v>1623</v>
      </c>
      <c r="D47" s="16" t="s">
        <v>1623</v>
      </c>
      <c r="E47" s="145" t="s">
        <v>6557</v>
      </c>
      <c r="F47" s="17">
        <v>1</v>
      </c>
      <c r="G47" s="52">
        <v>635</v>
      </c>
      <c r="H47" s="52">
        <f t="shared" si="1"/>
        <v>635</v>
      </c>
      <c r="I47" s="18"/>
      <c r="J47" s="54" t="s">
        <v>5023</v>
      </c>
      <c r="K47" s="17" t="s">
        <v>7612</v>
      </c>
      <c r="L47" s="17"/>
      <c r="M47" s="19">
        <v>44816</v>
      </c>
      <c r="N47" s="16"/>
      <c r="O47" s="17"/>
      <c r="P47" s="19"/>
      <c r="Q47" s="21"/>
    </row>
    <row r="48" spans="2:17" s="9" customFormat="1" ht="19.7" customHeight="1">
      <c r="B48" s="16">
        <v>6</v>
      </c>
      <c r="C48" s="16" t="s">
        <v>1623</v>
      </c>
      <c r="D48" s="16" t="s">
        <v>1623</v>
      </c>
      <c r="E48" s="145" t="s">
        <v>7661</v>
      </c>
      <c r="F48" s="17">
        <v>1</v>
      </c>
      <c r="G48" s="52">
        <v>2229</v>
      </c>
      <c r="H48" s="52">
        <f t="shared" si="1"/>
        <v>2229</v>
      </c>
      <c r="I48" s="18"/>
      <c r="J48" s="54" t="s">
        <v>7662</v>
      </c>
      <c r="K48" s="17" t="s">
        <v>7612</v>
      </c>
      <c r="L48" s="17"/>
      <c r="M48" s="19">
        <v>44816</v>
      </c>
      <c r="N48" s="16"/>
      <c r="O48" s="17"/>
      <c r="P48" s="19"/>
      <c r="Q48" s="21"/>
    </row>
    <row r="49" spans="2:17" s="9" customFormat="1" ht="19.7" customHeight="1">
      <c r="B49" s="16">
        <v>6</v>
      </c>
      <c r="C49" s="16" t="s">
        <v>1623</v>
      </c>
      <c r="D49" s="16" t="s">
        <v>1623</v>
      </c>
      <c r="E49" s="145" t="s">
        <v>7663</v>
      </c>
      <c r="F49" s="17">
        <v>1</v>
      </c>
      <c r="G49" s="52">
        <v>581</v>
      </c>
      <c r="H49" s="52">
        <f t="shared" si="1"/>
        <v>581</v>
      </c>
      <c r="I49" s="18"/>
      <c r="J49" s="54" t="s">
        <v>7664</v>
      </c>
      <c r="K49" s="17" t="s">
        <v>7612</v>
      </c>
      <c r="L49" s="17"/>
      <c r="M49" s="19">
        <v>44816</v>
      </c>
      <c r="N49" s="16"/>
      <c r="O49" s="17"/>
      <c r="P49" s="19"/>
      <c r="Q49" s="21"/>
    </row>
    <row r="50" spans="2:17" s="9" customFormat="1" ht="19.7" customHeight="1">
      <c r="B50" s="16">
        <v>6</v>
      </c>
      <c r="C50" s="16" t="s">
        <v>87</v>
      </c>
      <c r="D50" s="16" t="s">
        <v>1623</v>
      </c>
      <c r="E50" s="145" t="s">
        <v>7665</v>
      </c>
      <c r="F50" s="17">
        <v>1</v>
      </c>
      <c r="G50" s="52">
        <v>8592</v>
      </c>
      <c r="H50" s="52">
        <f t="shared" si="1"/>
        <v>8592</v>
      </c>
      <c r="I50" s="18"/>
      <c r="J50" s="54" t="s">
        <v>7666</v>
      </c>
      <c r="K50" s="17" t="s">
        <v>7612</v>
      </c>
      <c r="L50" s="17"/>
      <c r="M50" s="19">
        <v>44816</v>
      </c>
      <c r="N50" s="16"/>
      <c r="O50" s="17"/>
      <c r="P50" s="19"/>
      <c r="Q50" s="21"/>
    </row>
    <row r="51" spans="2:17" s="9" customFormat="1" ht="19.7" customHeight="1">
      <c r="B51" s="16">
        <v>6</v>
      </c>
      <c r="C51" s="16" t="s">
        <v>1623</v>
      </c>
      <c r="D51" s="16" t="s">
        <v>1623</v>
      </c>
      <c r="E51" s="145" t="s">
        <v>7667</v>
      </c>
      <c r="F51" s="17">
        <v>1</v>
      </c>
      <c r="G51" s="52">
        <v>8190</v>
      </c>
      <c r="H51" s="52">
        <f t="shared" si="1"/>
        <v>8190</v>
      </c>
      <c r="I51" s="18"/>
      <c r="J51" s="54" t="s">
        <v>7668</v>
      </c>
      <c r="K51" s="17" t="s">
        <v>7612</v>
      </c>
      <c r="L51" s="17"/>
      <c r="M51" s="19">
        <v>44816</v>
      </c>
      <c r="N51" s="16"/>
      <c r="O51" s="17"/>
      <c r="P51" s="19"/>
      <c r="Q51" s="21"/>
    </row>
    <row r="52" spans="2:17" s="9" customFormat="1" ht="19.7" customHeight="1">
      <c r="B52" s="16">
        <v>6</v>
      </c>
      <c r="C52" s="16" t="s">
        <v>1623</v>
      </c>
      <c r="D52" s="16" t="s">
        <v>1623</v>
      </c>
      <c r="E52" s="145" t="s">
        <v>7669</v>
      </c>
      <c r="F52" s="17">
        <v>1</v>
      </c>
      <c r="G52" s="52">
        <v>2780</v>
      </c>
      <c r="H52" s="52">
        <f t="shared" si="1"/>
        <v>2780</v>
      </c>
      <c r="I52" s="18"/>
      <c r="J52" s="54" t="s">
        <v>7670</v>
      </c>
      <c r="K52" s="17" t="s">
        <v>7612</v>
      </c>
      <c r="L52" s="17"/>
      <c r="M52" s="19">
        <v>44816</v>
      </c>
      <c r="N52" s="16"/>
      <c r="O52" s="17"/>
      <c r="P52" s="19"/>
      <c r="Q52" s="21"/>
    </row>
    <row r="53" spans="2:17" s="9" customFormat="1" ht="19.7" customHeight="1">
      <c r="B53" s="16">
        <v>6</v>
      </c>
      <c r="C53" s="16" t="s">
        <v>1623</v>
      </c>
      <c r="D53" s="16" t="s">
        <v>1623</v>
      </c>
      <c r="E53" s="145" t="s">
        <v>7671</v>
      </c>
      <c r="F53" s="17">
        <v>1</v>
      </c>
      <c r="G53" s="52">
        <v>740</v>
      </c>
      <c r="H53" s="52">
        <f t="shared" si="1"/>
        <v>740</v>
      </c>
      <c r="I53" s="18"/>
      <c r="J53" s="54" t="s">
        <v>7672</v>
      </c>
      <c r="K53" s="17" t="s">
        <v>7612</v>
      </c>
      <c r="L53" s="17"/>
      <c r="M53" s="19">
        <v>44816</v>
      </c>
      <c r="N53" s="16"/>
      <c r="O53" s="17"/>
      <c r="P53" s="19"/>
      <c r="Q53" s="21"/>
    </row>
    <row r="54" spans="2:17" s="9" customFormat="1" ht="19.7" customHeight="1">
      <c r="B54" s="16">
        <v>6</v>
      </c>
      <c r="C54" s="16" t="s">
        <v>1623</v>
      </c>
      <c r="D54" s="16" t="s">
        <v>1623</v>
      </c>
      <c r="E54" s="145" t="s">
        <v>7673</v>
      </c>
      <c r="F54" s="17">
        <v>1</v>
      </c>
      <c r="G54" s="52">
        <v>1000</v>
      </c>
      <c r="H54" s="52">
        <f t="shared" si="1"/>
        <v>1000</v>
      </c>
      <c r="I54" s="18"/>
      <c r="J54" s="54" t="s">
        <v>7674</v>
      </c>
      <c r="K54" s="17" t="s">
        <v>7612</v>
      </c>
      <c r="L54" s="17"/>
      <c r="M54" s="19">
        <v>44816</v>
      </c>
      <c r="N54" s="16"/>
      <c r="O54" s="17"/>
      <c r="P54" s="19"/>
      <c r="Q54" s="21"/>
    </row>
    <row r="55" spans="2:17" s="9" customFormat="1" ht="19.7" customHeight="1">
      <c r="B55" s="16">
        <v>6</v>
      </c>
      <c r="C55" s="16" t="s">
        <v>1623</v>
      </c>
      <c r="D55" s="16" t="s">
        <v>1623</v>
      </c>
      <c r="E55" s="145" t="s">
        <v>7675</v>
      </c>
      <c r="F55" s="17">
        <v>1</v>
      </c>
      <c r="G55" s="52">
        <v>510</v>
      </c>
      <c r="H55" s="52">
        <f t="shared" si="1"/>
        <v>510</v>
      </c>
      <c r="I55" s="18"/>
      <c r="J55" s="54" t="s">
        <v>7676</v>
      </c>
      <c r="K55" s="17" t="s">
        <v>7612</v>
      </c>
      <c r="L55" s="17"/>
      <c r="M55" s="19">
        <v>44816</v>
      </c>
      <c r="N55" s="16"/>
      <c r="O55" s="17"/>
      <c r="P55" s="19"/>
      <c r="Q55" s="21"/>
    </row>
    <row r="56" spans="2:17" s="9" customFormat="1" ht="19.7" customHeight="1">
      <c r="B56" s="16">
        <v>6</v>
      </c>
      <c r="C56" s="16" t="s">
        <v>7619</v>
      </c>
      <c r="D56" s="16" t="s">
        <v>1623</v>
      </c>
      <c r="E56" s="145" t="s">
        <v>4510</v>
      </c>
      <c r="F56" s="17">
        <v>10</v>
      </c>
      <c r="G56" s="52">
        <v>81</v>
      </c>
      <c r="H56" s="52">
        <f t="shared" si="1"/>
        <v>810</v>
      </c>
      <c r="I56" s="18"/>
      <c r="J56" s="54" t="s">
        <v>7677</v>
      </c>
      <c r="K56" s="17" t="s">
        <v>7612</v>
      </c>
      <c r="L56" s="17"/>
      <c r="M56" s="19">
        <v>44816</v>
      </c>
      <c r="N56" s="16"/>
      <c r="O56" s="17"/>
      <c r="P56" s="19"/>
      <c r="Q56" s="21"/>
    </row>
    <row r="57" spans="2:17" s="9" customFormat="1" ht="19.7" customHeight="1">
      <c r="B57" s="16">
        <v>6</v>
      </c>
      <c r="C57" s="16" t="s">
        <v>1623</v>
      </c>
      <c r="D57" s="16" t="s">
        <v>1623</v>
      </c>
      <c r="E57" s="145" t="s">
        <v>7678</v>
      </c>
      <c r="F57" s="17">
        <v>1</v>
      </c>
      <c r="G57" s="52">
        <v>2351</v>
      </c>
      <c r="H57" s="52">
        <f t="shared" si="1"/>
        <v>2351</v>
      </c>
      <c r="I57" s="18"/>
      <c r="J57" s="54" t="s">
        <v>7679</v>
      </c>
      <c r="K57" s="17" t="s">
        <v>7612</v>
      </c>
      <c r="L57" s="17"/>
      <c r="M57" s="19">
        <v>44816</v>
      </c>
      <c r="N57" s="16"/>
      <c r="O57" s="17"/>
      <c r="P57" s="19"/>
      <c r="Q57" s="21"/>
    </row>
    <row r="58" spans="2:17" s="9" customFormat="1" ht="19.7" customHeight="1">
      <c r="B58" s="16">
        <v>6</v>
      </c>
      <c r="C58" s="16" t="s">
        <v>1623</v>
      </c>
      <c r="D58" s="16" t="s">
        <v>1623</v>
      </c>
      <c r="E58" s="145" t="s">
        <v>7680</v>
      </c>
      <c r="F58" s="17">
        <v>1</v>
      </c>
      <c r="G58" s="52">
        <v>820</v>
      </c>
      <c r="H58" s="52">
        <f t="shared" si="1"/>
        <v>820</v>
      </c>
      <c r="I58" s="18"/>
      <c r="J58" s="54" t="s">
        <v>7681</v>
      </c>
      <c r="K58" s="17" t="s">
        <v>7612</v>
      </c>
      <c r="L58" s="17"/>
      <c r="M58" s="19">
        <v>44816</v>
      </c>
      <c r="N58" s="16"/>
      <c r="O58" s="17"/>
      <c r="P58" s="19"/>
      <c r="Q58" s="21"/>
    </row>
    <row r="59" spans="2:17" s="9" customFormat="1" ht="19.7" customHeight="1">
      <c r="B59" s="16">
        <v>6</v>
      </c>
      <c r="C59" s="16" t="s">
        <v>1623</v>
      </c>
      <c r="D59" s="16" t="s">
        <v>1623</v>
      </c>
      <c r="E59" s="145" t="s">
        <v>7682</v>
      </c>
      <c r="F59" s="17">
        <v>1</v>
      </c>
      <c r="G59" s="52">
        <v>3380</v>
      </c>
      <c r="H59" s="52">
        <f t="shared" si="1"/>
        <v>3380</v>
      </c>
      <c r="I59" s="18"/>
      <c r="J59" s="54" t="s">
        <v>7683</v>
      </c>
      <c r="K59" s="17" t="s">
        <v>7612</v>
      </c>
      <c r="L59" s="17"/>
      <c r="M59" s="19">
        <v>44816</v>
      </c>
      <c r="N59" s="16"/>
      <c r="O59" s="17"/>
      <c r="P59" s="19"/>
      <c r="Q59" s="21"/>
    </row>
    <row r="60" spans="2:17" s="9" customFormat="1" ht="19.7" customHeight="1">
      <c r="B60" s="16">
        <v>6</v>
      </c>
      <c r="C60" s="16" t="s">
        <v>1623</v>
      </c>
      <c r="D60" s="16" t="s">
        <v>1623</v>
      </c>
      <c r="E60" s="145" t="s">
        <v>7684</v>
      </c>
      <c r="F60" s="17">
        <v>1</v>
      </c>
      <c r="G60" s="52">
        <v>2010</v>
      </c>
      <c r="H60" s="52">
        <f t="shared" si="1"/>
        <v>2010</v>
      </c>
      <c r="I60" s="18"/>
      <c r="J60" s="54" t="s">
        <v>7685</v>
      </c>
      <c r="K60" s="17" t="s">
        <v>7612</v>
      </c>
      <c r="L60" s="17"/>
      <c r="M60" s="19">
        <v>44816</v>
      </c>
      <c r="N60" s="16"/>
      <c r="O60" s="17"/>
      <c r="P60" s="19"/>
      <c r="Q60" s="21"/>
    </row>
    <row r="61" spans="2:17" s="9" customFormat="1" ht="19.7" customHeight="1">
      <c r="B61" s="16">
        <v>6</v>
      </c>
      <c r="C61" s="16" t="s">
        <v>87</v>
      </c>
      <c r="D61" s="16" t="s">
        <v>1623</v>
      </c>
      <c r="E61" s="145" t="s">
        <v>7686</v>
      </c>
      <c r="F61" s="17">
        <v>1</v>
      </c>
      <c r="G61" s="52">
        <v>330</v>
      </c>
      <c r="H61" s="52">
        <f t="shared" si="1"/>
        <v>330</v>
      </c>
      <c r="I61" s="18"/>
      <c r="J61" s="54" t="s">
        <v>7687</v>
      </c>
      <c r="K61" s="17" t="s">
        <v>7612</v>
      </c>
      <c r="L61" s="17"/>
      <c r="M61" s="19">
        <v>44816</v>
      </c>
      <c r="N61" s="16"/>
      <c r="O61" s="17"/>
      <c r="P61" s="19"/>
      <c r="Q61" s="21"/>
    </row>
    <row r="62" spans="2:17" s="9" customFormat="1" ht="19.7" customHeight="1">
      <c r="B62" s="16">
        <v>6</v>
      </c>
      <c r="C62" s="16" t="s">
        <v>1623</v>
      </c>
      <c r="D62" s="16" t="s">
        <v>1623</v>
      </c>
      <c r="E62" s="145" t="s">
        <v>7688</v>
      </c>
      <c r="F62" s="17">
        <v>1</v>
      </c>
      <c r="G62" s="52">
        <v>1460</v>
      </c>
      <c r="H62" s="52">
        <f t="shared" si="1"/>
        <v>1460</v>
      </c>
      <c r="I62" s="18"/>
      <c r="J62" s="54" t="s">
        <v>7689</v>
      </c>
      <c r="K62" s="17" t="s">
        <v>7612</v>
      </c>
      <c r="L62" s="17"/>
      <c r="M62" s="19">
        <v>44816</v>
      </c>
      <c r="N62" s="16"/>
      <c r="O62" s="17"/>
      <c r="P62" s="19"/>
      <c r="Q62" s="21"/>
    </row>
    <row r="63" spans="2:17" s="9" customFormat="1" ht="19.7" customHeight="1">
      <c r="B63" s="16">
        <v>6</v>
      </c>
      <c r="C63" s="16" t="s">
        <v>7619</v>
      </c>
      <c r="D63" s="16" t="s">
        <v>1623</v>
      </c>
      <c r="E63" s="145" t="s">
        <v>7690</v>
      </c>
      <c r="F63" s="17">
        <v>1</v>
      </c>
      <c r="G63" s="52">
        <v>16976</v>
      </c>
      <c r="H63" s="52">
        <f t="shared" si="1"/>
        <v>16976</v>
      </c>
      <c r="I63" s="18"/>
      <c r="J63" s="54" t="s">
        <v>7691</v>
      </c>
      <c r="K63" s="17" t="s">
        <v>7612</v>
      </c>
      <c r="L63" s="17"/>
      <c r="M63" s="19">
        <v>44816</v>
      </c>
      <c r="N63" s="16"/>
      <c r="O63" s="17"/>
      <c r="P63" s="19"/>
      <c r="Q63" s="21"/>
    </row>
    <row r="64" spans="2:17" s="9" customFormat="1" ht="19.7" customHeight="1">
      <c r="B64" s="16">
        <v>6</v>
      </c>
      <c r="C64" s="16" t="s">
        <v>1623</v>
      </c>
      <c r="D64" s="16" t="s">
        <v>1623</v>
      </c>
      <c r="E64" s="145" t="s">
        <v>7692</v>
      </c>
      <c r="F64" s="17">
        <v>1</v>
      </c>
      <c r="G64" s="52">
        <v>2470</v>
      </c>
      <c r="H64" s="52">
        <f t="shared" si="1"/>
        <v>2470</v>
      </c>
      <c r="I64" s="18"/>
      <c r="J64" s="54" t="s">
        <v>7693</v>
      </c>
      <c r="K64" s="17" t="s">
        <v>7612</v>
      </c>
      <c r="L64" s="17"/>
      <c r="M64" s="19">
        <v>44816</v>
      </c>
      <c r="N64" s="16"/>
      <c r="O64" s="17"/>
      <c r="P64" s="19"/>
      <c r="Q64" s="21"/>
    </row>
    <row r="65" spans="2:17" s="9" customFormat="1" ht="19.7" customHeight="1">
      <c r="B65" s="16">
        <v>6</v>
      </c>
      <c r="C65" s="16" t="s">
        <v>1623</v>
      </c>
      <c r="D65" s="16" t="s">
        <v>1623</v>
      </c>
      <c r="E65" s="145" t="s">
        <v>7694</v>
      </c>
      <c r="F65" s="17">
        <v>1</v>
      </c>
      <c r="G65" s="52">
        <v>4150</v>
      </c>
      <c r="H65" s="52">
        <f t="shared" si="1"/>
        <v>4150</v>
      </c>
      <c r="I65" s="18"/>
      <c r="J65" s="54" t="s">
        <v>7695</v>
      </c>
      <c r="K65" s="17" t="s">
        <v>7612</v>
      </c>
      <c r="L65" s="17"/>
      <c r="M65" s="19">
        <v>44816</v>
      </c>
      <c r="N65" s="16"/>
      <c r="O65" s="17"/>
      <c r="P65" s="19"/>
      <c r="Q65" s="21"/>
    </row>
    <row r="66" spans="2:17" s="9" customFormat="1" ht="19.7" customHeight="1">
      <c r="B66" s="16">
        <v>6</v>
      </c>
      <c r="C66" s="16" t="s">
        <v>1623</v>
      </c>
      <c r="D66" s="16" t="s">
        <v>1623</v>
      </c>
      <c r="E66" s="145" t="s">
        <v>7696</v>
      </c>
      <c r="F66" s="17">
        <v>1</v>
      </c>
      <c r="G66" s="52">
        <v>750</v>
      </c>
      <c r="H66" s="52">
        <f t="shared" si="1"/>
        <v>750</v>
      </c>
      <c r="I66" s="18"/>
      <c r="J66" s="54" t="s">
        <v>7697</v>
      </c>
      <c r="K66" s="17" t="s">
        <v>7612</v>
      </c>
      <c r="L66" s="17"/>
      <c r="M66" s="19">
        <v>44816</v>
      </c>
      <c r="N66" s="16"/>
      <c r="O66" s="17"/>
      <c r="P66" s="19"/>
      <c r="Q66" s="21"/>
    </row>
    <row r="67" spans="2:17" s="9" customFormat="1" ht="19.7" customHeight="1">
      <c r="B67" s="16">
        <v>6</v>
      </c>
      <c r="C67" s="16" t="s">
        <v>87</v>
      </c>
      <c r="D67" s="16" t="s">
        <v>1623</v>
      </c>
      <c r="E67" s="145" t="s">
        <v>7698</v>
      </c>
      <c r="F67" s="17">
        <v>1</v>
      </c>
      <c r="G67" s="52">
        <v>4340</v>
      </c>
      <c r="H67" s="52">
        <f t="shared" si="1"/>
        <v>4340</v>
      </c>
      <c r="I67" s="18"/>
      <c r="J67" s="54" t="s">
        <v>7699</v>
      </c>
      <c r="K67" s="17" t="s">
        <v>7612</v>
      </c>
      <c r="L67" s="17"/>
      <c r="M67" s="19">
        <v>44816</v>
      </c>
      <c r="N67" s="16"/>
      <c r="O67" s="17"/>
      <c r="P67" s="19"/>
      <c r="Q67" s="21"/>
    </row>
    <row r="68" spans="2:17" s="9" customFormat="1" ht="19.7" customHeight="1">
      <c r="B68" s="16">
        <v>6</v>
      </c>
      <c r="C68" s="16" t="s">
        <v>1623</v>
      </c>
      <c r="D68" s="16" t="s">
        <v>1623</v>
      </c>
      <c r="E68" s="145" t="s">
        <v>7700</v>
      </c>
      <c r="F68" s="17">
        <v>1</v>
      </c>
      <c r="G68" s="52">
        <v>825</v>
      </c>
      <c r="H68" s="52">
        <f t="shared" si="1"/>
        <v>825</v>
      </c>
      <c r="I68" s="18"/>
      <c r="J68" s="54" t="s">
        <v>7701</v>
      </c>
      <c r="K68" s="17" t="s">
        <v>7612</v>
      </c>
      <c r="L68" s="17"/>
      <c r="M68" s="19">
        <v>44816</v>
      </c>
      <c r="N68" s="16"/>
      <c r="O68" s="17"/>
      <c r="P68" s="19"/>
      <c r="Q68" s="21"/>
    </row>
    <row r="69" spans="2:17" s="9" customFormat="1" ht="19.7" customHeight="1">
      <c r="B69" s="16"/>
      <c r="C69" s="16"/>
      <c r="D69" s="16"/>
      <c r="E69" s="145"/>
      <c r="F69" s="17"/>
      <c r="G69" s="52"/>
      <c r="H69" s="52">
        <f t="shared" si="1"/>
        <v>0</v>
      </c>
      <c r="I69" s="18"/>
      <c r="J69" s="54"/>
      <c r="K69" s="17"/>
      <c r="L69" s="17"/>
      <c r="M69" s="19"/>
      <c r="N69" s="16"/>
      <c r="O69" s="17"/>
      <c r="P69" s="19"/>
      <c r="Q69" s="21"/>
    </row>
    <row r="70" spans="2:17" s="9" customFormat="1" ht="19.7" customHeight="1">
      <c r="B70" s="16"/>
      <c r="C70" s="16"/>
      <c r="D70" s="16"/>
      <c r="E70" s="145"/>
      <c r="F70" s="17"/>
      <c r="G70" s="52"/>
      <c r="H70" s="52">
        <f t="shared" si="1"/>
        <v>0</v>
      </c>
      <c r="I70" s="18"/>
      <c r="J70" s="54"/>
      <c r="K70" s="17"/>
      <c r="L70" s="17"/>
      <c r="M70" s="19"/>
      <c r="N70" s="16"/>
      <c r="O70" s="17"/>
      <c r="P70" s="19"/>
      <c r="Q70" s="21"/>
    </row>
    <row r="71" spans="2:17" s="9" customFormat="1" ht="19.7" customHeight="1">
      <c r="B71" s="16"/>
      <c r="C71" s="16"/>
      <c r="D71" s="16"/>
      <c r="E71" s="145"/>
      <c r="F71" s="17"/>
      <c r="G71" s="52"/>
      <c r="H71" s="52">
        <f t="shared" si="1"/>
        <v>0</v>
      </c>
      <c r="I71" s="18"/>
      <c r="J71" s="54"/>
      <c r="K71" s="17"/>
      <c r="L71" s="17"/>
      <c r="M71" s="19"/>
      <c r="N71" s="16"/>
      <c r="O71" s="17"/>
      <c r="P71" s="19"/>
      <c r="Q71" s="21"/>
    </row>
    <row r="72" spans="2:17" s="9" customFormat="1" ht="19.7" customHeight="1">
      <c r="B72" s="16"/>
      <c r="C72" s="16"/>
      <c r="D72" s="16"/>
      <c r="E72" s="145"/>
      <c r="F72" s="17"/>
      <c r="G72" s="52"/>
      <c r="H72" s="52">
        <f t="shared" si="1"/>
        <v>0</v>
      </c>
      <c r="I72" s="18"/>
      <c r="J72" s="54"/>
      <c r="K72" s="17"/>
      <c r="L72" s="17"/>
      <c r="M72" s="19"/>
      <c r="N72" s="16"/>
      <c r="O72" s="17"/>
      <c r="P72" s="19"/>
      <c r="Q72" s="21"/>
    </row>
    <row r="73" spans="2:17" s="9" customFormat="1" ht="19.7" customHeight="1">
      <c r="B73" s="16"/>
      <c r="C73" s="16"/>
      <c r="D73" s="16"/>
      <c r="E73" s="145"/>
      <c r="F73" s="17"/>
      <c r="G73" s="52"/>
      <c r="H73" s="52">
        <f t="shared" si="1"/>
        <v>0</v>
      </c>
      <c r="I73" s="18"/>
      <c r="J73" s="54"/>
      <c r="K73" s="17"/>
      <c r="L73" s="17"/>
      <c r="M73" s="19"/>
      <c r="N73" s="16"/>
      <c r="O73" s="17"/>
      <c r="P73" s="19"/>
      <c r="Q73" s="21"/>
    </row>
    <row r="74" spans="2:17" s="9" customFormat="1" ht="19.7" customHeight="1">
      <c r="B74" s="16"/>
      <c r="C74" s="16"/>
      <c r="D74" s="16"/>
      <c r="E74" s="145"/>
      <c r="F74" s="17"/>
      <c r="G74" s="52"/>
      <c r="H74" s="52">
        <f t="shared" si="1"/>
        <v>0</v>
      </c>
      <c r="I74" s="18"/>
      <c r="J74" s="54"/>
      <c r="K74" s="17"/>
      <c r="L74" s="17"/>
      <c r="M74" s="19"/>
      <c r="N74" s="16"/>
      <c r="O74" s="17"/>
      <c r="P74" s="19"/>
      <c r="Q74" s="21"/>
    </row>
    <row r="75" spans="2:17" s="9" customFormat="1" ht="19.7" customHeight="1">
      <c r="B75" s="16"/>
      <c r="C75" s="16"/>
      <c r="D75" s="16"/>
      <c r="E75" s="145"/>
      <c r="F75" s="17"/>
      <c r="G75" s="52"/>
      <c r="H75" s="52">
        <f t="shared" si="1"/>
        <v>0</v>
      </c>
      <c r="I75" s="18"/>
      <c r="J75" s="54"/>
      <c r="K75" s="17"/>
      <c r="L75" s="17"/>
      <c r="M75" s="19"/>
      <c r="N75" s="16"/>
      <c r="O75" s="17"/>
      <c r="P75" s="19"/>
      <c r="Q75" s="21"/>
    </row>
    <row r="76" spans="2:17" s="9" customFormat="1" ht="19.7" customHeight="1">
      <c r="B76" s="16"/>
      <c r="C76" s="16"/>
      <c r="D76" s="16"/>
      <c r="E76" s="145"/>
      <c r="F76" s="17"/>
      <c r="G76" s="52"/>
      <c r="H76" s="52">
        <f t="shared" si="1"/>
        <v>0</v>
      </c>
      <c r="I76" s="18"/>
      <c r="J76" s="54"/>
      <c r="K76" s="17"/>
      <c r="L76" s="17"/>
      <c r="M76" s="19"/>
      <c r="N76" s="16"/>
      <c r="O76" s="17"/>
      <c r="P76" s="19"/>
      <c r="Q76" s="21"/>
    </row>
    <row r="77" spans="2:17" s="9" customFormat="1" ht="19.7" customHeight="1">
      <c r="B77" s="16"/>
      <c r="C77" s="16"/>
      <c r="D77" s="16"/>
      <c r="E77" s="145"/>
      <c r="F77" s="17"/>
      <c r="G77" s="52"/>
      <c r="H77" s="52">
        <f t="shared" si="1"/>
        <v>0</v>
      </c>
      <c r="I77" s="18"/>
      <c r="J77" s="54"/>
      <c r="K77" s="17"/>
      <c r="L77" s="17"/>
      <c r="M77" s="19"/>
      <c r="N77" s="16"/>
      <c r="O77" s="17"/>
      <c r="P77" s="19"/>
      <c r="Q77" s="21"/>
    </row>
    <row r="78" spans="2:17" s="9" customFormat="1" ht="19.7" customHeight="1">
      <c r="B78" s="16"/>
      <c r="C78" s="16"/>
      <c r="D78" s="16"/>
      <c r="E78" s="145"/>
      <c r="F78" s="17"/>
      <c r="G78" s="52"/>
      <c r="H78" s="52">
        <f t="shared" si="1"/>
        <v>0</v>
      </c>
      <c r="I78" s="18"/>
      <c r="J78" s="54"/>
      <c r="K78" s="17"/>
      <c r="L78" s="17"/>
      <c r="M78" s="19"/>
      <c r="N78" s="16"/>
      <c r="O78" s="17"/>
      <c r="P78" s="19"/>
      <c r="Q78" s="21"/>
    </row>
    <row r="79" spans="2:17" s="9" customFormat="1" ht="19.7" customHeight="1">
      <c r="B79" s="16"/>
      <c r="C79" s="16"/>
      <c r="D79" s="16"/>
      <c r="E79" s="145"/>
      <c r="F79" s="17"/>
      <c r="G79" s="52"/>
      <c r="H79" s="52">
        <f t="shared" si="1"/>
        <v>0</v>
      </c>
      <c r="I79" s="18"/>
      <c r="J79" s="54"/>
      <c r="K79" s="17"/>
      <c r="L79" s="17"/>
      <c r="M79" s="19"/>
      <c r="N79" s="16"/>
      <c r="O79" s="17"/>
      <c r="P79" s="19"/>
      <c r="Q79" s="21"/>
    </row>
    <row r="80" spans="2:17" s="9" customFormat="1" ht="19.7" customHeight="1">
      <c r="B80" s="16"/>
      <c r="C80" s="16"/>
      <c r="D80" s="16"/>
      <c r="E80" s="145"/>
      <c r="F80" s="17"/>
      <c r="G80" s="52"/>
      <c r="H80" s="52">
        <f t="shared" si="1"/>
        <v>0</v>
      </c>
      <c r="I80" s="18"/>
      <c r="J80" s="54"/>
      <c r="K80" s="17"/>
      <c r="L80" s="17"/>
      <c r="M80" s="19"/>
      <c r="N80" s="16"/>
      <c r="O80" s="17"/>
      <c r="P80" s="19"/>
      <c r="Q80" s="21"/>
    </row>
    <row r="81" spans="2:17" s="9" customFormat="1" ht="19.7" customHeight="1">
      <c r="B81" s="16"/>
      <c r="C81" s="16"/>
      <c r="D81" s="16"/>
      <c r="E81" s="145"/>
      <c r="F81" s="17"/>
      <c r="G81" s="52"/>
      <c r="H81" s="52">
        <f t="shared" si="1"/>
        <v>0</v>
      </c>
      <c r="I81" s="18"/>
      <c r="J81" s="54"/>
      <c r="K81" s="17"/>
      <c r="L81" s="17"/>
      <c r="M81" s="19"/>
      <c r="N81" s="16"/>
      <c r="O81" s="17"/>
      <c r="P81" s="19"/>
      <c r="Q81" s="21"/>
    </row>
    <row r="82" spans="2:17" s="9" customFormat="1" ht="19.7" customHeight="1">
      <c r="B82" s="16"/>
      <c r="C82" s="16"/>
      <c r="D82" s="16"/>
      <c r="E82" s="145"/>
      <c r="F82" s="17"/>
      <c r="G82" s="52"/>
      <c r="H82" s="52">
        <f t="shared" si="1"/>
        <v>0</v>
      </c>
      <c r="I82" s="18"/>
      <c r="J82" s="54"/>
      <c r="K82" s="17"/>
      <c r="L82" s="17"/>
      <c r="M82" s="19"/>
      <c r="N82" s="16"/>
      <c r="O82" s="17"/>
      <c r="P82" s="19"/>
      <c r="Q82" s="21"/>
    </row>
    <row r="83" spans="2:17" s="9" customFormat="1" ht="19.7" customHeight="1">
      <c r="B83" s="16"/>
      <c r="C83" s="16"/>
      <c r="D83" s="16"/>
      <c r="E83" s="145"/>
      <c r="F83" s="17"/>
      <c r="G83" s="52"/>
      <c r="H83" s="52">
        <f t="shared" si="1"/>
        <v>0</v>
      </c>
      <c r="I83" s="18"/>
      <c r="J83" s="54"/>
      <c r="K83" s="17"/>
      <c r="L83" s="17"/>
      <c r="M83" s="19"/>
      <c r="N83" s="16"/>
      <c r="O83" s="17"/>
      <c r="P83" s="19"/>
      <c r="Q83" s="21"/>
    </row>
    <row r="84" spans="2:17" s="9" customFormat="1" ht="19.7" customHeight="1">
      <c r="B84" s="16"/>
      <c r="C84" s="16"/>
      <c r="D84" s="16"/>
      <c r="E84" s="145"/>
      <c r="F84" s="17"/>
      <c r="G84" s="52"/>
      <c r="H84" s="52">
        <f t="shared" si="1"/>
        <v>0</v>
      </c>
      <c r="I84" s="18"/>
      <c r="J84" s="54"/>
      <c r="K84" s="17"/>
      <c r="L84" s="17"/>
      <c r="M84" s="19"/>
      <c r="N84" s="16"/>
      <c r="O84" s="17"/>
      <c r="P84" s="19"/>
      <c r="Q84" s="21"/>
    </row>
    <row r="85" spans="2:17" s="9" customFormat="1" ht="19.7" customHeight="1">
      <c r="B85" s="16"/>
      <c r="C85" s="16"/>
      <c r="D85" s="16"/>
      <c r="E85" s="145"/>
      <c r="F85" s="17"/>
      <c r="G85" s="52"/>
      <c r="H85" s="52">
        <f t="shared" ref="H85:H132" si="2">F85*G85</f>
        <v>0</v>
      </c>
      <c r="I85" s="18"/>
      <c r="J85" s="54"/>
      <c r="K85" s="17"/>
      <c r="L85" s="17"/>
      <c r="M85" s="19"/>
      <c r="N85" s="16"/>
      <c r="O85" s="17"/>
      <c r="P85" s="19"/>
      <c r="Q85" s="21"/>
    </row>
    <row r="86" spans="2:17" s="9" customFormat="1" ht="19.7" customHeight="1">
      <c r="B86" s="16"/>
      <c r="C86" s="16"/>
      <c r="D86" s="16"/>
      <c r="E86" s="145"/>
      <c r="F86" s="17"/>
      <c r="G86" s="52"/>
      <c r="H86" s="52">
        <f t="shared" si="2"/>
        <v>0</v>
      </c>
      <c r="I86" s="18"/>
      <c r="J86" s="54"/>
      <c r="K86" s="17"/>
      <c r="L86" s="17"/>
      <c r="M86" s="19"/>
      <c r="N86" s="16"/>
      <c r="O86" s="17"/>
      <c r="P86" s="19"/>
      <c r="Q86" s="21"/>
    </row>
    <row r="87" spans="2:17" s="9" customFormat="1" ht="19.7" customHeight="1">
      <c r="B87" s="16"/>
      <c r="C87" s="16"/>
      <c r="D87" s="16"/>
      <c r="E87" s="145"/>
      <c r="F87" s="17"/>
      <c r="G87" s="52"/>
      <c r="H87" s="52">
        <f t="shared" si="2"/>
        <v>0</v>
      </c>
      <c r="I87" s="18"/>
      <c r="J87" s="54"/>
      <c r="K87" s="17"/>
      <c r="L87" s="17"/>
      <c r="M87" s="19"/>
      <c r="N87" s="16"/>
      <c r="O87" s="17"/>
      <c r="P87" s="19"/>
      <c r="Q87" s="21"/>
    </row>
    <row r="88" spans="2:17" s="9" customFormat="1" ht="19.7" customHeight="1">
      <c r="B88" s="16"/>
      <c r="C88" s="16"/>
      <c r="D88" s="16"/>
      <c r="E88" s="145"/>
      <c r="F88" s="17"/>
      <c r="G88" s="52"/>
      <c r="H88" s="52">
        <f t="shared" si="2"/>
        <v>0</v>
      </c>
      <c r="I88" s="18"/>
      <c r="J88" s="54"/>
      <c r="K88" s="17"/>
      <c r="L88" s="17"/>
      <c r="M88" s="19"/>
      <c r="N88" s="16"/>
      <c r="O88" s="17"/>
      <c r="P88" s="19"/>
      <c r="Q88" s="21"/>
    </row>
    <row r="89" spans="2:17" s="9" customFormat="1" ht="19.7" customHeight="1">
      <c r="B89" s="16"/>
      <c r="C89" s="16"/>
      <c r="D89" s="16"/>
      <c r="E89" s="145"/>
      <c r="F89" s="17"/>
      <c r="G89" s="52"/>
      <c r="H89" s="52">
        <f t="shared" si="2"/>
        <v>0</v>
      </c>
      <c r="I89" s="18"/>
      <c r="J89" s="54"/>
      <c r="K89" s="17"/>
      <c r="L89" s="17"/>
      <c r="M89" s="19"/>
      <c r="N89" s="16"/>
      <c r="O89" s="17"/>
      <c r="P89" s="19"/>
      <c r="Q89" s="21"/>
    </row>
    <row r="90" spans="2:17" s="9" customFormat="1" ht="19.7" customHeight="1">
      <c r="B90" s="16"/>
      <c r="C90" s="16"/>
      <c r="D90" s="16"/>
      <c r="E90" s="145"/>
      <c r="F90" s="17"/>
      <c r="G90" s="52"/>
      <c r="H90" s="52">
        <f t="shared" si="2"/>
        <v>0</v>
      </c>
      <c r="I90" s="18"/>
      <c r="J90" s="54"/>
      <c r="K90" s="17"/>
      <c r="L90" s="17"/>
      <c r="M90" s="19"/>
      <c r="N90" s="16"/>
      <c r="O90" s="17"/>
      <c r="P90" s="19"/>
      <c r="Q90" s="21"/>
    </row>
    <row r="91" spans="2:17" s="9" customFormat="1" ht="19.7" customHeight="1">
      <c r="B91" s="16"/>
      <c r="C91" s="16"/>
      <c r="D91" s="16"/>
      <c r="E91" s="145"/>
      <c r="F91" s="17"/>
      <c r="G91" s="52"/>
      <c r="H91" s="52">
        <f t="shared" si="2"/>
        <v>0</v>
      </c>
      <c r="I91" s="18"/>
      <c r="J91" s="54"/>
      <c r="K91" s="17"/>
      <c r="L91" s="17"/>
      <c r="M91" s="19"/>
      <c r="N91" s="16"/>
      <c r="O91" s="17"/>
      <c r="P91" s="19"/>
      <c r="Q91" s="21"/>
    </row>
    <row r="92" spans="2:17" s="9" customFormat="1" ht="19.7" customHeight="1">
      <c r="B92" s="16"/>
      <c r="C92" s="16"/>
      <c r="D92" s="16"/>
      <c r="E92" s="145"/>
      <c r="F92" s="17"/>
      <c r="G92" s="52"/>
      <c r="H92" s="52">
        <f t="shared" si="2"/>
        <v>0</v>
      </c>
      <c r="I92" s="18"/>
      <c r="J92" s="54"/>
      <c r="K92" s="17"/>
      <c r="L92" s="17"/>
      <c r="M92" s="19"/>
      <c r="N92" s="16"/>
      <c r="O92" s="17"/>
      <c r="P92" s="19"/>
      <c r="Q92" s="21"/>
    </row>
    <row r="93" spans="2:17" s="9" customFormat="1" ht="19.7" customHeight="1">
      <c r="B93" s="16"/>
      <c r="C93" s="16"/>
      <c r="D93" s="16"/>
      <c r="E93" s="145"/>
      <c r="F93" s="17"/>
      <c r="G93" s="52"/>
      <c r="H93" s="52">
        <f t="shared" si="2"/>
        <v>0</v>
      </c>
      <c r="I93" s="18"/>
      <c r="J93" s="54"/>
      <c r="K93" s="17"/>
      <c r="L93" s="17"/>
      <c r="M93" s="19"/>
      <c r="N93" s="16"/>
      <c r="O93" s="17"/>
      <c r="P93" s="19"/>
      <c r="Q93" s="21"/>
    </row>
    <row r="94" spans="2:17" s="9" customFormat="1" ht="19.7" customHeight="1">
      <c r="B94" s="16"/>
      <c r="C94" s="16"/>
      <c r="D94" s="16"/>
      <c r="E94" s="145"/>
      <c r="F94" s="17"/>
      <c r="G94" s="52"/>
      <c r="H94" s="52">
        <f t="shared" si="2"/>
        <v>0</v>
      </c>
      <c r="I94" s="18"/>
      <c r="J94" s="54"/>
      <c r="K94" s="17"/>
      <c r="L94" s="17"/>
      <c r="M94" s="19"/>
      <c r="N94" s="16"/>
      <c r="O94" s="17"/>
      <c r="P94" s="19"/>
      <c r="Q94" s="21"/>
    </row>
    <row r="95" spans="2:17" s="9" customFormat="1" ht="19.7" customHeight="1">
      <c r="B95" s="16"/>
      <c r="C95" s="16"/>
      <c r="D95" s="16"/>
      <c r="E95" s="145"/>
      <c r="F95" s="17"/>
      <c r="G95" s="52"/>
      <c r="H95" s="52">
        <f t="shared" si="2"/>
        <v>0</v>
      </c>
      <c r="I95" s="18"/>
      <c r="J95" s="54"/>
      <c r="K95" s="17"/>
      <c r="L95" s="17"/>
      <c r="M95" s="19"/>
      <c r="N95" s="16"/>
      <c r="O95" s="17"/>
      <c r="P95" s="19"/>
      <c r="Q95" s="21"/>
    </row>
    <row r="96" spans="2:17" s="9" customFormat="1" ht="19.7" customHeight="1">
      <c r="B96" s="16"/>
      <c r="C96" s="16"/>
      <c r="D96" s="16"/>
      <c r="E96" s="145"/>
      <c r="F96" s="17"/>
      <c r="G96" s="52"/>
      <c r="H96" s="52">
        <f t="shared" si="2"/>
        <v>0</v>
      </c>
      <c r="I96" s="18"/>
      <c r="J96" s="54"/>
      <c r="K96" s="17"/>
      <c r="L96" s="17"/>
      <c r="M96" s="19"/>
      <c r="N96" s="16"/>
      <c r="O96" s="17"/>
      <c r="P96" s="19"/>
      <c r="Q96" s="21"/>
    </row>
  </sheetData>
  <autoFilter ref="B8:O41" xr:uid="{C7929DAC-9500-430F-A8AC-C320F3EB9389}"/>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D526D-D6D2-4B88-941C-BD7250EA3B28}">
  <dimension ref="B2:Q52"/>
  <sheetViews>
    <sheetView zoomScale="85" zoomScaleNormal="85" workbookViewId="0">
      <pane xSplit="10" ySplit="9" topLeftCell="K28" activePane="bottomRight" state="frozen"/>
      <selection pane="topRight" activeCell="K1" sqref="K1"/>
      <selection pane="bottomLeft" activeCell="A9" sqref="A9"/>
      <selection pane="bottomRight" activeCell="E34" sqref="E34"/>
    </sheetView>
  </sheetViews>
  <sheetFormatPr defaultColWidth="9" defaultRowHeight="18.75"/>
  <cols>
    <col min="1" max="1" width="2.625" style="3" customWidth="1"/>
    <col min="2" max="2" width="20.125" style="9" bestFit="1" customWidth="1"/>
    <col min="3" max="3" width="14.375" style="3" bestFit="1" customWidth="1"/>
    <col min="4" max="4" width="13.125" style="3" bestFit="1" customWidth="1"/>
    <col min="5" max="5" width="40.625" style="3" customWidth="1"/>
    <col min="6" max="6" width="6.25" style="3" customWidth="1"/>
    <col min="7" max="8" width="9.875" style="382" bestFit="1" customWidth="1"/>
    <col min="9" max="9" width="5.75" style="11" customWidth="1"/>
    <col min="10" max="10" width="35.25" style="3" bestFit="1" customWidth="1"/>
    <col min="11" max="11" width="22.375" style="3" bestFit="1" customWidth="1"/>
    <col min="12" max="12" width="11" style="9" customWidth="1"/>
    <col min="13" max="13" width="13.75" style="10" customWidth="1"/>
    <col min="14" max="14" width="6.375" style="3" customWidth="1"/>
    <col min="15" max="15" width="13.25" style="11" customWidth="1"/>
    <col min="16" max="16" width="14.5" style="126" customWidth="1"/>
    <col min="17" max="17" width="15.625" style="13" customWidth="1"/>
    <col min="18" max="16384" width="9" style="3"/>
  </cols>
  <sheetData>
    <row r="2" spans="2:17" ht="20.100000000000001" customHeight="1">
      <c r="B2" s="1" t="s">
        <v>0</v>
      </c>
      <c r="C2" s="1"/>
      <c r="D2" s="1"/>
      <c r="E2" s="2" t="s">
        <v>7702</v>
      </c>
      <c r="G2" s="4" t="s">
        <v>2</v>
      </c>
      <c r="H2" s="5"/>
      <c r="I2" s="6"/>
      <c r="J2" s="125">
        <f>SUM(H:H)</f>
        <v>418084</v>
      </c>
    </row>
    <row r="3" spans="2:17" ht="20.100000000000001" customHeight="1">
      <c r="B3" s="1" t="s">
        <v>3</v>
      </c>
      <c r="C3" s="1"/>
      <c r="D3" s="1"/>
      <c r="E3" s="14" t="s">
        <v>1543</v>
      </c>
    </row>
    <row r="4" spans="2:17" ht="20.100000000000001" customHeight="1">
      <c r="B4" s="1" t="s">
        <v>5</v>
      </c>
      <c r="C4" s="1"/>
      <c r="D4" s="1"/>
      <c r="E4" s="14">
        <v>199437</v>
      </c>
      <c r="J4" s="127"/>
    </row>
    <row r="5" spans="2:17" ht="20.100000000000001" customHeight="1">
      <c r="B5" s="1" t="s">
        <v>6</v>
      </c>
      <c r="C5" s="1"/>
      <c r="D5" s="1"/>
      <c r="E5" s="15">
        <v>44827</v>
      </c>
      <c r="J5" s="127"/>
    </row>
    <row r="6" spans="2:17" ht="20.100000000000001" customHeight="1">
      <c r="B6" s="1" t="s">
        <v>8</v>
      </c>
      <c r="C6" s="1"/>
      <c r="D6" s="1"/>
      <c r="E6" s="15"/>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383" t="s">
        <v>14</v>
      </c>
      <c r="H9" s="384" t="s">
        <v>15</v>
      </c>
      <c r="I9" s="18" t="s">
        <v>16</v>
      </c>
      <c r="J9" s="17" t="s">
        <v>17</v>
      </c>
      <c r="K9" s="17" t="s">
        <v>18</v>
      </c>
      <c r="L9" s="17" t="s">
        <v>19</v>
      </c>
      <c r="M9" s="19" t="s">
        <v>20</v>
      </c>
      <c r="N9" s="16" t="s">
        <v>21</v>
      </c>
      <c r="O9" s="17" t="s">
        <v>22</v>
      </c>
      <c r="P9" s="19" t="s">
        <v>23</v>
      </c>
      <c r="Q9" s="21" t="s">
        <v>24</v>
      </c>
    </row>
    <row r="10" spans="2:17" s="9" customFormat="1" ht="19.7" customHeight="1">
      <c r="B10" s="186">
        <v>1</v>
      </c>
      <c r="C10" s="2221" t="s">
        <v>1112</v>
      </c>
      <c r="D10" s="2221" t="s">
        <v>1112</v>
      </c>
      <c r="E10" s="187" t="s">
        <v>2428</v>
      </c>
      <c r="F10" s="2222">
        <v>1</v>
      </c>
      <c r="G10" s="2223"/>
      <c r="H10" s="2223"/>
      <c r="I10" s="415"/>
      <c r="J10" s="23" t="s">
        <v>1114</v>
      </c>
      <c r="K10" s="170"/>
      <c r="L10" s="170"/>
      <c r="M10" s="1040"/>
      <c r="N10" s="186"/>
      <c r="O10" s="170"/>
      <c r="P10" s="1040"/>
      <c r="Q10" s="1041"/>
    </row>
    <row r="11" spans="2:17" s="9" customFormat="1" ht="19.7" customHeight="1">
      <c r="B11" s="186">
        <v>2</v>
      </c>
      <c r="C11" s="2221" t="s">
        <v>1112</v>
      </c>
      <c r="D11" s="2221" t="s">
        <v>1112</v>
      </c>
      <c r="E11" s="187" t="s">
        <v>7703</v>
      </c>
      <c r="F11" s="2222">
        <v>1</v>
      </c>
      <c r="G11" s="2223"/>
      <c r="H11" s="2223"/>
      <c r="I11" s="415"/>
      <c r="J11" s="23" t="s">
        <v>1114</v>
      </c>
      <c r="K11" s="170"/>
      <c r="L11" s="170"/>
      <c r="M11" s="1040"/>
      <c r="N11" s="186"/>
      <c r="O11" s="170"/>
      <c r="P11" s="1040"/>
      <c r="Q11" s="1041"/>
    </row>
    <row r="12" spans="2:17" s="9" customFormat="1" ht="19.7" customHeight="1">
      <c r="B12" s="186">
        <v>3</v>
      </c>
      <c r="C12" s="59" t="s">
        <v>1112</v>
      </c>
      <c r="D12" s="59" t="s">
        <v>1112</v>
      </c>
      <c r="E12" s="50" t="s">
        <v>1518</v>
      </c>
      <c r="F12" s="60">
        <v>1</v>
      </c>
      <c r="G12" s="1043">
        <v>30000</v>
      </c>
      <c r="H12" s="520">
        <f t="shared" ref="H12:H13" si="0">G12*F12</f>
        <v>30000</v>
      </c>
      <c r="I12" s="64"/>
      <c r="J12" s="62" t="s">
        <v>7704</v>
      </c>
      <c r="K12" s="847"/>
      <c r="L12" s="170"/>
      <c r="M12" s="1040">
        <v>44813</v>
      </c>
      <c r="N12" s="186"/>
      <c r="O12" s="170" t="s">
        <v>1143</v>
      </c>
      <c r="P12" s="1040">
        <v>44824</v>
      </c>
      <c r="Q12" s="1041">
        <v>44824</v>
      </c>
    </row>
    <row r="13" spans="2:17" s="9" customFormat="1" ht="19.7" customHeight="1">
      <c r="B13" s="186"/>
      <c r="C13" s="59" t="s">
        <v>1112</v>
      </c>
      <c r="D13" s="59" t="s">
        <v>1112</v>
      </c>
      <c r="E13" s="50" t="s">
        <v>62</v>
      </c>
      <c r="F13" s="60">
        <v>1</v>
      </c>
      <c r="G13" s="1043">
        <v>1300</v>
      </c>
      <c r="H13" s="520">
        <f t="shared" si="0"/>
        <v>1300</v>
      </c>
      <c r="I13" s="64"/>
      <c r="J13" s="62"/>
      <c r="K13" s="847"/>
      <c r="L13" s="170"/>
      <c r="M13" s="1040">
        <v>44813</v>
      </c>
      <c r="N13" s="186"/>
      <c r="O13" s="170"/>
      <c r="P13" s="1040">
        <v>44824</v>
      </c>
      <c r="Q13" s="1041"/>
    </row>
    <row r="14" spans="2:17" s="9" customFormat="1" ht="18.75" customHeight="1">
      <c r="B14" s="16">
        <v>9</v>
      </c>
      <c r="C14" s="59" t="s">
        <v>492</v>
      </c>
      <c r="D14" s="59" t="s">
        <v>492</v>
      </c>
      <c r="E14" s="54" t="s">
        <v>7705</v>
      </c>
      <c r="F14" s="54">
        <v>1</v>
      </c>
      <c r="G14" s="54">
        <v>22869</v>
      </c>
      <c r="H14" s="520">
        <f>G14*F14</f>
        <v>22869</v>
      </c>
      <c r="I14" s="64"/>
      <c r="J14" s="54" t="s">
        <v>7706</v>
      </c>
      <c r="K14" s="17" t="s">
        <v>6691</v>
      </c>
      <c r="L14" s="16"/>
      <c r="M14" s="19"/>
      <c r="N14" s="16"/>
      <c r="O14" s="56"/>
      <c r="P14" s="19"/>
      <c r="Q14" s="21">
        <v>44830</v>
      </c>
    </row>
    <row r="15" spans="2:17" s="9" customFormat="1" ht="19.7" customHeight="1">
      <c r="B15" s="16">
        <v>9</v>
      </c>
      <c r="C15" s="59" t="s">
        <v>492</v>
      </c>
      <c r="D15" s="59" t="s">
        <v>492</v>
      </c>
      <c r="E15" s="54" t="s">
        <v>1136</v>
      </c>
      <c r="F15" s="54">
        <v>2</v>
      </c>
      <c r="G15" s="54">
        <v>70</v>
      </c>
      <c r="H15" s="520">
        <f>G15*F15</f>
        <v>140</v>
      </c>
      <c r="I15" s="64"/>
      <c r="J15" s="54" t="s">
        <v>1137</v>
      </c>
      <c r="K15" s="17" t="s">
        <v>6691</v>
      </c>
      <c r="L15" s="17"/>
      <c r="M15" s="19"/>
      <c r="N15" s="16"/>
      <c r="O15" s="17"/>
      <c r="P15" s="56"/>
      <c r="Q15" s="21">
        <v>44830</v>
      </c>
    </row>
    <row r="16" spans="2:17" s="9" customFormat="1" ht="19.7" customHeight="1">
      <c r="B16" s="16">
        <v>9</v>
      </c>
      <c r="C16" s="59" t="s">
        <v>645</v>
      </c>
      <c r="D16" s="59" t="s">
        <v>645</v>
      </c>
      <c r="E16" s="54" t="s">
        <v>7707</v>
      </c>
      <c r="F16" s="54">
        <v>1</v>
      </c>
      <c r="G16" s="54">
        <v>6200</v>
      </c>
      <c r="H16" s="520">
        <f t="shared" ref="H16:H36" si="1">G16*F16</f>
        <v>6200</v>
      </c>
      <c r="I16" s="64"/>
      <c r="J16" s="54" t="s">
        <v>7708</v>
      </c>
      <c r="K16" s="847"/>
      <c r="L16" s="17"/>
      <c r="M16" s="19">
        <v>44813</v>
      </c>
      <c r="N16" s="16"/>
      <c r="O16" s="170" t="s">
        <v>1143</v>
      </c>
      <c r="P16" s="56">
        <v>44831</v>
      </c>
      <c r="Q16" s="19"/>
    </row>
    <row r="17" spans="2:17" s="9" customFormat="1" ht="19.7" customHeight="1">
      <c r="B17" s="2224">
        <v>15</v>
      </c>
      <c r="C17" s="59" t="s">
        <v>492</v>
      </c>
      <c r="D17" s="59" t="s">
        <v>492</v>
      </c>
      <c r="E17" s="54" t="s">
        <v>7705</v>
      </c>
      <c r="F17" s="54">
        <v>1</v>
      </c>
      <c r="G17" s="54">
        <v>22766</v>
      </c>
      <c r="H17" s="520">
        <f t="shared" si="1"/>
        <v>22766</v>
      </c>
      <c r="I17" s="64"/>
      <c r="J17" s="54" t="s">
        <v>7709</v>
      </c>
      <c r="K17" s="17" t="s">
        <v>6691</v>
      </c>
      <c r="L17" s="17"/>
      <c r="M17" s="19"/>
      <c r="N17" s="16"/>
      <c r="O17" s="17"/>
      <c r="P17" s="56"/>
      <c r="Q17" s="21">
        <v>44830</v>
      </c>
    </row>
    <row r="18" spans="2:17" s="9" customFormat="1" ht="19.7" customHeight="1">
      <c r="B18" s="16">
        <v>16</v>
      </c>
      <c r="C18" s="59" t="s">
        <v>645</v>
      </c>
      <c r="D18" s="59" t="s">
        <v>645</v>
      </c>
      <c r="E18" s="54" t="s">
        <v>7710</v>
      </c>
      <c r="F18" s="54">
        <v>1</v>
      </c>
      <c r="G18" s="54">
        <v>9500</v>
      </c>
      <c r="H18" s="520">
        <f t="shared" si="1"/>
        <v>9500</v>
      </c>
      <c r="I18" s="64"/>
      <c r="J18" s="54" t="s">
        <v>7710</v>
      </c>
      <c r="K18" s="847"/>
      <c r="L18" s="17"/>
      <c r="M18" s="19">
        <v>44813</v>
      </c>
      <c r="N18" s="16"/>
      <c r="O18" s="170" t="s">
        <v>1143</v>
      </c>
      <c r="P18" s="19">
        <v>44831</v>
      </c>
      <c r="Q18" s="21">
        <v>44830</v>
      </c>
    </row>
    <row r="19" spans="2:17" s="9" customFormat="1" ht="19.7" customHeight="1">
      <c r="B19" s="16">
        <v>16</v>
      </c>
      <c r="C19" s="59" t="s">
        <v>645</v>
      </c>
      <c r="D19" s="59" t="s">
        <v>645</v>
      </c>
      <c r="E19" s="54" t="s">
        <v>7711</v>
      </c>
      <c r="F19" s="54">
        <v>1</v>
      </c>
      <c r="G19" s="54">
        <v>8500</v>
      </c>
      <c r="H19" s="520">
        <f t="shared" si="1"/>
        <v>8500</v>
      </c>
      <c r="I19" s="64"/>
      <c r="J19" s="54" t="s">
        <v>7711</v>
      </c>
      <c r="K19" s="847"/>
      <c r="L19" s="17"/>
      <c r="M19" s="19">
        <v>44813</v>
      </c>
      <c r="N19" s="16"/>
      <c r="O19" s="170" t="s">
        <v>1143</v>
      </c>
      <c r="P19" s="19">
        <v>44831</v>
      </c>
      <c r="Q19" s="21">
        <v>44830</v>
      </c>
    </row>
    <row r="20" spans="2:17" s="9" customFormat="1" ht="19.7" customHeight="1">
      <c r="B20" s="16">
        <v>16</v>
      </c>
      <c r="C20" s="59" t="s">
        <v>492</v>
      </c>
      <c r="D20" s="59" t="s">
        <v>492</v>
      </c>
      <c r="E20" s="54" t="s">
        <v>7712</v>
      </c>
      <c r="F20" s="54">
        <v>1</v>
      </c>
      <c r="G20" s="54">
        <v>2630</v>
      </c>
      <c r="H20" s="520">
        <f t="shared" si="1"/>
        <v>2630</v>
      </c>
      <c r="I20" s="64"/>
      <c r="J20" s="54" t="s">
        <v>7713</v>
      </c>
      <c r="K20" s="17" t="s">
        <v>6691</v>
      </c>
      <c r="L20" s="17"/>
      <c r="M20" s="19"/>
      <c r="N20" s="16"/>
      <c r="O20" s="17"/>
      <c r="P20" s="19"/>
      <c r="Q20" s="21">
        <v>44830</v>
      </c>
    </row>
    <row r="21" spans="2:17" s="9" customFormat="1" ht="19.5" customHeight="1">
      <c r="B21" s="16">
        <v>16</v>
      </c>
      <c r="C21" s="59" t="s">
        <v>492</v>
      </c>
      <c r="D21" s="59" t="s">
        <v>492</v>
      </c>
      <c r="E21" s="54" t="s">
        <v>1234</v>
      </c>
      <c r="F21" s="54">
        <v>2</v>
      </c>
      <c r="G21" s="54">
        <v>210</v>
      </c>
      <c r="H21" s="520">
        <f t="shared" si="1"/>
        <v>420</v>
      </c>
      <c r="I21" s="64"/>
      <c r="J21" s="54" t="s">
        <v>882</v>
      </c>
      <c r="K21" s="17" t="s">
        <v>6691</v>
      </c>
      <c r="L21" s="17"/>
      <c r="M21" s="19"/>
      <c r="N21" s="16"/>
      <c r="O21" s="17"/>
      <c r="P21" s="19"/>
      <c r="Q21" s="21">
        <v>44830</v>
      </c>
    </row>
    <row r="22" spans="2:17" s="9" customFormat="1" ht="19.7" customHeight="1">
      <c r="B22" s="16">
        <v>16</v>
      </c>
      <c r="C22" s="59" t="s">
        <v>492</v>
      </c>
      <c r="D22" s="59" t="s">
        <v>492</v>
      </c>
      <c r="E22" s="54" t="s">
        <v>704</v>
      </c>
      <c r="F22" s="54">
        <v>4</v>
      </c>
      <c r="G22" s="54">
        <v>500</v>
      </c>
      <c r="H22" s="520">
        <f t="shared" si="1"/>
        <v>2000</v>
      </c>
      <c r="I22" s="64"/>
      <c r="J22" s="54" t="s">
        <v>931</v>
      </c>
      <c r="K22" s="17" t="s">
        <v>6691</v>
      </c>
      <c r="L22" s="17"/>
      <c r="M22" s="19"/>
      <c r="N22" s="16"/>
      <c r="O22" s="17"/>
      <c r="P22" s="19"/>
      <c r="Q22" s="21">
        <v>44830</v>
      </c>
    </row>
    <row r="23" spans="2:17" s="9" customFormat="1" ht="19.7" customHeight="1">
      <c r="B23" s="16">
        <v>16</v>
      </c>
      <c r="C23" s="59" t="s">
        <v>492</v>
      </c>
      <c r="D23" s="59" t="s">
        <v>492</v>
      </c>
      <c r="E23" s="54" t="s">
        <v>7714</v>
      </c>
      <c r="F23" s="54">
        <v>1</v>
      </c>
      <c r="G23" s="54">
        <v>2020</v>
      </c>
      <c r="H23" s="520">
        <f t="shared" si="1"/>
        <v>2020</v>
      </c>
      <c r="I23" s="64"/>
      <c r="J23" s="54" t="s">
        <v>7393</v>
      </c>
      <c r="K23" s="17" t="s">
        <v>6691</v>
      </c>
      <c r="L23" s="17"/>
      <c r="M23" s="19"/>
      <c r="N23" s="16"/>
      <c r="O23" s="17"/>
      <c r="P23" s="19"/>
      <c r="Q23" s="21">
        <v>44830</v>
      </c>
    </row>
    <row r="24" spans="2:17" s="9" customFormat="1" ht="19.7" customHeight="1">
      <c r="B24" s="2224">
        <v>13</v>
      </c>
      <c r="C24" s="59" t="s">
        <v>492</v>
      </c>
      <c r="D24" s="59" t="s">
        <v>492</v>
      </c>
      <c r="E24" s="54" t="s">
        <v>7715</v>
      </c>
      <c r="F24" s="54">
        <v>1</v>
      </c>
      <c r="G24" s="54">
        <v>1940</v>
      </c>
      <c r="H24" s="520">
        <f>G24*F24</f>
        <v>1940</v>
      </c>
      <c r="I24" s="64"/>
      <c r="J24" s="54" t="s">
        <v>7716</v>
      </c>
      <c r="K24" s="17" t="s">
        <v>6691</v>
      </c>
      <c r="L24" s="17"/>
      <c r="M24" s="19"/>
      <c r="N24" s="16"/>
      <c r="O24" s="17"/>
      <c r="P24" s="56"/>
      <c r="Q24" s="21">
        <v>44830</v>
      </c>
    </row>
    <row r="25" spans="2:17" s="9" customFormat="1" ht="19.7" customHeight="1">
      <c r="B25" s="16">
        <v>16</v>
      </c>
      <c r="C25" s="59" t="s">
        <v>492</v>
      </c>
      <c r="D25" s="59" t="s">
        <v>492</v>
      </c>
      <c r="E25" s="54" t="s">
        <v>7717</v>
      </c>
      <c r="F25" s="54">
        <v>1</v>
      </c>
      <c r="G25" s="54">
        <v>2870</v>
      </c>
      <c r="H25" s="520"/>
      <c r="I25" s="64"/>
      <c r="J25" s="54" t="s">
        <v>7718</v>
      </c>
      <c r="K25" s="17" t="s">
        <v>6691</v>
      </c>
      <c r="L25" s="17"/>
      <c r="M25" s="19"/>
      <c r="N25" s="16"/>
      <c r="O25" s="17"/>
      <c r="P25" s="56"/>
      <c r="Q25" s="21">
        <v>44830</v>
      </c>
    </row>
    <row r="26" spans="2:17" s="9" customFormat="1" ht="19.7" customHeight="1">
      <c r="B26" s="2224">
        <v>13</v>
      </c>
      <c r="C26" s="59" t="s">
        <v>492</v>
      </c>
      <c r="D26" s="59" t="s">
        <v>492</v>
      </c>
      <c r="E26" s="54" t="s">
        <v>5495</v>
      </c>
      <c r="F26" s="54">
        <v>4</v>
      </c>
      <c r="G26" s="54">
        <v>500</v>
      </c>
      <c r="H26" s="520">
        <f>G26*F26</f>
        <v>2000</v>
      </c>
      <c r="I26" s="64"/>
      <c r="J26" s="54" t="s">
        <v>931</v>
      </c>
      <c r="K26" s="17" t="s">
        <v>6691</v>
      </c>
      <c r="L26" s="17"/>
      <c r="M26" s="19"/>
      <c r="N26" s="16"/>
      <c r="O26" s="17"/>
      <c r="P26" s="56"/>
      <c r="Q26" s="21">
        <v>44830</v>
      </c>
    </row>
    <row r="27" spans="2:17" s="9" customFormat="1" ht="21" customHeight="1">
      <c r="B27" s="16">
        <v>4</v>
      </c>
      <c r="C27" s="16" t="s">
        <v>492</v>
      </c>
      <c r="D27" s="16" t="s">
        <v>492</v>
      </c>
      <c r="E27" s="54" t="s">
        <v>6672</v>
      </c>
      <c r="F27" s="54">
        <v>1</v>
      </c>
      <c r="G27" s="54">
        <v>418</v>
      </c>
      <c r="H27" s="278">
        <f>F27*G27</f>
        <v>418</v>
      </c>
      <c r="I27" s="64"/>
      <c r="J27" s="54" t="s">
        <v>490</v>
      </c>
      <c r="K27" s="17" t="s">
        <v>6691</v>
      </c>
      <c r="L27" s="17"/>
      <c r="M27" s="16"/>
      <c r="N27" s="16"/>
      <c r="O27" s="19"/>
      <c r="P27" s="19"/>
      <c r="Q27" s="21">
        <v>44830</v>
      </c>
    </row>
    <row r="28" spans="2:17" s="9" customFormat="1" ht="19.7" customHeight="1">
      <c r="B28" s="16">
        <v>4</v>
      </c>
      <c r="C28" s="16" t="s">
        <v>492</v>
      </c>
      <c r="D28" s="16" t="s">
        <v>492</v>
      </c>
      <c r="E28" s="54" t="s">
        <v>1156</v>
      </c>
      <c r="F28" s="54">
        <v>1</v>
      </c>
      <c r="G28" s="54">
        <v>148</v>
      </c>
      <c r="H28" s="278">
        <f>F28*G28</f>
        <v>148</v>
      </c>
      <c r="I28" s="64"/>
      <c r="J28" s="54" t="s">
        <v>7719</v>
      </c>
      <c r="K28" s="17" t="s">
        <v>6691</v>
      </c>
      <c r="L28" s="17"/>
      <c r="M28" s="16"/>
      <c r="N28" s="19"/>
      <c r="O28" s="19"/>
      <c r="P28" s="19"/>
      <c r="Q28" s="21">
        <v>44830</v>
      </c>
    </row>
    <row r="29" spans="2:17" s="9" customFormat="1" ht="19.7" customHeight="1">
      <c r="B29" s="16">
        <v>4</v>
      </c>
      <c r="C29" s="16" t="s">
        <v>492</v>
      </c>
      <c r="D29" s="16" t="s">
        <v>492</v>
      </c>
      <c r="E29" s="54" t="s">
        <v>1158</v>
      </c>
      <c r="F29" s="54">
        <v>1</v>
      </c>
      <c r="G29" s="54">
        <v>568</v>
      </c>
      <c r="H29" s="278">
        <f>F29*G29</f>
        <v>568</v>
      </c>
      <c r="I29" s="64"/>
      <c r="J29" s="54" t="s">
        <v>4820</v>
      </c>
      <c r="K29" s="17" t="s">
        <v>6691</v>
      </c>
      <c r="L29" s="17"/>
      <c r="M29" s="16"/>
      <c r="N29" s="19"/>
      <c r="O29" s="19"/>
      <c r="P29" s="19"/>
      <c r="Q29" s="21">
        <v>44830</v>
      </c>
    </row>
    <row r="30" spans="2:17" s="9" customFormat="1" ht="19.7" customHeight="1">
      <c r="B30" s="16">
        <v>4</v>
      </c>
      <c r="C30" s="16" t="s">
        <v>492</v>
      </c>
      <c r="D30" s="16" t="s">
        <v>492</v>
      </c>
      <c r="E30" s="54" t="s">
        <v>1160</v>
      </c>
      <c r="F30" s="54">
        <v>1</v>
      </c>
      <c r="G30" s="54">
        <v>578</v>
      </c>
      <c r="H30" s="278">
        <f t="shared" ref="H30" si="2">F30*G30</f>
        <v>578</v>
      </c>
      <c r="I30" s="64"/>
      <c r="J30" s="54" t="s">
        <v>4820</v>
      </c>
      <c r="K30" s="17" t="s">
        <v>6691</v>
      </c>
      <c r="L30" s="16"/>
      <c r="M30" s="16"/>
      <c r="N30" s="16"/>
      <c r="O30" s="308"/>
      <c r="P30" s="19"/>
      <c r="Q30" s="21">
        <v>44830</v>
      </c>
    </row>
    <row r="31" spans="2:17" s="9" customFormat="1" ht="19.7" customHeight="1">
      <c r="B31" s="16">
        <v>16</v>
      </c>
      <c r="C31" s="59" t="s">
        <v>492</v>
      </c>
      <c r="D31" s="59" t="s">
        <v>492</v>
      </c>
      <c r="E31" s="54" t="s">
        <v>1695</v>
      </c>
      <c r="F31" s="54">
        <v>1</v>
      </c>
      <c r="G31" s="54">
        <v>0</v>
      </c>
      <c r="H31" s="520">
        <f t="shared" ref="H31" si="3">G31*F31</f>
        <v>0</v>
      </c>
      <c r="I31" s="64"/>
      <c r="J31" s="54"/>
      <c r="K31" s="17" t="s">
        <v>1114</v>
      </c>
      <c r="L31" s="17"/>
      <c r="M31" s="19"/>
      <c r="N31" s="16"/>
      <c r="O31" s="17"/>
      <c r="P31" s="19"/>
      <c r="Q31" s="21"/>
    </row>
    <row r="32" spans="2:17" s="120" customFormat="1" ht="19.5" customHeight="1">
      <c r="B32" s="2225">
        <v>3</v>
      </c>
      <c r="C32" s="65" t="s">
        <v>492</v>
      </c>
      <c r="D32" s="65" t="s">
        <v>492</v>
      </c>
      <c r="E32" s="91" t="s">
        <v>5440</v>
      </c>
      <c r="F32" s="91">
        <v>1</v>
      </c>
      <c r="G32" s="91">
        <v>568</v>
      </c>
      <c r="H32" s="317">
        <f t="shared" si="1"/>
        <v>568</v>
      </c>
      <c r="I32" s="133"/>
      <c r="J32" s="91" t="s">
        <v>5441</v>
      </c>
      <c r="K32" s="93" t="s">
        <v>6691</v>
      </c>
      <c r="L32" s="93"/>
      <c r="M32" s="20">
        <v>44825</v>
      </c>
      <c r="N32" s="91"/>
      <c r="O32" s="133"/>
      <c r="P32" s="1118">
        <v>44826</v>
      </c>
      <c r="Q32" s="74">
        <v>44826</v>
      </c>
    </row>
    <row r="33" spans="2:17" s="120" customFormat="1" ht="19.5" customHeight="1">
      <c r="B33" s="73">
        <v>16</v>
      </c>
      <c r="C33" s="65" t="s">
        <v>492</v>
      </c>
      <c r="D33" s="65" t="s">
        <v>492</v>
      </c>
      <c r="E33" s="91" t="s">
        <v>7720</v>
      </c>
      <c r="F33" s="91">
        <v>1</v>
      </c>
      <c r="G33" s="91">
        <v>840</v>
      </c>
      <c r="H33" s="317">
        <f t="shared" si="1"/>
        <v>840</v>
      </c>
      <c r="I33" s="133"/>
      <c r="J33" s="91" t="s">
        <v>7721</v>
      </c>
      <c r="K33" s="93" t="s">
        <v>6691</v>
      </c>
      <c r="L33" s="93"/>
      <c r="M33" s="20">
        <v>44833</v>
      </c>
      <c r="N33" s="91"/>
      <c r="O33" s="133"/>
      <c r="P33" s="1118">
        <v>44837</v>
      </c>
      <c r="Q33" s="74">
        <v>44837</v>
      </c>
    </row>
    <row r="34" spans="2:17" s="120" customFormat="1" ht="19.5" customHeight="1">
      <c r="B34" s="73">
        <v>16</v>
      </c>
      <c r="C34" s="65" t="s">
        <v>492</v>
      </c>
      <c r="D34" s="65" t="s">
        <v>492</v>
      </c>
      <c r="E34" s="91" t="s">
        <v>7722</v>
      </c>
      <c r="F34" s="91">
        <v>1</v>
      </c>
      <c r="G34" s="91">
        <v>840</v>
      </c>
      <c r="H34" s="317">
        <f t="shared" si="1"/>
        <v>840</v>
      </c>
      <c r="I34" s="133"/>
      <c r="J34" s="91" t="s">
        <v>7721</v>
      </c>
      <c r="K34" s="93" t="s">
        <v>6691</v>
      </c>
      <c r="L34" s="93"/>
      <c r="M34" s="20">
        <v>44833</v>
      </c>
      <c r="N34" s="91"/>
      <c r="O34" s="133"/>
      <c r="P34" s="1118">
        <v>44837</v>
      </c>
      <c r="Q34" s="74">
        <v>44837</v>
      </c>
    </row>
    <row r="35" spans="2:17" s="120" customFormat="1" ht="19.5" customHeight="1">
      <c r="B35" s="73">
        <v>16</v>
      </c>
      <c r="C35" s="65" t="s">
        <v>492</v>
      </c>
      <c r="D35" s="65" t="s">
        <v>492</v>
      </c>
      <c r="E35" s="91" t="s">
        <v>7723</v>
      </c>
      <c r="F35" s="91">
        <v>1</v>
      </c>
      <c r="G35" s="91">
        <v>2967</v>
      </c>
      <c r="H35" s="317">
        <f t="shared" si="1"/>
        <v>2967</v>
      </c>
      <c r="I35" s="133"/>
      <c r="J35" s="91" t="s">
        <v>7724</v>
      </c>
      <c r="K35" s="93" t="s">
        <v>6691</v>
      </c>
      <c r="L35" s="93"/>
      <c r="M35" s="20">
        <v>44834</v>
      </c>
      <c r="N35" s="91"/>
      <c r="O35" s="133"/>
      <c r="P35" s="1118">
        <v>44837</v>
      </c>
      <c r="Q35" s="74">
        <v>44837</v>
      </c>
    </row>
    <row r="36" spans="2:17" s="120" customFormat="1" ht="19.5" customHeight="1">
      <c r="B36" s="73">
        <v>16</v>
      </c>
      <c r="C36" s="65" t="s">
        <v>492</v>
      </c>
      <c r="D36" s="65" t="s">
        <v>492</v>
      </c>
      <c r="E36" s="91" t="s">
        <v>7725</v>
      </c>
      <c r="F36" s="91">
        <v>1</v>
      </c>
      <c r="G36" s="91">
        <v>15001</v>
      </c>
      <c r="H36" s="317">
        <f t="shared" si="1"/>
        <v>15001</v>
      </c>
      <c r="I36" s="133"/>
      <c r="J36" s="91" t="s">
        <v>7726</v>
      </c>
      <c r="K36" s="93" t="s">
        <v>6691</v>
      </c>
      <c r="L36" s="93"/>
      <c r="M36" s="20">
        <v>44834</v>
      </c>
      <c r="N36" s="91"/>
      <c r="O36" s="133"/>
      <c r="P36" s="1118">
        <v>44837</v>
      </c>
      <c r="Q36" s="74">
        <v>44837</v>
      </c>
    </row>
    <row r="37" spans="2:17" ht="19.5" customHeight="1">
      <c r="B37" s="16">
        <v>16</v>
      </c>
      <c r="C37" s="59" t="s">
        <v>492</v>
      </c>
      <c r="D37" s="59" t="s">
        <v>492</v>
      </c>
      <c r="E37" s="54" t="s">
        <v>7727</v>
      </c>
      <c r="F37" s="54">
        <v>1</v>
      </c>
      <c r="G37" s="54">
        <v>1026</v>
      </c>
      <c r="H37" s="520">
        <f>G37*F37</f>
        <v>1026</v>
      </c>
      <c r="I37" s="295"/>
      <c r="J37" s="54" t="s">
        <v>2718</v>
      </c>
      <c r="K37" s="17" t="s">
        <v>6691</v>
      </c>
      <c r="L37" s="17"/>
      <c r="M37" s="19">
        <v>44838</v>
      </c>
      <c r="N37" s="54"/>
      <c r="O37" s="295"/>
      <c r="P37" s="582"/>
      <c r="Q37" s="21">
        <v>44839</v>
      </c>
    </row>
    <row r="38" spans="2:17" ht="19.5" customHeight="1">
      <c r="B38" s="16">
        <v>16</v>
      </c>
      <c r="C38" s="59" t="s">
        <v>492</v>
      </c>
      <c r="D38" s="59" t="s">
        <v>492</v>
      </c>
      <c r="E38" s="54" t="s">
        <v>7728</v>
      </c>
      <c r="F38" s="54">
        <v>1</v>
      </c>
      <c r="G38" s="54">
        <v>768</v>
      </c>
      <c r="H38" s="520">
        <f t="shared" ref="H38:H39" si="4">G38*F38</f>
        <v>768</v>
      </c>
      <c r="I38" s="295"/>
      <c r="J38" s="54" t="s">
        <v>2718</v>
      </c>
      <c r="K38" s="17" t="s">
        <v>6691</v>
      </c>
      <c r="L38" s="17"/>
      <c r="M38" s="19">
        <v>44839</v>
      </c>
      <c r="N38" s="54"/>
      <c r="O38" s="295"/>
      <c r="P38" s="582"/>
      <c r="Q38" s="21"/>
    </row>
    <row r="39" spans="2:17" ht="19.5" customHeight="1">
      <c r="B39" s="16">
        <v>16</v>
      </c>
      <c r="C39" s="59" t="s">
        <v>492</v>
      </c>
      <c r="D39" s="59" t="s">
        <v>492</v>
      </c>
      <c r="E39" s="54" t="s">
        <v>62</v>
      </c>
      <c r="F39" s="54">
        <v>1</v>
      </c>
      <c r="G39" s="54">
        <v>450</v>
      </c>
      <c r="H39" s="520">
        <f t="shared" si="4"/>
        <v>450</v>
      </c>
      <c r="I39" s="295"/>
      <c r="J39" s="54" t="s">
        <v>62</v>
      </c>
      <c r="K39" s="17" t="s">
        <v>6691</v>
      </c>
      <c r="L39" s="17"/>
      <c r="M39" s="19"/>
      <c r="N39" s="54"/>
      <c r="O39" s="295"/>
      <c r="P39" s="582"/>
      <c r="Q39" s="21"/>
    </row>
    <row r="40" spans="2:17" s="120" customFormat="1" ht="19.5" customHeight="1">
      <c r="B40" s="2226"/>
      <c r="C40" s="65" t="s">
        <v>662</v>
      </c>
      <c r="D40" s="65" t="s">
        <v>662</v>
      </c>
      <c r="E40" s="66" t="s">
        <v>1410</v>
      </c>
      <c r="F40" s="91">
        <v>30</v>
      </c>
      <c r="G40" s="317">
        <v>5000</v>
      </c>
      <c r="H40" s="317">
        <f>G40*F40</f>
        <v>150000</v>
      </c>
      <c r="I40" s="133"/>
      <c r="J40" s="91"/>
      <c r="K40" s="93"/>
      <c r="L40" s="93"/>
      <c r="M40" s="20"/>
      <c r="N40" s="91"/>
      <c r="O40" s="133"/>
      <c r="P40" s="1118"/>
      <c r="Q40" s="74"/>
    </row>
    <row r="41" spans="2:17" ht="19.5" customHeight="1">
      <c r="B41" s="509"/>
      <c r="C41" s="59" t="s">
        <v>662</v>
      </c>
      <c r="D41" s="59" t="s">
        <v>662</v>
      </c>
      <c r="E41" s="50" t="s">
        <v>664</v>
      </c>
      <c r="F41" s="54">
        <v>20</v>
      </c>
      <c r="G41" s="520">
        <v>5000</v>
      </c>
      <c r="H41" s="520">
        <f>G41*F41</f>
        <v>100000</v>
      </c>
      <c r="I41" s="295"/>
      <c r="J41" s="54"/>
      <c r="K41" s="17"/>
      <c r="L41" s="17"/>
      <c r="M41" s="19"/>
      <c r="N41" s="54"/>
      <c r="O41" s="295"/>
      <c r="P41" s="582"/>
      <c r="Q41" s="21"/>
    </row>
    <row r="42" spans="2:17" s="120" customFormat="1" ht="19.5" customHeight="1">
      <c r="B42" s="73">
        <v>16</v>
      </c>
      <c r="C42" s="65" t="s">
        <v>492</v>
      </c>
      <c r="D42" s="65" t="s">
        <v>492</v>
      </c>
      <c r="E42" s="91" t="s">
        <v>7729</v>
      </c>
      <c r="F42" s="91">
        <v>1</v>
      </c>
      <c r="G42" s="91">
        <v>840</v>
      </c>
      <c r="H42" s="317">
        <f t="shared" ref="H42:H45" si="5">G42*F42</f>
        <v>840</v>
      </c>
      <c r="I42" s="133"/>
      <c r="J42" s="91" t="s">
        <v>7721</v>
      </c>
      <c r="K42" s="93" t="s">
        <v>6691</v>
      </c>
      <c r="L42" s="93"/>
      <c r="M42" s="20">
        <v>44845</v>
      </c>
      <c r="N42" s="91"/>
      <c r="O42" s="133"/>
      <c r="P42" s="1118">
        <v>44848</v>
      </c>
      <c r="Q42" s="74"/>
    </row>
    <row r="43" spans="2:17" s="120" customFormat="1" ht="19.5" customHeight="1">
      <c r="B43" s="73">
        <v>16</v>
      </c>
      <c r="C43" s="65" t="s">
        <v>492</v>
      </c>
      <c r="D43" s="65" t="s">
        <v>492</v>
      </c>
      <c r="E43" s="91" t="s">
        <v>7730</v>
      </c>
      <c r="F43" s="91">
        <v>1</v>
      </c>
      <c r="G43" s="91">
        <v>840</v>
      </c>
      <c r="H43" s="317">
        <f t="shared" si="5"/>
        <v>840</v>
      </c>
      <c r="I43" s="133"/>
      <c r="J43" s="91" t="s">
        <v>7721</v>
      </c>
      <c r="K43" s="93" t="s">
        <v>6691</v>
      </c>
      <c r="L43" s="93"/>
      <c r="M43" s="20">
        <v>44845</v>
      </c>
      <c r="N43" s="91"/>
      <c r="O43" s="133"/>
      <c r="P43" s="1118">
        <v>44848</v>
      </c>
      <c r="Q43" s="74"/>
    </row>
    <row r="44" spans="2:17" s="551" customFormat="1" ht="19.5" customHeight="1">
      <c r="B44" s="542">
        <v>16</v>
      </c>
      <c r="C44" s="2104" t="s">
        <v>492</v>
      </c>
      <c r="D44" s="2104" t="s">
        <v>492</v>
      </c>
      <c r="E44" s="325" t="s">
        <v>7731</v>
      </c>
      <c r="F44" s="325">
        <v>1</v>
      </c>
      <c r="G44" s="325">
        <v>16865</v>
      </c>
      <c r="H44" s="1783">
        <f t="shared" si="5"/>
        <v>16865</v>
      </c>
      <c r="I44" s="1410"/>
      <c r="J44" s="325" t="s">
        <v>7732</v>
      </c>
      <c r="K44" s="358" t="s">
        <v>6691</v>
      </c>
      <c r="L44" s="358"/>
      <c r="M44" s="351">
        <v>44846</v>
      </c>
      <c r="N44" s="325"/>
      <c r="O44" s="1410"/>
      <c r="P44" s="2227">
        <v>44856</v>
      </c>
      <c r="Q44" s="380"/>
    </row>
    <row r="45" spans="2:17" s="551" customFormat="1" ht="19.5" customHeight="1">
      <c r="B45" s="542">
        <v>16</v>
      </c>
      <c r="C45" s="2104" t="s">
        <v>492</v>
      </c>
      <c r="D45" s="2104" t="s">
        <v>492</v>
      </c>
      <c r="E45" s="325" t="s">
        <v>7733</v>
      </c>
      <c r="F45" s="325">
        <v>1</v>
      </c>
      <c r="G45" s="325">
        <v>13082</v>
      </c>
      <c r="H45" s="1783">
        <f t="shared" si="5"/>
        <v>13082</v>
      </c>
      <c r="I45" s="1410"/>
      <c r="J45" s="325" t="s">
        <v>7734</v>
      </c>
      <c r="K45" s="358" t="s">
        <v>6691</v>
      </c>
      <c r="L45" s="358"/>
      <c r="M45" s="351">
        <v>44846</v>
      </c>
      <c r="N45" s="325"/>
      <c r="O45" s="1410"/>
      <c r="P45" s="2227">
        <v>44856</v>
      </c>
      <c r="Q45" s="380"/>
    </row>
    <row r="52" spans="11:11">
      <c r="K52" s="3" t="s">
        <v>7735</v>
      </c>
    </row>
  </sheetData>
  <autoFilter ref="B9:O31" xr:uid="{00000000-0009-0000-0000-000000000000}">
    <sortState xmlns:xlrd2="http://schemas.microsoft.com/office/spreadsheetml/2017/richdata2" ref="B10:O31">
      <sortCondition ref="D9:D31"/>
    </sortState>
  </autoFilter>
  <mergeCells count="6">
    <mergeCell ref="B2:D2"/>
    <mergeCell ref="G2:I2"/>
    <mergeCell ref="B3:D3"/>
    <mergeCell ref="B4:D4"/>
    <mergeCell ref="B5:D5"/>
    <mergeCell ref="B6:D6"/>
  </mergeCells>
  <phoneticPr fontId="3"/>
  <dataValidations count="1">
    <dataValidation imeMode="hiragana" allowBlank="1" showInputMessage="1" showErrorMessage="1" sqref="J27 JF27 TB27 ACX27 AMT27 AWP27 BGL27 BQH27 CAD27 CJZ27 CTV27 DDR27 DNN27 DXJ27 EHF27 ERB27 FAX27 FKT27 FUP27 GEL27 GOH27 GYD27 HHZ27 HRV27 IBR27 ILN27 IVJ27 JFF27 JPB27 JYX27 KIT27 KSP27 LCL27 LMH27 LWD27 MFZ27 MPV27 MZR27 NJN27 NTJ27 ODF27 ONB27 OWX27 PGT27 PQP27 QAL27 QKH27 QUD27 RDZ27 RNV27 RXR27 SHN27 SRJ27 TBF27 TLB27 TUX27 UET27 UOP27 UYL27 VIH27 VSD27 WBZ27 WLV27 WVR27" xr:uid="{D6BF1846-8EE6-485D-86E6-1AE57B71DB32}"/>
  </dataValidations>
  <pageMargins left="0.2" right="0.2" top="0.36" bottom="0.41" header="0.3" footer="0.3"/>
  <pageSetup paperSize="9" scale="70" orientation="landscape" r:id="rId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39892-0E1E-4E20-BE4A-8F39262F5389}">
  <dimension ref="A1:B5"/>
  <sheetViews>
    <sheetView view="pageBreakPreview" zoomScale="60" zoomScaleNormal="100" workbookViewId="0">
      <selection sqref="A1:XFD1048576"/>
    </sheetView>
  </sheetViews>
  <sheetFormatPr defaultRowHeight="18.75"/>
  <cols>
    <col min="1" max="1" width="13.25" style="3" bestFit="1" customWidth="1"/>
    <col min="2" max="2" width="22.125" style="3" bestFit="1" customWidth="1"/>
    <col min="3" max="16384" width="9" style="3"/>
  </cols>
  <sheetData>
    <row r="1" spans="1:2">
      <c r="A1" s="121" t="s">
        <v>0</v>
      </c>
      <c r="B1" s="2" t="s">
        <v>7702</v>
      </c>
    </row>
    <row r="2" spans="1:2">
      <c r="A2" s="121" t="s">
        <v>3</v>
      </c>
      <c r="B2" s="14" t="s">
        <v>1543</v>
      </c>
    </row>
    <row r="3" spans="1:2">
      <c r="A3" s="121" t="s">
        <v>5</v>
      </c>
      <c r="B3" s="14">
        <v>199437</v>
      </c>
    </row>
    <row r="4" spans="1:2">
      <c r="A4" s="121" t="s">
        <v>6</v>
      </c>
      <c r="B4" s="15">
        <v>44827</v>
      </c>
    </row>
    <row r="5" spans="1:2">
      <c r="A5" s="121" t="s">
        <v>8</v>
      </c>
      <c r="B5" s="15"/>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8740F-B40C-42D2-8BA9-F275662415BA}">
  <dimension ref="B2:Q69"/>
  <sheetViews>
    <sheetView zoomScale="85" zoomScaleNormal="85" workbookViewId="0">
      <pane xSplit="10" ySplit="9" topLeftCell="L10" activePane="bottomRight" state="frozen"/>
      <selection pane="topRight" activeCell="K1" sqref="K1"/>
      <selection pane="bottomLeft" activeCell="A9" sqref="A9"/>
      <selection pane="bottomRight" activeCell="Q12" sqref="Q12"/>
    </sheetView>
  </sheetViews>
  <sheetFormatPr defaultColWidth="9" defaultRowHeight="18.75"/>
  <cols>
    <col min="1" max="1" width="2.625" style="3" customWidth="1"/>
    <col min="2" max="2" width="20.125" style="9" bestFit="1" customWidth="1"/>
    <col min="3" max="3" width="14.375" style="3" bestFit="1" customWidth="1"/>
    <col min="4" max="4" width="13.125" style="3" bestFit="1" customWidth="1"/>
    <col min="5" max="5" width="40.625" style="3" customWidth="1"/>
    <col min="6" max="6" width="6.25" style="3" customWidth="1"/>
    <col min="7" max="8" width="9.875" style="382" bestFit="1" customWidth="1"/>
    <col min="9" max="9" width="5.75" style="11" customWidth="1"/>
    <col min="10" max="10" width="35.25" style="3" bestFit="1" customWidth="1"/>
    <col min="11" max="11" width="22.375" style="3" bestFit="1" customWidth="1"/>
    <col min="12" max="12" width="11" style="9" customWidth="1"/>
    <col min="13" max="13" width="13.75" style="10" customWidth="1"/>
    <col min="14" max="14" width="6.375" style="3" customWidth="1"/>
    <col min="15" max="15" width="13.25" style="11" customWidth="1"/>
    <col min="16" max="16" width="14.5" style="126" customWidth="1"/>
    <col min="17" max="17" width="15.625" style="13" customWidth="1"/>
    <col min="18" max="16384" width="9" style="3"/>
  </cols>
  <sheetData>
    <row r="2" spans="2:17" ht="20.100000000000001" customHeight="1">
      <c r="B2" s="1" t="s">
        <v>0</v>
      </c>
      <c r="C2" s="1"/>
      <c r="D2" s="1"/>
      <c r="E2" s="2" t="s">
        <v>7736</v>
      </c>
      <c r="G2" s="4" t="s">
        <v>2</v>
      </c>
      <c r="H2" s="5"/>
      <c r="I2" s="6"/>
      <c r="J2" s="125">
        <f>SUM(H:H)</f>
        <v>456339</v>
      </c>
    </row>
    <row r="3" spans="2:17" ht="20.100000000000001" customHeight="1">
      <c r="B3" s="1" t="s">
        <v>3</v>
      </c>
      <c r="C3" s="1"/>
      <c r="D3" s="1"/>
      <c r="E3" s="14" t="s">
        <v>1543</v>
      </c>
    </row>
    <row r="4" spans="2:17" ht="20.100000000000001" customHeight="1">
      <c r="B4" s="1" t="s">
        <v>5</v>
      </c>
      <c r="C4" s="1"/>
      <c r="D4" s="1"/>
      <c r="E4" s="14">
        <v>199697</v>
      </c>
      <c r="J4" s="127"/>
    </row>
    <row r="5" spans="2:17" ht="20.100000000000001" customHeight="1">
      <c r="B5" s="1" t="s">
        <v>6</v>
      </c>
      <c r="C5" s="1"/>
      <c r="D5" s="1"/>
      <c r="E5" s="15"/>
      <c r="J5" s="127"/>
    </row>
    <row r="6" spans="2:17" ht="20.100000000000001" customHeight="1">
      <c r="B6" s="1" t="s">
        <v>8</v>
      </c>
      <c r="C6" s="1"/>
      <c r="D6" s="1"/>
      <c r="E6" s="15"/>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383" t="s">
        <v>14</v>
      </c>
      <c r="H9" s="384" t="s">
        <v>15</v>
      </c>
      <c r="I9" s="18" t="s">
        <v>16</v>
      </c>
      <c r="J9" s="17" t="s">
        <v>17</v>
      </c>
      <c r="K9" s="17" t="s">
        <v>18</v>
      </c>
      <c r="L9" s="17" t="s">
        <v>19</v>
      </c>
      <c r="M9" s="19" t="s">
        <v>20</v>
      </c>
      <c r="N9" s="16" t="s">
        <v>21</v>
      </c>
      <c r="O9" s="17" t="s">
        <v>22</v>
      </c>
      <c r="P9" s="19" t="s">
        <v>23</v>
      </c>
      <c r="Q9" s="21" t="s">
        <v>24</v>
      </c>
    </row>
    <row r="10" spans="2:17" s="9" customFormat="1" ht="19.7" customHeight="1">
      <c r="B10" s="16">
        <v>1</v>
      </c>
      <c r="C10" s="2221" t="s">
        <v>1112</v>
      </c>
      <c r="D10" s="2221" t="s">
        <v>1112</v>
      </c>
      <c r="E10" s="187" t="s">
        <v>2428</v>
      </c>
      <c r="F10" s="2222">
        <v>1</v>
      </c>
      <c r="G10" s="2223"/>
      <c r="H10" s="2223"/>
      <c r="I10" s="415"/>
      <c r="J10" s="23"/>
      <c r="K10" s="170"/>
      <c r="L10" s="170"/>
      <c r="M10" s="1040"/>
      <c r="N10" s="186"/>
      <c r="O10" s="170"/>
      <c r="P10" s="1040"/>
      <c r="Q10" s="1041"/>
    </row>
    <row r="11" spans="2:17" s="9" customFormat="1" ht="19.7" customHeight="1">
      <c r="B11" s="16">
        <v>2</v>
      </c>
      <c r="C11" s="2221" t="s">
        <v>1112</v>
      </c>
      <c r="D11" s="2221" t="s">
        <v>1112</v>
      </c>
      <c r="E11" s="187" t="s">
        <v>1115</v>
      </c>
      <c r="F11" s="2222">
        <v>1</v>
      </c>
      <c r="G11" s="2223"/>
      <c r="H11" s="2223"/>
      <c r="I11" s="415"/>
      <c r="J11" s="23" t="s">
        <v>1546</v>
      </c>
      <c r="K11" s="170"/>
      <c r="L11" s="170"/>
      <c r="M11" s="1040"/>
      <c r="N11" s="186"/>
      <c r="O11" s="170"/>
      <c r="P11" s="1040"/>
      <c r="Q11" s="1041"/>
    </row>
    <row r="12" spans="2:17" s="75" customFormat="1" ht="19.7" customHeight="1">
      <c r="B12" s="73">
        <v>3</v>
      </c>
      <c r="C12" s="2228" t="s">
        <v>1112</v>
      </c>
      <c r="D12" s="2228" t="s">
        <v>1112</v>
      </c>
      <c r="E12" s="2229" t="s">
        <v>1518</v>
      </c>
      <c r="F12" s="2230">
        <v>1</v>
      </c>
      <c r="G12" s="2231">
        <v>30000</v>
      </c>
      <c r="H12" s="317">
        <f t="shared" ref="H12:H13" si="0">G12*F12</f>
        <v>30000</v>
      </c>
      <c r="I12" s="2232"/>
      <c r="J12" s="2233" t="s">
        <v>7737</v>
      </c>
      <c r="K12" s="2234"/>
      <c r="L12" s="2234"/>
      <c r="M12" s="2235">
        <v>44820</v>
      </c>
      <c r="N12" s="806"/>
      <c r="O12" s="2234"/>
      <c r="P12" s="2236">
        <v>44830</v>
      </c>
      <c r="Q12" s="2237" t="s">
        <v>7738</v>
      </c>
    </row>
    <row r="13" spans="2:17" s="75" customFormat="1" ht="19.7" customHeight="1">
      <c r="B13" s="73"/>
      <c r="C13" s="2228" t="s">
        <v>1112</v>
      </c>
      <c r="D13" s="2228" t="s">
        <v>1112</v>
      </c>
      <c r="E13" s="2229" t="s">
        <v>62</v>
      </c>
      <c r="F13" s="2230">
        <v>1</v>
      </c>
      <c r="G13" s="2231">
        <v>1300</v>
      </c>
      <c r="H13" s="317">
        <f t="shared" si="0"/>
        <v>1300</v>
      </c>
      <c r="I13" s="2232"/>
      <c r="J13" s="2233"/>
      <c r="K13" s="2234"/>
      <c r="L13" s="2234"/>
      <c r="M13" s="2235">
        <v>44820</v>
      </c>
      <c r="N13" s="806"/>
      <c r="O13" s="2234"/>
      <c r="P13" s="2235"/>
      <c r="Q13" s="2237"/>
    </row>
    <row r="14" spans="2:17" s="9" customFormat="1" ht="19.7" customHeight="1">
      <c r="B14" s="16">
        <v>6</v>
      </c>
      <c r="C14" s="59" t="s">
        <v>492</v>
      </c>
      <c r="D14" s="59" t="s">
        <v>492</v>
      </c>
      <c r="E14" s="54" t="s">
        <v>7739</v>
      </c>
      <c r="F14" s="54">
        <v>1</v>
      </c>
      <c r="G14" s="54">
        <v>1040</v>
      </c>
      <c r="H14" s="520">
        <f>G14*F14</f>
        <v>1040</v>
      </c>
      <c r="I14" s="64"/>
      <c r="J14" s="54" t="s">
        <v>7740</v>
      </c>
      <c r="K14" s="17" t="s">
        <v>6691</v>
      </c>
      <c r="L14" s="16"/>
      <c r="M14" s="19"/>
      <c r="N14" s="16"/>
      <c r="O14" s="56"/>
      <c r="P14" s="19">
        <v>44815</v>
      </c>
      <c r="Q14" s="21">
        <v>44816</v>
      </c>
    </row>
    <row r="15" spans="2:17" s="9" customFormat="1" ht="19.7" customHeight="1">
      <c r="B15" s="16">
        <v>6</v>
      </c>
      <c r="C15" s="59" t="s">
        <v>492</v>
      </c>
      <c r="D15" s="59" t="s">
        <v>492</v>
      </c>
      <c r="E15" s="54" t="s">
        <v>7741</v>
      </c>
      <c r="F15" s="54">
        <v>1</v>
      </c>
      <c r="G15" s="54">
        <v>1930</v>
      </c>
      <c r="H15" s="520">
        <f t="shared" ref="H15:H45" si="1">G15*F15</f>
        <v>1930</v>
      </c>
      <c r="I15" s="64"/>
      <c r="J15" s="54" t="s">
        <v>1533</v>
      </c>
      <c r="K15" s="17" t="s">
        <v>6691</v>
      </c>
      <c r="L15" s="17"/>
      <c r="M15" s="19"/>
      <c r="N15" s="16"/>
      <c r="O15" s="17"/>
      <c r="P15" s="19">
        <v>44815</v>
      </c>
      <c r="Q15" s="21">
        <v>44816</v>
      </c>
    </row>
    <row r="16" spans="2:17" s="9" customFormat="1" ht="19.7" customHeight="1">
      <c r="B16" s="16">
        <v>7</v>
      </c>
      <c r="C16" s="59" t="s">
        <v>492</v>
      </c>
      <c r="D16" s="59" t="s">
        <v>492</v>
      </c>
      <c r="E16" s="54" t="s">
        <v>7742</v>
      </c>
      <c r="F16" s="54">
        <v>1</v>
      </c>
      <c r="G16" s="54">
        <v>23970</v>
      </c>
      <c r="H16" s="520">
        <f t="shared" si="1"/>
        <v>23970</v>
      </c>
      <c r="I16" s="64"/>
      <c r="J16" s="54" t="s">
        <v>7743</v>
      </c>
      <c r="K16" s="17" t="s">
        <v>6691</v>
      </c>
      <c r="L16" s="17"/>
      <c r="M16" s="19"/>
      <c r="N16" s="16"/>
      <c r="O16" s="17"/>
      <c r="P16" s="19">
        <v>44815</v>
      </c>
      <c r="Q16" s="21">
        <v>44816</v>
      </c>
    </row>
    <row r="17" spans="2:17" s="9" customFormat="1" ht="19.7" customHeight="1">
      <c r="B17" s="16">
        <v>6</v>
      </c>
      <c r="C17" s="59" t="s">
        <v>492</v>
      </c>
      <c r="D17" s="59" t="s">
        <v>492</v>
      </c>
      <c r="E17" s="54" t="s">
        <v>7744</v>
      </c>
      <c r="F17" s="54">
        <v>1</v>
      </c>
      <c r="G17" s="54">
        <v>745</v>
      </c>
      <c r="H17" s="520">
        <f t="shared" si="1"/>
        <v>745</v>
      </c>
      <c r="I17" s="64"/>
      <c r="J17" s="54" t="s">
        <v>7745</v>
      </c>
      <c r="K17" s="17" t="s">
        <v>6691</v>
      </c>
      <c r="L17" s="17"/>
      <c r="M17" s="19"/>
      <c r="N17" s="16"/>
      <c r="O17" s="17"/>
      <c r="P17" s="19">
        <v>44815</v>
      </c>
      <c r="Q17" s="21">
        <v>44816</v>
      </c>
    </row>
    <row r="18" spans="2:17" s="9" customFormat="1" ht="19.7" customHeight="1">
      <c r="B18" s="16">
        <v>6</v>
      </c>
      <c r="C18" s="59" t="s">
        <v>492</v>
      </c>
      <c r="D18" s="59" t="s">
        <v>492</v>
      </c>
      <c r="E18" s="54" t="s">
        <v>7746</v>
      </c>
      <c r="F18" s="54">
        <v>1</v>
      </c>
      <c r="G18" s="54">
        <v>6509</v>
      </c>
      <c r="H18" s="520">
        <f t="shared" si="1"/>
        <v>6509</v>
      </c>
      <c r="I18" s="64"/>
      <c r="J18" s="54" t="s">
        <v>7747</v>
      </c>
      <c r="K18" s="17" t="s">
        <v>6691</v>
      </c>
      <c r="L18" s="17"/>
      <c r="M18" s="19"/>
      <c r="N18" s="16"/>
      <c r="O18" s="17"/>
      <c r="P18" s="19">
        <v>44815</v>
      </c>
      <c r="Q18" s="21">
        <v>44816</v>
      </c>
    </row>
    <row r="19" spans="2:17" s="9" customFormat="1" ht="19.7" customHeight="1">
      <c r="B19" s="16">
        <v>6</v>
      </c>
      <c r="C19" s="59" t="s">
        <v>492</v>
      </c>
      <c r="D19" s="59" t="s">
        <v>492</v>
      </c>
      <c r="E19" s="54" t="s">
        <v>7748</v>
      </c>
      <c r="F19" s="54">
        <v>1</v>
      </c>
      <c r="G19" s="54">
        <v>6394</v>
      </c>
      <c r="H19" s="520">
        <f t="shared" si="1"/>
        <v>6394</v>
      </c>
      <c r="I19" s="64"/>
      <c r="J19" s="2238" t="s">
        <v>7749</v>
      </c>
      <c r="K19" s="17" t="s">
        <v>6691</v>
      </c>
      <c r="L19" s="17"/>
      <c r="M19" s="19"/>
      <c r="N19" s="16"/>
      <c r="O19" s="17"/>
      <c r="P19" s="56">
        <v>44727</v>
      </c>
      <c r="Q19" s="19">
        <v>44819</v>
      </c>
    </row>
    <row r="20" spans="2:17" s="9" customFormat="1" ht="19.7" customHeight="1">
      <c r="B20" s="16">
        <v>6</v>
      </c>
      <c r="C20" s="59" t="s">
        <v>492</v>
      </c>
      <c r="D20" s="59" t="s">
        <v>492</v>
      </c>
      <c r="E20" s="54" t="s">
        <v>7750</v>
      </c>
      <c r="F20" s="54">
        <v>1</v>
      </c>
      <c r="G20" s="54">
        <v>4068</v>
      </c>
      <c r="H20" s="520">
        <f t="shared" si="1"/>
        <v>4068</v>
      </c>
      <c r="I20" s="64"/>
      <c r="J20" s="2238"/>
      <c r="K20" s="17" t="s">
        <v>6691</v>
      </c>
      <c r="L20" s="17"/>
      <c r="M20" s="19"/>
      <c r="N20" s="16"/>
      <c r="O20" s="17"/>
      <c r="P20" s="56">
        <v>44727</v>
      </c>
      <c r="Q20" s="19">
        <v>44819</v>
      </c>
    </row>
    <row r="21" spans="2:17" s="9" customFormat="1" ht="19.7" customHeight="1">
      <c r="B21" s="16">
        <v>6</v>
      </c>
      <c r="C21" s="59" t="s">
        <v>492</v>
      </c>
      <c r="D21" s="59" t="s">
        <v>492</v>
      </c>
      <c r="E21" s="54" t="s">
        <v>617</v>
      </c>
      <c r="F21" s="54">
        <v>1</v>
      </c>
      <c r="G21" s="54">
        <v>990</v>
      </c>
      <c r="H21" s="520">
        <f t="shared" si="1"/>
        <v>990</v>
      </c>
      <c r="I21" s="64"/>
      <c r="J21" s="54" t="s">
        <v>618</v>
      </c>
      <c r="K21" s="17" t="s">
        <v>6691</v>
      </c>
      <c r="L21" s="17"/>
      <c r="M21" s="19"/>
      <c r="N21" s="16"/>
      <c r="O21" s="17"/>
      <c r="P21" s="56">
        <v>44815</v>
      </c>
      <c r="Q21" s="21">
        <v>44816</v>
      </c>
    </row>
    <row r="22" spans="2:17" s="9" customFormat="1" ht="19.7" customHeight="1">
      <c r="B22" s="16">
        <v>6</v>
      </c>
      <c r="C22" s="59" t="s">
        <v>492</v>
      </c>
      <c r="D22" s="59" t="s">
        <v>492</v>
      </c>
      <c r="E22" s="54" t="s">
        <v>7751</v>
      </c>
      <c r="F22" s="54">
        <v>2</v>
      </c>
      <c r="G22" s="54">
        <v>131</v>
      </c>
      <c r="H22" s="520">
        <f t="shared" si="1"/>
        <v>262</v>
      </c>
      <c r="I22" s="64"/>
      <c r="J22" s="3" t="s">
        <v>1137</v>
      </c>
      <c r="K22" s="17" t="s">
        <v>6691</v>
      </c>
      <c r="L22" s="17"/>
      <c r="M22" s="19"/>
      <c r="N22" s="16"/>
      <c r="O22" s="17"/>
      <c r="P22" s="56">
        <v>44816</v>
      </c>
      <c r="Q22" s="21">
        <v>44817</v>
      </c>
    </row>
    <row r="23" spans="2:17" s="9" customFormat="1" ht="19.7" customHeight="1">
      <c r="B23" s="16">
        <v>6</v>
      </c>
      <c r="C23" s="59" t="s">
        <v>652</v>
      </c>
      <c r="D23" s="59" t="s">
        <v>652</v>
      </c>
      <c r="E23" s="54" t="s">
        <v>7752</v>
      </c>
      <c r="F23" s="54">
        <v>1</v>
      </c>
      <c r="G23" s="520">
        <v>13800</v>
      </c>
      <c r="H23" s="520">
        <f t="shared" si="1"/>
        <v>13800</v>
      </c>
      <c r="I23" s="64"/>
      <c r="J23" s="54" t="s">
        <v>7752</v>
      </c>
      <c r="K23" s="847" t="s">
        <v>1164</v>
      </c>
      <c r="L23" s="17"/>
      <c r="M23" s="19">
        <v>44805</v>
      </c>
      <c r="N23" s="16"/>
      <c r="O23" s="17"/>
      <c r="P23" s="56">
        <v>44818</v>
      </c>
      <c r="Q23" s="19">
        <v>44817</v>
      </c>
    </row>
    <row r="24" spans="2:17" s="9" customFormat="1" ht="19.7" customHeight="1">
      <c r="B24" s="16">
        <v>8</v>
      </c>
      <c r="C24" s="59" t="s">
        <v>492</v>
      </c>
      <c r="D24" s="59" t="s">
        <v>492</v>
      </c>
      <c r="E24" s="54" t="s">
        <v>7753</v>
      </c>
      <c r="F24" s="54">
        <v>1</v>
      </c>
      <c r="G24" s="54">
        <v>2020</v>
      </c>
      <c r="H24" s="520">
        <f t="shared" si="1"/>
        <v>2020</v>
      </c>
      <c r="I24" s="64"/>
      <c r="J24" s="54" t="s">
        <v>7754</v>
      </c>
      <c r="K24" s="17" t="s">
        <v>6691</v>
      </c>
      <c r="L24" s="17"/>
      <c r="M24" s="19"/>
      <c r="N24" s="16"/>
      <c r="O24" s="17"/>
      <c r="P24" s="56">
        <v>44815</v>
      </c>
      <c r="Q24" s="21">
        <v>44816</v>
      </c>
    </row>
    <row r="25" spans="2:17" s="9" customFormat="1" ht="19.7" customHeight="1">
      <c r="B25" s="16">
        <v>8</v>
      </c>
      <c r="C25" s="59" t="s">
        <v>492</v>
      </c>
      <c r="D25" s="59" t="s">
        <v>492</v>
      </c>
      <c r="E25" s="54" t="s">
        <v>7755</v>
      </c>
      <c r="F25" s="54">
        <v>1</v>
      </c>
      <c r="G25" s="54">
        <v>5689</v>
      </c>
      <c r="H25" s="520">
        <f t="shared" si="1"/>
        <v>5689</v>
      </c>
      <c r="I25" s="64"/>
      <c r="J25" s="54" t="s">
        <v>7756</v>
      </c>
      <c r="K25" s="17" t="s">
        <v>6691</v>
      </c>
      <c r="L25" s="16"/>
      <c r="M25" s="19"/>
      <c r="N25" s="16"/>
      <c r="O25" s="56"/>
      <c r="P25" s="56">
        <v>44815</v>
      </c>
      <c r="Q25" s="21">
        <v>44816</v>
      </c>
    </row>
    <row r="26" spans="2:17" s="9" customFormat="1" ht="19.7" customHeight="1">
      <c r="B26" s="2224">
        <v>11</v>
      </c>
      <c r="C26" s="59" t="s">
        <v>492</v>
      </c>
      <c r="D26" s="59" t="s">
        <v>492</v>
      </c>
      <c r="E26" s="54" t="s">
        <v>7757</v>
      </c>
      <c r="F26" s="54">
        <v>1</v>
      </c>
      <c r="G26" s="54">
        <v>2500</v>
      </c>
      <c r="H26" s="520">
        <f t="shared" si="1"/>
        <v>2500</v>
      </c>
      <c r="I26" s="64"/>
      <c r="J26" s="54" t="s">
        <v>7758</v>
      </c>
      <c r="K26" s="17" t="s">
        <v>6691</v>
      </c>
      <c r="L26" s="17"/>
      <c r="M26" s="19"/>
      <c r="N26" s="16"/>
      <c r="O26" s="17"/>
      <c r="P26" s="56">
        <v>44815</v>
      </c>
      <c r="Q26" s="21">
        <v>44816</v>
      </c>
    </row>
    <row r="27" spans="2:17" s="9" customFormat="1" ht="19.7" customHeight="1">
      <c r="B27" s="2224">
        <v>11</v>
      </c>
      <c r="C27" s="59" t="s">
        <v>492</v>
      </c>
      <c r="D27" s="59" t="s">
        <v>492</v>
      </c>
      <c r="E27" s="54" t="s">
        <v>7759</v>
      </c>
      <c r="F27" s="54">
        <v>1</v>
      </c>
      <c r="G27" s="54">
        <v>2910</v>
      </c>
      <c r="H27" s="520">
        <f t="shared" si="1"/>
        <v>2910</v>
      </c>
      <c r="I27" s="54"/>
      <c r="J27" s="54" t="s">
        <v>7758</v>
      </c>
      <c r="K27" s="17" t="s">
        <v>6691</v>
      </c>
      <c r="L27" s="17"/>
      <c r="M27" s="19"/>
      <c r="N27" s="16"/>
      <c r="O27" s="17"/>
      <c r="P27" s="56">
        <v>44816</v>
      </c>
      <c r="Q27" s="21">
        <v>44820</v>
      </c>
    </row>
    <row r="28" spans="2:17" s="9" customFormat="1" ht="19.7" customHeight="1">
      <c r="B28" s="2224">
        <v>11</v>
      </c>
      <c r="C28" s="59" t="s">
        <v>492</v>
      </c>
      <c r="D28" s="59" t="s">
        <v>492</v>
      </c>
      <c r="E28" s="54" t="s">
        <v>7760</v>
      </c>
      <c r="F28" s="54">
        <v>1</v>
      </c>
      <c r="G28" s="54">
        <v>1730</v>
      </c>
      <c r="H28" s="520">
        <f t="shared" si="1"/>
        <v>1730</v>
      </c>
      <c r="I28" s="64"/>
      <c r="J28" s="54" t="s">
        <v>7761</v>
      </c>
      <c r="K28" s="17" t="s">
        <v>6691</v>
      </c>
      <c r="L28" s="17"/>
      <c r="M28" s="19"/>
      <c r="N28" s="16"/>
      <c r="O28" s="17"/>
      <c r="P28" s="56">
        <v>44815</v>
      </c>
      <c r="Q28" s="21">
        <v>44816</v>
      </c>
    </row>
    <row r="29" spans="2:17" s="9" customFormat="1" ht="19.7" customHeight="1">
      <c r="B29" s="2224">
        <v>11</v>
      </c>
      <c r="C29" s="59" t="s">
        <v>492</v>
      </c>
      <c r="D29" s="59" t="s">
        <v>492</v>
      </c>
      <c r="E29" s="54" t="s">
        <v>165</v>
      </c>
      <c r="F29" s="54">
        <v>2</v>
      </c>
      <c r="G29" s="54">
        <v>72</v>
      </c>
      <c r="H29" s="520">
        <f t="shared" si="1"/>
        <v>144</v>
      </c>
      <c r="I29" s="64"/>
      <c r="J29" s="54" t="s">
        <v>474</v>
      </c>
      <c r="K29" s="17" t="s">
        <v>6691</v>
      </c>
      <c r="L29" s="17"/>
      <c r="M29" s="19"/>
      <c r="N29" s="16"/>
      <c r="O29" s="17"/>
      <c r="P29" s="56">
        <v>44815</v>
      </c>
      <c r="Q29" s="21">
        <v>44816</v>
      </c>
    </row>
    <row r="30" spans="2:17" s="9" customFormat="1" ht="19.7" customHeight="1">
      <c r="B30" s="2224">
        <v>11</v>
      </c>
      <c r="C30" s="59" t="s">
        <v>492</v>
      </c>
      <c r="D30" s="59" t="s">
        <v>492</v>
      </c>
      <c r="E30" s="54" t="s">
        <v>2830</v>
      </c>
      <c r="F30" s="54">
        <v>4</v>
      </c>
      <c r="G30" s="54">
        <v>290</v>
      </c>
      <c r="H30" s="520">
        <f t="shared" si="1"/>
        <v>1160</v>
      </c>
      <c r="I30" s="64"/>
      <c r="J30" s="54" t="s">
        <v>1535</v>
      </c>
      <c r="K30" s="17" t="s">
        <v>6691</v>
      </c>
      <c r="L30" s="16"/>
      <c r="M30" s="19"/>
      <c r="N30" s="16"/>
      <c r="O30" s="56"/>
      <c r="P30" s="56">
        <v>44815</v>
      </c>
      <c r="Q30" s="21">
        <v>44816</v>
      </c>
    </row>
    <row r="31" spans="2:17" s="9" customFormat="1" ht="19.7" customHeight="1">
      <c r="B31" s="2224">
        <v>9</v>
      </c>
      <c r="C31" s="59" t="s">
        <v>492</v>
      </c>
      <c r="D31" s="59" t="s">
        <v>492</v>
      </c>
      <c r="E31" s="54" t="s">
        <v>7762</v>
      </c>
      <c r="F31" s="54">
        <v>1</v>
      </c>
      <c r="G31" s="54">
        <v>20618</v>
      </c>
      <c r="H31" s="520">
        <f t="shared" si="1"/>
        <v>20618</v>
      </c>
      <c r="I31" s="64"/>
      <c r="J31" s="54" t="s">
        <v>7763</v>
      </c>
      <c r="K31" s="17" t="s">
        <v>6691</v>
      </c>
      <c r="L31" s="17"/>
      <c r="M31" s="19"/>
      <c r="N31" s="16"/>
      <c r="O31" s="17"/>
      <c r="P31" s="56">
        <v>44815</v>
      </c>
      <c r="Q31" s="21">
        <v>44816</v>
      </c>
    </row>
    <row r="32" spans="2:17" s="9" customFormat="1" ht="19.7" customHeight="1">
      <c r="B32" s="2224">
        <v>9</v>
      </c>
      <c r="C32" s="59" t="s">
        <v>492</v>
      </c>
      <c r="D32" s="59" t="s">
        <v>492</v>
      </c>
      <c r="E32" s="54" t="s">
        <v>7764</v>
      </c>
      <c r="F32" s="54">
        <v>1</v>
      </c>
      <c r="G32" s="54">
        <v>1840</v>
      </c>
      <c r="H32" s="520">
        <f t="shared" si="1"/>
        <v>1840</v>
      </c>
      <c r="I32" s="64"/>
      <c r="J32" s="54" t="s">
        <v>7765</v>
      </c>
      <c r="K32" s="17" t="s">
        <v>6691</v>
      </c>
      <c r="L32" s="17"/>
      <c r="M32" s="19"/>
      <c r="N32" s="16"/>
      <c r="O32" s="17"/>
      <c r="P32" s="56">
        <v>44815</v>
      </c>
      <c r="Q32" s="21">
        <v>44816</v>
      </c>
    </row>
    <row r="33" spans="2:17" s="9" customFormat="1" ht="19.7" customHeight="1">
      <c r="B33" s="2224">
        <v>9</v>
      </c>
      <c r="C33" s="59" t="s">
        <v>492</v>
      </c>
      <c r="D33" s="59" t="s">
        <v>492</v>
      </c>
      <c r="E33" s="54" t="s">
        <v>7766</v>
      </c>
      <c r="F33" s="54">
        <v>20</v>
      </c>
      <c r="G33" s="54">
        <v>1425</v>
      </c>
      <c r="H33" s="520">
        <f t="shared" si="1"/>
        <v>28500</v>
      </c>
      <c r="I33" s="64"/>
      <c r="J33" s="54" t="s">
        <v>7767</v>
      </c>
      <c r="K33" s="17" t="s">
        <v>6691</v>
      </c>
      <c r="L33" s="17"/>
      <c r="M33" s="19"/>
      <c r="N33" s="16"/>
      <c r="O33" s="17"/>
      <c r="P33" s="56">
        <v>44815</v>
      </c>
      <c r="Q33" s="21">
        <v>44816</v>
      </c>
    </row>
    <row r="34" spans="2:17" s="9" customFormat="1" ht="19.7" customHeight="1">
      <c r="B34" s="2224">
        <v>9</v>
      </c>
      <c r="C34" s="59" t="s">
        <v>492</v>
      </c>
      <c r="D34" s="59" t="s">
        <v>492</v>
      </c>
      <c r="E34" s="54" t="s">
        <v>7768</v>
      </c>
      <c r="F34" s="54">
        <v>1</v>
      </c>
      <c r="G34" s="54">
        <v>3230</v>
      </c>
      <c r="H34" s="520">
        <f t="shared" si="1"/>
        <v>3230</v>
      </c>
      <c r="I34" s="64"/>
      <c r="J34" s="54" t="s">
        <v>7769</v>
      </c>
      <c r="K34" s="17" t="s">
        <v>6691</v>
      </c>
      <c r="L34" s="17"/>
      <c r="M34" s="19"/>
      <c r="N34" s="16"/>
      <c r="O34" s="17"/>
      <c r="P34" s="56">
        <v>44815</v>
      </c>
      <c r="Q34" s="21">
        <v>44816</v>
      </c>
    </row>
    <row r="35" spans="2:17" s="9" customFormat="1" ht="19.7" customHeight="1">
      <c r="B35" s="16">
        <v>10</v>
      </c>
      <c r="C35" s="59" t="s">
        <v>808</v>
      </c>
      <c r="D35" s="59" t="s">
        <v>808</v>
      </c>
      <c r="E35" s="50" t="s">
        <v>7770</v>
      </c>
      <c r="F35" s="54">
        <v>4</v>
      </c>
      <c r="G35" s="520">
        <v>7800</v>
      </c>
      <c r="H35" s="520">
        <f t="shared" si="1"/>
        <v>31200</v>
      </c>
      <c r="I35" s="64"/>
      <c r="J35" s="146" t="s">
        <v>7771</v>
      </c>
      <c r="K35" s="847" t="s">
        <v>1164</v>
      </c>
      <c r="L35" s="16"/>
      <c r="M35" s="19">
        <v>44805</v>
      </c>
      <c r="N35" s="16"/>
      <c r="O35" s="56"/>
      <c r="P35" s="56">
        <v>44815</v>
      </c>
      <c r="Q35" s="21">
        <v>44811</v>
      </c>
    </row>
    <row r="36" spans="2:17" s="9" customFormat="1" ht="19.7" customHeight="1">
      <c r="B36" s="2224">
        <v>4</v>
      </c>
      <c r="C36" s="59" t="s">
        <v>492</v>
      </c>
      <c r="D36" s="59" t="s">
        <v>492</v>
      </c>
      <c r="E36" s="54" t="s">
        <v>481</v>
      </c>
      <c r="F36" s="54">
        <v>1</v>
      </c>
      <c r="G36" s="54">
        <v>5117</v>
      </c>
      <c r="H36" s="520">
        <f t="shared" si="1"/>
        <v>5117</v>
      </c>
      <c r="I36" s="64"/>
      <c r="J36" s="54" t="s">
        <v>482</v>
      </c>
      <c r="K36" s="17" t="s">
        <v>6691</v>
      </c>
      <c r="L36" s="16"/>
      <c r="M36" s="19"/>
      <c r="N36" s="16"/>
      <c r="O36" s="56"/>
      <c r="P36" s="56">
        <v>44815</v>
      </c>
      <c r="Q36" s="21">
        <v>44816</v>
      </c>
    </row>
    <row r="37" spans="2:17" s="9" customFormat="1" ht="19.7" customHeight="1">
      <c r="B37" s="2224">
        <v>4</v>
      </c>
      <c r="C37" s="59" t="s">
        <v>492</v>
      </c>
      <c r="D37" s="59" t="s">
        <v>492</v>
      </c>
      <c r="E37" s="54" t="s">
        <v>7772</v>
      </c>
      <c r="F37" s="54">
        <v>1</v>
      </c>
      <c r="G37" s="54">
        <v>6180</v>
      </c>
      <c r="H37" s="520">
        <f t="shared" si="1"/>
        <v>6180</v>
      </c>
      <c r="I37" s="64"/>
      <c r="J37" s="54" t="s">
        <v>6723</v>
      </c>
      <c r="K37" s="17" t="s">
        <v>6691</v>
      </c>
      <c r="L37" s="16"/>
      <c r="M37" s="19"/>
      <c r="N37" s="16"/>
      <c r="O37" s="56"/>
      <c r="P37" s="56">
        <v>44815</v>
      </c>
      <c r="Q37" s="21">
        <v>44816</v>
      </c>
    </row>
    <row r="38" spans="2:17" s="9" customFormat="1" ht="19.7" customHeight="1">
      <c r="B38" s="2224">
        <v>9</v>
      </c>
      <c r="C38" s="59" t="s">
        <v>492</v>
      </c>
      <c r="D38" s="59" t="s">
        <v>492</v>
      </c>
      <c r="E38" s="54" t="s">
        <v>2444</v>
      </c>
      <c r="F38" s="54">
        <v>1</v>
      </c>
      <c r="G38" s="54">
        <v>251</v>
      </c>
      <c r="H38" s="520">
        <f t="shared" si="1"/>
        <v>251</v>
      </c>
      <c r="I38" s="64"/>
      <c r="J38" s="54" t="s">
        <v>2445</v>
      </c>
      <c r="K38" s="17" t="s">
        <v>6691</v>
      </c>
      <c r="L38" s="16"/>
      <c r="M38" s="19"/>
      <c r="N38" s="16"/>
      <c r="O38" s="56"/>
      <c r="P38" s="56">
        <v>44815</v>
      </c>
      <c r="Q38" s="21">
        <v>44816</v>
      </c>
    </row>
    <row r="39" spans="2:17" s="9" customFormat="1" ht="19.7" customHeight="1">
      <c r="B39" s="2224">
        <v>9</v>
      </c>
      <c r="C39" s="59" t="s">
        <v>492</v>
      </c>
      <c r="D39" s="59" t="s">
        <v>492</v>
      </c>
      <c r="E39" s="50" t="s">
        <v>2293</v>
      </c>
      <c r="F39" s="54">
        <v>2</v>
      </c>
      <c r="G39" s="520"/>
      <c r="H39" s="520">
        <f>G39*F39</f>
        <v>0</v>
      </c>
      <c r="I39" s="64"/>
      <c r="J39" s="54" t="s">
        <v>1114</v>
      </c>
      <c r="K39" s="17" t="s">
        <v>6691</v>
      </c>
      <c r="L39" s="16"/>
      <c r="M39" s="19"/>
      <c r="N39" s="16"/>
      <c r="O39" s="56"/>
      <c r="P39" s="56">
        <v>44815</v>
      </c>
      <c r="Q39" s="21">
        <v>44816</v>
      </c>
    </row>
    <row r="40" spans="2:17" s="9" customFormat="1" ht="19.7" customHeight="1">
      <c r="B40" s="2224">
        <v>4</v>
      </c>
      <c r="C40" s="59" t="s">
        <v>492</v>
      </c>
      <c r="D40" s="59" t="s">
        <v>492</v>
      </c>
      <c r="E40" s="54" t="s">
        <v>1156</v>
      </c>
      <c r="F40" s="54">
        <v>1</v>
      </c>
      <c r="G40" s="54">
        <v>148</v>
      </c>
      <c r="H40" s="520">
        <f t="shared" si="1"/>
        <v>148</v>
      </c>
      <c r="I40" s="64"/>
      <c r="J40" s="54" t="s">
        <v>7773</v>
      </c>
      <c r="K40" s="17" t="s">
        <v>6691</v>
      </c>
      <c r="L40" s="16"/>
      <c r="M40" s="19"/>
      <c r="N40" s="16"/>
      <c r="O40" s="56"/>
      <c r="P40" s="56">
        <v>44815</v>
      </c>
      <c r="Q40" s="21">
        <v>44816</v>
      </c>
    </row>
    <row r="41" spans="2:17" s="9" customFormat="1" ht="19.7" customHeight="1">
      <c r="B41" s="2224">
        <v>4</v>
      </c>
      <c r="C41" s="59" t="s">
        <v>492</v>
      </c>
      <c r="D41" s="59" t="s">
        <v>492</v>
      </c>
      <c r="E41" s="54" t="s">
        <v>7774</v>
      </c>
      <c r="F41" s="54">
        <v>1</v>
      </c>
      <c r="G41" s="54">
        <v>568</v>
      </c>
      <c r="H41" s="520">
        <f t="shared" si="1"/>
        <v>568</v>
      </c>
      <c r="I41" s="64"/>
      <c r="J41" s="54" t="s">
        <v>490</v>
      </c>
      <c r="K41" s="17" t="s">
        <v>6691</v>
      </c>
      <c r="L41" s="16"/>
      <c r="M41" s="19"/>
      <c r="N41" s="16"/>
      <c r="O41" s="56"/>
      <c r="P41" s="56">
        <v>44815</v>
      </c>
      <c r="Q41" s="21">
        <v>44816</v>
      </c>
    </row>
    <row r="42" spans="2:17" ht="19.5" customHeight="1">
      <c r="B42" s="16"/>
      <c r="C42" s="59" t="s">
        <v>662</v>
      </c>
      <c r="D42" s="59" t="s">
        <v>662</v>
      </c>
      <c r="E42" s="50" t="s">
        <v>1410</v>
      </c>
      <c r="F42" s="54">
        <v>30</v>
      </c>
      <c r="G42" s="520">
        <v>5000</v>
      </c>
      <c r="H42" s="520">
        <f t="shared" si="1"/>
        <v>150000</v>
      </c>
      <c r="I42" s="295"/>
      <c r="J42" s="54"/>
      <c r="K42" s="17"/>
      <c r="L42" s="17"/>
      <c r="M42" s="19"/>
      <c r="N42" s="54"/>
      <c r="O42" s="295"/>
      <c r="P42" s="582"/>
      <c r="Q42" s="21"/>
    </row>
    <row r="43" spans="2:17" ht="19.5" customHeight="1">
      <c r="B43" s="16"/>
      <c r="C43" s="59" t="s">
        <v>662</v>
      </c>
      <c r="D43" s="59" t="s">
        <v>662</v>
      </c>
      <c r="E43" s="50" t="s">
        <v>664</v>
      </c>
      <c r="F43" s="54">
        <v>20</v>
      </c>
      <c r="G43" s="520">
        <v>5000</v>
      </c>
      <c r="H43" s="520">
        <f t="shared" si="1"/>
        <v>100000</v>
      </c>
      <c r="I43" s="295"/>
      <c r="J43" s="54"/>
      <c r="K43" s="17"/>
      <c r="L43" s="17"/>
      <c r="M43" s="19"/>
      <c r="N43" s="54"/>
      <c r="O43" s="295"/>
      <c r="P43" s="582"/>
      <c r="Q43" s="21"/>
    </row>
    <row r="44" spans="2:17" ht="19.5" customHeight="1">
      <c r="B44" s="16"/>
      <c r="C44" s="59"/>
      <c r="D44" s="59"/>
      <c r="E44" s="50"/>
      <c r="F44" s="54"/>
      <c r="G44" s="520"/>
      <c r="H44" s="520"/>
      <c r="I44" s="295"/>
      <c r="J44" s="54"/>
      <c r="K44" s="17"/>
      <c r="L44" s="17"/>
      <c r="M44" s="19"/>
      <c r="N44" s="54"/>
      <c r="O44" s="295"/>
      <c r="P44" s="582"/>
      <c r="Q44" s="21"/>
    </row>
    <row r="45" spans="2:17" ht="19.5" customHeight="1">
      <c r="B45" s="2224">
        <v>9</v>
      </c>
      <c r="C45" s="59" t="s">
        <v>492</v>
      </c>
      <c r="D45" s="59" t="s">
        <v>492</v>
      </c>
      <c r="E45" s="50" t="s">
        <v>7775</v>
      </c>
      <c r="F45" s="54">
        <v>1</v>
      </c>
      <c r="G45" s="520">
        <v>958</v>
      </c>
      <c r="H45" s="520">
        <f t="shared" si="1"/>
        <v>958</v>
      </c>
      <c r="I45" s="295"/>
      <c r="J45" s="54" t="s">
        <v>1008</v>
      </c>
      <c r="K45" s="17" t="s">
        <v>6691</v>
      </c>
      <c r="L45" s="17"/>
      <c r="M45" s="19"/>
      <c r="N45" s="54"/>
      <c r="O45" s="295"/>
      <c r="P45" s="582"/>
      <c r="Q45" s="21">
        <v>44810</v>
      </c>
    </row>
    <row r="46" spans="2:17" ht="19.5" customHeight="1">
      <c r="B46" s="16"/>
      <c r="C46" s="59"/>
      <c r="D46" s="59"/>
      <c r="E46" s="50"/>
      <c r="F46" s="54"/>
      <c r="G46" s="520"/>
      <c r="H46" s="520"/>
      <c r="I46" s="295"/>
      <c r="J46" s="54"/>
      <c r="K46" s="17"/>
      <c r="L46" s="17"/>
      <c r="M46" s="19"/>
      <c r="N46" s="54"/>
      <c r="O46" s="295"/>
      <c r="P46" s="582"/>
      <c r="Q46" s="21"/>
    </row>
    <row r="47" spans="2:17" s="120" customFormat="1" ht="19.5" customHeight="1">
      <c r="B47" s="2225">
        <v>3</v>
      </c>
      <c r="C47" s="65" t="s">
        <v>492</v>
      </c>
      <c r="D47" s="65" t="s">
        <v>492</v>
      </c>
      <c r="E47" s="91" t="s">
        <v>5440</v>
      </c>
      <c r="F47" s="91">
        <v>1</v>
      </c>
      <c r="G47" s="91">
        <v>568</v>
      </c>
      <c r="H47" s="317">
        <f t="shared" ref="H47" si="2">G47*F47</f>
        <v>568</v>
      </c>
      <c r="I47" s="133"/>
      <c r="J47" s="91" t="s">
        <v>5441</v>
      </c>
      <c r="K47" s="93" t="s">
        <v>6691</v>
      </c>
      <c r="L47" s="93"/>
      <c r="M47" s="20">
        <v>44825</v>
      </c>
      <c r="N47" s="91"/>
      <c r="O47" s="133"/>
      <c r="P47" s="1118">
        <v>44826</v>
      </c>
      <c r="Q47" s="74">
        <v>44826</v>
      </c>
    </row>
    <row r="69" spans="11:11">
      <c r="K69" s="3" t="s">
        <v>7735</v>
      </c>
    </row>
  </sheetData>
  <autoFilter ref="B9:O45" xr:uid="{00000000-0009-0000-0000-000000000000}">
    <sortState xmlns:xlrd2="http://schemas.microsoft.com/office/spreadsheetml/2017/richdata2" ref="B10:O45">
      <sortCondition ref="D9:D45"/>
    </sortState>
  </autoFilter>
  <mergeCells count="7">
    <mergeCell ref="J19:J20"/>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C571F-3E28-4163-AB5A-112997268575}">
  <dimension ref="A1:B5"/>
  <sheetViews>
    <sheetView view="pageBreakPreview" topLeftCell="B1" zoomScale="180" zoomScaleNormal="100" zoomScaleSheetLayoutView="180" workbookViewId="0">
      <selection activeCell="E6" sqref="E6"/>
    </sheetView>
  </sheetViews>
  <sheetFormatPr defaultRowHeight="18.75"/>
  <cols>
    <col min="1" max="1" width="12.125" style="3" bestFit="1" customWidth="1"/>
    <col min="2" max="2" width="12.875" style="3" bestFit="1" customWidth="1"/>
    <col min="3" max="16384" width="9" style="3"/>
  </cols>
  <sheetData>
    <row r="1" spans="1:2">
      <c r="A1" s="121" t="s">
        <v>0</v>
      </c>
      <c r="B1" s="2" t="s">
        <v>7736</v>
      </c>
    </row>
    <row r="2" spans="1:2">
      <c r="A2" s="121" t="s">
        <v>3</v>
      </c>
      <c r="B2" s="14" t="s">
        <v>1543</v>
      </c>
    </row>
    <row r="3" spans="1:2">
      <c r="A3" s="121" t="s">
        <v>5</v>
      </c>
      <c r="B3" s="14">
        <v>199697</v>
      </c>
    </row>
    <row r="4" spans="1:2">
      <c r="A4" s="121" t="s">
        <v>6</v>
      </c>
      <c r="B4" s="15"/>
    </row>
    <row r="5" spans="1:2">
      <c r="A5" s="121" t="s">
        <v>8</v>
      </c>
      <c r="B5" s="15"/>
    </row>
  </sheetData>
  <phoneticPr fontId="3"/>
  <printOptions horizontalCentered="1" verticalCentered="1"/>
  <pageMargins left="0.70866141732283472" right="0.70866141732283472" top="0.74803149606299213" bottom="0.74803149606299213" header="0.31496062992125984" footer="0.31496062992125984"/>
  <pageSetup paperSize="9" scale="400" orientation="landscape" r:id="rId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9C92C-7C74-4683-B75D-8D9C82171BFC}">
  <dimension ref="B2:Q45"/>
  <sheetViews>
    <sheetView zoomScaleNormal="100" workbookViewId="0">
      <pane xSplit="10" ySplit="8" topLeftCell="M39" activePane="bottomRight" state="frozen"/>
      <selection pane="topRight" activeCell="K1" sqref="K1"/>
      <selection pane="bottomLeft" activeCell="A9" sqref="A9"/>
      <selection pane="bottomRight" activeCell="Q46" sqref="Q46"/>
    </sheetView>
  </sheetViews>
  <sheetFormatPr defaultRowHeight="18.75"/>
  <cols>
    <col min="1" max="1" width="2.625" style="3" customWidth="1"/>
    <col min="2" max="2" width="5.125" style="9" customWidth="1"/>
    <col min="3" max="3" width="14.375" style="3" bestFit="1" customWidth="1"/>
    <col min="4" max="4" width="12.625" style="3" customWidth="1"/>
    <col min="5" max="5" width="36.125" style="3" customWidth="1"/>
    <col min="6" max="6" width="6.25" style="1604" customWidth="1"/>
    <col min="7" max="7" width="9.875" style="830" bestFit="1" customWidth="1"/>
    <col min="8" max="8" width="9.875" style="200" bestFit="1" customWidth="1"/>
    <col min="9" max="9" width="5.75" style="11" customWidth="1"/>
    <col min="10" max="10" width="30.625" style="3" customWidth="1"/>
    <col min="11" max="11" width="11.375" style="3" customWidth="1"/>
    <col min="12" max="12" width="6.625" style="9" customWidth="1"/>
    <col min="13" max="13" width="22.75" style="9" bestFit="1" customWidth="1"/>
    <col min="14" max="14" width="6.375" style="3" customWidth="1"/>
    <col min="15" max="15" width="13.25" style="11" customWidth="1"/>
    <col min="16" max="16" width="14.5" style="182" customWidth="1"/>
    <col min="17" max="17" width="15.625" style="182" customWidth="1"/>
    <col min="18" max="256" width="9" style="3"/>
    <col min="257" max="257" width="2.625" style="3" customWidth="1"/>
    <col min="258" max="258" width="5.125" style="3" customWidth="1"/>
    <col min="259" max="259" width="14.375" style="3" bestFit="1" customWidth="1"/>
    <col min="260" max="260" width="12.625" style="3" customWidth="1"/>
    <col min="261" max="261" width="36.1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4.375" style="3" bestFit="1" customWidth="1"/>
    <col min="516" max="516" width="12.625" style="3" customWidth="1"/>
    <col min="517" max="517" width="36.1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4.375" style="3" bestFit="1" customWidth="1"/>
    <col min="772" max="772" width="12.625" style="3" customWidth="1"/>
    <col min="773" max="773" width="36.1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4.375" style="3" bestFit="1" customWidth="1"/>
    <col min="1028" max="1028" width="12.625" style="3" customWidth="1"/>
    <col min="1029" max="1029" width="36.1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4.375" style="3" bestFit="1" customWidth="1"/>
    <col min="1284" max="1284" width="12.625" style="3" customWidth="1"/>
    <col min="1285" max="1285" width="36.1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4.375" style="3" bestFit="1" customWidth="1"/>
    <col min="1540" max="1540" width="12.625" style="3" customWidth="1"/>
    <col min="1541" max="1541" width="36.1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4.375" style="3" bestFit="1" customWidth="1"/>
    <col min="1796" max="1796" width="12.625" style="3" customWidth="1"/>
    <col min="1797" max="1797" width="36.1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4.375" style="3" bestFit="1" customWidth="1"/>
    <col min="2052" max="2052" width="12.625" style="3" customWidth="1"/>
    <col min="2053" max="2053" width="36.1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4.375" style="3" bestFit="1" customWidth="1"/>
    <col min="2308" max="2308" width="12.625" style="3" customWidth="1"/>
    <col min="2309" max="2309" width="36.1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4.375" style="3" bestFit="1" customWidth="1"/>
    <col min="2564" max="2564" width="12.625" style="3" customWidth="1"/>
    <col min="2565" max="2565" width="36.1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4.375" style="3" bestFit="1" customWidth="1"/>
    <col min="2820" max="2820" width="12.625" style="3" customWidth="1"/>
    <col min="2821" max="2821" width="36.1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4.375" style="3" bestFit="1" customWidth="1"/>
    <col min="3076" max="3076" width="12.625" style="3" customWidth="1"/>
    <col min="3077" max="3077" width="36.1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4.375" style="3" bestFit="1" customWidth="1"/>
    <col min="3332" max="3332" width="12.625" style="3" customWidth="1"/>
    <col min="3333" max="3333" width="36.1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4.375" style="3" bestFit="1" customWidth="1"/>
    <col min="3588" max="3588" width="12.625" style="3" customWidth="1"/>
    <col min="3589" max="3589" width="36.1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4.375" style="3" bestFit="1" customWidth="1"/>
    <col min="3844" max="3844" width="12.625" style="3" customWidth="1"/>
    <col min="3845" max="3845" width="36.1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4.375" style="3" bestFit="1" customWidth="1"/>
    <col min="4100" max="4100" width="12.625" style="3" customWidth="1"/>
    <col min="4101" max="4101" width="36.1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4.375" style="3" bestFit="1" customWidth="1"/>
    <col min="4356" max="4356" width="12.625" style="3" customWidth="1"/>
    <col min="4357" max="4357" width="36.1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4.375" style="3" bestFit="1" customWidth="1"/>
    <col min="4612" max="4612" width="12.625" style="3" customWidth="1"/>
    <col min="4613" max="4613" width="36.1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4.375" style="3" bestFit="1" customWidth="1"/>
    <col min="4868" max="4868" width="12.625" style="3" customWidth="1"/>
    <col min="4869" max="4869" width="36.1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4.375" style="3" bestFit="1" customWidth="1"/>
    <col min="5124" max="5124" width="12.625" style="3" customWidth="1"/>
    <col min="5125" max="5125" width="36.1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4.375" style="3" bestFit="1" customWidth="1"/>
    <col min="5380" max="5380" width="12.625" style="3" customWidth="1"/>
    <col min="5381" max="5381" width="36.1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4.375" style="3" bestFit="1" customWidth="1"/>
    <col min="5636" max="5636" width="12.625" style="3" customWidth="1"/>
    <col min="5637" max="5637" width="36.1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4.375" style="3" bestFit="1" customWidth="1"/>
    <col min="5892" max="5892" width="12.625" style="3" customWidth="1"/>
    <col min="5893" max="5893" width="36.1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4.375" style="3" bestFit="1" customWidth="1"/>
    <col min="6148" max="6148" width="12.625" style="3" customWidth="1"/>
    <col min="6149" max="6149" width="36.1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4.375" style="3" bestFit="1" customWidth="1"/>
    <col min="6404" max="6404" width="12.625" style="3" customWidth="1"/>
    <col min="6405" max="6405" width="36.1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4.375" style="3" bestFit="1" customWidth="1"/>
    <col min="6660" max="6660" width="12.625" style="3" customWidth="1"/>
    <col min="6661" max="6661" width="36.1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4.375" style="3" bestFit="1" customWidth="1"/>
    <col min="6916" max="6916" width="12.625" style="3" customWidth="1"/>
    <col min="6917" max="6917" width="36.1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4.375" style="3" bestFit="1" customWidth="1"/>
    <col min="7172" max="7172" width="12.625" style="3" customWidth="1"/>
    <col min="7173" max="7173" width="36.1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4.375" style="3" bestFit="1" customWidth="1"/>
    <col min="7428" max="7428" width="12.625" style="3" customWidth="1"/>
    <col min="7429" max="7429" width="36.1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4.375" style="3" bestFit="1" customWidth="1"/>
    <col min="7684" max="7684" width="12.625" style="3" customWidth="1"/>
    <col min="7685" max="7685" width="36.1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4.375" style="3" bestFit="1" customWidth="1"/>
    <col min="7940" max="7940" width="12.625" style="3" customWidth="1"/>
    <col min="7941" max="7941" width="36.1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4.375" style="3" bestFit="1" customWidth="1"/>
    <col min="8196" max="8196" width="12.625" style="3" customWidth="1"/>
    <col min="8197" max="8197" width="36.1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4.375" style="3" bestFit="1" customWidth="1"/>
    <col min="8452" max="8452" width="12.625" style="3" customWidth="1"/>
    <col min="8453" max="8453" width="36.1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4.375" style="3" bestFit="1" customWidth="1"/>
    <col min="8708" max="8708" width="12.625" style="3" customWidth="1"/>
    <col min="8709" max="8709" width="36.1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4.375" style="3" bestFit="1" customWidth="1"/>
    <col min="8964" max="8964" width="12.625" style="3" customWidth="1"/>
    <col min="8965" max="8965" width="36.1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4.375" style="3" bestFit="1" customWidth="1"/>
    <col min="9220" max="9220" width="12.625" style="3" customWidth="1"/>
    <col min="9221" max="9221" width="36.1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4.375" style="3" bestFit="1" customWidth="1"/>
    <col min="9476" max="9476" width="12.625" style="3" customWidth="1"/>
    <col min="9477" max="9477" width="36.1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4.375" style="3" bestFit="1" customWidth="1"/>
    <col min="9732" max="9732" width="12.625" style="3" customWidth="1"/>
    <col min="9733" max="9733" width="36.1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4.375" style="3" bestFit="1" customWidth="1"/>
    <col min="9988" max="9988" width="12.625" style="3" customWidth="1"/>
    <col min="9989" max="9989" width="36.1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4.375" style="3" bestFit="1" customWidth="1"/>
    <col min="10244" max="10244" width="12.625" style="3" customWidth="1"/>
    <col min="10245" max="10245" width="36.1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4.375" style="3" bestFit="1" customWidth="1"/>
    <col min="10500" max="10500" width="12.625" style="3" customWidth="1"/>
    <col min="10501" max="10501" width="36.1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4.375" style="3" bestFit="1" customWidth="1"/>
    <col min="10756" max="10756" width="12.625" style="3" customWidth="1"/>
    <col min="10757" max="10757" width="36.1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4.375" style="3" bestFit="1" customWidth="1"/>
    <col min="11012" max="11012" width="12.625" style="3" customWidth="1"/>
    <col min="11013" max="11013" width="36.1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4.375" style="3" bestFit="1" customWidth="1"/>
    <col min="11268" max="11268" width="12.625" style="3" customWidth="1"/>
    <col min="11269" max="11269" width="36.1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4.375" style="3" bestFit="1" customWidth="1"/>
    <col min="11524" max="11524" width="12.625" style="3" customWidth="1"/>
    <col min="11525" max="11525" width="36.1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4.375" style="3" bestFit="1" customWidth="1"/>
    <col min="11780" max="11780" width="12.625" style="3" customWidth="1"/>
    <col min="11781" max="11781" width="36.1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4.375" style="3" bestFit="1" customWidth="1"/>
    <col min="12036" max="12036" width="12.625" style="3" customWidth="1"/>
    <col min="12037" max="12037" width="36.1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4.375" style="3" bestFit="1" customWidth="1"/>
    <col min="12292" max="12292" width="12.625" style="3" customWidth="1"/>
    <col min="12293" max="12293" width="36.1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4.375" style="3" bestFit="1" customWidth="1"/>
    <col min="12548" max="12548" width="12.625" style="3" customWidth="1"/>
    <col min="12549" max="12549" width="36.1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4.375" style="3" bestFit="1" customWidth="1"/>
    <col min="12804" max="12804" width="12.625" style="3" customWidth="1"/>
    <col min="12805" max="12805" width="36.1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4.375" style="3" bestFit="1" customWidth="1"/>
    <col min="13060" max="13060" width="12.625" style="3" customWidth="1"/>
    <col min="13061" max="13061" width="36.1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4.375" style="3" bestFit="1" customWidth="1"/>
    <col min="13316" max="13316" width="12.625" style="3" customWidth="1"/>
    <col min="13317" max="13317" width="36.1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4.375" style="3" bestFit="1" customWidth="1"/>
    <col min="13572" max="13572" width="12.625" style="3" customWidth="1"/>
    <col min="13573" max="13573" width="36.1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4.375" style="3" bestFit="1" customWidth="1"/>
    <col min="13828" max="13828" width="12.625" style="3" customWidth="1"/>
    <col min="13829" max="13829" width="36.1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4.375" style="3" bestFit="1" customWidth="1"/>
    <col min="14084" max="14084" width="12.625" style="3" customWidth="1"/>
    <col min="14085" max="14085" width="36.1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4.375" style="3" bestFit="1" customWidth="1"/>
    <col min="14340" max="14340" width="12.625" style="3" customWidth="1"/>
    <col min="14341" max="14341" width="36.1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4.375" style="3" bestFit="1" customWidth="1"/>
    <col min="14596" max="14596" width="12.625" style="3" customWidth="1"/>
    <col min="14597" max="14597" width="36.1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4.375" style="3" bestFit="1" customWidth="1"/>
    <col min="14852" max="14852" width="12.625" style="3" customWidth="1"/>
    <col min="14853" max="14853" width="36.1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4.375" style="3" bestFit="1" customWidth="1"/>
    <col min="15108" max="15108" width="12.625" style="3" customWidth="1"/>
    <col min="15109" max="15109" width="36.1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4.375" style="3" bestFit="1" customWidth="1"/>
    <col min="15364" max="15364" width="12.625" style="3" customWidth="1"/>
    <col min="15365" max="15365" width="36.1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4.375" style="3" bestFit="1" customWidth="1"/>
    <col min="15620" max="15620" width="12.625" style="3" customWidth="1"/>
    <col min="15621" max="15621" width="36.1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4.375" style="3" bestFit="1" customWidth="1"/>
    <col min="15876" max="15876" width="12.625" style="3" customWidth="1"/>
    <col min="15877" max="15877" width="36.1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4.375" style="3" bestFit="1" customWidth="1"/>
    <col min="16132" max="16132" width="12.625" style="3" customWidth="1"/>
    <col min="16133" max="16133" width="36.1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6630</v>
      </c>
      <c r="G2" s="4" t="s">
        <v>2</v>
      </c>
      <c r="H2" s="5"/>
      <c r="I2" s="6"/>
      <c r="J2" s="125">
        <f>SUM(H:H)</f>
        <v>477496</v>
      </c>
    </row>
    <row r="3" spans="2:17" ht="20.100000000000001" customHeight="1">
      <c r="B3" s="1" t="s">
        <v>3</v>
      </c>
      <c r="C3" s="1"/>
      <c r="D3" s="1"/>
      <c r="E3" s="14" t="s">
        <v>6631</v>
      </c>
    </row>
    <row r="4" spans="2:17" ht="20.100000000000001" customHeight="1">
      <c r="B4" s="1" t="s">
        <v>5</v>
      </c>
      <c r="C4" s="1"/>
      <c r="D4" s="1"/>
      <c r="E4" s="14">
        <v>199895</v>
      </c>
    </row>
    <row r="5" spans="2:17" ht="20.100000000000001" customHeight="1">
      <c r="B5" s="1" t="s">
        <v>6</v>
      </c>
      <c r="C5" s="1"/>
      <c r="D5" s="1"/>
      <c r="E5" s="15"/>
    </row>
    <row r="6" spans="2:17" ht="20.100000000000001" customHeight="1">
      <c r="B6" s="1" t="s">
        <v>8</v>
      </c>
      <c r="C6" s="1"/>
      <c r="D6" s="1"/>
      <c r="E6" s="15"/>
    </row>
    <row r="8" spans="2:17" s="9" customFormat="1" ht="19.5" customHeight="1">
      <c r="B8" s="16" t="s">
        <v>9</v>
      </c>
      <c r="C8" s="16" t="s">
        <v>10</v>
      </c>
      <c r="D8" s="16" t="s">
        <v>11</v>
      </c>
      <c r="E8" s="17" t="s">
        <v>12</v>
      </c>
      <c r="F8" s="51" t="s">
        <v>13</v>
      </c>
      <c r="G8" s="278" t="s">
        <v>14</v>
      </c>
      <c r="H8" s="286" t="s">
        <v>15</v>
      </c>
      <c r="I8" s="18" t="s">
        <v>16</v>
      </c>
      <c r="J8" s="17" t="s">
        <v>17</v>
      </c>
      <c r="K8" s="17" t="s">
        <v>18</v>
      </c>
      <c r="L8" s="17" t="s">
        <v>19</v>
      </c>
      <c r="M8" s="16" t="s">
        <v>20</v>
      </c>
      <c r="N8" s="16" t="s">
        <v>21</v>
      </c>
      <c r="O8" s="17" t="s">
        <v>22</v>
      </c>
      <c r="P8" s="184" t="s">
        <v>23</v>
      </c>
      <c r="Q8" s="184" t="s">
        <v>24</v>
      </c>
    </row>
    <row r="9" spans="2:17" s="9" customFormat="1" ht="19.5" customHeight="1">
      <c r="B9" s="16">
        <v>1</v>
      </c>
      <c r="C9" s="16" t="s">
        <v>1112</v>
      </c>
      <c r="D9" s="16" t="s">
        <v>1112</v>
      </c>
      <c r="E9" s="146" t="s">
        <v>6632</v>
      </c>
      <c r="F9" s="1776">
        <v>2</v>
      </c>
      <c r="G9" s="278"/>
      <c r="H9" s="286"/>
      <c r="I9" s="18"/>
      <c r="J9" s="1302"/>
      <c r="K9" s="17"/>
      <c r="L9" s="17"/>
      <c r="M9" s="16"/>
      <c r="N9" s="16"/>
      <c r="O9" s="17"/>
      <c r="P9" s="184"/>
      <c r="Q9" s="184"/>
    </row>
    <row r="10" spans="2:17" s="9" customFormat="1" ht="19.5" customHeight="1">
      <c r="B10" s="16">
        <v>2</v>
      </c>
      <c r="C10" s="16" t="s">
        <v>1112</v>
      </c>
      <c r="D10" s="16" t="s">
        <v>1112</v>
      </c>
      <c r="E10" s="146" t="s">
        <v>1115</v>
      </c>
      <c r="F10" s="1776">
        <v>2</v>
      </c>
      <c r="G10" s="278"/>
      <c r="H10" s="286"/>
      <c r="I10" s="18"/>
      <c r="J10" s="1302"/>
      <c r="K10" s="17"/>
      <c r="L10" s="17"/>
      <c r="M10" s="16"/>
      <c r="N10" s="16"/>
      <c r="O10" s="17"/>
      <c r="P10" s="184"/>
      <c r="Q10" s="184"/>
    </row>
    <row r="11" spans="2:17" s="9" customFormat="1" ht="19.5" customHeight="1">
      <c r="B11" s="16">
        <v>3</v>
      </c>
      <c r="C11" s="16" t="s">
        <v>645</v>
      </c>
      <c r="D11" s="16" t="s">
        <v>645</v>
      </c>
      <c r="E11" s="146" t="s">
        <v>6633</v>
      </c>
      <c r="F11" s="1776">
        <v>2</v>
      </c>
      <c r="G11" s="278">
        <v>12500</v>
      </c>
      <c r="H11" s="286">
        <f>F11*G11</f>
        <v>25000</v>
      </c>
      <c r="I11" s="18"/>
      <c r="J11" s="1302" t="s">
        <v>6634</v>
      </c>
      <c r="K11" s="17"/>
      <c r="L11" s="17"/>
      <c r="M11" s="381"/>
      <c r="N11" s="16"/>
      <c r="O11" s="17"/>
      <c r="P11" s="184" t="s">
        <v>7776</v>
      </c>
      <c r="Q11" s="21">
        <v>44834</v>
      </c>
    </row>
    <row r="12" spans="2:17" s="9" customFormat="1" ht="19.5" customHeight="1">
      <c r="B12" s="16">
        <v>3</v>
      </c>
      <c r="C12" s="16" t="s">
        <v>645</v>
      </c>
      <c r="D12" s="16" t="s">
        <v>645</v>
      </c>
      <c r="E12" s="146" t="s">
        <v>6635</v>
      </c>
      <c r="F12" s="1776">
        <v>2</v>
      </c>
      <c r="G12" s="278">
        <v>6000</v>
      </c>
      <c r="H12" s="286">
        <f>F12*G12</f>
        <v>12000</v>
      </c>
      <c r="I12" s="18"/>
      <c r="J12" s="1302" t="s">
        <v>6636</v>
      </c>
      <c r="K12" s="17"/>
      <c r="L12" s="17"/>
      <c r="M12" s="381"/>
      <c r="N12" s="16"/>
      <c r="O12" s="17"/>
      <c r="P12" s="184" t="s">
        <v>7776</v>
      </c>
      <c r="Q12" s="21">
        <v>44834</v>
      </c>
    </row>
    <row r="13" spans="2:17" s="9" customFormat="1" ht="19.5" customHeight="1">
      <c r="B13" s="16">
        <v>3</v>
      </c>
      <c r="C13" s="16" t="s">
        <v>645</v>
      </c>
      <c r="D13" s="16" t="s">
        <v>645</v>
      </c>
      <c r="E13" s="146" t="s">
        <v>6637</v>
      </c>
      <c r="F13" s="1776">
        <v>2</v>
      </c>
      <c r="G13" s="278">
        <v>13700</v>
      </c>
      <c r="H13" s="286">
        <f>F13*G13</f>
        <v>27400</v>
      </c>
      <c r="I13" s="18"/>
      <c r="J13" s="1302" t="s">
        <v>6638</v>
      </c>
      <c r="K13" s="17"/>
      <c r="L13" s="17"/>
      <c r="M13" s="381"/>
      <c r="N13" s="16"/>
      <c r="O13" s="17"/>
      <c r="P13" s="184" t="s">
        <v>7776</v>
      </c>
      <c r="Q13" s="21">
        <v>44834</v>
      </c>
    </row>
    <row r="14" spans="2:17" s="9" customFormat="1" ht="19.5" customHeight="1">
      <c r="B14" s="16">
        <v>3</v>
      </c>
      <c r="C14" s="16" t="s">
        <v>645</v>
      </c>
      <c r="D14" s="16" t="s">
        <v>645</v>
      </c>
      <c r="E14" s="146" t="s">
        <v>6639</v>
      </c>
      <c r="F14" s="1776">
        <v>2</v>
      </c>
      <c r="G14" s="278">
        <v>3700</v>
      </c>
      <c r="H14" s="286">
        <f>F14*G14</f>
        <v>7400</v>
      </c>
      <c r="I14" s="18"/>
      <c r="J14" s="1302" t="s">
        <v>6640</v>
      </c>
      <c r="K14" s="17"/>
      <c r="L14" s="17"/>
      <c r="M14" s="381"/>
      <c r="N14" s="16"/>
      <c r="O14" s="17"/>
      <c r="P14" s="184" t="s">
        <v>7776</v>
      </c>
      <c r="Q14" s="21">
        <v>44834</v>
      </c>
    </row>
    <row r="15" spans="2:17" s="9" customFormat="1" ht="19.5" customHeight="1">
      <c r="B15" s="16">
        <v>3</v>
      </c>
      <c r="C15" s="16" t="s">
        <v>645</v>
      </c>
      <c r="D15" s="16" t="s">
        <v>645</v>
      </c>
      <c r="E15" s="146" t="s">
        <v>6641</v>
      </c>
      <c r="F15" s="1776">
        <v>2</v>
      </c>
      <c r="G15" s="278">
        <v>7100</v>
      </c>
      <c r="H15" s="286">
        <f>F15*G15</f>
        <v>14200</v>
      </c>
      <c r="I15" s="18"/>
      <c r="J15" s="1302" t="s">
        <v>6642</v>
      </c>
      <c r="K15" s="17"/>
      <c r="L15" s="17"/>
      <c r="M15" s="381"/>
      <c r="N15" s="16"/>
      <c r="O15" s="17"/>
      <c r="P15" s="184" t="s">
        <v>7776</v>
      </c>
      <c r="Q15" s="21">
        <v>44834</v>
      </c>
    </row>
    <row r="16" spans="2:17" s="9" customFormat="1" ht="18.75" customHeight="1">
      <c r="B16" s="16">
        <v>3</v>
      </c>
      <c r="C16" s="16" t="s">
        <v>645</v>
      </c>
      <c r="D16" s="16" t="s">
        <v>645</v>
      </c>
      <c r="E16" s="54" t="s">
        <v>6643</v>
      </c>
      <c r="F16" s="1776">
        <v>2</v>
      </c>
      <c r="G16" s="278">
        <v>13000</v>
      </c>
      <c r="H16" s="286">
        <f t="shared" ref="H16:H24" si="0">F16*G16</f>
        <v>26000</v>
      </c>
      <c r="I16" s="18"/>
      <c r="J16" s="1302" t="s">
        <v>6644</v>
      </c>
      <c r="K16" s="17"/>
      <c r="L16" s="17"/>
      <c r="M16" s="381"/>
      <c r="N16" s="16"/>
      <c r="O16" s="17"/>
      <c r="P16" s="184" t="s">
        <v>7776</v>
      </c>
      <c r="Q16" s="21">
        <v>44834</v>
      </c>
    </row>
    <row r="17" spans="2:17" s="9" customFormat="1" ht="19.5" customHeight="1">
      <c r="B17" s="16">
        <v>3</v>
      </c>
      <c r="C17" s="16" t="s">
        <v>645</v>
      </c>
      <c r="D17" s="16" t="s">
        <v>645</v>
      </c>
      <c r="E17" s="54" t="s">
        <v>6645</v>
      </c>
      <c r="F17" s="1776">
        <v>2</v>
      </c>
      <c r="G17" s="278">
        <v>17500</v>
      </c>
      <c r="H17" s="286">
        <f t="shared" si="0"/>
        <v>35000</v>
      </c>
      <c r="I17" s="18"/>
      <c r="J17" s="1302" t="s">
        <v>6646</v>
      </c>
      <c r="K17" s="17"/>
      <c r="L17" s="17"/>
      <c r="M17" s="381"/>
      <c r="N17" s="16"/>
      <c r="O17" s="17"/>
      <c r="P17" s="184" t="s">
        <v>7776</v>
      </c>
      <c r="Q17" s="21">
        <v>44834</v>
      </c>
    </row>
    <row r="18" spans="2:17" s="9" customFormat="1" ht="19.5" customHeight="1">
      <c r="B18" s="16">
        <v>3</v>
      </c>
      <c r="C18" s="16" t="s">
        <v>645</v>
      </c>
      <c r="D18" s="16" t="s">
        <v>645</v>
      </c>
      <c r="E18" s="54" t="s">
        <v>6647</v>
      </c>
      <c r="F18" s="1776">
        <v>2</v>
      </c>
      <c r="G18" s="278">
        <v>5400</v>
      </c>
      <c r="H18" s="286">
        <f t="shared" si="0"/>
        <v>10800</v>
      </c>
      <c r="I18" s="18"/>
      <c r="J18" s="1302" t="s">
        <v>6648</v>
      </c>
      <c r="K18" s="17"/>
      <c r="L18" s="17"/>
      <c r="M18" s="381"/>
      <c r="N18" s="16"/>
      <c r="O18" s="17"/>
      <c r="P18" s="184" t="s">
        <v>7776</v>
      </c>
      <c r="Q18" s="21">
        <v>44834</v>
      </c>
    </row>
    <row r="19" spans="2:17" s="9" customFormat="1" ht="19.5" customHeight="1">
      <c r="B19" s="16">
        <v>3</v>
      </c>
      <c r="C19" s="16" t="s">
        <v>645</v>
      </c>
      <c r="D19" s="16" t="s">
        <v>645</v>
      </c>
      <c r="E19" s="54" t="s">
        <v>6649</v>
      </c>
      <c r="F19" s="1776">
        <v>2</v>
      </c>
      <c r="G19" s="278">
        <v>15500</v>
      </c>
      <c r="H19" s="286">
        <f t="shared" si="0"/>
        <v>31000</v>
      </c>
      <c r="I19" s="18"/>
      <c r="J19" s="1302" t="s">
        <v>6650</v>
      </c>
      <c r="K19" s="17"/>
      <c r="L19" s="17"/>
      <c r="M19" s="381"/>
      <c r="N19" s="16"/>
      <c r="O19" s="17"/>
      <c r="P19" s="184" t="s">
        <v>7776</v>
      </c>
      <c r="Q19" s="21">
        <v>44834</v>
      </c>
    </row>
    <row r="20" spans="2:17" s="9" customFormat="1" ht="19.5" customHeight="1">
      <c r="B20" s="16">
        <v>3</v>
      </c>
      <c r="C20" s="16" t="s">
        <v>645</v>
      </c>
      <c r="D20" s="16" t="s">
        <v>645</v>
      </c>
      <c r="E20" s="54" t="s">
        <v>6651</v>
      </c>
      <c r="F20" s="1776">
        <v>2</v>
      </c>
      <c r="G20" s="278">
        <v>3500</v>
      </c>
      <c r="H20" s="286">
        <f>F20*G20</f>
        <v>7000</v>
      </c>
      <c r="I20" s="18"/>
      <c r="J20" s="1302" t="s">
        <v>6652</v>
      </c>
      <c r="K20" s="17"/>
      <c r="L20" s="17"/>
      <c r="M20" s="381"/>
      <c r="N20" s="16"/>
      <c r="O20" s="17"/>
      <c r="P20" s="184" t="s">
        <v>7776</v>
      </c>
      <c r="Q20" s="21">
        <v>44834</v>
      </c>
    </row>
    <row r="21" spans="2:17" s="9" customFormat="1" ht="19.5" customHeight="1">
      <c r="B21" s="16">
        <v>3</v>
      </c>
      <c r="C21" s="16" t="s">
        <v>645</v>
      </c>
      <c r="D21" s="16" t="s">
        <v>645</v>
      </c>
      <c r="E21" s="54" t="s">
        <v>6653</v>
      </c>
      <c r="F21" s="1776">
        <v>2</v>
      </c>
      <c r="G21" s="278">
        <v>3000</v>
      </c>
      <c r="H21" s="286">
        <f t="shared" si="0"/>
        <v>6000</v>
      </c>
      <c r="I21" s="18"/>
      <c r="J21" s="1302" t="s">
        <v>6654</v>
      </c>
      <c r="K21" s="17"/>
      <c r="L21" s="17"/>
      <c r="M21" s="381"/>
      <c r="N21" s="16"/>
      <c r="O21" s="17"/>
      <c r="P21" s="184" t="s">
        <v>7776</v>
      </c>
      <c r="Q21" s="21">
        <v>44834</v>
      </c>
    </row>
    <row r="22" spans="2:17" s="9" customFormat="1" ht="19.7" customHeight="1">
      <c r="B22" s="16">
        <v>3</v>
      </c>
      <c r="C22" s="16" t="s">
        <v>645</v>
      </c>
      <c r="D22" s="16" t="s">
        <v>645</v>
      </c>
      <c r="E22" s="54" t="s">
        <v>6655</v>
      </c>
      <c r="F22" s="1776">
        <v>2</v>
      </c>
      <c r="G22" s="278">
        <v>3500</v>
      </c>
      <c r="H22" s="194">
        <f t="shared" si="0"/>
        <v>7000</v>
      </c>
      <c r="I22" s="17"/>
      <c r="J22" s="54" t="s">
        <v>6656</v>
      </c>
      <c r="K22" s="17"/>
      <c r="L22" s="16"/>
      <c r="M22" s="381"/>
      <c r="N22" s="16"/>
      <c r="O22" s="56"/>
      <c r="P22" s="184" t="s">
        <v>7776</v>
      </c>
      <c r="Q22" s="21">
        <v>44834</v>
      </c>
    </row>
    <row r="23" spans="2:17" s="9" customFormat="1" ht="19.7" customHeight="1">
      <c r="B23" s="16">
        <v>10</v>
      </c>
      <c r="C23" s="16" t="s">
        <v>645</v>
      </c>
      <c r="D23" s="16" t="s">
        <v>645</v>
      </c>
      <c r="E23" s="54" t="s">
        <v>6657</v>
      </c>
      <c r="F23" s="1776">
        <v>2</v>
      </c>
      <c r="G23" s="278">
        <v>3000</v>
      </c>
      <c r="H23" s="194">
        <f t="shared" si="0"/>
        <v>6000</v>
      </c>
      <c r="I23" s="17"/>
      <c r="J23" s="54" t="s">
        <v>6658</v>
      </c>
      <c r="K23" s="17"/>
      <c r="L23" s="16"/>
      <c r="M23" s="381"/>
      <c r="N23" s="16"/>
      <c r="O23" s="56"/>
      <c r="P23" s="184" t="s">
        <v>7776</v>
      </c>
      <c r="Q23" s="21">
        <v>44834</v>
      </c>
    </row>
    <row r="24" spans="2:17" s="9" customFormat="1" ht="19.5" customHeight="1">
      <c r="B24" s="16">
        <v>10</v>
      </c>
      <c r="C24" s="16" t="s">
        <v>645</v>
      </c>
      <c r="D24" s="16" t="s">
        <v>645</v>
      </c>
      <c r="E24" s="54" t="s">
        <v>6659</v>
      </c>
      <c r="F24" s="1776">
        <v>2</v>
      </c>
      <c r="G24" s="278">
        <v>2500</v>
      </c>
      <c r="H24" s="286">
        <f t="shared" si="0"/>
        <v>5000</v>
      </c>
      <c r="I24" s="18"/>
      <c r="J24" s="1302" t="s">
        <v>6660</v>
      </c>
      <c r="K24" s="17"/>
      <c r="L24" s="17"/>
      <c r="M24" s="381"/>
      <c r="N24" s="16"/>
      <c r="O24" s="17"/>
      <c r="P24" s="184" t="s">
        <v>7776</v>
      </c>
      <c r="Q24" s="21">
        <v>44834</v>
      </c>
    </row>
    <row r="25" spans="2:17" s="9" customFormat="1" ht="19.5" customHeight="1">
      <c r="B25" s="16">
        <v>10</v>
      </c>
      <c r="C25" s="16" t="s">
        <v>645</v>
      </c>
      <c r="D25" s="16" t="s">
        <v>645</v>
      </c>
      <c r="E25" s="54" t="s">
        <v>6661</v>
      </c>
      <c r="F25" s="1776">
        <v>2</v>
      </c>
      <c r="G25" s="278">
        <v>2000</v>
      </c>
      <c r="H25" s="286">
        <f>F25*G25</f>
        <v>4000</v>
      </c>
      <c r="I25" s="18"/>
      <c r="J25" s="1302" t="s">
        <v>6662</v>
      </c>
      <c r="K25" s="17"/>
      <c r="L25" s="17"/>
      <c r="M25" s="381"/>
      <c r="N25" s="16"/>
      <c r="O25" s="17"/>
      <c r="P25" s="184" t="s">
        <v>7776</v>
      </c>
      <c r="Q25" s="21">
        <v>44834</v>
      </c>
    </row>
    <row r="26" spans="2:17" s="9" customFormat="1" ht="19.5" customHeight="1">
      <c r="B26" s="16">
        <v>3</v>
      </c>
      <c r="C26" s="16" t="s">
        <v>96</v>
      </c>
      <c r="D26" s="16" t="s">
        <v>80</v>
      </c>
      <c r="E26" s="1052" t="s">
        <v>6663</v>
      </c>
      <c r="F26" s="1776">
        <v>2</v>
      </c>
      <c r="G26" s="278">
        <v>6140</v>
      </c>
      <c r="H26" s="286">
        <f t="shared" ref="H26:H44" si="1">F26*G26</f>
        <v>12280</v>
      </c>
      <c r="I26" s="18"/>
      <c r="J26" s="1302" t="s">
        <v>734</v>
      </c>
      <c r="K26" s="17"/>
      <c r="L26" s="17"/>
      <c r="M26" s="381"/>
      <c r="N26" s="16"/>
      <c r="O26" s="17"/>
      <c r="P26" s="19"/>
      <c r="Q26" s="21">
        <v>44831</v>
      </c>
    </row>
    <row r="27" spans="2:17" s="9" customFormat="1" ht="19.5" customHeight="1">
      <c r="B27" s="16">
        <v>3</v>
      </c>
      <c r="C27" s="16" t="s">
        <v>96</v>
      </c>
      <c r="D27" s="16" t="s">
        <v>80</v>
      </c>
      <c r="E27" s="294" t="s">
        <v>7777</v>
      </c>
      <c r="F27" s="1776">
        <v>4</v>
      </c>
      <c r="G27" s="278">
        <v>5050</v>
      </c>
      <c r="H27" s="286">
        <f>F27*G27</f>
        <v>20200</v>
      </c>
      <c r="I27" s="18"/>
      <c r="J27" s="1302" t="s">
        <v>6665</v>
      </c>
      <c r="K27" s="17" t="s">
        <v>7778</v>
      </c>
      <c r="L27" s="17"/>
      <c r="M27" s="381"/>
      <c r="N27" s="16"/>
      <c r="O27" s="17"/>
      <c r="P27" s="308">
        <v>44834</v>
      </c>
      <c r="Q27" s="21">
        <v>44834</v>
      </c>
    </row>
    <row r="28" spans="2:17" s="9" customFormat="1" ht="19.5" customHeight="1">
      <c r="B28" s="16">
        <v>3</v>
      </c>
      <c r="C28" s="16" t="s">
        <v>492</v>
      </c>
      <c r="D28" s="16" t="s">
        <v>492</v>
      </c>
      <c r="E28" s="54" t="s">
        <v>4794</v>
      </c>
      <c r="F28" s="51">
        <v>2</v>
      </c>
      <c r="G28" s="54">
        <v>290</v>
      </c>
      <c r="H28" s="286">
        <f t="shared" si="1"/>
        <v>580</v>
      </c>
      <c r="I28" s="18"/>
      <c r="J28" s="54" t="s">
        <v>4795</v>
      </c>
      <c r="K28" s="17"/>
      <c r="L28" s="17"/>
      <c r="M28" s="16" t="s">
        <v>2432</v>
      </c>
      <c r="N28" s="16"/>
      <c r="O28" s="17"/>
      <c r="P28" s="19"/>
      <c r="Q28" s="21">
        <v>44811</v>
      </c>
    </row>
    <row r="29" spans="2:17" s="9" customFormat="1" ht="19.5" customHeight="1">
      <c r="B29" s="16">
        <v>3</v>
      </c>
      <c r="C29" s="16" t="s">
        <v>492</v>
      </c>
      <c r="D29" s="16" t="s">
        <v>492</v>
      </c>
      <c r="E29" s="54" t="s">
        <v>1234</v>
      </c>
      <c r="F29" s="51">
        <v>4</v>
      </c>
      <c r="G29" s="54">
        <v>210</v>
      </c>
      <c r="H29" s="286">
        <f t="shared" si="1"/>
        <v>840</v>
      </c>
      <c r="I29" s="18"/>
      <c r="J29" s="54" t="s">
        <v>882</v>
      </c>
      <c r="K29" s="17"/>
      <c r="L29" s="17"/>
      <c r="M29" s="16" t="s">
        <v>2432</v>
      </c>
      <c r="N29" s="16"/>
      <c r="O29" s="17"/>
      <c r="P29" s="19"/>
      <c r="Q29" s="21">
        <v>44811</v>
      </c>
    </row>
    <row r="30" spans="2:17" s="9" customFormat="1" ht="19.5" customHeight="1">
      <c r="B30" s="16">
        <v>3</v>
      </c>
      <c r="C30" s="16" t="s">
        <v>492</v>
      </c>
      <c r="D30" s="16" t="s">
        <v>492</v>
      </c>
      <c r="E30" s="54" t="s">
        <v>6667</v>
      </c>
      <c r="F30" s="51">
        <v>2</v>
      </c>
      <c r="G30" s="54">
        <v>115</v>
      </c>
      <c r="H30" s="286">
        <f t="shared" si="1"/>
        <v>230</v>
      </c>
      <c r="I30" s="18"/>
      <c r="J30" s="54" t="s">
        <v>6668</v>
      </c>
      <c r="K30" s="17"/>
      <c r="L30" s="17"/>
      <c r="M30" s="16" t="s">
        <v>2432</v>
      </c>
      <c r="N30" s="16"/>
      <c r="O30" s="17"/>
      <c r="P30" s="19"/>
      <c r="Q30" s="21">
        <v>44811</v>
      </c>
    </row>
    <row r="31" spans="2:17" s="9" customFormat="1" ht="19.5" customHeight="1">
      <c r="B31" s="16">
        <v>3</v>
      </c>
      <c r="C31" s="16" t="s">
        <v>492</v>
      </c>
      <c r="D31" s="16" t="s">
        <v>492</v>
      </c>
      <c r="E31" s="54" t="s">
        <v>6669</v>
      </c>
      <c r="F31" s="51">
        <v>2</v>
      </c>
      <c r="G31" s="54">
        <v>127</v>
      </c>
      <c r="H31" s="286">
        <f t="shared" si="1"/>
        <v>254</v>
      </c>
      <c r="I31" s="18"/>
      <c r="J31" s="54" t="s">
        <v>6668</v>
      </c>
      <c r="K31" s="17"/>
      <c r="L31" s="17"/>
      <c r="M31" s="16" t="s">
        <v>2432</v>
      </c>
      <c r="N31" s="16"/>
      <c r="O31" s="17"/>
      <c r="P31" s="19"/>
      <c r="Q31" s="21">
        <v>44811</v>
      </c>
    </row>
    <row r="32" spans="2:17" s="9" customFormat="1" ht="19.5" customHeight="1">
      <c r="B32" s="16">
        <v>3</v>
      </c>
      <c r="C32" s="16" t="s">
        <v>492</v>
      </c>
      <c r="D32" s="16" t="s">
        <v>492</v>
      </c>
      <c r="E32" s="54" t="s">
        <v>6670</v>
      </c>
      <c r="F32" s="51">
        <v>2</v>
      </c>
      <c r="G32" s="54">
        <v>136</v>
      </c>
      <c r="H32" s="286">
        <f t="shared" si="1"/>
        <v>272</v>
      </c>
      <c r="I32" s="18"/>
      <c r="J32" s="54" t="s">
        <v>6671</v>
      </c>
      <c r="K32" s="17"/>
      <c r="L32" s="17"/>
      <c r="M32" s="16" t="s">
        <v>2432</v>
      </c>
      <c r="N32" s="16"/>
      <c r="O32" s="17"/>
      <c r="P32" s="19"/>
      <c r="Q32" s="21">
        <v>44811</v>
      </c>
    </row>
    <row r="33" spans="2:17" s="9" customFormat="1" ht="19.5" customHeight="1">
      <c r="B33" s="16">
        <v>3</v>
      </c>
      <c r="C33" s="16" t="s">
        <v>492</v>
      </c>
      <c r="D33" s="16" t="s">
        <v>492</v>
      </c>
      <c r="E33" s="54" t="s">
        <v>4792</v>
      </c>
      <c r="F33" s="51">
        <v>2</v>
      </c>
      <c r="G33" s="54">
        <v>130</v>
      </c>
      <c r="H33" s="286">
        <f t="shared" si="1"/>
        <v>260</v>
      </c>
      <c r="I33" s="18"/>
      <c r="J33" s="54" t="s">
        <v>4793</v>
      </c>
      <c r="K33" s="17"/>
      <c r="L33" s="17"/>
      <c r="M33" s="16" t="s">
        <v>2432</v>
      </c>
      <c r="N33" s="16"/>
      <c r="O33" s="17"/>
      <c r="P33" s="19"/>
      <c r="Q33" s="21">
        <v>44811</v>
      </c>
    </row>
    <row r="34" spans="2:17" s="9" customFormat="1" ht="21" customHeight="1">
      <c r="B34" s="16">
        <v>3</v>
      </c>
      <c r="C34" s="16" t="s">
        <v>492</v>
      </c>
      <c r="D34" s="16" t="s">
        <v>492</v>
      </c>
      <c r="E34" s="54" t="s">
        <v>6672</v>
      </c>
      <c r="F34" s="51">
        <v>2</v>
      </c>
      <c r="G34" s="54">
        <v>418</v>
      </c>
      <c r="H34" s="278">
        <f t="shared" si="1"/>
        <v>836</v>
      </c>
      <c r="I34" s="61"/>
      <c r="J34" s="54" t="s">
        <v>490</v>
      </c>
      <c r="K34" s="17"/>
      <c r="L34" s="17"/>
      <c r="M34" s="16" t="s">
        <v>2432</v>
      </c>
      <c r="N34" s="16"/>
      <c r="O34" s="19"/>
      <c r="P34" s="19"/>
      <c r="Q34" s="21">
        <v>44811</v>
      </c>
    </row>
    <row r="35" spans="2:17" s="9" customFormat="1" ht="19.7" customHeight="1">
      <c r="B35" s="16">
        <v>3</v>
      </c>
      <c r="C35" s="16" t="s">
        <v>492</v>
      </c>
      <c r="D35" s="16" t="s">
        <v>492</v>
      </c>
      <c r="E35" s="54" t="s">
        <v>1156</v>
      </c>
      <c r="F35" s="51">
        <v>2</v>
      </c>
      <c r="G35" s="54">
        <v>148</v>
      </c>
      <c r="H35" s="278">
        <f t="shared" si="1"/>
        <v>296</v>
      </c>
      <c r="I35" s="61"/>
      <c r="J35" s="54" t="s">
        <v>7773</v>
      </c>
      <c r="K35" s="17"/>
      <c r="L35" s="17"/>
      <c r="M35" s="16" t="s">
        <v>2432</v>
      </c>
      <c r="N35" s="19"/>
      <c r="O35" s="19"/>
      <c r="P35" s="19"/>
      <c r="Q35" s="21">
        <v>44811</v>
      </c>
    </row>
    <row r="36" spans="2:17" s="9" customFormat="1" ht="19.7" customHeight="1">
      <c r="B36" s="16">
        <v>3</v>
      </c>
      <c r="C36" s="16" t="s">
        <v>492</v>
      </c>
      <c r="D36" s="16" t="s">
        <v>492</v>
      </c>
      <c r="E36" s="54" t="s">
        <v>1158</v>
      </c>
      <c r="F36" s="51">
        <v>2</v>
      </c>
      <c r="G36" s="54">
        <v>568</v>
      </c>
      <c r="H36" s="278">
        <f t="shared" si="1"/>
        <v>1136</v>
      </c>
      <c r="I36" s="61"/>
      <c r="J36" s="54" t="s">
        <v>4820</v>
      </c>
      <c r="K36" s="17"/>
      <c r="L36" s="17"/>
      <c r="M36" s="16" t="s">
        <v>2432</v>
      </c>
      <c r="N36" s="19"/>
      <c r="O36" s="19"/>
      <c r="P36" s="19"/>
      <c r="Q36" s="21">
        <v>44811</v>
      </c>
    </row>
    <row r="37" spans="2:17" s="9" customFormat="1" ht="19.7" customHeight="1">
      <c r="B37" s="16">
        <v>3</v>
      </c>
      <c r="C37" s="16" t="s">
        <v>492</v>
      </c>
      <c r="D37" s="16" t="s">
        <v>492</v>
      </c>
      <c r="E37" s="54" t="s">
        <v>1160</v>
      </c>
      <c r="F37" s="51">
        <v>2</v>
      </c>
      <c r="G37" s="54">
        <v>578</v>
      </c>
      <c r="H37" s="278">
        <f t="shared" si="1"/>
        <v>1156</v>
      </c>
      <c r="I37" s="61"/>
      <c r="J37" s="54" t="s">
        <v>4820</v>
      </c>
      <c r="K37" s="17"/>
      <c r="L37" s="16"/>
      <c r="M37" s="16" t="s">
        <v>2432</v>
      </c>
      <c r="N37" s="16"/>
      <c r="O37" s="308"/>
      <c r="P37" s="19"/>
      <c r="Q37" s="21">
        <v>44811</v>
      </c>
    </row>
    <row r="38" spans="2:17" s="9" customFormat="1" ht="19.5" customHeight="1">
      <c r="B38" s="16">
        <v>3</v>
      </c>
      <c r="C38" s="16" t="s">
        <v>492</v>
      </c>
      <c r="D38" s="16" t="s">
        <v>492</v>
      </c>
      <c r="E38" s="54" t="s">
        <v>883</v>
      </c>
      <c r="F38" s="51">
        <v>2</v>
      </c>
      <c r="G38" s="54">
        <v>180</v>
      </c>
      <c r="H38" s="286">
        <f t="shared" si="1"/>
        <v>360</v>
      </c>
      <c r="I38" s="18"/>
      <c r="J38" s="54" t="s">
        <v>882</v>
      </c>
      <c r="K38" s="17"/>
      <c r="L38" s="17"/>
      <c r="M38" s="16" t="s">
        <v>2432</v>
      </c>
      <c r="N38" s="16"/>
      <c r="O38" s="17"/>
      <c r="P38" s="19"/>
      <c r="Q38" s="21">
        <v>44811</v>
      </c>
    </row>
    <row r="39" spans="2:17" s="9" customFormat="1" ht="19.5" customHeight="1">
      <c r="B39" s="16">
        <v>3</v>
      </c>
      <c r="C39" s="16" t="s">
        <v>492</v>
      </c>
      <c r="D39" s="16" t="s">
        <v>492</v>
      </c>
      <c r="E39" s="54" t="s">
        <v>6673</v>
      </c>
      <c r="F39" s="51">
        <v>2</v>
      </c>
      <c r="G39" s="54">
        <v>899</v>
      </c>
      <c r="H39" s="286">
        <f t="shared" si="1"/>
        <v>1798</v>
      </c>
      <c r="I39" s="18"/>
      <c r="J39" s="54" t="s">
        <v>5214</v>
      </c>
      <c r="K39" s="17"/>
      <c r="L39" s="17"/>
      <c r="M39" s="16" t="s">
        <v>2432</v>
      </c>
      <c r="N39" s="16"/>
      <c r="O39" s="17"/>
      <c r="P39" s="19"/>
      <c r="Q39" s="21">
        <v>44811</v>
      </c>
    </row>
    <row r="40" spans="2:17" s="9" customFormat="1" ht="19.5" customHeight="1">
      <c r="B40" s="16">
        <v>3</v>
      </c>
      <c r="C40" s="16" t="s">
        <v>492</v>
      </c>
      <c r="D40" s="16" t="s">
        <v>492</v>
      </c>
      <c r="E40" s="54" t="s">
        <v>883</v>
      </c>
      <c r="F40" s="51">
        <v>2</v>
      </c>
      <c r="G40" s="54">
        <v>180</v>
      </c>
      <c r="H40" s="286">
        <f>F40*G40</f>
        <v>360</v>
      </c>
      <c r="I40" s="18"/>
      <c r="J40" s="54" t="s">
        <v>882</v>
      </c>
      <c r="K40" s="17"/>
      <c r="L40" s="17"/>
      <c r="M40" s="16" t="s">
        <v>2432</v>
      </c>
      <c r="N40" s="16"/>
      <c r="O40" s="17"/>
      <c r="P40" s="19"/>
      <c r="Q40" s="21">
        <v>44811</v>
      </c>
    </row>
    <row r="41" spans="2:17" s="9" customFormat="1" ht="19.5" customHeight="1">
      <c r="B41" s="16">
        <v>3</v>
      </c>
      <c r="C41" s="16" t="s">
        <v>492</v>
      </c>
      <c r="D41" s="16" t="s">
        <v>492</v>
      </c>
      <c r="E41" s="54" t="s">
        <v>6673</v>
      </c>
      <c r="F41" s="51">
        <v>2</v>
      </c>
      <c r="G41" s="54">
        <v>899</v>
      </c>
      <c r="H41" s="286">
        <f>F41*G41</f>
        <v>1798</v>
      </c>
      <c r="I41" s="18"/>
      <c r="J41" s="54" t="s">
        <v>5214</v>
      </c>
      <c r="K41" s="17"/>
      <c r="L41" s="17"/>
      <c r="M41" s="16" t="s">
        <v>2432</v>
      </c>
      <c r="N41" s="16"/>
      <c r="O41" s="17"/>
      <c r="P41" s="19"/>
      <c r="Q41" s="21">
        <v>44811</v>
      </c>
    </row>
    <row r="42" spans="2:17" s="9" customFormat="1" ht="19.5" customHeight="1">
      <c r="B42" s="16">
        <v>3</v>
      </c>
      <c r="C42" s="16" t="s">
        <v>492</v>
      </c>
      <c r="D42" s="16" t="s">
        <v>492</v>
      </c>
      <c r="E42" s="54" t="s">
        <v>6674</v>
      </c>
      <c r="F42" s="51">
        <v>2</v>
      </c>
      <c r="G42" s="54">
        <v>17600</v>
      </c>
      <c r="H42" s="286">
        <f>F42*G42</f>
        <v>35200</v>
      </c>
      <c r="I42" s="18"/>
      <c r="J42" s="54" t="s">
        <v>7779</v>
      </c>
      <c r="K42" s="17"/>
      <c r="L42" s="17"/>
      <c r="M42" s="16" t="s">
        <v>2432</v>
      </c>
      <c r="N42" s="16"/>
      <c r="O42" s="17"/>
      <c r="P42" s="19">
        <v>44833</v>
      </c>
      <c r="Q42" s="21">
        <v>44833</v>
      </c>
    </row>
    <row r="43" spans="2:17" s="9" customFormat="1" ht="19.5" customHeight="1">
      <c r="B43" s="16"/>
      <c r="C43" s="16" t="s">
        <v>662</v>
      </c>
      <c r="D43" s="16" t="s">
        <v>662</v>
      </c>
      <c r="E43" s="2239" t="s">
        <v>1410</v>
      </c>
      <c r="F43" s="1776">
        <v>15</v>
      </c>
      <c r="G43" s="1303">
        <v>5000</v>
      </c>
      <c r="H43" s="286">
        <f t="shared" si="1"/>
        <v>75000</v>
      </c>
      <c r="I43" s="18"/>
      <c r="J43" s="1302"/>
      <c r="K43" s="17"/>
      <c r="L43" s="17"/>
      <c r="M43" s="16"/>
      <c r="N43" s="16"/>
      <c r="O43" s="17"/>
      <c r="P43" s="19"/>
      <c r="Q43" s="21"/>
    </row>
    <row r="44" spans="2:17" s="9" customFormat="1" ht="19.5" customHeight="1">
      <c r="B44" s="16"/>
      <c r="C44" s="16" t="s">
        <v>662</v>
      </c>
      <c r="D44" s="16" t="s">
        <v>662</v>
      </c>
      <c r="E44" s="1052" t="s">
        <v>664</v>
      </c>
      <c r="F44" s="1776">
        <v>20</v>
      </c>
      <c r="G44" s="278">
        <v>5000</v>
      </c>
      <c r="H44" s="286">
        <f t="shared" si="1"/>
        <v>100000</v>
      </c>
      <c r="I44" s="18"/>
      <c r="J44" s="1302"/>
      <c r="K44" s="17"/>
      <c r="L44" s="17"/>
      <c r="M44" s="16"/>
      <c r="N44" s="16"/>
      <c r="O44" s="17"/>
      <c r="P44" s="19"/>
      <c r="Q44" s="21"/>
    </row>
    <row r="45" spans="2:17" s="75" customFormat="1" ht="19.5" customHeight="1">
      <c r="B45" s="73">
        <v>3</v>
      </c>
      <c r="C45" s="73" t="s">
        <v>492</v>
      </c>
      <c r="D45" s="73" t="s">
        <v>492</v>
      </c>
      <c r="E45" s="91" t="s">
        <v>6676</v>
      </c>
      <c r="F45" s="89">
        <v>4</v>
      </c>
      <c r="G45" s="91">
        <v>210</v>
      </c>
      <c r="H45" s="2113">
        <f>F45*G45</f>
        <v>840</v>
      </c>
      <c r="I45" s="90"/>
      <c r="J45" s="91" t="s">
        <v>6677</v>
      </c>
      <c r="K45" s="93"/>
      <c r="L45" s="93"/>
      <c r="M45" s="73" t="s">
        <v>2432</v>
      </c>
      <c r="N45" s="73"/>
      <c r="O45" s="93"/>
      <c r="P45" s="20"/>
      <c r="Q45" s="74">
        <v>44837</v>
      </c>
    </row>
  </sheetData>
  <autoFilter ref="B8:O31" xr:uid="{C762B8F7-7F51-4917-95B3-720A94FE8D08}"/>
  <mergeCells count="6">
    <mergeCell ref="B2:D2"/>
    <mergeCell ref="G2:I2"/>
    <mergeCell ref="B3:D3"/>
    <mergeCell ref="B4:D4"/>
    <mergeCell ref="B5:D5"/>
    <mergeCell ref="B6:D6"/>
  </mergeCells>
  <phoneticPr fontId="3"/>
  <dataValidations count="1">
    <dataValidation imeMode="hiragana" allowBlank="1" showInputMessage="1" showErrorMessage="1" sqref="J34 JF34 TB34 ACX34 AMT34 AWP34 BGL34 BQH34 CAD34 CJZ34 CTV34 DDR34 DNN34 DXJ34 EHF34 ERB34 FAX34 FKT34 FUP34 GEL34 GOH34 GYD34 HHZ34 HRV34 IBR34 ILN34 IVJ34 JFF34 JPB34 JYX34 KIT34 KSP34 LCL34 LMH34 LWD34 MFZ34 MPV34 MZR34 NJN34 NTJ34 ODF34 ONB34 OWX34 PGT34 PQP34 QAL34 QKH34 QUD34 RDZ34 RNV34 RXR34 SHN34 SRJ34 TBF34 TLB34 TUX34 UET34 UOP34 UYL34 VIH34 VSD34 WBZ34 WLV34 WVR34 J65570 JF65570 TB65570 ACX65570 AMT65570 AWP65570 BGL65570 BQH65570 CAD65570 CJZ65570 CTV65570 DDR65570 DNN65570 DXJ65570 EHF65570 ERB65570 FAX65570 FKT65570 FUP65570 GEL65570 GOH65570 GYD65570 HHZ65570 HRV65570 IBR65570 ILN65570 IVJ65570 JFF65570 JPB65570 JYX65570 KIT65570 KSP65570 LCL65570 LMH65570 LWD65570 MFZ65570 MPV65570 MZR65570 NJN65570 NTJ65570 ODF65570 ONB65570 OWX65570 PGT65570 PQP65570 QAL65570 QKH65570 QUD65570 RDZ65570 RNV65570 RXR65570 SHN65570 SRJ65570 TBF65570 TLB65570 TUX65570 UET65570 UOP65570 UYL65570 VIH65570 VSD65570 WBZ65570 WLV65570 WVR65570 J131106 JF131106 TB131106 ACX131106 AMT131106 AWP131106 BGL131106 BQH131106 CAD131106 CJZ131106 CTV131106 DDR131106 DNN131106 DXJ131106 EHF131106 ERB131106 FAX131106 FKT131106 FUP131106 GEL131106 GOH131106 GYD131106 HHZ131106 HRV131106 IBR131106 ILN131106 IVJ131106 JFF131106 JPB131106 JYX131106 KIT131106 KSP131106 LCL131106 LMH131106 LWD131106 MFZ131106 MPV131106 MZR131106 NJN131106 NTJ131106 ODF131106 ONB131106 OWX131106 PGT131106 PQP131106 QAL131106 QKH131106 QUD131106 RDZ131106 RNV131106 RXR131106 SHN131106 SRJ131106 TBF131106 TLB131106 TUX131106 UET131106 UOP131106 UYL131106 VIH131106 VSD131106 WBZ131106 WLV131106 WVR131106 J196642 JF196642 TB196642 ACX196642 AMT196642 AWP196642 BGL196642 BQH196642 CAD196642 CJZ196642 CTV196642 DDR196642 DNN196642 DXJ196642 EHF196642 ERB196642 FAX196642 FKT196642 FUP196642 GEL196642 GOH196642 GYD196642 HHZ196642 HRV196642 IBR196642 ILN196642 IVJ196642 JFF196642 JPB196642 JYX196642 KIT196642 KSP196642 LCL196642 LMH196642 LWD196642 MFZ196642 MPV196642 MZR196642 NJN196642 NTJ196642 ODF196642 ONB196642 OWX196642 PGT196642 PQP196642 QAL196642 QKH196642 QUD196642 RDZ196642 RNV196642 RXR196642 SHN196642 SRJ196642 TBF196642 TLB196642 TUX196642 UET196642 UOP196642 UYL196642 VIH196642 VSD196642 WBZ196642 WLV196642 WVR196642 J262178 JF262178 TB262178 ACX262178 AMT262178 AWP262178 BGL262178 BQH262178 CAD262178 CJZ262178 CTV262178 DDR262178 DNN262178 DXJ262178 EHF262178 ERB262178 FAX262178 FKT262178 FUP262178 GEL262178 GOH262178 GYD262178 HHZ262178 HRV262178 IBR262178 ILN262178 IVJ262178 JFF262178 JPB262178 JYX262178 KIT262178 KSP262178 LCL262178 LMH262178 LWD262178 MFZ262178 MPV262178 MZR262178 NJN262178 NTJ262178 ODF262178 ONB262178 OWX262178 PGT262178 PQP262178 QAL262178 QKH262178 QUD262178 RDZ262178 RNV262178 RXR262178 SHN262178 SRJ262178 TBF262178 TLB262178 TUX262178 UET262178 UOP262178 UYL262178 VIH262178 VSD262178 WBZ262178 WLV262178 WVR262178 J327714 JF327714 TB327714 ACX327714 AMT327714 AWP327714 BGL327714 BQH327714 CAD327714 CJZ327714 CTV327714 DDR327714 DNN327714 DXJ327714 EHF327714 ERB327714 FAX327714 FKT327714 FUP327714 GEL327714 GOH327714 GYD327714 HHZ327714 HRV327714 IBR327714 ILN327714 IVJ327714 JFF327714 JPB327714 JYX327714 KIT327714 KSP327714 LCL327714 LMH327714 LWD327714 MFZ327714 MPV327714 MZR327714 NJN327714 NTJ327714 ODF327714 ONB327714 OWX327714 PGT327714 PQP327714 QAL327714 QKH327714 QUD327714 RDZ327714 RNV327714 RXR327714 SHN327714 SRJ327714 TBF327714 TLB327714 TUX327714 UET327714 UOP327714 UYL327714 VIH327714 VSD327714 WBZ327714 WLV327714 WVR327714 J393250 JF393250 TB393250 ACX393250 AMT393250 AWP393250 BGL393250 BQH393250 CAD393250 CJZ393250 CTV393250 DDR393250 DNN393250 DXJ393250 EHF393250 ERB393250 FAX393250 FKT393250 FUP393250 GEL393250 GOH393250 GYD393250 HHZ393250 HRV393250 IBR393250 ILN393250 IVJ393250 JFF393250 JPB393250 JYX393250 KIT393250 KSP393250 LCL393250 LMH393250 LWD393250 MFZ393250 MPV393250 MZR393250 NJN393250 NTJ393250 ODF393250 ONB393250 OWX393250 PGT393250 PQP393250 QAL393250 QKH393250 QUD393250 RDZ393250 RNV393250 RXR393250 SHN393250 SRJ393250 TBF393250 TLB393250 TUX393250 UET393250 UOP393250 UYL393250 VIH393250 VSD393250 WBZ393250 WLV393250 WVR393250 J458786 JF458786 TB458786 ACX458786 AMT458786 AWP458786 BGL458786 BQH458786 CAD458786 CJZ458786 CTV458786 DDR458786 DNN458786 DXJ458786 EHF458786 ERB458786 FAX458786 FKT458786 FUP458786 GEL458786 GOH458786 GYD458786 HHZ458786 HRV458786 IBR458786 ILN458786 IVJ458786 JFF458786 JPB458786 JYX458786 KIT458786 KSP458786 LCL458786 LMH458786 LWD458786 MFZ458786 MPV458786 MZR458786 NJN458786 NTJ458786 ODF458786 ONB458786 OWX458786 PGT458786 PQP458786 QAL458786 QKH458786 QUD458786 RDZ458786 RNV458786 RXR458786 SHN458786 SRJ458786 TBF458786 TLB458786 TUX458786 UET458786 UOP458786 UYL458786 VIH458786 VSD458786 WBZ458786 WLV458786 WVR458786 J524322 JF524322 TB524322 ACX524322 AMT524322 AWP524322 BGL524322 BQH524322 CAD524322 CJZ524322 CTV524322 DDR524322 DNN524322 DXJ524322 EHF524322 ERB524322 FAX524322 FKT524322 FUP524322 GEL524322 GOH524322 GYD524322 HHZ524322 HRV524322 IBR524322 ILN524322 IVJ524322 JFF524322 JPB524322 JYX524322 KIT524322 KSP524322 LCL524322 LMH524322 LWD524322 MFZ524322 MPV524322 MZR524322 NJN524322 NTJ524322 ODF524322 ONB524322 OWX524322 PGT524322 PQP524322 QAL524322 QKH524322 QUD524322 RDZ524322 RNV524322 RXR524322 SHN524322 SRJ524322 TBF524322 TLB524322 TUX524322 UET524322 UOP524322 UYL524322 VIH524322 VSD524322 WBZ524322 WLV524322 WVR524322 J589858 JF589858 TB589858 ACX589858 AMT589858 AWP589858 BGL589858 BQH589858 CAD589858 CJZ589858 CTV589858 DDR589858 DNN589858 DXJ589858 EHF589858 ERB589858 FAX589858 FKT589858 FUP589858 GEL589858 GOH589858 GYD589858 HHZ589858 HRV589858 IBR589858 ILN589858 IVJ589858 JFF589858 JPB589858 JYX589858 KIT589858 KSP589858 LCL589858 LMH589858 LWD589858 MFZ589858 MPV589858 MZR589858 NJN589858 NTJ589858 ODF589858 ONB589858 OWX589858 PGT589858 PQP589858 QAL589858 QKH589858 QUD589858 RDZ589858 RNV589858 RXR589858 SHN589858 SRJ589858 TBF589858 TLB589858 TUX589858 UET589858 UOP589858 UYL589858 VIH589858 VSD589858 WBZ589858 WLV589858 WVR589858 J655394 JF655394 TB655394 ACX655394 AMT655394 AWP655394 BGL655394 BQH655394 CAD655394 CJZ655394 CTV655394 DDR655394 DNN655394 DXJ655394 EHF655394 ERB655394 FAX655394 FKT655394 FUP655394 GEL655394 GOH655394 GYD655394 HHZ655394 HRV655394 IBR655394 ILN655394 IVJ655394 JFF655394 JPB655394 JYX655394 KIT655394 KSP655394 LCL655394 LMH655394 LWD655394 MFZ655394 MPV655394 MZR655394 NJN655394 NTJ655394 ODF655394 ONB655394 OWX655394 PGT655394 PQP655394 QAL655394 QKH655394 QUD655394 RDZ655394 RNV655394 RXR655394 SHN655394 SRJ655394 TBF655394 TLB655394 TUX655394 UET655394 UOP655394 UYL655394 VIH655394 VSD655394 WBZ655394 WLV655394 WVR655394 J720930 JF720930 TB720930 ACX720930 AMT720930 AWP720930 BGL720930 BQH720930 CAD720930 CJZ720930 CTV720930 DDR720930 DNN720930 DXJ720930 EHF720930 ERB720930 FAX720930 FKT720930 FUP720930 GEL720930 GOH720930 GYD720930 HHZ720930 HRV720930 IBR720930 ILN720930 IVJ720930 JFF720930 JPB720930 JYX720930 KIT720930 KSP720930 LCL720930 LMH720930 LWD720930 MFZ720930 MPV720930 MZR720930 NJN720930 NTJ720930 ODF720930 ONB720930 OWX720930 PGT720930 PQP720930 QAL720930 QKH720930 QUD720930 RDZ720930 RNV720930 RXR720930 SHN720930 SRJ720930 TBF720930 TLB720930 TUX720930 UET720930 UOP720930 UYL720930 VIH720930 VSD720930 WBZ720930 WLV720930 WVR720930 J786466 JF786466 TB786466 ACX786466 AMT786466 AWP786466 BGL786466 BQH786466 CAD786466 CJZ786466 CTV786466 DDR786466 DNN786466 DXJ786466 EHF786466 ERB786466 FAX786466 FKT786466 FUP786466 GEL786466 GOH786466 GYD786466 HHZ786466 HRV786466 IBR786466 ILN786466 IVJ786466 JFF786466 JPB786466 JYX786466 KIT786466 KSP786466 LCL786466 LMH786466 LWD786466 MFZ786466 MPV786466 MZR786466 NJN786466 NTJ786466 ODF786466 ONB786466 OWX786466 PGT786466 PQP786466 QAL786466 QKH786466 QUD786466 RDZ786466 RNV786466 RXR786466 SHN786466 SRJ786466 TBF786466 TLB786466 TUX786466 UET786466 UOP786466 UYL786466 VIH786466 VSD786466 WBZ786466 WLV786466 WVR786466 J852002 JF852002 TB852002 ACX852002 AMT852002 AWP852002 BGL852002 BQH852002 CAD852002 CJZ852002 CTV852002 DDR852002 DNN852002 DXJ852002 EHF852002 ERB852002 FAX852002 FKT852002 FUP852002 GEL852002 GOH852002 GYD852002 HHZ852002 HRV852002 IBR852002 ILN852002 IVJ852002 JFF852002 JPB852002 JYX852002 KIT852002 KSP852002 LCL852002 LMH852002 LWD852002 MFZ852002 MPV852002 MZR852002 NJN852002 NTJ852002 ODF852002 ONB852002 OWX852002 PGT852002 PQP852002 QAL852002 QKH852002 QUD852002 RDZ852002 RNV852002 RXR852002 SHN852002 SRJ852002 TBF852002 TLB852002 TUX852002 UET852002 UOP852002 UYL852002 VIH852002 VSD852002 WBZ852002 WLV852002 WVR852002 J917538 JF917538 TB917538 ACX917538 AMT917538 AWP917538 BGL917538 BQH917538 CAD917538 CJZ917538 CTV917538 DDR917538 DNN917538 DXJ917538 EHF917538 ERB917538 FAX917538 FKT917538 FUP917538 GEL917538 GOH917538 GYD917538 HHZ917538 HRV917538 IBR917538 ILN917538 IVJ917538 JFF917538 JPB917538 JYX917538 KIT917538 KSP917538 LCL917538 LMH917538 LWD917538 MFZ917538 MPV917538 MZR917538 NJN917538 NTJ917538 ODF917538 ONB917538 OWX917538 PGT917538 PQP917538 QAL917538 QKH917538 QUD917538 RDZ917538 RNV917538 RXR917538 SHN917538 SRJ917538 TBF917538 TLB917538 TUX917538 UET917538 UOP917538 UYL917538 VIH917538 VSD917538 WBZ917538 WLV917538 WVR917538 J983074 JF983074 TB983074 ACX983074 AMT983074 AWP983074 BGL983074 BQH983074 CAD983074 CJZ983074 CTV983074 DDR983074 DNN983074 DXJ983074 EHF983074 ERB983074 FAX983074 FKT983074 FUP983074 GEL983074 GOH983074 GYD983074 HHZ983074 HRV983074 IBR983074 ILN983074 IVJ983074 JFF983074 JPB983074 JYX983074 KIT983074 KSP983074 LCL983074 LMH983074 LWD983074 MFZ983074 MPV983074 MZR983074 NJN983074 NTJ983074 ODF983074 ONB983074 OWX983074 PGT983074 PQP983074 QAL983074 QKH983074 QUD983074 RDZ983074 RNV983074 RXR983074 SHN983074 SRJ983074 TBF983074 TLB983074 TUX983074 UET983074 UOP983074 UYL983074 VIH983074 VSD983074 WBZ983074 WLV983074 WVR983074" xr:uid="{53C05446-00BB-422B-8D49-08A5968D7533}"/>
  </dataValidations>
  <pageMargins left="0.2" right="0.2" top="0.75" bottom="0.75" header="0.3" footer="0.3"/>
  <pageSetup paperSize="9" orientation="landscape" r:id="rId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B45CF-667A-4D3E-8B80-561D1B2F1DB0}">
  <dimension ref="B2:Q30"/>
  <sheetViews>
    <sheetView zoomScaleNormal="100" workbookViewId="0">
      <pane xSplit="10" ySplit="9" topLeftCell="M16" activePane="bottomRight" state="frozen"/>
      <selection pane="topRight" activeCell="K1" sqref="K1"/>
      <selection pane="bottomLeft" activeCell="A9" sqref="A9"/>
      <selection pane="bottomRight" activeCell="Q31" sqref="Q31"/>
    </sheetView>
  </sheetViews>
  <sheetFormatPr defaultRowHeight="18.75"/>
  <cols>
    <col min="1" max="1" width="2.625" style="3" customWidth="1"/>
    <col min="2" max="2" width="20.125" style="9" bestFit="1" customWidth="1"/>
    <col min="3" max="3" width="14.375" style="3" bestFit="1" customWidth="1"/>
    <col min="4" max="4" width="13.125" style="3" bestFit="1" customWidth="1"/>
    <col min="5" max="5" width="40.625" style="3" customWidth="1"/>
    <col min="6" max="6" width="6.25" style="3" customWidth="1"/>
    <col min="7" max="8" width="9.875" style="200" bestFit="1" customWidth="1"/>
    <col min="9" max="9" width="13" style="11" bestFit="1" customWidth="1"/>
    <col min="10" max="10" width="29.5" style="3" customWidth="1"/>
    <col min="11" max="11" width="22.375" style="3" bestFit="1" customWidth="1"/>
    <col min="12" max="12" width="11" style="9" customWidth="1"/>
    <col min="13" max="13" width="13.75" style="10" customWidth="1"/>
    <col min="14" max="14" width="6.375" style="3" customWidth="1"/>
    <col min="15" max="15" width="13.25" style="11" customWidth="1"/>
    <col min="16" max="16" width="14.5" style="126" customWidth="1"/>
    <col min="17" max="17" width="15.625" style="13" customWidth="1"/>
    <col min="18" max="256" width="9" style="3"/>
    <col min="257" max="257" width="2.625" style="3" customWidth="1"/>
    <col min="258" max="258" width="20.125" style="3" bestFit="1"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13" style="3" bestFit="1" customWidth="1"/>
    <col min="266" max="266" width="29.5" style="3" customWidth="1"/>
    <col min="267" max="267" width="22.375" style="3" bestFit="1" customWidth="1"/>
    <col min="268" max="268" width="11"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20.125" style="3" bestFit="1"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13" style="3" bestFit="1" customWidth="1"/>
    <col min="522" max="522" width="29.5" style="3" customWidth="1"/>
    <col min="523" max="523" width="22.375" style="3" bestFit="1" customWidth="1"/>
    <col min="524" max="524" width="11"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20.125" style="3" bestFit="1"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13" style="3" bestFit="1" customWidth="1"/>
    <col min="778" max="778" width="29.5" style="3" customWidth="1"/>
    <col min="779" max="779" width="22.375" style="3" bestFit="1" customWidth="1"/>
    <col min="780" max="780" width="11"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20.125" style="3" bestFit="1"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13" style="3" bestFit="1" customWidth="1"/>
    <col min="1034" max="1034" width="29.5" style="3" customWidth="1"/>
    <col min="1035" max="1035" width="22.375" style="3" bestFit="1"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20.125" style="3" bestFit="1"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13" style="3" bestFit="1" customWidth="1"/>
    <col min="1290" max="1290" width="29.5" style="3" customWidth="1"/>
    <col min="1291" max="1291" width="22.375" style="3" bestFit="1"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20.125" style="3" bestFit="1"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13" style="3" bestFit="1" customWidth="1"/>
    <col min="1546" max="1546" width="29.5" style="3" customWidth="1"/>
    <col min="1547" max="1547" width="22.375" style="3" bestFit="1"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20.125" style="3" bestFit="1"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13" style="3" bestFit="1" customWidth="1"/>
    <col min="1802" max="1802" width="29.5" style="3" customWidth="1"/>
    <col min="1803" max="1803" width="22.375" style="3" bestFit="1"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20.125" style="3" bestFit="1"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13" style="3" bestFit="1" customWidth="1"/>
    <col min="2058" max="2058" width="29.5" style="3" customWidth="1"/>
    <col min="2059" max="2059" width="22.375" style="3" bestFit="1"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20.125" style="3" bestFit="1"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13" style="3" bestFit="1" customWidth="1"/>
    <col min="2314" max="2314" width="29.5" style="3" customWidth="1"/>
    <col min="2315" max="2315" width="22.375" style="3" bestFit="1"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20.125" style="3" bestFit="1"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13" style="3" bestFit="1" customWidth="1"/>
    <col min="2570" max="2570" width="29.5" style="3" customWidth="1"/>
    <col min="2571" max="2571" width="22.375" style="3" bestFit="1"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20.125" style="3" bestFit="1"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13" style="3" bestFit="1" customWidth="1"/>
    <col min="2826" max="2826" width="29.5" style="3" customWidth="1"/>
    <col min="2827" max="2827" width="22.375" style="3" bestFit="1"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20.125" style="3" bestFit="1"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13" style="3" bestFit="1" customWidth="1"/>
    <col min="3082" max="3082" width="29.5" style="3" customWidth="1"/>
    <col min="3083" max="3083" width="22.375" style="3" bestFit="1"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20.125" style="3" bestFit="1"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13" style="3" bestFit="1" customWidth="1"/>
    <col min="3338" max="3338" width="29.5" style="3" customWidth="1"/>
    <col min="3339" max="3339" width="22.375" style="3" bestFit="1"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20.125" style="3" bestFit="1"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13" style="3" bestFit="1" customWidth="1"/>
    <col min="3594" max="3594" width="29.5" style="3" customWidth="1"/>
    <col min="3595" max="3595" width="22.375" style="3" bestFit="1"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20.125" style="3" bestFit="1"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13" style="3" bestFit="1" customWidth="1"/>
    <col min="3850" max="3850" width="29.5" style="3" customWidth="1"/>
    <col min="3851" max="3851" width="22.375" style="3" bestFit="1"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20.125" style="3" bestFit="1"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13" style="3" bestFit="1" customWidth="1"/>
    <col min="4106" max="4106" width="29.5" style="3" customWidth="1"/>
    <col min="4107" max="4107" width="22.375" style="3" bestFit="1"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20.125" style="3" bestFit="1"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13" style="3" bestFit="1" customWidth="1"/>
    <col min="4362" max="4362" width="29.5" style="3" customWidth="1"/>
    <col min="4363" max="4363" width="22.375" style="3" bestFit="1"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20.125" style="3" bestFit="1"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13" style="3" bestFit="1" customWidth="1"/>
    <col min="4618" max="4618" width="29.5" style="3" customWidth="1"/>
    <col min="4619" max="4619" width="22.375" style="3" bestFit="1"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20.125" style="3" bestFit="1"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13" style="3" bestFit="1" customWidth="1"/>
    <col min="4874" max="4874" width="29.5" style="3" customWidth="1"/>
    <col min="4875" max="4875" width="22.375" style="3" bestFit="1"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20.125" style="3" bestFit="1"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13" style="3" bestFit="1" customWidth="1"/>
    <col min="5130" max="5130" width="29.5" style="3" customWidth="1"/>
    <col min="5131" max="5131" width="22.375" style="3" bestFit="1"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20.125" style="3" bestFit="1"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13" style="3" bestFit="1" customWidth="1"/>
    <col min="5386" max="5386" width="29.5" style="3" customWidth="1"/>
    <col min="5387" max="5387" width="22.375" style="3" bestFit="1"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20.125" style="3" bestFit="1"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13" style="3" bestFit="1" customWidth="1"/>
    <col min="5642" max="5642" width="29.5" style="3" customWidth="1"/>
    <col min="5643" max="5643" width="22.375" style="3" bestFit="1"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20.125" style="3" bestFit="1"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13" style="3" bestFit="1" customWidth="1"/>
    <col min="5898" max="5898" width="29.5" style="3" customWidth="1"/>
    <col min="5899" max="5899" width="22.375" style="3" bestFit="1"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20.125" style="3" bestFit="1"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13" style="3" bestFit="1" customWidth="1"/>
    <col min="6154" max="6154" width="29.5" style="3" customWidth="1"/>
    <col min="6155" max="6155" width="22.375" style="3" bestFit="1"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20.125" style="3" bestFit="1"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13" style="3" bestFit="1" customWidth="1"/>
    <col min="6410" max="6410" width="29.5" style="3" customWidth="1"/>
    <col min="6411" max="6411" width="22.375" style="3" bestFit="1"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20.125" style="3" bestFit="1"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13" style="3" bestFit="1" customWidth="1"/>
    <col min="6666" max="6666" width="29.5" style="3" customWidth="1"/>
    <col min="6667" max="6667" width="22.375" style="3" bestFit="1"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20.125" style="3" bestFit="1"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13" style="3" bestFit="1" customWidth="1"/>
    <col min="6922" max="6922" width="29.5" style="3" customWidth="1"/>
    <col min="6923" max="6923" width="22.375" style="3" bestFit="1"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20.125" style="3" bestFit="1"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13" style="3" bestFit="1" customWidth="1"/>
    <col min="7178" max="7178" width="29.5" style="3" customWidth="1"/>
    <col min="7179" max="7179" width="22.375" style="3" bestFit="1"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20.125" style="3" bestFit="1"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13" style="3" bestFit="1" customWidth="1"/>
    <col min="7434" max="7434" width="29.5" style="3" customWidth="1"/>
    <col min="7435" max="7435" width="22.375" style="3" bestFit="1"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20.125" style="3" bestFit="1"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13" style="3" bestFit="1" customWidth="1"/>
    <col min="7690" max="7690" width="29.5" style="3" customWidth="1"/>
    <col min="7691" max="7691" width="22.375" style="3" bestFit="1"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20.125" style="3" bestFit="1"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13" style="3" bestFit="1" customWidth="1"/>
    <col min="7946" max="7946" width="29.5" style="3" customWidth="1"/>
    <col min="7947" max="7947" width="22.375" style="3" bestFit="1"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20.125" style="3" bestFit="1"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13" style="3" bestFit="1" customWidth="1"/>
    <col min="8202" max="8202" width="29.5" style="3" customWidth="1"/>
    <col min="8203" max="8203" width="22.375" style="3" bestFit="1"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20.125" style="3" bestFit="1"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13" style="3" bestFit="1" customWidth="1"/>
    <col min="8458" max="8458" width="29.5" style="3" customWidth="1"/>
    <col min="8459" max="8459" width="22.375" style="3" bestFit="1"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20.125" style="3" bestFit="1"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13" style="3" bestFit="1" customWidth="1"/>
    <col min="8714" max="8714" width="29.5" style="3" customWidth="1"/>
    <col min="8715" max="8715" width="22.375" style="3" bestFit="1"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20.125" style="3" bestFit="1"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13" style="3" bestFit="1" customWidth="1"/>
    <col min="8970" max="8970" width="29.5" style="3" customWidth="1"/>
    <col min="8971" max="8971" width="22.375" style="3" bestFit="1"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20.125" style="3" bestFit="1"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13" style="3" bestFit="1" customWidth="1"/>
    <col min="9226" max="9226" width="29.5" style="3" customWidth="1"/>
    <col min="9227" max="9227" width="22.375" style="3" bestFit="1"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20.125" style="3" bestFit="1"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13" style="3" bestFit="1" customWidth="1"/>
    <col min="9482" max="9482" width="29.5" style="3" customWidth="1"/>
    <col min="9483" max="9483" width="22.375" style="3" bestFit="1"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20.125" style="3" bestFit="1"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13" style="3" bestFit="1" customWidth="1"/>
    <col min="9738" max="9738" width="29.5" style="3" customWidth="1"/>
    <col min="9739" max="9739" width="22.375" style="3" bestFit="1"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20.125" style="3" bestFit="1"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13" style="3" bestFit="1" customWidth="1"/>
    <col min="9994" max="9994" width="29.5" style="3" customWidth="1"/>
    <col min="9995" max="9995" width="22.375" style="3" bestFit="1"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20.125" style="3" bestFit="1"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13" style="3" bestFit="1" customWidth="1"/>
    <col min="10250" max="10250" width="29.5" style="3" customWidth="1"/>
    <col min="10251" max="10251" width="22.375" style="3" bestFit="1"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20.125" style="3" bestFit="1"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13" style="3" bestFit="1" customWidth="1"/>
    <col min="10506" max="10506" width="29.5" style="3" customWidth="1"/>
    <col min="10507" max="10507" width="22.375" style="3" bestFit="1"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20.125" style="3" bestFit="1"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13" style="3" bestFit="1" customWidth="1"/>
    <col min="10762" max="10762" width="29.5" style="3" customWidth="1"/>
    <col min="10763" max="10763" width="22.375" style="3" bestFit="1"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20.125" style="3" bestFit="1"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13" style="3" bestFit="1" customWidth="1"/>
    <col min="11018" max="11018" width="29.5" style="3" customWidth="1"/>
    <col min="11019" max="11019" width="22.375" style="3" bestFit="1"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20.125" style="3" bestFit="1"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13" style="3" bestFit="1" customWidth="1"/>
    <col min="11274" max="11274" width="29.5" style="3" customWidth="1"/>
    <col min="11275" max="11275" width="22.375" style="3" bestFit="1"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20.125" style="3" bestFit="1"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13" style="3" bestFit="1" customWidth="1"/>
    <col min="11530" max="11530" width="29.5" style="3" customWidth="1"/>
    <col min="11531" max="11531" width="22.375" style="3" bestFit="1"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20.125" style="3" bestFit="1"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13" style="3" bestFit="1" customWidth="1"/>
    <col min="11786" max="11786" width="29.5" style="3" customWidth="1"/>
    <col min="11787" max="11787" width="22.375" style="3" bestFit="1"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20.125" style="3" bestFit="1"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13" style="3" bestFit="1" customWidth="1"/>
    <col min="12042" max="12042" width="29.5" style="3" customWidth="1"/>
    <col min="12043" max="12043" width="22.375" style="3" bestFit="1"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20.125" style="3" bestFit="1"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13" style="3" bestFit="1" customWidth="1"/>
    <col min="12298" max="12298" width="29.5" style="3" customWidth="1"/>
    <col min="12299" max="12299" width="22.375" style="3" bestFit="1"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20.125" style="3" bestFit="1"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13" style="3" bestFit="1" customWidth="1"/>
    <col min="12554" max="12554" width="29.5" style="3" customWidth="1"/>
    <col min="12555" max="12555" width="22.375" style="3" bestFit="1"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20.125" style="3" bestFit="1"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13" style="3" bestFit="1" customWidth="1"/>
    <col min="12810" max="12810" width="29.5" style="3" customWidth="1"/>
    <col min="12811" max="12811" width="22.375" style="3" bestFit="1"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20.125" style="3" bestFit="1"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13" style="3" bestFit="1" customWidth="1"/>
    <col min="13066" max="13066" width="29.5" style="3" customWidth="1"/>
    <col min="13067" max="13067" width="22.375" style="3" bestFit="1"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20.125" style="3" bestFit="1"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13" style="3" bestFit="1" customWidth="1"/>
    <col min="13322" max="13322" width="29.5" style="3" customWidth="1"/>
    <col min="13323" max="13323" width="22.375" style="3" bestFit="1"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20.125" style="3" bestFit="1"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13" style="3" bestFit="1" customWidth="1"/>
    <col min="13578" max="13578" width="29.5" style="3" customWidth="1"/>
    <col min="13579" max="13579" width="22.375" style="3" bestFit="1"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20.125" style="3" bestFit="1"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13" style="3" bestFit="1" customWidth="1"/>
    <col min="13834" max="13834" width="29.5" style="3" customWidth="1"/>
    <col min="13835" max="13835" width="22.375" style="3" bestFit="1"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20.125" style="3" bestFit="1"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13" style="3" bestFit="1" customWidth="1"/>
    <col min="14090" max="14090" width="29.5" style="3" customWidth="1"/>
    <col min="14091" max="14091" width="22.375" style="3" bestFit="1"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20.125" style="3" bestFit="1"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13" style="3" bestFit="1" customWidth="1"/>
    <col min="14346" max="14346" width="29.5" style="3" customWidth="1"/>
    <col min="14347" max="14347" width="22.375" style="3" bestFit="1"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20.125" style="3" bestFit="1"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13" style="3" bestFit="1" customWidth="1"/>
    <col min="14602" max="14602" width="29.5" style="3" customWidth="1"/>
    <col min="14603" max="14603" width="22.375" style="3" bestFit="1"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20.125" style="3" bestFit="1"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13" style="3" bestFit="1" customWidth="1"/>
    <col min="14858" max="14858" width="29.5" style="3" customWidth="1"/>
    <col min="14859" max="14859" width="22.375" style="3" bestFit="1"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20.125" style="3" bestFit="1"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13" style="3" bestFit="1" customWidth="1"/>
    <col min="15114" max="15114" width="29.5" style="3" customWidth="1"/>
    <col min="15115" max="15115" width="22.375" style="3" bestFit="1"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20.125" style="3" bestFit="1"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13" style="3" bestFit="1" customWidth="1"/>
    <col min="15370" max="15370" width="29.5" style="3" customWidth="1"/>
    <col min="15371" max="15371" width="22.375" style="3" bestFit="1"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20.125" style="3" bestFit="1"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13" style="3" bestFit="1" customWidth="1"/>
    <col min="15626" max="15626" width="29.5" style="3" customWidth="1"/>
    <col min="15627" max="15627" width="22.375" style="3" bestFit="1"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20.125" style="3" bestFit="1"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13" style="3" bestFit="1" customWidth="1"/>
    <col min="15882" max="15882" width="29.5" style="3" customWidth="1"/>
    <col min="15883" max="15883" width="22.375" style="3" bestFit="1"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20.125" style="3" bestFit="1"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13" style="3" bestFit="1" customWidth="1"/>
    <col min="16138" max="16138" width="29.5" style="3" customWidth="1"/>
    <col min="16139" max="16139" width="22.375" style="3" bestFit="1"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6678</v>
      </c>
      <c r="G2" s="4" t="s">
        <v>2</v>
      </c>
      <c r="H2" s="5"/>
      <c r="I2" s="6"/>
      <c r="J2" s="125">
        <f>SUM(H:H)</f>
        <v>132529</v>
      </c>
    </row>
    <row r="3" spans="2:17" ht="20.100000000000001" customHeight="1">
      <c r="B3" s="1" t="s">
        <v>3</v>
      </c>
      <c r="C3" s="1"/>
      <c r="D3" s="1"/>
      <c r="E3" s="14" t="s">
        <v>6679</v>
      </c>
    </row>
    <row r="4" spans="2:17" ht="20.100000000000001" customHeight="1">
      <c r="B4" s="1" t="s">
        <v>5</v>
      </c>
      <c r="C4" s="1"/>
      <c r="D4" s="1"/>
      <c r="E4" s="14">
        <v>200091</v>
      </c>
      <c r="J4" s="127"/>
    </row>
    <row r="5" spans="2:17" ht="20.100000000000001" customHeight="1">
      <c r="B5" s="1" t="s">
        <v>6</v>
      </c>
      <c r="C5" s="1"/>
      <c r="D5" s="1"/>
      <c r="E5" s="15">
        <v>44837</v>
      </c>
      <c r="J5" s="127"/>
    </row>
    <row r="6" spans="2:17" ht="20.100000000000001" customHeight="1">
      <c r="B6" s="1" t="s">
        <v>8</v>
      </c>
      <c r="C6" s="1"/>
      <c r="D6" s="1"/>
      <c r="E6" s="15"/>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383" t="s">
        <v>14</v>
      </c>
      <c r="H9" s="384" t="s">
        <v>15</v>
      </c>
      <c r="I9" s="18" t="s">
        <v>16</v>
      </c>
      <c r="J9" s="17" t="s">
        <v>17</v>
      </c>
      <c r="K9" s="17" t="s">
        <v>18</v>
      </c>
      <c r="L9" s="17" t="s">
        <v>19</v>
      </c>
      <c r="M9" s="19" t="s">
        <v>20</v>
      </c>
      <c r="N9" s="16" t="s">
        <v>21</v>
      </c>
      <c r="O9" s="17" t="s">
        <v>22</v>
      </c>
      <c r="P9" s="19" t="s">
        <v>23</v>
      </c>
      <c r="Q9" s="21" t="s">
        <v>24</v>
      </c>
    </row>
    <row r="10" spans="2:17" s="9" customFormat="1" ht="19.7" customHeight="1">
      <c r="B10" s="16">
        <v>8</v>
      </c>
      <c r="C10" s="16" t="s">
        <v>645</v>
      </c>
      <c r="D10" s="16" t="s">
        <v>645</v>
      </c>
      <c r="E10" s="54" t="s">
        <v>6680</v>
      </c>
      <c r="F10" s="54">
        <v>1</v>
      </c>
      <c r="G10" s="278">
        <v>17500</v>
      </c>
      <c r="H10" s="278">
        <f>F10*G10</f>
        <v>17500</v>
      </c>
      <c r="I10" s="18"/>
      <c r="J10" s="54" t="s">
        <v>6680</v>
      </c>
      <c r="K10" s="17" t="s">
        <v>2774</v>
      </c>
      <c r="L10" s="17"/>
      <c r="M10" s="19">
        <v>44824</v>
      </c>
      <c r="N10" s="16"/>
      <c r="O10" s="56">
        <v>44848</v>
      </c>
      <c r="P10" s="19"/>
      <c r="Q10" s="21">
        <v>44841</v>
      </c>
    </row>
    <row r="11" spans="2:17" s="9" customFormat="1" ht="19.7" customHeight="1">
      <c r="B11" s="16">
        <v>8</v>
      </c>
      <c r="C11" s="16" t="s">
        <v>645</v>
      </c>
      <c r="D11" s="16" t="s">
        <v>645</v>
      </c>
      <c r="E11" s="54" t="s">
        <v>7780</v>
      </c>
      <c r="F11" s="54">
        <v>1</v>
      </c>
      <c r="G11" s="278">
        <v>7700</v>
      </c>
      <c r="H11" s="278">
        <f t="shared" ref="H11:H27" si="0">F11*G11</f>
        <v>7700</v>
      </c>
      <c r="I11" s="18"/>
      <c r="J11" s="54" t="s">
        <v>6684</v>
      </c>
      <c r="K11" s="17" t="s">
        <v>2774</v>
      </c>
      <c r="L11" s="16"/>
      <c r="M11" s="19">
        <v>44824</v>
      </c>
      <c r="N11" s="16"/>
      <c r="O11" s="56">
        <v>44848</v>
      </c>
      <c r="P11" s="56"/>
      <c r="Q11" s="21">
        <v>44841</v>
      </c>
    </row>
    <row r="12" spans="2:17" s="9" customFormat="1" ht="19.7" customHeight="1">
      <c r="B12" s="16">
        <v>8</v>
      </c>
      <c r="C12" s="16" t="s">
        <v>645</v>
      </c>
      <c r="D12" s="16" t="s">
        <v>645</v>
      </c>
      <c r="E12" s="54" t="s">
        <v>6685</v>
      </c>
      <c r="F12" s="54">
        <v>1</v>
      </c>
      <c r="G12" s="278">
        <v>5500</v>
      </c>
      <c r="H12" s="278">
        <f t="shared" si="0"/>
        <v>5500</v>
      </c>
      <c r="I12" s="18"/>
      <c r="J12" s="54" t="s">
        <v>6685</v>
      </c>
      <c r="K12" s="17" t="s">
        <v>2774</v>
      </c>
      <c r="L12" s="16"/>
      <c r="M12" s="19">
        <v>44824</v>
      </c>
      <c r="N12" s="16"/>
      <c r="O12" s="56">
        <v>44848</v>
      </c>
      <c r="P12" s="56"/>
      <c r="Q12" s="21">
        <v>44841</v>
      </c>
    </row>
    <row r="13" spans="2:17" s="9" customFormat="1" ht="19.7" customHeight="1">
      <c r="B13" s="16">
        <v>8</v>
      </c>
      <c r="C13" s="16" t="s">
        <v>645</v>
      </c>
      <c r="D13" s="16" t="s">
        <v>645</v>
      </c>
      <c r="E13" s="54" t="s">
        <v>6687</v>
      </c>
      <c r="F13" s="54">
        <v>1</v>
      </c>
      <c r="G13" s="278">
        <v>9500</v>
      </c>
      <c r="H13" s="278">
        <f t="shared" si="0"/>
        <v>9500</v>
      </c>
      <c r="I13" s="18"/>
      <c r="J13" s="54" t="s">
        <v>6687</v>
      </c>
      <c r="K13" s="17" t="s">
        <v>2774</v>
      </c>
      <c r="L13" s="16"/>
      <c r="M13" s="19">
        <v>44824</v>
      </c>
      <c r="N13" s="16"/>
      <c r="O13" s="56">
        <v>44848</v>
      </c>
      <c r="P13" s="56"/>
      <c r="Q13" s="21">
        <v>44841</v>
      </c>
    </row>
    <row r="14" spans="2:17" s="9" customFormat="1" ht="19.7" customHeight="1">
      <c r="B14" s="16">
        <v>8</v>
      </c>
      <c r="C14" s="16" t="s">
        <v>645</v>
      </c>
      <c r="D14" s="16" t="s">
        <v>645</v>
      </c>
      <c r="E14" s="145" t="s">
        <v>6688</v>
      </c>
      <c r="F14" s="54">
        <v>1</v>
      </c>
      <c r="G14" s="520">
        <v>4500</v>
      </c>
      <c r="H14" s="278">
        <f t="shared" si="0"/>
        <v>4500</v>
      </c>
      <c r="I14" s="17"/>
      <c r="J14" s="145" t="s">
        <v>6688</v>
      </c>
      <c r="K14" s="17" t="s">
        <v>2774</v>
      </c>
      <c r="L14" s="16"/>
      <c r="M14" s="19">
        <v>44824</v>
      </c>
      <c r="N14" s="16"/>
      <c r="O14" s="56">
        <v>44848</v>
      </c>
      <c r="P14" s="56"/>
      <c r="Q14" s="21">
        <v>44841</v>
      </c>
    </row>
    <row r="15" spans="2:17" s="9" customFormat="1" ht="19.7" customHeight="1">
      <c r="B15" s="16">
        <v>8</v>
      </c>
      <c r="C15" s="16" t="s">
        <v>492</v>
      </c>
      <c r="D15" s="16" t="s">
        <v>492</v>
      </c>
      <c r="E15" s="54" t="s">
        <v>6689</v>
      </c>
      <c r="F15" s="54">
        <v>1</v>
      </c>
      <c r="G15" s="54">
        <v>1630</v>
      </c>
      <c r="H15" s="278">
        <f t="shared" si="0"/>
        <v>1630</v>
      </c>
      <c r="I15" s="17"/>
      <c r="J15" s="54" t="s">
        <v>6690</v>
      </c>
      <c r="K15" s="17" t="s">
        <v>6691</v>
      </c>
      <c r="L15" s="17"/>
      <c r="M15" s="19"/>
      <c r="N15" s="16"/>
      <c r="O15" s="17"/>
      <c r="P15" s="19"/>
      <c r="Q15" s="21">
        <v>44830</v>
      </c>
    </row>
    <row r="16" spans="2:17" s="9" customFormat="1" ht="19.7" customHeight="1">
      <c r="B16" s="16">
        <v>8</v>
      </c>
      <c r="C16" s="16" t="s">
        <v>492</v>
      </c>
      <c r="D16" s="16" t="s">
        <v>492</v>
      </c>
      <c r="E16" s="54" t="s">
        <v>7781</v>
      </c>
      <c r="F16" s="54">
        <v>4</v>
      </c>
      <c r="G16" s="54">
        <v>230</v>
      </c>
      <c r="H16" s="278">
        <f t="shared" si="0"/>
        <v>920</v>
      </c>
      <c r="I16" s="17"/>
      <c r="J16" s="54" t="s">
        <v>6693</v>
      </c>
      <c r="K16" s="17" t="s">
        <v>6691</v>
      </c>
      <c r="L16" s="17"/>
      <c r="M16" s="19"/>
      <c r="N16" s="16"/>
      <c r="O16" s="17"/>
      <c r="P16" s="19"/>
      <c r="Q16" s="21">
        <v>44830</v>
      </c>
    </row>
    <row r="17" spans="2:17" s="9" customFormat="1" ht="19.7" customHeight="1">
      <c r="B17" s="16">
        <v>8</v>
      </c>
      <c r="C17" s="16" t="s">
        <v>492</v>
      </c>
      <c r="D17" s="16" t="s">
        <v>492</v>
      </c>
      <c r="E17" s="54" t="s">
        <v>1224</v>
      </c>
      <c r="F17" s="54">
        <v>1</v>
      </c>
      <c r="G17" s="54">
        <v>319</v>
      </c>
      <c r="H17" s="278">
        <f t="shared" si="0"/>
        <v>319</v>
      </c>
      <c r="I17" s="17"/>
      <c r="J17" s="54" t="s">
        <v>1225</v>
      </c>
      <c r="K17" s="17" t="s">
        <v>6691</v>
      </c>
      <c r="L17" s="16"/>
      <c r="M17" s="19"/>
      <c r="N17" s="16"/>
      <c r="O17" s="56"/>
      <c r="P17" s="56"/>
      <c r="Q17" s="21">
        <v>44830</v>
      </c>
    </row>
    <row r="18" spans="2:17" s="9" customFormat="1" ht="19.7" customHeight="1">
      <c r="B18" s="16">
        <v>8</v>
      </c>
      <c r="C18" s="16" t="s">
        <v>492</v>
      </c>
      <c r="D18" s="16" t="s">
        <v>492</v>
      </c>
      <c r="E18" s="54" t="s">
        <v>6694</v>
      </c>
      <c r="F18" s="54">
        <v>1</v>
      </c>
      <c r="G18" s="54">
        <v>78</v>
      </c>
      <c r="H18" s="278">
        <f t="shared" si="0"/>
        <v>78</v>
      </c>
      <c r="I18" s="17"/>
      <c r="J18" s="54" t="s">
        <v>2815</v>
      </c>
      <c r="K18" s="17" t="s">
        <v>6691</v>
      </c>
      <c r="L18" s="16"/>
      <c r="M18" s="19"/>
      <c r="N18" s="16"/>
      <c r="O18" s="56"/>
      <c r="P18" s="56"/>
      <c r="Q18" s="21">
        <v>44830</v>
      </c>
    </row>
    <row r="19" spans="2:17" s="9" customFormat="1" ht="19.7" customHeight="1">
      <c r="B19" s="16">
        <v>8</v>
      </c>
      <c r="C19" s="16" t="s">
        <v>492</v>
      </c>
      <c r="D19" s="16" t="s">
        <v>492</v>
      </c>
      <c r="E19" s="54" t="s">
        <v>1228</v>
      </c>
      <c r="F19" s="54">
        <v>1</v>
      </c>
      <c r="G19" s="54">
        <v>4570</v>
      </c>
      <c r="H19" s="278">
        <f t="shared" si="0"/>
        <v>4570</v>
      </c>
      <c r="I19" s="17"/>
      <c r="J19" s="54" t="s">
        <v>1229</v>
      </c>
      <c r="K19" s="17" t="s">
        <v>6691</v>
      </c>
      <c r="L19" s="16"/>
      <c r="M19" s="19"/>
      <c r="N19" s="16"/>
      <c r="O19" s="56"/>
      <c r="P19" s="56"/>
      <c r="Q19" s="21">
        <v>44830</v>
      </c>
    </row>
    <row r="20" spans="2:17" s="9" customFormat="1" ht="19.7" customHeight="1">
      <c r="B20" s="16">
        <v>8</v>
      </c>
      <c r="C20" s="16" t="s">
        <v>492</v>
      </c>
      <c r="D20" s="16" t="s">
        <v>492</v>
      </c>
      <c r="E20" s="54" t="s">
        <v>6695</v>
      </c>
      <c r="F20" s="54">
        <v>1</v>
      </c>
      <c r="G20" s="54">
        <v>1870</v>
      </c>
      <c r="H20" s="278">
        <f t="shared" si="0"/>
        <v>1870</v>
      </c>
      <c r="I20" s="17"/>
      <c r="J20" s="54" t="s">
        <v>6696</v>
      </c>
      <c r="K20" s="17" t="s">
        <v>6691</v>
      </c>
      <c r="L20" s="17"/>
      <c r="M20" s="19"/>
      <c r="N20" s="16"/>
      <c r="O20" s="17"/>
      <c r="P20" s="19"/>
      <c r="Q20" s="21">
        <v>44830</v>
      </c>
    </row>
    <row r="21" spans="2:17" s="9" customFormat="1" ht="19.7" customHeight="1">
      <c r="B21" s="16">
        <v>8</v>
      </c>
      <c r="C21" s="16" t="s">
        <v>492</v>
      </c>
      <c r="D21" s="16" t="s">
        <v>492</v>
      </c>
      <c r="E21" s="54" t="s">
        <v>6697</v>
      </c>
      <c r="F21" s="54">
        <v>1</v>
      </c>
      <c r="G21" s="54">
        <v>5390</v>
      </c>
      <c r="H21" s="278">
        <f t="shared" si="0"/>
        <v>5390</v>
      </c>
      <c r="I21" s="17"/>
      <c r="J21" s="54" t="s">
        <v>6698</v>
      </c>
      <c r="K21" s="17" t="s">
        <v>6691</v>
      </c>
      <c r="L21" s="16"/>
      <c r="M21" s="19"/>
      <c r="N21" s="16"/>
      <c r="O21" s="56"/>
      <c r="P21" s="56"/>
      <c r="Q21" s="21">
        <v>44830</v>
      </c>
    </row>
    <row r="22" spans="2:17" s="9" customFormat="1" ht="19.7" customHeight="1">
      <c r="B22" s="16">
        <v>8</v>
      </c>
      <c r="C22" s="16" t="s">
        <v>492</v>
      </c>
      <c r="D22" s="16" t="s">
        <v>492</v>
      </c>
      <c r="E22" s="54" t="s">
        <v>6699</v>
      </c>
      <c r="F22" s="54">
        <v>1</v>
      </c>
      <c r="G22" s="54">
        <v>4390</v>
      </c>
      <c r="H22" s="278">
        <f t="shared" si="0"/>
        <v>4390</v>
      </c>
      <c r="I22" s="17"/>
      <c r="J22" s="54" t="s">
        <v>6700</v>
      </c>
      <c r="K22" s="17" t="s">
        <v>6691</v>
      </c>
      <c r="L22" s="16"/>
      <c r="M22" s="19"/>
      <c r="N22" s="16"/>
      <c r="O22" s="56"/>
      <c r="P22" s="56"/>
      <c r="Q22" s="21">
        <v>44830</v>
      </c>
    </row>
    <row r="23" spans="2:17" s="9" customFormat="1" ht="19.7" customHeight="1">
      <c r="B23" s="16">
        <v>8</v>
      </c>
      <c r="C23" s="16" t="s">
        <v>492</v>
      </c>
      <c r="D23" s="16" t="s">
        <v>492</v>
      </c>
      <c r="E23" s="54" t="s">
        <v>6701</v>
      </c>
      <c r="F23" s="54">
        <v>1</v>
      </c>
      <c r="G23" s="54">
        <v>155</v>
      </c>
      <c r="H23" s="278">
        <f t="shared" si="0"/>
        <v>155</v>
      </c>
      <c r="I23" s="17"/>
      <c r="J23" s="54" t="s">
        <v>6702</v>
      </c>
      <c r="K23" s="17" t="s">
        <v>6691</v>
      </c>
      <c r="L23" s="16"/>
      <c r="M23" s="19"/>
      <c r="N23" s="16"/>
      <c r="O23" s="56"/>
      <c r="P23" s="56"/>
      <c r="Q23" s="21">
        <v>44830</v>
      </c>
    </row>
    <row r="24" spans="2:17" s="9" customFormat="1" ht="19.7" customHeight="1">
      <c r="B24" s="16">
        <v>8</v>
      </c>
      <c r="C24" s="16" t="s">
        <v>492</v>
      </c>
      <c r="D24" s="16" t="s">
        <v>492</v>
      </c>
      <c r="E24" s="54" t="s">
        <v>1230</v>
      </c>
      <c r="F24" s="54">
        <v>2</v>
      </c>
      <c r="G24" s="54">
        <v>270</v>
      </c>
      <c r="H24" s="278">
        <f t="shared" si="0"/>
        <v>540</v>
      </c>
      <c r="I24" s="17"/>
      <c r="J24" s="54" t="s">
        <v>1231</v>
      </c>
      <c r="K24" s="17" t="s">
        <v>6691</v>
      </c>
      <c r="L24" s="17"/>
      <c r="M24" s="19"/>
      <c r="N24" s="16"/>
      <c r="O24" s="17"/>
      <c r="P24" s="19"/>
      <c r="Q24" s="21">
        <v>44830</v>
      </c>
    </row>
    <row r="25" spans="2:17" s="9" customFormat="1" ht="19.7" customHeight="1">
      <c r="B25" s="16">
        <v>8</v>
      </c>
      <c r="C25" s="16" t="s">
        <v>492</v>
      </c>
      <c r="D25" s="16" t="s">
        <v>492</v>
      </c>
      <c r="E25" s="54" t="s">
        <v>1232</v>
      </c>
      <c r="F25" s="54">
        <v>1</v>
      </c>
      <c r="G25" s="54">
        <v>300</v>
      </c>
      <c r="H25" s="278">
        <f t="shared" si="0"/>
        <v>300</v>
      </c>
      <c r="I25" s="17"/>
      <c r="J25" s="54" t="s">
        <v>1231</v>
      </c>
      <c r="K25" s="17" t="s">
        <v>6691</v>
      </c>
      <c r="L25" s="16"/>
      <c r="M25" s="19"/>
      <c r="N25" s="16"/>
      <c r="O25" s="56"/>
      <c r="P25" s="56"/>
      <c r="Q25" s="21">
        <v>44830</v>
      </c>
    </row>
    <row r="26" spans="2:17" s="9" customFormat="1" ht="19.7" customHeight="1">
      <c r="B26" s="16">
        <v>8</v>
      </c>
      <c r="C26" s="16" t="s">
        <v>662</v>
      </c>
      <c r="D26" s="16" t="s">
        <v>662</v>
      </c>
      <c r="E26" s="54" t="s">
        <v>5708</v>
      </c>
      <c r="F26" s="54">
        <v>10</v>
      </c>
      <c r="G26" s="278">
        <v>5000</v>
      </c>
      <c r="H26" s="278">
        <f t="shared" si="0"/>
        <v>50000</v>
      </c>
      <c r="I26" s="17"/>
      <c r="J26" s="54"/>
      <c r="K26" s="17"/>
      <c r="L26" s="16"/>
      <c r="M26" s="19"/>
      <c r="N26" s="16"/>
      <c r="O26" s="56"/>
      <c r="P26" s="56"/>
      <c r="Q26" s="21"/>
    </row>
    <row r="27" spans="2:17" s="9" customFormat="1" ht="19.7" customHeight="1">
      <c r="B27" s="16">
        <v>8</v>
      </c>
      <c r="C27" s="16" t="s">
        <v>662</v>
      </c>
      <c r="D27" s="16" t="s">
        <v>662</v>
      </c>
      <c r="E27" s="145" t="s">
        <v>664</v>
      </c>
      <c r="F27" s="54">
        <v>2</v>
      </c>
      <c r="G27" s="520">
        <v>5000</v>
      </c>
      <c r="H27" s="278">
        <f t="shared" si="0"/>
        <v>10000</v>
      </c>
      <c r="I27" s="17"/>
      <c r="J27" s="54"/>
      <c r="K27" s="146"/>
      <c r="L27" s="16"/>
      <c r="M27" s="19"/>
      <c r="N27" s="16"/>
      <c r="O27" s="482"/>
      <c r="P27" s="56"/>
      <c r="Q27" s="19"/>
    </row>
    <row r="28" spans="2:17" s="9" customFormat="1" ht="19.7" customHeight="1">
      <c r="B28" s="16">
        <v>8</v>
      </c>
      <c r="C28" s="16" t="s">
        <v>492</v>
      </c>
      <c r="D28" s="16" t="s">
        <v>492</v>
      </c>
      <c r="E28" s="54" t="s">
        <v>7782</v>
      </c>
      <c r="F28" s="54">
        <v>1</v>
      </c>
      <c r="G28" s="54">
        <v>1357</v>
      </c>
      <c r="H28" s="278">
        <f>F28*G28</f>
        <v>1357</v>
      </c>
      <c r="I28" s="17"/>
      <c r="J28" s="54" t="s">
        <v>6704</v>
      </c>
      <c r="K28" s="17" t="s">
        <v>6691</v>
      </c>
      <c r="L28" s="16"/>
      <c r="M28" s="19">
        <v>44837</v>
      </c>
      <c r="N28" s="16"/>
      <c r="O28" s="56"/>
      <c r="P28" s="56"/>
      <c r="Q28" s="21">
        <v>44839</v>
      </c>
    </row>
    <row r="29" spans="2:17" s="9" customFormat="1" ht="19.7" customHeight="1">
      <c r="B29" s="16">
        <v>8</v>
      </c>
      <c r="C29" s="16" t="s">
        <v>492</v>
      </c>
      <c r="D29" s="16" t="s">
        <v>492</v>
      </c>
      <c r="E29" s="54" t="s">
        <v>7783</v>
      </c>
      <c r="F29" s="54">
        <v>4</v>
      </c>
      <c r="G29" s="54">
        <v>230</v>
      </c>
      <c r="H29" s="278">
        <f>F29*G29</f>
        <v>920</v>
      </c>
      <c r="I29" s="17"/>
      <c r="J29" s="54" t="s">
        <v>6693</v>
      </c>
      <c r="K29" s="17" t="s">
        <v>6691</v>
      </c>
      <c r="L29" s="17"/>
      <c r="M29" s="19">
        <v>44845</v>
      </c>
      <c r="N29" s="16"/>
      <c r="O29" s="17"/>
      <c r="P29" s="19"/>
      <c r="Q29" s="21">
        <v>44848</v>
      </c>
    </row>
    <row r="30" spans="2:17" s="1412" customFormat="1" ht="19.7" customHeight="1">
      <c r="B30" s="542">
        <v>8</v>
      </c>
      <c r="C30" s="542" t="s">
        <v>492</v>
      </c>
      <c r="D30" s="542" t="s">
        <v>492</v>
      </c>
      <c r="E30" s="325" t="s">
        <v>6697</v>
      </c>
      <c r="F30" s="325">
        <v>1</v>
      </c>
      <c r="G30" s="325">
        <v>5390</v>
      </c>
      <c r="H30" s="545">
        <f>F30*G30</f>
        <v>5390</v>
      </c>
      <c r="I30" s="358"/>
      <c r="J30" s="325" t="s">
        <v>6698</v>
      </c>
      <c r="K30" s="358" t="s">
        <v>6691</v>
      </c>
      <c r="L30" s="542"/>
      <c r="M30" s="351">
        <v>44846</v>
      </c>
      <c r="N30" s="542"/>
      <c r="O30" s="550"/>
      <c r="P30" s="550"/>
      <c r="Q30" s="380">
        <v>44858</v>
      </c>
    </row>
  </sheetData>
  <autoFilter ref="B9:O15" xr:uid="{A9264C14-8380-40A3-86F9-140EE9B7F8D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DA02E-1FD9-454B-B697-966882D28AF8}">
  <dimension ref="A1:B5"/>
  <sheetViews>
    <sheetView view="pageBreakPreview" zoomScale="60" zoomScaleNormal="100" workbookViewId="0">
      <selection activeCell="E8" sqref="E8"/>
    </sheetView>
  </sheetViews>
  <sheetFormatPr defaultRowHeight="18.75"/>
  <cols>
    <col min="1" max="1" width="13.25" style="3" bestFit="1" customWidth="1"/>
    <col min="2" max="2" width="22.125" style="3" bestFit="1" customWidth="1"/>
    <col min="3" max="256" width="9" style="3"/>
    <col min="257" max="257" width="13.25" style="3" bestFit="1" customWidth="1"/>
    <col min="258" max="258" width="22.125" style="3" bestFit="1" customWidth="1"/>
    <col min="259" max="512" width="9" style="3"/>
    <col min="513" max="513" width="13.25" style="3" bestFit="1" customWidth="1"/>
    <col min="514" max="514" width="22.125" style="3" bestFit="1" customWidth="1"/>
    <col min="515" max="768" width="9" style="3"/>
    <col min="769" max="769" width="13.25" style="3" bestFit="1" customWidth="1"/>
    <col min="770" max="770" width="22.125" style="3" bestFit="1" customWidth="1"/>
    <col min="771" max="1024" width="9" style="3"/>
    <col min="1025" max="1025" width="13.25" style="3" bestFit="1" customWidth="1"/>
    <col min="1026" max="1026" width="22.125" style="3" bestFit="1" customWidth="1"/>
    <col min="1027" max="1280" width="9" style="3"/>
    <col min="1281" max="1281" width="13.25" style="3" bestFit="1" customWidth="1"/>
    <col min="1282" max="1282" width="22.125" style="3" bestFit="1" customWidth="1"/>
    <col min="1283" max="1536" width="9" style="3"/>
    <col min="1537" max="1537" width="13.25" style="3" bestFit="1" customWidth="1"/>
    <col min="1538" max="1538" width="22.125" style="3" bestFit="1" customWidth="1"/>
    <col min="1539" max="1792" width="9" style="3"/>
    <col min="1793" max="1793" width="13.25" style="3" bestFit="1" customWidth="1"/>
    <col min="1794" max="1794" width="22.125" style="3" bestFit="1" customWidth="1"/>
    <col min="1795" max="2048" width="9" style="3"/>
    <col min="2049" max="2049" width="13.25" style="3" bestFit="1" customWidth="1"/>
    <col min="2050" max="2050" width="22.125" style="3" bestFit="1" customWidth="1"/>
    <col min="2051" max="2304" width="9" style="3"/>
    <col min="2305" max="2305" width="13.25" style="3" bestFit="1" customWidth="1"/>
    <col min="2306" max="2306" width="22.125" style="3" bestFit="1" customWidth="1"/>
    <col min="2307" max="2560" width="9" style="3"/>
    <col min="2561" max="2561" width="13.25" style="3" bestFit="1" customWidth="1"/>
    <col min="2562" max="2562" width="22.125" style="3" bestFit="1" customWidth="1"/>
    <col min="2563" max="2816" width="9" style="3"/>
    <col min="2817" max="2817" width="13.25" style="3" bestFit="1" customWidth="1"/>
    <col min="2818" max="2818" width="22.125" style="3" bestFit="1" customWidth="1"/>
    <col min="2819" max="3072" width="9" style="3"/>
    <col min="3073" max="3073" width="13.25" style="3" bestFit="1" customWidth="1"/>
    <col min="3074" max="3074" width="22.125" style="3" bestFit="1" customWidth="1"/>
    <col min="3075" max="3328" width="9" style="3"/>
    <col min="3329" max="3329" width="13.25" style="3" bestFit="1" customWidth="1"/>
    <col min="3330" max="3330" width="22.125" style="3" bestFit="1" customWidth="1"/>
    <col min="3331" max="3584" width="9" style="3"/>
    <col min="3585" max="3585" width="13.25" style="3" bestFit="1" customWidth="1"/>
    <col min="3586" max="3586" width="22.125" style="3" bestFit="1" customWidth="1"/>
    <col min="3587" max="3840" width="9" style="3"/>
    <col min="3841" max="3841" width="13.25" style="3" bestFit="1" customWidth="1"/>
    <col min="3842" max="3842" width="22.125" style="3" bestFit="1" customWidth="1"/>
    <col min="3843" max="4096" width="9" style="3"/>
    <col min="4097" max="4097" width="13.25" style="3" bestFit="1" customWidth="1"/>
    <col min="4098" max="4098" width="22.125" style="3" bestFit="1" customWidth="1"/>
    <col min="4099" max="4352" width="9" style="3"/>
    <col min="4353" max="4353" width="13.25" style="3" bestFit="1" customWidth="1"/>
    <col min="4354" max="4354" width="22.125" style="3" bestFit="1" customWidth="1"/>
    <col min="4355" max="4608" width="9" style="3"/>
    <col min="4609" max="4609" width="13.25" style="3" bestFit="1" customWidth="1"/>
    <col min="4610" max="4610" width="22.125" style="3" bestFit="1" customWidth="1"/>
    <col min="4611" max="4864" width="9" style="3"/>
    <col min="4865" max="4865" width="13.25" style="3" bestFit="1" customWidth="1"/>
    <col min="4866" max="4866" width="22.125" style="3" bestFit="1" customWidth="1"/>
    <col min="4867" max="5120" width="9" style="3"/>
    <col min="5121" max="5121" width="13.25" style="3" bestFit="1" customWidth="1"/>
    <col min="5122" max="5122" width="22.125" style="3" bestFit="1" customWidth="1"/>
    <col min="5123" max="5376" width="9" style="3"/>
    <col min="5377" max="5377" width="13.25" style="3" bestFit="1" customWidth="1"/>
    <col min="5378" max="5378" width="22.125" style="3" bestFit="1" customWidth="1"/>
    <col min="5379" max="5632" width="9" style="3"/>
    <col min="5633" max="5633" width="13.25" style="3" bestFit="1" customWidth="1"/>
    <col min="5634" max="5634" width="22.125" style="3" bestFit="1" customWidth="1"/>
    <col min="5635" max="5888" width="9" style="3"/>
    <col min="5889" max="5889" width="13.25" style="3" bestFit="1" customWidth="1"/>
    <col min="5890" max="5890" width="22.125" style="3" bestFit="1" customWidth="1"/>
    <col min="5891" max="6144" width="9" style="3"/>
    <col min="6145" max="6145" width="13.25" style="3" bestFit="1" customWidth="1"/>
    <col min="6146" max="6146" width="22.125" style="3" bestFit="1" customWidth="1"/>
    <col min="6147" max="6400" width="9" style="3"/>
    <col min="6401" max="6401" width="13.25" style="3" bestFit="1" customWidth="1"/>
    <col min="6402" max="6402" width="22.125" style="3" bestFit="1" customWidth="1"/>
    <col min="6403" max="6656" width="9" style="3"/>
    <col min="6657" max="6657" width="13.25" style="3" bestFit="1" customWidth="1"/>
    <col min="6658" max="6658" width="22.125" style="3" bestFit="1" customWidth="1"/>
    <col min="6659" max="6912" width="9" style="3"/>
    <col min="6913" max="6913" width="13.25" style="3" bestFit="1" customWidth="1"/>
    <col min="6914" max="6914" width="22.125" style="3" bestFit="1" customWidth="1"/>
    <col min="6915" max="7168" width="9" style="3"/>
    <col min="7169" max="7169" width="13.25" style="3" bestFit="1" customWidth="1"/>
    <col min="7170" max="7170" width="22.125" style="3" bestFit="1" customWidth="1"/>
    <col min="7171" max="7424" width="9" style="3"/>
    <col min="7425" max="7425" width="13.25" style="3" bestFit="1" customWidth="1"/>
    <col min="7426" max="7426" width="22.125" style="3" bestFit="1" customWidth="1"/>
    <col min="7427" max="7680" width="9" style="3"/>
    <col min="7681" max="7681" width="13.25" style="3" bestFit="1" customWidth="1"/>
    <col min="7682" max="7682" width="22.125" style="3" bestFit="1" customWidth="1"/>
    <col min="7683" max="7936" width="9" style="3"/>
    <col min="7937" max="7937" width="13.25" style="3" bestFit="1" customWidth="1"/>
    <col min="7938" max="7938" width="22.125" style="3" bestFit="1" customWidth="1"/>
    <col min="7939" max="8192" width="9" style="3"/>
    <col min="8193" max="8193" width="13.25" style="3" bestFit="1" customWidth="1"/>
    <col min="8194" max="8194" width="22.125" style="3" bestFit="1" customWidth="1"/>
    <col min="8195" max="8448" width="9" style="3"/>
    <col min="8449" max="8449" width="13.25" style="3" bestFit="1" customWidth="1"/>
    <col min="8450" max="8450" width="22.125" style="3" bestFit="1" customWidth="1"/>
    <col min="8451" max="8704" width="9" style="3"/>
    <col min="8705" max="8705" width="13.25" style="3" bestFit="1" customWidth="1"/>
    <col min="8706" max="8706" width="22.125" style="3" bestFit="1" customWidth="1"/>
    <col min="8707" max="8960" width="9" style="3"/>
    <col min="8961" max="8961" width="13.25" style="3" bestFit="1" customWidth="1"/>
    <col min="8962" max="8962" width="22.125" style="3" bestFit="1" customWidth="1"/>
    <col min="8963" max="9216" width="9" style="3"/>
    <col min="9217" max="9217" width="13.25" style="3" bestFit="1" customWidth="1"/>
    <col min="9218" max="9218" width="22.125" style="3" bestFit="1" customWidth="1"/>
    <col min="9219" max="9472" width="9" style="3"/>
    <col min="9473" max="9473" width="13.25" style="3" bestFit="1" customWidth="1"/>
    <col min="9474" max="9474" width="22.125" style="3" bestFit="1" customWidth="1"/>
    <col min="9475" max="9728" width="9" style="3"/>
    <col min="9729" max="9729" width="13.25" style="3" bestFit="1" customWidth="1"/>
    <col min="9730" max="9730" width="22.125" style="3" bestFit="1" customWidth="1"/>
    <col min="9731" max="9984" width="9" style="3"/>
    <col min="9985" max="9985" width="13.25" style="3" bestFit="1" customWidth="1"/>
    <col min="9986" max="9986" width="22.125" style="3" bestFit="1" customWidth="1"/>
    <col min="9987" max="10240" width="9" style="3"/>
    <col min="10241" max="10241" width="13.25" style="3" bestFit="1" customWidth="1"/>
    <col min="10242" max="10242" width="22.125" style="3" bestFit="1" customWidth="1"/>
    <col min="10243" max="10496" width="9" style="3"/>
    <col min="10497" max="10497" width="13.25" style="3" bestFit="1" customWidth="1"/>
    <col min="10498" max="10498" width="22.125" style="3" bestFit="1" customWidth="1"/>
    <col min="10499" max="10752" width="9" style="3"/>
    <col min="10753" max="10753" width="13.25" style="3" bestFit="1" customWidth="1"/>
    <col min="10754" max="10754" width="22.125" style="3" bestFit="1" customWidth="1"/>
    <col min="10755" max="11008" width="9" style="3"/>
    <col min="11009" max="11009" width="13.25" style="3" bestFit="1" customWidth="1"/>
    <col min="11010" max="11010" width="22.125" style="3" bestFit="1" customWidth="1"/>
    <col min="11011" max="11264" width="9" style="3"/>
    <col min="11265" max="11265" width="13.25" style="3" bestFit="1" customWidth="1"/>
    <col min="11266" max="11266" width="22.125" style="3" bestFit="1" customWidth="1"/>
    <col min="11267" max="11520" width="9" style="3"/>
    <col min="11521" max="11521" width="13.25" style="3" bestFit="1" customWidth="1"/>
    <col min="11522" max="11522" width="22.125" style="3" bestFit="1" customWidth="1"/>
    <col min="11523" max="11776" width="9" style="3"/>
    <col min="11777" max="11777" width="13.25" style="3" bestFit="1" customWidth="1"/>
    <col min="11778" max="11778" width="22.125" style="3" bestFit="1" customWidth="1"/>
    <col min="11779" max="12032" width="9" style="3"/>
    <col min="12033" max="12033" width="13.25" style="3" bestFit="1" customWidth="1"/>
    <col min="12034" max="12034" width="22.125" style="3" bestFit="1" customWidth="1"/>
    <col min="12035" max="12288" width="9" style="3"/>
    <col min="12289" max="12289" width="13.25" style="3" bestFit="1" customWidth="1"/>
    <col min="12290" max="12290" width="22.125" style="3" bestFit="1" customWidth="1"/>
    <col min="12291" max="12544" width="9" style="3"/>
    <col min="12545" max="12545" width="13.25" style="3" bestFit="1" customWidth="1"/>
    <col min="12546" max="12546" width="22.125" style="3" bestFit="1" customWidth="1"/>
    <col min="12547" max="12800" width="9" style="3"/>
    <col min="12801" max="12801" width="13.25" style="3" bestFit="1" customWidth="1"/>
    <col min="12802" max="12802" width="22.125" style="3" bestFit="1" customWidth="1"/>
    <col min="12803" max="13056" width="9" style="3"/>
    <col min="13057" max="13057" width="13.25" style="3" bestFit="1" customWidth="1"/>
    <col min="13058" max="13058" width="22.125" style="3" bestFit="1" customWidth="1"/>
    <col min="13059" max="13312" width="9" style="3"/>
    <col min="13313" max="13313" width="13.25" style="3" bestFit="1" customWidth="1"/>
    <col min="13314" max="13314" width="22.125" style="3" bestFit="1" customWidth="1"/>
    <col min="13315" max="13568" width="9" style="3"/>
    <col min="13569" max="13569" width="13.25" style="3" bestFit="1" customWidth="1"/>
    <col min="13570" max="13570" width="22.125" style="3" bestFit="1" customWidth="1"/>
    <col min="13571" max="13824" width="9" style="3"/>
    <col min="13825" max="13825" width="13.25" style="3" bestFit="1" customWidth="1"/>
    <col min="13826" max="13826" width="22.125" style="3" bestFit="1" customWidth="1"/>
    <col min="13827" max="14080" width="9" style="3"/>
    <col min="14081" max="14081" width="13.25" style="3" bestFit="1" customWidth="1"/>
    <col min="14082" max="14082" width="22.125" style="3" bestFit="1" customWidth="1"/>
    <col min="14083" max="14336" width="9" style="3"/>
    <col min="14337" max="14337" width="13.25" style="3" bestFit="1" customWidth="1"/>
    <col min="14338" max="14338" width="22.125" style="3" bestFit="1" customWidth="1"/>
    <col min="14339" max="14592" width="9" style="3"/>
    <col min="14593" max="14593" width="13.25" style="3" bestFit="1" customWidth="1"/>
    <col min="14594" max="14594" width="22.125" style="3" bestFit="1" customWidth="1"/>
    <col min="14595" max="14848" width="9" style="3"/>
    <col min="14849" max="14849" width="13.25" style="3" bestFit="1" customWidth="1"/>
    <col min="14850" max="14850" width="22.125" style="3" bestFit="1" customWidth="1"/>
    <col min="14851" max="15104" width="9" style="3"/>
    <col min="15105" max="15105" width="13.25" style="3" bestFit="1" customWidth="1"/>
    <col min="15106" max="15106" width="22.125" style="3" bestFit="1" customWidth="1"/>
    <col min="15107" max="15360" width="9" style="3"/>
    <col min="15361" max="15361" width="13.25" style="3" bestFit="1" customWidth="1"/>
    <col min="15362" max="15362" width="22.125" style="3" bestFit="1" customWidth="1"/>
    <col min="15363" max="15616" width="9" style="3"/>
    <col min="15617" max="15617" width="13.25" style="3" bestFit="1" customWidth="1"/>
    <col min="15618" max="15618" width="22.125" style="3" bestFit="1" customWidth="1"/>
    <col min="15619" max="15872" width="9" style="3"/>
    <col min="15873" max="15873" width="13.25" style="3" bestFit="1" customWidth="1"/>
    <col min="15874" max="15874" width="22.125" style="3" bestFit="1" customWidth="1"/>
    <col min="15875" max="16128" width="9" style="3"/>
    <col min="16129" max="16129" width="13.25" style="3" bestFit="1" customWidth="1"/>
    <col min="16130" max="16130" width="22.125" style="3" bestFit="1" customWidth="1"/>
    <col min="16131" max="16384" width="9" style="3"/>
  </cols>
  <sheetData>
    <row r="1" spans="1:2">
      <c r="A1" s="121" t="s">
        <v>0</v>
      </c>
      <c r="B1" s="2" t="s">
        <v>6678</v>
      </c>
    </row>
    <row r="2" spans="1:2">
      <c r="A2" s="121" t="s">
        <v>3</v>
      </c>
      <c r="B2" s="14" t="s">
        <v>6679</v>
      </c>
    </row>
    <row r="3" spans="1:2">
      <c r="A3" s="121" t="s">
        <v>5</v>
      </c>
      <c r="B3" s="14">
        <v>200091</v>
      </c>
    </row>
    <row r="4" spans="1:2">
      <c r="A4" s="121" t="s">
        <v>6</v>
      </c>
      <c r="B4" s="15">
        <v>44837</v>
      </c>
    </row>
    <row r="5" spans="1:2">
      <c r="A5" s="121" t="s">
        <v>8</v>
      </c>
      <c r="B5" s="15"/>
    </row>
  </sheetData>
  <phoneticPr fontId="3"/>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6CF95-FF2D-418C-B480-A1E88DCE986F}">
  <dimension ref="B2:Q41"/>
  <sheetViews>
    <sheetView zoomScale="85" zoomScaleNormal="85" workbookViewId="0">
      <pane xSplit="10" ySplit="8" topLeftCell="L9" activePane="bottomRight" state="frozen"/>
      <selection pane="topRight" activeCell="K1" sqref="K1"/>
      <selection pane="bottomLeft" activeCell="A9" sqref="A9"/>
      <selection pane="bottomRight" activeCell="P11" sqref="P11:P15"/>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49.75" style="3" customWidth="1"/>
    <col min="12" max="12" width="20.625" style="9" customWidth="1"/>
    <col min="13" max="13" width="13.75" style="10" customWidth="1"/>
    <col min="14" max="14" width="6.375" style="3" customWidth="1"/>
    <col min="15" max="15" width="13.25" style="11" customWidth="1"/>
    <col min="16" max="16" width="23.87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49.75" style="3" customWidth="1"/>
    <col min="268" max="268" width="20.625" style="3" customWidth="1"/>
    <col min="269" max="269" width="13.75" style="3" customWidth="1"/>
    <col min="270" max="270" width="6.375" style="3" customWidth="1"/>
    <col min="271" max="271" width="13.25" style="3" customWidth="1"/>
    <col min="272" max="272" width="23.87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49.75" style="3" customWidth="1"/>
    <col min="524" max="524" width="20.625" style="3" customWidth="1"/>
    <col min="525" max="525" width="13.75" style="3" customWidth="1"/>
    <col min="526" max="526" width="6.375" style="3" customWidth="1"/>
    <col min="527" max="527" width="13.25" style="3" customWidth="1"/>
    <col min="528" max="528" width="23.87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49.75" style="3" customWidth="1"/>
    <col min="780" max="780" width="20.625" style="3" customWidth="1"/>
    <col min="781" max="781" width="13.75" style="3" customWidth="1"/>
    <col min="782" max="782" width="6.375" style="3" customWidth="1"/>
    <col min="783" max="783" width="13.25" style="3" customWidth="1"/>
    <col min="784" max="784" width="23.87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49.75" style="3" customWidth="1"/>
    <col min="1036" max="1036" width="20.625" style="3" customWidth="1"/>
    <col min="1037" max="1037" width="13.75" style="3" customWidth="1"/>
    <col min="1038" max="1038" width="6.375" style="3" customWidth="1"/>
    <col min="1039" max="1039" width="13.25" style="3" customWidth="1"/>
    <col min="1040" max="1040" width="23.87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49.75" style="3" customWidth="1"/>
    <col min="1292" max="1292" width="20.625" style="3" customWidth="1"/>
    <col min="1293" max="1293" width="13.75" style="3" customWidth="1"/>
    <col min="1294" max="1294" width="6.375" style="3" customWidth="1"/>
    <col min="1295" max="1295" width="13.25" style="3" customWidth="1"/>
    <col min="1296" max="1296" width="23.87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49.75" style="3" customWidth="1"/>
    <col min="1548" max="1548" width="20.625" style="3" customWidth="1"/>
    <col min="1549" max="1549" width="13.75" style="3" customWidth="1"/>
    <col min="1550" max="1550" width="6.375" style="3" customWidth="1"/>
    <col min="1551" max="1551" width="13.25" style="3" customWidth="1"/>
    <col min="1552" max="1552" width="23.87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49.75" style="3" customWidth="1"/>
    <col min="1804" max="1804" width="20.625" style="3" customWidth="1"/>
    <col min="1805" max="1805" width="13.75" style="3" customWidth="1"/>
    <col min="1806" max="1806" width="6.375" style="3" customWidth="1"/>
    <col min="1807" max="1807" width="13.25" style="3" customWidth="1"/>
    <col min="1808" max="1808" width="23.87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49.75" style="3" customWidth="1"/>
    <col min="2060" max="2060" width="20.625" style="3" customWidth="1"/>
    <col min="2061" max="2061" width="13.75" style="3" customWidth="1"/>
    <col min="2062" max="2062" width="6.375" style="3" customWidth="1"/>
    <col min="2063" max="2063" width="13.25" style="3" customWidth="1"/>
    <col min="2064" max="2064" width="23.87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49.75" style="3" customWidth="1"/>
    <col min="2316" max="2316" width="20.625" style="3" customWidth="1"/>
    <col min="2317" max="2317" width="13.75" style="3" customWidth="1"/>
    <col min="2318" max="2318" width="6.375" style="3" customWidth="1"/>
    <col min="2319" max="2319" width="13.25" style="3" customWidth="1"/>
    <col min="2320" max="2320" width="23.87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49.75" style="3" customWidth="1"/>
    <col min="2572" max="2572" width="20.625" style="3" customWidth="1"/>
    <col min="2573" max="2573" width="13.75" style="3" customWidth="1"/>
    <col min="2574" max="2574" width="6.375" style="3" customWidth="1"/>
    <col min="2575" max="2575" width="13.25" style="3" customWidth="1"/>
    <col min="2576" max="2576" width="23.87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49.75" style="3" customWidth="1"/>
    <col min="2828" max="2828" width="20.625" style="3" customWidth="1"/>
    <col min="2829" max="2829" width="13.75" style="3" customWidth="1"/>
    <col min="2830" max="2830" width="6.375" style="3" customWidth="1"/>
    <col min="2831" max="2831" width="13.25" style="3" customWidth="1"/>
    <col min="2832" max="2832" width="23.87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49.75" style="3" customWidth="1"/>
    <col min="3084" max="3084" width="20.625" style="3" customWidth="1"/>
    <col min="3085" max="3085" width="13.75" style="3" customWidth="1"/>
    <col min="3086" max="3086" width="6.375" style="3" customWidth="1"/>
    <col min="3087" max="3087" width="13.25" style="3" customWidth="1"/>
    <col min="3088" max="3088" width="23.87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49.75" style="3" customWidth="1"/>
    <col min="3340" max="3340" width="20.625" style="3" customWidth="1"/>
    <col min="3341" max="3341" width="13.75" style="3" customWidth="1"/>
    <col min="3342" max="3342" width="6.375" style="3" customWidth="1"/>
    <col min="3343" max="3343" width="13.25" style="3" customWidth="1"/>
    <col min="3344" max="3344" width="23.87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49.75" style="3" customWidth="1"/>
    <col min="3596" max="3596" width="20.625" style="3" customWidth="1"/>
    <col min="3597" max="3597" width="13.75" style="3" customWidth="1"/>
    <col min="3598" max="3598" width="6.375" style="3" customWidth="1"/>
    <col min="3599" max="3599" width="13.25" style="3" customWidth="1"/>
    <col min="3600" max="3600" width="23.87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49.75" style="3" customWidth="1"/>
    <col min="3852" max="3852" width="20.625" style="3" customWidth="1"/>
    <col min="3853" max="3853" width="13.75" style="3" customWidth="1"/>
    <col min="3854" max="3854" width="6.375" style="3" customWidth="1"/>
    <col min="3855" max="3855" width="13.25" style="3" customWidth="1"/>
    <col min="3856" max="3856" width="23.87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49.75" style="3" customWidth="1"/>
    <col min="4108" max="4108" width="20.625" style="3" customWidth="1"/>
    <col min="4109" max="4109" width="13.75" style="3" customWidth="1"/>
    <col min="4110" max="4110" width="6.375" style="3" customWidth="1"/>
    <col min="4111" max="4111" width="13.25" style="3" customWidth="1"/>
    <col min="4112" max="4112" width="23.87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49.75" style="3" customWidth="1"/>
    <col min="4364" max="4364" width="20.625" style="3" customWidth="1"/>
    <col min="4365" max="4365" width="13.75" style="3" customWidth="1"/>
    <col min="4366" max="4366" width="6.375" style="3" customWidth="1"/>
    <col min="4367" max="4367" width="13.25" style="3" customWidth="1"/>
    <col min="4368" max="4368" width="23.87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49.75" style="3" customWidth="1"/>
    <col min="4620" max="4620" width="20.625" style="3" customWidth="1"/>
    <col min="4621" max="4621" width="13.75" style="3" customWidth="1"/>
    <col min="4622" max="4622" width="6.375" style="3" customWidth="1"/>
    <col min="4623" max="4623" width="13.25" style="3" customWidth="1"/>
    <col min="4624" max="4624" width="23.87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49.75" style="3" customWidth="1"/>
    <col min="4876" max="4876" width="20.625" style="3" customWidth="1"/>
    <col min="4877" max="4877" width="13.75" style="3" customWidth="1"/>
    <col min="4878" max="4878" width="6.375" style="3" customWidth="1"/>
    <col min="4879" max="4879" width="13.25" style="3" customWidth="1"/>
    <col min="4880" max="4880" width="23.87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49.75" style="3" customWidth="1"/>
    <col min="5132" max="5132" width="20.625" style="3" customWidth="1"/>
    <col min="5133" max="5133" width="13.75" style="3" customWidth="1"/>
    <col min="5134" max="5134" width="6.375" style="3" customWidth="1"/>
    <col min="5135" max="5135" width="13.25" style="3" customWidth="1"/>
    <col min="5136" max="5136" width="23.87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49.75" style="3" customWidth="1"/>
    <col min="5388" max="5388" width="20.625" style="3" customWidth="1"/>
    <col min="5389" max="5389" width="13.75" style="3" customWidth="1"/>
    <col min="5390" max="5390" width="6.375" style="3" customWidth="1"/>
    <col min="5391" max="5391" width="13.25" style="3" customWidth="1"/>
    <col min="5392" max="5392" width="23.87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49.75" style="3" customWidth="1"/>
    <col min="5644" max="5644" width="20.625" style="3" customWidth="1"/>
    <col min="5645" max="5645" width="13.75" style="3" customWidth="1"/>
    <col min="5646" max="5646" width="6.375" style="3" customWidth="1"/>
    <col min="5647" max="5647" width="13.25" style="3" customWidth="1"/>
    <col min="5648" max="5648" width="23.87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49.75" style="3" customWidth="1"/>
    <col min="5900" max="5900" width="20.625" style="3" customWidth="1"/>
    <col min="5901" max="5901" width="13.75" style="3" customWidth="1"/>
    <col min="5902" max="5902" width="6.375" style="3" customWidth="1"/>
    <col min="5903" max="5903" width="13.25" style="3" customWidth="1"/>
    <col min="5904" max="5904" width="23.87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49.75" style="3" customWidth="1"/>
    <col min="6156" max="6156" width="20.625" style="3" customWidth="1"/>
    <col min="6157" max="6157" width="13.75" style="3" customWidth="1"/>
    <col min="6158" max="6158" width="6.375" style="3" customWidth="1"/>
    <col min="6159" max="6159" width="13.25" style="3" customWidth="1"/>
    <col min="6160" max="6160" width="23.87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49.75" style="3" customWidth="1"/>
    <col min="6412" max="6412" width="20.625" style="3" customWidth="1"/>
    <col min="6413" max="6413" width="13.75" style="3" customWidth="1"/>
    <col min="6414" max="6414" width="6.375" style="3" customWidth="1"/>
    <col min="6415" max="6415" width="13.25" style="3" customWidth="1"/>
    <col min="6416" max="6416" width="23.87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49.75" style="3" customWidth="1"/>
    <col min="6668" max="6668" width="20.625" style="3" customWidth="1"/>
    <col min="6669" max="6669" width="13.75" style="3" customWidth="1"/>
    <col min="6670" max="6670" width="6.375" style="3" customWidth="1"/>
    <col min="6671" max="6671" width="13.25" style="3" customWidth="1"/>
    <col min="6672" max="6672" width="23.87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49.75" style="3" customWidth="1"/>
    <col min="6924" max="6924" width="20.625" style="3" customWidth="1"/>
    <col min="6925" max="6925" width="13.75" style="3" customWidth="1"/>
    <col min="6926" max="6926" width="6.375" style="3" customWidth="1"/>
    <col min="6927" max="6927" width="13.25" style="3" customWidth="1"/>
    <col min="6928" max="6928" width="23.87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49.75" style="3" customWidth="1"/>
    <col min="7180" max="7180" width="20.625" style="3" customWidth="1"/>
    <col min="7181" max="7181" width="13.75" style="3" customWidth="1"/>
    <col min="7182" max="7182" width="6.375" style="3" customWidth="1"/>
    <col min="7183" max="7183" width="13.25" style="3" customWidth="1"/>
    <col min="7184" max="7184" width="23.87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49.75" style="3" customWidth="1"/>
    <col min="7436" max="7436" width="20.625" style="3" customWidth="1"/>
    <col min="7437" max="7437" width="13.75" style="3" customWidth="1"/>
    <col min="7438" max="7438" width="6.375" style="3" customWidth="1"/>
    <col min="7439" max="7439" width="13.25" style="3" customWidth="1"/>
    <col min="7440" max="7440" width="23.87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49.75" style="3" customWidth="1"/>
    <col min="7692" max="7692" width="20.625" style="3" customWidth="1"/>
    <col min="7693" max="7693" width="13.75" style="3" customWidth="1"/>
    <col min="7694" max="7694" width="6.375" style="3" customWidth="1"/>
    <col min="7695" max="7695" width="13.25" style="3" customWidth="1"/>
    <col min="7696" max="7696" width="23.87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49.75" style="3" customWidth="1"/>
    <col min="7948" max="7948" width="20.625" style="3" customWidth="1"/>
    <col min="7949" max="7949" width="13.75" style="3" customWidth="1"/>
    <col min="7950" max="7950" width="6.375" style="3" customWidth="1"/>
    <col min="7951" max="7951" width="13.25" style="3" customWidth="1"/>
    <col min="7952" max="7952" width="23.87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49.75" style="3" customWidth="1"/>
    <col min="8204" max="8204" width="20.625" style="3" customWidth="1"/>
    <col min="8205" max="8205" width="13.75" style="3" customWidth="1"/>
    <col min="8206" max="8206" width="6.375" style="3" customWidth="1"/>
    <col min="8207" max="8207" width="13.25" style="3" customWidth="1"/>
    <col min="8208" max="8208" width="23.87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49.75" style="3" customWidth="1"/>
    <col min="8460" max="8460" width="20.625" style="3" customWidth="1"/>
    <col min="8461" max="8461" width="13.75" style="3" customWidth="1"/>
    <col min="8462" max="8462" width="6.375" style="3" customWidth="1"/>
    <col min="8463" max="8463" width="13.25" style="3" customWidth="1"/>
    <col min="8464" max="8464" width="23.87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49.75" style="3" customWidth="1"/>
    <col min="8716" max="8716" width="20.625" style="3" customWidth="1"/>
    <col min="8717" max="8717" width="13.75" style="3" customWidth="1"/>
    <col min="8718" max="8718" width="6.375" style="3" customWidth="1"/>
    <col min="8719" max="8719" width="13.25" style="3" customWidth="1"/>
    <col min="8720" max="8720" width="23.87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49.75" style="3" customWidth="1"/>
    <col min="8972" max="8972" width="20.625" style="3" customWidth="1"/>
    <col min="8973" max="8973" width="13.75" style="3" customWidth="1"/>
    <col min="8974" max="8974" width="6.375" style="3" customWidth="1"/>
    <col min="8975" max="8975" width="13.25" style="3" customWidth="1"/>
    <col min="8976" max="8976" width="23.87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49.75" style="3" customWidth="1"/>
    <col min="9228" max="9228" width="20.625" style="3" customWidth="1"/>
    <col min="9229" max="9229" width="13.75" style="3" customWidth="1"/>
    <col min="9230" max="9230" width="6.375" style="3" customWidth="1"/>
    <col min="9231" max="9231" width="13.25" style="3" customWidth="1"/>
    <col min="9232" max="9232" width="23.87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49.75" style="3" customWidth="1"/>
    <col min="9484" max="9484" width="20.625" style="3" customWidth="1"/>
    <col min="9485" max="9485" width="13.75" style="3" customWidth="1"/>
    <col min="9486" max="9486" width="6.375" style="3" customWidth="1"/>
    <col min="9487" max="9487" width="13.25" style="3" customWidth="1"/>
    <col min="9488" max="9488" width="23.87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49.75" style="3" customWidth="1"/>
    <col min="9740" max="9740" width="20.625" style="3" customWidth="1"/>
    <col min="9741" max="9741" width="13.75" style="3" customWidth="1"/>
    <col min="9742" max="9742" width="6.375" style="3" customWidth="1"/>
    <col min="9743" max="9743" width="13.25" style="3" customWidth="1"/>
    <col min="9744" max="9744" width="23.87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49.75" style="3" customWidth="1"/>
    <col min="9996" max="9996" width="20.625" style="3" customWidth="1"/>
    <col min="9997" max="9997" width="13.75" style="3" customWidth="1"/>
    <col min="9998" max="9998" width="6.375" style="3" customWidth="1"/>
    <col min="9999" max="9999" width="13.25" style="3" customWidth="1"/>
    <col min="10000" max="10000" width="23.87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49.75" style="3" customWidth="1"/>
    <col min="10252" max="10252" width="20.625" style="3" customWidth="1"/>
    <col min="10253" max="10253" width="13.75" style="3" customWidth="1"/>
    <col min="10254" max="10254" width="6.375" style="3" customWidth="1"/>
    <col min="10255" max="10255" width="13.25" style="3" customWidth="1"/>
    <col min="10256" max="10256" width="23.87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49.75" style="3" customWidth="1"/>
    <col min="10508" max="10508" width="20.625" style="3" customWidth="1"/>
    <col min="10509" max="10509" width="13.75" style="3" customWidth="1"/>
    <col min="10510" max="10510" width="6.375" style="3" customWidth="1"/>
    <col min="10511" max="10511" width="13.25" style="3" customWidth="1"/>
    <col min="10512" max="10512" width="23.87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49.75" style="3" customWidth="1"/>
    <col min="10764" max="10764" width="20.625" style="3" customWidth="1"/>
    <col min="10765" max="10765" width="13.75" style="3" customWidth="1"/>
    <col min="10766" max="10766" width="6.375" style="3" customWidth="1"/>
    <col min="10767" max="10767" width="13.25" style="3" customWidth="1"/>
    <col min="10768" max="10768" width="23.87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49.75" style="3" customWidth="1"/>
    <col min="11020" max="11020" width="20.625" style="3" customWidth="1"/>
    <col min="11021" max="11021" width="13.75" style="3" customWidth="1"/>
    <col min="11022" max="11022" width="6.375" style="3" customWidth="1"/>
    <col min="11023" max="11023" width="13.25" style="3" customWidth="1"/>
    <col min="11024" max="11024" width="23.87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49.75" style="3" customWidth="1"/>
    <col min="11276" max="11276" width="20.625" style="3" customWidth="1"/>
    <col min="11277" max="11277" width="13.75" style="3" customWidth="1"/>
    <col min="11278" max="11278" width="6.375" style="3" customWidth="1"/>
    <col min="11279" max="11279" width="13.25" style="3" customWidth="1"/>
    <col min="11280" max="11280" width="23.87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49.75" style="3" customWidth="1"/>
    <col min="11532" max="11532" width="20.625" style="3" customWidth="1"/>
    <col min="11533" max="11533" width="13.75" style="3" customWidth="1"/>
    <col min="11534" max="11534" width="6.375" style="3" customWidth="1"/>
    <col min="11535" max="11535" width="13.25" style="3" customWidth="1"/>
    <col min="11536" max="11536" width="23.87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49.75" style="3" customWidth="1"/>
    <col min="11788" max="11788" width="20.625" style="3" customWidth="1"/>
    <col min="11789" max="11789" width="13.75" style="3" customWidth="1"/>
    <col min="11790" max="11790" width="6.375" style="3" customWidth="1"/>
    <col min="11791" max="11791" width="13.25" style="3" customWidth="1"/>
    <col min="11792" max="11792" width="23.87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49.75" style="3" customWidth="1"/>
    <col min="12044" max="12044" width="20.625" style="3" customWidth="1"/>
    <col min="12045" max="12045" width="13.75" style="3" customWidth="1"/>
    <col min="12046" max="12046" width="6.375" style="3" customWidth="1"/>
    <col min="12047" max="12047" width="13.25" style="3" customWidth="1"/>
    <col min="12048" max="12048" width="23.87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49.75" style="3" customWidth="1"/>
    <col min="12300" max="12300" width="20.625" style="3" customWidth="1"/>
    <col min="12301" max="12301" width="13.75" style="3" customWidth="1"/>
    <col min="12302" max="12302" width="6.375" style="3" customWidth="1"/>
    <col min="12303" max="12303" width="13.25" style="3" customWidth="1"/>
    <col min="12304" max="12304" width="23.87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49.75" style="3" customWidth="1"/>
    <col min="12556" max="12556" width="20.625" style="3" customWidth="1"/>
    <col min="12557" max="12557" width="13.75" style="3" customWidth="1"/>
    <col min="12558" max="12558" width="6.375" style="3" customWidth="1"/>
    <col min="12559" max="12559" width="13.25" style="3" customWidth="1"/>
    <col min="12560" max="12560" width="23.87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49.75" style="3" customWidth="1"/>
    <col min="12812" max="12812" width="20.625" style="3" customWidth="1"/>
    <col min="12813" max="12813" width="13.75" style="3" customWidth="1"/>
    <col min="12814" max="12814" width="6.375" style="3" customWidth="1"/>
    <col min="12815" max="12815" width="13.25" style="3" customWidth="1"/>
    <col min="12816" max="12816" width="23.87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49.75" style="3" customWidth="1"/>
    <col min="13068" max="13068" width="20.625" style="3" customWidth="1"/>
    <col min="13069" max="13069" width="13.75" style="3" customWidth="1"/>
    <col min="13070" max="13070" width="6.375" style="3" customWidth="1"/>
    <col min="13071" max="13071" width="13.25" style="3" customWidth="1"/>
    <col min="13072" max="13072" width="23.87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49.75" style="3" customWidth="1"/>
    <col min="13324" max="13324" width="20.625" style="3" customWidth="1"/>
    <col min="13325" max="13325" width="13.75" style="3" customWidth="1"/>
    <col min="13326" max="13326" width="6.375" style="3" customWidth="1"/>
    <col min="13327" max="13327" width="13.25" style="3" customWidth="1"/>
    <col min="13328" max="13328" width="23.87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49.75" style="3" customWidth="1"/>
    <col min="13580" max="13580" width="20.625" style="3" customWidth="1"/>
    <col min="13581" max="13581" width="13.75" style="3" customWidth="1"/>
    <col min="13582" max="13582" width="6.375" style="3" customWidth="1"/>
    <col min="13583" max="13583" width="13.25" style="3" customWidth="1"/>
    <col min="13584" max="13584" width="23.87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49.75" style="3" customWidth="1"/>
    <col min="13836" max="13836" width="20.625" style="3" customWidth="1"/>
    <col min="13837" max="13837" width="13.75" style="3" customWidth="1"/>
    <col min="13838" max="13838" width="6.375" style="3" customWidth="1"/>
    <col min="13839" max="13839" width="13.25" style="3" customWidth="1"/>
    <col min="13840" max="13840" width="23.87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49.75" style="3" customWidth="1"/>
    <col min="14092" max="14092" width="20.625" style="3" customWidth="1"/>
    <col min="14093" max="14093" width="13.75" style="3" customWidth="1"/>
    <col min="14094" max="14094" width="6.375" style="3" customWidth="1"/>
    <col min="14095" max="14095" width="13.25" style="3" customWidth="1"/>
    <col min="14096" max="14096" width="23.87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49.75" style="3" customWidth="1"/>
    <col min="14348" max="14348" width="20.625" style="3" customWidth="1"/>
    <col min="14349" max="14349" width="13.75" style="3" customWidth="1"/>
    <col min="14350" max="14350" width="6.375" style="3" customWidth="1"/>
    <col min="14351" max="14351" width="13.25" style="3" customWidth="1"/>
    <col min="14352" max="14352" width="23.87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49.75" style="3" customWidth="1"/>
    <col min="14604" max="14604" width="20.625" style="3" customWidth="1"/>
    <col min="14605" max="14605" width="13.75" style="3" customWidth="1"/>
    <col min="14606" max="14606" width="6.375" style="3" customWidth="1"/>
    <col min="14607" max="14607" width="13.25" style="3" customWidth="1"/>
    <col min="14608" max="14608" width="23.87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49.75" style="3" customWidth="1"/>
    <col min="14860" max="14860" width="20.625" style="3" customWidth="1"/>
    <col min="14861" max="14861" width="13.75" style="3" customWidth="1"/>
    <col min="14862" max="14862" width="6.375" style="3" customWidth="1"/>
    <col min="14863" max="14863" width="13.25" style="3" customWidth="1"/>
    <col min="14864" max="14864" width="23.87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49.75" style="3" customWidth="1"/>
    <col min="15116" max="15116" width="20.625" style="3" customWidth="1"/>
    <col min="15117" max="15117" width="13.75" style="3" customWidth="1"/>
    <col min="15118" max="15118" width="6.375" style="3" customWidth="1"/>
    <col min="15119" max="15119" width="13.25" style="3" customWidth="1"/>
    <col min="15120" max="15120" width="23.87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49.75" style="3" customWidth="1"/>
    <col min="15372" max="15372" width="20.625" style="3" customWidth="1"/>
    <col min="15373" max="15373" width="13.75" style="3" customWidth="1"/>
    <col min="15374" max="15374" width="6.375" style="3" customWidth="1"/>
    <col min="15375" max="15375" width="13.25" style="3" customWidth="1"/>
    <col min="15376" max="15376" width="23.87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49.75" style="3" customWidth="1"/>
    <col min="15628" max="15628" width="20.625" style="3" customWidth="1"/>
    <col min="15629" max="15629" width="13.75" style="3" customWidth="1"/>
    <col min="15630" max="15630" width="6.375" style="3" customWidth="1"/>
    <col min="15631" max="15631" width="13.25" style="3" customWidth="1"/>
    <col min="15632" max="15632" width="23.87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49.75" style="3" customWidth="1"/>
    <col min="15884" max="15884" width="20.625" style="3" customWidth="1"/>
    <col min="15885" max="15885" width="13.75" style="3" customWidth="1"/>
    <col min="15886" max="15886" width="6.375" style="3" customWidth="1"/>
    <col min="15887" max="15887" width="13.25" style="3" customWidth="1"/>
    <col min="15888" max="15888" width="23.87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49.75" style="3" customWidth="1"/>
    <col min="16140" max="16140" width="20.625" style="3" customWidth="1"/>
    <col min="16141" max="16141" width="13.75" style="3" customWidth="1"/>
    <col min="16142" max="16142" width="6.375" style="3" customWidth="1"/>
    <col min="16143" max="16143" width="13.25" style="3" customWidth="1"/>
    <col min="16144" max="16144" width="23.875" style="3" customWidth="1"/>
    <col min="16145" max="16145" width="15.625" style="3" customWidth="1"/>
    <col min="16146" max="16384" width="9" style="3"/>
  </cols>
  <sheetData>
    <row r="2" spans="2:17" ht="20.100000000000001" customHeight="1">
      <c r="B2" s="1" t="s">
        <v>0</v>
      </c>
      <c r="C2" s="1"/>
      <c r="D2" s="1"/>
      <c r="E2" s="2" t="s">
        <v>7784</v>
      </c>
      <c r="G2" s="4" t="s">
        <v>2</v>
      </c>
      <c r="H2" s="5"/>
      <c r="I2" s="6"/>
      <c r="J2" s="125">
        <f>SUM(H:H)</f>
        <v>183583</v>
      </c>
    </row>
    <row r="3" spans="2:17" ht="20.100000000000001" customHeight="1">
      <c r="B3" s="1" t="s">
        <v>3</v>
      </c>
      <c r="C3" s="1"/>
      <c r="D3" s="1"/>
      <c r="E3" s="14" t="s">
        <v>7785</v>
      </c>
    </row>
    <row r="4" spans="2:17" ht="20.100000000000001" customHeight="1">
      <c r="B4" s="1" t="s">
        <v>5</v>
      </c>
      <c r="C4" s="1"/>
      <c r="D4" s="1"/>
      <c r="E4" s="14">
        <v>200106</v>
      </c>
    </row>
    <row r="5" spans="2:17" ht="20.100000000000001" customHeight="1">
      <c r="B5" s="1" t="s">
        <v>6</v>
      </c>
      <c r="C5" s="1"/>
      <c r="D5" s="1"/>
      <c r="E5" s="15">
        <v>44840</v>
      </c>
    </row>
    <row r="6" spans="2:17" ht="20.100000000000001" customHeight="1">
      <c r="B6" s="1" t="s">
        <v>8</v>
      </c>
      <c r="C6" s="1"/>
      <c r="D6" s="1"/>
      <c r="E6" s="15"/>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c r="H9" s="290"/>
      <c r="I9" s="18"/>
      <c r="J9" s="146"/>
      <c r="K9" s="146"/>
      <c r="L9" s="17"/>
      <c r="M9" s="19"/>
      <c r="N9" s="16"/>
      <c r="O9" s="17"/>
      <c r="P9" s="19"/>
      <c r="Q9" s="21"/>
    </row>
    <row r="10" spans="2:17" s="9" customFormat="1" ht="19.7" customHeight="1">
      <c r="B10" s="16">
        <v>1</v>
      </c>
      <c r="C10" s="16" t="s">
        <v>645</v>
      </c>
      <c r="D10" s="16" t="s">
        <v>645</v>
      </c>
      <c r="E10" s="146" t="s">
        <v>7786</v>
      </c>
      <c r="F10" s="2109">
        <v>1</v>
      </c>
      <c r="G10" s="52">
        <v>9000</v>
      </c>
      <c r="H10" s="118">
        <f t="shared" ref="H10:H37" si="0">F10*G10</f>
        <v>9000</v>
      </c>
      <c r="I10" s="18"/>
      <c r="J10" s="146" t="s">
        <v>7387</v>
      </c>
      <c r="K10" s="17" t="s">
        <v>7787</v>
      </c>
      <c r="L10" s="17"/>
      <c r="M10" s="19">
        <v>44826</v>
      </c>
      <c r="N10" s="16"/>
      <c r="O10" s="56">
        <v>44833</v>
      </c>
      <c r="P10" s="19" t="s">
        <v>7788</v>
      </c>
      <c r="Q10" s="19"/>
    </row>
    <row r="11" spans="2:17" s="9" customFormat="1" ht="19.7" customHeight="1">
      <c r="B11" s="16">
        <v>1</v>
      </c>
      <c r="C11" s="16" t="s">
        <v>645</v>
      </c>
      <c r="D11" s="16" t="s">
        <v>645</v>
      </c>
      <c r="E11" s="146" t="s">
        <v>7789</v>
      </c>
      <c r="F11" s="2109">
        <v>1</v>
      </c>
      <c r="G11" s="52">
        <v>2500</v>
      </c>
      <c r="H11" s="118">
        <f t="shared" si="0"/>
        <v>2500</v>
      </c>
      <c r="I11" s="18"/>
      <c r="J11" s="146" t="s">
        <v>7790</v>
      </c>
      <c r="K11" s="17" t="s">
        <v>7791</v>
      </c>
      <c r="L11" s="17"/>
      <c r="M11" s="19">
        <v>44826</v>
      </c>
      <c r="N11" s="16"/>
      <c r="O11" s="56">
        <v>44833</v>
      </c>
      <c r="P11" s="19" t="s">
        <v>7788</v>
      </c>
      <c r="Q11" s="19"/>
    </row>
    <row r="12" spans="2:17" s="9" customFormat="1" ht="19.7" customHeight="1">
      <c r="B12" s="16">
        <v>1</v>
      </c>
      <c r="C12" s="16" t="s">
        <v>41</v>
      </c>
      <c r="D12" s="16" t="s">
        <v>41</v>
      </c>
      <c r="E12" s="146" t="s">
        <v>7792</v>
      </c>
      <c r="F12" s="2109">
        <v>1</v>
      </c>
      <c r="G12" s="52">
        <v>68000</v>
      </c>
      <c r="H12" s="118">
        <f t="shared" si="0"/>
        <v>68000</v>
      </c>
      <c r="I12" s="18"/>
      <c r="J12" s="146" t="s">
        <v>7793</v>
      </c>
      <c r="K12" s="17" t="s">
        <v>7794</v>
      </c>
      <c r="L12" s="17"/>
      <c r="M12" s="19">
        <v>44826</v>
      </c>
      <c r="N12" s="16"/>
      <c r="O12" s="56">
        <v>44833</v>
      </c>
      <c r="P12" s="19" t="s">
        <v>7788</v>
      </c>
      <c r="Q12" s="19"/>
    </row>
    <row r="13" spans="2:17" s="9" customFormat="1" ht="19.7" customHeight="1">
      <c r="B13" s="16">
        <v>1</v>
      </c>
      <c r="C13" s="16" t="s">
        <v>41</v>
      </c>
      <c r="D13" s="16" t="s">
        <v>41</v>
      </c>
      <c r="E13" s="145" t="s">
        <v>46</v>
      </c>
      <c r="F13" s="2109">
        <v>1</v>
      </c>
      <c r="G13" s="52">
        <v>47800</v>
      </c>
      <c r="H13" s="118">
        <f t="shared" si="0"/>
        <v>47800</v>
      </c>
      <c r="I13" s="18"/>
      <c r="J13" s="54" t="s">
        <v>7795</v>
      </c>
      <c r="K13" s="17" t="s">
        <v>7794</v>
      </c>
      <c r="L13" s="17"/>
      <c r="M13" s="19">
        <v>44826</v>
      </c>
      <c r="N13" s="16"/>
      <c r="O13" s="56">
        <v>44833</v>
      </c>
      <c r="P13" s="19" t="s">
        <v>7788</v>
      </c>
      <c r="Q13" s="19"/>
    </row>
    <row r="14" spans="2:17" s="205" customFormat="1" ht="19.7" customHeight="1">
      <c r="B14" s="16">
        <v>1</v>
      </c>
      <c r="C14" s="16" t="s">
        <v>41</v>
      </c>
      <c r="D14" s="16" t="s">
        <v>41</v>
      </c>
      <c r="E14" s="146" t="s">
        <v>48</v>
      </c>
      <c r="F14" s="2109">
        <v>1</v>
      </c>
      <c r="G14" s="203">
        <v>4200</v>
      </c>
      <c r="H14" s="118">
        <f t="shared" si="0"/>
        <v>4200</v>
      </c>
      <c r="I14" s="61"/>
      <c r="J14" s="62" t="s">
        <v>7796</v>
      </c>
      <c r="K14" s="17" t="s">
        <v>7794</v>
      </c>
      <c r="L14" s="64"/>
      <c r="M14" s="19">
        <v>44826</v>
      </c>
      <c r="N14" s="59"/>
      <c r="O14" s="56">
        <v>44833</v>
      </c>
      <c r="P14" s="19" t="s">
        <v>7788</v>
      </c>
      <c r="Q14" s="19"/>
    </row>
    <row r="15" spans="2:17" s="205" customFormat="1" ht="19.7" customHeight="1">
      <c r="B15" s="16">
        <v>1</v>
      </c>
      <c r="C15" s="16" t="s">
        <v>41</v>
      </c>
      <c r="D15" s="16" t="s">
        <v>41</v>
      </c>
      <c r="E15" s="146" t="s">
        <v>50</v>
      </c>
      <c r="F15" s="2109">
        <v>1</v>
      </c>
      <c r="G15" s="203">
        <v>34800</v>
      </c>
      <c r="H15" s="118">
        <f t="shared" si="0"/>
        <v>34800</v>
      </c>
      <c r="I15" s="61"/>
      <c r="J15" s="62" t="s">
        <v>7797</v>
      </c>
      <c r="K15" s="17" t="s">
        <v>7794</v>
      </c>
      <c r="L15" s="64"/>
      <c r="M15" s="19">
        <v>44826</v>
      </c>
      <c r="N15" s="59"/>
      <c r="O15" s="56">
        <v>44833</v>
      </c>
      <c r="P15" s="19" t="s">
        <v>7788</v>
      </c>
      <c r="Q15" s="19"/>
    </row>
    <row r="16" spans="2:17" s="9" customFormat="1" ht="19.7" customHeight="1">
      <c r="B16" s="16">
        <v>1</v>
      </c>
      <c r="C16" s="16" t="s">
        <v>41</v>
      </c>
      <c r="D16" s="16" t="s">
        <v>41</v>
      </c>
      <c r="E16" s="2240" t="s">
        <v>7798</v>
      </c>
      <c r="F16" s="2109">
        <v>1</v>
      </c>
      <c r="G16" s="52">
        <v>-23000</v>
      </c>
      <c r="H16" s="118">
        <f t="shared" si="0"/>
        <v>-23000</v>
      </c>
      <c r="I16" s="18"/>
      <c r="J16" s="54"/>
      <c r="K16" s="17"/>
      <c r="L16" s="17"/>
      <c r="M16" s="19"/>
      <c r="N16" s="16"/>
      <c r="O16" s="56"/>
      <c r="P16" s="19"/>
      <c r="Q16" s="19"/>
    </row>
    <row r="17" spans="2:17" s="9" customFormat="1" ht="19.7" customHeight="1">
      <c r="B17" s="16">
        <v>1</v>
      </c>
      <c r="C17" s="16" t="s">
        <v>1623</v>
      </c>
      <c r="D17" s="16" t="s">
        <v>1623</v>
      </c>
      <c r="E17" s="146" t="s">
        <v>7799</v>
      </c>
      <c r="F17" s="2109">
        <v>1</v>
      </c>
      <c r="G17" s="290">
        <v>181</v>
      </c>
      <c r="H17" s="118">
        <f t="shared" si="0"/>
        <v>181</v>
      </c>
      <c r="I17" s="18"/>
      <c r="J17" s="54" t="s">
        <v>137</v>
      </c>
      <c r="K17" s="17" t="s">
        <v>7794</v>
      </c>
      <c r="L17" s="17"/>
      <c r="M17" s="19">
        <v>44826</v>
      </c>
      <c r="N17" s="16"/>
      <c r="O17" s="56">
        <v>44833</v>
      </c>
      <c r="P17" s="19" t="s">
        <v>7800</v>
      </c>
      <c r="Q17" s="19"/>
    </row>
    <row r="18" spans="2:17" s="9" customFormat="1" ht="19.7" customHeight="1">
      <c r="B18" s="16">
        <v>1</v>
      </c>
      <c r="C18" s="16" t="s">
        <v>1623</v>
      </c>
      <c r="D18" s="16" t="s">
        <v>1623</v>
      </c>
      <c r="E18" s="145" t="s">
        <v>4858</v>
      </c>
      <c r="F18" s="2109">
        <v>2</v>
      </c>
      <c r="G18" s="63">
        <v>51</v>
      </c>
      <c r="H18" s="118">
        <f t="shared" si="0"/>
        <v>102</v>
      </c>
      <c r="I18" s="18"/>
      <c r="J18" s="54" t="s">
        <v>4859</v>
      </c>
      <c r="K18" s="17" t="s">
        <v>7794</v>
      </c>
      <c r="L18" s="17"/>
      <c r="M18" s="19">
        <v>44826</v>
      </c>
      <c r="N18" s="16"/>
      <c r="O18" s="56">
        <v>44833</v>
      </c>
      <c r="P18" s="19" t="s">
        <v>7801</v>
      </c>
      <c r="Q18" s="19"/>
    </row>
    <row r="19" spans="2:17" s="9" customFormat="1" ht="19.7" customHeight="1">
      <c r="B19" s="16"/>
      <c r="C19" s="16" t="s">
        <v>662</v>
      </c>
      <c r="D19" s="16" t="s">
        <v>662</v>
      </c>
      <c r="E19" s="145" t="s">
        <v>7802</v>
      </c>
      <c r="F19" s="183">
        <v>8</v>
      </c>
      <c r="G19" s="63">
        <v>5000</v>
      </c>
      <c r="H19" s="118">
        <f t="shared" si="0"/>
        <v>40000</v>
      </c>
      <c r="I19" s="18"/>
      <c r="J19" s="54"/>
      <c r="K19" s="17"/>
      <c r="L19" s="292"/>
      <c r="M19" s="19"/>
      <c r="N19" s="16"/>
      <c r="O19" s="56"/>
      <c r="P19" s="19"/>
      <c r="Q19" s="19"/>
    </row>
    <row r="20" spans="2:17" s="9" customFormat="1" ht="19.7" customHeight="1">
      <c r="B20" s="381"/>
      <c r="C20" s="16"/>
      <c r="D20" s="16"/>
      <c r="E20" s="145"/>
      <c r="F20" s="17"/>
      <c r="G20" s="52"/>
      <c r="H20" s="118">
        <f t="shared" si="0"/>
        <v>0</v>
      </c>
      <c r="I20" s="18"/>
      <c r="J20" s="54"/>
      <c r="K20" s="17"/>
      <c r="L20" s="17"/>
      <c r="M20" s="19"/>
      <c r="N20" s="16"/>
      <c r="O20" s="17"/>
      <c r="P20" s="19"/>
      <c r="Q20" s="19"/>
    </row>
    <row r="21" spans="2:17" s="9" customFormat="1" ht="19.7" customHeight="1">
      <c r="B21" s="16"/>
      <c r="C21" s="16"/>
      <c r="D21" s="16"/>
      <c r="E21" s="145"/>
      <c r="F21" s="183"/>
      <c r="G21" s="63"/>
      <c r="H21" s="118">
        <f t="shared" si="0"/>
        <v>0</v>
      </c>
      <c r="I21" s="90"/>
      <c r="J21" s="54"/>
      <c r="K21" s="146"/>
      <c r="L21" s="17"/>
      <c r="M21" s="19"/>
      <c r="N21" s="16"/>
      <c r="O21" s="17"/>
      <c r="P21" s="19"/>
      <c r="Q21" s="21"/>
    </row>
    <row r="22" spans="2:17" s="9" customFormat="1" ht="19.7" customHeight="1">
      <c r="B22" s="16"/>
      <c r="C22" s="16"/>
      <c r="D22" s="16"/>
      <c r="E22" s="145"/>
      <c r="F22" s="183"/>
      <c r="G22" s="63"/>
      <c r="H22" s="118">
        <f t="shared" si="0"/>
        <v>0</v>
      </c>
      <c r="I22" s="90"/>
      <c r="J22" s="54"/>
      <c r="K22" s="146"/>
      <c r="L22" s="17"/>
      <c r="M22" s="19"/>
      <c r="N22" s="16"/>
      <c r="O22" s="17"/>
      <c r="P22" s="19"/>
      <c r="Q22" s="21"/>
    </row>
    <row r="23" spans="2:17" s="9" customFormat="1" ht="19.7" customHeight="1">
      <c r="B23" s="16"/>
      <c r="C23" s="16"/>
      <c r="D23" s="16"/>
      <c r="E23" s="145"/>
      <c r="F23" s="183"/>
      <c r="G23" s="63"/>
      <c r="H23" s="118">
        <f t="shared" si="0"/>
        <v>0</v>
      </c>
      <c r="I23" s="90"/>
      <c r="J23" s="54"/>
      <c r="K23" s="146"/>
      <c r="L23" s="17"/>
      <c r="M23" s="19"/>
      <c r="N23" s="16"/>
      <c r="O23" s="17"/>
      <c r="P23" s="19"/>
      <c r="Q23" s="21"/>
    </row>
    <row r="24" spans="2:17" s="9" customFormat="1" ht="19.7" customHeight="1">
      <c r="B24" s="16"/>
      <c r="C24" s="16"/>
      <c r="D24" s="16"/>
      <c r="E24" s="145"/>
      <c r="F24" s="183"/>
      <c r="G24" s="63"/>
      <c r="H24" s="118">
        <f t="shared" si="0"/>
        <v>0</v>
      </c>
      <c r="I24" s="90"/>
      <c r="J24" s="54"/>
      <c r="K24" s="146"/>
      <c r="L24" s="17"/>
      <c r="M24" s="19"/>
      <c r="N24" s="16"/>
      <c r="O24" s="17"/>
      <c r="P24" s="19"/>
      <c r="Q24" s="21"/>
    </row>
    <row r="25" spans="2:17" s="9" customFormat="1" ht="19.7" customHeight="1">
      <c r="B25" s="16"/>
      <c r="C25" s="16"/>
      <c r="D25" s="16"/>
      <c r="E25" s="145"/>
      <c r="F25" s="183"/>
      <c r="G25" s="63"/>
      <c r="H25" s="118">
        <f t="shared" si="0"/>
        <v>0</v>
      </c>
      <c r="I25" s="90"/>
      <c r="J25" s="54"/>
      <c r="K25" s="146"/>
      <c r="L25" s="17"/>
      <c r="M25" s="19"/>
      <c r="N25" s="16"/>
      <c r="O25" s="17"/>
      <c r="P25" s="19"/>
      <c r="Q25" s="21"/>
    </row>
    <row r="26" spans="2:17" s="9" customFormat="1" ht="19.7" customHeight="1">
      <c r="B26" s="16"/>
      <c r="C26" s="16"/>
      <c r="D26" s="16"/>
      <c r="E26" s="54"/>
      <c r="F26" s="183"/>
      <c r="G26" s="63"/>
      <c r="H26" s="53">
        <f>F26*G26</f>
        <v>0</v>
      </c>
      <c r="I26" s="18"/>
      <c r="J26" s="54"/>
      <c r="K26" s="146"/>
      <c r="L26" s="17"/>
      <c r="M26" s="19"/>
      <c r="N26" s="16"/>
      <c r="O26" s="17"/>
      <c r="P26" s="19"/>
      <c r="Q26" s="21"/>
    </row>
    <row r="27" spans="2:17" s="9" customFormat="1" ht="19.7" customHeight="1">
      <c r="B27" s="16"/>
      <c r="C27" s="16"/>
      <c r="D27" s="16"/>
      <c r="E27" s="145"/>
      <c r="F27" s="183"/>
      <c r="G27" s="63"/>
      <c r="H27" s="118">
        <f t="shared" si="0"/>
        <v>0</v>
      </c>
      <c r="I27" s="90"/>
      <c r="J27" s="54"/>
      <c r="K27" s="146"/>
      <c r="L27" s="17"/>
      <c r="M27" s="19"/>
      <c r="N27" s="16"/>
      <c r="O27" s="17"/>
      <c r="P27" s="19"/>
      <c r="Q27" s="21"/>
    </row>
    <row r="28" spans="2:17" s="9" customFormat="1" ht="19.7" customHeight="1">
      <c r="B28" s="16"/>
      <c r="C28" s="16"/>
      <c r="D28" s="16"/>
      <c r="E28" s="145"/>
      <c r="F28" s="183"/>
      <c r="G28" s="63"/>
      <c r="H28" s="118">
        <f t="shared" si="0"/>
        <v>0</v>
      </c>
      <c r="I28" s="90"/>
      <c r="J28" s="54"/>
      <c r="K28" s="146"/>
      <c r="L28" s="17"/>
      <c r="M28" s="19"/>
      <c r="N28" s="16"/>
      <c r="O28" s="17"/>
      <c r="P28" s="19"/>
      <c r="Q28" s="21"/>
    </row>
    <row r="29" spans="2:17" s="9" customFormat="1" ht="19.7" customHeight="1">
      <c r="B29" s="16"/>
      <c r="C29" s="16"/>
      <c r="D29" s="16"/>
      <c r="E29" s="145"/>
      <c r="F29" s="183"/>
      <c r="G29" s="63"/>
      <c r="H29" s="118">
        <f t="shared" si="0"/>
        <v>0</v>
      </c>
      <c r="I29" s="90"/>
      <c r="J29" s="54"/>
      <c r="K29" s="146"/>
      <c r="L29" s="17"/>
      <c r="M29" s="19"/>
      <c r="N29" s="16"/>
      <c r="O29" s="17"/>
      <c r="P29" s="19"/>
      <c r="Q29" s="21"/>
    </row>
    <row r="30" spans="2:17" s="9" customFormat="1" ht="19.7" customHeight="1">
      <c r="B30" s="16"/>
      <c r="C30" s="16"/>
      <c r="D30" s="16"/>
      <c r="E30" s="145"/>
      <c r="F30" s="183"/>
      <c r="G30" s="63"/>
      <c r="H30" s="118">
        <f t="shared" si="0"/>
        <v>0</v>
      </c>
      <c r="I30" s="90"/>
      <c r="J30" s="54"/>
      <c r="K30" s="146"/>
      <c r="L30" s="17"/>
      <c r="M30" s="19"/>
      <c r="N30" s="16"/>
      <c r="O30" s="17"/>
      <c r="P30" s="19"/>
      <c r="Q30" s="21"/>
    </row>
    <row r="31" spans="2:17" s="9" customFormat="1" ht="19.7" customHeight="1">
      <c r="B31" s="16"/>
      <c r="C31" s="16"/>
      <c r="D31" s="16"/>
      <c r="E31" s="145"/>
      <c r="F31" s="183"/>
      <c r="G31" s="63"/>
      <c r="H31" s="1047">
        <f t="shared" si="0"/>
        <v>0</v>
      </c>
      <c r="I31" s="18"/>
      <c r="J31" s="54"/>
      <c r="K31" s="146"/>
      <c r="L31" s="17"/>
      <c r="M31" s="19"/>
      <c r="N31" s="16"/>
      <c r="O31" s="17"/>
      <c r="P31" s="19"/>
      <c r="Q31" s="21"/>
    </row>
    <row r="32" spans="2:17" s="9" customFormat="1" ht="19.7" customHeight="1">
      <c r="B32" s="16"/>
      <c r="C32" s="16"/>
      <c r="D32" s="16"/>
      <c r="E32" s="145"/>
      <c r="F32" s="183"/>
      <c r="G32" s="63"/>
      <c r="H32" s="1047">
        <f t="shared" si="0"/>
        <v>0</v>
      </c>
      <c r="I32" s="90"/>
      <c r="J32" s="54"/>
      <c r="K32" s="146"/>
      <c r="L32" s="17"/>
      <c r="M32" s="19"/>
      <c r="N32" s="16"/>
      <c r="O32" s="17"/>
      <c r="P32" s="19"/>
      <c r="Q32" s="21"/>
    </row>
    <row r="33" spans="2:17" s="9" customFormat="1" ht="19.7" customHeight="1">
      <c r="B33" s="16"/>
      <c r="C33" s="16"/>
      <c r="D33" s="16"/>
      <c r="E33" s="145"/>
      <c r="F33" s="183"/>
      <c r="G33" s="63"/>
      <c r="H33" s="1047">
        <f>F33*G33</f>
        <v>0</v>
      </c>
      <c r="I33" s="18"/>
      <c r="J33" s="54"/>
      <c r="K33" s="146"/>
      <c r="L33" s="17"/>
      <c r="M33" s="19"/>
      <c r="N33" s="16"/>
      <c r="O33" s="17"/>
      <c r="P33" s="19"/>
      <c r="Q33" s="21"/>
    </row>
    <row r="34" spans="2:17" s="9" customFormat="1" ht="19.7" customHeight="1">
      <c r="B34" s="16"/>
      <c r="C34" s="16"/>
      <c r="D34" s="16"/>
      <c r="E34" s="145"/>
      <c r="F34" s="183"/>
      <c r="G34" s="63"/>
      <c r="H34" s="1047">
        <f>F34*G34</f>
        <v>0</v>
      </c>
      <c r="I34" s="90"/>
      <c r="J34" s="54"/>
      <c r="K34" s="146"/>
      <c r="L34" s="17"/>
      <c r="M34" s="19"/>
      <c r="N34" s="16"/>
      <c r="O34" s="17"/>
      <c r="P34" s="19"/>
      <c r="Q34" s="21"/>
    </row>
    <row r="35" spans="2:17" s="9" customFormat="1" ht="19.7" customHeight="1">
      <c r="B35" s="16"/>
      <c r="C35" s="16"/>
      <c r="D35" s="16"/>
      <c r="E35" s="145"/>
      <c r="F35" s="17"/>
      <c r="G35" s="52"/>
      <c r="H35" s="52">
        <f t="shared" si="0"/>
        <v>0</v>
      </c>
      <c r="I35" s="18"/>
      <c r="J35" s="54"/>
      <c r="K35" s="146"/>
      <c r="L35" s="17"/>
      <c r="M35" s="19"/>
      <c r="N35" s="16"/>
      <c r="O35" s="17"/>
      <c r="P35" s="19"/>
      <c r="Q35" s="21"/>
    </row>
    <row r="36" spans="2:17" s="9" customFormat="1" ht="19.7" customHeight="1">
      <c r="B36" s="16"/>
      <c r="C36" s="16"/>
      <c r="D36" s="16"/>
      <c r="E36" s="145"/>
      <c r="F36" s="17"/>
      <c r="G36" s="52"/>
      <c r="H36" s="52">
        <f t="shared" si="0"/>
        <v>0</v>
      </c>
      <c r="I36" s="18"/>
      <c r="J36" s="54"/>
      <c r="K36" s="146"/>
      <c r="L36" s="17"/>
      <c r="M36" s="19"/>
      <c r="N36" s="16"/>
      <c r="O36" s="17"/>
      <c r="P36" s="19"/>
      <c r="Q36" s="21"/>
    </row>
    <row r="37" spans="2:17" s="9" customFormat="1" ht="19.7" customHeight="1">
      <c r="B37" s="16"/>
      <c r="C37" s="16"/>
      <c r="D37" s="16"/>
      <c r="E37" s="145"/>
      <c r="F37" s="17"/>
      <c r="G37" s="52"/>
      <c r="H37" s="52">
        <f t="shared" si="0"/>
        <v>0</v>
      </c>
      <c r="I37" s="18"/>
      <c r="J37" s="54"/>
      <c r="K37" s="146"/>
      <c r="L37" s="17"/>
      <c r="M37" s="19"/>
      <c r="N37" s="16"/>
      <c r="O37" s="17"/>
      <c r="P37" s="19"/>
      <c r="Q37" s="21"/>
    </row>
    <row r="38" spans="2:17" s="9" customFormat="1" ht="19.7" customHeight="1">
      <c r="B38" s="16"/>
      <c r="C38" s="16"/>
      <c r="D38" s="16"/>
      <c r="E38" s="145"/>
      <c r="F38" s="17"/>
      <c r="G38" s="52"/>
      <c r="H38" s="52">
        <f>F38*G38</f>
        <v>0</v>
      </c>
      <c r="I38" s="18"/>
      <c r="J38" s="54"/>
      <c r="K38" s="146"/>
      <c r="L38" s="17"/>
      <c r="M38" s="19"/>
      <c r="N38" s="16"/>
      <c r="O38" s="17"/>
      <c r="P38" s="19"/>
      <c r="Q38" s="21"/>
    </row>
    <row r="39" spans="2:17" s="9" customFormat="1" ht="19.7" customHeight="1">
      <c r="B39" s="16"/>
      <c r="C39" s="16"/>
      <c r="D39" s="16"/>
      <c r="E39" s="145"/>
      <c r="F39" s="17"/>
      <c r="G39" s="52"/>
      <c r="H39" s="52"/>
      <c r="I39" s="18"/>
      <c r="J39" s="54"/>
      <c r="K39" s="17"/>
      <c r="L39" s="17"/>
      <c r="M39" s="19"/>
      <c r="N39" s="16"/>
      <c r="O39" s="17"/>
      <c r="P39" s="19"/>
      <c r="Q39" s="21"/>
    </row>
    <row r="40" spans="2:17" s="9" customFormat="1" ht="19.7" customHeight="1">
      <c r="B40" s="16"/>
      <c r="C40" s="16"/>
      <c r="D40" s="16"/>
      <c r="E40" s="145"/>
      <c r="F40" s="17"/>
      <c r="G40" s="52"/>
      <c r="H40" s="52"/>
      <c r="I40" s="18"/>
      <c r="J40" s="54"/>
      <c r="K40" s="17"/>
      <c r="L40" s="17"/>
      <c r="M40" s="19"/>
      <c r="N40" s="16"/>
      <c r="O40" s="17"/>
      <c r="P40" s="19"/>
      <c r="Q40" s="21"/>
    </row>
    <row r="41" spans="2:17">
      <c r="G41" s="11"/>
      <c r="H41" s="11"/>
    </row>
  </sheetData>
  <autoFilter ref="B8:O40" xr:uid="{ED196BF7-8C6F-47B9-AFAA-9841F86405B3}"/>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18899-D165-4DDC-B1E0-BB822633F0BB}">
  <dimension ref="B2:Q41"/>
  <sheetViews>
    <sheetView zoomScale="85" zoomScaleNormal="85" workbookViewId="0">
      <pane xSplit="10" ySplit="8" topLeftCell="M9" activePane="bottomRight" state="frozen"/>
      <selection pane="topRight" activeCell="K1" sqref="K1"/>
      <selection pane="bottomLeft" activeCell="A9" sqref="A9"/>
      <selection pane="bottomRight" activeCell="M23" sqref="M23"/>
    </sheetView>
  </sheetViews>
  <sheetFormatPr defaultRowHeight="18.75"/>
  <cols>
    <col min="1" max="1" width="2.625" style="3" customWidth="1"/>
    <col min="2" max="2" width="5.625" style="9" customWidth="1"/>
    <col min="3" max="4" width="20.625" style="3" customWidth="1"/>
    <col min="5" max="5" width="40.625" style="3" customWidth="1"/>
    <col min="6" max="6" width="6.25" style="3" customWidth="1"/>
    <col min="7" max="8" width="9.875" style="3" bestFit="1" customWidth="1"/>
    <col min="9" max="9" width="5.75" style="11" customWidth="1"/>
    <col min="10" max="10" width="29.5" style="3" customWidth="1"/>
    <col min="11" max="11" width="49.5" style="3" customWidth="1"/>
    <col min="12" max="12" width="20.625" style="9" customWidth="1"/>
    <col min="13" max="13" width="13.75" style="10" customWidth="1"/>
    <col min="14" max="14" width="6.375" style="3" customWidth="1"/>
    <col min="15" max="15" width="13.25" style="11" customWidth="1"/>
    <col min="16" max="16" width="19.625" style="126" customWidth="1"/>
    <col min="17" max="17" width="15.625" style="13" customWidth="1"/>
    <col min="18" max="256" width="9" style="3"/>
    <col min="257" max="257" width="2.625" style="3" customWidth="1"/>
    <col min="258" max="258" width="5.625" style="3" customWidth="1"/>
    <col min="259" max="260" width="20.625" style="3" customWidth="1"/>
    <col min="261" max="261" width="40.625" style="3" customWidth="1"/>
    <col min="262" max="262" width="6.25" style="3" customWidth="1"/>
    <col min="263" max="264" width="9.875" style="3" bestFit="1" customWidth="1"/>
    <col min="265" max="265" width="5.75" style="3" customWidth="1"/>
    <col min="266" max="266" width="29.5" style="3" customWidth="1"/>
    <col min="267" max="267" width="49.5" style="3" customWidth="1"/>
    <col min="268" max="268" width="20.625" style="3" customWidth="1"/>
    <col min="269" max="269" width="13.75" style="3" customWidth="1"/>
    <col min="270" max="270" width="6.375" style="3" customWidth="1"/>
    <col min="271" max="271" width="13.25" style="3" customWidth="1"/>
    <col min="272" max="272" width="19.625" style="3" customWidth="1"/>
    <col min="273" max="273" width="15.625" style="3" customWidth="1"/>
    <col min="274" max="512" width="9" style="3"/>
    <col min="513" max="513" width="2.625" style="3" customWidth="1"/>
    <col min="514" max="514" width="5.625" style="3" customWidth="1"/>
    <col min="515" max="516" width="20.625" style="3" customWidth="1"/>
    <col min="517" max="517" width="40.625" style="3" customWidth="1"/>
    <col min="518" max="518" width="6.25" style="3" customWidth="1"/>
    <col min="519" max="520" width="9.875" style="3" bestFit="1" customWidth="1"/>
    <col min="521" max="521" width="5.75" style="3" customWidth="1"/>
    <col min="522" max="522" width="29.5" style="3" customWidth="1"/>
    <col min="523" max="523" width="49.5" style="3" customWidth="1"/>
    <col min="524" max="524" width="20.625" style="3" customWidth="1"/>
    <col min="525" max="525" width="13.75" style="3" customWidth="1"/>
    <col min="526" max="526" width="6.375" style="3" customWidth="1"/>
    <col min="527" max="527" width="13.25" style="3" customWidth="1"/>
    <col min="528" max="528" width="19.625" style="3" customWidth="1"/>
    <col min="529" max="529" width="15.625" style="3" customWidth="1"/>
    <col min="530" max="768" width="9" style="3"/>
    <col min="769" max="769" width="2.625" style="3" customWidth="1"/>
    <col min="770" max="770" width="5.625" style="3" customWidth="1"/>
    <col min="771" max="772" width="20.625" style="3" customWidth="1"/>
    <col min="773" max="773" width="40.625" style="3" customWidth="1"/>
    <col min="774" max="774" width="6.25" style="3" customWidth="1"/>
    <col min="775" max="776" width="9.875" style="3" bestFit="1" customWidth="1"/>
    <col min="777" max="777" width="5.75" style="3" customWidth="1"/>
    <col min="778" max="778" width="29.5" style="3" customWidth="1"/>
    <col min="779" max="779" width="49.5" style="3" customWidth="1"/>
    <col min="780" max="780" width="20.625" style="3" customWidth="1"/>
    <col min="781" max="781" width="13.75" style="3" customWidth="1"/>
    <col min="782" max="782" width="6.375" style="3" customWidth="1"/>
    <col min="783" max="783" width="13.25" style="3" customWidth="1"/>
    <col min="784" max="784" width="19.625" style="3" customWidth="1"/>
    <col min="785" max="785" width="15.625" style="3" customWidth="1"/>
    <col min="786" max="1024" width="9" style="3"/>
    <col min="1025" max="1025" width="2.625" style="3" customWidth="1"/>
    <col min="1026" max="1026" width="5.625" style="3" customWidth="1"/>
    <col min="1027" max="1028" width="20.625" style="3" customWidth="1"/>
    <col min="1029" max="1029" width="40.625" style="3" customWidth="1"/>
    <col min="1030" max="1030" width="6.25" style="3" customWidth="1"/>
    <col min="1031" max="1032" width="9.875" style="3" bestFit="1" customWidth="1"/>
    <col min="1033" max="1033" width="5.75" style="3" customWidth="1"/>
    <col min="1034" max="1034" width="29.5" style="3" customWidth="1"/>
    <col min="1035" max="1035" width="49.5" style="3" customWidth="1"/>
    <col min="1036" max="1036" width="20.625" style="3" customWidth="1"/>
    <col min="1037" max="1037" width="13.75" style="3" customWidth="1"/>
    <col min="1038" max="1038" width="6.375" style="3" customWidth="1"/>
    <col min="1039" max="1039" width="13.25" style="3" customWidth="1"/>
    <col min="1040" max="1040" width="19.625" style="3" customWidth="1"/>
    <col min="1041" max="1041" width="15.625" style="3" customWidth="1"/>
    <col min="1042" max="1280" width="9" style="3"/>
    <col min="1281" max="1281" width="2.625" style="3" customWidth="1"/>
    <col min="1282" max="1282" width="5.625" style="3" customWidth="1"/>
    <col min="1283" max="1284" width="20.625" style="3" customWidth="1"/>
    <col min="1285" max="1285" width="40.625" style="3" customWidth="1"/>
    <col min="1286" max="1286" width="6.25" style="3" customWidth="1"/>
    <col min="1287" max="1288" width="9.875" style="3" bestFit="1" customWidth="1"/>
    <col min="1289" max="1289" width="5.75" style="3" customWidth="1"/>
    <col min="1290" max="1290" width="29.5" style="3" customWidth="1"/>
    <col min="1291" max="1291" width="49.5" style="3" customWidth="1"/>
    <col min="1292" max="1292" width="20.625" style="3" customWidth="1"/>
    <col min="1293" max="1293" width="13.75" style="3" customWidth="1"/>
    <col min="1294" max="1294" width="6.375" style="3" customWidth="1"/>
    <col min="1295" max="1295" width="13.25" style="3" customWidth="1"/>
    <col min="1296" max="1296" width="19.625" style="3" customWidth="1"/>
    <col min="1297" max="1297" width="15.625" style="3" customWidth="1"/>
    <col min="1298" max="1536" width="9" style="3"/>
    <col min="1537" max="1537" width="2.625" style="3" customWidth="1"/>
    <col min="1538" max="1538" width="5.625" style="3" customWidth="1"/>
    <col min="1539" max="1540" width="20.625" style="3" customWidth="1"/>
    <col min="1541" max="1541" width="40.625" style="3" customWidth="1"/>
    <col min="1542" max="1542" width="6.25" style="3" customWidth="1"/>
    <col min="1543" max="1544" width="9.875" style="3" bestFit="1" customWidth="1"/>
    <col min="1545" max="1545" width="5.75" style="3" customWidth="1"/>
    <col min="1546" max="1546" width="29.5" style="3" customWidth="1"/>
    <col min="1547" max="1547" width="49.5" style="3" customWidth="1"/>
    <col min="1548" max="1548" width="20.625" style="3" customWidth="1"/>
    <col min="1549" max="1549" width="13.75" style="3" customWidth="1"/>
    <col min="1550" max="1550" width="6.375" style="3" customWidth="1"/>
    <col min="1551" max="1551" width="13.25" style="3" customWidth="1"/>
    <col min="1552" max="1552" width="19.625" style="3" customWidth="1"/>
    <col min="1553" max="1553" width="15.625" style="3" customWidth="1"/>
    <col min="1554" max="1792" width="9" style="3"/>
    <col min="1793" max="1793" width="2.625" style="3" customWidth="1"/>
    <col min="1794" max="1794" width="5.625" style="3" customWidth="1"/>
    <col min="1795" max="1796" width="20.625" style="3" customWidth="1"/>
    <col min="1797" max="1797" width="40.625" style="3" customWidth="1"/>
    <col min="1798" max="1798" width="6.25" style="3" customWidth="1"/>
    <col min="1799" max="1800" width="9.875" style="3" bestFit="1" customWidth="1"/>
    <col min="1801" max="1801" width="5.75" style="3" customWidth="1"/>
    <col min="1802" max="1802" width="29.5" style="3" customWidth="1"/>
    <col min="1803" max="1803" width="49.5" style="3" customWidth="1"/>
    <col min="1804" max="1804" width="20.625" style="3" customWidth="1"/>
    <col min="1805" max="1805" width="13.75" style="3" customWidth="1"/>
    <col min="1806" max="1806" width="6.375" style="3" customWidth="1"/>
    <col min="1807" max="1807" width="13.25" style="3" customWidth="1"/>
    <col min="1808" max="1808" width="19.625" style="3" customWidth="1"/>
    <col min="1809" max="1809" width="15.625" style="3" customWidth="1"/>
    <col min="1810" max="2048" width="9" style="3"/>
    <col min="2049" max="2049" width="2.625" style="3" customWidth="1"/>
    <col min="2050" max="2050" width="5.625" style="3" customWidth="1"/>
    <col min="2051" max="2052" width="20.625" style="3" customWidth="1"/>
    <col min="2053" max="2053" width="40.625" style="3" customWidth="1"/>
    <col min="2054" max="2054" width="6.25" style="3" customWidth="1"/>
    <col min="2055" max="2056" width="9.875" style="3" bestFit="1" customWidth="1"/>
    <col min="2057" max="2057" width="5.75" style="3" customWidth="1"/>
    <col min="2058" max="2058" width="29.5" style="3" customWidth="1"/>
    <col min="2059" max="2059" width="49.5" style="3" customWidth="1"/>
    <col min="2060" max="2060" width="20.625" style="3" customWidth="1"/>
    <col min="2061" max="2061" width="13.75" style="3" customWidth="1"/>
    <col min="2062" max="2062" width="6.375" style="3" customWidth="1"/>
    <col min="2063" max="2063" width="13.25" style="3" customWidth="1"/>
    <col min="2064" max="2064" width="19.625" style="3" customWidth="1"/>
    <col min="2065" max="2065" width="15.625" style="3" customWidth="1"/>
    <col min="2066" max="2304" width="9" style="3"/>
    <col min="2305" max="2305" width="2.625" style="3" customWidth="1"/>
    <col min="2306" max="2306" width="5.625" style="3" customWidth="1"/>
    <col min="2307" max="2308" width="20.625" style="3" customWidth="1"/>
    <col min="2309" max="2309" width="40.625" style="3" customWidth="1"/>
    <col min="2310" max="2310" width="6.25" style="3" customWidth="1"/>
    <col min="2311" max="2312" width="9.875" style="3" bestFit="1" customWidth="1"/>
    <col min="2313" max="2313" width="5.75" style="3" customWidth="1"/>
    <col min="2314" max="2314" width="29.5" style="3" customWidth="1"/>
    <col min="2315" max="2315" width="49.5" style="3" customWidth="1"/>
    <col min="2316" max="2316" width="20.625" style="3" customWidth="1"/>
    <col min="2317" max="2317" width="13.75" style="3" customWidth="1"/>
    <col min="2318" max="2318" width="6.375" style="3" customWidth="1"/>
    <col min="2319" max="2319" width="13.25" style="3" customWidth="1"/>
    <col min="2320" max="2320" width="19.625" style="3" customWidth="1"/>
    <col min="2321" max="2321" width="15.625" style="3" customWidth="1"/>
    <col min="2322" max="2560" width="9" style="3"/>
    <col min="2561" max="2561" width="2.625" style="3" customWidth="1"/>
    <col min="2562" max="2562" width="5.625" style="3" customWidth="1"/>
    <col min="2563" max="2564" width="20.625" style="3" customWidth="1"/>
    <col min="2565" max="2565" width="40.625" style="3" customWidth="1"/>
    <col min="2566" max="2566" width="6.25" style="3" customWidth="1"/>
    <col min="2567" max="2568" width="9.875" style="3" bestFit="1" customWidth="1"/>
    <col min="2569" max="2569" width="5.75" style="3" customWidth="1"/>
    <col min="2570" max="2570" width="29.5" style="3" customWidth="1"/>
    <col min="2571" max="2571" width="49.5" style="3" customWidth="1"/>
    <col min="2572" max="2572" width="20.625" style="3" customWidth="1"/>
    <col min="2573" max="2573" width="13.75" style="3" customWidth="1"/>
    <col min="2574" max="2574" width="6.375" style="3" customWidth="1"/>
    <col min="2575" max="2575" width="13.25" style="3" customWidth="1"/>
    <col min="2576" max="2576" width="19.625" style="3" customWidth="1"/>
    <col min="2577" max="2577" width="15.625" style="3" customWidth="1"/>
    <col min="2578" max="2816" width="9" style="3"/>
    <col min="2817" max="2817" width="2.625" style="3" customWidth="1"/>
    <col min="2818" max="2818" width="5.625" style="3" customWidth="1"/>
    <col min="2819" max="2820" width="20.625" style="3" customWidth="1"/>
    <col min="2821" max="2821" width="40.625" style="3" customWidth="1"/>
    <col min="2822" max="2822" width="6.25" style="3" customWidth="1"/>
    <col min="2823" max="2824" width="9.875" style="3" bestFit="1" customWidth="1"/>
    <col min="2825" max="2825" width="5.75" style="3" customWidth="1"/>
    <col min="2826" max="2826" width="29.5" style="3" customWidth="1"/>
    <col min="2827" max="2827" width="49.5" style="3" customWidth="1"/>
    <col min="2828" max="2828" width="20.625" style="3" customWidth="1"/>
    <col min="2829" max="2829" width="13.75" style="3" customWidth="1"/>
    <col min="2830" max="2830" width="6.375" style="3" customWidth="1"/>
    <col min="2831" max="2831" width="13.25" style="3" customWidth="1"/>
    <col min="2832" max="2832" width="19.625" style="3" customWidth="1"/>
    <col min="2833" max="2833" width="15.625" style="3" customWidth="1"/>
    <col min="2834" max="3072" width="9" style="3"/>
    <col min="3073" max="3073" width="2.625" style="3" customWidth="1"/>
    <col min="3074" max="3074" width="5.625" style="3" customWidth="1"/>
    <col min="3075" max="3076" width="20.625" style="3" customWidth="1"/>
    <col min="3077" max="3077" width="40.625" style="3" customWidth="1"/>
    <col min="3078" max="3078" width="6.25" style="3" customWidth="1"/>
    <col min="3079" max="3080" width="9.875" style="3" bestFit="1" customWidth="1"/>
    <col min="3081" max="3081" width="5.75" style="3" customWidth="1"/>
    <col min="3082" max="3082" width="29.5" style="3" customWidth="1"/>
    <col min="3083" max="3083" width="49.5" style="3" customWidth="1"/>
    <col min="3084" max="3084" width="20.625" style="3" customWidth="1"/>
    <col min="3085" max="3085" width="13.75" style="3" customWidth="1"/>
    <col min="3086" max="3086" width="6.375" style="3" customWidth="1"/>
    <col min="3087" max="3087" width="13.25" style="3" customWidth="1"/>
    <col min="3088" max="3088" width="19.625" style="3" customWidth="1"/>
    <col min="3089" max="3089" width="15.625" style="3" customWidth="1"/>
    <col min="3090" max="3328" width="9" style="3"/>
    <col min="3329" max="3329" width="2.625" style="3" customWidth="1"/>
    <col min="3330" max="3330" width="5.625" style="3" customWidth="1"/>
    <col min="3331" max="3332" width="20.625" style="3" customWidth="1"/>
    <col min="3333" max="3333" width="40.625" style="3" customWidth="1"/>
    <col min="3334" max="3334" width="6.25" style="3" customWidth="1"/>
    <col min="3335" max="3336" width="9.875" style="3" bestFit="1" customWidth="1"/>
    <col min="3337" max="3337" width="5.75" style="3" customWidth="1"/>
    <col min="3338" max="3338" width="29.5" style="3" customWidth="1"/>
    <col min="3339" max="3339" width="49.5" style="3" customWidth="1"/>
    <col min="3340" max="3340" width="20.625" style="3" customWidth="1"/>
    <col min="3341" max="3341" width="13.75" style="3" customWidth="1"/>
    <col min="3342" max="3342" width="6.375" style="3" customWidth="1"/>
    <col min="3343" max="3343" width="13.25" style="3" customWidth="1"/>
    <col min="3344" max="3344" width="19.625" style="3" customWidth="1"/>
    <col min="3345" max="3345" width="15.625" style="3" customWidth="1"/>
    <col min="3346" max="3584" width="9" style="3"/>
    <col min="3585" max="3585" width="2.625" style="3" customWidth="1"/>
    <col min="3586" max="3586" width="5.625" style="3" customWidth="1"/>
    <col min="3587" max="3588" width="20.625" style="3" customWidth="1"/>
    <col min="3589" max="3589" width="40.625" style="3" customWidth="1"/>
    <col min="3590" max="3590" width="6.25" style="3" customWidth="1"/>
    <col min="3591" max="3592" width="9.875" style="3" bestFit="1" customWidth="1"/>
    <col min="3593" max="3593" width="5.75" style="3" customWidth="1"/>
    <col min="3594" max="3594" width="29.5" style="3" customWidth="1"/>
    <col min="3595" max="3595" width="49.5" style="3" customWidth="1"/>
    <col min="3596" max="3596" width="20.625" style="3" customWidth="1"/>
    <col min="3597" max="3597" width="13.75" style="3" customWidth="1"/>
    <col min="3598" max="3598" width="6.375" style="3" customWidth="1"/>
    <col min="3599" max="3599" width="13.25" style="3" customWidth="1"/>
    <col min="3600" max="3600" width="19.625" style="3" customWidth="1"/>
    <col min="3601" max="3601" width="15.625" style="3" customWidth="1"/>
    <col min="3602" max="3840" width="9" style="3"/>
    <col min="3841" max="3841" width="2.625" style="3" customWidth="1"/>
    <col min="3842" max="3842" width="5.625" style="3" customWidth="1"/>
    <col min="3843" max="3844" width="20.625" style="3" customWidth="1"/>
    <col min="3845" max="3845" width="40.625" style="3" customWidth="1"/>
    <col min="3846" max="3846" width="6.25" style="3" customWidth="1"/>
    <col min="3847" max="3848" width="9.875" style="3" bestFit="1" customWidth="1"/>
    <col min="3849" max="3849" width="5.75" style="3" customWidth="1"/>
    <col min="3850" max="3850" width="29.5" style="3" customWidth="1"/>
    <col min="3851" max="3851" width="49.5" style="3" customWidth="1"/>
    <col min="3852" max="3852" width="20.625" style="3" customWidth="1"/>
    <col min="3853" max="3853" width="13.75" style="3" customWidth="1"/>
    <col min="3854" max="3854" width="6.375" style="3" customWidth="1"/>
    <col min="3855" max="3855" width="13.25" style="3" customWidth="1"/>
    <col min="3856" max="3856" width="19.625" style="3" customWidth="1"/>
    <col min="3857" max="3857" width="15.625" style="3" customWidth="1"/>
    <col min="3858" max="4096" width="9" style="3"/>
    <col min="4097" max="4097" width="2.625" style="3" customWidth="1"/>
    <col min="4098" max="4098" width="5.625" style="3" customWidth="1"/>
    <col min="4099" max="4100" width="20.625" style="3" customWidth="1"/>
    <col min="4101" max="4101" width="40.625" style="3" customWidth="1"/>
    <col min="4102" max="4102" width="6.25" style="3" customWidth="1"/>
    <col min="4103" max="4104" width="9.875" style="3" bestFit="1" customWidth="1"/>
    <col min="4105" max="4105" width="5.75" style="3" customWidth="1"/>
    <col min="4106" max="4106" width="29.5" style="3" customWidth="1"/>
    <col min="4107" max="4107" width="49.5" style="3" customWidth="1"/>
    <col min="4108" max="4108" width="20.625" style="3" customWidth="1"/>
    <col min="4109" max="4109" width="13.75" style="3" customWidth="1"/>
    <col min="4110" max="4110" width="6.375" style="3" customWidth="1"/>
    <col min="4111" max="4111" width="13.25" style="3" customWidth="1"/>
    <col min="4112" max="4112" width="19.625" style="3" customWidth="1"/>
    <col min="4113" max="4113" width="15.625" style="3" customWidth="1"/>
    <col min="4114" max="4352" width="9" style="3"/>
    <col min="4353" max="4353" width="2.625" style="3" customWidth="1"/>
    <col min="4354" max="4354" width="5.625" style="3" customWidth="1"/>
    <col min="4355" max="4356" width="20.625" style="3" customWidth="1"/>
    <col min="4357" max="4357" width="40.625" style="3" customWidth="1"/>
    <col min="4358" max="4358" width="6.25" style="3" customWidth="1"/>
    <col min="4359" max="4360" width="9.875" style="3" bestFit="1" customWidth="1"/>
    <col min="4361" max="4361" width="5.75" style="3" customWidth="1"/>
    <col min="4362" max="4362" width="29.5" style="3" customWidth="1"/>
    <col min="4363" max="4363" width="49.5" style="3" customWidth="1"/>
    <col min="4364" max="4364" width="20.625" style="3" customWidth="1"/>
    <col min="4365" max="4365" width="13.75" style="3" customWidth="1"/>
    <col min="4366" max="4366" width="6.375" style="3" customWidth="1"/>
    <col min="4367" max="4367" width="13.25" style="3" customWidth="1"/>
    <col min="4368" max="4368" width="19.625" style="3" customWidth="1"/>
    <col min="4369" max="4369" width="15.625" style="3" customWidth="1"/>
    <col min="4370" max="4608" width="9" style="3"/>
    <col min="4609" max="4609" width="2.625" style="3" customWidth="1"/>
    <col min="4610" max="4610" width="5.625" style="3" customWidth="1"/>
    <col min="4611" max="4612" width="20.625" style="3" customWidth="1"/>
    <col min="4613" max="4613" width="40.625" style="3" customWidth="1"/>
    <col min="4614" max="4614" width="6.25" style="3" customWidth="1"/>
    <col min="4615" max="4616" width="9.875" style="3" bestFit="1" customWidth="1"/>
    <col min="4617" max="4617" width="5.75" style="3" customWidth="1"/>
    <col min="4618" max="4618" width="29.5" style="3" customWidth="1"/>
    <col min="4619" max="4619" width="49.5" style="3" customWidth="1"/>
    <col min="4620" max="4620" width="20.625" style="3" customWidth="1"/>
    <col min="4621" max="4621" width="13.75" style="3" customWidth="1"/>
    <col min="4622" max="4622" width="6.375" style="3" customWidth="1"/>
    <col min="4623" max="4623" width="13.25" style="3" customWidth="1"/>
    <col min="4624" max="4624" width="19.625" style="3" customWidth="1"/>
    <col min="4625" max="4625" width="15.625" style="3" customWidth="1"/>
    <col min="4626" max="4864" width="9" style="3"/>
    <col min="4865" max="4865" width="2.625" style="3" customWidth="1"/>
    <col min="4866" max="4866" width="5.625" style="3" customWidth="1"/>
    <col min="4867" max="4868" width="20.625" style="3" customWidth="1"/>
    <col min="4869" max="4869" width="40.625" style="3" customWidth="1"/>
    <col min="4870" max="4870" width="6.25" style="3" customWidth="1"/>
    <col min="4871" max="4872" width="9.875" style="3" bestFit="1" customWidth="1"/>
    <col min="4873" max="4873" width="5.75" style="3" customWidth="1"/>
    <col min="4874" max="4874" width="29.5" style="3" customWidth="1"/>
    <col min="4875" max="4875" width="49.5" style="3" customWidth="1"/>
    <col min="4876" max="4876" width="20.625" style="3" customWidth="1"/>
    <col min="4877" max="4877" width="13.75" style="3" customWidth="1"/>
    <col min="4878" max="4878" width="6.375" style="3" customWidth="1"/>
    <col min="4879" max="4879" width="13.25" style="3" customWidth="1"/>
    <col min="4880" max="4880" width="19.625" style="3" customWidth="1"/>
    <col min="4881" max="4881" width="15.625" style="3" customWidth="1"/>
    <col min="4882" max="5120" width="9" style="3"/>
    <col min="5121" max="5121" width="2.625" style="3" customWidth="1"/>
    <col min="5122" max="5122" width="5.625" style="3" customWidth="1"/>
    <col min="5123" max="5124" width="20.625" style="3" customWidth="1"/>
    <col min="5125" max="5125" width="40.625" style="3" customWidth="1"/>
    <col min="5126" max="5126" width="6.25" style="3" customWidth="1"/>
    <col min="5127" max="5128" width="9.875" style="3" bestFit="1" customWidth="1"/>
    <col min="5129" max="5129" width="5.75" style="3" customWidth="1"/>
    <col min="5130" max="5130" width="29.5" style="3" customWidth="1"/>
    <col min="5131" max="5131" width="49.5" style="3" customWidth="1"/>
    <col min="5132" max="5132" width="20.625" style="3" customWidth="1"/>
    <col min="5133" max="5133" width="13.75" style="3" customWidth="1"/>
    <col min="5134" max="5134" width="6.375" style="3" customWidth="1"/>
    <col min="5135" max="5135" width="13.25" style="3" customWidth="1"/>
    <col min="5136" max="5136" width="19.625" style="3" customWidth="1"/>
    <col min="5137" max="5137" width="15.625" style="3" customWidth="1"/>
    <col min="5138" max="5376" width="9" style="3"/>
    <col min="5377" max="5377" width="2.625" style="3" customWidth="1"/>
    <col min="5378" max="5378" width="5.625" style="3" customWidth="1"/>
    <col min="5379" max="5380" width="20.625" style="3" customWidth="1"/>
    <col min="5381" max="5381" width="40.625" style="3" customWidth="1"/>
    <col min="5382" max="5382" width="6.25" style="3" customWidth="1"/>
    <col min="5383" max="5384" width="9.875" style="3" bestFit="1" customWidth="1"/>
    <col min="5385" max="5385" width="5.75" style="3" customWidth="1"/>
    <col min="5386" max="5386" width="29.5" style="3" customWidth="1"/>
    <col min="5387" max="5387" width="49.5" style="3" customWidth="1"/>
    <col min="5388" max="5388" width="20.625" style="3" customWidth="1"/>
    <col min="5389" max="5389" width="13.75" style="3" customWidth="1"/>
    <col min="5390" max="5390" width="6.375" style="3" customWidth="1"/>
    <col min="5391" max="5391" width="13.25" style="3" customWidth="1"/>
    <col min="5392" max="5392" width="19.625" style="3" customWidth="1"/>
    <col min="5393" max="5393" width="15.625" style="3" customWidth="1"/>
    <col min="5394" max="5632" width="9" style="3"/>
    <col min="5633" max="5633" width="2.625" style="3" customWidth="1"/>
    <col min="5634" max="5634" width="5.625" style="3" customWidth="1"/>
    <col min="5635" max="5636" width="20.625" style="3" customWidth="1"/>
    <col min="5637" max="5637" width="40.625" style="3" customWidth="1"/>
    <col min="5638" max="5638" width="6.25" style="3" customWidth="1"/>
    <col min="5639" max="5640" width="9.875" style="3" bestFit="1" customWidth="1"/>
    <col min="5641" max="5641" width="5.75" style="3" customWidth="1"/>
    <col min="5642" max="5642" width="29.5" style="3" customWidth="1"/>
    <col min="5643" max="5643" width="49.5" style="3" customWidth="1"/>
    <col min="5644" max="5644" width="20.625" style="3" customWidth="1"/>
    <col min="5645" max="5645" width="13.75" style="3" customWidth="1"/>
    <col min="5646" max="5646" width="6.375" style="3" customWidth="1"/>
    <col min="5647" max="5647" width="13.25" style="3" customWidth="1"/>
    <col min="5648" max="5648" width="19.625" style="3" customWidth="1"/>
    <col min="5649" max="5649" width="15.625" style="3" customWidth="1"/>
    <col min="5650" max="5888" width="9" style="3"/>
    <col min="5889" max="5889" width="2.625" style="3" customWidth="1"/>
    <col min="5890" max="5890" width="5.625" style="3" customWidth="1"/>
    <col min="5891" max="5892" width="20.625" style="3" customWidth="1"/>
    <col min="5893" max="5893" width="40.625" style="3" customWidth="1"/>
    <col min="5894" max="5894" width="6.25" style="3" customWidth="1"/>
    <col min="5895" max="5896" width="9.875" style="3" bestFit="1" customWidth="1"/>
    <col min="5897" max="5897" width="5.75" style="3" customWidth="1"/>
    <col min="5898" max="5898" width="29.5" style="3" customWidth="1"/>
    <col min="5899" max="5899" width="49.5" style="3" customWidth="1"/>
    <col min="5900" max="5900" width="20.625" style="3" customWidth="1"/>
    <col min="5901" max="5901" width="13.75" style="3" customWidth="1"/>
    <col min="5902" max="5902" width="6.375" style="3" customWidth="1"/>
    <col min="5903" max="5903" width="13.25" style="3" customWidth="1"/>
    <col min="5904" max="5904" width="19.625" style="3" customWidth="1"/>
    <col min="5905" max="5905" width="15.625" style="3" customWidth="1"/>
    <col min="5906" max="6144" width="9" style="3"/>
    <col min="6145" max="6145" width="2.625" style="3" customWidth="1"/>
    <col min="6146" max="6146" width="5.625" style="3" customWidth="1"/>
    <col min="6147" max="6148" width="20.625" style="3" customWidth="1"/>
    <col min="6149" max="6149" width="40.625" style="3" customWidth="1"/>
    <col min="6150" max="6150" width="6.25" style="3" customWidth="1"/>
    <col min="6151" max="6152" width="9.875" style="3" bestFit="1" customWidth="1"/>
    <col min="6153" max="6153" width="5.75" style="3" customWidth="1"/>
    <col min="6154" max="6154" width="29.5" style="3" customWidth="1"/>
    <col min="6155" max="6155" width="49.5" style="3" customWidth="1"/>
    <col min="6156" max="6156" width="20.625" style="3" customWidth="1"/>
    <col min="6157" max="6157" width="13.75" style="3" customWidth="1"/>
    <col min="6158" max="6158" width="6.375" style="3" customWidth="1"/>
    <col min="6159" max="6159" width="13.25" style="3" customWidth="1"/>
    <col min="6160" max="6160" width="19.625" style="3" customWidth="1"/>
    <col min="6161" max="6161" width="15.625" style="3" customWidth="1"/>
    <col min="6162" max="6400" width="9" style="3"/>
    <col min="6401" max="6401" width="2.625" style="3" customWidth="1"/>
    <col min="6402" max="6402" width="5.625" style="3" customWidth="1"/>
    <col min="6403" max="6404" width="20.625" style="3" customWidth="1"/>
    <col min="6405" max="6405" width="40.625" style="3" customWidth="1"/>
    <col min="6406" max="6406" width="6.25" style="3" customWidth="1"/>
    <col min="6407" max="6408" width="9.875" style="3" bestFit="1" customWidth="1"/>
    <col min="6409" max="6409" width="5.75" style="3" customWidth="1"/>
    <col min="6410" max="6410" width="29.5" style="3" customWidth="1"/>
    <col min="6411" max="6411" width="49.5" style="3" customWidth="1"/>
    <col min="6412" max="6412" width="20.625" style="3" customWidth="1"/>
    <col min="6413" max="6413" width="13.75" style="3" customWidth="1"/>
    <col min="6414" max="6414" width="6.375" style="3" customWidth="1"/>
    <col min="6415" max="6415" width="13.25" style="3" customWidth="1"/>
    <col min="6416" max="6416" width="19.625" style="3" customWidth="1"/>
    <col min="6417" max="6417" width="15.625" style="3" customWidth="1"/>
    <col min="6418" max="6656" width="9" style="3"/>
    <col min="6657" max="6657" width="2.625" style="3" customWidth="1"/>
    <col min="6658" max="6658" width="5.625" style="3" customWidth="1"/>
    <col min="6659" max="6660" width="20.625" style="3" customWidth="1"/>
    <col min="6661" max="6661" width="40.625" style="3" customWidth="1"/>
    <col min="6662" max="6662" width="6.25" style="3" customWidth="1"/>
    <col min="6663" max="6664" width="9.875" style="3" bestFit="1" customWidth="1"/>
    <col min="6665" max="6665" width="5.75" style="3" customWidth="1"/>
    <col min="6666" max="6666" width="29.5" style="3" customWidth="1"/>
    <col min="6667" max="6667" width="49.5" style="3" customWidth="1"/>
    <col min="6668" max="6668" width="20.625" style="3" customWidth="1"/>
    <col min="6669" max="6669" width="13.75" style="3" customWidth="1"/>
    <col min="6670" max="6670" width="6.375" style="3" customWidth="1"/>
    <col min="6671" max="6671" width="13.25" style="3" customWidth="1"/>
    <col min="6672" max="6672" width="19.625" style="3" customWidth="1"/>
    <col min="6673" max="6673" width="15.625" style="3" customWidth="1"/>
    <col min="6674" max="6912" width="9" style="3"/>
    <col min="6913" max="6913" width="2.625" style="3" customWidth="1"/>
    <col min="6914" max="6914" width="5.625" style="3" customWidth="1"/>
    <col min="6915" max="6916" width="20.625" style="3" customWidth="1"/>
    <col min="6917" max="6917" width="40.625" style="3" customWidth="1"/>
    <col min="6918" max="6918" width="6.25" style="3" customWidth="1"/>
    <col min="6919" max="6920" width="9.875" style="3" bestFit="1" customWidth="1"/>
    <col min="6921" max="6921" width="5.75" style="3" customWidth="1"/>
    <col min="6922" max="6922" width="29.5" style="3" customWidth="1"/>
    <col min="6923" max="6923" width="49.5" style="3" customWidth="1"/>
    <col min="6924" max="6924" width="20.625" style="3" customWidth="1"/>
    <col min="6925" max="6925" width="13.75" style="3" customWidth="1"/>
    <col min="6926" max="6926" width="6.375" style="3" customWidth="1"/>
    <col min="6927" max="6927" width="13.25" style="3" customWidth="1"/>
    <col min="6928" max="6928" width="19.625" style="3" customWidth="1"/>
    <col min="6929" max="6929" width="15.625" style="3" customWidth="1"/>
    <col min="6930" max="7168" width="9" style="3"/>
    <col min="7169" max="7169" width="2.625" style="3" customWidth="1"/>
    <col min="7170" max="7170" width="5.625" style="3" customWidth="1"/>
    <col min="7171" max="7172" width="20.625" style="3" customWidth="1"/>
    <col min="7173" max="7173" width="40.625" style="3" customWidth="1"/>
    <col min="7174" max="7174" width="6.25" style="3" customWidth="1"/>
    <col min="7175" max="7176" width="9.875" style="3" bestFit="1" customWidth="1"/>
    <col min="7177" max="7177" width="5.75" style="3" customWidth="1"/>
    <col min="7178" max="7178" width="29.5" style="3" customWidth="1"/>
    <col min="7179" max="7179" width="49.5" style="3" customWidth="1"/>
    <col min="7180" max="7180" width="20.625" style="3" customWidth="1"/>
    <col min="7181" max="7181" width="13.75" style="3" customWidth="1"/>
    <col min="7182" max="7182" width="6.375" style="3" customWidth="1"/>
    <col min="7183" max="7183" width="13.25" style="3" customWidth="1"/>
    <col min="7184" max="7184" width="19.625" style="3" customWidth="1"/>
    <col min="7185" max="7185" width="15.625" style="3" customWidth="1"/>
    <col min="7186" max="7424" width="9" style="3"/>
    <col min="7425" max="7425" width="2.625" style="3" customWidth="1"/>
    <col min="7426" max="7426" width="5.625" style="3" customWidth="1"/>
    <col min="7427" max="7428" width="20.625" style="3" customWidth="1"/>
    <col min="7429" max="7429" width="40.625" style="3" customWidth="1"/>
    <col min="7430" max="7430" width="6.25" style="3" customWidth="1"/>
    <col min="7431" max="7432" width="9.875" style="3" bestFit="1" customWidth="1"/>
    <col min="7433" max="7433" width="5.75" style="3" customWidth="1"/>
    <col min="7434" max="7434" width="29.5" style="3" customWidth="1"/>
    <col min="7435" max="7435" width="49.5" style="3" customWidth="1"/>
    <col min="7436" max="7436" width="20.625" style="3" customWidth="1"/>
    <col min="7437" max="7437" width="13.75" style="3" customWidth="1"/>
    <col min="7438" max="7438" width="6.375" style="3" customWidth="1"/>
    <col min="7439" max="7439" width="13.25" style="3" customWidth="1"/>
    <col min="7440" max="7440" width="19.625" style="3" customWidth="1"/>
    <col min="7441" max="7441" width="15.625" style="3" customWidth="1"/>
    <col min="7442" max="7680" width="9" style="3"/>
    <col min="7681" max="7681" width="2.625" style="3" customWidth="1"/>
    <col min="7682" max="7682" width="5.625" style="3" customWidth="1"/>
    <col min="7683" max="7684" width="20.625" style="3" customWidth="1"/>
    <col min="7685" max="7685" width="40.625" style="3" customWidth="1"/>
    <col min="7686" max="7686" width="6.25" style="3" customWidth="1"/>
    <col min="7687" max="7688" width="9.875" style="3" bestFit="1" customWidth="1"/>
    <col min="7689" max="7689" width="5.75" style="3" customWidth="1"/>
    <col min="7690" max="7690" width="29.5" style="3" customWidth="1"/>
    <col min="7691" max="7691" width="49.5" style="3" customWidth="1"/>
    <col min="7692" max="7692" width="20.625" style="3" customWidth="1"/>
    <col min="7693" max="7693" width="13.75" style="3" customWidth="1"/>
    <col min="7694" max="7694" width="6.375" style="3" customWidth="1"/>
    <col min="7695" max="7695" width="13.25" style="3" customWidth="1"/>
    <col min="7696" max="7696" width="19.625" style="3" customWidth="1"/>
    <col min="7697" max="7697" width="15.625" style="3" customWidth="1"/>
    <col min="7698" max="7936" width="9" style="3"/>
    <col min="7937" max="7937" width="2.625" style="3" customWidth="1"/>
    <col min="7938" max="7938" width="5.625" style="3" customWidth="1"/>
    <col min="7939" max="7940" width="20.625" style="3" customWidth="1"/>
    <col min="7941" max="7941" width="40.625" style="3" customWidth="1"/>
    <col min="7942" max="7942" width="6.25" style="3" customWidth="1"/>
    <col min="7943" max="7944" width="9.875" style="3" bestFit="1" customWidth="1"/>
    <col min="7945" max="7945" width="5.75" style="3" customWidth="1"/>
    <col min="7946" max="7946" width="29.5" style="3" customWidth="1"/>
    <col min="7947" max="7947" width="49.5" style="3" customWidth="1"/>
    <col min="7948" max="7948" width="20.625" style="3" customWidth="1"/>
    <col min="7949" max="7949" width="13.75" style="3" customWidth="1"/>
    <col min="7950" max="7950" width="6.375" style="3" customWidth="1"/>
    <col min="7951" max="7951" width="13.25" style="3" customWidth="1"/>
    <col min="7952" max="7952" width="19.625" style="3" customWidth="1"/>
    <col min="7953" max="7953" width="15.625" style="3" customWidth="1"/>
    <col min="7954" max="8192" width="9" style="3"/>
    <col min="8193" max="8193" width="2.625" style="3" customWidth="1"/>
    <col min="8194" max="8194" width="5.625" style="3" customWidth="1"/>
    <col min="8195" max="8196" width="20.625" style="3" customWidth="1"/>
    <col min="8197" max="8197" width="40.625" style="3" customWidth="1"/>
    <col min="8198" max="8198" width="6.25" style="3" customWidth="1"/>
    <col min="8199" max="8200" width="9.875" style="3" bestFit="1" customWidth="1"/>
    <col min="8201" max="8201" width="5.75" style="3" customWidth="1"/>
    <col min="8202" max="8202" width="29.5" style="3" customWidth="1"/>
    <col min="8203" max="8203" width="49.5" style="3" customWidth="1"/>
    <col min="8204" max="8204" width="20.625" style="3" customWidth="1"/>
    <col min="8205" max="8205" width="13.75" style="3" customWidth="1"/>
    <col min="8206" max="8206" width="6.375" style="3" customWidth="1"/>
    <col min="8207" max="8207" width="13.25" style="3" customWidth="1"/>
    <col min="8208" max="8208" width="19.625" style="3" customWidth="1"/>
    <col min="8209" max="8209" width="15.625" style="3" customWidth="1"/>
    <col min="8210" max="8448" width="9" style="3"/>
    <col min="8449" max="8449" width="2.625" style="3" customWidth="1"/>
    <col min="8450" max="8450" width="5.625" style="3" customWidth="1"/>
    <col min="8451" max="8452" width="20.625" style="3" customWidth="1"/>
    <col min="8453" max="8453" width="40.625" style="3" customWidth="1"/>
    <col min="8454" max="8454" width="6.25" style="3" customWidth="1"/>
    <col min="8455" max="8456" width="9.875" style="3" bestFit="1" customWidth="1"/>
    <col min="8457" max="8457" width="5.75" style="3" customWidth="1"/>
    <col min="8458" max="8458" width="29.5" style="3" customWidth="1"/>
    <col min="8459" max="8459" width="49.5" style="3" customWidth="1"/>
    <col min="8460" max="8460" width="20.625" style="3" customWidth="1"/>
    <col min="8461" max="8461" width="13.75" style="3" customWidth="1"/>
    <col min="8462" max="8462" width="6.375" style="3" customWidth="1"/>
    <col min="8463" max="8463" width="13.25" style="3" customWidth="1"/>
    <col min="8464" max="8464" width="19.625" style="3" customWidth="1"/>
    <col min="8465" max="8465" width="15.625" style="3" customWidth="1"/>
    <col min="8466" max="8704" width="9" style="3"/>
    <col min="8705" max="8705" width="2.625" style="3" customWidth="1"/>
    <col min="8706" max="8706" width="5.625" style="3" customWidth="1"/>
    <col min="8707" max="8708" width="20.625" style="3" customWidth="1"/>
    <col min="8709" max="8709" width="40.625" style="3" customWidth="1"/>
    <col min="8710" max="8710" width="6.25" style="3" customWidth="1"/>
    <col min="8711" max="8712" width="9.875" style="3" bestFit="1" customWidth="1"/>
    <col min="8713" max="8713" width="5.75" style="3" customWidth="1"/>
    <col min="8714" max="8714" width="29.5" style="3" customWidth="1"/>
    <col min="8715" max="8715" width="49.5" style="3" customWidth="1"/>
    <col min="8716" max="8716" width="20.625" style="3" customWidth="1"/>
    <col min="8717" max="8717" width="13.75" style="3" customWidth="1"/>
    <col min="8718" max="8718" width="6.375" style="3" customWidth="1"/>
    <col min="8719" max="8719" width="13.25" style="3" customWidth="1"/>
    <col min="8720" max="8720" width="19.625" style="3" customWidth="1"/>
    <col min="8721" max="8721" width="15.625" style="3" customWidth="1"/>
    <col min="8722" max="8960" width="9" style="3"/>
    <col min="8961" max="8961" width="2.625" style="3" customWidth="1"/>
    <col min="8962" max="8962" width="5.625" style="3" customWidth="1"/>
    <col min="8963" max="8964" width="20.625" style="3" customWidth="1"/>
    <col min="8965" max="8965" width="40.625" style="3" customWidth="1"/>
    <col min="8966" max="8966" width="6.25" style="3" customWidth="1"/>
    <col min="8967" max="8968" width="9.875" style="3" bestFit="1" customWidth="1"/>
    <col min="8969" max="8969" width="5.75" style="3" customWidth="1"/>
    <col min="8970" max="8970" width="29.5" style="3" customWidth="1"/>
    <col min="8971" max="8971" width="49.5" style="3" customWidth="1"/>
    <col min="8972" max="8972" width="20.625" style="3" customWidth="1"/>
    <col min="8973" max="8973" width="13.75" style="3" customWidth="1"/>
    <col min="8974" max="8974" width="6.375" style="3" customWidth="1"/>
    <col min="8975" max="8975" width="13.25" style="3" customWidth="1"/>
    <col min="8976" max="8976" width="19.625" style="3" customWidth="1"/>
    <col min="8977" max="8977" width="15.625" style="3" customWidth="1"/>
    <col min="8978" max="9216" width="9" style="3"/>
    <col min="9217" max="9217" width="2.625" style="3" customWidth="1"/>
    <col min="9218" max="9218" width="5.625" style="3" customWidth="1"/>
    <col min="9219" max="9220" width="20.625" style="3" customWidth="1"/>
    <col min="9221" max="9221" width="40.625" style="3" customWidth="1"/>
    <col min="9222" max="9222" width="6.25" style="3" customWidth="1"/>
    <col min="9223" max="9224" width="9.875" style="3" bestFit="1" customWidth="1"/>
    <col min="9225" max="9225" width="5.75" style="3" customWidth="1"/>
    <col min="9226" max="9226" width="29.5" style="3" customWidth="1"/>
    <col min="9227" max="9227" width="49.5" style="3" customWidth="1"/>
    <col min="9228" max="9228" width="20.625" style="3" customWidth="1"/>
    <col min="9229" max="9229" width="13.75" style="3" customWidth="1"/>
    <col min="9230" max="9230" width="6.375" style="3" customWidth="1"/>
    <col min="9231" max="9231" width="13.25" style="3" customWidth="1"/>
    <col min="9232" max="9232" width="19.625" style="3" customWidth="1"/>
    <col min="9233" max="9233" width="15.625" style="3" customWidth="1"/>
    <col min="9234" max="9472" width="9" style="3"/>
    <col min="9473" max="9473" width="2.625" style="3" customWidth="1"/>
    <col min="9474" max="9474" width="5.625" style="3" customWidth="1"/>
    <col min="9475" max="9476" width="20.625" style="3" customWidth="1"/>
    <col min="9477" max="9477" width="40.625" style="3" customWidth="1"/>
    <col min="9478" max="9478" width="6.25" style="3" customWidth="1"/>
    <col min="9479" max="9480" width="9.875" style="3" bestFit="1" customWidth="1"/>
    <col min="9481" max="9481" width="5.75" style="3" customWidth="1"/>
    <col min="9482" max="9482" width="29.5" style="3" customWidth="1"/>
    <col min="9483" max="9483" width="49.5" style="3" customWidth="1"/>
    <col min="9484" max="9484" width="20.625" style="3" customWidth="1"/>
    <col min="9485" max="9485" width="13.75" style="3" customWidth="1"/>
    <col min="9486" max="9486" width="6.375" style="3" customWidth="1"/>
    <col min="9487" max="9487" width="13.25" style="3" customWidth="1"/>
    <col min="9488" max="9488" width="19.625" style="3" customWidth="1"/>
    <col min="9489" max="9489" width="15.625" style="3" customWidth="1"/>
    <col min="9490" max="9728" width="9" style="3"/>
    <col min="9729" max="9729" width="2.625" style="3" customWidth="1"/>
    <col min="9730" max="9730" width="5.625" style="3" customWidth="1"/>
    <col min="9731" max="9732" width="20.625" style="3" customWidth="1"/>
    <col min="9733" max="9733" width="40.625" style="3" customWidth="1"/>
    <col min="9734" max="9734" width="6.25" style="3" customWidth="1"/>
    <col min="9735" max="9736" width="9.875" style="3" bestFit="1" customWidth="1"/>
    <col min="9737" max="9737" width="5.75" style="3" customWidth="1"/>
    <col min="9738" max="9738" width="29.5" style="3" customWidth="1"/>
    <col min="9739" max="9739" width="49.5" style="3" customWidth="1"/>
    <col min="9740" max="9740" width="20.625" style="3" customWidth="1"/>
    <col min="9741" max="9741" width="13.75" style="3" customWidth="1"/>
    <col min="9742" max="9742" width="6.375" style="3" customWidth="1"/>
    <col min="9743" max="9743" width="13.25" style="3" customWidth="1"/>
    <col min="9744" max="9744" width="19.625" style="3" customWidth="1"/>
    <col min="9745" max="9745" width="15.625" style="3" customWidth="1"/>
    <col min="9746" max="9984" width="9" style="3"/>
    <col min="9985" max="9985" width="2.625" style="3" customWidth="1"/>
    <col min="9986" max="9986" width="5.625" style="3" customWidth="1"/>
    <col min="9987" max="9988" width="20.625" style="3" customWidth="1"/>
    <col min="9989" max="9989" width="40.625" style="3" customWidth="1"/>
    <col min="9990" max="9990" width="6.25" style="3" customWidth="1"/>
    <col min="9991" max="9992" width="9.875" style="3" bestFit="1" customWidth="1"/>
    <col min="9993" max="9993" width="5.75" style="3" customWidth="1"/>
    <col min="9994" max="9994" width="29.5" style="3" customWidth="1"/>
    <col min="9995" max="9995" width="49.5" style="3" customWidth="1"/>
    <col min="9996" max="9996" width="20.625" style="3" customWidth="1"/>
    <col min="9997" max="9997" width="13.75" style="3" customWidth="1"/>
    <col min="9998" max="9998" width="6.375" style="3" customWidth="1"/>
    <col min="9999" max="9999" width="13.25" style="3" customWidth="1"/>
    <col min="10000" max="10000" width="19.625" style="3" customWidth="1"/>
    <col min="10001" max="10001" width="15.625" style="3" customWidth="1"/>
    <col min="10002" max="10240" width="9" style="3"/>
    <col min="10241" max="10241" width="2.625" style="3" customWidth="1"/>
    <col min="10242" max="10242" width="5.625" style="3" customWidth="1"/>
    <col min="10243" max="10244" width="20.625" style="3" customWidth="1"/>
    <col min="10245" max="10245" width="40.625" style="3" customWidth="1"/>
    <col min="10246" max="10246" width="6.25" style="3" customWidth="1"/>
    <col min="10247" max="10248" width="9.875" style="3" bestFit="1" customWidth="1"/>
    <col min="10249" max="10249" width="5.75" style="3" customWidth="1"/>
    <col min="10250" max="10250" width="29.5" style="3" customWidth="1"/>
    <col min="10251" max="10251" width="49.5" style="3" customWidth="1"/>
    <col min="10252" max="10252" width="20.625" style="3" customWidth="1"/>
    <col min="10253" max="10253" width="13.75" style="3" customWidth="1"/>
    <col min="10254" max="10254" width="6.375" style="3" customWidth="1"/>
    <col min="10255" max="10255" width="13.25" style="3" customWidth="1"/>
    <col min="10256" max="10256" width="19.625" style="3" customWidth="1"/>
    <col min="10257" max="10257" width="15.625" style="3" customWidth="1"/>
    <col min="10258" max="10496" width="9" style="3"/>
    <col min="10497" max="10497" width="2.625" style="3" customWidth="1"/>
    <col min="10498" max="10498" width="5.625" style="3" customWidth="1"/>
    <col min="10499" max="10500" width="20.625" style="3" customWidth="1"/>
    <col min="10501" max="10501" width="40.625" style="3" customWidth="1"/>
    <col min="10502" max="10502" width="6.25" style="3" customWidth="1"/>
    <col min="10503" max="10504" width="9.875" style="3" bestFit="1" customWidth="1"/>
    <col min="10505" max="10505" width="5.75" style="3" customWidth="1"/>
    <col min="10506" max="10506" width="29.5" style="3" customWidth="1"/>
    <col min="10507" max="10507" width="49.5" style="3" customWidth="1"/>
    <col min="10508" max="10508" width="20.625" style="3" customWidth="1"/>
    <col min="10509" max="10509" width="13.75" style="3" customWidth="1"/>
    <col min="10510" max="10510" width="6.375" style="3" customWidth="1"/>
    <col min="10511" max="10511" width="13.25" style="3" customWidth="1"/>
    <col min="10512" max="10512" width="19.625" style="3" customWidth="1"/>
    <col min="10513" max="10513" width="15.625" style="3" customWidth="1"/>
    <col min="10514" max="10752" width="9" style="3"/>
    <col min="10753" max="10753" width="2.625" style="3" customWidth="1"/>
    <col min="10754" max="10754" width="5.625" style="3" customWidth="1"/>
    <col min="10755" max="10756" width="20.625" style="3" customWidth="1"/>
    <col min="10757" max="10757" width="40.625" style="3" customWidth="1"/>
    <col min="10758" max="10758" width="6.25" style="3" customWidth="1"/>
    <col min="10759" max="10760" width="9.875" style="3" bestFit="1" customWidth="1"/>
    <col min="10761" max="10761" width="5.75" style="3" customWidth="1"/>
    <col min="10762" max="10762" width="29.5" style="3" customWidth="1"/>
    <col min="10763" max="10763" width="49.5" style="3" customWidth="1"/>
    <col min="10764" max="10764" width="20.625" style="3" customWidth="1"/>
    <col min="10765" max="10765" width="13.75" style="3" customWidth="1"/>
    <col min="10766" max="10766" width="6.375" style="3" customWidth="1"/>
    <col min="10767" max="10767" width="13.25" style="3" customWidth="1"/>
    <col min="10768" max="10768" width="19.625" style="3" customWidth="1"/>
    <col min="10769" max="10769" width="15.625" style="3" customWidth="1"/>
    <col min="10770" max="11008" width="9" style="3"/>
    <col min="11009" max="11009" width="2.625" style="3" customWidth="1"/>
    <col min="11010" max="11010" width="5.625" style="3" customWidth="1"/>
    <col min="11011" max="11012" width="20.625" style="3" customWidth="1"/>
    <col min="11013" max="11013" width="40.625" style="3" customWidth="1"/>
    <col min="11014" max="11014" width="6.25" style="3" customWidth="1"/>
    <col min="11015" max="11016" width="9.875" style="3" bestFit="1" customWidth="1"/>
    <col min="11017" max="11017" width="5.75" style="3" customWidth="1"/>
    <col min="11018" max="11018" width="29.5" style="3" customWidth="1"/>
    <col min="11019" max="11019" width="49.5" style="3" customWidth="1"/>
    <col min="11020" max="11020" width="20.625" style="3" customWidth="1"/>
    <col min="11021" max="11021" width="13.75" style="3" customWidth="1"/>
    <col min="11022" max="11022" width="6.375" style="3" customWidth="1"/>
    <col min="11023" max="11023" width="13.25" style="3" customWidth="1"/>
    <col min="11024" max="11024" width="19.625" style="3" customWidth="1"/>
    <col min="11025" max="11025" width="15.625" style="3" customWidth="1"/>
    <col min="11026" max="11264" width="9" style="3"/>
    <col min="11265" max="11265" width="2.625" style="3" customWidth="1"/>
    <col min="11266" max="11266" width="5.625" style="3" customWidth="1"/>
    <col min="11267" max="11268" width="20.625" style="3" customWidth="1"/>
    <col min="11269" max="11269" width="40.625" style="3" customWidth="1"/>
    <col min="11270" max="11270" width="6.25" style="3" customWidth="1"/>
    <col min="11271" max="11272" width="9.875" style="3" bestFit="1" customWidth="1"/>
    <col min="11273" max="11273" width="5.75" style="3" customWidth="1"/>
    <col min="11274" max="11274" width="29.5" style="3" customWidth="1"/>
    <col min="11275" max="11275" width="49.5" style="3" customWidth="1"/>
    <col min="11276" max="11276" width="20.625" style="3" customWidth="1"/>
    <col min="11277" max="11277" width="13.75" style="3" customWidth="1"/>
    <col min="11278" max="11278" width="6.375" style="3" customWidth="1"/>
    <col min="11279" max="11279" width="13.25" style="3" customWidth="1"/>
    <col min="11280" max="11280" width="19.625" style="3" customWidth="1"/>
    <col min="11281" max="11281" width="15.625" style="3" customWidth="1"/>
    <col min="11282" max="11520" width="9" style="3"/>
    <col min="11521" max="11521" width="2.625" style="3" customWidth="1"/>
    <col min="11522" max="11522" width="5.625" style="3" customWidth="1"/>
    <col min="11523" max="11524" width="20.625" style="3" customWidth="1"/>
    <col min="11525" max="11525" width="40.625" style="3" customWidth="1"/>
    <col min="11526" max="11526" width="6.25" style="3" customWidth="1"/>
    <col min="11527" max="11528" width="9.875" style="3" bestFit="1" customWidth="1"/>
    <col min="11529" max="11529" width="5.75" style="3" customWidth="1"/>
    <col min="11530" max="11530" width="29.5" style="3" customWidth="1"/>
    <col min="11531" max="11531" width="49.5" style="3" customWidth="1"/>
    <col min="11532" max="11532" width="20.625" style="3" customWidth="1"/>
    <col min="11533" max="11533" width="13.75" style="3" customWidth="1"/>
    <col min="11534" max="11534" width="6.375" style="3" customWidth="1"/>
    <col min="11535" max="11535" width="13.25" style="3" customWidth="1"/>
    <col min="11536" max="11536" width="19.625" style="3" customWidth="1"/>
    <col min="11537" max="11537" width="15.625" style="3" customWidth="1"/>
    <col min="11538" max="11776" width="9" style="3"/>
    <col min="11777" max="11777" width="2.625" style="3" customWidth="1"/>
    <col min="11778" max="11778" width="5.625" style="3" customWidth="1"/>
    <col min="11779" max="11780" width="20.625" style="3" customWidth="1"/>
    <col min="11781" max="11781" width="40.625" style="3" customWidth="1"/>
    <col min="11782" max="11782" width="6.25" style="3" customWidth="1"/>
    <col min="11783" max="11784" width="9.875" style="3" bestFit="1" customWidth="1"/>
    <col min="11785" max="11785" width="5.75" style="3" customWidth="1"/>
    <col min="11786" max="11786" width="29.5" style="3" customWidth="1"/>
    <col min="11787" max="11787" width="49.5" style="3" customWidth="1"/>
    <col min="11788" max="11788" width="20.625" style="3" customWidth="1"/>
    <col min="11789" max="11789" width="13.75" style="3" customWidth="1"/>
    <col min="11790" max="11790" width="6.375" style="3" customWidth="1"/>
    <col min="11791" max="11791" width="13.25" style="3" customWidth="1"/>
    <col min="11792" max="11792" width="19.625" style="3" customWidth="1"/>
    <col min="11793" max="11793" width="15.625" style="3" customWidth="1"/>
    <col min="11794" max="12032" width="9" style="3"/>
    <col min="12033" max="12033" width="2.625" style="3" customWidth="1"/>
    <col min="12034" max="12034" width="5.625" style="3" customWidth="1"/>
    <col min="12035" max="12036" width="20.625" style="3" customWidth="1"/>
    <col min="12037" max="12037" width="40.625" style="3" customWidth="1"/>
    <col min="12038" max="12038" width="6.25" style="3" customWidth="1"/>
    <col min="12039" max="12040" width="9.875" style="3" bestFit="1" customWidth="1"/>
    <col min="12041" max="12041" width="5.75" style="3" customWidth="1"/>
    <col min="12042" max="12042" width="29.5" style="3" customWidth="1"/>
    <col min="12043" max="12043" width="49.5" style="3" customWidth="1"/>
    <col min="12044" max="12044" width="20.625" style="3" customWidth="1"/>
    <col min="12045" max="12045" width="13.75" style="3" customWidth="1"/>
    <col min="12046" max="12046" width="6.375" style="3" customWidth="1"/>
    <col min="12047" max="12047" width="13.25" style="3" customWidth="1"/>
    <col min="12048" max="12048" width="19.625" style="3" customWidth="1"/>
    <col min="12049" max="12049" width="15.625" style="3" customWidth="1"/>
    <col min="12050" max="12288" width="9" style="3"/>
    <col min="12289" max="12289" width="2.625" style="3" customWidth="1"/>
    <col min="12290" max="12290" width="5.625" style="3" customWidth="1"/>
    <col min="12291" max="12292" width="20.625" style="3" customWidth="1"/>
    <col min="12293" max="12293" width="40.625" style="3" customWidth="1"/>
    <col min="12294" max="12294" width="6.25" style="3" customWidth="1"/>
    <col min="12295" max="12296" width="9.875" style="3" bestFit="1" customWidth="1"/>
    <col min="12297" max="12297" width="5.75" style="3" customWidth="1"/>
    <col min="12298" max="12298" width="29.5" style="3" customWidth="1"/>
    <col min="12299" max="12299" width="49.5" style="3" customWidth="1"/>
    <col min="12300" max="12300" width="20.625" style="3" customWidth="1"/>
    <col min="12301" max="12301" width="13.75" style="3" customWidth="1"/>
    <col min="12302" max="12302" width="6.375" style="3" customWidth="1"/>
    <col min="12303" max="12303" width="13.25" style="3" customWidth="1"/>
    <col min="12304" max="12304" width="19.625" style="3" customWidth="1"/>
    <col min="12305" max="12305" width="15.625" style="3" customWidth="1"/>
    <col min="12306" max="12544" width="9" style="3"/>
    <col min="12545" max="12545" width="2.625" style="3" customWidth="1"/>
    <col min="12546" max="12546" width="5.625" style="3" customWidth="1"/>
    <col min="12547" max="12548" width="20.625" style="3" customWidth="1"/>
    <col min="12549" max="12549" width="40.625" style="3" customWidth="1"/>
    <col min="12550" max="12550" width="6.25" style="3" customWidth="1"/>
    <col min="12551" max="12552" width="9.875" style="3" bestFit="1" customWidth="1"/>
    <col min="12553" max="12553" width="5.75" style="3" customWidth="1"/>
    <col min="12554" max="12554" width="29.5" style="3" customWidth="1"/>
    <col min="12555" max="12555" width="49.5" style="3" customWidth="1"/>
    <col min="12556" max="12556" width="20.625" style="3" customWidth="1"/>
    <col min="12557" max="12557" width="13.75" style="3" customWidth="1"/>
    <col min="12558" max="12558" width="6.375" style="3" customWidth="1"/>
    <col min="12559" max="12559" width="13.25" style="3" customWidth="1"/>
    <col min="12560" max="12560" width="19.625" style="3" customWidth="1"/>
    <col min="12561" max="12561" width="15.625" style="3" customWidth="1"/>
    <col min="12562" max="12800" width="9" style="3"/>
    <col min="12801" max="12801" width="2.625" style="3" customWidth="1"/>
    <col min="12802" max="12802" width="5.625" style="3" customWidth="1"/>
    <col min="12803" max="12804" width="20.625" style="3" customWidth="1"/>
    <col min="12805" max="12805" width="40.625" style="3" customWidth="1"/>
    <col min="12806" max="12806" width="6.25" style="3" customWidth="1"/>
    <col min="12807" max="12808" width="9.875" style="3" bestFit="1" customWidth="1"/>
    <col min="12809" max="12809" width="5.75" style="3" customWidth="1"/>
    <col min="12810" max="12810" width="29.5" style="3" customWidth="1"/>
    <col min="12811" max="12811" width="49.5" style="3" customWidth="1"/>
    <col min="12812" max="12812" width="20.625" style="3" customWidth="1"/>
    <col min="12813" max="12813" width="13.75" style="3" customWidth="1"/>
    <col min="12814" max="12814" width="6.375" style="3" customWidth="1"/>
    <col min="12815" max="12815" width="13.25" style="3" customWidth="1"/>
    <col min="12816" max="12816" width="19.625" style="3" customWidth="1"/>
    <col min="12817" max="12817" width="15.625" style="3" customWidth="1"/>
    <col min="12818" max="13056" width="9" style="3"/>
    <col min="13057" max="13057" width="2.625" style="3" customWidth="1"/>
    <col min="13058" max="13058" width="5.625" style="3" customWidth="1"/>
    <col min="13059" max="13060" width="20.625" style="3" customWidth="1"/>
    <col min="13061" max="13061" width="40.625" style="3" customWidth="1"/>
    <col min="13062" max="13062" width="6.25" style="3" customWidth="1"/>
    <col min="13063" max="13064" width="9.875" style="3" bestFit="1" customWidth="1"/>
    <col min="13065" max="13065" width="5.75" style="3" customWidth="1"/>
    <col min="13066" max="13066" width="29.5" style="3" customWidth="1"/>
    <col min="13067" max="13067" width="49.5" style="3" customWidth="1"/>
    <col min="13068" max="13068" width="20.625" style="3" customWidth="1"/>
    <col min="13069" max="13069" width="13.75" style="3" customWidth="1"/>
    <col min="13070" max="13070" width="6.375" style="3" customWidth="1"/>
    <col min="13071" max="13071" width="13.25" style="3" customWidth="1"/>
    <col min="13072" max="13072" width="19.625" style="3" customWidth="1"/>
    <col min="13073" max="13073" width="15.625" style="3" customWidth="1"/>
    <col min="13074" max="13312" width="9" style="3"/>
    <col min="13313" max="13313" width="2.625" style="3" customWidth="1"/>
    <col min="13314" max="13314" width="5.625" style="3" customWidth="1"/>
    <col min="13315" max="13316" width="20.625" style="3" customWidth="1"/>
    <col min="13317" max="13317" width="40.625" style="3" customWidth="1"/>
    <col min="13318" max="13318" width="6.25" style="3" customWidth="1"/>
    <col min="13319" max="13320" width="9.875" style="3" bestFit="1" customWidth="1"/>
    <col min="13321" max="13321" width="5.75" style="3" customWidth="1"/>
    <col min="13322" max="13322" width="29.5" style="3" customWidth="1"/>
    <col min="13323" max="13323" width="49.5" style="3" customWidth="1"/>
    <col min="13324" max="13324" width="20.625" style="3" customWidth="1"/>
    <col min="13325" max="13325" width="13.75" style="3" customWidth="1"/>
    <col min="13326" max="13326" width="6.375" style="3" customWidth="1"/>
    <col min="13327" max="13327" width="13.25" style="3" customWidth="1"/>
    <col min="13328" max="13328" width="19.625" style="3" customWidth="1"/>
    <col min="13329" max="13329" width="15.625" style="3" customWidth="1"/>
    <col min="13330" max="13568" width="9" style="3"/>
    <col min="13569" max="13569" width="2.625" style="3" customWidth="1"/>
    <col min="13570" max="13570" width="5.625" style="3" customWidth="1"/>
    <col min="13571" max="13572" width="20.625" style="3" customWidth="1"/>
    <col min="13573" max="13573" width="40.625" style="3" customWidth="1"/>
    <col min="13574" max="13574" width="6.25" style="3" customWidth="1"/>
    <col min="13575" max="13576" width="9.875" style="3" bestFit="1" customWidth="1"/>
    <col min="13577" max="13577" width="5.75" style="3" customWidth="1"/>
    <col min="13578" max="13578" width="29.5" style="3" customWidth="1"/>
    <col min="13579" max="13579" width="49.5" style="3" customWidth="1"/>
    <col min="13580" max="13580" width="20.625" style="3" customWidth="1"/>
    <col min="13581" max="13581" width="13.75" style="3" customWidth="1"/>
    <col min="13582" max="13582" width="6.375" style="3" customWidth="1"/>
    <col min="13583" max="13583" width="13.25" style="3" customWidth="1"/>
    <col min="13584" max="13584" width="19.625" style="3" customWidth="1"/>
    <col min="13585" max="13585" width="15.625" style="3" customWidth="1"/>
    <col min="13586" max="13824" width="9" style="3"/>
    <col min="13825" max="13825" width="2.625" style="3" customWidth="1"/>
    <col min="13826" max="13826" width="5.625" style="3" customWidth="1"/>
    <col min="13827" max="13828" width="20.625" style="3" customWidth="1"/>
    <col min="13829" max="13829" width="40.625" style="3" customWidth="1"/>
    <col min="13830" max="13830" width="6.25" style="3" customWidth="1"/>
    <col min="13831" max="13832" width="9.875" style="3" bestFit="1" customWidth="1"/>
    <col min="13833" max="13833" width="5.75" style="3" customWidth="1"/>
    <col min="13834" max="13834" width="29.5" style="3" customWidth="1"/>
    <col min="13835" max="13835" width="49.5" style="3" customWidth="1"/>
    <col min="13836" max="13836" width="20.625" style="3" customWidth="1"/>
    <col min="13837" max="13837" width="13.75" style="3" customWidth="1"/>
    <col min="13838" max="13838" width="6.375" style="3" customWidth="1"/>
    <col min="13839" max="13839" width="13.25" style="3" customWidth="1"/>
    <col min="13840" max="13840" width="19.625" style="3" customWidth="1"/>
    <col min="13841" max="13841" width="15.625" style="3" customWidth="1"/>
    <col min="13842" max="14080" width="9" style="3"/>
    <col min="14081" max="14081" width="2.625" style="3" customWidth="1"/>
    <col min="14082" max="14082" width="5.625" style="3" customWidth="1"/>
    <col min="14083" max="14084" width="20.625" style="3" customWidth="1"/>
    <col min="14085" max="14085" width="40.625" style="3" customWidth="1"/>
    <col min="14086" max="14086" width="6.25" style="3" customWidth="1"/>
    <col min="14087" max="14088" width="9.875" style="3" bestFit="1" customWidth="1"/>
    <col min="14089" max="14089" width="5.75" style="3" customWidth="1"/>
    <col min="14090" max="14090" width="29.5" style="3" customWidth="1"/>
    <col min="14091" max="14091" width="49.5" style="3" customWidth="1"/>
    <col min="14092" max="14092" width="20.625" style="3" customWidth="1"/>
    <col min="14093" max="14093" width="13.75" style="3" customWidth="1"/>
    <col min="14094" max="14094" width="6.375" style="3" customWidth="1"/>
    <col min="14095" max="14095" width="13.25" style="3" customWidth="1"/>
    <col min="14096" max="14096" width="19.625" style="3" customWidth="1"/>
    <col min="14097" max="14097" width="15.625" style="3" customWidth="1"/>
    <col min="14098" max="14336" width="9" style="3"/>
    <col min="14337" max="14337" width="2.625" style="3" customWidth="1"/>
    <col min="14338" max="14338" width="5.625" style="3" customWidth="1"/>
    <col min="14339" max="14340" width="20.625" style="3" customWidth="1"/>
    <col min="14341" max="14341" width="40.625" style="3" customWidth="1"/>
    <col min="14342" max="14342" width="6.25" style="3" customWidth="1"/>
    <col min="14343" max="14344" width="9.875" style="3" bestFit="1" customWidth="1"/>
    <col min="14345" max="14345" width="5.75" style="3" customWidth="1"/>
    <col min="14346" max="14346" width="29.5" style="3" customWidth="1"/>
    <col min="14347" max="14347" width="49.5" style="3" customWidth="1"/>
    <col min="14348" max="14348" width="20.625" style="3" customWidth="1"/>
    <col min="14349" max="14349" width="13.75" style="3" customWidth="1"/>
    <col min="14350" max="14350" width="6.375" style="3" customWidth="1"/>
    <col min="14351" max="14351" width="13.25" style="3" customWidth="1"/>
    <col min="14352" max="14352" width="19.625" style="3" customWidth="1"/>
    <col min="14353" max="14353" width="15.625" style="3" customWidth="1"/>
    <col min="14354" max="14592" width="9" style="3"/>
    <col min="14593" max="14593" width="2.625" style="3" customWidth="1"/>
    <col min="14594" max="14594" width="5.625" style="3" customWidth="1"/>
    <col min="14595" max="14596" width="20.625" style="3" customWidth="1"/>
    <col min="14597" max="14597" width="40.625" style="3" customWidth="1"/>
    <col min="14598" max="14598" width="6.25" style="3" customWidth="1"/>
    <col min="14599" max="14600" width="9.875" style="3" bestFit="1" customWidth="1"/>
    <col min="14601" max="14601" width="5.75" style="3" customWidth="1"/>
    <col min="14602" max="14602" width="29.5" style="3" customWidth="1"/>
    <col min="14603" max="14603" width="49.5" style="3" customWidth="1"/>
    <col min="14604" max="14604" width="20.625" style="3" customWidth="1"/>
    <col min="14605" max="14605" width="13.75" style="3" customWidth="1"/>
    <col min="14606" max="14606" width="6.375" style="3" customWidth="1"/>
    <col min="14607" max="14607" width="13.25" style="3" customWidth="1"/>
    <col min="14608" max="14608" width="19.625" style="3" customWidth="1"/>
    <col min="14609" max="14609" width="15.625" style="3" customWidth="1"/>
    <col min="14610" max="14848" width="9" style="3"/>
    <col min="14849" max="14849" width="2.625" style="3" customWidth="1"/>
    <col min="14850" max="14850" width="5.625" style="3" customWidth="1"/>
    <col min="14851" max="14852" width="20.625" style="3" customWidth="1"/>
    <col min="14853" max="14853" width="40.625" style="3" customWidth="1"/>
    <col min="14854" max="14854" width="6.25" style="3" customWidth="1"/>
    <col min="14855" max="14856" width="9.875" style="3" bestFit="1" customWidth="1"/>
    <col min="14857" max="14857" width="5.75" style="3" customWidth="1"/>
    <col min="14858" max="14858" width="29.5" style="3" customWidth="1"/>
    <col min="14859" max="14859" width="49.5" style="3" customWidth="1"/>
    <col min="14860" max="14860" width="20.625" style="3" customWidth="1"/>
    <col min="14861" max="14861" width="13.75" style="3" customWidth="1"/>
    <col min="14862" max="14862" width="6.375" style="3" customWidth="1"/>
    <col min="14863" max="14863" width="13.25" style="3" customWidth="1"/>
    <col min="14864" max="14864" width="19.625" style="3" customWidth="1"/>
    <col min="14865" max="14865" width="15.625" style="3" customWidth="1"/>
    <col min="14866" max="15104" width="9" style="3"/>
    <col min="15105" max="15105" width="2.625" style="3" customWidth="1"/>
    <col min="15106" max="15106" width="5.625" style="3" customWidth="1"/>
    <col min="15107" max="15108" width="20.625" style="3" customWidth="1"/>
    <col min="15109" max="15109" width="40.625" style="3" customWidth="1"/>
    <col min="15110" max="15110" width="6.25" style="3" customWidth="1"/>
    <col min="15111" max="15112" width="9.875" style="3" bestFit="1" customWidth="1"/>
    <col min="15113" max="15113" width="5.75" style="3" customWidth="1"/>
    <col min="15114" max="15114" width="29.5" style="3" customWidth="1"/>
    <col min="15115" max="15115" width="49.5" style="3" customWidth="1"/>
    <col min="15116" max="15116" width="20.625" style="3" customWidth="1"/>
    <col min="15117" max="15117" width="13.75" style="3" customWidth="1"/>
    <col min="15118" max="15118" width="6.375" style="3" customWidth="1"/>
    <col min="15119" max="15119" width="13.25" style="3" customWidth="1"/>
    <col min="15120" max="15120" width="19.625" style="3" customWidth="1"/>
    <col min="15121" max="15121" width="15.625" style="3" customWidth="1"/>
    <col min="15122" max="15360" width="9" style="3"/>
    <col min="15361" max="15361" width="2.625" style="3" customWidth="1"/>
    <col min="15362" max="15362" width="5.625" style="3" customWidth="1"/>
    <col min="15363" max="15364" width="20.625" style="3" customWidth="1"/>
    <col min="15365" max="15365" width="40.625" style="3" customWidth="1"/>
    <col min="15366" max="15366" width="6.25" style="3" customWidth="1"/>
    <col min="15367" max="15368" width="9.875" style="3" bestFit="1" customWidth="1"/>
    <col min="15369" max="15369" width="5.75" style="3" customWidth="1"/>
    <col min="15370" max="15370" width="29.5" style="3" customWidth="1"/>
    <col min="15371" max="15371" width="49.5" style="3" customWidth="1"/>
    <col min="15372" max="15372" width="20.625" style="3" customWidth="1"/>
    <col min="15373" max="15373" width="13.75" style="3" customWidth="1"/>
    <col min="15374" max="15374" width="6.375" style="3" customWidth="1"/>
    <col min="15375" max="15375" width="13.25" style="3" customWidth="1"/>
    <col min="15376" max="15376" width="19.625" style="3" customWidth="1"/>
    <col min="15377" max="15377" width="15.625" style="3" customWidth="1"/>
    <col min="15378" max="15616" width="9" style="3"/>
    <col min="15617" max="15617" width="2.625" style="3" customWidth="1"/>
    <col min="15618" max="15618" width="5.625" style="3" customWidth="1"/>
    <col min="15619" max="15620" width="20.625" style="3" customWidth="1"/>
    <col min="15621" max="15621" width="40.625" style="3" customWidth="1"/>
    <col min="15622" max="15622" width="6.25" style="3" customWidth="1"/>
    <col min="15623" max="15624" width="9.875" style="3" bestFit="1" customWidth="1"/>
    <col min="15625" max="15625" width="5.75" style="3" customWidth="1"/>
    <col min="15626" max="15626" width="29.5" style="3" customWidth="1"/>
    <col min="15627" max="15627" width="49.5" style="3" customWidth="1"/>
    <col min="15628" max="15628" width="20.625" style="3" customWidth="1"/>
    <col min="15629" max="15629" width="13.75" style="3" customWidth="1"/>
    <col min="15630" max="15630" width="6.375" style="3" customWidth="1"/>
    <col min="15631" max="15631" width="13.25" style="3" customWidth="1"/>
    <col min="15632" max="15632" width="19.625" style="3" customWidth="1"/>
    <col min="15633" max="15633" width="15.625" style="3" customWidth="1"/>
    <col min="15634" max="15872" width="9" style="3"/>
    <col min="15873" max="15873" width="2.625" style="3" customWidth="1"/>
    <col min="15874" max="15874" width="5.625" style="3" customWidth="1"/>
    <col min="15875" max="15876" width="20.625" style="3" customWidth="1"/>
    <col min="15877" max="15877" width="40.625" style="3" customWidth="1"/>
    <col min="15878" max="15878" width="6.25" style="3" customWidth="1"/>
    <col min="15879" max="15880" width="9.875" style="3" bestFit="1" customWidth="1"/>
    <col min="15881" max="15881" width="5.75" style="3" customWidth="1"/>
    <col min="15882" max="15882" width="29.5" style="3" customWidth="1"/>
    <col min="15883" max="15883" width="49.5" style="3" customWidth="1"/>
    <col min="15884" max="15884" width="20.625" style="3" customWidth="1"/>
    <col min="15885" max="15885" width="13.75" style="3" customWidth="1"/>
    <col min="15886" max="15886" width="6.375" style="3" customWidth="1"/>
    <col min="15887" max="15887" width="13.25" style="3" customWidth="1"/>
    <col min="15888" max="15888" width="19.625" style="3" customWidth="1"/>
    <col min="15889" max="15889" width="15.625" style="3" customWidth="1"/>
    <col min="15890" max="16128" width="9" style="3"/>
    <col min="16129" max="16129" width="2.625" style="3" customWidth="1"/>
    <col min="16130" max="16130" width="5.625" style="3" customWidth="1"/>
    <col min="16131" max="16132" width="20.625" style="3" customWidth="1"/>
    <col min="16133" max="16133" width="40.625" style="3" customWidth="1"/>
    <col min="16134" max="16134" width="6.25" style="3" customWidth="1"/>
    <col min="16135" max="16136" width="9.875" style="3" bestFit="1" customWidth="1"/>
    <col min="16137" max="16137" width="5.75" style="3" customWidth="1"/>
    <col min="16138" max="16138" width="29.5" style="3" customWidth="1"/>
    <col min="16139" max="16139" width="49.5" style="3" customWidth="1"/>
    <col min="16140" max="16140" width="20.625" style="3" customWidth="1"/>
    <col min="16141" max="16141" width="13.75" style="3" customWidth="1"/>
    <col min="16142" max="16142" width="6.375" style="3" customWidth="1"/>
    <col min="16143" max="16143" width="13.25" style="3" customWidth="1"/>
    <col min="16144" max="16144" width="19.625" style="3" customWidth="1"/>
    <col min="16145" max="16145" width="15.625" style="3" customWidth="1"/>
    <col min="16146" max="16384" width="9" style="3"/>
  </cols>
  <sheetData>
    <row r="2" spans="2:17" ht="20.100000000000001" customHeight="1">
      <c r="B2" s="1" t="s">
        <v>0</v>
      </c>
      <c r="C2" s="1"/>
      <c r="D2" s="1"/>
      <c r="E2" s="2" t="s">
        <v>7784</v>
      </c>
      <c r="G2" s="4" t="s">
        <v>2</v>
      </c>
      <c r="H2" s="5"/>
      <c r="I2" s="6"/>
      <c r="J2" s="125">
        <f>SUM(H:H)</f>
        <v>143583</v>
      </c>
    </row>
    <row r="3" spans="2:17" ht="20.100000000000001" customHeight="1">
      <c r="B3" s="1" t="s">
        <v>3</v>
      </c>
      <c r="C3" s="1"/>
      <c r="D3" s="1"/>
      <c r="E3" s="14" t="s">
        <v>7785</v>
      </c>
    </row>
    <row r="4" spans="2:17" ht="20.100000000000001" customHeight="1">
      <c r="B4" s="1" t="s">
        <v>5</v>
      </c>
      <c r="C4" s="1"/>
      <c r="D4" s="1"/>
      <c r="E4" s="14">
        <v>200107</v>
      </c>
    </row>
    <row r="5" spans="2:17" ht="20.100000000000001" customHeight="1">
      <c r="B5" s="1" t="s">
        <v>6</v>
      </c>
      <c r="C5" s="1"/>
      <c r="D5" s="1"/>
      <c r="E5" s="15">
        <v>44840</v>
      </c>
    </row>
    <row r="6" spans="2:17" ht="20.100000000000001" customHeight="1">
      <c r="B6" s="1" t="s">
        <v>8</v>
      </c>
      <c r="C6" s="1"/>
      <c r="D6" s="1"/>
      <c r="E6" s="15"/>
    </row>
    <row r="8" spans="2:17" s="9" customFormat="1" ht="19.7" customHeight="1">
      <c r="B8" s="16" t="s">
        <v>9</v>
      </c>
      <c r="C8" s="16" t="s">
        <v>10</v>
      </c>
      <c r="D8" s="16" t="s">
        <v>11</v>
      </c>
      <c r="E8" s="17" t="s">
        <v>12</v>
      </c>
      <c r="F8" s="17" t="s">
        <v>13</v>
      </c>
      <c r="G8" s="17" t="s">
        <v>14</v>
      </c>
      <c r="H8" s="18" t="s">
        <v>15</v>
      </c>
      <c r="I8" s="18" t="s">
        <v>16</v>
      </c>
      <c r="J8" s="17" t="s">
        <v>17</v>
      </c>
      <c r="K8" s="17" t="s">
        <v>18</v>
      </c>
      <c r="L8" s="17" t="s">
        <v>19</v>
      </c>
      <c r="M8" s="19" t="s">
        <v>20</v>
      </c>
      <c r="N8" s="16" t="s">
        <v>21</v>
      </c>
      <c r="O8" s="17" t="s">
        <v>22</v>
      </c>
      <c r="P8" s="19" t="s">
        <v>23</v>
      </c>
      <c r="Q8" s="21" t="s">
        <v>24</v>
      </c>
    </row>
    <row r="9" spans="2:17" s="9" customFormat="1" ht="19.7" customHeight="1">
      <c r="B9" s="16"/>
      <c r="C9" s="16"/>
      <c r="D9" s="16"/>
      <c r="E9" s="145"/>
      <c r="F9" s="17"/>
      <c r="G9" s="290"/>
      <c r="H9" s="290"/>
      <c r="I9" s="18"/>
      <c r="J9" s="146"/>
      <c r="K9" s="146"/>
      <c r="L9" s="17"/>
      <c r="M9" s="19"/>
      <c r="N9" s="16"/>
      <c r="O9" s="17"/>
      <c r="P9" s="19"/>
      <c r="Q9" s="21"/>
    </row>
    <row r="10" spans="2:17" s="9" customFormat="1" ht="19.7" customHeight="1">
      <c r="B10" s="16">
        <v>1</v>
      </c>
      <c r="C10" s="16" t="s">
        <v>645</v>
      </c>
      <c r="D10" s="16" t="s">
        <v>645</v>
      </c>
      <c r="E10" s="146" t="s">
        <v>7786</v>
      </c>
      <c r="F10" s="2109">
        <v>1</v>
      </c>
      <c r="G10" s="52">
        <v>9000</v>
      </c>
      <c r="H10" s="118">
        <f t="shared" ref="H10:H37" si="0">F10*G10</f>
        <v>9000</v>
      </c>
      <c r="I10" s="18"/>
      <c r="J10" s="146" t="s">
        <v>7387</v>
      </c>
      <c r="K10" s="17" t="s">
        <v>7791</v>
      </c>
      <c r="L10" s="17"/>
      <c r="M10" s="19">
        <v>44826</v>
      </c>
      <c r="N10" s="16"/>
      <c r="O10" s="56">
        <v>44833</v>
      </c>
      <c r="P10" s="19" t="s">
        <v>7803</v>
      </c>
      <c r="Q10" s="19"/>
    </row>
    <row r="11" spans="2:17" s="9" customFormat="1" ht="19.7" customHeight="1">
      <c r="B11" s="16">
        <v>1</v>
      </c>
      <c r="C11" s="16" t="s">
        <v>645</v>
      </c>
      <c r="D11" s="16" t="s">
        <v>645</v>
      </c>
      <c r="E11" s="146" t="s">
        <v>7789</v>
      </c>
      <c r="F11" s="2109">
        <v>1</v>
      </c>
      <c r="G11" s="52">
        <v>2500</v>
      </c>
      <c r="H11" s="118">
        <f t="shared" si="0"/>
        <v>2500</v>
      </c>
      <c r="I11" s="18"/>
      <c r="J11" s="146" t="s">
        <v>7790</v>
      </c>
      <c r="K11" s="17" t="s">
        <v>7791</v>
      </c>
      <c r="L11" s="17"/>
      <c r="M11" s="19">
        <v>44826</v>
      </c>
      <c r="N11" s="16"/>
      <c r="O11" s="56">
        <v>44833</v>
      </c>
      <c r="P11" s="19" t="s">
        <v>7803</v>
      </c>
      <c r="Q11" s="19"/>
    </row>
    <row r="12" spans="2:17" s="9" customFormat="1" ht="19.7" customHeight="1">
      <c r="B12" s="16">
        <v>1</v>
      </c>
      <c r="C12" s="16" t="s">
        <v>41</v>
      </c>
      <c r="D12" s="16" t="s">
        <v>41</v>
      </c>
      <c r="E12" s="146" t="s">
        <v>7792</v>
      </c>
      <c r="F12" s="2109">
        <v>1</v>
      </c>
      <c r="G12" s="52">
        <v>68000</v>
      </c>
      <c r="H12" s="118">
        <f t="shared" si="0"/>
        <v>68000</v>
      </c>
      <c r="I12" s="18"/>
      <c r="J12" s="146" t="s">
        <v>7793</v>
      </c>
      <c r="K12" s="17" t="s">
        <v>7804</v>
      </c>
      <c r="L12" s="17"/>
      <c r="M12" s="19">
        <v>44826</v>
      </c>
      <c r="N12" s="16"/>
      <c r="O12" s="56">
        <v>44833</v>
      </c>
      <c r="P12" s="19" t="s">
        <v>7803</v>
      </c>
      <c r="Q12" s="19"/>
    </row>
    <row r="13" spans="2:17" s="9" customFormat="1" ht="19.7" customHeight="1">
      <c r="B13" s="16">
        <v>1</v>
      </c>
      <c r="C13" s="16" t="s">
        <v>41</v>
      </c>
      <c r="D13" s="16" t="s">
        <v>41</v>
      </c>
      <c r="E13" s="145" t="s">
        <v>46</v>
      </c>
      <c r="F13" s="2109">
        <v>1</v>
      </c>
      <c r="G13" s="52">
        <v>47800</v>
      </c>
      <c r="H13" s="118">
        <f t="shared" si="0"/>
        <v>47800</v>
      </c>
      <c r="I13" s="18"/>
      <c r="J13" s="54" t="s">
        <v>7795</v>
      </c>
      <c r="K13" s="17" t="s">
        <v>7804</v>
      </c>
      <c r="L13" s="17"/>
      <c r="M13" s="19">
        <v>44826</v>
      </c>
      <c r="N13" s="16"/>
      <c r="O13" s="56">
        <v>44833</v>
      </c>
      <c r="P13" s="19" t="s">
        <v>7803</v>
      </c>
      <c r="Q13" s="19"/>
    </row>
    <row r="14" spans="2:17" s="205" customFormat="1" ht="19.7" customHeight="1">
      <c r="B14" s="16">
        <v>1</v>
      </c>
      <c r="C14" s="16" t="s">
        <v>41</v>
      </c>
      <c r="D14" s="16" t="s">
        <v>41</v>
      </c>
      <c r="E14" s="146" t="s">
        <v>48</v>
      </c>
      <c r="F14" s="2109">
        <v>1</v>
      </c>
      <c r="G14" s="203">
        <v>4200</v>
      </c>
      <c r="H14" s="118">
        <f t="shared" si="0"/>
        <v>4200</v>
      </c>
      <c r="I14" s="61"/>
      <c r="J14" s="62" t="s">
        <v>7796</v>
      </c>
      <c r="K14" s="17" t="s">
        <v>7804</v>
      </c>
      <c r="L14" s="64"/>
      <c r="M14" s="19">
        <v>44826</v>
      </c>
      <c r="N14" s="59"/>
      <c r="O14" s="56">
        <v>44833</v>
      </c>
      <c r="P14" s="19" t="s">
        <v>7803</v>
      </c>
      <c r="Q14" s="19"/>
    </row>
    <row r="15" spans="2:17" s="205" customFormat="1" ht="19.7" customHeight="1">
      <c r="B15" s="16">
        <v>1</v>
      </c>
      <c r="C15" s="16" t="s">
        <v>41</v>
      </c>
      <c r="D15" s="16" t="s">
        <v>41</v>
      </c>
      <c r="E15" s="146" t="s">
        <v>50</v>
      </c>
      <c r="F15" s="2109">
        <v>1</v>
      </c>
      <c r="G15" s="203">
        <v>34800</v>
      </c>
      <c r="H15" s="118">
        <f t="shared" si="0"/>
        <v>34800</v>
      </c>
      <c r="I15" s="61"/>
      <c r="J15" s="62" t="s">
        <v>7797</v>
      </c>
      <c r="K15" s="17" t="s">
        <v>7804</v>
      </c>
      <c r="L15" s="64"/>
      <c r="M15" s="19">
        <v>44826</v>
      </c>
      <c r="N15" s="59"/>
      <c r="O15" s="56">
        <v>44833</v>
      </c>
      <c r="P15" s="19" t="s">
        <v>7803</v>
      </c>
      <c r="Q15" s="19"/>
    </row>
    <row r="16" spans="2:17" s="9" customFormat="1" ht="19.7" customHeight="1">
      <c r="B16" s="16">
        <v>1</v>
      </c>
      <c r="C16" s="16" t="s">
        <v>41</v>
      </c>
      <c r="D16" s="16" t="s">
        <v>41</v>
      </c>
      <c r="E16" s="2240" t="s">
        <v>7805</v>
      </c>
      <c r="F16" s="2109">
        <v>1</v>
      </c>
      <c r="G16" s="52">
        <v>-23000</v>
      </c>
      <c r="H16" s="118">
        <f t="shared" si="0"/>
        <v>-23000</v>
      </c>
      <c r="I16" s="18"/>
      <c r="J16" s="54"/>
      <c r="K16" s="17"/>
      <c r="L16" s="17"/>
      <c r="M16" s="19"/>
      <c r="N16" s="16"/>
      <c r="O16" s="56">
        <v>44833</v>
      </c>
      <c r="P16" s="19"/>
      <c r="Q16" s="19"/>
    </row>
    <row r="17" spans="2:17" s="9" customFormat="1" ht="19.7" customHeight="1">
      <c r="B17" s="16">
        <v>1</v>
      </c>
      <c r="C17" s="16" t="s">
        <v>1623</v>
      </c>
      <c r="D17" s="16" t="s">
        <v>1623</v>
      </c>
      <c r="E17" s="146" t="s">
        <v>7799</v>
      </c>
      <c r="F17" s="2109">
        <v>1</v>
      </c>
      <c r="G17" s="290">
        <v>181</v>
      </c>
      <c r="H17" s="118">
        <f t="shared" si="0"/>
        <v>181</v>
      </c>
      <c r="I17" s="18"/>
      <c r="J17" s="54" t="s">
        <v>137</v>
      </c>
      <c r="K17" s="17" t="s">
        <v>7794</v>
      </c>
      <c r="L17" s="17"/>
      <c r="M17" s="19">
        <v>44826</v>
      </c>
      <c r="N17" s="16"/>
      <c r="O17" s="56">
        <v>44833</v>
      </c>
      <c r="P17" s="19" t="s">
        <v>7800</v>
      </c>
      <c r="Q17" s="19"/>
    </row>
    <row r="18" spans="2:17" s="9" customFormat="1" ht="19.7" customHeight="1">
      <c r="B18" s="16">
        <v>1</v>
      </c>
      <c r="C18" s="16" t="s">
        <v>1623</v>
      </c>
      <c r="D18" s="16" t="s">
        <v>1623</v>
      </c>
      <c r="E18" s="145" t="s">
        <v>4858</v>
      </c>
      <c r="F18" s="2109">
        <v>2</v>
      </c>
      <c r="G18" s="63">
        <v>51</v>
      </c>
      <c r="H18" s="118">
        <f t="shared" si="0"/>
        <v>102</v>
      </c>
      <c r="I18" s="18"/>
      <c r="J18" s="54" t="s">
        <v>4859</v>
      </c>
      <c r="K18" s="17" t="s">
        <v>7794</v>
      </c>
      <c r="L18" s="17"/>
      <c r="M18" s="19">
        <v>44826</v>
      </c>
      <c r="N18" s="16"/>
      <c r="O18" s="56">
        <v>44833</v>
      </c>
      <c r="P18" s="19" t="s">
        <v>7800</v>
      </c>
      <c r="Q18" s="19"/>
    </row>
    <row r="19" spans="2:17" s="9" customFormat="1" ht="19.7" customHeight="1">
      <c r="B19" s="16"/>
      <c r="C19" s="16"/>
      <c r="D19" s="16"/>
      <c r="E19" s="145"/>
      <c r="F19" s="183"/>
      <c r="G19" s="63"/>
      <c r="H19" s="118">
        <f t="shared" si="0"/>
        <v>0</v>
      </c>
      <c r="I19" s="18"/>
      <c r="J19" s="54"/>
      <c r="K19" s="17"/>
      <c r="L19" s="292"/>
      <c r="M19" s="19"/>
      <c r="N19" s="16"/>
      <c r="O19" s="56"/>
      <c r="P19" s="19"/>
      <c r="Q19" s="19"/>
    </row>
    <row r="20" spans="2:17" s="9" customFormat="1" ht="19.7" customHeight="1">
      <c r="B20" s="381"/>
      <c r="C20" s="16"/>
      <c r="D20" s="16"/>
      <c r="E20" s="145"/>
      <c r="F20" s="17"/>
      <c r="G20" s="52"/>
      <c r="H20" s="118">
        <f t="shared" si="0"/>
        <v>0</v>
      </c>
      <c r="I20" s="18"/>
      <c r="J20" s="54"/>
      <c r="K20" s="17"/>
      <c r="L20" s="17"/>
      <c r="M20" s="19"/>
      <c r="N20" s="16"/>
      <c r="O20" s="17"/>
      <c r="P20" s="19"/>
      <c r="Q20" s="19"/>
    </row>
    <row r="21" spans="2:17" s="9" customFormat="1" ht="19.7" customHeight="1">
      <c r="B21" s="16"/>
      <c r="C21" s="16"/>
      <c r="D21" s="16"/>
      <c r="E21" s="145"/>
      <c r="F21" s="183"/>
      <c r="G21" s="63"/>
      <c r="H21" s="118">
        <f t="shared" si="0"/>
        <v>0</v>
      </c>
      <c r="I21" s="90"/>
      <c r="J21" s="54"/>
      <c r="K21" s="146"/>
      <c r="L21" s="17"/>
      <c r="M21" s="19"/>
      <c r="N21" s="16"/>
      <c r="O21" s="17"/>
      <c r="P21" s="19"/>
      <c r="Q21" s="21"/>
    </row>
    <row r="22" spans="2:17" s="9" customFormat="1" ht="19.7" customHeight="1">
      <c r="B22" s="16"/>
      <c r="C22" s="16"/>
      <c r="D22" s="16"/>
      <c r="E22" s="145"/>
      <c r="F22" s="183"/>
      <c r="G22" s="63"/>
      <c r="H22" s="118">
        <f t="shared" si="0"/>
        <v>0</v>
      </c>
      <c r="I22" s="90"/>
      <c r="J22" s="54"/>
      <c r="K22" s="146"/>
      <c r="L22" s="17"/>
      <c r="M22" s="19"/>
      <c r="N22" s="16"/>
      <c r="O22" s="17"/>
      <c r="P22" s="19"/>
      <c r="Q22" s="21"/>
    </row>
    <row r="23" spans="2:17" s="9" customFormat="1" ht="19.7" customHeight="1">
      <c r="B23" s="16"/>
      <c r="C23" s="16"/>
      <c r="D23" s="16"/>
      <c r="E23" s="145"/>
      <c r="F23" s="183"/>
      <c r="G23" s="63"/>
      <c r="H23" s="118">
        <f t="shared" si="0"/>
        <v>0</v>
      </c>
      <c r="I23" s="90"/>
      <c r="J23" s="54"/>
      <c r="K23" s="146"/>
      <c r="L23" s="17"/>
      <c r="M23" s="19"/>
      <c r="N23" s="16"/>
      <c r="O23" s="17"/>
      <c r="P23" s="19"/>
      <c r="Q23" s="21"/>
    </row>
    <row r="24" spans="2:17" s="9" customFormat="1" ht="19.7" customHeight="1">
      <c r="B24" s="16"/>
      <c r="C24" s="16"/>
      <c r="D24" s="16"/>
      <c r="E24" s="145"/>
      <c r="F24" s="183"/>
      <c r="G24" s="63"/>
      <c r="H24" s="118">
        <f t="shared" si="0"/>
        <v>0</v>
      </c>
      <c r="I24" s="90"/>
      <c r="J24" s="54"/>
      <c r="K24" s="146"/>
      <c r="L24" s="17"/>
      <c r="M24" s="19"/>
      <c r="N24" s="16"/>
      <c r="O24" s="17"/>
      <c r="P24" s="19"/>
      <c r="Q24" s="21"/>
    </row>
    <row r="25" spans="2:17" s="9" customFormat="1" ht="19.7" customHeight="1">
      <c r="B25" s="16"/>
      <c r="C25" s="16"/>
      <c r="D25" s="16"/>
      <c r="E25" s="145"/>
      <c r="F25" s="183"/>
      <c r="G25" s="63"/>
      <c r="H25" s="118">
        <f t="shared" si="0"/>
        <v>0</v>
      </c>
      <c r="I25" s="90"/>
      <c r="J25" s="54"/>
      <c r="K25" s="146"/>
      <c r="L25" s="17"/>
      <c r="M25" s="19"/>
      <c r="N25" s="16"/>
      <c r="O25" s="17"/>
      <c r="P25" s="19"/>
      <c r="Q25" s="21"/>
    </row>
    <row r="26" spans="2:17" s="9" customFormat="1" ht="19.7" customHeight="1">
      <c r="B26" s="16"/>
      <c r="C26" s="16"/>
      <c r="D26" s="16"/>
      <c r="E26" s="54"/>
      <c r="F26" s="183"/>
      <c r="G26" s="63"/>
      <c r="H26" s="53">
        <f>F26*G26</f>
        <v>0</v>
      </c>
      <c r="I26" s="18"/>
      <c r="J26" s="54"/>
      <c r="K26" s="146"/>
      <c r="L26" s="17"/>
      <c r="M26" s="19"/>
      <c r="N26" s="16"/>
      <c r="O26" s="17"/>
      <c r="P26" s="19"/>
      <c r="Q26" s="21"/>
    </row>
    <row r="27" spans="2:17" s="9" customFormat="1" ht="19.7" customHeight="1">
      <c r="B27" s="16"/>
      <c r="C27" s="16"/>
      <c r="D27" s="16"/>
      <c r="E27" s="145"/>
      <c r="F27" s="183"/>
      <c r="G27" s="63"/>
      <c r="H27" s="118">
        <f t="shared" si="0"/>
        <v>0</v>
      </c>
      <c r="I27" s="90"/>
      <c r="J27" s="54"/>
      <c r="K27" s="146"/>
      <c r="L27" s="17"/>
      <c r="M27" s="19"/>
      <c r="N27" s="16"/>
      <c r="O27" s="17"/>
      <c r="P27" s="19"/>
      <c r="Q27" s="21"/>
    </row>
    <row r="28" spans="2:17" s="9" customFormat="1" ht="19.7" customHeight="1">
      <c r="B28" s="16"/>
      <c r="C28" s="16"/>
      <c r="D28" s="16"/>
      <c r="E28" s="145"/>
      <c r="F28" s="183"/>
      <c r="G28" s="63"/>
      <c r="H28" s="118">
        <f t="shared" si="0"/>
        <v>0</v>
      </c>
      <c r="I28" s="90"/>
      <c r="J28" s="54"/>
      <c r="K28" s="146"/>
      <c r="L28" s="17"/>
      <c r="M28" s="19"/>
      <c r="N28" s="16"/>
      <c r="O28" s="17"/>
      <c r="P28" s="19"/>
      <c r="Q28" s="21"/>
    </row>
    <row r="29" spans="2:17" s="9" customFormat="1" ht="19.7" customHeight="1">
      <c r="B29" s="16"/>
      <c r="C29" s="16"/>
      <c r="D29" s="16"/>
      <c r="E29" s="145"/>
      <c r="F29" s="183"/>
      <c r="G29" s="63"/>
      <c r="H29" s="118">
        <f t="shared" si="0"/>
        <v>0</v>
      </c>
      <c r="I29" s="90"/>
      <c r="J29" s="54"/>
      <c r="K29" s="146"/>
      <c r="L29" s="17"/>
      <c r="M29" s="19"/>
      <c r="N29" s="16"/>
      <c r="O29" s="17"/>
      <c r="P29" s="19"/>
      <c r="Q29" s="21"/>
    </row>
    <row r="30" spans="2:17" s="9" customFormat="1" ht="19.7" customHeight="1">
      <c r="B30" s="16"/>
      <c r="C30" s="16"/>
      <c r="D30" s="16"/>
      <c r="E30" s="145"/>
      <c r="F30" s="183"/>
      <c r="G30" s="63"/>
      <c r="H30" s="118">
        <f t="shared" si="0"/>
        <v>0</v>
      </c>
      <c r="I30" s="90"/>
      <c r="J30" s="54"/>
      <c r="K30" s="146"/>
      <c r="L30" s="17"/>
      <c r="M30" s="19"/>
      <c r="N30" s="16"/>
      <c r="O30" s="17"/>
      <c r="P30" s="19"/>
      <c r="Q30" s="21"/>
    </row>
    <row r="31" spans="2:17" s="9" customFormat="1" ht="19.7" customHeight="1">
      <c r="B31" s="16"/>
      <c r="C31" s="16"/>
      <c r="D31" s="16"/>
      <c r="E31" s="145"/>
      <c r="F31" s="183"/>
      <c r="G31" s="63"/>
      <c r="H31" s="1047">
        <f t="shared" si="0"/>
        <v>0</v>
      </c>
      <c r="I31" s="18"/>
      <c r="J31" s="54"/>
      <c r="K31" s="146"/>
      <c r="L31" s="17"/>
      <c r="M31" s="19"/>
      <c r="N31" s="16"/>
      <c r="O31" s="17"/>
      <c r="P31" s="19"/>
      <c r="Q31" s="21"/>
    </row>
    <row r="32" spans="2:17" s="9" customFormat="1" ht="19.7" customHeight="1">
      <c r="B32" s="16"/>
      <c r="C32" s="16"/>
      <c r="D32" s="16"/>
      <c r="E32" s="145"/>
      <c r="F32" s="183"/>
      <c r="G32" s="63"/>
      <c r="H32" s="1047">
        <f t="shared" si="0"/>
        <v>0</v>
      </c>
      <c r="I32" s="90"/>
      <c r="J32" s="54"/>
      <c r="K32" s="146"/>
      <c r="L32" s="17"/>
      <c r="M32" s="19"/>
      <c r="N32" s="16"/>
      <c r="O32" s="17"/>
      <c r="P32" s="19"/>
      <c r="Q32" s="21"/>
    </row>
    <row r="33" spans="2:17" s="9" customFormat="1" ht="19.7" customHeight="1">
      <c r="B33" s="16"/>
      <c r="C33" s="16"/>
      <c r="D33" s="16"/>
      <c r="E33" s="145"/>
      <c r="F33" s="183"/>
      <c r="G33" s="63"/>
      <c r="H33" s="1047">
        <f>F33*G33</f>
        <v>0</v>
      </c>
      <c r="I33" s="18"/>
      <c r="J33" s="54"/>
      <c r="K33" s="146"/>
      <c r="L33" s="17"/>
      <c r="M33" s="19"/>
      <c r="N33" s="16"/>
      <c r="O33" s="17"/>
      <c r="P33" s="19"/>
      <c r="Q33" s="21"/>
    </row>
    <row r="34" spans="2:17" s="9" customFormat="1" ht="19.7" customHeight="1">
      <c r="B34" s="16"/>
      <c r="C34" s="16"/>
      <c r="D34" s="16"/>
      <c r="E34" s="145"/>
      <c r="F34" s="183"/>
      <c r="G34" s="63"/>
      <c r="H34" s="1047">
        <f>F34*G34</f>
        <v>0</v>
      </c>
      <c r="I34" s="90"/>
      <c r="J34" s="54"/>
      <c r="K34" s="146"/>
      <c r="L34" s="17"/>
      <c r="M34" s="19"/>
      <c r="N34" s="16"/>
      <c r="O34" s="17"/>
      <c r="P34" s="19"/>
      <c r="Q34" s="21"/>
    </row>
    <row r="35" spans="2:17" s="9" customFormat="1" ht="19.7" customHeight="1">
      <c r="B35" s="16"/>
      <c r="C35" s="16"/>
      <c r="D35" s="16"/>
      <c r="E35" s="145"/>
      <c r="F35" s="17"/>
      <c r="G35" s="52"/>
      <c r="H35" s="52">
        <f t="shared" si="0"/>
        <v>0</v>
      </c>
      <c r="I35" s="18"/>
      <c r="J35" s="54"/>
      <c r="K35" s="146"/>
      <c r="L35" s="17"/>
      <c r="M35" s="19"/>
      <c r="N35" s="16"/>
      <c r="O35" s="17"/>
      <c r="P35" s="19"/>
      <c r="Q35" s="21"/>
    </row>
    <row r="36" spans="2:17" s="9" customFormat="1" ht="19.7" customHeight="1">
      <c r="B36" s="16"/>
      <c r="C36" s="16"/>
      <c r="D36" s="16"/>
      <c r="E36" s="145"/>
      <c r="F36" s="17"/>
      <c r="G36" s="52"/>
      <c r="H36" s="52">
        <f t="shared" si="0"/>
        <v>0</v>
      </c>
      <c r="I36" s="18"/>
      <c r="J36" s="54"/>
      <c r="K36" s="146"/>
      <c r="L36" s="17"/>
      <c r="M36" s="19"/>
      <c r="N36" s="16"/>
      <c r="O36" s="17"/>
      <c r="P36" s="19"/>
      <c r="Q36" s="21"/>
    </row>
    <row r="37" spans="2:17" s="9" customFormat="1" ht="19.7" customHeight="1">
      <c r="B37" s="16"/>
      <c r="C37" s="16"/>
      <c r="D37" s="16"/>
      <c r="E37" s="145"/>
      <c r="F37" s="17"/>
      <c r="G37" s="52"/>
      <c r="H37" s="52">
        <f t="shared" si="0"/>
        <v>0</v>
      </c>
      <c r="I37" s="18"/>
      <c r="J37" s="54"/>
      <c r="K37" s="146"/>
      <c r="L37" s="17"/>
      <c r="M37" s="19"/>
      <c r="N37" s="16"/>
      <c r="O37" s="17"/>
      <c r="P37" s="19"/>
      <c r="Q37" s="21"/>
    </row>
    <row r="38" spans="2:17" s="9" customFormat="1" ht="19.7" customHeight="1">
      <c r="B38" s="16"/>
      <c r="C38" s="16"/>
      <c r="D38" s="16"/>
      <c r="E38" s="145"/>
      <c r="F38" s="17"/>
      <c r="G38" s="52"/>
      <c r="H38" s="52">
        <f>F38*G38</f>
        <v>0</v>
      </c>
      <c r="I38" s="18"/>
      <c r="J38" s="54"/>
      <c r="K38" s="146"/>
      <c r="L38" s="17"/>
      <c r="M38" s="19"/>
      <c r="N38" s="16"/>
      <c r="O38" s="17"/>
      <c r="P38" s="19"/>
      <c r="Q38" s="21"/>
    </row>
    <row r="39" spans="2:17" s="9" customFormat="1" ht="19.7" customHeight="1">
      <c r="B39" s="16"/>
      <c r="C39" s="16"/>
      <c r="D39" s="16"/>
      <c r="E39" s="145"/>
      <c r="F39" s="17"/>
      <c r="G39" s="52"/>
      <c r="H39" s="52"/>
      <c r="I39" s="18"/>
      <c r="J39" s="54"/>
      <c r="K39" s="17"/>
      <c r="L39" s="17"/>
      <c r="M39" s="19"/>
      <c r="N39" s="16"/>
      <c r="O39" s="17"/>
      <c r="P39" s="19"/>
      <c r="Q39" s="21"/>
    </row>
    <row r="40" spans="2:17" s="9" customFormat="1" ht="19.7" customHeight="1">
      <c r="B40" s="16"/>
      <c r="C40" s="16"/>
      <c r="D40" s="16"/>
      <c r="E40" s="145"/>
      <c r="F40" s="17"/>
      <c r="G40" s="52"/>
      <c r="H40" s="52"/>
      <c r="I40" s="18"/>
      <c r="J40" s="54"/>
      <c r="K40" s="17"/>
      <c r="L40" s="17"/>
      <c r="M40" s="19"/>
      <c r="N40" s="16"/>
      <c r="O40" s="17"/>
      <c r="P40" s="19"/>
      <c r="Q40" s="21"/>
    </row>
    <row r="41" spans="2:17">
      <c r="G41" s="11"/>
      <c r="H41" s="11"/>
    </row>
  </sheetData>
  <autoFilter ref="B8:O40" xr:uid="{64395F89-5811-4785-B03B-ED469B4D9858}"/>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64C85-7BC3-4D84-9824-232C06BEE2A5}">
  <dimension ref="B2:R66"/>
  <sheetViews>
    <sheetView zoomScale="75" zoomScaleNormal="75" workbookViewId="0">
      <pane xSplit="11" ySplit="8" topLeftCell="M45" activePane="bottomRight" state="frozen"/>
      <selection pane="topRight" activeCell="K1" sqref="K1"/>
      <selection pane="bottomLeft" activeCell="A9" sqref="A9"/>
      <selection pane="bottomRight" activeCell="R67" sqref="R67"/>
    </sheetView>
  </sheetViews>
  <sheetFormatPr defaultRowHeight="18.75"/>
  <cols>
    <col min="1" max="1" width="2.625" style="3" customWidth="1"/>
    <col min="2" max="2" width="13.875" style="9" bestFit="1" customWidth="1"/>
    <col min="3" max="3" width="13.875" style="9" customWidth="1"/>
    <col min="4" max="5" width="12.625" style="3" customWidth="1"/>
    <col min="6" max="6" width="44" style="3" bestFit="1" customWidth="1"/>
    <col min="7" max="7" width="6.25" style="1604" customWidth="1"/>
    <col min="8" max="8" width="9.875" style="2241" bestFit="1" customWidth="1"/>
    <col min="9" max="9" width="8.5" style="200" bestFit="1" customWidth="1"/>
    <col min="10" max="10" width="9.25" style="11" bestFit="1" customWidth="1"/>
    <col min="11" max="11" width="45.625" style="3" bestFit="1" customWidth="1"/>
    <col min="12" max="12" width="29.375" style="9" bestFit="1" customWidth="1"/>
    <col min="13" max="13" width="38.375" style="9" customWidth="1"/>
    <col min="14" max="14" width="22.75" style="9" bestFit="1" customWidth="1"/>
    <col min="15" max="15" width="6.375" style="3" customWidth="1"/>
    <col min="16" max="16" width="13.25" style="11" customWidth="1"/>
    <col min="17" max="17" width="14.5" style="182" customWidth="1"/>
    <col min="18" max="18" width="15.625" style="199" customWidth="1"/>
    <col min="19" max="19" width="9" style="3"/>
    <col min="20" max="20" width="18.125" style="3" customWidth="1"/>
    <col min="21" max="256" width="9" style="3"/>
    <col min="257" max="257" width="2.625" style="3" customWidth="1"/>
    <col min="258" max="258" width="13.875" style="3" bestFit="1" customWidth="1"/>
    <col min="259" max="259" width="13.875" style="3" customWidth="1"/>
    <col min="260" max="261" width="12.625" style="3" customWidth="1"/>
    <col min="262" max="262" width="44" style="3" bestFit="1" customWidth="1"/>
    <col min="263" max="263" width="6.25" style="3" customWidth="1"/>
    <col min="264" max="264" width="9.875" style="3" bestFit="1" customWidth="1"/>
    <col min="265" max="265" width="8.5" style="3" bestFit="1" customWidth="1"/>
    <col min="266" max="266" width="9.25" style="3" bestFit="1" customWidth="1"/>
    <col min="267" max="267" width="45.625" style="3" bestFit="1" customWidth="1"/>
    <col min="268" max="268" width="29.375" style="3" bestFit="1" customWidth="1"/>
    <col min="269" max="269" width="38.375" style="3" customWidth="1"/>
    <col min="270" max="270" width="22.75" style="3" bestFit="1" customWidth="1"/>
    <col min="271" max="271" width="6.375" style="3" customWidth="1"/>
    <col min="272" max="272" width="13.25" style="3" customWidth="1"/>
    <col min="273" max="273" width="14.5" style="3" customWidth="1"/>
    <col min="274" max="274" width="15.625" style="3" customWidth="1"/>
    <col min="275" max="275" width="9" style="3"/>
    <col min="276" max="276" width="18.125" style="3" customWidth="1"/>
    <col min="277" max="512" width="9" style="3"/>
    <col min="513" max="513" width="2.625" style="3" customWidth="1"/>
    <col min="514" max="514" width="13.875" style="3" bestFit="1" customWidth="1"/>
    <col min="515" max="515" width="13.875" style="3" customWidth="1"/>
    <col min="516" max="517" width="12.625" style="3" customWidth="1"/>
    <col min="518" max="518" width="44" style="3" bestFit="1" customWidth="1"/>
    <col min="519" max="519" width="6.25" style="3" customWidth="1"/>
    <col min="520" max="520" width="9.875" style="3" bestFit="1" customWidth="1"/>
    <col min="521" max="521" width="8.5" style="3" bestFit="1" customWidth="1"/>
    <col min="522" max="522" width="9.25" style="3" bestFit="1" customWidth="1"/>
    <col min="523" max="523" width="45.625" style="3" bestFit="1" customWidth="1"/>
    <col min="524" max="524" width="29.375" style="3" bestFit="1" customWidth="1"/>
    <col min="525" max="525" width="38.375" style="3" customWidth="1"/>
    <col min="526" max="526" width="22.75" style="3" bestFit="1" customWidth="1"/>
    <col min="527" max="527" width="6.375" style="3" customWidth="1"/>
    <col min="528" max="528" width="13.25" style="3" customWidth="1"/>
    <col min="529" max="529" width="14.5" style="3" customWidth="1"/>
    <col min="530" max="530" width="15.625" style="3" customWidth="1"/>
    <col min="531" max="531" width="9" style="3"/>
    <col min="532" max="532" width="18.125" style="3" customWidth="1"/>
    <col min="533" max="768" width="9" style="3"/>
    <col min="769" max="769" width="2.625" style="3" customWidth="1"/>
    <col min="770" max="770" width="13.875" style="3" bestFit="1" customWidth="1"/>
    <col min="771" max="771" width="13.875" style="3" customWidth="1"/>
    <col min="772" max="773" width="12.625" style="3" customWidth="1"/>
    <col min="774" max="774" width="44" style="3" bestFit="1" customWidth="1"/>
    <col min="775" max="775" width="6.25" style="3" customWidth="1"/>
    <col min="776" max="776" width="9.875" style="3" bestFit="1" customWidth="1"/>
    <col min="777" max="777" width="8.5" style="3" bestFit="1" customWidth="1"/>
    <col min="778" max="778" width="9.25" style="3" bestFit="1" customWidth="1"/>
    <col min="779" max="779" width="45.625" style="3" bestFit="1" customWidth="1"/>
    <col min="780" max="780" width="29.375" style="3" bestFit="1" customWidth="1"/>
    <col min="781" max="781" width="38.375" style="3" customWidth="1"/>
    <col min="782" max="782" width="22.75" style="3" bestFit="1" customWidth="1"/>
    <col min="783" max="783" width="6.375" style="3" customWidth="1"/>
    <col min="784" max="784" width="13.25" style="3" customWidth="1"/>
    <col min="785" max="785" width="14.5" style="3" customWidth="1"/>
    <col min="786" max="786" width="15.625" style="3" customWidth="1"/>
    <col min="787" max="787" width="9" style="3"/>
    <col min="788" max="788" width="18.125" style="3" customWidth="1"/>
    <col min="789" max="1024" width="9" style="3"/>
    <col min="1025" max="1025" width="2.625" style="3" customWidth="1"/>
    <col min="1026" max="1026" width="13.875" style="3" bestFit="1" customWidth="1"/>
    <col min="1027" max="1027" width="13.875" style="3" customWidth="1"/>
    <col min="1028" max="1029" width="12.625" style="3" customWidth="1"/>
    <col min="1030" max="1030" width="44" style="3" bestFit="1" customWidth="1"/>
    <col min="1031" max="1031" width="6.25" style="3" customWidth="1"/>
    <col min="1032" max="1032" width="9.875" style="3" bestFit="1" customWidth="1"/>
    <col min="1033" max="1033" width="8.5" style="3" bestFit="1" customWidth="1"/>
    <col min="1034" max="1034" width="9.25" style="3" bestFit="1" customWidth="1"/>
    <col min="1035" max="1035" width="45.625" style="3" bestFit="1" customWidth="1"/>
    <col min="1036" max="1036" width="29.375" style="3" bestFit="1" customWidth="1"/>
    <col min="1037" max="1037" width="38.375" style="3" customWidth="1"/>
    <col min="1038" max="1038" width="22.75" style="3" bestFit="1" customWidth="1"/>
    <col min="1039" max="1039" width="6.375" style="3" customWidth="1"/>
    <col min="1040" max="1040" width="13.25" style="3" customWidth="1"/>
    <col min="1041" max="1041" width="14.5" style="3" customWidth="1"/>
    <col min="1042" max="1042" width="15.625" style="3" customWidth="1"/>
    <col min="1043" max="1043" width="9" style="3"/>
    <col min="1044" max="1044" width="18.125" style="3" customWidth="1"/>
    <col min="1045" max="1280" width="9" style="3"/>
    <col min="1281" max="1281" width="2.625" style="3" customWidth="1"/>
    <col min="1282" max="1282" width="13.875" style="3" bestFit="1" customWidth="1"/>
    <col min="1283" max="1283" width="13.875" style="3" customWidth="1"/>
    <col min="1284" max="1285" width="12.625" style="3" customWidth="1"/>
    <col min="1286" max="1286" width="44" style="3" bestFit="1" customWidth="1"/>
    <col min="1287" max="1287" width="6.25" style="3" customWidth="1"/>
    <col min="1288" max="1288" width="9.875" style="3" bestFit="1" customWidth="1"/>
    <col min="1289" max="1289" width="8.5" style="3" bestFit="1" customWidth="1"/>
    <col min="1290" max="1290" width="9.25" style="3" bestFit="1" customWidth="1"/>
    <col min="1291" max="1291" width="45.625" style="3" bestFit="1" customWidth="1"/>
    <col min="1292" max="1292" width="29.375" style="3" bestFit="1" customWidth="1"/>
    <col min="1293" max="1293" width="38.375" style="3" customWidth="1"/>
    <col min="1294" max="1294" width="22.75" style="3" bestFit="1" customWidth="1"/>
    <col min="1295" max="1295" width="6.375" style="3" customWidth="1"/>
    <col min="1296" max="1296" width="13.25" style="3" customWidth="1"/>
    <col min="1297" max="1297" width="14.5" style="3" customWidth="1"/>
    <col min="1298" max="1298" width="15.625" style="3" customWidth="1"/>
    <col min="1299" max="1299" width="9" style="3"/>
    <col min="1300" max="1300" width="18.125" style="3" customWidth="1"/>
    <col min="1301" max="1536" width="9" style="3"/>
    <col min="1537" max="1537" width="2.625" style="3" customWidth="1"/>
    <col min="1538" max="1538" width="13.875" style="3" bestFit="1" customWidth="1"/>
    <col min="1539" max="1539" width="13.875" style="3" customWidth="1"/>
    <col min="1540" max="1541" width="12.625" style="3" customWidth="1"/>
    <col min="1542" max="1542" width="44" style="3" bestFit="1" customWidth="1"/>
    <col min="1543" max="1543" width="6.25" style="3" customWidth="1"/>
    <col min="1544" max="1544" width="9.875" style="3" bestFit="1" customWidth="1"/>
    <col min="1545" max="1545" width="8.5" style="3" bestFit="1" customWidth="1"/>
    <col min="1546" max="1546" width="9.25" style="3" bestFit="1" customWidth="1"/>
    <col min="1547" max="1547" width="45.625" style="3" bestFit="1" customWidth="1"/>
    <col min="1548" max="1548" width="29.375" style="3" bestFit="1" customWidth="1"/>
    <col min="1549" max="1549" width="38.375" style="3" customWidth="1"/>
    <col min="1550" max="1550" width="22.75" style="3" bestFit="1" customWidth="1"/>
    <col min="1551" max="1551" width="6.375" style="3" customWidth="1"/>
    <col min="1552" max="1552" width="13.25" style="3" customWidth="1"/>
    <col min="1553" max="1553" width="14.5" style="3" customWidth="1"/>
    <col min="1554" max="1554" width="15.625" style="3" customWidth="1"/>
    <col min="1555" max="1555" width="9" style="3"/>
    <col min="1556" max="1556" width="18.125" style="3" customWidth="1"/>
    <col min="1557" max="1792" width="9" style="3"/>
    <col min="1793" max="1793" width="2.625" style="3" customWidth="1"/>
    <col min="1794" max="1794" width="13.875" style="3" bestFit="1" customWidth="1"/>
    <col min="1795" max="1795" width="13.875" style="3" customWidth="1"/>
    <col min="1796" max="1797" width="12.625" style="3" customWidth="1"/>
    <col min="1798" max="1798" width="44" style="3" bestFit="1" customWidth="1"/>
    <col min="1799" max="1799" width="6.25" style="3" customWidth="1"/>
    <col min="1800" max="1800" width="9.875" style="3" bestFit="1" customWidth="1"/>
    <col min="1801" max="1801" width="8.5" style="3" bestFit="1" customWidth="1"/>
    <col min="1802" max="1802" width="9.25" style="3" bestFit="1" customWidth="1"/>
    <col min="1803" max="1803" width="45.625" style="3" bestFit="1" customWidth="1"/>
    <col min="1804" max="1804" width="29.375" style="3" bestFit="1" customWidth="1"/>
    <col min="1805" max="1805" width="38.375" style="3" customWidth="1"/>
    <col min="1806" max="1806" width="22.75" style="3" bestFit="1" customWidth="1"/>
    <col min="1807" max="1807" width="6.375" style="3" customWidth="1"/>
    <col min="1808" max="1808" width="13.25" style="3" customWidth="1"/>
    <col min="1809" max="1809" width="14.5" style="3" customWidth="1"/>
    <col min="1810" max="1810" width="15.625" style="3" customWidth="1"/>
    <col min="1811" max="1811" width="9" style="3"/>
    <col min="1812" max="1812" width="18.125" style="3" customWidth="1"/>
    <col min="1813" max="2048" width="9" style="3"/>
    <col min="2049" max="2049" width="2.625" style="3" customWidth="1"/>
    <col min="2050" max="2050" width="13.875" style="3" bestFit="1" customWidth="1"/>
    <col min="2051" max="2051" width="13.875" style="3" customWidth="1"/>
    <col min="2052" max="2053" width="12.625" style="3" customWidth="1"/>
    <col min="2054" max="2054" width="44" style="3" bestFit="1" customWidth="1"/>
    <col min="2055" max="2055" width="6.25" style="3" customWidth="1"/>
    <col min="2056" max="2056" width="9.875" style="3" bestFit="1" customWidth="1"/>
    <col min="2057" max="2057" width="8.5" style="3" bestFit="1" customWidth="1"/>
    <col min="2058" max="2058" width="9.25" style="3" bestFit="1" customWidth="1"/>
    <col min="2059" max="2059" width="45.625" style="3" bestFit="1" customWidth="1"/>
    <col min="2060" max="2060" width="29.375" style="3" bestFit="1" customWidth="1"/>
    <col min="2061" max="2061" width="38.375" style="3" customWidth="1"/>
    <col min="2062" max="2062" width="22.75" style="3" bestFit="1" customWidth="1"/>
    <col min="2063" max="2063" width="6.375" style="3" customWidth="1"/>
    <col min="2064" max="2064" width="13.25" style="3" customWidth="1"/>
    <col min="2065" max="2065" width="14.5" style="3" customWidth="1"/>
    <col min="2066" max="2066" width="15.625" style="3" customWidth="1"/>
    <col min="2067" max="2067" width="9" style="3"/>
    <col min="2068" max="2068" width="18.125" style="3" customWidth="1"/>
    <col min="2069" max="2304" width="9" style="3"/>
    <col min="2305" max="2305" width="2.625" style="3" customWidth="1"/>
    <col min="2306" max="2306" width="13.875" style="3" bestFit="1" customWidth="1"/>
    <col min="2307" max="2307" width="13.875" style="3" customWidth="1"/>
    <col min="2308" max="2309" width="12.625" style="3" customWidth="1"/>
    <col min="2310" max="2310" width="44" style="3" bestFit="1" customWidth="1"/>
    <col min="2311" max="2311" width="6.25" style="3" customWidth="1"/>
    <col min="2312" max="2312" width="9.875" style="3" bestFit="1" customWidth="1"/>
    <col min="2313" max="2313" width="8.5" style="3" bestFit="1" customWidth="1"/>
    <col min="2314" max="2314" width="9.25" style="3" bestFit="1" customWidth="1"/>
    <col min="2315" max="2315" width="45.625" style="3" bestFit="1" customWidth="1"/>
    <col min="2316" max="2316" width="29.375" style="3" bestFit="1" customWidth="1"/>
    <col min="2317" max="2317" width="38.375" style="3" customWidth="1"/>
    <col min="2318" max="2318" width="22.75" style="3" bestFit="1" customWidth="1"/>
    <col min="2319" max="2319" width="6.375" style="3" customWidth="1"/>
    <col min="2320" max="2320" width="13.25" style="3" customWidth="1"/>
    <col min="2321" max="2321" width="14.5" style="3" customWidth="1"/>
    <col min="2322" max="2322" width="15.625" style="3" customWidth="1"/>
    <col min="2323" max="2323" width="9" style="3"/>
    <col min="2324" max="2324" width="18.125" style="3" customWidth="1"/>
    <col min="2325" max="2560" width="9" style="3"/>
    <col min="2561" max="2561" width="2.625" style="3" customWidth="1"/>
    <col min="2562" max="2562" width="13.875" style="3" bestFit="1" customWidth="1"/>
    <col min="2563" max="2563" width="13.875" style="3" customWidth="1"/>
    <col min="2564" max="2565" width="12.625" style="3" customWidth="1"/>
    <col min="2566" max="2566" width="44" style="3" bestFit="1" customWidth="1"/>
    <col min="2567" max="2567" width="6.25" style="3" customWidth="1"/>
    <col min="2568" max="2568" width="9.875" style="3" bestFit="1" customWidth="1"/>
    <col min="2569" max="2569" width="8.5" style="3" bestFit="1" customWidth="1"/>
    <col min="2570" max="2570" width="9.25" style="3" bestFit="1" customWidth="1"/>
    <col min="2571" max="2571" width="45.625" style="3" bestFit="1" customWidth="1"/>
    <col min="2572" max="2572" width="29.375" style="3" bestFit="1" customWidth="1"/>
    <col min="2573" max="2573" width="38.375" style="3" customWidth="1"/>
    <col min="2574" max="2574" width="22.75" style="3" bestFit="1" customWidth="1"/>
    <col min="2575" max="2575" width="6.375" style="3" customWidth="1"/>
    <col min="2576" max="2576" width="13.25" style="3" customWidth="1"/>
    <col min="2577" max="2577" width="14.5" style="3" customWidth="1"/>
    <col min="2578" max="2578" width="15.625" style="3" customWidth="1"/>
    <col min="2579" max="2579" width="9" style="3"/>
    <col min="2580" max="2580" width="18.125" style="3" customWidth="1"/>
    <col min="2581" max="2816" width="9" style="3"/>
    <col min="2817" max="2817" width="2.625" style="3" customWidth="1"/>
    <col min="2818" max="2818" width="13.875" style="3" bestFit="1" customWidth="1"/>
    <col min="2819" max="2819" width="13.875" style="3" customWidth="1"/>
    <col min="2820" max="2821" width="12.625" style="3" customWidth="1"/>
    <col min="2822" max="2822" width="44" style="3" bestFit="1" customWidth="1"/>
    <col min="2823" max="2823" width="6.25" style="3" customWidth="1"/>
    <col min="2824" max="2824" width="9.875" style="3" bestFit="1" customWidth="1"/>
    <col min="2825" max="2825" width="8.5" style="3" bestFit="1" customWidth="1"/>
    <col min="2826" max="2826" width="9.25" style="3" bestFit="1" customWidth="1"/>
    <col min="2827" max="2827" width="45.625" style="3" bestFit="1" customWidth="1"/>
    <col min="2828" max="2828" width="29.375" style="3" bestFit="1" customWidth="1"/>
    <col min="2829" max="2829" width="38.375" style="3" customWidth="1"/>
    <col min="2830" max="2830" width="22.75" style="3" bestFit="1" customWidth="1"/>
    <col min="2831" max="2831" width="6.375" style="3" customWidth="1"/>
    <col min="2832" max="2832" width="13.25" style="3" customWidth="1"/>
    <col min="2833" max="2833" width="14.5" style="3" customWidth="1"/>
    <col min="2834" max="2834" width="15.625" style="3" customWidth="1"/>
    <col min="2835" max="2835" width="9" style="3"/>
    <col min="2836" max="2836" width="18.125" style="3" customWidth="1"/>
    <col min="2837" max="3072" width="9" style="3"/>
    <col min="3073" max="3073" width="2.625" style="3" customWidth="1"/>
    <col min="3074" max="3074" width="13.875" style="3" bestFit="1" customWidth="1"/>
    <col min="3075" max="3075" width="13.875" style="3" customWidth="1"/>
    <col min="3076" max="3077" width="12.625" style="3" customWidth="1"/>
    <col min="3078" max="3078" width="44" style="3" bestFit="1" customWidth="1"/>
    <col min="3079" max="3079" width="6.25" style="3" customWidth="1"/>
    <col min="3080" max="3080" width="9.875" style="3" bestFit="1" customWidth="1"/>
    <col min="3081" max="3081" width="8.5" style="3" bestFit="1" customWidth="1"/>
    <col min="3082" max="3082" width="9.25" style="3" bestFit="1" customWidth="1"/>
    <col min="3083" max="3083" width="45.625" style="3" bestFit="1" customWidth="1"/>
    <col min="3084" max="3084" width="29.375" style="3" bestFit="1" customWidth="1"/>
    <col min="3085" max="3085" width="38.375" style="3" customWidth="1"/>
    <col min="3086" max="3086" width="22.75" style="3" bestFit="1" customWidth="1"/>
    <col min="3087" max="3087" width="6.375" style="3" customWidth="1"/>
    <col min="3088" max="3088" width="13.25" style="3" customWidth="1"/>
    <col min="3089" max="3089" width="14.5" style="3" customWidth="1"/>
    <col min="3090" max="3090" width="15.625" style="3" customWidth="1"/>
    <col min="3091" max="3091" width="9" style="3"/>
    <col min="3092" max="3092" width="18.125" style="3" customWidth="1"/>
    <col min="3093" max="3328" width="9" style="3"/>
    <col min="3329" max="3329" width="2.625" style="3" customWidth="1"/>
    <col min="3330" max="3330" width="13.875" style="3" bestFit="1" customWidth="1"/>
    <col min="3331" max="3331" width="13.875" style="3" customWidth="1"/>
    <col min="3332" max="3333" width="12.625" style="3" customWidth="1"/>
    <col min="3334" max="3334" width="44" style="3" bestFit="1" customWidth="1"/>
    <col min="3335" max="3335" width="6.25" style="3" customWidth="1"/>
    <col min="3336" max="3336" width="9.875" style="3" bestFit="1" customWidth="1"/>
    <col min="3337" max="3337" width="8.5" style="3" bestFit="1" customWidth="1"/>
    <col min="3338" max="3338" width="9.25" style="3" bestFit="1" customWidth="1"/>
    <col min="3339" max="3339" width="45.625" style="3" bestFit="1" customWidth="1"/>
    <col min="3340" max="3340" width="29.375" style="3" bestFit="1" customWidth="1"/>
    <col min="3341" max="3341" width="38.375" style="3" customWidth="1"/>
    <col min="3342" max="3342" width="22.75" style="3" bestFit="1" customWidth="1"/>
    <col min="3343" max="3343" width="6.375" style="3" customWidth="1"/>
    <col min="3344" max="3344" width="13.25" style="3" customWidth="1"/>
    <col min="3345" max="3345" width="14.5" style="3" customWidth="1"/>
    <col min="3346" max="3346" width="15.625" style="3" customWidth="1"/>
    <col min="3347" max="3347" width="9" style="3"/>
    <col min="3348" max="3348" width="18.125" style="3" customWidth="1"/>
    <col min="3349" max="3584" width="9" style="3"/>
    <col min="3585" max="3585" width="2.625" style="3" customWidth="1"/>
    <col min="3586" max="3586" width="13.875" style="3" bestFit="1" customWidth="1"/>
    <col min="3587" max="3587" width="13.875" style="3" customWidth="1"/>
    <col min="3588" max="3589" width="12.625" style="3" customWidth="1"/>
    <col min="3590" max="3590" width="44" style="3" bestFit="1" customWidth="1"/>
    <col min="3591" max="3591" width="6.25" style="3" customWidth="1"/>
    <col min="3592" max="3592" width="9.875" style="3" bestFit="1" customWidth="1"/>
    <col min="3593" max="3593" width="8.5" style="3" bestFit="1" customWidth="1"/>
    <col min="3594" max="3594" width="9.25" style="3" bestFit="1" customWidth="1"/>
    <col min="3595" max="3595" width="45.625" style="3" bestFit="1" customWidth="1"/>
    <col min="3596" max="3596" width="29.375" style="3" bestFit="1" customWidth="1"/>
    <col min="3597" max="3597" width="38.375" style="3" customWidth="1"/>
    <col min="3598" max="3598" width="22.75" style="3" bestFit="1" customWidth="1"/>
    <col min="3599" max="3599" width="6.375" style="3" customWidth="1"/>
    <col min="3600" max="3600" width="13.25" style="3" customWidth="1"/>
    <col min="3601" max="3601" width="14.5" style="3" customWidth="1"/>
    <col min="3602" max="3602" width="15.625" style="3" customWidth="1"/>
    <col min="3603" max="3603" width="9" style="3"/>
    <col min="3604" max="3604" width="18.125" style="3" customWidth="1"/>
    <col min="3605" max="3840" width="9" style="3"/>
    <col min="3841" max="3841" width="2.625" style="3" customWidth="1"/>
    <col min="3842" max="3842" width="13.875" style="3" bestFit="1" customWidth="1"/>
    <col min="3843" max="3843" width="13.875" style="3" customWidth="1"/>
    <col min="3844" max="3845" width="12.625" style="3" customWidth="1"/>
    <col min="3846" max="3846" width="44" style="3" bestFit="1" customWidth="1"/>
    <col min="3847" max="3847" width="6.25" style="3" customWidth="1"/>
    <col min="3848" max="3848" width="9.875" style="3" bestFit="1" customWidth="1"/>
    <col min="3849" max="3849" width="8.5" style="3" bestFit="1" customWidth="1"/>
    <col min="3850" max="3850" width="9.25" style="3" bestFit="1" customWidth="1"/>
    <col min="3851" max="3851" width="45.625" style="3" bestFit="1" customWidth="1"/>
    <col min="3852" max="3852" width="29.375" style="3" bestFit="1" customWidth="1"/>
    <col min="3853" max="3853" width="38.375" style="3" customWidth="1"/>
    <col min="3854" max="3854" width="22.75" style="3" bestFit="1" customWidth="1"/>
    <col min="3855" max="3855" width="6.375" style="3" customWidth="1"/>
    <col min="3856" max="3856" width="13.25" style="3" customWidth="1"/>
    <col min="3857" max="3857" width="14.5" style="3" customWidth="1"/>
    <col min="3858" max="3858" width="15.625" style="3" customWidth="1"/>
    <col min="3859" max="3859" width="9" style="3"/>
    <col min="3860" max="3860" width="18.125" style="3" customWidth="1"/>
    <col min="3861" max="4096" width="9" style="3"/>
    <col min="4097" max="4097" width="2.625" style="3" customWidth="1"/>
    <col min="4098" max="4098" width="13.875" style="3" bestFit="1" customWidth="1"/>
    <col min="4099" max="4099" width="13.875" style="3" customWidth="1"/>
    <col min="4100" max="4101" width="12.625" style="3" customWidth="1"/>
    <col min="4102" max="4102" width="44" style="3" bestFit="1" customWidth="1"/>
    <col min="4103" max="4103" width="6.25" style="3" customWidth="1"/>
    <col min="4104" max="4104" width="9.875" style="3" bestFit="1" customWidth="1"/>
    <col min="4105" max="4105" width="8.5" style="3" bestFit="1" customWidth="1"/>
    <col min="4106" max="4106" width="9.25" style="3" bestFit="1" customWidth="1"/>
    <col min="4107" max="4107" width="45.625" style="3" bestFit="1" customWidth="1"/>
    <col min="4108" max="4108" width="29.375" style="3" bestFit="1" customWidth="1"/>
    <col min="4109" max="4109" width="38.375" style="3" customWidth="1"/>
    <col min="4110" max="4110" width="22.75" style="3" bestFit="1" customWidth="1"/>
    <col min="4111" max="4111" width="6.375" style="3" customWidth="1"/>
    <col min="4112" max="4112" width="13.25" style="3" customWidth="1"/>
    <col min="4113" max="4113" width="14.5" style="3" customWidth="1"/>
    <col min="4114" max="4114" width="15.625" style="3" customWidth="1"/>
    <col min="4115" max="4115" width="9" style="3"/>
    <col min="4116" max="4116" width="18.125" style="3" customWidth="1"/>
    <col min="4117" max="4352" width="9" style="3"/>
    <col min="4353" max="4353" width="2.625" style="3" customWidth="1"/>
    <col min="4354" max="4354" width="13.875" style="3" bestFit="1" customWidth="1"/>
    <col min="4355" max="4355" width="13.875" style="3" customWidth="1"/>
    <col min="4356" max="4357" width="12.625" style="3" customWidth="1"/>
    <col min="4358" max="4358" width="44" style="3" bestFit="1" customWidth="1"/>
    <col min="4359" max="4359" width="6.25" style="3" customWidth="1"/>
    <col min="4360" max="4360" width="9.875" style="3" bestFit="1" customWidth="1"/>
    <col min="4361" max="4361" width="8.5" style="3" bestFit="1" customWidth="1"/>
    <col min="4362" max="4362" width="9.25" style="3" bestFit="1" customWidth="1"/>
    <col min="4363" max="4363" width="45.625" style="3" bestFit="1" customWidth="1"/>
    <col min="4364" max="4364" width="29.375" style="3" bestFit="1" customWidth="1"/>
    <col min="4365" max="4365" width="38.375" style="3" customWidth="1"/>
    <col min="4366" max="4366" width="22.75" style="3" bestFit="1" customWidth="1"/>
    <col min="4367" max="4367" width="6.375" style="3" customWidth="1"/>
    <col min="4368" max="4368" width="13.25" style="3" customWidth="1"/>
    <col min="4369" max="4369" width="14.5" style="3" customWidth="1"/>
    <col min="4370" max="4370" width="15.625" style="3" customWidth="1"/>
    <col min="4371" max="4371" width="9" style="3"/>
    <col min="4372" max="4372" width="18.125" style="3" customWidth="1"/>
    <col min="4373" max="4608" width="9" style="3"/>
    <col min="4609" max="4609" width="2.625" style="3" customWidth="1"/>
    <col min="4610" max="4610" width="13.875" style="3" bestFit="1" customWidth="1"/>
    <col min="4611" max="4611" width="13.875" style="3" customWidth="1"/>
    <col min="4612" max="4613" width="12.625" style="3" customWidth="1"/>
    <col min="4614" max="4614" width="44" style="3" bestFit="1" customWidth="1"/>
    <col min="4615" max="4615" width="6.25" style="3" customWidth="1"/>
    <col min="4616" max="4616" width="9.875" style="3" bestFit="1" customWidth="1"/>
    <col min="4617" max="4617" width="8.5" style="3" bestFit="1" customWidth="1"/>
    <col min="4618" max="4618" width="9.25" style="3" bestFit="1" customWidth="1"/>
    <col min="4619" max="4619" width="45.625" style="3" bestFit="1" customWidth="1"/>
    <col min="4620" max="4620" width="29.375" style="3" bestFit="1" customWidth="1"/>
    <col min="4621" max="4621" width="38.375" style="3" customWidth="1"/>
    <col min="4622" max="4622" width="22.75" style="3" bestFit="1" customWidth="1"/>
    <col min="4623" max="4623" width="6.375" style="3" customWidth="1"/>
    <col min="4624" max="4624" width="13.25" style="3" customWidth="1"/>
    <col min="4625" max="4625" width="14.5" style="3" customWidth="1"/>
    <col min="4626" max="4626" width="15.625" style="3" customWidth="1"/>
    <col min="4627" max="4627" width="9" style="3"/>
    <col min="4628" max="4628" width="18.125" style="3" customWidth="1"/>
    <col min="4629" max="4864" width="9" style="3"/>
    <col min="4865" max="4865" width="2.625" style="3" customWidth="1"/>
    <col min="4866" max="4866" width="13.875" style="3" bestFit="1" customWidth="1"/>
    <col min="4867" max="4867" width="13.875" style="3" customWidth="1"/>
    <col min="4868" max="4869" width="12.625" style="3" customWidth="1"/>
    <col min="4870" max="4870" width="44" style="3" bestFit="1" customWidth="1"/>
    <col min="4871" max="4871" width="6.25" style="3" customWidth="1"/>
    <col min="4872" max="4872" width="9.875" style="3" bestFit="1" customWidth="1"/>
    <col min="4873" max="4873" width="8.5" style="3" bestFit="1" customWidth="1"/>
    <col min="4874" max="4874" width="9.25" style="3" bestFit="1" customWidth="1"/>
    <col min="4875" max="4875" width="45.625" style="3" bestFit="1" customWidth="1"/>
    <col min="4876" max="4876" width="29.375" style="3" bestFit="1" customWidth="1"/>
    <col min="4877" max="4877" width="38.375" style="3" customWidth="1"/>
    <col min="4878" max="4878" width="22.75" style="3" bestFit="1" customWidth="1"/>
    <col min="4879" max="4879" width="6.375" style="3" customWidth="1"/>
    <col min="4880" max="4880" width="13.25" style="3" customWidth="1"/>
    <col min="4881" max="4881" width="14.5" style="3" customWidth="1"/>
    <col min="4882" max="4882" width="15.625" style="3" customWidth="1"/>
    <col min="4883" max="4883" width="9" style="3"/>
    <col min="4884" max="4884" width="18.125" style="3" customWidth="1"/>
    <col min="4885" max="5120" width="9" style="3"/>
    <col min="5121" max="5121" width="2.625" style="3" customWidth="1"/>
    <col min="5122" max="5122" width="13.875" style="3" bestFit="1" customWidth="1"/>
    <col min="5123" max="5123" width="13.875" style="3" customWidth="1"/>
    <col min="5124" max="5125" width="12.625" style="3" customWidth="1"/>
    <col min="5126" max="5126" width="44" style="3" bestFit="1" customWidth="1"/>
    <col min="5127" max="5127" width="6.25" style="3" customWidth="1"/>
    <col min="5128" max="5128" width="9.875" style="3" bestFit="1" customWidth="1"/>
    <col min="5129" max="5129" width="8.5" style="3" bestFit="1" customWidth="1"/>
    <col min="5130" max="5130" width="9.25" style="3" bestFit="1" customWidth="1"/>
    <col min="5131" max="5131" width="45.625" style="3" bestFit="1" customWidth="1"/>
    <col min="5132" max="5132" width="29.375" style="3" bestFit="1" customWidth="1"/>
    <col min="5133" max="5133" width="38.375" style="3" customWidth="1"/>
    <col min="5134" max="5134" width="22.75" style="3" bestFit="1" customWidth="1"/>
    <col min="5135" max="5135" width="6.375" style="3" customWidth="1"/>
    <col min="5136" max="5136" width="13.25" style="3" customWidth="1"/>
    <col min="5137" max="5137" width="14.5" style="3" customWidth="1"/>
    <col min="5138" max="5138" width="15.625" style="3" customWidth="1"/>
    <col min="5139" max="5139" width="9" style="3"/>
    <col min="5140" max="5140" width="18.125" style="3" customWidth="1"/>
    <col min="5141" max="5376" width="9" style="3"/>
    <col min="5377" max="5377" width="2.625" style="3" customWidth="1"/>
    <col min="5378" max="5378" width="13.875" style="3" bestFit="1" customWidth="1"/>
    <col min="5379" max="5379" width="13.875" style="3" customWidth="1"/>
    <col min="5380" max="5381" width="12.625" style="3" customWidth="1"/>
    <col min="5382" max="5382" width="44" style="3" bestFit="1" customWidth="1"/>
    <col min="5383" max="5383" width="6.25" style="3" customWidth="1"/>
    <col min="5384" max="5384" width="9.875" style="3" bestFit="1" customWidth="1"/>
    <col min="5385" max="5385" width="8.5" style="3" bestFit="1" customWidth="1"/>
    <col min="5386" max="5386" width="9.25" style="3" bestFit="1" customWidth="1"/>
    <col min="5387" max="5387" width="45.625" style="3" bestFit="1" customWidth="1"/>
    <col min="5388" max="5388" width="29.375" style="3" bestFit="1" customWidth="1"/>
    <col min="5389" max="5389" width="38.375" style="3" customWidth="1"/>
    <col min="5390" max="5390" width="22.75" style="3" bestFit="1" customWidth="1"/>
    <col min="5391" max="5391" width="6.375" style="3" customWidth="1"/>
    <col min="5392" max="5392" width="13.25" style="3" customWidth="1"/>
    <col min="5393" max="5393" width="14.5" style="3" customWidth="1"/>
    <col min="5394" max="5394" width="15.625" style="3" customWidth="1"/>
    <col min="5395" max="5395" width="9" style="3"/>
    <col min="5396" max="5396" width="18.125" style="3" customWidth="1"/>
    <col min="5397" max="5632" width="9" style="3"/>
    <col min="5633" max="5633" width="2.625" style="3" customWidth="1"/>
    <col min="5634" max="5634" width="13.875" style="3" bestFit="1" customWidth="1"/>
    <col min="5635" max="5635" width="13.875" style="3" customWidth="1"/>
    <col min="5636" max="5637" width="12.625" style="3" customWidth="1"/>
    <col min="5638" max="5638" width="44" style="3" bestFit="1" customWidth="1"/>
    <col min="5639" max="5639" width="6.25" style="3" customWidth="1"/>
    <col min="5640" max="5640" width="9.875" style="3" bestFit="1" customWidth="1"/>
    <col min="5641" max="5641" width="8.5" style="3" bestFit="1" customWidth="1"/>
    <col min="5642" max="5642" width="9.25" style="3" bestFit="1" customWidth="1"/>
    <col min="5643" max="5643" width="45.625" style="3" bestFit="1" customWidth="1"/>
    <col min="5644" max="5644" width="29.375" style="3" bestFit="1" customWidth="1"/>
    <col min="5645" max="5645" width="38.375" style="3" customWidth="1"/>
    <col min="5646" max="5646" width="22.75" style="3" bestFit="1" customWidth="1"/>
    <col min="5647" max="5647" width="6.375" style="3" customWidth="1"/>
    <col min="5648" max="5648" width="13.25" style="3" customWidth="1"/>
    <col min="5649" max="5649" width="14.5" style="3" customWidth="1"/>
    <col min="5650" max="5650" width="15.625" style="3" customWidth="1"/>
    <col min="5651" max="5651" width="9" style="3"/>
    <col min="5652" max="5652" width="18.125" style="3" customWidth="1"/>
    <col min="5653" max="5888" width="9" style="3"/>
    <col min="5889" max="5889" width="2.625" style="3" customWidth="1"/>
    <col min="5890" max="5890" width="13.875" style="3" bestFit="1" customWidth="1"/>
    <col min="5891" max="5891" width="13.875" style="3" customWidth="1"/>
    <col min="5892" max="5893" width="12.625" style="3" customWidth="1"/>
    <col min="5894" max="5894" width="44" style="3" bestFit="1" customWidth="1"/>
    <col min="5895" max="5895" width="6.25" style="3" customWidth="1"/>
    <col min="5896" max="5896" width="9.875" style="3" bestFit="1" customWidth="1"/>
    <col min="5897" max="5897" width="8.5" style="3" bestFit="1" customWidth="1"/>
    <col min="5898" max="5898" width="9.25" style="3" bestFit="1" customWidth="1"/>
    <col min="5899" max="5899" width="45.625" style="3" bestFit="1" customWidth="1"/>
    <col min="5900" max="5900" width="29.375" style="3" bestFit="1" customWidth="1"/>
    <col min="5901" max="5901" width="38.375" style="3" customWidth="1"/>
    <col min="5902" max="5902" width="22.75" style="3" bestFit="1" customWidth="1"/>
    <col min="5903" max="5903" width="6.375" style="3" customWidth="1"/>
    <col min="5904" max="5904" width="13.25" style="3" customWidth="1"/>
    <col min="5905" max="5905" width="14.5" style="3" customWidth="1"/>
    <col min="5906" max="5906" width="15.625" style="3" customWidth="1"/>
    <col min="5907" max="5907" width="9" style="3"/>
    <col min="5908" max="5908" width="18.125" style="3" customWidth="1"/>
    <col min="5909" max="6144" width="9" style="3"/>
    <col min="6145" max="6145" width="2.625" style="3" customWidth="1"/>
    <col min="6146" max="6146" width="13.875" style="3" bestFit="1" customWidth="1"/>
    <col min="6147" max="6147" width="13.875" style="3" customWidth="1"/>
    <col min="6148" max="6149" width="12.625" style="3" customWidth="1"/>
    <col min="6150" max="6150" width="44" style="3" bestFit="1" customWidth="1"/>
    <col min="6151" max="6151" width="6.25" style="3" customWidth="1"/>
    <col min="6152" max="6152" width="9.875" style="3" bestFit="1" customWidth="1"/>
    <col min="6153" max="6153" width="8.5" style="3" bestFit="1" customWidth="1"/>
    <col min="6154" max="6154" width="9.25" style="3" bestFit="1" customWidth="1"/>
    <col min="6155" max="6155" width="45.625" style="3" bestFit="1" customWidth="1"/>
    <col min="6156" max="6156" width="29.375" style="3" bestFit="1" customWidth="1"/>
    <col min="6157" max="6157" width="38.375" style="3" customWidth="1"/>
    <col min="6158" max="6158" width="22.75" style="3" bestFit="1" customWidth="1"/>
    <col min="6159" max="6159" width="6.375" style="3" customWidth="1"/>
    <col min="6160" max="6160" width="13.25" style="3" customWidth="1"/>
    <col min="6161" max="6161" width="14.5" style="3" customWidth="1"/>
    <col min="6162" max="6162" width="15.625" style="3" customWidth="1"/>
    <col min="6163" max="6163" width="9" style="3"/>
    <col min="6164" max="6164" width="18.125" style="3" customWidth="1"/>
    <col min="6165" max="6400" width="9" style="3"/>
    <col min="6401" max="6401" width="2.625" style="3" customWidth="1"/>
    <col min="6402" max="6402" width="13.875" style="3" bestFit="1" customWidth="1"/>
    <col min="6403" max="6403" width="13.875" style="3" customWidth="1"/>
    <col min="6404" max="6405" width="12.625" style="3" customWidth="1"/>
    <col min="6406" max="6406" width="44" style="3" bestFit="1" customWidth="1"/>
    <col min="6407" max="6407" width="6.25" style="3" customWidth="1"/>
    <col min="6408" max="6408" width="9.875" style="3" bestFit="1" customWidth="1"/>
    <col min="6409" max="6409" width="8.5" style="3" bestFit="1" customWidth="1"/>
    <col min="6410" max="6410" width="9.25" style="3" bestFit="1" customWidth="1"/>
    <col min="6411" max="6411" width="45.625" style="3" bestFit="1" customWidth="1"/>
    <col min="6412" max="6412" width="29.375" style="3" bestFit="1" customWidth="1"/>
    <col min="6413" max="6413" width="38.375" style="3" customWidth="1"/>
    <col min="6414" max="6414" width="22.75" style="3" bestFit="1" customWidth="1"/>
    <col min="6415" max="6415" width="6.375" style="3" customWidth="1"/>
    <col min="6416" max="6416" width="13.25" style="3" customWidth="1"/>
    <col min="6417" max="6417" width="14.5" style="3" customWidth="1"/>
    <col min="6418" max="6418" width="15.625" style="3" customWidth="1"/>
    <col min="6419" max="6419" width="9" style="3"/>
    <col min="6420" max="6420" width="18.125" style="3" customWidth="1"/>
    <col min="6421" max="6656" width="9" style="3"/>
    <col min="6657" max="6657" width="2.625" style="3" customWidth="1"/>
    <col min="6658" max="6658" width="13.875" style="3" bestFit="1" customWidth="1"/>
    <col min="6659" max="6659" width="13.875" style="3" customWidth="1"/>
    <col min="6660" max="6661" width="12.625" style="3" customWidth="1"/>
    <col min="6662" max="6662" width="44" style="3" bestFit="1" customWidth="1"/>
    <col min="6663" max="6663" width="6.25" style="3" customWidth="1"/>
    <col min="6664" max="6664" width="9.875" style="3" bestFit="1" customWidth="1"/>
    <col min="6665" max="6665" width="8.5" style="3" bestFit="1" customWidth="1"/>
    <col min="6666" max="6666" width="9.25" style="3" bestFit="1" customWidth="1"/>
    <col min="6667" max="6667" width="45.625" style="3" bestFit="1" customWidth="1"/>
    <col min="6668" max="6668" width="29.375" style="3" bestFit="1" customWidth="1"/>
    <col min="6669" max="6669" width="38.375" style="3" customWidth="1"/>
    <col min="6670" max="6670" width="22.75" style="3" bestFit="1" customWidth="1"/>
    <col min="6671" max="6671" width="6.375" style="3" customWidth="1"/>
    <col min="6672" max="6672" width="13.25" style="3" customWidth="1"/>
    <col min="6673" max="6673" width="14.5" style="3" customWidth="1"/>
    <col min="6674" max="6674" width="15.625" style="3" customWidth="1"/>
    <col min="6675" max="6675" width="9" style="3"/>
    <col min="6676" max="6676" width="18.125" style="3" customWidth="1"/>
    <col min="6677" max="6912" width="9" style="3"/>
    <col min="6913" max="6913" width="2.625" style="3" customWidth="1"/>
    <col min="6914" max="6914" width="13.875" style="3" bestFit="1" customWidth="1"/>
    <col min="6915" max="6915" width="13.875" style="3" customWidth="1"/>
    <col min="6916" max="6917" width="12.625" style="3" customWidth="1"/>
    <col min="6918" max="6918" width="44" style="3" bestFit="1" customWidth="1"/>
    <col min="6919" max="6919" width="6.25" style="3" customWidth="1"/>
    <col min="6920" max="6920" width="9.875" style="3" bestFit="1" customWidth="1"/>
    <col min="6921" max="6921" width="8.5" style="3" bestFit="1" customWidth="1"/>
    <col min="6922" max="6922" width="9.25" style="3" bestFit="1" customWidth="1"/>
    <col min="6923" max="6923" width="45.625" style="3" bestFit="1" customWidth="1"/>
    <col min="6924" max="6924" width="29.375" style="3" bestFit="1" customWidth="1"/>
    <col min="6925" max="6925" width="38.375" style="3" customWidth="1"/>
    <col min="6926" max="6926" width="22.75" style="3" bestFit="1" customWidth="1"/>
    <col min="6927" max="6927" width="6.375" style="3" customWidth="1"/>
    <col min="6928" max="6928" width="13.25" style="3" customWidth="1"/>
    <col min="6929" max="6929" width="14.5" style="3" customWidth="1"/>
    <col min="6930" max="6930" width="15.625" style="3" customWidth="1"/>
    <col min="6931" max="6931" width="9" style="3"/>
    <col min="6932" max="6932" width="18.125" style="3" customWidth="1"/>
    <col min="6933" max="7168" width="9" style="3"/>
    <col min="7169" max="7169" width="2.625" style="3" customWidth="1"/>
    <col min="7170" max="7170" width="13.875" style="3" bestFit="1" customWidth="1"/>
    <col min="7171" max="7171" width="13.875" style="3" customWidth="1"/>
    <col min="7172" max="7173" width="12.625" style="3" customWidth="1"/>
    <col min="7174" max="7174" width="44" style="3" bestFit="1" customWidth="1"/>
    <col min="7175" max="7175" width="6.25" style="3" customWidth="1"/>
    <col min="7176" max="7176" width="9.875" style="3" bestFit="1" customWidth="1"/>
    <col min="7177" max="7177" width="8.5" style="3" bestFit="1" customWidth="1"/>
    <col min="7178" max="7178" width="9.25" style="3" bestFit="1" customWidth="1"/>
    <col min="7179" max="7179" width="45.625" style="3" bestFit="1" customWidth="1"/>
    <col min="7180" max="7180" width="29.375" style="3" bestFit="1" customWidth="1"/>
    <col min="7181" max="7181" width="38.375" style="3" customWidth="1"/>
    <col min="7182" max="7182" width="22.75" style="3" bestFit="1" customWidth="1"/>
    <col min="7183" max="7183" width="6.375" style="3" customWidth="1"/>
    <col min="7184" max="7184" width="13.25" style="3" customWidth="1"/>
    <col min="7185" max="7185" width="14.5" style="3" customWidth="1"/>
    <col min="7186" max="7186" width="15.625" style="3" customWidth="1"/>
    <col min="7187" max="7187" width="9" style="3"/>
    <col min="7188" max="7188" width="18.125" style="3" customWidth="1"/>
    <col min="7189" max="7424" width="9" style="3"/>
    <col min="7425" max="7425" width="2.625" style="3" customWidth="1"/>
    <col min="7426" max="7426" width="13.875" style="3" bestFit="1" customWidth="1"/>
    <col min="7427" max="7427" width="13.875" style="3" customWidth="1"/>
    <col min="7428" max="7429" width="12.625" style="3" customWidth="1"/>
    <col min="7430" max="7430" width="44" style="3" bestFit="1" customWidth="1"/>
    <col min="7431" max="7431" width="6.25" style="3" customWidth="1"/>
    <col min="7432" max="7432" width="9.875" style="3" bestFit="1" customWidth="1"/>
    <col min="7433" max="7433" width="8.5" style="3" bestFit="1" customWidth="1"/>
    <col min="7434" max="7434" width="9.25" style="3" bestFit="1" customWidth="1"/>
    <col min="7435" max="7435" width="45.625" style="3" bestFit="1" customWidth="1"/>
    <col min="7436" max="7436" width="29.375" style="3" bestFit="1" customWidth="1"/>
    <col min="7437" max="7437" width="38.375" style="3" customWidth="1"/>
    <col min="7438" max="7438" width="22.75" style="3" bestFit="1" customWidth="1"/>
    <col min="7439" max="7439" width="6.375" style="3" customWidth="1"/>
    <col min="7440" max="7440" width="13.25" style="3" customWidth="1"/>
    <col min="7441" max="7441" width="14.5" style="3" customWidth="1"/>
    <col min="7442" max="7442" width="15.625" style="3" customWidth="1"/>
    <col min="7443" max="7443" width="9" style="3"/>
    <col min="7444" max="7444" width="18.125" style="3" customWidth="1"/>
    <col min="7445" max="7680" width="9" style="3"/>
    <col min="7681" max="7681" width="2.625" style="3" customWidth="1"/>
    <col min="7682" max="7682" width="13.875" style="3" bestFit="1" customWidth="1"/>
    <col min="7683" max="7683" width="13.875" style="3" customWidth="1"/>
    <col min="7684" max="7685" width="12.625" style="3" customWidth="1"/>
    <col min="7686" max="7686" width="44" style="3" bestFit="1" customWidth="1"/>
    <col min="7687" max="7687" width="6.25" style="3" customWidth="1"/>
    <col min="7688" max="7688" width="9.875" style="3" bestFit="1" customWidth="1"/>
    <col min="7689" max="7689" width="8.5" style="3" bestFit="1" customWidth="1"/>
    <col min="7690" max="7690" width="9.25" style="3" bestFit="1" customWidth="1"/>
    <col min="7691" max="7691" width="45.625" style="3" bestFit="1" customWidth="1"/>
    <col min="7692" max="7692" width="29.375" style="3" bestFit="1" customWidth="1"/>
    <col min="7693" max="7693" width="38.375" style="3" customWidth="1"/>
    <col min="7694" max="7694" width="22.75" style="3" bestFit="1" customWidth="1"/>
    <col min="7695" max="7695" width="6.375" style="3" customWidth="1"/>
    <col min="7696" max="7696" width="13.25" style="3" customWidth="1"/>
    <col min="7697" max="7697" width="14.5" style="3" customWidth="1"/>
    <col min="7698" max="7698" width="15.625" style="3" customWidth="1"/>
    <col min="7699" max="7699" width="9" style="3"/>
    <col min="7700" max="7700" width="18.125" style="3" customWidth="1"/>
    <col min="7701" max="7936" width="9" style="3"/>
    <col min="7937" max="7937" width="2.625" style="3" customWidth="1"/>
    <col min="7938" max="7938" width="13.875" style="3" bestFit="1" customWidth="1"/>
    <col min="7939" max="7939" width="13.875" style="3" customWidth="1"/>
    <col min="7940" max="7941" width="12.625" style="3" customWidth="1"/>
    <col min="7942" max="7942" width="44" style="3" bestFit="1" customWidth="1"/>
    <col min="7943" max="7943" width="6.25" style="3" customWidth="1"/>
    <col min="7944" max="7944" width="9.875" style="3" bestFit="1" customWidth="1"/>
    <col min="7945" max="7945" width="8.5" style="3" bestFit="1" customWidth="1"/>
    <col min="7946" max="7946" width="9.25" style="3" bestFit="1" customWidth="1"/>
    <col min="7947" max="7947" width="45.625" style="3" bestFit="1" customWidth="1"/>
    <col min="7948" max="7948" width="29.375" style="3" bestFit="1" customWidth="1"/>
    <col min="7949" max="7949" width="38.375" style="3" customWidth="1"/>
    <col min="7950" max="7950" width="22.75" style="3" bestFit="1" customWidth="1"/>
    <col min="7951" max="7951" width="6.375" style="3" customWidth="1"/>
    <col min="7952" max="7952" width="13.25" style="3" customWidth="1"/>
    <col min="7953" max="7953" width="14.5" style="3" customWidth="1"/>
    <col min="7954" max="7954" width="15.625" style="3" customWidth="1"/>
    <col min="7955" max="7955" width="9" style="3"/>
    <col min="7956" max="7956" width="18.125" style="3" customWidth="1"/>
    <col min="7957" max="8192" width="9" style="3"/>
    <col min="8193" max="8193" width="2.625" style="3" customWidth="1"/>
    <col min="8194" max="8194" width="13.875" style="3" bestFit="1" customWidth="1"/>
    <col min="8195" max="8195" width="13.875" style="3" customWidth="1"/>
    <col min="8196" max="8197" width="12.625" style="3" customWidth="1"/>
    <col min="8198" max="8198" width="44" style="3" bestFit="1" customWidth="1"/>
    <col min="8199" max="8199" width="6.25" style="3" customWidth="1"/>
    <col min="8200" max="8200" width="9.875" style="3" bestFit="1" customWidth="1"/>
    <col min="8201" max="8201" width="8.5" style="3" bestFit="1" customWidth="1"/>
    <col min="8202" max="8202" width="9.25" style="3" bestFit="1" customWidth="1"/>
    <col min="8203" max="8203" width="45.625" style="3" bestFit="1" customWidth="1"/>
    <col min="8204" max="8204" width="29.375" style="3" bestFit="1" customWidth="1"/>
    <col min="8205" max="8205" width="38.375" style="3" customWidth="1"/>
    <col min="8206" max="8206" width="22.75" style="3" bestFit="1" customWidth="1"/>
    <col min="8207" max="8207" width="6.375" style="3" customWidth="1"/>
    <col min="8208" max="8208" width="13.25" style="3" customWidth="1"/>
    <col min="8209" max="8209" width="14.5" style="3" customWidth="1"/>
    <col min="8210" max="8210" width="15.625" style="3" customWidth="1"/>
    <col min="8211" max="8211" width="9" style="3"/>
    <col min="8212" max="8212" width="18.125" style="3" customWidth="1"/>
    <col min="8213" max="8448" width="9" style="3"/>
    <col min="8449" max="8449" width="2.625" style="3" customWidth="1"/>
    <col min="8450" max="8450" width="13.875" style="3" bestFit="1" customWidth="1"/>
    <col min="8451" max="8451" width="13.875" style="3" customWidth="1"/>
    <col min="8452" max="8453" width="12.625" style="3" customWidth="1"/>
    <col min="8454" max="8454" width="44" style="3" bestFit="1" customWidth="1"/>
    <col min="8455" max="8455" width="6.25" style="3" customWidth="1"/>
    <col min="8456" max="8456" width="9.875" style="3" bestFit="1" customWidth="1"/>
    <col min="8457" max="8457" width="8.5" style="3" bestFit="1" customWidth="1"/>
    <col min="8458" max="8458" width="9.25" style="3" bestFit="1" customWidth="1"/>
    <col min="8459" max="8459" width="45.625" style="3" bestFit="1" customWidth="1"/>
    <col min="8460" max="8460" width="29.375" style="3" bestFit="1" customWidth="1"/>
    <col min="8461" max="8461" width="38.375" style="3" customWidth="1"/>
    <col min="8462" max="8462" width="22.75" style="3" bestFit="1" customWidth="1"/>
    <col min="8463" max="8463" width="6.375" style="3" customWidth="1"/>
    <col min="8464" max="8464" width="13.25" style="3" customWidth="1"/>
    <col min="8465" max="8465" width="14.5" style="3" customWidth="1"/>
    <col min="8466" max="8466" width="15.625" style="3" customWidth="1"/>
    <col min="8467" max="8467" width="9" style="3"/>
    <col min="8468" max="8468" width="18.125" style="3" customWidth="1"/>
    <col min="8469" max="8704" width="9" style="3"/>
    <col min="8705" max="8705" width="2.625" style="3" customWidth="1"/>
    <col min="8706" max="8706" width="13.875" style="3" bestFit="1" customWidth="1"/>
    <col min="8707" max="8707" width="13.875" style="3" customWidth="1"/>
    <col min="8708" max="8709" width="12.625" style="3" customWidth="1"/>
    <col min="8710" max="8710" width="44" style="3" bestFit="1" customWidth="1"/>
    <col min="8711" max="8711" width="6.25" style="3" customWidth="1"/>
    <col min="8712" max="8712" width="9.875" style="3" bestFit="1" customWidth="1"/>
    <col min="8713" max="8713" width="8.5" style="3" bestFit="1" customWidth="1"/>
    <col min="8714" max="8714" width="9.25" style="3" bestFit="1" customWidth="1"/>
    <col min="8715" max="8715" width="45.625" style="3" bestFit="1" customWidth="1"/>
    <col min="8716" max="8716" width="29.375" style="3" bestFit="1" customWidth="1"/>
    <col min="8717" max="8717" width="38.375" style="3" customWidth="1"/>
    <col min="8718" max="8718" width="22.75" style="3" bestFit="1" customWidth="1"/>
    <col min="8719" max="8719" width="6.375" style="3" customWidth="1"/>
    <col min="8720" max="8720" width="13.25" style="3" customWidth="1"/>
    <col min="8721" max="8721" width="14.5" style="3" customWidth="1"/>
    <col min="8722" max="8722" width="15.625" style="3" customWidth="1"/>
    <col min="8723" max="8723" width="9" style="3"/>
    <col min="8724" max="8724" width="18.125" style="3" customWidth="1"/>
    <col min="8725" max="8960" width="9" style="3"/>
    <col min="8961" max="8961" width="2.625" style="3" customWidth="1"/>
    <col min="8962" max="8962" width="13.875" style="3" bestFit="1" customWidth="1"/>
    <col min="8963" max="8963" width="13.875" style="3" customWidth="1"/>
    <col min="8964" max="8965" width="12.625" style="3" customWidth="1"/>
    <col min="8966" max="8966" width="44" style="3" bestFit="1" customWidth="1"/>
    <col min="8967" max="8967" width="6.25" style="3" customWidth="1"/>
    <col min="8968" max="8968" width="9.875" style="3" bestFit="1" customWidth="1"/>
    <col min="8969" max="8969" width="8.5" style="3" bestFit="1" customWidth="1"/>
    <col min="8970" max="8970" width="9.25" style="3" bestFit="1" customWidth="1"/>
    <col min="8971" max="8971" width="45.625" style="3" bestFit="1" customWidth="1"/>
    <col min="8972" max="8972" width="29.375" style="3" bestFit="1" customWidth="1"/>
    <col min="8973" max="8973" width="38.375" style="3" customWidth="1"/>
    <col min="8974" max="8974" width="22.75" style="3" bestFit="1" customWidth="1"/>
    <col min="8975" max="8975" width="6.375" style="3" customWidth="1"/>
    <col min="8976" max="8976" width="13.25" style="3" customWidth="1"/>
    <col min="8977" max="8977" width="14.5" style="3" customWidth="1"/>
    <col min="8978" max="8978" width="15.625" style="3" customWidth="1"/>
    <col min="8979" max="8979" width="9" style="3"/>
    <col min="8980" max="8980" width="18.125" style="3" customWidth="1"/>
    <col min="8981" max="9216" width="9" style="3"/>
    <col min="9217" max="9217" width="2.625" style="3" customWidth="1"/>
    <col min="9218" max="9218" width="13.875" style="3" bestFit="1" customWidth="1"/>
    <col min="9219" max="9219" width="13.875" style="3" customWidth="1"/>
    <col min="9220" max="9221" width="12.625" style="3" customWidth="1"/>
    <col min="9222" max="9222" width="44" style="3" bestFit="1" customWidth="1"/>
    <col min="9223" max="9223" width="6.25" style="3" customWidth="1"/>
    <col min="9224" max="9224" width="9.875" style="3" bestFit="1" customWidth="1"/>
    <col min="9225" max="9225" width="8.5" style="3" bestFit="1" customWidth="1"/>
    <col min="9226" max="9226" width="9.25" style="3" bestFit="1" customWidth="1"/>
    <col min="9227" max="9227" width="45.625" style="3" bestFit="1" customWidth="1"/>
    <col min="9228" max="9228" width="29.375" style="3" bestFit="1" customWidth="1"/>
    <col min="9229" max="9229" width="38.375" style="3" customWidth="1"/>
    <col min="9230" max="9230" width="22.75" style="3" bestFit="1" customWidth="1"/>
    <col min="9231" max="9231" width="6.375" style="3" customWidth="1"/>
    <col min="9232" max="9232" width="13.25" style="3" customWidth="1"/>
    <col min="9233" max="9233" width="14.5" style="3" customWidth="1"/>
    <col min="9234" max="9234" width="15.625" style="3" customWidth="1"/>
    <col min="9235" max="9235" width="9" style="3"/>
    <col min="9236" max="9236" width="18.125" style="3" customWidth="1"/>
    <col min="9237" max="9472" width="9" style="3"/>
    <col min="9473" max="9473" width="2.625" style="3" customWidth="1"/>
    <col min="9474" max="9474" width="13.875" style="3" bestFit="1" customWidth="1"/>
    <col min="9475" max="9475" width="13.875" style="3" customWidth="1"/>
    <col min="9476" max="9477" width="12.625" style="3" customWidth="1"/>
    <col min="9478" max="9478" width="44" style="3" bestFit="1" customWidth="1"/>
    <col min="9479" max="9479" width="6.25" style="3" customWidth="1"/>
    <col min="9480" max="9480" width="9.875" style="3" bestFit="1" customWidth="1"/>
    <col min="9481" max="9481" width="8.5" style="3" bestFit="1" customWidth="1"/>
    <col min="9482" max="9482" width="9.25" style="3" bestFit="1" customWidth="1"/>
    <col min="9483" max="9483" width="45.625" style="3" bestFit="1" customWidth="1"/>
    <col min="9484" max="9484" width="29.375" style="3" bestFit="1" customWidth="1"/>
    <col min="9485" max="9485" width="38.375" style="3" customWidth="1"/>
    <col min="9486" max="9486" width="22.75" style="3" bestFit="1" customWidth="1"/>
    <col min="9487" max="9487" width="6.375" style="3" customWidth="1"/>
    <col min="9488" max="9488" width="13.25" style="3" customWidth="1"/>
    <col min="9489" max="9489" width="14.5" style="3" customWidth="1"/>
    <col min="9490" max="9490" width="15.625" style="3" customWidth="1"/>
    <col min="9491" max="9491" width="9" style="3"/>
    <col min="9492" max="9492" width="18.125" style="3" customWidth="1"/>
    <col min="9493" max="9728" width="9" style="3"/>
    <col min="9729" max="9729" width="2.625" style="3" customWidth="1"/>
    <col min="9730" max="9730" width="13.875" style="3" bestFit="1" customWidth="1"/>
    <col min="9731" max="9731" width="13.875" style="3" customWidth="1"/>
    <col min="9732" max="9733" width="12.625" style="3" customWidth="1"/>
    <col min="9734" max="9734" width="44" style="3" bestFit="1" customWidth="1"/>
    <col min="9735" max="9735" width="6.25" style="3" customWidth="1"/>
    <col min="9736" max="9736" width="9.875" style="3" bestFit="1" customWidth="1"/>
    <col min="9737" max="9737" width="8.5" style="3" bestFit="1" customWidth="1"/>
    <col min="9738" max="9738" width="9.25" style="3" bestFit="1" customWidth="1"/>
    <col min="9739" max="9739" width="45.625" style="3" bestFit="1" customWidth="1"/>
    <col min="9740" max="9740" width="29.375" style="3" bestFit="1" customWidth="1"/>
    <col min="9741" max="9741" width="38.375" style="3" customWidth="1"/>
    <col min="9742" max="9742" width="22.75" style="3" bestFit="1" customWidth="1"/>
    <col min="9743" max="9743" width="6.375" style="3" customWidth="1"/>
    <col min="9744" max="9744" width="13.25" style="3" customWidth="1"/>
    <col min="9745" max="9745" width="14.5" style="3" customWidth="1"/>
    <col min="9746" max="9746" width="15.625" style="3" customWidth="1"/>
    <col min="9747" max="9747" width="9" style="3"/>
    <col min="9748" max="9748" width="18.125" style="3" customWidth="1"/>
    <col min="9749" max="9984" width="9" style="3"/>
    <col min="9985" max="9985" width="2.625" style="3" customWidth="1"/>
    <col min="9986" max="9986" width="13.875" style="3" bestFit="1" customWidth="1"/>
    <col min="9987" max="9987" width="13.875" style="3" customWidth="1"/>
    <col min="9988" max="9989" width="12.625" style="3" customWidth="1"/>
    <col min="9990" max="9990" width="44" style="3" bestFit="1" customWidth="1"/>
    <col min="9991" max="9991" width="6.25" style="3" customWidth="1"/>
    <col min="9992" max="9992" width="9.875" style="3" bestFit="1" customWidth="1"/>
    <col min="9993" max="9993" width="8.5" style="3" bestFit="1" customWidth="1"/>
    <col min="9994" max="9994" width="9.25" style="3" bestFit="1" customWidth="1"/>
    <col min="9995" max="9995" width="45.625" style="3" bestFit="1" customWidth="1"/>
    <col min="9996" max="9996" width="29.375" style="3" bestFit="1" customWidth="1"/>
    <col min="9997" max="9997" width="38.375" style="3" customWidth="1"/>
    <col min="9998" max="9998" width="22.75" style="3" bestFit="1" customWidth="1"/>
    <col min="9999" max="9999" width="6.375" style="3" customWidth="1"/>
    <col min="10000" max="10000" width="13.25" style="3" customWidth="1"/>
    <col min="10001" max="10001" width="14.5" style="3" customWidth="1"/>
    <col min="10002" max="10002" width="15.625" style="3" customWidth="1"/>
    <col min="10003" max="10003" width="9" style="3"/>
    <col min="10004" max="10004" width="18.125" style="3" customWidth="1"/>
    <col min="10005" max="10240" width="9" style="3"/>
    <col min="10241" max="10241" width="2.625" style="3" customWidth="1"/>
    <col min="10242" max="10242" width="13.875" style="3" bestFit="1" customWidth="1"/>
    <col min="10243" max="10243" width="13.875" style="3" customWidth="1"/>
    <col min="10244" max="10245" width="12.625" style="3" customWidth="1"/>
    <col min="10246" max="10246" width="44" style="3" bestFit="1" customWidth="1"/>
    <col min="10247" max="10247" width="6.25" style="3" customWidth="1"/>
    <col min="10248" max="10248" width="9.875" style="3" bestFit="1" customWidth="1"/>
    <col min="10249" max="10249" width="8.5" style="3" bestFit="1" customWidth="1"/>
    <col min="10250" max="10250" width="9.25" style="3" bestFit="1" customWidth="1"/>
    <col min="10251" max="10251" width="45.625" style="3" bestFit="1" customWidth="1"/>
    <col min="10252" max="10252" width="29.375" style="3" bestFit="1" customWidth="1"/>
    <col min="10253" max="10253" width="38.375" style="3" customWidth="1"/>
    <col min="10254" max="10254" width="22.75" style="3" bestFit="1" customWidth="1"/>
    <col min="10255" max="10255" width="6.375" style="3" customWidth="1"/>
    <col min="10256" max="10256" width="13.25" style="3" customWidth="1"/>
    <col min="10257" max="10257" width="14.5" style="3" customWidth="1"/>
    <col min="10258" max="10258" width="15.625" style="3" customWidth="1"/>
    <col min="10259" max="10259" width="9" style="3"/>
    <col min="10260" max="10260" width="18.125" style="3" customWidth="1"/>
    <col min="10261" max="10496" width="9" style="3"/>
    <col min="10497" max="10497" width="2.625" style="3" customWidth="1"/>
    <col min="10498" max="10498" width="13.875" style="3" bestFit="1" customWidth="1"/>
    <col min="10499" max="10499" width="13.875" style="3" customWidth="1"/>
    <col min="10500" max="10501" width="12.625" style="3" customWidth="1"/>
    <col min="10502" max="10502" width="44" style="3" bestFit="1" customWidth="1"/>
    <col min="10503" max="10503" width="6.25" style="3" customWidth="1"/>
    <col min="10504" max="10504" width="9.875" style="3" bestFit="1" customWidth="1"/>
    <col min="10505" max="10505" width="8.5" style="3" bestFit="1" customWidth="1"/>
    <col min="10506" max="10506" width="9.25" style="3" bestFit="1" customWidth="1"/>
    <col min="10507" max="10507" width="45.625" style="3" bestFit="1" customWidth="1"/>
    <col min="10508" max="10508" width="29.375" style="3" bestFit="1" customWidth="1"/>
    <col min="10509" max="10509" width="38.375" style="3" customWidth="1"/>
    <col min="10510" max="10510" width="22.75" style="3" bestFit="1" customWidth="1"/>
    <col min="10511" max="10511" width="6.375" style="3" customWidth="1"/>
    <col min="10512" max="10512" width="13.25" style="3" customWidth="1"/>
    <col min="10513" max="10513" width="14.5" style="3" customWidth="1"/>
    <col min="10514" max="10514" width="15.625" style="3" customWidth="1"/>
    <col min="10515" max="10515" width="9" style="3"/>
    <col min="10516" max="10516" width="18.125" style="3" customWidth="1"/>
    <col min="10517" max="10752" width="9" style="3"/>
    <col min="10753" max="10753" width="2.625" style="3" customWidth="1"/>
    <col min="10754" max="10754" width="13.875" style="3" bestFit="1" customWidth="1"/>
    <col min="10755" max="10755" width="13.875" style="3" customWidth="1"/>
    <col min="10756" max="10757" width="12.625" style="3" customWidth="1"/>
    <col min="10758" max="10758" width="44" style="3" bestFit="1" customWidth="1"/>
    <col min="10759" max="10759" width="6.25" style="3" customWidth="1"/>
    <col min="10760" max="10760" width="9.875" style="3" bestFit="1" customWidth="1"/>
    <col min="10761" max="10761" width="8.5" style="3" bestFit="1" customWidth="1"/>
    <col min="10762" max="10762" width="9.25" style="3" bestFit="1" customWidth="1"/>
    <col min="10763" max="10763" width="45.625" style="3" bestFit="1" customWidth="1"/>
    <col min="10764" max="10764" width="29.375" style="3" bestFit="1" customWidth="1"/>
    <col min="10765" max="10765" width="38.375" style="3" customWidth="1"/>
    <col min="10766" max="10766" width="22.75" style="3" bestFit="1" customWidth="1"/>
    <col min="10767" max="10767" width="6.375" style="3" customWidth="1"/>
    <col min="10768" max="10768" width="13.25" style="3" customWidth="1"/>
    <col min="10769" max="10769" width="14.5" style="3" customWidth="1"/>
    <col min="10770" max="10770" width="15.625" style="3" customWidth="1"/>
    <col min="10771" max="10771" width="9" style="3"/>
    <col min="10772" max="10772" width="18.125" style="3" customWidth="1"/>
    <col min="10773" max="11008" width="9" style="3"/>
    <col min="11009" max="11009" width="2.625" style="3" customWidth="1"/>
    <col min="11010" max="11010" width="13.875" style="3" bestFit="1" customWidth="1"/>
    <col min="11011" max="11011" width="13.875" style="3" customWidth="1"/>
    <col min="11012" max="11013" width="12.625" style="3" customWidth="1"/>
    <col min="11014" max="11014" width="44" style="3" bestFit="1" customWidth="1"/>
    <col min="11015" max="11015" width="6.25" style="3" customWidth="1"/>
    <col min="11016" max="11016" width="9.875" style="3" bestFit="1" customWidth="1"/>
    <col min="11017" max="11017" width="8.5" style="3" bestFit="1" customWidth="1"/>
    <col min="11018" max="11018" width="9.25" style="3" bestFit="1" customWidth="1"/>
    <col min="11019" max="11019" width="45.625" style="3" bestFit="1" customWidth="1"/>
    <col min="11020" max="11020" width="29.375" style="3" bestFit="1" customWidth="1"/>
    <col min="11021" max="11021" width="38.375" style="3" customWidth="1"/>
    <col min="11022" max="11022" width="22.75" style="3" bestFit="1" customWidth="1"/>
    <col min="11023" max="11023" width="6.375" style="3" customWidth="1"/>
    <col min="11024" max="11024" width="13.25" style="3" customWidth="1"/>
    <col min="11025" max="11025" width="14.5" style="3" customWidth="1"/>
    <col min="11026" max="11026" width="15.625" style="3" customWidth="1"/>
    <col min="11027" max="11027" width="9" style="3"/>
    <col min="11028" max="11028" width="18.125" style="3" customWidth="1"/>
    <col min="11029" max="11264" width="9" style="3"/>
    <col min="11265" max="11265" width="2.625" style="3" customWidth="1"/>
    <col min="11266" max="11266" width="13.875" style="3" bestFit="1" customWidth="1"/>
    <col min="11267" max="11267" width="13.875" style="3" customWidth="1"/>
    <col min="11268" max="11269" width="12.625" style="3" customWidth="1"/>
    <col min="11270" max="11270" width="44" style="3" bestFit="1" customWidth="1"/>
    <col min="11271" max="11271" width="6.25" style="3" customWidth="1"/>
    <col min="11272" max="11272" width="9.875" style="3" bestFit="1" customWidth="1"/>
    <col min="11273" max="11273" width="8.5" style="3" bestFit="1" customWidth="1"/>
    <col min="11274" max="11274" width="9.25" style="3" bestFit="1" customWidth="1"/>
    <col min="11275" max="11275" width="45.625" style="3" bestFit="1" customWidth="1"/>
    <col min="11276" max="11276" width="29.375" style="3" bestFit="1" customWidth="1"/>
    <col min="11277" max="11277" width="38.375" style="3" customWidth="1"/>
    <col min="11278" max="11278" width="22.75" style="3" bestFit="1" customWidth="1"/>
    <col min="11279" max="11279" width="6.375" style="3" customWidth="1"/>
    <col min="11280" max="11280" width="13.25" style="3" customWidth="1"/>
    <col min="11281" max="11281" width="14.5" style="3" customWidth="1"/>
    <col min="11282" max="11282" width="15.625" style="3" customWidth="1"/>
    <col min="11283" max="11283" width="9" style="3"/>
    <col min="11284" max="11284" width="18.125" style="3" customWidth="1"/>
    <col min="11285" max="11520" width="9" style="3"/>
    <col min="11521" max="11521" width="2.625" style="3" customWidth="1"/>
    <col min="11522" max="11522" width="13.875" style="3" bestFit="1" customWidth="1"/>
    <col min="11523" max="11523" width="13.875" style="3" customWidth="1"/>
    <col min="11524" max="11525" width="12.625" style="3" customWidth="1"/>
    <col min="11526" max="11526" width="44" style="3" bestFit="1" customWidth="1"/>
    <col min="11527" max="11527" width="6.25" style="3" customWidth="1"/>
    <col min="11528" max="11528" width="9.875" style="3" bestFit="1" customWidth="1"/>
    <col min="11529" max="11529" width="8.5" style="3" bestFit="1" customWidth="1"/>
    <col min="11530" max="11530" width="9.25" style="3" bestFit="1" customWidth="1"/>
    <col min="11531" max="11531" width="45.625" style="3" bestFit="1" customWidth="1"/>
    <col min="11532" max="11532" width="29.375" style="3" bestFit="1" customWidth="1"/>
    <col min="11533" max="11533" width="38.375" style="3" customWidth="1"/>
    <col min="11534" max="11534" width="22.75" style="3" bestFit="1" customWidth="1"/>
    <col min="11535" max="11535" width="6.375" style="3" customWidth="1"/>
    <col min="11536" max="11536" width="13.25" style="3" customWidth="1"/>
    <col min="11537" max="11537" width="14.5" style="3" customWidth="1"/>
    <col min="11538" max="11538" width="15.625" style="3" customWidth="1"/>
    <col min="11539" max="11539" width="9" style="3"/>
    <col min="11540" max="11540" width="18.125" style="3" customWidth="1"/>
    <col min="11541" max="11776" width="9" style="3"/>
    <col min="11777" max="11777" width="2.625" style="3" customWidth="1"/>
    <col min="11778" max="11778" width="13.875" style="3" bestFit="1" customWidth="1"/>
    <col min="11779" max="11779" width="13.875" style="3" customWidth="1"/>
    <col min="11780" max="11781" width="12.625" style="3" customWidth="1"/>
    <col min="11782" max="11782" width="44" style="3" bestFit="1" customWidth="1"/>
    <col min="11783" max="11783" width="6.25" style="3" customWidth="1"/>
    <col min="11784" max="11784" width="9.875" style="3" bestFit="1" customWidth="1"/>
    <col min="11785" max="11785" width="8.5" style="3" bestFit="1" customWidth="1"/>
    <col min="11786" max="11786" width="9.25" style="3" bestFit="1" customWidth="1"/>
    <col min="11787" max="11787" width="45.625" style="3" bestFit="1" customWidth="1"/>
    <col min="11788" max="11788" width="29.375" style="3" bestFit="1" customWidth="1"/>
    <col min="11789" max="11789" width="38.375" style="3" customWidth="1"/>
    <col min="11790" max="11790" width="22.75" style="3" bestFit="1" customWidth="1"/>
    <col min="11791" max="11791" width="6.375" style="3" customWidth="1"/>
    <col min="11792" max="11792" width="13.25" style="3" customWidth="1"/>
    <col min="11793" max="11793" width="14.5" style="3" customWidth="1"/>
    <col min="11794" max="11794" width="15.625" style="3" customWidth="1"/>
    <col min="11795" max="11795" width="9" style="3"/>
    <col min="11796" max="11796" width="18.125" style="3" customWidth="1"/>
    <col min="11797" max="12032" width="9" style="3"/>
    <col min="12033" max="12033" width="2.625" style="3" customWidth="1"/>
    <col min="12034" max="12034" width="13.875" style="3" bestFit="1" customWidth="1"/>
    <col min="12035" max="12035" width="13.875" style="3" customWidth="1"/>
    <col min="12036" max="12037" width="12.625" style="3" customWidth="1"/>
    <col min="12038" max="12038" width="44" style="3" bestFit="1" customWidth="1"/>
    <col min="12039" max="12039" width="6.25" style="3" customWidth="1"/>
    <col min="12040" max="12040" width="9.875" style="3" bestFit="1" customWidth="1"/>
    <col min="12041" max="12041" width="8.5" style="3" bestFit="1" customWidth="1"/>
    <col min="12042" max="12042" width="9.25" style="3" bestFit="1" customWidth="1"/>
    <col min="12043" max="12043" width="45.625" style="3" bestFit="1" customWidth="1"/>
    <col min="12044" max="12044" width="29.375" style="3" bestFit="1" customWidth="1"/>
    <col min="12045" max="12045" width="38.375" style="3" customWidth="1"/>
    <col min="12046" max="12046" width="22.75" style="3" bestFit="1" customWidth="1"/>
    <col min="12047" max="12047" width="6.375" style="3" customWidth="1"/>
    <col min="12048" max="12048" width="13.25" style="3" customWidth="1"/>
    <col min="12049" max="12049" width="14.5" style="3" customWidth="1"/>
    <col min="12050" max="12050" width="15.625" style="3" customWidth="1"/>
    <col min="12051" max="12051" width="9" style="3"/>
    <col min="12052" max="12052" width="18.125" style="3" customWidth="1"/>
    <col min="12053" max="12288" width="9" style="3"/>
    <col min="12289" max="12289" width="2.625" style="3" customWidth="1"/>
    <col min="12290" max="12290" width="13.875" style="3" bestFit="1" customWidth="1"/>
    <col min="12291" max="12291" width="13.875" style="3" customWidth="1"/>
    <col min="12292" max="12293" width="12.625" style="3" customWidth="1"/>
    <col min="12294" max="12294" width="44" style="3" bestFit="1" customWidth="1"/>
    <col min="12295" max="12295" width="6.25" style="3" customWidth="1"/>
    <col min="12296" max="12296" width="9.875" style="3" bestFit="1" customWidth="1"/>
    <col min="12297" max="12297" width="8.5" style="3" bestFit="1" customWidth="1"/>
    <col min="12298" max="12298" width="9.25" style="3" bestFit="1" customWidth="1"/>
    <col min="12299" max="12299" width="45.625" style="3" bestFit="1" customWidth="1"/>
    <col min="12300" max="12300" width="29.375" style="3" bestFit="1" customWidth="1"/>
    <col min="12301" max="12301" width="38.375" style="3" customWidth="1"/>
    <col min="12302" max="12302" width="22.75" style="3" bestFit="1" customWidth="1"/>
    <col min="12303" max="12303" width="6.375" style="3" customWidth="1"/>
    <col min="12304" max="12304" width="13.25" style="3" customWidth="1"/>
    <col min="12305" max="12305" width="14.5" style="3" customWidth="1"/>
    <col min="12306" max="12306" width="15.625" style="3" customWidth="1"/>
    <col min="12307" max="12307" width="9" style="3"/>
    <col min="12308" max="12308" width="18.125" style="3" customWidth="1"/>
    <col min="12309" max="12544" width="9" style="3"/>
    <col min="12545" max="12545" width="2.625" style="3" customWidth="1"/>
    <col min="12546" max="12546" width="13.875" style="3" bestFit="1" customWidth="1"/>
    <col min="12547" max="12547" width="13.875" style="3" customWidth="1"/>
    <col min="12548" max="12549" width="12.625" style="3" customWidth="1"/>
    <col min="12550" max="12550" width="44" style="3" bestFit="1" customWidth="1"/>
    <col min="12551" max="12551" width="6.25" style="3" customWidth="1"/>
    <col min="12552" max="12552" width="9.875" style="3" bestFit="1" customWidth="1"/>
    <col min="12553" max="12553" width="8.5" style="3" bestFit="1" customWidth="1"/>
    <col min="12554" max="12554" width="9.25" style="3" bestFit="1" customWidth="1"/>
    <col min="12555" max="12555" width="45.625" style="3" bestFit="1" customWidth="1"/>
    <col min="12556" max="12556" width="29.375" style="3" bestFit="1" customWidth="1"/>
    <col min="12557" max="12557" width="38.375" style="3" customWidth="1"/>
    <col min="12558" max="12558" width="22.75" style="3" bestFit="1" customWidth="1"/>
    <col min="12559" max="12559" width="6.375" style="3" customWidth="1"/>
    <col min="12560" max="12560" width="13.25" style="3" customWidth="1"/>
    <col min="12561" max="12561" width="14.5" style="3" customWidth="1"/>
    <col min="12562" max="12562" width="15.625" style="3" customWidth="1"/>
    <col min="12563" max="12563" width="9" style="3"/>
    <col min="12564" max="12564" width="18.125" style="3" customWidth="1"/>
    <col min="12565" max="12800" width="9" style="3"/>
    <col min="12801" max="12801" width="2.625" style="3" customWidth="1"/>
    <col min="12802" max="12802" width="13.875" style="3" bestFit="1" customWidth="1"/>
    <col min="12803" max="12803" width="13.875" style="3" customWidth="1"/>
    <col min="12804" max="12805" width="12.625" style="3" customWidth="1"/>
    <col min="12806" max="12806" width="44" style="3" bestFit="1" customWidth="1"/>
    <col min="12807" max="12807" width="6.25" style="3" customWidth="1"/>
    <col min="12808" max="12808" width="9.875" style="3" bestFit="1" customWidth="1"/>
    <col min="12809" max="12809" width="8.5" style="3" bestFit="1" customWidth="1"/>
    <col min="12810" max="12810" width="9.25" style="3" bestFit="1" customWidth="1"/>
    <col min="12811" max="12811" width="45.625" style="3" bestFit="1" customWidth="1"/>
    <col min="12812" max="12812" width="29.375" style="3" bestFit="1" customWidth="1"/>
    <col min="12813" max="12813" width="38.375" style="3" customWidth="1"/>
    <col min="12814" max="12814" width="22.75" style="3" bestFit="1" customWidth="1"/>
    <col min="12815" max="12815" width="6.375" style="3" customWidth="1"/>
    <col min="12816" max="12816" width="13.25" style="3" customWidth="1"/>
    <col min="12817" max="12817" width="14.5" style="3" customWidth="1"/>
    <col min="12818" max="12818" width="15.625" style="3" customWidth="1"/>
    <col min="12819" max="12819" width="9" style="3"/>
    <col min="12820" max="12820" width="18.125" style="3" customWidth="1"/>
    <col min="12821" max="13056" width="9" style="3"/>
    <col min="13057" max="13057" width="2.625" style="3" customWidth="1"/>
    <col min="13058" max="13058" width="13.875" style="3" bestFit="1" customWidth="1"/>
    <col min="13059" max="13059" width="13.875" style="3" customWidth="1"/>
    <col min="13060" max="13061" width="12.625" style="3" customWidth="1"/>
    <col min="13062" max="13062" width="44" style="3" bestFit="1" customWidth="1"/>
    <col min="13063" max="13063" width="6.25" style="3" customWidth="1"/>
    <col min="13064" max="13064" width="9.875" style="3" bestFit="1" customWidth="1"/>
    <col min="13065" max="13065" width="8.5" style="3" bestFit="1" customWidth="1"/>
    <col min="13066" max="13066" width="9.25" style="3" bestFit="1" customWidth="1"/>
    <col min="13067" max="13067" width="45.625" style="3" bestFit="1" customWidth="1"/>
    <col min="13068" max="13068" width="29.375" style="3" bestFit="1" customWidth="1"/>
    <col min="13069" max="13069" width="38.375" style="3" customWidth="1"/>
    <col min="13070" max="13070" width="22.75" style="3" bestFit="1" customWidth="1"/>
    <col min="13071" max="13071" width="6.375" style="3" customWidth="1"/>
    <col min="13072" max="13072" width="13.25" style="3" customWidth="1"/>
    <col min="13073" max="13073" width="14.5" style="3" customWidth="1"/>
    <col min="13074" max="13074" width="15.625" style="3" customWidth="1"/>
    <col min="13075" max="13075" width="9" style="3"/>
    <col min="13076" max="13076" width="18.125" style="3" customWidth="1"/>
    <col min="13077" max="13312" width="9" style="3"/>
    <col min="13313" max="13313" width="2.625" style="3" customWidth="1"/>
    <col min="13314" max="13314" width="13.875" style="3" bestFit="1" customWidth="1"/>
    <col min="13315" max="13315" width="13.875" style="3" customWidth="1"/>
    <col min="13316" max="13317" width="12.625" style="3" customWidth="1"/>
    <col min="13318" max="13318" width="44" style="3" bestFit="1" customWidth="1"/>
    <col min="13319" max="13319" width="6.25" style="3" customWidth="1"/>
    <col min="13320" max="13320" width="9.875" style="3" bestFit="1" customWidth="1"/>
    <col min="13321" max="13321" width="8.5" style="3" bestFit="1" customWidth="1"/>
    <col min="13322" max="13322" width="9.25" style="3" bestFit="1" customWidth="1"/>
    <col min="13323" max="13323" width="45.625" style="3" bestFit="1" customWidth="1"/>
    <col min="13324" max="13324" width="29.375" style="3" bestFit="1" customWidth="1"/>
    <col min="13325" max="13325" width="38.375" style="3" customWidth="1"/>
    <col min="13326" max="13326" width="22.75" style="3" bestFit="1" customWidth="1"/>
    <col min="13327" max="13327" width="6.375" style="3" customWidth="1"/>
    <col min="13328" max="13328" width="13.25" style="3" customWidth="1"/>
    <col min="13329" max="13329" width="14.5" style="3" customWidth="1"/>
    <col min="13330" max="13330" width="15.625" style="3" customWidth="1"/>
    <col min="13331" max="13331" width="9" style="3"/>
    <col min="13332" max="13332" width="18.125" style="3" customWidth="1"/>
    <col min="13333" max="13568" width="9" style="3"/>
    <col min="13569" max="13569" width="2.625" style="3" customWidth="1"/>
    <col min="13570" max="13570" width="13.875" style="3" bestFit="1" customWidth="1"/>
    <col min="13571" max="13571" width="13.875" style="3" customWidth="1"/>
    <col min="13572" max="13573" width="12.625" style="3" customWidth="1"/>
    <col min="13574" max="13574" width="44" style="3" bestFit="1" customWidth="1"/>
    <col min="13575" max="13575" width="6.25" style="3" customWidth="1"/>
    <col min="13576" max="13576" width="9.875" style="3" bestFit="1" customWidth="1"/>
    <col min="13577" max="13577" width="8.5" style="3" bestFit="1" customWidth="1"/>
    <col min="13578" max="13578" width="9.25" style="3" bestFit="1" customWidth="1"/>
    <col min="13579" max="13579" width="45.625" style="3" bestFit="1" customWidth="1"/>
    <col min="13580" max="13580" width="29.375" style="3" bestFit="1" customWidth="1"/>
    <col min="13581" max="13581" width="38.375" style="3" customWidth="1"/>
    <col min="13582" max="13582" width="22.75" style="3" bestFit="1" customWidth="1"/>
    <col min="13583" max="13583" width="6.375" style="3" customWidth="1"/>
    <col min="13584" max="13584" width="13.25" style="3" customWidth="1"/>
    <col min="13585" max="13585" width="14.5" style="3" customWidth="1"/>
    <col min="13586" max="13586" width="15.625" style="3" customWidth="1"/>
    <col min="13587" max="13587" width="9" style="3"/>
    <col min="13588" max="13588" width="18.125" style="3" customWidth="1"/>
    <col min="13589" max="13824" width="9" style="3"/>
    <col min="13825" max="13825" width="2.625" style="3" customWidth="1"/>
    <col min="13826" max="13826" width="13.875" style="3" bestFit="1" customWidth="1"/>
    <col min="13827" max="13827" width="13.875" style="3" customWidth="1"/>
    <col min="13828" max="13829" width="12.625" style="3" customWidth="1"/>
    <col min="13830" max="13830" width="44" style="3" bestFit="1" customWidth="1"/>
    <col min="13831" max="13831" width="6.25" style="3" customWidth="1"/>
    <col min="13832" max="13832" width="9.875" style="3" bestFit="1" customWidth="1"/>
    <col min="13833" max="13833" width="8.5" style="3" bestFit="1" customWidth="1"/>
    <col min="13834" max="13834" width="9.25" style="3" bestFit="1" customWidth="1"/>
    <col min="13835" max="13835" width="45.625" style="3" bestFit="1" customWidth="1"/>
    <col min="13836" max="13836" width="29.375" style="3" bestFit="1" customWidth="1"/>
    <col min="13837" max="13837" width="38.375" style="3" customWidth="1"/>
    <col min="13838" max="13838" width="22.75" style="3" bestFit="1" customWidth="1"/>
    <col min="13839" max="13839" width="6.375" style="3" customWidth="1"/>
    <col min="13840" max="13840" width="13.25" style="3" customWidth="1"/>
    <col min="13841" max="13841" width="14.5" style="3" customWidth="1"/>
    <col min="13842" max="13842" width="15.625" style="3" customWidth="1"/>
    <col min="13843" max="13843" width="9" style="3"/>
    <col min="13844" max="13844" width="18.125" style="3" customWidth="1"/>
    <col min="13845" max="14080" width="9" style="3"/>
    <col min="14081" max="14081" width="2.625" style="3" customWidth="1"/>
    <col min="14082" max="14082" width="13.875" style="3" bestFit="1" customWidth="1"/>
    <col min="14083" max="14083" width="13.875" style="3" customWidth="1"/>
    <col min="14084" max="14085" width="12.625" style="3" customWidth="1"/>
    <col min="14086" max="14086" width="44" style="3" bestFit="1" customWidth="1"/>
    <col min="14087" max="14087" width="6.25" style="3" customWidth="1"/>
    <col min="14088" max="14088" width="9.875" style="3" bestFit="1" customWidth="1"/>
    <col min="14089" max="14089" width="8.5" style="3" bestFit="1" customWidth="1"/>
    <col min="14090" max="14090" width="9.25" style="3" bestFit="1" customWidth="1"/>
    <col min="14091" max="14091" width="45.625" style="3" bestFit="1" customWidth="1"/>
    <col min="14092" max="14092" width="29.375" style="3" bestFit="1" customWidth="1"/>
    <col min="14093" max="14093" width="38.375" style="3" customWidth="1"/>
    <col min="14094" max="14094" width="22.75" style="3" bestFit="1" customWidth="1"/>
    <col min="14095" max="14095" width="6.375" style="3" customWidth="1"/>
    <col min="14096" max="14096" width="13.25" style="3" customWidth="1"/>
    <col min="14097" max="14097" width="14.5" style="3" customWidth="1"/>
    <col min="14098" max="14098" width="15.625" style="3" customWidth="1"/>
    <col min="14099" max="14099" width="9" style="3"/>
    <col min="14100" max="14100" width="18.125" style="3" customWidth="1"/>
    <col min="14101" max="14336" width="9" style="3"/>
    <col min="14337" max="14337" width="2.625" style="3" customWidth="1"/>
    <col min="14338" max="14338" width="13.875" style="3" bestFit="1" customWidth="1"/>
    <col min="14339" max="14339" width="13.875" style="3" customWidth="1"/>
    <col min="14340" max="14341" width="12.625" style="3" customWidth="1"/>
    <col min="14342" max="14342" width="44" style="3" bestFit="1" customWidth="1"/>
    <col min="14343" max="14343" width="6.25" style="3" customWidth="1"/>
    <col min="14344" max="14344" width="9.875" style="3" bestFit="1" customWidth="1"/>
    <col min="14345" max="14345" width="8.5" style="3" bestFit="1" customWidth="1"/>
    <col min="14346" max="14346" width="9.25" style="3" bestFit="1" customWidth="1"/>
    <col min="14347" max="14347" width="45.625" style="3" bestFit="1" customWidth="1"/>
    <col min="14348" max="14348" width="29.375" style="3" bestFit="1" customWidth="1"/>
    <col min="14349" max="14349" width="38.375" style="3" customWidth="1"/>
    <col min="14350" max="14350" width="22.75" style="3" bestFit="1" customWidth="1"/>
    <col min="14351" max="14351" width="6.375" style="3" customWidth="1"/>
    <col min="14352" max="14352" width="13.25" style="3" customWidth="1"/>
    <col min="14353" max="14353" width="14.5" style="3" customWidth="1"/>
    <col min="14354" max="14354" width="15.625" style="3" customWidth="1"/>
    <col min="14355" max="14355" width="9" style="3"/>
    <col min="14356" max="14356" width="18.125" style="3" customWidth="1"/>
    <col min="14357" max="14592" width="9" style="3"/>
    <col min="14593" max="14593" width="2.625" style="3" customWidth="1"/>
    <col min="14594" max="14594" width="13.875" style="3" bestFit="1" customWidth="1"/>
    <col min="14595" max="14595" width="13.875" style="3" customWidth="1"/>
    <col min="14596" max="14597" width="12.625" style="3" customWidth="1"/>
    <col min="14598" max="14598" width="44" style="3" bestFit="1" customWidth="1"/>
    <col min="14599" max="14599" width="6.25" style="3" customWidth="1"/>
    <col min="14600" max="14600" width="9.875" style="3" bestFit="1" customWidth="1"/>
    <col min="14601" max="14601" width="8.5" style="3" bestFit="1" customWidth="1"/>
    <col min="14602" max="14602" width="9.25" style="3" bestFit="1" customWidth="1"/>
    <col min="14603" max="14603" width="45.625" style="3" bestFit="1" customWidth="1"/>
    <col min="14604" max="14604" width="29.375" style="3" bestFit="1" customWidth="1"/>
    <col min="14605" max="14605" width="38.375" style="3" customWidth="1"/>
    <col min="14606" max="14606" width="22.75" style="3" bestFit="1" customWidth="1"/>
    <col min="14607" max="14607" width="6.375" style="3" customWidth="1"/>
    <col min="14608" max="14608" width="13.25" style="3" customWidth="1"/>
    <col min="14609" max="14609" width="14.5" style="3" customWidth="1"/>
    <col min="14610" max="14610" width="15.625" style="3" customWidth="1"/>
    <col min="14611" max="14611" width="9" style="3"/>
    <col min="14612" max="14612" width="18.125" style="3" customWidth="1"/>
    <col min="14613" max="14848" width="9" style="3"/>
    <col min="14849" max="14849" width="2.625" style="3" customWidth="1"/>
    <col min="14850" max="14850" width="13.875" style="3" bestFit="1" customWidth="1"/>
    <col min="14851" max="14851" width="13.875" style="3" customWidth="1"/>
    <col min="14852" max="14853" width="12.625" style="3" customWidth="1"/>
    <col min="14854" max="14854" width="44" style="3" bestFit="1" customWidth="1"/>
    <col min="14855" max="14855" width="6.25" style="3" customWidth="1"/>
    <col min="14856" max="14856" width="9.875" style="3" bestFit="1" customWidth="1"/>
    <col min="14857" max="14857" width="8.5" style="3" bestFit="1" customWidth="1"/>
    <col min="14858" max="14858" width="9.25" style="3" bestFit="1" customWidth="1"/>
    <col min="14859" max="14859" width="45.625" style="3" bestFit="1" customWidth="1"/>
    <col min="14860" max="14860" width="29.375" style="3" bestFit="1" customWidth="1"/>
    <col min="14861" max="14861" width="38.375" style="3" customWidth="1"/>
    <col min="14862" max="14862" width="22.75" style="3" bestFit="1" customWidth="1"/>
    <col min="14863" max="14863" width="6.375" style="3" customWidth="1"/>
    <col min="14864" max="14864" width="13.25" style="3" customWidth="1"/>
    <col min="14865" max="14865" width="14.5" style="3" customWidth="1"/>
    <col min="14866" max="14866" width="15.625" style="3" customWidth="1"/>
    <col min="14867" max="14867" width="9" style="3"/>
    <col min="14868" max="14868" width="18.125" style="3" customWidth="1"/>
    <col min="14869" max="15104" width="9" style="3"/>
    <col min="15105" max="15105" width="2.625" style="3" customWidth="1"/>
    <col min="15106" max="15106" width="13.875" style="3" bestFit="1" customWidth="1"/>
    <col min="15107" max="15107" width="13.875" style="3" customWidth="1"/>
    <col min="15108" max="15109" width="12.625" style="3" customWidth="1"/>
    <col min="15110" max="15110" width="44" style="3" bestFit="1" customWidth="1"/>
    <col min="15111" max="15111" width="6.25" style="3" customWidth="1"/>
    <col min="15112" max="15112" width="9.875" style="3" bestFit="1" customWidth="1"/>
    <col min="15113" max="15113" width="8.5" style="3" bestFit="1" customWidth="1"/>
    <col min="15114" max="15114" width="9.25" style="3" bestFit="1" customWidth="1"/>
    <col min="15115" max="15115" width="45.625" style="3" bestFit="1" customWidth="1"/>
    <col min="15116" max="15116" width="29.375" style="3" bestFit="1" customWidth="1"/>
    <col min="15117" max="15117" width="38.375" style="3" customWidth="1"/>
    <col min="15118" max="15118" width="22.75" style="3" bestFit="1" customWidth="1"/>
    <col min="15119" max="15119" width="6.375" style="3" customWidth="1"/>
    <col min="15120" max="15120" width="13.25" style="3" customWidth="1"/>
    <col min="15121" max="15121" width="14.5" style="3" customWidth="1"/>
    <col min="15122" max="15122" width="15.625" style="3" customWidth="1"/>
    <col min="15123" max="15123" width="9" style="3"/>
    <col min="15124" max="15124" width="18.125" style="3" customWidth="1"/>
    <col min="15125" max="15360" width="9" style="3"/>
    <col min="15361" max="15361" width="2.625" style="3" customWidth="1"/>
    <col min="15362" max="15362" width="13.875" style="3" bestFit="1" customWidth="1"/>
    <col min="15363" max="15363" width="13.875" style="3" customWidth="1"/>
    <col min="15364" max="15365" width="12.625" style="3" customWidth="1"/>
    <col min="15366" max="15366" width="44" style="3" bestFit="1" customWidth="1"/>
    <col min="15367" max="15367" width="6.25" style="3" customWidth="1"/>
    <col min="15368" max="15368" width="9.875" style="3" bestFit="1" customWidth="1"/>
    <col min="15369" max="15369" width="8.5" style="3" bestFit="1" customWidth="1"/>
    <col min="15370" max="15370" width="9.25" style="3" bestFit="1" customWidth="1"/>
    <col min="15371" max="15371" width="45.625" style="3" bestFit="1" customWidth="1"/>
    <col min="15372" max="15372" width="29.375" style="3" bestFit="1" customWidth="1"/>
    <col min="15373" max="15373" width="38.375" style="3" customWidth="1"/>
    <col min="15374" max="15374" width="22.75" style="3" bestFit="1" customWidth="1"/>
    <col min="15375" max="15375" width="6.375" style="3" customWidth="1"/>
    <col min="15376" max="15376" width="13.25" style="3" customWidth="1"/>
    <col min="15377" max="15377" width="14.5" style="3" customWidth="1"/>
    <col min="15378" max="15378" width="15.625" style="3" customWidth="1"/>
    <col min="15379" max="15379" width="9" style="3"/>
    <col min="15380" max="15380" width="18.125" style="3" customWidth="1"/>
    <col min="15381" max="15616" width="9" style="3"/>
    <col min="15617" max="15617" width="2.625" style="3" customWidth="1"/>
    <col min="15618" max="15618" width="13.875" style="3" bestFit="1" customWidth="1"/>
    <col min="15619" max="15619" width="13.875" style="3" customWidth="1"/>
    <col min="15620" max="15621" width="12.625" style="3" customWidth="1"/>
    <col min="15622" max="15622" width="44" style="3" bestFit="1" customWidth="1"/>
    <col min="15623" max="15623" width="6.25" style="3" customWidth="1"/>
    <col min="15624" max="15624" width="9.875" style="3" bestFit="1" customWidth="1"/>
    <col min="15625" max="15625" width="8.5" style="3" bestFit="1" customWidth="1"/>
    <col min="15626" max="15626" width="9.25" style="3" bestFit="1" customWidth="1"/>
    <col min="15627" max="15627" width="45.625" style="3" bestFit="1" customWidth="1"/>
    <col min="15628" max="15628" width="29.375" style="3" bestFit="1" customWidth="1"/>
    <col min="15629" max="15629" width="38.375" style="3" customWidth="1"/>
    <col min="15630" max="15630" width="22.75" style="3" bestFit="1" customWidth="1"/>
    <col min="15631" max="15631" width="6.375" style="3" customWidth="1"/>
    <col min="15632" max="15632" width="13.25" style="3" customWidth="1"/>
    <col min="15633" max="15633" width="14.5" style="3" customWidth="1"/>
    <col min="15634" max="15634" width="15.625" style="3" customWidth="1"/>
    <col min="15635" max="15635" width="9" style="3"/>
    <col min="15636" max="15636" width="18.125" style="3" customWidth="1"/>
    <col min="15637" max="15872" width="9" style="3"/>
    <col min="15873" max="15873" width="2.625" style="3" customWidth="1"/>
    <col min="15874" max="15874" width="13.875" style="3" bestFit="1" customWidth="1"/>
    <col min="15875" max="15875" width="13.875" style="3" customWidth="1"/>
    <col min="15876" max="15877" width="12.625" style="3" customWidth="1"/>
    <col min="15878" max="15878" width="44" style="3" bestFit="1" customWidth="1"/>
    <col min="15879" max="15879" width="6.25" style="3" customWidth="1"/>
    <col min="15880" max="15880" width="9.875" style="3" bestFit="1" customWidth="1"/>
    <col min="15881" max="15881" width="8.5" style="3" bestFit="1" customWidth="1"/>
    <col min="15882" max="15882" width="9.25" style="3" bestFit="1" customWidth="1"/>
    <col min="15883" max="15883" width="45.625" style="3" bestFit="1" customWidth="1"/>
    <col min="15884" max="15884" width="29.375" style="3" bestFit="1" customWidth="1"/>
    <col min="15885" max="15885" width="38.375" style="3" customWidth="1"/>
    <col min="15886" max="15886" width="22.75" style="3" bestFit="1" customWidth="1"/>
    <col min="15887" max="15887" width="6.375" style="3" customWidth="1"/>
    <col min="15888" max="15888" width="13.25" style="3" customWidth="1"/>
    <col min="15889" max="15889" width="14.5" style="3" customWidth="1"/>
    <col min="15890" max="15890" width="15.625" style="3" customWidth="1"/>
    <col min="15891" max="15891" width="9" style="3"/>
    <col min="15892" max="15892" width="18.125" style="3" customWidth="1"/>
    <col min="15893" max="16128" width="9" style="3"/>
    <col min="16129" max="16129" width="2.625" style="3" customWidth="1"/>
    <col min="16130" max="16130" width="13.875" style="3" bestFit="1" customWidth="1"/>
    <col min="16131" max="16131" width="13.875" style="3" customWidth="1"/>
    <col min="16132" max="16133" width="12.625" style="3" customWidth="1"/>
    <col min="16134" max="16134" width="44" style="3" bestFit="1" customWidth="1"/>
    <col min="16135" max="16135" width="6.25" style="3" customWidth="1"/>
    <col min="16136" max="16136" width="9.875" style="3" bestFit="1" customWidth="1"/>
    <col min="16137" max="16137" width="8.5" style="3" bestFit="1" customWidth="1"/>
    <col min="16138" max="16138" width="9.25" style="3" bestFit="1" customWidth="1"/>
    <col min="16139" max="16139" width="45.625" style="3" bestFit="1" customWidth="1"/>
    <col min="16140" max="16140" width="29.375" style="3" bestFit="1" customWidth="1"/>
    <col min="16141" max="16141" width="38.375" style="3" customWidth="1"/>
    <col min="16142" max="16142" width="22.75" style="3" bestFit="1" customWidth="1"/>
    <col min="16143" max="16143" width="6.375" style="3" customWidth="1"/>
    <col min="16144" max="16144" width="13.25" style="3" customWidth="1"/>
    <col min="16145" max="16145" width="14.5" style="3" customWidth="1"/>
    <col min="16146" max="16146" width="15.625" style="3" customWidth="1"/>
    <col min="16147" max="16147" width="9" style="3"/>
    <col min="16148" max="16148" width="18.125" style="3" customWidth="1"/>
    <col min="16149" max="16384" width="9" style="3"/>
  </cols>
  <sheetData>
    <row r="2" spans="2:18" ht="20.100000000000001" customHeight="1">
      <c r="B2" s="1" t="s">
        <v>0</v>
      </c>
      <c r="C2" s="1"/>
      <c r="D2" s="1"/>
      <c r="E2" s="1"/>
      <c r="F2" s="2" t="s">
        <v>7806</v>
      </c>
      <c r="H2" s="4" t="s">
        <v>2</v>
      </c>
      <c r="I2" s="5"/>
      <c r="J2" s="6"/>
      <c r="K2" s="125">
        <f>SUM(I:I)</f>
        <v>525811</v>
      </c>
    </row>
    <row r="3" spans="2:18" ht="20.100000000000001" customHeight="1">
      <c r="B3" s="1" t="s">
        <v>3</v>
      </c>
      <c r="C3" s="1"/>
      <c r="D3" s="1"/>
      <c r="E3" s="1"/>
      <c r="F3" s="14" t="s">
        <v>7807</v>
      </c>
    </row>
    <row r="4" spans="2:18" ht="20.100000000000001" customHeight="1">
      <c r="B4" s="1" t="s">
        <v>5</v>
      </c>
      <c r="C4" s="1"/>
      <c r="D4" s="1"/>
      <c r="E4" s="1"/>
      <c r="F4" s="14">
        <v>200222</v>
      </c>
    </row>
    <row r="5" spans="2:18" ht="20.100000000000001" customHeight="1">
      <c r="B5" s="1" t="s">
        <v>6</v>
      </c>
      <c r="C5" s="1"/>
      <c r="D5" s="1"/>
      <c r="E5" s="1"/>
      <c r="F5" s="15">
        <v>44854</v>
      </c>
    </row>
    <row r="6" spans="2:18" ht="20.100000000000001" customHeight="1">
      <c r="B6" s="1" t="s">
        <v>8</v>
      </c>
      <c r="C6" s="1"/>
      <c r="D6" s="1"/>
      <c r="E6" s="1"/>
      <c r="F6" s="15"/>
    </row>
    <row r="8" spans="2:18" s="9" customFormat="1" ht="19.5" customHeight="1">
      <c r="B8" s="16" t="s">
        <v>9</v>
      </c>
      <c r="C8" s="16"/>
      <c r="D8" s="16" t="s">
        <v>10</v>
      </c>
      <c r="E8" s="16" t="s">
        <v>11</v>
      </c>
      <c r="F8" s="17" t="s">
        <v>12</v>
      </c>
      <c r="G8" s="51" t="s">
        <v>13</v>
      </c>
      <c r="H8" s="383" t="s">
        <v>14</v>
      </c>
      <c r="I8" s="384" t="s">
        <v>15</v>
      </c>
      <c r="J8" s="18" t="s">
        <v>16</v>
      </c>
      <c r="K8" s="17" t="s">
        <v>17</v>
      </c>
      <c r="L8" s="17" t="s">
        <v>18</v>
      </c>
      <c r="M8" s="17" t="s">
        <v>19</v>
      </c>
      <c r="N8" s="16" t="s">
        <v>20</v>
      </c>
      <c r="O8" s="16" t="s">
        <v>21</v>
      </c>
      <c r="P8" s="17" t="s">
        <v>22</v>
      </c>
      <c r="Q8" s="184" t="s">
        <v>23</v>
      </c>
      <c r="R8" s="184" t="s">
        <v>24</v>
      </c>
    </row>
    <row r="9" spans="2:18" s="9" customFormat="1" ht="19.5" customHeight="1">
      <c r="B9" s="16"/>
      <c r="C9" s="16">
        <v>1</v>
      </c>
      <c r="D9" s="16" t="s">
        <v>662</v>
      </c>
      <c r="E9" s="16" t="s">
        <v>662</v>
      </c>
      <c r="F9" s="146" t="s">
        <v>7808</v>
      </c>
      <c r="G9" s="51">
        <v>1</v>
      </c>
      <c r="H9" s="383"/>
      <c r="I9" s="384"/>
      <c r="J9" s="18"/>
      <c r="K9" s="17"/>
      <c r="L9" s="17"/>
      <c r="M9" s="17"/>
      <c r="N9" s="16"/>
      <c r="O9" s="16"/>
      <c r="P9" s="17"/>
      <c r="Q9" s="184"/>
      <c r="R9" s="184"/>
    </row>
    <row r="10" spans="2:18" s="9" customFormat="1" ht="19.5" customHeight="1">
      <c r="B10" s="16"/>
      <c r="C10" s="16">
        <v>2</v>
      </c>
      <c r="D10" s="16" t="s">
        <v>662</v>
      </c>
      <c r="E10" s="16" t="s">
        <v>662</v>
      </c>
      <c r="F10" s="146" t="s">
        <v>7809</v>
      </c>
      <c r="G10" s="51">
        <v>1</v>
      </c>
      <c r="H10" s="383"/>
      <c r="I10" s="384"/>
      <c r="J10" s="18"/>
      <c r="K10" s="17"/>
      <c r="L10" s="17"/>
      <c r="M10" s="17"/>
      <c r="N10" s="16"/>
      <c r="O10" s="16"/>
      <c r="P10" s="17"/>
      <c r="Q10" s="184"/>
      <c r="R10" s="184"/>
    </row>
    <row r="11" spans="2:18" s="9" customFormat="1" ht="19.5" customHeight="1">
      <c r="B11" s="16"/>
      <c r="C11" s="16">
        <v>3</v>
      </c>
      <c r="D11" s="16" t="s">
        <v>662</v>
      </c>
      <c r="E11" s="16" t="s">
        <v>662</v>
      </c>
      <c r="F11" s="2025" t="s">
        <v>7810</v>
      </c>
      <c r="G11" s="2242">
        <v>1</v>
      </c>
      <c r="H11" s="2028"/>
      <c r="I11" s="2243"/>
      <c r="J11" s="1020"/>
      <c r="K11" s="170"/>
      <c r="L11" s="17"/>
      <c r="M11" s="17"/>
      <c r="N11" s="16"/>
      <c r="O11" s="16"/>
      <c r="P11" s="17"/>
      <c r="Q11" s="184"/>
      <c r="R11" s="184"/>
    </row>
    <row r="12" spans="2:18" ht="19.5" customHeight="1">
      <c r="B12" s="1606"/>
      <c r="C12" s="1606">
        <v>4</v>
      </c>
      <c r="D12" s="16" t="s">
        <v>662</v>
      </c>
      <c r="E12" s="16" t="s">
        <v>662</v>
      </c>
      <c r="F12" s="54" t="s">
        <v>6707</v>
      </c>
      <c r="G12" s="54">
        <v>1</v>
      </c>
      <c r="H12" s="278"/>
      <c r="I12" s="278"/>
      <c r="J12" s="295"/>
      <c r="K12" s="54"/>
      <c r="L12" s="17"/>
      <c r="M12" s="17"/>
      <c r="N12" s="17"/>
      <c r="O12" s="54"/>
      <c r="P12" s="295"/>
      <c r="Q12" s="1395"/>
      <c r="R12" s="21"/>
    </row>
    <row r="13" spans="2:18" ht="19.5" customHeight="1">
      <c r="B13" s="27" t="s">
        <v>7811</v>
      </c>
      <c r="C13" s="170">
        <v>6</v>
      </c>
      <c r="D13" s="186" t="s">
        <v>492</v>
      </c>
      <c r="E13" s="186" t="s">
        <v>492</v>
      </c>
      <c r="F13" s="54" t="s">
        <v>7812</v>
      </c>
      <c r="G13" s="54">
        <v>1</v>
      </c>
      <c r="H13" s="54">
        <v>14489</v>
      </c>
      <c r="I13" s="278">
        <f>G13*H13</f>
        <v>14489</v>
      </c>
      <c r="J13" s="17"/>
      <c r="K13" s="54" t="s">
        <v>7813</v>
      </c>
      <c r="L13" s="17" t="s">
        <v>7814</v>
      </c>
      <c r="M13" s="17"/>
      <c r="N13" s="17"/>
      <c r="O13" s="54"/>
      <c r="P13" s="295"/>
      <c r="Q13" s="1395"/>
      <c r="R13" s="21">
        <v>44848</v>
      </c>
    </row>
    <row r="14" spans="2:18" ht="19.5" customHeight="1">
      <c r="B14" s="34"/>
      <c r="C14" s="17">
        <v>6</v>
      </c>
      <c r="D14" s="16" t="s">
        <v>492</v>
      </c>
      <c r="E14" s="16" t="s">
        <v>492</v>
      </c>
      <c r="F14" s="54" t="s">
        <v>7815</v>
      </c>
      <c r="G14" s="54">
        <v>1</v>
      </c>
      <c r="H14" s="54">
        <v>3030</v>
      </c>
      <c r="I14" s="278">
        <f t="shared" ref="I14:I65" si="0">G14*H14</f>
        <v>3030</v>
      </c>
      <c r="J14" s="17"/>
      <c r="K14" s="54" t="s">
        <v>7816</v>
      </c>
      <c r="L14" s="17" t="s">
        <v>7814</v>
      </c>
      <c r="M14" s="17"/>
      <c r="N14" s="17"/>
      <c r="O14" s="54"/>
      <c r="P14" s="295"/>
      <c r="Q14" s="1395"/>
      <c r="R14" s="21">
        <v>44848</v>
      </c>
    </row>
    <row r="15" spans="2:18" ht="19.5" customHeight="1">
      <c r="B15" s="34"/>
      <c r="C15" s="17">
        <v>6</v>
      </c>
      <c r="D15" s="16" t="s">
        <v>492</v>
      </c>
      <c r="E15" s="16" t="s">
        <v>492</v>
      </c>
      <c r="F15" s="54" t="s">
        <v>7817</v>
      </c>
      <c r="G15" s="54">
        <v>1</v>
      </c>
      <c r="H15" s="54">
        <v>6225</v>
      </c>
      <c r="I15" s="278">
        <f t="shared" si="0"/>
        <v>6225</v>
      </c>
      <c r="J15" s="17"/>
      <c r="K15" s="54" t="s">
        <v>7818</v>
      </c>
      <c r="L15" s="17" t="s">
        <v>7814</v>
      </c>
      <c r="M15" s="17"/>
      <c r="N15" s="17"/>
      <c r="O15" s="54"/>
      <c r="P15" s="295"/>
      <c r="Q15" s="1395"/>
      <c r="R15" s="21">
        <v>44848</v>
      </c>
    </row>
    <row r="16" spans="2:18" ht="19.5" customHeight="1">
      <c r="B16" s="34"/>
      <c r="C16" s="17">
        <v>6</v>
      </c>
      <c r="D16" s="16" t="s">
        <v>492</v>
      </c>
      <c r="E16" s="16" t="s">
        <v>492</v>
      </c>
      <c r="F16" s="54" t="s">
        <v>7819</v>
      </c>
      <c r="G16" s="54">
        <v>1</v>
      </c>
      <c r="H16" s="54">
        <v>6351</v>
      </c>
      <c r="I16" s="278">
        <f t="shared" si="0"/>
        <v>6351</v>
      </c>
      <c r="J16" s="17"/>
      <c r="K16" s="54" t="s">
        <v>7820</v>
      </c>
      <c r="L16" s="17" t="s">
        <v>7814</v>
      </c>
      <c r="M16" s="17"/>
      <c r="N16" s="17"/>
      <c r="O16" s="54"/>
      <c r="P16" s="295"/>
      <c r="Q16" s="1395"/>
      <c r="R16" s="21">
        <v>44848</v>
      </c>
    </row>
    <row r="17" spans="2:18" ht="19.5" customHeight="1">
      <c r="B17" s="34"/>
      <c r="C17" s="17">
        <v>6</v>
      </c>
      <c r="D17" s="16" t="s">
        <v>492</v>
      </c>
      <c r="E17" s="16" t="s">
        <v>492</v>
      </c>
      <c r="F17" s="54" t="s">
        <v>7821</v>
      </c>
      <c r="G17" s="54">
        <v>2</v>
      </c>
      <c r="H17" s="54">
        <v>1329</v>
      </c>
      <c r="I17" s="278">
        <f t="shared" si="0"/>
        <v>2658</v>
      </c>
      <c r="J17" s="17"/>
      <c r="K17" s="54" t="s">
        <v>7822</v>
      </c>
      <c r="L17" s="17" t="s">
        <v>7814</v>
      </c>
      <c r="M17" s="17"/>
      <c r="N17" s="17"/>
      <c r="O17" s="54"/>
      <c r="P17" s="295"/>
      <c r="Q17" s="1395"/>
      <c r="R17" s="21">
        <v>44848</v>
      </c>
    </row>
    <row r="18" spans="2:18" ht="19.5" customHeight="1">
      <c r="B18" s="34"/>
      <c r="C18" s="17">
        <v>6</v>
      </c>
      <c r="D18" s="16" t="s">
        <v>492</v>
      </c>
      <c r="E18" s="16" t="s">
        <v>492</v>
      </c>
      <c r="F18" s="54" t="s">
        <v>7823</v>
      </c>
      <c r="G18" s="54">
        <v>2</v>
      </c>
      <c r="H18" s="54">
        <v>2850</v>
      </c>
      <c r="I18" s="278">
        <f t="shared" si="0"/>
        <v>5700</v>
      </c>
      <c r="J18" s="17"/>
      <c r="K18" s="54" t="s">
        <v>7824</v>
      </c>
      <c r="L18" s="17" t="s">
        <v>7814</v>
      </c>
      <c r="M18" s="17"/>
      <c r="N18" s="17"/>
      <c r="O18" s="54"/>
      <c r="P18" s="295"/>
      <c r="Q18" s="1395"/>
      <c r="R18" s="21">
        <v>44848</v>
      </c>
    </row>
    <row r="19" spans="2:18" ht="19.5" customHeight="1">
      <c r="B19" s="34"/>
      <c r="C19" s="17">
        <v>6</v>
      </c>
      <c r="D19" s="16" t="s">
        <v>492</v>
      </c>
      <c r="E19" s="16" t="s">
        <v>492</v>
      </c>
      <c r="F19" s="364" t="s">
        <v>7825</v>
      </c>
      <c r="G19" s="364">
        <v>2</v>
      </c>
      <c r="H19" s="364">
        <v>1580</v>
      </c>
      <c r="I19" s="1303">
        <f t="shared" si="0"/>
        <v>3160</v>
      </c>
      <c r="J19" s="1302"/>
      <c r="K19" s="364" t="s">
        <v>5180</v>
      </c>
      <c r="L19" s="2244" t="s">
        <v>7814</v>
      </c>
      <c r="M19" s="17"/>
      <c r="N19" s="17"/>
      <c r="O19" s="54"/>
      <c r="P19" s="295"/>
      <c r="Q19" s="1395"/>
      <c r="R19" s="21">
        <v>44848</v>
      </c>
    </row>
    <row r="20" spans="2:18" ht="19.5" customHeight="1">
      <c r="B20" s="34"/>
      <c r="C20" s="17">
        <v>6</v>
      </c>
      <c r="D20" s="16" t="s">
        <v>492</v>
      </c>
      <c r="E20" s="16" t="s">
        <v>492</v>
      </c>
      <c r="F20" s="54" t="s">
        <v>7826</v>
      </c>
      <c r="G20" s="54">
        <v>2</v>
      </c>
      <c r="H20" s="54">
        <v>1240</v>
      </c>
      <c r="I20" s="278">
        <f t="shared" si="0"/>
        <v>2480</v>
      </c>
      <c r="J20" s="17"/>
      <c r="K20" s="54" t="s">
        <v>5182</v>
      </c>
      <c r="L20" s="2245" t="s">
        <v>7814</v>
      </c>
      <c r="M20" s="17"/>
      <c r="N20" s="17"/>
      <c r="O20" s="54"/>
      <c r="P20" s="295"/>
      <c r="Q20" s="1395"/>
      <c r="R20" s="21">
        <v>44848</v>
      </c>
    </row>
    <row r="21" spans="2:18" ht="19.5" customHeight="1">
      <c r="B21" s="34"/>
      <c r="C21" s="17">
        <v>6</v>
      </c>
      <c r="D21" s="16" t="s">
        <v>492</v>
      </c>
      <c r="E21" s="16" t="s">
        <v>492</v>
      </c>
      <c r="F21" s="54" t="s">
        <v>7827</v>
      </c>
      <c r="G21" s="54">
        <v>1</v>
      </c>
      <c r="H21" s="54">
        <v>594</v>
      </c>
      <c r="I21" s="278">
        <f t="shared" si="0"/>
        <v>594</v>
      </c>
      <c r="J21" s="295"/>
      <c r="K21" s="54" t="s">
        <v>7828</v>
      </c>
      <c r="L21" s="2245" t="s">
        <v>7814</v>
      </c>
      <c r="M21" s="17"/>
      <c r="N21" s="56"/>
      <c r="O21" s="54"/>
      <c r="P21" s="295"/>
      <c r="Q21" s="1395"/>
      <c r="R21" s="21">
        <v>44848</v>
      </c>
    </row>
    <row r="22" spans="2:18" ht="19.5" customHeight="1">
      <c r="B22" s="34"/>
      <c r="C22" s="17">
        <v>6</v>
      </c>
      <c r="D22" s="16" t="s">
        <v>492</v>
      </c>
      <c r="E22" s="16" t="s">
        <v>492</v>
      </c>
      <c r="F22" s="54" t="s">
        <v>1136</v>
      </c>
      <c r="G22" s="54">
        <v>2</v>
      </c>
      <c r="H22" s="54">
        <v>70</v>
      </c>
      <c r="I22" s="278">
        <f t="shared" si="0"/>
        <v>140</v>
      </c>
      <c r="J22" s="295"/>
      <c r="K22" s="54" t="s">
        <v>1137</v>
      </c>
      <c r="L22" s="2245" t="s">
        <v>7814</v>
      </c>
      <c r="M22" s="17"/>
      <c r="N22" s="17"/>
      <c r="O22" s="54"/>
      <c r="P22" s="295"/>
      <c r="Q22" s="1395"/>
      <c r="R22" s="21">
        <v>44848</v>
      </c>
    </row>
    <row r="23" spans="2:18" ht="19.5" customHeight="1">
      <c r="B23" s="34"/>
      <c r="C23" s="17">
        <v>6</v>
      </c>
      <c r="D23" s="16" t="s">
        <v>492</v>
      </c>
      <c r="E23" s="16" t="s">
        <v>492</v>
      </c>
      <c r="F23" s="54" t="s">
        <v>7829</v>
      </c>
      <c r="G23" s="54">
        <v>2</v>
      </c>
      <c r="H23" s="54">
        <v>226</v>
      </c>
      <c r="I23" s="278">
        <f t="shared" si="0"/>
        <v>452</v>
      </c>
      <c r="J23" s="295"/>
      <c r="K23" s="54" t="s">
        <v>5524</v>
      </c>
      <c r="L23" s="2245" t="s">
        <v>7814</v>
      </c>
      <c r="M23" s="17"/>
      <c r="N23" s="17"/>
      <c r="O23" s="54"/>
      <c r="P23" s="295"/>
      <c r="Q23" s="1395"/>
      <c r="R23" s="21">
        <v>44848</v>
      </c>
    </row>
    <row r="24" spans="2:18" ht="19.5" customHeight="1">
      <c r="B24" s="34"/>
      <c r="C24" s="17">
        <v>6</v>
      </c>
      <c r="D24" s="16" t="s">
        <v>492</v>
      </c>
      <c r="E24" s="16" t="s">
        <v>492</v>
      </c>
      <c r="F24" s="54" t="s">
        <v>7830</v>
      </c>
      <c r="G24" s="54">
        <v>5</v>
      </c>
      <c r="H24" s="54">
        <v>23</v>
      </c>
      <c r="I24" s="278">
        <f t="shared" si="0"/>
        <v>115</v>
      </c>
      <c r="J24" s="295"/>
      <c r="K24" s="54" t="s">
        <v>7831</v>
      </c>
      <c r="L24" s="2245" t="s">
        <v>7814</v>
      </c>
      <c r="M24" s="17"/>
      <c r="N24" s="17"/>
      <c r="O24" s="54"/>
      <c r="P24" s="295"/>
      <c r="Q24" s="1395"/>
      <c r="R24" s="21">
        <v>44848</v>
      </c>
    </row>
    <row r="25" spans="2:18" ht="19.5" customHeight="1">
      <c r="B25" s="34"/>
      <c r="C25" s="17">
        <v>6</v>
      </c>
      <c r="D25" s="16" t="s">
        <v>492</v>
      </c>
      <c r="E25" s="16" t="s">
        <v>492</v>
      </c>
      <c r="F25" s="54" t="s">
        <v>7832</v>
      </c>
      <c r="G25" s="54">
        <v>1</v>
      </c>
      <c r="H25" s="54">
        <v>623</v>
      </c>
      <c r="I25" s="278">
        <f t="shared" si="0"/>
        <v>623</v>
      </c>
      <c r="J25" s="17"/>
      <c r="K25" s="54" t="s">
        <v>7745</v>
      </c>
      <c r="L25" s="2245" t="s">
        <v>7814</v>
      </c>
      <c r="M25" s="17"/>
      <c r="N25" s="17"/>
      <c r="O25" s="54"/>
      <c r="P25" s="295"/>
      <c r="Q25" s="1395"/>
      <c r="R25" s="21">
        <v>44848</v>
      </c>
    </row>
    <row r="26" spans="2:18" ht="19.5" customHeight="1">
      <c r="B26" s="34"/>
      <c r="C26" s="17">
        <v>6</v>
      </c>
      <c r="D26" s="16" t="s">
        <v>492</v>
      </c>
      <c r="E26" s="16" t="s">
        <v>492</v>
      </c>
      <c r="F26" s="54" t="s">
        <v>7833</v>
      </c>
      <c r="G26" s="54">
        <v>2</v>
      </c>
      <c r="H26" s="54">
        <v>172</v>
      </c>
      <c r="I26" s="278">
        <f t="shared" si="0"/>
        <v>344</v>
      </c>
      <c r="J26" s="295"/>
      <c r="K26" s="54" t="s">
        <v>1137</v>
      </c>
      <c r="L26" s="2245" t="s">
        <v>7814</v>
      </c>
      <c r="M26" s="17"/>
      <c r="N26" s="17"/>
      <c r="O26" s="54"/>
      <c r="P26" s="295"/>
      <c r="Q26" s="1395"/>
      <c r="R26" s="21">
        <v>44848</v>
      </c>
    </row>
    <row r="27" spans="2:18" ht="19.5" customHeight="1">
      <c r="B27" s="42"/>
      <c r="C27" s="17">
        <v>6</v>
      </c>
      <c r="D27" s="16" t="s">
        <v>492</v>
      </c>
      <c r="E27" s="16" t="s">
        <v>492</v>
      </c>
      <c r="F27" s="54" t="s">
        <v>7834</v>
      </c>
      <c r="G27" s="54">
        <v>2</v>
      </c>
      <c r="H27" s="54">
        <v>1465</v>
      </c>
      <c r="I27" s="278">
        <f t="shared" si="0"/>
        <v>2930</v>
      </c>
      <c r="J27" s="295"/>
      <c r="K27" s="54" t="s">
        <v>5281</v>
      </c>
      <c r="L27" s="2245" t="s">
        <v>7814</v>
      </c>
      <c r="M27" s="17"/>
      <c r="N27" s="17"/>
      <c r="O27" s="54"/>
      <c r="P27" s="295"/>
      <c r="Q27" s="1395"/>
      <c r="R27" s="21">
        <v>44848</v>
      </c>
    </row>
    <row r="28" spans="2:18" ht="19.5" customHeight="1">
      <c r="B28" s="27" t="s">
        <v>7835</v>
      </c>
      <c r="C28" s="17">
        <v>5</v>
      </c>
      <c r="D28" s="16" t="s">
        <v>492</v>
      </c>
      <c r="E28" s="16" t="s">
        <v>492</v>
      </c>
      <c r="F28" s="54" t="s">
        <v>7836</v>
      </c>
      <c r="G28" s="54">
        <v>1</v>
      </c>
      <c r="H28" s="54">
        <v>28081</v>
      </c>
      <c r="I28" s="278">
        <f t="shared" si="0"/>
        <v>28081</v>
      </c>
      <c r="J28" s="295"/>
      <c r="K28" s="54" t="s">
        <v>7837</v>
      </c>
      <c r="L28" s="2245" t="s">
        <v>7814</v>
      </c>
      <c r="M28" s="17"/>
      <c r="N28" s="17"/>
      <c r="O28" s="54"/>
      <c r="P28" s="295"/>
      <c r="Q28" s="1395"/>
      <c r="R28" s="21">
        <v>44848</v>
      </c>
    </row>
    <row r="29" spans="2:18" ht="19.5" customHeight="1">
      <c r="B29" s="34"/>
      <c r="C29" s="17">
        <v>12</v>
      </c>
      <c r="D29" s="16" t="s">
        <v>492</v>
      </c>
      <c r="E29" s="16" t="s">
        <v>492</v>
      </c>
      <c r="F29" s="54" t="s">
        <v>7838</v>
      </c>
      <c r="G29" s="54">
        <v>1</v>
      </c>
      <c r="H29" s="54">
        <v>15048</v>
      </c>
      <c r="I29" s="278">
        <f t="shared" si="0"/>
        <v>15048</v>
      </c>
      <c r="J29" s="295"/>
      <c r="K29" s="54" t="s">
        <v>7839</v>
      </c>
      <c r="L29" s="2245" t="s">
        <v>7814</v>
      </c>
      <c r="M29" s="17"/>
      <c r="N29" s="17"/>
      <c r="O29" s="54"/>
      <c r="P29" s="295"/>
      <c r="Q29" s="1395"/>
      <c r="R29" s="21">
        <v>44848</v>
      </c>
    </row>
    <row r="30" spans="2:18" ht="19.5" customHeight="1">
      <c r="B30" s="34"/>
      <c r="C30" s="17">
        <v>12</v>
      </c>
      <c r="D30" s="16" t="s">
        <v>492</v>
      </c>
      <c r="E30" s="16" t="s">
        <v>492</v>
      </c>
      <c r="F30" s="54" t="s">
        <v>7840</v>
      </c>
      <c r="G30" s="54">
        <v>1</v>
      </c>
      <c r="H30" s="54">
        <v>1820</v>
      </c>
      <c r="I30" s="278">
        <f t="shared" si="0"/>
        <v>1820</v>
      </c>
      <c r="J30" s="295"/>
      <c r="K30" s="54" t="s">
        <v>7841</v>
      </c>
      <c r="L30" s="2245" t="s">
        <v>7814</v>
      </c>
      <c r="M30" s="17"/>
      <c r="N30" s="17"/>
      <c r="O30" s="54"/>
      <c r="P30" s="295"/>
      <c r="Q30" s="1395"/>
      <c r="R30" s="21">
        <v>44848</v>
      </c>
    </row>
    <row r="31" spans="2:18" ht="19.5" customHeight="1">
      <c r="B31" s="34"/>
      <c r="C31" s="17">
        <v>12</v>
      </c>
      <c r="D31" s="16" t="s">
        <v>492</v>
      </c>
      <c r="E31" s="16" t="s">
        <v>492</v>
      </c>
      <c r="F31" s="54" t="s">
        <v>7842</v>
      </c>
      <c r="G31" s="54">
        <v>1</v>
      </c>
      <c r="H31" s="54">
        <v>1680</v>
      </c>
      <c r="I31" s="278">
        <f t="shared" si="0"/>
        <v>1680</v>
      </c>
      <c r="J31" s="295"/>
      <c r="K31" s="54" t="s">
        <v>7843</v>
      </c>
      <c r="L31" s="2245" t="s">
        <v>7814</v>
      </c>
      <c r="M31" s="17"/>
      <c r="N31" s="17"/>
      <c r="O31" s="54"/>
      <c r="P31" s="295"/>
      <c r="Q31" s="1395"/>
      <c r="R31" s="21">
        <v>44848</v>
      </c>
    </row>
    <row r="32" spans="2:18" ht="19.5" customHeight="1">
      <c r="B32" s="34"/>
      <c r="C32" s="17">
        <v>12</v>
      </c>
      <c r="D32" s="16" t="s">
        <v>492</v>
      </c>
      <c r="E32" s="16" t="s">
        <v>492</v>
      </c>
      <c r="F32" s="54" t="s">
        <v>7844</v>
      </c>
      <c r="G32" s="54">
        <v>1</v>
      </c>
      <c r="H32" s="54">
        <v>2200</v>
      </c>
      <c r="I32" s="278">
        <f t="shared" si="0"/>
        <v>2200</v>
      </c>
      <c r="J32" s="295"/>
      <c r="K32" s="54" t="s">
        <v>7393</v>
      </c>
      <c r="L32" s="2245" t="s">
        <v>7814</v>
      </c>
      <c r="M32" s="17"/>
      <c r="N32" s="17"/>
      <c r="O32" s="54"/>
      <c r="P32" s="295"/>
      <c r="Q32" s="1395"/>
      <c r="R32" s="21">
        <v>44848</v>
      </c>
    </row>
    <row r="33" spans="2:18" ht="19.5" customHeight="1">
      <c r="B33" s="34"/>
      <c r="C33" s="17">
        <v>12</v>
      </c>
      <c r="D33" s="16" t="s">
        <v>492</v>
      </c>
      <c r="E33" s="16" t="s">
        <v>492</v>
      </c>
      <c r="F33" s="54" t="s">
        <v>1234</v>
      </c>
      <c r="G33" s="54">
        <v>1</v>
      </c>
      <c r="H33" s="54">
        <v>210</v>
      </c>
      <c r="I33" s="278">
        <f t="shared" si="0"/>
        <v>210</v>
      </c>
      <c r="J33" s="295"/>
      <c r="K33" s="54" t="s">
        <v>882</v>
      </c>
      <c r="L33" s="2245" t="s">
        <v>7814</v>
      </c>
      <c r="M33" s="17"/>
      <c r="N33" s="17"/>
      <c r="O33" s="54"/>
      <c r="P33" s="295"/>
      <c r="Q33" s="1395"/>
      <c r="R33" s="21">
        <v>44848</v>
      </c>
    </row>
    <row r="34" spans="2:18" ht="19.5" customHeight="1">
      <c r="B34" s="34"/>
      <c r="C34" s="17">
        <v>12</v>
      </c>
      <c r="D34" s="16" t="s">
        <v>492</v>
      </c>
      <c r="E34" s="16" t="s">
        <v>492</v>
      </c>
      <c r="F34" s="54" t="s">
        <v>7845</v>
      </c>
      <c r="G34" s="54">
        <v>8</v>
      </c>
      <c r="H34" s="54">
        <v>630</v>
      </c>
      <c r="I34" s="278">
        <f t="shared" si="0"/>
        <v>5040</v>
      </c>
      <c r="J34" s="295"/>
      <c r="K34" s="54" t="s">
        <v>7846</v>
      </c>
      <c r="L34" s="2245" t="s">
        <v>7814</v>
      </c>
      <c r="M34" s="17"/>
      <c r="N34" s="17"/>
      <c r="O34" s="54"/>
      <c r="P34" s="295"/>
      <c r="Q34" s="1395"/>
      <c r="R34" s="21">
        <v>44848</v>
      </c>
    </row>
    <row r="35" spans="2:18" ht="19.5" customHeight="1">
      <c r="B35" s="34" t="s">
        <v>7847</v>
      </c>
      <c r="C35" s="17">
        <v>7</v>
      </c>
      <c r="D35" s="16" t="s">
        <v>492</v>
      </c>
      <c r="E35" s="16" t="s">
        <v>492</v>
      </c>
      <c r="F35" s="54" t="s">
        <v>5558</v>
      </c>
      <c r="G35" s="54">
        <v>2</v>
      </c>
      <c r="H35" s="54">
        <v>220</v>
      </c>
      <c r="I35" s="278">
        <f t="shared" si="0"/>
        <v>440</v>
      </c>
      <c r="J35" s="295"/>
      <c r="K35" s="54" t="s">
        <v>5222</v>
      </c>
      <c r="L35" s="2245" t="s">
        <v>7814</v>
      </c>
      <c r="M35" s="17"/>
      <c r="N35" s="17"/>
      <c r="O35" s="54"/>
      <c r="P35" s="295"/>
      <c r="Q35" s="1395"/>
      <c r="R35" s="21">
        <v>44848</v>
      </c>
    </row>
    <row r="36" spans="2:18" ht="19.5" customHeight="1">
      <c r="B36" s="34"/>
      <c r="C36" s="17">
        <v>7</v>
      </c>
      <c r="D36" s="16" t="s">
        <v>492</v>
      </c>
      <c r="E36" s="16" t="s">
        <v>492</v>
      </c>
      <c r="F36" s="54" t="s">
        <v>1233</v>
      </c>
      <c r="G36" s="54">
        <v>3</v>
      </c>
      <c r="H36" s="54">
        <v>160</v>
      </c>
      <c r="I36" s="278">
        <f t="shared" si="0"/>
        <v>480</v>
      </c>
      <c r="J36" s="295"/>
      <c r="K36" s="54" t="s">
        <v>633</v>
      </c>
      <c r="L36" s="2245" t="s">
        <v>7814</v>
      </c>
      <c r="M36" s="17"/>
      <c r="N36" s="17"/>
      <c r="O36" s="54"/>
      <c r="P36" s="295"/>
      <c r="Q36" s="1395"/>
      <c r="R36" s="21">
        <v>44848</v>
      </c>
    </row>
    <row r="37" spans="2:18" ht="19.5" customHeight="1">
      <c r="B37" s="34"/>
      <c r="C37" s="17">
        <v>7</v>
      </c>
      <c r="D37" s="16" t="s">
        <v>492</v>
      </c>
      <c r="E37" s="16" t="s">
        <v>492</v>
      </c>
      <c r="F37" s="54" t="s">
        <v>883</v>
      </c>
      <c r="G37" s="54">
        <v>3</v>
      </c>
      <c r="H37" s="54">
        <v>180</v>
      </c>
      <c r="I37" s="278">
        <f t="shared" si="0"/>
        <v>540</v>
      </c>
      <c r="J37" s="295"/>
      <c r="K37" s="54" t="s">
        <v>882</v>
      </c>
      <c r="L37" s="2245" t="s">
        <v>7814</v>
      </c>
      <c r="M37" s="17"/>
      <c r="N37" s="17"/>
      <c r="O37" s="54"/>
      <c r="P37" s="295"/>
      <c r="Q37" s="1395"/>
      <c r="R37" s="21">
        <v>44848</v>
      </c>
    </row>
    <row r="38" spans="2:18" ht="19.5" customHeight="1">
      <c r="B38" s="34"/>
      <c r="C38" s="17">
        <v>7</v>
      </c>
      <c r="D38" s="16" t="s">
        <v>492</v>
      </c>
      <c r="E38" s="16" t="s">
        <v>492</v>
      </c>
      <c r="F38" s="54" t="s">
        <v>3456</v>
      </c>
      <c r="G38" s="54">
        <v>2</v>
      </c>
      <c r="H38" s="54">
        <v>210</v>
      </c>
      <c r="I38" s="278">
        <f t="shared" si="0"/>
        <v>420</v>
      </c>
      <c r="J38" s="295"/>
      <c r="K38" s="54" t="s">
        <v>882</v>
      </c>
      <c r="L38" s="2245" t="s">
        <v>7814</v>
      </c>
      <c r="M38" s="17"/>
      <c r="N38" s="17"/>
      <c r="O38" s="54"/>
      <c r="P38" s="295"/>
      <c r="Q38" s="1395"/>
      <c r="R38" s="21">
        <v>44848</v>
      </c>
    </row>
    <row r="39" spans="2:18" ht="19.5" customHeight="1">
      <c r="B39" s="34"/>
      <c r="C39" s="17">
        <v>7</v>
      </c>
      <c r="D39" s="16" t="s">
        <v>492</v>
      </c>
      <c r="E39" s="16" t="s">
        <v>492</v>
      </c>
      <c r="F39" s="54" t="s">
        <v>1138</v>
      </c>
      <c r="G39" s="54">
        <v>2</v>
      </c>
      <c r="H39" s="54">
        <v>2970</v>
      </c>
      <c r="I39" s="278">
        <f t="shared" si="0"/>
        <v>5940</v>
      </c>
      <c r="J39" s="295"/>
      <c r="K39" s="54" t="s">
        <v>1139</v>
      </c>
      <c r="L39" s="2245" t="s">
        <v>7814</v>
      </c>
      <c r="M39" s="17"/>
      <c r="N39" s="17"/>
      <c r="O39" s="54"/>
      <c r="P39" s="295"/>
      <c r="Q39" s="1395"/>
      <c r="R39" s="21">
        <v>44848</v>
      </c>
    </row>
    <row r="40" spans="2:18" ht="19.5" customHeight="1">
      <c r="B40" s="34"/>
      <c r="C40" s="17">
        <v>7</v>
      </c>
      <c r="D40" s="16" t="s">
        <v>492</v>
      </c>
      <c r="E40" s="16" t="s">
        <v>492</v>
      </c>
      <c r="F40" s="54" t="s">
        <v>5557</v>
      </c>
      <c r="G40" s="54">
        <v>2</v>
      </c>
      <c r="H40" s="54">
        <v>270</v>
      </c>
      <c r="I40" s="278">
        <f t="shared" si="0"/>
        <v>540</v>
      </c>
      <c r="J40" s="295"/>
      <c r="K40" s="54" t="s">
        <v>1236</v>
      </c>
      <c r="L40" s="2245" t="s">
        <v>7814</v>
      </c>
      <c r="M40" s="17"/>
      <c r="N40" s="17"/>
      <c r="O40" s="54"/>
      <c r="P40" s="295"/>
      <c r="Q40" s="1395"/>
      <c r="R40" s="21">
        <v>44848</v>
      </c>
    </row>
    <row r="41" spans="2:18" ht="19.5" customHeight="1">
      <c r="B41" s="34"/>
      <c r="C41" s="17">
        <v>7</v>
      </c>
      <c r="D41" s="16" t="s">
        <v>492</v>
      </c>
      <c r="E41" s="16" t="s">
        <v>492</v>
      </c>
      <c r="F41" s="54" t="s">
        <v>6902</v>
      </c>
      <c r="G41" s="54">
        <v>5</v>
      </c>
      <c r="H41" s="54">
        <v>51</v>
      </c>
      <c r="I41" s="278">
        <f t="shared" si="0"/>
        <v>255</v>
      </c>
      <c r="J41" s="295"/>
      <c r="K41" s="54" t="s">
        <v>6903</v>
      </c>
      <c r="L41" s="2245" t="s">
        <v>7814</v>
      </c>
      <c r="M41" s="17"/>
      <c r="N41" s="17"/>
      <c r="O41" s="54"/>
      <c r="P41" s="295"/>
      <c r="Q41" s="1395"/>
      <c r="R41" s="21">
        <v>44848</v>
      </c>
    </row>
    <row r="42" spans="2:18" ht="19.5" customHeight="1">
      <c r="B42" s="34"/>
      <c r="C42" s="17">
        <v>7</v>
      </c>
      <c r="D42" s="16" t="s">
        <v>492</v>
      </c>
      <c r="E42" s="16" t="s">
        <v>492</v>
      </c>
      <c r="F42" s="54" t="s">
        <v>7848</v>
      </c>
      <c r="G42" s="54">
        <v>2</v>
      </c>
      <c r="H42" s="54">
        <v>190</v>
      </c>
      <c r="I42" s="278">
        <f t="shared" si="0"/>
        <v>380</v>
      </c>
      <c r="J42" s="295"/>
      <c r="K42" s="54" t="s">
        <v>7849</v>
      </c>
      <c r="L42" s="2245" t="s">
        <v>7814</v>
      </c>
      <c r="M42" s="17"/>
      <c r="N42" s="17"/>
      <c r="O42" s="54"/>
      <c r="P42" s="295"/>
      <c r="Q42" s="1395"/>
      <c r="R42" s="21">
        <v>44848</v>
      </c>
    </row>
    <row r="43" spans="2:18" ht="19.5" customHeight="1">
      <c r="B43" s="34"/>
      <c r="C43" s="17">
        <v>7</v>
      </c>
      <c r="D43" s="16" t="s">
        <v>492</v>
      </c>
      <c r="E43" s="16" t="s">
        <v>492</v>
      </c>
      <c r="F43" s="54" t="s">
        <v>7850</v>
      </c>
      <c r="G43" s="54">
        <v>1</v>
      </c>
      <c r="H43" s="54">
        <v>320</v>
      </c>
      <c r="I43" s="278">
        <f t="shared" si="0"/>
        <v>320</v>
      </c>
      <c r="J43" s="295"/>
      <c r="K43" s="54" t="s">
        <v>7851</v>
      </c>
      <c r="L43" s="2245" t="s">
        <v>7814</v>
      </c>
      <c r="M43" s="17"/>
      <c r="N43" s="17"/>
      <c r="O43" s="54"/>
      <c r="P43" s="295"/>
      <c r="Q43" s="1395"/>
      <c r="R43" s="21">
        <v>44848</v>
      </c>
    </row>
    <row r="44" spans="2:18" ht="19.5" customHeight="1">
      <c r="B44" s="34"/>
      <c r="C44" s="17">
        <v>7</v>
      </c>
      <c r="D44" s="16" t="s">
        <v>492</v>
      </c>
      <c r="E44" s="16" t="s">
        <v>492</v>
      </c>
      <c r="F44" s="54" t="s">
        <v>3472</v>
      </c>
      <c r="G44" s="54">
        <v>1</v>
      </c>
      <c r="H44" s="54">
        <v>260</v>
      </c>
      <c r="I44" s="278">
        <f t="shared" si="0"/>
        <v>260</v>
      </c>
      <c r="J44" s="295"/>
      <c r="K44" s="54" t="s">
        <v>7852</v>
      </c>
      <c r="L44" s="2245" t="s">
        <v>7814</v>
      </c>
      <c r="M44" s="17"/>
      <c r="N44" s="17"/>
      <c r="O44" s="54"/>
      <c r="P44" s="295"/>
      <c r="Q44" s="1395"/>
      <c r="R44" s="21">
        <v>44848</v>
      </c>
    </row>
    <row r="45" spans="2:18" ht="19.5" customHeight="1">
      <c r="B45" s="34"/>
      <c r="C45" s="17">
        <v>7</v>
      </c>
      <c r="D45" s="16" t="s">
        <v>492</v>
      </c>
      <c r="E45" s="16" t="s">
        <v>492</v>
      </c>
      <c r="F45" s="54" t="s">
        <v>1237</v>
      </c>
      <c r="G45" s="54">
        <v>3</v>
      </c>
      <c r="H45" s="54">
        <v>270</v>
      </c>
      <c r="I45" s="278">
        <f t="shared" si="0"/>
        <v>810</v>
      </c>
      <c r="J45" s="295"/>
      <c r="K45" s="54" t="s">
        <v>939</v>
      </c>
      <c r="L45" s="2245" t="s">
        <v>7814</v>
      </c>
      <c r="M45" s="17"/>
      <c r="N45" s="17"/>
      <c r="O45" s="54"/>
      <c r="P45" s="295"/>
      <c r="Q45" s="1395"/>
      <c r="R45" s="21">
        <v>44848</v>
      </c>
    </row>
    <row r="46" spans="2:18" ht="19.5" customHeight="1">
      <c r="B46" s="34"/>
      <c r="C46" s="17">
        <v>7</v>
      </c>
      <c r="D46" s="16" t="s">
        <v>492</v>
      </c>
      <c r="E46" s="16" t="s">
        <v>492</v>
      </c>
      <c r="F46" s="54" t="s">
        <v>7853</v>
      </c>
      <c r="G46" s="54">
        <v>1</v>
      </c>
      <c r="H46" s="54">
        <v>5950</v>
      </c>
      <c r="I46" s="278">
        <f t="shared" si="0"/>
        <v>5950</v>
      </c>
      <c r="J46" s="295"/>
      <c r="K46" s="54" t="s">
        <v>7854</v>
      </c>
      <c r="L46" s="2245" t="s">
        <v>7814</v>
      </c>
      <c r="M46" s="17"/>
      <c r="N46" s="17"/>
      <c r="O46" s="54"/>
      <c r="P46" s="295"/>
      <c r="Q46" s="1395"/>
      <c r="R46" s="21">
        <v>44848</v>
      </c>
    </row>
    <row r="47" spans="2:18" ht="19.5" customHeight="1">
      <c r="B47" s="34"/>
      <c r="C47" s="17">
        <v>7</v>
      </c>
      <c r="D47" s="16" t="s">
        <v>492</v>
      </c>
      <c r="E47" s="16" t="s">
        <v>492</v>
      </c>
      <c r="F47" s="54" t="s">
        <v>7855</v>
      </c>
      <c r="G47" s="54">
        <v>1</v>
      </c>
      <c r="H47" s="54">
        <v>860</v>
      </c>
      <c r="I47" s="278">
        <f t="shared" si="0"/>
        <v>860</v>
      </c>
      <c r="J47" s="295"/>
      <c r="K47" s="54" t="s">
        <v>7856</v>
      </c>
      <c r="L47" s="2245" t="s">
        <v>7814</v>
      </c>
      <c r="M47" s="17"/>
      <c r="N47" s="17"/>
      <c r="O47" s="54"/>
      <c r="P47" s="295"/>
      <c r="Q47" s="1395"/>
      <c r="R47" s="21">
        <v>44848</v>
      </c>
    </row>
    <row r="48" spans="2:18" s="120" customFormat="1" ht="19.5" customHeight="1">
      <c r="B48" s="34"/>
      <c r="C48" s="93">
        <v>7</v>
      </c>
      <c r="D48" s="73" t="s">
        <v>96</v>
      </c>
      <c r="E48" s="73" t="s">
        <v>80</v>
      </c>
      <c r="F48" s="91" t="s">
        <v>7857</v>
      </c>
      <c r="G48" s="91">
        <v>1</v>
      </c>
      <c r="H48" s="156">
        <v>1880</v>
      </c>
      <c r="I48" s="156">
        <f t="shared" si="0"/>
        <v>1880</v>
      </c>
      <c r="J48" s="133"/>
      <c r="K48" s="91" t="s">
        <v>727</v>
      </c>
      <c r="L48" s="2246"/>
      <c r="M48" s="93"/>
      <c r="N48" s="57">
        <v>44839</v>
      </c>
      <c r="O48" s="91"/>
      <c r="P48" s="133"/>
      <c r="Q48" s="57">
        <v>44839</v>
      </c>
      <c r="R48" s="74">
        <v>44845</v>
      </c>
    </row>
    <row r="49" spans="2:18" s="120" customFormat="1" ht="19.5" customHeight="1">
      <c r="B49" s="34"/>
      <c r="C49" s="93">
        <v>7</v>
      </c>
      <c r="D49" s="73" t="s">
        <v>96</v>
      </c>
      <c r="E49" s="73" t="s">
        <v>80</v>
      </c>
      <c r="F49" s="91" t="s">
        <v>7858</v>
      </c>
      <c r="G49" s="91">
        <v>2</v>
      </c>
      <c r="H49" s="156">
        <v>4200</v>
      </c>
      <c r="I49" s="156">
        <f t="shared" si="0"/>
        <v>8400</v>
      </c>
      <c r="J49" s="133"/>
      <c r="K49" s="91" t="s">
        <v>727</v>
      </c>
      <c r="L49" s="2246"/>
      <c r="M49" s="93"/>
      <c r="N49" s="57">
        <v>44839</v>
      </c>
      <c r="O49" s="91"/>
      <c r="P49" s="133"/>
      <c r="Q49" s="57">
        <v>44839</v>
      </c>
      <c r="R49" s="74">
        <v>44845</v>
      </c>
    </row>
    <row r="50" spans="2:18" s="120" customFormat="1" ht="19.5" customHeight="1">
      <c r="B50" s="34"/>
      <c r="C50" s="93">
        <v>7</v>
      </c>
      <c r="D50" s="73" t="s">
        <v>96</v>
      </c>
      <c r="E50" s="73" t="s">
        <v>80</v>
      </c>
      <c r="F50" s="91" t="s">
        <v>7859</v>
      </c>
      <c r="G50" s="91">
        <v>2</v>
      </c>
      <c r="H50" s="156">
        <v>1970</v>
      </c>
      <c r="I50" s="156">
        <f t="shared" si="0"/>
        <v>3940</v>
      </c>
      <c r="J50" s="133"/>
      <c r="K50" s="91" t="s">
        <v>1145</v>
      </c>
      <c r="L50" s="2246"/>
      <c r="M50" s="93"/>
      <c r="N50" s="57">
        <v>44839</v>
      </c>
      <c r="O50" s="91"/>
      <c r="P50" s="133"/>
      <c r="Q50" s="57">
        <v>44839</v>
      </c>
      <c r="R50" s="74">
        <v>44845</v>
      </c>
    </row>
    <row r="51" spans="2:18" s="120" customFormat="1" ht="19.5" customHeight="1">
      <c r="B51" s="34"/>
      <c r="C51" s="93">
        <v>7</v>
      </c>
      <c r="D51" s="73" t="s">
        <v>96</v>
      </c>
      <c r="E51" s="73" t="s">
        <v>80</v>
      </c>
      <c r="F51" s="91" t="s">
        <v>7860</v>
      </c>
      <c r="G51" s="91">
        <v>1</v>
      </c>
      <c r="H51" s="156">
        <v>1460</v>
      </c>
      <c r="I51" s="156">
        <f t="shared" si="0"/>
        <v>1460</v>
      </c>
      <c r="J51" s="133"/>
      <c r="K51" s="91" t="s">
        <v>736</v>
      </c>
      <c r="L51" s="2246"/>
      <c r="M51" s="93"/>
      <c r="N51" s="57">
        <v>44839</v>
      </c>
      <c r="O51" s="91"/>
      <c r="P51" s="133"/>
      <c r="Q51" s="57">
        <v>44839</v>
      </c>
      <c r="R51" s="74">
        <v>44845</v>
      </c>
    </row>
    <row r="52" spans="2:18" s="120" customFormat="1" ht="19.5" customHeight="1">
      <c r="B52" s="34"/>
      <c r="C52" s="93">
        <v>7</v>
      </c>
      <c r="D52" s="73" t="s">
        <v>96</v>
      </c>
      <c r="E52" s="73" t="s">
        <v>80</v>
      </c>
      <c r="F52" s="91" t="s">
        <v>7861</v>
      </c>
      <c r="G52" s="91">
        <v>1</v>
      </c>
      <c r="H52" s="156">
        <v>1670</v>
      </c>
      <c r="I52" s="156">
        <f t="shared" si="0"/>
        <v>1670</v>
      </c>
      <c r="J52" s="133"/>
      <c r="K52" s="91" t="s">
        <v>7862</v>
      </c>
      <c r="L52" s="2246"/>
      <c r="M52" s="93"/>
      <c r="N52" s="57">
        <v>44839</v>
      </c>
      <c r="O52" s="91"/>
      <c r="P52" s="133"/>
      <c r="Q52" s="57">
        <v>44839</v>
      </c>
      <c r="R52" s="74">
        <v>44845</v>
      </c>
    </row>
    <row r="53" spans="2:18" s="120" customFormat="1" ht="19.5" customHeight="1">
      <c r="B53" s="34"/>
      <c r="C53" s="93">
        <v>7</v>
      </c>
      <c r="D53" s="73" t="s">
        <v>492</v>
      </c>
      <c r="E53" s="73" t="s">
        <v>492</v>
      </c>
      <c r="F53" s="91" t="s">
        <v>7863</v>
      </c>
      <c r="G53" s="91">
        <v>1</v>
      </c>
      <c r="H53" s="156">
        <v>6544</v>
      </c>
      <c r="I53" s="156">
        <f t="shared" si="0"/>
        <v>6544</v>
      </c>
      <c r="J53" s="133"/>
      <c r="K53" s="91" t="s">
        <v>7864</v>
      </c>
      <c r="L53" s="2247" t="s">
        <v>7814</v>
      </c>
      <c r="M53" s="93"/>
      <c r="N53" s="57">
        <v>44838</v>
      </c>
      <c r="O53" s="91"/>
      <c r="P53" s="133"/>
      <c r="Q53" s="2248"/>
      <c r="R53" s="74">
        <v>44838</v>
      </c>
    </row>
    <row r="54" spans="2:18" ht="19.5" customHeight="1">
      <c r="B54" s="27" t="s">
        <v>7865</v>
      </c>
      <c r="C54" s="17">
        <v>8</v>
      </c>
      <c r="D54" s="16" t="s">
        <v>492</v>
      </c>
      <c r="E54" s="16" t="s">
        <v>492</v>
      </c>
      <c r="F54" s="54" t="s">
        <v>5217</v>
      </c>
      <c r="G54" s="54">
        <v>4</v>
      </c>
      <c r="H54" s="54">
        <v>360</v>
      </c>
      <c r="I54" s="278">
        <f t="shared" si="0"/>
        <v>1440</v>
      </c>
      <c r="J54" s="295"/>
      <c r="K54" s="54" t="s">
        <v>5218</v>
      </c>
      <c r="L54" s="2245" t="s">
        <v>7814</v>
      </c>
      <c r="M54" s="17"/>
      <c r="N54" s="56"/>
      <c r="O54" s="54"/>
      <c r="P54" s="295"/>
      <c r="Q54" s="1395"/>
      <c r="R54" s="21">
        <v>44848</v>
      </c>
    </row>
    <row r="55" spans="2:18" ht="19.5" customHeight="1">
      <c r="B55" s="34"/>
      <c r="C55" s="17">
        <v>8</v>
      </c>
      <c r="D55" s="16" t="s">
        <v>492</v>
      </c>
      <c r="E55" s="16" t="s">
        <v>492</v>
      </c>
      <c r="F55" s="54" t="s">
        <v>7866</v>
      </c>
      <c r="G55" s="54">
        <v>1</v>
      </c>
      <c r="H55" s="54">
        <v>2950</v>
      </c>
      <c r="I55" s="278">
        <f t="shared" si="0"/>
        <v>2950</v>
      </c>
      <c r="J55" s="295"/>
      <c r="K55" s="54" t="s">
        <v>7867</v>
      </c>
      <c r="L55" s="2245" t="s">
        <v>7814</v>
      </c>
      <c r="M55" s="17"/>
      <c r="N55" s="17"/>
      <c r="O55" s="54"/>
      <c r="P55" s="295"/>
      <c r="Q55" s="1395"/>
      <c r="R55" s="21">
        <v>44848</v>
      </c>
    </row>
    <row r="56" spans="2:18" ht="19.5" customHeight="1">
      <c r="B56" s="34"/>
      <c r="C56" s="17">
        <v>8</v>
      </c>
      <c r="D56" s="16" t="s">
        <v>492</v>
      </c>
      <c r="E56" s="16" t="s">
        <v>492</v>
      </c>
      <c r="F56" s="54" t="s">
        <v>7868</v>
      </c>
      <c r="G56" s="54">
        <v>1</v>
      </c>
      <c r="H56" s="54">
        <v>2020</v>
      </c>
      <c r="I56" s="278">
        <f t="shared" si="0"/>
        <v>2020</v>
      </c>
      <c r="J56" s="295"/>
      <c r="K56" s="54" t="s">
        <v>7869</v>
      </c>
      <c r="L56" s="2245" t="s">
        <v>7814</v>
      </c>
      <c r="M56" s="17"/>
      <c r="N56" s="56"/>
      <c r="O56" s="54"/>
      <c r="P56" s="295"/>
      <c r="Q56" s="1395"/>
      <c r="R56" s="21">
        <v>44848</v>
      </c>
    </row>
    <row r="57" spans="2:18" ht="19.5" customHeight="1">
      <c r="B57" s="42"/>
      <c r="C57" s="17">
        <v>8</v>
      </c>
      <c r="D57" s="16" t="s">
        <v>7870</v>
      </c>
      <c r="E57" s="16" t="s">
        <v>1291</v>
      </c>
      <c r="F57" s="54" t="s">
        <v>7871</v>
      </c>
      <c r="G57" s="54">
        <v>1</v>
      </c>
      <c r="H57" s="278">
        <v>2700</v>
      </c>
      <c r="I57" s="278">
        <f t="shared" si="0"/>
        <v>2700</v>
      </c>
      <c r="J57" s="295"/>
      <c r="K57" s="54" t="s">
        <v>7872</v>
      </c>
      <c r="L57" s="2249"/>
      <c r="M57" s="482"/>
      <c r="N57" s="56">
        <v>44838</v>
      </c>
      <c r="O57" s="54"/>
      <c r="P57" s="295"/>
      <c r="Q57" s="1395"/>
      <c r="R57" s="21">
        <v>44840</v>
      </c>
    </row>
    <row r="58" spans="2:18" ht="19.5" customHeight="1">
      <c r="B58" s="27" t="s">
        <v>7873</v>
      </c>
      <c r="C58" s="1606">
        <v>6</v>
      </c>
      <c r="D58" s="16" t="s">
        <v>492</v>
      </c>
      <c r="E58" s="16" t="s">
        <v>492</v>
      </c>
      <c r="F58" s="54" t="s">
        <v>2444</v>
      </c>
      <c r="G58" s="54">
        <v>1</v>
      </c>
      <c r="H58" s="54">
        <v>251</v>
      </c>
      <c r="I58" s="278">
        <f t="shared" si="0"/>
        <v>251</v>
      </c>
      <c r="J58" s="295"/>
      <c r="K58" s="54" t="s">
        <v>2445</v>
      </c>
      <c r="L58" s="2245" t="s">
        <v>7814</v>
      </c>
      <c r="M58" s="17"/>
      <c r="N58" s="17"/>
      <c r="O58" s="54"/>
      <c r="P58" s="295"/>
      <c r="Q58" s="1395"/>
      <c r="R58" s="21">
        <v>44848</v>
      </c>
    </row>
    <row r="59" spans="2:18" ht="19.5" customHeight="1">
      <c r="B59" s="34"/>
      <c r="C59" s="1606">
        <v>6</v>
      </c>
      <c r="D59" s="16" t="s">
        <v>492</v>
      </c>
      <c r="E59" s="16" t="s">
        <v>492</v>
      </c>
      <c r="F59" s="54" t="s">
        <v>1695</v>
      </c>
      <c r="G59" s="54">
        <v>1</v>
      </c>
      <c r="H59" s="54">
        <v>958</v>
      </c>
      <c r="I59" s="278">
        <f t="shared" si="0"/>
        <v>958</v>
      </c>
      <c r="J59" s="295"/>
      <c r="K59" s="54" t="s">
        <v>1696</v>
      </c>
      <c r="L59" s="2245" t="s">
        <v>7814</v>
      </c>
      <c r="M59" s="170"/>
      <c r="N59" s="170"/>
      <c r="O59" s="1039"/>
      <c r="P59" s="2012"/>
      <c r="Q59" s="2250"/>
      <c r="R59" s="21">
        <v>44848</v>
      </c>
    </row>
    <row r="60" spans="2:18" ht="19.5" customHeight="1">
      <c r="B60" s="34"/>
      <c r="C60" s="1606">
        <v>6</v>
      </c>
      <c r="D60" s="16" t="s">
        <v>492</v>
      </c>
      <c r="E60" s="16" t="s">
        <v>492</v>
      </c>
      <c r="F60" s="54" t="s">
        <v>481</v>
      </c>
      <c r="G60" s="54">
        <v>1</v>
      </c>
      <c r="H60" s="54">
        <v>5117</v>
      </c>
      <c r="I60" s="278">
        <f t="shared" si="0"/>
        <v>5117</v>
      </c>
      <c r="J60" s="295"/>
      <c r="K60" s="54" t="s">
        <v>482</v>
      </c>
      <c r="L60" s="2245" t="s">
        <v>7814</v>
      </c>
      <c r="M60" s="170"/>
      <c r="N60" s="170"/>
      <c r="O60" s="1039"/>
      <c r="P60" s="2012"/>
      <c r="Q60" s="2250"/>
      <c r="R60" s="21">
        <v>44848</v>
      </c>
    </row>
    <row r="61" spans="2:18" ht="19.5" customHeight="1">
      <c r="B61" s="34"/>
      <c r="C61" s="1606">
        <v>6</v>
      </c>
      <c r="D61" s="16" t="s">
        <v>492</v>
      </c>
      <c r="E61" s="16" t="s">
        <v>492</v>
      </c>
      <c r="F61" s="54" t="s">
        <v>2293</v>
      </c>
      <c r="G61" s="54">
        <v>1</v>
      </c>
      <c r="H61" s="54">
        <v>3491</v>
      </c>
      <c r="I61" s="278">
        <f t="shared" si="0"/>
        <v>3491</v>
      </c>
      <c r="J61" s="295"/>
      <c r="K61" s="54" t="s">
        <v>1662</v>
      </c>
      <c r="L61" s="2245" t="s">
        <v>7814</v>
      </c>
      <c r="M61" s="170"/>
      <c r="N61" s="170"/>
      <c r="O61" s="1039"/>
      <c r="P61" s="2012"/>
      <c r="Q61" s="2250"/>
      <c r="R61" s="21">
        <v>44848</v>
      </c>
    </row>
    <row r="62" spans="2:18" ht="19.5" customHeight="1">
      <c r="B62" s="42"/>
      <c r="C62" s="2251">
        <v>6</v>
      </c>
      <c r="D62" s="186" t="s">
        <v>492</v>
      </c>
      <c r="E62" s="186" t="s">
        <v>492</v>
      </c>
      <c r="F62" s="1039" t="s">
        <v>6722</v>
      </c>
      <c r="G62" s="1039">
        <v>1</v>
      </c>
      <c r="H62" s="1039">
        <v>6365</v>
      </c>
      <c r="I62" s="746">
        <f t="shared" si="0"/>
        <v>6365</v>
      </c>
      <c r="J62" s="2012"/>
      <c r="K62" s="1039" t="s">
        <v>6723</v>
      </c>
      <c r="L62" s="2245" t="s">
        <v>7814</v>
      </c>
      <c r="M62" s="170"/>
      <c r="N62" s="170"/>
      <c r="O62" s="1039"/>
      <c r="P62" s="2012"/>
      <c r="Q62" s="2250"/>
      <c r="R62" s="1041">
        <v>44848</v>
      </c>
    </row>
    <row r="63" spans="2:18" s="120" customFormat="1" ht="19.5" customHeight="1">
      <c r="B63" s="2252"/>
      <c r="C63" s="2253">
        <v>6</v>
      </c>
      <c r="D63" s="73" t="s">
        <v>492</v>
      </c>
      <c r="E63" s="73" t="s">
        <v>492</v>
      </c>
      <c r="F63" s="91" t="s">
        <v>3066</v>
      </c>
      <c r="G63" s="91">
        <v>2</v>
      </c>
      <c r="H63" s="91">
        <v>1720</v>
      </c>
      <c r="I63" s="156">
        <f t="shared" si="0"/>
        <v>3440</v>
      </c>
      <c r="J63" s="133"/>
      <c r="K63" s="91" t="s">
        <v>7874</v>
      </c>
      <c r="L63" s="93"/>
      <c r="M63" s="2234"/>
      <c r="N63" s="2254">
        <v>44851</v>
      </c>
      <c r="O63" s="2255"/>
      <c r="P63" s="2256"/>
      <c r="Q63" s="2257"/>
      <c r="R63" s="2237">
        <v>44852</v>
      </c>
    </row>
    <row r="64" spans="2:18" ht="19.5" customHeight="1">
      <c r="B64" s="17"/>
      <c r="C64" s="17"/>
      <c r="D64" s="17" t="s">
        <v>662</v>
      </c>
      <c r="E64" s="17" t="s">
        <v>662</v>
      </c>
      <c r="F64" s="54" t="s">
        <v>1410</v>
      </c>
      <c r="G64" s="51">
        <v>50</v>
      </c>
      <c r="H64" s="1181">
        <v>5000</v>
      </c>
      <c r="I64" s="278">
        <f t="shared" si="0"/>
        <v>250000</v>
      </c>
      <c r="J64" s="295"/>
      <c r="K64" s="54"/>
      <c r="L64" s="17"/>
      <c r="M64" s="17"/>
      <c r="N64" s="17"/>
      <c r="O64" s="54"/>
      <c r="P64" s="295"/>
      <c r="Q64" s="1395"/>
      <c r="R64" s="184"/>
    </row>
    <row r="65" spans="2:18" ht="19.5" customHeight="1">
      <c r="B65" s="17"/>
      <c r="C65" s="17"/>
      <c r="D65" s="17" t="s">
        <v>662</v>
      </c>
      <c r="E65" s="17" t="s">
        <v>662</v>
      </c>
      <c r="F65" s="54" t="s">
        <v>664</v>
      </c>
      <c r="G65" s="51">
        <v>20</v>
      </c>
      <c r="H65" s="1181">
        <v>5000</v>
      </c>
      <c r="I65" s="278">
        <f t="shared" si="0"/>
        <v>100000</v>
      </c>
      <c r="J65" s="295"/>
      <c r="K65" s="54"/>
      <c r="L65" s="17"/>
      <c r="M65" s="17"/>
      <c r="N65" s="17"/>
      <c r="O65" s="54"/>
      <c r="P65" s="295"/>
      <c r="Q65" s="1395"/>
      <c r="R65" s="184"/>
    </row>
    <row r="66" spans="2:18" s="551" customFormat="1" ht="19.5" customHeight="1">
      <c r="B66" s="358"/>
      <c r="C66" s="358">
        <v>6</v>
      </c>
      <c r="D66" s="542" t="s">
        <v>492</v>
      </c>
      <c r="E66" s="542" t="s">
        <v>492</v>
      </c>
      <c r="F66" s="325" t="s">
        <v>7875</v>
      </c>
      <c r="G66" s="325">
        <v>2</v>
      </c>
      <c r="H66" s="325">
        <v>1310</v>
      </c>
      <c r="I66" s="545">
        <f>G66*H66</f>
        <v>2620</v>
      </c>
      <c r="J66" s="358"/>
      <c r="K66" s="325" t="s">
        <v>5182</v>
      </c>
      <c r="L66" s="358" t="s">
        <v>7814</v>
      </c>
      <c r="M66" s="358"/>
      <c r="N66" s="550">
        <v>44853</v>
      </c>
      <c r="O66" s="325"/>
      <c r="P66" s="1410"/>
      <c r="Q66" s="2258"/>
      <c r="R66" s="380">
        <v>44854</v>
      </c>
    </row>
  </sheetData>
  <mergeCells count="11">
    <mergeCell ref="B13:B27"/>
    <mergeCell ref="B28:B34"/>
    <mergeCell ref="B35:B53"/>
    <mergeCell ref="B54:B57"/>
    <mergeCell ref="B58:B62"/>
    <mergeCell ref="B2:E2"/>
    <mergeCell ref="H2:J2"/>
    <mergeCell ref="B3:E3"/>
    <mergeCell ref="B4:E4"/>
    <mergeCell ref="B5:E5"/>
    <mergeCell ref="B6:E6"/>
  </mergeCells>
  <phoneticPr fontId="3"/>
  <pageMargins left="0.2" right="0.2" top="0.75" bottom="0.75" header="0.3" footer="0.3"/>
  <pageSetup paperSize="9" orientation="landscape" r:id="rId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B7802-E2BB-48AC-9642-AB72E7034EB1}">
  <dimension ref="A1:D6"/>
  <sheetViews>
    <sheetView view="pageBreakPreview" zoomScale="60" zoomScaleNormal="100" workbookViewId="0">
      <selection activeCell="F3" sqref="F3"/>
    </sheetView>
  </sheetViews>
  <sheetFormatPr defaultRowHeight="18.75"/>
  <cols>
    <col min="1" max="3" width="9" style="3"/>
    <col min="4" max="4" width="37.125" style="3" customWidth="1"/>
    <col min="5" max="259" width="9" style="3"/>
    <col min="260" max="260" width="37.125" style="3" customWidth="1"/>
    <col min="261" max="515" width="9" style="3"/>
    <col min="516" max="516" width="37.125" style="3" customWidth="1"/>
    <col min="517" max="771" width="9" style="3"/>
    <col min="772" max="772" width="37.125" style="3" customWidth="1"/>
    <col min="773" max="1027" width="9" style="3"/>
    <col min="1028" max="1028" width="37.125" style="3" customWidth="1"/>
    <col min="1029" max="1283" width="9" style="3"/>
    <col min="1284" max="1284" width="37.125" style="3" customWidth="1"/>
    <col min="1285" max="1539" width="9" style="3"/>
    <col min="1540" max="1540" width="37.125" style="3" customWidth="1"/>
    <col min="1541" max="1795" width="9" style="3"/>
    <col min="1796" max="1796" width="37.125" style="3" customWidth="1"/>
    <col min="1797" max="2051" width="9" style="3"/>
    <col min="2052" max="2052" width="37.125" style="3" customWidth="1"/>
    <col min="2053" max="2307" width="9" style="3"/>
    <col min="2308" max="2308" width="37.125" style="3" customWidth="1"/>
    <col min="2309" max="2563" width="9" style="3"/>
    <col min="2564" max="2564" width="37.125" style="3" customWidth="1"/>
    <col min="2565" max="2819" width="9" style="3"/>
    <col min="2820" max="2820" width="37.125" style="3" customWidth="1"/>
    <col min="2821" max="3075" width="9" style="3"/>
    <col min="3076" max="3076" width="37.125" style="3" customWidth="1"/>
    <col min="3077" max="3331" width="9" style="3"/>
    <col min="3332" max="3332" width="37.125" style="3" customWidth="1"/>
    <col min="3333" max="3587" width="9" style="3"/>
    <col min="3588" max="3588" width="37.125" style="3" customWidth="1"/>
    <col min="3589" max="3843" width="9" style="3"/>
    <col min="3844" max="3844" width="37.125" style="3" customWidth="1"/>
    <col min="3845" max="4099" width="9" style="3"/>
    <col min="4100" max="4100" width="37.125" style="3" customWidth="1"/>
    <col min="4101" max="4355" width="9" style="3"/>
    <col min="4356" max="4356" width="37.125" style="3" customWidth="1"/>
    <col min="4357" max="4611" width="9" style="3"/>
    <col min="4612" max="4612" width="37.125" style="3" customWidth="1"/>
    <col min="4613" max="4867" width="9" style="3"/>
    <col min="4868" max="4868" width="37.125" style="3" customWidth="1"/>
    <col min="4869" max="5123" width="9" style="3"/>
    <col min="5124" max="5124" width="37.125" style="3" customWidth="1"/>
    <col min="5125" max="5379" width="9" style="3"/>
    <col min="5380" max="5380" width="37.125" style="3" customWidth="1"/>
    <col min="5381" max="5635" width="9" style="3"/>
    <col min="5636" max="5636" width="37.125" style="3" customWidth="1"/>
    <col min="5637" max="5891" width="9" style="3"/>
    <col min="5892" max="5892" width="37.125" style="3" customWidth="1"/>
    <col min="5893" max="6147" width="9" style="3"/>
    <col min="6148" max="6148" width="37.125" style="3" customWidth="1"/>
    <col min="6149" max="6403" width="9" style="3"/>
    <col min="6404" max="6404" width="37.125" style="3" customWidth="1"/>
    <col min="6405" max="6659" width="9" style="3"/>
    <col min="6660" max="6660" width="37.125" style="3" customWidth="1"/>
    <col min="6661" max="6915" width="9" style="3"/>
    <col min="6916" max="6916" width="37.125" style="3" customWidth="1"/>
    <col min="6917" max="7171" width="9" style="3"/>
    <col min="7172" max="7172" width="37.125" style="3" customWidth="1"/>
    <col min="7173" max="7427" width="9" style="3"/>
    <col min="7428" max="7428" width="37.125" style="3" customWidth="1"/>
    <col min="7429" max="7683" width="9" style="3"/>
    <col min="7684" max="7684" width="37.125" style="3" customWidth="1"/>
    <col min="7685" max="7939" width="9" style="3"/>
    <col min="7940" max="7940" width="37.125" style="3" customWidth="1"/>
    <col min="7941" max="8195" width="9" style="3"/>
    <col min="8196" max="8196" width="37.125" style="3" customWidth="1"/>
    <col min="8197" max="8451" width="9" style="3"/>
    <col min="8452" max="8452" width="37.125" style="3" customWidth="1"/>
    <col min="8453" max="8707" width="9" style="3"/>
    <col min="8708" max="8708" width="37.125" style="3" customWidth="1"/>
    <col min="8709" max="8963" width="9" style="3"/>
    <col min="8964" max="8964" width="37.125" style="3" customWidth="1"/>
    <col min="8965" max="9219" width="9" style="3"/>
    <col min="9220" max="9220" width="37.125" style="3" customWidth="1"/>
    <col min="9221" max="9475" width="9" style="3"/>
    <col min="9476" max="9476" width="37.125" style="3" customWidth="1"/>
    <col min="9477" max="9731" width="9" style="3"/>
    <col min="9732" max="9732" width="37.125" style="3" customWidth="1"/>
    <col min="9733" max="9987" width="9" style="3"/>
    <col min="9988" max="9988" width="37.125" style="3" customWidth="1"/>
    <col min="9989" max="10243" width="9" style="3"/>
    <col min="10244" max="10244" width="37.125" style="3" customWidth="1"/>
    <col min="10245" max="10499" width="9" style="3"/>
    <col min="10500" max="10500" width="37.125" style="3" customWidth="1"/>
    <col min="10501" max="10755" width="9" style="3"/>
    <col min="10756" max="10756" width="37.125" style="3" customWidth="1"/>
    <col min="10757" max="11011" width="9" style="3"/>
    <col min="11012" max="11012" width="37.125" style="3" customWidth="1"/>
    <col min="11013" max="11267" width="9" style="3"/>
    <col min="11268" max="11268" width="37.125" style="3" customWidth="1"/>
    <col min="11269" max="11523" width="9" style="3"/>
    <col min="11524" max="11524" width="37.125" style="3" customWidth="1"/>
    <col min="11525" max="11779" width="9" style="3"/>
    <col min="11780" max="11780" width="37.125" style="3" customWidth="1"/>
    <col min="11781" max="12035" width="9" style="3"/>
    <col min="12036" max="12036" width="37.125" style="3" customWidth="1"/>
    <col min="12037" max="12291" width="9" style="3"/>
    <col min="12292" max="12292" width="37.125" style="3" customWidth="1"/>
    <col min="12293" max="12547" width="9" style="3"/>
    <col min="12548" max="12548" width="37.125" style="3" customWidth="1"/>
    <col min="12549" max="12803" width="9" style="3"/>
    <col min="12804" max="12804" width="37.125" style="3" customWidth="1"/>
    <col min="12805" max="13059" width="9" style="3"/>
    <col min="13060" max="13060" width="37.125" style="3" customWidth="1"/>
    <col min="13061" max="13315" width="9" style="3"/>
    <col min="13316" max="13316" width="37.125" style="3" customWidth="1"/>
    <col min="13317" max="13571" width="9" style="3"/>
    <col min="13572" max="13572" width="37.125" style="3" customWidth="1"/>
    <col min="13573" max="13827" width="9" style="3"/>
    <col min="13828" max="13828" width="37.125" style="3" customWidth="1"/>
    <col min="13829" max="14083" width="9" style="3"/>
    <col min="14084" max="14084" width="37.125" style="3" customWidth="1"/>
    <col min="14085" max="14339" width="9" style="3"/>
    <col min="14340" max="14340" width="37.125" style="3" customWidth="1"/>
    <col min="14341" max="14595" width="9" style="3"/>
    <col min="14596" max="14596" width="37.125" style="3" customWidth="1"/>
    <col min="14597" max="14851" width="9" style="3"/>
    <col min="14852" max="14852" width="37.125" style="3" customWidth="1"/>
    <col min="14853" max="15107" width="9" style="3"/>
    <col min="15108" max="15108" width="37.125" style="3" customWidth="1"/>
    <col min="15109" max="15363" width="9" style="3"/>
    <col min="15364" max="15364" width="37.125" style="3" customWidth="1"/>
    <col min="15365" max="15619" width="9" style="3"/>
    <col min="15620" max="15620" width="37.125" style="3" customWidth="1"/>
    <col min="15621" max="15875" width="9" style="3"/>
    <col min="15876" max="15876" width="37.125" style="3" customWidth="1"/>
    <col min="15877" max="16131" width="9" style="3"/>
    <col min="16132" max="16132" width="37.125" style="3" customWidth="1"/>
    <col min="16133" max="16384" width="9" style="3"/>
  </cols>
  <sheetData>
    <row r="1" spans="1:4" ht="24">
      <c r="A1" s="1609" t="s">
        <v>0</v>
      </c>
      <c r="B1" s="1609"/>
      <c r="C1" s="1609"/>
      <c r="D1" s="1610" t="s">
        <v>4338</v>
      </c>
    </row>
    <row r="2" spans="1:4" ht="24">
      <c r="A2" s="1609" t="s">
        <v>3</v>
      </c>
      <c r="B2" s="1609"/>
      <c r="C2" s="1609"/>
      <c r="D2" s="123" t="s">
        <v>4339</v>
      </c>
    </row>
    <row r="3" spans="1:4" ht="24">
      <c r="A3" s="1609" t="s">
        <v>5</v>
      </c>
      <c r="B3" s="1609"/>
      <c r="C3" s="1609"/>
      <c r="D3" s="123">
        <v>188700</v>
      </c>
    </row>
    <row r="4" spans="1:4" ht="24">
      <c r="A4" s="1609" t="s">
        <v>6</v>
      </c>
      <c r="B4" s="1609"/>
      <c r="C4" s="1609"/>
      <c r="D4" s="124"/>
    </row>
    <row r="5" spans="1:4" ht="24">
      <c r="A5" s="1609" t="s">
        <v>8</v>
      </c>
      <c r="B5" s="1609"/>
      <c r="C5" s="1609"/>
      <c r="D5" s="124"/>
    </row>
    <row r="6" spans="1:4">
      <c r="A6" s="9"/>
    </row>
  </sheetData>
  <mergeCells count="5">
    <mergeCell ref="A1:C1"/>
    <mergeCell ref="A2:C2"/>
    <mergeCell ref="A3:C3"/>
    <mergeCell ref="A4:C4"/>
    <mergeCell ref="A5:C5"/>
  </mergeCells>
  <phoneticPr fontId="3"/>
  <pageMargins left="0.70866141732283472" right="0.70866141732283472" top="0.74803149606299213" bottom="0.74803149606299213" header="0.31496062992125984" footer="0.31496062992125984"/>
  <pageSetup paperSize="9" scale="141" orientation="portrait" r:id="rId1"/>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36828-C4B4-4AD6-8D48-B59FB61E0518}">
  <dimension ref="B2:Q65"/>
  <sheetViews>
    <sheetView zoomScale="70" zoomScaleNormal="70" workbookViewId="0">
      <pane xSplit="10" ySplit="8" topLeftCell="L33" activePane="bottomRight" state="frozen"/>
      <selection pane="topRight" activeCell="K1" sqref="K1"/>
      <selection pane="bottomLeft" activeCell="A9" sqref="A9"/>
      <selection pane="bottomRight" activeCell="Q12" sqref="Q12"/>
    </sheetView>
  </sheetViews>
  <sheetFormatPr defaultRowHeight="18.75"/>
  <cols>
    <col min="1" max="1" width="2.625" style="3" customWidth="1"/>
    <col min="2" max="2" width="13.875" style="9" bestFit="1" customWidth="1"/>
    <col min="3" max="4" width="12.625" style="3" customWidth="1"/>
    <col min="5" max="5" width="68.125" style="3" bestFit="1" customWidth="1"/>
    <col min="6" max="6" width="6.25" style="2259" customWidth="1"/>
    <col min="7" max="7" width="9.875" style="1605" bestFit="1" customWidth="1"/>
    <col min="8" max="8" width="9.875" style="3" bestFit="1" customWidth="1"/>
    <col min="9" max="9" width="9.25" style="11" bestFit="1" customWidth="1"/>
    <col min="10" max="10" width="45.625" style="3" bestFit="1" customWidth="1"/>
    <col min="11" max="11" width="29.375" style="9" bestFit="1" customWidth="1"/>
    <col min="12" max="12" width="49.25" style="9" bestFit="1" customWidth="1"/>
    <col min="13" max="13" width="22.75" style="9" bestFit="1" customWidth="1"/>
    <col min="14" max="14" width="6.375" style="3" customWidth="1"/>
    <col min="15" max="15" width="13.25" style="11" customWidth="1"/>
    <col min="16" max="16" width="18.25" style="182" customWidth="1"/>
    <col min="17" max="17" width="15.625" style="199" customWidth="1"/>
    <col min="18" max="18" width="9" style="3"/>
    <col min="19" max="19" width="18.125" style="3" customWidth="1"/>
    <col min="20" max="256" width="9" style="3"/>
    <col min="257" max="257" width="2.625" style="3" customWidth="1"/>
    <col min="258" max="258" width="13.875" style="3" bestFit="1" customWidth="1"/>
    <col min="259" max="260" width="12.625" style="3" customWidth="1"/>
    <col min="261" max="261" width="68.125" style="3" bestFit="1" customWidth="1"/>
    <col min="262" max="262" width="6.25" style="3" customWidth="1"/>
    <col min="263" max="264" width="9.875" style="3" bestFit="1" customWidth="1"/>
    <col min="265" max="265" width="9.25" style="3" bestFit="1" customWidth="1"/>
    <col min="266" max="266" width="45.625" style="3" bestFit="1" customWidth="1"/>
    <col min="267" max="267" width="29.375" style="3" bestFit="1" customWidth="1"/>
    <col min="268" max="268" width="49.25" style="3" bestFit="1" customWidth="1"/>
    <col min="269" max="269" width="22.75" style="3" bestFit="1" customWidth="1"/>
    <col min="270" max="270" width="6.375" style="3" customWidth="1"/>
    <col min="271" max="271" width="13.25" style="3" customWidth="1"/>
    <col min="272" max="272" width="18.25" style="3" customWidth="1"/>
    <col min="273" max="273" width="15.625" style="3" customWidth="1"/>
    <col min="274" max="274" width="9" style="3"/>
    <col min="275" max="275" width="18.125" style="3" customWidth="1"/>
    <col min="276" max="512" width="9" style="3"/>
    <col min="513" max="513" width="2.625" style="3" customWidth="1"/>
    <col min="514" max="514" width="13.875" style="3" bestFit="1" customWidth="1"/>
    <col min="515" max="516" width="12.625" style="3" customWidth="1"/>
    <col min="517" max="517" width="68.125" style="3" bestFit="1" customWidth="1"/>
    <col min="518" max="518" width="6.25" style="3" customWidth="1"/>
    <col min="519" max="520" width="9.875" style="3" bestFit="1" customWidth="1"/>
    <col min="521" max="521" width="9.25" style="3" bestFit="1" customWidth="1"/>
    <col min="522" max="522" width="45.625" style="3" bestFit="1" customWidth="1"/>
    <col min="523" max="523" width="29.375" style="3" bestFit="1" customWidth="1"/>
    <col min="524" max="524" width="49.25" style="3" bestFit="1" customWidth="1"/>
    <col min="525" max="525" width="22.75" style="3" bestFit="1" customWidth="1"/>
    <col min="526" max="526" width="6.375" style="3" customWidth="1"/>
    <col min="527" max="527" width="13.25" style="3" customWidth="1"/>
    <col min="528" max="528" width="18.25" style="3" customWidth="1"/>
    <col min="529" max="529" width="15.625" style="3" customWidth="1"/>
    <col min="530" max="530" width="9" style="3"/>
    <col min="531" max="531" width="18.125" style="3" customWidth="1"/>
    <col min="532" max="768" width="9" style="3"/>
    <col min="769" max="769" width="2.625" style="3" customWidth="1"/>
    <col min="770" max="770" width="13.875" style="3" bestFit="1" customWidth="1"/>
    <col min="771" max="772" width="12.625" style="3" customWidth="1"/>
    <col min="773" max="773" width="68.125" style="3" bestFit="1" customWidth="1"/>
    <col min="774" max="774" width="6.25" style="3" customWidth="1"/>
    <col min="775" max="776" width="9.875" style="3" bestFit="1" customWidth="1"/>
    <col min="777" max="777" width="9.25" style="3" bestFit="1" customWidth="1"/>
    <col min="778" max="778" width="45.625" style="3" bestFit="1" customWidth="1"/>
    <col min="779" max="779" width="29.375" style="3" bestFit="1" customWidth="1"/>
    <col min="780" max="780" width="49.25" style="3" bestFit="1" customWidth="1"/>
    <col min="781" max="781" width="22.75" style="3" bestFit="1" customWidth="1"/>
    <col min="782" max="782" width="6.375" style="3" customWidth="1"/>
    <col min="783" max="783" width="13.25" style="3" customWidth="1"/>
    <col min="784" max="784" width="18.25" style="3" customWidth="1"/>
    <col min="785" max="785" width="15.625" style="3" customWidth="1"/>
    <col min="786" max="786" width="9" style="3"/>
    <col min="787" max="787" width="18.125" style="3" customWidth="1"/>
    <col min="788" max="1024" width="9" style="3"/>
    <col min="1025" max="1025" width="2.625" style="3" customWidth="1"/>
    <col min="1026" max="1026" width="13.875" style="3" bestFit="1" customWidth="1"/>
    <col min="1027" max="1028" width="12.625" style="3" customWidth="1"/>
    <col min="1029" max="1029" width="68.125" style="3" bestFit="1" customWidth="1"/>
    <col min="1030" max="1030" width="6.25" style="3" customWidth="1"/>
    <col min="1031" max="1032" width="9.875" style="3" bestFit="1" customWidth="1"/>
    <col min="1033" max="1033" width="9.25" style="3" bestFit="1" customWidth="1"/>
    <col min="1034" max="1034" width="45.625" style="3" bestFit="1" customWidth="1"/>
    <col min="1035" max="1035" width="29.375" style="3" bestFit="1" customWidth="1"/>
    <col min="1036" max="1036" width="49.25" style="3" bestFit="1" customWidth="1"/>
    <col min="1037" max="1037" width="22.75" style="3" bestFit="1" customWidth="1"/>
    <col min="1038" max="1038" width="6.375" style="3" customWidth="1"/>
    <col min="1039" max="1039" width="13.25" style="3" customWidth="1"/>
    <col min="1040" max="1040" width="18.25" style="3" customWidth="1"/>
    <col min="1041" max="1041" width="15.625" style="3" customWidth="1"/>
    <col min="1042" max="1042" width="9" style="3"/>
    <col min="1043" max="1043" width="18.125" style="3" customWidth="1"/>
    <col min="1044" max="1280" width="9" style="3"/>
    <col min="1281" max="1281" width="2.625" style="3" customWidth="1"/>
    <col min="1282" max="1282" width="13.875" style="3" bestFit="1" customWidth="1"/>
    <col min="1283" max="1284" width="12.625" style="3" customWidth="1"/>
    <col min="1285" max="1285" width="68.125" style="3" bestFit="1" customWidth="1"/>
    <col min="1286" max="1286" width="6.25" style="3" customWidth="1"/>
    <col min="1287" max="1288" width="9.875" style="3" bestFit="1" customWidth="1"/>
    <col min="1289" max="1289" width="9.25" style="3" bestFit="1" customWidth="1"/>
    <col min="1290" max="1290" width="45.625" style="3" bestFit="1" customWidth="1"/>
    <col min="1291" max="1291" width="29.375" style="3" bestFit="1" customWidth="1"/>
    <col min="1292" max="1292" width="49.25" style="3" bestFit="1" customWidth="1"/>
    <col min="1293" max="1293" width="22.75" style="3" bestFit="1" customWidth="1"/>
    <col min="1294" max="1294" width="6.375" style="3" customWidth="1"/>
    <col min="1295" max="1295" width="13.25" style="3" customWidth="1"/>
    <col min="1296" max="1296" width="18.25" style="3" customWidth="1"/>
    <col min="1297" max="1297" width="15.625" style="3" customWidth="1"/>
    <col min="1298" max="1298" width="9" style="3"/>
    <col min="1299" max="1299" width="18.125" style="3" customWidth="1"/>
    <col min="1300" max="1536" width="9" style="3"/>
    <col min="1537" max="1537" width="2.625" style="3" customWidth="1"/>
    <col min="1538" max="1538" width="13.875" style="3" bestFit="1" customWidth="1"/>
    <col min="1539" max="1540" width="12.625" style="3" customWidth="1"/>
    <col min="1541" max="1541" width="68.125" style="3" bestFit="1" customWidth="1"/>
    <col min="1542" max="1542" width="6.25" style="3" customWidth="1"/>
    <col min="1543" max="1544" width="9.875" style="3" bestFit="1" customWidth="1"/>
    <col min="1545" max="1545" width="9.25" style="3" bestFit="1" customWidth="1"/>
    <col min="1546" max="1546" width="45.625" style="3" bestFit="1" customWidth="1"/>
    <col min="1547" max="1547" width="29.375" style="3" bestFit="1" customWidth="1"/>
    <col min="1548" max="1548" width="49.25" style="3" bestFit="1" customWidth="1"/>
    <col min="1549" max="1549" width="22.75" style="3" bestFit="1" customWidth="1"/>
    <col min="1550" max="1550" width="6.375" style="3" customWidth="1"/>
    <col min="1551" max="1551" width="13.25" style="3" customWidth="1"/>
    <col min="1552" max="1552" width="18.25" style="3" customWidth="1"/>
    <col min="1553" max="1553" width="15.625" style="3" customWidth="1"/>
    <col min="1554" max="1554" width="9" style="3"/>
    <col min="1555" max="1555" width="18.125" style="3" customWidth="1"/>
    <col min="1556" max="1792" width="9" style="3"/>
    <col min="1793" max="1793" width="2.625" style="3" customWidth="1"/>
    <col min="1794" max="1794" width="13.875" style="3" bestFit="1" customWidth="1"/>
    <col min="1795" max="1796" width="12.625" style="3" customWidth="1"/>
    <col min="1797" max="1797" width="68.125" style="3" bestFit="1" customWidth="1"/>
    <col min="1798" max="1798" width="6.25" style="3" customWidth="1"/>
    <col min="1799" max="1800" width="9.875" style="3" bestFit="1" customWidth="1"/>
    <col min="1801" max="1801" width="9.25" style="3" bestFit="1" customWidth="1"/>
    <col min="1802" max="1802" width="45.625" style="3" bestFit="1" customWidth="1"/>
    <col min="1803" max="1803" width="29.375" style="3" bestFit="1" customWidth="1"/>
    <col min="1804" max="1804" width="49.25" style="3" bestFit="1" customWidth="1"/>
    <col min="1805" max="1805" width="22.75" style="3" bestFit="1" customWidth="1"/>
    <col min="1806" max="1806" width="6.375" style="3" customWidth="1"/>
    <col min="1807" max="1807" width="13.25" style="3" customWidth="1"/>
    <col min="1808" max="1808" width="18.25" style="3" customWidth="1"/>
    <col min="1809" max="1809" width="15.625" style="3" customWidth="1"/>
    <col min="1810" max="1810" width="9" style="3"/>
    <col min="1811" max="1811" width="18.125" style="3" customWidth="1"/>
    <col min="1812" max="2048" width="9" style="3"/>
    <col min="2049" max="2049" width="2.625" style="3" customWidth="1"/>
    <col min="2050" max="2050" width="13.875" style="3" bestFit="1" customWidth="1"/>
    <col min="2051" max="2052" width="12.625" style="3" customWidth="1"/>
    <col min="2053" max="2053" width="68.125" style="3" bestFit="1" customWidth="1"/>
    <col min="2054" max="2054" width="6.25" style="3" customWidth="1"/>
    <col min="2055" max="2056" width="9.875" style="3" bestFit="1" customWidth="1"/>
    <col min="2057" max="2057" width="9.25" style="3" bestFit="1" customWidth="1"/>
    <col min="2058" max="2058" width="45.625" style="3" bestFit="1" customWidth="1"/>
    <col min="2059" max="2059" width="29.375" style="3" bestFit="1" customWidth="1"/>
    <col min="2060" max="2060" width="49.25" style="3" bestFit="1" customWidth="1"/>
    <col min="2061" max="2061" width="22.75" style="3" bestFit="1" customWidth="1"/>
    <col min="2062" max="2062" width="6.375" style="3" customWidth="1"/>
    <col min="2063" max="2063" width="13.25" style="3" customWidth="1"/>
    <col min="2064" max="2064" width="18.25" style="3" customWidth="1"/>
    <col min="2065" max="2065" width="15.625" style="3" customWidth="1"/>
    <col min="2066" max="2066" width="9" style="3"/>
    <col min="2067" max="2067" width="18.125" style="3" customWidth="1"/>
    <col min="2068" max="2304" width="9" style="3"/>
    <col min="2305" max="2305" width="2.625" style="3" customWidth="1"/>
    <col min="2306" max="2306" width="13.875" style="3" bestFit="1" customWidth="1"/>
    <col min="2307" max="2308" width="12.625" style="3" customWidth="1"/>
    <col min="2309" max="2309" width="68.125" style="3" bestFit="1" customWidth="1"/>
    <col min="2310" max="2310" width="6.25" style="3" customWidth="1"/>
    <col min="2311" max="2312" width="9.875" style="3" bestFit="1" customWidth="1"/>
    <col min="2313" max="2313" width="9.25" style="3" bestFit="1" customWidth="1"/>
    <col min="2314" max="2314" width="45.625" style="3" bestFit="1" customWidth="1"/>
    <col min="2315" max="2315" width="29.375" style="3" bestFit="1" customWidth="1"/>
    <col min="2316" max="2316" width="49.25" style="3" bestFit="1" customWidth="1"/>
    <col min="2317" max="2317" width="22.75" style="3" bestFit="1" customWidth="1"/>
    <col min="2318" max="2318" width="6.375" style="3" customWidth="1"/>
    <col min="2319" max="2319" width="13.25" style="3" customWidth="1"/>
    <col min="2320" max="2320" width="18.25" style="3" customWidth="1"/>
    <col min="2321" max="2321" width="15.625" style="3" customWidth="1"/>
    <col min="2322" max="2322" width="9" style="3"/>
    <col min="2323" max="2323" width="18.125" style="3" customWidth="1"/>
    <col min="2324" max="2560" width="9" style="3"/>
    <col min="2561" max="2561" width="2.625" style="3" customWidth="1"/>
    <col min="2562" max="2562" width="13.875" style="3" bestFit="1" customWidth="1"/>
    <col min="2563" max="2564" width="12.625" style="3" customWidth="1"/>
    <col min="2565" max="2565" width="68.125" style="3" bestFit="1" customWidth="1"/>
    <col min="2566" max="2566" width="6.25" style="3" customWidth="1"/>
    <col min="2567" max="2568" width="9.875" style="3" bestFit="1" customWidth="1"/>
    <col min="2569" max="2569" width="9.25" style="3" bestFit="1" customWidth="1"/>
    <col min="2570" max="2570" width="45.625" style="3" bestFit="1" customWidth="1"/>
    <col min="2571" max="2571" width="29.375" style="3" bestFit="1" customWidth="1"/>
    <col min="2572" max="2572" width="49.25" style="3" bestFit="1" customWidth="1"/>
    <col min="2573" max="2573" width="22.75" style="3" bestFit="1" customWidth="1"/>
    <col min="2574" max="2574" width="6.375" style="3" customWidth="1"/>
    <col min="2575" max="2575" width="13.25" style="3" customWidth="1"/>
    <col min="2576" max="2576" width="18.25" style="3" customWidth="1"/>
    <col min="2577" max="2577" width="15.625" style="3" customWidth="1"/>
    <col min="2578" max="2578" width="9" style="3"/>
    <col min="2579" max="2579" width="18.125" style="3" customWidth="1"/>
    <col min="2580" max="2816" width="9" style="3"/>
    <col min="2817" max="2817" width="2.625" style="3" customWidth="1"/>
    <col min="2818" max="2818" width="13.875" style="3" bestFit="1" customWidth="1"/>
    <col min="2819" max="2820" width="12.625" style="3" customWidth="1"/>
    <col min="2821" max="2821" width="68.125" style="3" bestFit="1" customWidth="1"/>
    <col min="2822" max="2822" width="6.25" style="3" customWidth="1"/>
    <col min="2823" max="2824" width="9.875" style="3" bestFit="1" customWidth="1"/>
    <col min="2825" max="2825" width="9.25" style="3" bestFit="1" customWidth="1"/>
    <col min="2826" max="2826" width="45.625" style="3" bestFit="1" customWidth="1"/>
    <col min="2827" max="2827" width="29.375" style="3" bestFit="1" customWidth="1"/>
    <col min="2828" max="2828" width="49.25" style="3" bestFit="1" customWidth="1"/>
    <col min="2829" max="2829" width="22.75" style="3" bestFit="1" customWidth="1"/>
    <col min="2830" max="2830" width="6.375" style="3" customWidth="1"/>
    <col min="2831" max="2831" width="13.25" style="3" customWidth="1"/>
    <col min="2832" max="2832" width="18.25" style="3" customWidth="1"/>
    <col min="2833" max="2833" width="15.625" style="3" customWidth="1"/>
    <col min="2834" max="2834" width="9" style="3"/>
    <col min="2835" max="2835" width="18.125" style="3" customWidth="1"/>
    <col min="2836" max="3072" width="9" style="3"/>
    <col min="3073" max="3073" width="2.625" style="3" customWidth="1"/>
    <col min="3074" max="3074" width="13.875" style="3" bestFit="1" customWidth="1"/>
    <col min="3075" max="3076" width="12.625" style="3" customWidth="1"/>
    <col min="3077" max="3077" width="68.125" style="3" bestFit="1" customWidth="1"/>
    <col min="3078" max="3078" width="6.25" style="3" customWidth="1"/>
    <col min="3079" max="3080" width="9.875" style="3" bestFit="1" customWidth="1"/>
    <col min="3081" max="3081" width="9.25" style="3" bestFit="1" customWidth="1"/>
    <col min="3082" max="3082" width="45.625" style="3" bestFit="1" customWidth="1"/>
    <col min="3083" max="3083" width="29.375" style="3" bestFit="1" customWidth="1"/>
    <col min="3084" max="3084" width="49.25" style="3" bestFit="1" customWidth="1"/>
    <col min="3085" max="3085" width="22.75" style="3" bestFit="1" customWidth="1"/>
    <col min="3086" max="3086" width="6.375" style="3" customWidth="1"/>
    <col min="3087" max="3087" width="13.25" style="3" customWidth="1"/>
    <col min="3088" max="3088" width="18.25" style="3" customWidth="1"/>
    <col min="3089" max="3089" width="15.625" style="3" customWidth="1"/>
    <col min="3090" max="3090" width="9" style="3"/>
    <col min="3091" max="3091" width="18.125" style="3" customWidth="1"/>
    <col min="3092" max="3328" width="9" style="3"/>
    <col min="3329" max="3329" width="2.625" style="3" customWidth="1"/>
    <col min="3330" max="3330" width="13.875" style="3" bestFit="1" customWidth="1"/>
    <col min="3331" max="3332" width="12.625" style="3" customWidth="1"/>
    <col min="3333" max="3333" width="68.125" style="3" bestFit="1" customWidth="1"/>
    <col min="3334" max="3334" width="6.25" style="3" customWidth="1"/>
    <col min="3335" max="3336" width="9.875" style="3" bestFit="1" customWidth="1"/>
    <col min="3337" max="3337" width="9.25" style="3" bestFit="1" customWidth="1"/>
    <col min="3338" max="3338" width="45.625" style="3" bestFit="1" customWidth="1"/>
    <col min="3339" max="3339" width="29.375" style="3" bestFit="1" customWidth="1"/>
    <col min="3340" max="3340" width="49.25" style="3" bestFit="1" customWidth="1"/>
    <col min="3341" max="3341" width="22.75" style="3" bestFit="1" customWidth="1"/>
    <col min="3342" max="3342" width="6.375" style="3" customWidth="1"/>
    <col min="3343" max="3343" width="13.25" style="3" customWidth="1"/>
    <col min="3344" max="3344" width="18.25" style="3" customWidth="1"/>
    <col min="3345" max="3345" width="15.625" style="3" customWidth="1"/>
    <col min="3346" max="3346" width="9" style="3"/>
    <col min="3347" max="3347" width="18.125" style="3" customWidth="1"/>
    <col min="3348" max="3584" width="9" style="3"/>
    <col min="3585" max="3585" width="2.625" style="3" customWidth="1"/>
    <col min="3586" max="3586" width="13.875" style="3" bestFit="1" customWidth="1"/>
    <col min="3587" max="3588" width="12.625" style="3" customWidth="1"/>
    <col min="3589" max="3589" width="68.125" style="3" bestFit="1" customWidth="1"/>
    <col min="3590" max="3590" width="6.25" style="3" customWidth="1"/>
    <col min="3591" max="3592" width="9.875" style="3" bestFit="1" customWidth="1"/>
    <col min="3593" max="3593" width="9.25" style="3" bestFit="1" customWidth="1"/>
    <col min="3594" max="3594" width="45.625" style="3" bestFit="1" customWidth="1"/>
    <col min="3595" max="3595" width="29.375" style="3" bestFit="1" customWidth="1"/>
    <col min="3596" max="3596" width="49.25" style="3" bestFit="1" customWidth="1"/>
    <col min="3597" max="3597" width="22.75" style="3" bestFit="1" customWidth="1"/>
    <col min="3598" max="3598" width="6.375" style="3" customWidth="1"/>
    <col min="3599" max="3599" width="13.25" style="3" customWidth="1"/>
    <col min="3600" max="3600" width="18.25" style="3" customWidth="1"/>
    <col min="3601" max="3601" width="15.625" style="3" customWidth="1"/>
    <col min="3602" max="3602" width="9" style="3"/>
    <col min="3603" max="3603" width="18.125" style="3" customWidth="1"/>
    <col min="3604" max="3840" width="9" style="3"/>
    <col min="3841" max="3841" width="2.625" style="3" customWidth="1"/>
    <col min="3842" max="3842" width="13.875" style="3" bestFit="1" customWidth="1"/>
    <col min="3843" max="3844" width="12.625" style="3" customWidth="1"/>
    <col min="3845" max="3845" width="68.125" style="3" bestFit="1" customWidth="1"/>
    <col min="3846" max="3846" width="6.25" style="3" customWidth="1"/>
    <col min="3847" max="3848" width="9.875" style="3" bestFit="1" customWidth="1"/>
    <col min="3849" max="3849" width="9.25" style="3" bestFit="1" customWidth="1"/>
    <col min="3850" max="3850" width="45.625" style="3" bestFit="1" customWidth="1"/>
    <col min="3851" max="3851" width="29.375" style="3" bestFit="1" customWidth="1"/>
    <col min="3852" max="3852" width="49.25" style="3" bestFit="1" customWidth="1"/>
    <col min="3853" max="3853" width="22.75" style="3" bestFit="1" customWidth="1"/>
    <col min="3854" max="3854" width="6.375" style="3" customWidth="1"/>
    <col min="3855" max="3855" width="13.25" style="3" customWidth="1"/>
    <col min="3856" max="3856" width="18.25" style="3" customWidth="1"/>
    <col min="3857" max="3857" width="15.625" style="3" customWidth="1"/>
    <col min="3858" max="3858" width="9" style="3"/>
    <col min="3859" max="3859" width="18.125" style="3" customWidth="1"/>
    <col min="3860" max="4096" width="9" style="3"/>
    <col min="4097" max="4097" width="2.625" style="3" customWidth="1"/>
    <col min="4098" max="4098" width="13.875" style="3" bestFit="1" customWidth="1"/>
    <col min="4099" max="4100" width="12.625" style="3" customWidth="1"/>
    <col min="4101" max="4101" width="68.125" style="3" bestFit="1" customWidth="1"/>
    <col min="4102" max="4102" width="6.25" style="3" customWidth="1"/>
    <col min="4103" max="4104" width="9.875" style="3" bestFit="1" customWidth="1"/>
    <col min="4105" max="4105" width="9.25" style="3" bestFit="1" customWidth="1"/>
    <col min="4106" max="4106" width="45.625" style="3" bestFit="1" customWidth="1"/>
    <col min="4107" max="4107" width="29.375" style="3" bestFit="1" customWidth="1"/>
    <col min="4108" max="4108" width="49.25" style="3" bestFit="1" customWidth="1"/>
    <col min="4109" max="4109" width="22.75" style="3" bestFit="1" customWidth="1"/>
    <col min="4110" max="4110" width="6.375" style="3" customWidth="1"/>
    <col min="4111" max="4111" width="13.25" style="3" customWidth="1"/>
    <col min="4112" max="4112" width="18.25" style="3" customWidth="1"/>
    <col min="4113" max="4113" width="15.625" style="3" customWidth="1"/>
    <col min="4114" max="4114" width="9" style="3"/>
    <col min="4115" max="4115" width="18.125" style="3" customWidth="1"/>
    <col min="4116" max="4352" width="9" style="3"/>
    <col min="4353" max="4353" width="2.625" style="3" customWidth="1"/>
    <col min="4354" max="4354" width="13.875" style="3" bestFit="1" customWidth="1"/>
    <col min="4355" max="4356" width="12.625" style="3" customWidth="1"/>
    <col min="4357" max="4357" width="68.125" style="3" bestFit="1" customWidth="1"/>
    <col min="4358" max="4358" width="6.25" style="3" customWidth="1"/>
    <col min="4359" max="4360" width="9.875" style="3" bestFit="1" customWidth="1"/>
    <col min="4361" max="4361" width="9.25" style="3" bestFit="1" customWidth="1"/>
    <col min="4362" max="4362" width="45.625" style="3" bestFit="1" customWidth="1"/>
    <col min="4363" max="4363" width="29.375" style="3" bestFit="1" customWidth="1"/>
    <col min="4364" max="4364" width="49.25" style="3" bestFit="1" customWidth="1"/>
    <col min="4365" max="4365" width="22.75" style="3" bestFit="1" customWidth="1"/>
    <col min="4366" max="4366" width="6.375" style="3" customWidth="1"/>
    <col min="4367" max="4367" width="13.25" style="3" customWidth="1"/>
    <col min="4368" max="4368" width="18.25" style="3" customWidth="1"/>
    <col min="4369" max="4369" width="15.625" style="3" customWidth="1"/>
    <col min="4370" max="4370" width="9" style="3"/>
    <col min="4371" max="4371" width="18.125" style="3" customWidth="1"/>
    <col min="4372" max="4608" width="9" style="3"/>
    <col min="4609" max="4609" width="2.625" style="3" customWidth="1"/>
    <col min="4610" max="4610" width="13.875" style="3" bestFit="1" customWidth="1"/>
    <col min="4611" max="4612" width="12.625" style="3" customWidth="1"/>
    <col min="4613" max="4613" width="68.125" style="3" bestFit="1" customWidth="1"/>
    <col min="4614" max="4614" width="6.25" style="3" customWidth="1"/>
    <col min="4615" max="4616" width="9.875" style="3" bestFit="1" customWidth="1"/>
    <col min="4617" max="4617" width="9.25" style="3" bestFit="1" customWidth="1"/>
    <col min="4618" max="4618" width="45.625" style="3" bestFit="1" customWidth="1"/>
    <col min="4619" max="4619" width="29.375" style="3" bestFit="1" customWidth="1"/>
    <col min="4620" max="4620" width="49.25" style="3" bestFit="1" customWidth="1"/>
    <col min="4621" max="4621" width="22.75" style="3" bestFit="1" customWidth="1"/>
    <col min="4622" max="4622" width="6.375" style="3" customWidth="1"/>
    <col min="4623" max="4623" width="13.25" style="3" customWidth="1"/>
    <col min="4624" max="4624" width="18.25" style="3" customWidth="1"/>
    <col min="4625" max="4625" width="15.625" style="3" customWidth="1"/>
    <col min="4626" max="4626" width="9" style="3"/>
    <col min="4627" max="4627" width="18.125" style="3" customWidth="1"/>
    <col min="4628" max="4864" width="9" style="3"/>
    <col min="4865" max="4865" width="2.625" style="3" customWidth="1"/>
    <col min="4866" max="4866" width="13.875" style="3" bestFit="1" customWidth="1"/>
    <col min="4867" max="4868" width="12.625" style="3" customWidth="1"/>
    <col min="4869" max="4869" width="68.125" style="3" bestFit="1" customWidth="1"/>
    <col min="4870" max="4870" width="6.25" style="3" customWidth="1"/>
    <col min="4871" max="4872" width="9.875" style="3" bestFit="1" customWidth="1"/>
    <col min="4873" max="4873" width="9.25" style="3" bestFit="1" customWidth="1"/>
    <col min="4874" max="4874" width="45.625" style="3" bestFit="1" customWidth="1"/>
    <col min="4875" max="4875" width="29.375" style="3" bestFit="1" customWidth="1"/>
    <col min="4876" max="4876" width="49.25" style="3" bestFit="1" customWidth="1"/>
    <col min="4877" max="4877" width="22.75" style="3" bestFit="1" customWidth="1"/>
    <col min="4878" max="4878" width="6.375" style="3" customWidth="1"/>
    <col min="4879" max="4879" width="13.25" style="3" customWidth="1"/>
    <col min="4880" max="4880" width="18.25" style="3" customWidth="1"/>
    <col min="4881" max="4881" width="15.625" style="3" customWidth="1"/>
    <col min="4882" max="4882" width="9" style="3"/>
    <col min="4883" max="4883" width="18.125" style="3" customWidth="1"/>
    <col min="4884" max="5120" width="9" style="3"/>
    <col min="5121" max="5121" width="2.625" style="3" customWidth="1"/>
    <col min="5122" max="5122" width="13.875" style="3" bestFit="1" customWidth="1"/>
    <col min="5123" max="5124" width="12.625" style="3" customWidth="1"/>
    <col min="5125" max="5125" width="68.125" style="3" bestFit="1" customWidth="1"/>
    <col min="5126" max="5126" width="6.25" style="3" customWidth="1"/>
    <col min="5127" max="5128" width="9.875" style="3" bestFit="1" customWidth="1"/>
    <col min="5129" max="5129" width="9.25" style="3" bestFit="1" customWidth="1"/>
    <col min="5130" max="5130" width="45.625" style="3" bestFit="1" customWidth="1"/>
    <col min="5131" max="5131" width="29.375" style="3" bestFit="1" customWidth="1"/>
    <col min="5132" max="5132" width="49.25" style="3" bestFit="1" customWidth="1"/>
    <col min="5133" max="5133" width="22.75" style="3" bestFit="1" customWidth="1"/>
    <col min="5134" max="5134" width="6.375" style="3" customWidth="1"/>
    <col min="5135" max="5135" width="13.25" style="3" customWidth="1"/>
    <col min="5136" max="5136" width="18.25" style="3" customWidth="1"/>
    <col min="5137" max="5137" width="15.625" style="3" customWidth="1"/>
    <col min="5138" max="5138" width="9" style="3"/>
    <col min="5139" max="5139" width="18.125" style="3" customWidth="1"/>
    <col min="5140" max="5376" width="9" style="3"/>
    <col min="5377" max="5377" width="2.625" style="3" customWidth="1"/>
    <col min="5378" max="5378" width="13.875" style="3" bestFit="1" customWidth="1"/>
    <col min="5379" max="5380" width="12.625" style="3" customWidth="1"/>
    <col min="5381" max="5381" width="68.125" style="3" bestFit="1" customWidth="1"/>
    <col min="5382" max="5382" width="6.25" style="3" customWidth="1"/>
    <col min="5383" max="5384" width="9.875" style="3" bestFit="1" customWidth="1"/>
    <col min="5385" max="5385" width="9.25" style="3" bestFit="1" customWidth="1"/>
    <col min="5386" max="5386" width="45.625" style="3" bestFit="1" customWidth="1"/>
    <col min="5387" max="5387" width="29.375" style="3" bestFit="1" customWidth="1"/>
    <col min="5388" max="5388" width="49.25" style="3" bestFit="1" customWidth="1"/>
    <col min="5389" max="5389" width="22.75" style="3" bestFit="1" customWidth="1"/>
    <col min="5390" max="5390" width="6.375" style="3" customWidth="1"/>
    <col min="5391" max="5391" width="13.25" style="3" customWidth="1"/>
    <col min="5392" max="5392" width="18.25" style="3" customWidth="1"/>
    <col min="5393" max="5393" width="15.625" style="3" customWidth="1"/>
    <col min="5394" max="5394" width="9" style="3"/>
    <col min="5395" max="5395" width="18.125" style="3" customWidth="1"/>
    <col min="5396" max="5632" width="9" style="3"/>
    <col min="5633" max="5633" width="2.625" style="3" customWidth="1"/>
    <col min="5634" max="5634" width="13.875" style="3" bestFit="1" customWidth="1"/>
    <col min="5635" max="5636" width="12.625" style="3" customWidth="1"/>
    <col min="5637" max="5637" width="68.125" style="3" bestFit="1" customWidth="1"/>
    <col min="5638" max="5638" width="6.25" style="3" customWidth="1"/>
    <col min="5639" max="5640" width="9.875" style="3" bestFit="1" customWidth="1"/>
    <col min="5641" max="5641" width="9.25" style="3" bestFit="1" customWidth="1"/>
    <col min="5642" max="5642" width="45.625" style="3" bestFit="1" customWidth="1"/>
    <col min="5643" max="5643" width="29.375" style="3" bestFit="1" customWidth="1"/>
    <col min="5644" max="5644" width="49.25" style="3" bestFit="1" customWidth="1"/>
    <col min="5645" max="5645" width="22.75" style="3" bestFit="1" customWidth="1"/>
    <col min="5646" max="5646" width="6.375" style="3" customWidth="1"/>
    <col min="5647" max="5647" width="13.25" style="3" customWidth="1"/>
    <col min="5648" max="5648" width="18.25" style="3" customWidth="1"/>
    <col min="5649" max="5649" width="15.625" style="3" customWidth="1"/>
    <col min="5650" max="5650" width="9" style="3"/>
    <col min="5651" max="5651" width="18.125" style="3" customWidth="1"/>
    <col min="5652" max="5888" width="9" style="3"/>
    <col min="5889" max="5889" width="2.625" style="3" customWidth="1"/>
    <col min="5890" max="5890" width="13.875" style="3" bestFit="1" customWidth="1"/>
    <col min="5891" max="5892" width="12.625" style="3" customWidth="1"/>
    <col min="5893" max="5893" width="68.125" style="3" bestFit="1" customWidth="1"/>
    <col min="5894" max="5894" width="6.25" style="3" customWidth="1"/>
    <col min="5895" max="5896" width="9.875" style="3" bestFit="1" customWidth="1"/>
    <col min="5897" max="5897" width="9.25" style="3" bestFit="1" customWidth="1"/>
    <col min="5898" max="5898" width="45.625" style="3" bestFit="1" customWidth="1"/>
    <col min="5899" max="5899" width="29.375" style="3" bestFit="1" customWidth="1"/>
    <col min="5900" max="5900" width="49.25" style="3" bestFit="1" customWidth="1"/>
    <col min="5901" max="5901" width="22.75" style="3" bestFit="1" customWidth="1"/>
    <col min="5902" max="5902" width="6.375" style="3" customWidth="1"/>
    <col min="5903" max="5903" width="13.25" style="3" customWidth="1"/>
    <col min="5904" max="5904" width="18.25" style="3" customWidth="1"/>
    <col min="5905" max="5905" width="15.625" style="3" customWidth="1"/>
    <col min="5906" max="5906" width="9" style="3"/>
    <col min="5907" max="5907" width="18.125" style="3" customWidth="1"/>
    <col min="5908" max="6144" width="9" style="3"/>
    <col min="6145" max="6145" width="2.625" style="3" customWidth="1"/>
    <col min="6146" max="6146" width="13.875" style="3" bestFit="1" customWidth="1"/>
    <col min="6147" max="6148" width="12.625" style="3" customWidth="1"/>
    <col min="6149" max="6149" width="68.125" style="3" bestFit="1" customWidth="1"/>
    <col min="6150" max="6150" width="6.25" style="3" customWidth="1"/>
    <col min="6151" max="6152" width="9.875" style="3" bestFit="1" customWidth="1"/>
    <col min="6153" max="6153" width="9.25" style="3" bestFit="1" customWidth="1"/>
    <col min="6154" max="6154" width="45.625" style="3" bestFit="1" customWidth="1"/>
    <col min="6155" max="6155" width="29.375" style="3" bestFit="1" customWidth="1"/>
    <col min="6156" max="6156" width="49.25" style="3" bestFit="1" customWidth="1"/>
    <col min="6157" max="6157" width="22.75" style="3" bestFit="1" customWidth="1"/>
    <col min="6158" max="6158" width="6.375" style="3" customWidth="1"/>
    <col min="6159" max="6159" width="13.25" style="3" customWidth="1"/>
    <col min="6160" max="6160" width="18.25" style="3" customWidth="1"/>
    <col min="6161" max="6161" width="15.625" style="3" customWidth="1"/>
    <col min="6162" max="6162" width="9" style="3"/>
    <col min="6163" max="6163" width="18.125" style="3" customWidth="1"/>
    <col min="6164" max="6400" width="9" style="3"/>
    <col min="6401" max="6401" width="2.625" style="3" customWidth="1"/>
    <col min="6402" max="6402" width="13.875" style="3" bestFit="1" customWidth="1"/>
    <col min="6403" max="6404" width="12.625" style="3" customWidth="1"/>
    <col min="6405" max="6405" width="68.125" style="3" bestFit="1" customWidth="1"/>
    <col min="6406" max="6406" width="6.25" style="3" customWidth="1"/>
    <col min="6407" max="6408" width="9.875" style="3" bestFit="1" customWidth="1"/>
    <col min="6409" max="6409" width="9.25" style="3" bestFit="1" customWidth="1"/>
    <col min="6410" max="6410" width="45.625" style="3" bestFit="1" customWidth="1"/>
    <col min="6411" max="6411" width="29.375" style="3" bestFit="1" customWidth="1"/>
    <col min="6412" max="6412" width="49.25" style="3" bestFit="1" customWidth="1"/>
    <col min="6413" max="6413" width="22.75" style="3" bestFit="1" customWidth="1"/>
    <col min="6414" max="6414" width="6.375" style="3" customWidth="1"/>
    <col min="6415" max="6415" width="13.25" style="3" customWidth="1"/>
    <col min="6416" max="6416" width="18.25" style="3" customWidth="1"/>
    <col min="6417" max="6417" width="15.625" style="3" customWidth="1"/>
    <col min="6418" max="6418" width="9" style="3"/>
    <col min="6419" max="6419" width="18.125" style="3" customWidth="1"/>
    <col min="6420" max="6656" width="9" style="3"/>
    <col min="6657" max="6657" width="2.625" style="3" customWidth="1"/>
    <col min="6658" max="6658" width="13.875" style="3" bestFit="1" customWidth="1"/>
    <col min="6659" max="6660" width="12.625" style="3" customWidth="1"/>
    <col min="6661" max="6661" width="68.125" style="3" bestFit="1" customWidth="1"/>
    <col min="6662" max="6662" width="6.25" style="3" customWidth="1"/>
    <col min="6663" max="6664" width="9.875" style="3" bestFit="1" customWidth="1"/>
    <col min="6665" max="6665" width="9.25" style="3" bestFit="1" customWidth="1"/>
    <col min="6666" max="6666" width="45.625" style="3" bestFit="1" customWidth="1"/>
    <col min="6667" max="6667" width="29.375" style="3" bestFit="1" customWidth="1"/>
    <col min="6668" max="6668" width="49.25" style="3" bestFit="1" customWidth="1"/>
    <col min="6669" max="6669" width="22.75" style="3" bestFit="1" customWidth="1"/>
    <col min="6670" max="6670" width="6.375" style="3" customWidth="1"/>
    <col min="6671" max="6671" width="13.25" style="3" customWidth="1"/>
    <col min="6672" max="6672" width="18.25" style="3" customWidth="1"/>
    <col min="6673" max="6673" width="15.625" style="3" customWidth="1"/>
    <col min="6674" max="6674" width="9" style="3"/>
    <col min="6675" max="6675" width="18.125" style="3" customWidth="1"/>
    <col min="6676" max="6912" width="9" style="3"/>
    <col min="6913" max="6913" width="2.625" style="3" customWidth="1"/>
    <col min="6914" max="6914" width="13.875" style="3" bestFit="1" customWidth="1"/>
    <col min="6915" max="6916" width="12.625" style="3" customWidth="1"/>
    <col min="6917" max="6917" width="68.125" style="3" bestFit="1" customWidth="1"/>
    <col min="6918" max="6918" width="6.25" style="3" customWidth="1"/>
    <col min="6919" max="6920" width="9.875" style="3" bestFit="1" customWidth="1"/>
    <col min="6921" max="6921" width="9.25" style="3" bestFit="1" customWidth="1"/>
    <col min="6922" max="6922" width="45.625" style="3" bestFit="1" customWidth="1"/>
    <col min="6923" max="6923" width="29.375" style="3" bestFit="1" customWidth="1"/>
    <col min="6924" max="6924" width="49.25" style="3" bestFit="1" customWidth="1"/>
    <col min="6925" max="6925" width="22.75" style="3" bestFit="1" customWidth="1"/>
    <col min="6926" max="6926" width="6.375" style="3" customWidth="1"/>
    <col min="6927" max="6927" width="13.25" style="3" customWidth="1"/>
    <col min="6928" max="6928" width="18.25" style="3" customWidth="1"/>
    <col min="6929" max="6929" width="15.625" style="3" customWidth="1"/>
    <col min="6930" max="6930" width="9" style="3"/>
    <col min="6931" max="6931" width="18.125" style="3" customWidth="1"/>
    <col min="6932" max="7168" width="9" style="3"/>
    <col min="7169" max="7169" width="2.625" style="3" customWidth="1"/>
    <col min="7170" max="7170" width="13.875" style="3" bestFit="1" customWidth="1"/>
    <col min="7171" max="7172" width="12.625" style="3" customWidth="1"/>
    <col min="7173" max="7173" width="68.125" style="3" bestFit="1" customWidth="1"/>
    <col min="7174" max="7174" width="6.25" style="3" customWidth="1"/>
    <col min="7175" max="7176" width="9.875" style="3" bestFit="1" customWidth="1"/>
    <col min="7177" max="7177" width="9.25" style="3" bestFit="1" customWidth="1"/>
    <col min="7178" max="7178" width="45.625" style="3" bestFit="1" customWidth="1"/>
    <col min="7179" max="7179" width="29.375" style="3" bestFit="1" customWidth="1"/>
    <col min="7180" max="7180" width="49.25" style="3" bestFit="1" customWidth="1"/>
    <col min="7181" max="7181" width="22.75" style="3" bestFit="1" customWidth="1"/>
    <col min="7182" max="7182" width="6.375" style="3" customWidth="1"/>
    <col min="7183" max="7183" width="13.25" style="3" customWidth="1"/>
    <col min="7184" max="7184" width="18.25" style="3" customWidth="1"/>
    <col min="7185" max="7185" width="15.625" style="3" customWidth="1"/>
    <col min="7186" max="7186" width="9" style="3"/>
    <col min="7187" max="7187" width="18.125" style="3" customWidth="1"/>
    <col min="7188" max="7424" width="9" style="3"/>
    <col min="7425" max="7425" width="2.625" style="3" customWidth="1"/>
    <col min="7426" max="7426" width="13.875" style="3" bestFit="1" customWidth="1"/>
    <col min="7427" max="7428" width="12.625" style="3" customWidth="1"/>
    <col min="7429" max="7429" width="68.125" style="3" bestFit="1" customWidth="1"/>
    <col min="7430" max="7430" width="6.25" style="3" customWidth="1"/>
    <col min="7431" max="7432" width="9.875" style="3" bestFit="1" customWidth="1"/>
    <col min="7433" max="7433" width="9.25" style="3" bestFit="1" customWidth="1"/>
    <col min="7434" max="7434" width="45.625" style="3" bestFit="1" customWidth="1"/>
    <col min="7435" max="7435" width="29.375" style="3" bestFit="1" customWidth="1"/>
    <col min="7436" max="7436" width="49.25" style="3" bestFit="1" customWidth="1"/>
    <col min="7437" max="7437" width="22.75" style="3" bestFit="1" customWidth="1"/>
    <col min="7438" max="7438" width="6.375" style="3" customWidth="1"/>
    <col min="7439" max="7439" width="13.25" style="3" customWidth="1"/>
    <col min="7440" max="7440" width="18.25" style="3" customWidth="1"/>
    <col min="7441" max="7441" width="15.625" style="3" customWidth="1"/>
    <col min="7442" max="7442" width="9" style="3"/>
    <col min="7443" max="7443" width="18.125" style="3" customWidth="1"/>
    <col min="7444" max="7680" width="9" style="3"/>
    <col min="7681" max="7681" width="2.625" style="3" customWidth="1"/>
    <col min="7682" max="7682" width="13.875" style="3" bestFit="1" customWidth="1"/>
    <col min="7683" max="7684" width="12.625" style="3" customWidth="1"/>
    <col min="7685" max="7685" width="68.125" style="3" bestFit="1" customWidth="1"/>
    <col min="7686" max="7686" width="6.25" style="3" customWidth="1"/>
    <col min="7687" max="7688" width="9.875" style="3" bestFit="1" customWidth="1"/>
    <col min="7689" max="7689" width="9.25" style="3" bestFit="1" customWidth="1"/>
    <col min="7690" max="7690" width="45.625" style="3" bestFit="1" customWidth="1"/>
    <col min="7691" max="7691" width="29.375" style="3" bestFit="1" customWidth="1"/>
    <col min="7692" max="7692" width="49.25" style="3" bestFit="1" customWidth="1"/>
    <col min="7693" max="7693" width="22.75" style="3" bestFit="1" customWidth="1"/>
    <col min="7694" max="7694" width="6.375" style="3" customWidth="1"/>
    <col min="7695" max="7695" width="13.25" style="3" customWidth="1"/>
    <col min="7696" max="7696" width="18.25" style="3" customWidth="1"/>
    <col min="7697" max="7697" width="15.625" style="3" customWidth="1"/>
    <col min="7698" max="7698" width="9" style="3"/>
    <col min="7699" max="7699" width="18.125" style="3" customWidth="1"/>
    <col min="7700" max="7936" width="9" style="3"/>
    <col min="7937" max="7937" width="2.625" style="3" customWidth="1"/>
    <col min="7938" max="7938" width="13.875" style="3" bestFit="1" customWidth="1"/>
    <col min="7939" max="7940" width="12.625" style="3" customWidth="1"/>
    <col min="7941" max="7941" width="68.125" style="3" bestFit="1" customWidth="1"/>
    <col min="7942" max="7942" width="6.25" style="3" customWidth="1"/>
    <col min="7943" max="7944" width="9.875" style="3" bestFit="1" customWidth="1"/>
    <col min="7945" max="7945" width="9.25" style="3" bestFit="1" customWidth="1"/>
    <col min="7946" max="7946" width="45.625" style="3" bestFit="1" customWidth="1"/>
    <col min="7947" max="7947" width="29.375" style="3" bestFit="1" customWidth="1"/>
    <col min="7948" max="7948" width="49.25" style="3" bestFit="1" customWidth="1"/>
    <col min="7949" max="7949" width="22.75" style="3" bestFit="1" customWidth="1"/>
    <col min="7950" max="7950" width="6.375" style="3" customWidth="1"/>
    <col min="7951" max="7951" width="13.25" style="3" customWidth="1"/>
    <col min="7952" max="7952" width="18.25" style="3" customWidth="1"/>
    <col min="7953" max="7953" width="15.625" style="3" customWidth="1"/>
    <col min="7954" max="7954" width="9" style="3"/>
    <col min="7955" max="7955" width="18.125" style="3" customWidth="1"/>
    <col min="7956" max="8192" width="9" style="3"/>
    <col min="8193" max="8193" width="2.625" style="3" customWidth="1"/>
    <col min="8194" max="8194" width="13.875" style="3" bestFit="1" customWidth="1"/>
    <col min="8195" max="8196" width="12.625" style="3" customWidth="1"/>
    <col min="8197" max="8197" width="68.125" style="3" bestFit="1" customWidth="1"/>
    <col min="8198" max="8198" width="6.25" style="3" customWidth="1"/>
    <col min="8199" max="8200" width="9.875" style="3" bestFit="1" customWidth="1"/>
    <col min="8201" max="8201" width="9.25" style="3" bestFit="1" customWidth="1"/>
    <col min="8202" max="8202" width="45.625" style="3" bestFit="1" customWidth="1"/>
    <col min="8203" max="8203" width="29.375" style="3" bestFit="1" customWidth="1"/>
    <col min="8204" max="8204" width="49.25" style="3" bestFit="1" customWidth="1"/>
    <col min="8205" max="8205" width="22.75" style="3" bestFit="1" customWidth="1"/>
    <col min="8206" max="8206" width="6.375" style="3" customWidth="1"/>
    <col min="8207" max="8207" width="13.25" style="3" customWidth="1"/>
    <col min="8208" max="8208" width="18.25" style="3" customWidth="1"/>
    <col min="8209" max="8209" width="15.625" style="3" customWidth="1"/>
    <col min="8210" max="8210" width="9" style="3"/>
    <col min="8211" max="8211" width="18.125" style="3" customWidth="1"/>
    <col min="8212" max="8448" width="9" style="3"/>
    <col min="8449" max="8449" width="2.625" style="3" customWidth="1"/>
    <col min="8450" max="8450" width="13.875" style="3" bestFit="1" customWidth="1"/>
    <col min="8451" max="8452" width="12.625" style="3" customWidth="1"/>
    <col min="8453" max="8453" width="68.125" style="3" bestFit="1" customWidth="1"/>
    <col min="8454" max="8454" width="6.25" style="3" customWidth="1"/>
    <col min="8455" max="8456" width="9.875" style="3" bestFit="1" customWidth="1"/>
    <col min="8457" max="8457" width="9.25" style="3" bestFit="1" customWidth="1"/>
    <col min="8458" max="8458" width="45.625" style="3" bestFit="1" customWidth="1"/>
    <col min="8459" max="8459" width="29.375" style="3" bestFit="1" customWidth="1"/>
    <col min="8460" max="8460" width="49.25" style="3" bestFit="1" customWidth="1"/>
    <col min="8461" max="8461" width="22.75" style="3" bestFit="1" customWidth="1"/>
    <col min="8462" max="8462" width="6.375" style="3" customWidth="1"/>
    <col min="8463" max="8463" width="13.25" style="3" customWidth="1"/>
    <col min="8464" max="8464" width="18.25" style="3" customWidth="1"/>
    <col min="8465" max="8465" width="15.625" style="3" customWidth="1"/>
    <col min="8466" max="8466" width="9" style="3"/>
    <col min="8467" max="8467" width="18.125" style="3" customWidth="1"/>
    <col min="8468" max="8704" width="9" style="3"/>
    <col min="8705" max="8705" width="2.625" style="3" customWidth="1"/>
    <col min="8706" max="8706" width="13.875" style="3" bestFit="1" customWidth="1"/>
    <col min="8707" max="8708" width="12.625" style="3" customWidth="1"/>
    <col min="8709" max="8709" width="68.125" style="3" bestFit="1" customWidth="1"/>
    <col min="8710" max="8710" width="6.25" style="3" customWidth="1"/>
    <col min="8711" max="8712" width="9.875" style="3" bestFit="1" customWidth="1"/>
    <col min="8713" max="8713" width="9.25" style="3" bestFit="1" customWidth="1"/>
    <col min="8714" max="8714" width="45.625" style="3" bestFit="1" customWidth="1"/>
    <col min="8715" max="8715" width="29.375" style="3" bestFit="1" customWidth="1"/>
    <col min="8716" max="8716" width="49.25" style="3" bestFit="1" customWidth="1"/>
    <col min="8717" max="8717" width="22.75" style="3" bestFit="1" customWidth="1"/>
    <col min="8718" max="8718" width="6.375" style="3" customWidth="1"/>
    <col min="8719" max="8719" width="13.25" style="3" customWidth="1"/>
    <col min="8720" max="8720" width="18.25" style="3" customWidth="1"/>
    <col min="8721" max="8721" width="15.625" style="3" customWidth="1"/>
    <col min="8722" max="8722" width="9" style="3"/>
    <col min="8723" max="8723" width="18.125" style="3" customWidth="1"/>
    <col min="8724" max="8960" width="9" style="3"/>
    <col min="8961" max="8961" width="2.625" style="3" customWidth="1"/>
    <col min="8962" max="8962" width="13.875" style="3" bestFit="1" customWidth="1"/>
    <col min="8963" max="8964" width="12.625" style="3" customWidth="1"/>
    <col min="8965" max="8965" width="68.125" style="3" bestFit="1" customWidth="1"/>
    <col min="8966" max="8966" width="6.25" style="3" customWidth="1"/>
    <col min="8967" max="8968" width="9.875" style="3" bestFit="1" customWidth="1"/>
    <col min="8969" max="8969" width="9.25" style="3" bestFit="1" customWidth="1"/>
    <col min="8970" max="8970" width="45.625" style="3" bestFit="1" customWidth="1"/>
    <col min="8971" max="8971" width="29.375" style="3" bestFit="1" customWidth="1"/>
    <col min="8972" max="8972" width="49.25" style="3" bestFit="1" customWidth="1"/>
    <col min="8973" max="8973" width="22.75" style="3" bestFit="1" customWidth="1"/>
    <col min="8974" max="8974" width="6.375" style="3" customWidth="1"/>
    <col min="8975" max="8975" width="13.25" style="3" customWidth="1"/>
    <col min="8976" max="8976" width="18.25" style="3" customWidth="1"/>
    <col min="8977" max="8977" width="15.625" style="3" customWidth="1"/>
    <col min="8978" max="8978" width="9" style="3"/>
    <col min="8979" max="8979" width="18.125" style="3" customWidth="1"/>
    <col min="8980" max="9216" width="9" style="3"/>
    <col min="9217" max="9217" width="2.625" style="3" customWidth="1"/>
    <col min="9218" max="9218" width="13.875" style="3" bestFit="1" customWidth="1"/>
    <col min="9219" max="9220" width="12.625" style="3" customWidth="1"/>
    <col min="9221" max="9221" width="68.125" style="3" bestFit="1" customWidth="1"/>
    <col min="9222" max="9222" width="6.25" style="3" customWidth="1"/>
    <col min="9223" max="9224" width="9.875" style="3" bestFit="1" customWidth="1"/>
    <col min="9225" max="9225" width="9.25" style="3" bestFit="1" customWidth="1"/>
    <col min="9226" max="9226" width="45.625" style="3" bestFit="1" customWidth="1"/>
    <col min="9227" max="9227" width="29.375" style="3" bestFit="1" customWidth="1"/>
    <col min="9228" max="9228" width="49.25" style="3" bestFit="1" customWidth="1"/>
    <col min="9229" max="9229" width="22.75" style="3" bestFit="1" customWidth="1"/>
    <col min="9230" max="9230" width="6.375" style="3" customWidth="1"/>
    <col min="9231" max="9231" width="13.25" style="3" customWidth="1"/>
    <col min="9232" max="9232" width="18.25" style="3" customWidth="1"/>
    <col min="9233" max="9233" width="15.625" style="3" customWidth="1"/>
    <col min="9234" max="9234" width="9" style="3"/>
    <col min="9235" max="9235" width="18.125" style="3" customWidth="1"/>
    <col min="9236" max="9472" width="9" style="3"/>
    <col min="9473" max="9473" width="2.625" style="3" customWidth="1"/>
    <col min="9474" max="9474" width="13.875" style="3" bestFit="1" customWidth="1"/>
    <col min="9475" max="9476" width="12.625" style="3" customWidth="1"/>
    <col min="9477" max="9477" width="68.125" style="3" bestFit="1" customWidth="1"/>
    <col min="9478" max="9478" width="6.25" style="3" customWidth="1"/>
    <col min="9479" max="9480" width="9.875" style="3" bestFit="1" customWidth="1"/>
    <col min="9481" max="9481" width="9.25" style="3" bestFit="1" customWidth="1"/>
    <col min="9482" max="9482" width="45.625" style="3" bestFit="1" customWidth="1"/>
    <col min="9483" max="9483" width="29.375" style="3" bestFit="1" customWidth="1"/>
    <col min="9484" max="9484" width="49.25" style="3" bestFit="1" customWidth="1"/>
    <col min="9485" max="9485" width="22.75" style="3" bestFit="1" customWidth="1"/>
    <col min="9486" max="9486" width="6.375" style="3" customWidth="1"/>
    <col min="9487" max="9487" width="13.25" style="3" customWidth="1"/>
    <col min="9488" max="9488" width="18.25" style="3" customWidth="1"/>
    <col min="9489" max="9489" width="15.625" style="3" customWidth="1"/>
    <col min="9490" max="9490" width="9" style="3"/>
    <col min="9491" max="9491" width="18.125" style="3" customWidth="1"/>
    <col min="9492" max="9728" width="9" style="3"/>
    <col min="9729" max="9729" width="2.625" style="3" customWidth="1"/>
    <col min="9730" max="9730" width="13.875" style="3" bestFit="1" customWidth="1"/>
    <col min="9731" max="9732" width="12.625" style="3" customWidth="1"/>
    <col min="9733" max="9733" width="68.125" style="3" bestFit="1" customWidth="1"/>
    <col min="9734" max="9734" width="6.25" style="3" customWidth="1"/>
    <col min="9735" max="9736" width="9.875" style="3" bestFit="1" customWidth="1"/>
    <col min="9737" max="9737" width="9.25" style="3" bestFit="1" customWidth="1"/>
    <col min="9738" max="9738" width="45.625" style="3" bestFit="1" customWidth="1"/>
    <col min="9739" max="9739" width="29.375" style="3" bestFit="1" customWidth="1"/>
    <col min="9740" max="9740" width="49.25" style="3" bestFit="1" customWidth="1"/>
    <col min="9741" max="9741" width="22.75" style="3" bestFit="1" customWidth="1"/>
    <col min="9742" max="9742" width="6.375" style="3" customWidth="1"/>
    <col min="9743" max="9743" width="13.25" style="3" customWidth="1"/>
    <col min="9744" max="9744" width="18.25" style="3" customWidth="1"/>
    <col min="9745" max="9745" width="15.625" style="3" customWidth="1"/>
    <col min="9746" max="9746" width="9" style="3"/>
    <col min="9747" max="9747" width="18.125" style="3" customWidth="1"/>
    <col min="9748" max="9984" width="9" style="3"/>
    <col min="9985" max="9985" width="2.625" style="3" customWidth="1"/>
    <col min="9986" max="9986" width="13.875" style="3" bestFit="1" customWidth="1"/>
    <col min="9987" max="9988" width="12.625" style="3" customWidth="1"/>
    <col min="9989" max="9989" width="68.125" style="3" bestFit="1" customWidth="1"/>
    <col min="9990" max="9990" width="6.25" style="3" customWidth="1"/>
    <col min="9991" max="9992" width="9.875" style="3" bestFit="1" customWidth="1"/>
    <col min="9993" max="9993" width="9.25" style="3" bestFit="1" customWidth="1"/>
    <col min="9994" max="9994" width="45.625" style="3" bestFit="1" customWidth="1"/>
    <col min="9995" max="9995" width="29.375" style="3" bestFit="1" customWidth="1"/>
    <col min="9996" max="9996" width="49.25" style="3" bestFit="1" customWidth="1"/>
    <col min="9997" max="9997" width="22.75" style="3" bestFit="1" customWidth="1"/>
    <col min="9998" max="9998" width="6.375" style="3" customWidth="1"/>
    <col min="9999" max="9999" width="13.25" style="3" customWidth="1"/>
    <col min="10000" max="10000" width="18.25" style="3" customWidth="1"/>
    <col min="10001" max="10001" width="15.625" style="3" customWidth="1"/>
    <col min="10002" max="10002" width="9" style="3"/>
    <col min="10003" max="10003" width="18.125" style="3" customWidth="1"/>
    <col min="10004" max="10240" width="9" style="3"/>
    <col min="10241" max="10241" width="2.625" style="3" customWidth="1"/>
    <col min="10242" max="10242" width="13.875" style="3" bestFit="1" customWidth="1"/>
    <col min="10243" max="10244" width="12.625" style="3" customWidth="1"/>
    <col min="10245" max="10245" width="68.125" style="3" bestFit="1" customWidth="1"/>
    <col min="10246" max="10246" width="6.25" style="3" customWidth="1"/>
    <col min="10247" max="10248" width="9.875" style="3" bestFit="1" customWidth="1"/>
    <col min="10249" max="10249" width="9.25" style="3" bestFit="1" customWidth="1"/>
    <col min="10250" max="10250" width="45.625" style="3" bestFit="1" customWidth="1"/>
    <col min="10251" max="10251" width="29.375" style="3" bestFit="1" customWidth="1"/>
    <col min="10252" max="10252" width="49.25" style="3" bestFit="1" customWidth="1"/>
    <col min="10253" max="10253" width="22.75" style="3" bestFit="1" customWidth="1"/>
    <col min="10254" max="10254" width="6.375" style="3" customWidth="1"/>
    <col min="10255" max="10255" width="13.25" style="3" customWidth="1"/>
    <col min="10256" max="10256" width="18.25" style="3" customWidth="1"/>
    <col min="10257" max="10257" width="15.625" style="3" customWidth="1"/>
    <col min="10258" max="10258" width="9" style="3"/>
    <col min="10259" max="10259" width="18.125" style="3" customWidth="1"/>
    <col min="10260" max="10496" width="9" style="3"/>
    <col min="10497" max="10497" width="2.625" style="3" customWidth="1"/>
    <col min="10498" max="10498" width="13.875" style="3" bestFit="1" customWidth="1"/>
    <col min="10499" max="10500" width="12.625" style="3" customWidth="1"/>
    <col min="10501" max="10501" width="68.125" style="3" bestFit="1" customWidth="1"/>
    <col min="10502" max="10502" width="6.25" style="3" customWidth="1"/>
    <col min="10503" max="10504" width="9.875" style="3" bestFit="1" customWidth="1"/>
    <col min="10505" max="10505" width="9.25" style="3" bestFit="1" customWidth="1"/>
    <col min="10506" max="10506" width="45.625" style="3" bestFit="1" customWidth="1"/>
    <col min="10507" max="10507" width="29.375" style="3" bestFit="1" customWidth="1"/>
    <col min="10508" max="10508" width="49.25" style="3" bestFit="1" customWidth="1"/>
    <col min="10509" max="10509" width="22.75" style="3" bestFit="1" customWidth="1"/>
    <col min="10510" max="10510" width="6.375" style="3" customWidth="1"/>
    <col min="10511" max="10511" width="13.25" style="3" customWidth="1"/>
    <col min="10512" max="10512" width="18.25" style="3" customWidth="1"/>
    <col min="10513" max="10513" width="15.625" style="3" customWidth="1"/>
    <col min="10514" max="10514" width="9" style="3"/>
    <col min="10515" max="10515" width="18.125" style="3" customWidth="1"/>
    <col min="10516" max="10752" width="9" style="3"/>
    <col min="10753" max="10753" width="2.625" style="3" customWidth="1"/>
    <col min="10754" max="10754" width="13.875" style="3" bestFit="1" customWidth="1"/>
    <col min="10755" max="10756" width="12.625" style="3" customWidth="1"/>
    <col min="10757" max="10757" width="68.125" style="3" bestFit="1" customWidth="1"/>
    <col min="10758" max="10758" width="6.25" style="3" customWidth="1"/>
    <col min="10759" max="10760" width="9.875" style="3" bestFit="1" customWidth="1"/>
    <col min="10761" max="10761" width="9.25" style="3" bestFit="1" customWidth="1"/>
    <col min="10762" max="10762" width="45.625" style="3" bestFit="1" customWidth="1"/>
    <col min="10763" max="10763" width="29.375" style="3" bestFit="1" customWidth="1"/>
    <col min="10764" max="10764" width="49.25" style="3" bestFit="1" customWidth="1"/>
    <col min="10765" max="10765" width="22.75" style="3" bestFit="1" customWidth="1"/>
    <col min="10766" max="10766" width="6.375" style="3" customWidth="1"/>
    <col min="10767" max="10767" width="13.25" style="3" customWidth="1"/>
    <col min="10768" max="10768" width="18.25" style="3" customWidth="1"/>
    <col min="10769" max="10769" width="15.625" style="3" customWidth="1"/>
    <col min="10770" max="10770" width="9" style="3"/>
    <col min="10771" max="10771" width="18.125" style="3" customWidth="1"/>
    <col min="10772" max="11008" width="9" style="3"/>
    <col min="11009" max="11009" width="2.625" style="3" customWidth="1"/>
    <col min="11010" max="11010" width="13.875" style="3" bestFit="1" customWidth="1"/>
    <col min="11011" max="11012" width="12.625" style="3" customWidth="1"/>
    <col min="11013" max="11013" width="68.125" style="3" bestFit="1" customWidth="1"/>
    <col min="11014" max="11014" width="6.25" style="3" customWidth="1"/>
    <col min="11015" max="11016" width="9.875" style="3" bestFit="1" customWidth="1"/>
    <col min="11017" max="11017" width="9.25" style="3" bestFit="1" customWidth="1"/>
    <col min="11018" max="11018" width="45.625" style="3" bestFit="1" customWidth="1"/>
    <col min="11019" max="11019" width="29.375" style="3" bestFit="1" customWidth="1"/>
    <col min="11020" max="11020" width="49.25" style="3" bestFit="1" customWidth="1"/>
    <col min="11021" max="11021" width="22.75" style="3" bestFit="1" customWidth="1"/>
    <col min="11022" max="11022" width="6.375" style="3" customWidth="1"/>
    <col min="11023" max="11023" width="13.25" style="3" customWidth="1"/>
    <col min="11024" max="11024" width="18.25" style="3" customWidth="1"/>
    <col min="11025" max="11025" width="15.625" style="3" customWidth="1"/>
    <col min="11026" max="11026" width="9" style="3"/>
    <col min="11027" max="11027" width="18.125" style="3" customWidth="1"/>
    <col min="11028" max="11264" width="9" style="3"/>
    <col min="11265" max="11265" width="2.625" style="3" customWidth="1"/>
    <col min="11266" max="11266" width="13.875" style="3" bestFit="1" customWidth="1"/>
    <col min="11267" max="11268" width="12.625" style="3" customWidth="1"/>
    <col min="11269" max="11269" width="68.125" style="3" bestFit="1" customWidth="1"/>
    <col min="11270" max="11270" width="6.25" style="3" customWidth="1"/>
    <col min="11271" max="11272" width="9.875" style="3" bestFit="1" customWidth="1"/>
    <col min="11273" max="11273" width="9.25" style="3" bestFit="1" customWidth="1"/>
    <col min="11274" max="11274" width="45.625" style="3" bestFit="1" customWidth="1"/>
    <col min="11275" max="11275" width="29.375" style="3" bestFit="1" customWidth="1"/>
    <col min="11276" max="11276" width="49.25" style="3" bestFit="1" customWidth="1"/>
    <col min="11277" max="11277" width="22.75" style="3" bestFit="1" customWidth="1"/>
    <col min="11278" max="11278" width="6.375" style="3" customWidth="1"/>
    <col min="11279" max="11279" width="13.25" style="3" customWidth="1"/>
    <col min="11280" max="11280" width="18.25" style="3" customWidth="1"/>
    <col min="11281" max="11281" width="15.625" style="3" customWidth="1"/>
    <col min="11282" max="11282" width="9" style="3"/>
    <col min="11283" max="11283" width="18.125" style="3" customWidth="1"/>
    <col min="11284" max="11520" width="9" style="3"/>
    <col min="11521" max="11521" width="2.625" style="3" customWidth="1"/>
    <col min="11522" max="11522" width="13.875" style="3" bestFit="1" customWidth="1"/>
    <col min="11523" max="11524" width="12.625" style="3" customWidth="1"/>
    <col min="11525" max="11525" width="68.125" style="3" bestFit="1" customWidth="1"/>
    <col min="11526" max="11526" width="6.25" style="3" customWidth="1"/>
    <col min="11527" max="11528" width="9.875" style="3" bestFit="1" customWidth="1"/>
    <col min="11529" max="11529" width="9.25" style="3" bestFit="1" customWidth="1"/>
    <col min="11530" max="11530" width="45.625" style="3" bestFit="1" customWidth="1"/>
    <col min="11531" max="11531" width="29.375" style="3" bestFit="1" customWidth="1"/>
    <col min="11532" max="11532" width="49.25" style="3" bestFit="1" customWidth="1"/>
    <col min="11533" max="11533" width="22.75" style="3" bestFit="1" customWidth="1"/>
    <col min="11534" max="11534" width="6.375" style="3" customWidth="1"/>
    <col min="11535" max="11535" width="13.25" style="3" customWidth="1"/>
    <col min="11536" max="11536" width="18.25" style="3" customWidth="1"/>
    <col min="11537" max="11537" width="15.625" style="3" customWidth="1"/>
    <col min="11538" max="11538" width="9" style="3"/>
    <col min="11539" max="11539" width="18.125" style="3" customWidth="1"/>
    <col min="11540" max="11776" width="9" style="3"/>
    <col min="11777" max="11777" width="2.625" style="3" customWidth="1"/>
    <col min="11778" max="11778" width="13.875" style="3" bestFit="1" customWidth="1"/>
    <col min="11779" max="11780" width="12.625" style="3" customWidth="1"/>
    <col min="11781" max="11781" width="68.125" style="3" bestFit="1" customWidth="1"/>
    <col min="11782" max="11782" width="6.25" style="3" customWidth="1"/>
    <col min="11783" max="11784" width="9.875" style="3" bestFit="1" customWidth="1"/>
    <col min="11785" max="11785" width="9.25" style="3" bestFit="1" customWidth="1"/>
    <col min="11786" max="11786" width="45.625" style="3" bestFit="1" customWidth="1"/>
    <col min="11787" max="11787" width="29.375" style="3" bestFit="1" customWidth="1"/>
    <col min="11788" max="11788" width="49.25" style="3" bestFit="1" customWidth="1"/>
    <col min="11789" max="11789" width="22.75" style="3" bestFit="1" customWidth="1"/>
    <col min="11790" max="11790" width="6.375" style="3" customWidth="1"/>
    <col min="11791" max="11791" width="13.25" style="3" customWidth="1"/>
    <col min="11792" max="11792" width="18.25" style="3" customWidth="1"/>
    <col min="11793" max="11793" width="15.625" style="3" customWidth="1"/>
    <col min="11794" max="11794" width="9" style="3"/>
    <col min="11795" max="11795" width="18.125" style="3" customWidth="1"/>
    <col min="11796" max="12032" width="9" style="3"/>
    <col min="12033" max="12033" width="2.625" style="3" customWidth="1"/>
    <col min="12034" max="12034" width="13.875" style="3" bestFit="1" customWidth="1"/>
    <col min="12035" max="12036" width="12.625" style="3" customWidth="1"/>
    <col min="12037" max="12037" width="68.125" style="3" bestFit="1" customWidth="1"/>
    <col min="12038" max="12038" width="6.25" style="3" customWidth="1"/>
    <col min="12039" max="12040" width="9.875" style="3" bestFit="1" customWidth="1"/>
    <col min="12041" max="12041" width="9.25" style="3" bestFit="1" customWidth="1"/>
    <col min="12042" max="12042" width="45.625" style="3" bestFit="1" customWidth="1"/>
    <col min="12043" max="12043" width="29.375" style="3" bestFit="1" customWidth="1"/>
    <col min="12044" max="12044" width="49.25" style="3" bestFit="1" customWidth="1"/>
    <col min="12045" max="12045" width="22.75" style="3" bestFit="1" customWidth="1"/>
    <col min="12046" max="12046" width="6.375" style="3" customWidth="1"/>
    <col min="12047" max="12047" width="13.25" style="3" customWidth="1"/>
    <col min="12048" max="12048" width="18.25" style="3" customWidth="1"/>
    <col min="12049" max="12049" width="15.625" style="3" customWidth="1"/>
    <col min="12050" max="12050" width="9" style="3"/>
    <col min="12051" max="12051" width="18.125" style="3" customWidth="1"/>
    <col min="12052" max="12288" width="9" style="3"/>
    <col min="12289" max="12289" width="2.625" style="3" customWidth="1"/>
    <col min="12290" max="12290" width="13.875" style="3" bestFit="1" customWidth="1"/>
    <col min="12291" max="12292" width="12.625" style="3" customWidth="1"/>
    <col min="12293" max="12293" width="68.125" style="3" bestFit="1" customWidth="1"/>
    <col min="12294" max="12294" width="6.25" style="3" customWidth="1"/>
    <col min="12295" max="12296" width="9.875" style="3" bestFit="1" customWidth="1"/>
    <col min="12297" max="12297" width="9.25" style="3" bestFit="1" customWidth="1"/>
    <col min="12298" max="12298" width="45.625" style="3" bestFit="1" customWidth="1"/>
    <col min="12299" max="12299" width="29.375" style="3" bestFit="1" customWidth="1"/>
    <col min="12300" max="12300" width="49.25" style="3" bestFit="1" customWidth="1"/>
    <col min="12301" max="12301" width="22.75" style="3" bestFit="1" customWidth="1"/>
    <col min="12302" max="12302" width="6.375" style="3" customWidth="1"/>
    <col min="12303" max="12303" width="13.25" style="3" customWidth="1"/>
    <col min="12304" max="12304" width="18.25" style="3" customWidth="1"/>
    <col min="12305" max="12305" width="15.625" style="3" customWidth="1"/>
    <col min="12306" max="12306" width="9" style="3"/>
    <col min="12307" max="12307" width="18.125" style="3" customWidth="1"/>
    <col min="12308" max="12544" width="9" style="3"/>
    <col min="12545" max="12545" width="2.625" style="3" customWidth="1"/>
    <col min="12546" max="12546" width="13.875" style="3" bestFit="1" customWidth="1"/>
    <col min="12547" max="12548" width="12.625" style="3" customWidth="1"/>
    <col min="12549" max="12549" width="68.125" style="3" bestFit="1" customWidth="1"/>
    <col min="12550" max="12550" width="6.25" style="3" customWidth="1"/>
    <col min="12551" max="12552" width="9.875" style="3" bestFit="1" customWidth="1"/>
    <col min="12553" max="12553" width="9.25" style="3" bestFit="1" customWidth="1"/>
    <col min="12554" max="12554" width="45.625" style="3" bestFit="1" customWidth="1"/>
    <col min="12555" max="12555" width="29.375" style="3" bestFit="1" customWidth="1"/>
    <col min="12556" max="12556" width="49.25" style="3" bestFit="1" customWidth="1"/>
    <col min="12557" max="12557" width="22.75" style="3" bestFit="1" customWidth="1"/>
    <col min="12558" max="12558" width="6.375" style="3" customWidth="1"/>
    <col min="12559" max="12559" width="13.25" style="3" customWidth="1"/>
    <col min="12560" max="12560" width="18.25" style="3" customWidth="1"/>
    <col min="12561" max="12561" width="15.625" style="3" customWidth="1"/>
    <col min="12562" max="12562" width="9" style="3"/>
    <col min="12563" max="12563" width="18.125" style="3" customWidth="1"/>
    <col min="12564" max="12800" width="9" style="3"/>
    <col min="12801" max="12801" width="2.625" style="3" customWidth="1"/>
    <col min="12802" max="12802" width="13.875" style="3" bestFit="1" customWidth="1"/>
    <col min="12803" max="12804" width="12.625" style="3" customWidth="1"/>
    <col min="12805" max="12805" width="68.125" style="3" bestFit="1" customWidth="1"/>
    <col min="12806" max="12806" width="6.25" style="3" customWidth="1"/>
    <col min="12807" max="12808" width="9.875" style="3" bestFit="1" customWidth="1"/>
    <col min="12809" max="12809" width="9.25" style="3" bestFit="1" customWidth="1"/>
    <col min="12810" max="12810" width="45.625" style="3" bestFit="1" customWidth="1"/>
    <col min="12811" max="12811" width="29.375" style="3" bestFit="1" customWidth="1"/>
    <col min="12812" max="12812" width="49.25" style="3" bestFit="1" customWidth="1"/>
    <col min="12813" max="12813" width="22.75" style="3" bestFit="1" customWidth="1"/>
    <col min="12814" max="12814" width="6.375" style="3" customWidth="1"/>
    <col min="12815" max="12815" width="13.25" style="3" customWidth="1"/>
    <col min="12816" max="12816" width="18.25" style="3" customWidth="1"/>
    <col min="12817" max="12817" width="15.625" style="3" customWidth="1"/>
    <col min="12818" max="12818" width="9" style="3"/>
    <col min="12819" max="12819" width="18.125" style="3" customWidth="1"/>
    <col min="12820" max="13056" width="9" style="3"/>
    <col min="13057" max="13057" width="2.625" style="3" customWidth="1"/>
    <col min="13058" max="13058" width="13.875" style="3" bestFit="1" customWidth="1"/>
    <col min="13059" max="13060" width="12.625" style="3" customWidth="1"/>
    <col min="13061" max="13061" width="68.125" style="3" bestFit="1" customWidth="1"/>
    <col min="13062" max="13062" width="6.25" style="3" customWidth="1"/>
    <col min="13063" max="13064" width="9.875" style="3" bestFit="1" customWidth="1"/>
    <col min="13065" max="13065" width="9.25" style="3" bestFit="1" customWidth="1"/>
    <col min="13066" max="13066" width="45.625" style="3" bestFit="1" customWidth="1"/>
    <col min="13067" max="13067" width="29.375" style="3" bestFit="1" customWidth="1"/>
    <col min="13068" max="13068" width="49.25" style="3" bestFit="1" customWidth="1"/>
    <col min="13069" max="13069" width="22.75" style="3" bestFit="1" customWidth="1"/>
    <col min="13070" max="13070" width="6.375" style="3" customWidth="1"/>
    <col min="13071" max="13071" width="13.25" style="3" customWidth="1"/>
    <col min="13072" max="13072" width="18.25" style="3" customWidth="1"/>
    <col min="13073" max="13073" width="15.625" style="3" customWidth="1"/>
    <col min="13074" max="13074" width="9" style="3"/>
    <col min="13075" max="13075" width="18.125" style="3" customWidth="1"/>
    <col min="13076" max="13312" width="9" style="3"/>
    <col min="13313" max="13313" width="2.625" style="3" customWidth="1"/>
    <col min="13314" max="13314" width="13.875" style="3" bestFit="1" customWidth="1"/>
    <col min="13315" max="13316" width="12.625" style="3" customWidth="1"/>
    <col min="13317" max="13317" width="68.125" style="3" bestFit="1" customWidth="1"/>
    <col min="13318" max="13318" width="6.25" style="3" customWidth="1"/>
    <col min="13319" max="13320" width="9.875" style="3" bestFit="1" customWidth="1"/>
    <col min="13321" max="13321" width="9.25" style="3" bestFit="1" customWidth="1"/>
    <col min="13322" max="13322" width="45.625" style="3" bestFit="1" customWidth="1"/>
    <col min="13323" max="13323" width="29.375" style="3" bestFit="1" customWidth="1"/>
    <col min="13324" max="13324" width="49.25" style="3" bestFit="1" customWidth="1"/>
    <col min="13325" max="13325" width="22.75" style="3" bestFit="1" customWidth="1"/>
    <col min="13326" max="13326" width="6.375" style="3" customWidth="1"/>
    <col min="13327" max="13327" width="13.25" style="3" customWidth="1"/>
    <col min="13328" max="13328" width="18.25" style="3" customWidth="1"/>
    <col min="13329" max="13329" width="15.625" style="3" customWidth="1"/>
    <col min="13330" max="13330" width="9" style="3"/>
    <col min="13331" max="13331" width="18.125" style="3" customWidth="1"/>
    <col min="13332" max="13568" width="9" style="3"/>
    <col min="13569" max="13569" width="2.625" style="3" customWidth="1"/>
    <col min="13570" max="13570" width="13.875" style="3" bestFit="1" customWidth="1"/>
    <col min="13571" max="13572" width="12.625" style="3" customWidth="1"/>
    <col min="13573" max="13573" width="68.125" style="3" bestFit="1" customWidth="1"/>
    <col min="13574" max="13574" width="6.25" style="3" customWidth="1"/>
    <col min="13575" max="13576" width="9.875" style="3" bestFit="1" customWidth="1"/>
    <col min="13577" max="13577" width="9.25" style="3" bestFit="1" customWidth="1"/>
    <col min="13578" max="13578" width="45.625" style="3" bestFit="1" customWidth="1"/>
    <col min="13579" max="13579" width="29.375" style="3" bestFit="1" customWidth="1"/>
    <col min="13580" max="13580" width="49.25" style="3" bestFit="1" customWidth="1"/>
    <col min="13581" max="13581" width="22.75" style="3" bestFit="1" customWidth="1"/>
    <col min="13582" max="13582" width="6.375" style="3" customWidth="1"/>
    <col min="13583" max="13583" width="13.25" style="3" customWidth="1"/>
    <col min="13584" max="13584" width="18.25" style="3" customWidth="1"/>
    <col min="13585" max="13585" width="15.625" style="3" customWidth="1"/>
    <col min="13586" max="13586" width="9" style="3"/>
    <col min="13587" max="13587" width="18.125" style="3" customWidth="1"/>
    <col min="13588" max="13824" width="9" style="3"/>
    <col min="13825" max="13825" width="2.625" style="3" customWidth="1"/>
    <col min="13826" max="13826" width="13.875" style="3" bestFit="1" customWidth="1"/>
    <col min="13827" max="13828" width="12.625" style="3" customWidth="1"/>
    <col min="13829" max="13829" width="68.125" style="3" bestFit="1" customWidth="1"/>
    <col min="13830" max="13830" width="6.25" style="3" customWidth="1"/>
    <col min="13831" max="13832" width="9.875" style="3" bestFit="1" customWidth="1"/>
    <col min="13833" max="13833" width="9.25" style="3" bestFit="1" customWidth="1"/>
    <col min="13834" max="13834" width="45.625" style="3" bestFit="1" customWidth="1"/>
    <col min="13835" max="13835" width="29.375" style="3" bestFit="1" customWidth="1"/>
    <col min="13836" max="13836" width="49.25" style="3" bestFit="1" customWidth="1"/>
    <col min="13837" max="13837" width="22.75" style="3" bestFit="1" customWidth="1"/>
    <col min="13838" max="13838" width="6.375" style="3" customWidth="1"/>
    <col min="13839" max="13839" width="13.25" style="3" customWidth="1"/>
    <col min="13840" max="13840" width="18.25" style="3" customWidth="1"/>
    <col min="13841" max="13841" width="15.625" style="3" customWidth="1"/>
    <col min="13842" max="13842" width="9" style="3"/>
    <col min="13843" max="13843" width="18.125" style="3" customWidth="1"/>
    <col min="13844" max="14080" width="9" style="3"/>
    <col min="14081" max="14081" width="2.625" style="3" customWidth="1"/>
    <col min="14082" max="14082" width="13.875" style="3" bestFit="1" customWidth="1"/>
    <col min="14083" max="14084" width="12.625" style="3" customWidth="1"/>
    <col min="14085" max="14085" width="68.125" style="3" bestFit="1" customWidth="1"/>
    <col min="14086" max="14086" width="6.25" style="3" customWidth="1"/>
    <col min="14087" max="14088" width="9.875" style="3" bestFit="1" customWidth="1"/>
    <col min="14089" max="14089" width="9.25" style="3" bestFit="1" customWidth="1"/>
    <col min="14090" max="14090" width="45.625" style="3" bestFit="1" customWidth="1"/>
    <col min="14091" max="14091" width="29.375" style="3" bestFit="1" customWidth="1"/>
    <col min="14092" max="14092" width="49.25" style="3" bestFit="1" customWidth="1"/>
    <col min="14093" max="14093" width="22.75" style="3" bestFit="1" customWidth="1"/>
    <col min="14094" max="14094" width="6.375" style="3" customWidth="1"/>
    <col min="14095" max="14095" width="13.25" style="3" customWidth="1"/>
    <col min="14096" max="14096" width="18.25" style="3" customWidth="1"/>
    <col min="14097" max="14097" width="15.625" style="3" customWidth="1"/>
    <col min="14098" max="14098" width="9" style="3"/>
    <col min="14099" max="14099" width="18.125" style="3" customWidth="1"/>
    <col min="14100" max="14336" width="9" style="3"/>
    <col min="14337" max="14337" width="2.625" style="3" customWidth="1"/>
    <col min="14338" max="14338" width="13.875" style="3" bestFit="1" customWidth="1"/>
    <col min="14339" max="14340" width="12.625" style="3" customWidth="1"/>
    <col min="14341" max="14341" width="68.125" style="3" bestFit="1" customWidth="1"/>
    <col min="14342" max="14342" width="6.25" style="3" customWidth="1"/>
    <col min="14343" max="14344" width="9.875" style="3" bestFit="1" customWidth="1"/>
    <col min="14345" max="14345" width="9.25" style="3" bestFit="1" customWidth="1"/>
    <col min="14346" max="14346" width="45.625" style="3" bestFit="1" customWidth="1"/>
    <col min="14347" max="14347" width="29.375" style="3" bestFit="1" customWidth="1"/>
    <col min="14348" max="14348" width="49.25" style="3" bestFit="1" customWidth="1"/>
    <col min="14349" max="14349" width="22.75" style="3" bestFit="1" customWidth="1"/>
    <col min="14350" max="14350" width="6.375" style="3" customWidth="1"/>
    <col min="14351" max="14351" width="13.25" style="3" customWidth="1"/>
    <col min="14352" max="14352" width="18.25" style="3" customWidth="1"/>
    <col min="14353" max="14353" width="15.625" style="3" customWidth="1"/>
    <col min="14354" max="14354" width="9" style="3"/>
    <col min="14355" max="14355" width="18.125" style="3" customWidth="1"/>
    <col min="14356" max="14592" width="9" style="3"/>
    <col min="14593" max="14593" width="2.625" style="3" customWidth="1"/>
    <col min="14594" max="14594" width="13.875" style="3" bestFit="1" customWidth="1"/>
    <col min="14595" max="14596" width="12.625" style="3" customWidth="1"/>
    <col min="14597" max="14597" width="68.125" style="3" bestFit="1" customWidth="1"/>
    <col min="14598" max="14598" width="6.25" style="3" customWidth="1"/>
    <col min="14599" max="14600" width="9.875" style="3" bestFit="1" customWidth="1"/>
    <col min="14601" max="14601" width="9.25" style="3" bestFit="1" customWidth="1"/>
    <col min="14602" max="14602" width="45.625" style="3" bestFit="1" customWidth="1"/>
    <col min="14603" max="14603" width="29.375" style="3" bestFit="1" customWidth="1"/>
    <col min="14604" max="14604" width="49.25" style="3" bestFit="1" customWidth="1"/>
    <col min="14605" max="14605" width="22.75" style="3" bestFit="1" customWidth="1"/>
    <col min="14606" max="14606" width="6.375" style="3" customWidth="1"/>
    <col min="14607" max="14607" width="13.25" style="3" customWidth="1"/>
    <col min="14608" max="14608" width="18.25" style="3" customWidth="1"/>
    <col min="14609" max="14609" width="15.625" style="3" customWidth="1"/>
    <col min="14610" max="14610" width="9" style="3"/>
    <col min="14611" max="14611" width="18.125" style="3" customWidth="1"/>
    <col min="14612" max="14848" width="9" style="3"/>
    <col min="14849" max="14849" width="2.625" style="3" customWidth="1"/>
    <col min="14850" max="14850" width="13.875" style="3" bestFit="1" customWidth="1"/>
    <col min="14851" max="14852" width="12.625" style="3" customWidth="1"/>
    <col min="14853" max="14853" width="68.125" style="3" bestFit="1" customWidth="1"/>
    <col min="14854" max="14854" width="6.25" style="3" customWidth="1"/>
    <col min="14855" max="14856" width="9.875" style="3" bestFit="1" customWidth="1"/>
    <col min="14857" max="14857" width="9.25" style="3" bestFit="1" customWidth="1"/>
    <col min="14858" max="14858" width="45.625" style="3" bestFit="1" customWidth="1"/>
    <col min="14859" max="14859" width="29.375" style="3" bestFit="1" customWidth="1"/>
    <col min="14860" max="14860" width="49.25" style="3" bestFit="1" customWidth="1"/>
    <col min="14861" max="14861" width="22.75" style="3" bestFit="1" customWidth="1"/>
    <col min="14862" max="14862" width="6.375" style="3" customWidth="1"/>
    <col min="14863" max="14863" width="13.25" style="3" customWidth="1"/>
    <col min="14864" max="14864" width="18.25" style="3" customWidth="1"/>
    <col min="14865" max="14865" width="15.625" style="3" customWidth="1"/>
    <col min="14866" max="14866" width="9" style="3"/>
    <col min="14867" max="14867" width="18.125" style="3" customWidth="1"/>
    <col min="14868" max="15104" width="9" style="3"/>
    <col min="15105" max="15105" width="2.625" style="3" customWidth="1"/>
    <col min="15106" max="15106" width="13.875" style="3" bestFit="1" customWidth="1"/>
    <col min="15107" max="15108" width="12.625" style="3" customWidth="1"/>
    <col min="15109" max="15109" width="68.125" style="3" bestFit="1" customWidth="1"/>
    <col min="15110" max="15110" width="6.25" style="3" customWidth="1"/>
    <col min="15111" max="15112" width="9.875" style="3" bestFit="1" customWidth="1"/>
    <col min="15113" max="15113" width="9.25" style="3" bestFit="1" customWidth="1"/>
    <col min="15114" max="15114" width="45.625" style="3" bestFit="1" customWidth="1"/>
    <col min="15115" max="15115" width="29.375" style="3" bestFit="1" customWidth="1"/>
    <col min="15116" max="15116" width="49.25" style="3" bestFit="1" customWidth="1"/>
    <col min="15117" max="15117" width="22.75" style="3" bestFit="1" customWidth="1"/>
    <col min="15118" max="15118" width="6.375" style="3" customWidth="1"/>
    <col min="15119" max="15119" width="13.25" style="3" customWidth="1"/>
    <col min="15120" max="15120" width="18.25" style="3" customWidth="1"/>
    <col min="15121" max="15121" width="15.625" style="3" customWidth="1"/>
    <col min="15122" max="15122" width="9" style="3"/>
    <col min="15123" max="15123" width="18.125" style="3" customWidth="1"/>
    <col min="15124" max="15360" width="9" style="3"/>
    <col min="15361" max="15361" width="2.625" style="3" customWidth="1"/>
    <col min="15362" max="15362" width="13.875" style="3" bestFit="1" customWidth="1"/>
    <col min="15363" max="15364" width="12.625" style="3" customWidth="1"/>
    <col min="15365" max="15365" width="68.125" style="3" bestFit="1" customWidth="1"/>
    <col min="15366" max="15366" width="6.25" style="3" customWidth="1"/>
    <col min="15367" max="15368" width="9.875" style="3" bestFit="1" customWidth="1"/>
    <col min="15369" max="15369" width="9.25" style="3" bestFit="1" customWidth="1"/>
    <col min="15370" max="15370" width="45.625" style="3" bestFit="1" customWidth="1"/>
    <col min="15371" max="15371" width="29.375" style="3" bestFit="1" customWidth="1"/>
    <col min="15372" max="15372" width="49.25" style="3" bestFit="1" customWidth="1"/>
    <col min="15373" max="15373" width="22.75" style="3" bestFit="1" customWidth="1"/>
    <col min="15374" max="15374" width="6.375" style="3" customWidth="1"/>
    <col min="15375" max="15375" width="13.25" style="3" customWidth="1"/>
    <col min="15376" max="15376" width="18.25" style="3" customWidth="1"/>
    <col min="15377" max="15377" width="15.625" style="3" customWidth="1"/>
    <col min="15378" max="15378" width="9" style="3"/>
    <col min="15379" max="15379" width="18.125" style="3" customWidth="1"/>
    <col min="15380" max="15616" width="9" style="3"/>
    <col min="15617" max="15617" width="2.625" style="3" customWidth="1"/>
    <col min="15618" max="15618" width="13.875" style="3" bestFit="1" customWidth="1"/>
    <col min="15619" max="15620" width="12.625" style="3" customWidth="1"/>
    <col min="15621" max="15621" width="68.125" style="3" bestFit="1" customWidth="1"/>
    <col min="15622" max="15622" width="6.25" style="3" customWidth="1"/>
    <col min="15623" max="15624" width="9.875" style="3" bestFit="1" customWidth="1"/>
    <col min="15625" max="15625" width="9.25" style="3" bestFit="1" customWidth="1"/>
    <col min="15626" max="15626" width="45.625" style="3" bestFit="1" customWidth="1"/>
    <col min="15627" max="15627" width="29.375" style="3" bestFit="1" customWidth="1"/>
    <col min="15628" max="15628" width="49.25" style="3" bestFit="1" customWidth="1"/>
    <col min="15629" max="15629" width="22.75" style="3" bestFit="1" customWidth="1"/>
    <col min="15630" max="15630" width="6.375" style="3" customWidth="1"/>
    <col min="15631" max="15631" width="13.25" style="3" customWidth="1"/>
    <col min="15632" max="15632" width="18.25" style="3" customWidth="1"/>
    <col min="15633" max="15633" width="15.625" style="3" customWidth="1"/>
    <col min="15634" max="15634" width="9" style="3"/>
    <col min="15635" max="15635" width="18.125" style="3" customWidth="1"/>
    <col min="15636" max="15872" width="9" style="3"/>
    <col min="15873" max="15873" width="2.625" style="3" customWidth="1"/>
    <col min="15874" max="15874" width="13.875" style="3" bestFit="1" customWidth="1"/>
    <col min="15875" max="15876" width="12.625" style="3" customWidth="1"/>
    <col min="15877" max="15877" width="68.125" style="3" bestFit="1" customWidth="1"/>
    <col min="15878" max="15878" width="6.25" style="3" customWidth="1"/>
    <col min="15879" max="15880" width="9.875" style="3" bestFit="1" customWidth="1"/>
    <col min="15881" max="15881" width="9.25" style="3" bestFit="1" customWidth="1"/>
    <col min="15882" max="15882" width="45.625" style="3" bestFit="1" customWidth="1"/>
    <col min="15883" max="15883" width="29.375" style="3" bestFit="1" customWidth="1"/>
    <col min="15884" max="15884" width="49.25" style="3" bestFit="1" customWidth="1"/>
    <col min="15885" max="15885" width="22.75" style="3" bestFit="1" customWidth="1"/>
    <col min="15886" max="15886" width="6.375" style="3" customWidth="1"/>
    <col min="15887" max="15887" width="13.25" style="3" customWidth="1"/>
    <col min="15888" max="15888" width="18.25" style="3" customWidth="1"/>
    <col min="15889" max="15889" width="15.625" style="3" customWidth="1"/>
    <col min="15890" max="15890" width="9" style="3"/>
    <col min="15891" max="15891" width="18.125" style="3" customWidth="1"/>
    <col min="15892" max="16128" width="9" style="3"/>
    <col min="16129" max="16129" width="2.625" style="3" customWidth="1"/>
    <col min="16130" max="16130" width="13.875" style="3" bestFit="1" customWidth="1"/>
    <col min="16131" max="16132" width="12.625" style="3" customWidth="1"/>
    <col min="16133" max="16133" width="68.125" style="3" bestFit="1" customWidth="1"/>
    <col min="16134" max="16134" width="6.25" style="3" customWidth="1"/>
    <col min="16135" max="16136" width="9.875" style="3" bestFit="1" customWidth="1"/>
    <col min="16137" max="16137" width="9.25" style="3" bestFit="1" customWidth="1"/>
    <col min="16138" max="16138" width="45.625" style="3" bestFit="1" customWidth="1"/>
    <col min="16139" max="16139" width="29.375" style="3" bestFit="1" customWidth="1"/>
    <col min="16140" max="16140" width="49.25" style="3" bestFit="1" customWidth="1"/>
    <col min="16141" max="16141" width="22.75" style="3" bestFit="1" customWidth="1"/>
    <col min="16142" max="16142" width="6.375" style="3" customWidth="1"/>
    <col min="16143" max="16143" width="13.25" style="3" customWidth="1"/>
    <col min="16144" max="16144" width="18.25" style="3" customWidth="1"/>
    <col min="16145" max="16145" width="15.625" style="3" customWidth="1"/>
    <col min="16146" max="16146" width="9" style="3"/>
    <col min="16147" max="16147" width="18.125" style="3" customWidth="1"/>
    <col min="16148" max="16384" width="9" style="3"/>
  </cols>
  <sheetData>
    <row r="2" spans="2:17" ht="20.100000000000001" customHeight="1">
      <c r="B2" s="1" t="s">
        <v>0</v>
      </c>
      <c r="C2" s="1"/>
      <c r="D2" s="1"/>
      <c r="E2" s="2" t="s">
        <v>7876</v>
      </c>
      <c r="G2" s="4" t="s">
        <v>2</v>
      </c>
      <c r="H2" s="5"/>
      <c r="I2" s="6"/>
      <c r="J2" s="125">
        <f>SUM(H:H)</f>
        <v>475932</v>
      </c>
    </row>
    <row r="3" spans="2:17" ht="20.100000000000001" customHeight="1">
      <c r="B3" s="1" t="s">
        <v>3</v>
      </c>
      <c r="C3" s="1"/>
      <c r="D3" s="1"/>
      <c r="E3" s="14" t="s">
        <v>3676</v>
      </c>
    </row>
    <row r="4" spans="2:17" ht="20.100000000000001" customHeight="1">
      <c r="B4" s="1" t="s">
        <v>5</v>
      </c>
      <c r="C4" s="1"/>
      <c r="D4" s="1"/>
      <c r="E4" s="14">
        <v>200482</v>
      </c>
    </row>
    <row r="5" spans="2:17" ht="20.100000000000001" customHeight="1">
      <c r="B5" s="1" t="s">
        <v>6</v>
      </c>
      <c r="C5" s="1"/>
      <c r="D5" s="1"/>
      <c r="E5" s="15">
        <v>44861</v>
      </c>
    </row>
    <row r="6" spans="2:17" ht="20.100000000000001" customHeight="1">
      <c r="B6" s="1" t="s">
        <v>8</v>
      </c>
      <c r="C6" s="1"/>
      <c r="D6" s="1"/>
      <c r="E6" s="15"/>
    </row>
    <row r="8" spans="2:17" s="9" customFormat="1" ht="19.5" customHeight="1">
      <c r="B8" s="16" t="s">
        <v>9</v>
      </c>
      <c r="C8" s="16" t="s">
        <v>10</v>
      </c>
      <c r="D8" s="16" t="s">
        <v>11</v>
      </c>
      <c r="E8" s="17" t="s">
        <v>12</v>
      </c>
      <c r="F8" s="183" t="s">
        <v>13</v>
      </c>
      <c r="G8" s="17" t="s">
        <v>14</v>
      </c>
      <c r="H8" s="18" t="s">
        <v>15</v>
      </c>
      <c r="I8" s="18" t="s">
        <v>16</v>
      </c>
      <c r="J8" s="17" t="s">
        <v>17</v>
      </c>
      <c r="K8" s="17" t="s">
        <v>18</v>
      </c>
      <c r="L8" s="17" t="s">
        <v>19</v>
      </c>
      <c r="M8" s="16" t="s">
        <v>20</v>
      </c>
      <c r="N8" s="16" t="s">
        <v>21</v>
      </c>
      <c r="O8" s="17" t="s">
        <v>22</v>
      </c>
      <c r="P8" s="184" t="s">
        <v>23</v>
      </c>
      <c r="Q8" s="184" t="s">
        <v>24</v>
      </c>
    </row>
    <row r="9" spans="2:17" ht="19.5" customHeight="1">
      <c r="B9" s="2260"/>
      <c r="C9" s="16" t="s">
        <v>662</v>
      </c>
      <c r="D9" s="16" t="s">
        <v>662</v>
      </c>
      <c r="E9" s="54" t="s">
        <v>7877</v>
      </c>
      <c r="F9" s="183">
        <v>1</v>
      </c>
      <c r="G9" s="54"/>
      <c r="H9" s="54">
        <f>F9*G9</f>
        <v>0</v>
      </c>
      <c r="I9" s="295"/>
      <c r="J9" s="54"/>
      <c r="K9" s="1607"/>
      <c r="L9" s="17" t="s">
        <v>1114</v>
      </c>
      <c r="M9" s="17"/>
      <c r="N9" s="54"/>
      <c r="O9" s="295"/>
      <c r="P9" s="1395"/>
      <c r="Q9" s="21"/>
    </row>
    <row r="10" spans="2:17" s="9" customFormat="1" ht="19.5" customHeight="1">
      <c r="B10" s="2261"/>
      <c r="C10" s="16" t="s">
        <v>662</v>
      </c>
      <c r="D10" s="16" t="s">
        <v>662</v>
      </c>
      <c r="E10" s="146" t="s">
        <v>7878</v>
      </c>
      <c r="F10" s="183">
        <v>1</v>
      </c>
      <c r="G10" s="17"/>
      <c r="H10" s="18"/>
      <c r="I10" s="18"/>
      <c r="J10" s="17"/>
      <c r="L10" s="17" t="s">
        <v>1114</v>
      </c>
      <c r="M10" s="16"/>
      <c r="N10" s="16"/>
      <c r="O10" s="17"/>
      <c r="P10" s="184"/>
      <c r="Q10" s="184"/>
    </row>
    <row r="11" spans="2:17" ht="19.5" customHeight="1">
      <c r="B11" s="2262"/>
      <c r="C11" s="16" t="s">
        <v>662</v>
      </c>
      <c r="D11" s="16" t="s">
        <v>662</v>
      </c>
      <c r="E11" s="54" t="s">
        <v>7879</v>
      </c>
      <c r="F11" s="183">
        <v>1</v>
      </c>
      <c r="G11" s="54"/>
      <c r="H11" s="54">
        <f t="shared" ref="H11:H23" si="0">F11*G11</f>
        <v>0</v>
      </c>
      <c r="I11" s="295"/>
      <c r="J11" s="54"/>
      <c r="K11" s="1607"/>
      <c r="L11" s="17" t="s">
        <v>1114</v>
      </c>
      <c r="M11" s="17"/>
      <c r="N11" s="54"/>
      <c r="O11" s="295"/>
      <c r="P11" s="1395"/>
      <c r="Q11" s="21"/>
    </row>
    <row r="12" spans="2:17" ht="19.5" customHeight="1">
      <c r="B12" s="27" t="s">
        <v>7811</v>
      </c>
      <c r="C12" s="16" t="s">
        <v>492</v>
      </c>
      <c r="D12" s="16" t="s">
        <v>492</v>
      </c>
      <c r="E12" s="54" t="s">
        <v>7880</v>
      </c>
      <c r="F12" s="183">
        <v>1</v>
      </c>
      <c r="G12" s="54">
        <v>21500</v>
      </c>
      <c r="H12" s="54">
        <f t="shared" si="0"/>
        <v>21500</v>
      </c>
      <c r="I12" s="295"/>
      <c r="J12" s="54" t="s">
        <v>7881</v>
      </c>
      <c r="K12" s="1608"/>
      <c r="L12" s="17" t="s">
        <v>6691</v>
      </c>
      <c r="M12" s="56"/>
      <c r="N12" s="54"/>
      <c r="O12" s="295"/>
      <c r="P12" s="1395"/>
      <c r="Q12" s="21">
        <v>44848</v>
      </c>
    </row>
    <row r="13" spans="2:17" ht="19.5" customHeight="1">
      <c r="B13" s="34"/>
      <c r="C13" s="16" t="s">
        <v>492</v>
      </c>
      <c r="D13" s="16" t="s">
        <v>492</v>
      </c>
      <c r="E13" s="54" t="s">
        <v>1224</v>
      </c>
      <c r="F13" s="183">
        <v>1</v>
      </c>
      <c r="G13" s="54">
        <v>319</v>
      </c>
      <c r="H13" s="54">
        <f t="shared" si="0"/>
        <v>319</v>
      </c>
      <c r="I13" s="295"/>
      <c r="J13" s="54" t="s">
        <v>1225</v>
      </c>
      <c r="K13" s="1608"/>
      <c r="L13" s="17" t="s">
        <v>6691</v>
      </c>
      <c r="M13" s="56"/>
      <c r="N13" s="54"/>
      <c r="O13" s="295"/>
      <c r="P13" s="1395"/>
      <c r="Q13" s="21">
        <v>44848</v>
      </c>
    </row>
    <row r="14" spans="2:17" ht="19.5" customHeight="1">
      <c r="B14" s="34"/>
      <c r="C14" s="16" t="s">
        <v>492</v>
      </c>
      <c r="D14" s="16" t="s">
        <v>492</v>
      </c>
      <c r="E14" s="54" t="s">
        <v>1228</v>
      </c>
      <c r="F14" s="183">
        <v>1</v>
      </c>
      <c r="G14" s="54">
        <v>4570</v>
      </c>
      <c r="H14" s="54">
        <f t="shared" si="0"/>
        <v>4570</v>
      </c>
      <c r="I14" s="295"/>
      <c r="J14" s="54" t="s">
        <v>1229</v>
      </c>
      <c r="K14" s="1607"/>
      <c r="L14" s="17" t="s">
        <v>6691</v>
      </c>
      <c r="M14" s="17"/>
      <c r="N14" s="54"/>
      <c r="O14" s="295"/>
      <c r="P14" s="1395"/>
      <c r="Q14" s="21">
        <v>44848</v>
      </c>
    </row>
    <row r="15" spans="2:17" ht="19.5" customHeight="1">
      <c r="B15" s="34"/>
      <c r="C15" s="16" t="s">
        <v>492</v>
      </c>
      <c r="D15" s="16" t="s">
        <v>492</v>
      </c>
      <c r="E15" s="54" t="s">
        <v>1230</v>
      </c>
      <c r="F15" s="183">
        <v>2</v>
      </c>
      <c r="G15" s="54">
        <v>270</v>
      </c>
      <c r="H15" s="54">
        <f t="shared" si="0"/>
        <v>540</v>
      </c>
      <c r="I15" s="295"/>
      <c r="J15" s="54" t="s">
        <v>1231</v>
      </c>
      <c r="K15" s="1607"/>
      <c r="L15" s="17" t="s">
        <v>6691</v>
      </c>
      <c r="M15" s="17"/>
      <c r="N15" s="54"/>
      <c r="O15" s="295"/>
      <c r="P15" s="1395"/>
      <c r="Q15" s="21">
        <v>44848</v>
      </c>
    </row>
    <row r="16" spans="2:17" ht="19.5" customHeight="1">
      <c r="B16" s="34"/>
      <c r="C16" s="16" t="s">
        <v>492</v>
      </c>
      <c r="D16" s="16" t="s">
        <v>492</v>
      </c>
      <c r="E16" s="54" t="s">
        <v>1232</v>
      </c>
      <c r="F16" s="183">
        <v>1</v>
      </c>
      <c r="G16" s="54">
        <v>300</v>
      </c>
      <c r="H16" s="54">
        <f t="shared" si="0"/>
        <v>300</v>
      </c>
      <c r="I16" s="17"/>
      <c r="J16" s="54" t="s">
        <v>1231</v>
      </c>
      <c r="K16" s="1607"/>
      <c r="L16" s="17" t="s">
        <v>6691</v>
      </c>
      <c r="M16" s="17"/>
      <c r="N16" s="54"/>
      <c r="O16" s="295"/>
      <c r="P16" s="1395"/>
      <c r="Q16" s="21">
        <v>44848</v>
      </c>
    </row>
    <row r="17" spans="2:17" ht="19.5" customHeight="1">
      <c r="B17" s="34"/>
      <c r="C17" s="16" t="s">
        <v>492</v>
      </c>
      <c r="D17" s="16" t="s">
        <v>492</v>
      </c>
      <c r="E17" s="54" t="s">
        <v>1210</v>
      </c>
      <c r="F17" s="183">
        <v>1</v>
      </c>
      <c r="G17" s="54">
        <v>1630</v>
      </c>
      <c r="H17" s="54">
        <f t="shared" si="0"/>
        <v>1630</v>
      </c>
      <c r="I17" s="295"/>
      <c r="J17" s="54" t="s">
        <v>7882</v>
      </c>
      <c r="K17" s="1607"/>
      <c r="L17" s="17" t="s">
        <v>6691</v>
      </c>
      <c r="M17" s="17"/>
      <c r="N17" s="54"/>
      <c r="O17" s="295"/>
      <c r="P17" s="1395"/>
      <c r="Q17" s="21">
        <v>44848</v>
      </c>
    </row>
    <row r="18" spans="2:17" ht="19.5" customHeight="1">
      <c r="B18" s="34"/>
      <c r="C18" s="16" t="s">
        <v>492</v>
      </c>
      <c r="D18" s="16" t="s">
        <v>492</v>
      </c>
      <c r="E18" s="54" t="s">
        <v>7883</v>
      </c>
      <c r="F18" s="183">
        <v>1</v>
      </c>
      <c r="G18" s="54">
        <v>17359</v>
      </c>
      <c r="H18" s="54">
        <f t="shared" si="0"/>
        <v>17359</v>
      </c>
      <c r="I18" s="295"/>
      <c r="J18" s="54" t="s">
        <v>7884</v>
      </c>
      <c r="K18" s="1607"/>
      <c r="L18" s="17" t="s">
        <v>6691</v>
      </c>
      <c r="M18" s="17"/>
      <c r="N18" s="54"/>
      <c r="O18" s="295"/>
      <c r="P18" s="1395"/>
      <c r="Q18" s="21">
        <v>44848</v>
      </c>
    </row>
    <row r="19" spans="2:17" ht="19.5" customHeight="1">
      <c r="B19" s="34"/>
      <c r="C19" s="16" t="s">
        <v>492</v>
      </c>
      <c r="D19" s="16" t="s">
        <v>492</v>
      </c>
      <c r="E19" s="54" t="s">
        <v>7885</v>
      </c>
      <c r="F19" s="183">
        <v>1</v>
      </c>
      <c r="G19" s="54">
        <v>6121</v>
      </c>
      <c r="H19" s="54">
        <f t="shared" si="0"/>
        <v>6121</v>
      </c>
      <c r="I19" s="295"/>
      <c r="J19" s="54" t="s">
        <v>7886</v>
      </c>
      <c r="K19" s="1607"/>
      <c r="L19" s="17" t="s">
        <v>6691</v>
      </c>
      <c r="M19" s="17"/>
      <c r="N19" s="54"/>
      <c r="O19" s="295"/>
      <c r="P19" s="1395"/>
      <c r="Q19" s="21">
        <v>44848</v>
      </c>
    </row>
    <row r="20" spans="2:17" ht="19.5" customHeight="1">
      <c r="B20" s="34"/>
      <c r="C20" s="16" t="s">
        <v>492</v>
      </c>
      <c r="D20" s="16" t="s">
        <v>492</v>
      </c>
      <c r="E20" s="54" t="s">
        <v>7887</v>
      </c>
      <c r="F20" s="183">
        <v>1</v>
      </c>
      <c r="G20" s="54">
        <v>8834</v>
      </c>
      <c r="H20" s="54">
        <f t="shared" si="0"/>
        <v>8834</v>
      </c>
      <c r="I20" s="295"/>
      <c r="J20" s="54" t="s">
        <v>7888</v>
      </c>
      <c r="K20" s="1607"/>
      <c r="L20" s="17" t="s">
        <v>6691</v>
      </c>
      <c r="M20" s="17"/>
      <c r="N20" s="54"/>
      <c r="O20" s="295"/>
      <c r="P20" s="1395"/>
      <c r="Q20" s="21">
        <v>44848</v>
      </c>
    </row>
    <row r="21" spans="2:17" ht="19.5" customHeight="1">
      <c r="B21" s="34"/>
      <c r="C21" s="16" t="s">
        <v>492</v>
      </c>
      <c r="D21" s="16" t="s">
        <v>492</v>
      </c>
      <c r="E21" s="54" t="s">
        <v>7889</v>
      </c>
      <c r="F21" s="183">
        <v>1</v>
      </c>
      <c r="G21" s="54">
        <v>6752</v>
      </c>
      <c r="H21" s="54">
        <f t="shared" si="0"/>
        <v>6752</v>
      </c>
      <c r="I21" s="295"/>
      <c r="J21" s="54" t="s">
        <v>7890</v>
      </c>
      <c r="K21" s="1607"/>
      <c r="L21" s="17" t="s">
        <v>6691</v>
      </c>
      <c r="M21" s="17"/>
      <c r="N21" s="54"/>
      <c r="O21" s="295"/>
      <c r="P21" s="1395"/>
      <c r="Q21" s="21">
        <v>44848</v>
      </c>
    </row>
    <row r="22" spans="2:17" ht="19.5" customHeight="1">
      <c r="B22" s="34"/>
      <c r="C22" s="16" t="s">
        <v>492</v>
      </c>
      <c r="D22" s="16" t="s">
        <v>492</v>
      </c>
      <c r="E22" s="54" t="s">
        <v>7891</v>
      </c>
      <c r="F22" s="183">
        <v>1</v>
      </c>
      <c r="G22" s="54">
        <v>5252</v>
      </c>
      <c r="H22" s="54">
        <f t="shared" si="0"/>
        <v>5252</v>
      </c>
      <c r="I22" s="295"/>
      <c r="J22" s="54" t="s">
        <v>7892</v>
      </c>
      <c r="K22" s="1607"/>
      <c r="L22" s="17" t="s">
        <v>6691</v>
      </c>
      <c r="M22" s="17"/>
      <c r="N22" s="54"/>
      <c r="O22" s="295"/>
      <c r="P22" s="1395"/>
      <c r="Q22" s="21">
        <v>44848</v>
      </c>
    </row>
    <row r="23" spans="2:17" ht="19.5" customHeight="1">
      <c r="B23" s="34"/>
      <c r="C23" s="16" t="s">
        <v>492</v>
      </c>
      <c r="D23" s="16" t="s">
        <v>492</v>
      </c>
      <c r="E23" s="54" t="s">
        <v>7893</v>
      </c>
      <c r="F23" s="183">
        <v>1</v>
      </c>
      <c r="G23" s="54">
        <v>295</v>
      </c>
      <c r="H23" s="54">
        <f t="shared" si="0"/>
        <v>295</v>
      </c>
      <c r="I23" s="295"/>
      <c r="J23" s="3" t="s">
        <v>5500</v>
      </c>
      <c r="K23" s="1607"/>
      <c r="L23" s="17" t="s">
        <v>6691</v>
      </c>
      <c r="M23" s="17"/>
      <c r="N23" s="54"/>
      <c r="O23" s="295"/>
      <c r="P23" s="1395"/>
      <c r="Q23" s="21">
        <v>44848</v>
      </c>
    </row>
    <row r="24" spans="2:17" ht="19.5" customHeight="1">
      <c r="B24" s="34"/>
      <c r="C24" s="799" t="s">
        <v>492</v>
      </c>
      <c r="D24" s="799" t="s">
        <v>492</v>
      </c>
      <c r="E24" s="2018" t="s">
        <v>7894</v>
      </c>
      <c r="F24" s="2263">
        <v>0</v>
      </c>
      <c r="G24" s="2018">
        <v>1260</v>
      </c>
      <c r="H24" s="2018">
        <f>F24*G24</f>
        <v>0</v>
      </c>
      <c r="I24" s="2103"/>
      <c r="J24" s="2018"/>
      <c r="K24" s="2264"/>
      <c r="L24" s="1842" t="s">
        <v>7895</v>
      </c>
      <c r="M24" s="17"/>
      <c r="N24" s="54"/>
      <c r="O24" s="295"/>
      <c r="P24" s="1395"/>
      <c r="Q24" s="21"/>
    </row>
    <row r="25" spans="2:17" ht="19.5" customHeight="1">
      <c r="B25" s="34"/>
      <c r="C25" s="799" t="s">
        <v>492</v>
      </c>
      <c r="D25" s="799" t="s">
        <v>492</v>
      </c>
      <c r="E25" s="2018" t="s">
        <v>7829</v>
      </c>
      <c r="F25" s="2263">
        <v>0</v>
      </c>
      <c r="G25" s="2018">
        <v>226</v>
      </c>
      <c r="H25" s="2018">
        <f>F25*G25</f>
        <v>0</v>
      </c>
      <c r="I25" s="2103"/>
      <c r="J25" s="2018"/>
      <c r="K25" s="2264"/>
      <c r="L25" s="1842" t="s">
        <v>7895</v>
      </c>
      <c r="M25" s="17"/>
      <c r="N25" s="54"/>
      <c r="O25" s="295"/>
      <c r="P25" s="1395"/>
      <c r="Q25" s="21"/>
    </row>
    <row r="26" spans="2:17" ht="19.5" customHeight="1">
      <c r="B26" s="34"/>
      <c r="C26" s="799" t="s">
        <v>492</v>
      </c>
      <c r="D26" s="799" t="s">
        <v>492</v>
      </c>
      <c r="E26" s="2018" t="s">
        <v>7896</v>
      </c>
      <c r="F26" s="2263">
        <v>0</v>
      </c>
      <c r="G26" s="2018">
        <v>1240</v>
      </c>
      <c r="H26" s="2018">
        <f>F26*G26</f>
        <v>0</v>
      </c>
      <c r="I26" s="2103"/>
      <c r="J26" s="2018"/>
      <c r="K26" s="2264"/>
      <c r="L26" s="1842" t="s">
        <v>7895</v>
      </c>
      <c r="M26" s="17"/>
      <c r="N26" s="54"/>
      <c r="O26" s="295"/>
      <c r="P26" s="1395"/>
      <c r="Q26" s="21"/>
    </row>
    <row r="27" spans="2:17" ht="19.5" customHeight="1">
      <c r="B27" s="34"/>
      <c r="C27" s="799" t="s">
        <v>492</v>
      </c>
      <c r="D27" s="799" t="s">
        <v>492</v>
      </c>
      <c r="E27" s="2018" t="s">
        <v>7897</v>
      </c>
      <c r="F27" s="2263">
        <v>0</v>
      </c>
      <c r="G27" s="2018">
        <v>1930</v>
      </c>
      <c r="H27" s="2018">
        <f>F27*G27</f>
        <v>0</v>
      </c>
      <c r="I27" s="2103"/>
      <c r="J27" s="2018"/>
      <c r="K27" s="2264"/>
      <c r="L27" s="1842" t="s">
        <v>7895</v>
      </c>
      <c r="M27" s="17"/>
      <c r="N27" s="54"/>
      <c r="O27" s="295"/>
      <c r="P27" s="1395"/>
      <c r="Q27" s="21"/>
    </row>
    <row r="28" spans="2:17" ht="19.5" customHeight="1">
      <c r="B28" s="34"/>
      <c r="C28" s="16" t="s">
        <v>662</v>
      </c>
      <c r="D28" s="16" t="s">
        <v>662</v>
      </c>
      <c r="E28" s="54" t="s">
        <v>7898</v>
      </c>
      <c r="F28" s="183">
        <v>1</v>
      </c>
      <c r="G28" s="54">
        <v>8510</v>
      </c>
      <c r="H28" s="54">
        <f t="shared" ref="H28:H64" si="1">F28*G28</f>
        <v>8510</v>
      </c>
      <c r="I28" s="295"/>
      <c r="J28" s="54" t="s">
        <v>1114</v>
      </c>
      <c r="K28" s="1608"/>
      <c r="L28" s="17" t="s">
        <v>1114</v>
      </c>
      <c r="M28" s="56"/>
      <c r="N28" s="54"/>
      <c r="O28" s="295"/>
      <c r="P28" s="1395"/>
      <c r="Q28" s="21"/>
    </row>
    <row r="29" spans="2:17" ht="19.5" customHeight="1">
      <c r="B29" s="2265" t="s">
        <v>7899</v>
      </c>
      <c r="C29" s="1072" t="s">
        <v>96</v>
      </c>
      <c r="D29" s="833" t="s">
        <v>80</v>
      </c>
      <c r="E29" s="649" t="s">
        <v>7900</v>
      </c>
      <c r="F29" s="2266">
        <v>1</v>
      </c>
      <c r="G29" s="646">
        <v>5260</v>
      </c>
      <c r="H29" s="278">
        <f t="shared" si="1"/>
        <v>5260</v>
      </c>
      <c r="I29" s="286"/>
      <c r="J29" s="173" t="s">
        <v>2629</v>
      </c>
      <c r="K29" s="1073" t="s">
        <v>2630</v>
      </c>
      <c r="L29" s="2267" t="s">
        <v>7901</v>
      </c>
      <c r="M29" s="56">
        <v>44841</v>
      </c>
      <c r="N29" s="54"/>
      <c r="O29" s="295"/>
      <c r="P29" s="2268" t="s">
        <v>7902</v>
      </c>
      <c r="Q29" s="184"/>
    </row>
    <row r="30" spans="2:17" ht="19.5" customHeight="1">
      <c r="B30" s="2265"/>
      <c r="C30" s="1076" t="s">
        <v>1923</v>
      </c>
      <c r="D30" s="1076" t="s">
        <v>1923</v>
      </c>
      <c r="E30" s="813" t="s">
        <v>1062</v>
      </c>
      <c r="F30" s="1077">
        <v>1</v>
      </c>
      <c r="G30" s="1078">
        <v>7500</v>
      </c>
      <c r="H30" s="277">
        <f t="shared" si="1"/>
        <v>7500</v>
      </c>
      <c r="I30" s="2269"/>
      <c r="J30" s="510" t="s">
        <v>1063</v>
      </c>
      <c r="K30" s="651"/>
      <c r="L30" s="34"/>
      <c r="M30" s="56">
        <v>44837</v>
      </c>
      <c r="N30" s="54"/>
      <c r="O30" s="295"/>
      <c r="P30" s="2268" t="s">
        <v>7903</v>
      </c>
      <c r="Q30" s="184"/>
    </row>
    <row r="31" spans="2:17" ht="19.5" customHeight="1">
      <c r="B31" s="2265"/>
      <c r="C31" s="1076" t="s">
        <v>1923</v>
      </c>
      <c r="D31" s="1076" t="s">
        <v>1923</v>
      </c>
      <c r="E31" s="1080" t="s">
        <v>2650</v>
      </c>
      <c r="F31" s="2270">
        <v>1</v>
      </c>
      <c r="G31" s="1081">
        <v>9000</v>
      </c>
      <c r="H31" s="278">
        <f t="shared" si="1"/>
        <v>9000</v>
      </c>
      <c r="I31" s="278"/>
      <c r="J31" s="146" t="s">
        <v>2651</v>
      </c>
      <c r="K31" s="651" t="s">
        <v>2652</v>
      </c>
      <c r="L31" s="34"/>
      <c r="M31" s="56">
        <v>44837</v>
      </c>
      <c r="N31" s="54"/>
      <c r="O31" s="295"/>
      <c r="P31" s="2268" t="s">
        <v>7903</v>
      </c>
      <c r="Q31" s="184"/>
    </row>
    <row r="32" spans="2:17" ht="19.5" customHeight="1">
      <c r="B32" s="2265"/>
      <c r="C32" s="1076" t="s">
        <v>1923</v>
      </c>
      <c r="D32" s="1076" t="s">
        <v>1923</v>
      </c>
      <c r="E32" s="1080" t="s">
        <v>7904</v>
      </c>
      <c r="F32" s="2270">
        <v>1</v>
      </c>
      <c r="G32" s="2271">
        <v>18500</v>
      </c>
      <c r="H32" s="278">
        <f t="shared" si="1"/>
        <v>18500</v>
      </c>
      <c r="I32" s="278"/>
      <c r="J32" s="146" t="s">
        <v>2654</v>
      </c>
      <c r="K32" s="2272" t="s">
        <v>7905</v>
      </c>
      <c r="L32" s="34"/>
      <c r="M32" s="56">
        <v>44837</v>
      </c>
      <c r="N32" s="54"/>
      <c r="O32" s="295"/>
      <c r="P32" s="2268" t="s">
        <v>7903</v>
      </c>
      <c r="Q32" s="184"/>
    </row>
    <row r="33" spans="2:17" ht="19.5" customHeight="1">
      <c r="B33" s="2265"/>
      <c r="C33" s="1076" t="s">
        <v>1923</v>
      </c>
      <c r="D33" s="1076" t="s">
        <v>1923</v>
      </c>
      <c r="E33" s="1080" t="s">
        <v>2658</v>
      </c>
      <c r="F33" s="2270">
        <v>1</v>
      </c>
      <c r="G33" s="1081">
        <v>13500</v>
      </c>
      <c r="H33" s="278">
        <f t="shared" si="1"/>
        <v>13500</v>
      </c>
      <c r="I33" s="278"/>
      <c r="J33" s="146"/>
      <c r="K33" s="1082" t="s">
        <v>2659</v>
      </c>
      <c r="L33" s="34"/>
      <c r="M33" s="56">
        <v>44837</v>
      </c>
      <c r="N33" s="54"/>
      <c r="O33" s="295"/>
      <c r="P33" s="2268" t="s">
        <v>7903</v>
      </c>
      <c r="Q33" s="184"/>
    </row>
    <row r="34" spans="2:17" ht="19.5" customHeight="1">
      <c r="B34" s="2265"/>
      <c r="C34" s="1076" t="s">
        <v>1923</v>
      </c>
      <c r="D34" s="1076" t="s">
        <v>1923</v>
      </c>
      <c r="E34" s="1080" t="s">
        <v>2660</v>
      </c>
      <c r="F34" s="2270">
        <v>1</v>
      </c>
      <c r="G34" s="1081">
        <v>23000</v>
      </c>
      <c r="H34" s="278">
        <f t="shared" si="1"/>
        <v>23000</v>
      </c>
      <c r="I34" s="286"/>
      <c r="J34" s="146"/>
      <c r="K34" s="1083" t="s">
        <v>2661</v>
      </c>
      <c r="L34" s="34"/>
      <c r="M34" s="56">
        <v>44837</v>
      </c>
      <c r="N34" s="54"/>
      <c r="O34" s="295"/>
      <c r="P34" s="2268" t="s">
        <v>7903</v>
      </c>
      <c r="Q34" s="184"/>
    </row>
    <row r="35" spans="2:17" ht="19.5" customHeight="1">
      <c r="B35" s="2265"/>
      <c r="C35" s="1076" t="s">
        <v>1923</v>
      </c>
      <c r="D35" s="1076" t="s">
        <v>1923</v>
      </c>
      <c r="E35" s="1080" t="s">
        <v>2662</v>
      </c>
      <c r="F35" s="2270">
        <v>1</v>
      </c>
      <c r="G35" s="1081">
        <v>23000</v>
      </c>
      <c r="H35" s="278">
        <f t="shared" si="1"/>
        <v>23000</v>
      </c>
      <c r="I35" s="278"/>
      <c r="J35" s="146"/>
      <c r="K35" s="1083" t="s">
        <v>2661</v>
      </c>
      <c r="L35" s="34"/>
      <c r="M35" s="56">
        <v>44837</v>
      </c>
      <c r="N35" s="54"/>
      <c r="O35" s="295"/>
      <c r="P35" s="2268" t="s">
        <v>7903</v>
      </c>
      <c r="Q35" s="184"/>
    </row>
    <row r="36" spans="2:17" ht="19.5" customHeight="1">
      <c r="B36" s="2265"/>
      <c r="C36" s="1076" t="s">
        <v>1923</v>
      </c>
      <c r="D36" s="1076" t="s">
        <v>1923</v>
      </c>
      <c r="E36" s="1080" t="s">
        <v>7906</v>
      </c>
      <c r="F36" s="2270">
        <v>1</v>
      </c>
      <c r="G36" s="1081">
        <v>22000</v>
      </c>
      <c r="H36" s="278">
        <f t="shared" si="1"/>
        <v>22000</v>
      </c>
      <c r="I36" s="286"/>
      <c r="J36" s="146"/>
      <c r="K36" s="1082" t="s">
        <v>2659</v>
      </c>
      <c r="L36" s="34"/>
      <c r="M36" s="56">
        <v>44837</v>
      </c>
      <c r="N36" s="54"/>
      <c r="O36" s="295"/>
      <c r="P36" s="2268" t="s">
        <v>7903</v>
      </c>
      <c r="Q36" s="184"/>
    </row>
    <row r="37" spans="2:17" ht="19.5" customHeight="1">
      <c r="B37" s="2265"/>
      <c r="C37" s="1076" t="s">
        <v>1923</v>
      </c>
      <c r="D37" s="1076" t="s">
        <v>1923</v>
      </c>
      <c r="E37" s="1080" t="s">
        <v>2671</v>
      </c>
      <c r="F37" s="2270">
        <v>1</v>
      </c>
      <c r="G37" s="1081">
        <v>10500</v>
      </c>
      <c r="H37" s="278">
        <f t="shared" si="1"/>
        <v>10500</v>
      </c>
      <c r="I37" s="286"/>
      <c r="J37" s="146"/>
      <c r="K37" s="1082" t="s">
        <v>2659</v>
      </c>
      <c r="L37" s="42"/>
      <c r="M37" s="56">
        <v>44837</v>
      </c>
      <c r="N37" s="54"/>
      <c r="O37" s="295"/>
      <c r="P37" s="2268" t="s">
        <v>7903</v>
      </c>
      <c r="Q37" s="184"/>
    </row>
    <row r="38" spans="2:17" ht="19.5" customHeight="1">
      <c r="B38" s="2265"/>
      <c r="C38" s="16" t="s">
        <v>492</v>
      </c>
      <c r="D38" s="16" t="s">
        <v>492</v>
      </c>
      <c r="E38" s="54" t="s">
        <v>7907</v>
      </c>
      <c r="F38" s="183">
        <v>6</v>
      </c>
      <c r="G38" s="54">
        <v>49</v>
      </c>
      <c r="H38" s="278">
        <f t="shared" si="1"/>
        <v>294</v>
      </c>
      <c r="I38" s="278"/>
      <c r="J38" s="54" t="s">
        <v>7908</v>
      </c>
      <c r="K38" s="651"/>
      <c r="L38" s="17" t="s">
        <v>7909</v>
      </c>
      <c r="M38" s="17"/>
      <c r="N38" s="54"/>
      <c r="O38" s="295"/>
      <c r="P38" s="1395"/>
      <c r="Q38" s="184"/>
    </row>
    <row r="39" spans="2:17" ht="19.5" customHeight="1">
      <c r="B39" s="2265"/>
      <c r="C39" s="16" t="s">
        <v>492</v>
      </c>
      <c r="D39" s="16" t="s">
        <v>492</v>
      </c>
      <c r="E39" s="54" t="s">
        <v>7910</v>
      </c>
      <c r="F39" s="183">
        <v>2</v>
      </c>
      <c r="G39" s="54">
        <v>460</v>
      </c>
      <c r="H39" s="278">
        <f t="shared" si="1"/>
        <v>920</v>
      </c>
      <c r="I39" s="278"/>
      <c r="J39" s="54" t="s">
        <v>7911</v>
      </c>
      <c r="K39" s="651"/>
      <c r="L39" s="17" t="s">
        <v>7909</v>
      </c>
      <c r="M39" s="17"/>
      <c r="N39" s="54"/>
      <c r="O39" s="295"/>
      <c r="P39" s="1395"/>
      <c r="Q39" s="184"/>
    </row>
    <row r="40" spans="2:17" ht="19.5" customHeight="1">
      <c r="B40" s="2265"/>
      <c r="C40" s="16" t="s">
        <v>492</v>
      </c>
      <c r="D40" s="16" t="s">
        <v>492</v>
      </c>
      <c r="E40" s="54" t="s">
        <v>7912</v>
      </c>
      <c r="F40" s="183">
        <v>2</v>
      </c>
      <c r="G40" s="54">
        <v>830</v>
      </c>
      <c r="H40" s="278">
        <f t="shared" si="1"/>
        <v>1660</v>
      </c>
      <c r="I40" s="278"/>
      <c r="J40" s="54" t="s">
        <v>7913</v>
      </c>
      <c r="K40" s="651"/>
      <c r="L40" s="17" t="s">
        <v>7909</v>
      </c>
      <c r="M40" s="17"/>
      <c r="N40" s="54"/>
      <c r="O40" s="295"/>
      <c r="P40" s="1395"/>
      <c r="Q40" s="184"/>
    </row>
    <row r="41" spans="2:17" ht="19.5" customHeight="1">
      <c r="B41" s="2265"/>
      <c r="C41" s="16" t="s">
        <v>492</v>
      </c>
      <c r="D41" s="16" t="s">
        <v>492</v>
      </c>
      <c r="E41" s="54" t="s">
        <v>7914</v>
      </c>
      <c r="F41" s="183">
        <v>1</v>
      </c>
      <c r="G41" s="54">
        <v>270</v>
      </c>
      <c r="H41" s="278">
        <f t="shared" si="1"/>
        <v>270</v>
      </c>
      <c r="I41" s="278"/>
      <c r="J41" s="54" t="s">
        <v>4797</v>
      </c>
      <c r="K41" s="651"/>
      <c r="L41" s="17" t="s">
        <v>7909</v>
      </c>
      <c r="M41" s="17"/>
      <c r="N41" s="54"/>
      <c r="O41" s="295"/>
      <c r="P41" s="1395"/>
      <c r="Q41" s="184"/>
    </row>
    <row r="42" spans="2:17" ht="19.5" customHeight="1">
      <c r="B42" s="2265"/>
      <c r="C42" s="16" t="s">
        <v>492</v>
      </c>
      <c r="D42" s="16" t="s">
        <v>492</v>
      </c>
      <c r="E42" s="54" t="s">
        <v>4791</v>
      </c>
      <c r="F42" s="183">
        <v>2</v>
      </c>
      <c r="G42" s="54">
        <v>270</v>
      </c>
      <c r="H42" s="278">
        <f t="shared" si="1"/>
        <v>540</v>
      </c>
      <c r="I42" s="278"/>
      <c r="J42" s="54" t="s">
        <v>620</v>
      </c>
      <c r="K42" s="651"/>
      <c r="L42" s="17" t="s">
        <v>7909</v>
      </c>
      <c r="M42" s="17"/>
      <c r="N42" s="54"/>
      <c r="O42" s="295"/>
      <c r="P42" s="1395"/>
      <c r="Q42" s="184"/>
    </row>
    <row r="43" spans="2:17" ht="19.5" customHeight="1">
      <c r="B43" s="2265"/>
      <c r="C43" s="16" t="s">
        <v>492</v>
      </c>
      <c r="D43" s="16" t="s">
        <v>492</v>
      </c>
      <c r="E43" s="54" t="s">
        <v>7915</v>
      </c>
      <c r="F43" s="183">
        <v>4</v>
      </c>
      <c r="G43" s="54">
        <v>169</v>
      </c>
      <c r="H43" s="278">
        <f t="shared" si="1"/>
        <v>676</v>
      </c>
      <c r="I43" s="278"/>
      <c r="J43" s="54" t="s">
        <v>6767</v>
      </c>
      <c r="K43" s="651"/>
      <c r="L43" s="17" t="s">
        <v>7909</v>
      </c>
      <c r="M43" s="17"/>
      <c r="N43" s="54"/>
      <c r="O43" s="295"/>
      <c r="P43" s="1395"/>
      <c r="Q43" s="184"/>
    </row>
    <row r="44" spans="2:17" ht="19.5" customHeight="1">
      <c r="B44" s="2265"/>
      <c r="C44" s="16" t="s">
        <v>492</v>
      </c>
      <c r="D44" s="16" t="s">
        <v>492</v>
      </c>
      <c r="E44" s="54" t="s">
        <v>4794</v>
      </c>
      <c r="F44" s="183">
        <v>1</v>
      </c>
      <c r="G44" s="54">
        <v>290</v>
      </c>
      <c r="H44" s="278">
        <f t="shared" si="1"/>
        <v>290</v>
      </c>
      <c r="I44" s="278"/>
      <c r="J44" s="54" t="s">
        <v>4795</v>
      </c>
      <c r="K44" s="651"/>
      <c r="L44" s="17" t="s">
        <v>7909</v>
      </c>
      <c r="M44" s="17"/>
      <c r="N44" s="54"/>
      <c r="O44" s="295"/>
      <c r="P44" s="1395"/>
      <c r="Q44" s="184"/>
    </row>
    <row r="45" spans="2:17" ht="19.5" customHeight="1">
      <c r="B45" s="2265"/>
      <c r="C45" s="16" t="s">
        <v>492</v>
      </c>
      <c r="D45" s="16" t="s">
        <v>492</v>
      </c>
      <c r="E45" s="54" t="s">
        <v>7916</v>
      </c>
      <c r="F45" s="183">
        <v>1</v>
      </c>
      <c r="G45" s="54">
        <v>4258</v>
      </c>
      <c r="H45" s="278">
        <f t="shared" si="1"/>
        <v>4258</v>
      </c>
      <c r="I45" s="464"/>
      <c r="J45" s="146" t="s">
        <v>2643</v>
      </c>
      <c r="K45" s="651"/>
      <c r="L45" s="17" t="s">
        <v>7909</v>
      </c>
      <c r="M45" s="17"/>
      <c r="N45" s="54"/>
      <c r="O45" s="295"/>
      <c r="P45" s="1395"/>
      <c r="Q45" s="184"/>
    </row>
    <row r="46" spans="2:17" ht="19.5" customHeight="1">
      <c r="B46" s="2265"/>
      <c r="C46" s="16" t="s">
        <v>492</v>
      </c>
      <c r="D46" s="16" t="s">
        <v>492</v>
      </c>
      <c r="E46" s="54" t="s">
        <v>7917</v>
      </c>
      <c r="F46" s="183">
        <v>1</v>
      </c>
      <c r="G46" s="54">
        <v>1810</v>
      </c>
      <c r="H46" s="278">
        <f t="shared" si="1"/>
        <v>1810</v>
      </c>
      <c r="I46" s="278"/>
      <c r="J46" s="146" t="s">
        <v>7918</v>
      </c>
      <c r="K46" s="651"/>
      <c r="L46" s="17" t="s">
        <v>7909</v>
      </c>
      <c r="M46" s="17"/>
      <c r="N46" s="54"/>
      <c r="O46" s="295"/>
      <c r="P46" s="1395"/>
      <c r="Q46" s="184"/>
    </row>
    <row r="47" spans="2:17" ht="19.5" customHeight="1">
      <c r="B47" s="2265"/>
      <c r="C47" s="16" t="s">
        <v>492</v>
      </c>
      <c r="D47" s="16" t="s">
        <v>492</v>
      </c>
      <c r="E47" s="54" t="s">
        <v>7919</v>
      </c>
      <c r="F47" s="183">
        <v>1</v>
      </c>
      <c r="G47" s="54">
        <v>352</v>
      </c>
      <c r="H47" s="278">
        <f t="shared" si="1"/>
        <v>352</v>
      </c>
      <c r="I47" s="278"/>
      <c r="J47" s="54" t="s">
        <v>7920</v>
      </c>
      <c r="K47" s="651"/>
      <c r="L47" s="17" t="s">
        <v>7909</v>
      </c>
      <c r="M47" s="17"/>
      <c r="N47" s="54"/>
      <c r="O47" s="295"/>
      <c r="P47" s="1395"/>
      <c r="Q47" s="184"/>
    </row>
    <row r="48" spans="2:17" ht="19.5" customHeight="1">
      <c r="B48" s="2265"/>
      <c r="C48" s="16" t="s">
        <v>492</v>
      </c>
      <c r="D48" s="16" t="s">
        <v>492</v>
      </c>
      <c r="E48" s="54" t="s">
        <v>4790</v>
      </c>
      <c r="F48" s="183">
        <v>1</v>
      </c>
      <c r="G48" s="54">
        <v>76</v>
      </c>
      <c r="H48" s="278">
        <f t="shared" si="1"/>
        <v>76</v>
      </c>
      <c r="I48" s="17"/>
      <c r="J48" s="54" t="s">
        <v>2835</v>
      </c>
      <c r="K48" s="651"/>
      <c r="L48" s="17" t="s">
        <v>7909</v>
      </c>
      <c r="M48" s="17"/>
      <c r="N48" s="54"/>
      <c r="O48" s="295"/>
      <c r="P48" s="1395"/>
      <c r="Q48" s="184"/>
    </row>
    <row r="49" spans="2:17" ht="19.5" customHeight="1">
      <c r="B49" s="2265"/>
      <c r="C49" s="16" t="s">
        <v>492</v>
      </c>
      <c r="D49" s="16" t="s">
        <v>492</v>
      </c>
      <c r="E49" s="54" t="s">
        <v>4788</v>
      </c>
      <c r="F49" s="183">
        <v>1</v>
      </c>
      <c r="G49" s="54">
        <v>70</v>
      </c>
      <c r="H49" s="278">
        <f t="shared" si="1"/>
        <v>70</v>
      </c>
      <c r="I49" s="464"/>
      <c r="J49" s="54" t="s">
        <v>2835</v>
      </c>
      <c r="K49" s="651"/>
      <c r="L49" s="17" t="s">
        <v>7909</v>
      </c>
      <c r="M49" s="17"/>
      <c r="N49" s="54"/>
      <c r="O49" s="295"/>
      <c r="P49" s="1395"/>
      <c r="Q49" s="184"/>
    </row>
    <row r="50" spans="2:17" ht="19.5" customHeight="1">
      <c r="B50" s="2265"/>
      <c r="C50" s="16" t="s">
        <v>492</v>
      </c>
      <c r="D50" s="16" t="s">
        <v>492</v>
      </c>
      <c r="E50" s="54" t="s">
        <v>7921</v>
      </c>
      <c r="F50" s="183">
        <v>1</v>
      </c>
      <c r="G50" s="54">
        <v>880</v>
      </c>
      <c r="H50" s="278">
        <f t="shared" si="1"/>
        <v>880</v>
      </c>
      <c r="I50" s="278"/>
      <c r="J50" s="54" t="s">
        <v>7922</v>
      </c>
      <c r="K50" s="651"/>
      <c r="L50" s="17" t="s">
        <v>7909</v>
      </c>
      <c r="M50" s="17"/>
      <c r="N50" s="54"/>
      <c r="O50" s="295"/>
      <c r="P50" s="1395"/>
      <c r="Q50" s="184"/>
    </row>
    <row r="51" spans="2:17" ht="19.5" customHeight="1">
      <c r="B51" s="2265"/>
      <c r="C51" s="16" t="s">
        <v>492</v>
      </c>
      <c r="D51" s="16" t="s">
        <v>492</v>
      </c>
      <c r="E51" s="54" t="s">
        <v>7923</v>
      </c>
      <c r="F51" s="183">
        <v>1</v>
      </c>
      <c r="G51" s="54">
        <v>2370</v>
      </c>
      <c r="H51" s="278">
        <f t="shared" si="1"/>
        <v>2370</v>
      </c>
      <c r="I51" s="278"/>
      <c r="J51" s="54" t="s">
        <v>7924</v>
      </c>
      <c r="K51" s="672"/>
      <c r="L51" s="17" t="s">
        <v>7909</v>
      </c>
      <c r="M51" s="17"/>
      <c r="N51" s="54"/>
      <c r="O51" s="295"/>
      <c r="P51" s="1395"/>
      <c r="Q51" s="184"/>
    </row>
    <row r="52" spans="2:17" ht="19.5" customHeight="1">
      <c r="B52" s="2265"/>
      <c r="C52" s="16" t="s">
        <v>492</v>
      </c>
      <c r="D52" s="16" t="s">
        <v>492</v>
      </c>
      <c r="E52" s="177" t="s">
        <v>7925</v>
      </c>
      <c r="F52" s="183">
        <v>1</v>
      </c>
      <c r="G52" s="278">
        <v>556</v>
      </c>
      <c r="H52" s="278">
        <f t="shared" si="1"/>
        <v>556</v>
      </c>
      <c r="I52" s="278"/>
      <c r="J52" s="54" t="s">
        <v>7926</v>
      </c>
      <c r="K52" s="672"/>
      <c r="L52" s="17" t="s">
        <v>7909</v>
      </c>
      <c r="M52" s="17"/>
      <c r="N52" s="54"/>
      <c r="O52" s="295"/>
      <c r="P52" s="1395"/>
      <c r="Q52" s="184"/>
    </row>
    <row r="53" spans="2:17" ht="19.5" customHeight="1">
      <c r="B53" s="27" t="s">
        <v>7927</v>
      </c>
      <c r="C53" s="799" t="s">
        <v>492</v>
      </c>
      <c r="D53" s="799" t="s">
        <v>492</v>
      </c>
      <c r="E53" s="2018" t="s">
        <v>7928</v>
      </c>
      <c r="F53" s="2263">
        <v>0</v>
      </c>
      <c r="G53" s="2018">
        <v>1492</v>
      </c>
      <c r="H53" s="2018">
        <f t="shared" si="1"/>
        <v>0</v>
      </c>
      <c r="I53" s="2103"/>
      <c r="J53" s="2018" t="s">
        <v>1114</v>
      </c>
      <c r="K53" s="2273"/>
      <c r="L53" s="1842" t="s">
        <v>1114</v>
      </c>
      <c r="M53" s="56"/>
      <c r="N53" s="54"/>
      <c r="O53" s="295"/>
      <c r="P53" s="1395"/>
      <c r="Q53" s="21"/>
    </row>
    <row r="54" spans="2:17" ht="19.5" customHeight="1">
      <c r="B54" s="34"/>
      <c r="C54" s="799" t="s">
        <v>492</v>
      </c>
      <c r="D54" s="799" t="s">
        <v>492</v>
      </c>
      <c r="E54" s="2018" t="s">
        <v>7929</v>
      </c>
      <c r="F54" s="2263">
        <v>0</v>
      </c>
      <c r="G54" s="2018">
        <v>717</v>
      </c>
      <c r="H54" s="2018">
        <f t="shared" si="1"/>
        <v>0</v>
      </c>
      <c r="I54" s="2103"/>
      <c r="J54" s="2018" t="s">
        <v>1114</v>
      </c>
      <c r="K54" s="2264"/>
      <c r="L54" s="1842" t="s">
        <v>1114</v>
      </c>
      <c r="M54" s="17"/>
      <c r="N54" s="54"/>
      <c r="O54" s="295"/>
      <c r="P54" s="1395"/>
      <c r="Q54" s="21"/>
    </row>
    <row r="55" spans="2:17" ht="19.5" customHeight="1">
      <c r="B55" s="2265" t="s">
        <v>7865</v>
      </c>
      <c r="C55" s="16" t="s">
        <v>492</v>
      </c>
      <c r="D55" s="16" t="s">
        <v>492</v>
      </c>
      <c r="E55" s="54" t="s">
        <v>7930</v>
      </c>
      <c r="F55" s="183">
        <v>1</v>
      </c>
      <c r="G55" s="54">
        <v>3870</v>
      </c>
      <c r="H55" s="54">
        <f t="shared" si="1"/>
        <v>3870</v>
      </c>
      <c r="I55" s="295"/>
      <c r="J55" s="54" t="s">
        <v>7931</v>
      </c>
      <c r="K55" s="1608"/>
      <c r="L55" s="17" t="s">
        <v>6691</v>
      </c>
      <c r="M55" s="56"/>
      <c r="N55" s="54"/>
      <c r="O55" s="295"/>
      <c r="P55" s="1395"/>
      <c r="Q55" s="21">
        <v>44848</v>
      </c>
    </row>
    <row r="56" spans="2:17" ht="19.5" customHeight="1">
      <c r="B56" s="2265"/>
      <c r="C56" s="16" t="s">
        <v>492</v>
      </c>
      <c r="D56" s="16" t="s">
        <v>492</v>
      </c>
      <c r="E56" s="54" t="s">
        <v>7932</v>
      </c>
      <c r="F56" s="183">
        <v>1</v>
      </c>
      <c r="G56" s="54">
        <v>2000</v>
      </c>
      <c r="H56" s="54">
        <f t="shared" si="1"/>
        <v>2000</v>
      </c>
      <c r="I56" s="295"/>
      <c r="J56" s="54" t="s">
        <v>7933</v>
      </c>
      <c r="K56" s="1607"/>
      <c r="L56" s="17" t="s">
        <v>6691</v>
      </c>
      <c r="M56" s="17"/>
      <c r="N56" s="54"/>
      <c r="O56" s="295"/>
      <c r="P56" s="1395"/>
      <c r="Q56" s="21">
        <v>44848</v>
      </c>
    </row>
    <row r="57" spans="2:17" ht="19.5" customHeight="1">
      <c r="B57" s="2265"/>
      <c r="C57" s="16" t="s">
        <v>492</v>
      </c>
      <c r="D57" s="16" t="s">
        <v>492</v>
      </c>
      <c r="E57" s="54" t="s">
        <v>7934</v>
      </c>
      <c r="F57" s="183">
        <v>6</v>
      </c>
      <c r="G57" s="54">
        <v>290</v>
      </c>
      <c r="H57" s="54">
        <f t="shared" si="1"/>
        <v>1740</v>
      </c>
      <c r="I57" s="295"/>
      <c r="J57" s="3" t="s">
        <v>1535</v>
      </c>
      <c r="K57" s="1607"/>
      <c r="L57" s="17" t="s">
        <v>6691</v>
      </c>
      <c r="M57" s="17"/>
      <c r="N57" s="54"/>
      <c r="O57" s="295"/>
      <c r="P57" s="1395"/>
      <c r="Q57" s="21">
        <v>44848</v>
      </c>
    </row>
    <row r="58" spans="2:17" ht="19.5" customHeight="1">
      <c r="B58" s="2265"/>
      <c r="C58" s="16" t="s">
        <v>7870</v>
      </c>
      <c r="D58" s="16" t="s">
        <v>1291</v>
      </c>
      <c r="E58" s="54" t="s">
        <v>6744</v>
      </c>
      <c r="F58" s="183">
        <v>1</v>
      </c>
      <c r="G58" s="54">
        <v>1800</v>
      </c>
      <c r="H58" s="54">
        <f t="shared" si="1"/>
        <v>1800</v>
      </c>
      <c r="I58" s="295"/>
      <c r="J58" s="54" t="s">
        <v>7609</v>
      </c>
      <c r="K58" s="1607"/>
      <c r="L58" s="1687"/>
      <c r="M58" s="56">
        <v>44838</v>
      </c>
      <c r="N58" s="54"/>
      <c r="O58" s="295"/>
      <c r="P58" s="1395"/>
      <c r="Q58" s="21">
        <v>44840</v>
      </c>
    </row>
    <row r="59" spans="2:17" ht="19.5" customHeight="1">
      <c r="B59" s="2265" t="s">
        <v>7935</v>
      </c>
      <c r="C59" s="16" t="s">
        <v>662</v>
      </c>
      <c r="D59" s="16" t="s">
        <v>662</v>
      </c>
      <c r="E59" s="54" t="s">
        <v>1410</v>
      </c>
      <c r="F59" s="183">
        <v>30</v>
      </c>
      <c r="G59" s="54">
        <v>5000</v>
      </c>
      <c r="H59" s="54">
        <f t="shared" si="1"/>
        <v>150000</v>
      </c>
      <c r="I59" s="295"/>
      <c r="J59" s="54"/>
      <c r="K59" s="1607"/>
      <c r="L59" s="17"/>
      <c r="M59" s="17"/>
      <c r="N59" s="54"/>
      <c r="O59" s="295"/>
      <c r="P59" s="1395"/>
      <c r="Q59" s="21"/>
    </row>
    <row r="60" spans="2:17" ht="19.5" customHeight="1">
      <c r="B60" s="2265"/>
      <c r="C60" s="16" t="s">
        <v>662</v>
      </c>
      <c r="D60" s="16" t="s">
        <v>662</v>
      </c>
      <c r="E60" s="54" t="s">
        <v>664</v>
      </c>
      <c r="F60" s="183">
        <v>15</v>
      </c>
      <c r="G60" s="54">
        <v>5000</v>
      </c>
      <c r="H60" s="54">
        <f t="shared" si="1"/>
        <v>75000</v>
      </c>
      <c r="I60" s="295"/>
      <c r="J60" s="54"/>
      <c r="K60" s="1607"/>
      <c r="L60" s="17"/>
      <c r="M60" s="17"/>
      <c r="N60" s="54"/>
      <c r="O60" s="295"/>
      <c r="P60" s="1395"/>
      <c r="Q60" s="21"/>
    </row>
    <row r="61" spans="2:17" ht="19.5" customHeight="1">
      <c r="B61" s="17"/>
      <c r="C61" s="16"/>
      <c r="D61" s="16"/>
      <c r="E61" s="54"/>
      <c r="F61" s="183"/>
      <c r="G61" s="54"/>
      <c r="H61" s="54"/>
      <c r="I61" s="295"/>
      <c r="J61" s="54"/>
      <c r="K61" s="1607"/>
      <c r="L61" s="17"/>
      <c r="M61" s="17"/>
      <c r="N61" s="54"/>
      <c r="O61" s="295"/>
      <c r="P61" s="1395"/>
      <c r="Q61" s="21"/>
    </row>
    <row r="62" spans="2:17" s="120" customFormat="1" ht="19.5" customHeight="1">
      <c r="B62" s="2274" t="s">
        <v>7936</v>
      </c>
      <c r="C62" s="73" t="s">
        <v>96</v>
      </c>
      <c r="D62" s="73" t="s">
        <v>55</v>
      </c>
      <c r="E62" s="91" t="s">
        <v>7937</v>
      </c>
      <c r="F62" s="2275">
        <v>2</v>
      </c>
      <c r="G62" s="91">
        <v>5050</v>
      </c>
      <c r="H62" s="91">
        <f t="shared" si="1"/>
        <v>10100</v>
      </c>
      <c r="I62" s="133"/>
      <c r="J62" s="91"/>
      <c r="K62" s="2276"/>
      <c r="L62" s="2142"/>
      <c r="M62" s="57">
        <v>44839</v>
      </c>
      <c r="N62" s="91"/>
      <c r="O62" s="133"/>
      <c r="P62" s="2248">
        <v>44841</v>
      </c>
      <c r="Q62" s="74">
        <v>44840</v>
      </c>
    </row>
    <row r="63" spans="2:17" s="120" customFormat="1" ht="19.5" customHeight="1">
      <c r="B63" s="2274"/>
      <c r="C63" s="73" t="s">
        <v>492</v>
      </c>
      <c r="D63" s="73" t="s">
        <v>492</v>
      </c>
      <c r="E63" s="91" t="s">
        <v>4504</v>
      </c>
      <c r="F63" s="2275">
        <v>2</v>
      </c>
      <c r="G63" s="91">
        <v>899</v>
      </c>
      <c r="H63" s="91">
        <f t="shared" si="1"/>
        <v>1798</v>
      </c>
      <c r="I63" s="133"/>
      <c r="J63" s="91"/>
      <c r="K63" s="2276"/>
      <c r="L63" s="93" t="s">
        <v>6691</v>
      </c>
      <c r="M63" s="57">
        <v>44837</v>
      </c>
      <c r="N63" s="91"/>
      <c r="O63" s="133"/>
      <c r="P63" s="2248"/>
      <c r="Q63" s="74">
        <v>44838</v>
      </c>
    </row>
    <row r="64" spans="2:17" s="120" customFormat="1" ht="19.5" customHeight="1">
      <c r="B64" s="2274"/>
      <c r="C64" s="73" t="s">
        <v>492</v>
      </c>
      <c r="D64" s="73" t="s">
        <v>492</v>
      </c>
      <c r="E64" s="91" t="s">
        <v>7938</v>
      </c>
      <c r="F64" s="2275">
        <v>2</v>
      </c>
      <c r="G64" s="91">
        <v>180</v>
      </c>
      <c r="H64" s="91">
        <f t="shared" si="1"/>
        <v>360</v>
      </c>
      <c r="I64" s="133"/>
      <c r="J64" s="91"/>
      <c r="K64" s="2276"/>
      <c r="L64" s="93" t="s">
        <v>6691</v>
      </c>
      <c r="M64" s="57">
        <v>44837</v>
      </c>
      <c r="N64" s="91"/>
      <c r="O64" s="133"/>
      <c r="P64" s="2248"/>
      <c r="Q64" s="74">
        <v>44838</v>
      </c>
    </row>
    <row r="65" spans="2:17" s="120" customFormat="1">
      <c r="B65" s="75"/>
      <c r="F65" s="2277"/>
      <c r="G65" s="2278"/>
      <c r="I65" s="2279"/>
      <c r="K65" s="75"/>
      <c r="L65" s="75"/>
      <c r="M65" s="75"/>
      <c r="O65" s="2279"/>
      <c r="P65" s="2280"/>
      <c r="Q65" s="2281"/>
    </row>
  </sheetData>
  <mergeCells count="14">
    <mergeCell ref="B59:B60"/>
    <mergeCell ref="B62:B64"/>
    <mergeCell ref="B9:B11"/>
    <mergeCell ref="B12:B28"/>
    <mergeCell ref="B29:B52"/>
    <mergeCell ref="L29:L37"/>
    <mergeCell ref="B53:B54"/>
    <mergeCell ref="B55:B58"/>
    <mergeCell ref="B2:D2"/>
    <mergeCell ref="G2:I2"/>
    <mergeCell ref="B3:D3"/>
    <mergeCell ref="B4:D4"/>
    <mergeCell ref="B5:D5"/>
    <mergeCell ref="B6:D6"/>
  </mergeCells>
  <phoneticPr fontId="3"/>
  <dataValidations count="1">
    <dataValidation imeMode="hiragana" allowBlank="1" showInputMessage="1" showErrorMessage="1" sqref="J30 JF30 TB30 ACX30 AMT30 AWP30 BGL30 BQH30 CAD30 CJZ30 CTV30 DDR30 DNN30 DXJ30 EHF30 ERB30 FAX30 FKT30 FUP30 GEL30 GOH30 GYD30 HHZ30 HRV30 IBR30 ILN30 IVJ30 JFF30 JPB30 JYX30 KIT30 KSP30 LCL30 LMH30 LWD30 MFZ30 MPV30 MZR30 NJN30 NTJ30 ODF30 ONB30 OWX30 PGT30 PQP30 QAL30 QKH30 QUD30 RDZ30 RNV30 RXR30 SHN30 SRJ30 TBF30 TLB30 TUX30 UET30 UOP30 UYL30 VIH30 VSD30 WBZ30 WLV30 WVR30 J65566 JF65566 TB65566 ACX65566 AMT65566 AWP65566 BGL65566 BQH65566 CAD65566 CJZ65566 CTV65566 DDR65566 DNN65566 DXJ65566 EHF65566 ERB65566 FAX65566 FKT65566 FUP65566 GEL65566 GOH65566 GYD65566 HHZ65566 HRV65566 IBR65566 ILN65566 IVJ65566 JFF65566 JPB65566 JYX65566 KIT65566 KSP65566 LCL65566 LMH65566 LWD65566 MFZ65566 MPV65566 MZR65566 NJN65566 NTJ65566 ODF65566 ONB65566 OWX65566 PGT65566 PQP65566 QAL65566 QKH65566 QUD65566 RDZ65566 RNV65566 RXR65566 SHN65566 SRJ65566 TBF65566 TLB65566 TUX65566 UET65566 UOP65566 UYL65566 VIH65566 VSD65566 WBZ65566 WLV65566 WVR65566 J131102 JF131102 TB131102 ACX131102 AMT131102 AWP131102 BGL131102 BQH131102 CAD131102 CJZ131102 CTV131102 DDR131102 DNN131102 DXJ131102 EHF131102 ERB131102 FAX131102 FKT131102 FUP131102 GEL131102 GOH131102 GYD131102 HHZ131102 HRV131102 IBR131102 ILN131102 IVJ131102 JFF131102 JPB131102 JYX131102 KIT131102 KSP131102 LCL131102 LMH131102 LWD131102 MFZ131102 MPV131102 MZR131102 NJN131102 NTJ131102 ODF131102 ONB131102 OWX131102 PGT131102 PQP131102 QAL131102 QKH131102 QUD131102 RDZ131102 RNV131102 RXR131102 SHN131102 SRJ131102 TBF131102 TLB131102 TUX131102 UET131102 UOP131102 UYL131102 VIH131102 VSD131102 WBZ131102 WLV131102 WVR131102 J196638 JF196638 TB196638 ACX196638 AMT196638 AWP196638 BGL196638 BQH196638 CAD196638 CJZ196638 CTV196638 DDR196638 DNN196638 DXJ196638 EHF196638 ERB196638 FAX196638 FKT196638 FUP196638 GEL196638 GOH196638 GYD196638 HHZ196638 HRV196638 IBR196638 ILN196638 IVJ196638 JFF196638 JPB196638 JYX196638 KIT196638 KSP196638 LCL196638 LMH196638 LWD196638 MFZ196638 MPV196638 MZR196638 NJN196638 NTJ196638 ODF196638 ONB196638 OWX196638 PGT196638 PQP196638 QAL196638 QKH196638 QUD196638 RDZ196638 RNV196638 RXR196638 SHN196638 SRJ196638 TBF196638 TLB196638 TUX196638 UET196638 UOP196638 UYL196638 VIH196638 VSD196638 WBZ196638 WLV196638 WVR196638 J262174 JF262174 TB262174 ACX262174 AMT262174 AWP262174 BGL262174 BQH262174 CAD262174 CJZ262174 CTV262174 DDR262174 DNN262174 DXJ262174 EHF262174 ERB262174 FAX262174 FKT262174 FUP262174 GEL262174 GOH262174 GYD262174 HHZ262174 HRV262174 IBR262174 ILN262174 IVJ262174 JFF262174 JPB262174 JYX262174 KIT262174 KSP262174 LCL262174 LMH262174 LWD262174 MFZ262174 MPV262174 MZR262174 NJN262174 NTJ262174 ODF262174 ONB262174 OWX262174 PGT262174 PQP262174 QAL262174 QKH262174 QUD262174 RDZ262174 RNV262174 RXR262174 SHN262174 SRJ262174 TBF262174 TLB262174 TUX262174 UET262174 UOP262174 UYL262174 VIH262174 VSD262174 WBZ262174 WLV262174 WVR262174 J327710 JF327710 TB327710 ACX327710 AMT327710 AWP327710 BGL327710 BQH327710 CAD327710 CJZ327710 CTV327710 DDR327710 DNN327710 DXJ327710 EHF327710 ERB327710 FAX327710 FKT327710 FUP327710 GEL327710 GOH327710 GYD327710 HHZ327710 HRV327710 IBR327710 ILN327710 IVJ327710 JFF327710 JPB327710 JYX327710 KIT327710 KSP327710 LCL327710 LMH327710 LWD327710 MFZ327710 MPV327710 MZR327710 NJN327710 NTJ327710 ODF327710 ONB327710 OWX327710 PGT327710 PQP327710 QAL327710 QKH327710 QUD327710 RDZ327710 RNV327710 RXR327710 SHN327710 SRJ327710 TBF327710 TLB327710 TUX327710 UET327710 UOP327710 UYL327710 VIH327710 VSD327710 WBZ327710 WLV327710 WVR327710 J393246 JF393246 TB393246 ACX393246 AMT393246 AWP393246 BGL393246 BQH393246 CAD393246 CJZ393246 CTV393246 DDR393246 DNN393246 DXJ393246 EHF393246 ERB393246 FAX393246 FKT393246 FUP393246 GEL393246 GOH393246 GYD393246 HHZ393246 HRV393246 IBR393246 ILN393246 IVJ393246 JFF393246 JPB393246 JYX393246 KIT393246 KSP393246 LCL393246 LMH393246 LWD393246 MFZ393246 MPV393246 MZR393246 NJN393246 NTJ393246 ODF393246 ONB393246 OWX393246 PGT393246 PQP393246 QAL393246 QKH393246 QUD393246 RDZ393246 RNV393246 RXR393246 SHN393246 SRJ393246 TBF393246 TLB393246 TUX393246 UET393246 UOP393246 UYL393246 VIH393246 VSD393246 WBZ393246 WLV393246 WVR393246 J458782 JF458782 TB458782 ACX458782 AMT458782 AWP458782 BGL458782 BQH458782 CAD458782 CJZ458782 CTV458782 DDR458782 DNN458782 DXJ458782 EHF458782 ERB458782 FAX458782 FKT458782 FUP458782 GEL458782 GOH458782 GYD458782 HHZ458782 HRV458782 IBR458782 ILN458782 IVJ458782 JFF458782 JPB458782 JYX458782 KIT458782 KSP458782 LCL458782 LMH458782 LWD458782 MFZ458782 MPV458782 MZR458782 NJN458782 NTJ458782 ODF458782 ONB458782 OWX458782 PGT458782 PQP458782 QAL458782 QKH458782 QUD458782 RDZ458782 RNV458782 RXR458782 SHN458782 SRJ458782 TBF458782 TLB458782 TUX458782 UET458782 UOP458782 UYL458782 VIH458782 VSD458782 WBZ458782 WLV458782 WVR458782 J524318 JF524318 TB524318 ACX524318 AMT524318 AWP524318 BGL524318 BQH524318 CAD524318 CJZ524318 CTV524318 DDR524318 DNN524318 DXJ524318 EHF524318 ERB524318 FAX524318 FKT524318 FUP524318 GEL524318 GOH524318 GYD524318 HHZ524318 HRV524318 IBR524318 ILN524318 IVJ524318 JFF524318 JPB524318 JYX524318 KIT524318 KSP524318 LCL524318 LMH524318 LWD524318 MFZ524318 MPV524318 MZR524318 NJN524318 NTJ524318 ODF524318 ONB524318 OWX524318 PGT524318 PQP524318 QAL524318 QKH524318 QUD524318 RDZ524318 RNV524318 RXR524318 SHN524318 SRJ524318 TBF524318 TLB524318 TUX524318 UET524318 UOP524318 UYL524318 VIH524318 VSD524318 WBZ524318 WLV524318 WVR524318 J589854 JF589854 TB589854 ACX589854 AMT589854 AWP589854 BGL589854 BQH589854 CAD589854 CJZ589854 CTV589854 DDR589854 DNN589854 DXJ589854 EHF589854 ERB589854 FAX589854 FKT589854 FUP589854 GEL589854 GOH589854 GYD589854 HHZ589854 HRV589854 IBR589854 ILN589854 IVJ589854 JFF589854 JPB589854 JYX589854 KIT589854 KSP589854 LCL589854 LMH589854 LWD589854 MFZ589854 MPV589854 MZR589854 NJN589854 NTJ589854 ODF589854 ONB589854 OWX589854 PGT589854 PQP589854 QAL589854 QKH589854 QUD589854 RDZ589854 RNV589854 RXR589854 SHN589854 SRJ589854 TBF589854 TLB589854 TUX589854 UET589854 UOP589854 UYL589854 VIH589854 VSD589854 WBZ589854 WLV589854 WVR589854 J655390 JF655390 TB655390 ACX655390 AMT655390 AWP655390 BGL655390 BQH655390 CAD655390 CJZ655390 CTV655390 DDR655390 DNN655390 DXJ655390 EHF655390 ERB655390 FAX655390 FKT655390 FUP655390 GEL655390 GOH655390 GYD655390 HHZ655390 HRV655390 IBR655390 ILN655390 IVJ655390 JFF655390 JPB655390 JYX655390 KIT655390 KSP655390 LCL655390 LMH655390 LWD655390 MFZ655390 MPV655390 MZR655390 NJN655390 NTJ655390 ODF655390 ONB655390 OWX655390 PGT655390 PQP655390 QAL655390 QKH655390 QUD655390 RDZ655390 RNV655390 RXR655390 SHN655390 SRJ655390 TBF655390 TLB655390 TUX655390 UET655390 UOP655390 UYL655390 VIH655390 VSD655390 WBZ655390 WLV655390 WVR655390 J720926 JF720926 TB720926 ACX720926 AMT720926 AWP720926 BGL720926 BQH720926 CAD720926 CJZ720926 CTV720926 DDR720926 DNN720926 DXJ720926 EHF720926 ERB720926 FAX720926 FKT720926 FUP720926 GEL720926 GOH720926 GYD720926 HHZ720926 HRV720926 IBR720926 ILN720926 IVJ720926 JFF720926 JPB720926 JYX720926 KIT720926 KSP720926 LCL720926 LMH720926 LWD720926 MFZ720926 MPV720926 MZR720926 NJN720926 NTJ720926 ODF720926 ONB720926 OWX720926 PGT720926 PQP720926 QAL720926 QKH720926 QUD720926 RDZ720926 RNV720926 RXR720926 SHN720926 SRJ720926 TBF720926 TLB720926 TUX720926 UET720926 UOP720926 UYL720926 VIH720926 VSD720926 WBZ720926 WLV720926 WVR720926 J786462 JF786462 TB786462 ACX786462 AMT786462 AWP786462 BGL786462 BQH786462 CAD786462 CJZ786462 CTV786462 DDR786462 DNN786462 DXJ786462 EHF786462 ERB786462 FAX786462 FKT786462 FUP786462 GEL786462 GOH786462 GYD786462 HHZ786462 HRV786462 IBR786462 ILN786462 IVJ786462 JFF786462 JPB786462 JYX786462 KIT786462 KSP786462 LCL786462 LMH786462 LWD786462 MFZ786462 MPV786462 MZR786462 NJN786462 NTJ786462 ODF786462 ONB786462 OWX786462 PGT786462 PQP786462 QAL786462 QKH786462 QUD786462 RDZ786462 RNV786462 RXR786462 SHN786462 SRJ786462 TBF786462 TLB786462 TUX786462 UET786462 UOP786462 UYL786462 VIH786462 VSD786462 WBZ786462 WLV786462 WVR786462 J851998 JF851998 TB851998 ACX851998 AMT851998 AWP851998 BGL851998 BQH851998 CAD851998 CJZ851998 CTV851998 DDR851998 DNN851998 DXJ851998 EHF851998 ERB851998 FAX851998 FKT851998 FUP851998 GEL851998 GOH851998 GYD851998 HHZ851998 HRV851998 IBR851998 ILN851998 IVJ851998 JFF851998 JPB851998 JYX851998 KIT851998 KSP851998 LCL851998 LMH851998 LWD851998 MFZ851998 MPV851998 MZR851998 NJN851998 NTJ851998 ODF851998 ONB851998 OWX851998 PGT851998 PQP851998 QAL851998 QKH851998 QUD851998 RDZ851998 RNV851998 RXR851998 SHN851998 SRJ851998 TBF851998 TLB851998 TUX851998 UET851998 UOP851998 UYL851998 VIH851998 VSD851998 WBZ851998 WLV851998 WVR851998 J917534 JF917534 TB917534 ACX917534 AMT917534 AWP917534 BGL917534 BQH917534 CAD917534 CJZ917534 CTV917534 DDR917534 DNN917534 DXJ917534 EHF917534 ERB917534 FAX917534 FKT917534 FUP917534 GEL917534 GOH917534 GYD917534 HHZ917534 HRV917534 IBR917534 ILN917534 IVJ917534 JFF917534 JPB917534 JYX917534 KIT917534 KSP917534 LCL917534 LMH917534 LWD917534 MFZ917534 MPV917534 MZR917534 NJN917534 NTJ917534 ODF917534 ONB917534 OWX917534 PGT917534 PQP917534 QAL917534 QKH917534 QUD917534 RDZ917534 RNV917534 RXR917534 SHN917534 SRJ917534 TBF917534 TLB917534 TUX917534 UET917534 UOP917534 UYL917534 VIH917534 VSD917534 WBZ917534 WLV917534 WVR917534 J983070 JF983070 TB983070 ACX983070 AMT983070 AWP983070 BGL983070 BQH983070 CAD983070 CJZ983070 CTV983070 DDR983070 DNN983070 DXJ983070 EHF983070 ERB983070 FAX983070 FKT983070 FUP983070 GEL983070 GOH983070 GYD983070 HHZ983070 HRV983070 IBR983070 ILN983070 IVJ983070 JFF983070 JPB983070 JYX983070 KIT983070 KSP983070 LCL983070 LMH983070 LWD983070 MFZ983070 MPV983070 MZR983070 NJN983070 NTJ983070 ODF983070 ONB983070 OWX983070 PGT983070 PQP983070 QAL983070 QKH983070 QUD983070 RDZ983070 RNV983070 RXR983070 SHN983070 SRJ983070 TBF983070 TLB983070 TUX983070 UET983070 UOP983070 UYL983070 VIH983070 VSD983070 WBZ983070 WLV983070 WVR983070 J32:J34 JF32:JF34 TB32:TB34 ACX32:ACX34 AMT32:AMT34 AWP32:AWP34 BGL32:BGL34 BQH32:BQH34 CAD32:CAD34 CJZ32:CJZ34 CTV32:CTV34 DDR32:DDR34 DNN32:DNN34 DXJ32:DXJ34 EHF32:EHF34 ERB32:ERB34 FAX32:FAX34 FKT32:FKT34 FUP32:FUP34 GEL32:GEL34 GOH32:GOH34 GYD32:GYD34 HHZ32:HHZ34 HRV32:HRV34 IBR32:IBR34 ILN32:ILN34 IVJ32:IVJ34 JFF32:JFF34 JPB32:JPB34 JYX32:JYX34 KIT32:KIT34 KSP32:KSP34 LCL32:LCL34 LMH32:LMH34 LWD32:LWD34 MFZ32:MFZ34 MPV32:MPV34 MZR32:MZR34 NJN32:NJN34 NTJ32:NTJ34 ODF32:ODF34 ONB32:ONB34 OWX32:OWX34 PGT32:PGT34 PQP32:PQP34 QAL32:QAL34 QKH32:QKH34 QUD32:QUD34 RDZ32:RDZ34 RNV32:RNV34 RXR32:RXR34 SHN32:SHN34 SRJ32:SRJ34 TBF32:TBF34 TLB32:TLB34 TUX32:TUX34 UET32:UET34 UOP32:UOP34 UYL32:UYL34 VIH32:VIH34 VSD32:VSD34 WBZ32:WBZ34 WLV32:WLV34 WVR32:WVR34 J65568:J65570 JF65568:JF65570 TB65568:TB65570 ACX65568:ACX65570 AMT65568:AMT65570 AWP65568:AWP65570 BGL65568:BGL65570 BQH65568:BQH65570 CAD65568:CAD65570 CJZ65568:CJZ65570 CTV65568:CTV65570 DDR65568:DDR65570 DNN65568:DNN65570 DXJ65568:DXJ65570 EHF65568:EHF65570 ERB65568:ERB65570 FAX65568:FAX65570 FKT65568:FKT65570 FUP65568:FUP65570 GEL65568:GEL65570 GOH65568:GOH65570 GYD65568:GYD65570 HHZ65568:HHZ65570 HRV65568:HRV65570 IBR65568:IBR65570 ILN65568:ILN65570 IVJ65568:IVJ65570 JFF65568:JFF65570 JPB65568:JPB65570 JYX65568:JYX65570 KIT65568:KIT65570 KSP65568:KSP65570 LCL65568:LCL65570 LMH65568:LMH65570 LWD65568:LWD65570 MFZ65568:MFZ65570 MPV65568:MPV65570 MZR65568:MZR65570 NJN65568:NJN65570 NTJ65568:NTJ65570 ODF65568:ODF65570 ONB65568:ONB65570 OWX65568:OWX65570 PGT65568:PGT65570 PQP65568:PQP65570 QAL65568:QAL65570 QKH65568:QKH65570 QUD65568:QUD65570 RDZ65568:RDZ65570 RNV65568:RNV65570 RXR65568:RXR65570 SHN65568:SHN65570 SRJ65568:SRJ65570 TBF65568:TBF65570 TLB65568:TLB65570 TUX65568:TUX65570 UET65568:UET65570 UOP65568:UOP65570 UYL65568:UYL65570 VIH65568:VIH65570 VSD65568:VSD65570 WBZ65568:WBZ65570 WLV65568:WLV65570 WVR65568:WVR65570 J131104:J131106 JF131104:JF131106 TB131104:TB131106 ACX131104:ACX131106 AMT131104:AMT131106 AWP131104:AWP131106 BGL131104:BGL131106 BQH131104:BQH131106 CAD131104:CAD131106 CJZ131104:CJZ131106 CTV131104:CTV131106 DDR131104:DDR131106 DNN131104:DNN131106 DXJ131104:DXJ131106 EHF131104:EHF131106 ERB131104:ERB131106 FAX131104:FAX131106 FKT131104:FKT131106 FUP131104:FUP131106 GEL131104:GEL131106 GOH131104:GOH131106 GYD131104:GYD131106 HHZ131104:HHZ131106 HRV131104:HRV131106 IBR131104:IBR131106 ILN131104:ILN131106 IVJ131104:IVJ131106 JFF131104:JFF131106 JPB131104:JPB131106 JYX131104:JYX131106 KIT131104:KIT131106 KSP131104:KSP131106 LCL131104:LCL131106 LMH131104:LMH131106 LWD131104:LWD131106 MFZ131104:MFZ131106 MPV131104:MPV131106 MZR131104:MZR131106 NJN131104:NJN131106 NTJ131104:NTJ131106 ODF131104:ODF131106 ONB131104:ONB131106 OWX131104:OWX131106 PGT131104:PGT131106 PQP131104:PQP131106 QAL131104:QAL131106 QKH131104:QKH131106 QUD131104:QUD131106 RDZ131104:RDZ131106 RNV131104:RNV131106 RXR131104:RXR131106 SHN131104:SHN131106 SRJ131104:SRJ131106 TBF131104:TBF131106 TLB131104:TLB131106 TUX131104:TUX131106 UET131104:UET131106 UOP131104:UOP131106 UYL131104:UYL131106 VIH131104:VIH131106 VSD131104:VSD131106 WBZ131104:WBZ131106 WLV131104:WLV131106 WVR131104:WVR131106 J196640:J196642 JF196640:JF196642 TB196640:TB196642 ACX196640:ACX196642 AMT196640:AMT196642 AWP196640:AWP196642 BGL196640:BGL196642 BQH196640:BQH196642 CAD196640:CAD196642 CJZ196640:CJZ196642 CTV196640:CTV196642 DDR196640:DDR196642 DNN196640:DNN196642 DXJ196640:DXJ196642 EHF196640:EHF196642 ERB196640:ERB196642 FAX196640:FAX196642 FKT196640:FKT196642 FUP196640:FUP196642 GEL196640:GEL196642 GOH196640:GOH196642 GYD196640:GYD196642 HHZ196640:HHZ196642 HRV196640:HRV196642 IBR196640:IBR196642 ILN196640:ILN196642 IVJ196640:IVJ196642 JFF196640:JFF196642 JPB196640:JPB196642 JYX196640:JYX196642 KIT196640:KIT196642 KSP196640:KSP196642 LCL196640:LCL196642 LMH196640:LMH196642 LWD196640:LWD196642 MFZ196640:MFZ196642 MPV196640:MPV196642 MZR196640:MZR196642 NJN196640:NJN196642 NTJ196640:NTJ196642 ODF196640:ODF196642 ONB196640:ONB196642 OWX196640:OWX196642 PGT196640:PGT196642 PQP196640:PQP196642 QAL196640:QAL196642 QKH196640:QKH196642 QUD196640:QUD196642 RDZ196640:RDZ196642 RNV196640:RNV196642 RXR196640:RXR196642 SHN196640:SHN196642 SRJ196640:SRJ196642 TBF196640:TBF196642 TLB196640:TLB196642 TUX196640:TUX196642 UET196640:UET196642 UOP196640:UOP196642 UYL196640:UYL196642 VIH196640:VIH196642 VSD196640:VSD196642 WBZ196640:WBZ196642 WLV196640:WLV196642 WVR196640:WVR196642 J262176:J262178 JF262176:JF262178 TB262176:TB262178 ACX262176:ACX262178 AMT262176:AMT262178 AWP262176:AWP262178 BGL262176:BGL262178 BQH262176:BQH262178 CAD262176:CAD262178 CJZ262176:CJZ262178 CTV262176:CTV262178 DDR262176:DDR262178 DNN262176:DNN262178 DXJ262176:DXJ262178 EHF262176:EHF262178 ERB262176:ERB262178 FAX262176:FAX262178 FKT262176:FKT262178 FUP262176:FUP262178 GEL262176:GEL262178 GOH262176:GOH262178 GYD262176:GYD262178 HHZ262176:HHZ262178 HRV262176:HRV262178 IBR262176:IBR262178 ILN262176:ILN262178 IVJ262176:IVJ262178 JFF262176:JFF262178 JPB262176:JPB262178 JYX262176:JYX262178 KIT262176:KIT262178 KSP262176:KSP262178 LCL262176:LCL262178 LMH262176:LMH262178 LWD262176:LWD262178 MFZ262176:MFZ262178 MPV262176:MPV262178 MZR262176:MZR262178 NJN262176:NJN262178 NTJ262176:NTJ262178 ODF262176:ODF262178 ONB262176:ONB262178 OWX262176:OWX262178 PGT262176:PGT262178 PQP262176:PQP262178 QAL262176:QAL262178 QKH262176:QKH262178 QUD262176:QUD262178 RDZ262176:RDZ262178 RNV262176:RNV262178 RXR262176:RXR262178 SHN262176:SHN262178 SRJ262176:SRJ262178 TBF262176:TBF262178 TLB262176:TLB262178 TUX262176:TUX262178 UET262176:UET262178 UOP262176:UOP262178 UYL262176:UYL262178 VIH262176:VIH262178 VSD262176:VSD262178 WBZ262176:WBZ262178 WLV262176:WLV262178 WVR262176:WVR262178 J327712:J327714 JF327712:JF327714 TB327712:TB327714 ACX327712:ACX327714 AMT327712:AMT327714 AWP327712:AWP327714 BGL327712:BGL327714 BQH327712:BQH327714 CAD327712:CAD327714 CJZ327712:CJZ327714 CTV327712:CTV327714 DDR327712:DDR327714 DNN327712:DNN327714 DXJ327712:DXJ327714 EHF327712:EHF327714 ERB327712:ERB327714 FAX327712:FAX327714 FKT327712:FKT327714 FUP327712:FUP327714 GEL327712:GEL327714 GOH327712:GOH327714 GYD327712:GYD327714 HHZ327712:HHZ327714 HRV327712:HRV327714 IBR327712:IBR327714 ILN327712:ILN327714 IVJ327712:IVJ327714 JFF327712:JFF327714 JPB327712:JPB327714 JYX327712:JYX327714 KIT327712:KIT327714 KSP327712:KSP327714 LCL327712:LCL327714 LMH327712:LMH327714 LWD327712:LWD327714 MFZ327712:MFZ327714 MPV327712:MPV327714 MZR327712:MZR327714 NJN327712:NJN327714 NTJ327712:NTJ327714 ODF327712:ODF327714 ONB327712:ONB327714 OWX327712:OWX327714 PGT327712:PGT327714 PQP327712:PQP327714 QAL327712:QAL327714 QKH327712:QKH327714 QUD327712:QUD327714 RDZ327712:RDZ327714 RNV327712:RNV327714 RXR327712:RXR327714 SHN327712:SHN327714 SRJ327712:SRJ327714 TBF327712:TBF327714 TLB327712:TLB327714 TUX327712:TUX327714 UET327712:UET327714 UOP327712:UOP327714 UYL327712:UYL327714 VIH327712:VIH327714 VSD327712:VSD327714 WBZ327712:WBZ327714 WLV327712:WLV327714 WVR327712:WVR327714 J393248:J393250 JF393248:JF393250 TB393248:TB393250 ACX393248:ACX393250 AMT393248:AMT393250 AWP393248:AWP393250 BGL393248:BGL393250 BQH393248:BQH393250 CAD393248:CAD393250 CJZ393248:CJZ393250 CTV393248:CTV393250 DDR393248:DDR393250 DNN393248:DNN393250 DXJ393248:DXJ393250 EHF393248:EHF393250 ERB393248:ERB393250 FAX393248:FAX393250 FKT393248:FKT393250 FUP393248:FUP393250 GEL393248:GEL393250 GOH393248:GOH393250 GYD393248:GYD393250 HHZ393248:HHZ393250 HRV393248:HRV393250 IBR393248:IBR393250 ILN393248:ILN393250 IVJ393248:IVJ393250 JFF393248:JFF393250 JPB393248:JPB393250 JYX393248:JYX393250 KIT393248:KIT393250 KSP393248:KSP393250 LCL393248:LCL393250 LMH393248:LMH393250 LWD393248:LWD393250 MFZ393248:MFZ393250 MPV393248:MPV393250 MZR393248:MZR393250 NJN393248:NJN393250 NTJ393248:NTJ393250 ODF393248:ODF393250 ONB393248:ONB393250 OWX393248:OWX393250 PGT393248:PGT393250 PQP393248:PQP393250 QAL393248:QAL393250 QKH393248:QKH393250 QUD393248:QUD393250 RDZ393248:RDZ393250 RNV393248:RNV393250 RXR393248:RXR393250 SHN393248:SHN393250 SRJ393248:SRJ393250 TBF393248:TBF393250 TLB393248:TLB393250 TUX393248:TUX393250 UET393248:UET393250 UOP393248:UOP393250 UYL393248:UYL393250 VIH393248:VIH393250 VSD393248:VSD393250 WBZ393248:WBZ393250 WLV393248:WLV393250 WVR393248:WVR393250 J458784:J458786 JF458784:JF458786 TB458784:TB458786 ACX458784:ACX458786 AMT458784:AMT458786 AWP458784:AWP458786 BGL458784:BGL458786 BQH458784:BQH458786 CAD458784:CAD458786 CJZ458784:CJZ458786 CTV458784:CTV458786 DDR458784:DDR458786 DNN458784:DNN458786 DXJ458784:DXJ458786 EHF458784:EHF458786 ERB458784:ERB458786 FAX458784:FAX458786 FKT458784:FKT458786 FUP458784:FUP458786 GEL458784:GEL458786 GOH458784:GOH458786 GYD458784:GYD458786 HHZ458784:HHZ458786 HRV458784:HRV458786 IBR458784:IBR458786 ILN458784:ILN458786 IVJ458784:IVJ458786 JFF458784:JFF458786 JPB458784:JPB458786 JYX458784:JYX458786 KIT458784:KIT458786 KSP458784:KSP458786 LCL458784:LCL458786 LMH458784:LMH458786 LWD458784:LWD458786 MFZ458784:MFZ458786 MPV458784:MPV458786 MZR458784:MZR458786 NJN458784:NJN458786 NTJ458784:NTJ458786 ODF458784:ODF458786 ONB458784:ONB458786 OWX458784:OWX458786 PGT458784:PGT458786 PQP458784:PQP458786 QAL458784:QAL458786 QKH458784:QKH458786 QUD458784:QUD458786 RDZ458784:RDZ458786 RNV458784:RNV458786 RXR458784:RXR458786 SHN458784:SHN458786 SRJ458784:SRJ458786 TBF458784:TBF458786 TLB458784:TLB458786 TUX458784:TUX458786 UET458784:UET458786 UOP458784:UOP458786 UYL458784:UYL458786 VIH458784:VIH458786 VSD458784:VSD458786 WBZ458784:WBZ458786 WLV458784:WLV458786 WVR458784:WVR458786 J524320:J524322 JF524320:JF524322 TB524320:TB524322 ACX524320:ACX524322 AMT524320:AMT524322 AWP524320:AWP524322 BGL524320:BGL524322 BQH524320:BQH524322 CAD524320:CAD524322 CJZ524320:CJZ524322 CTV524320:CTV524322 DDR524320:DDR524322 DNN524320:DNN524322 DXJ524320:DXJ524322 EHF524320:EHF524322 ERB524320:ERB524322 FAX524320:FAX524322 FKT524320:FKT524322 FUP524320:FUP524322 GEL524320:GEL524322 GOH524320:GOH524322 GYD524320:GYD524322 HHZ524320:HHZ524322 HRV524320:HRV524322 IBR524320:IBR524322 ILN524320:ILN524322 IVJ524320:IVJ524322 JFF524320:JFF524322 JPB524320:JPB524322 JYX524320:JYX524322 KIT524320:KIT524322 KSP524320:KSP524322 LCL524320:LCL524322 LMH524320:LMH524322 LWD524320:LWD524322 MFZ524320:MFZ524322 MPV524320:MPV524322 MZR524320:MZR524322 NJN524320:NJN524322 NTJ524320:NTJ524322 ODF524320:ODF524322 ONB524320:ONB524322 OWX524320:OWX524322 PGT524320:PGT524322 PQP524320:PQP524322 QAL524320:QAL524322 QKH524320:QKH524322 QUD524320:QUD524322 RDZ524320:RDZ524322 RNV524320:RNV524322 RXR524320:RXR524322 SHN524320:SHN524322 SRJ524320:SRJ524322 TBF524320:TBF524322 TLB524320:TLB524322 TUX524320:TUX524322 UET524320:UET524322 UOP524320:UOP524322 UYL524320:UYL524322 VIH524320:VIH524322 VSD524320:VSD524322 WBZ524320:WBZ524322 WLV524320:WLV524322 WVR524320:WVR524322 J589856:J589858 JF589856:JF589858 TB589856:TB589858 ACX589856:ACX589858 AMT589856:AMT589858 AWP589856:AWP589858 BGL589856:BGL589858 BQH589856:BQH589858 CAD589856:CAD589858 CJZ589856:CJZ589858 CTV589856:CTV589858 DDR589856:DDR589858 DNN589856:DNN589858 DXJ589856:DXJ589858 EHF589856:EHF589858 ERB589856:ERB589858 FAX589856:FAX589858 FKT589856:FKT589858 FUP589856:FUP589858 GEL589856:GEL589858 GOH589856:GOH589858 GYD589856:GYD589858 HHZ589856:HHZ589858 HRV589856:HRV589858 IBR589856:IBR589858 ILN589856:ILN589858 IVJ589856:IVJ589858 JFF589856:JFF589858 JPB589856:JPB589858 JYX589856:JYX589858 KIT589856:KIT589858 KSP589856:KSP589858 LCL589856:LCL589858 LMH589856:LMH589858 LWD589856:LWD589858 MFZ589856:MFZ589858 MPV589856:MPV589858 MZR589856:MZR589858 NJN589856:NJN589858 NTJ589856:NTJ589858 ODF589856:ODF589858 ONB589856:ONB589858 OWX589856:OWX589858 PGT589856:PGT589858 PQP589856:PQP589858 QAL589856:QAL589858 QKH589856:QKH589858 QUD589856:QUD589858 RDZ589856:RDZ589858 RNV589856:RNV589858 RXR589856:RXR589858 SHN589856:SHN589858 SRJ589856:SRJ589858 TBF589856:TBF589858 TLB589856:TLB589858 TUX589856:TUX589858 UET589856:UET589858 UOP589856:UOP589858 UYL589856:UYL589858 VIH589856:VIH589858 VSD589856:VSD589858 WBZ589856:WBZ589858 WLV589856:WLV589858 WVR589856:WVR589858 J655392:J655394 JF655392:JF655394 TB655392:TB655394 ACX655392:ACX655394 AMT655392:AMT655394 AWP655392:AWP655394 BGL655392:BGL655394 BQH655392:BQH655394 CAD655392:CAD655394 CJZ655392:CJZ655394 CTV655392:CTV655394 DDR655392:DDR655394 DNN655392:DNN655394 DXJ655392:DXJ655394 EHF655392:EHF655394 ERB655392:ERB655394 FAX655392:FAX655394 FKT655392:FKT655394 FUP655392:FUP655394 GEL655392:GEL655394 GOH655392:GOH655394 GYD655392:GYD655394 HHZ655392:HHZ655394 HRV655392:HRV655394 IBR655392:IBR655394 ILN655392:ILN655394 IVJ655392:IVJ655394 JFF655392:JFF655394 JPB655392:JPB655394 JYX655392:JYX655394 KIT655392:KIT655394 KSP655392:KSP655394 LCL655392:LCL655394 LMH655392:LMH655394 LWD655392:LWD655394 MFZ655392:MFZ655394 MPV655392:MPV655394 MZR655392:MZR655394 NJN655392:NJN655394 NTJ655392:NTJ655394 ODF655392:ODF655394 ONB655392:ONB655394 OWX655392:OWX655394 PGT655392:PGT655394 PQP655392:PQP655394 QAL655392:QAL655394 QKH655392:QKH655394 QUD655392:QUD655394 RDZ655392:RDZ655394 RNV655392:RNV655394 RXR655392:RXR655394 SHN655392:SHN655394 SRJ655392:SRJ655394 TBF655392:TBF655394 TLB655392:TLB655394 TUX655392:TUX655394 UET655392:UET655394 UOP655392:UOP655394 UYL655392:UYL655394 VIH655392:VIH655394 VSD655392:VSD655394 WBZ655392:WBZ655394 WLV655392:WLV655394 WVR655392:WVR655394 J720928:J720930 JF720928:JF720930 TB720928:TB720930 ACX720928:ACX720930 AMT720928:AMT720930 AWP720928:AWP720930 BGL720928:BGL720930 BQH720928:BQH720930 CAD720928:CAD720930 CJZ720928:CJZ720930 CTV720928:CTV720930 DDR720928:DDR720930 DNN720928:DNN720930 DXJ720928:DXJ720930 EHF720928:EHF720930 ERB720928:ERB720930 FAX720928:FAX720930 FKT720928:FKT720930 FUP720928:FUP720930 GEL720928:GEL720930 GOH720928:GOH720930 GYD720928:GYD720930 HHZ720928:HHZ720930 HRV720928:HRV720930 IBR720928:IBR720930 ILN720928:ILN720930 IVJ720928:IVJ720930 JFF720928:JFF720930 JPB720928:JPB720930 JYX720928:JYX720930 KIT720928:KIT720930 KSP720928:KSP720930 LCL720928:LCL720930 LMH720928:LMH720930 LWD720928:LWD720930 MFZ720928:MFZ720930 MPV720928:MPV720930 MZR720928:MZR720930 NJN720928:NJN720930 NTJ720928:NTJ720930 ODF720928:ODF720930 ONB720928:ONB720930 OWX720928:OWX720930 PGT720928:PGT720930 PQP720928:PQP720930 QAL720928:QAL720930 QKH720928:QKH720930 QUD720928:QUD720930 RDZ720928:RDZ720930 RNV720928:RNV720930 RXR720928:RXR720930 SHN720928:SHN720930 SRJ720928:SRJ720930 TBF720928:TBF720930 TLB720928:TLB720930 TUX720928:TUX720930 UET720928:UET720930 UOP720928:UOP720930 UYL720928:UYL720930 VIH720928:VIH720930 VSD720928:VSD720930 WBZ720928:WBZ720930 WLV720928:WLV720930 WVR720928:WVR720930 J786464:J786466 JF786464:JF786466 TB786464:TB786466 ACX786464:ACX786466 AMT786464:AMT786466 AWP786464:AWP786466 BGL786464:BGL786466 BQH786464:BQH786466 CAD786464:CAD786466 CJZ786464:CJZ786466 CTV786464:CTV786466 DDR786464:DDR786466 DNN786464:DNN786466 DXJ786464:DXJ786466 EHF786464:EHF786466 ERB786464:ERB786466 FAX786464:FAX786466 FKT786464:FKT786466 FUP786464:FUP786466 GEL786464:GEL786466 GOH786464:GOH786466 GYD786464:GYD786466 HHZ786464:HHZ786466 HRV786464:HRV786466 IBR786464:IBR786466 ILN786464:ILN786466 IVJ786464:IVJ786466 JFF786464:JFF786466 JPB786464:JPB786466 JYX786464:JYX786466 KIT786464:KIT786466 KSP786464:KSP786466 LCL786464:LCL786466 LMH786464:LMH786466 LWD786464:LWD786466 MFZ786464:MFZ786466 MPV786464:MPV786466 MZR786464:MZR786466 NJN786464:NJN786466 NTJ786464:NTJ786466 ODF786464:ODF786466 ONB786464:ONB786466 OWX786464:OWX786466 PGT786464:PGT786466 PQP786464:PQP786466 QAL786464:QAL786466 QKH786464:QKH786466 QUD786464:QUD786466 RDZ786464:RDZ786466 RNV786464:RNV786466 RXR786464:RXR786466 SHN786464:SHN786466 SRJ786464:SRJ786466 TBF786464:TBF786466 TLB786464:TLB786466 TUX786464:TUX786466 UET786464:UET786466 UOP786464:UOP786466 UYL786464:UYL786466 VIH786464:VIH786466 VSD786464:VSD786466 WBZ786464:WBZ786466 WLV786464:WLV786466 WVR786464:WVR786466 J852000:J852002 JF852000:JF852002 TB852000:TB852002 ACX852000:ACX852002 AMT852000:AMT852002 AWP852000:AWP852002 BGL852000:BGL852002 BQH852000:BQH852002 CAD852000:CAD852002 CJZ852000:CJZ852002 CTV852000:CTV852002 DDR852000:DDR852002 DNN852000:DNN852002 DXJ852000:DXJ852002 EHF852000:EHF852002 ERB852000:ERB852002 FAX852000:FAX852002 FKT852000:FKT852002 FUP852000:FUP852002 GEL852000:GEL852002 GOH852000:GOH852002 GYD852000:GYD852002 HHZ852000:HHZ852002 HRV852000:HRV852002 IBR852000:IBR852002 ILN852000:ILN852002 IVJ852000:IVJ852002 JFF852000:JFF852002 JPB852000:JPB852002 JYX852000:JYX852002 KIT852000:KIT852002 KSP852000:KSP852002 LCL852000:LCL852002 LMH852000:LMH852002 LWD852000:LWD852002 MFZ852000:MFZ852002 MPV852000:MPV852002 MZR852000:MZR852002 NJN852000:NJN852002 NTJ852000:NTJ852002 ODF852000:ODF852002 ONB852000:ONB852002 OWX852000:OWX852002 PGT852000:PGT852002 PQP852000:PQP852002 QAL852000:QAL852002 QKH852000:QKH852002 QUD852000:QUD852002 RDZ852000:RDZ852002 RNV852000:RNV852002 RXR852000:RXR852002 SHN852000:SHN852002 SRJ852000:SRJ852002 TBF852000:TBF852002 TLB852000:TLB852002 TUX852000:TUX852002 UET852000:UET852002 UOP852000:UOP852002 UYL852000:UYL852002 VIH852000:VIH852002 VSD852000:VSD852002 WBZ852000:WBZ852002 WLV852000:WLV852002 WVR852000:WVR852002 J917536:J917538 JF917536:JF917538 TB917536:TB917538 ACX917536:ACX917538 AMT917536:AMT917538 AWP917536:AWP917538 BGL917536:BGL917538 BQH917536:BQH917538 CAD917536:CAD917538 CJZ917536:CJZ917538 CTV917536:CTV917538 DDR917536:DDR917538 DNN917536:DNN917538 DXJ917536:DXJ917538 EHF917536:EHF917538 ERB917536:ERB917538 FAX917536:FAX917538 FKT917536:FKT917538 FUP917536:FUP917538 GEL917536:GEL917538 GOH917536:GOH917538 GYD917536:GYD917538 HHZ917536:HHZ917538 HRV917536:HRV917538 IBR917536:IBR917538 ILN917536:ILN917538 IVJ917536:IVJ917538 JFF917536:JFF917538 JPB917536:JPB917538 JYX917536:JYX917538 KIT917536:KIT917538 KSP917536:KSP917538 LCL917536:LCL917538 LMH917536:LMH917538 LWD917536:LWD917538 MFZ917536:MFZ917538 MPV917536:MPV917538 MZR917536:MZR917538 NJN917536:NJN917538 NTJ917536:NTJ917538 ODF917536:ODF917538 ONB917536:ONB917538 OWX917536:OWX917538 PGT917536:PGT917538 PQP917536:PQP917538 QAL917536:QAL917538 QKH917536:QKH917538 QUD917536:QUD917538 RDZ917536:RDZ917538 RNV917536:RNV917538 RXR917536:RXR917538 SHN917536:SHN917538 SRJ917536:SRJ917538 TBF917536:TBF917538 TLB917536:TLB917538 TUX917536:TUX917538 UET917536:UET917538 UOP917536:UOP917538 UYL917536:UYL917538 VIH917536:VIH917538 VSD917536:VSD917538 WBZ917536:WBZ917538 WLV917536:WLV917538 WVR917536:WVR917538 J983072:J983074 JF983072:JF983074 TB983072:TB983074 ACX983072:ACX983074 AMT983072:AMT983074 AWP983072:AWP983074 BGL983072:BGL983074 BQH983072:BQH983074 CAD983072:CAD983074 CJZ983072:CJZ983074 CTV983072:CTV983074 DDR983072:DDR983074 DNN983072:DNN983074 DXJ983072:DXJ983074 EHF983072:EHF983074 ERB983072:ERB983074 FAX983072:FAX983074 FKT983072:FKT983074 FUP983072:FUP983074 GEL983072:GEL983074 GOH983072:GOH983074 GYD983072:GYD983074 HHZ983072:HHZ983074 HRV983072:HRV983074 IBR983072:IBR983074 ILN983072:ILN983074 IVJ983072:IVJ983074 JFF983072:JFF983074 JPB983072:JPB983074 JYX983072:JYX983074 KIT983072:KIT983074 KSP983072:KSP983074 LCL983072:LCL983074 LMH983072:LMH983074 LWD983072:LWD983074 MFZ983072:MFZ983074 MPV983072:MPV983074 MZR983072:MZR983074 NJN983072:NJN983074 NTJ983072:NTJ983074 ODF983072:ODF983074 ONB983072:ONB983074 OWX983072:OWX983074 PGT983072:PGT983074 PQP983072:PQP983074 QAL983072:QAL983074 QKH983072:QKH983074 QUD983072:QUD983074 RDZ983072:RDZ983074 RNV983072:RNV983074 RXR983072:RXR983074 SHN983072:SHN983074 SRJ983072:SRJ983074 TBF983072:TBF983074 TLB983072:TLB983074 TUX983072:TUX983074 UET983072:UET983074 UOP983072:UOP983074 UYL983072:UYL983074 VIH983072:VIH983074 VSD983072:VSD983074 WBZ983072:WBZ983074 WLV983072:WLV983074 WVR983072:WVR983074 J36:J52 JF36:JF52 TB36:TB52 ACX36:ACX52 AMT36:AMT52 AWP36:AWP52 BGL36:BGL52 BQH36:BQH52 CAD36:CAD52 CJZ36:CJZ52 CTV36:CTV52 DDR36:DDR52 DNN36:DNN52 DXJ36:DXJ52 EHF36:EHF52 ERB36:ERB52 FAX36:FAX52 FKT36:FKT52 FUP36:FUP52 GEL36:GEL52 GOH36:GOH52 GYD36:GYD52 HHZ36:HHZ52 HRV36:HRV52 IBR36:IBR52 ILN36:ILN52 IVJ36:IVJ52 JFF36:JFF52 JPB36:JPB52 JYX36:JYX52 KIT36:KIT52 KSP36:KSP52 LCL36:LCL52 LMH36:LMH52 LWD36:LWD52 MFZ36:MFZ52 MPV36:MPV52 MZR36:MZR52 NJN36:NJN52 NTJ36:NTJ52 ODF36:ODF52 ONB36:ONB52 OWX36:OWX52 PGT36:PGT52 PQP36:PQP52 QAL36:QAL52 QKH36:QKH52 QUD36:QUD52 RDZ36:RDZ52 RNV36:RNV52 RXR36:RXR52 SHN36:SHN52 SRJ36:SRJ52 TBF36:TBF52 TLB36:TLB52 TUX36:TUX52 UET36:UET52 UOP36:UOP52 UYL36:UYL52 VIH36:VIH52 VSD36:VSD52 WBZ36:WBZ52 WLV36:WLV52 WVR36:WVR52 J65572:J65588 JF65572:JF65588 TB65572:TB65588 ACX65572:ACX65588 AMT65572:AMT65588 AWP65572:AWP65588 BGL65572:BGL65588 BQH65572:BQH65588 CAD65572:CAD65588 CJZ65572:CJZ65588 CTV65572:CTV65588 DDR65572:DDR65588 DNN65572:DNN65588 DXJ65572:DXJ65588 EHF65572:EHF65588 ERB65572:ERB65588 FAX65572:FAX65588 FKT65572:FKT65588 FUP65572:FUP65588 GEL65572:GEL65588 GOH65572:GOH65588 GYD65572:GYD65588 HHZ65572:HHZ65588 HRV65572:HRV65588 IBR65572:IBR65588 ILN65572:ILN65588 IVJ65572:IVJ65588 JFF65572:JFF65588 JPB65572:JPB65588 JYX65572:JYX65588 KIT65572:KIT65588 KSP65572:KSP65588 LCL65572:LCL65588 LMH65572:LMH65588 LWD65572:LWD65588 MFZ65572:MFZ65588 MPV65572:MPV65588 MZR65572:MZR65588 NJN65572:NJN65588 NTJ65572:NTJ65588 ODF65572:ODF65588 ONB65572:ONB65588 OWX65572:OWX65588 PGT65572:PGT65588 PQP65572:PQP65588 QAL65572:QAL65588 QKH65572:QKH65588 QUD65572:QUD65588 RDZ65572:RDZ65588 RNV65572:RNV65588 RXR65572:RXR65588 SHN65572:SHN65588 SRJ65572:SRJ65588 TBF65572:TBF65588 TLB65572:TLB65588 TUX65572:TUX65588 UET65572:UET65588 UOP65572:UOP65588 UYL65572:UYL65588 VIH65572:VIH65588 VSD65572:VSD65588 WBZ65572:WBZ65588 WLV65572:WLV65588 WVR65572:WVR65588 J131108:J131124 JF131108:JF131124 TB131108:TB131124 ACX131108:ACX131124 AMT131108:AMT131124 AWP131108:AWP131124 BGL131108:BGL131124 BQH131108:BQH131124 CAD131108:CAD131124 CJZ131108:CJZ131124 CTV131108:CTV131124 DDR131108:DDR131124 DNN131108:DNN131124 DXJ131108:DXJ131124 EHF131108:EHF131124 ERB131108:ERB131124 FAX131108:FAX131124 FKT131108:FKT131124 FUP131108:FUP131124 GEL131108:GEL131124 GOH131108:GOH131124 GYD131108:GYD131124 HHZ131108:HHZ131124 HRV131108:HRV131124 IBR131108:IBR131124 ILN131108:ILN131124 IVJ131108:IVJ131124 JFF131108:JFF131124 JPB131108:JPB131124 JYX131108:JYX131124 KIT131108:KIT131124 KSP131108:KSP131124 LCL131108:LCL131124 LMH131108:LMH131124 LWD131108:LWD131124 MFZ131108:MFZ131124 MPV131108:MPV131124 MZR131108:MZR131124 NJN131108:NJN131124 NTJ131108:NTJ131124 ODF131108:ODF131124 ONB131108:ONB131124 OWX131108:OWX131124 PGT131108:PGT131124 PQP131108:PQP131124 QAL131108:QAL131124 QKH131108:QKH131124 QUD131108:QUD131124 RDZ131108:RDZ131124 RNV131108:RNV131124 RXR131108:RXR131124 SHN131108:SHN131124 SRJ131108:SRJ131124 TBF131108:TBF131124 TLB131108:TLB131124 TUX131108:TUX131124 UET131108:UET131124 UOP131108:UOP131124 UYL131108:UYL131124 VIH131108:VIH131124 VSD131108:VSD131124 WBZ131108:WBZ131124 WLV131108:WLV131124 WVR131108:WVR131124 J196644:J196660 JF196644:JF196660 TB196644:TB196660 ACX196644:ACX196660 AMT196644:AMT196660 AWP196644:AWP196660 BGL196644:BGL196660 BQH196644:BQH196660 CAD196644:CAD196660 CJZ196644:CJZ196660 CTV196644:CTV196660 DDR196644:DDR196660 DNN196644:DNN196660 DXJ196644:DXJ196660 EHF196644:EHF196660 ERB196644:ERB196660 FAX196644:FAX196660 FKT196644:FKT196660 FUP196644:FUP196660 GEL196644:GEL196660 GOH196644:GOH196660 GYD196644:GYD196660 HHZ196644:HHZ196660 HRV196644:HRV196660 IBR196644:IBR196660 ILN196644:ILN196660 IVJ196644:IVJ196660 JFF196644:JFF196660 JPB196644:JPB196660 JYX196644:JYX196660 KIT196644:KIT196660 KSP196644:KSP196660 LCL196644:LCL196660 LMH196644:LMH196660 LWD196644:LWD196660 MFZ196644:MFZ196660 MPV196644:MPV196660 MZR196644:MZR196660 NJN196644:NJN196660 NTJ196644:NTJ196660 ODF196644:ODF196660 ONB196644:ONB196660 OWX196644:OWX196660 PGT196644:PGT196660 PQP196644:PQP196660 QAL196644:QAL196660 QKH196644:QKH196660 QUD196644:QUD196660 RDZ196644:RDZ196660 RNV196644:RNV196660 RXR196644:RXR196660 SHN196644:SHN196660 SRJ196644:SRJ196660 TBF196644:TBF196660 TLB196644:TLB196660 TUX196644:TUX196660 UET196644:UET196660 UOP196644:UOP196660 UYL196644:UYL196660 VIH196644:VIH196660 VSD196644:VSD196660 WBZ196644:WBZ196660 WLV196644:WLV196660 WVR196644:WVR196660 J262180:J262196 JF262180:JF262196 TB262180:TB262196 ACX262180:ACX262196 AMT262180:AMT262196 AWP262180:AWP262196 BGL262180:BGL262196 BQH262180:BQH262196 CAD262180:CAD262196 CJZ262180:CJZ262196 CTV262180:CTV262196 DDR262180:DDR262196 DNN262180:DNN262196 DXJ262180:DXJ262196 EHF262180:EHF262196 ERB262180:ERB262196 FAX262180:FAX262196 FKT262180:FKT262196 FUP262180:FUP262196 GEL262180:GEL262196 GOH262180:GOH262196 GYD262180:GYD262196 HHZ262180:HHZ262196 HRV262180:HRV262196 IBR262180:IBR262196 ILN262180:ILN262196 IVJ262180:IVJ262196 JFF262180:JFF262196 JPB262180:JPB262196 JYX262180:JYX262196 KIT262180:KIT262196 KSP262180:KSP262196 LCL262180:LCL262196 LMH262180:LMH262196 LWD262180:LWD262196 MFZ262180:MFZ262196 MPV262180:MPV262196 MZR262180:MZR262196 NJN262180:NJN262196 NTJ262180:NTJ262196 ODF262180:ODF262196 ONB262180:ONB262196 OWX262180:OWX262196 PGT262180:PGT262196 PQP262180:PQP262196 QAL262180:QAL262196 QKH262180:QKH262196 QUD262180:QUD262196 RDZ262180:RDZ262196 RNV262180:RNV262196 RXR262180:RXR262196 SHN262180:SHN262196 SRJ262180:SRJ262196 TBF262180:TBF262196 TLB262180:TLB262196 TUX262180:TUX262196 UET262180:UET262196 UOP262180:UOP262196 UYL262180:UYL262196 VIH262180:VIH262196 VSD262180:VSD262196 WBZ262180:WBZ262196 WLV262180:WLV262196 WVR262180:WVR262196 J327716:J327732 JF327716:JF327732 TB327716:TB327732 ACX327716:ACX327732 AMT327716:AMT327732 AWP327716:AWP327732 BGL327716:BGL327732 BQH327716:BQH327732 CAD327716:CAD327732 CJZ327716:CJZ327732 CTV327716:CTV327732 DDR327716:DDR327732 DNN327716:DNN327732 DXJ327716:DXJ327732 EHF327716:EHF327732 ERB327716:ERB327732 FAX327716:FAX327732 FKT327716:FKT327732 FUP327716:FUP327732 GEL327716:GEL327732 GOH327716:GOH327732 GYD327716:GYD327732 HHZ327716:HHZ327732 HRV327716:HRV327732 IBR327716:IBR327732 ILN327716:ILN327732 IVJ327716:IVJ327732 JFF327716:JFF327732 JPB327716:JPB327732 JYX327716:JYX327732 KIT327716:KIT327732 KSP327716:KSP327732 LCL327716:LCL327732 LMH327716:LMH327732 LWD327716:LWD327732 MFZ327716:MFZ327732 MPV327716:MPV327732 MZR327716:MZR327732 NJN327716:NJN327732 NTJ327716:NTJ327732 ODF327716:ODF327732 ONB327716:ONB327732 OWX327716:OWX327732 PGT327716:PGT327732 PQP327716:PQP327732 QAL327716:QAL327732 QKH327716:QKH327732 QUD327716:QUD327732 RDZ327716:RDZ327732 RNV327716:RNV327732 RXR327716:RXR327732 SHN327716:SHN327732 SRJ327716:SRJ327732 TBF327716:TBF327732 TLB327716:TLB327732 TUX327716:TUX327732 UET327716:UET327732 UOP327716:UOP327732 UYL327716:UYL327732 VIH327716:VIH327732 VSD327716:VSD327732 WBZ327716:WBZ327732 WLV327716:WLV327732 WVR327716:WVR327732 J393252:J393268 JF393252:JF393268 TB393252:TB393268 ACX393252:ACX393268 AMT393252:AMT393268 AWP393252:AWP393268 BGL393252:BGL393268 BQH393252:BQH393268 CAD393252:CAD393268 CJZ393252:CJZ393268 CTV393252:CTV393268 DDR393252:DDR393268 DNN393252:DNN393268 DXJ393252:DXJ393268 EHF393252:EHF393268 ERB393252:ERB393268 FAX393252:FAX393268 FKT393252:FKT393268 FUP393252:FUP393268 GEL393252:GEL393268 GOH393252:GOH393268 GYD393252:GYD393268 HHZ393252:HHZ393268 HRV393252:HRV393268 IBR393252:IBR393268 ILN393252:ILN393268 IVJ393252:IVJ393268 JFF393252:JFF393268 JPB393252:JPB393268 JYX393252:JYX393268 KIT393252:KIT393268 KSP393252:KSP393268 LCL393252:LCL393268 LMH393252:LMH393268 LWD393252:LWD393268 MFZ393252:MFZ393268 MPV393252:MPV393268 MZR393252:MZR393268 NJN393252:NJN393268 NTJ393252:NTJ393268 ODF393252:ODF393268 ONB393252:ONB393268 OWX393252:OWX393268 PGT393252:PGT393268 PQP393252:PQP393268 QAL393252:QAL393268 QKH393252:QKH393268 QUD393252:QUD393268 RDZ393252:RDZ393268 RNV393252:RNV393268 RXR393252:RXR393268 SHN393252:SHN393268 SRJ393252:SRJ393268 TBF393252:TBF393268 TLB393252:TLB393268 TUX393252:TUX393268 UET393252:UET393268 UOP393252:UOP393268 UYL393252:UYL393268 VIH393252:VIH393268 VSD393252:VSD393268 WBZ393252:WBZ393268 WLV393252:WLV393268 WVR393252:WVR393268 J458788:J458804 JF458788:JF458804 TB458788:TB458804 ACX458788:ACX458804 AMT458788:AMT458804 AWP458788:AWP458804 BGL458788:BGL458804 BQH458788:BQH458804 CAD458788:CAD458804 CJZ458788:CJZ458804 CTV458788:CTV458804 DDR458788:DDR458804 DNN458788:DNN458804 DXJ458788:DXJ458804 EHF458788:EHF458804 ERB458788:ERB458804 FAX458788:FAX458804 FKT458788:FKT458804 FUP458788:FUP458804 GEL458788:GEL458804 GOH458788:GOH458804 GYD458788:GYD458804 HHZ458788:HHZ458804 HRV458788:HRV458804 IBR458788:IBR458804 ILN458788:ILN458804 IVJ458788:IVJ458804 JFF458788:JFF458804 JPB458788:JPB458804 JYX458788:JYX458804 KIT458788:KIT458804 KSP458788:KSP458804 LCL458788:LCL458804 LMH458788:LMH458804 LWD458788:LWD458804 MFZ458788:MFZ458804 MPV458788:MPV458804 MZR458788:MZR458804 NJN458788:NJN458804 NTJ458788:NTJ458804 ODF458788:ODF458804 ONB458788:ONB458804 OWX458788:OWX458804 PGT458788:PGT458804 PQP458788:PQP458804 QAL458788:QAL458804 QKH458788:QKH458804 QUD458788:QUD458804 RDZ458788:RDZ458804 RNV458788:RNV458804 RXR458788:RXR458804 SHN458788:SHN458804 SRJ458788:SRJ458804 TBF458788:TBF458804 TLB458788:TLB458804 TUX458788:TUX458804 UET458788:UET458804 UOP458788:UOP458804 UYL458788:UYL458804 VIH458788:VIH458804 VSD458788:VSD458804 WBZ458788:WBZ458804 WLV458788:WLV458804 WVR458788:WVR458804 J524324:J524340 JF524324:JF524340 TB524324:TB524340 ACX524324:ACX524340 AMT524324:AMT524340 AWP524324:AWP524340 BGL524324:BGL524340 BQH524324:BQH524340 CAD524324:CAD524340 CJZ524324:CJZ524340 CTV524324:CTV524340 DDR524324:DDR524340 DNN524324:DNN524340 DXJ524324:DXJ524340 EHF524324:EHF524340 ERB524324:ERB524340 FAX524324:FAX524340 FKT524324:FKT524340 FUP524324:FUP524340 GEL524324:GEL524340 GOH524324:GOH524340 GYD524324:GYD524340 HHZ524324:HHZ524340 HRV524324:HRV524340 IBR524324:IBR524340 ILN524324:ILN524340 IVJ524324:IVJ524340 JFF524324:JFF524340 JPB524324:JPB524340 JYX524324:JYX524340 KIT524324:KIT524340 KSP524324:KSP524340 LCL524324:LCL524340 LMH524324:LMH524340 LWD524324:LWD524340 MFZ524324:MFZ524340 MPV524324:MPV524340 MZR524324:MZR524340 NJN524324:NJN524340 NTJ524324:NTJ524340 ODF524324:ODF524340 ONB524324:ONB524340 OWX524324:OWX524340 PGT524324:PGT524340 PQP524324:PQP524340 QAL524324:QAL524340 QKH524324:QKH524340 QUD524324:QUD524340 RDZ524324:RDZ524340 RNV524324:RNV524340 RXR524324:RXR524340 SHN524324:SHN524340 SRJ524324:SRJ524340 TBF524324:TBF524340 TLB524324:TLB524340 TUX524324:TUX524340 UET524324:UET524340 UOP524324:UOP524340 UYL524324:UYL524340 VIH524324:VIH524340 VSD524324:VSD524340 WBZ524324:WBZ524340 WLV524324:WLV524340 WVR524324:WVR524340 J589860:J589876 JF589860:JF589876 TB589860:TB589876 ACX589860:ACX589876 AMT589860:AMT589876 AWP589860:AWP589876 BGL589860:BGL589876 BQH589860:BQH589876 CAD589860:CAD589876 CJZ589860:CJZ589876 CTV589860:CTV589876 DDR589860:DDR589876 DNN589860:DNN589876 DXJ589860:DXJ589876 EHF589860:EHF589876 ERB589860:ERB589876 FAX589860:FAX589876 FKT589860:FKT589876 FUP589860:FUP589876 GEL589860:GEL589876 GOH589860:GOH589876 GYD589860:GYD589876 HHZ589860:HHZ589876 HRV589860:HRV589876 IBR589860:IBR589876 ILN589860:ILN589876 IVJ589860:IVJ589876 JFF589860:JFF589876 JPB589860:JPB589876 JYX589860:JYX589876 KIT589860:KIT589876 KSP589860:KSP589876 LCL589860:LCL589876 LMH589860:LMH589876 LWD589860:LWD589876 MFZ589860:MFZ589876 MPV589860:MPV589876 MZR589860:MZR589876 NJN589860:NJN589876 NTJ589860:NTJ589876 ODF589860:ODF589876 ONB589860:ONB589876 OWX589860:OWX589876 PGT589860:PGT589876 PQP589860:PQP589876 QAL589860:QAL589876 QKH589860:QKH589876 QUD589860:QUD589876 RDZ589860:RDZ589876 RNV589860:RNV589876 RXR589860:RXR589876 SHN589860:SHN589876 SRJ589860:SRJ589876 TBF589860:TBF589876 TLB589860:TLB589876 TUX589860:TUX589876 UET589860:UET589876 UOP589860:UOP589876 UYL589860:UYL589876 VIH589860:VIH589876 VSD589860:VSD589876 WBZ589860:WBZ589876 WLV589860:WLV589876 WVR589860:WVR589876 J655396:J655412 JF655396:JF655412 TB655396:TB655412 ACX655396:ACX655412 AMT655396:AMT655412 AWP655396:AWP655412 BGL655396:BGL655412 BQH655396:BQH655412 CAD655396:CAD655412 CJZ655396:CJZ655412 CTV655396:CTV655412 DDR655396:DDR655412 DNN655396:DNN655412 DXJ655396:DXJ655412 EHF655396:EHF655412 ERB655396:ERB655412 FAX655396:FAX655412 FKT655396:FKT655412 FUP655396:FUP655412 GEL655396:GEL655412 GOH655396:GOH655412 GYD655396:GYD655412 HHZ655396:HHZ655412 HRV655396:HRV655412 IBR655396:IBR655412 ILN655396:ILN655412 IVJ655396:IVJ655412 JFF655396:JFF655412 JPB655396:JPB655412 JYX655396:JYX655412 KIT655396:KIT655412 KSP655396:KSP655412 LCL655396:LCL655412 LMH655396:LMH655412 LWD655396:LWD655412 MFZ655396:MFZ655412 MPV655396:MPV655412 MZR655396:MZR655412 NJN655396:NJN655412 NTJ655396:NTJ655412 ODF655396:ODF655412 ONB655396:ONB655412 OWX655396:OWX655412 PGT655396:PGT655412 PQP655396:PQP655412 QAL655396:QAL655412 QKH655396:QKH655412 QUD655396:QUD655412 RDZ655396:RDZ655412 RNV655396:RNV655412 RXR655396:RXR655412 SHN655396:SHN655412 SRJ655396:SRJ655412 TBF655396:TBF655412 TLB655396:TLB655412 TUX655396:TUX655412 UET655396:UET655412 UOP655396:UOP655412 UYL655396:UYL655412 VIH655396:VIH655412 VSD655396:VSD655412 WBZ655396:WBZ655412 WLV655396:WLV655412 WVR655396:WVR655412 J720932:J720948 JF720932:JF720948 TB720932:TB720948 ACX720932:ACX720948 AMT720932:AMT720948 AWP720932:AWP720948 BGL720932:BGL720948 BQH720932:BQH720948 CAD720932:CAD720948 CJZ720932:CJZ720948 CTV720932:CTV720948 DDR720932:DDR720948 DNN720932:DNN720948 DXJ720932:DXJ720948 EHF720932:EHF720948 ERB720932:ERB720948 FAX720932:FAX720948 FKT720932:FKT720948 FUP720932:FUP720948 GEL720932:GEL720948 GOH720932:GOH720948 GYD720932:GYD720948 HHZ720932:HHZ720948 HRV720932:HRV720948 IBR720932:IBR720948 ILN720932:ILN720948 IVJ720932:IVJ720948 JFF720932:JFF720948 JPB720932:JPB720948 JYX720932:JYX720948 KIT720932:KIT720948 KSP720932:KSP720948 LCL720932:LCL720948 LMH720932:LMH720948 LWD720932:LWD720948 MFZ720932:MFZ720948 MPV720932:MPV720948 MZR720932:MZR720948 NJN720932:NJN720948 NTJ720932:NTJ720948 ODF720932:ODF720948 ONB720932:ONB720948 OWX720932:OWX720948 PGT720932:PGT720948 PQP720932:PQP720948 QAL720932:QAL720948 QKH720932:QKH720948 QUD720932:QUD720948 RDZ720932:RDZ720948 RNV720932:RNV720948 RXR720932:RXR720948 SHN720932:SHN720948 SRJ720932:SRJ720948 TBF720932:TBF720948 TLB720932:TLB720948 TUX720932:TUX720948 UET720932:UET720948 UOP720932:UOP720948 UYL720932:UYL720948 VIH720932:VIH720948 VSD720932:VSD720948 WBZ720932:WBZ720948 WLV720932:WLV720948 WVR720932:WVR720948 J786468:J786484 JF786468:JF786484 TB786468:TB786484 ACX786468:ACX786484 AMT786468:AMT786484 AWP786468:AWP786484 BGL786468:BGL786484 BQH786468:BQH786484 CAD786468:CAD786484 CJZ786468:CJZ786484 CTV786468:CTV786484 DDR786468:DDR786484 DNN786468:DNN786484 DXJ786468:DXJ786484 EHF786468:EHF786484 ERB786468:ERB786484 FAX786468:FAX786484 FKT786468:FKT786484 FUP786468:FUP786484 GEL786468:GEL786484 GOH786468:GOH786484 GYD786468:GYD786484 HHZ786468:HHZ786484 HRV786468:HRV786484 IBR786468:IBR786484 ILN786468:ILN786484 IVJ786468:IVJ786484 JFF786468:JFF786484 JPB786468:JPB786484 JYX786468:JYX786484 KIT786468:KIT786484 KSP786468:KSP786484 LCL786468:LCL786484 LMH786468:LMH786484 LWD786468:LWD786484 MFZ786468:MFZ786484 MPV786468:MPV786484 MZR786468:MZR786484 NJN786468:NJN786484 NTJ786468:NTJ786484 ODF786468:ODF786484 ONB786468:ONB786484 OWX786468:OWX786484 PGT786468:PGT786484 PQP786468:PQP786484 QAL786468:QAL786484 QKH786468:QKH786484 QUD786468:QUD786484 RDZ786468:RDZ786484 RNV786468:RNV786484 RXR786468:RXR786484 SHN786468:SHN786484 SRJ786468:SRJ786484 TBF786468:TBF786484 TLB786468:TLB786484 TUX786468:TUX786484 UET786468:UET786484 UOP786468:UOP786484 UYL786468:UYL786484 VIH786468:VIH786484 VSD786468:VSD786484 WBZ786468:WBZ786484 WLV786468:WLV786484 WVR786468:WVR786484 J852004:J852020 JF852004:JF852020 TB852004:TB852020 ACX852004:ACX852020 AMT852004:AMT852020 AWP852004:AWP852020 BGL852004:BGL852020 BQH852004:BQH852020 CAD852004:CAD852020 CJZ852004:CJZ852020 CTV852004:CTV852020 DDR852004:DDR852020 DNN852004:DNN852020 DXJ852004:DXJ852020 EHF852004:EHF852020 ERB852004:ERB852020 FAX852004:FAX852020 FKT852004:FKT852020 FUP852004:FUP852020 GEL852004:GEL852020 GOH852004:GOH852020 GYD852004:GYD852020 HHZ852004:HHZ852020 HRV852004:HRV852020 IBR852004:IBR852020 ILN852004:ILN852020 IVJ852004:IVJ852020 JFF852004:JFF852020 JPB852004:JPB852020 JYX852004:JYX852020 KIT852004:KIT852020 KSP852004:KSP852020 LCL852004:LCL852020 LMH852004:LMH852020 LWD852004:LWD852020 MFZ852004:MFZ852020 MPV852004:MPV852020 MZR852004:MZR852020 NJN852004:NJN852020 NTJ852004:NTJ852020 ODF852004:ODF852020 ONB852004:ONB852020 OWX852004:OWX852020 PGT852004:PGT852020 PQP852004:PQP852020 QAL852004:QAL852020 QKH852004:QKH852020 QUD852004:QUD852020 RDZ852004:RDZ852020 RNV852004:RNV852020 RXR852004:RXR852020 SHN852004:SHN852020 SRJ852004:SRJ852020 TBF852004:TBF852020 TLB852004:TLB852020 TUX852004:TUX852020 UET852004:UET852020 UOP852004:UOP852020 UYL852004:UYL852020 VIH852004:VIH852020 VSD852004:VSD852020 WBZ852004:WBZ852020 WLV852004:WLV852020 WVR852004:WVR852020 J917540:J917556 JF917540:JF917556 TB917540:TB917556 ACX917540:ACX917556 AMT917540:AMT917556 AWP917540:AWP917556 BGL917540:BGL917556 BQH917540:BQH917556 CAD917540:CAD917556 CJZ917540:CJZ917556 CTV917540:CTV917556 DDR917540:DDR917556 DNN917540:DNN917556 DXJ917540:DXJ917556 EHF917540:EHF917556 ERB917540:ERB917556 FAX917540:FAX917556 FKT917540:FKT917556 FUP917540:FUP917556 GEL917540:GEL917556 GOH917540:GOH917556 GYD917540:GYD917556 HHZ917540:HHZ917556 HRV917540:HRV917556 IBR917540:IBR917556 ILN917540:ILN917556 IVJ917540:IVJ917556 JFF917540:JFF917556 JPB917540:JPB917556 JYX917540:JYX917556 KIT917540:KIT917556 KSP917540:KSP917556 LCL917540:LCL917556 LMH917540:LMH917556 LWD917540:LWD917556 MFZ917540:MFZ917556 MPV917540:MPV917556 MZR917540:MZR917556 NJN917540:NJN917556 NTJ917540:NTJ917556 ODF917540:ODF917556 ONB917540:ONB917556 OWX917540:OWX917556 PGT917540:PGT917556 PQP917540:PQP917556 QAL917540:QAL917556 QKH917540:QKH917556 QUD917540:QUD917556 RDZ917540:RDZ917556 RNV917540:RNV917556 RXR917540:RXR917556 SHN917540:SHN917556 SRJ917540:SRJ917556 TBF917540:TBF917556 TLB917540:TLB917556 TUX917540:TUX917556 UET917540:UET917556 UOP917540:UOP917556 UYL917540:UYL917556 VIH917540:VIH917556 VSD917540:VSD917556 WBZ917540:WBZ917556 WLV917540:WLV917556 WVR917540:WVR917556 J983076:J983092 JF983076:JF983092 TB983076:TB983092 ACX983076:ACX983092 AMT983076:AMT983092 AWP983076:AWP983092 BGL983076:BGL983092 BQH983076:BQH983092 CAD983076:CAD983092 CJZ983076:CJZ983092 CTV983076:CTV983092 DDR983076:DDR983092 DNN983076:DNN983092 DXJ983076:DXJ983092 EHF983076:EHF983092 ERB983076:ERB983092 FAX983076:FAX983092 FKT983076:FKT983092 FUP983076:FUP983092 GEL983076:GEL983092 GOH983076:GOH983092 GYD983076:GYD983092 HHZ983076:HHZ983092 HRV983076:HRV983092 IBR983076:IBR983092 ILN983076:ILN983092 IVJ983076:IVJ983092 JFF983076:JFF983092 JPB983076:JPB983092 JYX983076:JYX983092 KIT983076:KIT983092 KSP983076:KSP983092 LCL983076:LCL983092 LMH983076:LMH983092 LWD983076:LWD983092 MFZ983076:MFZ983092 MPV983076:MPV983092 MZR983076:MZR983092 NJN983076:NJN983092 NTJ983076:NTJ983092 ODF983076:ODF983092 ONB983076:ONB983092 OWX983076:OWX983092 PGT983076:PGT983092 PQP983076:PQP983092 QAL983076:QAL983092 QKH983076:QKH983092 QUD983076:QUD983092 RDZ983076:RDZ983092 RNV983076:RNV983092 RXR983076:RXR983092 SHN983076:SHN983092 SRJ983076:SRJ983092 TBF983076:TBF983092 TLB983076:TLB983092 TUX983076:TUX983092 UET983076:UET983092 UOP983076:UOP983092 UYL983076:UYL983092 VIH983076:VIH983092 VSD983076:VSD983092 WBZ983076:WBZ983092 WLV983076:WLV983092 WVR983076:WVR983092" xr:uid="{64E270C5-E3C0-4EA6-8C3E-6AA3F6A4DE8F}"/>
  </dataValidations>
  <hyperlinks>
    <hyperlink ref="K29" r:id="rId1" xr:uid="{F3823B72-83B4-41F7-8F8A-4C74E253295E}"/>
  </hyperlinks>
  <pageMargins left="0.2" right="0.2" top="0.75" bottom="0.75" header="0.3" footer="0.3"/>
  <pageSetup paperSize="9" orientation="landscape" r:id="rId2"/>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4418D-E305-4033-92F0-A5FF2B5027D5}">
  <dimension ref="A1:D6"/>
  <sheetViews>
    <sheetView view="pageBreakPreview" zoomScale="60" zoomScaleNormal="100" workbookViewId="0">
      <selection activeCell="F3" sqref="F3"/>
    </sheetView>
  </sheetViews>
  <sheetFormatPr defaultRowHeight="18.75"/>
  <cols>
    <col min="1" max="3" width="9" style="3"/>
    <col min="4" max="4" width="37.125" style="3" customWidth="1"/>
    <col min="5" max="259" width="9" style="3"/>
    <col min="260" max="260" width="37.125" style="3" customWidth="1"/>
    <col min="261" max="515" width="9" style="3"/>
    <col min="516" max="516" width="37.125" style="3" customWidth="1"/>
    <col min="517" max="771" width="9" style="3"/>
    <col min="772" max="772" width="37.125" style="3" customWidth="1"/>
    <col min="773" max="1027" width="9" style="3"/>
    <col min="1028" max="1028" width="37.125" style="3" customWidth="1"/>
    <col min="1029" max="1283" width="9" style="3"/>
    <col min="1284" max="1284" width="37.125" style="3" customWidth="1"/>
    <col min="1285" max="1539" width="9" style="3"/>
    <col min="1540" max="1540" width="37.125" style="3" customWidth="1"/>
    <col min="1541" max="1795" width="9" style="3"/>
    <col min="1796" max="1796" width="37.125" style="3" customWidth="1"/>
    <col min="1797" max="2051" width="9" style="3"/>
    <col min="2052" max="2052" width="37.125" style="3" customWidth="1"/>
    <col min="2053" max="2307" width="9" style="3"/>
    <col min="2308" max="2308" width="37.125" style="3" customWidth="1"/>
    <col min="2309" max="2563" width="9" style="3"/>
    <col min="2564" max="2564" width="37.125" style="3" customWidth="1"/>
    <col min="2565" max="2819" width="9" style="3"/>
    <col min="2820" max="2820" width="37.125" style="3" customWidth="1"/>
    <col min="2821" max="3075" width="9" style="3"/>
    <col min="3076" max="3076" width="37.125" style="3" customWidth="1"/>
    <col min="3077" max="3331" width="9" style="3"/>
    <col min="3332" max="3332" width="37.125" style="3" customWidth="1"/>
    <col min="3333" max="3587" width="9" style="3"/>
    <col min="3588" max="3588" width="37.125" style="3" customWidth="1"/>
    <col min="3589" max="3843" width="9" style="3"/>
    <col min="3844" max="3844" width="37.125" style="3" customWidth="1"/>
    <col min="3845" max="4099" width="9" style="3"/>
    <col min="4100" max="4100" width="37.125" style="3" customWidth="1"/>
    <col min="4101" max="4355" width="9" style="3"/>
    <col min="4356" max="4356" width="37.125" style="3" customWidth="1"/>
    <col min="4357" max="4611" width="9" style="3"/>
    <col min="4612" max="4612" width="37.125" style="3" customWidth="1"/>
    <col min="4613" max="4867" width="9" style="3"/>
    <col min="4868" max="4868" width="37.125" style="3" customWidth="1"/>
    <col min="4869" max="5123" width="9" style="3"/>
    <col min="5124" max="5124" width="37.125" style="3" customWidth="1"/>
    <col min="5125" max="5379" width="9" style="3"/>
    <col min="5380" max="5380" width="37.125" style="3" customWidth="1"/>
    <col min="5381" max="5635" width="9" style="3"/>
    <col min="5636" max="5636" width="37.125" style="3" customWidth="1"/>
    <col min="5637" max="5891" width="9" style="3"/>
    <col min="5892" max="5892" width="37.125" style="3" customWidth="1"/>
    <col min="5893" max="6147" width="9" style="3"/>
    <col min="6148" max="6148" width="37.125" style="3" customWidth="1"/>
    <col min="6149" max="6403" width="9" style="3"/>
    <col min="6404" max="6404" width="37.125" style="3" customWidth="1"/>
    <col min="6405" max="6659" width="9" style="3"/>
    <col min="6660" max="6660" width="37.125" style="3" customWidth="1"/>
    <col min="6661" max="6915" width="9" style="3"/>
    <col min="6916" max="6916" width="37.125" style="3" customWidth="1"/>
    <col min="6917" max="7171" width="9" style="3"/>
    <col min="7172" max="7172" width="37.125" style="3" customWidth="1"/>
    <col min="7173" max="7427" width="9" style="3"/>
    <col min="7428" max="7428" width="37.125" style="3" customWidth="1"/>
    <col min="7429" max="7683" width="9" style="3"/>
    <col min="7684" max="7684" width="37.125" style="3" customWidth="1"/>
    <col min="7685" max="7939" width="9" style="3"/>
    <col min="7940" max="7940" width="37.125" style="3" customWidth="1"/>
    <col min="7941" max="8195" width="9" style="3"/>
    <col min="8196" max="8196" width="37.125" style="3" customWidth="1"/>
    <col min="8197" max="8451" width="9" style="3"/>
    <col min="8452" max="8452" width="37.125" style="3" customWidth="1"/>
    <col min="8453" max="8707" width="9" style="3"/>
    <col min="8708" max="8708" width="37.125" style="3" customWidth="1"/>
    <col min="8709" max="8963" width="9" style="3"/>
    <col min="8964" max="8964" width="37.125" style="3" customWidth="1"/>
    <col min="8965" max="9219" width="9" style="3"/>
    <col min="9220" max="9220" width="37.125" style="3" customWidth="1"/>
    <col min="9221" max="9475" width="9" style="3"/>
    <col min="9476" max="9476" width="37.125" style="3" customWidth="1"/>
    <col min="9477" max="9731" width="9" style="3"/>
    <col min="9732" max="9732" width="37.125" style="3" customWidth="1"/>
    <col min="9733" max="9987" width="9" style="3"/>
    <col min="9988" max="9988" width="37.125" style="3" customWidth="1"/>
    <col min="9989" max="10243" width="9" style="3"/>
    <col min="10244" max="10244" width="37.125" style="3" customWidth="1"/>
    <col min="10245" max="10499" width="9" style="3"/>
    <col min="10500" max="10500" width="37.125" style="3" customWidth="1"/>
    <col min="10501" max="10755" width="9" style="3"/>
    <col min="10756" max="10756" width="37.125" style="3" customWidth="1"/>
    <col min="10757" max="11011" width="9" style="3"/>
    <col min="11012" max="11012" width="37.125" style="3" customWidth="1"/>
    <col min="11013" max="11267" width="9" style="3"/>
    <col min="11268" max="11268" width="37.125" style="3" customWidth="1"/>
    <col min="11269" max="11523" width="9" style="3"/>
    <col min="11524" max="11524" width="37.125" style="3" customWidth="1"/>
    <col min="11525" max="11779" width="9" style="3"/>
    <col min="11780" max="11780" width="37.125" style="3" customWidth="1"/>
    <col min="11781" max="12035" width="9" style="3"/>
    <col min="12036" max="12036" width="37.125" style="3" customWidth="1"/>
    <col min="12037" max="12291" width="9" style="3"/>
    <col min="12292" max="12292" width="37.125" style="3" customWidth="1"/>
    <col min="12293" max="12547" width="9" style="3"/>
    <col min="12548" max="12548" width="37.125" style="3" customWidth="1"/>
    <col min="12549" max="12803" width="9" style="3"/>
    <col min="12804" max="12804" width="37.125" style="3" customWidth="1"/>
    <col min="12805" max="13059" width="9" style="3"/>
    <col min="13060" max="13060" width="37.125" style="3" customWidth="1"/>
    <col min="13061" max="13315" width="9" style="3"/>
    <col min="13316" max="13316" width="37.125" style="3" customWidth="1"/>
    <col min="13317" max="13571" width="9" style="3"/>
    <col min="13572" max="13572" width="37.125" style="3" customWidth="1"/>
    <col min="13573" max="13827" width="9" style="3"/>
    <col min="13828" max="13828" width="37.125" style="3" customWidth="1"/>
    <col min="13829" max="14083" width="9" style="3"/>
    <col min="14084" max="14084" width="37.125" style="3" customWidth="1"/>
    <col min="14085" max="14339" width="9" style="3"/>
    <col min="14340" max="14340" width="37.125" style="3" customWidth="1"/>
    <col min="14341" max="14595" width="9" style="3"/>
    <col min="14596" max="14596" width="37.125" style="3" customWidth="1"/>
    <col min="14597" max="14851" width="9" style="3"/>
    <col min="14852" max="14852" width="37.125" style="3" customWidth="1"/>
    <col min="14853" max="15107" width="9" style="3"/>
    <col min="15108" max="15108" width="37.125" style="3" customWidth="1"/>
    <col min="15109" max="15363" width="9" style="3"/>
    <col min="15364" max="15364" width="37.125" style="3" customWidth="1"/>
    <col min="15365" max="15619" width="9" style="3"/>
    <col min="15620" max="15620" width="37.125" style="3" customWidth="1"/>
    <col min="15621" max="15875" width="9" style="3"/>
    <col min="15876" max="15876" width="37.125" style="3" customWidth="1"/>
    <col min="15877" max="16131" width="9" style="3"/>
    <col min="16132" max="16132" width="37.125" style="3" customWidth="1"/>
    <col min="16133" max="16384" width="9" style="3"/>
  </cols>
  <sheetData>
    <row r="1" spans="1:4" ht="24">
      <c r="A1" s="1609" t="s">
        <v>0</v>
      </c>
      <c r="B1" s="1609"/>
      <c r="C1" s="1609"/>
      <c r="D1" s="1610" t="s">
        <v>4338</v>
      </c>
    </row>
    <row r="2" spans="1:4" ht="24">
      <c r="A2" s="1609" t="s">
        <v>3</v>
      </c>
      <c r="B2" s="1609"/>
      <c r="C2" s="1609"/>
      <c r="D2" s="123" t="s">
        <v>4339</v>
      </c>
    </row>
    <row r="3" spans="1:4" ht="24">
      <c r="A3" s="1609" t="s">
        <v>5</v>
      </c>
      <c r="B3" s="1609"/>
      <c r="C3" s="1609"/>
      <c r="D3" s="123">
        <v>188700</v>
      </c>
    </row>
    <row r="4" spans="1:4" ht="24">
      <c r="A4" s="1609" t="s">
        <v>6</v>
      </c>
      <c r="B4" s="1609"/>
      <c r="C4" s="1609"/>
      <c r="D4" s="124"/>
    </row>
    <row r="5" spans="1:4" ht="24">
      <c r="A5" s="1609" t="s">
        <v>8</v>
      </c>
      <c r="B5" s="1609"/>
      <c r="C5" s="1609"/>
      <c r="D5" s="124"/>
    </row>
    <row r="6" spans="1:4">
      <c r="A6" s="9"/>
    </row>
  </sheetData>
  <mergeCells count="5">
    <mergeCell ref="A1:C1"/>
    <mergeCell ref="A2:C2"/>
    <mergeCell ref="A3:C3"/>
    <mergeCell ref="A4:C4"/>
    <mergeCell ref="A5:C5"/>
  </mergeCells>
  <phoneticPr fontId="3"/>
  <pageMargins left="0.70866141732283472" right="0.70866141732283472" top="0.74803149606299213" bottom="0.74803149606299213" header="0.31496062992125984" footer="0.31496062992125984"/>
  <pageSetup paperSize="9" scale="141" orientation="portrait" r:id="rId1"/>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A3BA6-AF2A-414C-9985-94A0C5268D00}">
  <dimension ref="B2:R49"/>
  <sheetViews>
    <sheetView zoomScale="85" zoomScaleNormal="85" workbookViewId="0">
      <pane xSplit="11" ySplit="8" topLeftCell="N9" activePane="bottomRight" state="frozen"/>
      <selection pane="topRight" activeCell="K1" sqref="K1"/>
      <selection pane="bottomLeft" activeCell="A9" sqref="A9"/>
      <selection pane="bottomRight" activeCell="R13" sqref="R13"/>
    </sheetView>
  </sheetViews>
  <sheetFormatPr defaultRowHeight="18.75"/>
  <cols>
    <col min="1" max="1" width="2.625" style="3" customWidth="1"/>
    <col min="2" max="2" width="13.875" style="9" bestFit="1" customWidth="1"/>
    <col min="3" max="3" width="13.875" style="9" customWidth="1"/>
    <col min="4" max="5" width="12.625" style="3" customWidth="1"/>
    <col min="6" max="6" width="44" style="3" bestFit="1" customWidth="1"/>
    <col min="7" max="7" width="6.25" style="1604" customWidth="1"/>
    <col min="8" max="8" width="9.875" style="2241" bestFit="1" customWidth="1"/>
    <col min="9" max="9" width="8.5" style="200" bestFit="1" customWidth="1"/>
    <col min="10" max="10" width="9.25" style="11" bestFit="1" customWidth="1"/>
    <col min="11" max="11" width="45.625" style="3" bestFit="1" customWidth="1"/>
    <col min="12" max="12" width="29.375" style="9" bestFit="1" customWidth="1"/>
    <col min="13" max="13" width="38.375" style="9" customWidth="1"/>
    <col min="14" max="14" width="22.75" style="9" bestFit="1" customWidth="1"/>
    <col min="15" max="15" width="6.375" style="3" customWidth="1"/>
    <col min="16" max="16" width="13.25" style="11" customWidth="1"/>
    <col min="17" max="17" width="14.5" style="182" customWidth="1"/>
    <col min="18" max="18" width="15.625" style="199" customWidth="1"/>
    <col min="19" max="19" width="9" style="3"/>
    <col min="20" max="20" width="18.125" style="3" customWidth="1"/>
    <col min="21" max="256" width="9" style="3"/>
    <col min="257" max="257" width="2.625" style="3" customWidth="1"/>
    <col min="258" max="258" width="13.875" style="3" bestFit="1" customWidth="1"/>
    <col min="259" max="259" width="13.875" style="3" customWidth="1"/>
    <col min="260" max="261" width="12.625" style="3" customWidth="1"/>
    <col min="262" max="262" width="44" style="3" bestFit="1" customWidth="1"/>
    <col min="263" max="263" width="6.25" style="3" customWidth="1"/>
    <col min="264" max="264" width="9.875" style="3" bestFit="1" customWidth="1"/>
    <col min="265" max="265" width="8.5" style="3" bestFit="1" customWidth="1"/>
    <col min="266" max="266" width="9.25" style="3" bestFit="1" customWidth="1"/>
    <col min="267" max="267" width="45.625" style="3" bestFit="1" customWidth="1"/>
    <col min="268" max="268" width="29.375" style="3" bestFit="1" customWidth="1"/>
    <col min="269" max="269" width="38.375" style="3" customWidth="1"/>
    <col min="270" max="270" width="22.75" style="3" bestFit="1" customWidth="1"/>
    <col min="271" max="271" width="6.375" style="3" customWidth="1"/>
    <col min="272" max="272" width="13.25" style="3" customWidth="1"/>
    <col min="273" max="273" width="14.5" style="3" customWidth="1"/>
    <col min="274" max="274" width="15.625" style="3" customWidth="1"/>
    <col min="275" max="275" width="9" style="3"/>
    <col min="276" max="276" width="18.125" style="3" customWidth="1"/>
    <col min="277" max="512" width="9" style="3"/>
    <col min="513" max="513" width="2.625" style="3" customWidth="1"/>
    <col min="514" max="514" width="13.875" style="3" bestFit="1" customWidth="1"/>
    <col min="515" max="515" width="13.875" style="3" customWidth="1"/>
    <col min="516" max="517" width="12.625" style="3" customWidth="1"/>
    <col min="518" max="518" width="44" style="3" bestFit="1" customWidth="1"/>
    <col min="519" max="519" width="6.25" style="3" customWidth="1"/>
    <col min="520" max="520" width="9.875" style="3" bestFit="1" customWidth="1"/>
    <col min="521" max="521" width="8.5" style="3" bestFit="1" customWidth="1"/>
    <col min="522" max="522" width="9.25" style="3" bestFit="1" customWidth="1"/>
    <col min="523" max="523" width="45.625" style="3" bestFit="1" customWidth="1"/>
    <col min="524" max="524" width="29.375" style="3" bestFit="1" customWidth="1"/>
    <col min="525" max="525" width="38.375" style="3" customWidth="1"/>
    <col min="526" max="526" width="22.75" style="3" bestFit="1" customWidth="1"/>
    <col min="527" max="527" width="6.375" style="3" customWidth="1"/>
    <col min="528" max="528" width="13.25" style="3" customWidth="1"/>
    <col min="529" max="529" width="14.5" style="3" customWidth="1"/>
    <col min="530" max="530" width="15.625" style="3" customWidth="1"/>
    <col min="531" max="531" width="9" style="3"/>
    <col min="532" max="532" width="18.125" style="3" customWidth="1"/>
    <col min="533" max="768" width="9" style="3"/>
    <col min="769" max="769" width="2.625" style="3" customWidth="1"/>
    <col min="770" max="770" width="13.875" style="3" bestFit="1" customWidth="1"/>
    <col min="771" max="771" width="13.875" style="3" customWidth="1"/>
    <col min="772" max="773" width="12.625" style="3" customWidth="1"/>
    <col min="774" max="774" width="44" style="3" bestFit="1" customWidth="1"/>
    <col min="775" max="775" width="6.25" style="3" customWidth="1"/>
    <col min="776" max="776" width="9.875" style="3" bestFit="1" customWidth="1"/>
    <col min="777" max="777" width="8.5" style="3" bestFit="1" customWidth="1"/>
    <col min="778" max="778" width="9.25" style="3" bestFit="1" customWidth="1"/>
    <col min="779" max="779" width="45.625" style="3" bestFit="1" customWidth="1"/>
    <col min="780" max="780" width="29.375" style="3" bestFit="1" customWidth="1"/>
    <col min="781" max="781" width="38.375" style="3" customWidth="1"/>
    <col min="782" max="782" width="22.75" style="3" bestFit="1" customWidth="1"/>
    <col min="783" max="783" width="6.375" style="3" customWidth="1"/>
    <col min="784" max="784" width="13.25" style="3" customWidth="1"/>
    <col min="785" max="785" width="14.5" style="3" customWidth="1"/>
    <col min="786" max="786" width="15.625" style="3" customWidth="1"/>
    <col min="787" max="787" width="9" style="3"/>
    <col min="788" max="788" width="18.125" style="3" customWidth="1"/>
    <col min="789" max="1024" width="9" style="3"/>
    <col min="1025" max="1025" width="2.625" style="3" customWidth="1"/>
    <col min="1026" max="1026" width="13.875" style="3" bestFit="1" customWidth="1"/>
    <col min="1027" max="1027" width="13.875" style="3" customWidth="1"/>
    <col min="1028" max="1029" width="12.625" style="3" customWidth="1"/>
    <col min="1030" max="1030" width="44" style="3" bestFit="1" customWidth="1"/>
    <col min="1031" max="1031" width="6.25" style="3" customWidth="1"/>
    <col min="1032" max="1032" width="9.875" style="3" bestFit="1" customWidth="1"/>
    <col min="1033" max="1033" width="8.5" style="3" bestFit="1" customWidth="1"/>
    <col min="1034" max="1034" width="9.25" style="3" bestFit="1" customWidth="1"/>
    <col min="1035" max="1035" width="45.625" style="3" bestFit="1" customWidth="1"/>
    <col min="1036" max="1036" width="29.375" style="3" bestFit="1" customWidth="1"/>
    <col min="1037" max="1037" width="38.375" style="3" customWidth="1"/>
    <col min="1038" max="1038" width="22.75" style="3" bestFit="1" customWidth="1"/>
    <col min="1039" max="1039" width="6.375" style="3" customWidth="1"/>
    <col min="1040" max="1040" width="13.25" style="3" customWidth="1"/>
    <col min="1041" max="1041" width="14.5" style="3" customWidth="1"/>
    <col min="1042" max="1042" width="15.625" style="3" customWidth="1"/>
    <col min="1043" max="1043" width="9" style="3"/>
    <col min="1044" max="1044" width="18.125" style="3" customWidth="1"/>
    <col min="1045" max="1280" width="9" style="3"/>
    <col min="1281" max="1281" width="2.625" style="3" customWidth="1"/>
    <col min="1282" max="1282" width="13.875" style="3" bestFit="1" customWidth="1"/>
    <col min="1283" max="1283" width="13.875" style="3" customWidth="1"/>
    <col min="1284" max="1285" width="12.625" style="3" customWidth="1"/>
    <col min="1286" max="1286" width="44" style="3" bestFit="1" customWidth="1"/>
    <col min="1287" max="1287" width="6.25" style="3" customWidth="1"/>
    <col min="1288" max="1288" width="9.875" style="3" bestFit="1" customWidth="1"/>
    <col min="1289" max="1289" width="8.5" style="3" bestFit="1" customWidth="1"/>
    <col min="1290" max="1290" width="9.25" style="3" bestFit="1" customWidth="1"/>
    <col min="1291" max="1291" width="45.625" style="3" bestFit="1" customWidth="1"/>
    <col min="1292" max="1292" width="29.375" style="3" bestFit="1" customWidth="1"/>
    <col min="1293" max="1293" width="38.375" style="3" customWidth="1"/>
    <col min="1294" max="1294" width="22.75" style="3" bestFit="1" customWidth="1"/>
    <col min="1295" max="1295" width="6.375" style="3" customWidth="1"/>
    <col min="1296" max="1296" width="13.25" style="3" customWidth="1"/>
    <col min="1297" max="1297" width="14.5" style="3" customWidth="1"/>
    <col min="1298" max="1298" width="15.625" style="3" customWidth="1"/>
    <col min="1299" max="1299" width="9" style="3"/>
    <col min="1300" max="1300" width="18.125" style="3" customWidth="1"/>
    <col min="1301" max="1536" width="9" style="3"/>
    <col min="1537" max="1537" width="2.625" style="3" customWidth="1"/>
    <col min="1538" max="1538" width="13.875" style="3" bestFit="1" customWidth="1"/>
    <col min="1539" max="1539" width="13.875" style="3" customWidth="1"/>
    <col min="1540" max="1541" width="12.625" style="3" customWidth="1"/>
    <col min="1542" max="1542" width="44" style="3" bestFit="1" customWidth="1"/>
    <col min="1543" max="1543" width="6.25" style="3" customWidth="1"/>
    <col min="1544" max="1544" width="9.875" style="3" bestFit="1" customWidth="1"/>
    <col min="1545" max="1545" width="8.5" style="3" bestFit="1" customWidth="1"/>
    <col min="1546" max="1546" width="9.25" style="3" bestFit="1" customWidth="1"/>
    <col min="1547" max="1547" width="45.625" style="3" bestFit="1" customWidth="1"/>
    <col min="1548" max="1548" width="29.375" style="3" bestFit="1" customWidth="1"/>
    <col min="1549" max="1549" width="38.375" style="3" customWidth="1"/>
    <col min="1550" max="1550" width="22.75" style="3" bestFit="1" customWidth="1"/>
    <col min="1551" max="1551" width="6.375" style="3" customWidth="1"/>
    <col min="1552" max="1552" width="13.25" style="3" customWidth="1"/>
    <col min="1553" max="1553" width="14.5" style="3" customWidth="1"/>
    <col min="1554" max="1554" width="15.625" style="3" customWidth="1"/>
    <col min="1555" max="1555" width="9" style="3"/>
    <col min="1556" max="1556" width="18.125" style="3" customWidth="1"/>
    <col min="1557" max="1792" width="9" style="3"/>
    <col min="1793" max="1793" width="2.625" style="3" customWidth="1"/>
    <col min="1794" max="1794" width="13.875" style="3" bestFit="1" customWidth="1"/>
    <col min="1795" max="1795" width="13.875" style="3" customWidth="1"/>
    <col min="1796" max="1797" width="12.625" style="3" customWidth="1"/>
    <col min="1798" max="1798" width="44" style="3" bestFit="1" customWidth="1"/>
    <col min="1799" max="1799" width="6.25" style="3" customWidth="1"/>
    <col min="1800" max="1800" width="9.875" style="3" bestFit="1" customWidth="1"/>
    <col min="1801" max="1801" width="8.5" style="3" bestFit="1" customWidth="1"/>
    <col min="1802" max="1802" width="9.25" style="3" bestFit="1" customWidth="1"/>
    <col min="1803" max="1803" width="45.625" style="3" bestFit="1" customWidth="1"/>
    <col min="1804" max="1804" width="29.375" style="3" bestFit="1" customWidth="1"/>
    <col min="1805" max="1805" width="38.375" style="3" customWidth="1"/>
    <col min="1806" max="1806" width="22.75" style="3" bestFit="1" customWidth="1"/>
    <col min="1807" max="1807" width="6.375" style="3" customWidth="1"/>
    <col min="1808" max="1808" width="13.25" style="3" customWidth="1"/>
    <col min="1809" max="1809" width="14.5" style="3" customWidth="1"/>
    <col min="1810" max="1810" width="15.625" style="3" customWidth="1"/>
    <col min="1811" max="1811" width="9" style="3"/>
    <col min="1812" max="1812" width="18.125" style="3" customWidth="1"/>
    <col min="1813" max="2048" width="9" style="3"/>
    <col min="2049" max="2049" width="2.625" style="3" customWidth="1"/>
    <col min="2050" max="2050" width="13.875" style="3" bestFit="1" customWidth="1"/>
    <col min="2051" max="2051" width="13.875" style="3" customWidth="1"/>
    <col min="2052" max="2053" width="12.625" style="3" customWidth="1"/>
    <col min="2054" max="2054" width="44" style="3" bestFit="1" customWidth="1"/>
    <col min="2055" max="2055" width="6.25" style="3" customWidth="1"/>
    <col min="2056" max="2056" width="9.875" style="3" bestFit="1" customWidth="1"/>
    <col min="2057" max="2057" width="8.5" style="3" bestFit="1" customWidth="1"/>
    <col min="2058" max="2058" width="9.25" style="3" bestFit="1" customWidth="1"/>
    <col min="2059" max="2059" width="45.625" style="3" bestFit="1" customWidth="1"/>
    <col min="2060" max="2060" width="29.375" style="3" bestFit="1" customWidth="1"/>
    <col min="2061" max="2061" width="38.375" style="3" customWidth="1"/>
    <col min="2062" max="2062" width="22.75" style="3" bestFit="1" customWidth="1"/>
    <col min="2063" max="2063" width="6.375" style="3" customWidth="1"/>
    <col min="2064" max="2064" width="13.25" style="3" customWidth="1"/>
    <col min="2065" max="2065" width="14.5" style="3" customWidth="1"/>
    <col min="2066" max="2066" width="15.625" style="3" customWidth="1"/>
    <col min="2067" max="2067" width="9" style="3"/>
    <col min="2068" max="2068" width="18.125" style="3" customWidth="1"/>
    <col min="2069" max="2304" width="9" style="3"/>
    <col min="2305" max="2305" width="2.625" style="3" customWidth="1"/>
    <col min="2306" max="2306" width="13.875" style="3" bestFit="1" customWidth="1"/>
    <col min="2307" max="2307" width="13.875" style="3" customWidth="1"/>
    <col min="2308" max="2309" width="12.625" style="3" customWidth="1"/>
    <col min="2310" max="2310" width="44" style="3" bestFit="1" customWidth="1"/>
    <col min="2311" max="2311" width="6.25" style="3" customWidth="1"/>
    <col min="2312" max="2312" width="9.875" style="3" bestFit="1" customWidth="1"/>
    <col min="2313" max="2313" width="8.5" style="3" bestFit="1" customWidth="1"/>
    <col min="2314" max="2314" width="9.25" style="3" bestFit="1" customWidth="1"/>
    <col min="2315" max="2315" width="45.625" style="3" bestFit="1" customWidth="1"/>
    <col min="2316" max="2316" width="29.375" style="3" bestFit="1" customWidth="1"/>
    <col min="2317" max="2317" width="38.375" style="3" customWidth="1"/>
    <col min="2318" max="2318" width="22.75" style="3" bestFit="1" customWidth="1"/>
    <col min="2319" max="2319" width="6.375" style="3" customWidth="1"/>
    <col min="2320" max="2320" width="13.25" style="3" customWidth="1"/>
    <col min="2321" max="2321" width="14.5" style="3" customWidth="1"/>
    <col min="2322" max="2322" width="15.625" style="3" customWidth="1"/>
    <col min="2323" max="2323" width="9" style="3"/>
    <col min="2324" max="2324" width="18.125" style="3" customWidth="1"/>
    <col min="2325" max="2560" width="9" style="3"/>
    <col min="2561" max="2561" width="2.625" style="3" customWidth="1"/>
    <col min="2562" max="2562" width="13.875" style="3" bestFit="1" customWidth="1"/>
    <col min="2563" max="2563" width="13.875" style="3" customWidth="1"/>
    <col min="2564" max="2565" width="12.625" style="3" customWidth="1"/>
    <col min="2566" max="2566" width="44" style="3" bestFit="1" customWidth="1"/>
    <col min="2567" max="2567" width="6.25" style="3" customWidth="1"/>
    <col min="2568" max="2568" width="9.875" style="3" bestFit="1" customWidth="1"/>
    <col min="2569" max="2569" width="8.5" style="3" bestFit="1" customWidth="1"/>
    <col min="2570" max="2570" width="9.25" style="3" bestFit="1" customWidth="1"/>
    <col min="2571" max="2571" width="45.625" style="3" bestFit="1" customWidth="1"/>
    <col min="2572" max="2572" width="29.375" style="3" bestFit="1" customWidth="1"/>
    <col min="2573" max="2573" width="38.375" style="3" customWidth="1"/>
    <col min="2574" max="2574" width="22.75" style="3" bestFit="1" customWidth="1"/>
    <col min="2575" max="2575" width="6.375" style="3" customWidth="1"/>
    <col min="2576" max="2576" width="13.25" style="3" customWidth="1"/>
    <col min="2577" max="2577" width="14.5" style="3" customWidth="1"/>
    <col min="2578" max="2578" width="15.625" style="3" customWidth="1"/>
    <col min="2579" max="2579" width="9" style="3"/>
    <col min="2580" max="2580" width="18.125" style="3" customWidth="1"/>
    <col min="2581" max="2816" width="9" style="3"/>
    <col min="2817" max="2817" width="2.625" style="3" customWidth="1"/>
    <col min="2818" max="2818" width="13.875" style="3" bestFit="1" customWidth="1"/>
    <col min="2819" max="2819" width="13.875" style="3" customWidth="1"/>
    <col min="2820" max="2821" width="12.625" style="3" customWidth="1"/>
    <col min="2822" max="2822" width="44" style="3" bestFit="1" customWidth="1"/>
    <col min="2823" max="2823" width="6.25" style="3" customWidth="1"/>
    <col min="2824" max="2824" width="9.875" style="3" bestFit="1" customWidth="1"/>
    <col min="2825" max="2825" width="8.5" style="3" bestFit="1" customWidth="1"/>
    <col min="2826" max="2826" width="9.25" style="3" bestFit="1" customWidth="1"/>
    <col min="2827" max="2827" width="45.625" style="3" bestFit="1" customWidth="1"/>
    <col min="2828" max="2828" width="29.375" style="3" bestFit="1" customWidth="1"/>
    <col min="2829" max="2829" width="38.375" style="3" customWidth="1"/>
    <col min="2830" max="2830" width="22.75" style="3" bestFit="1" customWidth="1"/>
    <col min="2831" max="2831" width="6.375" style="3" customWidth="1"/>
    <col min="2832" max="2832" width="13.25" style="3" customWidth="1"/>
    <col min="2833" max="2833" width="14.5" style="3" customWidth="1"/>
    <col min="2834" max="2834" width="15.625" style="3" customWidth="1"/>
    <col min="2835" max="2835" width="9" style="3"/>
    <col min="2836" max="2836" width="18.125" style="3" customWidth="1"/>
    <col min="2837" max="3072" width="9" style="3"/>
    <col min="3073" max="3073" width="2.625" style="3" customWidth="1"/>
    <col min="3074" max="3074" width="13.875" style="3" bestFit="1" customWidth="1"/>
    <col min="3075" max="3075" width="13.875" style="3" customWidth="1"/>
    <col min="3076" max="3077" width="12.625" style="3" customWidth="1"/>
    <col min="3078" max="3078" width="44" style="3" bestFit="1" customWidth="1"/>
    <col min="3079" max="3079" width="6.25" style="3" customWidth="1"/>
    <col min="3080" max="3080" width="9.875" style="3" bestFit="1" customWidth="1"/>
    <col min="3081" max="3081" width="8.5" style="3" bestFit="1" customWidth="1"/>
    <col min="3082" max="3082" width="9.25" style="3" bestFit="1" customWidth="1"/>
    <col min="3083" max="3083" width="45.625" style="3" bestFit="1" customWidth="1"/>
    <col min="3084" max="3084" width="29.375" style="3" bestFit="1" customWidth="1"/>
    <col min="3085" max="3085" width="38.375" style="3" customWidth="1"/>
    <col min="3086" max="3086" width="22.75" style="3" bestFit="1" customWidth="1"/>
    <col min="3087" max="3087" width="6.375" style="3" customWidth="1"/>
    <col min="3088" max="3088" width="13.25" style="3" customWidth="1"/>
    <col min="3089" max="3089" width="14.5" style="3" customWidth="1"/>
    <col min="3090" max="3090" width="15.625" style="3" customWidth="1"/>
    <col min="3091" max="3091" width="9" style="3"/>
    <col min="3092" max="3092" width="18.125" style="3" customWidth="1"/>
    <col min="3093" max="3328" width="9" style="3"/>
    <col min="3329" max="3329" width="2.625" style="3" customWidth="1"/>
    <col min="3330" max="3330" width="13.875" style="3" bestFit="1" customWidth="1"/>
    <col min="3331" max="3331" width="13.875" style="3" customWidth="1"/>
    <col min="3332" max="3333" width="12.625" style="3" customWidth="1"/>
    <col min="3334" max="3334" width="44" style="3" bestFit="1" customWidth="1"/>
    <col min="3335" max="3335" width="6.25" style="3" customWidth="1"/>
    <col min="3336" max="3336" width="9.875" style="3" bestFit="1" customWidth="1"/>
    <col min="3337" max="3337" width="8.5" style="3" bestFit="1" customWidth="1"/>
    <col min="3338" max="3338" width="9.25" style="3" bestFit="1" customWidth="1"/>
    <col min="3339" max="3339" width="45.625" style="3" bestFit="1" customWidth="1"/>
    <col min="3340" max="3340" width="29.375" style="3" bestFit="1" customWidth="1"/>
    <col min="3341" max="3341" width="38.375" style="3" customWidth="1"/>
    <col min="3342" max="3342" width="22.75" style="3" bestFit="1" customWidth="1"/>
    <col min="3343" max="3343" width="6.375" style="3" customWidth="1"/>
    <col min="3344" max="3344" width="13.25" style="3" customWidth="1"/>
    <col min="3345" max="3345" width="14.5" style="3" customWidth="1"/>
    <col min="3346" max="3346" width="15.625" style="3" customWidth="1"/>
    <col min="3347" max="3347" width="9" style="3"/>
    <col min="3348" max="3348" width="18.125" style="3" customWidth="1"/>
    <col min="3349" max="3584" width="9" style="3"/>
    <col min="3585" max="3585" width="2.625" style="3" customWidth="1"/>
    <col min="3586" max="3586" width="13.875" style="3" bestFit="1" customWidth="1"/>
    <col min="3587" max="3587" width="13.875" style="3" customWidth="1"/>
    <col min="3588" max="3589" width="12.625" style="3" customWidth="1"/>
    <col min="3590" max="3590" width="44" style="3" bestFit="1" customWidth="1"/>
    <col min="3591" max="3591" width="6.25" style="3" customWidth="1"/>
    <col min="3592" max="3592" width="9.875" style="3" bestFit="1" customWidth="1"/>
    <col min="3593" max="3593" width="8.5" style="3" bestFit="1" customWidth="1"/>
    <col min="3594" max="3594" width="9.25" style="3" bestFit="1" customWidth="1"/>
    <col min="3595" max="3595" width="45.625" style="3" bestFit="1" customWidth="1"/>
    <col min="3596" max="3596" width="29.375" style="3" bestFit="1" customWidth="1"/>
    <col min="3597" max="3597" width="38.375" style="3" customWidth="1"/>
    <col min="3598" max="3598" width="22.75" style="3" bestFit="1" customWidth="1"/>
    <col min="3599" max="3599" width="6.375" style="3" customWidth="1"/>
    <col min="3600" max="3600" width="13.25" style="3" customWidth="1"/>
    <col min="3601" max="3601" width="14.5" style="3" customWidth="1"/>
    <col min="3602" max="3602" width="15.625" style="3" customWidth="1"/>
    <col min="3603" max="3603" width="9" style="3"/>
    <col min="3604" max="3604" width="18.125" style="3" customWidth="1"/>
    <col min="3605" max="3840" width="9" style="3"/>
    <col min="3841" max="3841" width="2.625" style="3" customWidth="1"/>
    <col min="3842" max="3842" width="13.875" style="3" bestFit="1" customWidth="1"/>
    <col min="3843" max="3843" width="13.875" style="3" customWidth="1"/>
    <col min="3844" max="3845" width="12.625" style="3" customWidth="1"/>
    <col min="3846" max="3846" width="44" style="3" bestFit="1" customWidth="1"/>
    <col min="3847" max="3847" width="6.25" style="3" customWidth="1"/>
    <col min="3848" max="3848" width="9.875" style="3" bestFit="1" customWidth="1"/>
    <col min="3849" max="3849" width="8.5" style="3" bestFit="1" customWidth="1"/>
    <col min="3850" max="3850" width="9.25" style="3" bestFit="1" customWidth="1"/>
    <col min="3851" max="3851" width="45.625" style="3" bestFit="1" customWidth="1"/>
    <col min="3852" max="3852" width="29.375" style="3" bestFit="1" customWidth="1"/>
    <col min="3853" max="3853" width="38.375" style="3" customWidth="1"/>
    <col min="3854" max="3854" width="22.75" style="3" bestFit="1" customWidth="1"/>
    <col min="3855" max="3855" width="6.375" style="3" customWidth="1"/>
    <col min="3856" max="3856" width="13.25" style="3" customWidth="1"/>
    <col min="3857" max="3857" width="14.5" style="3" customWidth="1"/>
    <col min="3858" max="3858" width="15.625" style="3" customWidth="1"/>
    <col min="3859" max="3859" width="9" style="3"/>
    <col min="3860" max="3860" width="18.125" style="3" customWidth="1"/>
    <col min="3861" max="4096" width="9" style="3"/>
    <col min="4097" max="4097" width="2.625" style="3" customWidth="1"/>
    <col min="4098" max="4098" width="13.875" style="3" bestFit="1" customWidth="1"/>
    <col min="4099" max="4099" width="13.875" style="3" customWidth="1"/>
    <col min="4100" max="4101" width="12.625" style="3" customWidth="1"/>
    <col min="4102" max="4102" width="44" style="3" bestFit="1" customWidth="1"/>
    <col min="4103" max="4103" width="6.25" style="3" customWidth="1"/>
    <col min="4104" max="4104" width="9.875" style="3" bestFit="1" customWidth="1"/>
    <col min="4105" max="4105" width="8.5" style="3" bestFit="1" customWidth="1"/>
    <col min="4106" max="4106" width="9.25" style="3" bestFit="1" customWidth="1"/>
    <col min="4107" max="4107" width="45.625" style="3" bestFit="1" customWidth="1"/>
    <col min="4108" max="4108" width="29.375" style="3" bestFit="1" customWidth="1"/>
    <col min="4109" max="4109" width="38.375" style="3" customWidth="1"/>
    <col min="4110" max="4110" width="22.75" style="3" bestFit="1" customWidth="1"/>
    <col min="4111" max="4111" width="6.375" style="3" customWidth="1"/>
    <col min="4112" max="4112" width="13.25" style="3" customWidth="1"/>
    <col min="4113" max="4113" width="14.5" style="3" customWidth="1"/>
    <col min="4114" max="4114" width="15.625" style="3" customWidth="1"/>
    <col min="4115" max="4115" width="9" style="3"/>
    <col min="4116" max="4116" width="18.125" style="3" customWidth="1"/>
    <col min="4117" max="4352" width="9" style="3"/>
    <col min="4353" max="4353" width="2.625" style="3" customWidth="1"/>
    <col min="4354" max="4354" width="13.875" style="3" bestFit="1" customWidth="1"/>
    <col min="4355" max="4355" width="13.875" style="3" customWidth="1"/>
    <col min="4356" max="4357" width="12.625" style="3" customWidth="1"/>
    <col min="4358" max="4358" width="44" style="3" bestFit="1" customWidth="1"/>
    <col min="4359" max="4359" width="6.25" style="3" customWidth="1"/>
    <col min="4360" max="4360" width="9.875" style="3" bestFit="1" customWidth="1"/>
    <col min="4361" max="4361" width="8.5" style="3" bestFit="1" customWidth="1"/>
    <col min="4362" max="4362" width="9.25" style="3" bestFit="1" customWidth="1"/>
    <col min="4363" max="4363" width="45.625" style="3" bestFit="1" customWidth="1"/>
    <col min="4364" max="4364" width="29.375" style="3" bestFit="1" customWidth="1"/>
    <col min="4365" max="4365" width="38.375" style="3" customWidth="1"/>
    <col min="4366" max="4366" width="22.75" style="3" bestFit="1" customWidth="1"/>
    <col min="4367" max="4367" width="6.375" style="3" customWidth="1"/>
    <col min="4368" max="4368" width="13.25" style="3" customWidth="1"/>
    <col min="4369" max="4369" width="14.5" style="3" customWidth="1"/>
    <col min="4370" max="4370" width="15.625" style="3" customWidth="1"/>
    <col min="4371" max="4371" width="9" style="3"/>
    <col min="4372" max="4372" width="18.125" style="3" customWidth="1"/>
    <col min="4373" max="4608" width="9" style="3"/>
    <col min="4609" max="4609" width="2.625" style="3" customWidth="1"/>
    <col min="4610" max="4610" width="13.875" style="3" bestFit="1" customWidth="1"/>
    <col min="4611" max="4611" width="13.875" style="3" customWidth="1"/>
    <col min="4612" max="4613" width="12.625" style="3" customWidth="1"/>
    <col min="4614" max="4614" width="44" style="3" bestFit="1" customWidth="1"/>
    <col min="4615" max="4615" width="6.25" style="3" customWidth="1"/>
    <col min="4616" max="4616" width="9.875" style="3" bestFit="1" customWidth="1"/>
    <col min="4617" max="4617" width="8.5" style="3" bestFit="1" customWidth="1"/>
    <col min="4618" max="4618" width="9.25" style="3" bestFit="1" customWidth="1"/>
    <col min="4619" max="4619" width="45.625" style="3" bestFit="1" customWidth="1"/>
    <col min="4620" max="4620" width="29.375" style="3" bestFit="1" customWidth="1"/>
    <col min="4621" max="4621" width="38.375" style="3" customWidth="1"/>
    <col min="4622" max="4622" width="22.75" style="3" bestFit="1" customWidth="1"/>
    <col min="4623" max="4623" width="6.375" style="3" customWidth="1"/>
    <col min="4624" max="4624" width="13.25" style="3" customWidth="1"/>
    <col min="4625" max="4625" width="14.5" style="3" customWidth="1"/>
    <col min="4626" max="4626" width="15.625" style="3" customWidth="1"/>
    <col min="4627" max="4627" width="9" style="3"/>
    <col min="4628" max="4628" width="18.125" style="3" customWidth="1"/>
    <col min="4629" max="4864" width="9" style="3"/>
    <col min="4865" max="4865" width="2.625" style="3" customWidth="1"/>
    <col min="4866" max="4866" width="13.875" style="3" bestFit="1" customWidth="1"/>
    <col min="4867" max="4867" width="13.875" style="3" customWidth="1"/>
    <col min="4868" max="4869" width="12.625" style="3" customWidth="1"/>
    <col min="4870" max="4870" width="44" style="3" bestFit="1" customWidth="1"/>
    <col min="4871" max="4871" width="6.25" style="3" customWidth="1"/>
    <col min="4872" max="4872" width="9.875" style="3" bestFit="1" customWidth="1"/>
    <col min="4873" max="4873" width="8.5" style="3" bestFit="1" customWidth="1"/>
    <col min="4874" max="4874" width="9.25" style="3" bestFit="1" customWidth="1"/>
    <col min="4875" max="4875" width="45.625" style="3" bestFit="1" customWidth="1"/>
    <col min="4876" max="4876" width="29.375" style="3" bestFit="1" customWidth="1"/>
    <col min="4877" max="4877" width="38.375" style="3" customWidth="1"/>
    <col min="4878" max="4878" width="22.75" style="3" bestFit="1" customWidth="1"/>
    <col min="4879" max="4879" width="6.375" style="3" customWidth="1"/>
    <col min="4880" max="4880" width="13.25" style="3" customWidth="1"/>
    <col min="4881" max="4881" width="14.5" style="3" customWidth="1"/>
    <col min="4882" max="4882" width="15.625" style="3" customWidth="1"/>
    <col min="4883" max="4883" width="9" style="3"/>
    <col min="4884" max="4884" width="18.125" style="3" customWidth="1"/>
    <col min="4885" max="5120" width="9" style="3"/>
    <col min="5121" max="5121" width="2.625" style="3" customWidth="1"/>
    <col min="5122" max="5122" width="13.875" style="3" bestFit="1" customWidth="1"/>
    <col min="5123" max="5123" width="13.875" style="3" customWidth="1"/>
    <col min="5124" max="5125" width="12.625" style="3" customWidth="1"/>
    <col min="5126" max="5126" width="44" style="3" bestFit="1" customWidth="1"/>
    <col min="5127" max="5127" width="6.25" style="3" customWidth="1"/>
    <col min="5128" max="5128" width="9.875" style="3" bestFit="1" customWidth="1"/>
    <col min="5129" max="5129" width="8.5" style="3" bestFit="1" customWidth="1"/>
    <col min="5130" max="5130" width="9.25" style="3" bestFit="1" customWidth="1"/>
    <col min="5131" max="5131" width="45.625" style="3" bestFit="1" customWidth="1"/>
    <col min="5132" max="5132" width="29.375" style="3" bestFit="1" customWidth="1"/>
    <col min="5133" max="5133" width="38.375" style="3" customWidth="1"/>
    <col min="5134" max="5134" width="22.75" style="3" bestFit="1" customWidth="1"/>
    <col min="5135" max="5135" width="6.375" style="3" customWidth="1"/>
    <col min="5136" max="5136" width="13.25" style="3" customWidth="1"/>
    <col min="5137" max="5137" width="14.5" style="3" customWidth="1"/>
    <col min="5138" max="5138" width="15.625" style="3" customWidth="1"/>
    <col min="5139" max="5139" width="9" style="3"/>
    <col min="5140" max="5140" width="18.125" style="3" customWidth="1"/>
    <col min="5141" max="5376" width="9" style="3"/>
    <col min="5377" max="5377" width="2.625" style="3" customWidth="1"/>
    <col min="5378" max="5378" width="13.875" style="3" bestFit="1" customWidth="1"/>
    <col min="5379" max="5379" width="13.875" style="3" customWidth="1"/>
    <col min="5380" max="5381" width="12.625" style="3" customWidth="1"/>
    <col min="5382" max="5382" width="44" style="3" bestFit="1" customWidth="1"/>
    <col min="5383" max="5383" width="6.25" style="3" customWidth="1"/>
    <col min="5384" max="5384" width="9.875" style="3" bestFit="1" customWidth="1"/>
    <col min="5385" max="5385" width="8.5" style="3" bestFit="1" customWidth="1"/>
    <col min="5386" max="5386" width="9.25" style="3" bestFit="1" customWidth="1"/>
    <col min="5387" max="5387" width="45.625" style="3" bestFit="1" customWidth="1"/>
    <col min="5388" max="5388" width="29.375" style="3" bestFit="1" customWidth="1"/>
    <col min="5389" max="5389" width="38.375" style="3" customWidth="1"/>
    <col min="5390" max="5390" width="22.75" style="3" bestFit="1" customWidth="1"/>
    <col min="5391" max="5391" width="6.375" style="3" customWidth="1"/>
    <col min="5392" max="5392" width="13.25" style="3" customWidth="1"/>
    <col min="5393" max="5393" width="14.5" style="3" customWidth="1"/>
    <col min="5394" max="5394" width="15.625" style="3" customWidth="1"/>
    <col min="5395" max="5395" width="9" style="3"/>
    <col min="5396" max="5396" width="18.125" style="3" customWidth="1"/>
    <col min="5397" max="5632" width="9" style="3"/>
    <col min="5633" max="5633" width="2.625" style="3" customWidth="1"/>
    <col min="5634" max="5634" width="13.875" style="3" bestFit="1" customWidth="1"/>
    <col min="5635" max="5635" width="13.875" style="3" customWidth="1"/>
    <col min="5636" max="5637" width="12.625" style="3" customWidth="1"/>
    <col min="5638" max="5638" width="44" style="3" bestFit="1" customWidth="1"/>
    <col min="5639" max="5639" width="6.25" style="3" customWidth="1"/>
    <col min="5640" max="5640" width="9.875" style="3" bestFit="1" customWidth="1"/>
    <col min="5641" max="5641" width="8.5" style="3" bestFit="1" customWidth="1"/>
    <col min="5642" max="5642" width="9.25" style="3" bestFit="1" customWidth="1"/>
    <col min="5643" max="5643" width="45.625" style="3" bestFit="1" customWidth="1"/>
    <col min="5644" max="5644" width="29.375" style="3" bestFit="1" customWidth="1"/>
    <col min="5645" max="5645" width="38.375" style="3" customWidth="1"/>
    <col min="5646" max="5646" width="22.75" style="3" bestFit="1" customWidth="1"/>
    <col min="5647" max="5647" width="6.375" style="3" customWidth="1"/>
    <col min="5648" max="5648" width="13.25" style="3" customWidth="1"/>
    <col min="5649" max="5649" width="14.5" style="3" customWidth="1"/>
    <col min="5650" max="5650" width="15.625" style="3" customWidth="1"/>
    <col min="5651" max="5651" width="9" style="3"/>
    <col min="5652" max="5652" width="18.125" style="3" customWidth="1"/>
    <col min="5653" max="5888" width="9" style="3"/>
    <col min="5889" max="5889" width="2.625" style="3" customWidth="1"/>
    <col min="5890" max="5890" width="13.875" style="3" bestFit="1" customWidth="1"/>
    <col min="5891" max="5891" width="13.875" style="3" customWidth="1"/>
    <col min="5892" max="5893" width="12.625" style="3" customWidth="1"/>
    <col min="5894" max="5894" width="44" style="3" bestFit="1" customWidth="1"/>
    <col min="5895" max="5895" width="6.25" style="3" customWidth="1"/>
    <col min="5896" max="5896" width="9.875" style="3" bestFit="1" customWidth="1"/>
    <col min="5897" max="5897" width="8.5" style="3" bestFit="1" customWidth="1"/>
    <col min="5898" max="5898" width="9.25" style="3" bestFit="1" customWidth="1"/>
    <col min="5899" max="5899" width="45.625" style="3" bestFit="1" customWidth="1"/>
    <col min="5900" max="5900" width="29.375" style="3" bestFit="1" customWidth="1"/>
    <col min="5901" max="5901" width="38.375" style="3" customWidth="1"/>
    <col min="5902" max="5902" width="22.75" style="3" bestFit="1" customWidth="1"/>
    <col min="5903" max="5903" width="6.375" style="3" customWidth="1"/>
    <col min="5904" max="5904" width="13.25" style="3" customWidth="1"/>
    <col min="5905" max="5905" width="14.5" style="3" customWidth="1"/>
    <col min="5906" max="5906" width="15.625" style="3" customWidth="1"/>
    <col min="5907" max="5907" width="9" style="3"/>
    <col min="5908" max="5908" width="18.125" style="3" customWidth="1"/>
    <col min="5909" max="6144" width="9" style="3"/>
    <col min="6145" max="6145" width="2.625" style="3" customWidth="1"/>
    <col min="6146" max="6146" width="13.875" style="3" bestFit="1" customWidth="1"/>
    <col min="6147" max="6147" width="13.875" style="3" customWidth="1"/>
    <col min="6148" max="6149" width="12.625" style="3" customWidth="1"/>
    <col min="6150" max="6150" width="44" style="3" bestFit="1" customWidth="1"/>
    <col min="6151" max="6151" width="6.25" style="3" customWidth="1"/>
    <col min="6152" max="6152" width="9.875" style="3" bestFit="1" customWidth="1"/>
    <col min="6153" max="6153" width="8.5" style="3" bestFit="1" customWidth="1"/>
    <col min="6154" max="6154" width="9.25" style="3" bestFit="1" customWidth="1"/>
    <col min="6155" max="6155" width="45.625" style="3" bestFit="1" customWidth="1"/>
    <col min="6156" max="6156" width="29.375" style="3" bestFit="1" customWidth="1"/>
    <col min="6157" max="6157" width="38.375" style="3" customWidth="1"/>
    <col min="6158" max="6158" width="22.75" style="3" bestFit="1" customWidth="1"/>
    <col min="6159" max="6159" width="6.375" style="3" customWidth="1"/>
    <col min="6160" max="6160" width="13.25" style="3" customWidth="1"/>
    <col min="6161" max="6161" width="14.5" style="3" customWidth="1"/>
    <col min="6162" max="6162" width="15.625" style="3" customWidth="1"/>
    <col min="6163" max="6163" width="9" style="3"/>
    <col min="6164" max="6164" width="18.125" style="3" customWidth="1"/>
    <col min="6165" max="6400" width="9" style="3"/>
    <col min="6401" max="6401" width="2.625" style="3" customWidth="1"/>
    <col min="6402" max="6402" width="13.875" style="3" bestFit="1" customWidth="1"/>
    <col min="6403" max="6403" width="13.875" style="3" customWidth="1"/>
    <col min="6404" max="6405" width="12.625" style="3" customWidth="1"/>
    <col min="6406" max="6406" width="44" style="3" bestFit="1" customWidth="1"/>
    <col min="6407" max="6407" width="6.25" style="3" customWidth="1"/>
    <col min="6408" max="6408" width="9.875" style="3" bestFit="1" customWidth="1"/>
    <col min="6409" max="6409" width="8.5" style="3" bestFit="1" customWidth="1"/>
    <col min="6410" max="6410" width="9.25" style="3" bestFit="1" customWidth="1"/>
    <col min="6411" max="6411" width="45.625" style="3" bestFit="1" customWidth="1"/>
    <col min="6412" max="6412" width="29.375" style="3" bestFit="1" customWidth="1"/>
    <col min="6413" max="6413" width="38.375" style="3" customWidth="1"/>
    <col min="6414" max="6414" width="22.75" style="3" bestFit="1" customWidth="1"/>
    <col min="6415" max="6415" width="6.375" style="3" customWidth="1"/>
    <col min="6416" max="6416" width="13.25" style="3" customWidth="1"/>
    <col min="6417" max="6417" width="14.5" style="3" customWidth="1"/>
    <col min="6418" max="6418" width="15.625" style="3" customWidth="1"/>
    <col min="6419" max="6419" width="9" style="3"/>
    <col min="6420" max="6420" width="18.125" style="3" customWidth="1"/>
    <col min="6421" max="6656" width="9" style="3"/>
    <col min="6657" max="6657" width="2.625" style="3" customWidth="1"/>
    <col min="6658" max="6658" width="13.875" style="3" bestFit="1" customWidth="1"/>
    <col min="6659" max="6659" width="13.875" style="3" customWidth="1"/>
    <col min="6660" max="6661" width="12.625" style="3" customWidth="1"/>
    <col min="6662" max="6662" width="44" style="3" bestFit="1" customWidth="1"/>
    <col min="6663" max="6663" width="6.25" style="3" customWidth="1"/>
    <col min="6664" max="6664" width="9.875" style="3" bestFit="1" customWidth="1"/>
    <col min="6665" max="6665" width="8.5" style="3" bestFit="1" customWidth="1"/>
    <col min="6666" max="6666" width="9.25" style="3" bestFit="1" customWidth="1"/>
    <col min="6667" max="6667" width="45.625" style="3" bestFit="1" customWidth="1"/>
    <col min="6668" max="6668" width="29.375" style="3" bestFit="1" customWidth="1"/>
    <col min="6669" max="6669" width="38.375" style="3" customWidth="1"/>
    <col min="6670" max="6670" width="22.75" style="3" bestFit="1" customWidth="1"/>
    <col min="6671" max="6671" width="6.375" style="3" customWidth="1"/>
    <col min="6672" max="6672" width="13.25" style="3" customWidth="1"/>
    <col min="6673" max="6673" width="14.5" style="3" customWidth="1"/>
    <col min="6674" max="6674" width="15.625" style="3" customWidth="1"/>
    <col min="6675" max="6675" width="9" style="3"/>
    <col min="6676" max="6676" width="18.125" style="3" customWidth="1"/>
    <col min="6677" max="6912" width="9" style="3"/>
    <col min="6913" max="6913" width="2.625" style="3" customWidth="1"/>
    <col min="6914" max="6914" width="13.875" style="3" bestFit="1" customWidth="1"/>
    <col min="6915" max="6915" width="13.875" style="3" customWidth="1"/>
    <col min="6916" max="6917" width="12.625" style="3" customWidth="1"/>
    <col min="6918" max="6918" width="44" style="3" bestFit="1" customWidth="1"/>
    <col min="6919" max="6919" width="6.25" style="3" customWidth="1"/>
    <col min="6920" max="6920" width="9.875" style="3" bestFit="1" customWidth="1"/>
    <col min="6921" max="6921" width="8.5" style="3" bestFit="1" customWidth="1"/>
    <col min="6922" max="6922" width="9.25" style="3" bestFit="1" customWidth="1"/>
    <col min="6923" max="6923" width="45.625" style="3" bestFit="1" customWidth="1"/>
    <col min="6924" max="6924" width="29.375" style="3" bestFit="1" customWidth="1"/>
    <col min="6925" max="6925" width="38.375" style="3" customWidth="1"/>
    <col min="6926" max="6926" width="22.75" style="3" bestFit="1" customWidth="1"/>
    <col min="6927" max="6927" width="6.375" style="3" customWidth="1"/>
    <col min="6928" max="6928" width="13.25" style="3" customWidth="1"/>
    <col min="6929" max="6929" width="14.5" style="3" customWidth="1"/>
    <col min="6930" max="6930" width="15.625" style="3" customWidth="1"/>
    <col min="6931" max="6931" width="9" style="3"/>
    <col min="6932" max="6932" width="18.125" style="3" customWidth="1"/>
    <col min="6933" max="7168" width="9" style="3"/>
    <col min="7169" max="7169" width="2.625" style="3" customWidth="1"/>
    <col min="7170" max="7170" width="13.875" style="3" bestFit="1" customWidth="1"/>
    <col min="7171" max="7171" width="13.875" style="3" customWidth="1"/>
    <col min="7172" max="7173" width="12.625" style="3" customWidth="1"/>
    <col min="7174" max="7174" width="44" style="3" bestFit="1" customWidth="1"/>
    <col min="7175" max="7175" width="6.25" style="3" customWidth="1"/>
    <col min="7176" max="7176" width="9.875" style="3" bestFit="1" customWidth="1"/>
    <col min="7177" max="7177" width="8.5" style="3" bestFit="1" customWidth="1"/>
    <col min="7178" max="7178" width="9.25" style="3" bestFit="1" customWidth="1"/>
    <col min="7179" max="7179" width="45.625" style="3" bestFit="1" customWidth="1"/>
    <col min="7180" max="7180" width="29.375" style="3" bestFit="1" customWidth="1"/>
    <col min="7181" max="7181" width="38.375" style="3" customWidth="1"/>
    <col min="7182" max="7182" width="22.75" style="3" bestFit="1" customWidth="1"/>
    <col min="7183" max="7183" width="6.375" style="3" customWidth="1"/>
    <col min="7184" max="7184" width="13.25" style="3" customWidth="1"/>
    <col min="7185" max="7185" width="14.5" style="3" customWidth="1"/>
    <col min="7186" max="7186" width="15.625" style="3" customWidth="1"/>
    <col min="7187" max="7187" width="9" style="3"/>
    <col min="7188" max="7188" width="18.125" style="3" customWidth="1"/>
    <col min="7189" max="7424" width="9" style="3"/>
    <col min="7425" max="7425" width="2.625" style="3" customWidth="1"/>
    <col min="7426" max="7426" width="13.875" style="3" bestFit="1" customWidth="1"/>
    <col min="7427" max="7427" width="13.875" style="3" customWidth="1"/>
    <col min="7428" max="7429" width="12.625" style="3" customWidth="1"/>
    <col min="7430" max="7430" width="44" style="3" bestFit="1" customWidth="1"/>
    <col min="7431" max="7431" width="6.25" style="3" customWidth="1"/>
    <col min="7432" max="7432" width="9.875" style="3" bestFit="1" customWidth="1"/>
    <col min="7433" max="7433" width="8.5" style="3" bestFit="1" customWidth="1"/>
    <col min="7434" max="7434" width="9.25" style="3" bestFit="1" customWidth="1"/>
    <col min="7435" max="7435" width="45.625" style="3" bestFit="1" customWidth="1"/>
    <col min="7436" max="7436" width="29.375" style="3" bestFit="1" customWidth="1"/>
    <col min="7437" max="7437" width="38.375" style="3" customWidth="1"/>
    <col min="7438" max="7438" width="22.75" style="3" bestFit="1" customWidth="1"/>
    <col min="7439" max="7439" width="6.375" style="3" customWidth="1"/>
    <col min="7440" max="7440" width="13.25" style="3" customWidth="1"/>
    <col min="7441" max="7441" width="14.5" style="3" customWidth="1"/>
    <col min="7442" max="7442" width="15.625" style="3" customWidth="1"/>
    <col min="7443" max="7443" width="9" style="3"/>
    <col min="7444" max="7444" width="18.125" style="3" customWidth="1"/>
    <col min="7445" max="7680" width="9" style="3"/>
    <col min="7681" max="7681" width="2.625" style="3" customWidth="1"/>
    <col min="7682" max="7682" width="13.875" style="3" bestFit="1" customWidth="1"/>
    <col min="7683" max="7683" width="13.875" style="3" customWidth="1"/>
    <col min="7684" max="7685" width="12.625" style="3" customWidth="1"/>
    <col min="7686" max="7686" width="44" style="3" bestFit="1" customWidth="1"/>
    <col min="7687" max="7687" width="6.25" style="3" customWidth="1"/>
    <col min="7688" max="7688" width="9.875" style="3" bestFit="1" customWidth="1"/>
    <col min="7689" max="7689" width="8.5" style="3" bestFit="1" customWidth="1"/>
    <col min="7690" max="7690" width="9.25" style="3" bestFit="1" customWidth="1"/>
    <col min="7691" max="7691" width="45.625" style="3" bestFit="1" customWidth="1"/>
    <col min="7692" max="7692" width="29.375" style="3" bestFit="1" customWidth="1"/>
    <col min="7693" max="7693" width="38.375" style="3" customWidth="1"/>
    <col min="7694" max="7694" width="22.75" style="3" bestFit="1" customWidth="1"/>
    <col min="7695" max="7695" width="6.375" style="3" customWidth="1"/>
    <col min="7696" max="7696" width="13.25" style="3" customWidth="1"/>
    <col min="7697" max="7697" width="14.5" style="3" customWidth="1"/>
    <col min="7698" max="7698" width="15.625" style="3" customWidth="1"/>
    <col min="7699" max="7699" width="9" style="3"/>
    <col min="7700" max="7700" width="18.125" style="3" customWidth="1"/>
    <col min="7701" max="7936" width="9" style="3"/>
    <col min="7937" max="7937" width="2.625" style="3" customWidth="1"/>
    <col min="7938" max="7938" width="13.875" style="3" bestFit="1" customWidth="1"/>
    <col min="7939" max="7939" width="13.875" style="3" customWidth="1"/>
    <col min="7940" max="7941" width="12.625" style="3" customWidth="1"/>
    <col min="7942" max="7942" width="44" style="3" bestFit="1" customWidth="1"/>
    <col min="7943" max="7943" width="6.25" style="3" customWidth="1"/>
    <col min="7944" max="7944" width="9.875" style="3" bestFit="1" customWidth="1"/>
    <col min="7945" max="7945" width="8.5" style="3" bestFit="1" customWidth="1"/>
    <col min="7946" max="7946" width="9.25" style="3" bestFit="1" customWidth="1"/>
    <col min="7947" max="7947" width="45.625" style="3" bestFit="1" customWidth="1"/>
    <col min="7948" max="7948" width="29.375" style="3" bestFit="1" customWidth="1"/>
    <col min="7949" max="7949" width="38.375" style="3" customWidth="1"/>
    <col min="7950" max="7950" width="22.75" style="3" bestFit="1" customWidth="1"/>
    <col min="7951" max="7951" width="6.375" style="3" customWidth="1"/>
    <col min="7952" max="7952" width="13.25" style="3" customWidth="1"/>
    <col min="7953" max="7953" width="14.5" style="3" customWidth="1"/>
    <col min="7954" max="7954" width="15.625" style="3" customWidth="1"/>
    <col min="7955" max="7955" width="9" style="3"/>
    <col min="7956" max="7956" width="18.125" style="3" customWidth="1"/>
    <col min="7957" max="8192" width="9" style="3"/>
    <col min="8193" max="8193" width="2.625" style="3" customWidth="1"/>
    <col min="8194" max="8194" width="13.875" style="3" bestFit="1" customWidth="1"/>
    <col min="8195" max="8195" width="13.875" style="3" customWidth="1"/>
    <col min="8196" max="8197" width="12.625" style="3" customWidth="1"/>
    <col min="8198" max="8198" width="44" style="3" bestFit="1" customWidth="1"/>
    <col min="8199" max="8199" width="6.25" style="3" customWidth="1"/>
    <col min="8200" max="8200" width="9.875" style="3" bestFit="1" customWidth="1"/>
    <col min="8201" max="8201" width="8.5" style="3" bestFit="1" customWidth="1"/>
    <col min="8202" max="8202" width="9.25" style="3" bestFit="1" customWidth="1"/>
    <col min="8203" max="8203" width="45.625" style="3" bestFit="1" customWidth="1"/>
    <col min="8204" max="8204" width="29.375" style="3" bestFit="1" customWidth="1"/>
    <col min="8205" max="8205" width="38.375" style="3" customWidth="1"/>
    <col min="8206" max="8206" width="22.75" style="3" bestFit="1" customWidth="1"/>
    <col min="8207" max="8207" width="6.375" style="3" customWidth="1"/>
    <col min="8208" max="8208" width="13.25" style="3" customWidth="1"/>
    <col min="8209" max="8209" width="14.5" style="3" customWidth="1"/>
    <col min="8210" max="8210" width="15.625" style="3" customWidth="1"/>
    <col min="8211" max="8211" width="9" style="3"/>
    <col min="8212" max="8212" width="18.125" style="3" customWidth="1"/>
    <col min="8213" max="8448" width="9" style="3"/>
    <col min="8449" max="8449" width="2.625" style="3" customWidth="1"/>
    <col min="8450" max="8450" width="13.875" style="3" bestFit="1" customWidth="1"/>
    <col min="8451" max="8451" width="13.875" style="3" customWidth="1"/>
    <col min="8452" max="8453" width="12.625" style="3" customWidth="1"/>
    <col min="8454" max="8454" width="44" style="3" bestFit="1" customWidth="1"/>
    <col min="8455" max="8455" width="6.25" style="3" customWidth="1"/>
    <col min="8456" max="8456" width="9.875" style="3" bestFit="1" customWidth="1"/>
    <col min="8457" max="8457" width="8.5" style="3" bestFit="1" customWidth="1"/>
    <col min="8458" max="8458" width="9.25" style="3" bestFit="1" customWidth="1"/>
    <col min="8459" max="8459" width="45.625" style="3" bestFit="1" customWidth="1"/>
    <col min="8460" max="8460" width="29.375" style="3" bestFit="1" customWidth="1"/>
    <col min="8461" max="8461" width="38.375" style="3" customWidth="1"/>
    <col min="8462" max="8462" width="22.75" style="3" bestFit="1" customWidth="1"/>
    <col min="8463" max="8463" width="6.375" style="3" customWidth="1"/>
    <col min="8464" max="8464" width="13.25" style="3" customWidth="1"/>
    <col min="8465" max="8465" width="14.5" style="3" customWidth="1"/>
    <col min="8466" max="8466" width="15.625" style="3" customWidth="1"/>
    <col min="8467" max="8467" width="9" style="3"/>
    <col min="8468" max="8468" width="18.125" style="3" customWidth="1"/>
    <col min="8469" max="8704" width="9" style="3"/>
    <col min="8705" max="8705" width="2.625" style="3" customWidth="1"/>
    <col min="8706" max="8706" width="13.875" style="3" bestFit="1" customWidth="1"/>
    <col min="8707" max="8707" width="13.875" style="3" customWidth="1"/>
    <col min="8708" max="8709" width="12.625" style="3" customWidth="1"/>
    <col min="8710" max="8710" width="44" style="3" bestFit="1" customWidth="1"/>
    <col min="8711" max="8711" width="6.25" style="3" customWidth="1"/>
    <col min="8712" max="8712" width="9.875" style="3" bestFit="1" customWidth="1"/>
    <col min="8713" max="8713" width="8.5" style="3" bestFit="1" customWidth="1"/>
    <col min="8714" max="8714" width="9.25" style="3" bestFit="1" customWidth="1"/>
    <col min="8715" max="8715" width="45.625" style="3" bestFit="1" customWidth="1"/>
    <col min="8716" max="8716" width="29.375" style="3" bestFit="1" customWidth="1"/>
    <col min="8717" max="8717" width="38.375" style="3" customWidth="1"/>
    <col min="8718" max="8718" width="22.75" style="3" bestFit="1" customWidth="1"/>
    <col min="8719" max="8719" width="6.375" style="3" customWidth="1"/>
    <col min="8720" max="8720" width="13.25" style="3" customWidth="1"/>
    <col min="8721" max="8721" width="14.5" style="3" customWidth="1"/>
    <col min="8722" max="8722" width="15.625" style="3" customWidth="1"/>
    <col min="8723" max="8723" width="9" style="3"/>
    <col min="8724" max="8724" width="18.125" style="3" customWidth="1"/>
    <col min="8725" max="8960" width="9" style="3"/>
    <col min="8961" max="8961" width="2.625" style="3" customWidth="1"/>
    <col min="8962" max="8962" width="13.875" style="3" bestFit="1" customWidth="1"/>
    <col min="8963" max="8963" width="13.875" style="3" customWidth="1"/>
    <col min="8964" max="8965" width="12.625" style="3" customWidth="1"/>
    <col min="8966" max="8966" width="44" style="3" bestFit="1" customWidth="1"/>
    <col min="8967" max="8967" width="6.25" style="3" customWidth="1"/>
    <col min="8968" max="8968" width="9.875" style="3" bestFit="1" customWidth="1"/>
    <col min="8969" max="8969" width="8.5" style="3" bestFit="1" customWidth="1"/>
    <col min="8970" max="8970" width="9.25" style="3" bestFit="1" customWidth="1"/>
    <col min="8971" max="8971" width="45.625" style="3" bestFit="1" customWidth="1"/>
    <col min="8972" max="8972" width="29.375" style="3" bestFit="1" customWidth="1"/>
    <col min="8973" max="8973" width="38.375" style="3" customWidth="1"/>
    <col min="8974" max="8974" width="22.75" style="3" bestFit="1" customWidth="1"/>
    <col min="8975" max="8975" width="6.375" style="3" customWidth="1"/>
    <col min="8976" max="8976" width="13.25" style="3" customWidth="1"/>
    <col min="8977" max="8977" width="14.5" style="3" customWidth="1"/>
    <col min="8978" max="8978" width="15.625" style="3" customWidth="1"/>
    <col min="8979" max="8979" width="9" style="3"/>
    <col min="8980" max="8980" width="18.125" style="3" customWidth="1"/>
    <col min="8981" max="9216" width="9" style="3"/>
    <col min="9217" max="9217" width="2.625" style="3" customWidth="1"/>
    <col min="9218" max="9218" width="13.875" style="3" bestFit="1" customWidth="1"/>
    <col min="9219" max="9219" width="13.875" style="3" customWidth="1"/>
    <col min="9220" max="9221" width="12.625" style="3" customWidth="1"/>
    <col min="9222" max="9222" width="44" style="3" bestFit="1" customWidth="1"/>
    <col min="9223" max="9223" width="6.25" style="3" customWidth="1"/>
    <col min="9224" max="9224" width="9.875" style="3" bestFit="1" customWidth="1"/>
    <col min="9225" max="9225" width="8.5" style="3" bestFit="1" customWidth="1"/>
    <col min="9226" max="9226" width="9.25" style="3" bestFit="1" customWidth="1"/>
    <col min="9227" max="9227" width="45.625" style="3" bestFit="1" customWidth="1"/>
    <col min="9228" max="9228" width="29.375" style="3" bestFit="1" customWidth="1"/>
    <col min="9229" max="9229" width="38.375" style="3" customWidth="1"/>
    <col min="9230" max="9230" width="22.75" style="3" bestFit="1" customWidth="1"/>
    <col min="9231" max="9231" width="6.375" style="3" customWidth="1"/>
    <col min="9232" max="9232" width="13.25" style="3" customWidth="1"/>
    <col min="9233" max="9233" width="14.5" style="3" customWidth="1"/>
    <col min="9234" max="9234" width="15.625" style="3" customWidth="1"/>
    <col min="9235" max="9235" width="9" style="3"/>
    <col min="9236" max="9236" width="18.125" style="3" customWidth="1"/>
    <col min="9237" max="9472" width="9" style="3"/>
    <col min="9473" max="9473" width="2.625" style="3" customWidth="1"/>
    <col min="9474" max="9474" width="13.875" style="3" bestFit="1" customWidth="1"/>
    <col min="9475" max="9475" width="13.875" style="3" customWidth="1"/>
    <col min="9476" max="9477" width="12.625" style="3" customWidth="1"/>
    <col min="9478" max="9478" width="44" style="3" bestFit="1" customWidth="1"/>
    <col min="9479" max="9479" width="6.25" style="3" customWidth="1"/>
    <col min="9480" max="9480" width="9.875" style="3" bestFit="1" customWidth="1"/>
    <col min="9481" max="9481" width="8.5" style="3" bestFit="1" customWidth="1"/>
    <col min="9482" max="9482" width="9.25" style="3" bestFit="1" customWidth="1"/>
    <col min="9483" max="9483" width="45.625" style="3" bestFit="1" customWidth="1"/>
    <col min="9484" max="9484" width="29.375" style="3" bestFit="1" customWidth="1"/>
    <col min="9485" max="9485" width="38.375" style="3" customWidth="1"/>
    <col min="9486" max="9486" width="22.75" style="3" bestFit="1" customWidth="1"/>
    <col min="9487" max="9487" width="6.375" style="3" customWidth="1"/>
    <col min="9488" max="9488" width="13.25" style="3" customWidth="1"/>
    <col min="9489" max="9489" width="14.5" style="3" customWidth="1"/>
    <col min="9490" max="9490" width="15.625" style="3" customWidth="1"/>
    <col min="9491" max="9491" width="9" style="3"/>
    <col min="9492" max="9492" width="18.125" style="3" customWidth="1"/>
    <col min="9493" max="9728" width="9" style="3"/>
    <col min="9729" max="9729" width="2.625" style="3" customWidth="1"/>
    <col min="9730" max="9730" width="13.875" style="3" bestFit="1" customWidth="1"/>
    <col min="9731" max="9731" width="13.875" style="3" customWidth="1"/>
    <col min="9732" max="9733" width="12.625" style="3" customWidth="1"/>
    <col min="9734" max="9734" width="44" style="3" bestFit="1" customWidth="1"/>
    <col min="9735" max="9735" width="6.25" style="3" customWidth="1"/>
    <col min="9736" max="9736" width="9.875" style="3" bestFit="1" customWidth="1"/>
    <col min="9737" max="9737" width="8.5" style="3" bestFit="1" customWidth="1"/>
    <col min="9738" max="9738" width="9.25" style="3" bestFit="1" customWidth="1"/>
    <col min="9739" max="9739" width="45.625" style="3" bestFit="1" customWidth="1"/>
    <col min="9740" max="9740" width="29.375" style="3" bestFit="1" customWidth="1"/>
    <col min="9741" max="9741" width="38.375" style="3" customWidth="1"/>
    <col min="9742" max="9742" width="22.75" style="3" bestFit="1" customWidth="1"/>
    <col min="9743" max="9743" width="6.375" style="3" customWidth="1"/>
    <col min="9744" max="9744" width="13.25" style="3" customWidth="1"/>
    <col min="9745" max="9745" width="14.5" style="3" customWidth="1"/>
    <col min="9746" max="9746" width="15.625" style="3" customWidth="1"/>
    <col min="9747" max="9747" width="9" style="3"/>
    <col min="9748" max="9748" width="18.125" style="3" customWidth="1"/>
    <col min="9749" max="9984" width="9" style="3"/>
    <col min="9985" max="9985" width="2.625" style="3" customWidth="1"/>
    <col min="9986" max="9986" width="13.875" style="3" bestFit="1" customWidth="1"/>
    <col min="9987" max="9987" width="13.875" style="3" customWidth="1"/>
    <col min="9988" max="9989" width="12.625" style="3" customWidth="1"/>
    <col min="9990" max="9990" width="44" style="3" bestFit="1" customWidth="1"/>
    <col min="9991" max="9991" width="6.25" style="3" customWidth="1"/>
    <col min="9992" max="9992" width="9.875" style="3" bestFit="1" customWidth="1"/>
    <col min="9993" max="9993" width="8.5" style="3" bestFit="1" customWidth="1"/>
    <col min="9994" max="9994" width="9.25" style="3" bestFit="1" customWidth="1"/>
    <col min="9995" max="9995" width="45.625" style="3" bestFit="1" customWidth="1"/>
    <col min="9996" max="9996" width="29.375" style="3" bestFit="1" customWidth="1"/>
    <col min="9997" max="9997" width="38.375" style="3" customWidth="1"/>
    <col min="9998" max="9998" width="22.75" style="3" bestFit="1" customWidth="1"/>
    <col min="9999" max="9999" width="6.375" style="3" customWidth="1"/>
    <col min="10000" max="10000" width="13.25" style="3" customWidth="1"/>
    <col min="10001" max="10001" width="14.5" style="3" customWidth="1"/>
    <col min="10002" max="10002" width="15.625" style="3" customWidth="1"/>
    <col min="10003" max="10003" width="9" style="3"/>
    <col min="10004" max="10004" width="18.125" style="3" customWidth="1"/>
    <col min="10005" max="10240" width="9" style="3"/>
    <col min="10241" max="10241" width="2.625" style="3" customWidth="1"/>
    <col min="10242" max="10242" width="13.875" style="3" bestFit="1" customWidth="1"/>
    <col min="10243" max="10243" width="13.875" style="3" customWidth="1"/>
    <col min="10244" max="10245" width="12.625" style="3" customWidth="1"/>
    <col min="10246" max="10246" width="44" style="3" bestFit="1" customWidth="1"/>
    <col min="10247" max="10247" width="6.25" style="3" customWidth="1"/>
    <col min="10248" max="10248" width="9.875" style="3" bestFit="1" customWidth="1"/>
    <col min="10249" max="10249" width="8.5" style="3" bestFit="1" customWidth="1"/>
    <col min="10250" max="10250" width="9.25" style="3" bestFit="1" customWidth="1"/>
    <col min="10251" max="10251" width="45.625" style="3" bestFit="1" customWidth="1"/>
    <col min="10252" max="10252" width="29.375" style="3" bestFit="1" customWidth="1"/>
    <col min="10253" max="10253" width="38.375" style="3" customWidth="1"/>
    <col min="10254" max="10254" width="22.75" style="3" bestFit="1" customWidth="1"/>
    <col min="10255" max="10255" width="6.375" style="3" customWidth="1"/>
    <col min="10256" max="10256" width="13.25" style="3" customWidth="1"/>
    <col min="10257" max="10257" width="14.5" style="3" customWidth="1"/>
    <col min="10258" max="10258" width="15.625" style="3" customWidth="1"/>
    <col min="10259" max="10259" width="9" style="3"/>
    <col min="10260" max="10260" width="18.125" style="3" customWidth="1"/>
    <col min="10261" max="10496" width="9" style="3"/>
    <col min="10497" max="10497" width="2.625" style="3" customWidth="1"/>
    <col min="10498" max="10498" width="13.875" style="3" bestFit="1" customWidth="1"/>
    <col min="10499" max="10499" width="13.875" style="3" customWidth="1"/>
    <col min="10500" max="10501" width="12.625" style="3" customWidth="1"/>
    <col min="10502" max="10502" width="44" style="3" bestFit="1" customWidth="1"/>
    <col min="10503" max="10503" width="6.25" style="3" customWidth="1"/>
    <col min="10504" max="10504" width="9.875" style="3" bestFit="1" customWidth="1"/>
    <col min="10505" max="10505" width="8.5" style="3" bestFit="1" customWidth="1"/>
    <col min="10506" max="10506" width="9.25" style="3" bestFit="1" customWidth="1"/>
    <col min="10507" max="10507" width="45.625" style="3" bestFit="1" customWidth="1"/>
    <col min="10508" max="10508" width="29.375" style="3" bestFit="1" customWidth="1"/>
    <col min="10509" max="10509" width="38.375" style="3" customWidth="1"/>
    <col min="10510" max="10510" width="22.75" style="3" bestFit="1" customWidth="1"/>
    <col min="10511" max="10511" width="6.375" style="3" customWidth="1"/>
    <col min="10512" max="10512" width="13.25" style="3" customWidth="1"/>
    <col min="10513" max="10513" width="14.5" style="3" customWidth="1"/>
    <col min="10514" max="10514" width="15.625" style="3" customWidth="1"/>
    <col min="10515" max="10515" width="9" style="3"/>
    <col min="10516" max="10516" width="18.125" style="3" customWidth="1"/>
    <col min="10517" max="10752" width="9" style="3"/>
    <col min="10753" max="10753" width="2.625" style="3" customWidth="1"/>
    <col min="10754" max="10754" width="13.875" style="3" bestFit="1" customWidth="1"/>
    <col min="10755" max="10755" width="13.875" style="3" customWidth="1"/>
    <col min="10756" max="10757" width="12.625" style="3" customWidth="1"/>
    <col min="10758" max="10758" width="44" style="3" bestFit="1" customWidth="1"/>
    <col min="10759" max="10759" width="6.25" style="3" customWidth="1"/>
    <col min="10760" max="10760" width="9.875" style="3" bestFit="1" customWidth="1"/>
    <col min="10761" max="10761" width="8.5" style="3" bestFit="1" customWidth="1"/>
    <col min="10762" max="10762" width="9.25" style="3" bestFit="1" customWidth="1"/>
    <col min="10763" max="10763" width="45.625" style="3" bestFit="1" customWidth="1"/>
    <col min="10764" max="10764" width="29.375" style="3" bestFit="1" customWidth="1"/>
    <col min="10765" max="10765" width="38.375" style="3" customWidth="1"/>
    <col min="10766" max="10766" width="22.75" style="3" bestFit="1" customWidth="1"/>
    <col min="10767" max="10767" width="6.375" style="3" customWidth="1"/>
    <col min="10768" max="10768" width="13.25" style="3" customWidth="1"/>
    <col min="10769" max="10769" width="14.5" style="3" customWidth="1"/>
    <col min="10770" max="10770" width="15.625" style="3" customWidth="1"/>
    <col min="10771" max="10771" width="9" style="3"/>
    <col min="10772" max="10772" width="18.125" style="3" customWidth="1"/>
    <col min="10773" max="11008" width="9" style="3"/>
    <col min="11009" max="11009" width="2.625" style="3" customWidth="1"/>
    <col min="11010" max="11010" width="13.875" style="3" bestFit="1" customWidth="1"/>
    <col min="11011" max="11011" width="13.875" style="3" customWidth="1"/>
    <col min="11012" max="11013" width="12.625" style="3" customWidth="1"/>
    <col min="11014" max="11014" width="44" style="3" bestFit="1" customWidth="1"/>
    <col min="11015" max="11015" width="6.25" style="3" customWidth="1"/>
    <col min="11016" max="11016" width="9.875" style="3" bestFit="1" customWidth="1"/>
    <col min="11017" max="11017" width="8.5" style="3" bestFit="1" customWidth="1"/>
    <col min="11018" max="11018" width="9.25" style="3" bestFit="1" customWidth="1"/>
    <col min="11019" max="11019" width="45.625" style="3" bestFit="1" customWidth="1"/>
    <col min="11020" max="11020" width="29.375" style="3" bestFit="1" customWidth="1"/>
    <col min="11021" max="11021" width="38.375" style="3" customWidth="1"/>
    <col min="11022" max="11022" width="22.75" style="3" bestFit="1" customWidth="1"/>
    <col min="11023" max="11023" width="6.375" style="3" customWidth="1"/>
    <col min="11024" max="11024" width="13.25" style="3" customWidth="1"/>
    <col min="11025" max="11025" width="14.5" style="3" customWidth="1"/>
    <col min="11026" max="11026" width="15.625" style="3" customWidth="1"/>
    <col min="11027" max="11027" width="9" style="3"/>
    <col min="11028" max="11028" width="18.125" style="3" customWidth="1"/>
    <col min="11029" max="11264" width="9" style="3"/>
    <col min="11265" max="11265" width="2.625" style="3" customWidth="1"/>
    <col min="11266" max="11266" width="13.875" style="3" bestFit="1" customWidth="1"/>
    <col min="11267" max="11267" width="13.875" style="3" customWidth="1"/>
    <col min="11268" max="11269" width="12.625" style="3" customWidth="1"/>
    <col min="11270" max="11270" width="44" style="3" bestFit="1" customWidth="1"/>
    <col min="11271" max="11271" width="6.25" style="3" customWidth="1"/>
    <col min="11272" max="11272" width="9.875" style="3" bestFit="1" customWidth="1"/>
    <col min="11273" max="11273" width="8.5" style="3" bestFit="1" customWidth="1"/>
    <col min="11274" max="11274" width="9.25" style="3" bestFit="1" customWidth="1"/>
    <col min="11275" max="11275" width="45.625" style="3" bestFit="1" customWidth="1"/>
    <col min="11276" max="11276" width="29.375" style="3" bestFit="1" customWidth="1"/>
    <col min="11277" max="11277" width="38.375" style="3" customWidth="1"/>
    <col min="11278" max="11278" width="22.75" style="3" bestFit="1" customWidth="1"/>
    <col min="11279" max="11279" width="6.375" style="3" customWidth="1"/>
    <col min="11280" max="11280" width="13.25" style="3" customWidth="1"/>
    <col min="11281" max="11281" width="14.5" style="3" customWidth="1"/>
    <col min="11282" max="11282" width="15.625" style="3" customWidth="1"/>
    <col min="11283" max="11283" width="9" style="3"/>
    <col min="11284" max="11284" width="18.125" style="3" customWidth="1"/>
    <col min="11285" max="11520" width="9" style="3"/>
    <col min="11521" max="11521" width="2.625" style="3" customWidth="1"/>
    <col min="11522" max="11522" width="13.875" style="3" bestFit="1" customWidth="1"/>
    <col min="11523" max="11523" width="13.875" style="3" customWidth="1"/>
    <col min="11524" max="11525" width="12.625" style="3" customWidth="1"/>
    <col min="11526" max="11526" width="44" style="3" bestFit="1" customWidth="1"/>
    <col min="11527" max="11527" width="6.25" style="3" customWidth="1"/>
    <col min="11528" max="11528" width="9.875" style="3" bestFit="1" customWidth="1"/>
    <col min="11529" max="11529" width="8.5" style="3" bestFit="1" customWidth="1"/>
    <col min="11530" max="11530" width="9.25" style="3" bestFit="1" customWidth="1"/>
    <col min="11531" max="11531" width="45.625" style="3" bestFit="1" customWidth="1"/>
    <col min="11532" max="11532" width="29.375" style="3" bestFit="1" customWidth="1"/>
    <col min="11533" max="11533" width="38.375" style="3" customWidth="1"/>
    <col min="11534" max="11534" width="22.75" style="3" bestFit="1" customWidth="1"/>
    <col min="11535" max="11535" width="6.375" style="3" customWidth="1"/>
    <col min="11536" max="11536" width="13.25" style="3" customWidth="1"/>
    <col min="11537" max="11537" width="14.5" style="3" customWidth="1"/>
    <col min="11538" max="11538" width="15.625" style="3" customWidth="1"/>
    <col min="11539" max="11539" width="9" style="3"/>
    <col min="11540" max="11540" width="18.125" style="3" customWidth="1"/>
    <col min="11541" max="11776" width="9" style="3"/>
    <col min="11777" max="11777" width="2.625" style="3" customWidth="1"/>
    <col min="11778" max="11778" width="13.875" style="3" bestFit="1" customWidth="1"/>
    <col min="11779" max="11779" width="13.875" style="3" customWidth="1"/>
    <col min="11780" max="11781" width="12.625" style="3" customWidth="1"/>
    <col min="11782" max="11782" width="44" style="3" bestFit="1" customWidth="1"/>
    <col min="11783" max="11783" width="6.25" style="3" customWidth="1"/>
    <col min="11784" max="11784" width="9.875" style="3" bestFit="1" customWidth="1"/>
    <col min="11785" max="11785" width="8.5" style="3" bestFit="1" customWidth="1"/>
    <col min="11786" max="11786" width="9.25" style="3" bestFit="1" customWidth="1"/>
    <col min="11787" max="11787" width="45.625" style="3" bestFit="1" customWidth="1"/>
    <col min="11788" max="11788" width="29.375" style="3" bestFit="1" customWidth="1"/>
    <col min="11789" max="11789" width="38.375" style="3" customWidth="1"/>
    <col min="11790" max="11790" width="22.75" style="3" bestFit="1" customWidth="1"/>
    <col min="11791" max="11791" width="6.375" style="3" customWidth="1"/>
    <col min="11792" max="11792" width="13.25" style="3" customWidth="1"/>
    <col min="11793" max="11793" width="14.5" style="3" customWidth="1"/>
    <col min="11794" max="11794" width="15.625" style="3" customWidth="1"/>
    <col min="11795" max="11795" width="9" style="3"/>
    <col min="11796" max="11796" width="18.125" style="3" customWidth="1"/>
    <col min="11797" max="12032" width="9" style="3"/>
    <col min="12033" max="12033" width="2.625" style="3" customWidth="1"/>
    <col min="12034" max="12034" width="13.875" style="3" bestFit="1" customWidth="1"/>
    <col min="12035" max="12035" width="13.875" style="3" customWidth="1"/>
    <col min="12036" max="12037" width="12.625" style="3" customWidth="1"/>
    <col min="12038" max="12038" width="44" style="3" bestFit="1" customWidth="1"/>
    <col min="12039" max="12039" width="6.25" style="3" customWidth="1"/>
    <col min="12040" max="12040" width="9.875" style="3" bestFit="1" customWidth="1"/>
    <col min="12041" max="12041" width="8.5" style="3" bestFit="1" customWidth="1"/>
    <col min="12042" max="12042" width="9.25" style="3" bestFit="1" customWidth="1"/>
    <col min="12043" max="12043" width="45.625" style="3" bestFit="1" customWidth="1"/>
    <col min="12044" max="12044" width="29.375" style="3" bestFit="1" customWidth="1"/>
    <col min="12045" max="12045" width="38.375" style="3" customWidth="1"/>
    <col min="12046" max="12046" width="22.75" style="3" bestFit="1" customWidth="1"/>
    <col min="12047" max="12047" width="6.375" style="3" customWidth="1"/>
    <col min="12048" max="12048" width="13.25" style="3" customWidth="1"/>
    <col min="12049" max="12049" width="14.5" style="3" customWidth="1"/>
    <col min="12050" max="12050" width="15.625" style="3" customWidth="1"/>
    <col min="12051" max="12051" width="9" style="3"/>
    <col min="12052" max="12052" width="18.125" style="3" customWidth="1"/>
    <col min="12053" max="12288" width="9" style="3"/>
    <col min="12289" max="12289" width="2.625" style="3" customWidth="1"/>
    <col min="12290" max="12290" width="13.875" style="3" bestFit="1" customWidth="1"/>
    <col min="12291" max="12291" width="13.875" style="3" customWidth="1"/>
    <col min="12292" max="12293" width="12.625" style="3" customWidth="1"/>
    <col min="12294" max="12294" width="44" style="3" bestFit="1" customWidth="1"/>
    <col min="12295" max="12295" width="6.25" style="3" customWidth="1"/>
    <col min="12296" max="12296" width="9.875" style="3" bestFit="1" customWidth="1"/>
    <col min="12297" max="12297" width="8.5" style="3" bestFit="1" customWidth="1"/>
    <col min="12298" max="12298" width="9.25" style="3" bestFit="1" customWidth="1"/>
    <col min="12299" max="12299" width="45.625" style="3" bestFit="1" customWidth="1"/>
    <col min="12300" max="12300" width="29.375" style="3" bestFit="1" customWidth="1"/>
    <col min="12301" max="12301" width="38.375" style="3" customWidth="1"/>
    <col min="12302" max="12302" width="22.75" style="3" bestFit="1" customWidth="1"/>
    <col min="12303" max="12303" width="6.375" style="3" customWidth="1"/>
    <col min="12304" max="12304" width="13.25" style="3" customWidth="1"/>
    <col min="12305" max="12305" width="14.5" style="3" customWidth="1"/>
    <col min="12306" max="12306" width="15.625" style="3" customWidth="1"/>
    <col min="12307" max="12307" width="9" style="3"/>
    <col min="12308" max="12308" width="18.125" style="3" customWidth="1"/>
    <col min="12309" max="12544" width="9" style="3"/>
    <col min="12545" max="12545" width="2.625" style="3" customWidth="1"/>
    <col min="12546" max="12546" width="13.875" style="3" bestFit="1" customWidth="1"/>
    <col min="12547" max="12547" width="13.875" style="3" customWidth="1"/>
    <col min="12548" max="12549" width="12.625" style="3" customWidth="1"/>
    <col min="12550" max="12550" width="44" style="3" bestFit="1" customWidth="1"/>
    <col min="12551" max="12551" width="6.25" style="3" customWidth="1"/>
    <col min="12552" max="12552" width="9.875" style="3" bestFit="1" customWidth="1"/>
    <col min="12553" max="12553" width="8.5" style="3" bestFit="1" customWidth="1"/>
    <col min="12554" max="12554" width="9.25" style="3" bestFit="1" customWidth="1"/>
    <col min="12555" max="12555" width="45.625" style="3" bestFit="1" customWidth="1"/>
    <col min="12556" max="12556" width="29.375" style="3" bestFit="1" customWidth="1"/>
    <col min="12557" max="12557" width="38.375" style="3" customWidth="1"/>
    <col min="12558" max="12558" width="22.75" style="3" bestFit="1" customWidth="1"/>
    <col min="12559" max="12559" width="6.375" style="3" customWidth="1"/>
    <col min="12560" max="12560" width="13.25" style="3" customWidth="1"/>
    <col min="12561" max="12561" width="14.5" style="3" customWidth="1"/>
    <col min="12562" max="12562" width="15.625" style="3" customWidth="1"/>
    <col min="12563" max="12563" width="9" style="3"/>
    <col min="12564" max="12564" width="18.125" style="3" customWidth="1"/>
    <col min="12565" max="12800" width="9" style="3"/>
    <col min="12801" max="12801" width="2.625" style="3" customWidth="1"/>
    <col min="12802" max="12802" width="13.875" style="3" bestFit="1" customWidth="1"/>
    <col min="12803" max="12803" width="13.875" style="3" customWidth="1"/>
    <col min="12804" max="12805" width="12.625" style="3" customWidth="1"/>
    <col min="12806" max="12806" width="44" style="3" bestFit="1" customWidth="1"/>
    <col min="12807" max="12807" width="6.25" style="3" customWidth="1"/>
    <col min="12808" max="12808" width="9.875" style="3" bestFit="1" customWidth="1"/>
    <col min="12809" max="12809" width="8.5" style="3" bestFit="1" customWidth="1"/>
    <col min="12810" max="12810" width="9.25" style="3" bestFit="1" customWidth="1"/>
    <col min="12811" max="12811" width="45.625" style="3" bestFit="1" customWidth="1"/>
    <col min="12812" max="12812" width="29.375" style="3" bestFit="1" customWidth="1"/>
    <col min="12813" max="12813" width="38.375" style="3" customWidth="1"/>
    <col min="12814" max="12814" width="22.75" style="3" bestFit="1" customWidth="1"/>
    <col min="12815" max="12815" width="6.375" style="3" customWidth="1"/>
    <col min="12816" max="12816" width="13.25" style="3" customWidth="1"/>
    <col min="12817" max="12817" width="14.5" style="3" customWidth="1"/>
    <col min="12818" max="12818" width="15.625" style="3" customWidth="1"/>
    <col min="12819" max="12819" width="9" style="3"/>
    <col min="12820" max="12820" width="18.125" style="3" customWidth="1"/>
    <col min="12821" max="13056" width="9" style="3"/>
    <col min="13057" max="13057" width="2.625" style="3" customWidth="1"/>
    <col min="13058" max="13058" width="13.875" style="3" bestFit="1" customWidth="1"/>
    <col min="13059" max="13059" width="13.875" style="3" customWidth="1"/>
    <col min="13060" max="13061" width="12.625" style="3" customWidth="1"/>
    <col min="13062" max="13062" width="44" style="3" bestFit="1" customWidth="1"/>
    <col min="13063" max="13063" width="6.25" style="3" customWidth="1"/>
    <col min="13064" max="13064" width="9.875" style="3" bestFit="1" customWidth="1"/>
    <col min="13065" max="13065" width="8.5" style="3" bestFit="1" customWidth="1"/>
    <col min="13066" max="13066" width="9.25" style="3" bestFit="1" customWidth="1"/>
    <col min="13067" max="13067" width="45.625" style="3" bestFit="1" customWidth="1"/>
    <col min="13068" max="13068" width="29.375" style="3" bestFit="1" customWidth="1"/>
    <col min="13069" max="13069" width="38.375" style="3" customWidth="1"/>
    <col min="13070" max="13070" width="22.75" style="3" bestFit="1" customWidth="1"/>
    <col min="13071" max="13071" width="6.375" style="3" customWidth="1"/>
    <col min="13072" max="13072" width="13.25" style="3" customWidth="1"/>
    <col min="13073" max="13073" width="14.5" style="3" customWidth="1"/>
    <col min="13074" max="13074" width="15.625" style="3" customWidth="1"/>
    <col min="13075" max="13075" width="9" style="3"/>
    <col min="13076" max="13076" width="18.125" style="3" customWidth="1"/>
    <col min="13077" max="13312" width="9" style="3"/>
    <col min="13313" max="13313" width="2.625" style="3" customWidth="1"/>
    <col min="13314" max="13314" width="13.875" style="3" bestFit="1" customWidth="1"/>
    <col min="13315" max="13315" width="13.875" style="3" customWidth="1"/>
    <col min="13316" max="13317" width="12.625" style="3" customWidth="1"/>
    <col min="13318" max="13318" width="44" style="3" bestFit="1" customWidth="1"/>
    <col min="13319" max="13319" width="6.25" style="3" customWidth="1"/>
    <col min="13320" max="13320" width="9.875" style="3" bestFit="1" customWidth="1"/>
    <col min="13321" max="13321" width="8.5" style="3" bestFit="1" customWidth="1"/>
    <col min="13322" max="13322" width="9.25" style="3" bestFit="1" customWidth="1"/>
    <col min="13323" max="13323" width="45.625" style="3" bestFit="1" customWidth="1"/>
    <col min="13324" max="13324" width="29.375" style="3" bestFit="1" customWidth="1"/>
    <col min="13325" max="13325" width="38.375" style="3" customWidth="1"/>
    <col min="13326" max="13326" width="22.75" style="3" bestFit="1" customWidth="1"/>
    <col min="13327" max="13327" width="6.375" style="3" customWidth="1"/>
    <col min="13328" max="13328" width="13.25" style="3" customWidth="1"/>
    <col min="13329" max="13329" width="14.5" style="3" customWidth="1"/>
    <col min="13330" max="13330" width="15.625" style="3" customWidth="1"/>
    <col min="13331" max="13331" width="9" style="3"/>
    <col min="13332" max="13332" width="18.125" style="3" customWidth="1"/>
    <col min="13333" max="13568" width="9" style="3"/>
    <col min="13569" max="13569" width="2.625" style="3" customWidth="1"/>
    <col min="13570" max="13570" width="13.875" style="3" bestFit="1" customWidth="1"/>
    <col min="13571" max="13571" width="13.875" style="3" customWidth="1"/>
    <col min="13572" max="13573" width="12.625" style="3" customWidth="1"/>
    <col min="13574" max="13574" width="44" style="3" bestFit="1" customWidth="1"/>
    <col min="13575" max="13575" width="6.25" style="3" customWidth="1"/>
    <col min="13576" max="13576" width="9.875" style="3" bestFit="1" customWidth="1"/>
    <col min="13577" max="13577" width="8.5" style="3" bestFit="1" customWidth="1"/>
    <col min="13578" max="13578" width="9.25" style="3" bestFit="1" customWidth="1"/>
    <col min="13579" max="13579" width="45.625" style="3" bestFit="1" customWidth="1"/>
    <col min="13580" max="13580" width="29.375" style="3" bestFit="1" customWidth="1"/>
    <col min="13581" max="13581" width="38.375" style="3" customWidth="1"/>
    <col min="13582" max="13582" width="22.75" style="3" bestFit="1" customWidth="1"/>
    <col min="13583" max="13583" width="6.375" style="3" customWidth="1"/>
    <col min="13584" max="13584" width="13.25" style="3" customWidth="1"/>
    <col min="13585" max="13585" width="14.5" style="3" customWidth="1"/>
    <col min="13586" max="13586" width="15.625" style="3" customWidth="1"/>
    <col min="13587" max="13587" width="9" style="3"/>
    <col min="13588" max="13588" width="18.125" style="3" customWidth="1"/>
    <col min="13589" max="13824" width="9" style="3"/>
    <col min="13825" max="13825" width="2.625" style="3" customWidth="1"/>
    <col min="13826" max="13826" width="13.875" style="3" bestFit="1" customWidth="1"/>
    <col min="13827" max="13827" width="13.875" style="3" customWidth="1"/>
    <col min="13828" max="13829" width="12.625" style="3" customWidth="1"/>
    <col min="13830" max="13830" width="44" style="3" bestFit="1" customWidth="1"/>
    <col min="13831" max="13831" width="6.25" style="3" customWidth="1"/>
    <col min="13832" max="13832" width="9.875" style="3" bestFit="1" customWidth="1"/>
    <col min="13833" max="13833" width="8.5" style="3" bestFit="1" customWidth="1"/>
    <col min="13834" max="13834" width="9.25" style="3" bestFit="1" customWidth="1"/>
    <col min="13835" max="13835" width="45.625" style="3" bestFit="1" customWidth="1"/>
    <col min="13836" max="13836" width="29.375" style="3" bestFit="1" customWidth="1"/>
    <col min="13837" max="13837" width="38.375" style="3" customWidth="1"/>
    <col min="13838" max="13838" width="22.75" style="3" bestFit="1" customWidth="1"/>
    <col min="13839" max="13839" width="6.375" style="3" customWidth="1"/>
    <col min="13840" max="13840" width="13.25" style="3" customWidth="1"/>
    <col min="13841" max="13841" width="14.5" style="3" customWidth="1"/>
    <col min="13842" max="13842" width="15.625" style="3" customWidth="1"/>
    <col min="13843" max="13843" width="9" style="3"/>
    <col min="13844" max="13844" width="18.125" style="3" customWidth="1"/>
    <col min="13845" max="14080" width="9" style="3"/>
    <col min="14081" max="14081" width="2.625" style="3" customWidth="1"/>
    <col min="14082" max="14082" width="13.875" style="3" bestFit="1" customWidth="1"/>
    <col min="14083" max="14083" width="13.875" style="3" customWidth="1"/>
    <col min="14084" max="14085" width="12.625" style="3" customWidth="1"/>
    <col min="14086" max="14086" width="44" style="3" bestFit="1" customWidth="1"/>
    <col min="14087" max="14087" width="6.25" style="3" customWidth="1"/>
    <col min="14088" max="14088" width="9.875" style="3" bestFit="1" customWidth="1"/>
    <col min="14089" max="14089" width="8.5" style="3" bestFit="1" customWidth="1"/>
    <col min="14090" max="14090" width="9.25" style="3" bestFit="1" customWidth="1"/>
    <col min="14091" max="14091" width="45.625" style="3" bestFit="1" customWidth="1"/>
    <col min="14092" max="14092" width="29.375" style="3" bestFit="1" customWidth="1"/>
    <col min="14093" max="14093" width="38.375" style="3" customWidth="1"/>
    <col min="14094" max="14094" width="22.75" style="3" bestFit="1" customWidth="1"/>
    <col min="14095" max="14095" width="6.375" style="3" customWidth="1"/>
    <col min="14096" max="14096" width="13.25" style="3" customWidth="1"/>
    <col min="14097" max="14097" width="14.5" style="3" customWidth="1"/>
    <col min="14098" max="14098" width="15.625" style="3" customWidth="1"/>
    <col min="14099" max="14099" width="9" style="3"/>
    <col min="14100" max="14100" width="18.125" style="3" customWidth="1"/>
    <col min="14101" max="14336" width="9" style="3"/>
    <col min="14337" max="14337" width="2.625" style="3" customWidth="1"/>
    <col min="14338" max="14338" width="13.875" style="3" bestFit="1" customWidth="1"/>
    <col min="14339" max="14339" width="13.875" style="3" customWidth="1"/>
    <col min="14340" max="14341" width="12.625" style="3" customWidth="1"/>
    <col min="14342" max="14342" width="44" style="3" bestFit="1" customWidth="1"/>
    <col min="14343" max="14343" width="6.25" style="3" customWidth="1"/>
    <col min="14344" max="14344" width="9.875" style="3" bestFit="1" customWidth="1"/>
    <col min="14345" max="14345" width="8.5" style="3" bestFit="1" customWidth="1"/>
    <col min="14346" max="14346" width="9.25" style="3" bestFit="1" customWidth="1"/>
    <col min="14347" max="14347" width="45.625" style="3" bestFit="1" customWidth="1"/>
    <col min="14348" max="14348" width="29.375" style="3" bestFit="1" customWidth="1"/>
    <col min="14349" max="14349" width="38.375" style="3" customWidth="1"/>
    <col min="14350" max="14350" width="22.75" style="3" bestFit="1" customWidth="1"/>
    <col min="14351" max="14351" width="6.375" style="3" customWidth="1"/>
    <col min="14352" max="14352" width="13.25" style="3" customWidth="1"/>
    <col min="14353" max="14353" width="14.5" style="3" customWidth="1"/>
    <col min="14354" max="14354" width="15.625" style="3" customWidth="1"/>
    <col min="14355" max="14355" width="9" style="3"/>
    <col min="14356" max="14356" width="18.125" style="3" customWidth="1"/>
    <col min="14357" max="14592" width="9" style="3"/>
    <col min="14593" max="14593" width="2.625" style="3" customWidth="1"/>
    <col min="14594" max="14594" width="13.875" style="3" bestFit="1" customWidth="1"/>
    <col min="14595" max="14595" width="13.875" style="3" customWidth="1"/>
    <col min="14596" max="14597" width="12.625" style="3" customWidth="1"/>
    <col min="14598" max="14598" width="44" style="3" bestFit="1" customWidth="1"/>
    <col min="14599" max="14599" width="6.25" style="3" customWidth="1"/>
    <col min="14600" max="14600" width="9.875" style="3" bestFit="1" customWidth="1"/>
    <col min="14601" max="14601" width="8.5" style="3" bestFit="1" customWidth="1"/>
    <col min="14602" max="14602" width="9.25" style="3" bestFit="1" customWidth="1"/>
    <col min="14603" max="14603" width="45.625" style="3" bestFit="1" customWidth="1"/>
    <col min="14604" max="14604" width="29.375" style="3" bestFit="1" customWidth="1"/>
    <col min="14605" max="14605" width="38.375" style="3" customWidth="1"/>
    <col min="14606" max="14606" width="22.75" style="3" bestFit="1" customWidth="1"/>
    <col min="14607" max="14607" width="6.375" style="3" customWidth="1"/>
    <col min="14608" max="14608" width="13.25" style="3" customWidth="1"/>
    <col min="14609" max="14609" width="14.5" style="3" customWidth="1"/>
    <col min="14610" max="14610" width="15.625" style="3" customWidth="1"/>
    <col min="14611" max="14611" width="9" style="3"/>
    <col min="14612" max="14612" width="18.125" style="3" customWidth="1"/>
    <col min="14613" max="14848" width="9" style="3"/>
    <col min="14849" max="14849" width="2.625" style="3" customWidth="1"/>
    <col min="14850" max="14850" width="13.875" style="3" bestFit="1" customWidth="1"/>
    <col min="14851" max="14851" width="13.875" style="3" customWidth="1"/>
    <col min="14852" max="14853" width="12.625" style="3" customWidth="1"/>
    <col min="14854" max="14854" width="44" style="3" bestFit="1" customWidth="1"/>
    <col min="14855" max="14855" width="6.25" style="3" customWidth="1"/>
    <col min="14856" max="14856" width="9.875" style="3" bestFit="1" customWidth="1"/>
    <col min="14857" max="14857" width="8.5" style="3" bestFit="1" customWidth="1"/>
    <col min="14858" max="14858" width="9.25" style="3" bestFit="1" customWidth="1"/>
    <col min="14859" max="14859" width="45.625" style="3" bestFit="1" customWidth="1"/>
    <col min="14860" max="14860" width="29.375" style="3" bestFit="1" customWidth="1"/>
    <col min="14861" max="14861" width="38.375" style="3" customWidth="1"/>
    <col min="14862" max="14862" width="22.75" style="3" bestFit="1" customWidth="1"/>
    <col min="14863" max="14863" width="6.375" style="3" customWidth="1"/>
    <col min="14864" max="14864" width="13.25" style="3" customWidth="1"/>
    <col min="14865" max="14865" width="14.5" style="3" customWidth="1"/>
    <col min="14866" max="14866" width="15.625" style="3" customWidth="1"/>
    <col min="14867" max="14867" width="9" style="3"/>
    <col min="14868" max="14868" width="18.125" style="3" customWidth="1"/>
    <col min="14869" max="15104" width="9" style="3"/>
    <col min="15105" max="15105" width="2.625" style="3" customWidth="1"/>
    <col min="15106" max="15106" width="13.875" style="3" bestFit="1" customWidth="1"/>
    <col min="15107" max="15107" width="13.875" style="3" customWidth="1"/>
    <col min="15108" max="15109" width="12.625" style="3" customWidth="1"/>
    <col min="15110" max="15110" width="44" style="3" bestFit="1" customWidth="1"/>
    <col min="15111" max="15111" width="6.25" style="3" customWidth="1"/>
    <col min="15112" max="15112" width="9.875" style="3" bestFit="1" customWidth="1"/>
    <col min="15113" max="15113" width="8.5" style="3" bestFit="1" customWidth="1"/>
    <col min="15114" max="15114" width="9.25" style="3" bestFit="1" customWidth="1"/>
    <col min="15115" max="15115" width="45.625" style="3" bestFit="1" customWidth="1"/>
    <col min="15116" max="15116" width="29.375" style="3" bestFit="1" customWidth="1"/>
    <col min="15117" max="15117" width="38.375" style="3" customWidth="1"/>
    <col min="15118" max="15118" width="22.75" style="3" bestFit="1" customWidth="1"/>
    <col min="15119" max="15119" width="6.375" style="3" customWidth="1"/>
    <col min="15120" max="15120" width="13.25" style="3" customWidth="1"/>
    <col min="15121" max="15121" width="14.5" style="3" customWidth="1"/>
    <col min="15122" max="15122" width="15.625" style="3" customWidth="1"/>
    <col min="15123" max="15123" width="9" style="3"/>
    <col min="15124" max="15124" width="18.125" style="3" customWidth="1"/>
    <col min="15125" max="15360" width="9" style="3"/>
    <col min="15361" max="15361" width="2.625" style="3" customWidth="1"/>
    <col min="15362" max="15362" width="13.875" style="3" bestFit="1" customWidth="1"/>
    <col min="15363" max="15363" width="13.875" style="3" customWidth="1"/>
    <col min="15364" max="15365" width="12.625" style="3" customWidth="1"/>
    <col min="15366" max="15366" width="44" style="3" bestFit="1" customWidth="1"/>
    <col min="15367" max="15367" width="6.25" style="3" customWidth="1"/>
    <col min="15368" max="15368" width="9.875" style="3" bestFit="1" customWidth="1"/>
    <col min="15369" max="15369" width="8.5" style="3" bestFit="1" customWidth="1"/>
    <col min="15370" max="15370" width="9.25" style="3" bestFit="1" customWidth="1"/>
    <col min="15371" max="15371" width="45.625" style="3" bestFit="1" customWidth="1"/>
    <col min="15372" max="15372" width="29.375" style="3" bestFit="1" customWidth="1"/>
    <col min="15373" max="15373" width="38.375" style="3" customWidth="1"/>
    <col min="15374" max="15374" width="22.75" style="3" bestFit="1" customWidth="1"/>
    <col min="15375" max="15375" width="6.375" style="3" customWidth="1"/>
    <col min="15376" max="15376" width="13.25" style="3" customWidth="1"/>
    <col min="15377" max="15377" width="14.5" style="3" customWidth="1"/>
    <col min="15378" max="15378" width="15.625" style="3" customWidth="1"/>
    <col min="15379" max="15379" width="9" style="3"/>
    <col min="15380" max="15380" width="18.125" style="3" customWidth="1"/>
    <col min="15381" max="15616" width="9" style="3"/>
    <col min="15617" max="15617" width="2.625" style="3" customWidth="1"/>
    <col min="15618" max="15618" width="13.875" style="3" bestFit="1" customWidth="1"/>
    <col min="15619" max="15619" width="13.875" style="3" customWidth="1"/>
    <col min="15620" max="15621" width="12.625" style="3" customWidth="1"/>
    <col min="15622" max="15622" width="44" style="3" bestFit="1" customWidth="1"/>
    <col min="15623" max="15623" width="6.25" style="3" customWidth="1"/>
    <col min="15624" max="15624" width="9.875" style="3" bestFit="1" customWidth="1"/>
    <col min="15625" max="15625" width="8.5" style="3" bestFit="1" customWidth="1"/>
    <col min="15626" max="15626" width="9.25" style="3" bestFit="1" customWidth="1"/>
    <col min="15627" max="15627" width="45.625" style="3" bestFit="1" customWidth="1"/>
    <col min="15628" max="15628" width="29.375" style="3" bestFit="1" customWidth="1"/>
    <col min="15629" max="15629" width="38.375" style="3" customWidth="1"/>
    <col min="15630" max="15630" width="22.75" style="3" bestFit="1" customWidth="1"/>
    <col min="15631" max="15631" width="6.375" style="3" customWidth="1"/>
    <col min="15632" max="15632" width="13.25" style="3" customWidth="1"/>
    <col min="15633" max="15633" width="14.5" style="3" customWidth="1"/>
    <col min="15634" max="15634" width="15.625" style="3" customWidth="1"/>
    <col min="15635" max="15635" width="9" style="3"/>
    <col min="15636" max="15636" width="18.125" style="3" customWidth="1"/>
    <col min="15637" max="15872" width="9" style="3"/>
    <col min="15873" max="15873" width="2.625" style="3" customWidth="1"/>
    <col min="15874" max="15874" width="13.875" style="3" bestFit="1" customWidth="1"/>
    <col min="15875" max="15875" width="13.875" style="3" customWidth="1"/>
    <col min="15876" max="15877" width="12.625" style="3" customWidth="1"/>
    <col min="15878" max="15878" width="44" style="3" bestFit="1" customWidth="1"/>
    <col min="15879" max="15879" width="6.25" style="3" customWidth="1"/>
    <col min="15880" max="15880" width="9.875" style="3" bestFit="1" customWidth="1"/>
    <col min="15881" max="15881" width="8.5" style="3" bestFit="1" customWidth="1"/>
    <col min="15882" max="15882" width="9.25" style="3" bestFit="1" customWidth="1"/>
    <col min="15883" max="15883" width="45.625" style="3" bestFit="1" customWidth="1"/>
    <col min="15884" max="15884" width="29.375" style="3" bestFit="1" customWidth="1"/>
    <col min="15885" max="15885" width="38.375" style="3" customWidth="1"/>
    <col min="15886" max="15886" width="22.75" style="3" bestFit="1" customWidth="1"/>
    <col min="15887" max="15887" width="6.375" style="3" customWidth="1"/>
    <col min="15888" max="15888" width="13.25" style="3" customWidth="1"/>
    <col min="15889" max="15889" width="14.5" style="3" customWidth="1"/>
    <col min="15890" max="15890" width="15.625" style="3" customWidth="1"/>
    <col min="15891" max="15891" width="9" style="3"/>
    <col min="15892" max="15892" width="18.125" style="3" customWidth="1"/>
    <col min="15893" max="16128" width="9" style="3"/>
    <col min="16129" max="16129" width="2.625" style="3" customWidth="1"/>
    <col min="16130" max="16130" width="13.875" style="3" bestFit="1" customWidth="1"/>
    <col min="16131" max="16131" width="13.875" style="3" customWidth="1"/>
    <col min="16132" max="16133" width="12.625" style="3" customWidth="1"/>
    <col min="16134" max="16134" width="44" style="3" bestFit="1" customWidth="1"/>
    <col min="16135" max="16135" width="6.25" style="3" customWidth="1"/>
    <col min="16136" max="16136" width="9.875" style="3" bestFit="1" customWidth="1"/>
    <col min="16137" max="16137" width="8.5" style="3" bestFit="1" customWidth="1"/>
    <col min="16138" max="16138" width="9.25" style="3" bestFit="1" customWidth="1"/>
    <col min="16139" max="16139" width="45.625" style="3" bestFit="1" customWidth="1"/>
    <col min="16140" max="16140" width="29.375" style="3" bestFit="1" customWidth="1"/>
    <col min="16141" max="16141" width="38.375" style="3" customWidth="1"/>
    <col min="16142" max="16142" width="22.75" style="3" bestFit="1" customWidth="1"/>
    <col min="16143" max="16143" width="6.375" style="3" customWidth="1"/>
    <col min="16144" max="16144" width="13.25" style="3" customWidth="1"/>
    <col min="16145" max="16145" width="14.5" style="3" customWidth="1"/>
    <col min="16146" max="16146" width="15.625" style="3" customWidth="1"/>
    <col min="16147" max="16147" width="9" style="3"/>
    <col min="16148" max="16148" width="18.125" style="3" customWidth="1"/>
    <col min="16149" max="16384" width="9" style="3"/>
  </cols>
  <sheetData>
    <row r="2" spans="2:18" ht="20.100000000000001" customHeight="1">
      <c r="B2" s="1" t="s">
        <v>0</v>
      </c>
      <c r="C2" s="1"/>
      <c r="D2" s="1"/>
      <c r="E2" s="1"/>
      <c r="F2" s="2" t="s">
        <v>7939</v>
      </c>
      <c r="H2" s="4" t="s">
        <v>2</v>
      </c>
      <c r="I2" s="5"/>
      <c r="J2" s="6"/>
      <c r="K2" s="125">
        <f>SUM(I:I)</f>
        <v>440880</v>
      </c>
    </row>
    <row r="3" spans="2:18" ht="20.100000000000001" customHeight="1">
      <c r="B3" s="1" t="s">
        <v>3</v>
      </c>
      <c r="C3" s="1"/>
      <c r="D3" s="1"/>
      <c r="E3" s="1"/>
      <c r="F3" s="14" t="s">
        <v>7807</v>
      </c>
    </row>
    <row r="4" spans="2:18" ht="20.100000000000001" customHeight="1">
      <c r="B4" s="1" t="s">
        <v>5</v>
      </c>
      <c r="C4" s="1"/>
      <c r="D4" s="1"/>
      <c r="E4" s="1"/>
      <c r="F4" s="14">
        <v>201948</v>
      </c>
    </row>
    <row r="5" spans="2:18" ht="20.100000000000001" customHeight="1">
      <c r="B5" s="1" t="s">
        <v>6</v>
      </c>
      <c r="C5" s="1"/>
      <c r="D5" s="1"/>
      <c r="E5" s="1"/>
      <c r="F5" s="15">
        <v>44920</v>
      </c>
    </row>
    <row r="6" spans="2:18" ht="20.100000000000001" customHeight="1">
      <c r="B6" s="1" t="s">
        <v>8</v>
      </c>
      <c r="C6" s="1"/>
      <c r="D6" s="1"/>
      <c r="E6" s="1"/>
      <c r="F6" s="15"/>
    </row>
    <row r="8" spans="2:18" s="9" customFormat="1" ht="19.5" customHeight="1">
      <c r="B8" s="16" t="s">
        <v>9</v>
      </c>
      <c r="C8" s="16"/>
      <c r="D8" s="16" t="s">
        <v>10</v>
      </c>
      <c r="E8" s="16" t="s">
        <v>11</v>
      </c>
      <c r="F8" s="17" t="s">
        <v>12</v>
      </c>
      <c r="G8" s="51" t="s">
        <v>13</v>
      </c>
      <c r="H8" s="383" t="s">
        <v>14</v>
      </c>
      <c r="I8" s="384" t="s">
        <v>15</v>
      </c>
      <c r="J8" s="18" t="s">
        <v>16</v>
      </c>
      <c r="K8" s="17" t="s">
        <v>17</v>
      </c>
      <c r="L8" s="17" t="s">
        <v>18</v>
      </c>
      <c r="M8" s="17" t="s">
        <v>19</v>
      </c>
      <c r="N8" s="16" t="s">
        <v>20</v>
      </c>
      <c r="O8" s="16" t="s">
        <v>21</v>
      </c>
      <c r="P8" s="17" t="s">
        <v>22</v>
      </c>
      <c r="Q8" s="184" t="s">
        <v>23</v>
      </c>
      <c r="R8" s="184" t="s">
        <v>24</v>
      </c>
    </row>
    <row r="9" spans="2:18" ht="19.5" customHeight="1">
      <c r="B9" s="1606"/>
      <c r="C9" s="1606">
        <v>1</v>
      </c>
      <c r="D9" s="16" t="s">
        <v>662</v>
      </c>
      <c r="E9" s="16" t="s">
        <v>662</v>
      </c>
      <c r="F9" s="54" t="s">
        <v>7940</v>
      </c>
      <c r="G9" s="54">
        <v>1</v>
      </c>
      <c r="H9" s="278"/>
      <c r="I9" s="278">
        <f>G9*H9</f>
        <v>0</v>
      </c>
      <c r="J9" s="295"/>
      <c r="K9" s="847"/>
      <c r="L9" s="2282" t="s">
        <v>7941</v>
      </c>
      <c r="M9" s="17"/>
      <c r="N9" s="17"/>
      <c r="O9" s="54"/>
      <c r="P9" s="295"/>
      <c r="Q9" s="1395"/>
      <c r="R9" s="21"/>
    </row>
    <row r="10" spans="2:18" ht="19.5" customHeight="1">
      <c r="B10" s="27" t="s">
        <v>7811</v>
      </c>
      <c r="C10" s="170">
        <v>2</v>
      </c>
      <c r="D10" s="186" t="s">
        <v>492</v>
      </c>
      <c r="E10" s="186" t="s">
        <v>492</v>
      </c>
      <c r="F10" s="54" t="s">
        <v>7942</v>
      </c>
      <c r="G10" s="54">
        <v>1</v>
      </c>
      <c r="H10" s="54">
        <v>10500</v>
      </c>
      <c r="I10" s="278">
        <f t="shared" ref="I10:I48" si="0">G10*H10</f>
        <v>10500</v>
      </c>
      <c r="J10" s="17"/>
      <c r="K10" s="54" t="s">
        <v>7943</v>
      </c>
      <c r="L10" s="1231" t="s">
        <v>7814</v>
      </c>
      <c r="M10" s="17"/>
      <c r="N10" s="17"/>
      <c r="O10" s="54"/>
      <c r="P10" s="295"/>
      <c r="Q10" s="1395"/>
      <c r="R10" s="21">
        <v>44904</v>
      </c>
    </row>
    <row r="11" spans="2:18" ht="19.5" customHeight="1">
      <c r="B11" s="34"/>
      <c r="C11" s="170">
        <v>2</v>
      </c>
      <c r="D11" s="16" t="s">
        <v>492</v>
      </c>
      <c r="E11" s="16" t="s">
        <v>492</v>
      </c>
      <c r="F11" s="54" t="s">
        <v>7815</v>
      </c>
      <c r="G11" s="54">
        <v>1</v>
      </c>
      <c r="H11" s="54">
        <v>2121</v>
      </c>
      <c r="I11" s="278">
        <f t="shared" si="0"/>
        <v>2121</v>
      </c>
      <c r="J11" s="17"/>
      <c r="K11" s="54" t="s">
        <v>7816</v>
      </c>
      <c r="L11" s="1231" t="s">
        <v>7814</v>
      </c>
      <c r="M11" s="17"/>
      <c r="N11" s="17"/>
      <c r="O11" s="54"/>
      <c r="P11" s="295"/>
      <c r="Q11" s="1395"/>
      <c r="R11" s="21">
        <v>44897</v>
      </c>
    </row>
    <row r="12" spans="2:18" ht="19.5" customHeight="1">
      <c r="B12" s="34"/>
      <c r="C12" s="170">
        <v>2</v>
      </c>
      <c r="D12" s="16" t="s">
        <v>492</v>
      </c>
      <c r="E12" s="16" t="s">
        <v>492</v>
      </c>
      <c r="F12" s="54" t="s">
        <v>7817</v>
      </c>
      <c r="G12" s="54">
        <v>1</v>
      </c>
      <c r="H12" s="54">
        <v>4357</v>
      </c>
      <c r="I12" s="278">
        <f t="shared" si="0"/>
        <v>4357</v>
      </c>
      <c r="J12" s="17"/>
      <c r="K12" s="54" t="s">
        <v>7818</v>
      </c>
      <c r="L12" s="1231" t="s">
        <v>7814</v>
      </c>
      <c r="M12" s="17"/>
      <c r="N12" s="17"/>
      <c r="O12" s="54"/>
      <c r="P12" s="295"/>
      <c r="Q12" s="1395"/>
      <c r="R12" s="21">
        <v>44904</v>
      </c>
    </row>
    <row r="13" spans="2:18" ht="19.5" customHeight="1">
      <c r="B13" s="34"/>
      <c r="C13" s="170">
        <v>2</v>
      </c>
      <c r="D13" s="16" t="s">
        <v>492</v>
      </c>
      <c r="E13" s="16" t="s">
        <v>492</v>
      </c>
      <c r="F13" s="54" t="s">
        <v>7819</v>
      </c>
      <c r="G13" s="54">
        <v>1</v>
      </c>
      <c r="H13" s="54">
        <v>4445</v>
      </c>
      <c r="I13" s="278">
        <f t="shared" si="0"/>
        <v>4445</v>
      </c>
      <c r="J13" s="17"/>
      <c r="K13" s="54" t="s">
        <v>7820</v>
      </c>
      <c r="L13" s="1231" t="s">
        <v>7814</v>
      </c>
      <c r="M13" s="17"/>
      <c r="N13" s="17"/>
      <c r="O13" s="54"/>
      <c r="P13" s="295"/>
      <c r="Q13" s="1395"/>
      <c r="R13" s="21">
        <v>44904</v>
      </c>
    </row>
    <row r="14" spans="2:18" ht="19.5" customHeight="1">
      <c r="B14" s="34"/>
      <c r="C14" s="170">
        <v>2</v>
      </c>
      <c r="D14" s="16" t="s">
        <v>492</v>
      </c>
      <c r="E14" s="16" t="s">
        <v>492</v>
      </c>
      <c r="F14" s="54" t="s">
        <v>7821</v>
      </c>
      <c r="G14" s="54">
        <v>2</v>
      </c>
      <c r="H14" s="54">
        <v>1329</v>
      </c>
      <c r="I14" s="278">
        <f t="shared" si="0"/>
        <v>2658</v>
      </c>
      <c r="J14" s="17"/>
      <c r="K14" s="54" t="s">
        <v>7822</v>
      </c>
      <c r="L14" s="1231" t="s">
        <v>7814</v>
      </c>
      <c r="M14" s="17"/>
      <c r="N14" s="17"/>
      <c r="O14" s="54"/>
      <c r="P14" s="295"/>
      <c r="Q14" s="1395"/>
      <c r="R14" s="21">
        <v>44897</v>
      </c>
    </row>
    <row r="15" spans="2:18" ht="19.5" customHeight="1">
      <c r="B15" s="34"/>
      <c r="C15" s="170">
        <v>2</v>
      </c>
      <c r="D15" s="16" t="s">
        <v>492</v>
      </c>
      <c r="E15" s="16" t="s">
        <v>492</v>
      </c>
      <c r="F15" s="54" t="s">
        <v>7823</v>
      </c>
      <c r="G15" s="54">
        <v>2</v>
      </c>
      <c r="H15" s="54">
        <v>2850</v>
      </c>
      <c r="I15" s="278">
        <f t="shared" si="0"/>
        <v>5700</v>
      </c>
      <c r="J15" s="17"/>
      <c r="K15" s="54" t="s">
        <v>7824</v>
      </c>
      <c r="L15" s="1231" t="s">
        <v>7814</v>
      </c>
      <c r="M15" s="17"/>
      <c r="N15" s="17"/>
      <c r="O15" s="54"/>
      <c r="P15" s="295"/>
      <c r="Q15" s="1395"/>
      <c r="R15" s="21">
        <v>44897</v>
      </c>
    </row>
    <row r="16" spans="2:18" ht="19.5" customHeight="1">
      <c r="B16" s="34"/>
      <c r="C16" s="170">
        <v>2</v>
      </c>
      <c r="D16" s="16" t="s">
        <v>492</v>
      </c>
      <c r="E16" s="16" t="s">
        <v>492</v>
      </c>
      <c r="F16" s="54" t="s">
        <v>7825</v>
      </c>
      <c r="G16" s="54">
        <v>2</v>
      </c>
      <c r="H16" s="54">
        <v>1580</v>
      </c>
      <c r="I16" s="278">
        <f t="shared" si="0"/>
        <v>3160</v>
      </c>
      <c r="J16" s="17"/>
      <c r="K16" s="54" t="s">
        <v>5180</v>
      </c>
      <c r="L16" s="2244" t="s">
        <v>7814</v>
      </c>
      <c r="M16" s="17"/>
      <c r="N16" s="17"/>
      <c r="O16" s="54"/>
      <c r="P16" s="295"/>
      <c r="Q16" s="1395"/>
      <c r="R16" s="21">
        <v>44897</v>
      </c>
    </row>
    <row r="17" spans="2:18" ht="19.5" customHeight="1">
      <c r="B17" s="34"/>
      <c r="C17" s="170">
        <v>2</v>
      </c>
      <c r="D17" s="16" t="s">
        <v>492</v>
      </c>
      <c r="E17" s="16" t="s">
        <v>492</v>
      </c>
      <c r="F17" s="54" t="s">
        <v>7944</v>
      </c>
      <c r="G17" s="54">
        <v>2</v>
      </c>
      <c r="H17" s="54">
        <v>1310</v>
      </c>
      <c r="I17" s="278">
        <f t="shared" si="0"/>
        <v>2620</v>
      </c>
      <c r="J17" s="17"/>
      <c r="K17" s="54" t="s">
        <v>7945</v>
      </c>
      <c r="L17" s="1231" t="s">
        <v>7814</v>
      </c>
      <c r="M17" s="17"/>
      <c r="N17" s="56"/>
      <c r="O17" s="54"/>
      <c r="P17" s="295"/>
      <c r="Q17" s="1395"/>
      <c r="R17" s="21">
        <v>44897</v>
      </c>
    </row>
    <row r="18" spans="2:18" ht="19.5" customHeight="1">
      <c r="B18" s="34"/>
      <c r="C18" s="170">
        <v>2</v>
      </c>
      <c r="D18" s="16" t="s">
        <v>492</v>
      </c>
      <c r="E18" s="16" t="s">
        <v>492</v>
      </c>
      <c r="F18" s="54" t="s">
        <v>7827</v>
      </c>
      <c r="G18" s="54">
        <v>1</v>
      </c>
      <c r="H18" s="54">
        <v>594</v>
      </c>
      <c r="I18" s="278">
        <f t="shared" si="0"/>
        <v>594</v>
      </c>
      <c r="J18" s="295"/>
      <c r="K18" s="54" t="s">
        <v>7828</v>
      </c>
      <c r="L18" s="2245" t="s">
        <v>7814</v>
      </c>
      <c r="M18" s="17"/>
      <c r="N18" s="56"/>
      <c r="O18" s="54"/>
      <c r="P18" s="295"/>
      <c r="Q18" s="1395"/>
      <c r="R18" s="21">
        <v>44897</v>
      </c>
    </row>
    <row r="19" spans="2:18" ht="19.5" customHeight="1">
      <c r="B19" s="34"/>
      <c r="C19" s="170">
        <v>2</v>
      </c>
      <c r="D19" s="16" t="s">
        <v>492</v>
      </c>
      <c r="E19" s="16" t="s">
        <v>492</v>
      </c>
      <c r="F19" s="54" t="s">
        <v>1136</v>
      </c>
      <c r="G19" s="54">
        <v>2</v>
      </c>
      <c r="H19" s="54">
        <v>70</v>
      </c>
      <c r="I19" s="278">
        <f t="shared" si="0"/>
        <v>140</v>
      </c>
      <c r="J19" s="295"/>
      <c r="K19" s="54" t="s">
        <v>1137</v>
      </c>
      <c r="L19" s="2245" t="s">
        <v>7814</v>
      </c>
      <c r="M19" s="17"/>
      <c r="N19" s="17"/>
      <c r="O19" s="54"/>
      <c r="P19" s="295"/>
      <c r="Q19" s="1395"/>
      <c r="R19" s="21">
        <v>44897</v>
      </c>
    </row>
    <row r="20" spans="2:18" ht="19.5" customHeight="1">
      <c r="B20" s="34"/>
      <c r="C20" s="170">
        <v>2</v>
      </c>
      <c r="D20" s="16" t="s">
        <v>492</v>
      </c>
      <c r="E20" s="16" t="s">
        <v>492</v>
      </c>
      <c r="F20" s="54" t="s">
        <v>7829</v>
      </c>
      <c r="G20" s="54">
        <v>2</v>
      </c>
      <c r="H20" s="54">
        <v>226</v>
      </c>
      <c r="I20" s="278">
        <f t="shared" si="0"/>
        <v>452</v>
      </c>
      <c r="J20" s="295"/>
      <c r="K20" s="54" t="s">
        <v>5524</v>
      </c>
      <c r="L20" s="2245" t="s">
        <v>7814</v>
      </c>
      <c r="M20" s="17"/>
      <c r="N20" s="17"/>
      <c r="O20" s="54"/>
      <c r="P20" s="295"/>
      <c r="Q20" s="1395"/>
      <c r="R20" s="21">
        <v>44897</v>
      </c>
    </row>
    <row r="21" spans="2:18" ht="19.5" customHeight="1">
      <c r="B21" s="34"/>
      <c r="C21" s="170">
        <v>2</v>
      </c>
      <c r="D21" s="16" t="s">
        <v>492</v>
      </c>
      <c r="E21" s="16" t="s">
        <v>492</v>
      </c>
      <c r="F21" s="54" t="s">
        <v>7830</v>
      </c>
      <c r="G21" s="54">
        <v>5</v>
      </c>
      <c r="H21" s="54">
        <v>26</v>
      </c>
      <c r="I21" s="278">
        <f t="shared" si="0"/>
        <v>130</v>
      </c>
      <c r="J21" s="295"/>
      <c r="K21" s="54" t="s">
        <v>7831</v>
      </c>
      <c r="L21" s="2245" t="s">
        <v>7814</v>
      </c>
      <c r="M21" s="17"/>
      <c r="N21" s="17"/>
      <c r="O21" s="54"/>
      <c r="P21" s="295"/>
      <c r="Q21" s="1395"/>
      <c r="R21" s="21">
        <v>44897</v>
      </c>
    </row>
    <row r="22" spans="2:18" ht="19.5" customHeight="1">
      <c r="B22" s="34"/>
      <c r="C22" s="170">
        <v>2</v>
      </c>
      <c r="D22" s="16" t="s">
        <v>492</v>
      </c>
      <c r="E22" s="16" t="s">
        <v>492</v>
      </c>
      <c r="F22" s="54" t="s">
        <v>7832</v>
      </c>
      <c r="G22" s="54">
        <v>1</v>
      </c>
      <c r="H22" s="54">
        <v>623</v>
      </c>
      <c r="I22" s="278">
        <f t="shared" si="0"/>
        <v>623</v>
      </c>
      <c r="J22" s="17"/>
      <c r="K22" s="54" t="s">
        <v>7745</v>
      </c>
      <c r="L22" s="2245" t="s">
        <v>7814</v>
      </c>
      <c r="M22" s="17"/>
      <c r="N22" s="17"/>
      <c r="O22" s="54"/>
      <c r="P22" s="295"/>
      <c r="Q22" s="1395"/>
      <c r="R22" s="21">
        <v>44897</v>
      </c>
    </row>
    <row r="23" spans="2:18" s="120" customFormat="1" ht="19.5" customHeight="1">
      <c r="B23" s="34"/>
      <c r="C23" s="170">
        <v>2</v>
      </c>
      <c r="D23" s="73" t="s">
        <v>492</v>
      </c>
      <c r="E23" s="73" t="s">
        <v>492</v>
      </c>
      <c r="F23" s="54" t="s">
        <v>7833</v>
      </c>
      <c r="G23" s="54">
        <v>2</v>
      </c>
      <c r="H23" s="54">
        <v>171</v>
      </c>
      <c r="I23" s="278">
        <f t="shared" si="0"/>
        <v>342</v>
      </c>
      <c r="J23" s="295"/>
      <c r="K23" s="54" t="s">
        <v>1137</v>
      </c>
      <c r="L23" s="2245" t="s">
        <v>7814</v>
      </c>
      <c r="M23" s="2234"/>
      <c r="N23" s="2254"/>
      <c r="O23" s="2255"/>
      <c r="P23" s="2256"/>
      <c r="Q23" s="2257"/>
      <c r="R23" s="21">
        <v>44897</v>
      </c>
    </row>
    <row r="24" spans="2:18" ht="19.5" customHeight="1">
      <c r="B24" s="34"/>
      <c r="C24" s="170">
        <v>2</v>
      </c>
      <c r="D24" s="16" t="s">
        <v>492</v>
      </c>
      <c r="E24" s="16" t="s">
        <v>492</v>
      </c>
      <c r="F24" s="54" t="s">
        <v>7946</v>
      </c>
      <c r="G24" s="54">
        <v>2</v>
      </c>
      <c r="H24" s="54">
        <v>1720</v>
      </c>
      <c r="I24" s="278">
        <f t="shared" si="0"/>
        <v>3440</v>
      </c>
      <c r="J24" s="133"/>
      <c r="K24" s="54" t="s">
        <v>5548</v>
      </c>
      <c r="L24" s="2245" t="s">
        <v>7814</v>
      </c>
      <c r="M24" s="17"/>
      <c r="N24" s="17"/>
      <c r="O24" s="54"/>
      <c r="P24" s="295"/>
      <c r="Q24" s="1395"/>
      <c r="R24" s="21">
        <v>44897</v>
      </c>
    </row>
    <row r="25" spans="2:18" ht="19.5" customHeight="1">
      <c r="B25" s="42"/>
      <c r="C25" s="170">
        <v>2</v>
      </c>
      <c r="D25" s="16" t="s">
        <v>492</v>
      </c>
      <c r="E25" s="16" t="s">
        <v>492</v>
      </c>
      <c r="F25" s="54" t="s">
        <v>7834</v>
      </c>
      <c r="G25" s="54">
        <v>2</v>
      </c>
      <c r="H25" s="54">
        <v>1465</v>
      </c>
      <c r="I25" s="278">
        <f t="shared" si="0"/>
        <v>2930</v>
      </c>
      <c r="J25" s="295"/>
      <c r="K25" s="54" t="s">
        <v>5281</v>
      </c>
      <c r="L25" s="2245" t="s">
        <v>7814</v>
      </c>
      <c r="M25" s="17"/>
      <c r="N25" s="17"/>
      <c r="O25" s="54"/>
      <c r="P25" s="295"/>
      <c r="Q25" s="1395"/>
      <c r="R25" s="21">
        <v>44897</v>
      </c>
    </row>
    <row r="26" spans="2:18" ht="19.5" customHeight="1">
      <c r="B26" s="27" t="s">
        <v>7847</v>
      </c>
      <c r="C26" s="170">
        <v>3</v>
      </c>
      <c r="D26" s="16" t="s">
        <v>492</v>
      </c>
      <c r="E26" s="16" t="s">
        <v>492</v>
      </c>
      <c r="F26" s="54" t="s">
        <v>7855</v>
      </c>
      <c r="G26" s="54">
        <v>1</v>
      </c>
      <c r="H26" s="54">
        <v>860</v>
      </c>
      <c r="I26" s="278">
        <f t="shared" si="0"/>
        <v>860</v>
      </c>
      <c r="J26" s="295"/>
      <c r="K26" s="54" t="s">
        <v>7856</v>
      </c>
      <c r="L26" s="2245" t="s">
        <v>7814</v>
      </c>
      <c r="M26" s="17"/>
      <c r="N26" s="17"/>
      <c r="O26" s="54"/>
      <c r="P26" s="295"/>
      <c r="Q26" s="1395"/>
      <c r="R26" s="21">
        <v>44897</v>
      </c>
    </row>
    <row r="27" spans="2:18" ht="19.5" customHeight="1">
      <c r="B27" s="34"/>
      <c r="C27" s="170">
        <v>3</v>
      </c>
      <c r="D27" s="16" t="s">
        <v>492</v>
      </c>
      <c r="E27" s="16" t="s">
        <v>492</v>
      </c>
      <c r="F27" s="54" t="s">
        <v>6902</v>
      </c>
      <c r="G27" s="54">
        <v>5</v>
      </c>
      <c r="H27" s="54">
        <v>51</v>
      </c>
      <c r="I27" s="278">
        <f t="shared" si="0"/>
        <v>255</v>
      </c>
      <c r="J27" s="295"/>
      <c r="K27" s="54" t="s">
        <v>6903</v>
      </c>
      <c r="L27" s="2245" t="s">
        <v>7814</v>
      </c>
      <c r="M27" s="17"/>
      <c r="N27" s="17"/>
      <c r="O27" s="54"/>
      <c r="P27" s="295"/>
      <c r="Q27" s="1395"/>
      <c r="R27" s="21">
        <v>44897</v>
      </c>
    </row>
    <row r="28" spans="2:18" ht="19.5" customHeight="1">
      <c r="B28" s="34"/>
      <c r="C28" s="170">
        <v>3</v>
      </c>
      <c r="D28" s="16" t="s">
        <v>492</v>
      </c>
      <c r="E28" s="16" t="s">
        <v>492</v>
      </c>
      <c r="F28" s="54" t="s">
        <v>5558</v>
      </c>
      <c r="G28" s="54">
        <v>2</v>
      </c>
      <c r="H28" s="54">
        <v>220</v>
      </c>
      <c r="I28" s="278">
        <f t="shared" si="0"/>
        <v>440</v>
      </c>
      <c r="J28" s="295"/>
      <c r="K28" s="54" t="s">
        <v>5222</v>
      </c>
      <c r="L28" s="2245" t="s">
        <v>7814</v>
      </c>
      <c r="M28" s="17"/>
      <c r="N28" s="17"/>
      <c r="O28" s="54"/>
      <c r="P28" s="295"/>
      <c r="Q28" s="1395"/>
      <c r="R28" s="21">
        <v>44897</v>
      </c>
    </row>
    <row r="29" spans="2:18" ht="19.5" customHeight="1">
      <c r="B29" s="34"/>
      <c r="C29" s="170">
        <v>3</v>
      </c>
      <c r="D29" s="16" t="s">
        <v>492</v>
      </c>
      <c r="E29" s="16" t="s">
        <v>492</v>
      </c>
      <c r="F29" s="54" t="s">
        <v>1233</v>
      </c>
      <c r="G29" s="54">
        <v>2</v>
      </c>
      <c r="H29" s="54">
        <v>160</v>
      </c>
      <c r="I29" s="278">
        <f t="shared" si="0"/>
        <v>320</v>
      </c>
      <c r="J29" s="295"/>
      <c r="K29" s="54" t="s">
        <v>633</v>
      </c>
      <c r="L29" s="2245" t="s">
        <v>7814</v>
      </c>
      <c r="M29" s="17"/>
      <c r="N29" s="17"/>
      <c r="O29" s="54"/>
      <c r="P29" s="295"/>
      <c r="Q29" s="1395"/>
      <c r="R29" s="21">
        <v>44897</v>
      </c>
    </row>
    <row r="30" spans="2:18" ht="19.5" customHeight="1">
      <c r="B30" s="34"/>
      <c r="C30" s="170">
        <v>3</v>
      </c>
      <c r="D30" s="16" t="s">
        <v>492</v>
      </c>
      <c r="E30" s="16" t="s">
        <v>492</v>
      </c>
      <c r="F30" s="54" t="s">
        <v>883</v>
      </c>
      <c r="G30" s="54">
        <v>2</v>
      </c>
      <c r="H30" s="54">
        <v>180</v>
      </c>
      <c r="I30" s="278">
        <f t="shared" si="0"/>
        <v>360</v>
      </c>
      <c r="J30" s="295"/>
      <c r="K30" s="54" t="s">
        <v>882</v>
      </c>
      <c r="L30" s="2245" t="s">
        <v>7814</v>
      </c>
      <c r="M30" s="17"/>
      <c r="N30" s="17"/>
      <c r="O30" s="54"/>
      <c r="P30" s="295"/>
      <c r="Q30" s="1395"/>
      <c r="R30" s="21">
        <v>44897</v>
      </c>
    </row>
    <row r="31" spans="2:18" ht="19.5" customHeight="1">
      <c r="B31" s="34"/>
      <c r="C31" s="170">
        <v>3</v>
      </c>
      <c r="D31" s="16" t="s">
        <v>492</v>
      </c>
      <c r="E31" s="16" t="s">
        <v>492</v>
      </c>
      <c r="F31" s="54" t="s">
        <v>3456</v>
      </c>
      <c r="G31" s="54">
        <v>2</v>
      </c>
      <c r="H31" s="54">
        <v>210</v>
      </c>
      <c r="I31" s="278">
        <f t="shared" si="0"/>
        <v>420</v>
      </c>
      <c r="J31" s="295"/>
      <c r="K31" s="54" t="s">
        <v>882</v>
      </c>
      <c r="L31" s="2245" t="s">
        <v>7814</v>
      </c>
      <c r="M31" s="17"/>
      <c r="N31" s="17"/>
      <c r="O31" s="54"/>
      <c r="P31" s="295"/>
      <c r="Q31" s="1395"/>
      <c r="R31" s="21">
        <v>44897</v>
      </c>
    </row>
    <row r="32" spans="2:18" ht="19.5" customHeight="1">
      <c r="B32" s="34"/>
      <c r="C32" s="170">
        <v>3</v>
      </c>
      <c r="D32" s="16" t="s">
        <v>492</v>
      </c>
      <c r="E32" s="16" t="s">
        <v>492</v>
      </c>
      <c r="F32" s="54" t="s">
        <v>1138</v>
      </c>
      <c r="G32" s="54">
        <v>2</v>
      </c>
      <c r="H32" s="54">
        <v>2970</v>
      </c>
      <c r="I32" s="278">
        <f t="shared" si="0"/>
        <v>5940</v>
      </c>
      <c r="J32" s="295"/>
      <c r="K32" s="54" t="s">
        <v>1139</v>
      </c>
      <c r="L32" s="2245" t="s">
        <v>7814</v>
      </c>
      <c r="M32" s="17"/>
      <c r="N32" s="17"/>
      <c r="O32" s="54"/>
      <c r="P32" s="295"/>
      <c r="Q32" s="1395"/>
      <c r="R32" s="21">
        <v>44897</v>
      </c>
    </row>
    <row r="33" spans="2:18" ht="19.5" customHeight="1">
      <c r="B33" s="34"/>
      <c r="C33" s="170">
        <v>3</v>
      </c>
      <c r="D33" s="16" t="s">
        <v>492</v>
      </c>
      <c r="E33" s="16" t="s">
        <v>492</v>
      </c>
      <c r="F33" s="54" t="s">
        <v>5557</v>
      </c>
      <c r="G33" s="54">
        <v>2</v>
      </c>
      <c r="H33" s="54">
        <v>270</v>
      </c>
      <c r="I33" s="278">
        <f t="shared" si="0"/>
        <v>540</v>
      </c>
      <c r="J33" s="295"/>
      <c r="K33" s="54" t="s">
        <v>1236</v>
      </c>
      <c r="L33" s="2245" t="s">
        <v>7814</v>
      </c>
      <c r="M33" s="17"/>
      <c r="N33" s="17"/>
      <c r="O33" s="54"/>
      <c r="P33" s="295"/>
      <c r="Q33" s="1395"/>
      <c r="R33" s="21">
        <v>44897</v>
      </c>
    </row>
    <row r="34" spans="2:18" ht="19.5" customHeight="1">
      <c r="B34" s="34"/>
      <c r="C34" s="170">
        <v>3</v>
      </c>
      <c r="D34" s="16" t="s">
        <v>492</v>
      </c>
      <c r="E34" s="16" t="s">
        <v>492</v>
      </c>
      <c r="F34" s="54" t="s">
        <v>7947</v>
      </c>
      <c r="G34" s="54">
        <v>1</v>
      </c>
      <c r="H34" s="54">
        <v>3122</v>
      </c>
      <c r="I34" s="278">
        <f t="shared" si="0"/>
        <v>3122</v>
      </c>
      <c r="J34" s="295"/>
      <c r="K34" s="54" t="s">
        <v>2443</v>
      </c>
      <c r="L34" s="2245" t="s">
        <v>7814</v>
      </c>
      <c r="M34" s="17"/>
      <c r="N34" s="17"/>
      <c r="O34" s="54"/>
      <c r="P34" s="295"/>
      <c r="Q34" s="1395"/>
      <c r="R34" s="21">
        <v>44897</v>
      </c>
    </row>
    <row r="35" spans="2:18" ht="19.5" customHeight="1">
      <c r="B35" s="34"/>
      <c r="C35" s="170">
        <v>3</v>
      </c>
      <c r="D35" s="16" t="s">
        <v>492</v>
      </c>
      <c r="E35" s="16" t="s">
        <v>492</v>
      </c>
      <c r="F35" s="54" t="s">
        <v>7848</v>
      </c>
      <c r="G35" s="54">
        <v>2</v>
      </c>
      <c r="H35" s="54">
        <v>190</v>
      </c>
      <c r="I35" s="278">
        <f t="shared" si="0"/>
        <v>380</v>
      </c>
      <c r="J35" s="295"/>
      <c r="K35" s="54" t="s">
        <v>7849</v>
      </c>
      <c r="L35" s="2245" t="s">
        <v>7814</v>
      </c>
      <c r="M35" s="17"/>
      <c r="N35" s="17"/>
      <c r="O35" s="54"/>
      <c r="P35" s="295"/>
      <c r="Q35" s="1395"/>
      <c r="R35" s="21">
        <v>44897</v>
      </c>
    </row>
    <row r="36" spans="2:18" ht="19.5" customHeight="1">
      <c r="B36" s="34"/>
      <c r="C36" s="170">
        <v>3</v>
      </c>
      <c r="D36" s="16" t="s">
        <v>492</v>
      </c>
      <c r="E36" s="16" t="s">
        <v>492</v>
      </c>
      <c r="F36" s="54" t="s">
        <v>7850</v>
      </c>
      <c r="G36" s="54">
        <v>1</v>
      </c>
      <c r="H36" s="54">
        <v>320</v>
      </c>
      <c r="I36" s="278">
        <f t="shared" si="0"/>
        <v>320</v>
      </c>
      <c r="J36" s="295"/>
      <c r="K36" s="54" t="s">
        <v>7851</v>
      </c>
      <c r="L36" s="2245" t="s">
        <v>7814</v>
      </c>
      <c r="M36" s="17"/>
      <c r="N36" s="17"/>
      <c r="O36" s="54"/>
      <c r="P36" s="295"/>
      <c r="Q36" s="1395"/>
      <c r="R36" s="21">
        <v>44897</v>
      </c>
    </row>
    <row r="37" spans="2:18" ht="19.5" customHeight="1">
      <c r="B37" s="34"/>
      <c r="C37" s="170">
        <v>3</v>
      </c>
      <c r="D37" s="16" t="s">
        <v>492</v>
      </c>
      <c r="E37" s="16" t="s">
        <v>492</v>
      </c>
      <c r="F37" s="54" t="s">
        <v>1237</v>
      </c>
      <c r="G37" s="54">
        <v>1</v>
      </c>
      <c r="H37" s="54">
        <v>270</v>
      </c>
      <c r="I37" s="278">
        <f t="shared" si="0"/>
        <v>270</v>
      </c>
      <c r="J37" s="295"/>
      <c r="K37" s="54" t="s">
        <v>939</v>
      </c>
      <c r="L37" s="2245" t="s">
        <v>7814</v>
      </c>
      <c r="M37" s="17"/>
      <c r="N37" s="17"/>
      <c r="O37" s="54"/>
      <c r="P37" s="295"/>
      <c r="Q37" s="1395"/>
      <c r="R37" s="21">
        <v>44897</v>
      </c>
    </row>
    <row r="38" spans="2:18" s="120" customFormat="1" ht="19.5" customHeight="1">
      <c r="B38" s="34"/>
      <c r="C38" s="170">
        <v>3</v>
      </c>
      <c r="D38" s="73" t="s">
        <v>96</v>
      </c>
      <c r="E38" s="73" t="s">
        <v>80</v>
      </c>
      <c r="F38" s="91" t="s">
        <v>7858</v>
      </c>
      <c r="G38" s="91">
        <v>2</v>
      </c>
      <c r="H38" s="156">
        <v>4200</v>
      </c>
      <c r="I38" s="278">
        <f t="shared" si="0"/>
        <v>8400</v>
      </c>
      <c r="J38" s="133"/>
      <c r="K38" s="91" t="s">
        <v>727</v>
      </c>
      <c r="L38" s="2282"/>
      <c r="M38" s="93"/>
      <c r="N38" s="57">
        <v>44894</v>
      </c>
      <c r="O38" s="91"/>
      <c r="P38" s="2283">
        <v>44904</v>
      </c>
      <c r="Q38" s="57">
        <v>44903</v>
      </c>
      <c r="R38" s="74">
        <v>44903</v>
      </c>
    </row>
    <row r="39" spans="2:18" s="120" customFormat="1" ht="19.5" customHeight="1">
      <c r="B39" s="34"/>
      <c r="C39" s="170">
        <v>3</v>
      </c>
      <c r="D39" s="73" t="s">
        <v>96</v>
      </c>
      <c r="E39" s="73" t="s">
        <v>80</v>
      </c>
      <c r="F39" s="91" t="s">
        <v>7859</v>
      </c>
      <c r="G39" s="91">
        <v>2</v>
      </c>
      <c r="H39" s="156">
        <v>1970</v>
      </c>
      <c r="I39" s="278">
        <f t="shared" si="0"/>
        <v>3940</v>
      </c>
      <c r="J39" s="133"/>
      <c r="K39" s="91" t="s">
        <v>1145</v>
      </c>
      <c r="L39" s="2282"/>
      <c r="M39" s="93"/>
      <c r="N39" s="57">
        <v>44894</v>
      </c>
      <c r="O39" s="91"/>
      <c r="P39" s="2283">
        <v>44904</v>
      </c>
      <c r="Q39" s="57">
        <v>44903</v>
      </c>
      <c r="R39" s="74">
        <v>44903</v>
      </c>
    </row>
    <row r="40" spans="2:18" ht="19.5" customHeight="1">
      <c r="B40" s="34" t="s">
        <v>7948</v>
      </c>
      <c r="C40" s="170">
        <v>4</v>
      </c>
      <c r="D40" s="16" t="s">
        <v>492</v>
      </c>
      <c r="E40" s="16" t="s">
        <v>492</v>
      </c>
      <c r="F40" s="54" t="s">
        <v>7866</v>
      </c>
      <c r="G40" s="54">
        <v>1</v>
      </c>
      <c r="H40" s="54">
        <v>2065</v>
      </c>
      <c r="I40" s="278">
        <f t="shared" si="0"/>
        <v>2065</v>
      </c>
      <c r="J40" s="295"/>
      <c r="K40" s="54" t="s">
        <v>7867</v>
      </c>
      <c r="L40" s="2245" t="s">
        <v>7814</v>
      </c>
      <c r="M40" s="17"/>
      <c r="N40" s="17"/>
      <c r="O40" s="54"/>
      <c r="P40" s="295"/>
      <c r="Q40" s="1395"/>
      <c r="R40" s="21">
        <v>44897</v>
      </c>
    </row>
    <row r="41" spans="2:18" ht="19.5" customHeight="1">
      <c r="B41" s="34"/>
      <c r="C41" s="170">
        <v>4</v>
      </c>
      <c r="D41" s="16" t="s">
        <v>492</v>
      </c>
      <c r="E41" s="16" t="s">
        <v>492</v>
      </c>
      <c r="F41" s="54" t="s">
        <v>7868</v>
      </c>
      <c r="G41" s="54">
        <v>1</v>
      </c>
      <c r="H41" s="54">
        <v>1414</v>
      </c>
      <c r="I41" s="278">
        <f t="shared" si="0"/>
        <v>1414</v>
      </c>
      <c r="J41" s="295"/>
      <c r="K41" s="54" t="s">
        <v>7869</v>
      </c>
      <c r="L41" s="2245" t="s">
        <v>7814</v>
      </c>
      <c r="M41" s="17"/>
      <c r="N41" s="56"/>
      <c r="O41" s="54"/>
      <c r="P41" s="295"/>
      <c r="Q41" s="1395"/>
      <c r="R41" s="21">
        <v>44897</v>
      </c>
    </row>
    <row r="42" spans="2:18" ht="19.5" customHeight="1">
      <c r="B42" s="42"/>
      <c r="C42" s="170">
        <v>4</v>
      </c>
      <c r="D42" s="16" t="s">
        <v>492</v>
      </c>
      <c r="E42" s="16" t="s">
        <v>492</v>
      </c>
      <c r="F42" s="54" t="s">
        <v>5217</v>
      </c>
      <c r="G42" s="54">
        <v>4</v>
      </c>
      <c r="H42" s="54">
        <v>360</v>
      </c>
      <c r="I42" s="278">
        <f t="shared" si="0"/>
        <v>1440</v>
      </c>
      <c r="J42" s="295"/>
      <c r="K42" s="54" t="s">
        <v>5218</v>
      </c>
      <c r="L42" s="2245" t="s">
        <v>7814</v>
      </c>
      <c r="M42" s="17"/>
      <c r="N42" s="56"/>
      <c r="O42" s="54"/>
      <c r="P42" s="295"/>
      <c r="Q42" s="1395"/>
      <c r="R42" s="21">
        <v>44897</v>
      </c>
    </row>
    <row r="43" spans="2:18" ht="19.5" customHeight="1">
      <c r="B43" s="27" t="s">
        <v>7873</v>
      </c>
      <c r="C43" s="1606">
        <v>2</v>
      </c>
      <c r="D43" s="16" t="s">
        <v>492</v>
      </c>
      <c r="E43" s="16" t="s">
        <v>492</v>
      </c>
      <c r="F43" s="54" t="s">
        <v>2444</v>
      </c>
      <c r="G43" s="54">
        <v>1</v>
      </c>
      <c r="H43" s="54">
        <v>251</v>
      </c>
      <c r="I43" s="278">
        <f t="shared" si="0"/>
        <v>251</v>
      </c>
      <c r="J43" s="295"/>
      <c r="K43" s="54" t="s">
        <v>2445</v>
      </c>
      <c r="L43" s="2245" t="s">
        <v>7814</v>
      </c>
      <c r="M43" s="17"/>
      <c r="N43" s="17"/>
      <c r="O43" s="54"/>
      <c r="P43" s="295"/>
      <c r="Q43" s="1395"/>
      <c r="R43" s="21">
        <v>44897</v>
      </c>
    </row>
    <row r="44" spans="2:18" ht="19.5" customHeight="1">
      <c r="B44" s="34"/>
      <c r="C44" s="1606">
        <v>2</v>
      </c>
      <c r="D44" s="16" t="s">
        <v>492</v>
      </c>
      <c r="E44" s="16" t="s">
        <v>492</v>
      </c>
      <c r="F44" s="54" t="s">
        <v>1695</v>
      </c>
      <c r="G44" s="54">
        <v>1</v>
      </c>
      <c r="H44" s="54">
        <v>958</v>
      </c>
      <c r="I44" s="278">
        <f t="shared" si="0"/>
        <v>958</v>
      </c>
      <c r="J44" s="295"/>
      <c r="K44" s="54" t="s">
        <v>1696</v>
      </c>
      <c r="L44" s="2245" t="s">
        <v>7814</v>
      </c>
      <c r="M44" s="170"/>
      <c r="N44" s="170"/>
      <c r="O44" s="1039"/>
      <c r="P44" s="2012"/>
      <c r="Q44" s="2250"/>
      <c r="R44" s="21">
        <v>44897</v>
      </c>
    </row>
    <row r="45" spans="2:18" ht="19.5" customHeight="1">
      <c r="B45" s="34"/>
      <c r="C45" s="1606">
        <v>2</v>
      </c>
      <c r="D45" s="16" t="s">
        <v>492</v>
      </c>
      <c r="E45" s="16" t="s">
        <v>492</v>
      </c>
      <c r="F45" s="54" t="s">
        <v>481</v>
      </c>
      <c r="G45" s="54">
        <v>1</v>
      </c>
      <c r="H45" s="54">
        <v>5117</v>
      </c>
      <c r="I45" s="278">
        <f t="shared" si="0"/>
        <v>5117</v>
      </c>
      <c r="J45" s="295"/>
      <c r="K45" s="54" t="s">
        <v>482</v>
      </c>
      <c r="L45" s="2245" t="s">
        <v>7814</v>
      </c>
      <c r="M45" s="170"/>
      <c r="N45" s="170"/>
      <c r="O45" s="1039"/>
      <c r="P45" s="2012"/>
      <c r="Q45" s="2250"/>
      <c r="R45" s="21">
        <v>44897</v>
      </c>
    </row>
    <row r="46" spans="2:18" ht="19.5" customHeight="1">
      <c r="B46" s="34"/>
      <c r="C46" s="1606">
        <v>2</v>
      </c>
      <c r="D46" s="16" t="s">
        <v>492</v>
      </c>
      <c r="E46" s="16" t="s">
        <v>492</v>
      </c>
      <c r="F46" s="54" t="s">
        <v>2293</v>
      </c>
      <c r="G46" s="54">
        <v>1</v>
      </c>
      <c r="H46" s="54">
        <v>3491</v>
      </c>
      <c r="I46" s="278">
        <f t="shared" si="0"/>
        <v>3491</v>
      </c>
      <c r="J46" s="295"/>
      <c r="K46" s="54" t="s">
        <v>1662</v>
      </c>
      <c r="L46" s="2245" t="s">
        <v>7814</v>
      </c>
      <c r="M46" s="170"/>
      <c r="N46" s="170"/>
      <c r="O46" s="1039"/>
      <c r="P46" s="2012"/>
      <c r="Q46" s="2250"/>
      <c r="R46" s="21">
        <v>44897</v>
      </c>
    </row>
    <row r="47" spans="2:18" ht="19.5" customHeight="1">
      <c r="B47" s="42"/>
      <c r="C47" s="2251">
        <v>2</v>
      </c>
      <c r="D47" s="186" t="s">
        <v>492</v>
      </c>
      <c r="E47" s="186" t="s">
        <v>492</v>
      </c>
      <c r="F47" s="54" t="s">
        <v>6722</v>
      </c>
      <c r="G47" s="54">
        <v>1</v>
      </c>
      <c r="H47" s="54">
        <v>6365</v>
      </c>
      <c r="I47" s="278">
        <f t="shared" si="0"/>
        <v>6365</v>
      </c>
      <c r="J47" s="295"/>
      <c r="K47" s="54" t="s">
        <v>6723</v>
      </c>
      <c r="L47" s="2245" t="s">
        <v>7814</v>
      </c>
      <c r="M47" s="170"/>
      <c r="N47" s="170"/>
      <c r="O47" s="1039"/>
      <c r="P47" s="2012"/>
      <c r="Q47" s="2250"/>
      <c r="R47" s="21">
        <v>44897</v>
      </c>
    </row>
    <row r="48" spans="2:18" ht="19.5" customHeight="1">
      <c r="B48" s="17"/>
      <c r="C48" s="17">
        <v>10</v>
      </c>
      <c r="D48" s="17" t="s">
        <v>662</v>
      </c>
      <c r="E48" s="17" t="s">
        <v>662</v>
      </c>
      <c r="F48" s="54" t="s">
        <v>1410</v>
      </c>
      <c r="G48" s="51">
        <v>50</v>
      </c>
      <c r="H48" s="1181">
        <v>5000</v>
      </c>
      <c r="I48" s="278">
        <f t="shared" si="0"/>
        <v>250000</v>
      </c>
      <c r="J48" s="295"/>
      <c r="K48" s="54"/>
      <c r="L48" s="17"/>
      <c r="M48" s="17"/>
      <c r="N48" s="17"/>
      <c r="O48" s="54"/>
      <c r="P48" s="295"/>
      <c r="Q48" s="1395"/>
      <c r="R48" s="184"/>
    </row>
    <row r="49" spans="2:18" ht="19.5" customHeight="1">
      <c r="B49" s="17"/>
      <c r="C49" s="17">
        <v>10</v>
      </c>
      <c r="D49" s="17" t="s">
        <v>662</v>
      </c>
      <c r="E49" s="17" t="s">
        <v>662</v>
      </c>
      <c r="F49" s="54" t="s">
        <v>664</v>
      </c>
      <c r="G49" s="51">
        <v>20</v>
      </c>
      <c r="H49" s="1181">
        <v>5000</v>
      </c>
      <c r="I49" s="278">
        <f>G49*H49</f>
        <v>100000</v>
      </c>
      <c r="J49" s="295"/>
      <c r="K49" s="54"/>
      <c r="L49" s="17"/>
      <c r="M49" s="17"/>
      <c r="N49" s="17"/>
      <c r="O49" s="54"/>
      <c r="P49" s="295"/>
      <c r="Q49" s="1395"/>
      <c r="R49" s="184"/>
    </row>
  </sheetData>
  <mergeCells count="10">
    <mergeCell ref="B10:B25"/>
    <mergeCell ref="B26:B39"/>
    <mergeCell ref="B40:B42"/>
    <mergeCell ref="B43:B47"/>
    <mergeCell ref="B2:E2"/>
    <mergeCell ref="H2:J2"/>
    <mergeCell ref="B3:E3"/>
    <mergeCell ref="B4:E4"/>
    <mergeCell ref="B5:E5"/>
    <mergeCell ref="B6:E6"/>
  </mergeCells>
  <phoneticPr fontId="3"/>
  <pageMargins left="0.2" right="0.2" top="0.75" bottom="0.75" header="0.3" footer="0.3"/>
  <pageSetup paperSize="9" orientation="landscape" r:id="rId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77389-3D7F-4D95-A0D5-DFC41A428937}">
  <dimension ref="A1:D6"/>
  <sheetViews>
    <sheetView view="pageBreakPreview" zoomScale="60" zoomScaleNormal="100" workbookViewId="0">
      <selection activeCell="F3" sqref="F3"/>
    </sheetView>
  </sheetViews>
  <sheetFormatPr defaultRowHeight="18.75"/>
  <cols>
    <col min="1" max="3" width="9" style="3"/>
    <col min="4" max="4" width="37.125" style="3" customWidth="1"/>
    <col min="5" max="259" width="9" style="3"/>
    <col min="260" max="260" width="37.125" style="3" customWidth="1"/>
    <col min="261" max="515" width="9" style="3"/>
    <col min="516" max="516" width="37.125" style="3" customWidth="1"/>
    <col min="517" max="771" width="9" style="3"/>
    <col min="772" max="772" width="37.125" style="3" customWidth="1"/>
    <col min="773" max="1027" width="9" style="3"/>
    <col min="1028" max="1028" width="37.125" style="3" customWidth="1"/>
    <col min="1029" max="1283" width="9" style="3"/>
    <col min="1284" max="1284" width="37.125" style="3" customWidth="1"/>
    <col min="1285" max="1539" width="9" style="3"/>
    <col min="1540" max="1540" width="37.125" style="3" customWidth="1"/>
    <col min="1541" max="1795" width="9" style="3"/>
    <col min="1796" max="1796" width="37.125" style="3" customWidth="1"/>
    <col min="1797" max="2051" width="9" style="3"/>
    <col min="2052" max="2052" width="37.125" style="3" customWidth="1"/>
    <col min="2053" max="2307" width="9" style="3"/>
    <col min="2308" max="2308" width="37.125" style="3" customWidth="1"/>
    <col min="2309" max="2563" width="9" style="3"/>
    <col min="2564" max="2564" width="37.125" style="3" customWidth="1"/>
    <col min="2565" max="2819" width="9" style="3"/>
    <col min="2820" max="2820" width="37.125" style="3" customWidth="1"/>
    <col min="2821" max="3075" width="9" style="3"/>
    <col min="3076" max="3076" width="37.125" style="3" customWidth="1"/>
    <col min="3077" max="3331" width="9" style="3"/>
    <col min="3332" max="3332" width="37.125" style="3" customWidth="1"/>
    <col min="3333" max="3587" width="9" style="3"/>
    <col min="3588" max="3588" width="37.125" style="3" customWidth="1"/>
    <col min="3589" max="3843" width="9" style="3"/>
    <col min="3844" max="3844" width="37.125" style="3" customWidth="1"/>
    <col min="3845" max="4099" width="9" style="3"/>
    <col min="4100" max="4100" width="37.125" style="3" customWidth="1"/>
    <col min="4101" max="4355" width="9" style="3"/>
    <col min="4356" max="4356" width="37.125" style="3" customWidth="1"/>
    <col min="4357" max="4611" width="9" style="3"/>
    <col min="4612" max="4612" width="37.125" style="3" customWidth="1"/>
    <col min="4613" max="4867" width="9" style="3"/>
    <col min="4868" max="4868" width="37.125" style="3" customWidth="1"/>
    <col min="4869" max="5123" width="9" style="3"/>
    <col min="5124" max="5124" width="37.125" style="3" customWidth="1"/>
    <col min="5125" max="5379" width="9" style="3"/>
    <col min="5380" max="5380" width="37.125" style="3" customWidth="1"/>
    <col min="5381" max="5635" width="9" style="3"/>
    <col min="5636" max="5636" width="37.125" style="3" customWidth="1"/>
    <col min="5637" max="5891" width="9" style="3"/>
    <col min="5892" max="5892" width="37.125" style="3" customWidth="1"/>
    <col min="5893" max="6147" width="9" style="3"/>
    <col min="6148" max="6148" width="37.125" style="3" customWidth="1"/>
    <col min="6149" max="6403" width="9" style="3"/>
    <col min="6404" max="6404" width="37.125" style="3" customWidth="1"/>
    <col min="6405" max="6659" width="9" style="3"/>
    <col min="6660" max="6660" width="37.125" style="3" customWidth="1"/>
    <col min="6661" max="6915" width="9" style="3"/>
    <col min="6916" max="6916" width="37.125" style="3" customWidth="1"/>
    <col min="6917" max="7171" width="9" style="3"/>
    <col min="7172" max="7172" width="37.125" style="3" customWidth="1"/>
    <col min="7173" max="7427" width="9" style="3"/>
    <col min="7428" max="7428" width="37.125" style="3" customWidth="1"/>
    <col min="7429" max="7683" width="9" style="3"/>
    <col min="7684" max="7684" width="37.125" style="3" customWidth="1"/>
    <col min="7685" max="7939" width="9" style="3"/>
    <col min="7940" max="7940" width="37.125" style="3" customWidth="1"/>
    <col min="7941" max="8195" width="9" style="3"/>
    <col min="8196" max="8196" width="37.125" style="3" customWidth="1"/>
    <col min="8197" max="8451" width="9" style="3"/>
    <col min="8452" max="8452" width="37.125" style="3" customWidth="1"/>
    <col min="8453" max="8707" width="9" style="3"/>
    <col min="8708" max="8708" width="37.125" style="3" customWidth="1"/>
    <col min="8709" max="8963" width="9" style="3"/>
    <col min="8964" max="8964" width="37.125" style="3" customWidth="1"/>
    <col min="8965" max="9219" width="9" style="3"/>
    <col min="9220" max="9220" width="37.125" style="3" customWidth="1"/>
    <col min="9221" max="9475" width="9" style="3"/>
    <col min="9476" max="9476" width="37.125" style="3" customWidth="1"/>
    <col min="9477" max="9731" width="9" style="3"/>
    <col min="9732" max="9732" width="37.125" style="3" customWidth="1"/>
    <col min="9733" max="9987" width="9" style="3"/>
    <col min="9988" max="9988" width="37.125" style="3" customWidth="1"/>
    <col min="9989" max="10243" width="9" style="3"/>
    <col min="10244" max="10244" width="37.125" style="3" customWidth="1"/>
    <col min="10245" max="10499" width="9" style="3"/>
    <col min="10500" max="10500" width="37.125" style="3" customWidth="1"/>
    <col min="10501" max="10755" width="9" style="3"/>
    <col min="10756" max="10756" width="37.125" style="3" customWidth="1"/>
    <col min="10757" max="11011" width="9" style="3"/>
    <col min="11012" max="11012" width="37.125" style="3" customWidth="1"/>
    <col min="11013" max="11267" width="9" style="3"/>
    <col min="11268" max="11268" width="37.125" style="3" customWidth="1"/>
    <col min="11269" max="11523" width="9" style="3"/>
    <col min="11524" max="11524" width="37.125" style="3" customWidth="1"/>
    <col min="11525" max="11779" width="9" style="3"/>
    <col min="11780" max="11780" width="37.125" style="3" customWidth="1"/>
    <col min="11781" max="12035" width="9" style="3"/>
    <col min="12036" max="12036" width="37.125" style="3" customWidth="1"/>
    <col min="12037" max="12291" width="9" style="3"/>
    <col min="12292" max="12292" width="37.125" style="3" customWidth="1"/>
    <col min="12293" max="12547" width="9" style="3"/>
    <col min="12548" max="12548" width="37.125" style="3" customWidth="1"/>
    <col min="12549" max="12803" width="9" style="3"/>
    <col min="12804" max="12804" width="37.125" style="3" customWidth="1"/>
    <col min="12805" max="13059" width="9" style="3"/>
    <col min="13060" max="13060" width="37.125" style="3" customWidth="1"/>
    <col min="13061" max="13315" width="9" style="3"/>
    <col min="13316" max="13316" width="37.125" style="3" customWidth="1"/>
    <col min="13317" max="13571" width="9" style="3"/>
    <col min="13572" max="13572" width="37.125" style="3" customWidth="1"/>
    <col min="13573" max="13827" width="9" style="3"/>
    <col min="13828" max="13828" width="37.125" style="3" customWidth="1"/>
    <col min="13829" max="14083" width="9" style="3"/>
    <col min="14084" max="14084" width="37.125" style="3" customWidth="1"/>
    <col min="14085" max="14339" width="9" style="3"/>
    <col min="14340" max="14340" width="37.125" style="3" customWidth="1"/>
    <col min="14341" max="14595" width="9" style="3"/>
    <col min="14596" max="14596" width="37.125" style="3" customWidth="1"/>
    <col min="14597" max="14851" width="9" style="3"/>
    <col min="14852" max="14852" width="37.125" style="3" customWidth="1"/>
    <col min="14853" max="15107" width="9" style="3"/>
    <col min="15108" max="15108" width="37.125" style="3" customWidth="1"/>
    <col min="15109" max="15363" width="9" style="3"/>
    <col min="15364" max="15364" width="37.125" style="3" customWidth="1"/>
    <col min="15365" max="15619" width="9" style="3"/>
    <col min="15620" max="15620" width="37.125" style="3" customWidth="1"/>
    <col min="15621" max="15875" width="9" style="3"/>
    <col min="15876" max="15876" width="37.125" style="3" customWidth="1"/>
    <col min="15877" max="16131" width="9" style="3"/>
    <col min="16132" max="16132" width="37.125" style="3" customWidth="1"/>
    <col min="16133" max="16384" width="9" style="3"/>
  </cols>
  <sheetData>
    <row r="1" spans="1:4" ht="24">
      <c r="A1" s="1609" t="s">
        <v>0</v>
      </c>
      <c r="B1" s="1609"/>
      <c r="C1" s="1609"/>
      <c r="D1" s="1610" t="s">
        <v>4338</v>
      </c>
    </row>
    <row r="2" spans="1:4" ht="24">
      <c r="A2" s="1609" t="s">
        <v>3</v>
      </c>
      <c r="B2" s="1609"/>
      <c r="C2" s="1609"/>
      <c r="D2" s="123" t="s">
        <v>4339</v>
      </c>
    </row>
    <row r="3" spans="1:4" ht="24">
      <c r="A3" s="1609" t="s">
        <v>5</v>
      </c>
      <c r="B3" s="1609"/>
      <c r="C3" s="1609"/>
      <c r="D3" s="123">
        <v>188700</v>
      </c>
    </row>
    <row r="4" spans="1:4" ht="24">
      <c r="A4" s="1609" t="s">
        <v>6</v>
      </c>
      <c r="B4" s="1609"/>
      <c r="C4" s="1609"/>
      <c r="D4" s="124"/>
    </row>
    <row r="5" spans="1:4" ht="24">
      <c r="A5" s="1609" t="s">
        <v>8</v>
      </c>
      <c r="B5" s="1609"/>
      <c r="C5" s="1609"/>
      <c r="D5" s="124"/>
    </row>
    <row r="6" spans="1:4">
      <c r="A6" s="9"/>
    </row>
  </sheetData>
  <mergeCells count="5">
    <mergeCell ref="A1:C1"/>
    <mergeCell ref="A2:C2"/>
    <mergeCell ref="A3:C3"/>
    <mergeCell ref="A4:C4"/>
    <mergeCell ref="A5:C5"/>
  </mergeCells>
  <phoneticPr fontId="3"/>
  <pageMargins left="0.70866141732283472" right="0.70866141732283472" top="0.74803149606299213" bottom="0.74803149606299213" header="0.31496062992125984" footer="0.31496062992125984"/>
  <pageSetup paperSize="9" scale="141" orientation="portrait" r:id="rId1"/>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174DD-B547-435C-9282-5138204C0944}">
  <dimension ref="B2:Q25"/>
  <sheetViews>
    <sheetView zoomScale="82" zoomScaleNormal="82" workbookViewId="0">
      <pane xSplit="10" ySplit="9" topLeftCell="K10" activePane="bottomRight" state="frozen"/>
      <selection pane="topRight" activeCell="K1" sqref="K1"/>
      <selection pane="bottomLeft" activeCell="A9" sqref="A9"/>
      <selection pane="bottomRight" activeCell="Q18" sqref="Q18"/>
    </sheetView>
  </sheetViews>
  <sheetFormatPr defaultRowHeight="18.75"/>
  <cols>
    <col min="1" max="1" width="2.625" style="3" customWidth="1"/>
    <col min="2" max="2" width="18.75" style="9" bestFit="1" customWidth="1"/>
    <col min="3" max="3" width="14.375" style="3" bestFit="1" customWidth="1"/>
    <col min="4" max="4" width="13.125" style="3" bestFit="1" customWidth="1"/>
    <col min="5" max="5" width="51.125" style="3" bestFit="1" customWidth="1"/>
    <col min="6" max="6" width="6.25" style="3" customWidth="1"/>
    <col min="7" max="7" width="9.875" style="200" bestFit="1" customWidth="1"/>
    <col min="8" max="8" width="9.875" style="3" bestFit="1" customWidth="1"/>
    <col min="9" max="9" width="13.5" style="11" bestFit="1" customWidth="1"/>
    <col min="10" max="10" width="34.375" style="3" bestFit="1" customWidth="1"/>
    <col min="11" max="11" width="23.625" style="3" customWidth="1"/>
    <col min="12" max="12" width="11" style="9" customWidth="1"/>
    <col min="13" max="13" width="13.75" style="10" customWidth="1"/>
    <col min="14" max="14" width="6.375" style="3" customWidth="1"/>
    <col min="15" max="15" width="13.25" style="11" customWidth="1"/>
    <col min="16" max="16" width="14.5" style="126" customWidth="1"/>
    <col min="17" max="17" width="15.625" style="288" customWidth="1"/>
    <col min="18" max="256" width="9" style="3"/>
    <col min="257" max="257" width="2.625" style="3" customWidth="1"/>
    <col min="258" max="258" width="18.75" style="3" bestFit="1" customWidth="1"/>
    <col min="259" max="259" width="14.375" style="3" bestFit="1" customWidth="1"/>
    <col min="260" max="260" width="13.125" style="3" bestFit="1" customWidth="1"/>
    <col min="261" max="261" width="51.125" style="3" bestFit="1" customWidth="1"/>
    <col min="262" max="262" width="6.25" style="3" customWidth="1"/>
    <col min="263" max="264" width="9.875" style="3" bestFit="1" customWidth="1"/>
    <col min="265" max="265" width="13.5" style="3" bestFit="1" customWidth="1"/>
    <col min="266" max="266" width="34.375" style="3" bestFit="1" customWidth="1"/>
    <col min="267" max="267" width="23.625" style="3" customWidth="1"/>
    <col min="268" max="268" width="11"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18.75" style="3" bestFit="1" customWidth="1"/>
    <col min="515" max="515" width="14.375" style="3" bestFit="1" customWidth="1"/>
    <col min="516" max="516" width="13.125" style="3" bestFit="1" customWidth="1"/>
    <col min="517" max="517" width="51.125" style="3" bestFit="1" customWidth="1"/>
    <col min="518" max="518" width="6.25" style="3" customWidth="1"/>
    <col min="519" max="520" width="9.875" style="3" bestFit="1" customWidth="1"/>
    <col min="521" max="521" width="13.5" style="3" bestFit="1" customWidth="1"/>
    <col min="522" max="522" width="34.375" style="3" bestFit="1" customWidth="1"/>
    <col min="523" max="523" width="23.625" style="3" customWidth="1"/>
    <col min="524" max="524" width="11"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18.75" style="3" bestFit="1" customWidth="1"/>
    <col min="771" max="771" width="14.375" style="3" bestFit="1" customWidth="1"/>
    <col min="772" max="772" width="13.125" style="3" bestFit="1" customWidth="1"/>
    <col min="773" max="773" width="51.125" style="3" bestFit="1" customWidth="1"/>
    <col min="774" max="774" width="6.25" style="3" customWidth="1"/>
    <col min="775" max="776" width="9.875" style="3" bestFit="1" customWidth="1"/>
    <col min="777" max="777" width="13.5" style="3" bestFit="1" customWidth="1"/>
    <col min="778" max="778" width="34.375" style="3" bestFit="1" customWidth="1"/>
    <col min="779" max="779" width="23.625" style="3" customWidth="1"/>
    <col min="780" max="780" width="11"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18.75" style="3" bestFit="1" customWidth="1"/>
    <col min="1027" max="1027" width="14.375" style="3" bestFit="1" customWidth="1"/>
    <col min="1028" max="1028" width="13.125" style="3" bestFit="1" customWidth="1"/>
    <col min="1029" max="1029" width="51.125" style="3" bestFit="1" customWidth="1"/>
    <col min="1030" max="1030" width="6.25" style="3" customWidth="1"/>
    <col min="1031" max="1032" width="9.875" style="3" bestFit="1" customWidth="1"/>
    <col min="1033" max="1033" width="13.5" style="3" bestFit="1" customWidth="1"/>
    <col min="1034" max="1034" width="34.375" style="3" bestFit="1" customWidth="1"/>
    <col min="1035" max="1035" width="23.625" style="3"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18.75" style="3" bestFit="1" customWidth="1"/>
    <col min="1283" max="1283" width="14.375" style="3" bestFit="1" customWidth="1"/>
    <col min="1284" max="1284" width="13.125" style="3" bestFit="1" customWidth="1"/>
    <col min="1285" max="1285" width="51.125" style="3" bestFit="1" customWidth="1"/>
    <col min="1286" max="1286" width="6.25" style="3" customWidth="1"/>
    <col min="1287" max="1288" width="9.875" style="3" bestFit="1" customWidth="1"/>
    <col min="1289" max="1289" width="13.5" style="3" bestFit="1" customWidth="1"/>
    <col min="1290" max="1290" width="34.375" style="3" bestFit="1" customWidth="1"/>
    <col min="1291" max="1291" width="23.625" style="3"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18.75" style="3" bestFit="1" customWidth="1"/>
    <col min="1539" max="1539" width="14.375" style="3" bestFit="1" customWidth="1"/>
    <col min="1540" max="1540" width="13.125" style="3" bestFit="1" customWidth="1"/>
    <col min="1541" max="1541" width="51.125" style="3" bestFit="1" customWidth="1"/>
    <col min="1542" max="1542" width="6.25" style="3" customWidth="1"/>
    <col min="1543" max="1544" width="9.875" style="3" bestFit="1" customWidth="1"/>
    <col min="1545" max="1545" width="13.5" style="3" bestFit="1" customWidth="1"/>
    <col min="1546" max="1546" width="34.375" style="3" bestFit="1" customWidth="1"/>
    <col min="1547" max="1547" width="23.625" style="3"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18.75" style="3" bestFit="1" customWidth="1"/>
    <col min="1795" max="1795" width="14.375" style="3" bestFit="1" customWidth="1"/>
    <col min="1796" max="1796" width="13.125" style="3" bestFit="1" customWidth="1"/>
    <col min="1797" max="1797" width="51.125" style="3" bestFit="1" customWidth="1"/>
    <col min="1798" max="1798" width="6.25" style="3" customWidth="1"/>
    <col min="1799" max="1800" width="9.875" style="3" bestFit="1" customWidth="1"/>
    <col min="1801" max="1801" width="13.5" style="3" bestFit="1" customWidth="1"/>
    <col min="1802" max="1802" width="34.375" style="3" bestFit="1" customWidth="1"/>
    <col min="1803" max="1803" width="23.625" style="3"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18.75" style="3" bestFit="1" customWidth="1"/>
    <col min="2051" max="2051" width="14.375" style="3" bestFit="1" customWidth="1"/>
    <col min="2052" max="2052" width="13.125" style="3" bestFit="1" customWidth="1"/>
    <col min="2053" max="2053" width="51.125" style="3" bestFit="1" customWidth="1"/>
    <col min="2054" max="2054" width="6.25" style="3" customWidth="1"/>
    <col min="2055" max="2056" width="9.875" style="3" bestFit="1" customWidth="1"/>
    <col min="2057" max="2057" width="13.5" style="3" bestFit="1" customWidth="1"/>
    <col min="2058" max="2058" width="34.375" style="3" bestFit="1" customWidth="1"/>
    <col min="2059" max="2059" width="23.625" style="3"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18.75" style="3" bestFit="1" customWidth="1"/>
    <col min="2307" max="2307" width="14.375" style="3" bestFit="1" customWidth="1"/>
    <col min="2308" max="2308" width="13.125" style="3" bestFit="1" customWidth="1"/>
    <col min="2309" max="2309" width="51.125" style="3" bestFit="1" customWidth="1"/>
    <col min="2310" max="2310" width="6.25" style="3" customWidth="1"/>
    <col min="2311" max="2312" width="9.875" style="3" bestFit="1" customWidth="1"/>
    <col min="2313" max="2313" width="13.5" style="3" bestFit="1" customWidth="1"/>
    <col min="2314" max="2314" width="34.375" style="3" bestFit="1" customWidth="1"/>
    <col min="2315" max="2315" width="23.625" style="3"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18.75" style="3" bestFit="1" customWidth="1"/>
    <col min="2563" max="2563" width="14.375" style="3" bestFit="1" customWidth="1"/>
    <col min="2564" max="2564" width="13.125" style="3" bestFit="1" customWidth="1"/>
    <col min="2565" max="2565" width="51.125" style="3" bestFit="1" customWidth="1"/>
    <col min="2566" max="2566" width="6.25" style="3" customWidth="1"/>
    <col min="2567" max="2568" width="9.875" style="3" bestFit="1" customWidth="1"/>
    <col min="2569" max="2569" width="13.5" style="3" bestFit="1" customWidth="1"/>
    <col min="2570" max="2570" width="34.375" style="3" bestFit="1" customWidth="1"/>
    <col min="2571" max="2571" width="23.625" style="3"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18.75" style="3" bestFit="1" customWidth="1"/>
    <col min="2819" max="2819" width="14.375" style="3" bestFit="1" customWidth="1"/>
    <col min="2820" max="2820" width="13.125" style="3" bestFit="1" customWidth="1"/>
    <col min="2821" max="2821" width="51.125" style="3" bestFit="1" customWidth="1"/>
    <col min="2822" max="2822" width="6.25" style="3" customWidth="1"/>
    <col min="2823" max="2824" width="9.875" style="3" bestFit="1" customWidth="1"/>
    <col min="2825" max="2825" width="13.5" style="3" bestFit="1" customWidth="1"/>
    <col min="2826" max="2826" width="34.375" style="3" bestFit="1" customWidth="1"/>
    <col min="2827" max="2827" width="23.625" style="3"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18.75" style="3" bestFit="1" customWidth="1"/>
    <col min="3075" max="3075" width="14.375" style="3" bestFit="1" customWidth="1"/>
    <col min="3076" max="3076" width="13.125" style="3" bestFit="1" customWidth="1"/>
    <col min="3077" max="3077" width="51.125" style="3" bestFit="1" customWidth="1"/>
    <col min="3078" max="3078" width="6.25" style="3" customWidth="1"/>
    <col min="3079" max="3080" width="9.875" style="3" bestFit="1" customWidth="1"/>
    <col min="3081" max="3081" width="13.5" style="3" bestFit="1" customWidth="1"/>
    <col min="3082" max="3082" width="34.375" style="3" bestFit="1" customWidth="1"/>
    <col min="3083" max="3083" width="23.625" style="3"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18.75" style="3" bestFit="1" customWidth="1"/>
    <col min="3331" max="3331" width="14.375" style="3" bestFit="1" customWidth="1"/>
    <col min="3332" max="3332" width="13.125" style="3" bestFit="1" customWidth="1"/>
    <col min="3333" max="3333" width="51.125" style="3" bestFit="1" customWidth="1"/>
    <col min="3334" max="3334" width="6.25" style="3" customWidth="1"/>
    <col min="3335" max="3336" width="9.875" style="3" bestFit="1" customWidth="1"/>
    <col min="3337" max="3337" width="13.5" style="3" bestFit="1" customWidth="1"/>
    <col min="3338" max="3338" width="34.375" style="3" bestFit="1" customWidth="1"/>
    <col min="3339" max="3339" width="23.625" style="3"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18.75" style="3" bestFit="1" customWidth="1"/>
    <col min="3587" max="3587" width="14.375" style="3" bestFit="1" customWidth="1"/>
    <col min="3588" max="3588" width="13.125" style="3" bestFit="1" customWidth="1"/>
    <col min="3589" max="3589" width="51.125" style="3" bestFit="1" customWidth="1"/>
    <col min="3590" max="3590" width="6.25" style="3" customWidth="1"/>
    <col min="3591" max="3592" width="9.875" style="3" bestFit="1" customWidth="1"/>
    <col min="3593" max="3593" width="13.5" style="3" bestFit="1" customWidth="1"/>
    <col min="3594" max="3594" width="34.375" style="3" bestFit="1" customWidth="1"/>
    <col min="3595" max="3595" width="23.625" style="3"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18.75" style="3" bestFit="1" customWidth="1"/>
    <col min="3843" max="3843" width="14.375" style="3" bestFit="1" customWidth="1"/>
    <col min="3844" max="3844" width="13.125" style="3" bestFit="1" customWidth="1"/>
    <col min="3845" max="3845" width="51.125" style="3" bestFit="1" customWidth="1"/>
    <col min="3846" max="3846" width="6.25" style="3" customWidth="1"/>
    <col min="3847" max="3848" width="9.875" style="3" bestFit="1" customWidth="1"/>
    <col min="3849" max="3849" width="13.5" style="3" bestFit="1" customWidth="1"/>
    <col min="3850" max="3850" width="34.375" style="3" bestFit="1" customWidth="1"/>
    <col min="3851" max="3851" width="23.625" style="3"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18.75" style="3" bestFit="1" customWidth="1"/>
    <col min="4099" max="4099" width="14.375" style="3" bestFit="1" customWidth="1"/>
    <col min="4100" max="4100" width="13.125" style="3" bestFit="1" customWidth="1"/>
    <col min="4101" max="4101" width="51.125" style="3" bestFit="1" customWidth="1"/>
    <col min="4102" max="4102" width="6.25" style="3" customWidth="1"/>
    <col min="4103" max="4104" width="9.875" style="3" bestFit="1" customWidth="1"/>
    <col min="4105" max="4105" width="13.5" style="3" bestFit="1" customWidth="1"/>
    <col min="4106" max="4106" width="34.375" style="3" bestFit="1" customWidth="1"/>
    <col min="4107" max="4107" width="23.625" style="3"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18.75" style="3" bestFit="1" customWidth="1"/>
    <col min="4355" max="4355" width="14.375" style="3" bestFit="1" customWidth="1"/>
    <col min="4356" max="4356" width="13.125" style="3" bestFit="1" customWidth="1"/>
    <col min="4357" max="4357" width="51.125" style="3" bestFit="1" customWidth="1"/>
    <col min="4358" max="4358" width="6.25" style="3" customWidth="1"/>
    <col min="4359" max="4360" width="9.875" style="3" bestFit="1" customWidth="1"/>
    <col min="4361" max="4361" width="13.5" style="3" bestFit="1" customWidth="1"/>
    <col min="4362" max="4362" width="34.375" style="3" bestFit="1" customWidth="1"/>
    <col min="4363" max="4363" width="23.625" style="3"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18.75" style="3" bestFit="1" customWidth="1"/>
    <col min="4611" max="4611" width="14.375" style="3" bestFit="1" customWidth="1"/>
    <col min="4612" max="4612" width="13.125" style="3" bestFit="1" customWidth="1"/>
    <col min="4613" max="4613" width="51.125" style="3" bestFit="1" customWidth="1"/>
    <col min="4614" max="4614" width="6.25" style="3" customWidth="1"/>
    <col min="4615" max="4616" width="9.875" style="3" bestFit="1" customWidth="1"/>
    <col min="4617" max="4617" width="13.5" style="3" bestFit="1" customWidth="1"/>
    <col min="4618" max="4618" width="34.375" style="3" bestFit="1" customWidth="1"/>
    <col min="4619" max="4619" width="23.625" style="3"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18.75" style="3" bestFit="1" customWidth="1"/>
    <col min="4867" max="4867" width="14.375" style="3" bestFit="1" customWidth="1"/>
    <col min="4868" max="4868" width="13.125" style="3" bestFit="1" customWidth="1"/>
    <col min="4869" max="4869" width="51.125" style="3" bestFit="1" customWidth="1"/>
    <col min="4870" max="4870" width="6.25" style="3" customWidth="1"/>
    <col min="4871" max="4872" width="9.875" style="3" bestFit="1" customWidth="1"/>
    <col min="4873" max="4873" width="13.5" style="3" bestFit="1" customWidth="1"/>
    <col min="4874" max="4874" width="34.375" style="3" bestFit="1" customWidth="1"/>
    <col min="4875" max="4875" width="23.625" style="3"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18.75" style="3" bestFit="1" customWidth="1"/>
    <col min="5123" max="5123" width="14.375" style="3" bestFit="1" customWidth="1"/>
    <col min="5124" max="5124" width="13.125" style="3" bestFit="1" customWidth="1"/>
    <col min="5125" max="5125" width="51.125" style="3" bestFit="1" customWidth="1"/>
    <col min="5126" max="5126" width="6.25" style="3" customWidth="1"/>
    <col min="5127" max="5128" width="9.875" style="3" bestFit="1" customWidth="1"/>
    <col min="5129" max="5129" width="13.5" style="3" bestFit="1" customWidth="1"/>
    <col min="5130" max="5130" width="34.375" style="3" bestFit="1" customWidth="1"/>
    <col min="5131" max="5131" width="23.625" style="3"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18.75" style="3" bestFit="1" customWidth="1"/>
    <col min="5379" max="5379" width="14.375" style="3" bestFit="1" customWidth="1"/>
    <col min="5380" max="5380" width="13.125" style="3" bestFit="1" customWidth="1"/>
    <col min="5381" max="5381" width="51.125" style="3" bestFit="1" customWidth="1"/>
    <col min="5382" max="5382" width="6.25" style="3" customWidth="1"/>
    <col min="5383" max="5384" width="9.875" style="3" bestFit="1" customWidth="1"/>
    <col min="5385" max="5385" width="13.5" style="3" bestFit="1" customWidth="1"/>
    <col min="5386" max="5386" width="34.375" style="3" bestFit="1" customWidth="1"/>
    <col min="5387" max="5387" width="23.625" style="3"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18.75" style="3" bestFit="1" customWidth="1"/>
    <col min="5635" max="5635" width="14.375" style="3" bestFit="1" customWidth="1"/>
    <col min="5636" max="5636" width="13.125" style="3" bestFit="1" customWidth="1"/>
    <col min="5637" max="5637" width="51.125" style="3" bestFit="1" customWidth="1"/>
    <col min="5638" max="5638" width="6.25" style="3" customWidth="1"/>
    <col min="5639" max="5640" width="9.875" style="3" bestFit="1" customWidth="1"/>
    <col min="5641" max="5641" width="13.5" style="3" bestFit="1" customWidth="1"/>
    <col min="5642" max="5642" width="34.375" style="3" bestFit="1" customWidth="1"/>
    <col min="5643" max="5643" width="23.625" style="3"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18.75" style="3" bestFit="1" customWidth="1"/>
    <col min="5891" max="5891" width="14.375" style="3" bestFit="1" customWidth="1"/>
    <col min="5892" max="5892" width="13.125" style="3" bestFit="1" customWidth="1"/>
    <col min="5893" max="5893" width="51.125" style="3" bestFit="1" customWidth="1"/>
    <col min="5894" max="5894" width="6.25" style="3" customWidth="1"/>
    <col min="5895" max="5896" width="9.875" style="3" bestFit="1" customWidth="1"/>
    <col min="5897" max="5897" width="13.5" style="3" bestFit="1" customWidth="1"/>
    <col min="5898" max="5898" width="34.375" style="3" bestFit="1" customWidth="1"/>
    <col min="5899" max="5899" width="23.625" style="3"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18.75" style="3" bestFit="1" customWidth="1"/>
    <col min="6147" max="6147" width="14.375" style="3" bestFit="1" customWidth="1"/>
    <col min="6148" max="6148" width="13.125" style="3" bestFit="1" customWidth="1"/>
    <col min="6149" max="6149" width="51.125" style="3" bestFit="1" customWidth="1"/>
    <col min="6150" max="6150" width="6.25" style="3" customWidth="1"/>
    <col min="6151" max="6152" width="9.875" style="3" bestFit="1" customWidth="1"/>
    <col min="6153" max="6153" width="13.5" style="3" bestFit="1" customWidth="1"/>
    <col min="6154" max="6154" width="34.375" style="3" bestFit="1" customWidth="1"/>
    <col min="6155" max="6155" width="23.625" style="3"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18.75" style="3" bestFit="1" customWidth="1"/>
    <col min="6403" max="6403" width="14.375" style="3" bestFit="1" customWidth="1"/>
    <col min="6404" max="6404" width="13.125" style="3" bestFit="1" customWidth="1"/>
    <col min="6405" max="6405" width="51.125" style="3" bestFit="1" customWidth="1"/>
    <col min="6406" max="6406" width="6.25" style="3" customWidth="1"/>
    <col min="6407" max="6408" width="9.875" style="3" bestFit="1" customWidth="1"/>
    <col min="6409" max="6409" width="13.5" style="3" bestFit="1" customWidth="1"/>
    <col min="6410" max="6410" width="34.375" style="3" bestFit="1" customWidth="1"/>
    <col min="6411" max="6411" width="23.625" style="3"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18.75" style="3" bestFit="1" customWidth="1"/>
    <col min="6659" max="6659" width="14.375" style="3" bestFit="1" customWidth="1"/>
    <col min="6660" max="6660" width="13.125" style="3" bestFit="1" customWidth="1"/>
    <col min="6661" max="6661" width="51.125" style="3" bestFit="1" customWidth="1"/>
    <col min="6662" max="6662" width="6.25" style="3" customWidth="1"/>
    <col min="6663" max="6664" width="9.875" style="3" bestFit="1" customWidth="1"/>
    <col min="6665" max="6665" width="13.5" style="3" bestFit="1" customWidth="1"/>
    <col min="6666" max="6666" width="34.375" style="3" bestFit="1" customWidth="1"/>
    <col min="6667" max="6667" width="23.625" style="3"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18.75" style="3" bestFit="1" customWidth="1"/>
    <col min="6915" max="6915" width="14.375" style="3" bestFit="1" customWidth="1"/>
    <col min="6916" max="6916" width="13.125" style="3" bestFit="1" customWidth="1"/>
    <col min="6917" max="6917" width="51.125" style="3" bestFit="1" customWidth="1"/>
    <col min="6918" max="6918" width="6.25" style="3" customWidth="1"/>
    <col min="6919" max="6920" width="9.875" style="3" bestFit="1" customWidth="1"/>
    <col min="6921" max="6921" width="13.5" style="3" bestFit="1" customWidth="1"/>
    <col min="6922" max="6922" width="34.375" style="3" bestFit="1" customWidth="1"/>
    <col min="6923" max="6923" width="23.625" style="3"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18.75" style="3" bestFit="1" customWidth="1"/>
    <col min="7171" max="7171" width="14.375" style="3" bestFit="1" customWidth="1"/>
    <col min="7172" max="7172" width="13.125" style="3" bestFit="1" customWidth="1"/>
    <col min="7173" max="7173" width="51.125" style="3" bestFit="1" customWidth="1"/>
    <col min="7174" max="7174" width="6.25" style="3" customWidth="1"/>
    <col min="7175" max="7176" width="9.875" style="3" bestFit="1" customWidth="1"/>
    <col min="7177" max="7177" width="13.5" style="3" bestFit="1" customWidth="1"/>
    <col min="7178" max="7178" width="34.375" style="3" bestFit="1" customWidth="1"/>
    <col min="7179" max="7179" width="23.625" style="3"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18.75" style="3" bestFit="1" customWidth="1"/>
    <col min="7427" max="7427" width="14.375" style="3" bestFit="1" customWidth="1"/>
    <col min="7428" max="7428" width="13.125" style="3" bestFit="1" customWidth="1"/>
    <col min="7429" max="7429" width="51.125" style="3" bestFit="1" customWidth="1"/>
    <col min="7430" max="7430" width="6.25" style="3" customWidth="1"/>
    <col min="7431" max="7432" width="9.875" style="3" bestFit="1" customWidth="1"/>
    <col min="7433" max="7433" width="13.5" style="3" bestFit="1" customWidth="1"/>
    <col min="7434" max="7434" width="34.375" style="3" bestFit="1" customWidth="1"/>
    <col min="7435" max="7435" width="23.625" style="3"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18.75" style="3" bestFit="1" customWidth="1"/>
    <col min="7683" max="7683" width="14.375" style="3" bestFit="1" customWidth="1"/>
    <col min="7684" max="7684" width="13.125" style="3" bestFit="1" customWidth="1"/>
    <col min="7685" max="7685" width="51.125" style="3" bestFit="1" customWidth="1"/>
    <col min="7686" max="7686" width="6.25" style="3" customWidth="1"/>
    <col min="7687" max="7688" width="9.875" style="3" bestFit="1" customWidth="1"/>
    <col min="7689" max="7689" width="13.5" style="3" bestFit="1" customWidth="1"/>
    <col min="7690" max="7690" width="34.375" style="3" bestFit="1" customWidth="1"/>
    <col min="7691" max="7691" width="23.625" style="3"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18.75" style="3" bestFit="1" customWidth="1"/>
    <col min="7939" max="7939" width="14.375" style="3" bestFit="1" customWidth="1"/>
    <col min="7940" max="7940" width="13.125" style="3" bestFit="1" customWidth="1"/>
    <col min="7941" max="7941" width="51.125" style="3" bestFit="1" customWidth="1"/>
    <col min="7942" max="7942" width="6.25" style="3" customWidth="1"/>
    <col min="7943" max="7944" width="9.875" style="3" bestFit="1" customWidth="1"/>
    <col min="7945" max="7945" width="13.5" style="3" bestFit="1" customWidth="1"/>
    <col min="7946" max="7946" width="34.375" style="3" bestFit="1" customWidth="1"/>
    <col min="7947" max="7947" width="23.625" style="3"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18.75" style="3" bestFit="1" customWidth="1"/>
    <col min="8195" max="8195" width="14.375" style="3" bestFit="1" customWidth="1"/>
    <col min="8196" max="8196" width="13.125" style="3" bestFit="1" customWidth="1"/>
    <col min="8197" max="8197" width="51.125" style="3" bestFit="1" customWidth="1"/>
    <col min="8198" max="8198" width="6.25" style="3" customWidth="1"/>
    <col min="8199" max="8200" width="9.875" style="3" bestFit="1" customWidth="1"/>
    <col min="8201" max="8201" width="13.5" style="3" bestFit="1" customWidth="1"/>
    <col min="8202" max="8202" width="34.375" style="3" bestFit="1" customWidth="1"/>
    <col min="8203" max="8203" width="23.625" style="3"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18.75" style="3" bestFit="1" customWidth="1"/>
    <col min="8451" max="8451" width="14.375" style="3" bestFit="1" customWidth="1"/>
    <col min="8452" max="8452" width="13.125" style="3" bestFit="1" customWidth="1"/>
    <col min="8453" max="8453" width="51.125" style="3" bestFit="1" customWidth="1"/>
    <col min="8454" max="8454" width="6.25" style="3" customWidth="1"/>
    <col min="8455" max="8456" width="9.875" style="3" bestFit="1" customWidth="1"/>
    <col min="8457" max="8457" width="13.5" style="3" bestFit="1" customWidth="1"/>
    <col min="8458" max="8458" width="34.375" style="3" bestFit="1" customWidth="1"/>
    <col min="8459" max="8459" width="23.625" style="3"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18.75" style="3" bestFit="1" customWidth="1"/>
    <col min="8707" max="8707" width="14.375" style="3" bestFit="1" customWidth="1"/>
    <col min="8708" max="8708" width="13.125" style="3" bestFit="1" customWidth="1"/>
    <col min="8709" max="8709" width="51.125" style="3" bestFit="1" customWidth="1"/>
    <col min="8710" max="8710" width="6.25" style="3" customWidth="1"/>
    <col min="8711" max="8712" width="9.875" style="3" bestFit="1" customWidth="1"/>
    <col min="8713" max="8713" width="13.5" style="3" bestFit="1" customWidth="1"/>
    <col min="8714" max="8714" width="34.375" style="3" bestFit="1" customWidth="1"/>
    <col min="8715" max="8715" width="23.625" style="3"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18.75" style="3" bestFit="1" customWidth="1"/>
    <col min="8963" max="8963" width="14.375" style="3" bestFit="1" customWidth="1"/>
    <col min="8964" max="8964" width="13.125" style="3" bestFit="1" customWidth="1"/>
    <col min="8965" max="8965" width="51.125" style="3" bestFit="1" customWidth="1"/>
    <col min="8966" max="8966" width="6.25" style="3" customWidth="1"/>
    <col min="8967" max="8968" width="9.875" style="3" bestFit="1" customWidth="1"/>
    <col min="8969" max="8969" width="13.5" style="3" bestFit="1" customWidth="1"/>
    <col min="8970" max="8970" width="34.375" style="3" bestFit="1" customWidth="1"/>
    <col min="8971" max="8971" width="23.625" style="3"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18.75" style="3" bestFit="1" customWidth="1"/>
    <col min="9219" max="9219" width="14.375" style="3" bestFit="1" customWidth="1"/>
    <col min="9220" max="9220" width="13.125" style="3" bestFit="1" customWidth="1"/>
    <col min="9221" max="9221" width="51.125" style="3" bestFit="1" customWidth="1"/>
    <col min="9222" max="9222" width="6.25" style="3" customWidth="1"/>
    <col min="9223" max="9224" width="9.875" style="3" bestFit="1" customWidth="1"/>
    <col min="9225" max="9225" width="13.5" style="3" bestFit="1" customWidth="1"/>
    <col min="9226" max="9226" width="34.375" style="3" bestFit="1" customWidth="1"/>
    <col min="9227" max="9227" width="23.625" style="3"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18.75" style="3" bestFit="1" customWidth="1"/>
    <col min="9475" max="9475" width="14.375" style="3" bestFit="1" customWidth="1"/>
    <col min="9476" max="9476" width="13.125" style="3" bestFit="1" customWidth="1"/>
    <col min="9477" max="9477" width="51.125" style="3" bestFit="1" customWidth="1"/>
    <col min="9478" max="9478" width="6.25" style="3" customWidth="1"/>
    <col min="9479" max="9480" width="9.875" style="3" bestFit="1" customWidth="1"/>
    <col min="9481" max="9481" width="13.5" style="3" bestFit="1" customWidth="1"/>
    <col min="9482" max="9482" width="34.375" style="3" bestFit="1" customWidth="1"/>
    <col min="9483" max="9483" width="23.625" style="3"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18.75" style="3" bestFit="1" customWidth="1"/>
    <col min="9731" max="9731" width="14.375" style="3" bestFit="1" customWidth="1"/>
    <col min="9732" max="9732" width="13.125" style="3" bestFit="1" customWidth="1"/>
    <col min="9733" max="9733" width="51.125" style="3" bestFit="1" customWidth="1"/>
    <col min="9734" max="9734" width="6.25" style="3" customWidth="1"/>
    <col min="9735" max="9736" width="9.875" style="3" bestFit="1" customWidth="1"/>
    <col min="9737" max="9737" width="13.5" style="3" bestFit="1" customWidth="1"/>
    <col min="9738" max="9738" width="34.375" style="3" bestFit="1" customWidth="1"/>
    <col min="9739" max="9739" width="23.625" style="3"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18.75" style="3" bestFit="1" customWidth="1"/>
    <col min="9987" max="9987" width="14.375" style="3" bestFit="1" customWidth="1"/>
    <col min="9988" max="9988" width="13.125" style="3" bestFit="1" customWidth="1"/>
    <col min="9989" max="9989" width="51.125" style="3" bestFit="1" customWidth="1"/>
    <col min="9990" max="9990" width="6.25" style="3" customWidth="1"/>
    <col min="9991" max="9992" width="9.875" style="3" bestFit="1" customWidth="1"/>
    <col min="9993" max="9993" width="13.5" style="3" bestFit="1" customWidth="1"/>
    <col min="9994" max="9994" width="34.375" style="3" bestFit="1" customWidth="1"/>
    <col min="9995" max="9995" width="23.625" style="3"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8.75" style="3" bestFit="1" customWidth="1"/>
    <col min="10243" max="10243" width="14.375" style="3" bestFit="1" customWidth="1"/>
    <col min="10244" max="10244" width="13.125" style="3" bestFit="1" customWidth="1"/>
    <col min="10245" max="10245" width="51.125" style="3" bestFit="1" customWidth="1"/>
    <col min="10246" max="10246" width="6.25" style="3" customWidth="1"/>
    <col min="10247" max="10248" width="9.875" style="3" bestFit="1" customWidth="1"/>
    <col min="10249" max="10249" width="13.5" style="3" bestFit="1" customWidth="1"/>
    <col min="10250" max="10250" width="34.375" style="3" bestFit="1" customWidth="1"/>
    <col min="10251" max="10251" width="23.625" style="3"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8.75" style="3" bestFit="1" customWidth="1"/>
    <col min="10499" max="10499" width="14.375" style="3" bestFit="1" customWidth="1"/>
    <col min="10500" max="10500" width="13.125" style="3" bestFit="1" customWidth="1"/>
    <col min="10501" max="10501" width="51.125" style="3" bestFit="1" customWidth="1"/>
    <col min="10502" max="10502" width="6.25" style="3" customWidth="1"/>
    <col min="10503" max="10504" width="9.875" style="3" bestFit="1" customWidth="1"/>
    <col min="10505" max="10505" width="13.5" style="3" bestFit="1" customWidth="1"/>
    <col min="10506" max="10506" width="34.375" style="3" bestFit="1" customWidth="1"/>
    <col min="10507" max="10507" width="23.625" style="3"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8.75" style="3" bestFit="1" customWidth="1"/>
    <col min="10755" max="10755" width="14.375" style="3" bestFit="1" customWidth="1"/>
    <col min="10756" max="10756" width="13.125" style="3" bestFit="1" customWidth="1"/>
    <col min="10757" max="10757" width="51.125" style="3" bestFit="1" customWidth="1"/>
    <col min="10758" max="10758" width="6.25" style="3" customWidth="1"/>
    <col min="10759" max="10760" width="9.875" style="3" bestFit="1" customWidth="1"/>
    <col min="10761" max="10761" width="13.5" style="3" bestFit="1" customWidth="1"/>
    <col min="10762" max="10762" width="34.375" style="3" bestFit="1" customWidth="1"/>
    <col min="10763" max="10763" width="23.625" style="3"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8.75" style="3" bestFit="1" customWidth="1"/>
    <col min="11011" max="11011" width="14.375" style="3" bestFit="1" customWidth="1"/>
    <col min="11012" max="11012" width="13.125" style="3" bestFit="1" customWidth="1"/>
    <col min="11013" max="11013" width="51.125" style="3" bestFit="1" customWidth="1"/>
    <col min="11014" max="11014" width="6.25" style="3" customWidth="1"/>
    <col min="11015" max="11016" width="9.875" style="3" bestFit="1" customWidth="1"/>
    <col min="11017" max="11017" width="13.5" style="3" bestFit="1" customWidth="1"/>
    <col min="11018" max="11018" width="34.375" style="3" bestFit="1" customWidth="1"/>
    <col min="11019" max="11019" width="23.625" style="3"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8.75" style="3" bestFit="1" customWidth="1"/>
    <col min="11267" max="11267" width="14.375" style="3" bestFit="1" customWidth="1"/>
    <col min="11268" max="11268" width="13.125" style="3" bestFit="1" customWidth="1"/>
    <col min="11269" max="11269" width="51.125" style="3" bestFit="1" customWidth="1"/>
    <col min="11270" max="11270" width="6.25" style="3" customWidth="1"/>
    <col min="11271" max="11272" width="9.875" style="3" bestFit="1" customWidth="1"/>
    <col min="11273" max="11273" width="13.5" style="3" bestFit="1" customWidth="1"/>
    <col min="11274" max="11274" width="34.375" style="3" bestFit="1" customWidth="1"/>
    <col min="11275" max="11275" width="23.625" style="3"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8.75" style="3" bestFit="1" customWidth="1"/>
    <col min="11523" max="11523" width="14.375" style="3" bestFit="1" customWidth="1"/>
    <col min="11524" max="11524" width="13.125" style="3" bestFit="1" customWidth="1"/>
    <col min="11525" max="11525" width="51.125" style="3" bestFit="1" customWidth="1"/>
    <col min="11526" max="11526" width="6.25" style="3" customWidth="1"/>
    <col min="11527" max="11528" width="9.875" style="3" bestFit="1" customWidth="1"/>
    <col min="11529" max="11529" width="13.5" style="3" bestFit="1" customWidth="1"/>
    <col min="11530" max="11530" width="34.375" style="3" bestFit="1" customWidth="1"/>
    <col min="11531" max="11531" width="23.625" style="3"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8.75" style="3" bestFit="1" customWidth="1"/>
    <col min="11779" max="11779" width="14.375" style="3" bestFit="1" customWidth="1"/>
    <col min="11780" max="11780" width="13.125" style="3" bestFit="1" customWidth="1"/>
    <col min="11781" max="11781" width="51.125" style="3" bestFit="1" customWidth="1"/>
    <col min="11782" max="11782" width="6.25" style="3" customWidth="1"/>
    <col min="11783" max="11784" width="9.875" style="3" bestFit="1" customWidth="1"/>
    <col min="11785" max="11785" width="13.5" style="3" bestFit="1" customWidth="1"/>
    <col min="11786" max="11786" width="34.375" style="3" bestFit="1" customWidth="1"/>
    <col min="11787" max="11787" width="23.625" style="3"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8.75" style="3" bestFit="1" customWidth="1"/>
    <col min="12035" max="12035" width="14.375" style="3" bestFit="1" customWidth="1"/>
    <col min="12036" max="12036" width="13.125" style="3" bestFit="1" customWidth="1"/>
    <col min="12037" max="12037" width="51.125" style="3" bestFit="1" customWidth="1"/>
    <col min="12038" max="12038" width="6.25" style="3" customWidth="1"/>
    <col min="12039" max="12040" width="9.875" style="3" bestFit="1" customWidth="1"/>
    <col min="12041" max="12041" width="13.5" style="3" bestFit="1" customWidth="1"/>
    <col min="12042" max="12042" width="34.375" style="3" bestFit="1" customWidth="1"/>
    <col min="12043" max="12043" width="23.625" style="3"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8.75" style="3" bestFit="1" customWidth="1"/>
    <col min="12291" max="12291" width="14.375" style="3" bestFit="1" customWidth="1"/>
    <col min="12292" max="12292" width="13.125" style="3" bestFit="1" customWidth="1"/>
    <col min="12293" max="12293" width="51.125" style="3" bestFit="1" customWidth="1"/>
    <col min="12294" max="12294" width="6.25" style="3" customWidth="1"/>
    <col min="12295" max="12296" width="9.875" style="3" bestFit="1" customWidth="1"/>
    <col min="12297" max="12297" width="13.5" style="3" bestFit="1" customWidth="1"/>
    <col min="12298" max="12298" width="34.375" style="3" bestFit="1" customWidth="1"/>
    <col min="12299" max="12299" width="23.625" style="3"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8.75" style="3" bestFit="1" customWidth="1"/>
    <col min="12547" max="12547" width="14.375" style="3" bestFit="1" customWidth="1"/>
    <col min="12548" max="12548" width="13.125" style="3" bestFit="1" customWidth="1"/>
    <col min="12549" max="12549" width="51.125" style="3" bestFit="1" customWidth="1"/>
    <col min="12550" max="12550" width="6.25" style="3" customWidth="1"/>
    <col min="12551" max="12552" width="9.875" style="3" bestFit="1" customWidth="1"/>
    <col min="12553" max="12553" width="13.5" style="3" bestFit="1" customWidth="1"/>
    <col min="12554" max="12554" width="34.375" style="3" bestFit="1" customWidth="1"/>
    <col min="12555" max="12555" width="23.625" style="3"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8.75" style="3" bestFit="1" customWidth="1"/>
    <col min="12803" max="12803" width="14.375" style="3" bestFit="1" customWidth="1"/>
    <col min="12804" max="12804" width="13.125" style="3" bestFit="1" customWidth="1"/>
    <col min="12805" max="12805" width="51.125" style="3" bestFit="1" customWidth="1"/>
    <col min="12806" max="12806" width="6.25" style="3" customWidth="1"/>
    <col min="12807" max="12808" width="9.875" style="3" bestFit="1" customWidth="1"/>
    <col min="12809" max="12809" width="13.5" style="3" bestFit="1" customWidth="1"/>
    <col min="12810" max="12810" width="34.375" style="3" bestFit="1" customWidth="1"/>
    <col min="12811" max="12811" width="23.625" style="3"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8.75" style="3" bestFit="1" customWidth="1"/>
    <col min="13059" max="13059" width="14.375" style="3" bestFit="1" customWidth="1"/>
    <col min="13060" max="13060" width="13.125" style="3" bestFit="1" customWidth="1"/>
    <col min="13061" max="13061" width="51.125" style="3" bestFit="1" customWidth="1"/>
    <col min="13062" max="13062" width="6.25" style="3" customWidth="1"/>
    <col min="13063" max="13064" width="9.875" style="3" bestFit="1" customWidth="1"/>
    <col min="13065" max="13065" width="13.5" style="3" bestFit="1" customWidth="1"/>
    <col min="13066" max="13066" width="34.375" style="3" bestFit="1" customWidth="1"/>
    <col min="13067" max="13067" width="23.625" style="3"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8.75" style="3" bestFit="1" customWidth="1"/>
    <col min="13315" max="13315" width="14.375" style="3" bestFit="1" customWidth="1"/>
    <col min="13316" max="13316" width="13.125" style="3" bestFit="1" customWidth="1"/>
    <col min="13317" max="13317" width="51.125" style="3" bestFit="1" customWidth="1"/>
    <col min="13318" max="13318" width="6.25" style="3" customWidth="1"/>
    <col min="13319" max="13320" width="9.875" style="3" bestFit="1" customWidth="1"/>
    <col min="13321" max="13321" width="13.5" style="3" bestFit="1" customWidth="1"/>
    <col min="13322" max="13322" width="34.375" style="3" bestFit="1" customWidth="1"/>
    <col min="13323" max="13323" width="23.625" style="3"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8.75" style="3" bestFit="1" customWidth="1"/>
    <col min="13571" max="13571" width="14.375" style="3" bestFit="1" customWidth="1"/>
    <col min="13572" max="13572" width="13.125" style="3" bestFit="1" customWidth="1"/>
    <col min="13573" max="13573" width="51.125" style="3" bestFit="1" customWidth="1"/>
    <col min="13574" max="13574" width="6.25" style="3" customWidth="1"/>
    <col min="13575" max="13576" width="9.875" style="3" bestFit="1" customWidth="1"/>
    <col min="13577" max="13577" width="13.5" style="3" bestFit="1" customWidth="1"/>
    <col min="13578" max="13578" width="34.375" style="3" bestFit="1" customWidth="1"/>
    <col min="13579" max="13579" width="23.625" style="3"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8.75" style="3" bestFit="1" customWidth="1"/>
    <col min="13827" max="13827" width="14.375" style="3" bestFit="1" customWidth="1"/>
    <col min="13828" max="13828" width="13.125" style="3" bestFit="1" customWidth="1"/>
    <col min="13829" max="13829" width="51.125" style="3" bestFit="1" customWidth="1"/>
    <col min="13830" max="13830" width="6.25" style="3" customWidth="1"/>
    <col min="13831" max="13832" width="9.875" style="3" bestFit="1" customWidth="1"/>
    <col min="13833" max="13833" width="13.5" style="3" bestFit="1" customWidth="1"/>
    <col min="13834" max="13834" width="34.375" style="3" bestFit="1" customWidth="1"/>
    <col min="13835" max="13835" width="23.625" style="3"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8.75" style="3" bestFit="1" customWidth="1"/>
    <col min="14083" max="14083" width="14.375" style="3" bestFit="1" customWidth="1"/>
    <col min="14084" max="14084" width="13.125" style="3" bestFit="1" customWidth="1"/>
    <col min="14085" max="14085" width="51.125" style="3" bestFit="1" customWidth="1"/>
    <col min="14086" max="14086" width="6.25" style="3" customWidth="1"/>
    <col min="14087" max="14088" width="9.875" style="3" bestFit="1" customWidth="1"/>
    <col min="14089" max="14089" width="13.5" style="3" bestFit="1" customWidth="1"/>
    <col min="14090" max="14090" width="34.375" style="3" bestFit="1" customWidth="1"/>
    <col min="14091" max="14091" width="23.625" style="3"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8.75" style="3" bestFit="1" customWidth="1"/>
    <col min="14339" max="14339" width="14.375" style="3" bestFit="1" customWidth="1"/>
    <col min="14340" max="14340" width="13.125" style="3" bestFit="1" customWidth="1"/>
    <col min="14341" max="14341" width="51.125" style="3" bestFit="1" customWidth="1"/>
    <col min="14342" max="14342" width="6.25" style="3" customWidth="1"/>
    <col min="14343" max="14344" width="9.875" style="3" bestFit="1" customWidth="1"/>
    <col min="14345" max="14345" width="13.5" style="3" bestFit="1" customWidth="1"/>
    <col min="14346" max="14346" width="34.375" style="3" bestFit="1" customWidth="1"/>
    <col min="14347" max="14347" width="23.625" style="3"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8.75" style="3" bestFit="1" customWidth="1"/>
    <col min="14595" max="14595" width="14.375" style="3" bestFit="1" customWidth="1"/>
    <col min="14596" max="14596" width="13.125" style="3" bestFit="1" customWidth="1"/>
    <col min="14597" max="14597" width="51.125" style="3" bestFit="1" customWidth="1"/>
    <col min="14598" max="14598" width="6.25" style="3" customWidth="1"/>
    <col min="14599" max="14600" width="9.875" style="3" bestFit="1" customWidth="1"/>
    <col min="14601" max="14601" width="13.5" style="3" bestFit="1" customWidth="1"/>
    <col min="14602" max="14602" width="34.375" style="3" bestFit="1" customWidth="1"/>
    <col min="14603" max="14603" width="23.625" style="3"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8.75" style="3" bestFit="1" customWidth="1"/>
    <col min="14851" max="14851" width="14.375" style="3" bestFit="1" customWidth="1"/>
    <col min="14852" max="14852" width="13.125" style="3" bestFit="1" customWidth="1"/>
    <col min="14853" max="14853" width="51.125" style="3" bestFit="1" customWidth="1"/>
    <col min="14854" max="14854" width="6.25" style="3" customWidth="1"/>
    <col min="14855" max="14856" width="9.875" style="3" bestFit="1" customWidth="1"/>
    <col min="14857" max="14857" width="13.5" style="3" bestFit="1" customWidth="1"/>
    <col min="14858" max="14858" width="34.375" style="3" bestFit="1" customWidth="1"/>
    <col min="14859" max="14859" width="23.625" style="3"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8.75" style="3" bestFit="1" customWidth="1"/>
    <col min="15107" max="15107" width="14.375" style="3" bestFit="1" customWidth="1"/>
    <col min="15108" max="15108" width="13.125" style="3" bestFit="1" customWidth="1"/>
    <col min="15109" max="15109" width="51.125" style="3" bestFit="1" customWidth="1"/>
    <col min="15110" max="15110" width="6.25" style="3" customWidth="1"/>
    <col min="15111" max="15112" width="9.875" style="3" bestFit="1" customWidth="1"/>
    <col min="15113" max="15113" width="13.5" style="3" bestFit="1" customWidth="1"/>
    <col min="15114" max="15114" width="34.375" style="3" bestFit="1" customWidth="1"/>
    <col min="15115" max="15115" width="23.625" style="3"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8.75" style="3" bestFit="1" customWidth="1"/>
    <col min="15363" max="15363" width="14.375" style="3" bestFit="1" customWidth="1"/>
    <col min="15364" max="15364" width="13.125" style="3" bestFit="1" customWidth="1"/>
    <col min="15365" max="15365" width="51.125" style="3" bestFit="1" customWidth="1"/>
    <col min="15366" max="15366" width="6.25" style="3" customWidth="1"/>
    <col min="15367" max="15368" width="9.875" style="3" bestFit="1" customWidth="1"/>
    <col min="15369" max="15369" width="13.5" style="3" bestFit="1" customWidth="1"/>
    <col min="15370" max="15370" width="34.375" style="3" bestFit="1" customWidth="1"/>
    <col min="15371" max="15371" width="23.625" style="3"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8.75" style="3" bestFit="1" customWidth="1"/>
    <col min="15619" max="15619" width="14.375" style="3" bestFit="1" customWidth="1"/>
    <col min="15620" max="15620" width="13.125" style="3" bestFit="1" customWidth="1"/>
    <col min="15621" max="15621" width="51.125" style="3" bestFit="1" customWidth="1"/>
    <col min="15622" max="15622" width="6.25" style="3" customWidth="1"/>
    <col min="15623" max="15624" width="9.875" style="3" bestFit="1" customWidth="1"/>
    <col min="15625" max="15625" width="13.5" style="3" bestFit="1" customWidth="1"/>
    <col min="15626" max="15626" width="34.375" style="3" bestFit="1" customWidth="1"/>
    <col min="15627" max="15627" width="23.625" style="3"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8.75" style="3" bestFit="1" customWidth="1"/>
    <col min="15875" max="15875" width="14.375" style="3" bestFit="1" customWidth="1"/>
    <col min="15876" max="15876" width="13.125" style="3" bestFit="1" customWidth="1"/>
    <col min="15877" max="15877" width="51.125" style="3" bestFit="1" customWidth="1"/>
    <col min="15878" max="15878" width="6.25" style="3" customWidth="1"/>
    <col min="15879" max="15880" width="9.875" style="3" bestFit="1" customWidth="1"/>
    <col min="15881" max="15881" width="13.5" style="3" bestFit="1" customWidth="1"/>
    <col min="15882" max="15882" width="34.375" style="3" bestFit="1" customWidth="1"/>
    <col min="15883" max="15883" width="23.625" style="3"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8.75" style="3" bestFit="1" customWidth="1"/>
    <col min="16131" max="16131" width="14.375" style="3" bestFit="1" customWidth="1"/>
    <col min="16132" max="16132" width="13.125" style="3" bestFit="1" customWidth="1"/>
    <col min="16133" max="16133" width="51.125" style="3" bestFit="1" customWidth="1"/>
    <col min="16134" max="16134" width="6.25" style="3" customWidth="1"/>
    <col min="16135" max="16136" width="9.875" style="3" bestFit="1" customWidth="1"/>
    <col min="16137" max="16137" width="13.5" style="3" bestFit="1" customWidth="1"/>
    <col min="16138" max="16138" width="34.375" style="3" bestFit="1" customWidth="1"/>
    <col min="16139" max="16139" width="23.625" style="3"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1411</v>
      </c>
      <c r="G2" s="4" t="s">
        <v>2</v>
      </c>
      <c r="H2" s="5"/>
      <c r="I2" s="6"/>
      <c r="J2" s="125">
        <f>SUM(H:H)</f>
        <v>103324</v>
      </c>
    </row>
    <row r="3" spans="2:17" ht="20.100000000000001" customHeight="1">
      <c r="B3" s="1" t="s">
        <v>3</v>
      </c>
      <c r="C3" s="1"/>
      <c r="D3" s="1"/>
      <c r="E3" s="14" t="s">
        <v>714</v>
      </c>
    </row>
    <row r="4" spans="2:17" ht="20.100000000000001" customHeight="1">
      <c r="B4" s="1" t="s">
        <v>5</v>
      </c>
      <c r="C4" s="1"/>
      <c r="D4" s="1"/>
      <c r="E4" s="14">
        <v>202019</v>
      </c>
      <c r="J4" s="127"/>
    </row>
    <row r="5" spans="2:17" ht="20.100000000000001" customHeight="1">
      <c r="B5" s="1" t="s">
        <v>6</v>
      </c>
      <c r="C5" s="1"/>
      <c r="D5" s="1"/>
      <c r="E5" s="15">
        <v>44915</v>
      </c>
      <c r="J5" s="127"/>
    </row>
    <row r="6" spans="2:17" ht="20.100000000000001" customHeight="1">
      <c r="B6" s="1" t="s">
        <v>8</v>
      </c>
      <c r="C6" s="1"/>
      <c r="D6" s="1"/>
      <c r="E6" s="15">
        <v>44920</v>
      </c>
      <c r="J6" s="127"/>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383" t="s">
        <v>14</v>
      </c>
      <c r="H9" s="18" t="s">
        <v>15</v>
      </c>
      <c r="I9" s="18" t="s">
        <v>16</v>
      </c>
      <c r="J9" s="17" t="s">
        <v>17</v>
      </c>
      <c r="K9" s="17" t="s">
        <v>18</v>
      </c>
      <c r="L9" s="17" t="s">
        <v>19</v>
      </c>
      <c r="M9" s="19" t="s">
        <v>20</v>
      </c>
      <c r="N9" s="16" t="s">
        <v>21</v>
      </c>
      <c r="O9" s="17" t="s">
        <v>22</v>
      </c>
      <c r="P9" s="19" t="s">
        <v>23</v>
      </c>
      <c r="Q9" s="21" t="s">
        <v>24</v>
      </c>
    </row>
    <row r="10" spans="2:17" s="9" customFormat="1" ht="19.7" customHeight="1">
      <c r="B10" s="16">
        <v>1</v>
      </c>
      <c r="C10" s="93" t="s">
        <v>492</v>
      </c>
      <c r="D10" s="93" t="s">
        <v>492</v>
      </c>
      <c r="E10" s="146">
        <v>28100</v>
      </c>
      <c r="F10" s="54">
        <v>4</v>
      </c>
      <c r="G10" s="54">
        <v>2106</v>
      </c>
      <c r="H10" s="159">
        <f t="shared" ref="H10:H19" si="0">F10*G10</f>
        <v>8424</v>
      </c>
      <c r="I10" s="17"/>
      <c r="J10" s="54" t="s">
        <v>2814</v>
      </c>
      <c r="K10" s="17" t="s">
        <v>1122</v>
      </c>
      <c r="L10" s="17"/>
      <c r="M10" s="19"/>
      <c r="N10" s="16"/>
      <c r="O10" s="17"/>
      <c r="P10" s="19"/>
      <c r="Q10" s="21">
        <v>44904</v>
      </c>
    </row>
    <row r="11" spans="2:17" s="9" customFormat="1" ht="19.7" customHeight="1">
      <c r="B11" s="16">
        <v>1</v>
      </c>
      <c r="C11" s="93" t="s">
        <v>492</v>
      </c>
      <c r="D11" s="93" t="s">
        <v>492</v>
      </c>
      <c r="E11" s="54" t="s">
        <v>6888</v>
      </c>
      <c r="F11" s="54">
        <v>20</v>
      </c>
      <c r="G11" s="54">
        <v>54</v>
      </c>
      <c r="H11" s="159">
        <f>F11*G11</f>
        <v>1080</v>
      </c>
      <c r="I11" s="17"/>
      <c r="J11" s="54" t="s">
        <v>6889</v>
      </c>
      <c r="K11" s="17" t="s">
        <v>1122</v>
      </c>
      <c r="L11" s="16"/>
      <c r="M11" s="19"/>
      <c r="N11" s="16"/>
      <c r="O11" s="56"/>
      <c r="P11" s="19"/>
      <c r="Q11" s="21">
        <v>44904</v>
      </c>
    </row>
    <row r="12" spans="2:17" s="9" customFormat="1" ht="19.7" customHeight="1">
      <c r="B12" s="16">
        <v>1</v>
      </c>
      <c r="C12" s="93" t="s">
        <v>492</v>
      </c>
      <c r="D12" s="93" t="s">
        <v>492</v>
      </c>
      <c r="E12" s="54" t="s">
        <v>6902</v>
      </c>
      <c r="F12" s="54">
        <v>12</v>
      </c>
      <c r="G12" s="54">
        <v>46</v>
      </c>
      <c r="H12" s="159">
        <f>F12*G12</f>
        <v>552</v>
      </c>
      <c r="I12" s="17"/>
      <c r="J12" s="54" t="s">
        <v>6903</v>
      </c>
      <c r="K12" s="17" t="s">
        <v>1122</v>
      </c>
      <c r="L12" s="16"/>
      <c r="M12" s="19"/>
      <c r="N12" s="16"/>
      <c r="O12" s="56"/>
      <c r="P12" s="19"/>
      <c r="Q12" s="21">
        <v>44904</v>
      </c>
    </row>
    <row r="13" spans="2:17" s="9" customFormat="1" ht="19.7" customHeight="1">
      <c r="B13" s="16">
        <v>1</v>
      </c>
      <c r="C13" s="93" t="s">
        <v>492</v>
      </c>
      <c r="D13" s="93" t="s">
        <v>492</v>
      </c>
      <c r="E13" s="54" t="s">
        <v>6893</v>
      </c>
      <c r="F13" s="54">
        <v>2</v>
      </c>
      <c r="G13" s="54">
        <v>6830</v>
      </c>
      <c r="H13" s="159">
        <f>F13*G13</f>
        <v>13660</v>
      </c>
      <c r="I13" s="17"/>
      <c r="J13" s="146" t="s">
        <v>7949</v>
      </c>
      <c r="K13" s="17" t="s">
        <v>1122</v>
      </c>
      <c r="L13" s="16"/>
      <c r="M13" s="19"/>
      <c r="N13" s="16"/>
      <c r="O13" s="56"/>
      <c r="P13" s="19"/>
      <c r="Q13" s="21">
        <v>44904</v>
      </c>
    </row>
    <row r="14" spans="2:17" s="9" customFormat="1" ht="19.7" customHeight="1">
      <c r="B14" s="16">
        <v>1</v>
      </c>
      <c r="C14" s="93" t="s">
        <v>492</v>
      </c>
      <c r="D14" s="93" t="s">
        <v>492</v>
      </c>
      <c r="E14" s="54" t="s">
        <v>2819</v>
      </c>
      <c r="F14" s="54">
        <v>12</v>
      </c>
      <c r="G14" s="54">
        <v>874</v>
      </c>
      <c r="H14" s="159">
        <f>F14*G14</f>
        <v>10488</v>
      </c>
      <c r="I14" s="17"/>
      <c r="J14" s="54" t="s">
        <v>6890</v>
      </c>
      <c r="K14" s="17" t="s">
        <v>1122</v>
      </c>
      <c r="L14" s="16"/>
      <c r="M14" s="19"/>
      <c r="N14" s="16"/>
      <c r="O14" s="56"/>
      <c r="P14" s="19"/>
      <c r="Q14" s="21">
        <v>44904</v>
      </c>
    </row>
    <row r="15" spans="2:17" s="9" customFormat="1" ht="19.7" customHeight="1">
      <c r="B15" s="16">
        <v>1</v>
      </c>
      <c r="C15" s="93" t="s">
        <v>492</v>
      </c>
      <c r="D15" s="93" t="s">
        <v>492</v>
      </c>
      <c r="E15" s="54" t="s">
        <v>2833</v>
      </c>
      <c r="F15" s="54">
        <v>16</v>
      </c>
      <c r="G15" s="54">
        <v>470</v>
      </c>
      <c r="H15" s="159">
        <f>F15*G15</f>
        <v>7520</v>
      </c>
      <c r="I15" s="17"/>
      <c r="J15" s="54" t="s">
        <v>2832</v>
      </c>
      <c r="K15" s="17" t="s">
        <v>1122</v>
      </c>
      <c r="L15" s="16"/>
      <c r="M15" s="19"/>
      <c r="N15" s="16"/>
      <c r="O15" s="56"/>
      <c r="P15" s="19"/>
      <c r="Q15" s="21">
        <v>44904</v>
      </c>
    </row>
    <row r="16" spans="2:17" s="9" customFormat="1" ht="19.7" customHeight="1">
      <c r="B16" s="16">
        <v>1</v>
      </c>
      <c r="C16" s="17" t="s">
        <v>652</v>
      </c>
      <c r="D16" s="17" t="s">
        <v>652</v>
      </c>
      <c r="E16" s="54" t="s">
        <v>6894</v>
      </c>
      <c r="F16" s="54">
        <v>2</v>
      </c>
      <c r="G16" s="278">
        <v>16800</v>
      </c>
      <c r="H16" s="159">
        <f t="shared" si="0"/>
        <v>33600</v>
      </c>
      <c r="I16" s="295"/>
      <c r="J16" s="54" t="s">
        <v>6894</v>
      </c>
      <c r="K16" s="1672"/>
      <c r="L16" s="16"/>
      <c r="M16" s="19">
        <v>44895</v>
      </c>
      <c r="N16" s="16"/>
      <c r="O16" s="56">
        <v>44907</v>
      </c>
      <c r="P16" s="56">
        <v>44914</v>
      </c>
      <c r="Q16" s="21">
        <v>44914</v>
      </c>
    </row>
    <row r="17" spans="2:17" ht="19.5" customHeight="1">
      <c r="B17" s="16">
        <v>1</v>
      </c>
      <c r="C17" s="17" t="s">
        <v>652</v>
      </c>
      <c r="D17" s="17" t="s">
        <v>652</v>
      </c>
      <c r="E17" s="54" t="s">
        <v>6895</v>
      </c>
      <c r="F17" s="54">
        <v>2</v>
      </c>
      <c r="G17" s="278">
        <v>6500</v>
      </c>
      <c r="H17" s="159">
        <f t="shared" si="0"/>
        <v>13000</v>
      </c>
      <c r="I17" s="295"/>
      <c r="J17" s="54" t="s">
        <v>6895</v>
      </c>
      <c r="K17" s="1672"/>
      <c r="L17" s="17"/>
      <c r="M17" s="19">
        <v>44895</v>
      </c>
      <c r="N17" s="16"/>
      <c r="O17" s="56">
        <v>44907</v>
      </c>
      <c r="P17" s="19">
        <v>44914</v>
      </c>
      <c r="Q17" s="21">
        <v>44914</v>
      </c>
    </row>
    <row r="18" spans="2:17" s="9" customFormat="1" ht="19.7" customHeight="1">
      <c r="B18" s="16">
        <v>1</v>
      </c>
      <c r="C18" s="16" t="s">
        <v>662</v>
      </c>
      <c r="D18" s="16" t="s">
        <v>662</v>
      </c>
      <c r="E18" s="54" t="s">
        <v>1410</v>
      </c>
      <c r="F18" s="54">
        <v>2</v>
      </c>
      <c r="G18" s="520">
        <v>5000</v>
      </c>
      <c r="H18" s="159">
        <f t="shared" si="0"/>
        <v>10000</v>
      </c>
      <c r="I18" s="17"/>
      <c r="J18" s="483"/>
      <c r="K18" s="93"/>
      <c r="L18" s="16"/>
      <c r="M18" s="19"/>
      <c r="N18" s="16"/>
      <c r="O18" s="56"/>
      <c r="P18" s="56"/>
      <c r="Q18" s="21"/>
    </row>
    <row r="19" spans="2:17" s="9" customFormat="1" ht="19.7" customHeight="1">
      <c r="B19" s="16">
        <v>1</v>
      </c>
      <c r="C19" s="16" t="s">
        <v>662</v>
      </c>
      <c r="D19" s="16" t="s">
        <v>662</v>
      </c>
      <c r="E19" s="202" t="s">
        <v>664</v>
      </c>
      <c r="F19" s="54">
        <v>1</v>
      </c>
      <c r="G19" s="520">
        <v>5000</v>
      </c>
      <c r="H19" s="159">
        <f t="shared" si="0"/>
        <v>5000</v>
      </c>
      <c r="I19" s="484"/>
      <c r="J19" s="485"/>
      <c r="K19" s="93"/>
      <c r="L19" s="16"/>
      <c r="M19" s="19"/>
      <c r="N19" s="16"/>
      <c r="O19" s="56"/>
      <c r="P19" s="56"/>
      <c r="Q19" s="21"/>
    </row>
    <row r="20" spans="2:17" s="9" customFormat="1" ht="19.7" customHeight="1">
      <c r="B20" s="17"/>
      <c r="C20" s="93"/>
      <c r="D20" s="93"/>
      <c r="E20" s="91"/>
      <c r="F20" s="91"/>
      <c r="G20" s="520"/>
      <c r="H20" s="159"/>
      <c r="I20" s="17"/>
      <c r="J20" s="54"/>
      <c r="K20" s="93"/>
      <c r="L20" s="16"/>
      <c r="M20" s="19"/>
      <c r="N20" s="16"/>
      <c r="O20" s="56"/>
      <c r="P20" s="19"/>
      <c r="Q20" s="21"/>
    </row>
    <row r="21" spans="2:17" s="9" customFormat="1" ht="19.7" customHeight="1">
      <c r="B21" s="17"/>
      <c r="C21" s="93"/>
      <c r="D21" s="93"/>
      <c r="E21" s="91"/>
      <c r="F21" s="91"/>
      <c r="G21" s="520"/>
      <c r="H21" s="159"/>
      <c r="I21" s="17"/>
      <c r="J21" s="54"/>
      <c r="K21" s="93"/>
      <c r="L21" s="16"/>
      <c r="M21" s="19"/>
      <c r="N21" s="16"/>
      <c r="O21" s="56"/>
      <c r="P21" s="19"/>
      <c r="Q21" s="21"/>
    </row>
    <row r="22" spans="2:17" s="9" customFormat="1" ht="19.7" customHeight="1">
      <c r="B22" s="17"/>
      <c r="C22" s="93"/>
      <c r="D22" s="93"/>
      <c r="E22" s="91"/>
      <c r="F22" s="91"/>
      <c r="G22" s="520"/>
      <c r="H22" s="159"/>
      <c r="I22" s="17"/>
      <c r="J22" s="54"/>
      <c r="K22" s="93"/>
      <c r="L22" s="16"/>
      <c r="M22" s="19"/>
      <c r="N22" s="16"/>
      <c r="O22" s="56"/>
      <c r="P22" s="19"/>
      <c r="Q22" s="21"/>
    </row>
    <row r="23" spans="2:17" s="9" customFormat="1" ht="19.7" customHeight="1">
      <c r="B23" s="17"/>
      <c r="C23" s="93"/>
      <c r="D23" s="93"/>
      <c r="E23" s="91"/>
      <c r="F23" s="91"/>
      <c r="G23" s="520"/>
      <c r="H23" s="159"/>
      <c r="I23" s="17"/>
      <c r="J23" s="54"/>
      <c r="K23" s="93"/>
      <c r="L23" s="16"/>
      <c r="M23" s="19"/>
      <c r="N23" s="16"/>
      <c r="O23" s="56"/>
      <c r="P23" s="19"/>
      <c r="Q23" s="21"/>
    </row>
    <row r="24" spans="2:17" s="9" customFormat="1" ht="19.7" customHeight="1">
      <c r="B24" s="17"/>
      <c r="C24" s="93"/>
      <c r="D24" s="93"/>
      <c r="E24" s="91"/>
      <c r="F24" s="91"/>
      <c r="G24" s="520"/>
      <c r="H24" s="159"/>
      <c r="I24" s="17"/>
      <c r="J24" s="54"/>
      <c r="K24" s="93"/>
      <c r="L24" s="16"/>
      <c r="M24" s="19"/>
      <c r="N24" s="16"/>
      <c r="O24" s="56"/>
      <c r="P24" s="19"/>
      <c r="Q24" s="21"/>
    </row>
    <row r="25" spans="2:17" s="9" customFormat="1" ht="19.7" customHeight="1">
      <c r="B25" s="17"/>
      <c r="C25" s="17"/>
      <c r="D25" s="17"/>
      <c r="E25" s="54"/>
      <c r="F25" s="54"/>
      <c r="G25" s="520"/>
      <c r="H25" s="159"/>
      <c r="I25" s="17"/>
      <c r="J25" s="54"/>
      <c r="K25" s="17"/>
      <c r="L25" s="16"/>
      <c r="M25" s="19"/>
      <c r="N25" s="16"/>
      <c r="O25" s="56"/>
      <c r="P25" s="56"/>
      <c r="Q25" s="21"/>
    </row>
  </sheetData>
  <autoFilter ref="B9:O9" xr:uid="{5F9313E3-D28D-42BF-96E7-A9B33E6A31A1}">
    <sortState xmlns:xlrd2="http://schemas.microsoft.com/office/spreadsheetml/2017/richdata2" ref="B10:O9">
      <sortCondition descending="1" ref="K9"/>
    </sortState>
  </autoFilter>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5C2E-D356-4035-88AF-402F2DFCD605}">
  <dimension ref="A3:B7"/>
  <sheetViews>
    <sheetView view="pageBreakPreview" zoomScale="130" zoomScaleNormal="100" zoomScaleSheetLayoutView="130" workbookViewId="0">
      <selection activeCell="E16" sqref="E16"/>
    </sheetView>
  </sheetViews>
  <sheetFormatPr defaultRowHeight="18.75"/>
  <cols>
    <col min="1" max="1" width="13.25" style="3" bestFit="1" customWidth="1"/>
    <col min="2" max="2" width="22.125" style="3" bestFit="1" customWidth="1"/>
    <col min="3" max="256" width="9" style="3"/>
    <col min="257" max="257" width="13.25" style="3" bestFit="1" customWidth="1"/>
    <col min="258" max="258" width="22.125" style="3" bestFit="1" customWidth="1"/>
    <col min="259" max="512" width="9" style="3"/>
    <col min="513" max="513" width="13.25" style="3" bestFit="1" customWidth="1"/>
    <col min="514" max="514" width="22.125" style="3" bestFit="1" customWidth="1"/>
    <col min="515" max="768" width="9" style="3"/>
    <col min="769" max="769" width="13.25" style="3" bestFit="1" customWidth="1"/>
    <col min="770" max="770" width="22.125" style="3" bestFit="1" customWidth="1"/>
    <col min="771" max="1024" width="9" style="3"/>
    <col min="1025" max="1025" width="13.25" style="3" bestFit="1" customWidth="1"/>
    <col min="1026" max="1026" width="22.125" style="3" bestFit="1" customWidth="1"/>
    <col min="1027" max="1280" width="9" style="3"/>
    <col min="1281" max="1281" width="13.25" style="3" bestFit="1" customWidth="1"/>
    <col min="1282" max="1282" width="22.125" style="3" bestFit="1" customWidth="1"/>
    <col min="1283" max="1536" width="9" style="3"/>
    <col min="1537" max="1537" width="13.25" style="3" bestFit="1" customWidth="1"/>
    <col min="1538" max="1538" width="22.125" style="3" bestFit="1" customWidth="1"/>
    <col min="1539" max="1792" width="9" style="3"/>
    <col min="1793" max="1793" width="13.25" style="3" bestFit="1" customWidth="1"/>
    <col min="1794" max="1794" width="22.125" style="3" bestFit="1" customWidth="1"/>
    <col min="1795" max="2048" width="9" style="3"/>
    <col min="2049" max="2049" width="13.25" style="3" bestFit="1" customWidth="1"/>
    <col min="2050" max="2050" width="22.125" style="3" bestFit="1" customWidth="1"/>
    <col min="2051" max="2304" width="9" style="3"/>
    <col min="2305" max="2305" width="13.25" style="3" bestFit="1" customWidth="1"/>
    <col min="2306" max="2306" width="22.125" style="3" bestFit="1" customWidth="1"/>
    <col min="2307" max="2560" width="9" style="3"/>
    <col min="2561" max="2561" width="13.25" style="3" bestFit="1" customWidth="1"/>
    <col min="2562" max="2562" width="22.125" style="3" bestFit="1" customWidth="1"/>
    <col min="2563" max="2816" width="9" style="3"/>
    <col min="2817" max="2817" width="13.25" style="3" bestFit="1" customWidth="1"/>
    <col min="2818" max="2818" width="22.125" style="3" bestFit="1" customWidth="1"/>
    <col min="2819" max="3072" width="9" style="3"/>
    <col min="3073" max="3073" width="13.25" style="3" bestFit="1" customWidth="1"/>
    <col min="3074" max="3074" width="22.125" style="3" bestFit="1" customWidth="1"/>
    <col min="3075" max="3328" width="9" style="3"/>
    <col min="3329" max="3329" width="13.25" style="3" bestFit="1" customWidth="1"/>
    <col min="3330" max="3330" width="22.125" style="3" bestFit="1" customWidth="1"/>
    <col min="3331" max="3584" width="9" style="3"/>
    <col min="3585" max="3585" width="13.25" style="3" bestFit="1" customWidth="1"/>
    <col min="3586" max="3586" width="22.125" style="3" bestFit="1" customWidth="1"/>
    <col min="3587" max="3840" width="9" style="3"/>
    <col min="3841" max="3841" width="13.25" style="3" bestFit="1" customWidth="1"/>
    <col min="3842" max="3842" width="22.125" style="3" bestFit="1" customWidth="1"/>
    <col min="3843" max="4096" width="9" style="3"/>
    <col min="4097" max="4097" width="13.25" style="3" bestFit="1" customWidth="1"/>
    <col min="4098" max="4098" width="22.125" style="3" bestFit="1" customWidth="1"/>
    <col min="4099" max="4352" width="9" style="3"/>
    <col min="4353" max="4353" width="13.25" style="3" bestFit="1" customWidth="1"/>
    <col min="4354" max="4354" width="22.125" style="3" bestFit="1" customWidth="1"/>
    <col min="4355" max="4608" width="9" style="3"/>
    <col min="4609" max="4609" width="13.25" style="3" bestFit="1" customWidth="1"/>
    <col min="4610" max="4610" width="22.125" style="3" bestFit="1" customWidth="1"/>
    <col min="4611" max="4864" width="9" style="3"/>
    <col min="4865" max="4865" width="13.25" style="3" bestFit="1" customWidth="1"/>
    <col min="4866" max="4866" width="22.125" style="3" bestFit="1" customWidth="1"/>
    <col min="4867" max="5120" width="9" style="3"/>
    <col min="5121" max="5121" width="13.25" style="3" bestFit="1" customWidth="1"/>
    <col min="5122" max="5122" width="22.125" style="3" bestFit="1" customWidth="1"/>
    <col min="5123" max="5376" width="9" style="3"/>
    <col min="5377" max="5377" width="13.25" style="3" bestFit="1" customWidth="1"/>
    <col min="5378" max="5378" width="22.125" style="3" bestFit="1" customWidth="1"/>
    <col min="5379" max="5632" width="9" style="3"/>
    <col min="5633" max="5633" width="13.25" style="3" bestFit="1" customWidth="1"/>
    <col min="5634" max="5634" width="22.125" style="3" bestFit="1" customWidth="1"/>
    <col min="5635" max="5888" width="9" style="3"/>
    <col min="5889" max="5889" width="13.25" style="3" bestFit="1" customWidth="1"/>
    <col min="5890" max="5890" width="22.125" style="3" bestFit="1" customWidth="1"/>
    <col min="5891" max="6144" width="9" style="3"/>
    <col min="6145" max="6145" width="13.25" style="3" bestFit="1" customWidth="1"/>
    <col min="6146" max="6146" width="22.125" style="3" bestFit="1" customWidth="1"/>
    <col min="6147" max="6400" width="9" style="3"/>
    <col min="6401" max="6401" width="13.25" style="3" bestFit="1" customWidth="1"/>
    <col min="6402" max="6402" width="22.125" style="3" bestFit="1" customWidth="1"/>
    <col min="6403" max="6656" width="9" style="3"/>
    <col min="6657" max="6657" width="13.25" style="3" bestFit="1" customWidth="1"/>
    <col min="6658" max="6658" width="22.125" style="3" bestFit="1" customWidth="1"/>
    <col min="6659" max="6912" width="9" style="3"/>
    <col min="6913" max="6913" width="13.25" style="3" bestFit="1" customWidth="1"/>
    <col min="6914" max="6914" width="22.125" style="3" bestFit="1" customWidth="1"/>
    <col min="6915" max="7168" width="9" style="3"/>
    <col min="7169" max="7169" width="13.25" style="3" bestFit="1" customWidth="1"/>
    <col min="7170" max="7170" width="22.125" style="3" bestFit="1" customWidth="1"/>
    <col min="7171" max="7424" width="9" style="3"/>
    <col min="7425" max="7425" width="13.25" style="3" bestFit="1" customWidth="1"/>
    <col min="7426" max="7426" width="22.125" style="3" bestFit="1" customWidth="1"/>
    <col min="7427" max="7680" width="9" style="3"/>
    <col min="7681" max="7681" width="13.25" style="3" bestFit="1" customWidth="1"/>
    <col min="7682" max="7682" width="22.125" style="3" bestFit="1" customWidth="1"/>
    <col min="7683" max="7936" width="9" style="3"/>
    <col min="7937" max="7937" width="13.25" style="3" bestFit="1" customWidth="1"/>
    <col min="7938" max="7938" width="22.125" style="3" bestFit="1" customWidth="1"/>
    <col min="7939" max="8192" width="9" style="3"/>
    <col min="8193" max="8193" width="13.25" style="3" bestFit="1" customWidth="1"/>
    <col min="8194" max="8194" width="22.125" style="3" bestFit="1" customWidth="1"/>
    <col min="8195" max="8448" width="9" style="3"/>
    <col min="8449" max="8449" width="13.25" style="3" bestFit="1" customWidth="1"/>
    <col min="8450" max="8450" width="22.125" style="3" bestFit="1" customWidth="1"/>
    <col min="8451" max="8704" width="9" style="3"/>
    <col min="8705" max="8705" width="13.25" style="3" bestFit="1" customWidth="1"/>
    <col min="8706" max="8706" width="22.125" style="3" bestFit="1" customWidth="1"/>
    <col min="8707" max="8960" width="9" style="3"/>
    <col min="8961" max="8961" width="13.25" style="3" bestFit="1" customWidth="1"/>
    <col min="8962" max="8962" width="22.125" style="3" bestFit="1" customWidth="1"/>
    <col min="8963" max="9216" width="9" style="3"/>
    <col min="9217" max="9217" width="13.25" style="3" bestFit="1" customWidth="1"/>
    <col min="9218" max="9218" width="22.125" style="3" bestFit="1" customWidth="1"/>
    <col min="9219" max="9472" width="9" style="3"/>
    <col min="9473" max="9473" width="13.25" style="3" bestFit="1" customWidth="1"/>
    <col min="9474" max="9474" width="22.125" style="3" bestFit="1" customWidth="1"/>
    <col min="9475" max="9728" width="9" style="3"/>
    <col min="9729" max="9729" width="13.25" style="3" bestFit="1" customWidth="1"/>
    <col min="9730" max="9730" width="22.125" style="3" bestFit="1" customWidth="1"/>
    <col min="9731" max="9984" width="9" style="3"/>
    <col min="9985" max="9985" width="13.25" style="3" bestFit="1" customWidth="1"/>
    <col min="9986" max="9986" width="22.125" style="3" bestFit="1" customWidth="1"/>
    <col min="9987" max="10240" width="9" style="3"/>
    <col min="10241" max="10241" width="13.25" style="3" bestFit="1" customWidth="1"/>
    <col min="10242" max="10242" width="22.125" style="3" bestFit="1" customWidth="1"/>
    <col min="10243" max="10496" width="9" style="3"/>
    <col min="10497" max="10497" width="13.25" style="3" bestFit="1" customWidth="1"/>
    <col min="10498" max="10498" width="22.125" style="3" bestFit="1" customWidth="1"/>
    <col min="10499" max="10752" width="9" style="3"/>
    <col min="10753" max="10753" width="13.25" style="3" bestFit="1" customWidth="1"/>
    <col min="10754" max="10754" width="22.125" style="3" bestFit="1" customWidth="1"/>
    <col min="10755" max="11008" width="9" style="3"/>
    <col min="11009" max="11009" width="13.25" style="3" bestFit="1" customWidth="1"/>
    <col min="11010" max="11010" width="22.125" style="3" bestFit="1" customWidth="1"/>
    <col min="11011" max="11264" width="9" style="3"/>
    <col min="11265" max="11265" width="13.25" style="3" bestFit="1" customWidth="1"/>
    <col min="11266" max="11266" width="22.125" style="3" bestFit="1" customWidth="1"/>
    <col min="11267" max="11520" width="9" style="3"/>
    <col min="11521" max="11521" width="13.25" style="3" bestFit="1" customWidth="1"/>
    <col min="11522" max="11522" width="22.125" style="3" bestFit="1" customWidth="1"/>
    <col min="11523" max="11776" width="9" style="3"/>
    <col min="11777" max="11777" width="13.25" style="3" bestFit="1" customWidth="1"/>
    <col min="11778" max="11778" width="22.125" style="3" bestFit="1" customWidth="1"/>
    <col min="11779" max="12032" width="9" style="3"/>
    <col min="12033" max="12033" width="13.25" style="3" bestFit="1" customWidth="1"/>
    <col min="12034" max="12034" width="22.125" style="3" bestFit="1" customWidth="1"/>
    <col min="12035" max="12288" width="9" style="3"/>
    <col min="12289" max="12289" width="13.25" style="3" bestFit="1" customWidth="1"/>
    <col min="12290" max="12290" width="22.125" style="3" bestFit="1" customWidth="1"/>
    <col min="12291" max="12544" width="9" style="3"/>
    <col min="12545" max="12545" width="13.25" style="3" bestFit="1" customWidth="1"/>
    <col min="12546" max="12546" width="22.125" style="3" bestFit="1" customWidth="1"/>
    <col min="12547" max="12800" width="9" style="3"/>
    <col min="12801" max="12801" width="13.25" style="3" bestFit="1" customWidth="1"/>
    <col min="12802" max="12802" width="22.125" style="3" bestFit="1" customWidth="1"/>
    <col min="12803" max="13056" width="9" style="3"/>
    <col min="13057" max="13057" width="13.25" style="3" bestFit="1" customWidth="1"/>
    <col min="13058" max="13058" width="22.125" style="3" bestFit="1" customWidth="1"/>
    <col min="13059" max="13312" width="9" style="3"/>
    <col min="13313" max="13313" width="13.25" style="3" bestFit="1" customWidth="1"/>
    <col min="13314" max="13314" width="22.125" style="3" bestFit="1" customWidth="1"/>
    <col min="13315" max="13568" width="9" style="3"/>
    <col min="13569" max="13569" width="13.25" style="3" bestFit="1" customWidth="1"/>
    <col min="13570" max="13570" width="22.125" style="3" bestFit="1" customWidth="1"/>
    <col min="13571" max="13824" width="9" style="3"/>
    <col min="13825" max="13825" width="13.25" style="3" bestFit="1" customWidth="1"/>
    <col min="13826" max="13826" width="22.125" style="3" bestFit="1" customWidth="1"/>
    <col min="13827" max="14080" width="9" style="3"/>
    <col min="14081" max="14081" width="13.25" style="3" bestFit="1" customWidth="1"/>
    <col min="14082" max="14082" width="22.125" style="3" bestFit="1" customWidth="1"/>
    <col min="14083" max="14336" width="9" style="3"/>
    <col min="14337" max="14337" width="13.25" style="3" bestFit="1" customWidth="1"/>
    <col min="14338" max="14338" width="22.125" style="3" bestFit="1" customWidth="1"/>
    <col min="14339" max="14592" width="9" style="3"/>
    <col min="14593" max="14593" width="13.25" style="3" bestFit="1" customWidth="1"/>
    <col min="14594" max="14594" width="22.125" style="3" bestFit="1" customWidth="1"/>
    <col min="14595" max="14848" width="9" style="3"/>
    <col min="14849" max="14849" width="13.25" style="3" bestFit="1" customWidth="1"/>
    <col min="14850" max="14850" width="22.125" style="3" bestFit="1" customWidth="1"/>
    <col min="14851" max="15104" width="9" style="3"/>
    <col min="15105" max="15105" width="13.25" style="3" bestFit="1" customWidth="1"/>
    <col min="15106" max="15106" width="22.125" style="3" bestFit="1" customWidth="1"/>
    <col min="15107" max="15360" width="9" style="3"/>
    <col min="15361" max="15361" width="13.25" style="3" bestFit="1" customWidth="1"/>
    <col min="15362" max="15362" width="22.125" style="3" bestFit="1" customWidth="1"/>
    <col min="15363" max="15616" width="9" style="3"/>
    <col min="15617" max="15617" width="13.25" style="3" bestFit="1" customWidth="1"/>
    <col min="15618" max="15618" width="22.125" style="3" bestFit="1" customWidth="1"/>
    <col min="15619" max="15872" width="9" style="3"/>
    <col min="15873" max="15873" width="13.25" style="3" bestFit="1" customWidth="1"/>
    <col min="15874" max="15874" width="22.125" style="3" bestFit="1" customWidth="1"/>
    <col min="15875" max="16128" width="9" style="3"/>
    <col min="16129" max="16129" width="13.25" style="3" bestFit="1" customWidth="1"/>
    <col min="16130" max="16130" width="22.125" style="3" bestFit="1" customWidth="1"/>
    <col min="16131" max="16384" width="9" style="3"/>
  </cols>
  <sheetData>
    <row r="3" spans="1:2">
      <c r="A3" s="121" t="s">
        <v>0</v>
      </c>
      <c r="B3" s="2" t="s">
        <v>1411</v>
      </c>
    </row>
    <row r="4" spans="1:2">
      <c r="A4" s="121" t="s">
        <v>3</v>
      </c>
      <c r="B4" s="14" t="s">
        <v>714</v>
      </c>
    </row>
    <row r="5" spans="1:2">
      <c r="A5" s="121" t="s">
        <v>5</v>
      </c>
      <c r="B5" s="14">
        <v>197902</v>
      </c>
    </row>
    <row r="6" spans="1:2">
      <c r="A6" s="121" t="s">
        <v>6</v>
      </c>
      <c r="B6" s="15">
        <v>44837</v>
      </c>
    </row>
    <row r="7" spans="1:2">
      <c r="A7" s="121" t="s">
        <v>8</v>
      </c>
      <c r="B7" s="15">
        <v>44860</v>
      </c>
    </row>
  </sheetData>
  <phoneticPr fontId="3"/>
  <pageMargins left="0.7" right="0.7" top="0.75" bottom="0.75" header="0.3" footer="0.3"/>
  <pageSetup paperSize="9" scale="378" orientation="landscape" r:id="rId1"/>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E6096-5EB8-4E63-8A89-74213F63ECDB}">
  <dimension ref="B2:Q15"/>
  <sheetViews>
    <sheetView zoomScale="85" zoomScaleNormal="85" workbookViewId="0">
      <pane xSplit="10" ySplit="8" topLeftCell="L9" activePane="bottomRight" state="frozen"/>
      <selection pane="topRight" activeCell="K1" sqref="K1"/>
      <selection pane="bottomLeft" activeCell="A9" sqref="A9"/>
      <selection pane="bottomRight" activeCell="B2" sqref="B2:E6"/>
    </sheetView>
  </sheetViews>
  <sheetFormatPr defaultColWidth="12.75" defaultRowHeight="13.5"/>
  <cols>
    <col min="1" max="1" width="3.75" style="989" customWidth="1"/>
    <col min="2" max="2" width="18.75" style="991" bestFit="1" customWidth="1"/>
    <col min="3" max="4" width="9.625" style="989" bestFit="1" customWidth="1"/>
    <col min="5" max="5" width="46.5" style="991" customWidth="1"/>
    <col min="6" max="6" width="5.75" style="989" bestFit="1" customWidth="1"/>
    <col min="7" max="7" width="13.125" style="989" customWidth="1"/>
    <col min="8" max="8" width="13.125" style="989" bestFit="1" customWidth="1"/>
    <col min="9" max="9" width="9" style="992" bestFit="1" customWidth="1"/>
    <col min="10" max="10" width="34.25" style="991" customWidth="1"/>
    <col min="11" max="11" width="16.125" style="991" customWidth="1"/>
    <col min="12" max="12" width="19.125" style="991" bestFit="1" customWidth="1"/>
    <col min="13" max="13" width="16.75" style="991" customWidth="1"/>
    <col min="14" max="14" width="5.375" style="989" bestFit="1" customWidth="1"/>
    <col min="15" max="15" width="18.875" style="992" customWidth="1"/>
    <col min="16" max="16" width="20.5" style="993" customWidth="1"/>
    <col min="17" max="17" width="22.375" style="994" customWidth="1"/>
    <col min="18" max="18" width="14.75" style="989" customWidth="1"/>
    <col min="19" max="256" width="12.75" style="989"/>
    <col min="257" max="257" width="3.75" style="989" customWidth="1"/>
    <col min="258" max="258" width="18.75" style="989" bestFit="1" customWidth="1"/>
    <col min="259" max="260" width="9.625" style="989" bestFit="1" customWidth="1"/>
    <col min="261" max="261" width="46.5" style="989" customWidth="1"/>
    <col min="262" max="262" width="5.75" style="989" bestFit="1" customWidth="1"/>
    <col min="263" max="263" width="13.125" style="989" customWidth="1"/>
    <col min="264" max="264" width="13.125" style="989" bestFit="1" customWidth="1"/>
    <col min="265" max="265" width="9" style="989" bestFit="1" customWidth="1"/>
    <col min="266" max="266" width="34.25" style="989" customWidth="1"/>
    <col min="267" max="267" width="16.125" style="989" customWidth="1"/>
    <col min="268" max="268" width="19.125" style="989" bestFit="1" customWidth="1"/>
    <col min="269" max="269" width="16.75" style="989" customWidth="1"/>
    <col min="270" max="270" width="5.375" style="989" bestFit="1" customWidth="1"/>
    <col min="271" max="271" width="18.875" style="989" customWidth="1"/>
    <col min="272" max="272" width="20.5" style="989" customWidth="1"/>
    <col min="273" max="273" width="22.375" style="989" customWidth="1"/>
    <col min="274" max="274" width="14.75" style="989" customWidth="1"/>
    <col min="275" max="512" width="12.75" style="989"/>
    <col min="513" max="513" width="3.75" style="989" customWidth="1"/>
    <col min="514" max="514" width="18.75" style="989" bestFit="1" customWidth="1"/>
    <col min="515" max="516" width="9.625" style="989" bestFit="1" customWidth="1"/>
    <col min="517" max="517" width="46.5" style="989" customWidth="1"/>
    <col min="518" max="518" width="5.75" style="989" bestFit="1" customWidth="1"/>
    <col min="519" max="519" width="13.125" style="989" customWidth="1"/>
    <col min="520" max="520" width="13.125" style="989" bestFit="1" customWidth="1"/>
    <col min="521" max="521" width="9" style="989" bestFit="1" customWidth="1"/>
    <col min="522" max="522" width="34.25" style="989" customWidth="1"/>
    <col min="523" max="523" width="16.125" style="989" customWidth="1"/>
    <col min="524" max="524" width="19.125" style="989" bestFit="1" customWidth="1"/>
    <col min="525" max="525" width="16.75" style="989" customWidth="1"/>
    <col min="526" max="526" width="5.375" style="989" bestFit="1" customWidth="1"/>
    <col min="527" max="527" width="18.875" style="989" customWidth="1"/>
    <col min="528" max="528" width="20.5" style="989" customWidth="1"/>
    <col min="529" max="529" width="22.375" style="989" customWidth="1"/>
    <col min="530" max="530" width="14.75" style="989" customWidth="1"/>
    <col min="531" max="768" width="12.75" style="989"/>
    <col min="769" max="769" width="3.75" style="989" customWidth="1"/>
    <col min="770" max="770" width="18.75" style="989" bestFit="1" customWidth="1"/>
    <col min="771" max="772" width="9.625" style="989" bestFit="1" customWidth="1"/>
    <col min="773" max="773" width="46.5" style="989" customWidth="1"/>
    <col min="774" max="774" width="5.75" style="989" bestFit="1" customWidth="1"/>
    <col min="775" max="775" width="13.125" style="989" customWidth="1"/>
    <col min="776" max="776" width="13.125" style="989" bestFit="1" customWidth="1"/>
    <col min="777" max="777" width="9" style="989" bestFit="1" customWidth="1"/>
    <col min="778" max="778" width="34.25" style="989" customWidth="1"/>
    <col min="779" max="779" width="16.125" style="989" customWidth="1"/>
    <col min="780" max="780" width="19.125" style="989" bestFit="1" customWidth="1"/>
    <col min="781" max="781" width="16.75" style="989" customWidth="1"/>
    <col min="782" max="782" width="5.375" style="989" bestFit="1" customWidth="1"/>
    <col min="783" max="783" width="18.875" style="989" customWidth="1"/>
    <col min="784" max="784" width="20.5" style="989" customWidth="1"/>
    <col min="785" max="785" width="22.375" style="989" customWidth="1"/>
    <col min="786" max="786" width="14.75" style="989" customWidth="1"/>
    <col min="787" max="1024" width="12.75" style="989"/>
    <col min="1025" max="1025" width="3.75" style="989" customWidth="1"/>
    <col min="1026" max="1026" width="18.75" style="989" bestFit="1" customWidth="1"/>
    <col min="1027" max="1028" width="9.625" style="989" bestFit="1" customWidth="1"/>
    <col min="1029" max="1029" width="46.5" style="989" customWidth="1"/>
    <col min="1030" max="1030" width="5.75" style="989" bestFit="1" customWidth="1"/>
    <col min="1031" max="1031" width="13.125" style="989" customWidth="1"/>
    <col min="1032" max="1032" width="13.125" style="989" bestFit="1" customWidth="1"/>
    <col min="1033" max="1033" width="9" style="989" bestFit="1" customWidth="1"/>
    <col min="1034" max="1034" width="34.25" style="989" customWidth="1"/>
    <col min="1035" max="1035" width="16.125" style="989" customWidth="1"/>
    <col min="1036" max="1036" width="19.125" style="989" bestFit="1" customWidth="1"/>
    <col min="1037" max="1037" width="16.75" style="989" customWidth="1"/>
    <col min="1038" max="1038" width="5.375" style="989" bestFit="1" customWidth="1"/>
    <col min="1039" max="1039" width="18.875" style="989" customWidth="1"/>
    <col min="1040" max="1040" width="20.5" style="989" customWidth="1"/>
    <col min="1041" max="1041" width="22.375" style="989" customWidth="1"/>
    <col min="1042" max="1042" width="14.75" style="989" customWidth="1"/>
    <col min="1043" max="1280" width="12.75" style="989"/>
    <col min="1281" max="1281" width="3.75" style="989" customWidth="1"/>
    <col min="1282" max="1282" width="18.75" style="989" bestFit="1" customWidth="1"/>
    <col min="1283" max="1284" width="9.625" style="989" bestFit="1" customWidth="1"/>
    <col min="1285" max="1285" width="46.5" style="989" customWidth="1"/>
    <col min="1286" max="1286" width="5.75" style="989" bestFit="1" customWidth="1"/>
    <col min="1287" max="1287" width="13.125" style="989" customWidth="1"/>
    <col min="1288" max="1288" width="13.125" style="989" bestFit="1" customWidth="1"/>
    <col min="1289" max="1289" width="9" style="989" bestFit="1" customWidth="1"/>
    <col min="1290" max="1290" width="34.25" style="989" customWidth="1"/>
    <col min="1291" max="1291" width="16.125" style="989" customWidth="1"/>
    <col min="1292" max="1292" width="19.125" style="989" bestFit="1" customWidth="1"/>
    <col min="1293" max="1293" width="16.75" style="989" customWidth="1"/>
    <col min="1294" max="1294" width="5.375" style="989" bestFit="1" customWidth="1"/>
    <col min="1295" max="1295" width="18.875" style="989" customWidth="1"/>
    <col min="1296" max="1296" width="20.5" style="989" customWidth="1"/>
    <col min="1297" max="1297" width="22.375" style="989" customWidth="1"/>
    <col min="1298" max="1298" width="14.75" style="989" customWidth="1"/>
    <col min="1299" max="1536" width="12.75" style="989"/>
    <col min="1537" max="1537" width="3.75" style="989" customWidth="1"/>
    <col min="1538" max="1538" width="18.75" style="989" bestFit="1" customWidth="1"/>
    <col min="1539" max="1540" width="9.625" style="989" bestFit="1" customWidth="1"/>
    <col min="1541" max="1541" width="46.5" style="989" customWidth="1"/>
    <col min="1542" max="1542" width="5.75" style="989" bestFit="1" customWidth="1"/>
    <col min="1543" max="1543" width="13.125" style="989" customWidth="1"/>
    <col min="1544" max="1544" width="13.125" style="989" bestFit="1" customWidth="1"/>
    <col min="1545" max="1545" width="9" style="989" bestFit="1" customWidth="1"/>
    <col min="1546" max="1546" width="34.25" style="989" customWidth="1"/>
    <col min="1547" max="1547" width="16.125" style="989" customWidth="1"/>
    <col min="1548" max="1548" width="19.125" style="989" bestFit="1" customWidth="1"/>
    <col min="1549" max="1549" width="16.75" style="989" customWidth="1"/>
    <col min="1550" max="1550" width="5.375" style="989" bestFit="1" customWidth="1"/>
    <col min="1551" max="1551" width="18.875" style="989" customWidth="1"/>
    <col min="1552" max="1552" width="20.5" style="989" customWidth="1"/>
    <col min="1553" max="1553" width="22.375" style="989" customWidth="1"/>
    <col min="1554" max="1554" width="14.75" style="989" customWidth="1"/>
    <col min="1555" max="1792" width="12.75" style="989"/>
    <col min="1793" max="1793" width="3.75" style="989" customWidth="1"/>
    <col min="1794" max="1794" width="18.75" style="989" bestFit="1" customWidth="1"/>
    <col min="1795" max="1796" width="9.625" style="989" bestFit="1" customWidth="1"/>
    <col min="1797" max="1797" width="46.5" style="989" customWidth="1"/>
    <col min="1798" max="1798" width="5.75" style="989" bestFit="1" customWidth="1"/>
    <col min="1799" max="1799" width="13.125" style="989" customWidth="1"/>
    <col min="1800" max="1800" width="13.125" style="989" bestFit="1" customWidth="1"/>
    <col min="1801" max="1801" width="9" style="989" bestFit="1" customWidth="1"/>
    <col min="1802" max="1802" width="34.25" style="989" customWidth="1"/>
    <col min="1803" max="1803" width="16.125" style="989" customWidth="1"/>
    <col min="1804" max="1804" width="19.125" style="989" bestFit="1" customWidth="1"/>
    <col min="1805" max="1805" width="16.75" style="989" customWidth="1"/>
    <col min="1806" max="1806" width="5.375" style="989" bestFit="1" customWidth="1"/>
    <col min="1807" max="1807" width="18.875" style="989" customWidth="1"/>
    <col min="1808" max="1808" width="20.5" style="989" customWidth="1"/>
    <col min="1809" max="1809" width="22.375" style="989" customWidth="1"/>
    <col min="1810" max="1810" width="14.75" style="989" customWidth="1"/>
    <col min="1811" max="2048" width="12.75" style="989"/>
    <col min="2049" max="2049" width="3.75" style="989" customWidth="1"/>
    <col min="2050" max="2050" width="18.75" style="989" bestFit="1" customWidth="1"/>
    <col min="2051" max="2052" width="9.625" style="989" bestFit="1" customWidth="1"/>
    <col min="2053" max="2053" width="46.5" style="989" customWidth="1"/>
    <col min="2054" max="2054" width="5.75" style="989" bestFit="1" customWidth="1"/>
    <col min="2055" max="2055" width="13.125" style="989" customWidth="1"/>
    <col min="2056" max="2056" width="13.125" style="989" bestFit="1" customWidth="1"/>
    <col min="2057" max="2057" width="9" style="989" bestFit="1" customWidth="1"/>
    <col min="2058" max="2058" width="34.25" style="989" customWidth="1"/>
    <col min="2059" max="2059" width="16.125" style="989" customWidth="1"/>
    <col min="2060" max="2060" width="19.125" style="989" bestFit="1" customWidth="1"/>
    <col min="2061" max="2061" width="16.75" style="989" customWidth="1"/>
    <col min="2062" max="2062" width="5.375" style="989" bestFit="1" customWidth="1"/>
    <col min="2063" max="2063" width="18.875" style="989" customWidth="1"/>
    <col min="2064" max="2064" width="20.5" style="989" customWidth="1"/>
    <col min="2065" max="2065" width="22.375" style="989" customWidth="1"/>
    <col min="2066" max="2066" width="14.75" style="989" customWidth="1"/>
    <col min="2067" max="2304" width="12.75" style="989"/>
    <col min="2305" max="2305" width="3.75" style="989" customWidth="1"/>
    <col min="2306" max="2306" width="18.75" style="989" bestFit="1" customWidth="1"/>
    <col min="2307" max="2308" width="9.625" style="989" bestFit="1" customWidth="1"/>
    <col min="2309" max="2309" width="46.5" style="989" customWidth="1"/>
    <col min="2310" max="2310" width="5.75" style="989" bestFit="1" customWidth="1"/>
    <col min="2311" max="2311" width="13.125" style="989" customWidth="1"/>
    <col min="2312" max="2312" width="13.125" style="989" bestFit="1" customWidth="1"/>
    <col min="2313" max="2313" width="9" style="989" bestFit="1" customWidth="1"/>
    <col min="2314" max="2314" width="34.25" style="989" customWidth="1"/>
    <col min="2315" max="2315" width="16.125" style="989" customWidth="1"/>
    <col min="2316" max="2316" width="19.125" style="989" bestFit="1" customWidth="1"/>
    <col min="2317" max="2317" width="16.75" style="989" customWidth="1"/>
    <col min="2318" max="2318" width="5.375" style="989" bestFit="1" customWidth="1"/>
    <col min="2319" max="2319" width="18.875" style="989" customWidth="1"/>
    <col min="2320" max="2320" width="20.5" style="989" customWidth="1"/>
    <col min="2321" max="2321" width="22.375" style="989" customWidth="1"/>
    <col min="2322" max="2322" width="14.75" style="989" customWidth="1"/>
    <col min="2323" max="2560" width="12.75" style="989"/>
    <col min="2561" max="2561" width="3.75" style="989" customWidth="1"/>
    <col min="2562" max="2562" width="18.75" style="989" bestFit="1" customWidth="1"/>
    <col min="2563" max="2564" width="9.625" style="989" bestFit="1" customWidth="1"/>
    <col min="2565" max="2565" width="46.5" style="989" customWidth="1"/>
    <col min="2566" max="2566" width="5.75" style="989" bestFit="1" customWidth="1"/>
    <col min="2567" max="2567" width="13.125" style="989" customWidth="1"/>
    <col min="2568" max="2568" width="13.125" style="989" bestFit="1" customWidth="1"/>
    <col min="2569" max="2569" width="9" style="989" bestFit="1" customWidth="1"/>
    <col min="2570" max="2570" width="34.25" style="989" customWidth="1"/>
    <col min="2571" max="2571" width="16.125" style="989" customWidth="1"/>
    <col min="2572" max="2572" width="19.125" style="989" bestFit="1" customWidth="1"/>
    <col min="2573" max="2573" width="16.75" style="989" customWidth="1"/>
    <col min="2574" max="2574" width="5.375" style="989" bestFit="1" customWidth="1"/>
    <col min="2575" max="2575" width="18.875" style="989" customWidth="1"/>
    <col min="2576" max="2576" width="20.5" style="989" customWidth="1"/>
    <col min="2577" max="2577" width="22.375" style="989" customWidth="1"/>
    <col min="2578" max="2578" width="14.75" style="989" customWidth="1"/>
    <col min="2579" max="2816" width="12.75" style="989"/>
    <col min="2817" max="2817" width="3.75" style="989" customWidth="1"/>
    <col min="2818" max="2818" width="18.75" style="989" bestFit="1" customWidth="1"/>
    <col min="2819" max="2820" width="9.625" style="989" bestFit="1" customWidth="1"/>
    <col min="2821" max="2821" width="46.5" style="989" customWidth="1"/>
    <col min="2822" max="2822" width="5.75" style="989" bestFit="1" customWidth="1"/>
    <col min="2823" max="2823" width="13.125" style="989" customWidth="1"/>
    <col min="2824" max="2824" width="13.125" style="989" bestFit="1" customWidth="1"/>
    <col min="2825" max="2825" width="9" style="989" bestFit="1" customWidth="1"/>
    <col min="2826" max="2826" width="34.25" style="989" customWidth="1"/>
    <col min="2827" max="2827" width="16.125" style="989" customWidth="1"/>
    <col min="2828" max="2828" width="19.125" style="989" bestFit="1" customWidth="1"/>
    <col min="2829" max="2829" width="16.75" style="989" customWidth="1"/>
    <col min="2830" max="2830" width="5.375" style="989" bestFit="1" customWidth="1"/>
    <col min="2831" max="2831" width="18.875" style="989" customWidth="1"/>
    <col min="2832" max="2832" width="20.5" style="989" customWidth="1"/>
    <col min="2833" max="2833" width="22.375" style="989" customWidth="1"/>
    <col min="2834" max="2834" width="14.75" style="989" customWidth="1"/>
    <col min="2835" max="3072" width="12.75" style="989"/>
    <col min="3073" max="3073" width="3.75" style="989" customWidth="1"/>
    <col min="3074" max="3074" width="18.75" style="989" bestFit="1" customWidth="1"/>
    <col min="3075" max="3076" width="9.625" style="989" bestFit="1" customWidth="1"/>
    <col min="3077" max="3077" width="46.5" style="989" customWidth="1"/>
    <col min="3078" max="3078" width="5.75" style="989" bestFit="1" customWidth="1"/>
    <col min="3079" max="3079" width="13.125" style="989" customWidth="1"/>
    <col min="3080" max="3080" width="13.125" style="989" bestFit="1" customWidth="1"/>
    <col min="3081" max="3081" width="9" style="989" bestFit="1" customWidth="1"/>
    <col min="3082" max="3082" width="34.25" style="989" customWidth="1"/>
    <col min="3083" max="3083" width="16.125" style="989" customWidth="1"/>
    <col min="3084" max="3084" width="19.125" style="989" bestFit="1" customWidth="1"/>
    <col min="3085" max="3085" width="16.75" style="989" customWidth="1"/>
    <col min="3086" max="3086" width="5.375" style="989" bestFit="1" customWidth="1"/>
    <col min="3087" max="3087" width="18.875" style="989" customWidth="1"/>
    <col min="3088" max="3088" width="20.5" style="989" customWidth="1"/>
    <col min="3089" max="3089" width="22.375" style="989" customWidth="1"/>
    <col min="3090" max="3090" width="14.75" style="989" customWidth="1"/>
    <col min="3091" max="3328" width="12.75" style="989"/>
    <col min="3329" max="3329" width="3.75" style="989" customWidth="1"/>
    <col min="3330" max="3330" width="18.75" style="989" bestFit="1" customWidth="1"/>
    <col min="3331" max="3332" width="9.625" style="989" bestFit="1" customWidth="1"/>
    <col min="3333" max="3333" width="46.5" style="989" customWidth="1"/>
    <col min="3334" max="3334" width="5.75" style="989" bestFit="1" customWidth="1"/>
    <col min="3335" max="3335" width="13.125" style="989" customWidth="1"/>
    <col min="3336" max="3336" width="13.125" style="989" bestFit="1" customWidth="1"/>
    <col min="3337" max="3337" width="9" style="989" bestFit="1" customWidth="1"/>
    <col min="3338" max="3338" width="34.25" style="989" customWidth="1"/>
    <col min="3339" max="3339" width="16.125" style="989" customWidth="1"/>
    <col min="3340" max="3340" width="19.125" style="989" bestFit="1" customWidth="1"/>
    <col min="3341" max="3341" width="16.75" style="989" customWidth="1"/>
    <col min="3342" max="3342" width="5.375" style="989" bestFit="1" customWidth="1"/>
    <col min="3343" max="3343" width="18.875" style="989" customWidth="1"/>
    <col min="3344" max="3344" width="20.5" style="989" customWidth="1"/>
    <col min="3345" max="3345" width="22.375" style="989" customWidth="1"/>
    <col min="3346" max="3346" width="14.75" style="989" customWidth="1"/>
    <col min="3347" max="3584" width="12.75" style="989"/>
    <col min="3585" max="3585" width="3.75" style="989" customWidth="1"/>
    <col min="3586" max="3586" width="18.75" style="989" bestFit="1" customWidth="1"/>
    <col min="3587" max="3588" width="9.625" style="989" bestFit="1" customWidth="1"/>
    <col min="3589" max="3589" width="46.5" style="989" customWidth="1"/>
    <col min="3590" max="3590" width="5.75" style="989" bestFit="1" customWidth="1"/>
    <col min="3591" max="3591" width="13.125" style="989" customWidth="1"/>
    <col min="3592" max="3592" width="13.125" style="989" bestFit="1" customWidth="1"/>
    <col min="3593" max="3593" width="9" style="989" bestFit="1" customWidth="1"/>
    <col min="3594" max="3594" width="34.25" style="989" customWidth="1"/>
    <col min="3595" max="3595" width="16.125" style="989" customWidth="1"/>
    <col min="3596" max="3596" width="19.125" style="989" bestFit="1" customWidth="1"/>
    <col min="3597" max="3597" width="16.75" style="989" customWidth="1"/>
    <col min="3598" max="3598" width="5.375" style="989" bestFit="1" customWidth="1"/>
    <col min="3599" max="3599" width="18.875" style="989" customWidth="1"/>
    <col min="3600" max="3600" width="20.5" style="989" customWidth="1"/>
    <col min="3601" max="3601" width="22.375" style="989" customWidth="1"/>
    <col min="3602" max="3602" width="14.75" style="989" customWidth="1"/>
    <col min="3603" max="3840" width="12.75" style="989"/>
    <col min="3841" max="3841" width="3.75" style="989" customWidth="1"/>
    <col min="3842" max="3842" width="18.75" style="989" bestFit="1" customWidth="1"/>
    <col min="3843" max="3844" width="9.625" style="989" bestFit="1" customWidth="1"/>
    <col min="3845" max="3845" width="46.5" style="989" customWidth="1"/>
    <col min="3846" max="3846" width="5.75" style="989" bestFit="1" customWidth="1"/>
    <col min="3847" max="3847" width="13.125" style="989" customWidth="1"/>
    <col min="3848" max="3848" width="13.125" style="989" bestFit="1" customWidth="1"/>
    <col min="3849" max="3849" width="9" style="989" bestFit="1" customWidth="1"/>
    <col min="3850" max="3850" width="34.25" style="989" customWidth="1"/>
    <col min="3851" max="3851" width="16.125" style="989" customWidth="1"/>
    <col min="3852" max="3852" width="19.125" style="989" bestFit="1" customWidth="1"/>
    <col min="3853" max="3853" width="16.75" style="989" customWidth="1"/>
    <col min="3854" max="3854" width="5.375" style="989" bestFit="1" customWidth="1"/>
    <col min="3855" max="3855" width="18.875" style="989" customWidth="1"/>
    <col min="3856" max="3856" width="20.5" style="989" customWidth="1"/>
    <col min="3857" max="3857" width="22.375" style="989" customWidth="1"/>
    <col min="3858" max="3858" width="14.75" style="989" customWidth="1"/>
    <col min="3859" max="4096" width="12.75" style="989"/>
    <col min="4097" max="4097" width="3.75" style="989" customWidth="1"/>
    <col min="4098" max="4098" width="18.75" style="989" bestFit="1" customWidth="1"/>
    <col min="4099" max="4100" width="9.625" style="989" bestFit="1" customWidth="1"/>
    <col min="4101" max="4101" width="46.5" style="989" customWidth="1"/>
    <col min="4102" max="4102" width="5.75" style="989" bestFit="1" customWidth="1"/>
    <col min="4103" max="4103" width="13.125" style="989" customWidth="1"/>
    <col min="4104" max="4104" width="13.125" style="989" bestFit="1" customWidth="1"/>
    <col min="4105" max="4105" width="9" style="989" bestFit="1" customWidth="1"/>
    <col min="4106" max="4106" width="34.25" style="989" customWidth="1"/>
    <col min="4107" max="4107" width="16.125" style="989" customWidth="1"/>
    <col min="4108" max="4108" width="19.125" style="989" bestFit="1" customWidth="1"/>
    <col min="4109" max="4109" width="16.75" style="989" customWidth="1"/>
    <col min="4110" max="4110" width="5.375" style="989" bestFit="1" customWidth="1"/>
    <col min="4111" max="4111" width="18.875" style="989" customWidth="1"/>
    <col min="4112" max="4112" width="20.5" style="989" customWidth="1"/>
    <col min="4113" max="4113" width="22.375" style="989" customWidth="1"/>
    <col min="4114" max="4114" width="14.75" style="989" customWidth="1"/>
    <col min="4115" max="4352" width="12.75" style="989"/>
    <col min="4353" max="4353" width="3.75" style="989" customWidth="1"/>
    <col min="4354" max="4354" width="18.75" style="989" bestFit="1" customWidth="1"/>
    <col min="4355" max="4356" width="9.625" style="989" bestFit="1" customWidth="1"/>
    <col min="4357" max="4357" width="46.5" style="989" customWidth="1"/>
    <col min="4358" max="4358" width="5.75" style="989" bestFit="1" customWidth="1"/>
    <col min="4359" max="4359" width="13.125" style="989" customWidth="1"/>
    <col min="4360" max="4360" width="13.125" style="989" bestFit="1" customWidth="1"/>
    <col min="4361" max="4361" width="9" style="989" bestFit="1" customWidth="1"/>
    <col min="4362" max="4362" width="34.25" style="989" customWidth="1"/>
    <col min="4363" max="4363" width="16.125" style="989" customWidth="1"/>
    <col min="4364" max="4364" width="19.125" style="989" bestFit="1" customWidth="1"/>
    <col min="4365" max="4365" width="16.75" style="989" customWidth="1"/>
    <col min="4366" max="4366" width="5.375" style="989" bestFit="1" customWidth="1"/>
    <col min="4367" max="4367" width="18.875" style="989" customWidth="1"/>
    <col min="4368" max="4368" width="20.5" style="989" customWidth="1"/>
    <col min="4369" max="4369" width="22.375" style="989" customWidth="1"/>
    <col min="4370" max="4370" width="14.75" style="989" customWidth="1"/>
    <col min="4371" max="4608" width="12.75" style="989"/>
    <col min="4609" max="4609" width="3.75" style="989" customWidth="1"/>
    <col min="4610" max="4610" width="18.75" style="989" bestFit="1" customWidth="1"/>
    <col min="4611" max="4612" width="9.625" style="989" bestFit="1" customWidth="1"/>
    <col min="4613" max="4613" width="46.5" style="989" customWidth="1"/>
    <col min="4614" max="4614" width="5.75" style="989" bestFit="1" customWidth="1"/>
    <col min="4615" max="4615" width="13.125" style="989" customWidth="1"/>
    <col min="4616" max="4616" width="13.125" style="989" bestFit="1" customWidth="1"/>
    <col min="4617" max="4617" width="9" style="989" bestFit="1" customWidth="1"/>
    <col min="4618" max="4618" width="34.25" style="989" customWidth="1"/>
    <col min="4619" max="4619" width="16.125" style="989" customWidth="1"/>
    <col min="4620" max="4620" width="19.125" style="989" bestFit="1" customWidth="1"/>
    <col min="4621" max="4621" width="16.75" style="989" customWidth="1"/>
    <col min="4622" max="4622" width="5.375" style="989" bestFit="1" customWidth="1"/>
    <col min="4623" max="4623" width="18.875" style="989" customWidth="1"/>
    <col min="4624" max="4624" width="20.5" style="989" customWidth="1"/>
    <col min="4625" max="4625" width="22.375" style="989" customWidth="1"/>
    <col min="4626" max="4626" width="14.75" style="989" customWidth="1"/>
    <col min="4627" max="4864" width="12.75" style="989"/>
    <col min="4865" max="4865" width="3.75" style="989" customWidth="1"/>
    <col min="4866" max="4866" width="18.75" style="989" bestFit="1" customWidth="1"/>
    <col min="4867" max="4868" width="9.625" style="989" bestFit="1" customWidth="1"/>
    <col min="4869" max="4869" width="46.5" style="989" customWidth="1"/>
    <col min="4870" max="4870" width="5.75" style="989" bestFit="1" customWidth="1"/>
    <col min="4871" max="4871" width="13.125" style="989" customWidth="1"/>
    <col min="4872" max="4872" width="13.125" style="989" bestFit="1" customWidth="1"/>
    <col min="4873" max="4873" width="9" style="989" bestFit="1" customWidth="1"/>
    <col min="4874" max="4874" width="34.25" style="989" customWidth="1"/>
    <col min="4875" max="4875" width="16.125" style="989" customWidth="1"/>
    <col min="4876" max="4876" width="19.125" style="989" bestFit="1" customWidth="1"/>
    <col min="4877" max="4877" width="16.75" style="989" customWidth="1"/>
    <col min="4878" max="4878" width="5.375" style="989" bestFit="1" customWidth="1"/>
    <col min="4879" max="4879" width="18.875" style="989" customWidth="1"/>
    <col min="4880" max="4880" width="20.5" style="989" customWidth="1"/>
    <col min="4881" max="4881" width="22.375" style="989" customWidth="1"/>
    <col min="4882" max="4882" width="14.75" style="989" customWidth="1"/>
    <col min="4883" max="5120" width="12.75" style="989"/>
    <col min="5121" max="5121" width="3.75" style="989" customWidth="1"/>
    <col min="5122" max="5122" width="18.75" style="989" bestFit="1" customWidth="1"/>
    <col min="5123" max="5124" width="9.625" style="989" bestFit="1" customWidth="1"/>
    <col min="5125" max="5125" width="46.5" style="989" customWidth="1"/>
    <col min="5126" max="5126" width="5.75" style="989" bestFit="1" customWidth="1"/>
    <col min="5127" max="5127" width="13.125" style="989" customWidth="1"/>
    <col min="5128" max="5128" width="13.125" style="989" bestFit="1" customWidth="1"/>
    <col min="5129" max="5129" width="9" style="989" bestFit="1" customWidth="1"/>
    <col min="5130" max="5130" width="34.25" style="989" customWidth="1"/>
    <col min="5131" max="5131" width="16.125" style="989" customWidth="1"/>
    <col min="5132" max="5132" width="19.125" style="989" bestFit="1" customWidth="1"/>
    <col min="5133" max="5133" width="16.75" style="989" customWidth="1"/>
    <col min="5134" max="5134" width="5.375" style="989" bestFit="1" customWidth="1"/>
    <col min="5135" max="5135" width="18.875" style="989" customWidth="1"/>
    <col min="5136" max="5136" width="20.5" style="989" customWidth="1"/>
    <col min="5137" max="5137" width="22.375" style="989" customWidth="1"/>
    <col min="5138" max="5138" width="14.75" style="989" customWidth="1"/>
    <col min="5139" max="5376" width="12.75" style="989"/>
    <col min="5377" max="5377" width="3.75" style="989" customWidth="1"/>
    <col min="5378" max="5378" width="18.75" style="989" bestFit="1" customWidth="1"/>
    <col min="5379" max="5380" width="9.625" style="989" bestFit="1" customWidth="1"/>
    <col min="5381" max="5381" width="46.5" style="989" customWidth="1"/>
    <col min="5382" max="5382" width="5.75" style="989" bestFit="1" customWidth="1"/>
    <col min="5383" max="5383" width="13.125" style="989" customWidth="1"/>
    <col min="5384" max="5384" width="13.125" style="989" bestFit="1" customWidth="1"/>
    <col min="5385" max="5385" width="9" style="989" bestFit="1" customWidth="1"/>
    <col min="5386" max="5386" width="34.25" style="989" customWidth="1"/>
    <col min="5387" max="5387" width="16.125" style="989" customWidth="1"/>
    <col min="5388" max="5388" width="19.125" style="989" bestFit="1" customWidth="1"/>
    <col min="5389" max="5389" width="16.75" style="989" customWidth="1"/>
    <col min="5390" max="5390" width="5.375" style="989" bestFit="1" customWidth="1"/>
    <col min="5391" max="5391" width="18.875" style="989" customWidth="1"/>
    <col min="5392" max="5392" width="20.5" style="989" customWidth="1"/>
    <col min="5393" max="5393" width="22.375" style="989" customWidth="1"/>
    <col min="5394" max="5394" width="14.75" style="989" customWidth="1"/>
    <col min="5395" max="5632" width="12.75" style="989"/>
    <col min="5633" max="5633" width="3.75" style="989" customWidth="1"/>
    <col min="5634" max="5634" width="18.75" style="989" bestFit="1" customWidth="1"/>
    <col min="5635" max="5636" width="9.625" style="989" bestFit="1" customWidth="1"/>
    <col min="5637" max="5637" width="46.5" style="989" customWidth="1"/>
    <col min="5638" max="5638" width="5.75" style="989" bestFit="1" customWidth="1"/>
    <col min="5639" max="5639" width="13.125" style="989" customWidth="1"/>
    <col min="5640" max="5640" width="13.125" style="989" bestFit="1" customWidth="1"/>
    <col min="5641" max="5641" width="9" style="989" bestFit="1" customWidth="1"/>
    <col min="5642" max="5642" width="34.25" style="989" customWidth="1"/>
    <col min="5643" max="5643" width="16.125" style="989" customWidth="1"/>
    <col min="5644" max="5644" width="19.125" style="989" bestFit="1" customWidth="1"/>
    <col min="5645" max="5645" width="16.75" style="989" customWidth="1"/>
    <col min="5646" max="5646" width="5.375" style="989" bestFit="1" customWidth="1"/>
    <col min="5647" max="5647" width="18.875" style="989" customWidth="1"/>
    <col min="5648" max="5648" width="20.5" style="989" customWidth="1"/>
    <col min="5649" max="5649" width="22.375" style="989" customWidth="1"/>
    <col min="5650" max="5650" width="14.75" style="989" customWidth="1"/>
    <col min="5651" max="5888" width="12.75" style="989"/>
    <col min="5889" max="5889" width="3.75" style="989" customWidth="1"/>
    <col min="5890" max="5890" width="18.75" style="989" bestFit="1" customWidth="1"/>
    <col min="5891" max="5892" width="9.625" style="989" bestFit="1" customWidth="1"/>
    <col min="5893" max="5893" width="46.5" style="989" customWidth="1"/>
    <col min="5894" max="5894" width="5.75" style="989" bestFit="1" customWidth="1"/>
    <col min="5895" max="5895" width="13.125" style="989" customWidth="1"/>
    <col min="5896" max="5896" width="13.125" style="989" bestFit="1" customWidth="1"/>
    <col min="5897" max="5897" width="9" style="989" bestFit="1" customWidth="1"/>
    <col min="5898" max="5898" width="34.25" style="989" customWidth="1"/>
    <col min="5899" max="5899" width="16.125" style="989" customWidth="1"/>
    <col min="5900" max="5900" width="19.125" style="989" bestFit="1" customWidth="1"/>
    <col min="5901" max="5901" width="16.75" style="989" customWidth="1"/>
    <col min="5902" max="5902" width="5.375" style="989" bestFit="1" customWidth="1"/>
    <col min="5903" max="5903" width="18.875" style="989" customWidth="1"/>
    <col min="5904" max="5904" width="20.5" style="989" customWidth="1"/>
    <col min="5905" max="5905" width="22.375" style="989" customWidth="1"/>
    <col min="5906" max="5906" width="14.75" style="989" customWidth="1"/>
    <col min="5907" max="6144" width="12.75" style="989"/>
    <col min="6145" max="6145" width="3.75" style="989" customWidth="1"/>
    <col min="6146" max="6146" width="18.75" style="989" bestFit="1" customWidth="1"/>
    <col min="6147" max="6148" width="9.625" style="989" bestFit="1" customWidth="1"/>
    <col min="6149" max="6149" width="46.5" style="989" customWidth="1"/>
    <col min="6150" max="6150" width="5.75" style="989" bestFit="1" customWidth="1"/>
    <col min="6151" max="6151" width="13.125" style="989" customWidth="1"/>
    <col min="6152" max="6152" width="13.125" style="989" bestFit="1" customWidth="1"/>
    <col min="6153" max="6153" width="9" style="989" bestFit="1" customWidth="1"/>
    <col min="6154" max="6154" width="34.25" style="989" customWidth="1"/>
    <col min="6155" max="6155" width="16.125" style="989" customWidth="1"/>
    <col min="6156" max="6156" width="19.125" style="989" bestFit="1" customWidth="1"/>
    <col min="6157" max="6157" width="16.75" style="989" customWidth="1"/>
    <col min="6158" max="6158" width="5.375" style="989" bestFit="1" customWidth="1"/>
    <col min="6159" max="6159" width="18.875" style="989" customWidth="1"/>
    <col min="6160" max="6160" width="20.5" style="989" customWidth="1"/>
    <col min="6161" max="6161" width="22.375" style="989" customWidth="1"/>
    <col min="6162" max="6162" width="14.75" style="989" customWidth="1"/>
    <col min="6163" max="6400" width="12.75" style="989"/>
    <col min="6401" max="6401" width="3.75" style="989" customWidth="1"/>
    <col min="6402" max="6402" width="18.75" style="989" bestFit="1" customWidth="1"/>
    <col min="6403" max="6404" width="9.625" style="989" bestFit="1" customWidth="1"/>
    <col min="6405" max="6405" width="46.5" style="989" customWidth="1"/>
    <col min="6406" max="6406" width="5.75" style="989" bestFit="1" customWidth="1"/>
    <col min="6407" max="6407" width="13.125" style="989" customWidth="1"/>
    <col min="6408" max="6408" width="13.125" style="989" bestFit="1" customWidth="1"/>
    <col min="6409" max="6409" width="9" style="989" bestFit="1" customWidth="1"/>
    <col min="6410" max="6410" width="34.25" style="989" customWidth="1"/>
    <col min="6411" max="6411" width="16.125" style="989" customWidth="1"/>
    <col min="6412" max="6412" width="19.125" style="989" bestFit="1" customWidth="1"/>
    <col min="6413" max="6413" width="16.75" style="989" customWidth="1"/>
    <col min="6414" max="6414" width="5.375" style="989" bestFit="1" customWidth="1"/>
    <col min="6415" max="6415" width="18.875" style="989" customWidth="1"/>
    <col min="6416" max="6416" width="20.5" style="989" customWidth="1"/>
    <col min="6417" max="6417" width="22.375" style="989" customWidth="1"/>
    <col min="6418" max="6418" width="14.75" style="989" customWidth="1"/>
    <col min="6419" max="6656" width="12.75" style="989"/>
    <col min="6657" max="6657" width="3.75" style="989" customWidth="1"/>
    <col min="6658" max="6658" width="18.75" style="989" bestFit="1" customWidth="1"/>
    <col min="6659" max="6660" width="9.625" style="989" bestFit="1" customWidth="1"/>
    <col min="6661" max="6661" width="46.5" style="989" customWidth="1"/>
    <col min="6662" max="6662" width="5.75" style="989" bestFit="1" customWidth="1"/>
    <col min="6663" max="6663" width="13.125" style="989" customWidth="1"/>
    <col min="6664" max="6664" width="13.125" style="989" bestFit="1" customWidth="1"/>
    <col min="6665" max="6665" width="9" style="989" bestFit="1" customWidth="1"/>
    <col min="6666" max="6666" width="34.25" style="989" customWidth="1"/>
    <col min="6667" max="6667" width="16.125" style="989" customWidth="1"/>
    <col min="6668" max="6668" width="19.125" style="989" bestFit="1" customWidth="1"/>
    <col min="6669" max="6669" width="16.75" style="989" customWidth="1"/>
    <col min="6670" max="6670" width="5.375" style="989" bestFit="1" customWidth="1"/>
    <col min="6671" max="6671" width="18.875" style="989" customWidth="1"/>
    <col min="6672" max="6672" width="20.5" style="989" customWidth="1"/>
    <col min="6673" max="6673" width="22.375" style="989" customWidth="1"/>
    <col min="6674" max="6674" width="14.75" style="989" customWidth="1"/>
    <col min="6675" max="6912" width="12.75" style="989"/>
    <col min="6913" max="6913" width="3.75" style="989" customWidth="1"/>
    <col min="6914" max="6914" width="18.75" style="989" bestFit="1" customWidth="1"/>
    <col min="6915" max="6916" width="9.625" style="989" bestFit="1" customWidth="1"/>
    <col min="6917" max="6917" width="46.5" style="989" customWidth="1"/>
    <col min="6918" max="6918" width="5.75" style="989" bestFit="1" customWidth="1"/>
    <col min="6919" max="6919" width="13.125" style="989" customWidth="1"/>
    <col min="6920" max="6920" width="13.125" style="989" bestFit="1" customWidth="1"/>
    <col min="6921" max="6921" width="9" style="989" bestFit="1" customWidth="1"/>
    <col min="6922" max="6922" width="34.25" style="989" customWidth="1"/>
    <col min="6923" max="6923" width="16.125" style="989" customWidth="1"/>
    <col min="6924" max="6924" width="19.125" style="989" bestFit="1" customWidth="1"/>
    <col min="6925" max="6925" width="16.75" style="989" customWidth="1"/>
    <col min="6926" max="6926" width="5.375" style="989" bestFit="1" customWidth="1"/>
    <col min="6927" max="6927" width="18.875" style="989" customWidth="1"/>
    <col min="6928" max="6928" width="20.5" style="989" customWidth="1"/>
    <col min="6929" max="6929" width="22.375" style="989" customWidth="1"/>
    <col min="6930" max="6930" width="14.75" style="989" customWidth="1"/>
    <col min="6931" max="7168" width="12.75" style="989"/>
    <col min="7169" max="7169" width="3.75" style="989" customWidth="1"/>
    <col min="7170" max="7170" width="18.75" style="989" bestFit="1" customWidth="1"/>
    <col min="7171" max="7172" width="9.625" style="989" bestFit="1" customWidth="1"/>
    <col min="7173" max="7173" width="46.5" style="989" customWidth="1"/>
    <col min="7174" max="7174" width="5.75" style="989" bestFit="1" customWidth="1"/>
    <col min="7175" max="7175" width="13.125" style="989" customWidth="1"/>
    <col min="7176" max="7176" width="13.125" style="989" bestFit="1" customWidth="1"/>
    <col min="7177" max="7177" width="9" style="989" bestFit="1" customWidth="1"/>
    <col min="7178" max="7178" width="34.25" style="989" customWidth="1"/>
    <col min="7179" max="7179" width="16.125" style="989" customWidth="1"/>
    <col min="7180" max="7180" width="19.125" style="989" bestFit="1" customWidth="1"/>
    <col min="7181" max="7181" width="16.75" style="989" customWidth="1"/>
    <col min="7182" max="7182" width="5.375" style="989" bestFit="1" customWidth="1"/>
    <col min="7183" max="7183" width="18.875" style="989" customWidth="1"/>
    <col min="7184" max="7184" width="20.5" style="989" customWidth="1"/>
    <col min="7185" max="7185" width="22.375" style="989" customWidth="1"/>
    <col min="7186" max="7186" width="14.75" style="989" customWidth="1"/>
    <col min="7187" max="7424" width="12.75" style="989"/>
    <col min="7425" max="7425" width="3.75" style="989" customWidth="1"/>
    <col min="7426" max="7426" width="18.75" style="989" bestFit="1" customWidth="1"/>
    <col min="7427" max="7428" width="9.625" style="989" bestFit="1" customWidth="1"/>
    <col min="7429" max="7429" width="46.5" style="989" customWidth="1"/>
    <col min="7430" max="7430" width="5.75" style="989" bestFit="1" customWidth="1"/>
    <col min="7431" max="7431" width="13.125" style="989" customWidth="1"/>
    <col min="7432" max="7432" width="13.125" style="989" bestFit="1" customWidth="1"/>
    <col min="7433" max="7433" width="9" style="989" bestFit="1" customWidth="1"/>
    <col min="7434" max="7434" width="34.25" style="989" customWidth="1"/>
    <col min="7435" max="7435" width="16.125" style="989" customWidth="1"/>
    <col min="7436" max="7436" width="19.125" style="989" bestFit="1" customWidth="1"/>
    <col min="7437" max="7437" width="16.75" style="989" customWidth="1"/>
    <col min="7438" max="7438" width="5.375" style="989" bestFit="1" customWidth="1"/>
    <col min="7439" max="7439" width="18.875" style="989" customWidth="1"/>
    <col min="7440" max="7440" width="20.5" style="989" customWidth="1"/>
    <col min="7441" max="7441" width="22.375" style="989" customWidth="1"/>
    <col min="7442" max="7442" width="14.75" style="989" customWidth="1"/>
    <col min="7443" max="7680" width="12.75" style="989"/>
    <col min="7681" max="7681" width="3.75" style="989" customWidth="1"/>
    <col min="7682" max="7682" width="18.75" style="989" bestFit="1" customWidth="1"/>
    <col min="7683" max="7684" width="9.625" style="989" bestFit="1" customWidth="1"/>
    <col min="7685" max="7685" width="46.5" style="989" customWidth="1"/>
    <col min="7686" max="7686" width="5.75" style="989" bestFit="1" customWidth="1"/>
    <col min="7687" max="7687" width="13.125" style="989" customWidth="1"/>
    <col min="7688" max="7688" width="13.125" style="989" bestFit="1" customWidth="1"/>
    <col min="7689" max="7689" width="9" style="989" bestFit="1" customWidth="1"/>
    <col min="7690" max="7690" width="34.25" style="989" customWidth="1"/>
    <col min="7691" max="7691" width="16.125" style="989" customWidth="1"/>
    <col min="7692" max="7692" width="19.125" style="989" bestFit="1" customWidth="1"/>
    <col min="7693" max="7693" width="16.75" style="989" customWidth="1"/>
    <col min="7694" max="7694" width="5.375" style="989" bestFit="1" customWidth="1"/>
    <col min="7695" max="7695" width="18.875" style="989" customWidth="1"/>
    <col min="7696" max="7696" width="20.5" style="989" customWidth="1"/>
    <col min="7697" max="7697" width="22.375" style="989" customWidth="1"/>
    <col min="7698" max="7698" width="14.75" style="989" customWidth="1"/>
    <col min="7699" max="7936" width="12.75" style="989"/>
    <col min="7937" max="7937" width="3.75" style="989" customWidth="1"/>
    <col min="7938" max="7938" width="18.75" style="989" bestFit="1" customWidth="1"/>
    <col min="7939" max="7940" width="9.625" style="989" bestFit="1" customWidth="1"/>
    <col min="7941" max="7941" width="46.5" style="989" customWidth="1"/>
    <col min="7942" max="7942" width="5.75" style="989" bestFit="1" customWidth="1"/>
    <col min="7943" max="7943" width="13.125" style="989" customWidth="1"/>
    <col min="7944" max="7944" width="13.125" style="989" bestFit="1" customWidth="1"/>
    <col min="7945" max="7945" width="9" style="989" bestFit="1" customWidth="1"/>
    <col min="7946" max="7946" width="34.25" style="989" customWidth="1"/>
    <col min="7947" max="7947" width="16.125" style="989" customWidth="1"/>
    <col min="7948" max="7948" width="19.125" style="989" bestFit="1" customWidth="1"/>
    <col min="7949" max="7949" width="16.75" style="989" customWidth="1"/>
    <col min="7950" max="7950" width="5.375" style="989" bestFit="1" customWidth="1"/>
    <col min="7951" max="7951" width="18.875" style="989" customWidth="1"/>
    <col min="7952" max="7952" width="20.5" style="989" customWidth="1"/>
    <col min="7953" max="7953" width="22.375" style="989" customWidth="1"/>
    <col min="7954" max="7954" width="14.75" style="989" customWidth="1"/>
    <col min="7955" max="8192" width="12.75" style="989"/>
    <col min="8193" max="8193" width="3.75" style="989" customWidth="1"/>
    <col min="8194" max="8194" width="18.75" style="989" bestFit="1" customWidth="1"/>
    <col min="8195" max="8196" width="9.625" style="989" bestFit="1" customWidth="1"/>
    <col min="8197" max="8197" width="46.5" style="989" customWidth="1"/>
    <col min="8198" max="8198" width="5.75" style="989" bestFit="1" customWidth="1"/>
    <col min="8199" max="8199" width="13.125" style="989" customWidth="1"/>
    <col min="8200" max="8200" width="13.125" style="989" bestFit="1" customWidth="1"/>
    <col min="8201" max="8201" width="9" style="989" bestFit="1" customWidth="1"/>
    <col min="8202" max="8202" width="34.25" style="989" customWidth="1"/>
    <col min="8203" max="8203" width="16.125" style="989" customWidth="1"/>
    <col min="8204" max="8204" width="19.125" style="989" bestFit="1" customWidth="1"/>
    <col min="8205" max="8205" width="16.75" style="989" customWidth="1"/>
    <col min="8206" max="8206" width="5.375" style="989" bestFit="1" customWidth="1"/>
    <col min="8207" max="8207" width="18.875" style="989" customWidth="1"/>
    <col min="8208" max="8208" width="20.5" style="989" customWidth="1"/>
    <col min="8209" max="8209" width="22.375" style="989" customWidth="1"/>
    <col min="8210" max="8210" width="14.75" style="989" customWidth="1"/>
    <col min="8211" max="8448" width="12.75" style="989"/>
    <col min="8449" max="8449" width="3.75" style="989" customWidth="1"/>
    <col min="8450" max="8450" width="18.75" style="989" bestFit="1" customWidth="1"/>
    <col min="8451" max="8452" width="9.625" style="989" bestFit="1" customWidth="1"/>
    <col min="8453" max="8453" width="46.5" style="989" customWidth="1"/>
    <col min="8454" max="8454" width="5.75" style="989" bestFit="1" customWidth="1"/>
    <col min="8455" max="8455" width="13.125" style="989" customWidth="1"/>
    <col min="8456" max="8456" width="13.125" style="989" bestFit="1" customWidth="1"/>
    <col min="8457" max="8457" width="9" style="989" bestFit="1" customWidth="1"/>
    <col min="8458" max="8458" width="34.25" style="989" customWidth="1"/>
    <col min="8459" max="8459" width="16.125" style="989" customWidth="1"/>
    <col min="8460" max="8460" width="19.125" style="989" bestFit="1" customWidth="1"/>
    <col min="8461" max="8461" width="16.75" style="989" customWidth="1"/>
    <col min="8462" max="8462" width="5.375" style="989" bestFit="1" customWidth="1"/>
    <col min="8463" max="8463" width="18.875" style="989" customWidth="1"/>
    <col min="8464" max="8464" width="20.5" style="989" customWidth="1"/>
    <col min="8465" max="8465" width="22.375" style="989" customWidth="1"/>
    <col min="8466" max="8466" width="14.75" style="989" customWidth="1"/>
    <col min="8467" max="8704" width="12.75" style="989"/>
    <col min="8705" max="8705" width="3.75" style="989" customWidth="1"/>
    <col min="8706" max="8706" width="18.75" style="989" bestFit="1" customWidth="1"/>
    <col min="8707" max="8708" width="9.625" style="989" bestFit="1" customWidth="1"/>
    <col min="8709" max="8709" width="46.5" style="989" customWidth="1"/>
    <col min="8710" max="8710" width="5.75" style="989" bestFit="1" customWidth="1"/>
    <col min="8711" max="8711" width="13.125" style="989" customWidth="1"/>
    <col min="8712" max="8712" width="13.125" style="989" bestFit="1" customWidth="1"/>
    <col min="8713" max="8713" width="9" style="989" bestFit="1" customWidth="1"/>
    <col min="8714" max="8714" width="34.25" style="989" customWidth="1"/>
    <col min="8715" max="8715" width="16.125" style="989" customWidth="1"/>
    <col min="8716" max="8716" width="19.125" style="989" bestFit="1" customWidth="1"/>
    <col min="8717" max="8717" width="16.75" style="989" customWidth="1"/>
    <col min="8718" max="8718" width="5.375" style="989" bestFit="1" customWidth="1"/>
    <col min="8719" max="8719" width="18.875" style="989" customWidth="1"/>
    <col min="8720" max="8720" width="20.5" style="989" customWidth="1"/>
    <col min="8721" max="8721" width="22.375" style="989" customWidth="1"/>
    <col min="8722" max="8722" width="14.75" style="989" customWidth="1"/>
    <col min="8723" max="8960" width="12.75" style="989"/>
    <col min="8961" max="8961" width="3.75" style="989" customWidth="1"/>
    <col min="8962" max="8962" width="18.75" style="989" bestFit="1" customWidth="1"/>
    <col min="8963" max="8964" width="9.625" style="989" bestFit="1" customWidth="1"/>
    <col min="8965" max="8965" width="46.5" style="989" customWidth="1"/>
    <col min="8966" max="8966" width="5.75" style="989" bestFit="1" customWidth="1"/>
    <col min="8967" max="8967" width="13.125" style="989" customWidth="1"/>
    <col min="8968" max="8968" width="13.125" style="989" bestFit="1" customWidth="1"/>
    <col min="8969" max="8969" width="9" style="989" bestFit="1" customWidth="1"/>
    <col min="8970" max="8970" width="34.25" style="989" customWidth="1"/>
    <col min="8971" max="8971" width="16.125" style="989" customWidth="1"/>
    <col min="8972" max="8972" width="19.125" style="989" bestFit="1" customWidth="1"/>
    <col min="8973" max="8973" width="16.75" style="989" customWidth="1"/>
    <col min="8974" max="8974" width="5.375" style="989" bestFit="1" customWidth="1"/>
    <col min="8975" max="8975" width="18.875" style="989" customWidth="1"/>
    <col min="8976" max="8976" width="20.5" style="989" customWidth="1"/>
    <col min="8977" max="8977" width="22.375" style="989" customWidth="1"/>
    <col min="8978" max="8978" width="14.75" style="989" customWidth="1"/>
    <col min="8979" max="9216" width="12.75" style="989"/>
    <col min="9217" max="9217" width="3.75" style="989" customWidth="1"/>
    <col min="9218" max="9218" width="18.75" style="989" bestFit="1" customWidth="1"/>
    <col min="9219" max="9220" width="9.625" style="989" bestFit="1" customWidth="1"/>
    <col min="9221" max="9221" width="46.5" style="989" customWidth="1"/>
    <col min="9222" max="9222" width="5.75" style="989" bestFit="1" customWidth="1"/>
    <col min="9223" max="9223" width="13.125" style="989" customWidth="1"/>
    <col min="9224" max="9224" width="13.125" style="989" bestFit="1" customWidth="1"/>
    <col min="9225" max="9225" width="9" style="989" bestFit="1" customWidth="1"/>
    <col min="9226" max="9226" width="34.25" style="989" customWidth="1"/>
    <col min="9227" max="9227" width="16.125" style="989" customWidth="1"/>
    <col min="9228" max="9228" width="19.125" style="989" bestFit="1" customWidth="1"/>
    <col min="9229" max="9229" width="16.75" style="989" customWidth="1"/>
    <col min="9230" max="9230" width="5.375" style="989" bestFit="1" customWidth="1"/>
    <col min="9231" max="9231" width="18.875" style="989" customWidth="1"/>
    <col min="9232" max="9232" width="20.5" style="989" customWidth="1"/>
    <col min="9233" max="9233" width="22.375" style="989" customWidth="1"/>
    <col min="9234" max="9234" width="14.75" style="989" customWidth="1"/>
    <col min="9235" max="9472" width="12.75" style="989"/>
    <col min="9473" max="9473" width="3.75" style="989" customWidth="1"/>
    <col min="9474" max="9474" width="18.75" style="989" bestFit="1" customWidth="1"/>
    <col min="9475" max="9476" width="9.625" style="989" bestFit="1" customWidth="1"/>
    <col min="9477" max="9477" width="46.5" style="989" customWidth="1"/>
    <col min="9478" max="9478" width="5.75" style="989" bestFit="1" customWidth="1"/>
    <col min="9479" max="9479" width="13.125" style="989" customWidth="1"/>
    <col min="9480" max="9480" width="13.125" style="989" bestFit="1" customWidth="1"/>
    <col min="9481" max="9481" width="9" style="989" bestFit="1" customWidth="1"/>
    <col min="9482" max="9482" width="34.25" style="989" customWidth="1"/>
    <col min="9483" max="9483" width="16.125" style="989" customWidth="1"/>
    <col min="9484" max="9484" width="19.125" style="989" bestFit="1" customWidth="1"/>
    <col min="9485" max="9485" width="16.75" style="989" customWidth="1"/>
    <col min="9486" max="9486" width="5.375" style="989" bestFit="1" customWidth="1"/>
    <col min="9487" max="9487" width="18.875" style="989" customWidth="1"/>
    <col min="9488" max="9488" width="20.5" style="989" customWidth="1"/>
    <col min="9489" max="9489" width="22.375" style="989" customWidth="1"/>
    <col min="9490" max="9490" width="14.75" style="989" customWidth="1"/>
    <col min="9491" max="9728" width="12.75" style="989"/>
    <col min="9729" max="9729" width="3.75" style="989" customWidth="1"/>
    <col min="9730" max="9730" width="18.75" style="989" bestFit="1" customWidth="1"/>
    <col min="9731" max="9732" width="9.625" style="989" bestFit="1" customWidth="1"/>
    <col min="9733" max="9733" width="46.5" style="989" customWidth="1"/>
    <col min="9734" max="9734" width="5.75" style="989" bestFit="1" customWidth="1"/>
    <col min="9735" max="9735" width="13.125" style="989" customWidth="1"/>
    <col min="9736" max="9736" width="13.125" style="989" bestFit="1" customWidth="1"/>
    <col min="9737" max="9737" width="9" style="989" bestFit="1" customWidth="1"/>
    <col min="9738" max="9738" width="34.25" style="989" customWidth="1"/>
    <col min="9739" max="9739" width="16.125" style="989" customWidth="1"/>
    <col min="9740" max="9740" width="19.125" style="989" bestFit="1" customWidth="1"/>
    <col min="9741" max="9741" width="16.75" style="989" customWidth="1"/>
    <col min="9742" max="9742" width="5.375" style="989" bestFit="1" customWidth="1"/>
    <col min="9743" max="9743" width="18.875" style="989" customWidth="1"/>
    <col min="9744" max="9744" width="20.5" style="989" customWidth="1"/>
    <col min="9745" max="9745" width="22.375" style="989" customWidth="1"/>
    <col min="9746" max="9746" width="14.75" style="989" customWidth="1"/>
    <col min="9747" max="9984" width="12.75" style="989"/>
    <col min="9985" max="9985" width="3.75" style="989" customWidth="1"/>
    <col min="9986" max="9986" width="18.75" style="989" bestFit="1" customWidth="1"/>
    <col min="9987" max="9988" width="9.625" style="989" bestFit="1" customWidth="1"/>
    <col min="9989" max="9989" width="46.5" style="989" customWidth="1"/>
    <col min="9990" max="9990" width="5.75" style="989" bestFit="1" customWidth="1"/>
    <col min="9991" max="9991" width="13.125" style="989" customWidth="1"/>
    <col min="9992" max="9992" width="13.125" style="989" bestFit="1" customWidth="1"/>
    <col min="9993" max="9993" width="9" style="989" bestFit="1" customWidth="1"/>
    <col min="9994" max="9994" width="34.25" style="989" customWidth="1"/>
    <col min="9995" max="9995" width="16.125" style="989" customWidth="1"/>
    <col min="9996" max="9996" width="19.125" style="989" bestFit="1" customWidth="1"/>
    <col min="9997" max="9997" width="16.75" style="989" customWidth="1"/>
    <col min="9998" max="9998" width="5.375" style="989" bestFit="1" customWidth="1"/>
    <col min="9999" max="9999" width="18.875" style="989" customWidth="1"/>
    <col min="10000" max="10000" width="20.5" style="989" customWidth="1"/>
    <col min="10001" max="10001" width="22.375" style="989" customWidth="1"/>
    <col min="10002" max="10002" width="14.75" style="989" customWidth="1"/>
    <col min="10003" max="10240" width="12.75" style="989"/>
    <col min="10241" max="10241" width="3.75" style="989" customWidth="1"/>
    <col min="10242" max="10242" width="18.75" style="989" bestFit="1" customWidth="1"/>
    <col min="10243" max="10244" width="9.625" style="989" bestFit="1" customWidth="1"/>
    <col min="10245" max="10245" width="46.5" style="989" customWidth="1"/>
    <col min="10246" max="10246" width="5.75" style="989" bestFit="1" customWidth="1"/>
    <col min="10247" max="10247" width="13.125" style="989" customWidth="1"/>
    <col min="10248" max="10248" width="13.125" style="989" bestFit="1" customWidth="1"/>
    <col min="10249" max="10249" width="9" style="989" bestFit="1" customWidth="1"/>
    <col min="10250" max="10250" width="34.25" style="989" customWidth="1"/>
    <col min="10251" max="10251" width="16.125" style="989" customWidth="1"/>
    <col min="10252" max="10252" width="19.125" style="989" bestFit="1" customWidth="1"/>
    <col min="10253" max="10253" width="16.75" style="989" customWidth="1"/>
    <col min="10254" max="10254" width="5.375" style="989" bestFit="1" customWidth="1"/>
    <col min="10255" max="10255" width="18.875" style="989" customWidth="1"/>
    <col min="10256" max="10256" width="20.5" style="989" customWidth="1"/>
    <col min="10257" max="10257" width="22.375" style="989" customWidth="1"/>
    <col min="10258" max="10258" width="14.75" style="989" customWidth="1"/>
    <col min="10259" max="10496" width="12.75" style="989"/>
    <col min="10497" max="10497" width="3.75" style="989" customWidth="1"/>
    <col min="10498" max="10498" width="18.75" style="989" bestFit="1" customWidth="1"/>
    <col min="10499" max="10500" width="9.625" style="989" bestFit="1" customWidth="1"/>
    <col min="10501" max="10501" width="46.5" style="989" customWidth="1"/>
    <col min="10502" max="10502" width="5.75" style="989" bestFit="1" customWidth="1"/>
    <col min="10503" max="10503" width="13.125" style="989" customWidth="1"/>
    <col min="10504" max="10504" width="13.125" style="989" bestFit="1" customWidth="1"/>
    <col min="10505" max="10505" width="9" style="989" bestFit="1" customWidth="1"/>
    <col min="10506" max="10506" width="34.25" style="989" customWidth="1"/>
    <col min="10507" max="10507" width="16.125" style="989" customWidth="1"/>
    <col min="10508" max="10508" width="19.125" style="989" bestFit="1" customWidth="1"/>
    <col min="10509" max="10509" width="16.75" style="989" customWidth="1"/>
    <col min="10510" max="10510" width="5.375" style="989" bestFit="1" customWidth="1"/>
    <col min="10511" max="10511" width="18.875" style="989" customWidth="1"/>
    <col min="10512" max="10512" width="20.5" style="989" customWidth="1"/>
    <col min="10513" max="10513" width="22.375" style="989" customWidth="1"/>
    <col min="10514" max="10514" width="14.75" style="989" customWidth="1"/>
    <col min="10515" max="10752" width="12.75" style="989"/>
    <col min="10753" max="10753" width="3.75" style="989" customWidth="1"/>
    <col min="10754" max="10754" width="18.75" style="989" bestFit="1" customWidth="1"/>
    <col min="10755" max="10756" width="9.625" style="989" bestFit="1" customWidth="1"/>
    <col min="10757" max="10757" width="46.5" style="989" customWidth="1"/>
    <col min="10758" max="10758" width="5.75" style="989" bestFit="1" customWidth="1"/>
    <col min="10759" max="10759" width="13.125" style="989" customWidth="1"/>
    <col min="10760" max="10760" width="13.125" style="989" bestFit="1" customWidth="1"/>
    <col min="10761" max="10761" width="9" style="989" bestFit="1" customWidth="1"/>
    <col min="10762" max="10762" width="34.25" style="989" customWidth="1"/>
    <col min="10763" max="10763" width="16.125" style="989" customWidth="1"/>
    <col min="10764" max="10764" width="19.125" style="989" bestFit="1" customWidth="1"/>
    <col min="10765" max="10765" width="16.75" style="989" customWidth="1"/>
    <col min="10766" max="10766" width="5.375" style="989" bestFit="1" customWidth="1"/>
    <col min="10767" max="10767" width="18.875" style="989" customWidth="1"/>
    <col min="10768" max="10768" width="20.5" style="989" customWidth="1"/>
    <col min="10769" max="10769" width="22.375" style="989" customWidth="1"/>
    <col min="10770" max="10770" width="14.75" style="989" customWidth="1"/>
    <col min="10771" max="11008" width="12.75" style="989"/>
    <col min="11009" max="11009" width="3.75" style="989" customWidth="1"/>
    <col min="11010" max="11010" width="18.75" style="989" bestFit="1" customWidth="1"/>
    <col min="11011" max="11012" width="9.625" style="989" bestFit="1" customWidth="1"/>
    <col min="11013" max="11013" width="46.5" style="989" customWidth="1"/>
    <col min="11014" max="11014" width="5.75" style="989" bestFit="1" customWidth="1"/>
    <col min="11015" max="11015" width="13.125" style="989" customWidth="1"/>
    <col min="11016" max="11016" width="13.125" style="989" bestFit="1" customWidth="1"/>
    <col min="11017" max="11017" width="9" style="989" bestFit="1" customWidth="1"/>
    <col min="11018" max="11018" width="34.25" style="989" customWidth="1"/>
    <col min="11019" max="11019" width="16.125" style="989" customWidth="1"/>
    <col min="11020" max="11020" width="19.125" style="989" bestFit="1" customWidth="1"/>
    <col min="11021" max="11021" width="16.75" style="989" customWidth="1"/>
    <col min="11022" max="11022" width="5.375" style="989" bestFit="1" customWidth="1"/>
    <col min="11023" max="11023" width="18.875" style="989" customWidth="1"/>
    <col min="11024" max="11024" width="20.5" style="989" customWidth="1"/>
    <col min="11025" max="11025" width="22.375" style="989" customWidth="1"/>
    <col min="11026" max="11026" width="14.75" style="989" customWidth="1"/>
    <col min="11027" max="11264" width="12.75" style="989"/>
    <col min="11265" max="11265" width="3.75" style="989" customWidth="1"/>
    <col min="11266" max="11266" width="18.75" style="989" bestFit="1" customWidth="1"/>
    <col min="11267" max="11268" width="9.625" style="989" bestFit="1" customWidth="1"/>
    <col min="11269" max="11269" width="46.5" style="989" customWidth="1"/>
    <col min="11270" max="11270" width="5.75" style="989" bestFit="1" customWidth="1"/>
    <col min="11271" max="11271" width="13.125" style="989" customWidth="1"/>
    <col min="11272" max="11272" width="13.125" style="989" bestFit="1" customWidth="1"/>
    <col min="11273" max="11273" width="9" style="989" bestFit="1" customWidth="1"/>
    <col min="11274" max="11274" width="34.25" style="989" customWidth="1"/>
    <col min="11275" max="11275" width="16.125" style="989" customWidth="1"/>
    <col min="11276" max="11276" width="19.125" style="989" bestFit="1" customWidth="1"/>
    <col min="11277" max="11277" width="16.75" style="989" customWidth="1"/>
    <col min="11278" max="11278" width="5.375" style="989" bestFit="1" customWidth="1"/>
    <col min="11279" max="11279" width="18.875" style="989" customWidth="1"/>
    <col min="11280" max="11280" width="20.5" style="989" customWidth="1"/>
    <col min="11281" max="11281" width="22.375" style="989" customWidth="1"/>
    <col min="11282" max="11282" width="14.75" style="989" customWidth="1"/>
    <col min="11283" max="11520" width="12.75" style="989"/>
    <col min="11521" max="11521" width="3.75" style="989" customWidth="1"/>
    <col min="11522" max="11522" width="18.75" style="989" bestFit="1" customWidth="1"/>
    <col min="11523" max="11524" width="9.625" style="989" bestFit="1" customWidth="1"/>
    <col min="11525" max="11525" width="46.5" style="989" customWidth="1"/>
    <col min="11526" max="11526" width="5.75" style="989" bestFit="1" customWidth="1"/>
    <col min="11527" max="11527" width="13.125" style="989" customWidth="1"/>
    <col min="11528" max="11528" width="13.125" style="989" bestFit="1" customWidth="1"/>
    <col min="11529" max="11529" width="9" style="989" bestFit="1" customWidth="1"/>
    <col min="11530" max="11530" width="34.25" style="989" customWidth="1"/>
    <col min="11531" max="11531" width="16.125" style="989" customWidth="1"/>
    <col min="11532" max="11532" width="19.125" style="989" bestFit="1" customWidth="1"/>
    <col min="11533" max="11533" width="16.75" style="989" customWidth="1"/>
    <col min="11534" max="11534" width="5.375" style="989" bestFit="1" customWidth="1"/>
    <col min="11535" max="11535" width="18.875" style="989" customWidth="1"/>
    <col min="11536" max="11536" width="20.5" style="989" customWidth="1"/>
    <col min="11537" max="11537" width="22.375" style="989" customWidth="1"/>
    <col min="11538" max="11538" width="14.75" style="989" customWidth="1"/>
    <col min="11539" max="11776" width="12.75" style="989"/>
    <col min="11777" max="11777" width="3.75" style="989" customWidth="1"/>
    <col min="11778" max="11778" width="18.75" style="989" bestFit="1" customWidth="1"/>
    <col min="11779" max="11780" width="9.625" style="989" bestFit="1" customWidth="1"/>
    <col min="11781" max="11781" width="46.5" style="989" customWidth="1"/>
    <col min="11782" max="11782" width="5.75" style="989" bestFit="1" customWidth="1"/>
    <col min="11783" max="11783" width="13.125" style="989" customWidth="1"/>
    <col min="11784" max="11784" width="13.125" style="989" bestFit="1" customWidth="1"/>
    <col min="11785" max="11785" width="9" style="989" bestFit="1" customWidth="1"/>
    <col min="11786" max="11786" width="34.25" style="989" customWidth="1"/>
    <col min="11787" max="11787" width="16.125" style="989" customWidth="1"/>
    <col min="11788" max="11788" width="19.125" style="989" bestFit="1" customWidth="1"/>
    <col min="11789" max="11789" width="16.75" style="989" customWidth="1"/>
    <col min="11790" max="11790" width="5.375" style="989" bestFit="1" customWidth="1"/>
    <col min="11791" max="11791" width="18.875" style="989" customWidth="1"/>
    <col min="11792" max="11792" width="20.5" style="989" customWidth="1"/>
    <col min="11793" max="11793" width="22.375" style="989" customWidth="1"/>
    <col min="11794" max="11794" width="14.75" style="989" customWidth="1"/>
    <col min="11795" max="12032" width="12.75" style="989"/>
    <col min="12033" max="12033" width="3.75" style="989" customWidth="1"/>
    <col min="12034" max="12034" width="18.75" style="989" bestFit="1" customWidth="1"/>
    <col min="12035" max="12036" width="9.625" style="989" bestFit="1" customWidth="1"/>
    <col min="12037" max="12037" width="46.5" style="989" customWidth="1"/>
    <col min="12038" max="12038" width="5.75" style="989" bestFit="1" customWidth="1"/>
    <col min="12039" max="12039" width="13.125" style="989" customWidth="1"/>
    <col min="12040" max="12040" width="13.125" style="989" bestFit="1" customWidth="1"/>
    <col min="12041" max="12041" width="9" style="989" bestFit="1" customWidth="1"/>
    <col min="12042" max="12042" width="34.25" style="989" customWidth="1"/>
    <col min="12043" max="12043" width="16.125" style="989" customWidth="1"/>
    <col min="12044" max="12044" width="19.125" style="989" bestFit="1" customWidth="1"/>
    <col min="12045" max="12045" width="16.75" style="989" customWidth="1"/>
    <col min="12046" max="12046" width="5.375" style="989" bestFit="1" customWidth="1"/>
    <col min="12047" max="12047" width="18.875" style="989" customWidth="1"/>
    <col min="12048" max="12048" width="20.5" style="989" customWidth="1"/>
    <col min="12049" max="12049" width="22.375" style="989" customWidth="1"/>
    <col min="12050" max="12050" width="14.75" style="989" customWidth="1"/>
    <col min="12051" max="12288" width="12.75" style="989"/>
    <col min="12289" max="12289" width="3.75" style="989" customWidth="1"/>
    <col min="12290" max="12290" width="18.75" style="989" bestFit="1" customWidth="1"/>
    <col min="12291" max="12292" width="9.625" style="989" bestFit="1" customWidth="1"/>
    <col min="12293" max="12293" width="46.5" style="989" customWidth="1"/>
    <col min="12294" max="12294" width="5.75" style="989" bestFit="1" customWidth="1"/>
    <col min="12295" max="12295" width="13.125" style="989" customWidth="1"/>
    <col min="12296" max="12296" width="13.125" style="989" bestFit="1" customWidth="1"/>
    <col min="12297" max="12297" width="9" style="989" bestFit="1" customWidth="1"/>
    <col min="12298" max="12298" width="34.25" style="989" customWidth="1"/>
    <col min="12299" max="12299" width="16.125" style="989" customWidth="1"/>
    <col min="12300" max="12300" width="19.125" style="989" bestFit="1" customWidth="1"/>
    <col min="12301" max="12301" width="16.75" style="989" customWidth="1"/>
    <col min="12302" max="12302" width="5.375" style="989" bestFit="1" customWidth="1"/>
    <col min="12303" max="12303" width="18.875" style="989" customWidth="1"/>
    <col min="12304" max="12304" width="20.5" style="989" customWidth="1"/>
    <col min="12305" max="12305" width="22.375" style="989" customWidth="1"/>
    <col min="12306" max="12306" width="14.75" style="989" customWidth="1"/>
    <col min="12307" max="12544" width="12.75" style="989"/>
    <col min="12545" max="12545" width="3.75" style="989" customWidth="1"/>
    <col min="12546" max="12546" width="18.75" style="989" bestFit="1" customWidth="1"/>
    <col min="12547" max="12548" width="9.625" style="989" bestFit="1" customWidth="1"/>
    <col min="12549" max="12549" width="46.5" style="989" customWidth="1"/>
    <col min="12550" max="12550" width="5.75" style="989" bestFit="1" customWidth="1"/>
    <col min="12551" max="12551" width="13.125" style="989" customWidth="1"/>
    <col min="12552" max="12552" width="13.125" style="989" bestFit="1" customWidth="1"/>
    <col min="12553" max="12553" width="9" style="989" bestFit="1" customWidth="1"/>
    <col min="12554" max="12554" width="34.25" style="989" customWidth="1"/>
    <col min="12555" max="12555" width="16.125" style="989" customWidth="1"/>
    <col min="12556" max="12556" width="19.125" style="989" bestFit="1" customWidth="1"/>
    <col min="12557" max="12557" width="16.75" style="989" customWidth="1"/>
    <col min="12558" max="12558" width="5.375" style="989" bestFit="1" customWidth="1"/>
    <col min="12559" max="12559" width="18.875" style="989" customWidth="1"/>
    <col min="12560" max="12560" width="20.5" style="989" customWidth="1"/>
    <col min="12561" max="12561" width="22.375" style="989" customWidth="1"/>
    <col min="12562" max="12562" width="14.75" style="989" customWidth="1"/>
    <col min="12563" max="12800" width="12.75" style="989"/>
    <col min="12801" max="12801" width="3.75" style="989" customWidth="1"/>
    <col min="12802" max="12802" width="18.75" style="989" bestFit="1" customWidth="1"/>
    <col min="12803" max="12804" width="9.625" style="989" bestFit="1" customWidth="1"/>
    <col min="12805" max="12805" width="46.5" style="989" customWidth="1"/>
    <col min="12806" max="12806" width="5.75" style="989" bestFit="1" customWidth="1"/>
    <col min="12807" max="12807" width="13.125" style="989" customWidth="1"/>
    <col min="12808" max="12808" width="13.125" style="989" bestFit="1" customWidth="1"/>
    <col min="12809" max="12809" width="9" style="989" bestFit="1" customWidth="1"/>
    <col min="12810" max="12810" width="34.25" style="989" customWidth="1"/>
    <col min="12811" max="12811" width="16.125" style="989" customWidth="1"/>
    <col min="12812" max="12812" width="19.125" style="989" bestFit="1" customWidth="1"/>
    <col min="12813" max="12813" width="16.75" style="989" customWidth="1"/>
    <col min="12814" max="12814" width="5.375" style="989" bestFit="1" customWidth="1"/>
    <col min="12815" max="12815" width="18.875" style="989" customWidth="1"/>
    <col min="12816" max="12816" width="20.5" style="989" customWidth="1"/>
    <col min="12817" max="12817" width="22.375" style="989" customWidth="1"/>
    <col min="12818" max="12818" width="14.75" style="989" customWidth="1"/>
    <col min="12819" max="13056" width="12.75" style="989"/>
    <col min="13057" max="13057" width="3.75" style="989" customWidth="1"/>
    <col min="13058" max="13058" width="18.75" style="989" bestFit="1" customWidth="1"/>
    <col min="13059" max="13060" width="9.625" style="989" bestFit="1" customWidth="1"/>
    <col min="13061" max="13061" width="46.5" style="989" customWidth="1"/>
    <col min="13062" max="13062" width="5.75" style="989" bestFit="1" customWidth="1"/>
    <col min="13063" max="13063" width="13.125" style="989" customWidth="1"/>
    <col min="13064" max="13064" width="13.125" style="989" bestFit="1" customWidth="1"/>
    <col min="13065" max="13065" width="9" style="989" bestFit="1" customWidth="1"/>
    <col min="13066" max="13066" width="34.25" style="989" customWidth="1"/>
    <col min="13067" max="13067" width="16.125" style="989" customWidth="1"/>
    <col min="13068" max="13068" width="19.125" style="989" bestFit="1" customWidth="1"/>
    <col min="13069" max="13069" width="16.75" style="989" customWidth="1"/>
    <col min="13070" max="13070" width="5.375" style="989" bestFit="1" customWidth="1"/>
    <col min="13071" max="13071" width="18.875" style="989" customWidth="1"/>
    <col min="13072" max="13072" width="20.5" style="989" customWidth="1"/>
    <col min="13073" max="13073" width="22.375" style="989" customWidth="1"/>
    <col min="13074" max="13074" width="14.75" style="989" customWidth="1"/>
    <col min="13075" max="13312" width="12.75" style="989"/>
    <col min="13313" max="13313" width="3.75" style="989" customWidth="1"/>
    <col min="13314" max="13314" width="18.75" style="989" bestFit="1" customWidth="1"/>
    <col min="13315" max="13316" width="9.625" style="989" bestFit="1" customWidth="1"/>
    <col min="13317" max="13317" width="46.5" style="989" customWidth="1"/>
    <col min="13318" max="13318" width="5.75" style="989" bestFit="1" customWidth="1"/>
    <col min="13319" max="13319" width="13.125" style="989" customWidth="1"/>
    <col min="13320" max="13320" width="13.125" style="989" bestFit="1" customWidth="1"/>
    <col min="13321" max="13321" width="9" style="989" bestFit="1" customWidth="1"/>
    <col min="13322" max="13322" width="34.25" style="989" customWidth="1"/>
    <col min="13323" max="13323" width="16.125" style="989" customWidth="1"/>
    <col min="13324" max="13324" width="19.125" style="989" bestFit="1" customWidth="1"/>
    <col min="13325" max="13325" width="16.75" style="989" customWidth="1"/>
    <col min="13326" max="13326" width="5.375" style="989" bestFit="1" customWidth="1"/>
    <col min="13327" max="13327" width="18.875" style="989" customWidth="1"/>
    <col min="13328" max="13328" width="20.5" style="989" customWidth="1"/>
    <col min="13329" max="13329" width="22.375" style="989" customWidth="1"/>
    <col min="13330" max="13330" width="14.75" style="989" customWidth="1"/>
    <col min="13331" max="13568" width="12.75" style="989"/>
    <col min="13569" max="13569" width="3.75" style="989" customWidth="1"/>
    <col min="13570" max="13570" width="18.75" style="989" bestFit="1" customWidth="1"/>
    <col min="13571" max="13572" width="9.625" style="989" bestFit="1" customWidth="1"/>
    <col min="13573" max="13573" width="46.5" style="989" customWidth="1"/>
    <col min="13574" max="13574" width="5.75" style="989" bestFit="1" customWidth="1"/>
    <col min="13575" max="13575" width="13.125" style="989" customWidth="1"/>
    <col min="13576" max="13576" width="13.125" style="989" bestFit="1" customWidth="1"/>
    <col min="13577" max="13577" width="9" style="989" bestFit="1" customWidth="1"/>
    <col min="13578" max="13578" width="34.25" style="989" customWidth="1"/>
    <col min="13579" max="13579" width="16.125" style="989" customWidth="1"/>
    <col min="13580" max="13580" width="19.125" style="989" bestFit="1" customWidth="1"/>
    <col min="13581" max="13581" width="16.75" style="989" customWidth="1"/>
    <col min="13582" max="13582" width="5.375" style="989" bestFit="1" customWidth="1"/>
    <col min="13583" max="13583" width="18.875" style="989" customWidth="1"/>
    <col min="13584" max="13584" width="20.5" style="989" customWidth="1"/>
    <col min="13585" max="13585" width="22.375" style="989" customWidth="1"/>
    <col min="13586" max="13586" width="14.75" style="989" customWidth="1"/>
    <col min="13587" max="13824" width="12.75" style="989"/>
    <col min="13825" max="13825" width="3.75" style="989" customWidth="1"/>
    <col min="13826" max="13826" width="18.75" style="989" bestFit="1" customWidth="1"/>
    <col min="13827" max="13828" width="9.625" style="989" bestFit="1" customWidth="1"/>
    <col min="13829" max="13829" width="46.5" style="989" customWidth="1"/>
    <col min="13830" max="13830" width="5.75" style="989" bestFit="1" customWidth="1"/>
    <col min="13831" max="13831" width="13.125" style="989" customWidth="1"/>
    <col min="13832" max="13832" width="13.125" style="989" bestFit="1" customWidth="1"/>
    <col min="13833" max="13833" width="9" style="989" bestFit="1" customWidth="1"/>
    <col min="13834" max="13834" width="34.25" style="989" customWidth="1"/>
    <col min="13835" max="13835" width="16.125" style="989" customWidth="1"/>
    <col min="13836" max="13836" width="19.125" style="989" bestFit="1" customWidth="1"/>
    <col min="13837" max="13837" width="16.75" style="989" customWidth="1"/>
    <col min="13838" max="13838" width="5.375" style="989" bestFit="1" customWidth="1"/>
    <col min="13839" max="13839" width="18.875" style="989" customWidth="1"/>
    <col min="13840" max="13840" width="20.5" style="989" customWidth="1"/>
    <col min="13841" max="13841" width="22.375" style="989" customWidth="1"/>
    <col min="13842" max="13842" width="14.75" style="989" customWidth="1"/>
    <col min="13843" max="14080" width="12.75" style="989"/>
    <col min="14081" max="14081" width="3.75" style="989" customWidth="1"/>
    <col min="14082" max="14082" width="18.75" style="989" bestFit="1" customWidth="1"/>
    <col min="14083" max="14084" width="9.625" style="989" bestFit="1" customWidth="1"/>
    <col min="14085" max="14085" width="46.5" style="989" customWidth="1"/>
    <col min="14086" max="14086" width="5.75" style="989" bestFit="1" customWidth="1"/>
    <col min="14087" max="14087" width="13.125" style="989" customWidth="1"/>
    <col min="14088" max="14088" width="13.125" style="989" bestFit="1" customWidth="1"/>
    <col min="14089" max="14089" width="9" style="989" bestFit="1" customWidth="1"/>
    <col min="14090" max="14090" width="34.25" style="989" customWidth="1"/>
    <col min="14091" max="14091" width="16.125" style="989" customWidth="1"/>
    <col min="14092" max="14092" width="19.125" style="989" bestFit="1" customWidth="1"/>
    <col min="14093" max="14093" width="16.75" style="989" customWidth="1"/>
    <col min="14094" max="14094" width="5.375" style="989" bestFit="1" customWidth="1"/>
    <col min="14095" max="14095" width="18.875" style="989" customWidth="1"/>
    <col min="14096" max="14096" width="20.5" style="989" customWidth="1"/>
    <col min="14097" max="14097" width="22.375" style="989" customWidth="1"/>
    <col min="14098" max="14098" width="14.75" style="989" customWidth="1"/>
    <col min="14099" max="14336" width="12.75" style="989"/>
    <col min="14337" max="14337" width="3.75" style="989" customWidth="1"/>
    <col min="14338" max="14338" width="18.75" style="989" bestFit="1" customWidth="1"/>
    <col min="14339" max="14340" width="9.625" style="989" bestFit="1" customWidth="1"/>
    <col min="14341" max="14341" width="46.5" style="989" customWidth="1"/>
    <col min="14342" max="14342" width="5.75" style="989" bestFit="1" customWidth="1"/>
    <col min="14343" max="14343" width="13.125" style="989" customWidth="1"/>
    <col min="14344" max="14344" width="13.125" style="989" bestFit="1" customWidth="1"/>
    <col min="14345" max="14345" width="9" style="989" bestFit="1" customWidth="1"/>
    <col min="14346" max="14346" width="34.25" style="989" customWidth="1"/>
    <col min="14347" max="14347" width="16.125" style="989" customWidth="1"/>
    <col min="14348" max="14348" width="19.125" style="989" bestFit="1" customWidth="1"/>
    <col min="14349" max="14349" width="16.75" style="989" customWidth="1"/>
    <col min="14350" max="14350" width="5.375" style="989" bestFit="1" customWidth="1"/>
    <col min="14351" max="14351" width="18.875" style="989" customWidth="1"/>
    <col min="14352" max="14352" width="20.5" style="989" customWidth="1"/>
    <col min="14353" max="14353" width="22.375" style="989" customWidth="1"/>
    <col min="14354" max="14354" width="14.75" style="989" customWidth="1"/>
    <col min="14355" max="14592" width="12.75" style="989"/>
    <col min="14593" max="14593" width="3.75" style="989" customWidth="1"/>
    <col min="14594" max="14594" width="18.75" style="989" bestFit="1" customWidth="1"/>
    <col min="14595" max="14596" width="9.625" style="989" bestFit="1" customWidth="1"/>
    <col min="14597" max="14597" width="46.5" style="989" customWidth="1"/>
    <col min="14598" max="14598" width="5.75" style="989" bestFit="1" customWidth="1"/>
    <col min="14599" max="14599" width="13.125" style="989" customWidth="1"/>
    <col min="14600" max="14600" width="13.125" style="989" bestFit="1" customWidth="1"/>
    <col min="14601" max="14601" width="9" style="989" bestFit="1" customWidth="1"/>
    <col min="14602" max="14602" width="34.25" style="989" customWidth="1"/>
    <col min="14603" max="14603" width="16.125" style="989" customWidth="1"/>
    <col min="14604" max="14604" width="19.125" style="989" bestFit="1" customWidth="1"/>
    <col min="14605" max="14605" width="16.75" style="989" customWidth="1"/>
    <col min="14606" max="14606" width="5.375" style="989" bestFit="1" customWidth="1"/>
    <col min="14607" max="14607" width="18.875" style="989" customWidth="1"/>
    <col min="14608" max="14608" width="20.5" style="989" customWidth="1"/>
    <col min="14609" max="14609" width="22.375" style="989" customWidth="1"/>
    <col min="14610" max="14610" width="14.75" style="989" customWidth="1"/>
    <col min="14611" max="14848" width="12.75" style="989"/>
    <col min="14849" max="14849" width="3.75" style="989" customWidth="1"/>
    <col min="14850" max="14850" width="18.75" style="989" bestFit="1" customWidth="1"/>
    <col min="14851" max="14852" width="9.625" style="989" bestFit="1" customWidth="1"/>
    <col min="14853" max="14853" width="46.5" style="989" customWidth="1"/>
    <col min="14854" max="14854" width="5.75" style="989" bestFit="1" customWidth="1"/>
    <col min="14855" max="14855" width="13.125" style="989" customWidth="1"/>
    <col min="14856" max="14856" width="13.125" style="989" bestFit="1" customWidth="1"/>
    <col min="14857" max="14857" width="9" style="989" bestFit="1" customWidth="1"/>
    <col min="14858" max="14858" width="34.25" style="989" customWidth="1"/>
    <col min="14859" max="14859" width="16.125" style="989" customWidth="1"/>
    <col min="14860" max="14860" width="19.125" style="989" bestFit="1" customWidth="1"/>
    <col min="14861" max="14861" width="16.75" style="989" customWidth="1"/>
    <col min="14862" max="14862" width="5.375" style="989" bestFit="1" customWidth="1"/>
    <col min="14863" max="14863" width="18.875" style="989" customWidth="1"/>
    <col min="14864" max="14864" width="20.5" style="989" customWidth="1"/>
    <col min="14865" max="14865" width="22.375" style="989" customWidth="1"/>
    <col min="14866" max="14866" width="14.75" style="989" customWidth="1"/>
    <col min="14867" max="15104" width="12.75" style="989"/>
    <col min="15105" max="15105" width="3.75" style="989" customWidth="1"/>
    <col min="15106" max="15106" width="18.75" style="989" bestFit="1" customWidth="1"/>
    <col min="15107" max="15108" width="9.625" style="989" bestFit="1" customWidth="1"/>
    <col min="15109" max="15109" width="46.5" style="989" customWidth="1"/>
    <col min="15110" max="15110" width="5.75" style="989" bestFit="1" customWidth="1"/>
    <col min="15111" max="15111" width="13.125" style="989" customWidth="1"/>
    <col min="15112" max="15112" width="13.125" style="989" bestFit="1" customWidth="1"/>
    <col min="15113" max="15113" width="9" style="989" bestFit="1" customWidth="1"/>
    <col min="15114" max="15114" width="34.25" style="989" customWidth="1"/>
    <col min="15115" max="15115" width="16.125" style="989" customWidth="1"/>
    <col min="15116" max="15116" width="19.125" style="989" bestFit="1" customWidth="1"/>
    <col min="15117" max="15117" width="16.75" style="989" customWidth="1"/>
    <col min="15118" max="15118" width="5.375" style="989" bestFit="1" customWidth="1"/>
    <col min="15119" max="15119" width="18.875" style="989" customWidth="1"/>
    <col min="15120" max="15120" width="20.5" style="989" customWidth="1"/>
    <col min="15121" max="15121" width="22.375" style="989" customWidth="1"/>
    <col min="15122" max="15122" width="14.75" style="989" customWidth="1"/>
    <col min="15123" max="15360" width="12.75" style="989"/>
    <col min="15361" max="15361" width="3.75" style="989" customWidth="1"/>
    <col min="15362" max="15362" width="18.75" style="989" bestFit="1" customWidth="1"/>
    <col min="15363" max="15364" width="9.625" style="989" bestFit="1" customWidth="1"/>
    <col min="15365" max="15365" width="46.5" style="989" customWidth="1"/>
    <col min="15366" max="15366" width="5.75" style="989" bestFit="1" customWidth="1"/>
    <col min="15367" max="15367" width="13.125" style="989" customWidth="1"/>
    <col min="15368" max="15368" width="13.125" style="989" bestFit="1" customWidth="1"/>
    <col min="15369" max="15369" width="9" style="989" bestFit="1" customWidth="1"/>
    <col min="15370" max="15370" width="34.25" style="989" customWidth="1"/>
    <col min="15371" max="15371" width="16.125" style="989" customWidth="1"/>
    <col min="15372" max="15372" width="19.125" style="989" bestFit="1" customWidth="1"/>
    <col min="15373" max="15373" width="16.75" style="989" customWidth="1"/>
    <col min="15374" max="15374" width="5.375" style="989" bestFit="1" customWidth="1"/>
    <col min="15375" max="15375" width="18.875" style="989" customWidth="1"/>
    <col min="15376" max="15376" width="20.5" style="989" customWidth="1"/>
    <col min="15377" max="15377" width="22.375" style="989" customWidth="1"/>
    <col min="15378" max="15378" width="14.75" style="989" customWidth="1"/>
    <col min="15379" max="15616" width="12.75" style="989"/>
    <col min="15617" max="15617" width="3.75" style="989" customWidth="1"/>
    <col min="15618" max="15618" width="18.75" style="989" bestFit="1" customWidth="1"/>
    <col min="15619" max="15620" width="9.625" style="989" bestFit="1" customWidth="1"/>
    <col min="15621" max="15621" width="46.5" style="989" customWidth="1"/>
    <col min="15622" max="15622" width="5.75" style="989" bestFit="1" customWidth="1"/>
    <col min="15623" max="15623" width="13.125" style="989" customWidth="1"/>
    <col min="15624" max="15624" width="13.125" style="989" bestFit="1" customWidth="1"/>
    <col min="15625" max="15625" width="9" style="989" bestFit="1" customWidth="1"/>
    <col min="15626" max="15626" width="34.25" style="989" customWidth="1"/>
    <col min="15627" max="15627" width="16.125" style="989" customWidth="1"/>
    <col min="15628" max="15628" width="19.125" style="989" bestFit="1" customWidth="1"/>
    <col min="15629" max="15629" width="16.75" style="989" customWidth="1"/>
    <col min="15630" max="15630" width="5.375" style="989" bestFit="1" customWidth="1"/>
    <col min="15631" max="15631" width="18.875" style="989" customWidth="1"/>
    <col min="15632" max="15632" width="20.5" style="989" customWidth="1"/>
    <col min="15633" max="15633" width="22.375" style="989" customWidth="1"/>
    <col min="15634" max="15634" width="14.75" style="989" customWidth="1"/>
    <col min="15635" max="15872" width="12.75" style="989"/>
    <col min="15873" max="15873" width="3.75" style="989" customWidth="1"/>
    <col min="15874" max="15874" width="18.75" style="989" bestFit="1" customWidth="1"/>
    <col min="15875" max="15876" width="9.625" style="989" bestFit="1" customWidth="1"/>
    <col min="15877" max="15877" width="46.5" style="989" customWidth="1"/>
    <col min="15878" max="15878" width="5.75" style="989" bestFit="1" customWidth="1"/>
    <col min="15879" max="15879" width="13.125" style="989" customWidth="1"/>
    <col min="15880" max="15880" width="13.125" style="989" bestFit="1" customWidth="1"/>
    <col min="15881" max="15881" width="9" style="989" bestFit="1" customWidth="1"/>
    <col min="15882" max="15882" width="34.25" style="989" customWidth="1"/>
    <col min="15883" max="15883" width="16.125" style="989" customWidth="1"/>
    <col min="15884" max="15884" width="19.125" style="989" bestFit="1" customWidth="1"/>
    <col min="15885" max="15885" width="16.75" style="989" customWidth="1"/>
    <col min="15886" max="15886" width="5.375" style="989" bestFit="1" customWidth="1"/>
    <col min="15887" max="15887" width="18.875" style="989" customWidth="1"/>
    <col min="15888" max="15888" width="20.5" style="989" customWidth="1"/>
    <col min="15889" max="15889" width="22.375" style="989" customWidth="1"/>
    <col min="15890" max="15890" width="14.75" style="989" customWidth="1"/>
    <col min="15891" max="16128" width="12.75" style="989"/>
    <col min="16129" max="16129" width="3.75" style="989" customWidth="1"/>
    <col min="16130" max="16130" width="18.75" style="989" bestFit="1" customWidth="1"/>
    <col min="16131" max="16132" width="9.625" style="989" bestFit="1" customWidth="1"/>
    <col min="16133" max="16133" width="46.5" style="989" customWidth="1"/>
    <col min="16134" max="16134" width="5.75" style="989" bestFit="1" customWidth="1"/>
    <col min="16135" max="16135" width="13.125" style="989" customWidth="1"/>
    <col min="16136" max="16136" width="13.125" style="989" bestFit="1" customWidth="1"/>
    <col min="16137" max="16137" width="9" style="989" bestFit="1" customWidth="1"/>
    <col min="16138" max="16138" width="34.25" style="989" customWidth="1"/>
    <col min="16139" max="16139" width="16.125" style="989" customWidth="1"/>
    <col min="16140" max="16140" width="19.125" style="989" bestFit="1" customWidth="1"/>
    <col min="16141" max="16141" width="16.75" style="989" customWidth="1"/>
    <col min="16142" max="16142" width="5.375" style="989" bestFit="1" customWidth="1"/>
    <col min="16143" max="16143" width="18.875" style="989" customWidth="1"/>
    <col min="16144" max="16144" width="20.5" style="989" customWidth="1"/>
    <col min="16145" max="16145" width="22.375" style="989" customWidth="1"/>
    <col min="16146" max="16146" width="14.75" style="989" customWidth="1"/>
    <col min="16147" max="16384" width="12.75" style="989"/>
  </cols>
  <sheetData>
    <row r="2" spans="2:17" ht="20.100000000000001" customHeight="1">
      <c r="B2" s="995" t="s">
        <v>0</v>
      </c>
      <c r="C2" s="995"/>
      <c r="D2" s="995"/>
      <c r="E2" s="2" t="s">
        <v>7950</v>
      </c>
      <c r="G2" s="4" t="s">
        <v>2</v>
      </c>
      <c r="H2" s="5"/>
      <c r="I2" s="6"/>
      <c r="J2" s="990">
        <f>SUM(H:H)</f>
        <v>8800</v>
      </c>
      <c r="K2" s="2284"/>
    </row>
    <row r="3" spans="2:17" ht="20.100000000000001" customHeight="1">
      <c r="B3" s="995"/>
      <c r="C3" s="995"/>
      <c r="D3" s="995"/>
      <c r="E3" s="14" t="s">
        <v>7951</v>
      </c>
    </row>
    <row r="4" spans="2:17" ht="20.100000000000001" customHeight="1">
      <c r="B4" s="995" t="s">
        <v>5</v>
      </c>
      <c r="C4" s="995"/>
      <c r="D4" s="995"/>
      <c r="E4" s="14" t="s">
        <v>7952</v>
      </c>
      <c r="G4" s="2285"/>
      <c r="H4" s="2285"/>
      <c r="I4" s="2286"/>
      <c r="J4" s="2287"/>
      <c r="K4" s="2288"/>
    </row>
    <row r="5" spans="2:17" ht="20.100000000000001" customHeight="1">
      <c r="B5" s="995" t="s">
        <v>6</v>
      </c>
      <c r="C5" s="995"/>
      <c r="D5" s="995"/>
      <c r="E5" s="15"/>
      <c r="G5" s="2285"/>
      <c r="H5" s="2285"/>
      <c r="I5" s="2286"/>
      <c r="J5" s="2287"/>
      <c r="K5" s="2288"/>
    </row>
    <row r="6" spans="2:17" ht="20.100000000000001" customHeight="1">
      <c r="B6" s="995" t="s">
        <v>8</v>
      </c>
      <c r="C6" s="995"/>
      <c r="D6" s="995"/>
      <c r="E6" s="15"/>
      <c r="G6" s="2285"/>
      <c r="H6" s="2285"/>
      <c r="I6" s="2285"/>
      <c r="J6" s="2288"/>
      <c r="K6" s="2288"/>
    </row>
    <row r="8" spans="2:17" s="991" customFormat="1" ht="19.7" customHeight="1">
      <c r="B8" s="163" t="s">
        <v>9</v>
      </c>
      <c r="C8" s="163" t="s">
        <v>10</v>
      </c>
      <c r="D8" s="163" t="s">
        <v>11</v>
      </c>
      <c r="E8" s="276" t="s">
        <v>12</v>
      </c>
      <c r="F8" s="276" t="s">
        <v>2305</v>
      </c>
      <c r="G8" s="276" t="s">
        <v>14</v>
      </c>
      <c r="H8" s="997" t="s">
        <v>15</v>
      </c>
      <c r="I8" s="997" t="s">
        <v>16</v>
      </c>
      <c r="J8" s="276" t="s">
        <v>17</v>
      </c>
      <c r="K8" s="276" t="s">
        <v>18</v>
      </c>
      <c r="L8" s="276" t="s">
        <v>19</v>
      </c>
      <c r="M8" s="163" t="s">
        <v>20</v>
      </c>
      <c r="N8" s="163" t="s">
        <v>21</v>
      </c>
      <c r="O8" s="276" t="s">
        <v>22</v>
      </c>
      <c r="P8" s="998" t="s">
        <v>23</v>
      </c>
      <c r="Q8" s="999" t="s">
        <v>24</v>
      </c>
    </row>
    <row r="9" spans="2:17" s="2295" customFormat="1" ht="19.5" customHeight="1">
      <c r="B9" s="2289"/>
      <c r="C9" s="986" t="s">
        <v>645</v>
      </c>
      <c r="D9" s="986" t="s">
        <v>645</v>
      </c>
      <c r="E9" s="2290" t="s">
        <v>7953</v>
      </c>
      <c r="F9" s="1011">
        <v>1</v>
      </c>
      <c r="G9" s="2291">
        <v>8800</v>
      </c>
      <c r="H9" s="1111">
        <f>F9*G9</f>
        <v>8800</v>
      </c>
      <c r="I9" s="1112"/>
      <c r="J9" s="2290" t="s">
        <v>7954</v>
      </c>
      <c r="K9" s="1011"/>
      <c r="L9" s="1011"/>
      <c r="M9" s="1105">
        <v>44875</v>
      </c>
      <c r="N9" s="986" t="s">
        <v>648</v>
      </c>
      <c r="O9" s="2292">
        <v>44890</v>
      </c>
      <c r="P9" s="2293">
        <v>44890</v>
      </c>
      <c r="Q9" s="2294">
        <v>44889</v>
      </c>
    </row>
    <row r="10" spans="2:17" ht="19.7" customHeight="1">
      <c r="B10" s="163"/>
      <c r="C10" s="16"/>
      <c r="D10" s="16"/>
      <c r="E10" s="54"/>
      <c r="F10" s="17"/>
      <c r="G10" s="520"/>
      <c r="H10" s="520">
        <f t="shared" ref="H10:H15" si="0">F10*G10</f>
        <v>0</v>
      </c>
      <c r="I10" s="18"/>
      <c r="J10" s="146"/>
      <c r="K10" s="276"/>
      <c r="L10" s="276"/>
      <c r="M10" s="998"/>
      <c r="N10" s="163"/>
      <c r="O10" s="1016"/>
      <c r="P10" s="1014"/>
      <c r="Q10" s="1015"/>
    </row>
    <row r="11" spans="2:17" ht="19.7" customHeight="1">
      <c r="B11" s="163"/>
      <c r="C11" s="16"/>
      <c r="D11" s="16"/>
      <c r="E11" s="54"/>
      <c r="F11" s="17"/>
      <c r="G11" s="520"/>
      <c r="H11" s="520">
        <f t="shared" si="0"/>
        <v>0</v>
      </c>
      <c r="I11" s="18"/>
      <c r="J11" s="146"/>
      <c r="K11" s="276"/>
      <c r="L11" s="276"/>
      <c r="M11" s="998"/>
      <c r="N11" s="163"/>
      <c r="O11" s="1016"/>
      <c r="P11" s="1014"/>
      <c r="Q11" s="1015"/>
    </row>
    <row r="12" spans="2:17" ht="19.7" customHeight="1">
      <c r="B12" s="163"/>
      <c r="C12" s="16"/>
      <c r="D12" s="16"/>
      <c r="E12" s="54"/>
      <c r="F12" s="17"/>
      <c r="G12" s="520"/>
      <c r="H12" s="520">
        <f t="shared" si="0"/>
        <v>0</v>
      </c>
      <c r="I12" s="18"/>
      <c r="J12" s="146"/>
      <c r="K12" s="276"/>
      <c r="L12" s="276"/>
      <c r="M12" s="998"/>
      <c r="N12" s="163"/>
      <c r="O12" s="1016"/>
      <c r="P12" s="1014"/>
      <c r="Q12" s="1015"/>
    </row>
    <row r="13" spans="2:17" ht="19.7" customHeight="1">
      <c r="B13" s="163"/>
      <c r="C13" s="16"/>
      <c r="D13" s="16"/>
      <c r="E13" s="54"/>
      <c r="F13" s="17"/>
      <c r="G13" s="520"/>
      <c r="H13" s="520">
        <f t="shared" si="0"/>
        <v>0</v>
      </c>
      <c r="I13" s="18"/>
      <c r="J13" s="146"/>
      <c r="K13" s="276"/>
      <c r="L13" s="276"/>
      <c r="M13" s="998"/>
      <c r="N13" s="163"/>
      <c r="O13" s="1016"/>
      <c r="P13" s="1014"/>
      <c r="Q13" s="1015"/>
    </row>
    <row r="14" spans="2:17" ht="19.7" customHeight="1">
      <c r="B14" s="163"/>
      <c r="C14" s="16"/>
      <c r="D14" s="16"/>
      <c r="E14" s="54"/>
      <c r="F14" s="17"/>
      <c r="G14" s="520"/>
      <c r="H14" s="520">
        <f t="shared" si="0"/>
        <v>0</v>
      </c>
      <c r="I14" s="18"/>
      <c r="J14" s="146"/>
      <c r="K14" s="276"/>
      <c r="L14" s="276"/>
      <c r="M14" s="998"/>
      <c r="N14" s="163"/>
      <c r="O14" s="1016"/>
      <c r="P14" s="1014"/>
      <c r="Q14" s="1015"/>
    </row>
    <row r="15" spans="2:17" ht="19.7" customHeight="1">
      <c r="B15" s="163"/>
      <c r="C15" s="16"/>
      <c r="D15" s="16"/>
      <c r="E15" s="54"/>
      <c r="F15" s="17"/>
      <c r="G15" s="520"/>
      <c r="H15" s="520">
        <f t="shared" si="0"/>
        <v>0</v>
      </c>
      <c r="I15" s="18"/>
      <c r="J15" s="146"/>
      <c r="K15" s="276"/>
      <c r="L15" s="276"/>
      <c r="M15" s="998"/>
      <c r="N15" s="163"/>
      <c r="O15" s="1016"/>
      <c r="P15" s="1014"/>
      <c r="Q15" s="1015"/>
    </row>
  </sheetData>
  <mergeCells count="6">
    <mergeCell ref="B2:D2"/>
    <mergeCell ref="G2:I2"/>
    <mergeCell ref="B3:D3"/>
    <mergeCell ref="B4:D4"/>
    <mergeCell ref="B5:D5"/>
    <mergeCell ref="B6:D6"/>
  </mergeCells>
  <phoneticPr fontId="3"/>
  <pageMargins left="0.7" right="0.7" top="0.75" bottom="0.75" header="0.3" footer="0.3"/>
  <pageSetup paperSize="9" orientation="portrait" r:id="rId1"/>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B881A-7143-4EB2-AA3F-496B592CE618}">
  <dimension ref="A2:F6"/>
  <sheetViews>
    <sheetView workbookViewId="0">
      <selection activeCell="F3" sqref="F3"/>
    </sheetView>
  </sheetViews>
  <sheetFormatPr defaultRowHeight="18.75"/>
  <cols>
    <col min="1" max="1" width="8" style="3" customWidth="1"/>
    <col min="2" max="2" width="4.875" style="3" bestFit="1" customWidth="1"/>
    <col min="3" max="3" width="25.125" style="3" customWidth="1"/>
    <col min="4" max="4" width="36.75" style="3" bestFit="1" customWidth="1"/>
    <col min="5" max="5" width="8.375" style="3" bestFit="1" customWidth="1"/>
    <col min="6" max="6" width="22.375" style="3" customWidth="1"/>
    <col min="7" max="256" width="9" style="3"/>
    <col min="257" max="257" width="8" style="3" customWidth="1"/>
    <col min="258" max="258" width="4.875" style="3" bestFit="1" customWidth="1"/>
    <col min="259" max="259" width="25.125" style="3" customWidth="1"/>
    <col min="260" max="260" width="36.75" style="3" bestFit="1" customWidth="1"/>
    <col min="261" max="261" width="8.375" style="3" bestFit="1" customWidth="1"/>
    <col min="262" max="262" width="22.375" style="3" customWidth="1"/>
    <col min="263" max="512" width="9" style="3"/>
    <col min="513" max="513" width="8" style="3" customWidth="1"/>
    <col min="514" max="514" width="4.875" style="3" bestFit="1" customWidth="1"/>
    <col min="515" max="515" width="25.125" style="3" customWidth="1"/>
    <col min="516" max="516" width="36.75" style="3" bestFit="1" customWidth="1"/>
    <col min="517" max="517" width="8.375" style="3" bestFit="1" customWidth="1"/>
    <col min="518" max="518" width="22.375" style="3" customWidth="1"/>
    <col min="519" max="768" width="9" style="3"/>
    <col min="769" max="769" width="8" style="3" customWidth="1"/>
    <col min="770" max="770" width="4.875" style="3" bestFit="1" customWidth="1"/>
    <col min="771" max="771" width="25.125" style="3" customWidth="1"/>
    <col min="772" max="772" width="36.75" style="3" bestFit="1" customWidth="1"/>
    <col min="773" max="773" width="8.375" style="3" bestFit="1" customWidth="1"/>
    <col min="774" max="774" width="22.375" style="3" customWidth="1"/>
    <col min="775" max="1024" width="9" style="3"/>
    <col min="1025" max="1025" width="8" style="3" customWidth="1"/>
    <col min="1026" max="1026" width="4.875" style="3" bestFit="1" customWidth="1"/>
    <col min="1027" max="1027" width="25.125" style="3" customWidth="1"/>
    <col min="1028" max="1028" width="36.75" style="3" bestFit="1" customWidth="1"/>
    <col min="1029" max="1029" width="8.375" style="3" bestFit="1" customWidth="1"/>
    <col min="1030" max="1030" width="22.375" style="3" customWidth="1"/>
    <col min="1031" max="1280" width="9" style="3"/>
    <col min="1281" max="1281" width="8" style="3" customWidth="1"/>
    <col min="1282" max="1282" width="4.875" style="3" bestFit="1" customWidth="1"/>
    <col min="1283" max="1283" width="25.125" style="3" customWidth="1"/>
    <col min="1284" max="1284" width="36.75" style="3" bestFit="1" customWidth="1"/>
    <col min="1285" max="1285" width="8.375" style="3" bestFit="1" customWidth="1"/>
    <col min="1286" max="1286" width="22.375" style="3" customWidth="1"/>
    <col min="1287" max="1536" width="9" style="3"/>
    <col min="1537" max="1537" width="8" style="3" customWidth="1"/>
    <col min="1538" max="1538" width="4.875" style="3" bestFit="1" customWidth="1"/>
    <col min="1539" max="1539" width="25.125" style="3" customWidth="1"/>
    <col min="1540" max="1540" width="36.75" style="3" bestFit="1" customWidth="1"/>
    <col min="1541" max="1541" width="8.375" style="3" bestFit="1" customWidth="1"/>
    <col min="1542" max="1542" width="22.375" style="3" customWidth="1"/>
    <col min="1543" max="1792" width="9" style="3"/>
    <col min="1793" max="1793" width="8" style="3" customWidth="1"/>
    <col min="1794" max="1794" width="4.875" style="3" bestFit="1" customWidth="1"/>
    <col min="1795" max="1795" width="25.125" style="3" customWidth="1"/>
    <col min="1796" max="1796" width="36.75" style="3" bestFit="1" customWidth="1"/>
    <col min="1797" max="1797" width="8.375" style="3" bestFit="1" customWidth="1"/>
    <col min="1798" max="1798" width="22.375" style="3" customWidth="1"/>
    <col min="1799" max="2048" width="9" style="3"/>
    <col min="2049" max="2049" width="8" style="3" customWidth="1"/>
    <col min="2050" max="2050" width="4.875" style="3" bestFit="1" customWidth="1"/>
    <col min="2051" max="2051" width="25.125" style="3" customWidth="1"/>
    <col min="2052" max="2052" width="36.75" style="3" bestFit="1" customWidth="1"/>
    <col min="2053" max="2053" width="8.375" style="3" bestFit="1" customWidth="1"/>
    <col min="2054" max="2054" width="22.375" style="3" customWidth="1"/>
    <col min="2055" max="2304" width="9" style="3"/>
    <col min="2305" max="2305" width="8" style="3" customWidth="1"/>
    <col min="2306" max="2306" width="4.875" style="3" bestFit="1" customWidth="1"/>
    <col min="2307" max="2307" width="25.125" style="3" customWidth="1"/>
    <col min="2308" max="2308" width="36.75" style="3" bestFit="1" customWidth="1"/>
    <col min="2309" max="2309" width="8.375" style="3" bestFit="1" customWidth="1"/>
    <col min="2310" max="2310" width="22.375" style="3" customWidth="1"/>
    <col min="2311" max="2560" width="9" style="3"/>
    <col min="2561" max="2561" width="8" style="3" customWidth="1"/>
    <col min="2562" max="2562" width="4.875" style="3" bestFit="1" customWidth="1"/>
    <col min="2563" max="2563" width="25.125" style="3" customWidth="1"/>
    <col min="2564" max="2564" width="36.75" style="3" bestFit="1" customWidth="1"/>
    <col min="2565" max="2565" width="8.375" style="3" bestFit="1" customWidth="1"/>
    <col min="2566" max="2566" width="22.375" style="3" customWidth="1"/>
    <col min="2567" max="2816" width="9" style="3"/>
    <col min="2817" max="2817" width="8" style="3" customWidth="1"/>
    <col min="2818" max="2818" width="4.875" style="3" bestFit="1" customWidth="1"/>
    <col min="2819" max="2819" width="25.125" style="3" customWidth="1"/>
    <col min="2820" max="2820" width="36.75" style="3" bestFit="1" customWidth="1"/>
    <col min="2821" max="2821" width="8.375" style="3" bestFit="1" customWidth="1"/>
    <col min="2822" max="2822" width="22.375" style="3" customWidth="1"/>
    <col min="2823" max="3072" width="9" style="3"/>
    <col min="3073" max="3073" width="8" style="3" customWidth="1"/>
    <col min="3074" max="3074" width="4.875" style="3" bestFit="1" customWidth="1"/>
    <col min="3075" max="3075" width="25.125" style="3" customWidth="1"/>
    <col min="3076" max="3076" width="36.75" style="3" bestFit="1" customWidth="1"/>
    <col min="3077" max="3077" width="8.375" style="3" bestFit="1" customWidth="1"/>
    <col min="3078" max="3078" width="22.375" style="3" customWidth="1"/>
    <col min="3079" max="3328" width="9" style="3"/>
    <col min="3329" max="3329" width="8" style="3" customWidth="1"/>
    <col min="3330" max="3330" width="4.875" style="3" bestFit="1" customWidth="1"/>
    <col min="3331" max="3331" width="25.125" style="3" customWidth="1"/>
    <col min="3332" max="3332" width="36.75" style="3" bestFit="1" customWidth="1"/>
    <col min="3333" max="3333" width="8.375" style="3" bestFit="1" customWidth="1"/>
    <col min="3334" max="3334" width="22.375" style="3" customWidth="1"/>
    <col min="3335" max="3584" width="9" style="3"/>
    <col min="3585" max="3585" width="8" style="3" customWidth="1"/>
    <col min="3586" max="3586" width="4.875" style="3" bestFit="1" customWidth="1"/>
    <col min="3587" max="3587" width="25.125" style="3" customWidth="1"/>
    <col min="3588" max="3588" width="36.75" style="3" bestFit="1" customWidth="1"/>
    <col min="3589" max="3589" width="8.375" style="3" bestFit="1" customWidth="1"/>
    <col min="3590" max="3590" width="22.375" style="3" customWidth="1"/>
    <col min="3591" max="3840" width="9" style="3"/>
    <col min="3841" max="3841" width="8" style="3" customWidth="1"/>
    <col min="3842" max="3842" width="4.875" style="3" bestFit="1" customWidth="1"/>
    <col min="3843" max="3843" width="25.125" style="3" customWidth="1"/>
    <col min="3844" max="3844" width="36.75" style="3" bestFit="1" customWidth="1"/>
    <col min="3845" max="3845" width="8.375" style="3" bestFit="1" customWidth="1"/>
    <col min="3846" max="3846" width="22.375" style="3" customWidth="1"/>
    <col min="3847" max="4096" width="9" style="3"/>
    <col min="4097" max="4097" width="8" style="3" customWidth="1"/>
    <col min="4098" max="4098" width="4.875" style="3" bestFit="1" customWidth="1"/>
    <col min="4099" max="4099" width="25.125" style="3" customWidth="1"/>
    <col min="4100" max="4100" width="36.75" style="3" bestFit="1" customWidth="1"/>
    <col min="4101" max="4101" width="8.375" style="3" bestFit="1" customWidth="1"/>
    <col min="4102" max="4102" width="22.375" style="3" customWidth="1"/>
    <col min="4103" max="4352" width="9" style="3"/>
    <col min="4353" max="4353" width="8" style="3" customWidth="1"/>
    <col min="4354" max="4354" width="4.875" style="3" bestFit="1" customWidth="1"/>
    <col min="4355" max="4355" width="25.125" style="3" customWidth="1"/>
    <col min="4356" max="4356" width="36.75" style="3" bestFit="1" customWidth="1"/>
    <col min="4357" max="4357" width="8.375" style="3" bestFit="1" customWidth="1"/>
    <col min="4358" max="4358" width="22.375" style="3" customWidth="1"/>
    <col min="4359" max="4608" width="9" style="3"/>
    <col min="4609" max="4609" width="8" style="3" customWidth="1"/>
    <col min="4610" max="4610" width="4.875" style="3" bestFit="1" customWidth="1"/>
    <col min="4611" max="4611" width="25.125" style="3" customWidth="1"/>
    <col min="4612" max="4612" width="36.75" style="3" bestFit="1" customWidth="1"/>
    <col min="4613" max="4613" width="8.375" style="3" bestFit="1" customWidth="1"/>
    <col min="4614" max="4614" width="22.375" style="3" customWidth="1"/>
    <col min="4615" max="4864" width="9" style="3"/>
    <col min="4865" max="4865" width="8" style="3" customWidth="1"/>
    <col min="4866" max="4866" width="4.875" style="3" bestFit="1" customWidth="1"/>
    <col min="4867" max="4867" width="25.125" style="3" customWidth="1"/>
    <col min="4868" max="4868" width="36.75" style="3" bestFit="1" customWidth="1"/>
    <col min="4869" max="4869" width="8.375" style="3" bestFit="1" customWidth="1"/>
    <col min="4870" max="4870" width="22.375" style="3" customWidth="1"/>
    <col min="4871" max="5120" width="9" style="3"/>
    <col min="5121" max="5121" width="8" style="3" customWidth="1"/>
    <col min="5122" max="5122" width="4.875" style="3" bestFit="1" customWidth="1"/>
    <col min="5123" max="5123" width="25.125" style="3" customWidth="1"/>
    <col min="5124" max="5124" width="36.75" style="3" bestFit="1" customWidth="1"/>
    <col min="5125" max="5125" width="8.375" style="3" bestFit="1" customWidth="1"/>
    <col min="5126" max="5126" width="22.375" style="3" customWidth="1"/>
    <col min="5127" max="5376" width="9" style="3"/>
    <col min="5377" max="5377" width="8" style="3" customWidth="1"/>
    <col min="5378" max="5378" width="4.875" style="3" bestFit="1" customWidth="1"/>
    <col min="5379" max="5379" width="25.125" style="3" customWidth="1"/>
    <col min="5380" max="5380" width="36.75" style="3" bestFit="1" customWidth="1"/>
    <col min="5381" max="5381" width="8.375" style="3" bestFit="1" customWidth="1"/>
    <col min="5382" max="5382" width="22.375" style="3" customWidth="1"/>
    <col min="5383" max="5632" width="9" style="3"/>
    <col min="5633" max="5633" width="8" style="3" customWidth="1"/>
    <col min="5634" max="5634" width="4.875" style="3" bestFit="1" customWidth="1"/>
    <col min="5635" max="5635" width="25.125" style="3" customWidth="1"/>
    <col min="5636" max="5636" width="36.75" style="3" bestFit="1" customWidth="1"/>
    <col min="5637" max="5637" width="8.375" style="3" bestFit="1" customWidth="1"/>
    <col min="5638" max="5638" width="22.375" style="3" customWidth="1"/>
    <col min="5639" max="5888" width="9" style="3"/>
    <col min="5889" max="5889" width="8" style="3" customWidth="1"/>
    <col min="5890" max="5890" width="4.875" style="3" bestFit="1" customWidth="1"/>
    <col min="5891" max="5891" width="25.125" style="3" customWidth="1"/>
    <col min="5892" max="5892" width="36.75" style="3" bestFit="1" customWidth="1"/>
    <col min="5893" max="5893" width="8.375" style="3" bestFit="1" customWidth="1"/>
    <col min="5894" max="5894" width="22.375" style="3" customWidth="1"/>
    <col min="5895" max="6144" width="9" style="3"/>
    <col min="6145" max="6145" width="8" style="3" customWidth="1"/>
    <col min="6146" max="6146" width="4.875" style="3" bestFit="1" customWidth="1"/>
    <col min="6147" max="6147" width="25.125" style="3" customWidth="1"/>
    <col min="6148" max="6148" width="36.75" style="3" bestFit="1" customWidth="1"/>
    <col min="6149" max="6149" width="8.375" style="3" bestFit="1" customWidth="1"/>
    <col min="6150" max="6150" width="22.375" style="3" customWidth="1"/>
    <col min="6151" max="6400" width="9" style="3"/>
    <col min="6401" max="6401" width="8" style="3" customWidth="1"/>
    <col min="6402" max="6402" width="4.875" style="3" bestFit="1" customWidth="1"/>
    <col min="6403" max="6403" width="25.125" style="3" customWidth="1"/>
    <col min="6404" max="6404" width="36.75" style="3" bestFit="1" customWidth="1"/>
    <col min="6405" max="6405" width="8.375" style="3" bestFit="1" customWidth="1"/>
    <col min="6406" max="6406" width="22.375" style="3" customWidth="1"/>
    <col min="6407" max="6656" width="9" style="3"/>
    <col min="6657" max="6657" width="8" style="3" customWidth="1"/>
    <col min="6658" max="6658" width="4.875" style="3" bestFit="1" customWidth="1"/>
    <col min="6659" max="6659" width="25.125" style="3" customWidth="1"/>
    <col min="6660" max="6660" width="36.75" style="3" bestFit="1" customWidth="1"/>
    <col min="6661" max="6661" width="8.375" style="3" bestFit="1" customWidth="1"/>
    <col min="6662" max="6662" width="22.375" style="3" customWidth="1"/>
    <col min="6663" max="6912" width="9" style="3"/>
    <col min="6913" max="6913" width="8" style="3" customWidth="1"/>
    <col min="6914" max="6914" width="4.875" style="3" bestFit="1" customWidth="1"/>
    <col min="6915" max="6915" width="25.125" style="3" customWidth="1"/>
    <col min="6916" max="6916" width="36.75" style="3" bestFit="1" customWidth="1"/>
    <col min="6917" max="6917" width="8.375" style="3" bestFit="1" customWidth="1"/>
    <col min="6918" max="6918" width="22.375" style="3" customWidth="1"/>
    <col min="6919" max="7168" width="9" style="3"/>
    <col min="7169" max="7169" width="8" style="3" customWidth="1"/>
    <col min="7170" max="7170" width="4.875" style="3" bestFit="1" customWidth="1"/>
    <col min="7171" max="7171" width="25.125" style="3" customWidth="1"/>
    <col min="7172" max="7172" width="36.75" style="3" bestFit="1" customWidth="1"/>
    <col min="7173" max="7173" width="8.375" style="3" bestFit="1" customWidth="1"/>
    <col min="7174" max="7174" width="22.375" style="3" customWidth="1"/>
    <col min="7175" max="7424" width="9" style="3"/>
    <col min="7425" max="7425" width="8" style="3" customWidth="1"/>
    <col min="7426" max="7426" width="4.875" style="3" bestFit="1" customWidth="1"/>
    <col min="7427" max="7427" width="25.125" style="3" customWidth="1"/>
    <col min="7428" max="7428" width="36.75" style="3" bestFit="1" customWidth="1"/>
    <col min="7429" max="7429" width="8.375" style="3" bestFit="1" customWidth="1"/>
    <col min="7430" max="7430" width="22.375" style="3" customWidth="1"/>
    <col min="7431" max="7680" width="9" style="3"/>
    <col min="7681" max="7681" width="8" style="3" customWidth="1"/>
    <col min="7682" max="7682" width="4.875" style="3" bestFit="1" customWidth="1"/>
    <col min="7683" max="7683" width="25.125" style="3" customWidth="1"/>
    <col min="7684" max="7684" width="36.75" style="3" bestFit="1" customWidth="1"/>
    <col min="7685" max="7685" width="8.375" style="3" bestFit="1" customWidth="1"/>
    <col min="7686" max="7686" width="22.375" style="3" customWidth="1"/>
    <col min="7687" max="7936" width="9" style="3"/>
    <col min="7937" max="7937" width="8" style="3" customWidth="1"/>
    <col min="7938" max="7938" width="4.875" style="3" bestFit="1" customWidth="1"/>
    <col min="7939" max="7939" width="25.125" style="3" customWidth="1"/>
    <col min="7940" max="7940" width="36.75" style="3" bestFit="1" customWidth="1"/>
    <col min="7941" max="7941" width="8.375" style="3" bestFit="1" customWidth="1"/>
    <col min="7942" max="7942" width="22.375" style="3" customWidth="1"/>
    <col min="7943" max="8192" width="9" style="3"/>
    <col min="8193" max="8193" width="8" style="3" customWidth="1"/>
    <col min="8194" max="8194" width="4.875" style="3" bestFit="1" customWidth="1"/>
    <col min="8195" max="8195" width="25.125" style="3" customWidth="1"/>
    <col min="8196" max="8196" width="36.75" style="3" bestFit="1" customWidth="1"/>
    <col min="8197" max="8197" width="8.375" style="3" bestFit="1" customWidth="1"/>
    <col min="8198" max="8198" width="22.375" style="3" customWidth="1"/>
    <col min="8199" max="8448" width="9" style="3"/>
    <col min="8449" max="8449" width="8" style="3" customWidth="1"/>
    <col min="8450" max="8450" width="4.875" style="3" bestFit="1" customWidth="1"/>
    <col min="8451" max="8451" width="25.125" style="3" customWidth="1"/>
    <col min="8452" max="8452" width="36.75" style="3" bestFit="1" customWidth="1"/>
    <col min="8453" max="8453" width="8.375" style="3" bestFit="1" customWidth="1"/>
    <col min="8454" max="8454" width="22.375" style="3" customWidth="1"/>
    <col min="8455" max="8704" width="9" style="3"/>
    <col min="8705" max="8705" width="8" style="3" customWidth="1"/>
    <col min="8706" max="8706" width="4.875" style="3" bestFit="1" customWidth="1"/>
    <col min="8707" max="8707" width="25.125" style="3" customWidth="1"/>
    <col min="8708" max="8708" width="36.75" style="3" bestFit="1" customWidth="1"/>
    <col min="8709" max="8709" width="8.375" style="3" bestFit="1" customWidth="1"/>
    <col min="8710" max="8710" width="22.375" style="3" customWidth="1"/>
    <col min="8711" max="8960" width="9" style="3"/>
    <col min="8961" max="8961" width="8" style="3" customWidth="1"/>
    <col min="8962" max="8962" width="4.875" style="3" bestFit="1" customWidth="1"/>
    <col min="8963" max="8963" width="25.125" style="3" customWidth="1"/>
    <col min="8964" max="8964" width="36.75" style="3" bestFit="1" customWidth="1"/>
    <col min="8965" max="8965" width="8.375" style="3" bestFit="1" customWidth="1"/>
    <col min="8966" max="8966" width="22.375" style="3" customWidth="1"/>
    <col min="8967" max="9216" width="9" style="3"/>
    <col min="9217" max="9217" width="8" style="3" customWidth="1"/>
    <col min="9218" max="9218" width="4.875" style="3" bestFit="1" customWidth="1"/>
    <col min="9219" max="9219" width="25.125" style="3" customWidth="1"/>
    <col min="9220" max="9220" width="36.75" style="3" bestFit="1" customWidth="1"/>
    <col min="9221" max="9221" width="8.375" style="3" bestFit="1" customWidth="1"/>
    <col min="9222" max="9222" width="22.375" style="3" customWidth="1"/>
    <col min="9223" max="9472" width="9" style="3"/>
    <col min="9473" max="9473" width="8" style="3" customWidth="1"/>
    <col min="9474" max="9474" width="4.875" style="3" bestFit="1" customWidth="1"/>
    <col min="9475" max="9475" width="25.125" style="3" customWidth="1"/>
    <col min="9476" max="9476" width="36.75" style="3" bestFit="1" customWidth="1"/>
    <col min="9477" max="9477" width="8.375" style="3" bestFit="1" customWidth="1"/>
    <col min="9478" max="9478" width="22.375" style="3" customWidth="1"/>
    <col min="9479" max="9728" width="9" style="3"/>
    <col min="9729" max="9729" width="8" style="3" customWidth="1"/>
    <col min="9730" max="9730" width="4.875" style="3" bestFit="1" customWidth="1"/>
    <col min="9731" max="9731" width="25.125" style="3" customWidth="1"/>
    <col min="9732" max="9732" width="36.75" style="3" bestFit="1" customWidth="1"/>
    <col min="9733" max="9733" width="8.375" style="3" bestFit="1" customWidth="1"/>
    <col min="9734" max="9734" width="22.375" style="3" customWidth="1"/>
    <col min="9735" max="9984" width="9" style="3"/>
    <col min="9985" max="9985" width="8" style="3" customWidth="1"/>
    <col min="9986" max="9986" width="4.875" style="3" bestFit="1" customWidth="1"/>
    <col min="9987" max="9987" width="25.125" style="3" customWidth="1"/>
    <col min="9988" max="9988" width="36.75" style="3" bestFit="1" customWidth="1"/>
    <col min="9989" max="9989" width="8.375" style="3" bestFit="1" customWidth="1"/>
    <col min="9990" max="9990" width="22.375" style="3" customWidth="1"/>
    <col min="9991" max="10240" width="9" style="3"/>
    <col min="10241" max="10241" width="8" style="3" customWidth="1"/>
    <col min="10242" max="10242" width="4.875" style="3" bestFit="1" customWidth="1"/>
    <col min="10243" max="10243" width="25.125" style="3" customWidth="1"/>
    <col min="10244" max="10244" width="36.75" style="3" bestFit="1" customWidth="1"/>
    <col min="10245" max="10245" width="8.375" style="3" bestFit="1" customWidth="1"/>
    <col min="10246" max="10246" width="22.375" style="3" customWidth="1"/>
    <col min="10247" max="10496" width="9" style="3"/>
    <col min="10497" max="10497" width="8" style="3" customWidth="1"/>
    <col min="10498" max="10498" width="4.875" style="3" bestFit="1" customWidth="1"/>
    <col min="10499" max="10499" width="25.125" style="3" customWidth="1"/>
    <col min="10500" max="10500" width="36.75" style="3" bestFit="1" customWidth="1"/>
    <col min="10501" max="10501" width="8.375" style="3" bestFit="1" customWidth="1"/>
    <col min="10502" max="10502" width="22.375" style="3" customWidth="1"/>
    <col min="10503" max="10752" width="9" style="3"/>
    <col min="10753" max="10753" width="8" style="3" customWidth="1"/>
    <col min="10754" max="10754" width="4.875" style="3" bestFit="1" customWidth="1"/>
    <col min="10755" max="10755" width="25.125" style="3" customWidth="1"/>
    <col min="10756" max="10756" width="36.75" style="3" bestFit="1" customWidth="1"/>
    <col min="10757" max="10757" width="8.375" style="3" bestFit="1" customWidth="1"/>
    <col min="10758" max="10758" width="22.375" style="3" customWidth="1"/>
    <col min="10759" max="11008" width="9" style="3"/>
    <col min="11009" max="11009" width="8" style="3" customWidth="1"/>
    <col min="11010" max="11010" width="4.875" style="3" bestFit="1" customWidth="1"/>
    <col min="11011" max="11011" width="25.125" style="3" customWidth="1"/>
    <col min="11012" max="11012" width="36.75" style="3" bestFit="1" customWidth="1"/>
    <col min="11013" max="11013" width="8.375" style="3" bestFit="1" customWidth="1"/>
    <col min="11014" max="11014" width="22.375" style="3" customWidth="1"/>
    <col min="11015" max="11264" width="9" style="3"/>
    <col min="11265" max="11265" width="8" style="3" customWidth="1"/>
    <col min="11266" max="11266" width="4.875" style="3" bestFit="1" customWidth="1"/>
    <col min="11267" max="11267" width="25.125" style="3" customWidth="1"/>
    <col min="11268" max="11268" width="36.75" style="3" bestFit="1" customWidth="1"/>
    <col min="11269" max="11269" width="8.375" style="3" bestFit="1" customWidth="1"/>
    <col min="11270" max="11270" width="22.375" style="3" customWidth="1"/>
    <col min="11271" max="11520" width="9" style="3"/>
    <col min="11521" max="11521" width="8" style="3" customWidth="1"/>
    <col min="11522" max="11522" width="4.875" style="3" bestFit="1" customWidth="1"/>
    <col min="11523" max="11523" width="25.125" style="3" customWidth="1"/>
    <col min="11524" max="11524" width="36.75" style="3" bestFit="1" customWidth="1"/>
    <col min="11525" max="11525" width="8.375" style="3" bestFit="1" customWidth="1"/>
    <col min="11526" max="11526" width="22.375" style="3" customWidth="1"/>
    <col min="11527" max="11776" width="9" style="3"/>
    <col min="11777" max="11777" width="8" style="3" customWidth="1"/>
    <col min="11778" max="11778" width="4.875" style="3" bestFit="1" customWidth="1"/>
    <col min="11779" max="11779" width="25.125" style="3" customWidth="1"/>
    <col min="11780" max="11780" width="36.75" style="3" bestFit="1" customWidth="1"/>
    <col min="11781" max="11781" width="8.375" style="3" bestFit="1" customWidth="1"/>
    <col min="11782" max="11782" width="22.375" style="3" customWidth="1"/>
    <col min="11783" max="12032" width="9" style="3"/>
    <col min="12033" max="12033" width="8" style="3" customWidth="1"/>
    <col min="12034" max="12034" width="4.875" style="3" bestFit="1" customWidth="1"/>
    <col min="12035" max="12035" width="25.125" style="3" customWidth="1"/>
    <col min="12036" max="12036" width="36.75" style="3" bestFit="1" customWidth="1"/>
    <col min="12037" max="12037" width="8.375" style="3" bestFit="1" customWidth="1"/>
    <col min="12038" max="12038" width="22.375" style="3" customWidth="1"/>
    <col min="12039" max="12288" width="9" style="3"/>
    <col min="12289" max="12289" width="8" style="3" customWidth="1"/>
    <col min="12290" max="12290" width="4.875" style="3" bestFit="1" customWidth="1"/>
    <col min="12291" max="12291" width="25.125" style="3" customWidth="1"/>
    <col min="12292" max="12292" width="36.75" style="3" bestFit="1" customWidth="1"/>
    <col min="12293" max="12293" width="8.375" style="3" bestFit="1" customWidth="1"/>
    <col min="12294" max="12294" width="22.375" style="3" customWidth="1"/>
    <col min="12295" max="12544" width="9" style="3"/>
    <col min="12545" max="12545" width="8" style="3" customWidth="1"/>
    <col min="12546" max="12546" width="4.875" style="3" bestFit="1" customWidth="1"/>
    <col min="12547" max="12547" width="25.125" style="3" customWidth="1"/>
    <col min="12548" max="12548" width="36.75" style="3" bestFit="1" customWidth="1"/>
    <col min="12549" max="12549" width="8.375" style="3" bestFit="1" customWidth="1"/>
    <col min="12550" max="12550" width="22.375" style="3" customWidth="1"/>
    <col min="12551" max="12800" width="9" style="3"/>
    <col min="12801" max="12801" width="8" style="3" customWidth="1"/>
    <col min="12802" max="12802" width="4.875" style="3" bestFit="1" customWidth="1"/>
    <col min="12803" max="12803" width="25.125" style="3" customWidth="1"/>
    <col min="12804" max="12804" width="36.75" style="3" bestFit="1" customWidth="1"/>
    <col min="12805" max="12805" width="8.375" style="3" bestFit="1" customWidth="1"/>
    <col min="12806" max="12806" width="22.375" style="3" customWidth="1"/>
    <col min="12807" max="13056" width="9" style="3"/>
    <col min="13057" max="13057" width="8" style="3" customWidth="1"/>
    <col min="13058" max="13058" width="4.875" style="3" bestFit="1" customWidth="1"/>
    <col min="13059" max="13059" width="25.125" style="3" customWidth="1"/>
    <col min="13060" max="13060" width="36.75" style="3" bestFit="1" customWidth="1"/>
    <col min="13061" max="13061" width="8.375" style="3" bestFit="1" customWidth="1"/>
    <col min="13062" max="13062" width="22.375" style="3" customWidth="1"/>
    <col min="13063" max="13312" width="9" style="3"/>
    <col min="13313" max="13313" width="8" style="3" customWidth="1"/>
    <col min="13314" max="13314" width="4.875" style="3" bestFit="1" customWidth="1"/>
    <col min="13315" max="13315" width="25.125" style="3" customWidth="1"/>
    <col min="13316" max="13316" width="36.75" style="3" bestFit="1" customWidth="1"/>
    <col min="13317" max="13317" width="8.375" style="3" bestFit="1" customWidth="1"/>
    <col min="13318" max="13318" width="22.375" style="3" customWidth="1"/>
    <col min="13319" max="13568" width="9" style="3"/>
    <col min="13569" max="13569" width="8" style="3" customWidth="1"/>
    <col min="13570" max="13570" width="4.875" style="3" bestFit="1" customWidth="1"/>
    <col min="13571" max="13571" width="25.125" style="3" customWidth="1"/>
    <col min="13572" max="13572" width="36.75" style="3" bestFit="1" customWidth="1"/>
    <col min="13573" max="13573" width="8.375" style="3" bestFit="1" customWidth="1"/>
    <col min="13574" max="13574" width="22.375" style="3" customWidth="1"/>
    <col min="13575" max="13824" width="9" style="3"/>
    <col min="13825" max="13825" width="8" style="3" customWidth="1"/>
    <col min="13826" max="13826" width="4.875" style="3" bestFit="1" customWidth="1"/>
    <col min="13827" max="13827" width="25.125" style="3" customWidth="1"/>
    <col min="13828" max="13828" width="36.75" style="3" bestFit="1" customWidth="1"/>
    <col min="13829" max="13829" width="8.375" style="3" bestFit="1" customWidth="1"/>
    <col min="13830" max="13830" width="22.375" style="3" customWidth="1"/>
    <col min="13831" max="14080" width="9" style="3"/>
    <col min="14081" max="14081" width="8" style="3" customWidth="1"/>
    <col min="14082" max="14082" width="4.875" style="3" bestFit="1" customWidth="1"/>
    <col min="14083" max="14083" width="25.125" style="3" customWidth="1"/>
    <col min="14084" max="14084" width="36.75" style="3" bestFit="1" customWidth="1"/>
    <col min="14085" max="14085" width="8.375" style="3" bestFit="1" customWidth="1"/>
    <col min="14086" max="14086" width="22.375" style="3" customWidth="1"/>
    <col min="14087" max="14336" width="9" style="3"/>
    <col min="14337" max="14337" width="8" style="3" customWidth="1"/>
    <col min="14338" max="14338" width="4.875" style="3" bestFit="1" customWidth="1"/>
    <col min="14339" max="14339" width="25.125" style="3" customWidth="1"/>
    <col min="14340" max="14340" width="36.75" style="3" bestFit="1" customWidth="1"/>
    <col min="14341" max="14341" width="8.375" style="3" bestFit="1" customWidth="1"/>
    <col min="14342" max="14342" width="22.375" style="3" customWidth="1"/>
    <col min="14343" max="14592" width="9" style="3"/>
    <col min="14593" max="14593" width="8" style="3" customWidth="1"/>
    <col min="14594" max="14594" width="4.875" style="3" bestFit="1" customWidth="1"/>
    <col min="14595" max="14595" width="25.125" style="3" customWidth="1"/>
    <col min="14596" max="14596" width="36.75" style="3" bestFit="1" customWidth="1"/>
    <col min="14597" max="14597" width="8.375" style="3" bestFit="1" customWidth="1"/>
    <col min="14598" max="14598" width="22.375" style="3" customWidth="1"/>
    <col min="14599" max="14848" width="9" style="3"/>
    <col min="14849" max="14849" width="8" style="3" customWidth="1"/>
    <col min="14850" max="14850" width="4.875" style="3" bestFit="1" customWidth="1"/>
    <col min="14851" max="14851" width="25.125" style="3" customWidth="1"/>
    <col min="14852" max="14852" width="36.75" style="3" bestFit="1" customWidth="1"/>
    <col min="14853" max="14853" width="8.375" style="3" bestFit="1" customWidth="1"/>
    <col min="14854" max="14854" width="22.375" style="3" customWidth="1"/>
    <col min="14855" max="15104" width="9" style="3"/>
    <col min="15105" max="15105" width="8" style="3" customWidth="1"/>
    <col min="15106" max="15106" width="4.875" style="3" bestFit="1" customWidth="1"/>
    <col min="15107" max="15107" width="25.125" style="3" customWidth="1"/>
    <col min="15108" max="15108" width="36.75" style="3" bestFit="1" customWidth="1"/>
    <col min="15109" max="15109" width="8.375" style="3" bestFit="1" customWidth="1"/>
    <col min="15110" max="15110" width="22.375" style="3" customWidth="1"/>
    <col min="15111" max="15360" width="9" style="3"/>
    <col min="15361" max="15361" width="8" style="3" customWidth="1"/>
    <col min="15362" max="15362" width="4.875" style="3" bestFit="1" customWidth="1"/>
    <col min="15363" max="15363" width="25.125" style="3" customWidth="1"/>
    <col min="15364" max="15364" width="36.75" style="3" bestFit="1" customWidth="1"/>
    <col min="15365" max="15365" width="8.375" style="3" bestFit="1" customWidth="1"/>
    <col min="15366" max="15366" width="22.375" style="3" customWidth="1"/>
    <col min="15367" max="15616" width="9" style="3"/>
    <col min="15617" max="15617" width="8" style="3" customWidth="1"/>
    <col min="15618" max="15618" width="4.875" style="3" bestFit="1" customWidth="1"/>
    <col min="15619" max="15619" width="25.125" style="3" customWidth="1"/>
    <col min="15620" max="15620" width="36.75" style="3" bestFit="1" customWidth="1"/>
    <col min="15621" max="15621" width="8.375" style="3" bestFit="1" customWidth="1"/>
    <col min="15622" max="15622" width="22.375" style="3" customWidth="1"/>
    <col min="15623" max="15872" width="9" style="3"/>
    <col min="15873" max="15873" width="8" style="3" customWidth="1"/>
    <col min="15874" max="15874" width="4.875" style="3" bestFit="1" customWidth="1"/>
    <col min="15875" max="15875" width="25.125" style="3" customWidth="1"/>
    <col min="15876" max="15876" width="36.75" style="3" bestFit="1" customWidth="1"/>
    <col min="15877" max="15877" width="8.375" style="3" bestFit="1" customWidth="1"/>
    <col min="15878" max="15878" width="22.375" style="3" customWidth="1"/>
    <col min="15879" max="16128" width="9" style="3"/>
    <col min="16129" max="16129" width="8" style="3" customWidth="1"/>
    <col min="16130" max="16130" width="4.875" style="3" bestFit="1" customWidth="1"/>
    <col min="16131" max="16131" width="25.125" style="3" customWidth="1"/>
    <col min="16132" max="16132" width="36.75" style="3" bestFit="1" customWidth="1"/>
    <col min="16133" max="16133" width="8.375" style="3" bestFit="1" customWidth="1"/>
    <col min="16134" max="16134" width="22.375" style="3" customWidth="1"/>
    <col min="16135" max="16384" width="9" style="3"/>
  </cols>
  <sheetData>
    <row r="2" spans="1:6">
      <c r="D2" s="11"/>
      <c r="F2" s="11" t="s">
        <v>7955</v>
      </c>
    </row>
    <row r="3" spans="1:6">
      <c r="A3" s="297" t="s">
        <v>7956</v>
      </c>
    </row>
    <row r="5" spans="1:6">
      <c r="B5" s="170" t="s">
        <v>497</v>
      </c>
      <c r="C5" s="170" t="s">
        <v>498</v>
      </c>
      <c r="D5" s="170" t="s">
        <v>499</v>
      </c>
      <c r="E5" s="170" t="s">
        <v>500</v>
      </c>
      <c r="F5" s="170" t="s">
        <v>501</v>
      </c>
    </row>
    <row r="6" spans="1:6" ht="20.100000000000001" customHeight="1">
      <c r="B6" s="17">
        <v>1</v>
      </c>
      <c r="C6" s="483" t="s">
        <v>7957</v>
      </c>
      <c r="D6" s="483" t="s">
        <v>7958</v>
      </c>
      <c r="E6" s="2296">
        <v>1</v>
      </c>
      <c r="F6" s="54"/>
    </row>
  </sheetData>
  <phoneticPr fontId="3"/>
  <pageMargins left="0.7" right="0.7" top="0.75" bottom="0.75" header="0.3" footer="0.3"/>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CAA61-BEF8-4083-B585-A4F644789BE5}">
  <dimension ref="B2:Q49"/>
  <sheetViews>
    <sheetView zoomScale="85" zoomScaleNormal="85" workbookViewId="0">
      <pane xSplit="10" ySplit="8" topLeftCell="K15" activePane="bottomRight" state="frozen"/>
      <selection pane="topRight" activeCell="K1" sqref="K1"/>
      <selection pane="bottomLeft" activeCell="A9" sqref="A9"/>
      <selection pane="bottomRight" activeCell="E4" sqref="E4"/>
    </sheetView>
  </sheetViews>
  <sheetFormatPr defaultColWidth="12.75" defaultRowHeight="13.5"/>
  <cols>
    <col min="1" max="1" width="3.75" style="989" customWidth="1"/>
    <col min="2" max="2" width="18.75" style="991" bestFit="1" customWidth="1"/>
    <col min="3" max="4" width="9.625" style="989" bestFit="1" customWidth="1"/>
    <col min="5" max="5" width="46.5" style="991" customWidth="1"/>
    <col min="6" max="6" width="5.75" style="989" bestFit="1" customWidth="1"/>
    <col min="7" max="7" width="13.125" style="989" customWidth="1"/>
    <col min="8" max="8" width="13.125" style="989" bestFit="1" customWidth="1"/>
    <col min="9" max="9" width="9" style="992" bestFit="1" customWidth="1"/>
    <col min="10" max="10" width="34.25" style="991" customWidth="1"/>
    <col min="11" max="11" width="16.125" style="991" customWidth="1"/>
    <col min="12" max="12" width="19.125" style="991" bestFit="1" customWidth="1"/>
    <col min="13" max="13" width="16.75" style="991" customWidth="1"/>
    <col min="14" max="14" width="5.375" style="989" bestFit="1" customWidth="1"/>
    <col min="15" max="15" width="18.875" style="992" customWidth="1"/>
    <col min="16" max="16" width="20.5" style="993" customWidth="1"/>
    <col min="17" max="17" width="22.375" style="994" customWidth="1"/>
    <col min="18" max="18" width="14.75" style="989" customWidth="1"/>
    <col min="19" max="256" width="12.75" style="989"/>
    <col min="257" max="257" width="3.75" style="989" customWidth="1"/>
    <col min="258" max="258" width="18.75" style="989" bestFit="1" customWidth="1"/>
    <col min="259" max="260" width="9.625" style="989" bestFit="1" customWidth="1"/>
    <col min="261" max="261" width="46.5" style="989" customWidth="1"/>
    <col min="262" max="262" width="5.75" style="989" bestFit="1" customWidth="1"/>
    <col min="263" max="263" width="13.125" style="989" customWidth="1"/>
    <col min="264" max="264" width="13.125" style="989" bestFit="1" customWidth="1"/>
    <col min="265" max="265" width="9" style="989" bestFit="1" customWidth="1"/>
    <col min="266" max="266" width="34.25" style="989" customWidth="1"/>
    <col min="267" max="267" width="16.125" style="989" customWidth="1"/>
    <col min="268" max="268" width="19.125" style="989" bestFit="1" customWidth="1"/>
    <col min="269" max="269" width="16.75" style="989" customWidth="1"/>
    <col min="270" max="270" width="5.375" style="989" bestFit="1" customWidth="1"/>
    <col min="271" max="271" width="18.875" style="989" customWidth="1"/>
    <col min="272" max="272" width="20.5" style="989" customWidth="1"/>
    <col min="273" max="273" width="22.375" style="989" customWidth="1"/>
    <col min="274" max="274" width="14.75" style="989" customWidth="1"/>
    <col min="275" max="512" width="12.75" style="989"/>
    <col min="513" max="513" width="3.75" style="989" customWidth="1"/>
    <col min="514" max="514" width="18.75" style="989" bestFit="1" customWidth="1"/>
    <col min="515" max="516" width="9.625" style="989" bestFit="1" customWidth="1"/>
    <col min="517" max="517" width="46.5" style="989" customWidth="1"/>
    <col min="518" max="518" width="5.75" style="989" bestFit="1" customWidth="1"/>
    <col min="519" max="519" width="13.125" style="989" customWidth="1"/>
    <col min="520" max="520" width="13.125" style="989" bestFit="1" customWidth="1"/>
    <col min="521" max="521" width="9" style="989" bestFit="1" customWidth="1"/>
    <col min="522" max="522" width="34.25" style="989" customWidth="1"/>
    <col min="523" max="523" width="16.125" style="989" customWidth="1"/>
    <col min="524" max="524" width="19.125" style="989" bestFit="1" customWidth="1"/>
    <col min="525" max="525" width="16.75" style="989" customWidth="1"/>
    <col min="526" max="526" width="5.375" style="989" bestFit="1" customWidth="1"/>
    <col min="527" max="527" width="18.875" style="989" customWidth="1"/>
    <col min="528" max="528" width="20.5" style="989" customWidth="1"/>
    <col min="529" max="529" width="22.375" style="989" customWidth="1"/>
    <col min="530" max="530" width="14.75" style="989" customWidth="1"/>
    <col min="531" max="768" width="12.75" style="989"/>
    <col min="769" max="769" width="3.75" style="989" customWidth="1"/>
    <col min="770" max="770" width="18.75" style="989" bestFit="1" customWidth="1"/>
    <col min="771" max="772" width="9.625" style="989" bestFit="1" customWidth="1"/>
    <col min="773" max="773" width="46.5" style="989" customWidth="1"/>
    <col min="774" max="774" width="5.75" style="989" bestFit="1" customWidth="1"/>
    <col min="775" max="775" width="13.125" style="989" customWidth="1"/>
    <col min="776" max="776" width="13.125" style="989" bestFit="1" customWidth="1"/>
    <col min="777" max="777" width="9" style="989" bestFit="1" customWidth="1"/>
    <col min="778" max="778" width="34.25" style="989" customWidth="1"/>
    <col min="779" max="779" width="16.125" style="989" customWidth="1"/>
    <col min="780" max="780" width="19.125" style="989" bestFit="1" customWidth="1"/>
    <col min="781" max="781" width="16.75" style="989" customWidth="1"/>
    <col min="782" max="782" width="5.375" style="989" bestFit="1" customWidth="1"/>
    <col min="783" max="783" width="18.875" style="989" customWidth="1"/>
    <col min="784" max="784" width="20.5" style="989" customWidth="1"/>
    <col min="785" max="785" width="22.375" style="989" customWidth="1"/>
    <col min="786" max="786" width="14.75" style="989" customWidth="1"/>
    <col min="787" max="1024" width="12.75" style="989"/>
    <col min="1025" max="1025" width="3.75" style="989" customWidth="1"/>
    <col min="1026" max="1026" width="18.75" style="989" bestFit="1" customWidth="1"/>
    <col min="1027" max="1028" width="9.625" style="989" bestFit="1" customWidth="1"/>
    <col min="1029" max="1029" width="46.5" style="989" customWidth="1"/>
    <col min="1030" max="1030" width="5.75" style="989" bestFit="1" customWidth="1"/>
    <col min="1031" max="1031" width="13.125" style="989" customWidth="1"/>
    <col min="1032" max="1032" width="13.125" style="989" bestFit="1" customWidth="1"/>
    <col min="1033" max="1033" width="9" style="989" bestFit="1" customWidth="1"/>
    <col min="1034" max="1034" width="34.25" style="989" customWidth="1"/>
    <col min="1035" max="1035" width="16.125" style="989" customWidth="1"/>
    <col min="1036" max="1036" width="19.125" style="989" bestFit="1" customWidth="1"/>
    <col min="1037" max="1037" width="16.75" style="989" customWidth="1"/>
    <col min="1038" max="1038" width="5.375" style="989" bestFit="1" customWidth="1"/>
    <col min="1039" max="1039" width="18.875" style="989" customWidth="1"/>
    <col min="1040" max="1040" width="20.5" style="989" customWidth="1"/>
    <col min="1041" max="1041" width="22.375" style="989" customWidth="1"/>
    <col min="1042" max="1042" width="14.75" style="989" customWidth="1"/>
    <col min="1043" max="1280" width="12.75" style="989"/>
    <col min="1281" max="1281" width="3.75" style="989" customWidth="1"/>
    <col min="1282" max="1282" width="18.75" style="989" bestFit="1" customWidth="1"/>
    <col min="1283" max="1284" width="9.625" style="989" bestFit="1" customWidth="1"/>
    <col min="1285" max="1285" width="46.5" style="989" customWidth="1"/>
    <col min="1286" max="1286" width="5.75" style="989" bestFit="1" customWidth="1"/>
    <col min="1287" max="1287" width="13.125" style="989" customWidth="1"/>
    <col min="1288" max="1288" width="13.125" style="989" bestFit="1" customWidth="1"/>
    <col min="1289" max="1289" width="9" style="989" bestFit="1" customWidth="1"/>
    <col min="1290" max="1290" width="34.25" style="989" customWidth="1"/>
    <col min="1291" max="1291" width="16.125" style="989" customWidth="1"/>
    <col min="1292" max="1292" width="19.125" style="989" bestFit="1" customWidth="1"/>
    <col min="1293" max="1293" width="16.75" style="989" customWidth="1"/>
    <col min="1294" max="1294" width="5.375" style="989" bestFit="1" customWidth="1"/>
    <col min="1295" max="1295" width="18.875" style="989" customWidth="1"/>
    <col min="1296" max="1296" width="20.5" style="989" customWidth="1"/>
    <col min="1297" max="1297" width="22.375" style="989" customWidth="1"/>
    <col min="1298" max="1298" width="14.75" style="989" customWidth="1"/>
    <col min="1299" max="1536" width="12.75" style="989"/>
    <col min="1537" max="1537" width="3.75" style="989" customWidth="1"/>
    <col min="1538" max="1538" width="18.75" style="989" bestFit="1" customWidth="1"/>
    <col min="1539" max="1540" width="9.625" style="989" bestFit="1" customWidth="1"/>
    <col min="1541" max="1541" width="46.5" style="989" customWidth="1"/>
    <col min="1542" max="1542" width="5.75" style="989" bestFit="1" customWidth="1"/>
    <col min="1543" max="1543" width="13.125" style="989" customWidth="1"/>
    <col min="1544" max="1544" width="13.125" style="989" bestFit="1" customWidth="1"/>
    <col min="1545" max="1545" width="9" style="989" bestFit="1" customWidth="1"/>
    <col min="1546" max="1546" width="34.25" style="989" customWidth="1"/>
    <col min="1547" max="1547" width="16.125" style="989" customWidth="1"/>
    <col min="1548" max="1548" width="19.125" style="989" bestFit="1" customWidth="1"/>
    <col min="1549" max="1549" width="16.75" style="989" customWidth="1"/>
    <col min="1550" max="1550" width="5.375" style="989" bestFit="1" customWidth="1"/>
    <col min="1551" max="1551" width="18.875" style="989" customWidth="1"/>
    <col min="1552" max="1552" width="20.5" style="989" customWidth="1"/>
    <col min="1553" max="1553" width="22.375" style="989" customWidth="1"/>
    <col min="1554" max="1554" width="14.75" style="989" customWidth="1"/>
    <col min="1555" max="1792" width="12.75" style="989"/>
    <col min="1793" max="1793" width="3.75" style="989" customWidth="1"/>
    <col min="1794" max="1794" width="18.75" style="989" bestFit="1" customWidth="1"/>
    <col min="1795" max="1796" width="9.625" style="989" bestFit="1" customWidth="1"/>
    <col min="1797" max="1797" width="46.5" style="989" customWidth="1"/>
    <col min="1798" max="1798" width="5.75" style="989" bestFit="1" customWidth="1"/>
    <col min="1799" max="1799" width="13.125" style="989" customWidth="1"/>
    <col min="1800" max="1800" width="13.125" style="989" bestFit="1" customWidth="1"/>
    <col min="1801" max="1801" width="9" style="989" bestFit="1" customWidth="1"/>
    <col min="1802" max="1802" width="34.25" style="989" customWidth="1"/>
    <col min="1803" max="1803" width="16.125" style="989" customWidth="1"/>
    <col min="1804" max="1804" width="19.125" style="989" bestFit="1" customWidth="1"/>
    <col min="1805" max="1805" width="16.75" style="989" customWidth="1"/>
    <col min="1806" max="1806" width="5.375" style="989" bestFit="1" customWidth="1"/>
    <col min="1807" max="1807" width="18.875" style="989" customWidth="1"/>
    <col min="1808" max="1808" width="20.5" style="989" customWidth="1"/>
    <col min="1809" max="1809" width="22.375" style="989" customWidth="1"/>
    <col min="1810" max="1810" width="14.75" style="989" customWidth="1"/>
    <col min="1811" max="2048" width="12.75" style="989"/>
    <col min="2049" max="2049" width="3.75" style="989" customWidth="1"/>
    <col min="2050" max="2050" width="18.75" style="989" bestFit="1" customWidth="1"/>
    <col min="2051" max="2052" width="9.625" style="989" bestFit="1" customWidth="1"/>
    <col min="2053" max="2053" width="46.5" style="989" customWidth="1"/>
    <col min="2054" max="2054" width="5.75" style="989" bestFit="1" customWidth="1"/>
    <col min="2055" max="2055" width="13.125" style="989" customWidth="1"/>
    <col min="2056" max="2056" width="13.125" style="989" bestFit="1" customWidth="1"/>
    <col min="2057" max="2057" width="9" style="989" bestFit="1" customWidth="1"/>
    <col min="2058" max="2058" width="34.25" style="989" customWidth="1"/>
    <col min="2059" max="2059" width="16.125" style="989" customWidth="1"/>
    <col min="2060" max="2060" width="19.125" style="989" bestFit="1" customWidth="1"/>
    <col min="2061" max="2061" width="16.75" style="989" customWidth="1"/>
    <col min="2062" max="2062" width="5.375" style="989" bestFit="1" customWidth="1"/>
    <col min="2063" max="2063" width="18.875" style="989" customWidth="1"/>
    <col min="2064" max="2064" width="20.5" style="989" customWidth="1"/>
    <col min="2065" max="2065" width="22.375" style="989" customWidth="1"/>
    <col min="2066" max="2066" width="14.75" style="989" customWidth="1"/>
    <col min="2067" max="2304" width="12.75" style="989"/>
    <col min="2305" max="2305" width="3.75" style="989" customWidth="1"/>
    <col min="2306" max="2306" width="18.75" style="989" bestFit="1" customWidth="1"/>
    <col min="2307" max="2308" width="9.625" style="989" bestFit="1" customWidth="1"/>
    <col min="2309" max="2309" width="46.5" style="989" customWidth="1"/>
    <col min="2310" max="2310" width="5.75" style="989" bestFit="1" customWidth="1"/>
    <col min="2311" max="2311" width="13.125" style="989" customWidth="1"/>
    <col min="2312" max="2312" width="13.125" style="989" bestFit="1" customWidth="1"/>
    <col min="2313" max="2313" width="9" style="989" bestFit="1" customWidth="1"/>
    <col min="2314" max="2314" width="34.25" style="989" customWidth="1"/>
    <col min="2315" max="2315" width="16.125" style="989" customWidth="1"/>
    <col min="2316" max="2316" width="19.125" style="989" bestFit="1" customWidth="1"/>
    <col min="2317" max="2317" width="16.75" style="989" customWidth="1"/>
    <col min="2318" max="2318" width="5.375" style="989" bestFit="1" customWidth="1"/>
    <col min="2319" max="2319" width="18.875" style="989" customWidth="1"/>
    <col min="2320" max="2320" width="20.5" style="989" customWidth="1"/>
    <col min="2321" max="2321" width="22.375" style="989" customWidth="1"/>
    <col min="2322" max="2322" width="14.75" style="989" customWidth="1"/>
    <col min="2323" max="2560" width="12.75" style="989"/>
    <col min="2561" max="2561" width="3.75" style="989" customWidth="1"/>
    <col min="2562" max="2562" width="18.75" style="989" bestFit="1" customWidth="1"/>
    <col min="2563" max="2564" width="9.625" style="989" bestFit="1" customWidth="1"/>
    <col min="2565" max="2565" width="46.5" style="989" customWidth="1"/>
    <col min="2566" max="2566" width="5.75" style="989" bestFit="1" customWidth="1"/>
    <col min="2567" max="2567" width="13.125" style="989" customWidth="1"/>
    <col min="2568" max="2568" width="13.125" style="989" bestFit="1" customWidth="1"/>
    <col min="2569" max="2569" width="9" style="989" bestFit="1" customWidth="1"/>
    <col min="2570" max="2570" width="34.25" style="989" customWidth="1"/>
    <col min="2571" max="2571" width="16.125" style="989" customWidth="1"/>
    <col min="2572" max="2572" width="19.125" style="989" bestFit="1" customWidth="1"/>
    <col min="2573" max="2573" width="16.75" style="989" customWidth="1"/>
    <col min="2574" max="2574" width="5.375" style="989" bestFit="1" customWidth="1"/>
    <col min="2575" max="2575" width="18.875" style="989" customWidth="1"/>
    <col min="2576" max="2576" width="20.5" style="989" customWidth="1"/>
    <col min="2577" max="2577" width="22.375" style="989" customWidth="1"/>
    <col min="2578" max="2578" width="14.75" style="989" customWidth="1"/>
    <col min="2579" max="2816" width="12.75" style="989"/>
    <col min="2817" max="2817" width="3.75" style="989" customWidth="1"/>
    <col min="2818" max="2818" width="18.75" style="989" bestFit="1" customWidth="1"/>
    <col min="2819" max="2820" width="9.625" style="989" bestFit="1" customWidth="1"/>
    <col min="2821" max="2821" width="46.5" style="989" customWidth="1"/>
    <col min="2822" max="2822" width="5.75" style="989" bestFit="1" customWidth="1"/>
    <col min="2823" max="2823" width="13.125" style="989" customWidth="1"/>
    <col min="2824" max="2824" width="13.125" style="989" bestFit="1" customWidth="1"/>
    <col min="2825" max="2825" width="9" style="989" bestFit="1" customWidth="1"/>
    <col min="2826" max="2826" width="34.25" style="989" customWidth="1"/>
    <col min="2827" max="2827" width="16.125" style="989" customWidth="1"/>
    <col min="2828" max="2828" width="19.125" style="989" bestFit="1" customWidth="1"/>
    <col min="2829" max="2829" width="16.75" style="989" customWidth="1"/>
    <col min="2830" max="2830" width="5.375" style="989" bestFit="1" customWidth="1"/>
    <col min="2831" max="2831" width="18.875" style="989" customWidth="1"/>
    <col min="2832" max="2832" width="20.5" style="989" customWidth="1"/>
    <col min="2833" max="2833" width="22.375" style="989" customWidth="1"/>
    <col min="2834" max="2834" width="14.75" style="989" customWidth="1"/>
    <col min="2835" max="3072" width="12.75" style="989"/>
    <col min="3073" max="3073" width="3.75" style="989" customWidth="1"/>
    <col min="3074" max="3074" width="18.75" style="989" bestFit="1" customWidth="1"/>
    <col min="3075" max="3076" width="9.625" style="989" bestFit="1" customWidth="1"/>
    <col min="3077" max="3077" width="46.5" style="989" customWidth="1"/>
    <col min="3078" max="3078" width="5.75" style="989" bestFit="1" customWidth="1"/>
    <col min="3079" max="3079" width="13.125" style="989" customWidth="1"/>
    <col min="3080" max="3080" width="13.125" style="989" bestFit="1" customWidth="1"/>
    <col min="3081" max="3081" width="9" style="989" bestFit="1" customWidth="1"/>
    <col min="3082" max="3082" width="34.25" style="989" customWidth="1"/>
    <col min="3083" max="3083" width="16.125" style="989" customWidth="1"/>
    <col min="3084" max="3084" width="19.125" style="989" bestFit="1" customWidth="1"/>
    <col min="3085" max="3085" width="16.75" style="989" customWidth="1"/>
    <col min="3086" max="3086" width="5.375" style="989" bestFit="1" customWidth="1"/>
    <col min="3087" max="3087" width="18.875" style="989" customWidth="1"/>
    <col min="3088" max="3088" width="20.5" style="989" customWidth="1"/>
    <col min="3089" max="3089" width="22.375" style="989" customWidth="1"/>
    <col min="3090" max="3090" width="14.75" style="989" customWidth="1"/>
    <col min="3091" max="3328" width="12.75" style="989"/>
    <col min="3329" max="3329" width="3.75" style="989" customWidth="1"/>
    <col min="3330" max="3330" width="18.75" style="989" bestFit="1" customWidth="1"/>
    <col min="3331" max="3332" width="9.625" style="989" bestFit="1" customWidth="1"/>
    <col min="3333" max="3333" width="46.5" style="989" customWidth="1"/>
    <col min="3334" max="3334" width="5.75" style="989" bestFit="1" customWidth="1"/>
    <col min="3335" max="3335" width="13.125" style="989" customWidth="1"/>
    <col min="3336" max="3336" width="13.125" style="989" bestFit="1" customWidth="1"/>
    <col min="3337" max="3337" width="9" style="989" bestFit="1" customWidth="1"/>
    <col min="3338" max="3338" width="34.25" style="989" customWidth="1"/>
    <col min="3339" max="3339" width="16.125" style="989" customWidth="1"/>
    <col min="3340" max="3340" width="19.125" style="989" bestFit="1" customWidth="1"/>
    <col min="3341" max="3341" width="16.75" style="989" customWidth="1"/>
    <col min="3342" max="3342" width="5.375" style="989" bestFit="1" customWidth="1"/>
    <col min="3343" max="3343" width="18.875" style="989" customWidth="1"/>
    <col min="3344" max="3344" width="20.5" style="989" customWidth="1"/>
    <col min="3345" max="3345" width="22.375" style="989" customWidth="1"/>
    <col min="3346" max="3346" width="14.75" style="989" customWidth="1"/>
    <col min="3347" max="3584" width="12.75" style="989"/>
    <col min="3585" max="3585" width="3.75" style="989" customWidth="1"/>
    <col min="3586" max="3586" width="18.75" style="989" bestFit="1" customWidth="1"/>
    <col min="3587" max="3588" width="9.625" style="989" bestFit="1" customWidth="1"/>
    <col min="3589" max="3589" width="46.5" style="989" customWidth="1"/>
    <col min="3590" max="3590" width="5.75" style="989" bestFit="1" customWidth="1"/>
    <col min="3591" max="3591" width="13.125" style="989" customWidth="1"/>
    <col min="3592" max="3592" width="13.125" style="989" bestFit="1" customWidth="1"/>
    <col min="3593" max="3593" width="9" style="989" bestFit="1" customWidth="1"/>
    <col min="3594" max="3594" width="34.25" style="989" customWidth="1"/>
    <col min="3595" max="3595" width="16.125" style="989" customWidth="1"/>
    <col min="3596" max="3596" width="19.125" style="989" bestFit="1" customWidth="1"/>
    <col min="3597" max="3597" width="16.75" style="989" customWidth="1"/>
    <col min="3598" max="3598" width="5.375" style="989" bestFit="1" customWidth="1"/>
    <col min="3599" max="3599" width="18.875" style="989" customWidth="1"/>
    <col min="3600" max="3600" width="20.5" style="989" customWidth="1"/>
    <col min="3601" max="3601" width="22.375" style="989" customWidth="1"/>
    <col min="3602" max="3602" width="14.75" style="989" customWidth="1"/>
    <col min="3603" max="3840" width="12.75" style="989"/>
    <col min="3841" max="3841" width="3.75" style="989" customWidth="1"/>
    <col min="3842" max="3842" width="18.75" style="989" bestFit="1" customWidth="1"/>
    <col min="3843" max="3844" width="9.625" style="989" bestFit="1" customWidth="1"/>
    <col min="3845" max="3845" width="46.5" style="989" customWidth="1"/>
    <col min="3846" max="3846" width="5.75" style="989" bestFit="1" customWidth="1"/>
    <col min="3847" max="3847" width="13.125" style="989" customWidth="1"/>
    <col min="3848" max="3848" width="13.125" style="989" bestFit="1" customWidth="1"/>
    <col min="3849" max="3849" width="9" style="989" bestFit="1" customWidth="1"/>
    <col min="3850" max="3850" width="34.25" style="989" customWidth="1"/>
    <col min="3851" max="3851" width="16.125" style="989" customWidth="1"/>
    <col min="3852" max="3852" width="19.125" style="989" bestFit="1" customWidth="1"/>
    <col min="3853" max="3853" width="16.75" style="989" customWidth="1"/>
    <col min="3854" max="3854" width="5.375" style="989" bestFit="1" customWidth="1"/>
    <col min="3855" max="3855" width="18.875" style="989" customWidth="1"/>
    <col min="3856" max="3856" width="20.5" style="989" customWidth="1"/>
    <col min="3857" max="3857" width="22.375" style="989" customWidth="1"/>
    <col min="3858" max="3858" width="14.75" style="989" customWidth="1"/>
    <col min="3859" max="4096" width="12.75" style="989"/>
    <col min="4097" max="4097" width="3.75" style="989" customWidth="1"/>
    <col min="4098" max="4098" width="18.75" style="989" bestFit="1" customWidth="1"/>
    <col min="4099" max="4100" width="9.625" style="989" bestFit="1" customWidth="1"/>
    <col min="4101" max="4101" width="46.5" style="989" customWidth="1"/>
    <col min="4102" max="4102" width="5.75" style="989" bestFit="1" customWidth="1"/>
    <col min="4103" max="4103" width="13.125" style="989" customWidth="1"/>
    <col min="4104" max="4104" width="13.125" style="989" bestFit="1" customWidth="1"/>
    <col min="4105" max="4105" width="9" style="989" bestFit="1" customWidth="1"/>
    <col min="4106" max="4106" width="34.25" style="989" customWidth="1"/>
    <col min="4107" max="4107" width="16.125" style="989" customWidth="1"/>
    <col min="4108" max="4108" width="19.125" style="989" bestFit="1" customWidth="1"/>
    <col min="4109" max="4109" width="16.75" style="989" customWidth="1"/>
    <col min="4110" max="4110" width="5.375" style="989" bestFit="1" customWidth="1"/>
    <col min="4111" max="4111" width="18.875" style="989" customWidth="1"/>
    <col min="4112" max="4112" width="20.5" style="989" customWidth="1"/>
    <col min="4113" max="4113" width="22.375" style="989" customWidth="1"/>
    <col min="4114" max="4114" width="14.75" style="989" customWidth="1"/>
    <col min="4115" max="4352" width="12.75" style="989"/>
    <col min="4353" max="4353" width="3.75" style="989" customWidth="1"/>
    <col min="4354" max="4354" width="18.75" style="989" bestFit="1" customWidth="1"/>
    <col min="4355" max="4356" width="9.625" style="989" bestFit="1" customWidth="1"/>
    <col min="4357" max="4357" width="46.5" style="989" customWidth="1"/>
    <col min="4358" max="4358" width="5.75" style="989" bestFit="1" customWidth="1"/>
    <col min="4359" max="4359" width="13.125" style="989" customWidth="1"/>
    <col min="4360" max="4360" width="13.125" style="989" bestFit="1" customWidth="1"/>
    <col min="4361" max="4361" width="9" style="989" bestFit="1" customWidth="1"/>
    <col min="4362" max="4362" width="34.25" style="989" customWidth="1"/>
    <col min="4363" max="4363" width="16.125" style="989" customWidth="1"/>
    <col min="4364" max="4364" width="19.125" style="989" bestFit="1" customWidth="1"/>
    <col min="4365" max="4365" width="16.75" style="989" customWidth="1"/>
    <col min="4366" max="4366" width="5.375" style="989" bestFit="1" customWidth="1"/>
    <col min="4367" max="4367" width="18.875" style="989" customWidth="1"/>
    <col min="4368" max="4368" width="20.5" style="989" customWidth="1"/>
    <col min="4369" max="4369" width="22.375" style="989" customWidth="1"/>
    <col min="4370" max="4370" width="14.75" style="989" customWidth="1"/>
    <col min="4371" max="4608" width="12.75" style="989"/>
    <col min="4609" max="4609" width="3.75" style="989" customWidth="1"/>
    <col min="4610" max="4610" width="18.75" style="989" bestFit="1" customWidth="1"/>
    <col min="4611" max="4612" width="9.625" style="989" bestFit="1" customWidth="1"/>
    <col min="4613" max="4613" width="46.5" style="989" customWidth="1"/>
    <col min="4614" max="4614" width="5.75" style="989" bestFit="1" customWidth="1"/>
    <col min="4615" max="4615" width="13.125" style="989" customWidth="1"/>
    <col min="4616" max="4616" width="13.125" style="989" bestFit="1" customWidth="1"/>
    <col min="4617" max="4617" width="9" style="989" bestFit="1" customWidth="1"/>
    <col min="4618" max="4618" width="34.25" style="989" customWidth="1"/>
    <col min="4619" max="4619" width="16.125" style="989" customWidth="1"/>
    <col min="4620" max="4620" width="19.125" style="989" bestFit="1" customWidth="1"/>
    <col min="4621" max="4621" width="16.75" style="989" customWidth="1"/>
    <col min="4622" max="4622" width="5.375" style="989" bestFit="1" customWidth="1"/>
    <col min="4623" max="4623" width="18.875" style="989" customWidth="1"/>
    <col min="4624" max="4624" width="20.5" style="989" customWidth="1"/>
    <col min="4625" max="4625" width="22.375" style="989" customWidth="1"/>
    <col min="4626" max="4626" width="14.75" style="989" customWidth="1"/>
    <col min="4627" max="4864" width="12.75" style="989"/>
    <col min="4865" max="4865" width="3.75" style="989" customWidth="1"/>
    <col min="4866" max="4866" width="18.75" style="989" bestFit="1" customWidth="1"/>
    <col min="4867" max="4868" width="9.625" style="989" bestFit="1" customWidth="1"/>
    <col min="4869" max="4869" width="46.5" style="989" customWidth="1"/>
    <col min="4870" max="4870" width="5.75" style="989" bestFit="1" customWidth="1"/>
    <col min="4871" max="4871" width="13.125" style="989" customWidth="1"/>
    <col min="4872" max="4872" width="13.125" style="989" bestFit="1" customWidth="1"/>
    <col min="4873" max="4873" width="9" style="989" bestFit="1" customWidth="1"/>
    <col min="4874" max="4874" width="34.25" style="989" customWidth="1"/>
    <col min="4875" max="4875" width="16.125" style="989" customWidth="1"/>
    <col min="4876" max="4876" width="19.125" style="989" bestFit="1" customWidth="1"/>
    <col min="4877" max="4877" width="16.75" style="989" customWidth="1"/>
    <col min="4878" max="4878" width="5.375" style="989" bestFit="1" customWidth="1"/>
    <col min="4879" max="4879" width="18.875" style="989" customWidth="1"/>
    <col min="4880" max="4880" width="20.5" style="989" customWidth="1"/>
    <col min="4881" max="4881" width="22.375" style="989" customWidth="1"/>
    <col min="4882" max="4882" width="14.75" style="989" customWidth="1"/>
    <col min="4883" max="5120" width="12.75" style="989"/>
    <col min="5121" max="5121" width="3.75" style="989" customWidth="1"/>
    <col min="5122" max="5122" width="18.75" style="989" bestFit="1" customWidth="1"/>
    <col min="5123" max="5124" width="9.625" style="989" bestFit="1" customWidth="1"/>
    <col min="5125" max="5125" width="46.5" style="989" customWidth="1"/>
    <col min="5126" max="5126" width="5.75" style="989" bestFit="1" customWidth="1"/>
    <col min="5127" max="5127" width="13.125" style="989" customWidth="1"/>
    <col min="5128" max="5128" width="13.125" style="989" bestFit="1" customWidth="1"/>
    <col min="5129" max="5129" width="9" style="989" bestFit="1" customWidth="1"/>
    <col min="5130" max="5130" width="34.25" style="989" customWidth="1"/>
    <col min="5131" max="5131" width="16.125" style="989" customWidth="1"/>
    <col min="5132" max="5132" width="19.125" style="989" bestFit="1" customWidth="1"/>
    <col min="5133" max="5133" width="16.75" style="989" customWidth="1"/>
    <col min="5134" max="5134" width="5.375" style="989" bestFit="1" customWidth="1"/>
    <col min="5135" max="5135" width="18.875" style="989" customWidth="1"/>
    <col min="5136" max="5136" width="20.5" style="989" customWidth="1"/>
    <col min="5137" max="5137" width="22.375" style="989" customWidth="1"/>
    <col min="5138" max="5138" width="14.75" style="989" customWidth="1"/>
    <col min="5139" max="5376" width="12.75" style="989"/>
    <col min="5377" max="5377" width="3.75" style="989" customWidth="1"/>
    <col min="5378" max="5378" width="18.75" style="989" bestFit="1" customWidth="1"/>
    <col min="5379" max="5380" width="9.625" style="989" bestFit="1" customWidth="1"/>
    <col min="5381" max="5381" width="46.5" style="989" customWidth="1"/>
    <col min="5382" max="5382" width="5.75" style="989" bestFit="1" customWidth="1"/>
    <col min="5383" max="5383" width="13.125" style="989" customWidth="1"/>
    <col min="5384" max="5384" width="13.125" style="989" bestFit="1" customWidth="1"/>
    <col min="5385" max="5385" width="9" style="989" bestFit="1" customWidth="1"/>
    <col min="5386" max="5386" width="34.25" style="989" customWidth="1"/>
    <col min="5387" max="5387" width="16.125" style="989" customWidth="1"/>
    <col min="5388" max="5388" width="19.125" style="989" bestFit="1" customWidth="1"/>
    <col min="5389" max="5389" width="16.75" style="989" customWidth="1"/>
    <col min="5390" max="5390" width="5.375" style="989" bestFit="1" customWidth="1"/>
    <col min="5391" max="5391" width="18.875" style="989" customWidth="1"/>
    <col min="5392" max="5392" width="20.5" style="989" customWidth="1"/>
    <col min="5393" max="5393" width="22.375" style="989" customWidth="1"/>
    <col min="5394" max="5394" width="14.75" style="989" customWidth="1"/>
    <col min="5395" max="5632" width="12.75" style="989"/>
    <col min="5633" max="5633" width="3.75" style="989" customWidth="1"/>
    <col min="5634" max="5634" width="18.75" style="989" bestFit="1" customWidth="1"/>
    <col min="5635" max="5636" width="9.625" style="989" bestFit="1" customWidth="1"/>
    <col min="5637" max="5637" width="46.5" style="989" customWidth="1"/>
    <col min="5638" max="5638" width="5.75" style="989" bestFit="1" customWidth="1"/>
    <col min="5639" max="5639" width="13.125" style="989" customWidth="1"/>
    <col min="5640" max="5640" width="13.125" style="989" bestFit="1" customWidth="1"/>
    <col min="5641" max="5641" width="9" style="989" bestFit="1" customWidth="1"/>
    <col min="5642" max="5642" width="34.25" style="989" customWidth="1"/>
    <col min="5643" max="5643" width="16.125" style="989" customWidth="1"/>
    <col min="5644" max="5644" width="19.125" style="989" bestFit="1" customWidth="1"/>
    <col min="5645" max="5645" width="16.75" style="989" customWidth="1"/>
    <col min="5646" max="5646" width="5.375" style="989" bestFit="1" customWidth="1"/>
    <col min="5647" max="5647" width="18.875" style="989" customWidth="1"/>
    <col min="5648" max="5648" width="20.5" style="989" customWidth="1"/>
    <col min="5649" max="5649" width="22.375" style="989" customWidth="1"/>
    <col min="5650" max="5650" width="14.75" style="989" customWidth="1"/>
    <col min="5651" max="5888" width="12.75" style="989"/>
    <col min="5889" max="5889" width="3.75" style="989" customWidth="1"/>
    <col min="5890" max="5890" width="18.75" style="989" bestFit="1" customWidth="1"/>
    <col min="5891" max="5892" width="9.625" style="989" bestFit="1" customWidth="1"/>
    <col min="5893" max="5893" width="46.5" style="989" customWidth="1"/>
    <col min="5894" max="5894" width="5.75" style="989" bestFit="1" customWidth="1"/>
    <col min="5895" max="5895" width="13.125" style="989" customWidth="1"/>
    <col min="5896" max="5896" width="13.125" style="989" bestFit="1" customWidth="1"/>
    <col min="5897" max="5897" width="9" style="989" bestFit="1" customWidth="1"/>
    <col min="5898" max="5898" width="34.25" style="989" customWidth="1"/>
    <col min="5899" max="5899" width="16.125" style="989" customWidth="1"/>
    <col min="5900" max="5900" width="19.125" style="989" bestFit="1" customWidth="1"/>
    <col min="5901" max="5901" width="16.75" style="989" customWidth="1"/>
    <col min="5902" max="5902" width="5.375" style="989" bestFit="1" customWidth="1"/>
    <col min="5903" max="5903" width="18.875" style="989" customWidth="1"/>
    <col min="5904" max="5904" width="20.5" style="989" customWidth="1"/>
    <col min="5905" max="5905" width="22.375" style="989" customWidth="1"/>
    <col min="5906" max="5906" width="14.75" style="989" customWidth="1"/>
    <col min="5907" max="6144" width="12.75" style="989"/>
    <col min="6145" max="6145" width="3.75" style="989" customWidth="1"/>
    <col min="6146" max="6146" width="18.75" style="989" bestFit="1" customWidth="1"/>
    <col min="6147" max="6148" width="9.625" style="989" bestFit="1" customWidth="1"/>
    <col min="6149" max="6149" width="46.5" style="989" customWidth="1"/>
    <col min="6150" max="6150" width="5.75" style="989" bestFit="1" customWidth="1"/>
    <col min="6151" max="6151" width="13.125" style="989" customWidth="1"/>
    <col min="6152" max="6152" width="13.125" style="989" bestFit="1" customWidth="1"/>
    <col min="6153" max="6153" width="9" style="989" bestFit="1" customWidth="1"/>
    <col min="6154" max="6154" width="34.25" style="989" customWidth="1"/>
    <col min="6155" max="6155" width="16.125" style="989" customWidth="1"/>
    <col min="6156" max="6156" width="19.125" style="989" bestFit="1" customWidth="1"/>
    <col min="6157" max="6157" width="16.75" style="989" customWidth="1"/>
    <col min="6158" max="6158" width="5.375" style="989" bestFit="1" customWidth="1"/>
    <col min="6159" max="6159" width="18.875" style="989" customWidth="1"/>
    <col min="6160" max="6160" width="20.5" style="989" customWidth="1"/>
    <col min="6161" max="6161" width="22.375" style="989" customWidth="1"/>
    <col min="6162" max="6162" width="14.75" style="989" customWidth="1"/>
    <col min="6163" max="6400" width="12.75" style="989"/>
    <col min="6401" max="6401" width="3.75" style="989" customWidth="1"/>
    <col min="6402" max="6402" width="18.75" style="989" bestFit="1" customWidth="1"/>
    <col min="6403" max="6404" width="9.625" style="989" bestFit="1" customWidth="1"/>
    <col min="6405" max="6405" width="46.5" style="989" customWidth="1"/>
    <col min="6406" max="6406" width="5.75" style="989" bestFit="1" customWidth="1"/>
    <col min="6407" max="6407" width="13.125" style="989" customWidth="1"/>
    <col min="6408" max="6408" width="13.125" style="989" bestFit="1" customWidth="1"/>
    <col min="6409" max="6409" width="9" style="989" bestFit="1" customWidth="1"/>
    <col min="6410" max="6410" width="34.25" style="989" customWidth="1"/>
    <col min="6411" max="6411" width="16.125" style="989" customWidth="1"/>
    <col min="6412" max="6412" width="19.125" style="989" bestFit="1" customWidth="1"/>
    <col min="6413" max="6413" width="16.75" style="989" customWidth="1"/>
    <col min="6414" max="6414" width="5.375" style="989" bestFit="1" customWidth="1"/>
    <col min="6415" max="6415" width="18.875" style="989" customWidth="1"/>
    <col min="6416" max="6416" width="20.5" style="989" customWidth="1"/>
    <col min="6417" max="6417" width="22.375" style="989" customWidth="1"/>
    <col min="6418" max="6418" width="14.75" style="989" customWidth="1"/>
    <col min="6419" max="6656" width="12.75" style="989"/>
    <col min="6657" max="6657" width="3.75" style="989" customWidth="1"/>
    <col min="6658" max="6658" width="18.75" style="989" bestFit="1" customWidth="1"/>
    <col min="6659" max="6660" width="9.625" style="989" bestFit="1" customWidth="1"/>
    <col min="6661" max="6661" width="46.5" style="989" customWidth="1"/>
    <col min="6662" max="6662" width="5.75" style="989" bestFit="1" customWidth="1"/>
    <col min="6663" max="6663" width="13.125" style="989" customWidth="1"/>
    <col min="6664" max="6664" width="13.125" style="989" bestFit="1" customWidth="1"/>
    <col min="6665" max="6665" width="9" style="989" bestFit="1" customWidth="1"/>
    <col min="6666" max="6666" width="34.25" style="989" customWidth="1"/>
    <col min="6667" max="6667" width="16.125" style="989" customWidth="1"/>
    <col min="6668" max="6668" width="19.125" style="989" bestFit="1" customWidth="1"/>
    <col min="6669" max="6669" width="16.75" style="989" customWidth="1"/>
    <col min="6670" max="6670" width="5.375" style="989" bestFit="1" customWidth="1"/>
    <col min="6671" max="6671" width="18.875" style="989" customWidth="1"/>
    <col min="6672" max="6672" width="20.5" style="989" customWidth="1"/>
    <col min="6673" max="6673" width="22.375" style="989" customWidth="1"/>
    <col min="6674" max="6674" width="14.75" style="989" customWidth="1"/>
    <col min="6675" max="6912" width="12.75" style="989"/>
    <col min="6913" max="6913" width="3.75" style="989" customWidth="1"/>
    <col min="6914" max="6914" width="18.75" style="989" bestFit="1" customWidth="1"/>
    <col min="6915" max="6916" width="9.625" style="989" bestFit="1" customWidth="1"/>
    <col min="6917" max="6917" width="46.5" style="989" customWidth="1"/>
    <col min="6918" max="6918" width="5.75" style="989" bestFit="1" customWidth="1"/>
    <col min="6919" max="6919" width="13.125" style="989" customWidth="1"/>
    <col min="6920" max="6920" width="13.125" style="989" bestFit="1" customWidth="1"/>
    <col min="6921" max="6921" width="9" style="989" bestFit="1" customWidth="1"/>
    <col min="6922" max="6922" width="34.25" style="989" customWidth="1"/>
    <col min="6923" max="6923" width="16.125" style="989" customWidth="1"/>
    <col min="6924" max="6924" width="19.125" style="989" bestFit="1" customWidth="1"/>
    <col min="6925" max="6925" width="16.75" style="989" customWidth="1"/>
    <col min="6926" max="6926" width="5.375" style="989" bestFit="1" customWidth="1"/>
    <col min="6927" max="6927" width="18.875" style="989" customWidth="1"/>
    <col min="6928" max="6928" width="20.5" style="989" customWidth="1"/>
    <col min="6929" max="6929" width="22.375" style="989" customWidth="1"/>
    <col min="6930" max="6930" width="14.75" style="989" customWidth="1"/>
    <col min="6931" max="7168" width="12.75" style="989"/>
    <col min="7169" max="7169" width="3.75" style="989" customWidth="1"/>
    <col min="7170" max="7170" width="18.75" style="989" bestFit="1" customWidth="1"/>
    <col min="7171" max="7172" width="9.625" style="989" bestFit="1" customWidth="1"/>
    <col min="7173" max="7173" width="46.5" style="989" customWidth="1"/>
    <col min="7174" max="7174" width="5.75" style="989" bestFit="1" customWidth="1"/>
    <col min="7175" max="7175" width="13.125" style="989" customWidth="1"/>
    <col min="7176" max="7176" width="13.125" style="989" bestFit="1" customWidth="1"/>
    <col min="7177" max="7177" width="9" style="989" bestFit="1" customWidth="1"/>
    <col min="7178" max="7178" width="34.25" style="989" customWidth="1"/>
    <col min="7179" max="7179" width="16.125" style="989" customWidth="1"/>
    <col min="7180" max="7180" width="19.125" style="989" bestFit="1" customWidth="1"/>
    <col min="7181" max="7181" width="16.75" style="989" customWidth="1"/>
    <col min="7182" max="7182" width="5.375" style="989" bestFit="1" customWidth="1"/>
    <col min="7183" max="7183" width="18.875" style="989" customWidth="1"/>
    <col min="7184" max="7184" width="20.5" style="989" customWidth="1"/>
    <col min="7185" max="7185" width="22.375" style="989" customWidth="1"/>
    <col min="7186" max="7186" width="14.75" style="989" customWidth="1"/>
    <col min="7187" max="7424" width="12.75" style="989"/>
    <col min="7425" max="7425" width="3.75" style="989" customWidth="1"/>
    <col min="7426" max="7426" width="18.75" style="989" bestFit="1" customWidth="1"/>
    <col min="7427" max="7428" width="9.625" style="989" bestFit="1" customWidth="1"/>
    <col min="7429" max="7429" width="46.5" style="989" customWidth="1"/>
    <col min="7430" max="7430" width="5.75" style="989" bestFit="1" customWidth="1"/>
    <col min="7431" max="7431" width="13.125" style="989" customWidth="1"/>
    <col min="7432" max="7432" width="13.125" style="989" bestFit="1" customWidth="1"/>
    <col min="7433" max="7433" width="9" style="989" bestFit="1" customWidth="1"/>
    <col min="7434" max="7434" width="34.25" style="989" customWidth="1"/>
    <col min="7435" max="7435" width="16.125" style="989" customWidth="1"/>
    <col min="7436" max="7436" width="19.125" style="989" bestFit="1" customWidth="1"/>
    <col min="7437" max="7437" width="16.75" style="989" customWidth="1"/>
    <col min="7438" max="7438" width="5.375" style="989" bestFit="1" customWidth="1"/>
    <col min="7439" max="7439" width="18.875" style="989" customWidth="1"/>
    <col min="7440" max="7440" width="20.5" style="989" customWidth="1"/>
    <col min="7441" max="7441" width="22.375" style="989" customWidth="1"/>
    <col min="7442" max="7442" width="14.75" style="989" customWidth="1"/>
    <col min="7443" max="7680" width="12.75" style="989"/>
    <col min="7681" max="7681" width="3.75" style="989" customWidth="1"/>
    <col min="7682" max="7682" width="18.75" style="989" bestFit="1" customWidth="1"/>
    <col min="7683" max="7684" width="9.625" style="989" bestFit="1" customWidth="1"/>
    <col min="7685" max="7685" width="46.5" style="989" customWidth="1"/>
    <col min="7686" max="7686" width="5.75" style="989" bestFit="1" customWidth="1"/>
    <col min="7687" max="7687" width="13.125" style="989" customWidth="1"/>
    <col min="7688" max="7688" width="13.125" style="989" bestFit="1" customWidth="1"/>
    <col min="7689" max="7689" width="9" style="989" bestFit="1" customWidth="1"/>
    <col min="7690" max="7690" width="34.25" style="989" customWidth="1"/>
    <col min="7691" max="7691" width="16.125" style="989" customWidth="1"/>
    <col min="7692" max="7692" width="19.125" style="989" bestFit="1" customWidth="1"/>
    <col min="7693" max="7693" width="16.75" style="989" customWidth="1"/>
    <col min="7694" max="7694" width="5.375" style="989" bestFit="1" customWidth="1"/>
    <col min="7695" max="7695" width="18.875" style="989" customWidth="1"/>
    <col min="7696" max="7696" width="20.5" style="989" customWidth="1"/>
    <col min="7697" max="7697" width="22.375" style="989" customWidth="1"/>
    <col min="7698" max="7698" width="14.75" style="989" customWidth="1"/>
    <col min="7699" max="7936" width="12.75" style="989"/>
    <col min="7937" max="7937" width="3.75" style="989" customWidth="1"/>
    <col min="7938" max="7938" width="18.75" style="989" bestFit="1" customWidth="1"/>
    <col min="7939" max="7940" width="9.625" style="989" bestFit="1" customWidth="1"/>
    <col min="7941" max="7941" width="46.5" style="989" customWidth="1"/>
    <col min="7942" max="7942" width="5.75" style="989" bestFit="1" customWidth="1"/>
    <col min="7943" max="7943" width="13.125" style="989" customWidth="1"/>
    <col min="7944" max="7944" width="13.125" style="989" bestFit="1" customWidth="1"/>
    <col min="7945" max="7945" width="9" style="989" bestFit="1" customWidth="1"/>
    <col min="7946" max="7946" width="34.25" style="989" customWidth="1"/>
    <col min="7947" max="7947" width="16.125" style="989" customWidth="1"/>
    <col min="7948" max="7948" width="19.125" style="989" bestFit="1" customWidth="1"/>
    <col min="7949" max="7949" width="16.75" style="989" customWidth="1"/>
    <col min="7950" max="7950" width="5.375" style="989" bestFit="1" customWidth="1"/>
    <col min="7951" max="7951" width="18.875" style="989" customWidth="1"/>
    <col min="7952" max="7952" width="20.5" style="989" customWidth="1"/>
    <col min="7953" max="7953" width="22.375" style="989" customWidth="1"/>
    <col min="7954" max="7954" width="14.75" style="989" customWidth="1"/>
    <col min="7955" max="8192" width="12.75" style="989"/>
    <col min="8193" max="8193" width="3.75" style="989" customWidth="1"/>
    <col min="8194" max="8194" width="18.75" style="989" bestFit="1" customWidth="1"/>
    <col min="8195" max="8196" width="9.625" style="989" bestFit="1" customWidth="1"/>
    <col min="8197" max="8197" width="46.5" style="989" customWidth="1"/>
    <col min="8198" max="8198" width="5.75" style="989" bestFit="1" customWidth="1"/>
    <col min="8199" max="8199" width="13.125" style="989" customWidth="1"/>
    <col min="8200" max="8200" width="13.125" style="989" bestFit="1" customWidth="1"/>
    <col min="8201" max="8201" width="9" style="989" bestFit="1" customWidth="1"/>
    <col min="8202" max="8202" width="34.25" style="989" customWidth="1"/>
    <col min="8203" max="8203" width="16.125" style="989" customWidth="1"/>
    <col min="8204" max="8204" width="19.125" style="989" bestFit="1" customWidth="1"/>
    <col min="8205" max="8205" width="16.75" style="989" customWidth="1"/>
    <col min="8206" max="8206" width="5.375" style="989" bestFit="1" customWidth="1"/>
    <col min="8207" max="8207" width="18.875" style="989" customWidth="1"/>
    <col min="8208" max="8208" width="20.5" style="989" customWidth="1"/>
    <col min="8209" max="8209" width="22.375" style="989" customWidth="1"/>
    <col min="8210" max="8210" width="14.75" style="989" customWidth="1"/>
    <col min="8211" max="8448" width="12.75" style="989"/>
    <col min="8449" max="8449" width="3.75" style="989" customWidth="1"/>
    <col min="8450" max="8450" width="18.75" style="989" bestFit="1" customWidth="1"/>
    <col min="8451" max="8452" width="9.625" style="989" bestFit="1" customWidth="1"/>
    <col min="8453" max="8453" width="46.5" style="989" customWidth="1"/>
    <col min="8454" max="8454" width="5.75" style="989" bestFit="1" customWidth="1"/>
    <col min="8455" max="8455" width="13.125" style="989" customWidth="1"/>
    <col min="8456" max="8456" width="13.125" style="989" bestFit="1" customWidth="1"/>
    <col min="8457" max="8457" width="9" style="989" bestFit="1" customWidth="1"/>
    <col min="8458" max="8458" width="34.25" style="989" customWidth="1"/>
    <col min="8459" max="8459" width="16.125" style="989" customWidth="1"/>
    <col min="8460" max="8460" width="19.125" style="989" bestFit="1" customWidth="1"/>
    <col min="8461" max="8461" width="16.75" style="989" customWidth="1"/>
    <col min="8462" max="8462" width="5.375" style="989" bestFit="1" customWidth="1"/>
    <col min="8463" max="8463" width="18.875" style="989" customWidth="1"/>
    <col min="8464" max="8464" width="20.5" style="989" customWidth="1"/>
    <col min="8465" max="8465" width="22.375" style="989" customWidth="1"/>
    <col min="8466" max="8466" width="14.75" style="989" customWidth="1"/>
    <col min="8467" max="8704" width="12.75" style="989"/>
    <col min="8705" max="8705" width="3.75" style="989" customWidth="1"/>
    <col min="8706" max="8706" width="18.75" style="989" bestFit="1" customWidth="1"/>
    <col min="8707" max="8708" width="9.625" style="989" bestFit="1" customWidth="1"/>
    <col min="8709" max="8709" width="46.5" style="989" customWidth="1"/>
    <col min="8710" max="8710" width="5.75" style="989" bestFit="1" customWidth="1"/>
    <col min="8711" max="8711" width="13.125" style="989" customWidth="1"/>
    <col min="8712" max="8712" width="13.125" style="989" bestFit="1" customWidth="1"/>
    <col min="8713" max="8713" width="9" style="989" bestFit="1" customWidth="1"/>
    <col min="8714" max="8714" width="34.25" style="989" customWidth="1"/>
    <col min="8715" max="8715" width="16.125" style="989" customWidth="1"/>
    <col min="8716" max="8716" width="19.125" style="989" bestFit="1" customWidth="1"/>
    <col min="8717" max="8717" width="16.75" style="989" customWidth="1"/>
    <col min="8718" max="8718" width="5.375" style="989" bestFit="1" customWidth="1"/>
    <col min="8719" max="8719" width="18.875" style="989" customWidth="1"/>
    <col min="8720" max="8720" width="20.5" style="989" customWidth="1"/>
    <col min="8721" max="8721" width="22.375" style="989" customWidth="1"/>
    <col min="8722" max="8722" width="14.75" style="989" customWidth="1"/>
    <col min="8723" max="8960" width="12.75" style="989"/>
    <col min="8961" max="8961" width="3.75" style="989" customWidth="1"/>
    <col min="8962" max="8962" width="18.75" style="989" bestFit="1" customWidth="1"/>
    <col min="8963" max="8964" width="9.625" style="989" bestFit="1" customWidth="1"/>
    <col min="8965" max="8965" width="46.5" style="989" customWidth="1"/>
    <col min="8966" max="8966" width="5.75" style="989" bestFit="1" customWidth="1"/>
    <col min="8967" max="8967" width="13.125" style="989" customWidth="1"/>
    <col min="8968" max="8968" width="13.125" style="989" bestFit="1" customWidth="1"/>
    <col min="8969" max="8969" width="9" style="989" bestFit="1" customWidth="1"/>
    <col min="8970" max="8970" width="34.25" style="989" customWidth="1"/>
    <col min="8971" max="8971" width="16.125" style="989" customWidth="1"/>
    <col min="8972" max="8972" width="19.125" style="989" bestFit="1" customWidth="1"/>
    <col min="8973" max="8973" width="16.75" style="989" customWidth="1"/>
    <col min="8974" max="8974" width="5.375" style="989" bestFit="1" customWidth="1"/>
    <col min="8975" max="8975" width="18.875" style="989" customWidth="1"/>
    <col min="8976" max="8976" width="20.5" style="989" customWidth="1"/>
    <col min="8977" max="8977" width="22.375" style="989" customWidth="1"/>
    <col min="8978" max="8978" width="14.75" style="989" customWidth="1"/>
    <col min="8979" max="9216" width="12.75" style="989"/>
    <col min="9217" max="9217" width="3.75" style="989" customWidth="1"/>
    <col min="9218" max="9218" width="18.75" style="989" bestFit="1" customWidth="1"/>
    <col min="9219" max="9220" width="9.625" style="989" bestFit="1" customWidth="1"/>
    <col min="9221" max="9221" width="46.5" style="989" customWidth="1"/>
    <col min="9222" max="9222" width="5.75" style="989" bestFit="1" customWidth="1"/>
    <col min="9223" max="9223" width="13.125" style="989" customWidth="1"/>
    <col min="9224" max="9224" width="13.125" style="989" bestFit="1" customWidth="1"/>
    <col min="9225" max="9225" width="9" style="989" bestFit="1" customWidth="1"/>
    <col min="9226" max="9226" width="34.25" style="989" customWidth="1"/>
    <col min="9227" max="9227" width="16.125" style="989" customWidth="1"/>
    <col min="9228" max="9228" width="19.125" style="989" bestFit="1" customWidth="1"/>
    <col min="9229" max="9229" width="16.75" style="989" customWidth="1"/>
    <col min="9230" max="9230" width="5.375" style="989" bestFit="1" customWidth="1"/>
    <col min="9231" max="9231" width="18.875" style="989" customWidth="1"/>
    <col min="9232" max="9232" width="20.5" style="989" customWidth="1"/>
    <col min="9233" max="9233" width="22.375" style="989" customWidth="1"/>
    <col min="9234" max="9234" width="14.75" style="989" customWidth="1"/>
    <col min="9235" max="9472" width="12.75" style="989"/>
    <col min="9473" max="9473" width="3.75" style="989" customWidth="1"/>
    <col min="9474" max="9474" width="18.75" style="989" bestFit="1" customWidth="1"/>
    <col min="9475" max="9476" width="9.625" style="989" bestFit="1" customWidth="1"/>
    <col min="9477" max="9477" width="46.5" style="989" customWidth="1"/>
    <col min="9478" max="9478" width="5.75" style="989" bestFit="1" customWidth="1"/>
    <col min="9479" max="9479" width="13.125" style="989" customWidth="1"/>
    <col min="9480" max="9480" width="13.125" style="989" bestFit="1" customWidth="1"/>
    <col min="9481" max="9481" width="9" style="989" bestFit="1" customWidth="1"/>
    <col min="9482" max="9482" width="34.25" style="989" customWidth="1"/>
    <col min="9483" max="9483" width="16.125" style="989" customWidth="1"/>
    <col min="9484" max="9484" width="19.125" style="989" bestFit="1" customWidth="1"/>
    <col min="9485" max="9485" width="16.75" style="989" customWidth="1"/>
    <col min="9486" max="9486" width="5.375" style="989" bestFit="1" customWidth="1"/>
    <col min="9487" max="9487" width="18.875" style="989" customWidth="1"/>
    <col min="9488" max="9488" width="20.5" style="989" customWidth="1"/>
    <col min="9489" max="9489" width="22.375" style="989" customWidth="1"/>
    <col min="9490" max="9490" width="14.75" style="989" customWidth="1"/>
    <col min="9491" max="9728" width="12.75" style="989"/>
    <col min="9729" max="9729" width="3.75" style="989" customWidth="1"/>
    <col min="9730" max="9730" width="18.75" style="989" bestFit="1" customWidth="1"/>
    <col min="9731" max="9732" width="9.625" style="989" bestFit="1" customWidth="1"/>
    <col min="9733" max="9733" width="46.5" style="989" customWidth="1"/>
    <col min="9734" max="9734" width="5.75" style="989" bestFit="1" customWidth="1"/>
    <col min="9735" max="9735" width="13.125" style="989" customWidth="1"/>
    <col min="9736" max="9736" width="13.125" style="989" bestFit="1" customWidth="1"/>
    <col min="9737" max="9737" width="9" style="989" bestFit="1" customWidth="1"/>
    <col min="9738" max="9738" width="34.25" style="989" customWidth="1"/>
    <col min="9739" max="9739" width="16.125" style="989" customWidth="1"/>
    <col min="9740" max="9740" width="19.125" style="989" bestFit="1" customWidth="1"/>
    <col min="9741" max="9741" width="16.75" style="989" customWidth="1"/>
    <col min="9742" max="9742" width="5.375" style="989" bestFit="1" customWidth="1"/>
    <col min="9743" max="9743" width="18.875" style="989" customWidth="1"/>
    <col min="9744" max="9744" width="20.5" style="989" customWidth="1"/>
    <col min="9745" max="9745" width="22.375" style="989" customWidth="1"/>
    <col min="9746" max="9746" width="14.75" style="989" customWidth="1"/>
    <col min="9747" max="9984" width="12.75" style="989"/>
    <col min="9985" max="9985" width="3.75" style="989" customWidth="1"/>
    <col min="9986" max="9986" width="18.75" style="989" bestFit="1" customWidth="1"/>
    <col min="9987" max="9988" width="9.625" style="989" bestFit="1" customWidth="1"/>
    <col min="9989" max="9989" width="46.5" style="989" customWidth="1"/>
    <col min="9990" max="9990" width="5.75" style="989" bestFit="1" customWidth="1"/>
    <col min="9991" max="9991" width="13.125" style="989" customWidth="1"/>
    <col min="9992" max="9992" width="13.125" style="989" bestFit="1" customWidth="1"/>
    <col min="9993" max="9993" width="9" style="989" bestFit="1" customWidth="1"/>
    <col min="9994" max="9994" width="34.25" style="989" customWidth="1"/>
    <col min="9995" max="9995" width="16.125" style="989" customWidth="1"/>
    <col min="9996" max="9996" width="19.125" style="989" bestFit="1" customWidth="1"/>
    <col min="9997" max="9997" width="16.75" style="989" customWidth="1"/>
    <col min="9998" max="9998" width="5.375" style="989" bestFit="1" customWidth="1"/>
    <col min="9999" max="9999" width="18.875" style="989" customWidth="1"/>
    <col min="10000" max="10000" width="20.5" style="989" customWidth="1"/>
    <col min="10001" max="10001" width="22.375" style="989" customWidth="1"/>
    <col min="10002" max="10002" width="14.75" style="989" customWidth="1"/>
    <col min="10003" max="10240" width="12.75" style="989"/>
    <col min="10241" max="10241" width="3.75" style="989" customWidth="1"/>
    <col min="10242" max="10242" width="18.75" style="989" bestFit="1" customWidth="1"/>
    <col min="10243" max="10244" width="9.625" style="989" bestFit="1" customWidth="1"/>
    <col min="10245" max="10245" width="46.5" style="989" customWidth="1"/>
    <col min="10246" max="10246" width="5.75" style="989" bestFit="1" customWidth="1"/>
    <col min="10247" max="10247" width="13.125" style="989" customWidth="1"/>
    <col min="10248" max="10248" width="13.125" style="989" bestFit="1" customWidth="1"/>
    <col min="10249" max="10249" width="9" style="989" bestFit="1" customWidth="1"/>
    <col min="10250" max="10250" width="34.25" style="989" customWidth="1"/>
    <col min="10251" max="10251" width="16.125" style="989" customWidth="1"/>
    <col min="10252" max="10252" width="19.125" style="989" bestFit="1" customWidth="1"/>
    <col min="10253" max="10253" width="16.75" style="989" customWidth="1"/>
    <col min="10254" max="10254" width="5.375" style="989" bestFit="1" customWidth="1"/>
    <col min="10255" max="10255" width="18.875" style="989" customWidth="1"/>
    <col min="10256" max="10256" width="20.5" style="989" customWidth="1"/>
    <col min="10257" max="10257" width="22.375" style="989" customWidth="1"/>
    <col min="10258" max="10258" width="14.75" style="989" customWidth="1"/>
    <col min="10259" max="10496" width="12.75" style="989"/>
    <col min="10497" max="10497" width="3.75" style="989" customWidth="1"/>
    <col min="10498" max="10498" width="18.75" style="989" bestFit="1" customWidth="1"/>
    <col min="10499" max="10500" width="9.625" style="989" bestFit="1" customWidth="1"/>
    <col min="10501" max="10501" width="46.5" style="989" customWidth="1"/>
    <col min="10502" max="10502" width="5.75" style="989" bestFit="1" customWidth="1"/>
    <col min="10503" max="10503" width="13.125" style="989" customWidth="1"/>
    <col min="10504" max="10504" width="13.125" style="989" bestFit="1" customWidth="1"/>
    <col min="10505" max="10505" width="9" style="989" bestFit="1" customWidth="1"/>
    <col min="10506" max="10506" width="34.25" style="989" customWidth="1"/>
    <col min="10507" max="10507" width="16.125" style="989" customWidth="1"/>
    <col min="10508" max="10508" width="19.125" style="989" bestFit="1" customWidth="1"/>
    <col min="10509" max="10509" width="16.75" style="989" customWidth="1"/>
    <col min="10510" max="10510" width="5.375" style="989" bestFit="1" customWidth="1"/>
    <col min="10511" max="10511" width="18.875" style="989" customWidth="1"/>
    <col min="10512" max="10512" width="20.5" style="989" customWidth="1"/>
    <col min="10513" max="10513" width="22.375" style="989" customWidth="1"/>
    <col min="10514" max="10514" width="14.75" style="989" customWidth="1"/>
    <col min="10515" max="10752" width="12.75" style="989"/>
    <col min="10753" max="10753" width="3.75" style="989" customWidth="1"/>
    <col min="10754" max="10754" width="18.75" style="989" bestFit="1" customWidth="1"/>
    <col min="10755" max="10756" width="9.625" style="989" bestFit="1" customWidth="1"/>
    <col min="10757" max="10757" width="46.5" style="989" customWidth="1"/>
    <col min="10758" max="10758" width="5.75" style="989" bestFit="1" customWidth="1"/>
    <col min="10759" max="10759" width="13.125" style="989" customWidth="1"/>
    <col min="10760" max="10760" width="13.125" style="989" bestFit="1" customWidth="1"/>
    <col min="10761" max="10761" width="9" style="989" bestFit="1" customWidth="1"/>
    <col min="10762" max="10762" width="34.25" style="989" customWidth="1"/>
    <col min="10763" max="10763" width="16.125" style="989" customWidth="1"/>
    <col min="10764" max="10764" width="19.125" style="989" bestFit="1" customWidth="1"/>
    <col min="10765" max="10765" width="16.75" style="989" customWidth="1"/>
    <col min="10766" max="10766" width="5.375" style="989" bestFit="1" customWidth="1"/>
    <col min="10767" max="10767" width="18.875" style="989" customWidth="1"/>
    <col min="10768" max="10768" width="20.5" style="989" customWidth="1"/>
    <col min="10769" max="10769" width="22.375" style="989" customWidth="1"/>
    <col min="10770" max="10770" width="14.75" style="989" customWidth="1"/>
    <col min="10771" max="11008" width="12.75" style="989"/>
    <col min="11009" max="11009" width="3.75" style="989" customWidth="1"/>
    <col min="11010" max="11010" width="18.75" style="989" bestFit="1" customWidth="1"/>
    <col min="11011" max="11012" width="9.625" style="989" bestFit="1" customWidth="1"/>
    <col min="11013" max="11013" width="46.5" style="989" customWidth="1"/>
    <col min="11014" max="11014" width="5.75" style="989" bestFit="1" customWidth="1"/>
    <col min="11015" max="11015" width="13.125" style="989" customWidth="1"/>
    <col min="11016" max="11016" width="13.125" style="989" bestFit="1" customWidth="1"/>
    <col min="11017" max="11017" width="9" style="989" bestFit="1" customWidth="1"/>
    <col min="11018" max="11018" width="34.25" style="989" customWidth="1"/>
    <col min="11019" max="11019" width="16.125" style="989" customWidth="1"/>
    <col min="11020" max="11020" width="19.125" style="989" bestFit="1" customWidth="1"/>
    <col min="11021" max="11021" width="16.75" style="989" customWidth="1"/>
    <col min="11022" max="11022" width="5.375" style="989" bestFit="1" customWidth="1"/>
    <col min="11023" max="11023" width="18.875" style="989" customWidth="1"/>
    <col min="11024" max="11024" width="20.5" style="989" customWidth="1"/>
    <col min="11025" max="11025" width="22.375" style="989" customWidth="1"/>
    <col min="11026" max="11026" width="14.75" style="989" customWidth="1"/>
    <col min="11027" max="11264" width="12.75" style="989"/>
    <col min="11265" max="11265" width="3.75" style="989" customWidth="1"/>
    <col min="11266" max="11266" width="18.75" style="989" bestFit="1" customWidth="1"/>
    <col min="11267" max="11268" width="9.625" style="989" bestFit="1" customWidth="1"/>
    <col min="11269" max="11269" width="46.5" style="989" customWidth="1"/>
    <col min="11270" max="11270" width="5.75" style="989" bestFit="1" customWidth="1"/>
    <col min="11271" max="11271" width="13.125" style="989" customWidth="1"/>
    <col min="11272" max="11272" width="13.125" style="989" bestFit="1" customWidth="1"/>
    <col min="11273" max="11273" width="9" style="989" bestFit="1" customWidth="1"/>
    <col min="11274" max="11274" width="34.25" style="989" customWidth="1"/>
    <col min="11275" max="11275" width="16.125" style="989" customWidth="1"/>
    <col min="11276" max="11276" width="19.125" style="989" bestFit="1" customWidth="1"/>
    <col min="11277" max="11277" width="16.75" style="989" customWidth="1"/>
    <col min="11278" max="11278" width="5.375" style="989" bestFit="1" customWidth="1"/>
    <col min="11279" max="11279" width="18.875" style="989" customWidth="1"/>
    <col min="11280" max="11280" width="20.5" style="989" customWidth="1"/>
    <col min="11281" max="11281" width="22.375" style="989" customWidth="1"/>
    <col min="11282" max="11282" width="14.75" style="989" customWidth="1"/>
    <col min="11283" max="11520" width="12.75" style="989"/>
    <col min="11521" max="11521" width="3.75" style="989" customWidth="1"/>
    <col min="11522" max="11522" width="18.75" style="989" bestFit="1" customWidth="1"/>
    <col min="11523" max="11524" width="9.625" style="989" bestFit="1" customWidth="1"/>
    <col min="11525" max="11525" width="46.5" style="989" customWidth="1"/>
    <col min="11526" max="11526" width="5.75" style="989" bestFit="1" customWidth="1"/>
    <col min="11527" max="11527" width="13.125" style="989" customWidth="1"/>
    <col min="11528" max="11528" width="13.125" style="989" bestFit="1" customWidth="1"/>
    <col min="11529" max="11529" width="9" style="989" bestFit="1" customWidth="1"/>
    <col min="11530" max="11530" width="34.25" style="989" customWidth="1"/>
    <col min="11531" max="11531" width="16.125" style="989" customWidth="1"/>
    <col min="11532" max="11532" width="19.125" style="989" bestFit="1" customWidth="1"/>
    <col min="11533" max="11533" width="16.75" style="989" customWidth="1"/>
    <col min="11534" max="11534" width="5.375" style="989" bestFit="1" customWidth="1"/>
    <col min="11535" max="11535" width="18.875" style="989" customWidth="1"/>
    <col min="11536" max="11536" width="20.5" style="989" customWidth="1"/>
    <col min="11537" max="11537" width="22.375" style="989" customWidth="1"/>
    <col min="11538" max="11538" width="14.75" style="989" customWidth="1"/>
    <col min="11539" max="11776" width="12.75" style="989"/>
    <col min="11777" max="11777" width="3.75" style="989" customWidth="1"/>
    <col min="11778" max="11778" width="18.75" style="989" bestFit="1" customWidth="1"/>
    <col min="11779" max="11780" width="9.625" style="989" bestFit="1" customWidth="1"/>
    <col min="11781" max="11781" width="46.5" style="989" customWidth="1"/>
    <col min="11782" max="11782" width="5.75" style="989" bestFit="1" customWidth="1"/>
    <col min="11783" max="11783" width="13.125" style="989" customWidth="1"/>
    <col min="11784" max="11784" width="13.125" style="989" bestFit="1" customWidth="1"/>
    <col min="11785" max="11785" width="9" style="989" bestFit="1" customWidth="1"/>
    <col min="11786" max="11786" width="34.25" style="989" customWidth="1"/>
    <col min="11787" max="11787" width="16.125" style="989" customWidth="1"/>
    <col min="11788" max="11788" width="19.125" style="989" bestFit="1" customWidth="1"/>
    <col min="11789" max="11789" width="16.75" style="989" customWidth="1"/>
    <col min="11790" max="11790" width="5.375" style="989" bestFit="1" customWidth="1"/>
    <col min="11791" max="11791" width="18.875" style="989" customWidth="1"/>
    <col min="11792" max="11792" width="20.5" style="989" customWidth="1"/>
    <col min="11793" max="11793" width="22.375" style="989" customWidth="1"/>
    <col min="11794" max="11794" width="14.75" style="989" customWidth="1"/>
    <col min="11795" max="12032" width="12.75" style="989"/>
    <col min="12033" max="12033" width="3.75" style="989" customWidth="1"/>
    <col min="12034" max="12034" width="18.75" style="989" bestFit="1" customWidth="1"/>
    <col min="12035" max="12036" width="9.625" style="989" bestFit="1" customWidth="1"/>
    <col min="12037" max="12037" width="46.5" style="989" customWidth="1"/>
    <col min="12038" max="12038" width="5.75" style="989" bestFit="1" customWidth="1"/>
    <col min="12039" max="12039" width="13.125" style="989" customWidth="1"/>
    <col min="12040" max="12040" width="13.125" style="989" bestFit="1" customWidth="1"/>
    <col min="12041" max="12041" width="9" style="989" bestFit="1" customWidth="1"/>
    <col min="12042" max="12042" width="34.25" style="989" customWidth="1"/>
    <col min="12043" max="12043" width="16.125" style="989" customWidth="1"/>
    <col min="12044" max="12044" width="19.125" style="989" bestFit="1" customWidth="1"/>
    <col min="12045" max="12045" width="16.75" style="989" customWidth="1"/>
    <col min="12046" max="12046" width="5.375" style="989" bestFit="1" customWidth="1"/>
    <col min="12047" max="12047" width="18.875" style="989" customWidth="1"/>
    <col min="12048" max="12048" width="20.5" style="989" customWidth="1"/>
    <col min="12049" max="12049" width="22.375" style="989" customWidth="1"/>
    <col min="12050" max="12050" width="14.75" style="989" customWidth="1"/>
    <col min="12051" max="12288" width="12.75" style="989"/>
    <col min="12289" max="12289" width="3.75" style="989" customWidth="1"/>
    <col min="12290" max="12290" width="18.75" style="989" bestFit="1" customWidth="1"/>
    <col min="12291" max="12292" width="9.625" style="989" bestFit="1" customWidth="1"/>
    <col min="12293" max="12293" width="46.5" style="989" customWidth="1"/>
    <col min="12294" max="12294" width="5.75" style="989" bestFit="1" customWidth="1"/>
    <col min="12295" max="12295" width="13.125" style="989" customWidth="1"/>
    <col min="12296" max="12296" width="13.125" style="989" bestFit="1" customWidth="1"/>
    <col min="12297" max="12297" width="9" style="989" bestFit="1" customWidth="1"/>
    <col min="12298" max="12298" width="34.25" style="989" customWidth="1"/>
    <col min="12299" max="12299" width="16.125" style="989" customWidth="1"/>
    <col min="12300" max="12300" width="19.125" style="989" bestFit="1" customWidth="1"/>
    <col min="12301" max="12301" width="16.75" style="989" customWidth="1"/>
    <col min="12302" max="12302" width="5.375" style="989" bestFit="1" customWidth="1"/>
    <col min="12303" max="12303" width="18.875" style="989" customWidth="1"/>
    <col min="12304" max="12304" width="20.5" style="989" customWidth="1"/>
    <col min="12305" max="12305" width="22.375" style="989" customWidth="1"/>
    <col min="12306" max="12306" width="14.75" style="989" customWidth="1"/>
    <col min="12307" max="12544" width="12.75" style="989"/>
    <col min="12545" max="12545" width="3.75" style="989" customWidth="1"/>
    <col min="12546" max="12546" width="18.75" style="989" bestFit="1" customWidth="1"/>
    <col min="12547" max="12548" width="9.625" style="989" bestFit="1" customWidth="1"/>
    <col min="12549" max="12549" width="46.5" style="989" customWidth="1"/>
    <col min="12550" max="12550" width="5.75" style="989" bestFit="1" customWidth="1"/>
    <col min="12551" max="12551" width="13.125" style="989" customWidth="1"/>
    <col min="12552" max="12552" width="13.125" style="989" bestFit="1" customWidth="1"/>
    <col min="12553" max="12553" width="9" style="989" bestFit="1" customWidth="1"/>
    <col min="12554" max="12554" width="34.25" style="989" customWidth="1"/>
    <col min="12555" max="12555" width="16.125" style="989" customWidth="1"/>
    <col min="12556" max="12556" width="19.125" style="989" bestFit="1" customWidth="1"/>
    <col min="12557" max="12557" width="16.75" style="989" customWidth="1"/>
    <col min="12558" max="12558" width="5.375" style="989" bestFit="1" customWidth="1"/>
    <col min="12559" max="12559" width="18.875" style="989" customWidth="1"/>
    <col min="12560" max="12560" width="20.5" style="989" customWidth="1"/>
    <col min="12561" max="12561" width="22.375" style="989" customWidth="1"/>
    <col min="12562" max="12562" width="14.75" style="989" customWidth="1"/>
    <col min="12563" max="12800" width="12.75" style="989"/>
    <col min="12801" max="12801" width="3.75" style="989" customWidth="1"/>
    <col min="12802" max="12802" width="18.75" style="989" bestFit="1" customWidth="1"/>
    <col min="12803" max="12804" width="9.625" style="989" bestFit="1" customWidth="1"/>
    <col min="12805" max="12805" width="46.5" style="989" customWidth="1"/>
    <col min="12806" max="12806" width="5.75" style="989" bestFit="1" customWidth="1"/>
    <col min="12807" max="12807" width="13.125" style="989" customWidth="1"/>
    <col min="12808" max="12808" width="13.125" style="989" bestFit="1" customWidth="1"/>
    <col min="12809" max="12809" width="9" style="989" bestFit="1" customWidth="1"/>
    <col min="12810" max="12810" width="34.25" style="989" customWidth="1"/>
    <col min="12811" max="12811" width="16.125" style="989" customWidth="1"/>
    <col min="12812" max="12812" width="19.125" style="989" bestFit="1" customWidth="1"/>
    <col min="12813" max="12813" width="16.75" style="989" customWidth="1"/>
    <col min="12814" max="12814" width="5.375" style="989" bestFit="1" customWidth="1"/>
    <col min="12815" max="12815" width="18.875" style="989" customWidth="1"/>
    <col min="12816" max="12816" width="20.5" style="989" customWidth="1"/>
    <col min="12817" max="12817" width="22.375" style="989" customWidth="1"/>
    <col min="12818" max="12818" width="14.75" style="989" customWidth="1"/>
    <col min="12819" max="13056" width="12.75" style="989"/>
    <col min="13057" max="13057" width="3.75" style="989" customWidth="1"/>
    <col min="13058" max="13058" width="18.75" style="989" bestFit="1" customWidth="1"/>
    <col min="13059" max="13060" width="9.625" style="989" bestFit="1" customWidth="1"/>
    <col min="13061" max="13061" width="46.5" style="989" customWidth="1"/>
    <col min="13062" max="13062" width="5.75" style="989" bestFit="1" customWidth="1"/>
    <col min="13063" max="13063" width="13.125" style="989" customWidth="1"/>
    <col min="13064" max="13064" width="13.125" style="989" bestFit="1" customWidth="1"/>
    <col min="13065" max="13065" width="9" style="989" bestFit="1" customWidth="1"/>
    <col min="13066" max="13066" width="34.25" style="989" customWidth="1"/>
    <col min="13067" max="13067" width="16.125" style="989" customWidth="1"/>
    <col min="13068" max="13068" width="19.125" style="989" bestFit="1" customWidth="1"/>
    <col min="13069" max="13069" width="16.75" style="989" customWidth="1"/>
    <col min="13070" max="13070" width="5.375" style="989" bestFit="1" customWidth="1"/>
    <col min="13071" max="13071" width="18.875" style="989" customWidth="1"/>
    <col min="13072" max="13072" width="20.5" style="989" customWidth="1"/>
    <col min="13073" max="13073" width="22.375" style="989" customWidth="1"/>
    <col min="13074" max="13074" width="14.75" style="989" customWidth="1"/>
    <col min="13075" max="13312" width="12.75" style="989"/>
    <col min="13313" max="13313" width="3.75" style="989" customWidth="1"/>
    <col min="13314" max="13314" width="18.75" style="989" bestFit="1" customWidth="1"/>
    <col min="13315" max="13316" width="9.625" style="989" bestFit="1" customWidth="1"/>
    <col min="13317" max="13317" width="46.5" style="989" customWidth="1"/>
    <col min="13318" max="13318" width="5.75" style="989" bestFit="1" customWidth="1"/>
    <col min="13319" max="13319" width="13.125" style="989" customWidth="1"/>
    <col min="13320" max="13320" width="13.125" style="989" bestFit="1" customWidth="1"/>
    <col min="13321" max="13321" width="9" style="989" bestFit="1" customWidth="1"/>
    <col min="13322" max="13322" width="34.25" style="989" customWidth="1"/>
    <col min="13323" max="13323" width="16.125" style="989" customWidth="1"/>
    <col min="13324" max="13324" width="19.125" style="989" bestFit="1" customWidth="1"/>
    <col min="13325" max="13325" width="16.75" style="989" customWidth="1"/>
    <col min="13326" max="13326" width="5.375" style="989" bestFit="1" customWidth="1"/>
    <col min="13327" max="13327" width="18.875" style="989" customWidth="1"/>
    <col min="13328" max="13328" width="20.5" style="989" customWidth="1"/>
    <col min="13329" max="13329" width="22.375" style="989" customWidth="1"/>
    <col min="13330" max="13330" width="14.75" style="989" customWidth="1"/>
    <col min="13331" max="13568" width="12.75" style="989"/>
    <col min="13569" max="13569" width="3.75" style="989" customWidth="1"/>
    <col min="13570" max="13570" width="18.75" style="989" bestFit="1" customWidth="1"/>
    <col min="13571" max="13572" width="9.625" style="989" bestFit="1" customWidth="1"/>
    <col min="13573" max="13573" width="46.5" style="989" customWidth="1"/>
    <col min="13574" max="13574" width="5.75" style="989" bestFit="1" customWidth="1"/>
    <col min="13575" max="13575" width="13.125" style="989" customWidth="1"/>
    <col min="13576" max="13576" width="13.125" style="989" bestFit="1" customWidth="1"/>
    <col min="13577" max="13577" width="9" style="989" bestFit="1" customWidth="1"/>
    <col min="13578" max="13578" width="34.25" style="989" customWidth="1"/>
    <col min="13579" max="13579" width="16.125" style="989" customWidth="1"/>
    <col min="13580" max="13580" width="19.125" style="989" bestFit="1" customWidth="1"/>
    <col min="13581" max="13581" width="16.75" style="989" customWidth="1"/>
    <col min="13582" max="13582" width="5.375" style="989" bestFit="1" customWidth="1"/>
    <col min="13583" max="13583" width="18.875" style="989" customWidth="1"/>
    <col min="13584" max="13584" width="20.5" style="989" customWidth="1"/>
    <col min="13585" max="13585" width="22.375" style="989" customWidth="1"/>
    <col min="13586" max="13586" width="14.75" style="989" customWidth="1"/>
    <col min="13587" max="13824" width="12.75" style="989"/>
    <col min="13825" max="13825" width="3.75" style="989" customWidth="1"/>
    <col min="13826" max="13826" width="18.75" style="989" bestFit="1" customWidth="1"/>
    <col min="13827" max="13828" width="9.625" style="989" bestFit="1" customWidth="1"/>
    <col min="13829" max="13829" width="46.5" style="989" customWidth="1"/>
    <col min="13830" max="13830" width="5.75" style="989" bestFit="1" customWidth="1"/>
    <col min="13831" max="13831" width="13.125" style="989" customWidth="1"/>
    <col min="13832" max="13832" width="13.125" style="989" bestFit="1" customWidth="1"/>
    <col min="13833" max="13833" width="9" style="989" bestFit="1" customWidth="1"/>
    <col min="13834" max="13834" width="34.25" style="989" customWidth="1"/>
    <col min="13835" max="13835" width="16.125" style="989" customWidth="1"/>
    <col min="13836" max="13836" width="19.125" style="989" bestFit="1" customWidth="1"/>
    <col min="13837" max="13837" width="16.75" style="989" customWidth="1"/>
    <col min="13838" max="13838" width="5.375" style="989" bestFit="1" customWidth="1"/>
    <col min="13839" max="13839" width="18.875" style="989" customWidth="1"/>
    <col min="13840" max="13840" width="20.5" style="989" customWidth="1"/>
    <col min="13841" max="13841" width="22.375" style="989" customWidth="1"/>
    <col min="13842" max="13842" width="14.75" style="989" customWidth="1"/>
    <col min="13843" max="14080" width="12.75" style="989"/>
    <col min="14081" max="14081" width="3.75" style="989" customWidth="1"/>
    <col min="14082" max="14082" width="18.75" style="989" bestFit="1" customWidth="1"/>
    <col min="14083" max="14084" width="9.625" style="989" bestFit="1" customWidth="1"/>
    <col min="14085" max="14085" width="46.5" style="989" customWidth="1"/>
    <col min="14086" max="14086" width="5.75" style="989" bestFit="1" customWidth="1"/>
    <col min="14087" max="14087" width="13.125" style="989" customWidth="1"/>
    <col min="14088" max="14088" width="13.125" style="989" bestFit="1" customWidth="1"/>
    <col min="14089" max="14089" width="9" style="989" bestFit="1" customWidth="1"/>
    <col min="14090" max="14090" width="34.25" style="989" customWidth="1"/>
    <col min="14091" max="14091" width="16.125" style="989" customWidth="1"/>
    <col min="14092" max="14092" width="19.125" style="989" bestFit="1" customWidth="1"/>
    <col min="14093" max="14093" width="16.75" style="989" customWidth="1"/>
    <col min="14094" max="14094" width="5.375" style="989" bestFit="1" customWidth="1"/>
    <col min="14095" max="14095" width="18.875" style="989" customWidth="1"/>
    <col min="14096" max="14096" width="20.5" style="989" customWidth="1"/>
    <col min="14097" max="14097" width="22.375" style="989" customWidth="1"/>
    <col min="14098" max="14098" width="14.75" style="989" customWidth="1"/>
    <col min="14099" max="14336" width="12.75" style="989"/>
    <col min="14337" max="14337" width="3.75" style="989" customWidth="1"/>
    <col min="14338" max="14338" width="18.75" style="989" bestFit="1" customWidth="1"/>
    <col min="14339" max="14340" width="9.625" style="989" bestFit="1" customWidth="1"/>
    <col min="14341" max="14341" width="46.5" style="989" customWidth="1"/>
    <col min="14342" max="14342" width="5.75" style="989" bestFit="1" customWidth="1"/>
    <col min="14343" max="14343" width="13.125" style="989" customWidth="1"/>
    <col min="14344" max="14344" width="13.125" style="989" bestFit="1" customWidth="1"/>
    <col min="14345" max="14345" width="9" style="989" bestFit="1" customWidth="1"/>
    <col min="14346" max="14346" width="34.25" style="989" customWidth="1"/>
    <col min="14347" max="14347" width="16.125" style="989" customWidth="1"/>
    <col min="14348" max="14348" width="19.125" style="989" bestFit="1" customWidth="1"/>
    <col min="14349" max="14349" width="16.75" style="989" customWidth="1"/>
    <col min="14350" max="14350" width="5.375" style="989" bestFit="1" customWidth="1"/>
    <col min="14351" max="14351" width="18.875" style="989" customWidth="1"/>
    <col min="14352" max="14352" width="20.5" style="989" customWidth="1"/>
    <col min="14353" max="14353" width="22.375" style="989" customWidth="1"/>
    <col min="14354" max="14354" width="14.75" style="989" customWidth="1"/>
    <col min="14355" max="14592" width="12.75" style="989"/>
    <col min="14593" max="14593" width="3.75" style="989" customWidth="1"/>
    <col min="14594" max="14594" width="18.75" style="989" bestFit="1" customWidth="1"/>
    <col min="14595" max="14596" width="9.625" style="989" bestFit="1" customWidth="1"/>
    <col min="14597" max="14597" width="46.5" style="989" customWidth="1"/>
    <col min="14598" max="14598" width="5.75" style="989" bestFit="1" customWidth="1"/>
    <col min="14599" max="14599" width="13.125" style="989" customWidth="1"/>
    <col min="14600" max="14600" width="13.125" style="989" bestFit="1" customWidth="1"/>
    <col min="14601" max="14601" width="9" style="989" bestFit="1" customWidth="1"/>
    <col min="14602" max="14602" width="34.25" style="989" customWidth="1"/>
    <col min="14603" max="14603" width="16.125" style="989" customWidth="1"/>
    <col min="14604" max="14604" width="19.125" style="989" bestFit="1" customWidth="1"/>
    <col min="14605" max="14605" width="16.75" style="989" customWidth="1"/>
    <col min="14606" max="14606" width="5.375" style="989" bestFit="1" customWidth="1"/>
    <col min="14607" max="14607" width="18.875" style="989" customWidth="1"/>
    <col min="14608" max="14608" width="20.5" style="989" customWidth="1"/>
    <col min="14609" max="14609" width="22.375" style="989" customWidth="1"/>
    <col min="14610" max="14610" width="14.75" style="989" customWidth="1"/>
    <col min="14611" max="14848" width="12.75" style="989"/>
    <col min="14849" max="14849" width="3.75" style="989" customWidth="1"/>
    <col min="14850" max="14850" width="18.75" style="989" bestFit="1" customWidth="1"/>
    <col min="14851" max="14852" width="9.625" style="989" bestFit="1" customWidth="1"/>
    <col min="14853" max="14853" width="46.5" style="989" customWidth="1"/>
    <col min="14854" max="14854" width="5.75" style="989" bestFit="1" customWidth="1"/>
    <col min="14855" max="14855" width="13.125" style="989" customWidth="1"/>
    <col min="14856" max="14856" width="13.125" style="989" bestFit="1" customWidth="1"/>
    <col min="14857" max="14857" width="9" style="989" bestFit="1" customWidth="1"/>
    <col min="14858" max="14858" width="34.25" style="989" customWidth="1"/>
    <col min="14859" max="14859" width="16.125" style="989" customWidth="1"/>
    <col min="14860" max="14860" width="19.125" style="989" bestFit="1" customWidth="1"/>
    <col min="14861" max="14861" width="16.75" style="989" customWidth="1"/>
    <col min="14862" max="14862" width="5.375" style="989" bestFit="1" customWidth="1"/>
    <col min="14863" max="14863" width="18.875" style="989" customWidth="1"/>
    <col min="14864" max="14864" width="20.5" style="989" customWidth="1"/>
    <col min="14865" max="14865" width="22.375" style="989" customWidth="1"/>
    <col min="14866" max="14866" width="14.75" style="989" customWidth="1"/>
    <col min="14867" max="15104" width="12.75" style="989"/>
    <col min="15105" max="15105" width="3.75" style="989" customWidth="1"/>
    <col min="15106" max="15106" width="18.75" style="989" bestFit="1" customWidth="1"/>
    <col min="15107" max="15108" width="9.625" style="989" bestFit="1" customWidth="1"/>
    <col min="15109" max="15109" width="46.5" style="989" customWidth="1"/>
    <col min="15110" max="15110" width="5.75" style="989" bestFit="1" customWidth="1"/>
    <col min="15111" max="15111" width="13.125" style="989" customWidth="1"/>
    <col min="15112" max="15112" width="13.125" style="989" bestFit="1" customWidth="1"/>
    <col min="15113" max="15113" width="9" style="989" bestFit="1" customWidth="1"/>
    <col min="15114" max="15114" width="34.25" style="989" customWidth="1"/>
    <col min="15115" max="15115" width="16.125" style="989" customWidth="1"/>
    <col min="15116" max="15116" width="19.125" style="989" bestFit="1" customWidth="1"/>
    <col min="15117" max="15117" width="16.75" style="989" customWidth="1"/>
    <col min="15118" max="15118" width="5.375" style="989" bestFit="1" customWidth="1"/>
    <col min="15119" max="15119" width="18.875" style="989" customWidth="1"/>
    <col min="15120" max="15120" width="20.5" style="989" customWidth="1"/>
    <col min="15121" max="15121" width="22.375" style="989" customWidth="1"/>
    <col min="15122" max="15122" width="14.75" style="989" customWidth="1"/>
    <col min="15123" max="15360" width="12.75" style="989"/>
    <col min="15361" max="15361" width="3.75" style="989" customWidth="1"/>
    <col min="15362" max="15362" width="18.75" style="989" bestFit="1" customWidth="1"/>
    <col min="15363" max="15364" width="9.625" style="989" bestFit="1" customWidth="1"/>
    <col min="15365" max="15365" width="46.5" style="989" customWidth="1"/>
    <col min="15366" max="15366" width="5.75" style="989" bestFit="1" customWidth="1"/>
    <col min="15367" max="15367" width="13.125" style="989" customWidth="1"/>
    <col min="15368" max="15368" width="13.125" style="989" bestFit="1" customWidth="1"/>
    <col min="15369" max="15369" width="9" style="989" bestFit="1" customWidth="1"/>
    <col min="15370" max="15370" width="34.25" style="989" customWidth="1"/>
    <col min="15371" max="15371" width="16.125" style="989" customWidth="1"/>
    <col min="15372" max="15372" width="19.125" style="989" bestFit="1" customWidth="1"/>
    <col min="15373" max="15373" width="16.75" style="989" customWidth="1"/>
    <col min="15374" max="15374" width="5.375" style="989" bestFit="1" customWidth="1"/>
    <col min="15375" max="15375" width="18.875" style="989" customWidth="1"/>
    <col min="15376" max="15376" width="20.5" style="989" customWidth="1"/>
    <col min="15377" max="15377" width="22.375" style="989" customWidth="1"/>
    <col min="15378" max="15378" width="14.75" style="989" customWidth="1"/>
    <col min="15379" max="15616" width="12.75" style="989"/>
    <col min="15617" max="15617" width="3.75" style="989" customWidth="1"/>
    <col min="15618" max="15618" width="18.75" style="989" bestFit="1" customWidth="1"/>
    <col min="15619" max="15620" width="9.625" style="989" bestFit="1" customWidth="1"/>
    <col min="15621" max="15621" width="46.5" style="989" customWidth="1"/>
    <col min="15622" max="15622" width="5.75" style="989" bestFit="1" customWidth="1"/>
    <col min="15623" max="15623" width="13.125" style="989" customWidth="1"/>
    <col min="15624" max="15624" width="13.125" style="989" bestFit="1" customWidth="1"/>
    <col min="15625" max="15625" width="9" style="989" bestFit="1" customWidth="1"/>
    <col min="15626" max="15626" width="34.25" style="989" customWidth="1"/>
    <col min="15627" max="15627" width="16.125" style="989" customWidth="1"/>
    <col min="15628" max="15628" width="19.125" style="989" bestFit="1" customWidth="1"/>
    <col min="15629" max="15629" width="16.75" style="989" customWidth="1"/>
    <col min="15630" max="15630" width="5.375" style="989" bestFit="1" customWidth="1"/>
    <col min="15631" max="15631" width="18.875" style="989" customWidth="1"/>
    <col min="15632" max="15632" width="20.5" style="989" customWidth="1"/>
    <col min="15633" max="15633" width="22.375" style="989" customWidth="1"/>
    <col min="15634" max="15634" width="14.75" style="989" customWidth="1"/>
    <col min="15635" max="15872" width="12.75" style="989"/>
    <col min="15873" max="15873" width="3.75" style="989" customWidth="1"/>
    <col min="15874" max="15874" width="18.75" style="989" bestFit="1" customWidth="1"/>
    <col min="15875" max="15876" width="9.625" style="989" bestFit="1" customWidth="1"/>
    <col min="15877" max="15877" width="46.5" style="989" customWidth="1"/>
    <col min="15878" max="15878" width="5.75" style="989" bestFit="1" customWidth="1"/>
    <col min="15879" max="15879" width="13.125" style="989" customWidth="1"/>
    <col min="15880" max="15880" width="13.125" style="989" bestFit="1" customWidth="1"/>
    <col min="15881" max="15881" width="9" style="989" bestFit="1" customWidth="1"/>
    <col min="15882" max="15882" width="34.25" style="989" customWidth="1"/>
    <col min="15883" max="15883" width="16.125" style="989" customWidth="1"/>
    <col min="15884" max="15884" width="19.125" style="989" bestFit="1" customWidth="1"/>
    <col min="15885" max="15885" width="16.75" style="989" customWidth="1"/>
    <col min="15886" max="15886" width="5.375" style="989" bestFit="1" customWidth="1"/>
    <col min="15887" max="15887" width="18.875" style="989" customWidth="1"/>
    <col min="15888" max="15888" width="20.5" style="989" customWidth="1"/>
    <col min="15889" max="15889" width="22.375" style="989" customWidth="1"/>
    <col min="15890" max="15890" width="14.75" style="989" customWidth="1"/>
    <col min="15891" max="16128" width="12.75" style="989"/>
    <col min="16129" max="16129" width="3.75" style="989" customWidth="1"/>
    <col min="16130" max="16130" width="18.75" style="989" bestFit="1" customWidth="1"/>
    <col min="16131" max="16132" width="9.625" style="989" bestFit="1" customWidth="1"/>
    <col min="16133" max="16133" width="46.5" style="989" customWidth="1"/>
    <col min="16134" max="16134" width="5.75" style="989" bestFit="1" customWidth="1"/>
    <col min="16135" max="16135" width="13.125" style="989" customWidth="1"/>
    <col min="16136" max="16136" width="13.125" style="989" bestFit="1" customWidth="1"/>
    <col min="16137" max="16137" width="9" style="989" bestFit="1" customWidth="1"/>
    <col min="16138" max="16138" width="34.25" style="989" customWidth="1"/>
    <col min="16139" max="16139" width="16.125" style="989" customWidth="1"/>
    <col min="16140" max="16140" width="19.125" style="989" bestFit="1" customWidth="1"/>
    <col min="16141" max="16141" width="16.75" style="989" customWidth="1"/>
    <col min="16142" max="16142" width="5.375" style="989" bestFit="1" customWidth="1"/>
    <col min="16143" max="16143" width="18.875" style="989" customWidth="1"/>
    <col min="16144" max="16144" width="20.5" style="989" customWidth="1"/>
    <col min="16145" max="16145" width="22.375" style="989" customWidth="1"/>
    <col min="16146" max="16146" width="14.75" style="989" customWidth="1"/>
    <col min="16147" max="16384" width="12.75" style="989"/>
  </cols>
  <sheetData>
    <row r="2" spans="2:17" ht="20.100000000000001" customHeight="1">
      <c r="B2" s="995" t="s">
        <v>0</v>
      </c>
      <c r="C2" s="995"/>
      <c r="D2" s="995"/>
      <c r="E2" s="2" t="s">
        <v>7959</v>
      </c>
      <c r="G2" s="4" t="s">
        <v>2</v>
      </c>
      <c r="H2" s="5"/>
      <c r="I2" s="6"/>
      <c r="J2" s="990">
        <f>SUM(H:H)</f>
        <v>103406</v>
      </c>
      <c r="K2" s="2284"/>
    </row>
    <row r="3" spans="2:17" ht="20.100000000000001" customHeight="1">
      <c r="B3" s="995"/>
      <c r="C3" s="995"/>
      <c r="D3" s="995"/>
      <c r="E3" s="14" t="s">
        <v>7960</v>
      </c>
    </row>
    <row r="4" spans="2:17" ht="20.100000000000001" customHeight="1">
      <c r="B4" s="995" t="s">
        <v>5</v>
      </c>
      <c r="C4" s="995"/>
      <c r="D4" s="995"/>
      <c r="E4" s="14" t="s">
        <v>7961</v>
      </c>
      <c r="G4" s="2285"/>
      <c r="H4" s="2285"/>
      <c r="I4" s="2286"/>
      <c r="J4" s="2287"/>
      <c r="K4" s="2288"/>
    </row>
    <row r="5" spans="2:17" ht="20.100000000000001" customHeight="1">
      <c r="B5" s="995" t="s">
        <v>6</v>
      </c>
      <c r="C5" s="995"/>
      <c r="D5" s="995"/>
      <c r="E5" s="15"/>
      <c r="G5" s="2285"/>
      <c r="H5" s="2285"/>
      <c r="I5" s="2286"/>
      <c r="J5" s="2287"/>
      <c r="K5" s="2288"/>
    </row>
    <row r="6" spans="2:17" ht="20.100000000000001" customHeight="1">
      <c r="B6" s="995" t="s">
        <v>8</v>
      </c>
      <c r="C6" s="995"/>
      <c r="D6" s="995"/>
      <c r="E6" s="15"/>
      <c r="G6" s="2285"/>
      <c r="H6" s="2285"/>
      <c r="I6" s="2285"/>
      <c r="J6" s="2288"/>
      <c r="K6" s="2288"/>
    </row>
    <row r="8" spans="2:17" s="991" customFormat="1" ht="19.7" customHeight="1">
      <c r="B8" s="163" t="s">
        <v>9</v>
      </c>
      <c r="C8" s="163" t="s">
        <v>10</v>
      </c>
      <c r="D8" s="163" t="s">
        <v>11</v>
      </c>
      <c r="E8" s="276" t="s">
        <v>12</v>
      </c>
      <c r="F8" s="276" t="s">
        <v>2305</v>
      </c>
      <c r="G8" s="276" t="s">
        <v>14</v>
      </c>
      <c r="H8" s="997" t="s">
        <v>15</v>
      </c>
      <c r="I8" s="997" t="s">
        <v>16</v>
      </c>
      <c r="J8" s="276" t="s">
        <v>17</v>
      </c>
      <c r="K8" s="276" t="s">
        <v>18</v>
      </c>
      <c r="L8" s="276" t="s">
        <v>19</v>
      </c>
      <c r="M8" s="163" t="s">
        <v>20</v>
      </c>
      <c r="N8" s="163" t="s">
        <v>21</v>
      </c>
      <c r="O8" s="276" t="s">
        <v>22</v>
      </c>
      <c r="P8" s="998" t="s">
        <v>23</v>
      </c>
      <c r="Q8" s="999" t="s">
        <v>24</v>
      </c>
    </row>
    <row r="9" spans="2:17" s="991" customFormat="1" ht="19.5" customHeight="1">
      <c r="B9" s="163"/>
      <c r="C9" s="163"/>
      <c r="D9" s="163"/>
      <c r="E9" s="276"/>
      <c r="F9" s="276"/>
      <c r="G9" s="276"/>
      <c r="H9" s="514">
        <f>F9*G9</f>
        <v>0</v>
      </c>
      <c r="I9" s="997"/>
      <c r="J9" s="276"/>
      <c r="K9" s="276"/>
      <c r="L9" s="276"/>
      <c r="M9" s="163"/>
      <c r="N9" s="163"/>
      <c r="O9" s="276"/>
      <c r="P9" s="998"/>
      <c r="Q9" s="999"/>
    </row>
    <row r="10" spans="2:17" s="2286" customFormat="1" ht="19.7" customHeight="1">
      <c r="B10" s="2297"/>
      <c r="C10" s="466" t="s">
        <v>645</v>
      </c>
      <c r="D10" s="466" t="s">
        <v>645</v>
      </c>
      <c r="E10" s="311" t="s">
        <v>7962</v>
      </c>
      <c r="F10" s="465">
        <v>1</v>
      </c>
      <c r="G10" s="1026">
        <v>6400</v>
      </c>
      <c r="H10" s="1027">
        <f>F10*G10</f>
        <v>6400</v>
      </c>
      <c r="I10" s="465"/>
      <c r="J10" s="311" t="s">
        <v>7963</v>
      </c>
      <c r="K10" s="465"/>
      <c r="L10" s="465"/>
      <c r="M10" s="2298">
        <v>44810</v>
      </c>
      <c r="N10" s="466" t="s">
        <v>648</v>
      </c>
      <c r="O10" s="2298">
        <v>44825</v>
      </c>
      <c r="P10" s="2299"/>
      <c r="Q10" s="2300">
        <v>44825</v>
      </c>
    </row>
    <row r="11" spans="2:17" s="2286" customFormat="1">
      <c r="B11" s="2301"/>
      <c r="C11" s="466" t="s">
        <v>645</v>
      </c>
      <c r="D11" s="466" t="s">
        <v>645</v>
      </c>
      <c r="E11" s="311" t="s">
        <v>7964</v>
      </c>
      <c r="F11" s="465">
        <v>1</v>
      </c>
      <c r="G11" s="1026">
        <v>4100</v>
      </c>
      <c r="H11" s="1027">
        <f>F11*G11</f>
        <v>4100</v>
      </c>
      <c r="I11" s="465"/>
      <c r="J11" s="311" t="s">
        <v>7965</v>
      </c>
      <c r="K11" s="465"/>
      <c r="L11" s="465"/>
      <c r="M11" s="2298">
        <v>44810</v>
      </c>
      <c r="N11" s="466" t="s">
        <v>648</v>
      </c>
      <c r="O11" s="2298">
        <v>44825</v>
      </c>
      <c r="P11" s="2299"/>
      <c r="Q11" s="2300">
        <v>44825</v>
      </c>
    </row>
    <row r="12" spans="2:17" s="991" customFormat="1" ht="19.7" customHeight="1">
      <c r="B12" s="465"/>
      <c r="C12" s="163"/>
      <c r="D12" s="163"/>
      <c r="E12" s="483"/>
      <c r="F12" s="276"/>
      <c r="G12" s="487"/>
      <c r="H12" s="514">
        <f>F12*G12</f>
        <v>0</v>
      </c>
      <c r="I12" s="465"/>
      <c r="J12" s="483"/>
      <c r="K12" s="465"/>
      <c r="L12" s="276"/>
      <c r="M12" s="1016"/>
      <c r="N12" s="163"/>
      <c r="O12" s="1016"/>
      <c r="P12" s="998"/>
      <c r="Q12" s="999"/>
    </row>
    <row r="13" spans="2:17" s="991" customFormat="1" ht="19.7" customHeight="1">
      <c r="B13" s="466"/>
      <c r="C13" s="163" t="s">
        <v>178</v>
      </c>
      <c r="D13" s="163" t="s">
        <v>178</v>
      </c>
      <c r="E13" s="483" t="s">
        <v>7966</v>
      </c>
      <c r="F13" s="276">
        <v>2</v>
      </c>
      <c r="G13" s="487">
        <v>270</v>
      </c>
      <c r="H13" s="514">
        <f t="shared" ref="H13:H49" si="0">F13*G13</f>
        <v>540</v>
      </c>
      <c r="I13" s="466"/>
      <c r="J13" s="483" t="s">
        <v>243</v>
      </c>
      <c r="K13" s="466"/>
      <c r="L13" s="276"/>
      <c r="M13" s="1016">
        <v>44810</v>
      </c>
      <c r="N13" s="163" t="s">
        <v>648</v>
      </c>
      <c r="O13" s="1016">
        <v>44812</v>
      </c>
      <c r="P13" s="998"/>
      <c r="Q13" s="999">
        <v>44812</v>
      </c>
    </row>
    <row r="14" spans="2:17" ht="19.7" customHeight="1">
      <c r="B14" s="163"/>
      <c r="C14" s="163" t="s">
        <v>178</v>
      </c>
      <c r="D14" s="163" t="s">
        <v>178</v>
      </c>
      <c r="E14" s="3" t="s">
        <v>7967</v>
      </c>
      <c r="F14" s="17">
        <v>2</v>
      </c>
      <c r="G14" s="520">
        <v>1922</v>
      </c>
      <c r="H14" s="514">
        <f t="shared" si="0"/>
        <v>3844</v>
      </c>
      <c r="I14" s="18"/>
      <c r="J14" s="146" t="s">
        <v>7968</v>
      </c>
      <c r="K14" s="276"/>
      <c r="L14" s="276"/>
      <c r="M14" s="1016">
        <v>44810</v>
      </c>
      <c r="N14" s="163" t="s">
        <v>648</v>
      </c>
      <c r="O14" s="1016">
        <v>44812</v>
      </c>
      <c r="P14" s="1014"/>
      <c r="Q14" s="1015">
        <v>44812</v>
      </c>
    </row>
    <row r="15" spans="2:17" ht="19.7" customHeight="1">
      <c r="B15" s="163"/>
      <c r="C15" s="16"/>
      <c r="D15" s="16"/>
      <c r="E15" s="54"/>
      <c r="F15" s="17"/>
      <c r="G15" s="520"/>
      <c r="H15" s="514">
        <f t="shared" si="0"/>
        <v>0</v>
      </c>
      <c r="I15" s="18"/>
      <c r="J15" s="146"/>
      <c r="K15" s="276"/>
      <c r="L15" s="276"/>
      <c r="M15" s="998"/>
      <c r="N15" s="163"/>
      <c r="O15" s="1016"/>
      <c r="P15" s="1014"/>
      <c r="Q15" s="1015"/>
    </row>
    <row r="16" spans="2:17" ht="19.7" customHeight="1">
      <c r="B16" s="163"/>
      <c r="C16" s="16"/>
      <c r="D16" s="16"/>
      <c r="E16" s="54"/>
      <c r="F16" s="17"/>
      <c r="G16" s="520"/>
      <c r="H16" s="514">
        <f t="shared" si="0"/>
        <v>0</v>
      </c>
      <c r="I16" s="18"/>
      <c r="J16" s="146"/>
      <c r="K16" s="276"/>
      <c r="L16" s="276"/>
      <c r="M16" s="998"/>
      <c r="N16" s="163"/>
      <c r="O16" s="1016"/>
      <c r="P16" s="1014"/>
      <c r="Q16" s="1015"/>
    </row>
    <row r="17" spans="2:17" ht="19.7" customHeight="1">
      <c r="B17" s="2302"/>
      <c r="C17" s="16" t="s">
        <v>645</v>
      </c>
      <c r="D17" s="16" t="s">
        <v>645</v>
      </c>
      <c r="E17" s="54" t="s">
        <v>7969</v>
      </c>
      <c r="F17" s="17">
        <v>1</v>
      </c>
      <c r="G17" s="520">
        <v>4100</v>
      </c>
      <c r="H17" s="514">
        <f t="shared" si="0"/>
        <v>4100</v>
      </c>
      <c r="I17" s="18"/>
      <c r="J17" s="146" t="s">
        <v>7970</v>
      </c>
      <c r="K17" s="276"/>
      <c r="L17" s="276"/>
      <c r="M17" s="998">
        <v>44818</v>
      </c>
      <c r="N17" s="163" t="s">
        <v>648</v>
      </c>
      <c r="O17" s="1016">
        <v>44838</v>
      </c>
      <c r="P17" s="1014"/>
      <c r="Q17" s="1015"/>
    </row>
    <row r="18" spans="2:17" ht="19.7" customHeight="1">
      <c r="B18" s="2303"/>
      <c r="C18" s="16" t="s">
        <v>645</v>
      </c>
      <c r="D18" s="16" t="s">
        <v>645</v>
      </c>
      <c r="E18" s="54" t="s">
        <v>7971</v>
      </c>
      <c r="F18" s="17">
        <v>1</v>
      </c>
      <c r="G18" s="520">
        <v>7800</v>
      </c>
      <c r="H18" s="514">
        <f t="shared" si="0"/>
        <v>7800</v>
      </c>
      <c r="I18" s="18"/>
      <c r="J18" s="146" t="s">
        <v>7972</v>
      </c>
      <c r="K18" s="276"/>
      <c r="L18" s="276"/>
      <c r="M18" s="998">
        <v>44818</v>
      </c>
      <c r="N18" s="163" t="s">
        <v>648</v>
      </c>
      <c r="O18" s="1016">
        <v>44838</v>
      </c>
      <c r="P18" s="1014"/>
      <c r="Q18" s="1015"/>
    </row>
    <row r="19" spans="2:17" ht="19.7" customHeight="1">
      <c r="B19" s="2303"/>
      <c r="C19" s="16" t="s">
        <v>645</v>
      </c>
      <c r="D19" s="16" t="s">
        <v>645</v>
      </c>
      <c r="E19" s="54" t="s">
        <v>7973</v>
      </c>
      <c r="F19" s="17">
        <v>1</v>
      </c>
      <c r="G19" s="520">
        <v>19600</v>
      </c>
      <c r="H19" s="520">
        <f t="shared" si="0"/>
        <v>19600</v>
      </c>
      <c r="I19" s="18"/>
      <c r="J19" s="146" t="s">
        <v>181</v>
      </c>
      <c r="K19" s="276"/>
      <c r="L19" s="276"/>
      <c r="M19" s="998">
        <v>44818</v>
      </c>
      <c r="N19" s="163" t="s">
        <v>648</v>
      </c>
      <c r="O19" s="1016">
        <v>44838</v>
      </c>
      <c r="P19" s="1014"/>
      <c r="Q19" s="1015"/>
    </row>
    <row r="20" spans="2:17" ht="19.7" customHeight="1">
      <c r="B20" s="2304"/>
      <c r="C20" s="16" t="s">
        <v>645</v>
      </c>
      <c r="D20" s="16" t="s">
        <v>645</v>
      </c>
      <c r="E20" s="54" t="s">
        <v>7974</v>
      </c>
      <c r="F20" s="17">
        <v>1</v>
      </c>
      <c r="G20" s="520">
        <v>9500</v>
      </c>
      <c r="H20" s="520">
        <f t="shared" si="0"/>
        <v>9500</v>
      </c>
      <c r="I20" s="18"/>
      <c r="J20" s="146" t="s">
        <v>7975</v>
      </c>
      <c r="K20" s="276"/>
      <c r="L20" s="276"/>
      <c r="M20" s="998">
        <v>44818</v>
      </c>
      <c r="N20" s="163" t="s">
        <v>648</v>
      </c>
      <c r="O20" s="1016">
        <v>44838</v>
      </c>
      <c r="P20" s="1014"/>
      <c r="Q20" s="1015"/>
    </row>
    <row r="21" spans="2:17" ht="19.7" customHeight="1">
      <c r="B21" s="2305"/>
      <c r="C21" s="16"/>
      <c r="D21" s="16"/>
      <c r="E21" s="54"/>
      <c r="F21" s="17"/>
      <c r="G21" s="520"/>
      <c r="H21" s="520"/>
      <c r="I21" s="18"/>
      <c r="J21" s="146"/>
      <c r="K21" s="276"/>
      <c r="L21" s="276"/>
      <c r="M21" s="998"/>
      <c r="N21" s="163"/>
      <c r="O21" s="1016"/>
      <c r="P21" s="1014"/>
      <c r="Q21" s="1015"/>
    </row>
    <row r="22" spans="2:17" ht="19.7" customHeight="1">
      <c r="B22" s="2302"/>
      <c r="C22" s="16" t="s">
        <v>178</v>
      </c>
      <c r="D22" s="16" t="s">
        <v>178</v>
      </c>
      <c r="E22" s="54" t="s">
        <v>7976</v>
      </c>
      <c r="F22" s="17">
        <v>4</v>
      </c>
      <c r="G22" s="520">
        <v>570</v>
      </c>
      <c r="H22" s="520">
        <f t="shared" si="0"/>
        <v>2280</v>
      </c>
      <c r="I22" s="18"/>
      <c r="J22" s="146" t="s">
        <v>172</v>
      </c>
      <c r="K22" s="276"/>
      <c r="L22" s="276"/>
      <c r="M22" s="998">
        <v>44825</v>
      </c>
      <c r="N22" s="163" t="s">
        <v>648</v>
      </c>
      <c r="O22" s="1016">
        <v>44831</v>
      </c>
      <c r="P22" s="1014"/>
      <c r="Q22" s="1015">
        <v>44831</v>
      </c>
    </row>
    <row r="23" spans="2:17" ht="19.7" customHeight="1">
      <c r="B23" s="2303"/>
      <c r="C23" s="16" t="s">
        <v>178</v>
      </c>
      <c r="D23" s="16" t="s">
        <v>178</v>
      </c>
      <c r="E23" s="54" t="s">
        <v>7977</v>
      </c>
      <c r="F23" s="17">
        <v>1</v>
      </c>
      <c r="G23" s="520">
        <v>8980</v>
      </c>
      <c r="H23" s="520">
        <f t="shared" si="0"/>
        <v>8980</v>
      </c>
      <c r="I23" s="18"/>
      <c r="J23" s="146" t="s">
        <v>7978</v>
      </c>
      <c r="K23" s="276"/>
      <c r="L23" s="276"/>
      <c r="M23" s="998">
        <v>44825</v>
      </c>
      <c r="N23" s="163" t="s">
        <v>648</v>
      </c>
      <c r="O23" s="1016">
        <v>44831</v>
      </c>
      <c r="P23" s="1014"/>
      <c r="Q23" s="1015">
        <v>44831</v>
      </c>
    </row>
    <row r="24" spans="2:17" ht="19.7" customHeight="1">
      <c r="B24" s="2303"/>
      <c r="C24" s="16" t="s">
        <v>178</v>
      </c>
      <c r="D24" s="16" t="s">
        <v>178</v>
      </c>
      <c r="E24" s="54" t="s">
        <v>7979</v>
      </c>
      <c r="F24" s="17">
        <v>1</v>
      </c>
      <c r="G24" s="520">
        <v>3680</v>
      </c>
      <c r="H24" s="520">
        <f t="shared" si="0"/>
        <v>3680</v>
      </c>
      <c r="I24" s="18"/>
      <c r="J24" s="146" t="s">
        <v>7970</v>
      </c>
      <c r="K24" s="276"/>
      <c r="L24" s="276"/>
      <c r="M24" s="998">
        <v>44825</v>
      </c>
      <c r="N24" s="163" t="s">
        <v>648</v>
      </c>
      <c r="O24" s="1016">
        <v>44831</v>
      </c>
      <c r="P24" s="1014"/>
      <c r="Q24" s="1015">
        <v>44831</v>
      </c>
    </row>
    <row r="25" spans="2:17" ht="19.7" customHeight="1">
      <c r="B25" s="2303"/>
      <c r="C25" s="16" t="s">
        <v>178</v>
      </c>
      <c r="D25" s="16" t="s">
        <v>178</v>
      </c>
      <c r="E25" s="54" t="s">
        <v>356</v>
      </c>
      <c r="F25" s="17">
        <v>1</v>
      </c>
      <c r="G25" s="520">
        <v>5117</v>
      </c>
      <c r="H25" s="520">
        <f t="shared" si="0"/>
        <v>5117</v>
      </c>
      <c r="I25" s="18"/>
      <c r="J25" s="146" t="s">
        <v>7980</v>
      </c>
      <c r="K25" s="276"/>
      <c r="L25" s="276"/>
      <c r="M25" s="998">
        <v>44825</v>
      </c>
      <c r="N25" s="163" t="s">
        <v>648</v>
      </c>
      <c r="O25" s="1016">
        <v>44831</v>
      </c>
      <c r="P25" s="1014"/>
      <c r="Q25" s="1015">
        <v>44831</v>
      </c>
    </row>
    <row r="26" spans="2:17" ht="19.7" customHeight="1">
      <c r="B26" s="2303"/>
      <c r="C26" s="163" t="s">
        <v>178</v>
      </c>
      <c r="D26" s="163" t="s">
        <v>178</v>
      </c>
      <c r="E26" s="486" t="s">
        <v>5018</v>
      </c>
      <c r="F26" s="276">
        <v>1</v>
      </c>
      <c r="G26" s="487">
        <v>6365</v>
      </c>
      <c r="H26" s="514">
        <f>F26*G26</f>
        <v>6365</v>
      </c>
      <c r="I26" s="997"/>
      <c r="J26" s="483" t="s">
        <v>367</v>
      </c>
      <c r="K26" s="276"/>
      <c r="L26" s="276"/>
      <c r="M26" s="998">
        <v>44825</v>
      </c>
      <c r="N26" s="163" t="s">
        <v>648</v>
      </c>
      <c r="O26" s="1016">
        <v>44831</v>
      </c>
      <c r="P26" s="1014"/>
      <c r="Q26" s="1015">
        <v>44831</v>
      </c>
    </row>
    <row r="27" spans="2:17" ht="19.7" customHeight="1">
      <c r="B27" s="2303"/>
      <c r="C27" s="16" t="s">
        <v>178</v>
      </c>
      <c r="D27" s="16" t="s">
        <v>178</v>
      </c>
      <c r="E27" s="54" t="s">
        <v>7981</v>
      </c>
      <c r="F27" s="17">
        <v>1</v>
      </c>
      <c r="G27" s="520">
        <v>4239</v>
      </c>
      <c r="H27" s="520">
        <f>F27*G27</f>
        <v>4239</v>
      </c>
      <c r="I27" s="18"/>
      <c r="J27" s="146" t="s">
        <v>7982</v>
      </c>
      <c r="K27" s="276"/>
      <c r="L27" s="276"/>
      <c r="M27" s="998">
        <v>44825</v>
      </c>
      <c r="N27" s="163" t="s">
        <v>648</v>
      </c>
      <c r="O27" s="1016">
        <v>44831</v>
      </c>
      <c r="P27" s="1014"/>
      <c r="Q27" s="1015">
        <v>44831</v>
      </c>
    </row>
    <row r="28" spans="2:17" ht="19.7" customHeight="1">
      <c r="B28" s="2303"/>
      <c r="C28" s="16" t="s">
        <v>178</v>
      </c>
      <c r="D28" s="16" t="s">
        <v>178</v>
      </c>
      <c r="E28" s="54" t="s">
        <v>7983</v>
      </c>
      <c r="F28" s="17">
        <v>1</v>
      </c>
      <c r="G28" s="520">
        <v>733</v>
      </c>
      <c r="H28" s="520">
        <f t="shared" si="0"/>
        <v>733</v>
      </c>
      <c r="I28" s="18"/>
      <c r="J28" s="146" t="s">
        <v>2189</v>
      </c>
      <c r="K28" s="276"/>
      <c r="L28" s="276"/>
      <c r="M28" s="998">
        <v>44825</v>
      </c>
      <c r="N28" s="163" t="s">
        <v>648</v>
      </c>
      <c r="O28" s="1016">
        <v>44831</v>
      </c>
      <c r="P28" s="1014"/>
      <c r="Q28" s="1015">
        <v>44831</v>
      </c>
    </row>
    <row r="29" spans="2:17" ht="19.7" customHeight="1">
      <c r="B29" s="2303"/>
      <c r="C29" s="16" t="s">
        <v>178</v>
      </c>
      <c r="D29" s="16" t="s">
        <v>178</v>
      </c>
      <c r="E29" s="54" t="s">
        <v>7984</v>
      </c>
      <c r="F29" s="17">
        <v>4</v>
      </c>
      <c r="G29" s="520">
        <v>600</v>
      </c>
      <c r="H29" s="520">
        <f t="shared" si="0"/>
        <v>2400</v>
      </c>
      <c r="I29" s="18"/>
      <c r="J29" s="146" t="s">
        <v>1877</v>
      </c>
      <c r="K29" s="276"/>
      <c r="L29" s="276"/>
      <c r="M29" s="998">
        <v>44825</v>
      </c>
      <c r="N29" s="163" t="s">
        <v>648</v>
      </c>
      <c r="O29" s="1016">
        <v>44831</v>
      </c>
      <c r="P29" s="1014"/>
      <c r="Q29" s="1015">
        <v>44831</v>
      </c>
    </row>
    <row r="30" spans="2:17" ht="19.7" customHeight="1">
      <c r="B30" s="2304"/>
      <c r="C30" s="16" t="s">
        <v>178</v>
      </c>
      <c r="D30" s="16" t="s">
        <v>178</v>
      </c>
      <c r="E30" s="54" t="s">
        <v>7985</v>
      </c>
      <c r="F30" s="17">
        <v>1</v>
      </c>
      <c r="G30" s="520">
        <v>958</v>
      </c>
      <c r="H30" s="520">
        <f t="shared" si="0"/>
        <v>958</v>
      </c>
      <c r="I30" s="18"/>
      <c r="J30" s="146" t="s">
        <v>137</v>
      </c>
      <c r="K30" s="276"/>
      <c r="L30" s="276"/>
      <c r="M30" s="998">
        <v>44825</v>
      </c>
      <c r="N30" s="163" t="s">
        <v>648</v>
      </c>
      <c r="O30" s="1016">
        <v>44831</v>
      </c>
      <c r="P30" s="1014"/>
      <c r="Q30" s="1015">
        <v>44831</v>
      </c>
    </row>
    <row r="31" spans="2:17">
      <c r="B31" s="1440"/>
      <c r="C31" s="163" t="s">
        <v>7986</v>
      </c>
      <c r="D31" s="163" t="s">
        <v>943</v>
      </c>
      <c r="E31" s="483">
        <v>11.6</v>
      </c>
      <c r="F31" s="276">
        <v>1</v>
      </c>
      <c r="G31" s="487">
        <v>11800</v>
      </c>
      <c r="H31" s="514">
        <f>F31*G31</f>
        <v>11800</v>
      </c>
      <c r="I31" s="465"/>
      <c r="J31" s="483" t="s">
        <v>7987</v>
      </c>
      <c r="K31" s="2306"/>
      <c r="L31" s="276"/>
      <c r="M31" s="998"/>
      <c r="N31" s="163"/>
      <c r="O31" s="2307">
        <v>44831</v>
      </c>
      <c r="P31" s="1014">
        <v>44830</v>
      </c>
      <c r="Q31" s="1015">
        <v>44830</v>
      </c>
    </row>
    <row r="32" spans="2:17" ht="19.7" customHeight="1">
      <c r="B32" s="1032"/>
      <c r="C32" s="163"/>
      <c r="D32" s="163"/>
      <c r="E32" s="483"/>
      <c r="F32" s="276"/>
      <c r="G32" s="487"/>
      <c r="H32" s="520">
        <f t="shared" si="0"/>
        <v>0</v>
      </c>
      <c r="I32" s="310"/>
      <c r="J32" s="483"/>
      <c r="K32" s="2306"/>
      <c r="L32" s="276"/>
      <c r="M32" s="998"/>
      <c r="N32" s="163"/>
      <c r="O32" s="1016"/>
      <c r="P32" s="1014"/>
      <c r="Q32" s="1015"/>
    </row>
    <row r="33" spans="2:17" s="2316" customFormat="1" ht="19.7" customHeight="1">
      <c r="B33" s="2308" t="s">
        <v>7988</v>
      </c>
      <c r="C33" s="913" t="s">
        <v>178</v>
      </c>
      <c r="D33" s="913" t="s">
        <v>178</v>
      </c>
      <c r="E33" s="305" t="s">
        <v>7989</v>
      </c>
      <c r="F33" s="837">
        <v>10</v>
      </c>
      <c r="G33" s="2309">
        <v>97</v>
      </c>
      <c r="H33" s="831">
        <f t="shared" si="0"/>
        <v>970</v>
      </c>
      <c r="I33" s="2310"/>
      <c r="J33" s="305" t="s">
        <v>7990</v>
      </c>
      <c r="K33" s="2311"/>
      <c r="L33" s="837"/>
      <c r="M33" s="2312">
        <v>44893</v>
      </c>
      <c r="N33" s="913" t="s">
        <v>648</v>
      </c>
      <c r="O33" s="2313">
        <v>44894</v>
      </c>
      <c r="P33" s="2314"/>
      <c r="Q33" s="2315"/>
    </row>
    <row r="34" spans="2:17" ht="19.7" customHeight="1">
      <c r="B34" s="1032"/>
      <c r="C34" s="163"/>
      <c r="D34" s="163"/>
      <c r="E34" s="483"/>
      <c r="F34" s="276"/>
      <c r="G34" s="487"/>
      <c r="H34" s="520">
        <f t="shared" si="0"/>
        <v>0</v>
      </c>
      <c r="I34" s="310"/>
      <c r="J34" s="483"/>
      <c r="K34" s="2306"/>
      <c r="L34" s="276"/>
      <c r="M34" s="998"/>
      <c r="N34" s="163"/>
      <c r="O34" s="1016"/>
      <c r="P34" s="1014"/>
      <c r="Q34" s="1015"/>
    </row>
    <row r="35" spans="2:17" ht="19.7" customHeight="1">
      <c r="B35" s="1032"/>
      <c r="C35" s="163"/>
      <c r="D35" s="163"/>
      <c r="E35" s="483"/>
      <c r="F35" s="276"/>
      <c r="G35" s="487"/>
      <c r="H35" s="520">
        <f t="shared" si="0"/>
        <v>0</v>
      </c>
      <c r="I35" s="310"/>
      <c r="J35" s="483"/>
      <c r="K35" s="2306"/>
      <c r="L35" s="276"/>
      <c r="M35" s="998"/>
      <c r="N35" s="163"/>
      <c r="O35" s="1016"/>
      <c r="P35" s="1014"/>
      <c r="Q35" s="1015"/>
    </row>
    <row r="36" spans="2:17" ht="19.7" customHeight="1">
      <c r="B36" s="1032"/>
      <c r="C36" s="163"/>
      <c r="D36" s="163"/>
      <c r="E36" s="483"/>
      <c r="F36" s="276"/>
      <c r="G36" s="487"/>
      <c r="H36" s="520">
        <f t="shared" si="0"/>
        <v>0</v>
      </c>
      <c r="I36" s="310"/>
      <c r="J36" s="483"/>
      <c r="K36" s="2306"/>
      <c r="L36" s="276"/>
      <c r="M36" s="998"/>
      <c r="N36" s="163"/>
      <c r="O36" s="1016"/>
      <c r="P36" s="1014"/>
      <c r="Q36" s="1015"/>
    </row>
    <row r="37" spans="2:17" ht="19.7" customHeight="1">
      <c r="B37" s="1032"/>
      <c r="C37" s="163"/>
      <c r="D37" s="163"/>
      <c r="E37" s="483"/>
      <c r="F37" s="276"/>
      <c r="G37" s="487"/>
      <c r="H37" s="520">
        <f t="shared" si="0"/>
        <v>0</v>
      </c>
      <c r="I37" s="310"/>
      <c r="J37" s="483"/>
      <c r="K37" s="2306"/>
      <c r="L37" s="276"/>
      <c r="M37" s="998"/>
      <c r="N37" s="163"/>
      <c r="O37" s="1016"/>
      <c r="P37" s="1014"/>
      <c r="Q37" s="1015"/>
    </row>
    <row r="38" spans="2:17" ht="19.7" customHeight="1">
      <c r="B38" s="1032"/>
      <c r="C38" s="163"/>
      <c r="D38" s="163"/>
      <c r="E38" s="483"/>
      <c r="F38" s="276"/>
      <c r="G38" s="487"/>
      <c r="H38" s="520">
        <f t="shared" si="0"/>
        <v>0</v>
      </c>
      <c r="I38" s="310"/>
      <c r="J38" s="483"/>
      <c r="K38" s="2306"/>
      <c r="L38" s="276"/>
      <c r="M38" s="998"/>
      <c r="N38" s="163"/>
      <c r="O38" s="1016"/>
      <c r="P38" s="1014"/>
      <c r="Q38" s="1015"/>
    </row>
    <row r="39" spans="2:17" ht="19.7" customHeight="1">
      <c r="B39" s="1032"/>
      <c r="C39" s="163"/>
      <c r="D39" s="163"/>
      <c r="E39" s="483"/>
      <c r="F39" s="276"/>
      <c r="G39" s="487"/>
      <c r="H39" s="520">
        <f t="shared" si="0"/>
        <v>0</v>
      </c>
      <c r="I39" s="310"/>
      <c r="J39" s="483"/>
      <c r="K39" s="2306"/>
      <c r="L39" s="276"/>
      <c r="M39" s="998"/>
      <c r="N39" s="163"/>
      <c r="O39" s="1016"/>
      <c r="P39" s="1014"/>
      <c r="Q39" s="1015"/>
    </row>
    <row r="40" spans="2:17" ht="19.7" customHeight="1">
      <c r="B40" s="1032"/>
      <c r="C40" s="163"/>
      <c r="D40" s="163"/>
      <c r="E40" s="483"/>
      <c r="F40" s="276"/>
      <c r="G40" s="487"/>
      <c r="H40" s="520">
        <f t="shared" si="0"/>
        <v>0</v>
      </c>
      <c r="I40" s="310"/>
      <c r="J40" s="483"/>
      <c r="K40" s="2306"/>
      <c r="L40" s="276"/>
      <c r="M40" s="998"/>
      <c r="N40" s="163"/>
      <c r="O40" s="1016"/>
      <c r="P40" s="1014"/>
      <c r="Q40" s="1015"/>
    </row>
    <row r="41" spans="2:17" ht="19.7" customHeight="1">
      <c r="B41" s="1032"/>
      <c r="C41" s="163"/>
      <c r="D41" s="163"/>
      <c r="E41" s="483"/>
      <c r="F41" s="276"/>
      <c r="G41" s="487"/>
      <c r="H41" s="520">
        <f t="shared" si="0"/>
        <v>0</v>
      </c>
      <c r="I41" s="310"/>
      <c r="J41" s="483"/>
      <c r="K41" s="2306"/>
      <c r="L41" s="276"/>
      <c r="M41" s="998"/>
      <c r="N41" s="163"/>
      <c r="O41" s="1016"/>
      <c r="P41" s="1014"/>
      <c r="Q41" s="1015"/>
    </row>
    <row r="42" spans="2:17" ht="19.7" customHeight="1">
      <c r="B42" s="1032"/>
      <c r="C42" s="163"/>
      <c r="D42" s="163"/>
      <c r="E42" s="483"/>
      <c r="F42" s="276"/>
      <c r="G42" s="487"/>
      <c r="H42" s="520">
        <f t="shared" si="0"/>
        <v>0</v>
      </c>
      <c r="I42" s="310"/>
      <c r="J42" s="483"/>
      <c r="K42" s="2306"/>
      <c r="L42" s="276"/>
      <c r="M42" s="998"/>
      <c r="N42" s="163"/>
      <c r="O42" s="1016"/>
      <c r="P42" s="1014"/>
      <c r="Q42" s="1015"/>
    </row>
    <row r="43" spans="2:17" ht="19.7" customHeight="1">
      <c r="B43" s="1032"/>
      <c r="C43" s="163"/>
      <c r="D43" s="163"/>
      <c r="E43" s="483"/>
      <c r="F43" s="276"/>
      <c r="G43" s="487"/>
      <c r="H43" s="520">
        <f t="shared" si="0"/>
        <v>0</v>
      </c>
      <c r="I43" s="310"/>
      <c r="J43" s="483"/>
      <c r="K43" s="2306"/>
      <c r="L43" s="276"/>
      <c r="M43" s="998"/>
      <c r="N43" s="163"/>
      <c r="O43" s="1016"/>
      <c r="P43" s="1014"/>
      <c r="Q43" s="1015"/>
    </row>
    <row r="44" spans="2:17" ht="19.7" customHeight="1">
      <c r="B44" s="1032"/>
      <c r="C44" s="163"/>
      <c r="D44" s="163"/>
      <c r="E44" s="483"/>
      <c r="F44" s="276"/>
      <c r="G44" s="487"/>
      <c r="H44" s="520">
        <f t="shared" si="0"/>
        <v>0</v>
      </c>
      <c r="I44" s="310"/>
      <c r="J44" s="483"/>
      <c r="K44" s="2306"/>
      <c r="L44" s="276"/>
      <c r="M44" s="998"/>
      <c r="N44" s="163"/>
      <c r="O44" s="1016"/>
      <c r="P44" s="1014"/>
      <c r="Q44" s="1015"/>
    </row>
    <row r="45" spans="2:17" ht="19.7" customHeight="1">
      <c r="B45" s="1032"/>
      <c r="C45" s="163"/>
      <c r="D45" s="163"/>
      <c r="E45" s="483"/>
      <c r="F45" s="276"/>
      <c r="G45" s="487"/>
      <c r="H45" s="520">
        <f t="shared" si="0"/>
        <v>0</v>
      </c>
      <c r="I45" s="310"/>
      <c r="J45" s="483"/>
      <c r="K45" s="2306"/>
      <c r="L45" s="276"/>
      <c r="M45" s="998"/>
      <c r="N45" s="163"/>
      <c r="O45" s="1016"/>
      <c r="P45" s="1014"/>
      <c r="Q45" s="1015"/>
    </row>
    <row r="46" spans="2:17" ht="19.7" customHeight="1">
      <c r="B46" s="163"/>
      <c r="C46" s="16"/>
      <c r="D46" s="16"/>
      <c r="E46" s="54"/>
      <c r="F46" s="17"/>
      <c r="G46" s="520"/>
      <c r="H46" s="520">
        <f t="shared" si="0"/>
        <v>0</v>
      </c>
      <c r="I46" s="18"/>
      <c r="J46" s="146"/>
      <c r="K46" s="276"/>
      <c r="L46" s="276"/>
      <c r="M46" s="998"/>
      <c r="N46" s="163"/>
      <c r="O46" s="1016"/>
      <c r="P46" s="1014"/>
      <c r="Q46" s="1015"/>
    </row>
    <row r="47" spans="2:17" ht="19.7" customHeight="1">
      <c r="B47" s="163"/>
      <c r="C47" s="16"/>
      <c r="D47" s="16"/>
      <c r="E47" s="54"/>
      <c r="F47" s="17"/>
      <c r="G47" s="520"/>
      <c r="H47" s="520">
        <f t="shared" si="0"/>
        <v>0</v>
      </c>
      <c r="I47" s="18"/>
      <c r="J47" s="146"/>
      <c r="K47" s="276"/>
      <c r="L47" s="276"/>
      <c r="M47" s="998"/>
      <c r="N47" s="163"/>
      <c r="O47" s="1016"/>
      <c r="P47" s="1014"/>
      <c r="Q47" s="1015"/>
    </row>
    <row r="48" spans="2:17" ht="19.7" customHeight="1">
      <c r="B48" s="163"/>
      <c r="C48" s="16"/>
      <c r="D48" s="16"/>
      <c r="E48" s="54"/>
      <c r="F48" s="17"/>
      <c r="G48" s="520"/>
      <c r="H48" s="520">
        <f t="shared" si="0"/>
        <v>0</v>
      </c>
      <c r="I48" s="18"/>
      <c r="J48" s="146"/>
      <c r="K48" s="276"/>
      <c r="L48" s="276"/>
      <c r="M48" s="998"/>
      <c r="N48" s="163"/>
      <c r="O48" s="1016"/>
      <c r="P48" s="1014"/>
      <c r="Q48" s="1015"/>
    </row>
    <row r="49" spans="2:17" ht="19.7" customHeight="1">
      <c r="B49" s="163"/>
      <c r="C49" s="16"/>
      <c r="D49" s="16"/>
      <c r="E49" s="54"/>
      <c r="F49" s="17"/>
      <c r="G49" s="520"/>
      <c r="H49" s="520">
        <f t="shared" si="0"/>
        <v>0</v>
      </c>
      <c r="I49" s="18"/>
      <c r="J49" s="146"/>
      <c r="K49" s="276"/>
      <c r="L49" s="276"/>
      <c r="M49" s="998"/>
      <c r="N49" s="163"/>
      <c r="O49" s="1016"/>
      <c r="P49" s="1014"/>
      <c r="Q49" s="1015"/>
    </row>
  </sheetData>
  <mergeCells count="9">
    <mergeCell ref="B10:B11"/>
    <mergeCell ref="B17:B20"/>
    <mergeCell ref="B22:B30"/>
    <mergeCell ref="B2:D2"/>
    <mergeCell ref="G2:I2"/>
    <mergeCell ref="B3:D3"/>
    <mergeCell ref="B4:D4"/>
    <mergeCell ref="B5:D5"/>
    <mergeCell ref="B6:D6"/>
  </mergeCells>
  <phoneticPr fontId="3"/>
  <pageMargins left="0.7" right="0.7" top="0.75" bottom="0.75" header="0.3" footer="0.3"/>
  <pageSetup paperSize="9" orientation="portrait" r:id="rId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80E80-AA92-4FB1-A1C5-AC1975CF6BED}">
  <dimension ref="A2:F6"/>
  <sheetViews>
    <sheetView workbookViewId="0">
      <selection activeCell="F3" sqref="F3"/>
    </sheetView>
  </sheetViews>
  <sheetFormatPr defaultRowHeight="18.75"/>
  <cols>
    <col min="1" max="1" width="8" style="3" customWidth="1"/>
    <col min="2" max="2" width="4.875" style="3" bestFit="1" customWidth="1"/>
    <col min="3" max="3" width="25.125" style="3" customWidth="1"/>
    <col min="4" max="4" width="36.75" style="3" bestFit="1" customWidth="1"/>
    <col min="5" max="5" width="8.375" style="3" bestFit="1" customWidth="1"/>
    <col min="6" max="6" width="22.375" style="3" customWidth="1"/>
    <col min="7" max="256" width="9" style="3"/>
    <col min="257" max="257" width="8" style="3" customWidth="1"/>
    <col min="258" max="258" width="4.875" style="3" bestFit="1" customWidth="1"/>
    <col min="259" max="259" width="25.125" style="3" customWidth="1"/>
    <col min="260" max="260" width="36.75" style="3" bestFit="1" customWidth="1"/>
    <col min="261" max="261" width="8.375" style="3" bestFit="1" customWidth="1"/>
    <col min="262" max="262" width="22.375" style="3" customWidth="1"/>
    <col min="263" max="512" width="9" style="3"/>
    <col min="513" max="513" width="8" style="3" customWidth="1"/>
    <col min="514" max="514" width="4.875" style="3" bestFit="1" customWidth="1"/>
    <col min="515" max="515" width="25.125" style="3" customWidth="1"/>
    <col min="516" max="516" width="36.75" style="3" bestFit="1" customWidth="1"/>
    <col min="517" max="517" width="8.375" style="3" bestFit="1" customWidth="1"/>
    <col min="518" max="518" width="22.375" style="3" customWidth="1"/>
    <col min="519" max="768" width="9" style="3"/>
    <col min="769" max="769" width="8" style="3" customWidth="1"/>
    <col min="770" max="770" width="4.875" style="3" bestFit="1" customWidth="1"/>
    <col min="771" max="771" width="25.125" style="3" customWidth="1"/>
    <col min="772" max="772" width="36.75" style="3" bestFit="1" customWidth="1"/>
    <col min="773" max="773" width="8.375" style="3" bestFit="1" customWidth="1"/>
    <col min="774" max="774" width="22.375" style="3" customWidth="1"/>
    <col min="775" max="1024" width="9" style="3"/>
    <col min="1025" max="1025" width="8" style="3" customWidth="1"/>
    <col min="1026" max="1026" width="4.875" style="3" bestFit="1" customWidth="1"/>
    <col min="1027" max="1027" width="25.125" style="3" customWidth="1"/>
    <col min="1028" max="1028" width="36.75" style="3" bestFit="1" customWidth="1"/>
    <col min="1029" max="1029" width="8.375" style="3" bestFit="1" customWidth="1"/>
    <col min="1030" max="1030" width="22.375" style="3" customWidth="1"/>
    <col min="1031" max="1280" width="9" style="3"/>
    <col min="1281" max="1281" width="8" style="3" customWidth="1"/>
    <col min="1282" max="1282" width="4.875" style="3" bestFit="1" customWidth="1"/>
    <col min="1283" max="1283" width="25.125" style="3" customWidth="1"/>
    <col min="1284" max="1284" width="36.75" style="3" bestFit="1" customWidth="1"/>
    <col min="1285" max="1285" width="8.375" style="3" bestFit="1" customWidth="1"/>
    <col min="1286" max="1286" width="22.375" style="3" customWidth="1"/>
    <col min="1287" max="1536" width="9" style="3"/>
    <col min="1537" max="1537" width="8" style="3" customWidth="1"/>
    <col min="1538" max="1538" width="4.875" style="3" bestFit="1" customWidth="1"/>
    <col min="1539" max="1539" width="25.125" style="3" customWidth="1"/>
    <col min="1540" max="1540" width="36.75" style="3" bestFit="1" customWidth="1"/>
    <col min="1541" max="1541" width="8.375" style="3" bestFit="1" customWidth="1"/>
    <col min="1542" max="1542" width="22.375" style="3" customWidth="1"/>
    <col min="1543" max="1792" width="9" style="3"/>
    <col min="1793" max="1793" width="8" style="3" customWidth="1"/>
    <col min="1794" max="1794" width="4.875" style="3" bestFit="1" customWidth="1"/>
    <col min="1795" max="1795" width="25.125" style="3" customWidth="1"/>
    <col min="1796" max="1796" width="36.75" style="3" bestFit="1" customWidth="1"/>
    <col min="1797" max="1797" width="8.375" style="3" bestFit="1" customWidth="1"/>
    <col min="1798" max="1798" width="22.375" style="3" customWidth="1"/>
    <col min="1799" max="2048" width="9" style="3"/>
    <col min="2049" max="2049" width="8" style="3" customWidth="1"/>
    <col min="2050" max="2050" width="4.875" style="3" bestFit="1" customWidth="1"/>
    <col min="2051" max="2051" width="25.125" style="3" customWidth="1"/>
    <col min="2052" max="2052" width="36.75" style="3" bestFit="1" customWidth="1"/>
    <col min="2053" max="2053" width="8.375" style="3" bestFit="1" customWidth="1"/>
    <col min="2054" max="2054" width="22.375" style="3" customWidth="1"/>
    <col min="2055" max="2304" width="9" style="3"/>
    <col min="2305" max="2305" width="8" style="3" customWidth="1"/>
    <col min="2306" max="2306" width="4.875" style="3" bestFit="1" customWidth="1"/>
    <col min="2307" max="2307" width="25.125" style="3" customWidth="1"/>
    <col min="2308" max="2308" width="36.75" style="3" bestFit="1" customWidth="1"/>
    <col min="2309" max="2309" width="8.375" style="3" bestFit="1" customWidth="1"/>
    <col min="2310" max="2310" width="22.375" style="3" customWidth="1"/>
    <col min="2311" max="2560" width="9" style="3"/>
    <col min="2561" max="2561" width="8" style="3" customWidth="1"/>
    <col min="2562" max="2562" width="4.875" style="3" bestFit="1" customWidth="1"/>
    <col min="2563" max="2563" width="25.125" style="3" customWidth="1"/>
    <col min="2564" max="2564" width="36.75" style="3" bestFit="1" customWidth="1"/>
    <col min="2565" max="2565" width="8.375" style="3" bestFit="1" customWidth="1"/>
    <col min="2566" max="2566" width="22.375" style="3" customWidth="1"/>
    <col min="2567" max="2816" width="9" style="3"/>
    <col min="2817" max="2817" width="8" style="3" customWidth="1"/>
    <col min="2818" max="2818" width="4.875" style="3" bestFit="1" customWidth="1"/>
    <col min="2819" max="2819" width="25.125" style="3" customWidth="1"/>
    <col min="2820" max="2820" width="36.75" style="3" bestFit="1" customWidth="1"/>
    <col min="2821" max="2821" width="8.375" style="3" bestFit="1" customWidth="1"/>
    <col min="2822" max="2822" width="22.375" style="3" customWidth="1"/>
    <col min="2823" max="3072" width="9" style="3"/>
    <col min="3073" max="3073" width="8" style="3" customWidth="1"/>
    <col min="3074" max="3074" width="4.875" style="3" bestFit="1" customWidth="1"/>
    <col min="3075" max="3075" width="25.125" style="3" customWidth="1"/>
    <col min="3076" max="3076" width="36.75" style="3" bestFit="1" customWidth="1"/>
    <col min="3077" max="3077" width="8.375" style="3" bestFit="1" customWidth="1"/>
    <col min="3078" max="3078" width="22.375" style="3" customWidth="1"/>
    <col min="3079" max="3328" width="9" style="3"/>
    <col min="3329" max="3329" width="8" style="3" customWidth="1"/>
    <col min="3330" max="3330" width="4.875" style="3" bestFit="1" customWidth="1"/>
    <col min="3331" max="3331" width="25.125" style="3" customWidth="1"/>
    <col min="3332" max="3332" width="36.75" style="3" bestFit="1" customWidth="1"/>
    <col min="3333" max="3333" width="8.375" style="3" bestFit="1" customWidth="1"/>
    <col min="3334" max="3334" width="22.375" style="3" customWidth="1"/>
    <col min="3335" max="3584" width="9" style="3"/>
    <col min="3585" max="3585" width="8" style="3" customWidth="1"/>
    <col min="3586" max="3586" width="4.875" style="3" bestFit="1" customWidth="1"/>
    <col min="3587" max="3587" width="25.125" style="3" customWidth="1"/>
    <col min="3588" max="3588" width="36.75" style="3" bestFit="1" customWidth="1"/>
    <col min="3589" max="3589" width="8.375" style="3" bestFit="1" customWidth="1"/>
    <col min="3590" max="3590" width="22.375" style="3" customWidth="1"/>
    <col min="3591" max="3840" width="9" style="3"/>
    <col min="3841" max="3841" width="8" style="3" customWidth="1"/>
    <col min="3842" max="3842" width="4.875" style="3" bestFit="1" customWidth="1"/>
    <col min="3843" max="3843" width="25.125" style="3" customWidth="1"/>
    <col min="3844" max="3844" width="36.75" style="3" bestFit="1" customWidth="1"/>
    <col min="3845" max="3845" width="8.375" style="3" bestFit="1" customWidth="1"/>
    <col min="3846" max="3846" width="22.375" style="3" customWidth="1"/>
    <col min="3847" max="4096" width="9" style="3"/>
    <col min="4097" max="4097" width="8" style="3" customWidth="1"/>
    <col min="4098" max="4098" width="4.875" style="3" bestFit="1" customWidth="1"/>
    <col min="4099" max="4099" width="25.125" style="3" customWidth="1"/>
    <col min="4100" max="4100" width="36.75" style="3" bestFit="1" customWidth="1"/>
    <col min="4101" max="4101" width="8.375" style="3" bestFit="1" customWidth="1"/>
    <col min="4102" max="4102" width="22.375" style="3" customWidth="1"/>
    <col min="4103" max="4352" width="9" style="3"/>
    <col min="4353" max="4353" width="8" style="3" customWidth="1"/>
    <col min="4354" max="4354" width="4.875" style="3" bestFit="1" customWidth="1"/>
    <col min="4355" max="4355" width="25.125" style="3" customWidth="1"/>
    <col min="4356" max="4356" width="36.75" style="3" bestFit="1" customWidth="1"/>
    <col min="4357" max="4357" width="8.375" style="3" bestFit="1" customWidth="1"/>
    <col min="4358" max="4358" width="22.375" style="3" customWidth="1"/>
    <col min="4359" max="4608" width="9" style="3"/>
    <col min="4609" max="4609" width="8" style="3" customWidth="1"/>
    <col min="4610" max="4610" width="4.875" style="3" bestFit="1" customWidth="1"/>
    <col min="4611" max="4611" width="25.125" style="3" customWidth="1"/>
    <col min="4612" max="4612" width="36.75" style="3" bestFit="1" customWidth="1"/>
    <col min="4613" max="4613" width="8.375" style="3" bestFit="1" customWidth="1"/>
    <col min="4614" max="4614" width="22.375" style="3" customWidth="1"/>
    <col min="4615" max="4864" width="9" style="3"/>
    <col min="4865" max="4865" width="8" style="3" customWidth="1"/>
    <col min="4866" max="4866" width="4.875" style="3" bestFit="1" customWidth="1"/>
    <col min="4867" max="4867" width="25.125" style="3" customWidth="1"/>
    <col min="4868" max="4868" width="36.75" style="3" bestFit="1" customWidth="1"/>
    <col min="4869" max="4869" width="8.375" style="3" bestFit="1" customWidth="1"/>
    <col min="4870" max="4870" width="22.375" style="3" customWidth="1"/>
    <col min="4871" max="5120" width="9" style="3"/>
    <col min="5121" max="5121" width="8" style="3" customWidth="1"/>
    <col min="5122" max="5122" width="4.875" style="3" bestFit="1" customWidth="1"/>
    <col min="5123" max="5123" width="25.125" style="3" customWidth="1"/>
    <col min="5124" max="5124" width="36.75" style="3" bestFit="1" customWidth="1"/>
    <col min="5125" max="5125" width="8.375" style="3" bestFit="1" customWidth="1"/>
    <col min="5126" max="5126" width="22.375" style="3" customWidth="1"/>
    <col min="5127" max="5376" width="9" style="3"/>
    <col min="5377" max="5377" width="8" style="3" customWidth="1"/>
    <col min="5378" max="5378" width="4.875" style="3" bestFit="1" customWidth="1"/>
    <col min="5379" max="5379" width="25.125" style="3" customWidth="1"/>
    <col min="5380" max="5380" width="36.75" style="3" bestFit="1" customWidth="1"/>
    <col min="5381" max="5381" width="8.375" style="3" bestFit="1" customWidth="1"/>
    <col min="5382" max="5382" width="22.375" style="3" customWidth="1"/>
    <col min="5383" max="5632" width="9" style="3"/>
    <col min="5633" max="5633" width="8" style="3" customWidth="1"/>
    <col min="5634" max="5634" width="4.875" style="3" bestFit="1" customWidth="1"/>
    <col min="5635" max="5635" width="25.125" style="3" customWidth="1"/>
    <col min="5636" max="5636" width="36.75" style="3" bestFit="1" customWidth="1"/>
    <col min="5637" max="5637" width="8.375" style="3" bestFit="1" customWidth="1"/>
    <col min="5638" max="5638" width="22.375" style="3" customWidth="1"/>
    <col min="5639" max="5888" width="9" style="3"/>
    <col min="5889" max="5889" width="8" style="3" customWidth="1"/>
    <col min="5890" max="5890" width="4.875" style="3" bestFit="1" customWidth="1"/>
    <col min="5891" max="5891" width="25.125" style="3" customWidth="1"/>
    <col min="5892" max="5892" width="36.75" style="3" bestFit="1" customWidth="1"/>
    <col min="5893" max="5893" width="8.375" style="3" bestFit="1" customWidth="1"/>
    <col min="5894" max="5894" width="22.375" style="3" customWidth="1"/>
    <col min="5895" max="6144" width="9" style="3"/>
    <col min="6145" max="6145" width="8" style="3" customWidth="1"/>
    <col min="6146" max="6146" width="4.875" style="3" bestFit="1" customWidth="1"/>
    <col min="6147" max="6147" width="25.125" style="3" customWidth="1"/>
    <col min="6148" max="6148" width="36.75" style="3" bestFit="1" customWidth="1"/>
    <col min="6149" max="6149" width="8.375" style="3" bestFit="1" customWidth="1"/>
    <col min="6150" max="6150" width="22.375" style="3" customWidth="1"/>
    <col min="6151" max="6400" width="9" style="3"/>
    <col min="6401" max="6401" width="8" style="3" customWidth="1"/>
    <col min="6402" max="6402" width="4.875" style="3" bestFit="1" customWidth="1"/>
    <col min="6403" max="6403" width="25.125" style="3" customWidth="1"/>
    <col min="6404" max="6404" width="36.75" style="3" bestFit="1" customWidth="1"/>
    <col min="6405" max="6405" width="8.375" style="3" bestFit="1" customWidth="1"/>
    <col min="6406" max="6406" width="22.375" style="3" customWidth="1"/>
    <col min="6407" max="6656" width="9" style="3"/>
    <col min="6657" max="6657" width="8" style="3" customWidth="1"/>
    <col min="6658" max="6658" width="4.875" style="3" bestFit="1" customWidth="1"/>
    <col min="6659" max="6659" width="25.125" style="3" customWidth="1"/>
    <col min="6660" max="6660" width="36.75" style="3" bestFit="1" customWidth="1"/>
    <col min="6661" max="6661" width="8.375" style="3" bestFit="1" customWidth="1"/>
    <col min="6662" max="6662" width="22.375" style="3" customWidth="1"/>
    <col min="6663" max="6912" width="9" style="3"/>
    <col min="6913" max="6913" width="8" style="3" customWidth="1"/>
    <col min="6914" max="6914" width="4.875" style="3" bestFit="1" customWidth="1"/>
    <col min="6915" max="6915" width="25.125" style="3" customWidth="1"/>
    <col min="6916" max="6916" width="36.75" style="3" bestFit="1" customWidth="1"/>
    <col min="6917" max="6917" width="8.375" style="3" bestFit="1" customWidth="1"/>
    <col min="6918" max="6918" width="22.375" style="3" customWidth="1"/>
    <col min="6919" max="7168" width="9" style="3"/>
    <col min="7169" max="7169" width="8" style="3" customWidth="1"/>
    <col min="7170" max="7170" width="4.875" style="3" bestFit="1" customWidth="1"/>
    <col min="7171" max="7171" width="25.125" style="3" customWidth="1"/>
    <col min="7172" max="7172" width="36.75" style="3" bestFit="1" customWidth="1"/>
    <col min="7173" max="7173" width="8.375" style="3" bestFit="1" customWidth="1"/>
    <col min="7174" max="7174" width="22.375" style="3" customWidth="1"/>
    <col min="7175" max="7424" width="9" style="3"/>
    <col min="7425" max="7425" width="8" style="3" customWidth="1"/>
    <col min="7426" max="7426" width="4.875" style="3" bestFit="1" customWidth="1"/>
    <col min="7427" max="7427" width="25.125" style="3" customWidth="1"/>
    <col min="7428" max="7428" width="36.75" style="3" bestFit="1" customWidth="1"/>
    <col min="7429" max="7429" width="8.375" style="3" bestFit="1" customWidth="1"/>
    <col min="7430" max="7430" width="22.375" style="3" customWidth="1"/>
    <col min="7431" max="7680" width="9" style="3"/>
    <col min="7681" max="7681" width="8" style="3" customWidth="1"/>
    <col min="7682" max="7682" width="4.875" style="3" bestFit="1" customWidth="1"/>
    <col min="7683" max="7683" width="25.125" style="3" customWidth="1"/>
    <col min="7684" max="7684" width="36.75" style="3" bestFit="1" customWidth="1"/>
    <col min="7685" max="7685" width="8.375" style="3" bestFit="1" customWidth="1"/>
    <col min="7686" max="7686" width="22.375" style="3" customWidth="1"/>
    <col min="7687" max="7936" width="9" style="3"/>
    <col min="7937" max="7937" width="8" style="3" customWidth="1"/>
    <col min="7938" max="7938" width="4.875" style="3" bestFit="1" customWidth="1"/>
    <col min="7939" max="7939" width="25.125" style="3" customWidth="1"/>
    <col min="7940" max="7940" width="36.75" style="3" bestFit="1" customWidth="1"/>
    <col min="7941" max="7941" width="8.375" style="3" bestFit="1" customWidth="1"/>
    <col min="7942" max="7942" width="22.375" style="3" customWidth="1"/>
    <col min="7943" max="8192" width="9" style="3"/>
    <col min="8193" max="8193" width="8" style="3" customWidth="1"/>
    <col min="8194" max="8194" width="4.875" style="3" bestFit="1" customWidth="1"/>
    <col min="8195" max="8195" width="25.125" style="3" customWidth="1"/>
    <col min="8196" max="8196" width="36.75" style="3" bestFit="1" customWidth="1"/>
    <col min="8197" max="8197" width="8.375" style="3" bestFit="1" customWidth="1"/>
    <col min="8198" max="8198" width="22.375" style="3" customWidth="1"/>
    <col min="8199" max="8448" width="9" style="3"/>
    <col min="8449" max="8449" width="8" style="3" customWidth="1"/>
    <col min="8450" max="8450" width="4.875" style="3" bestFit="1" customWidth="1"/>
    <col min="8451" max="8451" width="25.125" style="3" customWidth="1"/>
    <col min="8452" max="8452" width="36.75" style="3" bestFit="1" customWidth="1"/>
    <col min="8453" max="8453" width="8.375" style="3" bestFit="1" customWidth="1"/>
    <col min="8454" max="8454" width="22.375" style="3" customWidth="1"/>
    <col min="8455" max="8704" width="9" style="3"/>
    <col min="8705" max="8705" width="8" style="3" customWidth="1"/>
    <col min="8706" max="8706" width="4.875" style="3" bestFit="1" customWidth="1"/>
    <col min="8707" max="8707" width="25.125" style="3" customWidth="1"/>
    <col min="8708" max="8708" width="36.75" style="3" bestFit="1" customWidth="1"/>
    <col min="8709" max="8709" width="8.375" style="3" bestFit="1" customWidth="1"/>
    <col min="8710" max="8710" width="22.375" style="3" customWidth="1"/>
    <col min="8711" max="8960" width="9" style="3"/>
    <col min="8961" max="8961" width="8" style="3" customWidth="1"/>
    <col min="8962" max="8962" width="4.875" style="3" bestFit="1" customWidth="1"/>
    <col min="8963" max="8963" width="25.125" style="3" customWidth="1"/>
    <col min="8964" max="8964" width="36.75" style="3" bestFit="1" customWidth="1"/>
    <col min="8965" max="8965" width="8.375" style="3" bestFit="1" customWidth="1"/>
    <col min="8966" max="8966" width="22.375" style="3" customWidth="1"/>
    <col min="8967" max="9216" width="9" style="3"/>
    <col min="9217" max="9217" width="8" style="3" customWidth="1"/>
    <col min="9218" max="9218" width="4.875" style="3" bestFit="1" customWidth="1"/>
    <col min="9219" max="9219" width="25.125" style="3" customWidth="1"/>
    <col min="9220" max="9220" width="36.75" style="3" bestFit="1" customWidth="1"/>
    <col min="9221" max="9221" width="8.375" style="3" bestFit="1" customWidth="1"/>
    <col min="9222" max="9222" width="22.375" style="3" customWidth="1"/>
    <col min="9223" max="9472" width="9" style="3"/>
    <col min="9473" max="9473" width="8" style="3" customWidth="1"/>
    <col min="9474" max="9474" width="4.875" style="3" bestFit="1" customWidth="1"/>
    <col min="9475" max="9475" width="25.125" style="3" customWidth="1"/>
    <col min="9476" max="9476" width="36.75" style="3" bestFit="1" customWidth="1"/>
    <col min="9477" max="9477" width="8.375" style="3" bestFit="1" customWidth="1"/>
    <col min="9478" max="9478" width="22.375" style="3" customWidth="1"/>
    <col min="9479" max="9728" width="9" style="3"/>
    <col min="9729" max="9729" width="8" style="3" customWidth="1"/>
    <col min="9730" max="9730" width="4.875" style="3" bestFit="1" customWidth="1"/>
    <col min="9731" max="9731" width="25.125" style="3" customWidth="1"/>
    <col min="9732" max="9732" width="36.75" style="3" bestFit="1" customWidth="1"/>
    <col min="9733" max="9733" width="8.375" style="3" bestFit="1" customWidth="1"/>
    <col min="9734" max="9734" width="22.375" style="3" customWidth="1"/>
    <col min="9735" max="9984" width="9" style="3"/>
    <col min="9985" max="9985" width="8" style="3" customWidth="1"/>
    <col min="9986" max="9986" width="4.875" style="3" bestFit="1" customWidth="1"/>
    <col min="9987" max="9987" width="25.125" style="3" customWidth="1"/>
    <col min="9988" max="9988" width="36.75" style="3" bestFit="1" customWidth="1"/>
    <col min="9989" max="9989" width="8.375" style="3" bestFit="1" customWidth="1"/>
    <col min="9990" max="9990" width="22.375" style="3" customWidth="1"/>
    <col min="9991" max="10240" width="9" style="3"/>
    <col min="10241" max="10241" width="8" style="3" customWidth="1"/>
    <col min="10242" max="10242" width="4.875" style="3" bestFit="1" customWidth="1"/>
    <col min="10243" max="10243" width="25.125" style="3" customWidth="1"/>
    <col min="10244" max="10244" width="36.75" style="3" bestFit="1" customWidth="1"/>
    <col min="10245" max="10245" width="8.375" style="3" bestFit="1" customWidth="1"/>
    <col min="10246" max="10246" width="22.375" style="3" customWidth="1"/>
    <col min="10247" max="10496" width="9" style="3"/>
    <col min="10497" max="10497" width="8" style="3" customWidth="1"/>
    <col min="10498" max="10498" width="4.875" style="3" bestFit="1" customWidth="1"/>
    <col min="10499" max="10499" width="25.125" style="3" customWidth="1"/>
    <col min="10500" max="10500" width="36.75" style="3" bestFit="1" customWidth="1"/>
    <col min="10501" max="10501" width="8.375" style="3" bestFit="1" customWidth="1"/>
    <col min="10502" max="10502" width="22.375" style="3" customWidth="1"/>
    <col min="10503" max="10752" width="9" style="3"/>
    <col min="10753" max="10753" width="8" style="3" customWidth="1"/>
    <col min="10754" max="10754" width="4.875" style="3" bestFit="1" customWidth="1"/>
    <col min="10755" max="10755" width="25.125" style="3" customWidth="1"/>
    <col min="10756" max="10756" width="36.75" style="3" bestFit="1" customWidth="1"/>
    <col min="10757" max="10757" width="8.375" style="3" bestFit="1" customWidth="1"/>
    <col min="10758" max="10758" width="22.375" style="3" customWidth="1"/>
    <col min="10759" max="11008" width="9" style="3"/>
    <col min="11009" max="11009" width="8" style="3" customWidth="1"/>
    <col min="11010" max="11010" width="4.875" style="3" bestFit="1" customWidth="1"/>
    <col min="11011" max="11011" width="25.125" style="3" customWidth="1"/>
    <col min="11012" max="11012" width="36.75" style="3" bestFit="1" customWidth="1"/>
    <col min="11013" max="11013" width="8.375" style="3" bestFit="1" customWidth="1"/>
    <col min="11014" max="11014" width="22.375" style="3" customWidth="1"/>
    <col min="11015" max="11264" width="9" style="3"/>
    <col min="11265" max="11265" width="8" style="3" customWidth="1"/>
    <col min="11266" max="11266" width="4.875" style="3" bestFit="1" customWidth="1"/>
    <col min="11267" max="11267" width="25.125" style="3" customWidth="1"/>
    <col min="11268" max="11268" width="36.75" style="3" bestFit="1" customWidth="1"/>
    <col min="11269" max="11269" width="8.375" style="3" bestFit="1" customWidth="1"/>
    <col min="11270" max="11270" width="22.375" style="3" customWidth="1"/>
    <col min="11271" max="11520" width="9" style="3"/>
    <col min="11521" max="11521" width="8" style="3" customWidth="1"/>
    <col min="11522" max="11522" width="4.875" style="3" bestFit="1" customWidth="1"/>
    <col min="11523" max="11523" width="25.125" style="3" customWidth="1"/>
    <col min="11524" max="11524" width="36.75" style="3" bestFit="1" customWidth="1"/>
    <col min="11525" max="11525" width="8.375" style="3" bestFit="1" customWidth="1"/>
    <col min="11526" max="11526" width="22.375" style="3" customWidth="1"/>
    <col min="11527" max="11776" width="9" style="3"/>
    <col min="11777" max="11777" width="8" style="3" customWidth="1"/>
    <col min="11778" max="11778" width="4.875" style="3" bestFit="1" customWidth="1"/>
    <col min="11779" max="11779" width="25.125" style="3" customWidth="1"/>
    <col min="11780" max="11780" width="36.75" style="3" bestFit="1" customWidth="1"/>
    <col min="11781" max="11781" width="8.375" style="3" bestFit="1" customWidth="1"/>
    <col min="11782" max="11782" width="22.375" style="3" customWidth="1"/>
    <col min="11783" max="12032" width="9" style="3"/>
    <col min="12033" max="12033" width="8" style="3" customWidth="1"/>
    <col min="12034" max="12034" width="4.875" style="3" bestFit="1" customWidth="1"/>
    <col min="12035" max="12035" width="25.125" style="3" customWidth="1"/>
    <col min="12036" max="12036" width="36.75" style="3" bestFit="1" customWidth="1"/>
    <col min="12037" max="12037" width="8.375" style="3" bestFit="1" customWidth="1"/>
    <col min="12038" max="12038" width="22.375" style="3" customWidth="1"/>
    <col min="12039" max="12288" width="9" style="3"/>
    <col min="12289" max="12289" width="8" style="3" customWidth="1"/>
    <col min="12290" max="12290" width="4.875" style="3" bestFit="1" customWidth="1"/>
    <col min="12291" max="12291" width="25.125" style="3" customWidth="1"/>
    <col min="12292" max="12292" width="36.75" style="3" bestFit="1" customWidth="1"/>
    <col min="12293" max="12293" width="8.375" style="3" bestFit="1" customWidth="1"/>
    <col min="12294" max="12294" width="22.375" style="3" customWidth="1"/>
    <col min="12295" max="12544" width="9" style="3"/>
    <col min="12545" max="12545" width="8" style="3" customWidth="1"/>
    <col min="12546" max="12546" width="4.875" style="3" bestFit="1" customWidth="1"/>
    <col min="12547" max="12547" width="25.125" style="3" customWidth="1"/>
    <col min="12548" max="12548" width="36.75" style="3" bestFit="1" customWidth="1"/>
    <col min="12549" max="12549" width="8.375" style="3" bestFit="1" customWidth="1"/>
    <col min="12550" max="12550" width="22.375" style="3" customWidth="1"/>
    <col min="12551" max="12800" width="9" style="3"/>
    <col min="12801" max="12801" width="8" style="3" customWidth="1"/>
    <col min="12802" max="12802" width="4.875" style="3" bestFit="1" customWidth="1"/>
    <col min="12803" max="12803" width="25.125" style="3" customWidth="1"/>
    <col min="12804" max="12804" width="36.75" style="3" bestFit="1" customWidth="1"/>
    <col min="12805" max="12805" width="8.375" style="3" bestFit="1" customWidth="1"/>
    <col min="12806" max="12806" width="22.375" style="3" customWidth="1"/>
    <col min="12807" max="13056" width="9" style="3"/>
    <col min="13057" max="13057" width="8" style="3" customWidth="1"/>
    <col min="13058" max="13058" width="4.875" style="3" bestFit="1" customWidth="1"/>
    <col min="13059" max="13059" width="25.125" style="3" customWidth="1"/>
    <col min="13060" max="13060" width="36.75" style="3" bestFit="1" customWidth="1"/>
    <col min="13061" max="13061" width="8.375" style="3" bestFit="1" customWidth="1"/>
    <col min="13062" max="13062" width="22.375" style="3" customWidth="1"/>
    <col min="13063" max="13312" width="9" style="3"/>
    <col min="13313" max="13313" width="8" style="3" customWidth="1"/>
    <col min="13314" max="13314" width="4.875" style="3" bestFit="1" customWidth="1"/>
    <col min="13315" max="13315" width="25.125" style="3" customWidth="1"/>
    <col min="13316" max="13316" width="36.75" style="3" bestFit="1" customWidth="1"/>
    <col min="13317" max="13317" width="8.375" style="3" bestFit="1" customWidth="1"/>
    <col min="13318" max="13318" width="22.375" style="3" customWidth="1"/>
    <col min="13319" max="13568" width="9" style="3"/>
    <col min="13569" max="13569" width="8" style="3" customWidth="1"/>
    <col min="13570" max="13570" width="4.875" style="3" bestFit="1" customWidth="1"/>
    <col min="13571" max="13571" width="25.125" style="3" customWidth="1"/>
    <col min="13572" max="13572" width="36.75" style="3" bestFit="1" customWidth="1"/>
    <col min="13573" max="13573" width="8.375" style="3" bestFit="1" customWidth="1"/>
    <col min="13574" max="13574" width="22.375" style="3" customWidth="1"/>
    <col min="13575" max="13824" width="9" style="3"/>
    <col min="13825" max="13825" width="8" style="3" customWidth="1"/>
    <col min="13826" max="13826" width="4.875" style="3" bestFit="1" customWidth="1"/>
    <col min="13827" max="13827" width="25.125" style="3" customWidth="1"/>
    <col min="13828" max="13828" width="36.75" style="3" bestFit="1" customWidth="1"/>
    <col min="13829" max="13829" width="8.375" style="3" bestFit="1" customWidth="1"/>
    <col min="13830" max="13830" width="22.375" style="3" customWidth="1"/>
    <col min="13831" max="14080" width="9" style="3"/>
    <col min="14081" max="14081" width="8" style="3" customWidth="1"/>
    <col min="14082" max="14082" width="4.875" style="3" bestFit="1" customWidth="1"/>
    <col min="14083" max="14083" width="25.125" style="3" customWidth="1"/>
    <col min="14084" max="14084" width="36.75" style="3" bestFit="1" customWidth="1"/>
    <col min="14085" max="14085" width="8.375" style="3" bestFit="1" customWidth="1"/>
    <col min="14086" max="14086" width="22.375" style="3" customWidth="1"/>
    <col min="14087" max="14336" width="9" style="3"/>
    <col min="14337" max="14337" width="8" style="3" customWidth="1"/>
    <col min="14338" max="14338" width="4.875" style="3" bestFit="1" customWidth="1"/>
    <col min="14339" max="14339" width="25.125" style="3" customWidth="1"/>
    <col min="14340" max="14340" width="36.75" style="3" bestFit="1" customWidth="1"/>
    <col min="14341" max="14341" width="8.375" style="3" bestFit="1" customWidth="1"/>
    <col min="14342" max="14342" width="22.375" style="3" customWidth="1"/>
    <col min="14343" max="14592" width="9" style="3"/>
    <col min="14593" max="14593" width="8" style="3" customWidth="1"/>
    <col min="14594" max="14594" width="4.875" style="3" bestFit="1" customWidth="1"/>
    <col min="14595" max="14595" width="25.125" style="3" customWidth="1"/>
    <col min="14596" max="14596" width="36.75" style="3" bestFit="1" customWidth="1"/>
    <col min="14597" max="14597" width="8.375" style="3" bestFit="1" customWidth="1"/>
    <col min="14598" max="14598" width="22.375" style="3" customWidth="1"/>
    <col min="14599" max="14848" width="9" style="3"/>
    <col min="14849" max="14849" width="8" style="3" customWidth="1"/>
    <col min="14850" max="14850" width="4.875" style="3" bestFit="1" customWidth="1"/>
    <col min="14851" max="14851" width="25.125" style="3" customWidth="1"/>
    <col min="14852" max="14852" width="36.75" style="3" bestFit="1" customWidth="1"/>
    <col min="14853" max="14853" width="8.375" style="3" bestFit="1" customWidth="1"/>
    <col min="14854" max="14854" width="22.375" style="3" customWidth="1"/>
    <col min="14855" max="15104" width="9" style="3"/>
    <col min="15105" max="15105" width="8" style="3" customWidth="1"/>
    <col min="15106" max="15106" width="4.875" style="3" bestFit="1" customWidth="1"/>
    <col min="15107" max="15107" width="25.125" style="3" customWidth="1"/>
    <col min="15108" max="15108" width="36.75" style="3" bestFit="1" customWidth="1"/>
    <col min="15109" max="15109" width="8.375" style="3" bestFit="1" customWidth="1"/>
    <col min="15110" max="15110" width="22.375" style="3" customWidth="1"/>
    <col min="15111" max="15360" width="9" style="3"/>
    <col min="15361" max="15361" width="8" style="3" customWidth="1"/>
    <col min="15362" max="15362" width="4.875" style="3" bestFit="1" customWidth="1"/>
    <col min="15363" max="15363" width="25.125" style="3" customWidth="1"/>
    <col min="15364" max="15364" width="36.75" style="3" bestFit="1" customWidth="1"/>
    <col min="15365" max="15365" width="8.375" style="3" bestFit="1" customWidth="1"/>
    <col min="15366" max="15366" width="22.375" style="3" customWidth="1"/>
    <col min="15367" max="15616" width="9" style="3"/>
    <col min="15617" max="15617" width="8" style="3" customWidth="1"/>
    <col min="15618" max="15618" width="4.875" style="3" bestFit="1" customWidth="1"/>
    <col min="15619" max="15619" width="25.125" style="3" customWidth="1"/>
    <col min="15620" max="15620" width="36.75" style="3" bestFit="1" customWidth="1"/>
    <col min="15621" max="15621" width="8.375" style="3" bestFit="1" customWidth="1"/>
    <col min="15622" max="15622" width="22.375" style="3" customWidth="1"/>
    <col min="15623" max="15872" width="9" style="3"/>
    <col min="15873" max="15873" width="8" style="3" customWidth="1"/>
    <col min="15874" max="15874" width="4.875" style="3" bestFit="1" customWidth="1"/>
    <col min="15875" max="15875" width="25.125" style="3" customWidth="1"/>
    <col min="15876" max="15876" width="36.75" style="3" bestFit="1" customWidth="1"/>
    <col min="15877" max="15877" width="8.375" style="3" bestFit="1" customWidth="1"/>
    <col min="15878" max="15878" width="22.375" style="3" customWidth="1"/>
    <col min="15879" max="16128" width="9" style="3"/>
    <col min="16129" max="16129" width="8" style="3" customWidth="1"/>
    <col min="16130" max="16130" width="4.875" style="3" bestFit="1" customWidth="1"/>
    <col min="16131" max="16131" width="25.125" style="3" customWidth="1"/>
    <col min="16132" max="16132" width="36.75" style="3" bestFit="1" customWidth="1"/>
    <col min="16133" max="16133" width="8.375" style="3" bestFit="1" customWidth="1"/>
    <col min="16134" max="16134" width="22.375" style="3" customWidth="1"/>
    <col min="16135" max="16384" width="9" style="3"/>
  </cols>
  <sheetData>
    <row r="2" spans="1:6">
      <c r="D2" s="11"/>
      <c r="F2" s="11" t="s">
        <v>7955</v>
      </c>
    </row>
    <row r="3" spans="1:6">
      <c r="A3" s="297" t="s">
        <v>7956</v>
      </c>
    </row>
    <row r="5" spans="1:6">
      <c r="B5" s="170" t="s">
        <v>497</v>
      </c>
      <c r="C5" s="170" t="s">
        <v>498</v>
      </c>
      <c r="D5" s="170" t="s">
        <v>499</v>
      </c>
      <c r="E5" s="170" t="s">
        <v>500</v>
      </c>
      <c r="F5" s="170" t="s">
        <v>501</v>
      </c>
    </row>
    <row r="6" spans="1:6" ht="20.100000000000001" customHeight="1">
      <c r="B6" s="17">
        <v>1</v>
      </c>
      <c r="C6" s="483" t="s">
        <v>7957</v>
      </c>
      <c r="D6" s="483" t="s">
        <v>7958</v>
      </c>
      <c r="E6" s="2296">
        <v>1</v>
      </c>
      <c r="F6" s="54"/>
    </row>
  </sheetData>
  <phoneticPr fontId="3"/>
  <pageMargins left="0.7" right="0.7" top="0.75" bottom="0.75" header="0.3" footer="0.3"/>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E4F15-82CB-421D-AC5C-DADFB063261D}">
  <dimension ref="B2:Q44"/>
  <sheetViews>
    <sheetView zoomScale="85" zoomScaleNormal="85" workbookViewId="0">
      <pane xSplit="10" ySplit="9" topLeftCell="M10" activePane="bottomRight" state="frozen"/>
      <selection pane="topRight" activeCell="K1" sqref="K1"/>
      <selection pane="bottomLeft" activeCell="A9" sqref="A9"/>
      <selection pane="bottomRight" activeCell="B2" sqref="B2:E6"/>
    </sheetView>
  </sheetViews>
  <sheetFormatPr defaultRowHeight="18.75"/>
  <cols>
    <col min="1" max="1" width="2.625" style="3" customWidth="1"/>
    <col min="2" max="2" width="20.25" style="9" bestFit="1" customWidth="1"/>
    <col min="3" max="3" width="14.375" style="3" bestFit="1" customWidth="1"/>
    <col min="4" max="4" width="13.125" style="3" bestFit="1" customWidth="1"/>
    <col min="5" max="5" width="40.625" style="3" customWidth="1"/>
    <col min="6" max="6" width="6.25" style="9" customWidth="1"/>
    <col min="7" max="8" width="9.875" style="3" bestFit="1" customWidth="1"/>
    <col min="9" max="9" width="13" style="11" bestFit="1" customWidth="1"/>
    <col min="10" max="10" width="45.125" style="3" bestFit="1" customWidth="1"/>
    <col min="11" max="11" width="32.875" style="3" bestFit="1" customWidth="1"/>
    <col min="12" max="12" width="11" style="9" customWidth="1"/>
    <col min="13" max="13" width="13.75" style="10" customWidth="1"/>
    <col min="14" max="14" width="6.375" style="3" customWidth="1"/>
    <col min="15" max="15" width="13.25" style="11" customWidth="1"/>
    <col min="16" max="16" width="14.5" style="126" customWidth="1"/>
    <col min="17" max="17" width="21.5" style="13" customWidth="1"/>
    <col min="18" max="256" width="9" style="3"/>
    <col min="257" max="257" width="2.625" style="3" customWidth="1"/>
    <col min="258" max="258" width="20.25" style="3" bestFit="1"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13" style="3" bestFit="1" customWidth="1"/>
    <col min="266" max="266" width="45.125" style="3" bestFit="1" customWidth="1"/>
    <col min="267" max="267" width="32.875" style="3" bestFit="1" customWidth="1"/>
    <col min="268" max="268" width="11" style="3" customWidth="1"/>
    <col min="269" max="269" width="13.75" style="3" customWidth="1"/>
    <col min="270" max="270" width="6.375" style="3" customWidth="1"/>
    <col min="271" max="271" width="13.25" style="3" customWidth="1"/>
    <col min="272" max="272" width="14.5" style="3" customWidth="1"/>
    <col min="273" max="273" width="21.5" style="3" customWidth="1"/>
    <col min="274" max="512" width="9" style="3"/>
    <col min="513" max="513" width="2.625" style="3" customWidth="1"/>
    <col min="514" max="514" width="20.25" style="3" bestFit="1"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13" style="3" bestFit="1" customWidth="1"/>
    <col min="522" max="522" width="45.125" style="3" bestFit="1" customWidth="1"/>
    <col min="523" max="523" width="32.875" style="3" bestFit="1" customWidth="1"/>
    <col min="524" max="524" width="11" style="3" customWidth="1"/>
    <col min="525" max="525" width="13.75" style="3" customWidth="1"/>
    <col min="526" max="526" width="6.375" style="3" customWidth="1"/>
    <col min="527" max="527" width="13.25" style="3" customWidth="1"/>
    <col min="528" max="528" width="14.5" style="3" customWidth="1"/>
    <col min="529" max="529" width="21.5" style="3" customWidth="1"/>
    <col min="530" max="768" width="9" style="3"/>
    <col min="769" max="769" width="2.625" style="3" customWidth="1"/>
    <col min="770" max="770" width="20.25" style="3" bestFit="1"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13" style="3" bestFit="1" customWidth="1"/>
    <col min="778" max="778" width="45.125" style="3" bestFit="1" customWidth="1"/>
    <col min="779" max="779" width="32.875" style="3" bestFit="1" customWidth="1"/>
    <col min="780" max="780" width="11" style="3" customWidth="1"/>
    <col min="781" max="781" width="13.75" style="3" customWidth="1"/>
    <col min="782" max="782" width="6.375" style="3" customWidth="1"/>
    <col min="783" max="783" width="13.25" style="3" customWidth="1"/>
    <col min="784" max="784" width="14.5" style="3" customWidth="1"/>
    <col min="785" max="785" width="21.5" style="3" customWidth="1"/>
    <col min="786" max="1024" width="9" style="3"/>
    <col min="1025" max="1025" width="2.625" style="3" customWidth="1"/>
    <col min="1026" max="1026" width="20.25" style="3" bestFit="1"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13" style="3" bestFit="1" customWidth="1"/>
    <col min="1034" max="1034" width="45.125" style="3" bestFit="1" customWidth="1"/>
    <col min="1035" max="1035" width="32.875" style="3" bestFit="1"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21.5" style="3" customWidth="1"/>
    <col min="1042" max="1280" width="9" style="3"/>
    <col min="1281" max="1281" width="2.625" style="3" customWidth="1"/>
    <col min="1282" max="1282" width="20.25" style="3" bestFit="1"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13" style="3" bestFit="1" customWidth="1"/>
    <col min="1290" max="1290" width="45.125" style="3" bestFit="1" customWidth="1"/>
    <col min="1291" max="1291" width="32.875" style="3" bestFit="1"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21.5" style="3" customWidth="1"/>
    <col min="1298" max="1536" width="9" style="3"/>
    <col min="1537" max="1537" width="2.625" style="3" customWidth="1"/>
    <col min="1538" max="1538" width="20.25" style="3" bestFit="1"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13" style="3" bestFit="1" customWidth="1"/>
    <col min="1546" max="1546" width="45.125" style="3" bestFit="1" customWidth="1"/>
    <col min="1547" max="1547" width="32.875" style="3" bestFit="1"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21.5" style="3" customWidth="1"/>
    <col min="1554" max="1792" width="9" style="3"/>
    <col min="1793" max="1793" width="2.625" style="3" customWidth="1"/>
    <col min="1794" max="1794" width="20.25" style="3" bestFit="1"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13" style="3" bestFit="1" customWidth="1"/>
    <col min="1802" max="1802" width="45.125" style="3" bestFit="1" customWidth="1"/>
    <col min="1803" max="1803" width="32.875" style="3" bestFit="1"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21.5" style="3" customWidth="1"/>
    <col min="1810" max="2048" width="9" style="3"/>
    <col min="2049" max="2049" width="2.625" style="3" customWidth="1"/>
    <col min="2050" max="2050" width="20.25" style="3" bestFit="1"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13" style="3" bestFit="1" customWidth="1"/>
    <col min="2058" max="2058" width="45.125" style="3" bestFit="1" customWidth="1"/>
    <col min="2059" max="2059" width="32.875" style="3" bestFit="1"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21.5" style="3" customWidth="1"/>
    <col min="2066" max="2304" width="9" style="3"/>
    <col min="2305" max="2305" width="2.625" style="3" customWidth="1"/>
    <col min="2306" max="2306" width="20.25" style="3" bestFit="1"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13" style="3" bestFit="1" customWidth="1"/>
    <col min="2314" max="2314" width="45.125" style="3" bestFit="1" customWidth="1"/>
    <col min="2315" max="2315" width="32.875" style="3" bestFit="1"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21.5" style="3" customWidth="1"/>
    <col min="2322" max="2560" width="9" style="3"/>
    <col min="2561" max="2561" width="2.625" style="3" customWidth="1"/>
    <col min="2562" max="2562" width="20.25" style="3" bestFit="1"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13" style="3" bestFit="1" customWidth="1"/>
    <col min="2570" max="2570" width="45.125" style="3" bestFit="1" customWidth="1"/>
    <col min="2571" max="2571" width="32.875" style="3" bestFit="1"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21.5" style="3" customWidth="1"/>
    <col min="2578" max="2816" width="9" style="3"/>
    <col min="2817" max="2817" width="2.625" style="3" customWidth="1"/>
    <col min="2818" max="2818" width="20.25" style="3" bestFit="1"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13" style="3" bestFit="1" customWidth="1"/>
    <col min="2826" max="2826" width="45.125" style="3" bestFit="1" customWidth="1"/>
    <col min="2827" max="2827" width="32.875" style="3" bestFit="1"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21.5" style="3" customWidth="1"/>
    <col min="2834" max="3072" width="9" style="3"/>
    <col min="3073" max="3073" width="2.625" style="3" customWidth="1"/>
    <col min="3074" max="3074" width="20.25" style="3" bestFit="1"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13" style="3" bestFit="1" customWidth="1"/>
    <col min="3082" max="3082" width="45.125" style="3" bestFit="1" customWidth="1"/>
    <col min="3083" max="3083" width="32.875" style="3" bestFit="1"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21.5" style="3" customWidth="1"/>
    <col min="3090" max="3328" width="9" style="3"/>
    <col min="3329" max="3329" width="2.625" style="3" customWidth="1"/>
    <col min="3330" max="3330" width="20.25" style="3" bestFit="1"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13" style="3" bestFit="1" customWidth="1"/>
    <col min="3338" max="3338" width="45.125" style="3" bestFit="1" customWidth="1"/>
    <col min="3339" max="3339" width="32.875" style="3" bestFit="1"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21.5" style="3" customWidth="1"/>
    <col min="3346" max="3584" width="9" style="3"/>
    <col min="3585" max="3585" width="2.625" style="3" customWidth="1"/>
    <col min="3586" max="3586" width="20.25" style="3" bestFit="1"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13" style="3" bestFit="1" customWidth="1"/>
    <col min="3594" max="3594" width="45.125" style="3" bestFit="1" customWidth="1"/>
    <col min="3595" max="3595" width="32.875" style="3" bestFit="1"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21.5" style="3" customWidth="1"/>
    <col min="3602" max="3840" width="9" style="3"/>
    <col min="3841" max="3841" width="2.625" style="3" customWidth="1"/>
    <col min="3842" max="3842" width="20.25" style="3" bestFit="1"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13" style="3" bestFit="1" customWidth="1"/>
    <col min="3850" max="3850" width="45.125" style="3" bestFit="1" customWidth="1"/>
    <col min="3851" max="3851" width="32.875" style="3" bestFit="1"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21.5" style="3" customWidth="1"/>
    <col min="3858" max="4096" width="9" style="3"/>
    <col min="4097" max="4097" width="2.625" style="3" customWidth="1"/>
    <col min="4098" max="4098" width="20.25" style="3" bestFit="1"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13" style="3" bestFit="1" customWidth="1"/>
    <col min="4106" max="4106" width="45.125" style="3" bestFit="1" customWidth="1"/>
    <col min="4107" max="4107" width="32.875" style="3" bestFit="1"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21.5" style="3" customWidth="1"/>
    <col min="4114" max="4352" width="9" style="3"/>
    <col min="4353" max="4353" width="2.625" style="3" customWidth="1"/>
    <col min="4354" max="4354" width="20.25" style="3" bestFit="1"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13" style="3" bestFit="1" customWidth="1"/>
    <col min="4362" max="4362" width="45.125" style="3" bestFit="1" customWidth="1"/>
    <col min="4363" max="4363" width="32.875" style="3" bestFit="1"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21.5" style="3" customWidth="1"/>
    <col min="4370" max="4608" width="9" style="3"/>
    <col min="4609" max="4609" width="2.625" style="3" customWidth="1"/>
    <col min="4610" max="4610" width="20.25" style="3" bestFit="1"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13" style="3" bestFit="1" customWidth="1"/>
    <col min="4618" max="4618" width="45.125" style="3" bestFit="1" customWidth="1"/>
    <col min="4619" max="4619" width="32.875" style="3" bestFit="1"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21.5" style="3" customWidth="1"/>
    <col min="4626" max="4864" width="9" style="3"/>
    <col min="4865" max="4865" width="2.625" style="3" customWidth="1"/>
    <col min="4866" max="4866" width="20.25" style="3" bestFit="1"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13" style="3" bestFit="1" customWidth="1"/>
    <col min="4874" max="4874" width="45.125" style="3" bestFit="1" customWidth="1"/>
    <col min="4875" max="4875" width="32.875" style="3" bestFit="1"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21.5" style="3" customWidth="1"/>
    <col min="4882" max="5120" width="9" style="3"/>
    <col min="5121" max="5121" width="2.625" style="3" customWidth="1"/>
    <col min="5122" max="5122" width="20.25" style="3" bestFit="1"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13" style="3" bestFit="1" customWidth="1"/>
    <col min="5130" max="5130" width="45.125" style="3" bestFit="1" customWidth="1"/>
    <col min="5131" max="5131" width="32.875" style="3" bestFit="1"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21.5" style="3" customWidth="1"/>
    <col min="5138" max="5376" width="9" style="3"/>
    <col min="5377" max="5377" width="2.625" style="3" customWidth="1"/>
    <col min="5378" max="5378" width="20.25" style="3" bestFit="1"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13" style="3" bestFit="1" customWidth="1"/>
    <col min="5386" max="5386" width="45.125" style="3" bestFit="1" customWidth="1"/>
    <col min="5387" max="5387" width="32.875" style="3" bestFit="1"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21.5" style="3" customWidth="1"/>
    <col min="5394" max="5632" width="9" style="3"/>
    <col min="5633" max="5633" width="2.625" style="3" customWidth="1"/>
    <col min="5634" max="5634" width="20.25" style="3" bestFit="1"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13" style="3" bestFit="1" customWidth="1"/>
    <col min="5642" max="5642" width="45.125" style="3" bestFit="1" customWidth="1"/>
    <col min="5643" max="5643" width="32.875" style="3" bestFit="1"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21.5" style="3" customWidth="1"/>
    <col min="5650" max="5888" width="9" style="3"/>
    <col min="5889" max="5889" width="2.625" style="3" customWidth="1"/>
    <col min="5890" max="5890" width="20.25" style="3" bestFit="1"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13" style="3" bestFit="1" customWidth="1"/>
    <col min="5898" max="5898" width="45.125" style="3" bestFit="1" customWidth="1"/>
    <col min="5899" max="5899" width="32.875" style="3" bestFit="1"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21.5" style="3" customWidth="1"/>
    <col min="5906" max="6144" width="9" style="3"/>
    <col min="6145" max="6145" width="2.625" style="3" customWidth="1"/>
    <col min="6146" max="6146" width="20.25" style="3" bestFit="1"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13" style="3" bestFit="1" customWidth="1"/>
    <col min="6154" max="6154" width="45.125" style="3" bestFit="1" customWidth="1"/>
    <col min="6155" max="6155" width="32.875" style="3" bestFit="1"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21.5" style="3" customWidth="1"/>
    <col min="6162" max="6400" width="9" style="3"/>
    <col min="6401" max="6401" width="2.625" style="3" customWidth="1"/>
    <col min="6402" max="6402" width="20.25" style="3" bestFit="1"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13" style="3" bestFit="1" customWidth="1"/>
    <col min="6410" max="6410" width="45.125" style="3" bestFit="1" customWidth="1"/>
    <col min="6411" max="6411" width="32.875" style="3" bestFit="1"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21.5" style="3" customWidth="1"/>
    <col min="6418" max="6656" width="9" style="3"/>
    <col min="6657" max="6657" width="2.625" style="3" customWidth="1"/>
    <col min="6658" max="6658" width="20.25" style="3" bestFit="1"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13" style="3" bestFit="1" customWidth="1"/>
    <col min="6666" max="6666" width="45.125" style="3" bestFit="1" customWidth="1"/>
    <col min="6667" max="6667" width="32.875" style="3" bestFit="1"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21.5" style="3" customWidth="1"/>
    <col min="6674" max="6912" width="9" style="3"/>
    <col min="6913" max="6913" width="2.625" style="3" customWidth="1"/>
    <col min="6914" max="6914" width="20.25" style="3" bestFit="1"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13" style="3" bestFit="1" customWidth="1"/>
    <col min="6922" max="6922" width="45.125" style="3" bestFit="1" customWidth="1"/>
    <col min="6923" max="6923" width="32.875" style="3" bestFit="1"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21.5" style="3" customWidth="1"/>
    <col min="6930" max="7168" width="9" style="3"/>
    <col min="7169" max="7169" width="2.625" style="3" customWidth="1"/>
    <col min="7170" max="7170" width="20.25" style="3" bestFit="1"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13" style="3" bestFit="1" customWidth="1"/>
    <col min="7178" max="7178" width="45.125" style="3" bestFit="1" customWidth="1"/>
    <col min="7179" max="7179" width="32.875" style="3" bestFit="1"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21.5" style="3" customWidth="1"/>
    <col min="7186" max="7424" width="9" style="3"/>
    <col min="7425" max="7425" width="2.625" style="3" customWidth="1"/>
    <col min="7426" max="7426" width="20.25" style="3" bestFit="1"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13" style="3" bestFit="1" customWidth="1"/>
    <col min="7434" max="7434" width="45.125" style="3" bestFit="1" customWidth="1"/>
    <col min="7435" max="7435" width="32.875" style="3" bestFit="1"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21.5" style="3" customWidth="1"/>
    <col min="7442" max="7680" width="9" style="3"/>
    <col min="7681" max="7681" width="2.625" style="3" customWidth="1"/>
    <col min="7682" max="7682" width="20.25" style="3" bestFit="1"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13" style="3" bestFit="1" customWidth="1"/>
    <col min="7690" max="7690" width="45.125" style="3" bestFit="1" customWidth="1"/>
    <col min="7691" max="7691" width="32.875" style="3" bestFit="1"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21.5" style="3" customWidth="1"/>
    <col min="7698" max="7936" width="9" style="3"/>
    <col min="7937" max="7937" width="2.625" style="3" customWidth="1"/>
    <col min="7938" max="7938" width="20.25" style="3" bestFit="1"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13" style="3" bestFit="1" customWidth="1"/>
    <col min="7946" max="7946" width="45.125" style="3" bestFit="1" customWidth="1"/>
    <col min="7947" max="7947" width="32.875" style="3" bestFit="1"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21.5" style="3" customWidth="1"/>
    <col min="7954" max="8192" width="9" style="3"/>
    <col min="8193" max="8193" width="2.625" style="3" customWidth="1"/>
    <col min="8194" max="8194" width="20.25" style="3" bestFit="1"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13" style="3" bestFit="1" customWidth="1"/>
    <col min="8202" max="8202" width="45.125" style="3" bestFit="1" customWidth="1"/>
    <col min="8203" max="8203" width="32.875" style="3" bestFit="1"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21.5" style="3" customWidth="1"/>
    <col min="8210" max="8448" width="9" style="3"/>
    <col min="8449" max="8449" width="2.625" style="3" customWidth="1"/>
    <col min="8450" max="8450" width="20.25" style="3" bestFit="1"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13" style="3" bestFit="1" customWidth="1"/>
    <col min="8458" max="8458" width="45.125" style="3" bestFit="1" customWidth="1"/>
    <col min="8459" max="8459" width="32.875" style="3" bestFit="1"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21.5" style="3" customWidth="1"/>
    <col min="8466" max="8704" width="9" style="3"/>
    <col min="8705" max="8705" width="2.625" style="3" customWidth="1"/>
    <col min="8706" max="8706" width="20.25" style="3" bestFit="1"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13" style="3" bestFit="1" customWidth="1"/>
    <col min="8714" max="8714" width="45.125" style="3" bestFit="1" customWidth="1"/>
    <col min="8715" max="8715" width="32.875" style="3" bestFit="1"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21.5" style="3" customWidth="1"/>
    <col min="8722" max="8960" width="9" style="3"/>
    <col min="8961" max="8961" width="2.625" style="3" customWidth="1"/>
    <col min="8962" max="8962" width="20.25" style="3" bestFit="1"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13" style="3" bestFit="1" customWidth="1"/>
    <col min="8970" max="8970" width="45.125" style="3" bestFit="1" customWidth="1"/>
    <col min="8971" max="8971" width="32.875" style="3" bestFit="1"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21.5" style="3" customWidth="1"/>
    <col min="8978" max="9216" width="9" style="3"/>
    <col min="9217" max="9217" width="2.625" style="3" customWidth="1"/>
    <col min="9218" max="9218" width="20.25" style="3" bestFit="1"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13" style="3" bestFit="1" customWidth="1"/>
    <col min="9226" max="9226" width="45.125" style="3" bestFit="1" customWidth="1"/>
    <col min="9227" max="9227" width="32.875" style="3" bestFit="1"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21.5" style="3" customWidth="1"/>
    <col min="9234" max="9472" width="9" style="3"/>
    <col min="9473" max="9473" width="2.625" style="3" customWidth="1"/>
    <col min="9474" max="9474" width="20.25" style="3" bestFit="1"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13" style="3" bestFit="1" customWidth="1"/>
    <col min="9482" max="9482" width="45.125" style="3" bestFit="1" customWidth="1"/>
    <col min="9483" max="9483" width="32.875" style="3" bestFit="1"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21.5" style="3" customWidth="1"/>
    <col min="9490" max="9728" width="9" style="3"/>
    <col min="9729" max="9729" width="2.625" style="3" customWidth="1"/>
    <col min="9730" max="9730" width="20.25" style="3" bestFit="1"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13" style="3" bestFit="1" customWidth="1"/>
    <col min="9738" max="9738" width="45.125" style="3" bestFit="1" customWidth="1"/>
    <col min="9739" max="9739" width="32.875" style="3" bestFit="1"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21.5" style="3" customWidth="1"/>
    <col min="9746" max="9984" width="9" style="3"/>
    <col min="9985" max="9985" width="2.625" style="3" customWidth="1"/>
    <col min="9986" max="9986" width="20.25" style="3" bestFit="1"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13" style="3" bestFit="1" customWidth="1"/>
    <col min="9994" max="9994" width="45.125" style="3" bestFit="1" customWidth="1"/>
    <col min="9995" max="9995" width="32.875" style="3" bestFit="1"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21.5" style="3" customWidth="1"/>
    <col min="10002" max="10240" width="9" style="3"/>
    <col min="10241" max="10241" width="2.625" style="3" customWidth="1"/>
    <col min="10242" max="10242" width="20.25" style="3" bestFit="1"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13" style="3" bestFit="1" customWidth="1"/>
    <col min="10250" max="10250" width="45.125" style="3" bestFit="1" customWidth="1"/>
    <col min="10251" max="10251" width="32.875" style="3" bestFit="1"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21.5" style="3" customWidth="1"/>
    <col min="10258" max="10496" width="9" style="3"/>
    <col min="10497" max="10497" width="2.625" style="3" customWidth="1"/>
    <col min="10498" max="10498" width="20.25" style="3" bestFit="1"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13" style="3" bestFit="1" customWidth="1"/>
    <col min="10506" max="10506" width="45.125" style="3" bestFit="1" customWidth="1"/>
    <col min="10507" max="10507" width="32.875" style="3" bestFit="1"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21.5" style="3" customWidth="1"/>
    <col min="10514" max="10752" width="9" style="3"/>
    <col min="10753" max="10753" width="2.625" style="3" customWidth="1"/>
    <col min="10754" max="10754" width="20.25" style="3" bestFit="1"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13" style="3" bestFit="1" customWidth="1"/>
    <col min="10762" max="10762" width="45.125" style="3" bestFit="1" customWidth="1"/>
    <col min="10763" max="10763" width="32.875" style="3" bestFit="1"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21.5" style="3" customWidth="1"/>
    <col min="10770" max="11008" width="9" style="3"/>
    <col min="11009" max="11009" width="2.625" style="3" customWidth="1"/>
    <col min="11010" max="11010" width="20.25" style="3" bestFit="1"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13" style="3" bestFit="1" customWidth="1"/>
    <col min="11018" max="11018" width="45.125" style="3" bestFit="1" customWidth="1"/>
    <col min="11019" max="11019" width="32.875" style="3" bestFit="1"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21.5" style="3" customWidth="1"/>
    <col min="11026" max="11264" width="9" style="3"/>
    <col min="11265" max="11265" width="2.625" style="3" customWidth="1"/>
    <col min="11266" max="11266" width="20.25" style="3" bestFit="1"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13" style="3" bestFit="1" customWidth="1"/>
    <col min="11274" max="11274" width="45.125" style="3" bestFit="1" customWidth="1"/>
    <col min="11275" max="11275" width="32.875" style="3" bestFit="1"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21.5" style="3" customWidth="1"/>
    <col min="11282" max="11520" width="9" style="3"/>
    <col min="11521" max="11521" width="2.625" style="3" customWidth="1"/>
    <col min="11522" max="11522" width="20.25" style="3" bestFit="1"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13" style="3" bestFit="1" customWidth="1"/>
    <col min="11530" max="11530" width="45.125" style="3" bestFit="1" customWidth="1"/>
    <col min="11531" max="11531" width="32.875" style="3" bestFit="1"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21.5" style="3" customWidth="1"/>
    <col min="11538" max="11776" width="9" style="3"/>
    <col min="11777" max="11777" width="2.625" style="3" customWidth="1"/>
    <col min="11778" max="11778" width="20.25" style="3" bestFit="1"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13" style="3" bestFit="1" customWidth="1"/>
    <col min="11786" max="11786" width="45.125" style="3" bestFit="1" customWidth="1"/>
    <col min="11787" max="11787" width="32.875" style="3" bestFit="1"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21.5" style="3" customWidth="1"/>
    <col min="11794" max="12032" width="9" style="3"/>
    <col min="12033" max="12033" width="2.625" style="3" customWidth="1"/>
    <col min="12034" max="12034" width="20.25" style="3" bestFit="1"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13" style="3" bestFit="1" customWidth="1"/>
    <col min="12042" max="12042" width="45.125" style="3" bestFit="1" customWidth="1"/>
    <col min="12043" max="12043" width="32.875" style="3" bestFit="1"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21.5" style="3" customWidth="1"/>
    <col min="12050" max="12288" width="9" style="3"/>
    <col min="12289" max="12289" width="2.625" style="3" customWidth="1"/>
    <col min="12290" max="12290" width="20.25" style="3" bestFit="1"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13" style="3" bestFit="1" customWidth="1"/>
    <col min="12298" max="12298" width="45.125" style="3" bestFit="1" customWidth="1"/>
    <col min="12299" max="12299" width="32.875" style="3" bestFit="1"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21.5" style="3" customWidth="1"/>
    <col min="12306" max="12544" width="9" style="3"/>
    <col min="12545" max="12545" width="2.625" style="3" customWidth="1"/>
    <col min="12546" max="12546" width="20.25" style="3" bestFit="1"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13" style="3" bestFit="1" customWidth="1"/>
    <col min="12554" max="12554" width="45.125" style="3" bestFit="1" customWidth="1"/>
    <col min="12555" max="12555" width="32.875" style="3" bestFit="1"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21.5" style="3" customWidth="1"/>
    <col min="12562" max="12800" width="9" style="3"/>
    <col min="12801" max="12801" width="2.625" style="3" customWidth="1"/>
    <col min="12802" max="12802" width="20.25" style="3" bestFit="1"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13" style="3" bestFit="1" customWidth="1"/>
    <col min="12810" max="12810" width="45.125" style="3" bestFit="1" customWidth="1"/>
    <col min="12811" max="12811" width="32.875" style="3" bestFit="1"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21.5" style="3" customWidth="1"/>
    <col min="12818" max="13056" width="9" style="3"/>
    <col min="13057" max="13057" width="2.625" style="3" customWidth="1"/>
    <col min="13058" max="13058" width="20.25" style="3" bestFit="1"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13" style="3" bestFit="1" customWidth="1"/>
    <col min="13066" max="13066" width="45.125" style="3" bestFit="1" customWidth="1"/>
    <col min="13067" max="13067" width="32.875" style="3" bestFit="1"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21.5" style="3" customWidth="1"/>
    <col min="13074" max="13312" width="9" style="3"/>
    <col min="13313" max="13313" width="2.625" style="3" customWidth="1"/>
    <col min="13314" max="13314" width="20.25" style="3" bestFit="1"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13" style="3" bestFit="1" customWidth="1"/>
    <col min="13322" max="13322" width="45.125" style="3" bestFit="1" customWidth="1"/>
    <col min="13323" max="13323" width="32.875" style="3" bestFit="1"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21.5" style="3" customWidth="1"/>
    <col min="13330" max="13568" width="9" style="3"/>
    <col min="13569" max="13569" width="2.625" style="3" customWidth="1"/>
    <col min="13570" max="13570" width="20.25" style="3" bestFit="1"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13" style="3" bestFit="1" customWidth="1"/>
    <col min="13578" max="13578" width="45.125" style="3" bestFit="1" customWidth="1"/>
    <col min="13579" max="13579" width="32.875" style="3" bestFit="1"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21.5" style="3" customWidth="1"/>
    <col min="13586" max="13824" width="9" style="3"/>
    <col min="13825" max="13825" width="2.625" style="3" customWidth="1"/>
    <col min="13826" max="13826" width="20.25" style="3" bestFit="1"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13" style="3" bestFit="1" customWidth="1"/>
    <col min="13834" max="13834" width="45.125" style="3" bestFit="1" customWidth="1"/>
    <col min="13835" max="13835" width="32.875" style="3" bestFit="1"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21.5" style="3" customWidth="1"/>
    <col min="13842" max="14080" width="9" style="3"/>
    <col min="14081" max="14081" width="2.625" style="3" customWidth="1"/>
    <col min="14082" max="14082" width="20.25" style="3" bestFit="1"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13" style="3" bestFit="1" customWidth="1"/>
    <col min="14090" max="14090" width="45.125" style="3" bestFit="1" customWidth="1"/>
    <col min="14091" max="14091" width="32.875" style="3" bestFit="1"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21.5" style="3" customWidth="1"/>
    <col min="14098" max="14336" width="9" style="3"/>
    <col min="14337" max="14337" width="2.625" style="3" customWidth="1"/>
    <col min="14338" max="14338" width="20.25" style="3" bestFit="1"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13" style="3" bestFit="1" customWidth="1"/>
    <col min="14346" max="14346" width="45.125" style="3" bestFit="1" customWidth="1"/>
    <col min="14347" max="14347" width="32.875" style="3" bestFit="1"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21.5" style="3" customWidth="1"/>
    <col min="14354" max="14592" width="9" style="3"/>
    <col min="14593" max="14593" width="2.625" style="3" customWidth="1"/>
    <col min="14594" max="14594" width="20.25" style="3" bestFit="1"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13" style="3" bestFit="1" customWidth="1"/>
    <col min="14602" max="14602" width="45.125" style="3" bestFit="1" customWidth="1"/>
    <col min="14603" max="14603" width="32.875" style="3" bestFit="1"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21.5" style="3" customWidth="1"/>
    <col min="14610" max="14848" width="9" style="3"/>
    <col min="14849" max="14849" width="2.625" style="3" customWidth="1"/>
    <col min="14850" max="14850" width="20.25" style="3" bestFit="1"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13" style="3" bestFit="1" customWidth="1"/>
    <col min="14858" max="14858" width="45.125" style="3" bestFit="1" customWidth="1"/>
    <col min="14859" max="14859" width="32.875" style="3" bestFit="1"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21.5" style="3" customWidth="1"/>
    <col min="14866" max="15104" width="9" style="3"/>
    <col min="15105" max="15105" width="2.625" style="3" customWidth="1"/>
    <col min="15106" max="15106" width="20.25" style="3" bestFit="1"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13" style="3" bestFit="1" customWidth="1"/>
    <col min="15114" max="15114" width="45.125" style="3" bestFit="1" customWidth="1"/>
    <col min="15115" max="15115" width="32.875" style="3" bestFit="1"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21.5" style="3" customWidth="1"/>
    <col min="15122" max="15360" width="9" style="3"/>
    <col min="15361" max="15361" width="2.625" style="3" customWidth="1"/>
    <col min="15362" max="15362" width="20.25" style="3" bestFit="1"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13" style="3" bestFit="1" customWidth="1"/>
    <col min="15370" max="15370" width="45.125" style="3" bestFit="1" customWidth="1"/>
    <col min="15371" max="15371" width="32.875" style="3" bestFit="1"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21.5" style="3" customWidth="1"/>
    <col min="15378" max="15616" width="9" style="3"/>
    <col min="15617" max="15617" width="2.625" style="3" customWidth="1"/>
    <col min="15618" max="15618" width="20.25" style="3" bestFit="1"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13" style="3" bestFit="1" customWidth="1"/>
    <col min="15626" max="15626" width="45.125" style="3" bestFit="1" customWidth="1"/>
    <col min="15627" max="15627" width="32.875" style="3" bestFit="1"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21.5" style="3" customWidth="1"/>
    <col min="15634" max="15872" width="9" style="3"/>
    <col min="15873" max="15873" width="2.625" style="3" customWidth="1"/>
    <col min="15874" max="15874" width="20.25" style="3" bestFit="1"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13" style="3" bestFit="1" customWidth="1"/>
    <col min="15882" max="15882" width="45.125" style="3" bestFit="1" customWidth="1"/>
    <col min="15883" max="15883" width="32.875" style="3" bestFit="1"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21.5" style="3" customWidth="1"/>
    <col min="15890" max="16128" width="9" style="3"/>
    <col min="16129" max="16129" width="2.625" style="3" customWidth="1"/>
    <col min="16130" max="16130" width="20.25" style="3" bestFit="1"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13" style="3" bestFit="1" customWidth="1"/>
    <col min="16138" max="16138" width="45.125" style="3" bestFit="1" customWidth="1"/>
    <col min="16139" max="16139" width="32.875" style="3" bestFit="1"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21.5" style="3" customWidth="1"/>
    <col min="16146" max="16384" width="9" style="3"/>
  </cols>
  <sheetData>
    <row r="2" spans="2:17" ht="20.100000000000001" customHeight="1">
      <c r="B2" s="1" t="s">
        <v>0</v>
      </c>
      <c r="C2" s="1"/>
      <c r="D2" s="1"/>
      <c r="E2" s="488" t="s">
        <v>7991</v>
      </c>
      <c r="G2" s="4" t="s">
        <v>2</v>
      </c>
      <c r="H2" s="5"/>
      <c r="I2" s="6"/>
      <c r="J2" s="125">
        <f>SUM(H:H)</f>
        <v>115438</v>
      </c>
    </row>
    <row r="3" spans="2:17" ht="20.100000000000001" customHeight="1">
      <c r="B3" s="1" t="s">
        <v>3</v>
      </c>
      <c r="C3" s="1"/>
      <c r="D3" s="1"/>
      <c r="E3" s="14" t="s">
        <v>7992</v>
      </c>
    </row>
    <row r="4" spans="2:17" ht="20.100000000000001" customHeight="1">
      <c r="B4" s="1" t="s">
        <v>5</v>
      </c>
      <c r="C4" s="1"/>
      <c r="D4" s="1"/>
      <c r="E4" s="14" t="s">
        <v>7992</v>
      </c>
      <c r="G4" s="489"/>
      <c r="H4" s="490"/>
      <c r="I4" s="490"/>
      <c r="J4" s="491"/>
    </row>
    <row r="5" spans="2:17" ht="20.100000000000001" customHeight="1">
      <c r="B5" s="1" t="s">
        <v>6</v>
      </c>
      <c r="C5" s="1"/>
      <c r="D5" s="1"/>
      <c r="E5" s="15"/>
      <c r="G5" s="492"/>
      <c r="H5" s="493"/>
      <c r="I5" s="493"/>
      <c r="J5" s="494"/>
    </row>
    <row r="6" spans="2:17" ht="20.100000000000001" customHeight="1">
      <c r="B6" s="1" t="s">
        <v>8</v>
      </c>
      <c r="C6" s="1"/>
      <c r="D6" s="1"/>
      <c r="E6" s="15"/>
      <c r="G6" s="495"/>
      <c r="H6" s="496"/>
      <c r="I6" s="496"/>
      <c r="J6" s="497"/>
      <c r="K6" s="200"/>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7" s="9" customFormat="1" ht="19.7" customHeight="1">
      <c r="B10" s="2317"/>
      <c r="C10" s="16" t="s">
        <v>645</v>
      </c>
      <c r="D10" s="16" t="s">
        <v>645</v>
      </c>
      <c r="E10" s="145" t="s">
        <v>7993</v>
      </c>
      <c r="F10" s="383">
        <v>1</v>
      </c>
      <c r="G10" s="278">
        <v>14700</v>
      </c>
      <c r="H10" s="278">
        <f t="shared" ref="H10:H44" si="0">F10*G10</f>
        <v>14700</v>
      </c>
      <c r="I10" s="464"/>
      <c r="J10" s="510" t="s">
        <v>458</v>
      </c>
      <c r="K10" s="471"/>
      <c r="L10" s="165"/>
      <c r="M10" s="2318">
        <v>44825</v>
      </c>
      <c r="N10" s="16" t="s">
        <v>648</v>
      </c>
      <c r="O10" s="56">
        <v>44841</v>
      </c>
      <c r="P10" s="56"/>
      <c r="Q10" s="21"/>
    </row>
    <row r="11" spans="2:17" s="9" customFormat="1" ht="19.7" customHeight="1">
      <c r="B11" s="2319"/>
      <c r="C11" s="16" t="s">
        <v>645</v>
      </c>
      <c r="D11" s="16" t="s">
        <v>645</v>
      </c>
      <c r="E11" s="145" t="s">
        <v>7994</v>
      </c>
      <c r="F11" s="383">
        <v>1</v>
      </c>
      <c r="G11" s="278">
        <v>4400</v>
      </c>
      <c r="H11" s="278">
        <f t="shared" si="0"/>
        <v>4400</v>
      </c>
      <c r="I11" s="464"/>
      <c r="J11" s="510" t="s">
        <v>7995</v>
      </c>
      <c r="K11" s="1671"/>
      <c r="L11" s="165"/>
      <c r="M11" s="2318">
        <v>44825</v>
      </c>
      <c r="N11" s="16" t="s">
        <v>648</v>
      </c>
      <c r="O11" s="56">
        <v>44841</v>
      </c>
      <c r="P11" s="56"/>
      <c r="Q11" s="21"/>
    </row>
    <row r="12" spans="2:17" s="9" customFormat="1" ht="19.7" customHeight="1">
      <c r="B12" s="509"/>
      <c r="C12" s="16" t="s">
        <v>178</v>
      </c>
      <c r="D12" s="16" t="s">
        <v>178</v>
      </c>
      <c r="E12" s="145" t="s">
        <v>1445</v>
      </c>
      <c r="F12" s="383">
        <v>2</v>
      </c>
      <c r="G12" s="278">
        <v>1320</v>
      </c>
      <c r="H12" s="278">
        <f t="shared" si="0"/>
        <v>2640</v>
      </c>
      <c r="I12" s="464"/>
      <c r="J12" s="510" t="s">
        <v>1446</v>
      </c>
      <c r="K12" s="471"/>
      <c r="L12" s="165"/>
      <c r="M12" s="2318">
        <v>44825</v>
      </c>
      <c r="N12" s="16" t="s">
        <v>648</v>
      </c>
      <c r="O12" s="56">
        <v>44837</v>
      </c>
      <c r="P12" s="56"/>
      <c r="Q12" s="21">
        <v>44837</v>
      </c>
    </row>
    <row r="13" spans="2:17" s="9" customFormat="1" ht="19.7" customHeight="1">
      <c r="B13" s="509"/>
      <c r="C13" s="511" t="s">
        <v>178</v>
      </c>
      <c r="D13" s="511" t="s">
        <v>178</v>
      </c>
      <c r="E13" s="364" t="s">
        <v>4296</v>
      </c>
      <c r="F13" s="512">
        <v>2</v>
      </c>
      <c r="G13" s="513">
        <v>213</v>
      </c>
      <c r="H13" s="514">
        <f t="shared" si="0"/>
        <v>426</v>
      </c>
      <c r="I13" s="512"/>
      <c r="J13" s="515" t="s">
        <v>1456</v>
      </c>
      <c r="K13" s="471"/>
      <c r="L13" s="165"/>
      <c r="M13" s="19"/>
      <c r="N13" s="16"/>
      <c r="O13" s="56"/>
      <c r="P13" s="56"/>
      <c r="Q13" s="21">
        <v>44837</v>
      </c>
    </row>
    <row r="14" spans="2:17" s="9" customFormat="1" ht="19.7" customHeight="1">
      <c r="B14" s="509"/>
      <c r="C14" s="16" t="s">
        <v>178</v>
      </c>
      <c r="D14" s="16" t="s">
        <v>178</v>
      </c>
      <c r="E14" s="145" t="s">
        <v>7996</v>
      </c>
      <c r="F14" s="383">
        <v>2</v>
      </c>
      <c r="G14" s="278">
        <v>1180</v>
      </c>
      <c r="H14" s="53">
        <f t="shared" si="0"/>
        <v>2360</v>
      </c>
      <c r="I14" s="464"/>
      <c r="J14" s="510" t="s">
        <v>1877</v>
      </c>
      <c r="K14" s="471"/>
      <c r="L14" s="165"/>
      <c r="M14" s="19"/>
      <c r="N14" s="16"/>
      <c r="O14" s="56"/>
      <c r="P14" s="56"/>
      <c r="Q14" s="21">
        <v>44837</v>
      </c>
    </row>
    <row r="15" spans="2:17" s="9" customFormat="1" ht="19.7" customHeight="1">
      <c r="B15" s="1094"/>
      <c r="C15" s="16"/>
      <c r="D15" s="16"/>
      <c r="E15" s="145"/>
      <c r="F15" s="383"/>
      <c r="G15" s="278"/>
      <c r="H15" s="278"/>
      <c r="I15" s="464"/>
      <c r="J15" s="510"/>
      <c r="K15" s="471"/>
      <c r="L15" s="165"/>
      <c r="M15" s="19"/>
      <c r="N15" s="16"/>
      <c r="O15" s="347"/>
      <c r="P15" s="56"/>
      <c r="Q15" s="21"/>
    </row>
    <row r="16" spans="2:17" s="9" customFormat="1" ht="19.7" customHeight="1">
      <c r="B16" s="2317"/>
      <c r="C16" s="16" t="s">
        <v>645</v>
      </c>
      <c r="D16" s="16" t="s">
        <v>645</v>
      </c>
      <c r="E16" s="145" t="s">
        <v>7997</v>
      </c>
      <c r="F16" s="383"/>
      <c r="G16" s="278">
        <v>5600</v>
      </c>
      <c r="H16" s="278"/>
      <c r="I16" s="464"/>
      <c r="J16" s="510" t="s">
        <v>7998</v>
      </c>
      <c r="K16" s="471"/>
      <c r="L16" s="165"/>
      <c r="M16" s="2318">
        <v>44825</v>
      </c>
      <c r="N16" s="16" t="s">
        <v>648</v>
      </c>
      <c r="O16" s="56">
        <v>44841</v>
      </c>
      <c r="P16" s="56"/>
      <c r="Q16" s="21"/>
    </row>
    <row r="17" spans="2:17" s="9" customFormat="1" ht="21" customHeight="1">
      <c r="B17" s="2319"/>
      <c r="C17" s="16" t="s">
        <v>645</v>
      </c>
      <c r="D17" s="16" t="s">
        <v>645</v>
      </c>
      <c r="E17" s="145" t="s">
        <v>7999</v>
      </c>
      <c r="F17" s="383"/>
      <c r="G17" s="278">
        <v>4400</v>
      </c>
      <c r="H17" s="278"/>
      <c r="I17" s="464"/>
      <c r="J17" s="510" t="s">
        <v>8000</v>
      </c>
      <c r="K17" s="471"/>
      <c r="L17" s="165"/>
      <c r="M17" s="2318">
        <v>44825</v>
      </c>
      <c r="N17" s="16" t="s">
        <v>648</v>
      </c>
      <c r="O17" s="56">
        <v>44841</v>
      </c>
      <c r="P17" s="56"/>
      <c r="Q17" s="21"/>
    </row>
    <row r="18" spans="2:17" s="9" customFormat="1" ht="19.7" customHeight="1">
      <c r="B18" s="2320"/>
      <c r="C18" s="16" t="s">
        <v>1457</v>
      </c>
      <c r="D18" s="16" t="s">
        <v>55</v>
      </c>
      <c r="E18" s="145" t="s">
        <v>8001</v>
      </c>
      <c r="F18" s="383">
        <v>1</v>
      </c>
      <c r="G18" s="278">
        <v>30220</v>
      </c>
      <c r="H18" s="278">
        <f t="shared" si="0"/>
        <v>30220</v>
      </c>
      <c r="I18" s="464"/>
      <c r="J18" s="510" t="s">
        <v>8002</v>
      </c>
      <c r="K18" s="471"/>
      <c r="L18" s="165"/>
      <c r="M18" s="19">
        <v>44826</v>
      </c>
      <c r="N18" s="16"/>
      <c r="O18" s="517">
        <v>44837</v>
      </c>
      <c r="P18" s="56">
        <v>44839</v>
      </c>
      <c r="Q18" s="21">
        <v>44838</v>
      </c>
    </row>
    <row r="19" spans="2:17" s="9" customFormat="1" ht="19.7" customHeight="1">
      <c r="B19" s="2321"/>
      <c r="C19" s="16" t="s">
        <v>1457</v>
      </c>
      <c r="D19" s="16" t="s">
        <v>55</v>
      </c>
      <c r="E19" s="145" t="s">
        <v>1486</v>
      </c>
      <c r="F19" s="383">
        <v>2</v>
      </c>
      <c r="G19" s="278">
        <v>600</v>
      </c>
      <c r="H19" s="278">
        <f t="shared" si="0"/>
        <v>1200</v>
      </c>
      <c r="I19" s="464"/>
      <c r="J19" s="510" t="s">
        <v>2703</v>
      </c>
      <c r="K19" s="471"/>
      <c r="L19" s="165"/>
      <c r="M19" s="19">
        <v>44826</v>
      </c>
      <c r="N19" s="16"/>
      <c r="O19" s="517">
        <v>44837</v>
      </c>
      <c r="P19" s="56">
        <v>44839</v>
      </c>
      <c r="Q19" s="21">
        <v>44838</v>
      </c>
    </row>
    <row r="20" spans="2:17" s="9" customFormat="1" ht="19.7" customHeight="1">
      <c r="B20" s="1094"/>
      <c r="C20" s="16"/>
      <c r="D20" s="16"/>
      <c r="E20" s="145"/>
      <c r="F20" s="383"/>
      <c r="G20" s="278"/>
      <c r="H20" s="278"/>
      <c r="I20" s="464"/>
      <c r="J20" s="510"/>
      <c r="K20" s="471"/>
      <c r="L20" s="165"/>
      <c r="M20" s="19"/>
      <c r="N20" s="16"/>
      <c r="O20" s="347"/>
      <c r="P20" s="56"/>
      <c r="Q20" s="21"/>
    </row>
    <row r="21" spans="2:17" s="9" customFormat="1" ht="19.7" customHeight="1">
      <c r="B21" s="519"/>
      <c r="C21" s="16" t="s">
        <v>645</v>
      </c>
      <c r="D21" s="16" t="s">
        <v>645</v>
      </c>
      <c r="E21" s="145" t="s">
        <v>8003</v>
      </c>
      <c r="F21" s="383">
        <v>1</v>
      </c>
      <c r="G21" s="278">
        <v>19200</v>
      </c>
      <c r="H21" s="278">
        <f>F21*G21</f>
        <v>19200</v>
      </c>
      <c r="I21" s="464"/>
      <c r="J21" s="510" t="s">
        <v>1470</v>
      </c>
      <c r="K21" s="471"/>
      <c r="L21" s="165"/>
      <c r="M21" s="2322">
        <v>44825</v>
      </c>
      <c r="N21" s="16" t="s">
        <v>648</v>
      </c>
      <c r="O21" s="56">
        <v>44841</v>
      </c>
      <c r="P21" s="56"/>
      <c r="Q21" s="21"/>
    </row>
    <row r="22" spans="2:17" s="75" customFormat="1" ht="19.7" customHeight="1">
      <c r="B22" s="2323"/>
      <c r="C22" s="73" t="s">
        <v>1457</v>
      </c>
      <c r="D22" s="73" t="s">
        <v>55</v>
      </c>
      <c r="E22" s="1098" t="s">
        <v>8004</v>
      </c>
      <c r="F22" s="1085">
        <v>1</v>
      </c>
      <c r="G22" s="156">
        <v>890</v>
      </c>
      <c r="H22" s="156">
        <f t="shared" si="0"/>
        <v>890</v>
      </c>
      <c r="I22" s="1086"/>
      <c r="J22" s="1087" t="s">
        <v>5511</v>
      </c>
      <c r="K22" s="1088"/>
      <c r="L22" s="1089"/>
      <c r="M22" s="20">
        <v>44826</v>
      </c>
      <c r="N22" s="73"/>
      <c r="O22" s="318">
        <v>44837</v>
      </c>
      <c r="P22" s="86">
        <v>44852</v>
      </c>
      <c r="Q22" s="74">
        <v>44852</v>
      </c>
    </row>
    <row r="23" spans="2:17" s="9" customFormat="1" ht="19.7" customHeight="1">
      <c r="B23" s="2324"/>
      <c r="C23" s="16" t="s">
        <v>1457</v>
      </c>
      <c r="D23" s="16" t="s">
        <v>55</v>
      </c>
      <c r="E23" s="522" t="s">
        <v>8005</v>
      </c>
      <c r="F23" s="383">
        <v>2</v>
      </c>
      <c r="G23" s="278">
        <v>6350</v>
      </c>
      <c r="H23" s="278">
        <f t="shared" si="0"/>
        <v>12700</v>
      </c>
      <c r="I23" s="464"/>
      <c r="J23" s="510" t="s">
        <v>8006</v>
      </c>
      <c r="K23" s="471"/>
      <c r="L23" s="165"/>
      <c r="M23" s="19">
        <v>44826</v>
      </c>
      <c r="N23" s="16"/>
      <c r="O23" s="517">
        <v>44837</v>
      </c>
      <c r="P23" s="482">
        <v>44852</v>
      </c>
      <c r="Q23" s="21">
        <v>44852</v>
      </c>
    </row>
    <row r="24" spans="2:17" s="9" customFormat="1" ht="19.7" customHeight="1">
      <c r="B24" s="2324"/>
      <c r="C24" s="16" t="s">
        <v>1457</v>
      </c>
      <c r="D24" s="16" t="s">
        <v>55</v>
      </c>
      <c r="E24" s="522" t="s">
        <v>8007</v>
      </c>
      <c r="F24" s="383">
        <v>4</v>
      </c>
      <c r="G24" s="278">
        <v>230</v>
      </c>
      <c r="H24" s="278">
        <f t="shared" si="0"/>
        <v>920</v>
      </c>
      <c r="I24" s="464"/>
      <c r="J24" s="510" t="s">
        <v>8008</v>
      </c>
      <c r="K24" s="471"/>
      <c r="L24" s="165"/>
      <c r="M24" s="19">
        <v>44826</v>
      </c>
      <c r="N24" s="16"/>
      <c r="O24" s="517">
        <v>44837</v>
      </c>
      <c r="P24" s="56">
        <v>44839</v>
      </c>
      <c r="Q24" s="21">
        <v>44838</v>
      </c>
    </row>
    <row r="25" spans="2:17" s="75" customFormat="1" ht="19.7" customHeight="1">
      <c r="B25" s="2324"/>
      <c r="C25" s="73" t="s">
        <v>1457</v>
      </c>
      <c r="D25" s="73" t="s">
        <v>55</v>
      </c>
      <c r="E25" s="1098" t="s">
        <v>1471</v>
      </c>
      <c r="F25" s="1085">
        <v>1</v>
      </c>
      <c r="G25" s="156">
        <v>3040</v>
      </c>
      <c r="H25" s="156">
        <f t="shared" si="0"/>
        <v>3040</v>
      </c>
      <c r="I25" s="1086"/>
      <c r="J25" s="1087" t="s">
        <v>1074</v>
      </c>
      <c r="K25" s="1088"/>
      <c r="L25" s="1089"/>
      <c r="M25" s="20">
        <v>44826</v>
      </c>
      <c r="N25" s="73"/>
      <c r="O25" s="318">
        <v>44837</v>
      </c>
      <c r="P25" s="57">
        <v>44839</v>
      </c>
      <c r="Q25" s="74">
        <v>44838</v>
      </c>
    </row>
    <row r="26" spans="2:17" s="75" customFormat="1" ht="19.7" customHeight="1">
      <c r="B26" s="2325"/>
      <c r="C26" s="73" t="s">
        <v>1457</v>
      </c>
      <c r="D26" s="73" t="s">
        <v>55</v>
      </c>
      <c r="E26" s="88" t="s">
        <v>1473</v>
      </c>
      <c r="F26" s="1085">
        <v>2</v>
      </c>
      <c r="G26" s="156">
        <v>230</v>
      </c>
      <c r="H26" s="156">
        <f t="shared" si="0"/>
        <v>460</v>
      </c>
      <c r="I26" s="1086"/>
      <c r="J26" s="1087" t="s">
        <v>1474</v>
      </c>
      <c r="K26" s="1088"/>
      <c r="L26" s="1089"/>
      <c r="M26" s="20">
        <v>44826</v>
      </c>
      <c r="N26" s="73"/>
      <c r="O26" s="318">
        <v>44837</v>
      </c>
      <c r="P26" s="57">
        <v>44839</v>
      </c>
      <c r="Q26" s="74">
        <v>44838</v>
      </c>
    </row>
    <row r="27" spans="2:17" ht="19.7" customHeight="1">
      <c r="B27" s="509"/>
      <c r="C27" s="16" t="s">
        <v>178</v>
      </c>
      <c r="D27" s="16" t="s">
        <v>178</v>
      </c>
      <c r="E27" s="145" t="s">
        <v>1483</v>
      </c>
      <c r="F27" s="17">
        <v>2</v>
      </c>
      <c r="G27" s="52">
        <v>270</v>
      </c>
      <c r="H27" s="53">
        <f t="shared" si="0"/>
        <v>540</v>
      </c>
      <c r="I27" s="18"/>
      <c r="J27" s="54" t="s">
        <v>1484</v>
      </c>
      <c r="K27" s="471"/>
      <c r="L27" s="165"/>
      <c r="M27" s="2318">
        <v>44825</v>
      </c>
      <c r="N27" s="16" t="s">
        <v>648</v>
      </c>
      <c r="O27" s="56">
        <v>44837</v>
      </c>
      <c r="P27" s="56"/>
      <c r="Q27" s="21">
        <v>44837</v>
      </c>
    </row>
    <row r="28" spans="2:17" ht="19.7" customHeight="1">
      <c r="B28" s="509"/>
      <c r="C28" s="16" t="s">
        <v>178</v>
      </c>
      <c r="D28" s="16" t="s">
        <v>178</v>
      </c>
      <c r="E28" s="145" t="s">
        <v>1084</v>
      </c>
      <c r="F28" s="17">
        <v>3</v>
      </c>
      <c r="G28" s="52">
        <v>270</v>
      </c>
      <c r="H28" s="53">
        <f t="shared" si="0"/>
        <v>810</v>
      </c>
      <c r="I28" s="18"/>
      <c r="J28" s="54" t="s">
        <v>1484</v>
      </c>
      <c r="K28" s="471"/>
      <c r="L28" s="165"/>
      <c r="M28" s="2318">
        <v>44825</v>
      </c>
      <c r="N28" s="16" t="s">
        <v>648</v>
      </c>
      <c r="O28" s="56">
        <v>44837</v>
      </c>
      <c r="P28" s="56"/>
      <c r="Q28" s="21">
        <v>44837</v>
      </c>
    </row>
    <row r="29" spans="2:17" ht="19.7" customHeight="1">
      <c r="B29" s="509"/>
      <c r="C29" s="16" t="s">
        <v>178</v>
      </c>
      <c r="D29" s="16" t="s">
        <v>178</v>
      </c>
      <c r="E29" s="3" t="s">
        <v>8009</v>
      </c>
      <c r="F29" s="17">
        <v>4</v>
      </c>
      <c r="G29" s="52">
        <v>280</v>
      </c>
      <c r="H29" s="53">
        <f t="shared" si="0"/>
        <v>1120</v>
      </c>
      <c r="I29" s="18"/>
      <c r="J29" s="54"/>
      <c r="K29" s="471"/>
      <c r="L29" s="165"/>
      <c r="M29" s="2318">
        <v>44825</v>
      </c>
      <c r="N29" s="16" t="s">
        <v>648</v>
      </c>
      <c r="O29" s="56">
        <v>44837</v>
      </c>
      <c r="P29" s="56"/>
      <c r="Q29" s="21">
        <v>44837</v>
      </c>
    </row>
    <row r="30" spans="2:17" ht="19.7" customHeight="1">
      <c r="B30" s="16"/>
      <c r="C30" s="16" t="s">
        <v>178</v>
      </c>
      <c r="D30" s="16" t="s">
        <v>178</v>
      </c>
      <c r="E30" s="54" t="s">
        <v>356</v>
      </c>
      <c r="F30" s="17">
        <v>1</v>
      </c>
      <c r="G30" s="520">
        <v>5117</v>
      </c>
      <c r="H30" s="520">
        <f t="shared" si="0"/>
        <v>5117</v>
      </c>
      <c r="I30" s="18"/>
      <c r="J30" s="146" t="s">
        <v>7980</v>
      </c>
      <c r="K30" s="471"/>
      <c r="L30" s="165"/>
      <c r="M30" s="2318">
        <v>44825</v>
      </c>
      <c r="N30" s="16" t="s">
        <v>648</v>
      </c>
      <c r="O30" s="56">
        <v>44837</v>
      </c>
      <c r="P30" s="19"/>
      <c r="Q30" s="21">
        <v>44837</v>
      </c>
    </row>
    <row r="31" spans="2:17" ht="19.7" customHeight="1">
      <c r="B31" s="16"/>
      <c r="C31" s="163" t="s">
        <v>178</v>
      </c>
      <c r="D31" s="163" t="s">
        <v>178</v>
      </c>
      <c r="E31" s="486" t="s">
        <v>5018</v>
      </c>
      <c r="F31" s="276">
        <v>1</v>
      </c>
      <c r="G31" s="487">
        <v>6365</v>
      </c>
      <c r="H31" s="514">
        <f>F31*G31</f>
        <v>6365</v>
      </c>
      <c r="I31" s="997"/>
      <c r="J31" s="483" t="s">
        <v>367</v>
      </c>
      <c r="K31" s="471"/>
      <c r="L31" s="165"/>
      <c r="M31" s="2318">
        <v>44825</v>
      </c>
      <c r="N31" s="16" t="s">
        <v>648</v>
      </c>
      <c r="O31" s="56">
        <v>44837</v>
      </c>
      <c r="P31" s="19"/>
      <c r="Q31" s="21">
        <v>44837</v>
      </c>
    </row>
    <row r="32" spans="2:17" ht="19.7" customHeight="1">
      <c r="B32" s="16"/>
      <c r="C32" s="16" t="s">
        <v>178</v>
      </c>
      <c r="D32" s="16" t="s">
        <v>178</v>
      </c>
      <c r="E32" s="54" t="s">
        <v>7981</v>
      </c>
      <c r="F32" s="17">
        <v>1</v>
      </c>
      <c r="G32" s="520">
        <v>4239</v>
      </c>
      <c r="H32" s="520">
        <f>F32*G32</f>
        <v>4239</v>
      </c>
      <c r="I32" s="18"/>
      <c r="J32" s="146" t="s">
        <v>7982</v>
      </c>
      <c r="K32" s="471"/>
      <c r="L32" s="165"/>
      <c r="M32" s="2318">
        <v>44825</v>
      </c>
      <c r="N32" s="16" t="s">
        <v>648</v>
      </c>
      <c r="O32" s="56">
        <v>44837</v>
      </c>
      <c r="P32" s="19"/>
      <c r="Q32" s="21">
        <v>44837</v>
      </c>
    </row>
    <row r="33" spans="2:17" ht="19.7" customHeight="1">
      <c r="B33" s="16"/>
      <c r="C33" s="16" t="s">
        <v>178</v>
      </c>
      <c r="D33" s="16" t="s">
        <v>178</v>
      </c>
      <c r="E33" s="54" t="s">
        <v>7983</v>
      </c>
      <c r="F33" s="17">
        <v>1</v>
      </c>
      <c r="G33" s="520">
        <v>733</v>
      </c>
      <c r="H33" s="520">
        <f t="shared" si="0"/>
        <v>733</v>
      </c>
      <c r="I33" s="18"/>
      <c r="J33" s="146" t="s">
        <v>2189</v>
      </c>
      <c r="K33" s="471"/>
      <c r="L33" s="165"/>
      <c r="M33" s="2318">
        <v>44825</v>
      </c>
      <c r="N33" s="16" t="s">
        <v>648</v>
      </c>
      <c r="O33" s="56">
        <v>44837</v>
      </c>
      <c r="P33" s="19"/>
      <c r="Q33" s="21">
        <v>44837</v>
      </c>
    </row>
    <row r="34" spans="2:17" ht="19.7" customHeight="1">
      <c r="B34" s="16"/>
      <c r="C34" s="16" t="s">
        <v>178</v>
      </c>
      <c r="D34" s="16" t="s">
        <v>178</v>
      </c>
      <c r="E34" s="54" t="s">
        <v>7984</v>
      </c>
      <c r="F34" s="17">
        <v>4</v>
      </c>
      <c r="G34" s="520">
        <v>600</v>
      </c>
      <c r="H34" s="520">
        <f t="shared" si="0"/>
        <v>2400</v>
      </c>
      <c r="I34" s="18"/>
      <c r="J34" s="146" t="s">
        <v>1877</v>
      </c>
      <c r="K34" s="471"/>
      <c r="L34" s="165"/>
      <c r="M34" s="2318">
        <v>44825</v>
      </c>
      <c r="N34" s="16" t="s">
        <v>648</v>
      </c>
      <c r="O34" s="56">
        <v>44837</v>
      </c>
      <c r="P34" s="19"/>
      <c r="Q34" s="21">
        <v>44837</v>
      </c>
    </row>
    <row r="35" spans="2:17" ht="19.7" customHeight="1">
      <c r="B35" s="16"/>
      <c r="C35" s="16" t="s">
        <v>178</v>
      </c>
      <c r="D35" s="16" t="s">
        <v>178</v>
      </c>
      <c r="E35" s="54" t="s">
        <v>7985</v>
      </c>
      <c r="F35" s="17">
        <v>1</v>
      </c>
      <c r="G35" s="520">
        <v>958</v>
      </c>
      <c r="H35" s="520">
        <f t="shared" si="0"/>
        <v>958</v>
      </c>
      <c r="I35" s="18"/>
      <c r="J35" s="146" t="s">
        <v>137</v>
      </c>
      <c r="K35" s="471"/>
      <c r="L35" s="165"/>
      <c r="M35" s="2318">
        <v>44825</v>
      </c>
      <c r="N35" s="16" t="s">
        <v>648</v>
      </c>
      <c r="O35" s="56">
        <v>44837</v>
      </c>
      <c r="P35" s="19"/>
      <c r="Q35" s="21">
        <v>44837</v>
      </c>
    </row>
    <row r="36" spans="2:17" ht="19.7" customHeight="1">
      <c r="B36" s="16"/>
      <c r="C36" s="16"/>
      <c r="D36" s="16"/>
      <c r="E36" s="145"/>
      <c r="F36" s="383"/>
      <c r="G36" s="278"/>
      <c r="H36" s="53"/>
      <c r="I36" s="464"/>
      <c r="J36" s="510"/>
      <c r="K36" s="471"/>
      <c r="L36" s="165"/>
      <c r="M36" s="19"/>
      <c r="N36" s="16"/>
      <c r="O36" s="56"/>
      <c r="P36" s="19"/>
      <c r="Q36" s="21"/>
    </row>
    <row r="37" spans="2:17" ht="19.7" customHeight="1">
      <c r="B37" s="16"/>
      <c r="C37" s="16"/>
      <c r="D37" s="16"/>
      <c r="E37" s="145"/>
      <c r="F37" s="383"/>
      <c r="G37" s="278"/>
      <c r="H37" s="53">
        <f t="shared" si="0"/>
        <v>0</v>
      </c>
      <c r="I37" s="464"/>
      <c r="J37" s="510"/>
      <c r="K37" s="471"/>
      <c r="L37" s="165"/>
      <c r="M37" s="19"/>
      <c r="N37" s="16"/>
      <c r="O37" s="56"/>
      <c r="P37" s="19"/>
      <c r="Q37" s="21"/>
    </row>
    <row r="38" spans="2:17" ht="19.7" customHeight="1">
      <c r="B38" s="16"/>
      <c r="C38" s="16"/>
      <c r="D38" s="16"/>
      <c r="E38" s="145"/>
      <c r="F38" s="383"/>
      <c r="G38" s="278"/>
      <c r="H38" s="53">
        <f t="shared" si="0"/>
        <v>0</v>
      </c>
      <c r="I38" s="464"/>
      <c r="J38" s="510"/>
      <c r="K38" s="471"/>
      <c r="L38" s="165"/>
      <c r="M38" s="19"/>
      <c r="N38" s="16"/>
      <c r="O38" s="56"/>
      <c r="P38" s="19"/>
      <c r="Q38" s="21"/>
    </row>
    <row r="39" spans="2:17" ht="19.7" customHeight="1">
      <c r="B39" s="16"/>
      <c r="C39" s="16"/>
      <c r="D39" s="16"/>
      <c r="E39" s="145"/>
      <c r="F39" s="383"/>
      <c r="G39" s="278"/>
      <c r="H39" s="53">
        <f t="shared" si="0"/>
        <v>0</v>
      </c>
      <c r="I39" s="464"/>
      <c r="J39" s="510"/>
      <c r="K39" s="471"/>
      <c r="L39" s="165"/>
      <c r="M39" s="19"/>
      <c r="N39" s="16"/>
      <c r="O39" s="56"/>
      <c r="P39" s="19"/>
      <c r="Q39" s="21"/>
    </row>
    <row r="40" spans="2:17" ht="19.7" customHeight="1">
      <c r="B40" s="16"/>
      <c r="C40" s="16"/>
      <c r="D40" s="16"/>
      <c r="E40" s="145"/>
      <c r="F40" s="383"/>
      <c r="G40" s="278"/>
      <c r="H40" s="53">
        <f t="shared" si="0"/>
        <v>0</v>
      </c>
      <c r="I40" s="464"/>
      <c r="J40" s="510"/>
      <c r="K40" s="471"/>
      <c r="L40" s="165"/>
      <c r="M40" s="19"/>
      <c r="N40" s="16"/>
      <c r="O40" s="56"/>
      <c r="P40" s="19"/>
      <c r="Q40" s="21"/>
    </row>
    <row r="41" spans="2:17" ht="19.7" customHeight="1">
      <c r="B41" s="16"/>
      <c r="C41" s="16"/>
      <c r="D41" s="16"/>
      <c r="E41" s="145"/>
      <c r="F41" s="383"/>
      <c r="G41" s="278"/>
      <c r="H41" s="53">
        <f t="shared" si="0"/>
        <v>0</v>
      </c>
      <c r="I41" s="464"/>
      <c r="J41" s="510"/>
      <c r="K41" s="471"/>
      <c r="L41" s="165"/>
      <c r="M41" s="19"/>
      <c r="N41" s="16"/>
      <c r="O41" s="56"/>
      <c r="P41" s="19"/>
      <c r="Q41" s="21"/>
    </row>
    <row r="42" spans="2:17" ht="19.7" customHeight="1">
      <c r="B42" s="16"/>
      <c r="C42" s="16"/>
      <c r="D42" s="16"/>
      <c r="E42" s="145"/>
      <c r="F42" s="383"/>
      <c r="G42" s="278"/>
      <c r="H42" s="53">
        <f t="shared" si="0"/>
        <v>0</v>
      </c>
      <c r="I42" s="464"/>
      <c r="J42" s="510"/>
      <c r="K42" s="471"/>
      <c r="L42" s="165"/>
      <c r="M42" s="19"/>
      <c r="N42" s="16"/>
      <c r="O42" s="56"/>
      <c r="P42" s="19"/>
      <c r="Q42" s="21"/>
    </row>
    <row r="43" spans="2:17" ht="19.7" customHeight="1">
      <c r="B43" s="16"/>
      <c r="C43" s="16"/>
      <c r="D43" s="16"/>
      <c r="E43" s="145"/>
      <c r="F43" s="383"/>
      <c r="G43" s="278"/>
      <c r="H43" s="53">
        <f t="shared" si="0"/>
        <v>0</v>
      </c>
      <c r="I43" s="464"/>
      <c r="J43" s="510"/>
      <c r="K43" s="471"/>
      <c r="L43" s="165"/>
      <c r="M43" s="19"/>
      <c r="N43" s="16"/>
      <c r="O43" s="56"/>
      <c r="P43" s="19"/>
      <c r="Q43" s="21"/>
    </row>
    <row r="44" spans="2:17" ht="19.7" customHeight="1">
      <c r="B44" s="16"/>
      <c r="C44" s="16"/>
      <c r="D44" s="16"/>
      <c r="E44" s="145"/>
      <c r="F44" s="383"/>
      <c r="G44" s="278"/>
      <c r="H44" s="53">
        <f t="shared" si="0"/>
        <v>0</v>
      </c>
      <c r="I44" s="464"/>
      <c r="J44" s="510"/>
      <c r="K44" s="471"/>
      <c r="L44" s="165"/>
      <c r="M44" s="19"/>
      <c r="N44" s="16"/>
      <c r="O44" s="56"/>
      <c r="P44" s="19"/>
      <c r="Q44" s="21"/>
    </row>
  </sheetData>
  <autoFilter ref="B9:O26" xr:uid="{FAEF8844-54C5-4CDB-8F21-7B352DC6134A}"/>
  <mergeCells count="11">
    <mergeCell ref="B10:B11"/>
    <mergeCell ref="B16:B17"/>
    <mergeCell ref="B18:B19"/>
    <mergeCell ref="B22:B26"/>
    <mergeCell ref="B2:D2"/>
    <mergeCell ref="G2:I2"/>
    <mergeCell ref="B3:D3"/>
    <mergeCell ref="B4:D4"/>
    <mergeCell ref="G4:J6"/>
    <mergeCell ref="B5:D5"/>
    <mergeCell ref="B6:D6"/>
  </mergeCells>
  <phoneticPr fontId="3"/>
  <pageMargins left="0.2" right="0.2" top="0.36" bottom="0.41" header="0.3" footer="0.3"/>
  <pageSetup paperSize="9" scale="70" orientation="landscape" r:id="rId1"/>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2F662-488F-40CD-AC4F-98263FFE69A9}">
  <dimension ref="A2:F19"/>
  <sheetViews>
    <sheetView zoomScaleNormal="100" workbookViewId="0">
      <selection activeCell="A3" sqref="A3"/>
    </sheetView>
  </sheetViews>
  <sheetFormatPr defaultRowHeight="19.5"/>
  <cols>
    <col min="1" max="1" width="5.625" style="167" customWidth="1"/>
    <col min="2" max="2" width="3.5" style="167" bestFit="1" customWidth="1"/>
    <col min="3" max="3" width="16.625" style="167" customWidth="1"/>
    <col min="4" max="4" width="25.75" style="167" bestFit="1" customWidth="1"/>
    <col min="5" max="5" width="5.875" style="167" bestFit="1" customWidth="1"/>
    <col min="6" max="6" width="15.625" style="167" customWidth="1"/>
    <col min="7" max="256" width="9" style="167"/>
    <col min="257" max="257" width="5.625" style="167" customWidth="1"/>
    <col min="258" max="258" width="3.5" style="167" bestFit="1" customWidth="1"/>
    <col min="259" max="259" width="16.625" style="167" customWidth="1"/>
    <col min="260" max="260" width="25.75" style="167" bestFit="1" customWidth="1"/>
    <col min="261" max="261" width="5.875" style="167" bestFit="1" customWidth="1"/>
    <col min="262" max="262" width="15.625" style="167" customWidth="1"/>
    <col min="263" max="512" width="9" style="167"/>
    <col min="513" max="513" width="5.625" style="167" customWidth="1"/>
    <col min="514" max="514" width="3.5" style="167" bestFit="1" customWidth="1"/>
    <col min="515" max="515" width="16.625" style="167" customWidth="1"/>
    <col min="516" max="516" width="25.75" style="167" bestFit="1" customWidth="1"/>
    <col min="517" max="517" width="5.875" style="167" bestFit="1" customWidth="1"/>
    <col min="518" max="518" width="15.625" style="167" customWidth="1"/>
    <col min="519" max="768" width="9" style="167"/>
    <col min="769" max="769" width="5.625" style="167" customWidth="1"/>
    <col min="770" max="770" width="3.5" style="167" bestFit="1" customWidth="1"/>
    <col min="771" max="771" width="16.625" style="167" customWidth="1"/>
    <col min="772" max="772" width="25.75" style="167" bestFit="1" customWidth="1"/>
    <col min="773" max="773" width="5.875" style="167" bestFit="1" customWidth="1"/>
    <col min="774" max="774" width="15.625" style="167" customWidth="1"/>
    <col min="775" max="1024" width="9" style="167"/>
    <col min="1025" max="1025" width="5.625" style="167" customWidth="1"/>
    <col min="1026" max="1026" width="3.5" style="167" bestFit="1" customWidth="1"/>
    <col min="1027" max="1027" width="16.625" style="167" customWidth="1"/>
    <col min="1028" max="1028" width="25.75" style="167" bestFit="1" customWidth="1"/>
    <col min="1029" max="1029" width="5.875" style="167" bestFit="1" customWidth="1"/>
    <col min="1030" max="1030" width="15.625" style="167" customWidth="1"/>
    <col min="1031" max="1280" width="9" style="167"/>
    <col min="1281" max="1281" width="5.625" style="167" customWidth="1"/>
    <col min="1282" max="1282" width="3.5" style="167" bestFit="1" customWidth="1"/>
    <col min="1283" max="1283" width="16.625" style="167" customWidth="1"/>
    <col min="1284" max="1284" width="25.75" style="167" bestFit="1" customWidth="1"/>
    <col min="1285" max="1285" width="5.875" style="167" bestFit="1" customWidth="1"/>
    <col min="1286" max="1286" width="15.625" style="167" customWidth="1"/>
    <col min="1287" max="1536" width="9" style="167"/>
    <col min="1537" max="1537" width="5.625" style="167" customWidth="1"/>
    <col min="1538" max="1538" width="3.5" style="167" bestFit="1" customWidth="1"/>
    <col min="1539" max="1539" width="16.625" style="167" customWidth="1"/>
    <col min="1540" max="1540" width="25.75" style="167" bestFit="1" customWidth="1"/>
    <col min="1541" max="1541" width="5.875" style="167" bestFit="1" customWidth="1"/>
    <col min="1542" max="1542" width="15.625" style="167" customWidth="1"/>
    <col min="1543" max="1792" width="9" style="167"/>
    <col min="1793" max="1793" width="5.625" style="167" customWidth="1"/>
    <col min="1794" max="1794" width="3.5" style="167" bestFit="1" customWidth="1"/>
    <col min="1795" max="1795" width="16.625" style="167" customWidth="1"/>
    <col min="1796" max="1796" width="25.75" style="167" bestFit="1" customWidth="1"/>
    <col min="1797" max="1797" width="5.875" style="167" bestFit="1" customWidth="1"/>
    <col min="1798" max="1798" width="15.625" style="167" customWidth="1"/>
    <col min="1799" max="2048" width="9" style="167"/>
    <col min="2049" max="2049" width="5.625" style="167" customWidth="1"/>
    <col min="2050" max="2050" width="3.5" style="167" bestFit="1" customWidth="1"/>
    <col min="2051" max="2051" width="16.625" style="167" customWidth="1"/>
    <col min="2052" max="2052" width="25.75" style="167" bestFit="1" customWidth="1"/>
    <col min="2053" max="2053" width="5.875" style="167" bestFit="1" customWidth="1"/>
    <col min="2054" max="2054" width="15.625" style="167" customWidth="1"/>
    <col min="2055" max="2304" width="9" style="167"/>
    <col min="2305" max="2305" width="5.625" style="167" customWidth="1"/>
    <col min="2306" max="2306" width="3.5" style="167" bestFit="1" customWidth="1"/>
    <col min="2307" max="2307" width="16.625" style="167" customWidth="1"/>
    <col min="2308" max="2308" width="25.75" style="167" bestFit="1" customWidth="1"/>
    <col min="2309" max="2309" width="5.875" style="167" bestFit="1" customWidth="1"/>
    <col min="2310" max="2310" width="15.625" style="167" customWidth="1"/>
    <col min="2311" max="2560" width="9" style="167"/>
    <col min="2561" max="2561" width="5.625" style="167" customWidth="1"/>
    <col min="2562" max="2562" width="3.5" style="167" bestFit="1" customWidth="1"/>
    <col min="2563" max="2563" width="16.625" style="167" customWidth="1"/>
    <col min="2564" max="2564" width="25.75" style="167" bestFit="1" customWidth="1"/>
    <col min="2565" max="2565" width="5.875" style="167" bestFit="1" customWidth="1"/>
    <col min="2566" max="2566" width="15.625" style="167" customWidth="1"/>
    <col min="2567" max="2816" width="9" style="167"/>
    <col min="2817" max="2817" width="5.625" style="167" customWidth="1"/>
    <col min="2818" max="2818" width="3.5" style="167" bestFit="1" customWidth="1"/>
    <col min="2819" max="2819" width="16.625" style="167" customWidth="1"/>
    <col min="2820" max="2820" width="25.75" style="167" bestFit="1" customWidth="1"/>
    <col min="2821" max="2821" width="5.875" style="167" bestFit="1" customWidth="1"/>
    <col min="2822" max="2822" width="15.625" style="167" customWidth="1"/>
    <col min="2823" max="3072" width="9" style="167"/>
    <col min="3073" max="3073" width="5.625" style="167" customWidth="1"/>
    <col min="3074" max="3074" width="3.5" style="167" bestFit="1" customWidth="1"/>
    <col min="3075" max="3075" width="16.625" style="167" customWidth="1"/>
    <col min="3076" max="3076" width="25.75" style="167" bestFit="1" customWidth="1"/>
    <col min="3077" max="3077" width="5.875" style="167" bestFit="1" customWidth="1"/>
    <col min="3078" max="3078" width="15.625" style="167" customWidth="1"/>
    <col min="3079" max="3328" width="9" style="167"/>
    <col min="3329" max="3329" width="5.625" style="167" customWidth="1"/>
    <col min="3330" max="3330" width="3.5" style="167" bestFit="1" customWidth="1"/>
    <col min="3331" max="3331" width="16.625" style="167" customWidth="1"/>
    <col min="3332" max="3332" width="25.75" style="167" bestFit="1" customWidth="1"/>
    <col min="3333" max="3333" width="5.875" style="167" bestFit="1" customWidth="1"/>
    <col min="3334" max="3334" width="15.625" style="167" customWidth="1"/>
    <col min="3335" max="3584" width="9" style="167"/>
    <col min="3585" max="3585" width="5.625" style="167" customWidth="1"/>
    <col min="3586" max="3586" width="3.5" style="167" bestFit="1" customWidth="1"/>
    <col min="3587" max="3587" width="16.625" style="167" customWidth="1"/>
    <col min="3588" max="3588" width="25.75" style="167" bestFit="1" customWidth="1"/>
    <col min="3589" max="3589" width="5.875" style="167" bestFit="1" customWidth="1"/>
    <col min="3590" max="3590" width="15.625" style="167" customWidth="1"/>
    <col min="3591" max="3840" width="9" style="167"/>
    <col min="3841" max="3841" width="5.625" style="167" customWidth="1"/>
    <col min="3842" max="3842" width="3.5" style="167" bestFit="1" customWidth="1"/>
    <col min="3843" max="3843" width="16.625" style="167" customWidth="1"/>
    <col min="3844" max="3844" width="25.75" style="167" bestFit="1" customWidth="1"/>
    <col min="3845" max="3845" width="5.875" style="167" bestFit="1" customWidth="1"/>
    <col min="3846" max="3846" width="15.625" style="167" customWidth="1"/>
    <col min="3847" max="4096" width="9" style="167"/>
    <col min="4097" max="4097" width="5.625" style="167" customWidth="1"/>
    <col min="4098" max="4098" width="3.5" style="167" bestFit="1" customWidth="1"/>
    <col min="4099" max="4099" width="16.625" style="167" customWidth="1"/>
    <col min="4100" max="4100" width="25.75" style="167" bestFit="1" customWidth="1"/>
    <col min="4101" max="4101" width="5.875" style="167" bestFit="1" customWidth="1"/>
    <col min="4102" max="4102" width="15.625" style="167" customWidth="1"/>
    <col min="4103" max="4352" width="9" style="167"/>
    <col min="4353" max="4353" width="5.625" style="167" customWidth="1"/>
    <col min="4354" max="4354" width="3.5" style="167" bestFit="1" customWidth="1"/>
    <col min="4355" max="4355" width="16.625" style="167" customWidth="1"/>
    <col min="4356" max="4356" width="25.75" style="167" bestFit="1" customWidth="1"/>
    <col min="4357" max="4357" width="5.875" style="167" bestFit="1" customWidth="1"/>
    <col min="4358" max="4358" width="15.625" style="167" customWidth="1"/>
    <col min="4359" max="4608" width="9" style="167"/>
    <col min="4609" max="4609" width="5.625" style="167" customWidth="1"/>
    <col min="4610" max="4610" width="3.5" style="167" bestFit="1" customWidth="1"/>
    <col min="4611" max="4611" width="16.625" style="167" customWidth="1"/>
    <col min="4612" max="4612" width="25.75" style="167" bestFit="1" customWidth="1"/>
    <col min="4613" max="4613" width="5.875" style="167" bestFit="1" customWidth="1"/>
    <col min="4614" max="4614" width="15.625" style="167" customWidth="1"/>
    <col min="4615" max="4864" width="9" style="167"/>
    <col min="4865" max="4865" width="5.625" style="167" customWidth="1"/>
    <col min="4866" max="4866" width="3.5" style="167" bestFit="1" customWidth="1"/>
    <col min="4867" max="4867" width="16.625" style="167" customWidth="1"/>
    <col min="4868" max="4868" width="25.75" style="167" bestFit="1" customWidth="1"/>
    <col min="4869" max="4869" width="5.875" style="167" bestFit="1" customWidth="1"/>
    <col min="4870" max="4870" width="15.625" style="167" customWidth="1"/>
    <col min="4871" max="5120" width="9" style="167"/>
    <col min="5121" max="5121" width="5.625" style="167" customWidth="1"/>
    <col min="5122" max="5122" width="3.5" style="167" bestFit="1" customWidth="1"/>
    <col min="5123" max="5123" width="16.625" style="167" customWidth="1"/>
    <col min="5124" max="5124" width="25.75" style="167" bestFit="1" customWidth="1"/>
    <col min="5125" max="5125" width="5.875" style="167" bestFit="1" customWidth="1"/>
    <col min="5126" max="5126" width="15.625" style="167" customWidth="1"/>
    <col min="5127" max="5376" width="9" style="167"/>
    <col min="5377" max="5377" width="5.625" style="167" customWidth="1"/>
    <col min="5378" max="5378" width="3.5" style="167" bestFit="1" customWidth="1"/>
    <col min="5379" max="5379" width="16.625" style="167" customWidth="1"/>
    <col min="5380" max="5380" width="25.75" style="167" bestFit="1" customWidth="1"/>
    <col min="5381" max="5381" width="5.875" style="167" bestFit="1" customWidth="1"/>
    <col min="5382" max="5382" width="15.625" style="167" customWidth="1"/>
    <col min="5383" max="5632" width="9" style="167"/>
    <col min="5633" max="5633" width="5.625" style="167" customWidth="1"/>
    <col min="5634" max="5634" width="3.5" style="167" bestFit="1" customWidth="1"/>
    <col min="5635" max="5635" width="16.625" style="167" customWidth="1"/>
    <col min="5636" max="5636" width="25.75" style="167" bestFit="1" customWidth="1"/>
    <col min="5637" max="5637" width="5.875" style="167" bestFit="1" customWidth="1"/>
    <col min="5638" max="5638" width="15.625" style="167" customWidth="1"/>
    <col min="5639" max="5888" width="9" style="167"/>
    <col min="5889" max="5889" width="5.625" style="167" customWidth="1"/>
    <col min="5890" max="5890" width="3.5" style="167" bestFit="1" customWidth="1"/>
    <col min="5891" max="5891" width="16.625" style="167" customWidth="1"/>
    <col min="5892" max="5892" width="25.75" style="167" bestFit="1" customWidth="1"/>
    <col min="5893" max="5893" width="5.875" style="167" bestFit="1" customWidth="1"/>
    <col min="5894" max="5894" width="15.625" style="167" customWidth="1"/>
    <col min="5895" max="6144" width="9" style="167"/>
    <col min="6145" max="6145" width="5.625" style="167" customWidth="1"/>
    <col min="6146" max="6146" width="3.5" style="167" bestFit="1" customWidth="1"/>
    <col min="6147" max="6147" width="16.625" style="167" customWidth="1"/>
    <col min="6148" max="6148" width="25.75" style="167" bestFit="1" customWidth="1"/>
    <col min="6149" max="6149" width="5.875" style="167" bestFit="1" customWidth="1"/>
    <col min="6150" max="6150" width="15.625" style="167" customWidth="1"/>
    <col min="6151" max="6400" width="9" style="167"/>
    <col min="6401" max="6401" width="5.625" style="167" customWidth="1"/>
    <col min="6402" max="6402" width="3.5" style="167" bestFit="1" customWidth="1"/>
    <col min="6403" max="6403" width="16.625" style="167" customWidth="1"/>
    <col min="6404" max="6404" width="25.75" style="167" bestFit="1" customWidth="1"/>
    <col min="6405" max="6405" width="5.875" style="167" bestFit="1" customWidth="1"/>
    <col min="6406" max="6406" width="15.625" style="167" customWidth="1"/>
    <col min="6407" max="6656" width="9" style="167"/>
    <col min="6657" max="6657" width="5.625" style="167" customWidth="1"/>
    <col min="6658" max="6658" width="3.5" style="167" bestFit="1" customWidth="1"/>
    <col min="6659" max="6659" width="16.625" style="167" customWidth="1"/>
    <col min="6660" max="6660" width="25.75" style="167" bestFit="1" customWidth="1"/>
    <col min="6661" max="6661" width="5.875" style="167" bestFit="1" customWidth="1"/>
    <col min="6662" max="6662" width="15.625" style="167" customWidth="1"/>
    <col min="6663" max="6912" width="9" style="167"/>
    <col min="6913" max="6913" width="5.625" style="167" customWidth="1"/>
    <col min="6914" max="6914" width="3.5" style="167" bestFit="1" customWidth="1"/>
    <col min="6915" max="6915" width="16.625" style="167" customWidth="1"/>
    <col min="6916" max="6916" width="25.75" style="167" bestFit="1" customWidth="1"/>
    <col min="6917" max="6917" width="5.875" style="167" bestFit="1" customWidth="1"/>
    <col min="6918" max="6918" width="15.625" style="167" customWidth="1"/>
    <col min="6919" max="7168" width="9" style="167"/>
    <col min="7169" max="7169" width="5.625" style="167" customWidth="1"/>
    <col min="7170" max="7170" width="3.5" style="167" bestFit="1" customWidth="1"/>
    <col min="7171" max="7171" width="16.625" style="167" customWidth="1"/>
    <col min="7172" max="7172" width="25.75" style="167" bestFit="1" customWidth="1"/>
    <col min="7173" max="7173" width="5.875" style="167" bestFit="1" customWidth="1"/>
    <col min="7174" max="7174" width="15.625" style="167" customWidth="1"/>
    <col min="7175" max="7424" width="9" style="167"/>
    <col min="7425" max="7425" width="5.625" style="167" customWidth="1"/>
    <col min="7426" max="7426" width="3.5" style="167" bestFit="1" customWidth="1"/>
    <col min="7427" max="7427" width="16.625" style="167" customWidth="1"/>
    <col min="7428" max="7428" width="25.75" style="167" bestFit="1" customWidth="1"/>
    <col min="7429" max="7429" width="5.875" style="167" bestFit="1" customWidth="1"/>
    <col min="7430" max="7430" width="15.625" style="167" customWidth="1"/>
    <col min="7431" max="7680" width="9" style="167"/>
    <col min="7681" max="7681" width="5.625" style="167" customWidth="1"/>
    <col min="7682" max="7682" width="3.5" style="167" bestFit="1" customWidth="1"/>
    <col min="7683" max="7683" width="16.625" style="167" customWidth="1"/>
    <col min="7684" max="7684" width="25.75" style="167" bestFit="1" customWidth="1"/>
    <col min="7685" max="7685" width="5.875" style="167" bestFit="1" customWidth="1"/>
    <col min="7686" max="7686" width="15.625" style="167" customWidth="1"/>
    <col min="7687" max="7936" width="9" style="167"/>
    <col min="7937" max="7937" width="5.625" style="167" customWidth="1"/>
    <col min="7938" max="7938" width="3.5" style="167" bestFit="1" customWidth="1"/>
    <col min="7939" max="7939" width="16.625" style="167" customWidth="1"/>
    <col min="7940" max="7940" width="25.75" style="167" bestFit="1" customWidth="1"/>
    <col min="7941" max="7941" width="5.875" style="167" bestFit="1" customWidth="1"/>
    <col min="7942" max="7942" width="15.625" style="167" customWidth="1"/>
    <col min="7943" max="8192" width="9" style="167"/>
    <col min="8193" max="8193" width="5.625" style="167" customWidth="1"/>
    <col min="8194" max="8194" width="3.5" style="167" bestFit="1" customWidth="1"/>
    <col min="8195" max="8195" width="16.625" style="167" customWidth="1"/>
    <col min="8196" max="8196" width="25.75" style="167" bestFit="1" customWidth="1"/>
    <col min="8197" max="8197" width="5.875" style="167" bestFit="1" customWidth="1"/>
    <col min="8198" max="8198" width="15.625" style="167" customWidth="1"/>
    <col min="8199" max="8448" width="9" style="167"/>
    <col min="8449" max="8449" width="5.625" style="167" customWidth="1"/>
    <col min="8450" max="8450" width="3.5" style="167" bestFit="1" customWidth="1"/>
    <col min="8451" max="8451" width="16.625" style="167" customWidth="1"/>
    <col min="8452" max="8452" width="25.75" style="167" bestFit="1" customWidth="1"/>
    <col min="8453" max="8453" width="5.875" style="167" bestFit="1" customWidth="1"/>
    <col min="8454" max="8454" width="15.625" style="167" customWidth="1"/>
    <col min="8455" max="8704" width="9" style="167"/>
    <col min="8705" max="8705" width="5.625" style="167" customWidth="1"/>
    <col min="8706" max="8706" width="3.5" style="167" bestFit="1" customWidth="1"/>
    <col min="8707" max="8707" width="16.625" style="167" customWidth="1"/>
    <col min="8708" max="8708" width="25.75" style="167" bestFit="1" customWidth="1"/>
    <col min="8709" max="8709" width="5.875" style="167" bestFit="1" customWidth="1"/>
    <col min="8710" max="8710" width="15.625" style="167" customWidth="1"/>
    <col min="8711" max="8960" width="9" style="167"/>
    <col min="8961" max="8961" width="5.625" style="167" customWidth="1"/>
    <col min="8962" max="8962" width="3.5" style="167" bestFit="1" customWidth="1"/>
    <col min="8963" max="8963" width="16.625" style="167" customWidth="1"/>
    <col min="8964" max="8964" width="25.75" style="167" bestFit="1" customWidth="1"/>
    <col min="8965" max="8965" width="5.875" style="167" bestFit="1" customWidth="1"/>
    <col min="8966" max="8966" width="15.625" style="167" customWidth="1"/>
    <col min="8967" max="9216" width="9" style="167"/>
    <col min="9217" max="9217" width="5.625" style="167" customWidth="1"/>
    <col min="9218" max="9218" width="3.5" style="167" bestFit="1" customWidth="1"/>
    <col min="9219" max="9219" width="16.625" style="167" customWidth="1"/>
    <col min="9220" max="9220" width="25.75" style="167" bestFit="1" customWidth="1"/>
    <col min="9221" max="9221" width="5.875" style="167" bestFit="1" customWidth="1"/>
    <col min="9222" max="9222" width="15.625" style="167" customWidth="1"/>
    <col min="9223" max="9472" width="9" style="167"/>
    <col min="9473" max="9473" width="5.625" style="167" customWidth="1"/>
    <col min="9474" max="9474" width="3.5" style="167" bestFit="1" customWidth="1"/>
    <col min="9475" max="9475" width="16.625" style="167" customWidth="1"/>
    <col min="9476" max="9476" width="25.75" style="167" bestFit="1" customWidth="1"/>
    <col min="9477" max="9477" width="5.875" style="167" bestFit="1" customWidth="1"/>
    <col min="9478" max="9478" width="15.625" style="167" customWidth="1"/>
    <col min="9479" max="9728" width="9" style="167"/>
    <col min="9729" max="9729" width="5.625" style="167" customWidth="1"/>
    <col min="9730" max="9730" width="3.5" style="167" bestFit="1" customWidth="1"/>
    <col min="9731" max="9731" width="16.625" style="167" customWidth="1"/>
    <col min="9732" max="9732" width="25.75" style="167" bestFit="1" customWidth="1"/>
    <col min="9733" max="9733" width="5.875" style="167" bestFit="1" customWidth="1"/>
    <col min="9734" max="9734" width="15.625" style="167" customWidth="1"/>
    <col min="9735" max="9984" width="9" style="167"/>
    <col min="9985" max="9985" width="5.625" style="167" customWidth="1"/>
    <col min="9986" max="9986" width="3.5" style="167" bestFit="1" customWidth="1"/>
    <col min="9987" max="9987" width="16.625" style="167" customWidth="1"/>
    <col min="9988" max="9988" width="25.75" style="167" bestFit="1" customWidth="1"/>
    <col min="9989" max="9989" width="5.875" style="167" bestFit="1" customWidth="1"/>
    <col min="9990" max="9990" width="15.625" style="167" customWidth="1"/>
    <col min="9991" max="10240" width="9" style="167"/>
    <col min="10241" max="10241" width="5.625" style="167" customWidth="1"/>
    <col min="10242" max="10242" width="3.5" style="167" bestFit="1" customWidth="1"/>
    <col min="10243" max="10243" width="16.625" style="167" customWidth="1"/>
    <col min="10244" max="10244" width="25.75" style="167" bestFit="1" customWidth="1"/>
    <col min="10245" max="10245" width="5.875" style="167" bestFit="1" customWidth="1"/>
    <col min="10246" max="10246" width="15.625" style="167" customWidth="1"/>
    <col min="10247" max="10496" width="9" style="167"/>
    <col min="10497" max="10497" width="5.625" style="167" customWidth="1"/>
    <col min="10498" max="10498" width="3.5" style="167" bestFit="1" customWidth="1"/>
    <col min="10499" max="10499" width="16.625" style="167" customWidth="1"/>
    <col min="10500" max="10500" width="25.75" style="167" bestFit="1" customWidth="1"/>
    <col min="10501" max="10501" width="5.875" style="167" bestFit="1" customWidth="1"/>
    <col min="10502" max="10502" width="15.625" style="167" customWidth="1"/>
    <col min="10503" max="10752" width="9" style="167"/>
    <col min="10753" max="10753" width="5.625" style="167" customWidth="1"/>
    <col min="10754" max="10754" width="3.5" style="167" bestFit="1" customWidth="1"/>
    <col min="10755" max="10755" width="16.625" style="167" customWidth="1"/>
    <col min="10756" max="10756" width="25.75" style="167" bestFit="1" customWidth="1"/>
    <col min="10757" max="10757" width="5.875" style="167" bestFit="1" customWidth="1"/>
    <col min="10758" max="10758" width="15.625" style="167" customWidth="1"/>
    <col min="10759" max="11008" width="9" style="167"/>
    <col min="11009" max="11009" width="5.625" style="167" customWidth="1"/>
    <col min="11010" max="11010" width="3.5" style="167" bestFit="1" customWidth="1"/>
    <col min="11011" max="11011" width="16.625" style="167" customWidth="1"/>
    <col min="11012" max="11012" width="25.75" style="167" bestFit="1" customWidth="1"/>
    <col min="11013" max="11013" width="5.875" style="167" bestFit="1" customWidth="1"/>
    <col min="11014" max="11014" width="15.625" style="167" customWidth="1"/>
    <col min="11015" max="11264" width="9" style="167"/>
    <col min="11265" max="11265" width="5.625" style="167" customWidth="1"/>
    <col min="11266" max="11266" width="3.5" style="167" bestFit="1" customWidth="1"/>
    <col min="11267" max="11267" width="16.625" style="167" customWidth="1"/>
    <col min="11268" max="11268" width="25.75" style="167" bestFit="1" customWidth="1"/>
    <col min="11269" max="11269" width="5.875" style="167" bestFit="1" customWidth="1"/>
    <col min="11270" max="11270" width="15.625" style="167" customWidth="1"/>
    <col min="11271" max="11520" width="9" style="167"/>
    <col min="11521" max="11521" width="5.625" style="167" customWidth="1"/>
    <col min="11522" max="11522" width="3.5" style="167" bestFit="1" customWidth="1"/>
    <col min="11523" max="11523" width="16.625" style="167" customWidth="1"/>
    <col min="11524" max="11524" width="25.75" style="167" bestFit="1" customWidth="1"/>
    <col min="11525" max="11525" width="5.875" style="167" bestFit="1" customWidth="1"/>
    <col min="11526" max="11526" width="15.625" style="167" customWidth="1"/>
    <col min="11527" max="11776" width="9" style="167"/>
    <col min="11777" max="11777" width="5.625" style="167" customWidth="1"/>
    <col min="11778" max="11778" width="3.5" style="167" bestFit="1" customWidth="1"/>
    <col min="11779" max="11779" width="16.625" style="167" customWidth="1"/>
    <col min="11780" max="11780" width="25.75" style="167" bestFit="1" customWidth="1"/>
    <col min="11781" max="11781" width="5.875" style="167" bestFit="1" customWidth="1"/>
    <col min="11782" max="11782" width="15.625" style="167" customWidth="1"/>
    <col min="11783" max="12032" width="9" style="167"/>
    <col min="12033" max="12033" width="5.625" style="167" customWidth="1"/>
    <col min="12034" max="12034" width="3.5" style="167" bestFit="1" customWidth="1"/>
    <col min="12035" max="12035" width="16.625" style="167" customWidth="1"/>
    <col min="12036" max="12036" width="25.75" style="167" bestFit="1" customWidth="1"/>
    <col min="12037" max="12037" width="5.875" style="167" bestFit="1" customWidth="1"/>
    <col min="12038" max="12038" width="15.625" style="167" customWidth="1"/>
    <col min="12039" max="12288" width="9" style="167"/>
    <col min="12289" max="12289" width="5.625" style="167" customWidth="1"/>
    <col min="12290" max="12290" width="3.5" style="167" bestFit="1" customWidth="1"/>
    <col min="12291" max="12291" width="16.625" style="167" customWidth="1"/>
    <col min="12292" max="12292" width="25.75" style="167" bestFit="1" customWidth="1"/>
    <col min="12293" max="12293" width="5.875" style="167" bestFit="1" customWidth="1"/>
    <col min="12294" max="12294" width="15.625" style="167" customWidth="1"/>
    <col min="12295" max="12544" width="9" style="167"/>
    <col min="12545" max="12545" width="5.625" style="167" customWidth="1"/>
    <col min="12546" max="12546" width="3.5" style="167" bestFit="1" customWidth="1"/>
    <col min="12547" max="12547" width="16.625" style="167" customWidth="1"/>
    <col min="12548" max="12548" width="25.75" style="167" bestFit="1" customWidth="1"/>
    <col min="12549" max="12549" width="5.875" style="167" bestFit="1" customWidth="1"/>
    <col min="12550" max="12550" width="15.625" style="167" customWidth="1"/>
    <col min="12551" max="12800" width="9" style="167"/>
    <col min="12801" max="12801" width="5.625" style="167" customWidth="1"/>
    <col min="12802" max="12802" width="3.5" style="167" bestFit="1" customWidth="1"/>
    <col min="12803" max="12803" width="16.625" style="167" customWidth="1"/>
    <col min="12804" max="12804" width="25.75" style="167" bestFit="1" customWidth="1"/>
    <col min="12805" max="12805" width="5.875" style="167" bestFit="1" customWidth="1"/>
    <col min="12806" max="12806" width="15.625" style="167" customWidth="1"/>
    <col min="12807" max="13056" width="9" style="167"/>
    <col min="13057" max="13057" width="5.625" style="167" customWidth="1"/>
    <col min="13058" max="13058" width="3.5" style="167" bestFit="1" customWidth="1"/>
    <col min="13059" max="13059" width="16.625" style="167" customWidth="1"/>
    <col min="13060" max="13060" width="25.75" style="167" bestFit="1" customWidth="1"/>
    <col min="13061" max="13061" width="5.875" style="167" bestFit="1" customWidth="1"/>
    <col min="13062" max="13062" width="15.625" style="167" customWidth="1"/>
    <col min="13063" max="13312" width="9" style="167"/>
    <col min="13313" max="13313" width="5.625" style="167" customWidth="1"/>
    <col min="13314" max="13314" width="3.5" style="167" bestFit="1" customWidth="1"/>
    <col min="13315" max="13315" width="16.625" style="167" customWidth="1"/>
    <col min="13316" max="13316" width="25.75" style="167" bestFit="1" customWidth="1"/>
    <col min="13317" max="13317" width="5.875" style="167" bestFit="1" customWidth="1"/>
    <col min="13318" max="13318" width="15.625" style="167" customWidth="1"/>
    <col min="13319" max="13568" width="9" style="167"/>
    <col min="13569" max="13569" width="5.625" style="167" customWidth="1"/>
    <col min="13570" max="13570" width="3.5" style="167" bestFit="1" customWidth="1"/>
    <col min="13571" max="13571" width="16.625" style="167" customWidth="1"/>
    <col min="13572" max="13572" width="25.75" style="167" bestFit="1" customWidth="1"/>
    <col min="13573" max="13573" width="5.875" style="167" bestFit="1" customWidth="1"/>
    <col min="13574" max="13574" width="15.625" style="167" customWidth="1"/>
    <col min="13575" max="13824" width="9" style="167"/>
    <col min="13825" max="13825" width="5.625" style="167" customWidth="1"/>
    <col min="13826" max="13826" width="3.5" style="167" bestFit="1" customWidth="1"/>
    <col min="13827" max="13827" width="16.625" style="167" customWidth="1"/>
    <col min="13828" max="13828" width="25.75" style="167" bestFit="1" customWidth="1"/>
    <col min="13829" max="13829" width="5.875" style="167" bestFit="1" customWidth="1"/>
    <col min="13830" max="13830" width="15.625" style="167" customWidth="1"/>
    <col min="13831" max="14080" width="9" style="167"/>
    <col min="14081" max="14081" width="5.625" style="167" customWidth="1"/>
    <col min="14082" max="14082" width="3.5" style="167" bestFit="1" customWidth="1"/>
    <col min="14083" max="14083" width="16.625" style="167" customWidth="1"/>
    <col min="14084" max="14084" width="25.75" style="167" bestFit="1" customWidth="1"/>
    <col min="14085" max="14085" width="5.875" style="167" bestFit="1" customWidth="1"/>
    <col min="14086" max="14086" width="15.625" style="167" customWidth="1"/>
    <col min="14087" max="14336" width="9" style="167"/>
    <col min="14337" max="14337" width="5.625" style="167" customWidth="1"/>
    <col min="14338" max="14338" width="3.5" style="167" bestFit="1" customWidth="1"/>
    <col min="14339" max="14339" width="16.625" style="167" customWidth="1"/>
    <col min="14340" max="14340" width="25.75" style="167" bestFit="1" customWidth="1"/>
    <col min="14341" max="14341" width="5.875" style="167" bestFit="1" customWidth="1"/>
    <col min="14342" max="14342" width="15.625" style="167" customWidth="1"/>
    <col min="14343" max="14592" width="9" style="167"/>
    <col min="14593" max="14593" width="5.625" style="167" customWidth="1"/>
    <col min="14594" max="14594" width="3.5" style="167" bestFit="1" customWidth="1"/>
    <col min="14595" max="14595" width="16.625" style="167" customWidth="1"/>
    <col min="14596" max="14596" width="25.75" style="167" bestFit="1" customWidth="1"/>
    <col min="14597" max="14597" width="5.875" style="167" bestFit="1" customWidth="1"/>
    <col min="14598" max="14598" width="15.625" style="167" customWidth="1"/>
    <col min="14599" max="14848" width="9" style="167"/>
    <col min="14849" max="14849" width="5.625" style="167" customWidth="1"/>
    <col min="14850" max="14850" width="3.5" style="167" bestFit="1" customWidth="1"/>
    <col min="14851" max="14851" width="16.625" style="167" customWidth="1"/>
    <col min="14852" max="14852" width="25.75" style="167" bestFit="1" customWidth="1"/>
    <col min="14853" max="14853" width="5.875" style="167" bestFit="1" customWidth="1"/>
    <col min="14854" max="14854" width="15.625" style="167" customWidth="1"/>
    <col min="14855" max="15104" width="9" style="167"/>
    <col min="15105" max="15105" width="5.625" style="167" customWidth="1"/>
    <col min="15106" max="15106" width="3.5" style="167" bestFit="1" customWidth="1"/>
    <col min="15107" max="15107" width="16.625" style="167" customWidth="1"/>
    <col min="15108" max="15108" width="25.75" style="167" bestFit="1" customWidth="1"/>
    <col min="15109" max="15109" width="5.875" style="167" bestFit="1" customWidth="1"/>
    <col min="15110" max="15110" width="15.625" style="167" customWidth="1"/>
    <col min="15111" max="15360" width="9" style="167"/>
    <col min="15361" max="15361" width="5.625" style="167" customWidth="1"/>
    <col min="15362" max="15362" width="3.5" style="167" bestFit="1" customWidth="1"/>
    <col min="15363" max="15363" width="16.625" style="167" customWidth="1"/>
    <col min="15364" max="15364" width="25.75" style="167" bestFit="1" customWidth="1"/>
    <col min="15365" max="15365" width="5.875" style="167" bestFit="1" customWidth="1"/>
    <col min="15366" max="15366" width="15.625" style="167" customWidth="1"/>
    <col min="15367" max="15616" width="9" style="167"/>
    <col min="15617" max="15617" width="5.625" style="167" customWidth="1"/>
    <col min="15618" max="15618" width="3.5" style="167" bestFit="1" customWidth="1"/>
    <col min="15619" max="15619" width="16.625" style="167" customWidth="1"/>
    <col min="15620" max="15620" width="25.75" style="167" bestFit="1" customWidth="1"/>
    <col min="15621" max="15621" width="5.875" style="167" bestFit="1" customWidth="1"/>
    <col min="15622" max="15622" width="15.625" style="167" customWidth="1"/>
    <col min="15623" max="15872" width="9" style="167"/>
    <col min="15873" max="15873" width="5.625" style="167" customWidth="1"/>
    <col min="15874" max="15874" width="3.5" style="167" bestFit="1" customWidth="1"/>
    <col min="15875" max="15875" width="16.625" style="167" customWidth="1"/>
    <col min="15876" max="15876" width="25.75" style="167" bestFit="1" customWidth="1"/>
    <col min="15877" max="15877" width="5.875" style="167" bestFit="1" customWidth="1"/>
    <col min="15878" max="15878" width="15.625" style="167" customWidth="1"/>
    <col min="15879" max="16128" width="9" style="167"/>
    <col min="16129" max="16129" width="5.625" style="167" customWidth="1"/>
    <col min="16130" max="16130" width="3.5" style="167" bestFit="1" customWidth="1"/>
    <col min="16131" max="16131" width="16.625" style="167" customWidth="1"/>
    <col min="16132" max="16132" width="25.75" style="167" bestFit="1" customWidth="1"/>
    <col min="16133" max="16133" width="5.875" style="167" bestFit="1" customWidth="1"/>
    <col min="16134" max="16134" width="15.625" style="167" customWidth="1"/>
    <col min="16135" max="16384" width="9" style="167"/>
  </cols>
  <sheetData>
    <row r="2" spans="1:6">
      <c r="D2" s="168"/>
      <c r="F2" s="168" t="s">
        <v>1488</v>
      </c>
    </row>
    <row r="3" spans="1:6">
      <c r="A3" s="552" t="s">
        <v>1489</v>
      </c>
    </row>
    <row r="5" spans="1:6">
      <c r="B5" s="172" t="s">
        <v>497</v>
      </c>
      <c r="C5" s="172" t="s">
        <v>498</v>
      </c>
      <c r="D5" s="172" t="s">
        <v>499</v>
      </c>
      <c r="E5" s="172" t="s">
        <v>500</v>
      </c>
      <c r="F5" s="172" t="s">
        <v>501</v>
      </c>
    </row>
    <row r="6" spans="1:6" ht="20.100000000000001" customHeight="1">
      <c r="B6" s="553">
        <v>1</v>
      </c>
      <c r="C6" s="424" t="s">
        <v>1490</v>
      </c>
      <c r="D6" s="554" t="s">
        <v>458</v>
      </c>
      <c r="E6" s="555">
        <v>1</v>
      </c>
      <c r="F6" s="556" t="s">
        <v>1491</v>
      </c>
    </row>
    <row r="7" spans="1:6" ht="20.100000000000001" customHeight="1">
      <c r="B7" s="553">
        <v>2</v>
      </c>
      <c r="C7" s="424" t="s">
        <v>1436</v>
      </c>
      <c r="D7" s="554" t="s">
        <v>1437</v>
      </c>
      <c r="E7" s="555">
        <v>1</v>
      </c>
      <c r="F7" s="557"/>
    </row>
    <row r="8" spans="1:6" ht="20.100000000000001" customHeight="1">
      <c r="B8" s="553">
        <v>3</v>
      </c>
      <c r="C8" s="424" t="s">
        <v>1438</v>
      </c>
      <c r="D8" s="554" t="s">
        <v>1439</v>
      </c>
      <c r="E8" s="555">
        <v>1</v>
      </c>
      <c r="F8" s="557"/>
    </row>
    <row r="9" spans="1:6" ht="20.100000000000001" customHeight="1">
      <c r="B9" s="553">
        <v>4</v>
      </c>
      <c r="C9" s="424" t="s">
        <v>1492</v>
      </c>
      <c r="D9" s="554" t="s">
        <v>1493</v>
      </c>
      <c r="E9" s="555">
        <v>1</v>
      </c>
      <c r="F9" s="557"/>
    </row>
    <row r="10" spans="1:6" ht="20.100000000000001" customHeight="1">
      <c r="B10" s="553">
        <v>5</v>
      </c>
      <c r="C10" s="424" t="s">
        <v>1494</v>
      </c>
      <c r="D10" s="554" t="s">
        <v>1495</v>
      </c>
      <c r="E10" s="555">
        <v>1</v>
      </c>
      <c r="F10" s="557"/>
    </row>
    <row r="11" spans="1:6" ht="20.100000000000001" customHeight="1">
      <c r="B11" s="558">
        <v>6</v>
      </c>
      <c r="C11" s="499" t="s">
        <v>1496</v>
      </c>
      <c r="D11" s="499" t="s">
        <v>1463</v>
      </c>
      <c r="E11" s="559">
        <v>1</v>
      </c>
      <c r="F11" s="560" t="s">
        <v>1497</v>
      </c>
    </row>
    <row r="12" spans="1:6" ht="20.100000000000001" customHeight="1">
      <c r="B12" s="558">
        <v>7</v>
      </c>
      <c r="C12" s="499" t="s">
        <v>1498</v>
      </c>
      <c r="D12" s="503" t="s">
        <v>1499</v>
      </c>
      <c r="E12" s="559">
        <v>1</v>
      </c>
      <c r="F12" s="560"/>
    </row>
    <row r="13" spans="1:6" ht="20.100000000000001" customHeight="1">
      <c r="B13" s="558">
        <v>8</v>
      </c>
      <c r="C13" s="499" t="s">
        <v>1500</v>
      </c>
      <c r="D13" s="503" t="s">
        <v>1467</v>
      </c>
      <c r="E13" s="559">
        <v>1</v>
      </c>
      <c r="F13" s="560"/>
    </row>
    <row r="14" spans="1:6" ht="20.100000000000001" customHeight="1">
      <c r="B14" s="558">
        <v>9</v>
      </c>
      <c r="C14" s="499" t="s">
        <v>1501</v>
      </c>
      <c r="D14" s="503" t="s">
        <v>1502</v>
      </c>
      <c r="E14" s="561">
        <v>1</v>
      </c>
      <c r="F14" s="560"/>
    </row>
    <row r="15" spans="1:6" ht="20.100000000000001" customHeight="1">
      <c r="B15" s="558">
        <v>10</v>
      </c>
      <c r="C15" s="499" t="s">
        <v>1503</v>
      </c>
      <c r="D15" s="503" t="s">
        <v>1504</v>
      </c>
      <c r="E15" s="561">
        <v>1</v>
      </c>
      <c r="F15" s="560"/>
    </row>
    <row r="16" spans="1:6" ht="20.100000000000001" customHeight="1">
      <c r="B16" s="558">
        <v>11</v>
      </c>
      <c r="C16" s="499" t="s">
        <v>1505</v>
      </c>
      <c r="D16" s="330" t="s">
        <v>1506</v>
      </c>
      <c r="E16" s="561">
        <v>1</v>
      </c>
      <c r="F16" s="560"/>
    </row>
    <row r="17" spans="2:6" ht="20.100000000000001" customHeight="1">
      <c r="B17" s="558">
        <v>12</v>
      </c>
      <c r="C17" s="499" t="s">
        <v>1507</v>
      </c>
      <c r="D17" s="330" t="s">
        <v>1508</v>
      </c>
      <c r="E17" s="561">
        <v>1</v>
      </c>
      <c r="F17" s="560"/>
    </row>
    <row r="18" spans="2:6" ht="20.100000000000001" customHeight="1">
      <c r="B18" s="558">
        <v>13</v>
      </c>
      <c r="C18" s="499" t="s">
        <v>1509</v>
      </c>
      <c r="D18" s="330" t="s">
        <v>1510</v>
      </c>
      <c r="E18" s="561">
        <v>1</v>
      </c>
      <c r="F18" s="560"/>
    </row>
    <row r="19" spans="2:6" ht="20.100000000000001" customHeight="1">
      <c r="B19" s="561">
        <v>14</v>
      </c>
      <c r="C19" s="499" t="s">
        <v>1511</v>
      </c>
      <c r="D19" s="330" t="s">
        <v>1512</v>
      </c>
      <c r="E19" s="561">
        <v>1</v>
      </c>
      <c r="F19" s="560"/>
    </row>
  </sheetData>
  <mergeCells count="2">
    <mergeCell ref="F6:F10"/>
    <mergeCell ref="F11:F19"/>
  </mergeCells>
  <phoneticPr fontId="3"/>
  <pageMargins left="0.7" right="0.7" top="0.75" bottom="0.75" header="0.3" footer="0.3"/>
  <pageSetup paperSize="9" orientation="portrait" r:id="rId1"/>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61C1D-1220-4937-B523-AE98EC4DF8B9}">
  <dimension ref="B2:Q59"/>
  <sheetViews>
    <sheetView zoomScale="85" zoomScaleNormal="85" workbookViewId="0">
      <pane xSplit="10" ySplit="9" topLeftCell="L10" activePane="bottomRight" state="frozen"/>
      <selection pane="topRight" activeCell="K1" sqref="K1"/>
      <selection pane="bottomLeft" activeCell="A9" sqref="A9"/>
      <selection pane="bottomRight" activeCell="G23" sqref="G23"/>
    </sheetView>
  </sheetViews>
  <sheetFormatPr defaultRowHeight="18.75"/>
  <cols>
    <col min="1" max="1" width="2.625" style="3" customWidth="1"/>
    <col min="2" max="2" width="20.25" style="9" bestFit="1" customWidth="1"/>
    <col min="3" max="3" width="14.375" style="3" bestFit="1" customWidth="1"/>
    <col min="4" max="4" width="13.125" style="3" bestFit="1" customWidth="1"/>
    <col min="5" max="5" width="40.625" style="3" customWidth="1"/>
    <col min="6" max="6" width="6.25" style="9" customWidth="1"/>
    <col min="7" max="8" width="9.875" style="3" bestFit="1" customWidth="1"/>
    <col min="9" max="9" width="13" style="11" bestFit="1" customWidth="1"/>
    <col min="10" max="10" width="45.125" style="3" bestFit="1" customWidth="1"/>
    <col min="11" max="11" width="32.875" style="3" bestFit="1" customWidth="1"/>
    <col min="12" max="12" width="11" style="9" customWidth="1"/>
    <col min="13" max="13" width="13.75" style="10" customWidth="1"/>
    <col min="14" max="14" width="6.375" style="3" customWidth="1"/>
    <col min="15" max="15" width="13.25" style="11" customWidth="1"/>
    <col min="16" max="16" width="14.5" style="126" customWidth="1"/>
    <col min="17" max="17" width="21.5" style="13" customWidth="1"/>
    <col min="18" max="256" width="9" style="3"/>
    <col min="257" max="257" width="2.625" style="3" customWidth="1"/>
    <col min="258" max="258" width="20.25" style="3" bestFit="1" customWidth="1"/>
    <col min="259" max="259" width="14.375" style="3" bestFit="1" customWidth="1"/>
    <col min="260" max="260" width="13.125" style="3" bestFit="1" customWidth="1"/>
    <col min="261" max="261" width="40.625" style="3" customWidth="1"/>
    <col min="262" max="262" width="6.25" style="3" customWidth="1"/>
    <col min="263" max="264" width="9.875" style="3" bestFit="1" customWidth="1"/>
    <col min="265" max="265" width="13" style="3" bestFit="1" customWidth="1"/>
    <col min="266" max="266" width="45.125" style="3" bestFit="1" customWidth="1"/>
    <col min="267" max="267" width="32.875" style="3" bestFit="1" customWidth="1"/>
    <col min="268" max="268" width="11" style="3" customWidth="1"/>
    <col min="269" max="269" width="13.75" style="3" customWidth="1"/>
    <col min="270" max="270" width="6.375" style="3" customWidth="1"/>
    <col min="271" max="271" width="13.25" style="3" customWidth="1"/>
    <col min="272" max="272" width="14.5" style="3" customWidth="1"/>
    <col min="273" max="273" width="21.5" style="3" customWidth="1"/>
    <col min="274" max="512" width="9" style="3"/>
    <col min="513" max="513" width="2.625" style="3" customWidth="1"/>
    <col min="514" max="514" width="20.25" style="3" bestFit="1" customWidth="1"/>
    <col min="515" max="515" width="14.375" style="3" bestFit="1" customWidth="1"/>
    <col min="516" max="516" width="13.125" style="3" bestFit="1" customWidth="1"/>
    <col min="517" max="517" width="40.625" style="3" customWidth="1"/>
    <col min="518" max="518" width="6.25" style="3" customWidth="1"/>
    <col min="519" max="520" width="9.875" style="3" bestFit="1" customWidth="1"/>
    <col min="521" max="521" width="13" style="3" bestFit="1" customWidth="1"/>
    <col min="522" max="522" width="45.125" style="3" bestFit="1" customWidth="1"/>
    <col min="523" max="523" width="32.875" style="3" bestFit="1" customWidth="1"/>
    <col min="524" max="524" width="11" style="3" customWidth="1"/>
    <col min="525" max="525" width="13.75" style="3" customWidth="1"/>
    <col min="526" max="526" width="6.375" style="3" customWidth="1"/>
    <col min="527" max="527" width="13.25" style="3" customWidth="1"/>
    <col min="528" max="528" width="14.5" style="3" customWidth="1"/>
    <col min="529" max="529" width="21.5" style="3" customWidth="1"/>
    <col min="530" max="768" width="9" style="3"/>
    <col min="769" max="769" width="2.625" style="3" customWidth="1"/>
    <col min="770" max="770" width="20.25" style="3" bestFit="1" customWidth="1"/>
    <col min="771" max="771" width="14.375" style="3" bestFit="1" customWidth="1"/>
    <col min="772" max="772" width="13.125" style="3" bestFit="1" customWidth="1"/>
    <col min="773" max="773" width="40.625" style="3" customWidth="1"/>
    <col min="774" max="774" width="6.25" style="3" customWidth="1"/>
    <col min="775" max="776" width="9.875" style="3" bestFit="1" customWidth="1"/>
    <col min="777" max="777" width="13" style="3" bestFit="1" customWidth="1"/>
    <col min="778" max="778" width="45.125" style="3" bestFit="1" customWidth="1"/>
    <col min="779" max="779" width="32.875" style="3" bestFit="1" customWidth="1"/>
    <col min="780" max="780" width="11" style="3" customWidth="1"/>
    <col min="781" max="781" width="13.75" style="3" customWidth="1"/>
    <col min="782" max="782" width="6.375" style="3" customWidth="1"/>
    <col min="783" max="783" width="13.25" style="3" customWidth="1"/>
    <col min="784" max="784" width="14.5" style="3" customWidth="1"/>
    <col min="785" max="785" width="21.5" style="3" customWidth="1"/>
    <col min="786" max="1024" width="9" style="3"/>
    <col min="1025" max="1025" width="2.625" style="3" customWidth="1"/>
    <col min="1026" max="1026" width="20.25" style="3" bestFit="1" customWidth="1"/>
    <col min="1027" max="1027" width="14.375" style="3" bestFit="1" customWidth="1"/>
    <col min="1028" max="1028" width="13.125" style="3" bestFit="1" customWidth="1"/>
    <col min="1029" max="1029" width="40.625" style="3" customWidth="1"/>
    <col min="1030" max="1030" width="6.25" style="3" customWidth="1"/>
    <col min="1031" max="1032" width="9.875" style="3" bestFit="1" customWidth="1"/>
    <col min="1033" max="1033" width="13" style="3" bestFit="1" customWidth="1"/>
    <col min="1034" max="1034" width="45.125" style="3" bestFit="1" customWidth="1"/>
    <col min="1035" max="1035" width="32.875" style="3" bestFit="1" customWidth="1"/>
    <col min="1036" max="1036" width="11" style="3" customWidth="1"/>
    <col min="1037" max="1037" width="13.75" style="3" customWidth="1"/>
    <col min="1038" max="1038" width="6.375" style="3" customWidth="1"/>
    <col min="1039" max="1039" width="13.25" style="3" customWidth="1"/>
    <col min="1040" max="1040" width="14.5" style="3" customWidth="1"/>
    <col min="1041" max="1041" width="21.5" style="3" customWidth="1"/>
    <col min="1042" max="1280" width="9" style="3"/>
    <col min="1281" max="1281" width="2.625" style="3" customWidth="1"/>
    <col min="1282" max="1282" width="20.25" style="3" bestFit="1" customWidth="1"/>
    <col min="1283" max="1283" width="14.375" style="3" bestFit="1" customWidth="1"/>
    <col min="1284" max="1284" width="13.125" style="3" bestFit="1" customWidth="1"/>
    <col min="1285" max="1285" width="40.625" style="3" customWidth="1"/>
    <col min="1286" max="1286" width="6.25" style="3" customWidth="1"/>
    <col min="1287" max="1288" width="9.875" style="3" bestFit="1" customWidth="1"/>
    <col min="1289" max="1289" width="13" style="3" bestFit="1" customWidth="1"/>
    <col min="1290" max="1290" width="45.125" style="3" bestFit="1" customWidth="1"/>
    <col min="1291" max="1291" width="32.875" style="3" bestFit="1" customWidth="1"/>
    <col min="1292" max="1292" width="11" style="3" customWidth="1"/>
    <col min="1293" max="1293" width="13.75" style="3" customWidth="1"/>
    <col min="1294" max="1294" width="6.375" style="3" customWidth="1"/>
    <col min="1295" max="1295" width="13.25" style="3" customWidth="1"/>
    <col min="1296" max="1296" width="14.5" style="3" customWidth="1"/>
    <col min="1297" max="1297" width="21.5" style="3" customWidth="1"/>
    <col min="1298" max="1536" width="9" style="3"/>
    <col min="1537" max="1537" width="2.625" style="3" customWidth="1"/>
    <col min="1538" max="1538" width="20.25" style="3" bestFit="1" customWidth="1"/>
    <col min="1539" max="1539" width="14.375" style="3" bestFit="1" customWidth="1"/>
    <col min="1540" max="1540" width="13.125" style="3" bestFit="1" customWidth="1"/>
    <col min="1541" max="1541" width="40.625" style="3" customWidth="1"/>
    <col min="1542" max="1542" width="6.25" style="3" customWidth="1"/>
    <col min="1543" max="1544" width="9.875" style="3" bestFit="1" customWidth="1"/>
    <col min="1545" max="1545" width="13" style="3" bestFit="1" customWidth="1"/>
    <col min="1546" max="1546" width="45.125" style="3" bestFit="1" customWidth="1"/>
    <col min="1547" max="1547" width="32.875" style="3" bestFit="1" customWidth="1"/>
    <col min="1548" max="1548" width="11" style="3" customWidth="1"/>
    <col min="1549" max="1549" width="13.75" style="3" customWidth="1"/>
    <col min="1550" max="1550" width="6.375" style="3" customWidth="1"/>
    <col min="1551" max="1551" width="13.25" style="3" customWidth="1"/>
    <col min="1552" max="1552" width="14.5" style="3" customWidth="1"/>
    <col min="1553" max="1553" width="21.5" style="3" customWidth="1"/>
    <col min="1554" max="1792" width="9" style="3"/>
    <col min="1793" max="1793" width="2.625" style="3" customWidth="1"/>
    <col min="1794" max="1794" width="20.25" style="3" bestFit="1" customWidth="1"/>
    <col min="1795" max="1795" width="14.375" style="3" bestFit="1" customWidth="1"/>
    <col min="1796" max="1796" width="13.125" style="3" bestFit="1" customWidth="1"/>
    <col min="1797" max="1797" width="40.625" style="3" customWidth="1"/>
    <col min="1798" max="1798" width="6.25" style="3" customWidth="1"/>
    <col min="1799" max="1800" width="9.875" style="3" bestFit="1" customWidth="1"/>
    <col min="1801" max="1801" width="13" style="3" bestFit="1" customWidth="1"/>
    <col min="1802" max="1802" width="45.125" style="3" bestFit="1" customWidth="1"/>
    <col min="1803" max="1803" width="32.875" style="3" bestFit="1" customWidth="1"/>
    <col min="1804" max="1804" width="11" style="3" customWidth="1"/>
    <col min="1805" max="1805" width="13.75" style="3" customWidth="1"/>
    <col min="1806" max="1806" width="6.375" style="3" customWidth="1"/>
    <col min="1807" max="1807" width="13.25" style="3" customWidth="1"/>
    <col min="1808" max="1808" width="14.5" style="3" customWidth="1"/>
    <col min="1809" max="1809" width="21.5" style="3" customWidth="1"/>
    <col min="1810" max="2048" width="9" style="3"/>
    <col min="2049" max="2049" width="2.625" style="3" customWidth="1"/>
    <col min="2050" max="2050" width="20.25" style="3" bestFit="1" customWidth="1"/>
    <col min="2051" max="2051" width="14.375" style="3" bestFit="1" customWidth="1"/>
    <col min="2052" max="2052" width="13.125" style="3" bestFit="1" customWidth="1"/>
    <col min="2053" max="2053" width="40.625" style="3" customWidth="1"/>
    <col min="2054" max="2054" width="6.25" style="3" customWidth="1"/>
    <col min="2055" max="2056" width="9.875" style="3" bestFit="1" customWidth="1"/>
    <col min="2057" max="2057" width="13" style="3" bestFit="1" customWidth="1"/>
    <col min="2058" max="2058" width="45.125" style="3" bestFit="1" customWidth="1"/>
    <col min="2059" max="2059" width="32.875" style="3" bestFit="1" customWidth="1"/>
    <col min="2060" max="2060" width="11" style="3" customWidth="1"/>
    <col min="2061" max="2061" width="13.75" style="3" customWidth="1"/>
    <col min="2062" max="2062" width="6.375" style="3" customWidth="1"/>
    <col min="2063" max="2063" width="13.25" style="3" customWidth="1"/>
    <col min="2064" max="2064" width="14.5" style="3" customWidth="1"/>
    <col min="2065" max="2065" width="21.5" style="3" customWidth="1"/>
    <col min="2066" max="2304" width="9" style="3"/>
    <col min="2305" max="2305" width="2.625" style="3" customWidth="1"/>
    <col min="2306" max="2306" width="20.25" style="3" bestFit="1" customWidth="1"/>
    <col min="2307" max="2307" width="14.375" style="3" bestFit="1" customWidth="1"/>
    <col min="2308" max="2308" width="13.125" style="3" bestFit="1" customWidth="1"/>
    <col min="2309" max="2309" width="40.625" style="3" customWidth="1"/>
    <col min="2310" max="2310" width="6.25" style="3" customWidth="1"/>
    <col min="2311" max="2312" width="9.875" style="3" bestFit="1" customWidth="1"/>
    <col min="2313" max="2313" width="13" style="3" bestFit="1" customWidth="1"/>
    <col min="2314" max="2314" width="45.125" style="3" bestFit="1" customWidth="1"/>
    <col min="2315" max="2315" width="32.875" style="3" bestFit="1" customWidth="1"/>
    <col min="2316" max="2316" width="11" style="3" customWidth="1"/>
    <col min="2317" max="2317" width="13.75" style="3" customWidth="1"/>
    <col min="2318" max="2318" width="6.375" style="3" customWidth="1"/>
    <col min="2319" max="2319" width="13.25" style="3" customWidth="1"/>
    <col min="2320" max="2320" width="14.5" style="3" customWidth="1"/>
    <col min="2321" max="2321" width="21.5" style="3" customWidth="1"/>
    <col min="2322" max="2560" width="9" style="3"/>
    <col min="2561" max="2561" width="2.625" style="3" customWidth="1"/>
    <col min="2562" max="2562" width="20.25" style="3" bestFit="1" customWidth="1"/>
    <col min="2563" max="2563" width="14.375" style="3" bestFit="1" customWidth="1"/>
    <col min="2564" max="2564" width="13.125" style="3" bestFit="1" customWidth="1"/>
    <col min="2565" max="2565" width="40.625" style="3" customWidth="1"/>
    <col min="2566" max="2566" width="6.25" style="3" customWidth="1"/>
    <col min="2567" max="2568" width="9.875" style="3" bestFit="1" customWidth="1"/>
    <col min="2569" max="2569" width="13" style="3" bestFit="1" customWidth="1"/>
    <col min="2570" max="2570" width="45.125" style="3" bestFit="1" customWidth="1"/>
    <col min="2571" max="2571" width="32.875" style="3" bestFit="1" customWidth="1"/>
    <col min="2572" max="2572" width="11" style="3" customWidth="1"/>
    <col min="2573" max="2573" width="13.75" style="3" customWidth="1"/>
    <col min="2574" max="2574" width="6.375" style="3" customWidth="1"/>
    <col min="2575" max="2575" width="13.25" style="3" customWidth="1"/>
    <col min="2576" max="2576" width="14.5" style="3" customWidth="1"/>
    <col min="2577" max="2577" width="21.5" style="3" customWidth="1"/>
    <col min="2578" max="2816" width="9" style="3"/>
    <col min="2817" max="2817" width="2.625" style="3" customWidth="1"/>
    <col min="2818" max="2818" width="20.25" style="3" bestFit="1" customWidth="1"/>
    <col min="2819" max="2819" width="14.375" style="3" bestFit="1" customWidth="1"/>
    <col min="2820" max="2820" width="13.125" style="3" bestFit="1" customWidth="1"/>
    <col min="2821" max="2821" width="40.625" style="3" customWidth="1"/>
    <col min="2822" max="2822" width="6.25" style="3" customWidth="1"/>
    <col min="2823" max="2824" width="9.875" style="3" bestFit="1" customWidth="1"/>
    <col min="2825" max="2825" width="13" style="3" bestFit="1" customWidth="1"/>
    <col min="2826" max="2826" width="45.125" style="3" bestFit="1" customWidth="1"/>
    <col min="2827" max="2827" width="32.875" style="3" bestFit="1" customWidth="1"/>
    <col min="2828" max="2828" width="11" style="3" customWidth="1"/>
    <col min="2829" max="2829" width="13.75" style="3" customWidth="1"/>
    <col min="2830" max="2830" width="6.375" style="3" customWidth="1"/>
    <col min="2831" max="2831" width="13.25" style="3" customWidth="1"/>
    <col min="2832" max="2832" width="14.5" style="3" customWidth="1"/>
    <col min="2833" max="2833" width="21.5" style="3" customWidth="1"/>
    <col min="2834" max="3072" width="9" style="3"/>
    <col min="3073" max="3073" width="2.625" style="3" customWidth="1"/>
    <col min="3074" max="3074" width="20.25" style="3" bestFit="1" customWidth="1"/>
    <col min="3075" max="3075" width="14.375" style="3" bestFit="1" customWidth="1"/>
    <col min="3076" max="3076" width="13.125" style="3" bestFit="1" customWidth="1"/>
    <col min="3077" max="3077" width="40.625" style="3" customWidth="1"/>
    <col min="3078" max="3078" width="6.25" style="3" customWidth="1"/>
    <col min="3079" max="3080" width="9.875" style="3" bestFit="1" customWidth="1"/>
    <col min="3081" max="3081" width="13" style="3" bestFit="1" customWidth="1"/>
    <col min="3082" max="3082" width="45.125" style="3" bestFit="1" customWidth="1"/>
    <col min="3083" max="3083" width="32.875" style="3" bestFit="1" customWidth="1"/>
    <col min="3084" max="3084" width="11" style="3" customWidth="1"/>
    <col min="3085" max="3085" width="13.75" style="3" customWidth="1"/>
    <col min="3086" max="3086" width="6.375" style="3" customWidth="1"/>
    <col min="3087" max="3087" width="13.25" style="3" customWidth="1"/>
    <col min="3088" max="3088" width="14.5" style="3" customWidth="1"/>
    <col min="3089" max="3089" width="21.5" style="3" customWidth="1"/>
    <col min="3090" max="3328" width="9" style="3"/>
    <col min="3329" max="3329" width="2.625" style="3" customWidth="1"/>
    <col min="3330" max="3330" width="20.25" style="3" bestFit="1" customWidth="1"/>
    <col min="3331" max="3331" width="14.375" style="3" bestFit="1" customWidth="1"/>
    <col min="3332" max="3332" width="13.125" style="3" bestFit="1" customWidth="1"/>
    <col min="3333" max="3333" width="40.625" style="3" customWidth="1"/>
    <col min="3334" max="3334" width="6.25" style="3" customWidth="1"/>
    <col min="3335" max="3336" width="9.875" style="3" bestFit="1" customWidth="1"/>
    <col min="3337" max="3337" width="13" style="3" bestFit="1" customWidth="1"/>
    <col min="3338" max="3338" width="45.125" style="3" bestFit="1" customWidth="1"/>
    <col min="3339" max="3339" width="32.875" style="3" bestFit="1" customWidth="1"/>
    <col min="3340" max="3340" width="11" style="3" customWidth="1"/>
    <col min="3341" max="3341" width="13.75" style="3" customWidth="1"/>
    <col min="3342" max="3342" width="6.375" style="3" customWidth="1"/>
    <col min="3343" max="3343" width="13.25" style="3" customWidth="1"/>
    <col min="3344" max="3344" width="14.5" style="3" customWidth="1"/>
    <col min="3345" max="3345" width="21.5" style="3" customWidth="1"/>
    <col min="3346" max="3584" width="9" style="3"/>
    <col min="3585" max="3585" width="2.625" style="3" customWidth="1"/>
    <col min="3586" max="3586" width="20.25" style="3" bestFit="1" customWidth="1"/>
    <col min="3587" max="3587" width="14.375" style="3" bestFit="1" customWidth="1"/>
    <col min="3588" max="3588" width="13.125" style="3" bestFit="1" customWidth="1"/>
    <col min="3589" max="3589" width="40.625" style="3" customWidth="1"/>
    <col min="3590" max="3590" width="6.25" style="3" customWidth="1"/>
    <col min="3591" max="3592" width="9.875" style="3" bestFit="1" customWidth="1"/>
    <col min="3593" max="3593" width="13" style="3" bestFit="1" customWidth="1"/>
    <col min="3594" max="3594" width="45.125" style="3" bestFit="1" customWidth="1"/>
    <col min="3595" max="3595" width="32.875" style="3" bestFit="1" customWidth="1"/>
    <col min="3596" max="3596" width="11" style="3" customWidth="1"/>
    <col min="3597" max="3597" width="13.75" style="3" customWidth="1"/>
    <col min="3598" max="3598" width="6.375" style="3" customWidth="1"/>
    <col min="3599" max="3599" width="13.25" style="3" customWidth="1"/>
    <col min="3600" max="3600" width="14.5" style="3" customWidth="1"/>
    <col min="3601" max="3601" width="21.5" style="3" customWidth="1"/>
    <col min="3602" max="3840" width="9" style="3"/>
    <col min="3841" max="3841" width="2.625" style="3" customWidth="1"/>
    <col min="3842" max="3842" width="20.25" style="3" bestFit="1" customWidth="1"/>
    <col min="3843" max="3843" width="14.375" style="3" bestFit="1" customWidth="1"/>
    <col min="3844" max="3844" width="13.125" style="3" bestFit="1" customWidth="1"/>
    <col min="3845" max="3845" width="40.625" style="3" customWidth="1"/>
    <col min="3846" max="3846" width="6.25" style="3" customWidth="1"/>
    <col min="3847" max="3848" width="9.875" style="3" bestFit="1" customWidth="1"/>
    <col min="3849" max="3849" width="13" style="3" bestFit="1" customWidth="1"/>
    <col min="3850" max="3850" width="45.125" style="3" bestFit="1" customWidth="1"/>
    <col min="3851" max="3851" width="32.875" style="3" bestFit="1" customWidth="1"/>
    <col min="3852" max="3852" width="11" style="3" customWidth="1"/>
    <col min="3853" max="3853" width="13.75" style="3" customWidth="1"/>
    <col min="3854" max="3854" width="6.375" style="3" customWidth="1"/>
    <col min="3855" max="3855" width="13.25" style="3" customWidth="1"/>
    <col min="3856" max="3856" width="14.5" style="3" customWidth="1"/>
    <col min="3857" max="3857" width="21.5" style="3" customWidth="1"/>
    <col min="3858" max="4096" width="9" style="3"/>
    <col min="4097" max="4097" width="2.625" style="3" customWidth="1"/>
    <col min="4098" max="4098" width="20.25" style="3" bestFit="1" customWidth="1"/>
    <col min="4099" max="4099" width="14.375" style="3" bestFit="1" customWidth="1"/>
    <col min="4100" max="4100" width="13.125" style="3" bestFit="1" customWidth="1"/>
    <col min="4101" max="4101" width="40.625" style="3" customWidth="1"/>
    <col min="4102" max="4102" width="6.25" style="3" customWidth="1"/>
    <col min="4103" max="4104" width="9.875" style="3" bestFit="1" customWidth="1"/>
    <col min="4105" max="4105" width="13" style="3" bestFit="1" customWidth="1"/>
    <col min="4106" max="4106" width="45.125" style="3" bestFit="1" customWidth="1"/>
    <col min="4107" max="4107" width="32.875" style="3" bestFit="1" customWidth="1"/>
    <col min="4108" max="4108" width="11" style="3" customWidth="1"/>
    <col min="4109" max="4109" width="13.75" style="3" customWidth="1"/>
    <col min="4110" max="4110" width="6.375" style="3" customWidth="1"/>
    <col min="4111" max="4111" width="13.25" style="3" customWidth="1"/>
    <col min="4112" max="4112" width="14.5" style="3" customWidth="1"/>
    <col min="4113" max="4113" width="21.5" style="3" customWidth="1"/>
    <col min="4114" max="4352" width="9" style="3"/>
    <col min="4353" max="4353" width="2.625" style="3" customWidth="1"/>
    <col min="4354" max="4354" width="20.25" style="3" bestFit="1" customWidth="1"/>
    <col min="4355" max="4355" width="14.375" style="3" bestFit="1" customWidth="1"/>
    <col min="4356" max="4356" width="13.125" style="3" bestFit="1" customWidth="1"/>
    <col min="4357" max="4357" width="40.625" style="3" customWidth="1"/>
    <col min="4358" max="4358" width="6.25" style="3" customWidth="1"/>
    <col min="4359" max="4360" width="9.875" style="3" bestFit="1" customWidth="1"/>
    <col min="4361" max="4361" width="13" style="3" bestFit="1" customWidth="1"/>
    <col min="4362" max="4362" width="45.125" style="3" bestFit="1" customWidth="1"/>
    <col min="4363" max="4363" width="32.875" style="3" bestFit="1" customWidth="1"/>
    <col min="4364" max="4364" width="11" style="3" customWidth="1"/>
    <col min="4365" max="4365" width="13.75" style="3" customWidth="1"/>
    <col min="4366" max="4366" width="6.375" style="3" customWidth="1"/>
    <col min="4367" max="4367" width="13.25" style="3" customWidth="1"/>
    <col min="4368" max="4368" width="14.5" style="3" customWidth="1"/>
    <col min="4369" max="4369" width="21.5" style="3" customWidth="1"/>
    <col min="4370" max="4608" width="9" style="3"/>
    <col min="4609" max="4609" width="2.625" style="3" customWidth="1"/>
    <col min="4610" max="4610" width="20.25" style="3" bestFit="1" customWidth="1"/>
    <col min="4611" max="4611" width="14.375" style="3" bestFit="1" customWidth="1"/>
    <col min="4612" max="4612" width="13.125" style="3" bestFit="1" customWidth="1"/>
    <col min="4613" max="4613" width="40.625" style="3" customWidth="1"/>
    <col min="4614" max="4614" width="6.25" style="3" customWidth="1"/>
    <col min="4615" max="4616" width="9.875" style="3" bestFit="1" customWidth="1"/>
    <col min="4617" max="4617" width="13" style="3" bestFit="1" customWidth="1"/>
    <col min="4618" max="4618" width="45.125" style="3" bestFit="1" customWidth="1"/>
    <col min="4619" max="4619" width="32.875" style="3" bestFit="1" customWidth="1"/>
    <col min="4620" max="4620" width="11" style="3" customWidth="1"/>
    <col min="4621" max="4621" width="13.75" style="3" customWidth="1"/>
    <col min="4622" max="4622" width="6.375" style="3" customWidth="1"/>
    <col min="4623" max="4623" width="13.25" style="3" customWidth="1"/>
    <col min="4624" max="4624" width="14.5" style="3" customWidth="1"/>
    <col min="4625" max="4625" width="21.5" style="3" customWidth="1"/>
    <col min="4626" max="4864" width="9" style="3"/>
    <col min="4865" max="4865" width="2.625" style="3" customWidth="1"/>
    <col min="4866" max="4866" width="20.25" style="3" bestFit="1" customWidth="1"/>
    <col min="4867" max="4867" width="14.375" style="3" bestFit="1" customWidth="1"/>
    <col min="4868" max="4868" width="13.125" style="3" bestFit="1" customWidth="1"/>
    <col min="4869" max="4869" width="40.625" style="3" customWidth="1"/>
    <col min="4870" max="4870" width="6.25" style="3" customWidth="1"/>
    <col min="4871" max="4872" width="9.875" style="3" bestFit="1" customWidth="1"/>
    <col min="4873" max="4873" width="13" style="3" bestFit="1" customWidth="1"/>
    <col min="4874" max="4874" width="45.125" style="3" bestFit="1" customWidth="1"/>
    <col min="4875" max="4875" width="32.875" style="3" bestFit="1" customWidth="1"/>
    <col min="4876" max="4876" width="11" style="3" customWidth="1"/>
    <col min="4877" max="4877" width="13.75" style="3" customWidth="1"/>
    <col min="4878" max="4878" width="6.375" style="3" customWidth="1"/>
    <col min="4879" max="4879" width="13.25" style="3" customWidth="1"/>
    <col min="4880" max="4880" width="14.5" style="3" customWidth="1"/>
    <col min="4881" max="4881" width="21.5" style="3" customWidth="1"/>
    <col min="4882" max="5120" width="9" style="3"/>
    <col min="5121" max="5121" width="2.625" style="3" customWidth="1"/>
    <col min="5122" max="5122" width="20.25" style="3" bestFit="1" customWidth="1"/>
    <col min="5123" max="5123" width="14.375" style="3" bestFit="1" customWidth="1"/>
    <col min="5124" max="5124" width="13.125" style="3" bestFit="1" customWidth="1"/>
    <col min="5125" max="5125" width="40.625" style="3" customWidth="1"/>
    <col min="5126" max="5126" width="6.25" style="3" customWidth="1"/>
    <col min="5127" max="5128" width="9.875" style="3" bestFit="1" customWidth="1"/>
    <col min="5129" max="5129" width="13" style="3" bestFit="1" customWidth="1"/>
    <col min="5130" max="5130" width="45.125" style="3" bestFit="1" customWidth="1"/>
    <col min="5131" max="5131" width="32.875" style="3" bestFit="1" customWidth="1"/>
    <col min="5132" max="5132" width="11" style="3" customWidth="1"/>
    <col min="5133" max="5133" width="13.75" style="3" customWidth="1"/>
    <col min="5134" max="5134" width="6.375" style="3" customWidth="1"/>
    <col min="5135" max="5135" width="13.25" style="3" customWidth="1"/>
    <col min="5136" max="5136" width="14.5" style="3" customWidth="1"/>
    <col min="5137" max="5137" width="21.5" style="3" customWidth="1"/>
    <col min="5138" max="5376" width="9" style="3"/>
    <col min="5377" max="5377" width="2.625" style="3" customWidth="1"/>
    <col min="5378" max="5378" width="20.25" style="3" bestFit="1" customWidth="1"/>
    <col min="5379" max="5379" width="14.375" style="3" bestFit="1" customWidth="1"/>
    <col min="5380" max="5380" width="13.125" style="3" bestFit="1" customWidth="1"/>
    <col min="5381" max="5381" width="40.625" style="3" customWidth="1"/>
    <col min="5382" max="5382" width="6.25" style="3" customWidth="1"/>
    <col min="5383" max="5384" width="9.875" style="3" bestFit="1" customWidth="1"/>
    <col min="5385" max="5385" width="13" style="3" bestFit="1" customWidth="1"/>
    <col min="5386" max="5386" width="45.125" style="3" bestFit="1" customWidth="1"/>
    <col min="5387" max="5387" width="32.875" style="3" bestFit="1" customWidth="1"/>
    <col min="5388" max="5388" width="11" style="3" customWidth="1"/>
    <col min="5389" max="5389" width="13.75" style="3" customWidth="1"/>
    <col min="5390" max="5390" width="6.375" style="3" customWidth="1"/>
    <col min="5391" max="5391" width="13.25" style="3" customWidth="1"/>
    <col min="5392" max="5392" width="14.5" style="3" customWidth="1"/>
    <col min="5393" max="5393" width="21.5" style="3" customWidth="1"/>
    <col min="5394" max="5632" width="9" style="3"/>
    <col min="5633" max="5633" width="2.625" style="3" customWidth="1"/>
    <col min="5634" max="5634" width="20.25" style="3" bestFit="1" customWidth="1"/>
    <col min="5635" max="5635" width="14.375" style="3" bestFit="1" customWidth="1"/>
    <col min="5636" max="5636" width="13.125" style="3" bestFit="1" customWidth="1"/>
    <col min="5637" max="5637" width="40.625" style="3" customWidth="1"/>
    <col min="5638" max="5638" width="6.25" style="3" customWidth="1"/>
    <col min="5639" max="5640" width="9.875" style="3" bestFit="1" customWidth="1"/>
    <col min="5641" max="5641" width="13" style="3" bestFit="1" customWidth="1"/>
    <col min="5642" max="5642" width="45.125" style="3" bestFit="1" customWidth="1"/>
    <col min="5643" max="5643" width="32.875" style="3" bestFit="1" customWidth="1"/>
    <col min="5644" max="5644" width="11" style="3" customWidth="1"/>
    <col min="5645" max="5645" width="13.75" style="3" customWidth="1"/>
    <col min="5646" max="5646" width="6.375" style="3" customWidth="1"/>
    <col min="5647" max="5647" width="13.25" style="3" customWidth="1"/>
    <col min="5648" max="5648" width="14.5" style="3" customWidth="1"/>
    <col min="5649" max="5649" width="21.5" style="3" customWidth="1"/>
    <col min="5650" max="5888" width="9" style="3"/>
    <col min="5889" max="5889" width="2.625" style="3" customWidth="1"/>
    <col min="5890" max="5890" width="20.25" style="3" bestFit="1" customWidth="1"/>
    <col min="5891" max="5891" width="14.375" style="3" bestFit="1" customWidth="1"/>
    <col min="5892" max="5892" width="13.125" style="3" bestFit="1" customWidth="1"/>
    <col min="5893" max="5893" width="40.625" style="3" customWidth="1"/>
    <col min="5894" max="5894" width="6.25" style="3" customWidth="1"/>
    <col min="5895" max="5896" width="9.875" style="3" bestFit="1" customWidth="1"/>
    <col min="5897" max="5897" width="13" style="3" bestFit="1" customWidth="1"/>
    <col min="5898" max="5898" width="45.125" style="3" bestFit="1" customWidth="1"/>
    <col min="5899" max="5899" width="32.875" style="3" bestFit="1" customWidth="1"/>
    <col min="5900" max="5900" width="11" style="3" customWidth="1"/>
    <col min="5901" max="5901" width="13.75" style="3" customWidth="1"/>
    <col min="5902" max="5902" width="6.375" style="3" customWidth="1"/>
    <col min="5903" max="5903" width="13.25" style="3" customWidth="1"/>
    <col min="5904" max="5904" width="14.5" style="3" customWidth="1"/>
    <col min="5905" max="5905" width="21.5" style="3" customWidth="1"/>
    <col min="5906" max="6144" width="9" style="3"/>
    <col min="6145" max="6145" width="2.625" style="3" customWidth="1"/>
    <col min="6146" max="6146" width="20.25" style="3" bestFit="1" customWidth="1"/>
    <col min="6147" max="6147" width="14.375" style="3" bestFit="1" customWidth="1"/>
    <col min="6148" max="6148" width="13.125" style="3" bestFit="1" customWidth="1"/>
    <col min="6149" max="6149" width="40.625" style="3" customWidth="1"/>
    <col min="6150" max="6150" width="6.25" style="3" customWidth="1"/>
    <col min="6151" max="6152" width="9.875" style="3" bestFit="1" customWidth="1"/>
    <col min="6153" max="6153" width="13" style="3" bestFit="1" customWidth="1"/>
    <col min="6154" max="6154" width="45.125" style="3" bestFit="1" customWidth="1"/>
    <col min="6155" max="6155" width="32.875" style="3" bestFit="1" customWidth="1"/>
    <col min="6156" max="6156" width="11" style="3" customWidth="1"/>
    <col min="6157" max="6157" width="13.75" style="3" customWidth="1"/>
    <col min="6158" max="6158" width="6.375" style="3" customWidth="1"/>
    <col min="6159" max="6159" width="13.25" style="3" customWidth="1"/>
    <col min="6160" max="6160" width="14.5" style="3" customWidth="1"/>
    <col min="6161" max="6161" width="21.5" style="3" customWidth="1"/>
    <col min="6162" max="6400" width="9" style="3"/>
    <col min="6401" max="6401" width="2.625" style="3" customWidth="1"/>
    <col min="6402" max="6402" width="20.25" style="3" bestFit="1" customWidth="1"/>
    <col min="6403" max="6403" width="14.375" style="3" bestFit="1" customWidth="1"/>
    <col min="6404" max="6404" width="13.125" style="3" bestFit="1" customWidth="1"/>
    <col min="6405" max="6405" width="40.625" style="3" customWidth="1"/>
    <col min="6406" max="6406" width="6.25" style="3" customWidth="1"/>
    <col min="6407" max="6408" width="9.875" style="3" bestFit="1" customWidth="1"/>
    <col min="6409" max="6409" width="13" style="3" bestFit="1" customWidth="1"/>
    <col min="6410" max="6410" width="45.125" style="3" bestFit="1" customWidth="1"/>
    <col min="6411" max="6411" width="32.875" style="3" bestFit="1" customWidth="1"/>
    <col min="6412" max="6412" width="11" style="3" customWidth="1"/>
    <col min="6413" max="6413" width="13.75" style="3" customWidth="1"/>
    <col min="6414" max="6414" width="6.375" style="3" customWidth="1"/>
    <col min="6415" max="6415" width="13.25" style="3" customWidth="1"/>
    <col min="6416" max="6416" width="14.5" style="3" customWidth="1"/>
    <col min="6417" max="6417" width="21.5" style="3" customWidth="1"/>
    <col min="6418" max="6656" width="9" style="3"/>
    <col min="6657" max="6657" width="2.625" style="3" customWidth="1"/>
    <col min="6658" max="6658" width="20.25" style="3" bestFit="1" customWidth="1"/>
    <col min="6659" max="6659" width="14.375" style="3" bestFit="1" customWidth="1"/>
    <col min="6660" max="6660" width="13.125" style="3" bestFit="1" customWidth="1"/>
    <col min="6661" max="6661" width="40.625" style="3" customWidth="1"/>
    <col min="6662" max="6662" width="6.25" style="3" customWidth="1"/>
    <col min="6663" max="6664" width="9.875" style="3" bestFit="1" customWidth="1"/>
    <col min="6665" max="6665" width="13" style="3" bestFit="1" customWidth="1"/>
    <col min="6666" max="6666" width="45.125" style="3" bestFit="1" customWidth="1"/>
    <col min="6667" max="6667" width="32.875" style="3" bestFit="1" customWidth="1"/>
    <col min="6668" max="6668" width="11" style="3" customWidth="1"/>
    <col min="6669" max="6669" width="13.75" style="3" customWidth="1"/>
    <col min="6670" max="6670" width="6.375" style="3" customWidth="1"/>
    <col min="6671" max="6671" width="13.25" style="3" customWidth="1"/>
    <col min="6672" max="6672" width="14.5" style="3" customWidth="1"/>
    <col min="6673" max="6673" width="21.5" style="3" customWidth="1"/>
    <col min="6674" max="6912" width="9" style="3"/>
    <col min="6913" max="6913" width="2.625" style="3" customWidth="1"/>
    <col min="6914" max="6914" width="20.25" style="3" bestFit="1" customWidth="1"/>
    <col min="6915" max="6915" width="14.375" style="3" bestFit="1" customWidth="1"/>
    <col min="6916" max="6916" width="13.125" style="3" bestFit="1" customWidth="1"/>
    <col min="6917" max="6917" width="40.625" style="3" customWidth="1"/>
    <col min="6918" max="6918" width="6.25" style="3" customWidth="1"/>
    <col min="6919" max="6920" width="9.875" style="3" bestFit="1" customWidth="1"/>
    <col min="6921" max="6921" width="13" style="3" bestFit="1" customWidth="1"/>
    <col min="6922" max="6922" width="45.125" style="3" bestFit="1" customWidth="1"/>
    <col min="6923" max="6923" width="32.875" style="3" bestFit="1" customWidth="1"/>
    <col min="6924" max="6924" width="11" style="3" customWidth="1"/>
    <col min="6925" max="6925" width="13.75" style="3" customWidth="1"/>
    <col min="6926" max="6926" width="6.375" style="3" customWidth="1"/>
    <col min="6927" max="6927" width="13.25" style="3" customWidth="1"/>
    <col min="6928" max="6928" width="14.5" style="3" customWidth="1"/>
    <col min="6929" max="6929" width="21.5" style="3" customWidth="1"/>
    <col min="6930" max="7168" width="9" style="3"/>
    <col min="7169" max="7169" width="2.625" style="3" customWidth="1"/>
    <col min="7170" max="7170" width="20.25" style="3" bestFit="1" customWidth="1"/>
    <col min="7171" max="7171" width="14.375" style="3" bestFit="1" customWidth="1"/>
    <col min="7172" max="7172" width="13.125" style="3" bestFit="1" customWidth="1"/>
    <col min="7173" max="7173" width="40.625" style="3" customWidth="1"/>
    <col min="7174" max="7174" width="6.25" style="3" customWidth="1"/>
    <col min="7175" max="7176" width="9.875" style="3" bestFit="1" customWidth="1"/>
    <col min="7177" max="7177" width="13" style="3" bestFit="1" customWidth="1"/>
    <col min="7178" max="7178" width="45.125" style="3" bestFit="1" customWidth="1"/>
    <col min="7179" max="7179" width="32.875" style="3" bestFit="1" customWidth="1"/>
    <col min="7180" max="7180" width="11" style="3" customWidth="1"/>
    <col min="7181" max="7181" width="13.75" style="3" customWidth="1"/>
    <col min="7182" max="7182" width="6.375" style="3" customWidth="1"/>
    <col min="7183" max="7183" width="13.25" style="3" customWidth="1"/>
    <col min="7184" max="7184" width="14.5" style="3" customWidth="1"/>
    <col min="7185" max="7185" width="21.5" style="3" customWidth="1"/>
    <col min="7186" max="7424" width="9" style="3"/>
    <col min="7425" max="7425" width="2.625" style="3" customWidth="1"/>
    <col min="7426" max="7426" width="20.25" style="3" bestFit="1" customWidth="1"/>
    <col min="7427" max="7427" width="14.375" style="3" bestFit="1" customWidth="1"/>
    <col min="7428" max="7428" width="13.125" style="3" bestFit="1" customWidth="1"/>
    <col min="7429" max="7429" width="40.625" style="3" customWidth="1"/>
    <col min="7430" max="7430" width="6.25" style="3" customWidth="1"/>
    <col min="7431" max="7432" width="9.875" style="3" bestFit="1" customWidth="1"/>
    <col min="7433" max="7433" width="13" style="3" bestFit="1" customWidth="1"/>
    <col min="7434" max="7434" width="45.125" style="3" bestFit="1" customWidth="1"/>
    <col min="7435" max="7435" width="32.875" style="3" bestFit="1" customWidth="1"/>
    <col min="7436" max="7436" width="11" style="3" customWidth="1"/>
    <col min="7437" max="7437" width="13.75" style="3" customWidth="1"/>
    <col min="7438" max="7438" width="6.375" style="3" customWidth="1"/>
    <col min="7439" max="7439" width="13.25" style="3" customWidth="1"/>
    <col min="7440" max="7440" width="14.5" style="3" customWidth="1"/>
    <col min="7441" max="7441" width="21.5" style="3" customWidth="1"/>
    <col min="7442" max="7680" width="9" style="3"/>
    <col min="7681" max="7681" width="2.625" style="3" customWidth="1"/>
    <col min="7682" max="7682" width="20.25" style="3" bestFit="1" customWidth="1"/>
    <col min="7683" max="7683" width="14.375" style="3" bestFit="1" customWidth="1"/>
    <col min="7684" max="7684" width="13.125" style="3" bestFit="1" customWidth="1"/>
    <col min="7685" max="7685" width="40.625" style="3" customWidth="1"/>
    <col min="7686" max="7686" width="6.25" style="3" customWidth="1"/>
    <col min="7687" max="7688" width="9.875" style="3" bestFit="1" customWidth="1"/>
    <col min="7689" max="7689" width="13" style="3" bestFit="1" customWidth="1"/>
    <col min="7690" max="7690" width="45.125" style="3" bestFit="1" customWidth="1"/>
    <col min="7691" max="7691" width="32.875" style="3" bestFit="1" customWidth="1"/>
    <col min="7692" max="7692" width="11" style="3" customWidth="1"/>
    <col min="7693" max="7693" width="13.75" style="3" customWidth="1"/>
    <col min="7694" max="7694" width="6.375" style="3" customWidth="1"/>
    <col min="7695" max="7695" width="13.25" style="3" customWidth="1"/>
    <col min="7696" max="7696" width="14.5" style="3" customWidth="1"/>
    <col min="7697" max="7697" width="21.5" style="3" customWidth="1"/>
    <col min="7698" max="7936" width="9" style="3"/>
    <col min="7937" max="7937" width="2.625" style="3" customWidth="1"/>
    <col min="7938" max="7938" width="20.25" style="3" bestFit="1" customWidth="1"/>
    <col min="7939" max="7939" width="14.375" style="3" bestFit="1" customWidth="1"/>
    <col min="7940" max="7940" width="13.125" style="3" bestFit="1" customWidth="1"/>
    <col min="7941" max="7941" width="40.625" style="3" customWidth="1"/>
    <col min="7942" max="7942" width="6.25" style="3" customWidth="1"/>
    <col min="7943" max="7944" width="9.875" style="3" bestFit="1" customWidth="1"/>
    <col min="7945" max="7945" width="13" style="3" bestFit="1" customWidth="1"/>
    <col min="7946" max="7946" width="45.125" style="3" bestFit="1" customWidth="1"/>
    <col min="7947" max="7947" width="32.875" style="3" bestFit="1" customWidth="1"/>
    <col min="7948" max="7948" width="11" style="3" customWidth="1"/>
    <col min="7949" max="7949" width="13.75" style="3" customWidth="1"/>
    <col min="7950" max="7950" width="6.375" style="3" customWidth="1"/>
    <col min="7951" max="7951" width="13.25" style="3" customWidth="1"/>
    <col min="7952" max="7952" width="14.5" style="3" customWidth="1"/>
    <col min="7953" max="7953" width="21.5" style="3" customWidth="1"/>
    <col min="7954" max="8192" width="9" style="3"/>
    <col min="8193" max="8193" width="2.625" style="3" customWidth="1"/>
    <col min="8194" max="8194" width="20.25" style="3" bestFit="1" customWidth="1"/>
    <col min="8195" max="8195" width="14.375" style="3" bestFit="1" customWidth="1"/>
    <col min="8196" max="8196" width="13.125" style="3" bestFit="1" customWidth="1"/>
    <col min="8197" max="8197" width="40.625" style="3" customWidth="1"/>
    <col min="8198" max="8198" width="6.25" style="3" customWidth="1"/>
    <col min="8199" max="8200" width="9.875" style="3" bestFit="1" customWidth="1"/>
    <col min="8201" max="8201" width="13" style="3" bestFit="1" customWidth="1"/>
    <col min="8202" max="8202" width="45.125" style="3" bestFit="1" customWidth="1"/>
    <col min="8203" max="8203" width="32.875" style="3" bestFit="1" customWidth="1"/>
    <col min="8204" max="8204" width="11" style="3" customWidth="1"/>
    <col min="8205" max="8205" width="13.75" style="3" customWidth="1"/>
    <col min="8206" max="8206" width="6.375" style="3" customWidth="1"/>
    <col min="8207" max="8207" width="13.25" style="3" customWidth="1"/>
    <col min="8208" max="8208" width="14.5" style="3" customWidth="1"/>
    <col min="8209" max="8209" width="21.5" style="3" customWidth="1"/>
    <col min="8210" max="8448" width="9" style="3"/>
    <col min="8449" max="8449" width="2.625" style="3" customWidth="1"/>
    <col min="8450" max="8450" width="20.25" style="3" bestFit="1" customWidth="1"/>
    <col min="8451" max="8451" width="14.375" style="3" bestFit="1" customWidth="1"/>
    <col min="8452" max="8452" width="13.125" style="3" bestFit="1" customWidth="1"/>
    <col min="8453" max="8453" width="40.625" style="3" customWidth="1"/>
    <col min="8454" max="8454" width="6.25" style="3" customWidth="1"/>
    <col min="8455" max="8456" width="9.875" style="3" bestFit="1" customWidth="1"/>
    <col min="8457" max="8457" width="13" style="3" bestFit="1" customWidth="1"/>
    <col min="8458" max="8458" width="45.125" style="3" bestFit="1" customWidth="1"/>
    <col min="8459" max="8459" width="32.875" style="3" bestFit="1" customWidth="1"/>
    <col min="8460" max="8460" width="11" style="3" customWidth="1"/>
    <col min="8461" max="8461" width="13.75" style="3" customWidth="1"/>
    <col min="8462" max="8462" width="6.375" style="3" customWidth="1"/>
    <col min="8463" max="8463" width="13.25" style="3" customWidth="1"/>
    <col min="8464" max="8464" width="14.5" style="3" customWidth="1"/>
    <col min="8465" max="8465" width="21.5" style="3" customWidth="1"/>
    <col min="8466" max="8704" width="9" style="3"/>
    <col min="8705" max="8705" width="2.625" style="3" customWidth="1"/>
    <col min="8706" max="8706" width="20.25" style="3" bestFit="1" customWidth="1"/>
    <col min="8707" max="8707" width="14.375" style="3" bestFit="1" customWidth="1"/>
    <col min="8708" max="8708" width="13.125" style="3" bestFit="1" customWidth="1"/>
    <col min="8709" max="8709" width="40.625" style="3" customWidth="1"/>
    <col min="8710" max="8710" width="6.25" style="3" customWidth="1"/>
    <col min="8711" max="8712" width="9.875" style="3" bestFit="1" customWidth="1"/>
    <col min="8713" max="8713" width="13" style="3" bestFit="1" customWidth="1"/>
    <col min="8714" max="8714" width="45.125" style="3" bestFit="1" customWidth="1"/>
    <col min="8715" max="8715" width="32.875" style="3" bestFit="1" customWidth="1"/>
    <col min="8716" max="8716" width="11" style="3" customWidth="1"/>
    <col min="8717" max="8717" width="13.75" style="3" customWidth="1"/>
    <col min="8718" max="8718" width="6.375" style="3" customWidth="1"/>
    <col min="8719" max="8719" width="13.25" style="3" customWidth="1"/>
    <col min="8720" max="8720" width="14.5" style="3" customWidth="1"/>
    <col min="8721" max="8721" width="21.5" style="3" customWidth="1"/>
    <col min="8722" max="8960" width="9" style="3"/>
    <col min="8961" max="8961" width="2.625" style="3" customWidth="1"/>
    <col min="8962" max="8962" width="20.25" style="3" bestFit="1" customWidth="1"/>
    <col min="8963" max="8963" width="14.375" style="3" bestFit="1" customWidth="1"/>
    <col min="8964" max="8964" width="13.125" style="3" bestFit="1" customWidth="1"/>
    <col min="8965" max="8965" width="40.625" style="3" customWidth="1"/>
    <col min="8966" max="8966" width="6.25" style="3" customWidth="1"/>
    <col min="8967" max="8968" width="9.875" style="3" bestFit="1" customWidth="1"/>
    <col min="8969" max="8969" width="13" style="3" bestFit="1" customWidth="1"/>
    <col min="8970" max="8970" width="45.125" style="3" bestFit="1" customWidth="1"/>
    <col min="8971" max="8971" width="32.875" style="3" bestFit="1" customWidth="1"/>
    <col min="8972" max="8972" width="11" style="3" customWidth="1"/>
    <col min="8973" max="8973" width="13.75" style="3" customWidth="1"/>
    <col min="8974" max="8974" width="6.375" style="3" customWidth="1"/>
    <col min="8975" max="8975" width="13.25" style="3" customWidth="1"/>
    <col min="8976" max="8976" width="14.5" style="3" customWidth="1"/>
    <col min="8977" max="8977" width="21.5" style="3" customWidth="1"/>
    <col min="8978" max="9216" width="9" style="3"/>
    <col min="9217" max="9217" width="2.625" style="3" customWidth="1"/>
    <col min="9218" max="9218" width="20.25" style="3" bestFit="1" customWidth="1"/>
    <col min="9219" max="9219" width="14.375" style="3" bestFit="1" customWidth="1"/>
    <col min="9220" max="9220" width="13.125" style="3" bestFit="1" customWidth="1"/>
    <col min="9221" max="9221" width="40.625" style="3" customWidth="1"/>
    <col min="9222" max="9222" width="6.25" style="3" customWidth="1"/>
    <col min="9223" max="9224" width="9.875" style="3" bestFit="1" customWidth="1"/>
    <col min="9225" max="9225" width="13" style="3" bestFit="1" customWidth="1"/>
    <col min="9226" max="9226" width="45.125" style="3" bestFit="1" customWidth="1"/>
    <col min="9227" max="9227" width="32.875" style="3" bestFit="1" customWidth="1"/>
    <col min="9228" max="9228" width="11" style="3" customWidth="1"/>
    <col min="9229" max="9229" width="13.75" style="3" customWidth="1"/>
    <col min="9230" max="9230" width="6.375" style="3" customWidth="1"/>
    <col min="9231" max="9231" width="13.25" style="3" customWidth="1"/>
    <col min="9232" max="9232" width="14.5" style="3" customWidth="1"/>
    <col min="9233" max="9233" width="21.5" style="3" customWidth="1"/>
    <col min="9234" max="9472" width="9" style="3"/>
    <col min="9473" max="9473" width="2.625" style="3" customWidth="1"/>
    <col min="9474" max="9474" width="20.25" style="3" bestFit="1" customWidth="1"/>
    <col min="9475" max="9475" width="14.375" style="3" bestFit="1" customWidth="1"/>
    <col min="9476" max="9476" width="13.125" style="3" bestFit="1" customWidth="1"/>
    <col min="9477" max="9477" width="40.625" style="3" customWidth="1"/>
    <col min="9478" max="9478" width="6.25" style="3" customWidth="1"/>
    <col min="9479" max="9480" width="9.875" style="3" bestFit="1" customWidth="1"/>
    <col min="9481" max="9481" width="13" style="3" bestFit="1" customWidth="1"/>
    <col min="9482" max="9482" width="45.125" style="3" bestFit="1" customWidth="1"/>
    <col min="9483" max="9483" width="32.875" style="3" bestFit="1" customWidth="1"/>
    <col min="9484" max="9484" width="11" style="3" customWidth="1"/>
    <col min="9485" max="9485" width="13.75" style="3" customWidth="1"/>
    <col min="9486" max="9486" width="6.375" style="3" customWidth="1"/>
    <col min="9487" max="9487" width="13.25" style="3" customWidth="1"/>
    <col min="9488" max="9488" width="14.5" style="3" customWidth="1"/>
    <col min="9489" max="9489" width="21.5" style="3" customWidth="1"/>
    <col min="9490" max="9728" width="9" style="3"/>
    <col min="9729" max="9729" width="2.625" style="3" customWidth="1"/>
    <col min="9730" max="9730" width="20.25" style="3" bestFit="1" customWidth="1"/>
    <col min="9731" max="9731" width="14.375" style="3" bestFit="1" customWidth="1"/>
    <col min="9732" max="9732" width="13.125" style="3" bestFit="1" customWidth="1"/>
    <col min="9733" max="9733" width="40.625" style="3" customWidth="1"/>
    <col min="9734" max="9734" width="6.25" style="3" customWidth="1"/>
    <col min="9735" max="9736" width="9.875" style="3" bestFit="1" customWidth="1"/>
    <col min="9737" max="9737" width="13" style="3" bestFit="1" customWidth="1"/>
    <col min="9738" max="9738" width="45.125" style="3" bestFit="1" customWidth="1"/>
    <col min="9739" max="9739" width="32.875" style="3" bestFit="1" customWidth="1"/>
    <col min="9740" max="9740" width="11" style="3" customWidth="1"/>
    <col min="9741" max="9741" width="13.75" style="3" customWidth="1"/>
    <col min="9742" max="9742" width="6.375" style="3" customWidth="1"/>
    <col min="9743" max="9743" width="13.25" style="3" customWidth="1"/>
    <col min="9744" max="9744" width="14.5" style="3" customWidth="1"/>
    <col min="9745" max="9745" width="21.5" style="3" customWidth="1"/>
    <col min="9746" max="9984" width="9" style="3"/>
    <col min="9985" max="9985" width="2.625" style="3" customWidth="1"/>
    <col min="9986" max="9986" width="20.25" style="3" bestFit="1" customWidth="1"/>
    <col min="9987" max="9987" width="14.375" style="3" bestFit="1" customWidth="1"/>
    <col min="9988" max="9988" width="13.125" style="3" bestFit="1" customWidth="1"/>
    <col min="9989" max="9989" width="40.625" style="3" customWidth="1"/>
    <col min="9990" max="9990" width="6.25" style="3" customWidth="1"/>
    <col min="9991" max="9992" width="9.875" style="3" bestFit="1" customWidth="1"/>
    <col min="9993" max="9993" width="13" style="3" bestFit="1" customWidth="1"/>
    <col min="9994" max="9994" width="45.125" style="3" bestFit="1" customWidth="1"/>
    <col min="9995" max="9995" width="32.875" style="3" bestFit="1" customWidth="1"/>
    <col min="9996" max="9996" width="11" style="3" customWidth="1"/>
    <col min="9997" max="9997" width="13.75" style="3" customWidth="1"/>
    <col min="9998" max="9998" width="6.375" style="3" customWidth="1"/>
    <col min="9999" max="9999" width="13.25" style="3" customWidth="1"/>
    <col min="10000" max="10000" width="14.5" style="3" customWidth="1"/>
    <col min="10001" max="10001" width="21.5" style="3" customWidth="1"/>
    <col min="10002" max="10240" width="9" style="3"/>
    <col min="10241" max="10241" width="2.625" style="3" customWidth="1"/>
    <col min="10242" max="10242" width="20.25" style="3" bestFit="1" customWidth="1"/>
    <col min="10243" max="10243" width="14.375" style="3" bestFit="1" customWidth="1"/>
    <col min="10244" max="10244" width="13.125" style="3" bestFit="1" customWidth="1"/>
    <col min="10245" max="10245" width="40.625" style="3" customWidth="1"/>
    <col min="10246" max="10246" width="6.25" style="3" customWidth="1"/>
    <col min="10247" max="10248" width="9.875" style="3" bestFit="1" customWidth="1"/>
    <col min="10249" max="10249" width="13" style="3" bestFit="1" customWidth="1"/>
    <col min="10250" max="10250" width="45.125" style="3" bestFit="1" customWidth="1"/>
    <col min="10251" max="10251" width="32.875" style="3" bestFit="1" customWidth="1"/>
    <col min="10252" max="10252" width="11" style="3" customWidth="1"/>
    <col min="10253" max="10253" width="13.75" style="3" customWidth="1"/>
    <col min="10254" max="10254" width="6.375" style="3" customWidth="1"/>
    <col min="10255" max="10255" width="13.25" style="3" customWidth="1"/>
    <col min="10256" max="10256" width="14.5" style="3" customWidth="1"/>
    <col min="10257" max="10257" width="21.5" style="3" customWidth="1"/>
    <col min="10258" max="10496" width="9" style="3"/>
    <col min="10497" max="10497" width="2.625" style="3" customWidth="1"/>
    <col min="10498" max="10498" width="20.25" style="3" bestFit="1" customWidth="1"/>
    <col min="10499" max="10499" width="14.375" style="3" bestFit="1" customWidth="1"/>
    <col min="10500" max="10500" width="13.125" style="3" bestFit="1" customWidth="1"/>
    <col min="10501" max="10501" width="40.625" style="3" customWidth="1"/>
    <col min="10502" max="10502" width="6.25" style="3" customWidth="1"/>
    <col min="10503" max="10504" width="9.875" style="3" bestFit="1" customWidth="1"/>
    <col min="10505" max="10505" width="13" style="3" bestFit="1" customWidth="1"/>
    <col min="10506" max="10506" width="45.125" style="3" bestFit="1" customWidth="1"/>
    <col min="10507" max="10507" width="32.875" style="3" bestFit="1" customWidth="1"/>
    <col min="10508" max="10508" width="11" style="3" customWidth="1"/>
    <col min="10509" max="10509" width="13.75" style="3" customWidth="1"/>
    <col min="10510" max="10510" width="6.375" style="3" customWidth="1"/>
    <col min="10511" max="10511" width="13.25" style="3" customWidth="1"/>
    <col min="10512" max="10512" width="14.5" style="3" customWidth="1"/>
    <col min="10513" max="10513" width="21.5" style="3" customWidth="1"/>
    <col min="10514" max="10752" width="9" style="3"/>
    <col min="10753" max="10753" width="2.625" style="3" customWidth="1"/>
    <col min="10754" max="10754" width="20.25" style="3" bestFit="1" customWidth="1"/>
    <col min="10755" max="10755" width="14.375" style="3" bestFit="1" customWidth="1"/>
    <col min="10756" max="10756" width="13.125" style="3" bestFit="1" customWidth="1"/>
    <col min="10757" max="10757" width="40.625" style="3" customWidth="1"/>
    <col min="10758" max="10758" width="6.25" style="3" customWidth="1"/>
    <col min="10759" max="10760" width="9.875" style="3" bestFit="1" customWidth="1"/>
    <col min="10761" max="10761" width="13" style="3" bestFit="1" customWidth="1"/>
    <col min="10762" max="10762" width="45.125" style="3" bestFit="1" customWidth="1"/>
    <col min="10763" max="10763" width="32.875" style="3" bestFit="1" customWidth="1"/>
    <col min="10764" max="10764" width="11" style="3" customWidth="1"/>
    <col min="10765" max="10765" width="13.75" style="3" customWidth="1"/>
    <col min="10766" max="10766" width="6.375" style="3" customWidth="1"/>
    <col min="10767" max="10767" width="13.25" style="3" customWidth="1"/>
    <col min="10768" max="10768" width="14.5" style="3" customWidth="1"/>
    <col min="10769" max="10769" width="21.5" style="3" customWidth="1"/>
    <col min="10770" max="11008" width="9" style="3"/>
    <col min="11009" max="11009" width="2.625" style="3" customWidth="1"/>
    <col min="11010" max="11010" width="20.25" style="3" bestFit="1" customWidth="1"/>
    <col min="11011" max="11011" width="14.375" style="3" bestFit="1" customWidth="1"/>
    <col min="11012" max="11012" width="13.125" style="3" bestFit="1" customWidth="1"/>
    <col min="11013" max="11013" width="40.625" style="3" customWidth="1"/>
    <col min="11014" max="11014" width="6.25" style="3" customWidth="1"/>
    <col min="11015" max="11016" width="9.875" style="3" bestFit="1" customWidth="1"/>
    <col min="11017" max="11017" width="13" style="3" bestFit="1" customWidth="1"/>
    <col min="11018" max="11018" width="45.125" style="3" bestFit="1" customWidth="1"/>
    <col min="11019" max="11019" width="32.875" style="3" bestFit="1" customWidth="1"/>
    <col min="11020" max="11020" width="11" style="3" customWidth="1"/>
    <col min="11021" max="11021" width="13.75" style="3" customWidth="1"/>
    <col min="11022" max="11022" width="6.375" style="3" customWidth="1"/>
    <col min="11023" max="11023" width="13.25" style="3" customWidth="1"/>
    <col min="11024" max="11024" width="14.5" style="3" customWidth="1"/>
    <col min="11025" max="11025" width="21.5" style="3" customWidth="1"/>
    <col min="11026" max="11264" width="9" style="3"/>
    <col min="11265" max="11265" width="2.625" style="3" customWidth="1"/>
    <col min="11266" max="11266" width="20.25" style="3" bestFit="1" customWidth="1"/>
    <col min="11267" max="11267" width="14.375" style="3" bestFit="1" customWidth="1"/>
    <col min="11268" max="11268" width="13.125" style="3" bestFit="1" customWidth="1"/>
    <col min="11269" max="11269" width="40.625" style="3" customWidth="1"/>
    <col min="11270" max="11270" width="6.25" style="3" customWidth="1"/>
    <col min="11271" max="11272" width="9.875" style="3" bestFit="1" customWidth="1"/>
    <col min="11273" max="11273" width="13" style="3" bestFit="1" customWidth="1"/>
    <col min="11274" max="11274" width="45.125" style="3" bestFit="1" customWidth="1"/>
    <col min="11275" max="11275" width="32.875" style="3" bestFit="1" customWidth="1"/>
    <col min="11276" max="11276" width="11" style="3" customWidth="1"/>
    <col min="11277" max="11277" width="13.75" style="3" customWidth="1"/>
    <col min="11278" max="11278" width="6.375" style="3" customWidth="1"/>
    <col min="11279" max="11279" width="13.25" style="3" customWidth="1"/>
    <col min="11280" max="11280" width="14.5" style="3" customWidth="1"/>
    <col min="11281" max="11281" width="21.5" style="3" customWidth="1"/>
    <col min="11282" max="11520" width="9" style="3"/>
    <col min="11521" max="11521" width="2.625" style="3" customWidth="1"/>
    <col min="11522" max="11522" width="20.25" style="3" bestFit="1" customWidth="1"/>
    <col min="11523" max="11523" width="14.375" style="3" bestFit="1" customWidth="1"/>
    <col min="11524" max="11524" width="13.125" style="3" bestFit="1" customWidth="1"/>
    <col min="11525" max="11525" width="40.625" style="3" customWidth="1"/>
    <col min="11526" max="11526" width="6.25" style="3" customWidth="1"/>
    <col min="11527" max="11528" width="9.875" style="3" bestFit="1" customWidth="1"/>
    <col min="11529" max="11529" width="13" style="3" bestFit="1" customWidth="1"/>
    <col min="11530" max="11530" width="45.125" style="3" bestFit="1" customWidth="1"/>
    <col min="11531" max="11531" width="32.875" style="3" bestFit="1" customWidth="1"/>
    <col min="11532" max="11532" width="11" style="3" customWidth="1"/>
    <col min="11533" max="11533" width="13.75" style="3" customWidth="1"/>
    <col min="11534" max="11534" width="6.375" style="3" customWidth="1"/>
    <col min="11535" max="11535" width="13.25" style="3" customWidth="1"/>
    <col min="11536" max="11536" width="14.5" style="3" customWidth="1"/>
    <col min="11537" max="11537" width="21.5" style="3" customWidth="1"/>
    <col min="11538" max="11776" width="9" style="3"/>
    <col min="11777" max="11777" width="2.625" style="3" customWidth="1"/>
    <col min="11778" max="11778" width="20.25" style="3" bestFit="1" customWidth="1"/>
    <col min="11779" max="11779" width="14.375" style="3" bestFit="1" customWidth="1"/>
    <col min="11780" max="11780" width="13.125" style="3" bestFit="1" customWidth="1"/>
    <col min="11781" max="11781" width="40.625" style="3" customWidth="1"/>
    <col min="11782" max="11782" width="6.25" style="3" customWidth="1"/>
    <col min="11783" max="11784" width="9.875" style="3" bestFit="1" customWidth="1"/>
    <col min="11785" max="11785" width="13" style="3" bestFit="1" customWidth="1"/>
    <col min="11786" max="11786" width="45.125" style="3" bestFit="1" customWidth="1"/>
    <col min="11787" max="11787" width="32.875" style="3" bestFit="1" customWidth="1"/>
    <col min="11788" max="11788" width="11" style="3" customWidth="1"/>
    <col min="11789" max="11789" width="13.75" style="3" customWidth="1"/>
    <col min="11790" max="11790" width="6.375" style="3" customWidth="1"/>
    <col min="11791" max="11791" width="13.25" style="3" customWidth="1"/>
    <col min="11792" max="11792" width="14.5" style="3" customWidth="1"/>
    <col min="11793" max="11793" width="21.5" style="3" customWidth="1"/>
    <col min="11794" max="12032" width="9" style="3"/>
    <col min="12033" max="12033" width="2.625" style="3" customWidth="1"/>
    <col min="12034" max="12034" width="20.25" style="3" bestFit="1" customWidth="1"/>
    <col min="12035" max="12035" width="14.375" style="3" bestFit="1" customWidth="1"/>
    <col min="12036" max="12036" width="13.125" style="3" bestFit="1" customWidth="1"/>
    <col min="12037" max="12037" width="40.625" style="3" customWidth="1"/>
    <col min="12038" max="12038" width="6.25" style="3" customWidth="1"/>
    <col min="12039" max="12040" width="9.875" style="3" bestFit="1" customWidth="1"/>
    <col min="12041" max="12041" width="13" style="3" bestFit="1" customWidth="1"/>
    <col min="12042" max="12042" width="45.125" style="3" bestFit="1" customWidth="1"/>
    <col min="12043" max="12043" width="32.875" style="3" bestFit="1" customWidth="1"/>
    <col min="12044" max="12044" width="11" style="3" customWidth="1"/>
    <col min="12045" max="12045" width="13.75" style="3" customWidth="1"/>
    <col min="12046" max="12046" width="6.375" style="3" customWidth="1"/>
    <col min="12047" max="12047" width="13.25" style="3" customWidth="1"/>
    <col min="12048" max="12048" width="14.5" style="3" customWidth="1"/>
    <col min="12049" max="12049" width="21.5" style="3" customWidth="1"/>
    <col min="12050" max="12288" width="9" style="3"/>
    <col min="12289" max="12289" width="2.625" style="3" customWidth="1"/>
    <col min="12290" max="12290" width="20.25" style="3" bestFit="1" customWidth="1"/>
    <col min="12291" max="12291" width="14.375" style="3" bestFit="1" customWidth="1"/>
    <col min="12292" max="12292" width="13.125" style="3" bestFit="1" customWidth="1"/>
    <col min="12293" max="12293" width="40.625" style="3" customWidth="1"/>
    <col min="12294" max="12294" width="6.25" style="3" customWidth="1"/>
    <col min="12295" max="12296" width="9.875" style="3" bestFit="1" customWidth="1"/>
    <col min="12297" max="12297" width="13" style="3" bestFit="1" customWidth="1"/>
    <col min="12298" max="12298" width="45.125" style="3" bestFit="1" customWidth="1"/>
    <col min="12299" max="12299" width="32.875" style="3" bestFit="1" customWidth="1"/>
    <col min="12300" max="12300" width="11" style="3" customWidth="1"/>
    <col min="12301" max="12301" width="13.75" style="3" customWidth="1"/>
    <col min="12302" max="12302" width="6.375" style="3" customWidth="1"/>
    <col min="12303" max="12303" width="13.25" style="3" customWidth="1"/>
    <col min="12304" max="12304" width="14.5" style="3" customWidth="1"/>
    <col min="12305" max="12305" width="21.5" style="3" customWidth="1"/>
    <col min="12306" max="12544" width="9" style="3"/>
    <col min="12545" max="12545" width="2.625" style="3" customWidth="1"/>
    <col min="12546" max="12546" width="20.25" style="3" bestFit="1" customWidth="1"/>
    <col min="12547" max="12547" width="14.375" style="3" bestFit="1" customWidth="1"/>
    <col min="12548" max="12548" width="13.125" style="3" bestFit="1" customWidth="1"/>
    <col min="12549" max="12549" width="40.625" style="3" customWidth="1"/>
    <col min="12550" max="12550" width="6.25" style="3" customWidth="1"/>
    <col min="12551" max="12552" width="9.875" style="3" bestFit="1" customWidth="1"/>
    <col min="12553" max="12553" width="13" style="3" bestFit="1" customWidth="1"/>
    <col min="12554" max="12554" width="45.125" style="3" bestFit="1" customWidth="1"/>
    <col min="12555" max="12555" width="32.875" style="3" bestFit="1" customWidth="1"/>
    <col min="12556" max="12556" width="11" style="3" customWidth="1"/>
    <col min="12557" max="12557" width="13.75" style="3" customWidth="1"/>
    <col min="12558" max="12558" width="6.375" style="3" customWidth="1"/>
    <col min="12559" max="12559" width="13.25" style="3" customWidth="1"/>
    <col min="12560" max="12560" width="14.5" style="3" customWidth="1"/>
    <col min="12561" max="12561" width="21.5" style="3" customWidth="1"/>
    <col min="12562" max="12800" width="9" style="3"/>
    <col min="12801" max="12801" width="2.625" style="3" customWidth="1"/>
    <col min="12802" max="12802" width="20.25" style="3" bestFit="1" customWidth="1"/>
    <col min="12803" max="12803" width="14.375" style="3" bestFit="1" customWidth="1"/>
    <col min="12804" max="12804" width="13.125" style="3" bestFit="1" customWidth="1"/>
    <col min="12805" max="12805" width="40.625" style="3" customWidth="1"/>
    <col min="12806" max="12806" width="6.25" style="3" customWidth="1"/>
    <col min="12807" max="12808" width="9.875" style="3" bestFit="1" customWidth="1"/>
    <col min="12809" max="12809" width="13" style="3" bestFit="1" customWidth="1"/>
    <col min="12810" max="12810" width="45.125" style="3" bestFit="1" customWidth="1"/>
    <col min="12811" max="12811" width="32.875" style="3" bestFit="1" customWidth="1"/>
    <col min="12812" max="12812" width="11" style="3" customWidth="1"/>
    <col min="12813" max="12813" width="13.75" style="3" customWidth="1"/>
    <col min="12814" max="12814" width="6.375" style="3" customWidth="1"/>
    <col min="12815" max="12815" width="13.25" style="3" customWidth="1"/>
    <col min="12816" max="12816" width="14.5" style="3" customWidth="1"/>
    <col min="12817" max="12817" width="21.5" style="3" customWidth="1"/>
    <col min="12818" max="13056" width="9" style="3"/>
    <col min="13057" max="13057" width="2.625" style="3" customWidth="1"/>
    <col min="13058" max="13058" width="20.25" style="3" bestFit="1" customWidth="1"/>
    <col min="13059" max="13059" width="14.375" style="3" bestFit="1" customWidth="1"/>
    <col min="13060" max="13060" width="13.125" style="3" bestFit="1" customWidth="1"/>
    <col min="13061" max="13061" width="40.625" style="3" customWidth="1"/>
    <col min="13062" max="13062" width="6.25" style="3" customWidth="1"/>
    <col min="13063" max="13064" width="9.875" style="3" bestFit="1" customWidth="1"/>
    <col min="13065" max="13065" width="13" style="3" bestFit="1" customWidth="1"/>
    <col min="13066" max="13066" width="45.125" style="3" bestFit="1" customWidth="1"/>
    <col min="13067" max="13067" width="32.875" style="3" bestFit="1" customWidth="1"/>
    <col min="13068" max="13068" width="11" style="3" customWidth="1"/>
    <col min="13069" max="13069" width="13.75" style="3" customWidth="1"/>
    <col min="13070" max="13070" width="6.375" style="3" customWidth="1"/>
    <col min="13071" max="13071" width="13.25" style="3" customWidth="1"/>
    <col min="13072" max="13072" width="14.5" style="3" customWidth="1"/>
    <col min="13073" max="13073" width="21.5" style="3" customWidth="1"/>
    <col min="13074" max="13312" width="9" style="3"/>
    <col min="13313" max="13313" width="2.625" style="3" customWidth="1"/>
    <col min="13314" max="13314" width="20.25" style="3" bestFit="1" customWidth="1"/>
    <col min="13315" max="13315" width="14.375" style="3" bestFit="1" customWidth="1"/>
    <col min="13316" max="13316" width="13.125" style="3" bestFit="1" customWidth="1"/>
    <col min="13317" max="13317" width="40.625" style="3" customWidth="1"/>
    <col min="13318" max="13318" width="6.25" style="3" customWidth="1"/>
    <col min="13319" max="13320" width="9.875" style="3" bestFit="1" customWidth="1"/>
    <col min="13321" max="13321" width="13" style="3" bestFit="1" customWidth="1"/>
    <col min="13322" max="13322" width="45.125" style="3" bestFit="1" customWidth="1"/>
    <col min="13323" max="13323" width="32.875" style="3" bestFit="1" customWidth="1"/>
    <col min="13324" max="13324" width="11" style="3" customWidth="1"/>
    <col min="13325" max="13325" width="13.75" style="3" customWidth="1"/>
    <col min="13326" max="13326" width="6.375" style="3" customWidth="1"/>
    <col min="13327" max="13327" width="13.25" style="3" customWidth="1"/>
    <col min="13328" max="13328" width="14.5" style="3" customWidth="1"/>
    <col min="13329" max="13329" width="21.5" style="3" customWidth="1"/>
    <col min="13330" max="13568" width="9" style="3"/>
    <col min="13569" max="13569" width="2.625" style="3" customWidth="1"/>
    <col min="13570" max="13570" width="20.25" style="3" bestFit="1" customWidth="1"/>
    <col min="13571" max="13571" width="14.375" style="3" bestFit="1" customWidth="1"/>
    <col min="13572" max="13572" width="13.125" style="3" bestFit="1" customWidth="1"/>
    <col min="13573" max="13573" width="40.625" style="3" customWidth="1"/>
    <col min="13574" max="13574" width="6.25" style="3" customWidth="1"/>
    <col min="13575" max="13576" width="9.875" style="3" bestFit="1" customWidth="1"/>
    <col min="13577" max="13577" width="13" style="3" bestFit="1" customWidth="1"/>
    <col min="13578" max="13578" width="45.125" style="3" bestFit="1" customWidth="1"/>
    <col min="13579" max="13579" width="32.875" style="3" bestFit="1" customWidth="1"/>
    <col min="13580" max="13580" width="11" style="3" customWidth="1"/>
    <col min="13581" max="13581" width="13.75" style="3" customWidth="1"/>
    <col min="13582" max="13582" width="6.375" style="3" customWidth="1"/>
    <col min="13583" max="13583" width="13.25" style="3" customWidth="1"/>
    <col min="13584" max="13584" width="14.5" style="3" customWidth="1"/>
    <col min="13585" max="13585" width="21.5" style="3" customWidth="1"/>
    <col min="13586" max="13824" width="9" style="3"/>
    <col min="13825" max="13825" width="2.625" style="3" customWidth="1"/>
    <col min="13826" max="13826" width="20.25" style="3" bestFit="1" customWidth="1"/>
    <col min="13827" max="13827" width="14.375" style="3" bestFit="1" customWidth="1"/>
    <col min="13828" max="13828" width="13.125" style="3" bestFit="1" customWidth="1"/>
    <col min="13829" max="13829" width="40.625" style="3" customWidth="1"/>
    <col min="13830" max="13830" width="6.25" style="3" customWidth="1"/>
    <col min="13831" max="13832" width="9.875" style="3" bestFit="1" customWidth="1"/>
    <col min="13833" max="13833" width="13" style="3" bestFit="1" customWidth="1"/>
    <col min="13834" max="13834" width="45.125" style="3" bestFit="1" customWidth="1"/>
    <col min="13835" max="13835" width="32.875" style="3" bestFit="1" customWidth="1"/>
    <col min="13836" max="13836" width="11" style="3" customWidth="1"/>
    <col min="13837" max="13837" width="13.75" style="3" customWidth="1"/>
    <col min="13838" max="13838" width="6.375" style="3" customWidth="1"/>
    <col min="13839" max="13839" width="13.25" style="3" customWidth="1"/>
    <col min="13840" max="13840" width="14.5" style="3" customWidth="1"/>
    <col min="13841" max="13841" width="21.5" style="3" customWidth="1"/>
    <col min="13842" max="14080" width="9" style="3"/>
    <col min="14081" max="14081" width="2.625" style="3" customWidth="1"/>
    <col min="14082" max="14082" width="20.25" style="3" bestFit="1" customWidth="1"/>
    <col min="14083" max="14083" width="14.375" style="3" bestFit="1" customWidth="1"/>
    <col min="14084" max="14084" width="13.125" style="3" bestFit="1" customWidth="1"/>
    <col min="14085" max="14085" width="40.625" style="3" customWidth="1"/>
    <col min="14086" max="14086" width="6.25" style="3" customWidth="1"/>
    <col min="14087" max="14088" width="9.875" style="3" bestFit="1" customWidth="1"/>
    <col min="14089" max="14089" width="13" style="3" bestFit="1" customWidth="1"/>
    <col min="14090" max="14090" width="45.125" style="3" bestFit="1" customWidth="1"/>
    <col min="14091" max="14091" width="32.875" style="3" bestFit="1" customWidth="1"/>
    <col min="14092" max="14092" width="11" style="3" customWidth="1"/>
    <col min="14093" max="14093" width="13.75" style="3" customWidth="1"/>
    <col min="14094" max="14094" width="6.375" style="3" customWidth="1"/>
    <col min="14095" max="14095" width="13.25" style="3" customWidth="1"/>
    <col min="14096" max="14096" width="14.5" style="3" customWidth="1"/>
    <col min="14097" max="14097" width="21.5" style="3" customWidth="1"/>
    <col min="14098" max="14336" width="9" style="3"/>
    <col min="14337" max="14337" width="2.625" style="3" customWidth="1"/>
    <col min="14338" max="14338" width="20.25" style="3" bestFit="1" customWidth="1"/>
    <col min="14339" max="14339" width="14.375" style="3" bestFit="1" customWidth="1"/>
    <col min="14340" max="14340" width="13.125" style="3" bestFit="1" customWidth="1"/>
    <col min="14341" max="14341" width="40.625" style="3" customWidth="1"/>
    <col min="14342" max="14342" width="6.25" style="3" customWidth="1"/>
    <col min="14343" max="14344" width="9.875" style="3" bestFit="1" customWidth="1"/>
    <col min="14345" max="14345" width="13" style="3" bestFit="1" customWidth="1"/>
    <col min="14346" max="14346" width="45.125" style="3" bestFit="1" customWidth="1"/>
    <col min="14347" max="14347" width="32.875" style="3" bestFit="1" customWidth="1"/>
    <col min="14348" max="14348" width="11" style="3" customWidth="1"/>
    <col min="14349" max="14349" width="13.75" style="3" customWidth="1"/>
    <col min="14350" max="14350" width="6.375" style="3" customWidth="1"/>
    <col min="14351" max="14351" width="13.25" style="3" customWidth="1"/>
    <col min="14352" max="14352" width="14.5" style="3" customWidth="1"/>
    <col min="14353" max="14353" width="21.5" style="3" customWidth="1"/>
    <col min="14354" max="14592" width="9" style="3"/>
    <col min="14593" max="14593" width="2.625" style="3" customWidth="1"/>
    <col min="14594" max="14594" width="20.25" style="3" bestFit="1" customWidth="1"/>
    <col min="14595" max="14595" width="14.375" style="3" bestFit="1" customWidth="1"/>
    <col min="14596" max="14596" width="13.125" style="3" bestFit="1" customWidth="1"/>
    <col min="14597" max="14597" width="40.625" style="3" customWidth="1"/>
    <col min="14598" max="14598" width="6.25" style="3" customWidth="1"/>
    <col min="14599" max="14600" width="9.875" style="3" bestFit="1" customWidth="1"/>
    <col min="14601" max="14601" width="13" style="3" bestFit="1" customWidth="1"/>
    <col min="14602" max="14602" width="45.125" style="3" bestFit="1" customWidth="1"/>
    <col min="14603" max="14603" width="32.875" style="3" bestFit="1" customWidth="1"/>
    <col min="14604" max="14604" width="11" style="3" customWidth="1"/>
    <col min="14605" max="14605" width="13.75" style="3" customWidth="1"/>
    <col min="14606" max="14606" width="6.375" style="3" customWidth="1"/>
    <col min="14607" max="14607" width="13.25" style="3" customWidth="1"/>
    <col min="14608" max="14608" width="14.5" style="3" customWidth="1"/>
    <col min="14609" max="14609" width="21.5" style="3" customWidth="1"/>
    <col min="14610" max="14848" width="9" style="3"/>
    <col min="14849" max="14849" width="2.625" style="3" customWidth="1"/>
    <col min="14850" max="14850" width="20.25" style="3" bestFit="1" customWidth="1"/>
    <col min="14851" max="14851" width="14.375" style="3" bestFit="1" customWidth="1"/>
    <col min="14852" max="14852" width="13.125" style="3" bestFit="1" customWidth="1"/>
    <col min="14853" max="14853" width="40.625" style="3" customWidth="1"/>
    <col min="14854" max="14854" width="6.25" style="3" customWidth="1"/>
    <col min="14855" max="14856" width="9.875" style="3" bestFit="1" customWidth="1"/>
    <col min="14857" max="14857" width="13" style="3" bestFit="1" customWidth="1"/>
    <col min="14858" max="14858" width="45.125" style="3" bestFit="1" customWidth="1"/>
    <col min="14859" max="14859" width="32.875" style="3" bestFit="1" customWidth="1"/>
    <col min="14860" max="14860" width="11" style="3" customWidth="1"/>
    <col min="14861" max="14861" width="13.75" style="3" customWidth="1"/>
    <col min="14862" max="14862" width="6.375" style="3" customWidth="1"/>
    <col min="14863" max="14863" width="13.25" style="3" customWidth="1"/>
    <col min="14864" max="14864" width="14.5" style="3" customWidth="1"/>
    <col min="14865" max="14865" width="21.5" style="3" customWidth="1"/>
    <col min="14866" max="15104" width="9" style="3"/>
    <col min="15105" max="15105" width="2.625" style="3" customWidth="1"/>
    <col min="15106" max="15106" width="20.25" style="3" bestFit="1" customWidth="1"/>
    <col min="15107" max="15107" width="14.375" style="3" bestFit="1" customWidth="1"/>
    <col min="15108" max="15108" width="13.125" style="3" bestFit="1" customWidth="1"/>
    <col min="15109" max="15109" width="40.625" style="3" customWidth="1"/>
    <col min="15110" max="15110" width="6.25" style="3" customWidth="1"/>
    <col min="15111" max="15112" width="9.875" style="3" bestFit="1" customWidth="1"/>
    <col min="15113" max="15113" width="13" style="3" bestFit="1" customWidth="1"/>
    <col min="15114" max="15114" width="45.125" style="3" bestFit="1" customWidth="1"/>
    <col min="15115" max="15115" width="32.875" style="3" bestFit="1" customWidth="1"/>
    <col min="15116" max="15116" width="11" style="3" customWidth="1"/>
    <col min="15117" max="15117" width="13.75" style="3" customWidth="1"/>
    <col min="15118" max="15118" width="6.375" style="3" customWidth="1"/>
    <col min="15119" max="15119" width="13.25" style="3" customWidth="1"/>
    <col min="15120" max="15120" width="14.5" style="3" customWidth="1"/>
    <col min="15121" max="15121" width="21.5" style="3" customWidth="1"/>
    <col min="15122" max="15360" width="9" style="3"/>
    <col min="15361" max="15361" width="2.625" style="3" customWidth="1"/>
    <col min="15362" max="15362" width="20.25" style="3" bestFit="1" customWidth="1"/>
    <col min="15363" max="15363" width="14.375" style="3" bestFit="1" customWidth="1"/>
    <col min="15364" max="15364" width="13.125" style="3" bestFit="1" customWidth="1"/>
    <col min="15365" max="15365" width="40.625" style="3" customWidth="1"/>
    <col min="15366" max="15366" width="6.25" style="3" customWidth="1"/>
    <col min="15367" max="15368" width="9.875" style="3" bestFit="1" customWidth="1"/>
    <col min="15369" max="15369" width="13" style="3" bestFit="1" customWidth="1"/>
    <col min="15370" max="15370" width="45.125" style="3" bestFit="1" customWidth="1"/>
    <col min="15371" max="15371" width="32.875" style="3" bestFit="1" customWidth="1"/>
    <col min="15372" max="15372" width="11" style="3" customWidth="1"/>
    <col min="15373" max="15373" width="13.75" style="3" customWidth="1"/>
    <col min="15374" max="15374" width="6.375" style="3" customWidth="1"/>
    <col min="15375" max="15375" width="13.25" style="3" customWidth="1"/>
    <col min="15376" max="15376" width="14.5" style="3" customWidth="1"/>
    <col min="15377" max="15377" width="21.5" style="3" customWidth="1"/>
    <col min="15378" max="15616" width="9" style="3"/>
    <col min="15617" max="15617" width="2.625" style="3" customWidth="1"/>
    <col min="15618" max="15618" width="20.25" style="3" bestFit="1" customWidth="1"/>
    <col min="15619" max="15619" width="14.375" style="3" bestFit="1" customWidth="1"/>
    <col min="15620" max="15620" width="13.125" style="3" bestFit="1" customWidth="1"/>
    <col min="15621" max="15621" width="40.625" style="3" customWidth="1"/>
    <col min="15622" max="15622" width="6.25" style="3" customWidth="1"/>
    <col min="15623" max="15624" width="9.875" style="3" bestFit="1" customWidth="1"/>
    <col min="15625" max="15625" width="13" style="3" bestFit="1" customWidth="1"/>
    <col min="15626" max="15626" width="45.125" style="3" bestFit="1" customWidth="1"/>
    <col min="15627" max="15627" width="32.875" style="3" bestFit="1" customWidth="1"/>
    <col min="15628" max="15628" width="11" style="3" customWidth="1"/>
    <col min="15629" max="15629" width="13.75" style="3" customWidth="1"/>
    <col min="15630" max="15630" width="6.375" style="3" customWidth="1"/>
    <col min="15631" max="15631" width="13.25" style="3" customWidth="1"/>
    <col min="15632" max="15632" width="14.5" style="3" customWidth="1"/>
    <col min="15633" max="15633" width="21.5" style="3" customWidth="1"/>
    <col min="15634" max="15872" width="9" style="3"/>
    <col min="15873" max="15873" width="2.625" style="3" customWidth="1"/>
    <col min="15874" max="15874" width="20.25" style="3" bestFit="1" customWidth="1"/>
    <col min="15875" max="15875" width="14.375" style="3" bestFit="1" customWidth="1"/>
    <col min="15876" max="15876" width="13.125" style="3" bestFit="1" customWidth="1"/>
    <col min="15877" max="15877" width="40.625" style="3" customWidth="1"/>
    <col min="15878" max="15878" width="6.25" style="3" customWidth="1"/>
    <col min="15879" max="15880" width="9.875" style="3" bestFit="1" customWidth="1"/>
    <col min="15881" max="15881" width="13" style="3" bestFit="1" customWidth="1"/>
    <col min="15882" max="15882" width="45.125" style="3" bestFit="1" customWidth="1"/>
    <col min="15883" max="15883" width="32.875" style="3" bestFit="1" customWidth="1"/>
    <col min="15884" max="15884" width="11" style="3" customWidth="1"/>
    <col min="15885" max="15885" width="13.75" style="3" customWidth="1"/>
    <col min="15886" max="15886" width="6.375" style="3" customWidth="1"/>
    <col min="15887" max="15887" width="13.25" style="3" customWidth="1"/>
    <col min="15888" max="15888" width="14.5" style="3" customWidth="1"/>
    <col min="15889" max="15889" width="21.5" style="3" customWidth="1"/>
    <col min="15890" max="16128" width="9" style="3"/>
    <col min="16129" max="16129" width="2.625" style="3" customWidth="1"/>
    <col min="16130" max="16130" width="20.25" style="3" bestFit="1" customWidth="1"/>
    <col min="16131" max="16131" width="14.375" style="3" bestFit="1" customWidth="1"/>
    <col min="16132" max="16132" width="13.125" style="3" bestFit="1" customWidth="1"/>
    <col min="16133" max="16133" width="40.625" style="3" customWidth="1"/>
    <col min="16134" max="16134" width="6.25" style="3" customWidth="1"/>
    <col min="16135" max="16136" width="9.875" style="3" bestFit="1" customWidth="1"/>
    <col min="16137" max="16137" width="13" style="3" bestFit="1" customWidth="1"/>
    <col min="16138" max="16138" width="45.125" style="3" bestFit="1" customWidth="1"/>
    <col min="16139" max="16139" width="32.875" style="3" bestFit="1" customWidth="1"/>
    <col min="16140" max="16140" width="11" style="3" customWidth="1"/>
    <col min="16141" max="16141" width="13.75" style="3" customWidth="1"/>
    <col min="16142" max="16142" width="6.375" style="3" customWidth="1"/>
    <col min="16143" max="16143" width="13.25" style="3" customWidth="1"/>
    <col min="16144" max="16144" width="14.5" style="3" customWidth="1"/>
    <col min="16145" max="16145" width="21.5" style="3" customWidth="1"/>
    <col min="16146" max="16384" width="9" style="3"/>
  </cols>
  <sheetData>
    <row r="2" spans="2:17" ht="20.100000000000001" customHeight="1">
      <c r="B2" s="1" t="s">
        <v>0</v>
      </c>
      <c r="C2" s="1"/>
      <c r="D2" s="1"/>
      <c r="E2" s="488" t="s">
        <v>7991</v>
      </c>
      <c r="G2" s="4" t="s">
        <v>2</v>
      </c>
      <c r="H2" s="5"/>
      <c r="I2" s="6"/>
      <c r="J2" s="125">
        <f>SUM(H:H)</f>
        <v>72498</v>
      </c>
    </row>
    <row r="3" spans="2:17" ht="20.100000000000001" customHeight="1">
      <c r="B3" s="1" t="s">
        <v>3</v>
      </c>
      <c r="C3" s="1"/>
      <c r="D3" s="1"/>
      <c r="E3" s="14" t="s">
        <v>7992</v>
      </c>
    </row>
    <row r="4" spans="2:17" ht="20.100000000000001" customHeight="1">
      <c r="B4" s="1" t="s">
        <v>5</v>
      </c>
      <c r="C4" s="1"/>
      <c r="D4" s="1"/>
      <c r="E4" s="14" t="s">
        <v>7992</v>
      </c>
      <c r="G4" s="489"/>
      <c r="H4" s="490"/>
      <c r="I4" s="490"/>
      <c r="J4" s="491"/>
    </row>
    <row r="5" spans="2:17" ht="20.100000000000001" customHeight="1">
      <c r="B5" s="1" t="s">
        <v>6</v>
      </c>
      <c r="C5" s="1"/>
      <c r="D5" s="1"/>
      <c r="E5" s="15"/>
      <c r="G5" s="492"/>
      <c r="H5" s="493"/>
      <c r="I5" s="493"/>
      <c r="J5" s="494"/>
    </row>
    <row r="6" spans="2:17" ht="20.100000000000001" customHeight="1">
      <c r="B6" s="1" t="s">
        <v>8</v>
      </c>
      <c r="C6" s="1"/>
      <c r="D6" s="1"/>
      <c r="E6" s="15"/>
      <c r="G6" s="495"/>
      <c r="H6" s="496"/>
      <c r="I6" s="496"/>
      <c r="J6" s="497"/>
      <c r="K6" s="200"/>
    </row>
    <row r="7" spans="2:17" ht="20.100000000000001" customHeight="1">
      <c r="B7" s="129"/>
      <c r="C7" s="129"/>
      <c r="D7" s="129"/>
      <c r="E7" s="130"/>
      <c r="J7" s="127"/>
      <c r="L7" s="131"/>
    </row>
    <row r="9" spans="2:17" s="9" customFormat="1" ht="19.7" customHeight="1">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2:17" s="9" customFormat="1" ht="19.7" customHeight="1">
      <c r="B10" s="2326"/>
      <c r="C10" s="16" t="s">
        <v>645</v>
      </c>
      <c r="D10" s="16" t="s">
        <v>645</v>
      </c>
      <c r="E10" s="145" t="s">
        <v>7993</v>
      </c>
      <c r="F10" s="383">
        <v>1</v>
      </c>
      <c r="G10" s="278"/>
      <c r="H10" s="278">
        <f t="shared" ref="H10:H23" si="0">F10*G10</f>
        <v>0</v>
      </c>
      <c r="I10" s="464"/>
      <c r="J10" s="510" t="s">
        <v>458</v>
      </c>
      <c r="K10" s="471"/>
      <c r="L10" s="165"/>
      <c r="M10" s="19"/>
      <c r="N10" s="16"/>
      <c r="O10" s="56"/>
      <c r="P10" s="56"/>
      <c r="Q10" s="21"/>
    </row>
    <row r="11" spans="2:17" s="9" customFormat="1" ht="19.7" customHeight="1">
      <c r="B11" s="2326"/>
      <c r="C11" s="16" t="s">
        <v>645</v>
      </c>
      <c r="D11" s="16" t="s">
        <v>645</v>
      </c>
      <c r="E11" s="145" t="s">
        <v>8010</v>
      </c>
      <c r="F11" s="383">
        <v>1</v>
      </c>
      <c r="G11" s="278"/>
      <c r="H11" s="278">
        <f t="shared" si="0"/>
        <v>0</v>
      </c>
      <c r="I11" s="464"/>
      <c r="J11" s="510" t="s">
        <v>1437</v>
      </c>
      <c r="K11" s="471"/>
      <c r="L11" s="165"/>
      <c r="M11" s="19"/>
      <c r="N11" s="16"/>
      <c r="O11" s="56"/>
      <c r="P11" s="56"/>
      <c r="Q11" s="21"/>
    </row>
    <row r="12" spans="2:17" s="9" customFormat="1" ht="19.7" customHeight="1">
      <c r="B12" s="2326"/>
      <c r="C12" s="16" t="s">
        <v>645</v>
      </c>
      <c r="D12" s="16" t="s">
        <v>645</v>
      </c>
      <c r="E12" s="145" t="s">
        <v>1438</v>
      </c>
      <c r="F12" s="383">
        <v>1</v>
      </c>
      <c r="G12" s="278"/>
      <c r="H12" s="278">
        <f t="shared" si="0"/>
        <v>0</v>
      </c>
      <c r="I12" s="464"/>
      <c r="J12" s="510" t="s">
        <v>1439</v>
      </c>
      <c r="K12" s="471"/>
      <c r="L12" s="165"/>
      <c r="M12" s="19"/>
      <c r="N12" s="16"/>
      <c r="O12" s="56"/>
      <c r="P12" s="56"/>
      <c r="Q12" s="21"/>
    </row>
    <row r="13" spans="2:17" s="9" customFormat="1" ht="19.7" customHeight="1">
      <c r="B13" s="2326"/>
      <c r="C13" s="16" t="s">
        <v>645</v>
      </c>
      <c r="D13" s="16" t="s">
        <v>645</v>
      </c>
      <c r="E13" s="145" t="s">
        <v>1440</v>
      </c>
      <c r="F13" s="383">
        <v>1</v>
      </c>
      <c r="G13" s="278"/>
      <c r="H13" s="278">
        <f t="shared" si="0"/>
        <v>0</v>
      </c>
      <c r="I13" s="464"/>
      <c r="J13" s="510" t="s">
        <v>1441</v>
      </c>
      <c r="K13" s="1671"/>
      <c r="L13" s="165"/>
      <c r="M13" s="19"/>
      <c r="N13" s="16"/>
      <c r="O13" s="56"/>
      <c r="P13" s="56"/>
      <c r="Q13" s="21"/>
    </row>
    <row r="14" spans="2:17" s="9" customFormat="1" ht="19.7" customHeight="1">
      <c r="B14" s="2326"/>
      <c r="C14" s="16" t="s">
        <v>645</v>
      </c>
      <c r="D14" s="16" t="s">
        <v>645</v>
      </c>
      <c r="E14" s="145" t="s">
        <v>7994</v>
      </c>
      <c r="F14" s="383">
        <v>1</v>
      </c>
      <c r="G14" s="278"/>
      <c r="H14" s="278">
        <f t="shared" si="0"/>
        <v>0</v>
      </c>
      <c r="I14" s="464"/>
      <c r="J14" s="510" t="s">
        <v>7995</v>
      </c>
      <c r="K14" s="1671"/>
      <c r="L14" s="165"/>
      <c r="M14" s="19"/>
      <c r="N14" s="16"/>
      <c r="O14" s="56"/>
      <c r="P14" s="56"/>
      <c r="Q14" s="21"/>
    </row>
    <row r="15" spans="2:17" s="9" customFormat="1" ht="19.7" customHeight="1">
      <c r="B15" s="509"/>
      <c r="C15" s="16" t="s">
        <v>178</v>
      </c>
      <c r="D15" s="16" t="s">
        <v>178</v>
      </c>
      <c r="E15" s="145" t="s">
        <v>1445</v>
      </c>
      <c r="F15" s="383">
        <v>2</v>
      </c>
      <c r="G15" s="278">
        <v>1260</v>
      </c>
      <c r="H15" s="278">
        <f t="shared" si="0"/>
        <v>2520</v>
      </c>
      <c r="I15" s="464"/>
      <c r="J15" s="510" t="s">
        <v>1446</v>
      </c>
      <c r="K15" s="471"/>
      <c r="L15" s="165"/>
      <c r="M15" s="19"/>
      <c r="N15" s="16"/>
      <c r="O15" s="56"/>
      <c r="P15" s="56"/>
      <c r="Q15" s="21"/>
    </row>
    <row r="16" spans="2:17" s="9" customFormat="1" ht="19.7" customHeight="1">
      <c r="B16" s="509"/>
      <c r="C16" s="16" t="s">
        <v>178</v>
      </c>
      <c r="D16" s="16" t="s">
        <v>178</v>
      </c>
      <c r="E16" s="145" t="s">
        <v>1447</v>
      </c>
      <c r="F16" s="383">
        <v>2</v>
      </c>
      <c r="G16" s="278">
        <v>268</v>
      </c>
      <c r="H16" s="278">
        <f t="shared" si="0"/>
        <v>536</v>
      </c>
      <c r="I16" s="464"/>
      <c r="J16" s="510" t="s">
        <v>1448</v>
      </c>
      <c r="K16" s="510"/>
      <c r="L16" s="165"/>
      <c r="M16" s="19"/>
      <c r="N16" s="16"/>
      <c r="O16" s="56"/>
      <c r="P16" s="56"/>
      <c r="Q16" s="21"/>
    </row>
    <row r="17" spans="2:17" s="9" customFormat="1" ht="19.7" customHeight="1">
      <c r="B17" s="509"/>
      <c r="C17" s="16" t="s">
        <v>178</v>
      </c>
      <c r="D17" s="16" t="s">
        <v>178</v>
      </c>
      <c r="E17" s="145" t="s">
        <v>1449</v>
      </c>
      <c r="F17" s="383">
        <v>2</v>
      </c>
      <c r="G17" s="278">
        <v>1520</v>
      </c>
      <c r="H17" s="278">
        <f t="shared" si="0"/>
        <v>3040</v>
      </c>
      <c r="I17" s="464"/>
      <c r="J17" s="510" t="s">
        <v>1450</v>
      </c>
      <c r="K17" s="471"/>
      <c r="L17" s="165"/>
      <c r="M17" s="19"/>
      <c r="N17" s="16"/>
      <c r="O17" s="56"/>
      <c r="P17" s="56"/>
      <c r="Q17" s="21"/>
    </row>
    <row r="18" spans="2:17" s="9" customFormat="1" ht="19.7" customHeight="1">
      <c r="B18" s="509"/>
      <c r="C18" s="16" t="s">
        <v>178</v>
      </c>
      <c r="D18" s="16" t="s">
        <v>178</v>
      </c>
      <c r="E18" s="145" t="s">
        <v>1451</v>
      </c>
      <c r="F18" s="383">
        <v>1</v>
      </c>
      <c r="G18" s="278">
        <v>470</v>
      </c>
      <c r="H18" s="278">
        <f t="shared" si="0"/>
        <v>470</v>
      </c>
      <c r="I18" s="464"/>
      <c r="J18" s="510" t="s">
        <v>1452</v>
      </c>
      <c r="K18" s="471"/>
      <c r="L18" s="165"/>
      <c r="M18" s="19"/>
      <c r="N18" s="16"/>
      <c r="O18" s="56"/>
      <c r="P18" s="56"/>
      <c r="Q18" s="21"/>
    </row>
    <row r="19" spans="2:17" s="9" customFormat="1" ht="19.7" customHeight="1">
      <c r="B19" s="509"/>
      <c r="C19" s="16" t="s">
        <v>178</v>
      </c>
      <c r="D19" s="16" t="s">
        <v>178</v>
      </c>
      <c r="E19" s="145" t="s">
        <v>1453</v>
      </c>
      <c r="F19" s="383">
        <v>1</v>
      </c>
      <c r="G19" s="278">
        <v>2880</v>
      </c>
      <c r="H19" s="278">
        <f t="shared" si="0"/>
        <v>2880</v>
      </c>
      <c r="I19" s="464"/>
      <c r="J19" s="510" t="s">
        <v>129</v>
      </c>
      <c r="K19" s="471"/>
      <c r="L19" s="165"/>
      <c r="M19" s="19"/>
      <c r="N19" s="16"/>
      <c r="O19" s="56"/>
      <c r="P19" s="56"/>
      <c r="Q19" s="21"/>
    </row>
    <row r="20" spans="2:17" s="9" customFormat="1" ht="19.7" customHeight="1">
      <c r="B20" s="509"/>
      <c r="C20" s="16" t="s">
        <v>178</v>
      </c>
      <c r="D20" s="16" t="s">
        <v>178</v>
      </c>
      <c r="E20" s="145" t="s">
        <v>1454</v>
      </c>
      <c r="F20" s="383">
        <v>1</v>
      </c>
      <c r="G20" s="278">
        <v>2510</v>
      </c>
      <c r="H20" s="278">
        <f t="shared" si="0"/>
        <v>2510</v>
      </c>
      <c r="I20" s="464"/>
      <c r="J20" s="510" t="s">
        <v>129</v>
      </c>
      <c r="K20" s="471"/>
      <c r="L20" s="165"/>
      <c r="M20" s="19"/>
      <c r="N20" s="16"/>
      <c r="O20" s="56"/>
      <c r="P20" s="56"/>
      <c r="Q20" s="21"/>
    </row>
    <row r="21" spans="2:17" s="9" customFormat="1" ht="19.7" customHeight="1">
      <c r="B21" s="509"/>
      <c r="C21" s="511" t="s">
        <v>178</v>
      </c>
      <c r="D21" s="511" t="s">
        <v>178</v>
      </c>
      <c r="E21" s="364" t="s">
        <v>4296</v>
      </c>
      <c r="F21" s="512">
        <v>1</v>
      </c>
      <c r="G21" s="513"/>
      <c r="H21" s="514">
        <f t="shared" si="0"/>
        <v>0</v>
      </c>
      <c r="I21" s="512"/>
      <c r="J21" s="515" t="s">
        <v>1456</v>
      </c>
      <c r="K21" s="471"/>
      <c r="L21" s="165"/>
      <c r="M21" s="19"/>
      <c r="N21" s="16"/>
      <c r="O21" s="56"/>
      <c r="P21" s="56"/>
      <c r="Q21" s="21"/>
    </row>
    <row r="22" spans="2:17" s="1412" customFormat="1" ht="19.7" customHeight="1">
      <c r="B22" s="2327" t="s">
        <v>3046</v>
      </c>
      <c r="C22" s="542" t="s">
        <v>1457</v>
      </c>
      <c r="D22" s="542" t="s">
        <v>55</v>
      </c>
      <c r="E22" s="543" t="s">
        <v>1458</v>
      </c>
      <c r="F22" s="544">
        <v>1</v>
      </c>
      <c r="G22" s="545">
        <v>32760</v>
      </c>
      <c r="H22" s="545">
        <f t="shared" si="0"/>
        <v>32760</v>
      </c>
      <c r="I22" s="546"/>
      <c r="J22" s="547" t="s">
        <v>1459</v>
      </c>
      <c r="L22" s="549"/>
      <c r="M22" s="351"/>
      <c r="N22" s="542"/>
      <c r="O22" s="2328"/>
      <c r="P22" s="550"/>
      <c r="Q22" s="380"/>
    </row>
    <row r="23" spans="2:17" s="1412" customFormat="1" ht="19.7" customHeight="1">
      <c r="B23" s="2329"/>
      <c r="C23" s="542" t="s">
        <v>1457</v>
      </c>
      <c r="D23" s="542" t="s">
        <v>55</v>
      </c>
      <c r="E23" s="543" t="s">
        <v>1486</v>
      </c>
      <c r="F23" s="544">
        <v>2</v>
      </c>
      <c r="G23" s="545"/>
      <c r="H23" s="545">
        <f t="shared" si="0"/>
        <v>0</v>
      </c>
      <c r="I23" s="546"/>
      <c r="J23" s="547" t="s">
        <v>1487</v>
      </c>
      <c r="K23" s="548"/>
      <c r="L23" s="549"/>
      <c r="M23" s="351"/>
      <c r="N23" s="542"/>
      <c r="O23" s="2328"/>
      <c r="P23" s="550"/>
      <c r="Q23" s="380"/>
    </row>
    <row r="24" spans="2:17" s="9" customFormat="1" ht="19.7" customHeight="1">
      <c r="B24" s="1094"/>
      <c r="C24" s="16"/>
      <c r="D24" s="16"/>
      <c r="E24" s="145"/>
      <c r="F24" s="383"/>
      <c r="G24" s="278"/>
      <c r="H24" s="278"/>
      <c r="I24" s="464"/>
      <c r="J24" s="510"/>
      <c r="K24" s="471"/>
      <c r="L24" s="165"/>
      <c r="M24" s="19"/>
      <c r="N24" s="16"/>
      <c r="O24" s="347"/>
      <c r="P24" s="56"/>
      <c r="Q24" s="21"/>
    </row>
    <row r="25" spans="2:17" s="9" customFormat="1" ht="19.7" customHeight="1">
      <c r="B25" s="1094"/>
      <c r="C25" s="16"/>
      <c r="D25" s="16"/>
      <c r="E25" s="145"/>
      <c r="F25" s="383"/>
      <c r="G25" s="278"/>
      <c r="H25" s="278"/>
      <c r="I25" s="464"/>
      <c r="J25" s="510"/>
      <c r="K25" s="471"/>
      <c r="L25" s="165"/>
      <c r="M25" s="19"/>
      <c r="N25" s="16"/>
      <c r="O25" s="347"/>
      <c r="P25" s="56"/>
      <c r="Q25" s="21"/>
    </row>
    <row r="26" spans="2:17" s="9" customFormat="1" ht="19.7" customHeight="1">
      <c r="B26" s="1094"/>
      <c r="C26" s="16"/>
      <c r="D26" s="16"/>
      <c r="E26" s="145"/>
      <c r="F26" s="383"/>
      <c r="G26" s="278"/>
      <c r="H26" s="278"/>
      <c r="I26" s="464"/>
      <c r="J26" s="510"/>
      <c r="K26" s="471"/>
      <c r="L26" s="165"/>
      <c r="M26" s="19"/>
      <c r="N26" s="16"/>
      <c r="O26" s="347"/>
      <c r="P26" s="56"/>
      <c r="Q26" s="21"/>
    </row>
    <row r="27" spans="2:17" s="9" customFormat="1" ht="19.7" customHeight="1">
      <c r="B27" s="1094"/>
      <c r="C27" s="16" t="s">
        <v>645</v>
      </c>
      <c r="D27" s="16" t="s">
        <v>645</v>
      </c>
      <c r="E27" s="145" t="s">
        <v>7997</v>
      </c>
      <c r="F27" s="383"/>
      <c r="G27" s="278"/>
      <c r="H27" s="278"/>
      <c r="I27" s="464"/>
      <c r="J27" s="510" t="s">
        <v>7998</v>
      </c>
      <c r="K27" s="471"/>
      <c r="L27" s="165"/>
      <c r="M27" s="19"/>
      <c r="N27" s="16"/>
      <c r="O27" s="347"/>
      <c r="P27" s="56"/>
      <c r="Q27" s="21"/>
    </row>
    <row r="28" spans="2:17" s="9" customFormat="1" ht="19.7" customHeight="1">
      <c r="B28" s="1094"/>
      <c r="C28" s="16" t="s">
        <v>645</v>
      </c>
      <c r="D28" s="16" t="s">
        <v>645</v>
      </c>
      <c r="E28" s="145" t="s">
        <v>7999</v>
      </c>
      <c r="F28" s="383"/>
      <c r="G28" s="278"/>
      <c r="H28" s="278"/>
      <c r="I28" s="464"/>
      <c r="J28" s="510" t="s">
        <v>8000</v>
      </c>
      <c r="K28" s="471"/>
      <c r="L28" s="165"/>
      <c r="M28" s="19"/>
      <c r="N28" s="16"/>
      <c r="O28" s="347"/>
      <c r="P28" s="56"/>
      <c r="Q28" s="21"/>
    </row>
    <row r="29" spans="2:17" s="9" customFormat="1" ht="19.7" customHeight="1">
      <c r="B29" s="1094"/>
      <c r="C29" s="511" t="s">
        <v>178</v>
      </c>
      <c r="D29" s="511" t="s">
        <v>178</v>
      </c>
      <c r="E29" s="364" t="s">
        <v>4296</v>
      </c>
      <c r="F29" s="383">
        <v>1</v>
      </c>
      <c r="G29" s="278"/>
      <c r="H29" s="278"/>
      <c r="I29" s="464"/>
      <c r="J29" s="510"/>
      <c r="K29" s="471"/>
      <c r="L29" s="165"/>
      <c r="M29" s="19"/>
      <c r="N29" s="16"/>
      <c r="O29" s="347"/>
      <c r="P29" s="56"/>
      <c r="Q29" s="21"/>
    </row>
    <row r="30" spans="2:17" s="1412" customFormat="1" ht="19.7" customHeight="1">
      <c r="B30" s="2327" t="s">
        <v>3046</v>
      </c>
      <c r="C30" s="542" t="s">
        <v>1457</v>
      </c>
      <c r="D30" s="542" t="s">
        <v>55</v>
      </c>
      <c r="E30" s="543" t="s">
        <v>8001</v>
      </c>
      <c r="F30" s="544">
        <v>1</v>
      </c>
      <c r="G30" s="545"/>
      <c r="H30" s="545"/>
      <c r="I30" s="546"/>
      <c r="J30" s="547" t="s">
        <v>8002</v>
      </c>
      <c r="K30" s="548"/>
      <c r="L30" s="549"/>
      <c r="M30" s="351"/>
      <c r="N30" s="542"/>
      <c r="O30" s="2330"/>
      <c r="P30" s="550"/>
      <c r="Q30" s="380"/>
    </row>
    <row r="31" spans="2:17" s="1412" customFormat="1" ht="19.7" customHeight="1">
      <c r="B31" s="2329"/>
      <c r="C31" s="542" t="s">
        <v>1457</v>
      </c>
      <c r="D31" s="542" t="s">
        <v>55</v>
      </c>
      <c r="E31" s="543" t="s">
        <v>1486</v>
      </c>
      <c r="F31" s="544">
        <v>2</v>
      </c>
      <c r="G31" s="545"/>
      <c r="H31" s="545"/>
      <c r="I31" s="546"/>
      <c r="J31" s="547"/>
      <c r="K31" s="548"/>
      <c r="L31" s="549"/>
      <c r="M31" s="351"/>
      <c r="N31" s="542"/>
      <c r="O31" s="2330"/>
      <c r="P31" s="550"/>
      <c r="Q31" s="380"/>
    </row>
    <row r="32" spans="2:17" s="9" customFormat="1" ht="19.7" customHeight="1">
      <c r="B32" s="1094"/>
      <c r="C32" s="16"/>
      <c r="D32" s="16"/>
      <c r="E32" s="145"/>
      <c r="F32" s="383"/>
      <c r="G32" s="278"/>
      <c r="H32" s="278"/>
      <c r="I32" s="464"/>
      <c r="J32" s="510"/>
      <c r="K32" s="471"/>
      <c r="L32" s="165"/>
      <c r="M32" s="19"/>
      <c r="N32" s="16"/>
      <c r="O32" s="347"/>
      <c r="P32" s="56"/>
      <c r="Q32" s="21"/>
    </row>
    <row r="33" spans="2:17" s="9" customFormat="1" ht="19.7" customHeight="1">
      <c r="B33" s="1094"/>
      <c r="C33" s="16"/>
      <c r="D33" s="16"/>
      <c r="E33" s="145"/>
      <c r="F33" s="383"/>
      <c r="G33" s="278"/>
      <c r="H33" s="278"/>
      <c r="I33" s="464"/>
      <c r="J33" s="510"/>
      <c r="K33" s="471"/>
      <c r="L33" s="165"/>
      <c r="M33" s="19"/>
      <c r="N33" s="16"/>
      <c r="O33" s="347"/>
      <c r="P33" s="56"/>
      <c r="Q33" s="21"/>
    </row>
    <row r="34" spans="2:17" s="9" customFormat="1" ht="19.7" customHeight="1">
      <c r="B34" s="1094"/>
      <c r="C34" s="16"/>
      <c r="D34" s="16"/>
      <c r="E34" s="145"/>
      <c r="F34" s="383"/>
      <c r="G34" s="278"/>
      <c r="H34" s="278"/>
      <c r="I34" s="464"/>
      <c r="J34" s="510"/>
      <c r="K34" s="471"/>
      <c r="L34" s="165"/>
      <c r="M34" s="19"/>
      <c r="N34" s="16"/>
      <c r="O34" s="347"/>
      <c r="P34" s="56"/>
      <c r="Q34" s="21"/>
    </row>
    <row r="35" spans="2:17" s="9" customFormat="1" ht="19.7" customHeight="1">
      <c r="B35" s="16"/>
      <c r="C35" s="16"/>
      <c r="D35" s="16"/>
      <c r="E35" s="145"/>
      <c r="F35" s="383"/>
      <c r="G35" s="278"/>
      <c r="H35" s="278"/>
      <c r="I35" s="464"/>
      <c r="J35" s="510"/>
      <c r="K35" s="471"/>
      <c r="L35" s="165"/>
      <c r="M35" s="19"/>
      <c r="N35" s="16"/>
      <c r="O35" s="347"/>
      <c r="P35" s="56"/>
      <c r="Q35" s="21"/>
    </row>
    <row r="36" spans="2:17" s="9" customFormat="1" ht="19.7" customHeight="1">
      <c r="B36" s="521"/>
      <c r="C36" s="16" t="s">
        <v>645</v>
      </c>
      <c r="D36" s="16" t="s">
        <v>645</v>
      </c>
      <c r="E36" s="145" t="s">
        <v>8003</v>
      </c>
      <c r="F36" s="383">
        <v>1</v>
      </c>
      <c r="G36" s="278"/>
      <c r="H36" s="278">
        <f>F36*G36</f>
        <v>0</v>
      </c>
      <c r="I36" s="464"/>
      <c r="J36" s="510" t="s">
        <v>1470</v>
      </c>
      <c r="K36" s="471"/>
      <c r="L36" s="165"/>
      <c r="M36" s="19"/>
      <c r="N36" s="16"/>
      <c r="O36" s="56"/>
      <c r="P36" s="56"/>
      <c r="Q36" s="21"/>
    </row>
    <row r="37" spans="2:17" s="1412" customFormat="1" ht="19.7" customHeight="1">
      <c r="B37" s="2327" t="s">
        <v>3046</v>
      </c>
      <c r="C37" s="542" t="s">
        <v>1457</v>
      </c>
      <c r="D37" s="542" t="s">
        <v>55</v>
      </c>
      <c r="E37" s="2331" t="s">
        <v>8011</v>
      </c>
      <c r="F37" s="544">
        <v>1</v>
      </c>
      <c r="G37" s="545">
        <v>3080</v>
      </c>
      <c r="H37" s="545">
        <f>F37*G37</f>
        <v>3080</v>
      </c>
      <c r="I37" s="546"/>
      <c r="J37" s="547" t="s">
        <v>5511</v>
      </c>
      <c r="K37" s="548"/>
      <c r="L37" s="549"/>
      <c r="M37" s="351"/>
      <c r="N37" s="542"/>
      <c r="O37" s="2328"/>
      <c r="P37" s="550"/>
      <c r="Q37" s="380"/>
    </row>
    <row r="38" spans="2:17" s="1412" customFormat="1" ht="19.7" customHeight="1">
      <c r="B38" s="2332"/>
      <c r="C38" s="542" t="s">
        <v>1457</v>
      </c>
      <c r="D38" s="542" t="s">
        <v>55</v>
      </c>
      <c r="E38" s="2331" t="s">
        <v>8005</v>
      </c>
      <c r="F38" s="544">
        <v>2</v>
      </c>
      <c r="G38" s="545"/>
      <c r="H38" s="545"/>
      <c r="I38" s="546"/>
      <c r="J38" s="547" t="s">
        <v>8006</v>
      </c>
      <c r="K38" s="548"/>
      <c r="L38" s="549"/>
      <c r="M38" s="351"/>
      <c r="N38" s="542"/>
      <c r="O38" s="2328"/>
      <c r="P38" s="550"/>
      <c r="Q38" s="380"/>
    </row>
    <row r="39" spans="2:17" s="1412" customFormat="1" ht="19.7" customHeight="1">
      <c r="B39" s="2332"/>
      <c r="C39" s="542" t="s">
        <v>1457</v>
      </c>
      <c r="D39" s="542" t="s">
        <v>55</v>
      </c>
      <c r="E39" s="2331" t="s">
        <v>8007</v>
      </c>
      <c r="F39" s="544">
        <v>4</v>
      </c>
      <c r="G39" s="545"/>
      <c r="H39" s="545"/>
      <c r="I39" s="546"/>
      <c r="J39" s="547" t="s">
        <v>8008</v>
      </c>
      <c r="K39" s="548"/>
      <c r="L39" s="549"/>
      <c r="M39" s="351"/>
      <c r="N39" s="542"/>
      <c r="O39" s="2328"/>
      <c r="P39" s="550"/>
      <c r="Q39" s="380"/>
    </row>
    <row r="40" spans="2:17" s="1412" customFormat="1" ht="19.7" customHeight="1">
      <c r="B40" s="2332"/>
      <c r="C40" s="542" t="s">
        <v>1457</v>
      </c>
      <c r="D40" s="542" t="s">
        <v>55</v>
      </c>
      <c r="E40" s="2331" t="s">
        <v>1471</v>
      </c>
      <c r="F40" s="544">
        <v>1</v>
      </c>
      <c r="G40" s="545">
        <v>3080</v>
      </c>
      <c r="H40" s="545">
        <f>F40*G40</f>
        <v>3080</v>
      </c>
      <c r="I40" s="546"/>
      <c r="J40" s="547" t="s">
        <v>1074</v>
      </c>
      <c r="K40" s="548"/>
      <c r="L40" s="549"/>
      <c r="M40" s="351"/>
      <c r="N40" s="542"/>
      <c r="O40" s="2328"/>
      <c r="P40" s="550"/>
      <c r="Q40" s="380"/>
    </row>
    <row r="41" spans="2:17" s="1412" customFormat="1" ht="19.7" customHeight="1">
      <c r="B41" s="2329"/>
      <c r="C41" s="542" t="s">
        <v>1457</v>
      </c>
      <c r="D41" s="542" t="s">
        <v>55</v>
      </c>
      <c r="E41" s="543" t="s">
        <v>1473</v>
      </c>
      <c r="F41" s="544">
        <v>2</v>
      </c>
      <c r="G41" s="545">
        <v>230</v>
      </c>
      <c r="H41" s="545">
        <f>F41*G41</f>
        <v>460</v>
      </c>
      <c r="I41" s="546"/>
      <c r="J41" s="547" t="s">
        <v>1474</v>
      </c>
      <c r="K41" s="548"/>
      <c r="L41" s="549"/>
      <c r="M41" s="351"/>
      <c r="N41" s="542"/>
      <c r="O41" s="2328"/>
      <c r="P41" s="550"/>
      <c r="Q41" s="2333"/>
    </row>
    <row r="42" spans="2:17" ht="19.7" customHeight="1">
      <c r="B42" s="509"/>
      <c r="C42" s="16" t="s">
        <v>178</v>
      </c>
      <c r="D42" s="16" t="s">
        <v>178</v>
      </c>
      <c r="E42" s="145" t="s">
        <v>1483</v>
      </c>
      <c r="F42" s="17">
        <v>2</v>
      </c>
      <c r="G42" s="52">
        <v>270</v>
      </c>
      <c r="H42" s="53">
        <f t="shared" ref="H42:H59" si="1">F42*G42</f>
        <v>540</v>
      </c>
      <c r="I42" s="18"/>
      <c r="J42" s="54" t="s">
        <v>1484</v>
      </c>
      <c r="K42" s="471"/>
      <c r="L42" s="165"/>
      <c r="M42" s="19"/>
      <c r="N42" s="16"/>
      <c r="O42" s="56"/>
      <c r="P42" s="56"/>
      <c r="Q42" s="21"/>
    </row>
    <row r="43" spans="2:17" ht="19.7" customHeight="1">
      <c r="B43" s="509"/>
      <c r="C43" s="16" t="s">
        <v>178</v>
      </c>
      <c r="D43" s="16" t="s">
        <v>178</v>
      </c>
      <c r="E43" s="145" t="s">
        <v>1084</v>
      </c>
      <c r="F43" s="17">
        <v>3</v>
      </c>
      <c r="G43" s="52">
        <v>270</v>
      </c>
      <c r="H43" s="53">
        <f t="shared" si="1"/>
        <v>810</v>
      </c>
      <c r="I43" s="18"/>
      <c r="J43" s="54" t="s">
        <v>1484</v>
      </c>
      <c r="K43" s="471"/>
      <c r="L43" s="165"/>
      <c r="M43" s="19"/>
      <c r="N43" s="16"/>
      <c r="O43" s="56"/>
      <c r="P43" s="56"/>
      <c r="Q43" s="21"/>
    </row>
    <row r="44" spans="2:17" ht="19.7" customHeight="1">
      <c r="B44" s="509"/>
      <c r="C44" s="16" t="s">
        <v>178</v>
      </c>
      <c r="D44" s="16" t="s">
        <v>178</v>
      </c>
      <c r="E44" s="3" t="s">
        <v>8009</v>
      </c>
      <c r="F44" s="17">
        <v>4</v>
      </c>
      <c r="G44" s="52"/>
      <c r="H44" s="53"/>
      <c r="I44" s="18"/>
      <c r="J44" s="54"/>
      <c r="K44" s="471"/>
      <c r="L44" s="165"/>
      <c r="M44" s="19"/>
      <c r="N44" s="16"/>
      <c r="O44" s="56"/>
      <c r="P44" s="56"/>
      <c r="Q44" s="21"/>
    </row>
    <row r="45" spans="2:17" ht="19.7" customHeight="1">
      <c r="B45" s="16"/>
      <c r="C45" s="16" t="s">
        <v>178</v>
      </c>
      <c r="D45" s="16" t="s">
        <v>178</v>
      </c>
      <c r="E45" s="54" t="s">
        <v>356</v>
      </c>
      <c r="F45" s="17">
        <v>1</v>
      </c>
      <c r="G45" s="520">
        <v>5117</v>
      </c>
      <c r="H45" s="520">
        <f t="shared" si="1"/>
        <v>5117</v>
      </c>
      <c r="I45" s="18"/>
      <c r="J45" s="146" t="s">
        <v>7980</v>
      </c>
      <c r="K45" s="471"/>
      <c r="L45" s="165"/>
      <c r="M45" s="19"/>
      <c r="N45" s="16"/>
      <c r="O45" s="56"/>
      <c r="P45" s="19"/>
      <c r="Q45" s="21"/>
    </row>
    <row r="46" spans="2:17" ht="19.7" customHeight="1">
      <c r="B46" s="16"/>
      <c r="C46" s="163" t="s">
        <v>178</v>
      </c>
      <c r="D46" s="163" t="s">
        <v>178</v>
      </c>
      <c r="E46" s="486" t="s">
        <v>5018</v>
      </c>
      <c r="F46" s="276">
        <v>1</v>
      </c>
      <c r="G46" s="487">
        <v>6365</v>
      </c>
      <c r="H46" s="514">
        <f>F46*G46</f>
        <v>6365</v>
      </c>
      <c r="I46" s="997"/>
      <c r="J46" s="483" t="s">
        <v>367</v>
      </c>
      <c r="K46" s="471"/>
      <c r="L46" s="165"/>
      <c r="M46" s="19"/>
      <c r="N46" s="16"/>
      <c r="O46" s="56"/>
      <c r="P46" s="19"/>
      <c r="Q46" s="21"/>
    </row>
    <row r="47" spans="2:17" ht="19.7" customHeight="1">
      <c r="B47" s="16"/>
      <c r="C47" s="16" t="s">
        <v>178</v>
      </c>
      <c r="D47" s="16" t="s">
        <v>178</v>
      </c>
      <c r="E47" s="54" t="s">
        <v>7981</v>
      </c>
      <c r="F47" s="17">
        <v>1</v>
      </c>
      <c r="G47" s="520">
        <v>4239</v>
      </c>
      <c r="H47" s="520">
        <f>F47*G47</f>
        <v>4239</v>
      </c>
      <c r="I47" s="18"/>
      <c r="J47" s="146" t="s">
        <v>7982</v>
      </c>
      <c r="K47" s="471"/>
      <c r="L47" s="165"/>
      <c r="M47" s="19"/>
      <c r="N47" s="16"/>
      <c r="O47" s="56"/>
      <c r="P47" s="19"/>
      <c r="Q47" s="21"/>
    </row>
    <row r="48" spans="2:17" ht="19.7" customHeight="1">
      <c r="B48" s="16"/>
      <c r="C48" s="16" t="s">
        <v>178</v>
      </c>
      <c r="D48" s="16" t="s">
        <v>178</v>
      </c>
      <c r="E48" s="54" t="s">
        <v>7983</v>
      </c>
      <c r="F48" s="17">
        <v>1</v>
      </c>
      <c r="G48" s="520">
        <v>733</v>
      </c>
      <c r="H48" s="520">
        <f t="shared" si="1"/>
        <v>733</v>
      </c>
      <c r="I48" s="18"/>
      <c r="J48" s="146" t="s">
        <v>2189</v>
      </c>
      <c r="K48" s="471"/>
      <c r="L48" s="165"/>
      <c r="M48" s="19"/>
      <c r="N48" s="16"/>
      <c r="O48" s="56"/>
      <c r="P48" s="19"/>
      <c r="Q48" s="21"/>
    </row>
    <row r="49" spans="2:17" ht="19.7" customHeight="1">
      <c r="B49" s="16"/>
      <c r="C49" s="16" t="s">
        <v>178</v>
      </c>
      <c r="D49" s="16" t="s">
        <v>178</v>
      </c>
      <c r="E49" s="54" t="s">
        <v>7984</v>
      </c>
      <c r="F49" s="17">
        <v>4</v>
      </c>
      <c r="G49" s="520">
        <v>600</v>
      </c>
      <c r="H49" s="520">
        <f t="shared" si="1"/>
        <v>2400</v>
      </c>
      <c r="I49" s="18"/>
      <c r="J49" s="146" t="s">
        <v>1877</v>
      </c>
      <c r="K49" s="471"/>
      <c r="L49" s="165"/>
      <c r="M49" s="19"/>
      <c r="N49" s="16"/>
      <c r="O49" s="56"/>
      <c r="P49" s="19"/>
      <c r="Q49" s="21"/>
    </row>
    <row r="50" spans="2:17" ht="19.7" customHeight="1">
      <c r="B50" s="16"/>
      <c r="C50" s="16" t="s">
        <v>178</v>
      </c>
      <c r="D50" s="16" t="s">
        <v>178</v>
      </c>
      <c r="E50" s="54" t="s">
        <v>7985</v>
      </c>
      <c r="F50" s="17">
        <v>1</v>
      </c>
      <c r="G50" s="520">
        <v>958</v>
      </c>
      <c r="H50" s="520">
        <f t="shared" si="1"/>
        <v>958</v>
      </c>
      <c r="I50" s="18"/>
      <c r="J50" s="146" t="s">
        <v>137</v>
      </c>
      <c r="K50" s="471"/>
      <c r="L50" s="165"/>
      <c r="M50" s="19"/>
      <c r="N50" s="16"/>
      <c r="O50" s="56"/>
      <c r="P50" s="19"/>
      <c r="Q50" s="21"/>
    </row>
    <row r="51" spans="2:17" ht="19.7" customHeight="1">
      <c r="B51" s="16"/>
      <c r="C51" s="16"/>
      <c r="D51" s="16"/>
      <c r="E51" s="145"/>
      <c r="F51" s="383"/>
      <c r="G51" s="278"/>
      <c r="H51" s="53">
        <f t="shared" si="1"/>
        <v>0</v>
      </c>
      <c r="I51" s="464"/>
      <c r="J51" s="510"/>
      <c r="K51" s="471"/>
      <c r="L51" s="165"/>
      <c r="M51" s="19"/>
      <c r="N51" s="16"/>
      <c r="O51" s="56"/>
      <c r="P51" s="19"/>
      <c r="Q51" s="21"/>
    </row>
    <row r="52" spans="2:17" ht="19.7" customHeight="1">
      <c r="B52" s="16"/>
      <c r="C52" s="16"/>
      <c r="D52" s="16"/>
      <c r="E52" s="145"/>
      <c r="F52" s="383"/>
      <c r="G52" s="278"/>
      <c r="H52" s="53">
        <f t="shared" si="1"/>
        <v>0</v>
      </c>
      <c r="I52" s="464"/>
      <c r="J52" s="510"/>
      <c r="K52" s="471"/>
      <c r="L52" s="165"/>
      <c r="M52" s="19"/>
      <c r="N52" s="16"/>
      <c r="O52" s="56"/>
      <c r="P52" s="19"/>
      <c r="Q52" s="21"/>
    </row>
    <row r="53" spans="2:17" ht="19.7" customHeight="1">
      <c r="B53" s="16"/>
      <c r="C53" s="16"/>
      <c r="D53" s="16"/>
      <c r="E53" s="145"/>
      <c r="F53" s="383"/>
      <c r="G53" s="278"/>
      <c r="H53" s="53">
        <f t="shared" si="1"/>
        <v>0</v>
      </c>
      <c r="I53" s="464"/>
      <c r="J53" s="510"/>
      <c r="K53" s="471"/>
      <c r="L53" s="165"/>
      <c r="M53" s="19"/>
      <c r="N53" s="16"/>
      <c r="O53" s="56"/>
      <c r="P53" s="19"/>
      <c r="Q53" s="21"/>
    </row>
    <row r="54" spans="2:17" ht="19.7" customHeight="1">
      <c r="B54" s="16"/>
      <c r="C54" s="16"/>
      <c r="D54" s="16"/>
      <c r="E54" s="145"/>
      <c r="F54" s="383"/>
      <c r="G54" s="278"/>
      <c r="H54" s="53">
        <f t="shared" si="1"/>
        <v>0</v>
      </c>
      <c r="I54" s="464"/>
      <c r="J54" s="510"/>
      <c r="K54" s="471"/>
      <c r="L54" s="165"/>
      <c r="M54" s="19"/>
      <c r="N54" s="16"/>
      <c r="O54" s="56"/>
      <c r="P54" s="19"/>
      <c r="Q54" s="21"/>
    </row>
    <row r="55" spans="2:17" ht="19.7" customHeight="1">
      <c r="B55" s="16"/>
      <c r="C55" s="16"/>
      <c r="D55" s="16"/>
      <c r="E55" s="145"/>
      <c r="F55" s="383"/>
      <c r="G55" s="278"/>
      <c r="H55" s="53">
        <f t="shared" si="1"/>
        <v>0</v>
      </c>
      <c r="I55" s="464"/>
      <c r="J55" s="510"/>
      <c r="K55" s="471"/>
      <c r="L55" s="165"/>
      <c r="M55" s="19"/>
      <c r="N55" s="16"/>
      <c r="O55" s="56"/>
      <c r="P55" s="19"/>
      <c r="Q55" s="21"/>
    </row>
    <row r="56" spans="2:17" ht="19.7" customHeight="1">
      <c r="B56" s="16"/>
      <c r="C56" s="16"/>
      <c r="D56" s="16"/>
      <c r="E56" s="145"/>
      <c r="F56" s="383"/>
      <c r="G56" s="278"/>
      <c r="H56" s="53">
        <f t="shared" si="1"/>
        <v>0</v>
      </c>
      <c r="I56" s="464"/>
      <c r="J56" s="510"/>
      <c r="K56" s="471"/>
      <c r="L56" s="165"/>
      <c r="M56" s="19"/>
      <c r="N56" s="16"/>
      <c r="O56" s="56"/>
      <c r="P56" s="19"/>
      <c r="Q56" s="21"/>
    </row>
    <row r="57" spans="2:17" ht="19.7" customHeight="1">
      <c r="B57" s="16"/>
      <c r="C57" s="16"/>
      <c r="D57" s="16"/>
      <c r="E57" s="145"/>
      <c r="F57" s="383"/>
      <c r="G57" s="278"/>
      <c r="H57" s="53">
        <f t="shared" si="1"/>
        <v>0</v>
      </c>
      <c r="I57" s="464"/>
      <c r="J57" s="510"/>
      <c r="K57" s="471"/>
      <c r="L57" s="165"/>
      <c r="M57" s="19"/>
      <c r="N57" s="16"/>
      <c r="O57" s="56"/>
      <c r="P57" s="19"/>
      <c r="Q57" s="21"/>
    </row>
    <row r="58" spans="2:17" ht="19.7" customHeight="1">
      <c r="B58" s="16"/>
      <c r="C58" s="16"/>
      <c r="D58" s="16"/>
      <c r="E58" s="145"/>
      <c r="F58" s="383"/>
      <c r="G58" s="278"/>
      <c r="H58" s="53">
        <f t="shared" si="1"/>
        <v>0</v>
      </c>
      <c r="I58" s="464"/>
      <c r="J58" s="510"/>
      <c r="K58" s="471"/>
      <c r="L58" s="165"/>
      <c r="M58" s="19"/>
      <c r="N58" s="16"/>
      <c r="O58" s="56"/>
      <c r="P58" s="19"/>
      <c r="Q58" s="21"/>
    </row>
    <row r="59" spans="2:17" ht="19.7" customHeight="1">
      <c r="B59" s="16"/>
      <c r="C59" s="16"/>
      <c r="D59" s="16"/>
      <c r="E59" s="145"/>
      <c r="F59" s="383"/>
      <c r="G59" s="278"/>
      <c r="H59" s="53">
        <f t="shared" si="1"/>
        <v>0</v>
      </c>
      <c r="I59" s="464"/>
      <c r="J59" s="510"/>
      <c r="K59" s="471"/>
      <c r="L59" s="165"/>
      <c r="M59" s="19"/>
      <c r="N59" s="16"/>
      <c r="O59" s="56"/>
      <c r="P59" s="19"/>
      <c r="Q59" s="21"/>
    </row>
  </sheetData>
  <autoFilter ref="B9:O41" xr:uid="{5A53CF80-B7AA-4816-AE86-B032FC6668C0}"/>
  <mergeCells count="10">
    <mergeCell ref="B22:B23"/>
    <mergeCell ref="B30:B31"/>
    <mergeCell ref="B37:B41"/>
    <mergeCell ref="B2:D2"/>
    <mergeCell ref="G2:I2"/>
    <mergeCell ref="B3:D3"/>
    <mergeCell ref="B4:D4"/>
    <mergeCell ref="G4:J6"/>
    <mergeCell ref="B5:D5"/>
    <mergeCell ref="B6:D6"/>
  </mergeCells>
  <phoneticPr fontId="3"/>
  <pageMargins left="0.2" right="0.2" top="0.36" bottom="0.41" header="0.3" footer="0.3"/>
  <pageSetup paperSize="9" scale="70" orientation="landscape" r:id="rId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035E9-4C64-496D-8270-2645C6C45616}">
  <dimension ref="B2:Q35"/>
  <sheetViews>
    <sheetView zoomScale="85" zoomScaleNormal="85" workbookViewId="0">
      <pane xSplit="10" ySplit="8" topLeftCell="M12" activePane="bottomRight" state="frozen"/>
      <selection pane="topRight" activeCell="K1" sqref="K1"/>
      <selection pane="bottomLeft" activeCell="A9" sqref="A9"/>
      <selection pane="bottomRight" activeCell="Q30" sqref="Q30"/>
    </sheetView>
  </sheetViews>
  <sheetFormatPr defaultColWidth="12.75" defaultRowHeight="13.5"/>
  <cols>
    <col min="1" max="1" width="3.75" style="989" customWidth="1"/>
    <col min="2" max="2" width="14.375" style="991" bestFit="1" customWidth="1"/>
    <col min="3" max="3" width="18.5" style="989" bestFit="1" customWidth="1"/>
    <col min="4" max="4" width="13.125" style="989" bestFit="1" customWidth="1"/>
    <col min="5" max="5" width="46.5" style="991" customWidth="1"/>
    <col min="6" max="6" width="5.75" style="989" bestFit="1" customWidth="1"/>
    <col min="7" max="7" width="13.125" style="989" customWidth="1"/>
    <col min="8" max="8" width="13.125" style="989" bestFit="1" customWidth="1"/>
    <col min="9" max="9" width="9" style="992" bestFit="1" customWidth="1"/>
    <col min="10" max="10" width="34.25" style="991" customWidth="1"/>
    <col min="11" max="11" width="16.125" style="991" customWidth="1"/>
    <col min="12" max="12" width="19.125" style="991" bestFit="1" customWidth="1"/>
    <col min="13" max="13" width="16.75" style="991" customWidth="1"/>
    <col min="14" max="14" width="5.375" style="989" bestFit="1" customWidth="1"/>
    <col min="15" max="15" width="18.875" style="992" customWidth="1"/>
    <col min="16" max="16" width="20.5" style="993" customWidth="1"/>
    <col min="17" max="17" width="22.375" style="994" customWidth="1"/>
    <col min="18" max="18" width="14.75" style="989" customWidth="1"/>
    <col min="19" max="256" width="12.75" style="989"/>
    <col min="257" max="257" width="3.75" style="989" customWidth="1"/>
    <col min="258" max="258" width="14.375" style="989" bestFit="1" customWidth="1"/>
    <col min="259" max="259" width="18.5" style="989" bestFit="1" customWidth="1"/>
    <col min="260" max="260" width="13.125" style="989" bestFit="1" customWidth="1"/>
    <col min="261" max="261" width="46.5" style="989" customWidth="1"/>
    <col min="262" max="262" width="5.75" style="989" bestFit="1" customWidth="1"/>
    <col min="263" max="263" width="13.125" style="989" customWidth="1"/>
    <col min="264" max="264" width="13.125" style="989" bestFit="1" customWidth="1"/>
    <col min="265" max="265" width="9" style="989" bestFit="1" customWidth="1"/>
    <col min="266" max="266" width="34.25" style="989" customWidth="1"/>
    <col min="267" max="267" width="16.125" style="989" customWidth="1"/>
    <col min="268" max="268" width="19.125" style="989" bestFit="1" customWidth="1"/>
    <col min="269" max="269" width="16.75" style="989" customWidth="1"/>
    <col min="270" max="270" width="5.375" style="989" bestFit="1" customWidth="1"/>
    <col min="271" max="271" width="18.875" style="989" customWidth="1"/>
    <col min="272" max="272" width="20.5" style="989" customWidth="1"/>
    <col min="273" max="273" width="22.375" style="989" customWidth="1"/>
    <col min="274" max="274" width="14.75" style="989" customWidth="1"/>
    <col min="275" max="512" width="12.75" style="989"/>
    <col min="513" max="513" width="3.75" style="989" customWidth="1"/>
    <col min="514" max="514" width="14.375" style="989" bestFit="1" customWidth="1"/>
    <col min="515" max="515" width="18.5" style="989" bestFit="1" customWidth="1"/>
    <col min="516" max="516" width="13.125" style="989" bestFit="1" customWidth="1"/>
    <col min="517" max="517" width="46.5" style="989" customWidth="1"/>
    <col min="518" max="518" width="5.75" style="989" bestFit="1" customWidth="1"/>
    <col min="519" max="519" width="13.125" style="989" customWidth="1"/>
    <col min="520" max="520" width="13.125" style="989" bestFit="1" customWidth="1"/>
    <col min="521" max="521" width="9" style="989" bestFit="1" customWidth="1"/>
    <col min="522" max="522" width="34.25" style="989" customWidth="1"/>
    <col min="523" max="523" width="16.125" style="989" customWidth="1"/>
    <col min="524" max="524" width="19.125" style="989" bestFit="1" customWidth="1"/>
    <col min="525" max="525" width="16.75" style="989" customWidth="1"/>
    <col min="526" max="526" width="5.375" style="989" bestFit="1" customWidth="1"/>
    <col min="527" max="527" width="18.875" style="989" customWidth="1"/>
    <col min="528" max="528" width="20.5" style="989" customWidth="1"/>
    <col min="529" max="529" width="22.375" style="989" customWidth="1"/>
    <col min="530" max="530" width="14.75" style="989" customWidth="1"/>
    <col min="531" max="768" width="12.75" style="989"/>
    <col min="769" max="769" width="3.75" style="989" customWidth="1"/>
    <col min="770" max="770" width="14.375" style="989" bestFit="1" customWidth="1"/>
    <col min="771" max="771" width="18.5" style="989" bestFit="1" customWidth="1"/>
    <col min="772" max="772" width="13.125" style="989" bestFit="1" customWidth="1"/>
    <col min="773" max="773" width="46.5" style="989" customWidth="1"/>
    <col min="774" max="774" width="5.75" style="989" bestFit="1" customWidth="1"/>
    <col min="775" max="775" width="13.125" style="989" customWidth="1"/>
    <col min="776" max="776" width="13.125" style="989" bestFit="1" customWidth="1"/>
    <col min="777" max="777" width="9" style="989" bestFit="1" customWidth="1"/>
    <col min="778" max="778" width="34.25" style="989" customWidth="1"/>
    <col min="779" max="779" width="16.125" style="989" customWidth="1"/>
    <col min="780" max="780" width="19.125" style="989" bestFit="1" customWidth="1"/>
    <col min="781" max="781" width="16.75" style="989" customWidth="1"/>
    <col min="782" max="782" width="5.375" style="989" bestFit="1" customWidth="1"/>
    <col min="783" max="783" width="18.875" style="989" customWidth="1"/>
    <col min="784" max="784" width="20.5" style="989" customWidth="1"/>
    <col min="785" max="785" width="22.375" style="989" customWidth="1"/>
    <col min="786" max="786" width="14.75" style="989" customWidth="1"/>
    <col min="787" max="1024" width="12.75" style="989"/>
    <col min="1025" max="1025" width="3.75" style="989" customWidth="1"/>
    <col min="1026" max="1026" width="14.375" style="989" bestFit="1" customWidth="1"/>
    <col min="1027" max="1027" width="18.5" style="989" bestFit="1" customWidth="1"/>
    <col min="1028" max="1028" width="13.125" style="989" bestFit="1" customWidth="1"/>
    <col min="1029" max="1029" width="46.5" style="989" customWidth="1"/>
    <col min="1030" max="1030" width="5.75" style="989" bestFit="1" customWidth="1"/>
    <col min="1031" max="1031" width="13.125" style="989" customWidth="1"/>
    <col min="1032" max="1032" width="13.125" style="989" bestFit="1" customWidth="1"/>
    <col min="1033" max="1033" width="9" style="989" bestFit="1" customWidth="1"/>
    <col min="1034" max="1034" width="34.25" style="989" customWidth="1"/>
    <col min="1035" max="1035" width="16.125" style="989" customWidth="1"/>
    <col min="1036" max="1036" width="19.125" style="989" bestFit="1" customWidth="1"/>
    <col min="1037" max="1037" width="16.75" style="989" customWidth="1"/>
    <col min="1038" max="1038" width="5.375" style="989" bestFit="1" customWidth="1"/>
    <col min="1039" max="1039" width="18.875" style="989" customWidth="1"/>
    <col min="1040" max="1040" width="20.5" style="989" customWidth="1"/>
    <col min="1041" max="1041" width="22.375" style="989" customWidth="1"/>
    <col min="1042" max="1042" width="14.75" style="989" customWidth="1"/>
    <col min="1043" max="1280" width="12.75" style="989"/>
    <col min="1281" max="1281" width="3.75" style="989" customWidth="1"/>
    <col min="1282" max="1282" width="14.375" style="989" bestFit="1" customWidth="1"/>
    <col min="1283" max="1283" width="18.5" style="989" bestFit="1" customWidth="1"/>
    <col min="1284" max="1284" width="13.125" style="989" bestFit="1" customWidth="1"/>
    <col min="1285" max="1285" width="46.5" style="989" customWidth="1"/>
    <col min="1286" max="1286" width="5.75" style="989" bestFit="1" customWidth="1"/>
    <col min="1287" max="1287" width="13.125" style="989" customWidth="1"/>
    <col min="1288" max="1288" width="13.125" style="989" bestFit="1" customWidth="1"/>
    <col min="1289" max="1289" width="9" style="989" bestFit="1" customWidth="1"/>
    <col min="1290" max="1290" width="34.25" style="989" customWidth="1"/>
    <col min="1291" max="1291" width="16.125" style="989" customWidth="1"/>
    <col min="1292" max="1292" width="19.125" style="989" bestFit="1" customWidth="1"/>
    <col min="1293" max="1293" width="16.75" style="989" customWidth="1"/>
    <col min="1294" max="1294" width="5.375" style="989" bestFit="1" customWidth="1"/>
    <col min="1295" max="1295" width="18.875" style="989" customWidth="1"/>
    <col min="1296" max="1296" width="20.5" style="989" customWidth="1"/>
    <col min="1297" max="1297" width="22.375" style="989" customWidth="1"/>
    <col min="1298" max="1298" width="14.75" style="989" customWidth="1"/>
    <col min="1299" max="1536" width="12.75" style="989"/>
    <col min="1537" max="1537" width="3.75" style="989" customWidth="1"/>
    <col min="1538" max="1538" width="14.375" style="989" bestFit="1" customWidth="1"/>
    <col min="1539" max="1539" width="18.5" style="989" bestFit="1" customWidth="1"/>
    <col min="1540" max="1540" width="13.125" style="989" bestFit="1" customWidth="1"/>
    <col min="1541" max="1541" width="46.5" style="989" customWidth="1"/>
    <col min="1542" max="1542" width="5.75" style="989" bestFit="1" customWidth="1"/>
    <col min="1543" max="1543" width="13.125" style="989" customWidth="1"/>
    <col min="1544" max="1544" width="13.125" style="989" bestFit="1" customWidth="1"/>
    <col min="1545" max="1545" width="9" style="989" bestFit="1" customWidth="1"/>
    <col min="1546" max="1546" width="34.25" style="989" customWidth="1"/>
    <col min="1547" max="1547" width="16.125" style="989" customWidth="1"/>
    <col min="1548" max="1548" width="19.125" style="989" bestFit="1" customWidth="1"/>
    <col min="1549" max="1549" width="16.75" style="989" customWidth="1"/>
    <col min="1550" max="1550" width="5.375" style="989" bestFit="1" customWidth="1"/>
    <col min="1551" max="1551" width="18.875" style="989" customWidth="1"/>
    <col min="1552" max="1552" width="20.5" style="989" customWidth="1"/>
    <col min="1553" max="1553" width="22.375" style="989" customWidth="1"/>
    <col min="1554" max="1554" width="14.75" style="989" customWidth="1"/>
    <col min="1555" max="1792" width="12.75" style="989"/>
    <col min="1793" max="1793" width="3.75" style="989" customWidth="1"/>
    <col min="1794" max="1794" width="14.375" style="989" bestFit="1" customWidth="1"/>
    <col min="1795" max="1795" width="18.5" style="989" bestFit="1" customWidth="1"/>
    <col min="1796" max="1796" width="13.125" style="989" bestFit="1" customWidth="1"/>
    <col min="1797" max="1797" width="46.5" style="989" customWidth="1"/>
    <col min="1798" max="1798" width="5.75" style="989" bestFit="1" customWidth="1"/>
    <col min="1799" max="1799" width="13.125" style="989" customWidth="1"/>
    <col min="1800" max="1800" width="13.125" style="989" bestFit="1" customWidth="1"/>
    <col min="1801" max="1801" width="9" style="989" bestFit="1" customWidth="1"/>
    <col min="1802" max="1802" width="34.25" style="989" customWidth="1"/>
    <col min="1803" max="1803" width="16.125" style="989" customWidth="1"/>
    <col min="1804" max="1804" width="19.125" style="989" bestFit="1" customWidth="1"/>
    <col min="1805" max="1805" width="16.75" style="989" customWidth="1"/>
    <col min="1806" max="1806" width="5.375" style="989" bestFit="1" customWidth="1"/>
    <col min="1807" max="1807" width="18.875" style="989" customWidth="1"/>
    <col min="1808" max="1808" width="20.5" style="989" customWidth="1"/>
    <col min="1809" max="1809" width="22.375" style="989" customWidth="1"/>
    <col min="1810" max="1810" width="14.75" style="989" customWidth="1"/>
    <col min="1811" max="2048" width="12.75" style="989"/>
    <col min="2049" max="2049" width="3.75" style="989" customWidth="1"/>
    <col min="2050" max="2050" width="14.375" style="989" bestFit="1" customWidth="1"/>
    <col min="2051" max="2051" width="18.5" style="989" bestFit="1" customWidth="1"/>
    <col min="2052" max="2052" width="13.125" style="989" bestFit="1" customWidth="1"/>
    <col min="2053" max="2053" width="46.5" style="989" customWidth="1"/>
    <col min="2054" max="2054" width="5.75" style="989" bestFit="1" customWidth="1"/>
    <col min="2055" max="2055" width="13.125" style="989" customWidth="1"/>
    <col min="2056" max="2056" width="13.125" style="989" bestFit="1" customWidth="1"/>
    <col min="2057" max="2057" width="9" style="989" bestFit="1" customWidth="1"/>
    <col min="2058" max="2058" width="34.25" style="989" customWidth="1"/>
    <col min="2059" max="2059" width="16.125" style="989" customWidth="1"/>
    <col min="2060" max="2060" width="19.125" style="989" bestFit="1" customWidth="1"/>
    <col min="2061" max="2061" width="16.75" style="989" customWidth="1"/>
    <col min="2062" max="2062" width="5.375" style="989" bestFit="1" customWidth="1"/>
    <col min="2063" max="2063" width="18.875" style="989" customWidth="1"/>
    <col min="2064" max="2064" width="20.5" style="989" customWidth="1"/>
    <col min="2065" max="2065" width="22.375" style="989" customWidth="1"/>
    <col min="2066" max="2066" width="14.75" style="989" customWidth="1"/>
    <col min="2067" max="2304" width="12.75" style="989"/>
    <col min="2305" max="2305" width="3.75" style="989" customWidth="1"/>
    <col min="2306" max="2306" width="14.375" style="989" bestFit="1" customWidth="1"/>
    <col min="2307" max="2307" width="18.5" style="989" bestFit="1" customWidth="1"/>
    <col min="2308" max="2308" width="13.125" style="989" bestFit="1" customWidth="1"/>
    <col min="2309" max="2309" width="46.5" style="989" customWidth="1"/>
    <col min="2310" max="2310" width="5.75" style="989" bestFit="1" customWidth="1"/>
    <col min="2311" max="2311" width="13.125" style="989" customWidth="1"/>
    <col min="2312" max="2312" width="13.125" style="989" bestFit="1" customWidth="1"/>
    <col min="2313" max="2313" width="9" style="989" bestFit="1" customWidth="1"/>
    <col min="2314" max="2314" width="34.25" style="989" customWidth="1"/>
    <col min="2315" max="2315" width="16.125" style="989" customWidth="1"/>
    <col min="2316" max="2316" width="19.125" style="989" bestFit="1" customWidth="1"/>
    <col min="2317" max="2317" width="16.75" style="989" customWidth="1"/>
    <col min="2318" max="2318" width="5.375" style="989" bestFit="1" customWidth="1"/>
    <col min="2319" max="2319" width="18.875" style="989" customWidth="1"/>
    <col min="2320" max="2320" width="20.5" style="989" customWidth="1"/>
    <col min="2321" max="2321" width="22.375" style="989" customWidth="1"/>
    <col min="2322" max="2322" width="14.75" style="989" customWidth="1"/>
    <col min="2323" max="2560" width="12.75" style="989"/>
    <col min="2561" max="2561" width="3.75" style="989" customWidth="1"/>
    <col min="2562" max="2562" width="14.375" style="989" bestFit="1" customWidth="1"/>
    <col min="2563" max="2563" width="18.5" style="989" bestFit="1" customWidth="1"/>
    <col min="2564" max="2564" width="13.125" style="989" bestFit="1" customWidth="1"/>
    <col min="2565" max="2565" width="46.5" style="989" customWidth="1"/>
    <col min="2566" max="2566" width="5.75" style="989" bestFit="1" customWidth="1"/>
    <col min="2567" max="2567" width="13.125" style="989" customWidth="1"/>
    <col min="2568" max="2568" width="13.125" style="989" bestFit="1" customWidth="1"/>
    <col min="2569" max="2569" width="9" style="989" bestFit="1" customWidth="1"/>
    <col min="2570" max="2570" width="34.25" style="989" customWidth="1"/>
    <col min="2571" max="2571" width="16.125" style="989" customWidth="1"/>
    <col min="2572" max="2572" width="19.125" style="989" bestFit="1" customWidth="1"/>
    <col min="2573" max="2573" width="16.75" style="989" customWidth="1"/>
    <col min="2574" max="2574" width="5.375" style="989" bestFit="1" customWidth="1"/>
    <col min="2575" max="2575" width="18.875" style="989" customWidth="1"/>
    <col min="2576" max="2576" width="20.5" style="989" customWidth="1"/>
    <col min="2577" max="2577" width="22.375" style="989" customWidth="1"/>
    <col min="2578" max="2578" width="14.75" style="989" customWidth="1"/>
    <col min="2579" max="2816" width="12.75" style="989"/>
    <col min="2817" max="2817" width="3.75" style="989" customWidth="1"/>
    <col min="2818" max="2818" width="14.375" style="989" bestFit="1" customWidth="1"/>
    <col min="2819" max="2819" width="18.5" style="989" bestFit="1" customWidth="1"/>
    <col min="2820" max="2820" width="13.125" style="989" bestFit="1" customWidth="1"/>
    <col min="2821" max="2821" width="46.5" style="989" customWidth="1"/>
    <col min="2822" max="2822" width="5.75" style="989" bestFit="1" customWidth="1"/>
    <col min="2823" max="2823" width="13.125" style="989" customWidth="1"/>
    <col min="2824" max="2824" width="13.125" style="989" bestFit="1" customWidth="1"/>
    <col min="2825" max="2825" width="9" style="989" bestFit="1" customWidth="1"/>
    <col min="2826" max="2826" width="34.25" style="989" customWidth="1"/>
    <col min="2827" max="2827" width="16.125" style="989" customWidth="1"/>
    <col min="2828" max="2828" width="19.125" style="989" bestFit="1" customWidth="1"/>
    <col min="2829" max="2829" width="16.75" style="989" customWidth="1"/>
    <col min="2830" max="2830" width="5.375" style="989" bestFit="1" customWidth="1"/>
    <col min="2831" max="2831" width="18.875" style="989" customWidth="1"/>
    <col min="2832" max="2832" width="20.5" style="989" customWidth="1"/>
    <col min="2833" max="2833" width="22.375" style="989" customWidth="1"/>
    <col min="2834" max="2834" width="14.75" style="989" customWidth="1"/>
    <col min="2835" max="3072" width="12.75" style="989"/>
    <col min="3073" max="3073" width="3.75" style="989" customWidth="1"/>
    <col min="3074" max="3074" width="14.375" style="989" bestFit="1" customWidth="1"/>
    <col min="3075" max="3075" width="18.5" style="989" bestFit="1" customWidth="1"/>
    <col min="3076" max="3076" width="13.125" style="989" bestFit="1" customWidth="1"/>
    <col min="3077" max="3077" width="46.5" style="989" customWidth="1"/>
    <col min="3078" max="3078" width="5.75" style="989" bestFit="1" customWidth="1"/>
    <col min="3079" max="3079" width="13.125" style="989" customWidth="1"/>
    <col min="3080" max="3080" width="13.125" style="989" bestFit="1" customWidth="1"/>
    <col min="3081" max="3081" width="9" style="989" bestFit="1" customWidth="1"/>
    <col min="3082" max="3082" width="34.25" style="989" customWidth="1"/>
    <col min="3083" max="3083" width="16.125" style="989" customWidth="1"/>
    <col min="3084" max="3084" width="19.125" style="989" bestFit="1" customWidth="1"/>
    <col min="3085" max="3085" width="16.75" style="989" customWidth="1"/>
    <col min="3086" max="3086" width="5.375" style="989" bestFit="1" customWidth="1"/>
    <col min="3087" max="3087" width="18.875" style="989" customWidth="1"/>
    <col min="3088" max="3088" width="20.5" style="989" customWidth="1"/>
    <col min="3089" max="3089" width="22.375" style="989" customWidth="1"/>
    <col min="3090" max="3090" width="14.75" style="989" customWidth="1"/>
    <col min="3091" max="3328" width="12.75" style="989"/>
    <col min="3329" max="3329" width="3.75" style="989" customWidth="1"/>
    <col min="3330" max="3330" width="14.375" style="989" bestFit="1" customWidth="1"/>
    <col min="3331" max="3331" width="18.5" style="989" bestFit="1" customWidth="1"/>
    <col min="3332" max="3332" width="13.125" style="989" bestFit="1" customWidth="1"/>
    <col min="3333" max="3333" width="46.5" style="989" customWidth="1"/>
    <col min="3334" max="3334" width="5.75" style="989" bestFit="1" customWidth="1"/>
    <col min="3335" max="3335" width="13.125" style="989" customWidth="1"/>
    <col min="3336" max="3336" width="13.125" style="989" bestFit="1" customWidth="1"/>
    <col min="3337" max="3337" width="9" style="989" bestFit="1" customWidth="1"/>
    <col min="3338" max="3338" width="34.25" style="989" customWidth="1"/>
    <col min="3339" max="3339" width="16.125" style="989" customWidth="1"/>
    <col min="3340" max="3340" width="19.125" style="989" bestFit="1" customWidth="1"/>
    <col min="3341" max="3341" width="16.75" style="989" customWidth="1"/>
    <col min="3342" max="3342" width="5.375" style="989" bestFit="1" customWidth="1"/>
    <col min="3343" max="3343" width="18.875" style="989" customWidth="1"/>
    <col min="3344" max="3344" width="20.5" style="989" customWidth="1"/>
    <col min="3345" max="3345" width="22.375" style="989" customWidth="1"/>
    <col min="3346" max="3346" width="14.75" style="989" customWidth="1"/>
    <col min="3347" max="3584" width="12.75" style="989"/>
    <col min="3585" max="3585" width="3.75" style="989" customWidth="1"/>
    <col min="3586" max="3586" width="14.375" style="989" bestFit="1" customWidth="1"/>
    <col min="3587" max="3587" width="18.5" style="989" bestFit="1" customWidth="1"/>
    <col min="3588" max="3588" width="13.125" style="989" bestFit="1" customWidth="1"/>
    <col min="3589" max="3589" width="46.5" style="989" customWidth="1"/>
    <col min="3590" max="3590" width="5.75" style="989" bestFit="1" customWidth="1"/>
    <col min="3591" max="3591" width="13.125" style="989" customWidth="1"/>
    <col min="3592" max="3592" width="13.125" style="989" bestFit="1" customWidth="1"/>
    <col min="3593" max="3593" width="9" style="989" bestFit="1" customWidth="1"/>
    <col min="3594" max="3594" width="34.25" style="989" customWidth="1"/>
    <col min="3595" max="3595" width="16.125" style="989" customWidth="1"/>
    <col min="3596" max="3596" width="19.125" style="989" bestFit="1" customWidth="1"/>
    <col min="3597" max="3597" width="16.75" style="989" customWidth="1"/>
    <col min="3598" max="3598" width="5.375" style="989" bestFit="1" customWidth="1"/>
    <col min="3599" max="3599" width="18.875" style="989" customWidth="1"/>
    <col min="3600" max="3600" width="20.5" style="989" customWidth="1"/>
    <col min="3601" max="3601" width="22.375" style="989" customWidth="1"/>
    <col min="3602" max="3602" width="14.75" style="989" customWidth="1"/>
    <col min="3603" max="3840" width="12.75" style="989"/>
    <col min="3841" max="3841" width="3.75" style="989" customWidth="1"/>
    <col min="3842" max="3842" width="14.375" style="989" bestFit="1" customWidth="1"/>
    <col min="3843" max="3843" width="18.5" style="989" bestFit="1" customWidth="1"/>
    <col min="3844" max="3844" width="13.125" style="989" bestFit="1" customWidth="1"/>
    <col min="3845" max="3845" width="46.5" style="989" customWidth="1"/>
    <col min="3846" max="3846" width="5.75" style="989" bestFit="1" customWidth="1"/>
    <col min="3847" max="3847" width="13.125" style="989" customWidth="1"/>
    <col min="3848" max="3848" width="13.125" style="989" bestFit="1" customWidth="1"/>
    <col min="3849" max="3849" width="9" style="989" bestFit="1" customWidth="1"/>
    <col min="3850" max="3850" width="34.25" style="989" customWidth="1"/>
    <col min="3851" max="3851" width="16.125" style="989" customWidth="1"/>
    <col min="3852" max="3852" width="19.125" style="989" bestFit="1" customWidth="1"/>
    <col min="3853" max="3853" width="16.75" style="989" customWidth="1"/>
    <col min="3854" max="3854" width="5.375" style="989" bestFit="1" customWidth="1"/>
    <col min="3855" max="3855" width="18.875" style="989" customWidth="1"/>
    <col min="3856" max="3856" width="20.5" style="989" customWidth="1"/>
    <col min="3857" max="3857" width="22.375" style="989" customWidth="1"/>
    <col min="3858" max="3858" width="14.75" style="989" customWidth="1"/>
    <col min="3859" max="4096" width="12.75" style="989"/>
    <col min="4097" max="4097" width="3.75" style="989" customWidth="1"/>
    <col min="4098" max="4098" width="14.375" style="989" bestFit="1" customWidth="1"/>
    <col min="4099" max="4099" width="18.5" style="989" bestFit="1" customWidth="1"/>
    <col min="4100" max="4100" width="13.125" style="989" bestFit="1" customWidth="1"/>
    <col min="4101" max="4101" width="46.5" style="989" customWidth="1"/>
    <col min="4102" max="4102" width="5.75" style="989" bestFit="1" customWidth="1"/>
    <col min="4103" max="4103" width="13.125" style="989" customWidth="1"/>
    <col min="4104" max="4104" width="13.125" style="989" bestFit="1" customWidth="1"/>
    <col min="4105" max="4105" width="9" style="989" bestFit="1" customWidth="1"/>
    <col min="4106" max="4106" width="34.25" style="989" customWidth="1"/>
    <col min="4107" max="4107" width="16.125" style="989" customWidth="1"/>
    <col min="4108" max="4108" width="19.125" style="989" bestFit="1" customWidth="1"/>
    <col min="4109" max="4109" width="16.75" style="989" customWidth="1"/>
    <col min="4110" max="4110" width="5.375" style="989" bestFit="1" customWidth="1"/>
    <col min="4111" max="4111" width="18.875" style="989" customWidth="1"/>
    <col min="4112" max="4112" width="20.5" style="989" customWidth="1"/>
    <col min="4113" max="4113" width="22.375" style="989" customWidth="1"/>
    <col min="4114" max="4114" width="14.75" style="989" customWidth="1"/>
    <col min="4115" max="4352" width="12.75" style="989"/>
    <col min="4353" max="4353" width="3.75" style="989" customWidth="1"/>
    <col min="4354" max="4354" width="14.375" style="989" bestFit="1" customWidth="1"/>
    <col min="4355" max="4355" width="18.5" style="989" bestFit="1" customWidth="1"/>
    <col min="4356" max="4356" width="13.125" style="989" bestFit="1" customWidth="1"/>
    <col min="4357" max="4357" width="46.5" style="989" customWidth="1"/>
    <col min="4358" max="4358" width="5.75" style="989" bestFit="1" customWidth="1"/>
    <col min="4359" max="4359" width="13.125" style="989" customWidth="1"/>
    <col min="4360" max="4360" width="13.125" style="989" bestFit="1" customWidth="1"/>
    <col min="4361" max="4361" width="9" style="989" bestFit="1" customWidth="1"/>
    <col min="4362" max="4362" width="34.25" style="989" customWidth="1"/>
    <col min="4363" max="4363" width="16.125" style="989" customWidth="1"/>
    <col min="4364" max="4364" width="19.125" style="989" bestFit="1" customWidth="1"/>
    <col min="4365" max="4365" width="16.75" style="989" customWidth="1"/>
    <col min="4366" max="4366" width="5.375" style="989" bestFit="1" customWidth="1"/>
    <col min="4367" max="4367" width="18.875" style="989" customWidth="1"/>
    <col min="4368" max="4368" width="20.5" style="989" customWidth="1"/>
    <col min="4369" max="4369" width="22.375" style="989" customWidth="1"/>
    <col min="4370" max="4370" width="14.75" style="989" customWidth="1"/>
    <col min="4371" max="4608" width="12.75" style="989"/>
    <col min="4609" max="4609" width="3.75" style="989" customWidth="1"/>
    <col min="4610" max="4610" width="14.375" style="989" bestFit="1" customWidth="1"/>
    <col min="4611" max="4611" width="18.5" style="989" bestFit="1" customWidth="1"/>
    <col min="4612" max="4612" width="13.125" style="989" bestFit="1" customWidth="1"/>
    <col min="4613" max="4613" width="46.5" style="989" customWidth="1"/>
    <col min="4614" max="4614" width="5.75" style="989" bestFit="1" customWidth="1"/>
    <col min="4615" max="4615" width="13.125" style="989" customWidth="1"/>
    <col min="4616" max="4616" width="13.125" style="989" bestFit="1" customWidth="1"/>
    <col min="4617" max="4617" width="9" style="989" bestFit="1" customWidth="1"/>
    <col min="4618" max="4618" width="34.25" style="989" customWidth="1"/>
    <col min="4619" max="4619" width="16.125" style="989" customWidth="1"/>
    <col min="4620" max="4620" width="19.125" style="989" bestFit="1" customWidth="1"/>
    <col min="4621" max="4621" width="16.75" style="989" customWidth="1"/>
    <col min="4622" max="4622" width="5.375" style="989" bestFit="1" customWidth="1"/>
    <col min="4623" max="4623" width="18.875" style="989" customWidth="1"/>
    <col min="4624" max="4624" width="20.5" style="989" customWidth="1"/>
    <col min="4625" max="4625" width="22.375" style="989" customWidth="1"/>
    <col min="4626" max="4626" width="14.75" style="989" customWidth="1"/>
    <col min="4627" max="4864" width="12.75" style="989"/>
    <col min="4865" max="4865" width="3.75" style="989" customWidth="1"/>
    <col min="4866" max="4866" width="14.375" style="989" bestFit="1" customWidth="1"/>
    <col min="4867" max="4867" width="18.5" style="989" bestFit="1" customWidth="1"/>
    <col min="4868" max="4868" width="13.125" style="989" bestFit="1" customWidth="1"/>
    <col min="4869" max="4869" width="46.5" style="989" customWidth="1"/>
    <col min="4870" max="4870" width="5.75" style="989" bestFit="1" customWidth="1"/>
    <col min="4871" max="4871" width="13.125" style="989" customWidth="1"/>
    <col min="4872" max="4872" width="13.125" style="989" bestFit="1" customWidth="1"/>
    <col min="4873" max="4873" width="9" style="989" bestFit="1" customWidth="1"/>
    <col min="4874" max="4874" width="34.25" style="989" customWidth="1"/>
    <col min="4875" max="4875" width="16.125" style="989" customWidth="1"/>
    <col min="4876" max="4876" width="19.125" style="989" bestFit="1" customWidth="1"/>
    <col min="4877" max="4877" width="16.75" style="989" customWidth="1"/>
    <col min="4878" max="4878" width="5.375" style="989" bestFit="1" customWidth="1"/>
    <col min="4879" max="4879" width="18.875" style="989" customWidth="1"/>
    <col min="4880" max="4880" width="20.5" style="989" customWidth="1"/>
    <col min="4881" max="4881" width="22.375" style="989" customWidth="1"/>
    <col min="4882" max="4882" width="14.75" style="989" customWidth="1"/>
    <col min="4883" max="5120" width="12.75" style="989"/>
    <col min="5121" max="5121" width="3.75" style="989" customWidth="1"/>
    <col min="5122" max="5122" width="14.375" style="989" bestFit="1" customWidth="1"/>
    <col min="5123" max="5123" width="18.5" style="989" bestFit="1" customWidth="1"/>
    <col min="5124" max="5124" width="13.125" style="989" bestFit="1" customWidth="1"/>
    <col min="5125" max="5125" width="46.5" style="989" customWidth="1"/>
    <col min="5126" max="5126" width="5.75" style="989" bestFit="1" customWidth="1"/>
    <col min="5127" max="5127" width="13.125" style="989" customWidth="1"/>
    <col min="5128" max="5128" width="13.125" style="989" bestFit="1" customWidth="1"/>
    <col min="5129" max="5129" width="9" style="989" bestFit="1" customWidth="1"/>
    <col min="5130" max="5130" width="34.25" style="989" customWidth="1"/>
    <col min="5131" max="5131" width="16.125" style="989" customWidth="1"/>
    <col min="5132" max="5132" width="19.125" style="989" bestFit="1" customWidth="1"/>
    <col min="5133" max="5133" width="16.75" style="989" customWidth="1"/>
    <col min="5134" max="5134" width="5.375" style="989" bestFit="1" customWidth="1"/>
    <col min="5135" max="5135" width="18.875" style="989" customWidth="1"/>
    <col min="5136" max="5136" width="20.5" style="989" customWidth="1"/>
    <col min="5137" max="5137" width="22.375" style="989" customWidth="1"/>
    <col min="5138" max="5138" width="14.75" style="989" customWidth="1"/>
    <col min="5139" max="5376" width="12.75" style="989"/>
    <col min="5377" max="5377" width="3.75" style="989" customWidth="1"/>
    <col min="5378" max="5378" width="14.375" style="989" bestFit="1" customWidth="1"/>
    <col min="5379" max="5379" width="18.5" style="989" bestFit="1" customWidth="1"/>
    <col min="5380" max="5380" width="13.125" style="989" bestFit="1" customWidth="1"/>
    <col min="5381" max="5381" width="46.5" style="989" customWidth="1"/>
    <col min="5382" max="5382" width="5.75" style="989" bestFit="1" customWidth="1"/>
    <col min="5383" max="5383" width="13.125" style="989" customWidth="1"/>
    <col min="5384" max="5384" width="13.125" style="989" bestFit="1" customWidth="1"/>
    <col min="5385" max="5385" width="9" style="989" bestFit="1" customWidth="1"/>
    <col min="5386" max="5386" width="34.25" style="989" customWidth="1"/>
    <col min="5387" max="5387" width="16.125" style="989" customWidth="1"/>
    <col min="5388" max="5388" width="19.125" style="989" bestFit="1" customWidth="1"/>
    <col min="5389" max="5389" width="16.75" style="989" customWidth="1"/>
    <col min="5390" max="5390" width="5.375" style="989" bestFit="1" customWidth="1"/>
    <col min="5391" max="5391" width="18.875" style="989" customWidth="1"/>
    <col min="5392" max="5392" width="20.5" style="989" customWidth="1"/>
    <col min="5393" max="5393" width="22.375" style="989" customWidth="1"/>
    <col min="5394" max="5394" width="14.75" style="989" customWidth="1"/>
    <col min="5395" max="5632" width="12.75" style="989"/>
    <col min="5633" max="5633" width="3.75" style="989" customWidth="1"/>
    <col min="5634" max="5634" width="14.375" style="989" bestFit="1" customWidth="1"/>
    <col min="5635" max="5635" width="18.5" style="989" bestFit="1" customWidth="1"/>
    <col min="5636" max="5636" width="13.125" style="989" bestFit="1" customWidth="1"/>
    <col min="5637" max="5637" width="46.5" style="989" customWidth="1"/>
    <col min="5638" max="5638" width="5.75" style="989" bestFit="1" customWidth="1"/>
    <col min="5639" max="5639" width="13.125" style="989" customWidth="1"/>
    <col min="5640" max="5640" width="13.125" style="989" bestFit="1" customWidth="1"/>
    <col min="5641" max="5641" width="9" style="989" bestFit="1" customWidth="1"/>
    <col min="5642" max="5642" width="34.25" style="989" customWidth="1"/>
    <col min="5643" max="5643" width="16.125" style="989" customWidth="1"/>
    <col min="5644" max="5644" width="19.125" style="989" bestFit="1" customWidth="1"/>
    <col min="5645" max="5645" width="16.75" style="989" customWidth="1"/>
    <col min="5646" max="5646" width="5.375" style="989" bestFit="1" customWidth="1"/>
    <col min="5647" max="5647" width="18.875" style="989" customWidth="1"/>
    <col min="5648" max="5648" width="20.5" style="989" customWidth="1"/>
    <col min="5649" max="5649" width="22.375" style="989" customWidth="1"/>
    <col min="5650" max="5650" width="14.75" style="989" customWidth="1"/>
    <col min="5651" max="5888" width="12.75" style="989"/>
    <col min="5889" max="5889" width="3.75" style="989" customWidth="1"/>
    <col min="5890" max="5890" width="14.375" style="989" bestFit="1" customWidth="1"/>
    <col min="5891" max="5891" width="18.5" style="989" bestFit="1" customWidth="1"/>
    <col min="5892" max="5892" width="13.125" style="989" bestFit="1" customWidth="1"/>
    <col min="5893" max="5893" width="46.5" style="989" customWidth="1"/>
    <col min="5894" max="5894" width="5.75" style="989" bestFit="1" customWidth="1"/>
    <col min="5895" max="5895" width="13.125" style="989" customWidth="1"/>
    <col min="5896" max="5896" width="13.125" style="989" bestFit="1" customWidth="1"/>
    <col min="5897" max="5897" width="9" style="989" bestFit="1" customWidth="1"/>
    <col min="5898" max="5898" width="34.25" style="989" customWidth="1"/>
    <col min="5899" max="5899" width="16.125" style="989" customWidth="1"/>
    <col min="5900" max="5900" width="19.125" style="989" bestFit="1" customWidth="1"/>
    <col min="5901" max="5901" width="16.75" style="989" customWidth="1"/>
    <col min="5902" max="5902" width="5.375" style="989" bestFit="1" customWidth="1"/>
    <col min="5903" max="5903" width="18.875" style="989" customWidth="1"/>
    <col min="5904" max="5904" width="20.5" style="989" customWidth="1"/>
    <col min="5905" max="5905" width="22.375" style="989" customWidth="1"/>
    <col min="5906" max="5906" width="14.75" style="989" customWidth="1"/>
    <col min="5907" max="6144" width="12.75" style="989"/>
    <col min="6145" max="6145" width="3.75" style="989" customWidth="1"/>
    <col min="6146" max="6146" width="14.375" style="989" bestFit="1" customWidth="1"/>
    <col min="6147" max="6147" width="18.5" style="989" bestFit="1" customWidth="1"/>
    <col min="6148" max="6148" width="13.125" style="989" bestFit="1" customWidth="1"/>
    <col min="6149" max="6149" width="46.5" style="989" customWidth="1"/>
    <col min="6150" max="6150" width="5.75" style="989" bestFit="1" customWidth="1"/>
    <col min="6151" max="6151" width="13.125" style="989" customWidth="1"/>
    <col min="6152" max="6152" width="13.125" style="989" bestFit="1" customWidth="1"/>
    <col min="6153" max="6153" width="9" style="989" bestFit="1" customWidth="1"/>
    <col min="6154" max="6154" width="34.25" style="989" customWidth="1"/>
    <col min="6155" max="6155" width="16.125" style="989" customWidth="1"/>
    <col min="6156" max="6156" width="19.125" style="989" bestFit="1" customWidth="1"/>
    <col min="6157" max="6157" width="16.75" style="989" customWidth="1"/>
    <col min="6158" max="6158" width="5.375" style="989" bestFit="1" customWidth="1"/>
    <col min="6159" max="6159" width="18.875" style="989" customWidth="1"/>
    <col min="6160" max="6160" width="20.5" style="989" customWidth="1"/>
    <col min="6161" max="6161" width="22.375" style="989" customWidth="1"/>
    <col min="6162" max="6162" width="14.75" style="989" customWidth="1"/>
    <col min="6163" max="6400" width="12.75" style="989"/>
    <col min="6401" max="6401" width="3.75" style="989" customWidth="1"/>
    <col min="6402" max="6402" width="14.375" style="989" bestFit="1" customWidth="1"/>
    <col min="6403" max="6403" width="18.5" style="989" bestFit="1" customWidth="1"/>
    <col min="6404" max="6404" width="13.125" style="989" bestFit="1" customWidth="1"/>
    <col min="6405" max="6405" width="46.5" style="989" customWidth="1"/>
    <col min="6406" max="6406" width="5.75" style="989" bestFit="1" customWidth="1"/>
    <col min="6407" max="6407" width="13.125" style="989" customWidth="1"/>
    <col min="6408" max="6408" width="13.125" style="989" bestFit="1" customWidth="1"/>
    <col min="6409" max="6409" width="9" style="989" bestFit="1" customWidth="1"/>
    <col min="6410" max="6410" width="34.25" style="989" customWidth="1"/>
    <col min="6411" max="6411" width="16.125" style="989" customWidth="1"/>
    <col min="6412" max="6412" width="19.125" style="989" bestFit="1" customWidth="1"/>
    <col min="6413" max="6413" width="16.75" style="989" customWidth="1"/>
    <col min="6414" max="6414" width="5.375" style="989" bestFit="1" customWidth="1"/>
    <col min="6415" max="6415" width="18.875" style="989" customWidth="1"/>
    <col min="6416" max="6416" width="20.5" style="989" customWidth="1"/>
    <col min="6417" max="6417" width="22.375" style="989" customWidth="1"/>
    <col min="6418" max="6418" width="14.75" style="989" customWidth="1"/>
    <col min="6419" max="6656" width="12.75" style="989"/>
    <col min="6657" max="6657" width="3.75" style="989" customWidth="1"/>
    <col min="6658" max="6658" width="14.375" style="989" bestFit="1" customWidth="1"/>
    <col min="6659" max="6659" width="18.5" style="989" bestFit="1" customWidth="1"/>
    <col min="6660" max="6660" width="13.125" style="989" bestFit="1" customWidth="1"/>
    <col min="6661" max="6661" width="46.5" style="989" customWidth="1"/>
    <col min="6662" max="6662" width="5.75" style="989" bestFit="1" customWidth="1"/>
    <col min="6663" max="6663" width="13.125" style="989" customWidth="1"/>
    <col min="6664" max="6664" width="13.125" style="989" bestFit="1" customWidth="1"/>
    <col min="6665" max="6665" width="9" style="989" bestFit="1" customWidth="1"/>
    <col min="6666" max="6666" width="34.25" style="989" customWidth="1"/>
    <col min="6667" max="6667" width="16.125" style="989" customWidth="1"/>
    <col min="6668" max="6668" width="19.125" style="989" bestFit="1" customWidth="1"/>
    <col min="6669" max="6669" width="16.75" style="989" customWidth="1"/>
    <col min="6670" max="6670" width="5.375" style="989" bestFit="1" customWidth="1"/>
    <col min="6671" max="6671" width="18.875" style="989" customWidth="1"/>
    <col min="6672" max="6672" width="20.5" style="989" customWidth="1"/>
    <col min="6673" max="6673" width="22.375" style="989" customWidth="1"/>
    <col min="6674" max="6674" width="14.75" style="989" customWidth="1"/>
    <col min="6675" max="6912" width="12.75" style="989"/>
    <col min="6913" max="6913" width="3.75" style="989" customWidth="1"/>
    <col min="6914" max="6914" width="14.375" style="989" bestFit="1" customWidth="1"/>
    <col min="6915" max="6915" width="18.5" style="989" bestFit="1" customWidth="1"/>
    <col min="6916" max="6916" width="13.125" style="989" bestFit="1" customWidth="1"/>
    <col min="6917" max="6917" width="46.5" style="989" customWidth="1"/>
    <col min="6918" max="6918" width="5.75" style="989" bestFit="1" customWidth="1"/>
    <col min="6919" max="6919" width="13.125" style="989" customWidth="1"/>
    <col min="6920" max="6920" width="13.125" style="989" bestFit="1" customWidth="1"/>
    <col min="6921" max="6921" width="9" style="989" bestFit="1" customWidth="1"/>
    <col min="6922" max="6922" width="34.25" style="989" customWidth="1"/>
    <col min="6923" max="6923" width="16.125" style="989" customWidth="1"/>
    <col min="6924" max="6924" width="19.125" style="989" bestFit="1" customWidth="1"/>
    <col min="6925" max="6925" width="16.75" style="989" customWidth="1"/>
    <col min="6926" max="6926" width="5.375" style="989" bestFit="1" customWidth="1"/>
    <col min="6927" max="6927" width="18.875" style="989" customWidth="1"/>
    <col min="6928" max="6928" width="20.5" style="989" customWidth="1"/>
    <col min="6929" max="6929" width="22.375" style="989" customWidth="1"/>
    <col min="6930" max="6930" width="14.75" style="989" customWidth="1"/>
    <col min="6931" max="7168" width="12.75" style="989"/>
    <col min="7169" max="7169" width="3.75" style="989" customWidth="1"/>
    <col min="7170" max="7170" width="14.375" style="989" bestFit="1" customWidth="1"/>
    <col min="7171" max="7171" width="18.5" style="989" bestFit="1" customWidth="1"/>
    <col min="7172" max="7172" width="13.125" style="989" bestFit="1" customWidth="1"/>
    <col min="7173" max="7173" width="46.5" style="989" customWidth="1"/>
    <col min="7174" max="7174" width="5.75" style="989" bestFit="1" customWidth="1"/>
    <col min="7175" max="7175" width="13.125" style="989" customWidth="1"/>
    <col min="7176" max="7176" width="13.125" style="989" bestFit="1" customWidth="1"/>
    <col min="7177" max="7177" width="9" style="989" bestFit="1" customWidth="1"/>
    <col min="7178" max="7178" width="34.25" style="989" customWidth="1"/>
    <col min="7179" max="7179" width="16.125" style="989" customWidth="1"/>
    <col min="7180" max="7180" width="19.125" style="989" bestFit="1" customWidth="1"/>
    <col min="7181" max="7181" width="16.75" style="989" customWidth="1"/>
    <col min="7182" max="7182" width="5.375" style="989" bestFit="1" customWidth="1"/>
    <col min="7183" max="7183" width="18.875" style="989" customWidth="1"/>
    <col min="7184" max="7184" width="20.5" style="989" customWidth="1"/>
    <col min="7185" max="7185" width="22.375" style="989" customWidth="1"/>
    <col min="7186" max="7186" width="14.75" style="989" customWidth="1"/>
    <col min="7187" max="7424" width="12.75" style="989"/>
    <col min="7425" max="7425" width="3.75" style="989" customWidth="1"/>
    <col min="7426" max="7426" width="14.375" style="989" bestFit="1" customWidth="1"/>
    <col min="7427" max="7427" width="18.5" style="989" bestFit="1" customWidth="1"/>
    <col min="7428" max="7428" width="13.125" style="989" bestFit="1" customWidth="1"/>
    <col min="7429" max="7429" width="46.5" style="989" customWidth="1"/>
    <col min="7430" max="7430" width="5.75" style="989" bestFit="1" customWidth="1"/>
    <col min="7431" max="7431" width="13.125" style="989" customWidth="1"/>
    <col min="7432" max="7432" width="13.125" style="989" bestFit="1" customWidth="1"/>
    <col min="7433" max="7433" width="9" style="989" bestFit="1" customWidth="1"/>
    <col min="7434" max="7434" width="34.25" style="989" customWidth="1"/>
    <col min="7435" max="7435" width="16.125" style="989" customWidth="1"/>
    <col min="7436" max="7436" width="19.125" style="989" bestFit="1" customWidth="1"/>
    <col min="7437" max="7437" width="16.75" style="989" customWidth="1"/>
    <col min="7438" max="7438" width="5.375" style="989" bestFit="1" customWidth="1"/>
    <col min="7439" max="7439" width="18.875" style="989" customWidth="1"/>
    <col min="7440" max="7440" width="20.5" style="989" customWidth="1"/>
    <col min="7441" max="7441" width="22.375" style="989" customWidth="1"/>
    <col min="7442" max="7442" width="14.75" style="989" customWidth="1"/>
    <col min="7443" max="7680" width="12.75" style="989"/>
    <col min="7681" max="7681" width="3.75" style="989" customWidth="1"/>
    <col min="7682" max="7682" width="14.375" style="989" bestFit="1" customWidth="1"/>
    <col min="7683" max="7683" width="18.5" style="989" bestFit="1" customWidth="1"/>
    <col min="7684" max="7684" width="13.125" style="989" bestFit="1" customWidth="1"/>
    <col min="7685" max="7685" width="46.5" style="989" customWidth="1"/>
    <col min="7686" max="7686" width="5.75" style="989" bestFit="1" customWidth="1"/>
    <col min="7687" max="7687" width="13.125" style="989" customWidth="1"/>
    <col min="7688" max="7688" width="13.125" style="989" bestFit="1" customWidth="1"/>
    <col min="7689" max="7689" width="9" style="989" bestFit="1" customWidth="1"/>
    <col min="7690" max="7690" width="34.25" style="989" customWidth="1"/>
    <col min="7691" max="7691" width="16.125" style="989" customWidth="1"/>
    <col min="7692" max="7692" width="19.125" style="989" bestFit="1" customWidth="1"/>
    <col min="7693" max="7693" width="16.75" style="989" customWidth="1"/>
    <col min="7694" max="7694" width="5.375" style="989" bestFit="1" customWidth="1"/>
    <col min="7695" max="7695" width="18.875" style="989" customWidth="1"/>
    <col min="7696" max="7696" width="20.5" style="989" customWidth="1"/>
    <col min="7697" max="7697" width="22.375" style="989" customWidth="1"/>
    <col min="7698" max="7698" width="14.75" style="989" customWidth="1"/>
    <col min="7699" max="7936" width="12.75" style="989"/>
    <col min="7937" max="7937" width="3.75" style="989" customWidth="1"/>
    <col min="7938" max="7938" width="14.375" style="989" bestFit="1" customWidth="1"/>
    <col min="7939" max="7939" width="18.5" style="989" bestFit="1" customWidth="1"/>
    <col min="7940" max="7940" width="13.125" style="989" bestFit="1" customWidth="1"/>
    <col min="7941" max="7941" width="46.5" style="989" customWidth="1"/>
    <col min="7942" max="7942" width="5.75" style="989" bestFit="1" customWidth="1"/>
    <col min="7943" max="7943" width="13.125" style="989" customWidth="1"/>
    <col min="7944" max="7944" width="13.125" style="989" bestFit="1" customWidth="1"/>
    <col min="7945" max="7945" width="9" style="989" bestFit="1" customWidth="1"/>
    <col min="7946" max="7946" width="34.25" style="989" customWidth="1"/>
    <col min="7947" max="7947" width="16.125" style="989" customWidth="1"/>
    <col min="7948" max="7948" width="19.125" style="989" bestFit="1" customWidth="1"/>
    <col min="7949" max="7949" width="16.75" style="989" customWidth="1"/>
    <col min="7950" max="7950" width="5.375" style="989" bestFit="1" customWidth="1"/>
    <col min="7951" max="7951" width="18.875" style="989" customWidth="1"/>
    <col min="7952" max="7952" width="20.5" style="989" customWidth="1"/>
    <col min="7953" max="7953" width="22.375" style="989" customWidth="1"/>
    <col min="7954" max="7954" width="14.75" style="989" customWidth="1"/>
    <col min="7955" max="8192" width="12.75" style="989"/>
    <col min="8193" max="8193" width="3.75" style="989" customWidth="1"/>
    <col min="8194" max="8194" width="14.375" style="989" bestFit="1" customWidth="1"/>
    <col min="8195" max="8195" width="18.5" style="989" bestFit="1" customWidth="1"/>
    <col min="8196" max="8196" width="13.125" style="989" bestFit="1" customWidth="1"/>
    <col min="8197" max="8197" width="46.5" style="989" customWidth="1"/>
    <col min="8198" max="8198" width="5.75" style="989" bestFit="1" customWidth="1"/>
    <col min="8199" max="8199" width="13.125" style="989" customWidth="1"/>
    <col min="8200" max="8200" width="13.125" style="989" bestFit="1" customWidth="1"/>
    <col min="8201" max="8201" width="9" style="989" bestFit="1" customWidth="1"/>
    <col min="8202" max="8202" width="34.25" style="989" customWidth="1"/>
    <col min="8203" max="8203" width="16.125" style="989" customWidth="1"/>
    <col min="8204" max="8204" width="19.125" style="989" bestFit="1" customWidth="1"/>
    <col min="8205" max="8205" width="16.75" style="989" customWidth="1"/>
    <col min="8206" max="8206" width="5.375" style="989" bestFit="1" customWidth="1"/>
    <col min="8207" max="8207" width="18.875" style="989" customWidth="1"/>
    <col min="8208" max="8208" width="20.5" style="989" customWidth="1"/>
    <col min="8209" max="8209" width="22.375" style="989" customWidth="1"/>
    <col min="8210" max="8210" width="14.75" style="989" customWidth="1"/>
    <col min="8211" max="8448" width="12.75" style="989"/>
    <col min="8449" max="8449" width="3.75" style="989" customWidth="1"/>
    <col min="8450" max="8450" width="14.375" style="989" bestFit="1" customWidth="1"/>
    <col min="8451" max="8451" width="18.5" style="989" bestFit="1" customWidth="1"/>
    <col min="8452" max="8452" width="13.125" style="989" bestFit="1" customWidth="1"/>
    <col min="8453" max="8453" width="46.5" style="989" customWidth="1"/>
    <col min="8454" max="8454" width="5.75" style="989" bestFit="1" customWidth="1"/>
    <col min="8455" max="8455" width="13.125" style="989" customWidth="1"/>
    <col min="8456" max="8456" width="13.125" style="989" bestFit="1" customWidth="1"/>
    <col min="8457" max="8457" width="9" style="989" bestFit="1" customWidth="1"/>
    <col min="8458" max="8458" width="34.25" style="989" customWidth="1"/>
    <col min="8459" max="8459" width="16.125" style="989" customWidth="1"/>
    <col min="8460" max="8460" width="19.125" style="989" bestFit="1" customWidth="1"/>
    <col min="8461" max="8461" width="16.75" style="989" customWidth="1"/>
    <col min="8462" max="8462" width="5.375" style="989" bestFit="1" customWidth="1"/>
    <col min="8463" max="8463" width="18.875" style="989" customWidth="1"/>
    <col min="8464" max="8464" width="20.5" style="989" customWidth="1"/>
    <col min="8465" max="8465" width="22.375" style="989" customWidth="1"/>
    <col min="8466" max="8466" width="14.75" style="989" customWidth="1"/>
    <col min="8467" max="8704" width="12.75" style="989"/>
    <col min="8705" max="8705" width="3.75" style="989" customWidth="1"/>
    <col min="8706" max="8706" width="14.375" style="989" bestFit="1" customWidth="1"/>
    <col min="8707" max="8707" width="18.5" style="989" bestFit="1" customWidth="1"/>
    <col min="8708" max="8708" width="13.125" style="989" bestFit="1" customWidth="1"/>
    <col min="8709" max="8709" width="46.5" style="989" customWidth="1"/>
    <col min="8710" max="8710" width="5.75" style="989" bestFit="1" customWidth="1"/>
    <col min="8711" max="8711" width="13.125" style="989" customWidth="1"/>
    <col min="8712" max="8712" width="13.125" style="989" bestFit="1" customWidth="1"/>
    <col min="8713" max="8713" width="9" style="989" bestFit="1" customWidth="1"/>
    <col min="8714" max="8714" width="34.25" style="989" customWidth="1"/>
    <col min="8715" max="8715" width="16.125" style="989" customWidth="1"/>
    <col min="8716" max="8716" width="19.125" style="989" bestFit="1" customWidth="1"/>
    <col min="8717" max="8717" width="16.75" style="989" customWidth="1"/>
    <col min="8718" max="8718" width="5.375" style="989" bestFit="1" customWidth="1"/>
    <col min="8719" max="8719" width="18.875" style="989" customWidth="1"/>
    <col min="8720" max="8720" width="20.5" style="989" customWidth="1"/>
    <col min="8721" max="8721" width="22.375" style="989" customWidth="1"/>
    <col min="8722" max="8722" width="14.75" style="989" customWidth="1"/>
    <col min="8723" max="8960" width="12.75" style="989"/>
    <col min="8961" max="8961" width="3.75" style="989" customWidth="1"/>
    <col min="8962" max="8962" width="14.375" style="989" bestFit="1" customWidth="1"/>
    <col min="8963" max="8963" width="18.5" style="989" bestFit="1" customWidth="1"/>
    <col min="8964" max="8964" width="13.125" style="989" bestFit="1" customWidth="1"/>
    <col min="8965" max="8965" width="46.5" style="989" customWidth="1"/>
    <col min="8966" max="8966" width="5.75" style="989" bestFit="1" customWidth="1"/>
    <col min="8967" max="8967" width="13.125" style="989" customWidth="1"/>
    <col min="8968" max="8968" width="13.125" style="989" bestFit="1" customWidth="1"/>
    <col min="8969" max="8969" width="9" style="989" bestFit="1" customWidth="1"/>
    <col min="8970" max="8970" width="34.25" style="989" customWidth="1"/>
    <col min="8971" max="8971" width="16.125" style="989" customWidth="1"/>
    <col min="8972" max="8972" width="19.125" style="989" bestFit="1" customWidth="1"/>
    <col min="8973" max="8973" width="16.75" style="989" customWidth="1"/>
    <col min="8974" max="8974" width="5.375" style="989" bestFit="1" customWidth="1"/>
    <col min="8975" max="8975" width="18.875" style="989" customWidth="1"/>
    <col min="8976" max="8976" width="20.5" style="989" customWidth="1"/>
    <col min="8977" max="8977" width="22.375" style="989" customWidth="1"/>
    <col min="8978" max="8978" width="14.75" style="989" customWidth="1"/>
    <col min="8979" max="9216" width="12.75" style="989"/>
    <col min="9217" max="9217" width="3.75" style="989" customWidth="1"/>
    <col min="9218" max="9218" width="14.375" style="989" bestFit="1" customWidth="1"/>
    <col min="9219" max="9219" width="18.5" style="989" bestFit="1" customWidth="1"/>
    <col min="9220" max="9220" width="13.125" style="989" bestFit="1" customWidth="1"/>
    <col min="9221" max="9221" width="46.5" style="989" customWidth="1"/>
    <col min="9222" max="9222" width="5.75" style="989" bestFit="1" customWidth="1"/>
    <col min="9223" max="9223" width="13.125" style="989" customWidth="1"/>
    <col min="9224" max="9224" width="13.125" style="989" bestFit="1" customWidth="1"/>
    <col min="9225" max="9225" width="9" style="989" bestFit="1" customWidth="1"/>
    <col min="9226" max="9226" width="34.25" style="989" customWidth="1"/>
    <col min="9227" max="9227" width="16.125" style="989" customWidth="1"/>
    <col min="9228" max="9228" width="19.125" style="989" bestFit="1" customWidth="1"/>
    <col min="9229" max="9229" width="16.75" style="989" customWidth="1"/>
    <col min="9230" max="9230" width="5.375" style="989" bestFit="1" customWidth="1"/>
    <col min="9231" max="9231" width="18.875" style="989" customWidth="1"/>
    <col min="9232" max="9232" width="20.5" style="989" customWidth="1"/>
    <col min="9233" max="9233" width="22.375" style="989" customWidth="1"/>
    <col min="9234" max="9234" width="14.75" style="989" customWidth="1"/>
    <col min="9235" max="9472" width="12.75" style="989"/>
    <col min="9473" max="9473" width="3.75" style="989" customWidth="1"/>
    <col min="9474" max="9474" width="14.375" style="989" bestFit="1" customWidth="1"/>
    <col min="9475" max="9475" width="18.5" style="989" bestFit="1" customWidth="1"/>
    <col min="9476" max="9476" width="13.125" style="989" bestFit="1" customWidth="1"/>
    <col min="9477" max="9477" width="46.5" style="989" customWidth="1"/>
    <col min="9478" max="9478" width="5.75" style="989" bestFit="1" customWidth="1"/>
    <col min="9479" max="9479" width="13.125" style="989" customWidth="1"/>
    <col min="9480" max="9480" width="13.125" style="989" bestFit="1" customWidth="1"/>
    <col min="9481" max="9481" width="9" style="989" bestFit="1" customWidth="1"/>
    <col min="9482" max="9482" width="34.25" style="989" customWidth="1"/>
    <col min="9483" max="9483" width="16.125" style="989" customWidth="1"/>
    <col min="9484" max="9484" width="19.125" style="989" bestFit="1" customWidth="1"/>
    <col min="9485" max="9485" width="16.75" style="989" customWidth="1"/>
    <col min="9486" max="9486" width="5.375" style="989" bestFit="1" customWidth="1"/>
    <col min="9487" max="9487" width="18.875" style="989" customWidth="1"/>
    <col min="9488" max="9488" width="20.5" style="989" customWidth="1"/>
    <col min="9489" max="9489" width="22.375" style="989" customWidth="1"/>
    <col min="9490" max="9490" width="14.75" style="989" customWidth="1"/>
    <col min="9491" max="9728" width="12.75" style="989"/>
    <col min="9729" max="9729" width="3.75" style="989" customWidth="1"/>
    <col min="9730" max="9730" width="14.375" style="989" bestFit="1" customWidth="1"/>
    <col min="9731" max="9731" width="18.5" style="989" bestFit="1" customWidth="1"/>
    <col min="9732" max="9732" width="13.125" style="989" bestFit="1" customWidth="1"/>
    <col min="9733" max="9733" width="46.5" style="989" customWidth="1"/>
    <col min="9734" max="9734" width="5.75" style="989" bestFit="1" customWidth="1"/>
    <col min="9735" max="9735" width="13.125" style="989" customWidth="1"/>
    <col min="9736" max="9736" width="13.125" style="989" bestFit="1" customWidth="1"/>
    <col min="9737" max="9737" width="9" style="989" bestFit="1" customWidth="1"/>
    <col min="9738" max="9738" width="34.25" style="989" customWidth="1"/>
    <col min="9739" max="9739" width="16.125" style="989" customWidth="1"/>
    <col min="9740" max="9740" width="19.125" style="989" bestFit="1" customWidth="1"/>
    <col min="9741" max="9741" width="16.75" style="989" customWidth="1"/>
    <col min="9742" max="9742" width="5.375" style="989" bestFit="1" customWidth="1"/>
    <col min="9743" max="9743" width="18.875" style="989" customWidth="1"/>
    <col min="9744" max="9744" width="20.5" style="989" customWidth="1"/>
    <col min="9745" max="9745" width="22.375" style="989" customWidth="1"/>
    <col min="9746" max="9746" width="14.75" style="989" customWidth="1"/>
    <col min="9747" max="9984" width="12.75" style="989"/>
    <col min="9985" max="9985" width="3.75" style="989" customWidth="1"/>
    <col min="9986" max="9986" width="14.375" style="989" bestFit="1" customWidth="1"/>
    <col min="9987" max="9987" width="18.5" style="989" bestFit="1" customWidth="1"/>
    <col min="9988" max="9988" width="13.125" style="989" bestFit="1" customWidth="1"/>
    <col min="9989" max="9989" width="46.5" style="989" customWidth="1"/>
    <col min="9990" max="9990" width="5.75" style="989" bestFit="1" customWidth="1"/>
    <col min="9991" max="9991" width="13.125" style="989" customWidth="1"/>
    <col min="9992" max="9992" width="13.125" style="989" bestFit="1" customWidth="1"/>
    <col min="9993" max="9993" width="9" style="989" bestFit="1" customWidth="1"/>
    <col min="9994" max="9994" width="34.25" style="989" customWidth="1"/>
    <col min="9995" max="9995" width="16.125" style="989" customWidth="1"/>
    <col min="9996" max="9996" width="19.125" style="989" bestFit="1" customWidth="1"/>
    <col min="9997" max="9997" width="16.75" style="989" customWidth="1"/>
    <col min="9998" max="9998" width="5.375" style="989" bestFit="1" customWidth="1"/>
    <col min="9999" max="9999" width="18.875" style="989" customWidth="1"/>
    <col min="10000" max="10000" width="20.5" style="989" customWidth="1"/>
    <col min="10001" max="10001" width="22.375" style="989" customWidth="1"/>
    <col min="10002" max="10002" width="14.75" style="989" customWidth="1"/>
    <col min="10003" max="10240" width="12.75" style="989"/>
    <col min="10241" max="10241" width="3.75" style="989" customWidth="1"/>
    <col min="10242" max="10242" width="14.375" style="989" bestFit="1" customWidth="1"/>
    <col min="10243" max="10243" width="18.5" style="989" bestFit="1" customWidth="1"/>
    <col min="10244" max="10244" width="13.125" style="989" bestFit="1" customWidth="1"/>
    <col min="10245" max="10245" width="46.5" style="989" customWidth="1"/>
    <col min="10246" max="10246" width="5.75" style="989" bestFit="1" customWidth="1"/>
    <col min="10247" max="10247" width="13.125" style="989" customWidth="1"/>
    <col min="10248" max="10248" width="13.125" style="989" bestFit="1" customWidth="1"/>
    <col min="10249" max="10249" width="9" style="989" bestFit="1" customWidth="1"/>
    <col min="10250" max="10250" width="34.25" style="989" customWidth="1"/>
    <col min="10251" max="10251" width="16.125" style="989" customWidth="1"/>
    <col min="10252" max="10252" width="19.125" style="989" bestFit="1" customWidth="1"/>
    <col min="10253" max="10253" width="16.75" style="989" customWidth="1"/>
    <col min="10254" max="10254" width="5.375" style="989" bestFit="1" customWidth="1"/>
    <col min="10255" max="10255" width="18.875" style="989" customWidth="1"/>
    <col min="10256" max="10256" width="20.5" style="989" customWidth="1"/>
    <col min="10257" max="10257" width="22.375" style="989" customWidth="1"/>
    <col min="10258" max="10258" width="14.75" style="989" customWidth="1"/>
    <col min="10259" max="10496" width="12.75" style="989"/>
    <col min="10497" max="10497" width="3.75" style="989" customWidth="1"/>
    <col min="10498" max="10498" width="14.375" style="989" bestFit="1" customWidth="1"/>
    <col min="10499" max="10499" width="18.5" style="989" bestFit="1" customWidth="1"/>
    <col min="10500" max="10500" width="13.125" style="989" bestFit="1" customWidth="1"/>
    <col min="10501" max="10501" width="46.5" style="989" customWidth="1"/>
    <col min="10502" max="10502" width="5.75" style="989" bestFit="1" customWidth="1"/>
    <col min="10503" max="10503" width="13.125" style="989" customWidth="1"/>
    <col min="10504" max="10504" width="13.125" style="989" bestFit="1" customWidth="1"/>
    <col min="10505" max="10505" width="9" style="989" bestFit="1" customWidth="1"/>
    <col min="10506" max="10506" width="34.25" style="989" customWidth="1"/>
    <col min="10507" max="10507" width="16.125" style="989" customWidth="1"/>
    <col min="10508" max="10508" width="19.125" style="989" bestFit="1" customWidth="1"/>
    <col min="10509" max="10509" width="16.75" style="989" customWidth="1"/>
    <col min="10510" max="10510" width="5.375" style="989" bestFit="1" customWidth="1"/>
    <col min="10511" max="10511" width="18.875" style="989" customWidth="1"/>
    <col min="10512" max="10512" width="20.5" style="989" customWidth="1"/>
    <col min="10513" max="10513" width="22.375" style="989" customWidth="1"/>
    <col min="10514" max="10514" width="14.75" style="989" customWidth="1"/>
    <col min="10515" max="10752" width="12.75" style="989"/>
    <col min="10753" max="10753" width="3.75" style="989" customWidth="1"/>
    <col min="10754" max="10754" width="14.375" style="989" bestFit="1" customWidth="1"/>
    <col min="10755" max="10755" width="18.5" style="989" bestFit="1" customWidth="1"/>
    <col min="10756" max="10756" width="13.125" style="989" bestFit="1" customWidth="1"/>
    <col min="10757" max="10757" width="46.5" style="989" customWidth="1"/>
    <col min="10758" max="10758" width="5.75" style="989" bestFit="1" customWidth="1"/>
    <col min="10759" max="10759" width="13.125" style="989" customWidth="1"/>
    <col min="10760" max="10760" width="13.125" style="989" bestFit="1" customWidth="1"/>
    <col min="10761" max="10761" width="9" style="989" bestFit="1" customWidth="1"/>
    <col min="10762" max="10762" width="34.25" style="989" customWidth="1"/>
    <col min="10763" max="10763" width="16.125" style="989" customWidth="1"/>
    <col min="10764" max="10764" width="19.125" style="989" bestFit="1" customWidth="1"/>
    <col min="10765" max="10765" width="16.75" style="989" customWidth="1"/>
    <col min="10766" max="10766" width="5.375" style="989" bestFit="1" customWidth="1"/>
    <col min="10767" max="10767" width="18.875" style="989" customWidth="1"/>
    <col min="10768" max="10768" width="20.5" style="989" customWidth="1"/>
    <col min="10769" max="10769" width="22.375" style="989" customWidth="1"/>
    <col min="10770" max="10770" width="14.75" style="989" customWidth="1"/>
    <col min="10771" max="11008" width="12.75" style="989"/>
    <col min="11009" max="11009" width="3.75" style="989" customWidth="1"/>
    <col min="11010" max="11010" width="14.375" style="989" bestFit="1" customWidth="1"/>
    <col min="11011" max="11011" width="18.5" style="989" bestFit="1" customWidth="1"/>
    <col min="11012" max="11012" width="13.125" style="989" bestFit="1" customWidth="1"/>
    <col min="11013" max="11013" width="46.5" style="989" customWidth="1"/>
    <col min="11014" max="11014" width="5.75" style="989" bestFit="1" customWidth="1"/>
    <col min="11015" max="11015" width="13.125" style="989" customWidth="1"/>
    <col min="11016" max="11016" width="13.125" style="989" bestFit="1" customWidth="1"/>
    <col min="11017" max="11017" width="9" style="989" bestFit="1" customWidth="1"/>
    <col min="11018" max="11018" width="34.25" style="989" customWidth="1"/>
    <col min="11019" max="11019" width="16.125" style="989" customWidth="1"/>
    <col min="11020" max="11020" width="19.125" style="989" bestFit="1" customWidth="1"/>
    <col min="11021" max="11021" width="16.75" style="989" customWidth="1"/>
    <col min="11022" max="11022" width="5.375" style="989" bestFit="1" customWidth="1"/>
    <col min="11023" max="11023" width="18.875" style="989" customWidth="1"/>
    <col min="11024" max="11024" width="20.5" style="989" customWidth="1"/>
    <col min="11025" max="11025" width="22.375" style="989" customWidth="1"/>
    <col min="11026" max="11026" width="14.75" style="989" customWidth="1"/>
    <col min="11027" max="11264" width="12.75" style="989"/>
    <col min="11265" max="11265" width="3.75" style="989" customWidth="1"/>
    <col min="11266" max="11266" width="14.375" style="989" bestFit="1" customWidth="1"/>
    <col min="11267" max="11267" width="18.5" style="989" bestFit="1" customWidth="1"/>
    <col min="11268" max="11268" width="13.125" style="989" bestFit="1" customWidth="1"/>
    <col min="11269" max="11269" width="46.5" style="989" customWidth="1"/>
    <col min="11270" max="11270" width="5.75" style="989" bestFit="1" customWidth="1"/>
    <col min="11271" max="11271" width="13.125" style="989" customWidth="1"/>
    <col min="11272" max="11272" width="13.125" style="989" bestFit="1" customWidth="1"/>
    <col min="11273" max="11273" width="9" style="989" bestFit="1" customWidth="1"/>
    <col min="11274" max="11274" width="34.25" style="989" customWidth="1"/>
    <col min="11275" max="11275" width="16.125" style="989" customWidth="1"/>
    <col min="11276" max="11276" width="19.125" style="989" bestFit="1" customWidth="1"/>
    <col min="11277" max="11277" width="16.75" style="989" customWidth="1"/>
    <col min="11278" max="11278" width="5.375" style="989" bestFit="1" customWidth="1"/>
    <col min="11279" max="11279" width="18.875" style="989" customWidth="1"/>
    <col min="11280" max="11280" width="20.5" style="989" customWidth="1"/>
    <col min="11281" max="11281" width="22.375" style="989" customWidth="1"/>
    <col min="11282" max="11282" width="14.75" style="989" customWidth="1"/>
    <col min="11283" max="11520" width="12.75" style="989"/>
    <col min="11521" max="11521" width="3.75" style="989" customWidth="1"/>
    <col min="11522" max="11522" width="14.375" style="989" bestFit="1" customWidth="1"/>
    <col min="11523" max="11523" width="18.5" style="989" bestFit="1" customWidth="1"/>
    <col min="11524" max="11524" width="13.125" style="989" bestFit="1" customWidth="1"/>
    <col min="11525" max="11525" width="46.5" style="989" customWidth="1"/>
    <col min="11526" max="11526" width="5.75" style="989" bestFit="1" customWidth="1"/>
    <col min="11527" max="11527" width="13.125" style="989" customWidth="1"/>
    <col min="11528" max="11528" width="13.125" style="989" bestFit="1" customWidth="1"/>
    <col min="11529" max="11529" width="9" style="989" bestFit="1" customWidth="1"/>
    <col min="11530" max="11530" width="34.25" style="989" customWidth="1"/>
    <col min="11531" max="11531" width="16.125" style="989" customWidth="1"/>
    <col min="11532" max="11532" width="19.125" style="989" bestFit="1" customWidth="1"/>
    <col min="11533" max="11533" width="16.75" style="989" customWidth="1"/>
    <col min="11534" max="11534" width="5.375" style="989" bestFit="1" customWidth="1"/>
    <col min="11535" max="11535" width="18.875" style="989" customWidth="1"/>
    <col min="11536" max="11536" width="20.5" style="989" customWidth="1"/>
    <col min="11537" max="11537" width="22.375" style="989" customWidth="1"/>
    <col min="11538" max="11538" width="14.75" style="989" customWidth="1"/>
    <col min="11539" max="11776" width="12.75" style="989"/>
    <col min="11777" max="11777" width="3.75" style="989" customWidth="1"/>
    <col min="11778" max="11778" width="14.375" style="989" bestFit="1" customWidth="1"/>
    <col min="11779" max="11779" width="18.5" style="989" bestFit="1" customWidth="1"/>
    <col min="11780" max="11780" width="13.125" style="989" bestFit="1" customWidth="1"/>
    <col min="11781" max="11781" width="46.5" style="989" customWidth="1"/>
    <col min="11782" max="11782" width="5.75" style="989" bestFit="1" customWidth="1"/>
    <col min="11783" max="11783" width="13.125" style="989" customWidth="1"/>
    <col min="11784" max="11784" width="13.125" style="989" bestFit="1" customWidth="1"/>
    <col min="11785" max="11785" width="9" style="989" bestFit="1" customWidth="1"/>
    <col min="11786" max="11786" width="34.25" style="989" customWidth="1"/>
    <col min="11787" max="11787" width="16.125" style="989" customWidth="1"/>
    <col min="11788" max="11788" width="19.125" style="989" bestFit="1" customWidth="1"/>
    <col min="11789" max="11789" width="16.75" style="989" customWidth="1"/>
    <col min="11790" max="11790" width="5.375" style="989" bestFit="1" customWidth="1"/>
    <col min="11791" max="11791" width="18.875" style="989" customWidth="1"/>
    <col min="11792" max="11792" width="20.5" style="989" customWidth="1"/>
    <col min="11793" max="11793" width="22.375" style="989" customWidth="1"/>
    <col min="11794" max="11794" width="14.75" style="989" customWidth="1"/>
    <col min="11795" max="12032" width="12.75" style="989"/>
    <col min="12033" max="12033" width="3.75" style="989" customWidth="1"/>
    <col min="12034" max="12034" width="14.375" style="989" bestFit="1" customWidth="1"/>
    <col min="12035" max="12035" width="18.5" style="989" bestFit="1" customWidth="1"/>
    <col min="12036" max="12036" width="13.125" style="989" bestFit="1" customWidth="1"/>
    <col min="12037" max="12037" width="46.5" style="989" customWidth="1"/>
    <col min="12038" max="12038" width="5.75" style="989" bestFit="1" customWidth="1"/>
    <col min="12039" max="12039" width="13.125" style="989" customWidth="1"/>
    <col min="12040" max="12040" width="13.125" style="989" bestFit="1" customWidth="1"/>
    <col min="12041" max="12041" width="9" style="989" bestFit="1" customWidth="1"/>
    <col min="12042" max="12042" width="34.25" style="989" customWidth="1"/>
    <col min="12043" max="12043" width="16.125" style="989" customWidth="1"/>
    <col min="12044" max="12044" width="19.125" style="989" bestFit="1" customWidth="1"/>
    <col min="12045" max="12045" width="16.75" style="989" customWidth="1"/>
    <col min="12046" max="12046" width="5.375" style="989" bestFit="1" customWidth="1"/>
    <col min="12047" max="12047" width="18.875" style="989" customWidth="1"/>
    <col min="12048" max="12048" width="20.5" style="989" customWidth="1"/>
    <col min="12049" max="12049" width="22.375" style="989" customWidth="1"/>
    <col min="12050" max="12050" width="14.75" style="989" customWidth="1"/>
    <col min="12051" max="12288" width="12.75" style="989"/>
    <col min="12289" max="12289" width="3.75" style="989" customWidth="1"/>
    <col min="12290" max="12290" width="14.375" style="989" bestFit="1" customWidth="1"/>
    <col min="12291" max="12291" width="18.5" style="989" bestFit="1" customWidth="1"/>
    <col min="12292" max="12292" width="13.125" style="989" bestFit="1" customWidth="1"/>
    <col min="12293" max="12293" width="46.5" style="989" customWidth="1"/>
    <col min="12294" max="12294" width="5.75" style="989" bestFit="1" customWidth="1"/>
    <col min="12295" max="12295" width="13.125" style="989" customWidth="1"/>
    <col min="12296" max="12296" width="13.125" style="989" bestFit="1" customWidth="1"/>
    <col min="12297" max="12297" width="9" style="989" bestFit="1" customWidth="1"/>
    <col min="12298" max="12298" width="34.25" style="989" customWidth="1"/>
    <col min="12299" max="12299" width="16.125" style="989" customWidth="1"/>
    <col min="12300" max="12300" width="19.125" style="989" bestFit="1" customWidth="1"/>
    <col min="12301" max="12301" width="16.75" style="989" customWidth="1"/>
    <col min="12302" max="12302" width="5.375" style="989" bestFit="1" customWidth="1"/>
    <col min="12303" max="12303" width="18.875" style="989" customWidth="1"/>
    <col min="12304" max="12304" width="20.5" style="989" customWidth="1"/>
    <col min="12305" max="12305" width="22.375" style="989" customWidth="1"/>
    <col min="12306" max="12306" width="14.75" style="989" customWidth="1"/>
    <col min="12307" max="12544" width="12.75" style="989"/>
    <col min="12545" max="12545" width="3.75" style="989" customWidth="1"/>
    <col min="12546" max="12546" width="14.375" style="989" bestFit="1" customWidth="1"/>
    <col min="12547" max="12547" width="18.5" style="989" bestFit="1" customWidth="1"/>
    <col min="12548" max="12548" width="13.125" style="989" bestFit="1" customWidth="1"/>
    <col min="12549" max="12549" width="46.5" style="989" customWidth="1"/>
    <col min="12550" max="12550" width="5.75" style="989" bestFit="1" customWidth="1"/>
    <col min="12551" max="12551" width="13.125" style="989" customWidth="1"/>
    <col min="12552" max="12552" width="13.125" style="989" bestFit="1" customWidth="1"/>
    <col min="12553" max="12553" width="9" style="989" bestFit="1" customWidth="1"/>
    <col min="12554" max="12554" width="34.25" style="989" customWidth="1"/>
    <col min="12555" max="12555" width="16.125" style="989" customWidth="1"/>
    <col min="12556" max="12556" width="19.125" style="989" bestFit="1" customWidth="1"/>
    <col min="12557" max="12557" width="16.75" style="989" customWidth="1"/>
    <col min="12558" max="12558" width="5.375" style="989" bestFit="1" customWidth="1"/>
    <col min="12559" max="12559" width="18.875" style="989" customWidth="1"/>
    <col min="12560" max="12560" width="20.5" style="989" customWidth="1"/>
    <col min="12561" max="12561" width="22.375" style="989" customWidth="1"/>
    <col min="12562" max="12562" width="14.75" style="989" customWidth="1"/>
    <col min="12563" max="12800" width="12.75" style="989"/>
    <col min="12801" max="12801" width="3.75" style="989" customWidth="1"/>
    <col min="12802" max="12802" width="14.375" style="989" bestFit="1" customWidth="1"/>
    <col min="12803" max="12803" width="18.5" style="989" bestFit="1" customWidth="1"/>
    <col min="12804" max="12804" width="13.125" style="989" bestFit="1" customWidth="1"/>
    <col min="12805" max="12805" width="46.5" style="989" customWidth="1"/>
    <col min="12806" max="12806" width="5.75" style="989" bestFit="1" customWidth="1"/>
    <col min="12807" max="12807" width="13.125" style="989" customWidth="1"/>
    <col min="12808" max="12808" width="13.125" style="989" bestFit="1" customWidth="1"/>
    <col min="12809" max="12809" width="9" style="989" bestFit="1" customWidth="1"/>
    <col min="12810" max="12810" width="34.25" style="989" customWidth="1"/>
    <col min="12811" max="12811" width="16.125" style="989" customWidth="1"/>
    <col min="12812" max="12812" width="19.125" style="989" bestFit="1" customWidth="1"/>
    <col min="12813" max="12813" width="16.75" style="989" customWidth="1"/>
    <col min="12814" max="12814" width="5.375" style="989" bestFit="1" customWidth="1"/>
    <col min="12815" max="12815" width="18.875" style="989" customWidth="1"/>
    <col min="12816" max="12816" width="20.5" style="989" customWidth="1"/>
    <col min="12817" max="12817" width="22.375" style="989" customWidth="1"/>
    <col min="12818" max="12818" width="14.75" style="989" customWidth="1"/>
    <col min="12819" max="13056" width="12.75" style="989"/>
    <col min="13057" max="13057" width="3.75" style="989" customWidth="1"/>
    <col min="13058" max="13058" width="14.375" style="989" bestFit="1" customWidth="1"/>
    <col min="13059" max="13059" width="18.5" style="989" bestFit="1" customWidth="1"/>
    <col min="13060" max="13060" width="13.125" style="989" bestFit="1" customWidth="1"/>
    <col min="13061" max="13061" width="46.5" style="989" customWidth="1"/>
    <col min="13062" max="13062" width="5.75" style="989" bestFit="1" customWidth="1"/>
    <col min="13063" max="13063" width="13.125" style="989" customWidth="1"/>
    <col min="13064" max="13064" width="13.125" style="989" bestFit="1" customWidth="1"/>
    <col min="13065" max="13065" width="9" style="989" bestFit="1" customWidth="1"/>
    <col min="13066" max="13066" width="34.25" style="989" customWidth="1"/>
    <col min="13067" max="13067" width="16.125" style="989" customWidth="1"/>
    <col min="13068" max="13068" width="19.125" style="989" bestFit="1" customWidth="1"/>
    <col min="13069" max="13069" width="16.75" style="989" customWidth="1"/>
    <col min="13070" max="13070" width="5.375" style="989" bestFit="1" customWidth="1"/>
    <col min="13071" max="13071" width="18.875" style="989" customWidth="1"/>
    <col min="13072" max="13072" width="20.5" style="989" customWidth="1"/>
    <col min="13073" max="13073" width="22.375" style="989" customWidth="1"/>
    <col min="13074" max="13074" width="14.75" style="989" customWidth="1"/>
    <col min="13075" max="13312" width="12.75" style="989"/>
    <col min="13313" max="13313" width="3.75" style="989" customWidth="1"/>
    <col min="13314" max="13314" width="14.375" style="989" bestFit="1" customWidth="1"/>
    <col min="13315" max="13315" width="18.5" style="989" bestFit="1" customWidth="1"/>
    <col min="13316" max="13316" width="13.125" style="989" bestFit="1" customWidth="1"/>
    <col min="13317" max="13317" width="46.5" style="989" customWidth="1"/>
    <col min="13318" max="13318" width="5.75" style="989" bestFit="1" customWidth="1"/>
    <col min="13319" max="13319" width="13.125" style="989" customWidth="1"/>
    <col min="13320" max="13320" width="13.125" style="989" bestFit="1" customWidth="1"/>
    <col min="13321" max="13321" width="9" style="989" bestFit="1" customWidth="1"/>
    <col min="13322" max="13322" width="34.25" style="989" customWidth="1"/>
    <col min="13323" max="13323" width="16.125" style="989" customWidth="1"/>
    <col min="13324" max="13324" width="19.125" style="989" bestFit="1" customWidth="1"/>
    <col min="13325" max="13325" width="16.75" style="989" customWidth="1"/>
    <col min="13326" max="13326" width="5.375" style="989" bestFit="1" customWidth="1"/>
    <col min="13327" max="13327" width="18.875" style="989" customWidth="1"/>
    <col min="13328" max="13328" width="20.5" style="989" customWidth="1"/>
    <col min="13329" max="13329" width="22.375" style="989" customWidth="1"/>
    <col min="13330" max="13330" width="14.75" style="989" customWidth="1"/>
    <col min="13331" max="13568" width="12.75" style="989"/>
    <col min="13569" max="13569" width="3.75" style="989" customWidth="1"/>
    <col min="13570" max="13570" width="14.375" style="989" bestFit="1" customWidth="1"/>
    <col min="13571" max="13571" width="18.5" style="989" bestFit="1" customWidth="1"/>
    <col min="13572" max="13572" width="13.125" style="989" bestFit="1" customWidth="1"/>
    <col min="13573" max="13573" width="46.5" style="989" customWidth="1"/>
    <col min="13574" max="13574" width="5.75" style="989" bestFit="1" customWidth="1"/>
    <col min="13575" max="13575" width="13.125" style="989" customWidth="1"/>
    <col min="13576" max="13576" width="13.125" style="989" bestFit="1" customWidth="1"/>
    <col min="13577" max="13577" width="9" style="989" bestFit="1" customWidth="1"/>
    <col min="13578" max="13578" width="34.25" style="989" customWidth="1"/>
    <col min="13579" max="13579" width="16.125" style="989" customWidth="1"/>
    <col min="13580" max="13580" width="19.125" style="989" bestFit="1" customWidth="1"/>
    <col min="13581" max="13581" width="16.75" style="989" customWidth="1"/>
    <col min="13582" max="13582" width="5.375" style="989" bestFit="1" customWidth="1"/>
    <col min="13583" max="13583" width="18.875" style="989" customWidth="1"/>
    <col min="13584" max="13584" width="20.5" style="989" customWidth="1"/>
    <col min="13585" max="13585" width="22.375" style="989" customWidth="1"/>
    <col min="13586" max="13586" width="14.75" style="989" customWidth="1"/>
    <col min="13587" max="13824" width="12.75" style="989"/>
    <col min="13825" max="13825" width="3.75" style="989" customWidth="1"/>
    <col min="13826" max="13826" width="14.375" style="989" bestFit="1" customWidth="1"/>
    <col min="13827" max="13827" width="18.5" style="989" bestFit="1" customWidth="1"/>
    <col min="13828" max="13828" width="13.125" style="989" bestFit="1" customWidth="1"/>
    <col min="13829" max="13829" width="46.5" style="989" customWidth="1"/>
    <col min="13830" max="13830" width="5.75" style="989" bestFit="1" customWidth="1"/>
    <col min="13831" max="13831" width="13.125" style="989" customWidth="1"/>
    <col min="13832" max="13832" width="13.125" style="989" bestFit="1" customWidth="1"/>
    <col min="13833" max="13833" width="9" style="989" bestFit="1" customWidth="1"/>
    <col min="13834" max="13834" width="34.25" style="989" customWidth="1"/>
    <col min="13835" max="13835" width="16.125" style="989" customWidth="1"/>
    <col min="13836" max="13836" width="19.125" style="989" bestFit="1" customWidth="1"/>
    <col min="13837" max="13837" width="16.75" style="989" customWidth="1"/>
    <col min="13838" max="13838" width="5.375" style="989" bestFit="1" customWidth="1"/>
    <col min="13839" max="13839" width="18.875" style="989" customWidth="1"/>
    <col min="13840" max="13840" width="20.5" style="989" customWidth="1"/>
    <col min="13841" max="13841" width="22.375" style="989" customWidth="1"/>
    <col min="13842" max="13842" width="14.75" style="989" customWidth="1"/>
    <col min="13843" max="14080" width="12.75" style="989"/>
    <col min="14081" max="14081" width="3.75" style="989" customWidth="1"/>
    <col min="14082" max="14082" width="14.375" style="989" bestFit="1" customWidth="1"/>
    <col min="14083" max="14083" width="18.5" style="989" bestFit="1" customWidth="1"/>
    <col min="14084" max="14084" width="13.125" style="989" bestFit="1" customWidth="1"/>
    <col min="14085" max="14085" width="46.5" style="989" customWidth="1"/>
    <col min="14086" max="14086" width="5.75" style="989" bestFit="1" customWidth="1"/>
    <col min="14087" max="14087" width="13.125" style="989" customWidth="1"/>
    <col min="14088" max="14088" width="13.125" style="989" bestFit="1" customWidth="1"/>
    <col min="14089" max="14089" width="9" style="989" bestFit="1" customWidth="1"/>
    <col min="14090" max="14090" width="34.25" style="989" customWidth="1"/>
    <col min="14091" max="14091" width="16.125" style="989" customWidth="1"/>
    <col min="14092" max="14092" width="19.125" style="989" bestFit="1" customWidth="1"/>
    <col min="14093" max="14093" width="16.75" style="989" customWidth="1"/>
    <col min="14094" max="14094" width="5.375" style="989" bestFit="1" customWidth="1"/>
    <col min="14095" max="14095" width="18.875" style="989" customWidth="1"/>
    <col min="14096" max="14096" width="20.5" style="989" customWidth="1"/>
    <col min="14097" max="14097" width="22.375" style="989" customWidth="1"/>
    <col min="14098" max="14098" width="14.75" style="989" customWidth="1"/>
    <col min="14099" max="14336" width="12.75" style="989"/>
    <col min="14337" max="14337" width="3.75" style="989" customWidth="1"/>
    <col min="14338" max="14338" width="14.375" style="989" bestFit="1" customWidth="1"/>
    <col min="14339" max="14339" width="18.5" style="989" bestFit="1" customWidth="1"/>
    <col min="14340" max="14340" width="13.125" style="989" bestFit="1" customWidth="1"/>
    <col min="14341" max="14341" width="46.5" style="989" customWidth="1"/>
    <col min="14342" max="14342" width="5.75" style="989" bestFit="1" customWidth="1"/>
    <col min="14343" max="14343" width="13.125" style="989" customWidth="1"/>
    <col min="14344" max="14344" width="13.125" style="989" bestFit="1" customWidth="1"/>
    <col min="14345" max="14345" width="9" style="989" bestFit="1" customWidth="1"/>
    <col min="14346" max="14346" width="34.25" style="989" customWidth="1"/>
    <col min="14347" max="14347" width="16.125" style="989" customWidth="1"/>
    <col min="14348" max="14348" width="19.125" style="989" bestFit="1" customWidth="1"/>
    <col min="14349" max="14349" width="16.75" style="989" customWidth="1"/>
    <col min="14350" max="14350" width="5.375" style="989" bestFit="1" customWidth="1"/>
    <col min="14351" max="14351" width="18.875" style="989" customWidth="1"/>
    <col min="14352" max="14352" width="20.5" style="989" customWidth="1"/>
    <col min="14353" max="14353" width="22.375" style="989" customWidth="1"/>
    <col min="14354" max="14354" width="14.75" style="989" customWidth="1"/>
    <col min="14355" max="14592" width="12.75" style="989"/>
    <col min="14593" max="14593" width="3.75" style="989" customWidth="1"/>
    <col min="14594" max="14594" width="14.375" style="989" bestFit="1" customWidth="1"/>
    <col min="14595" max="14595" width="18.5" style="989" bestFit="1" customWidth="1"/>
    <col min="14596" max="14596" width="13.125" style="989" bestFit="1" customWidth="1"/>
    <col min="14597" max="14597" width="46.5" style="989" customWidth="1"/>
    <col min="14598" max="14598" width="5.75" style="989" bestFit="1" customWidth="1"/>
    <col min="14599" max="14599" width="13.125" style="989" customWidth="1"/>
    <col min="14600" max="14600" width="13.125" style="989" bestFit="1" customWidth="1"/>
    <col min="14601" max="14601" width="9" style="989" bestFit="1" customWidth="1"/>
    <col min="14602" max="14602" width="34.25" style="989" customWidth="1"/>
    <col min="14603" max="14603" width="16.125" style="989" customWidth="1"/>
    <col min="14604" max="14604" width="19.125" style="989" bestFit="1" customWidth="1"/>
    <col min="14605" max="14605" width="16.75" style="989" customWidth="1"/>
    <col min="14606" max="14606" width="5.375" style="989" bestFit="1" customWidth="1"/>
    <col min="14607" max="14607" width="18.875" style="989" customWidth="1"/>
    <col min="14608" max="14608" width="20.5" style="989" customWidth="1"/>
    <col min="14609" max="14609" width="22.375" style="989" customWidth="1"/>
    <col min="14610" max="14610" width="14.75" style="989" customWidth="1"/>
    <col min="14611" max="14848" width="12.75" style="989"/>
    <col min="14849" max="14849" width="3.75" style="989" customWidth="1"/>
    <col min="14850" max="14850" width="14.375" style="989" bestFit="1" customWidth="1"/>
    <col min="14851" max="14851" width="18.5" style="989" bestFit="1" customWidth="1"/>
    <col min="14852" max="14852" width="13.125" style="989" bestFit="1" customWidth="1"/>
    <col min="14853" max="14853" width="46.5" style="989" customWidth="1"/>
    <col min="14854" max="14854" width="5.75" style="989" bestFit="1" customWidth="1"/>
    <col min="14855" max="14855" width="13.125" style="989" customWidth="1"/>
    <col min="14856" max="14856" width="13.125" style="989" bestFit="1" customWidth="1"/>
    <col min="14857" max="14857" width="9" style="989" bestFit="1" customWidth="1"/>
    <col min="14858" max="14858" width="34.25" style="989" customWidth="1"/>
    <col min="14859" max="14859" width="16.125" style="989" customWidth="1"/>
    <col min="14860" max="14860" width="19.125" style="989" bestFit="1" customWidth="1"/>
    <col min="14861" max="14861" width="16.75" style="989" customWidth="1"/>
    <col min="14862" max="14862" width="5.375" style="989" bestFit="1" customWidth="1"/>
    <col min="14863" max="14863" width="18.875" style="989" customWidth="1"/>
    <col min="14864" max="14864" width="20.5" style="989" customWidth="1"/>
    <col min="14865" max="14865" width="22.375" style="989" customWidth="1"/>
    <col min="14866" max="14866" width="14.75" style="989" customWidth="1"/>
    <col min="14867" max="15104" width="12.75" style="989"/>
    <col min="15105" max="15105" width="3.75" style="989" customWidth="1"/>
    <col min="15106" max="15106" width="14.375" style="989" bestFit="1" customWidth="1"/>
    <col min="15107" max="15107" width="18.5" style="989" bestFit="1" customWidth="1"/>
    <col min="15108" max="15108" width="13.125" style="989" bestFit="1" customWidth="1"/>
    <col min="15109" max="15109" width="46.5" style="989" customWidth="1"/>
    <col min="15110" max="15110" width="5.75" style="989" bestFit="1" customWidth="1"/>
    <col min="15111" max="15111" width="13.125" style="989" customWidth="1"/>
    <col min="15112" max="15112" width="13.125" style="989" bestFit="1" customWidth="1"/>
    <col min="15113" max="15113" width="9" style="989" bestFit="1" customWidth="1"/>
    <col min="15114" max="15114" width="34.25" style="989" customWidth="1"/>
    <col min="15115" max="15115" width="16.125" style="989" customWidth="1"/>
    <col min="15116" max="15116" width="19.125" style="989" bestFit="1" customWidth="1"/>
    <col min="15117" max="15117" width="16.75" style="989" customWidth="1"/>
    <col min="15118" max="15118" width="5.375" style="989" bestFit="1" customWidth="1"/>
    <col min="15119" max="15119" width="18.875" style="989" customWidth="1"/>
    <col min="15120" max="15120" width="20.5" style="989" customWidth="1"/>
    <col min="15121" max="15121" width="22.375" style="989" customWidth="1"/>
    <col min="15122" max="15122" width="14.75" style="989" customWidth="1"/>
    <col min="15123" max="15360" width="12.75" style="989"/>
    <col min="15361" max="15361" width="3.75" style="989" customWidth="1"/>
    <col min="15362" max="15362" width="14.375" style="989" bestFit="1" customWidth="1"/>
    <col min="15363" max="15363" width="18.5" style="989" bestFit="1" customWidth="1"/>
    <col min="15364" max="15364" width="13.125" style="989" bestFit="1" customWidth="1"/>
    <col min="15365" max="15365" width="46.5" style="989" customWidth="1"/>
    <col min="15366" max="15366" width="5.75" style="989" bestFit="1" customWidth="1"/>
    <col min="15367" max="15367" width="13.125" style="989" customWidth="1"/>
    <col min="15368" max="15368" width="13.125" style="989" bestFit="1" customWidth="1"/>
    <col min="15369" max="15369" width="9" style="989" bestFit="1" customWidth="1"/>
    <col min="15370" max="15370" width="34.25" style="989" customWidth="1"/>
    <col min="15371" max="15371" width="16.125" style="989" customWidth="1"/>
    <col min="15372" max="15372" width="19.125" style="989" bestFit="1" customWidth="1"/>
    <col min="15373" max="15373" width="16.75" style="989" customWidth="1"/>
    <col min="15374" max="15374" width="5.375" style="989" bestFit="1" customWidth="1"/>
    <col min="15375" max="15375" width="18.875" style="989" customWidth="1"/>
    <col min="15376" max="15376" width="20.5" style="989" customWidth="1"/>
    <col min="15377" max="15377" width="22.375" style="989" customWidth="1"/>
    <col min="15378" max="15378" width="14.75" style="989" customWidth="1"/>
    <col min="15379" max="15616" width="12.75" style="989"/>
    <col min="15617" max="15617" width="3.75" style="989" customWidth="1"/>
    <col min="15618" max="15618" width="14.375" style="989" bestFit="1" customWidth="1"/>
    <col min="15619" max="15619" width="18.5" style="989" bestFit="1" customWidth="1"/>
    <col min="15620" max="15620" width="13.125" style="989" bestFit="1" customWidth="1"/>
    <col min="15621" max="15621" width="46.5" style="989" customWidth="1"/>
    <col min="15622" max="15622" width="5.75" style="989" bestFit="1" customWidth="1"/>
    <col min="15623" max="15623" width="13.125" style="989" customWidth="1"/>
    <col min="15624" max="15624" width="13.125" style="989" bestFit="1" customWidth="1"/>
    <col min="15625" max="15625" width="9" style="989" bestFit="1" customWidth="1"/>
    <col min="15626" max="15626" width="34.25" style="989" customWidth="1"/>
    <col min="15627" max="15627" width="16.125" style="989" customWidth="1"/>
    <col min="15628" max="15628" width="19.125" style="989" bestFit="1" customWidth="1"/>
    <col min="15629" max="15629" width="16.75" style="989" customWidth="1"/>
    <col min="15630" max="15630" width="5.375" style="989" bestFit="1" customWidth="1"/>
    <col min="15631" max="15631" width="18.875" style="989" customWidth="1"/>
    <col min="15632" max="15632" width="20.5" style="989" customWidth="1"/>
    <col min="15633" max="15633" width="22.375" style="989" customWidth="1"/>
    <col min="15634" max="15634" width="14.75" style="989" customWidth="1"/>
    <col min="15635" max="15872" width="12.75" style="989"/>
    <col min="15873" max="15873" width="3.75" style="989" customWidth="1"/>
    <col min="15874" max="15874" width="14.375" style="989" bestFit="1" customWidth="1"/>
    <col min="15875" max="15875" width="18.5" style="989" bestFit="1" customWidth="1"/>
    <col min="15876" max="15876" width="13.125" style="989" bestFit="1" customWidth="1"/>
    <col min="15877" max="15877" width="46.5" style="989" customWidth="1"/>
    <col min="15878" max="15878" width="5.75" style="989" bestFit="1" customWidth="1"/>
    <col min="15879" max="15879" width="13.125" style="989" customWidth="1"/>
    <col min="15880" max="15880" width="13.125" style="989" bestFit="1" customWidth="1"/>
    <col min="15881" max="15881" width="9" style="989" bestFit="1" customWidth="1"/>
    <col min="15882" max="15882" width="34.25" style="989" customWidth="1"/>
    <col min="15883" max="15883" width="16.125" style="989" customWidth="1"/>
    <col min="15884" max="15884" width="19.125" style="989" bestFit="1" customWidth="1"/>
    <col min="15885" max="15885" width="16.75" style="989" customWidth="1"/>
    <col min="15886" max="15886" width="5.375" style="989" bestFit="1" customWidth="1"/>
    <col min="15887" max="15887" width="18.875" style="989" customWidth="1"/>
    <col min="15888" max="15888" width="20.5" style="989" customWidth="1"/>
    <col min="15889" max="15889" width="22.375" style="989" customWidth="1"/>
    <col min="15890" max="15890" width="14.75" style="989" customWidth="1"/>
    <col min="15891" max="16128" width="12.75" style="989"/>
    <col min="16129" max="16129" width="3.75" style="989" customWidth="1"/>
    <col min="16130" max="16130" width="14.375" style="989" bestFit="1" customWidth="1"/>
    <col min="16131" max="16131" width="18.5" style="989" bestFit="1" customWidth="1"/>
    <col min="16132" max="16132" width="13.125" style="989" bestFit="1" customWidth="1"/>
    <col min="16133" max="16133" width="46.5" style="989" customWidth="1"/>
    <col min="16134" max="16134" width="5.75" style="989" bestFit="1" customWidth="1"/>
    <col min="16135" max="16135" width="13.125" style="989" customWidth="1"/>
    <col min="16136" max="16136" width="13.125" style="989" bestFit="1" customWidth="1"/>
    <col min="16137" max="16137" width="9" style="989" bestFit="1" customWidth="1"/>
    <col min="16138" max="16138" width="34.25" style="989" customWidth="1"/>
    <col min="16139" max="16139" width="16.125" style="989" customWidth="1"/>
    <col min="16140" max="16140" width="19.125" style="989" bestFit="1" customWidth="1"/>
    <col min="16141" max="16141" width="16.75" style="989" customWidth="1"/>
    <col min="16142" max="16142" width="5.375" style="989" bestFit="1" customWidth="1"/>
    <col min="16143" max="16143" width="18.875" style="989" customWidth="1"/>
    <col min="16144" max="16144" width="20.5" style="989" customWidth="1"/>
    <col min="16145" max="16145" width="22.375" style="989" customWidth="1"/>
    <col min="16146" max="16146" width="14.75" style="989" customWidth="1"/>
    <col min="16147" max="16384" width="12.75" style="989"/>
  </cols>
  <sheetData>
    <row r="2" spans="2:17" ht="20.100000000000001" customHeight="1">
      <c r="B2" s="995" t="s">
        <v>0</v>
      </c>
      <c r="C2" s="995"/>
      <c r="D2" s="995"/>
      <c r="E2" s="2" t="s">
        <v>8012</v>
      </c>
      <c r="G2" s="4" t="s">
        <v>2</v>
      </c>
      <c r="H2" s="5"/>
      <c r="I2" s="6"/>
      <c r="J2" s="990">
        <f>SUM(H:H)</f>
        <v>83408</v>
      </c>
      <c r="K2" s="2284"/>
    </row>
    <row r="3" spans="2:17" ht="20.100000000000001" customHeight="1">
      <c r="B3" s="995"/>
      <c r="C3" s="995"/>
      <c r="D3" s="995"/>
      <c r="E3" s="14" t="s">
        <v>7960</v>
      </c>
    </row>
    <row r="4" spans="2:17" ht="20.100000000000001" customHeight="1">
      <c r="B4" s="995" t="s">
        <v>5</v>
      </c>
      <c r="C4" s="995"/>
      <c r="D4" s="995"/>
      <c r="E4" s="14" t="s">
        <v>8013</v>
      </c>
      <c r="G4" s="2285"/>
      <c r="H4" s="2285"/>
      <c r="I4" s="2286"/>
      <c r="J4" s="2287"/>
      <c r="K4" s="2288"/>
    </row>
    <row r="5" spans="2:17" ht="20.100000000000001" customHeight="1">
      <c r="B5" s="995" t="s">
        <v>6</v>
      </c>
      <c r="C5" s="995"/>
      <c r="D5" s="995"/>
      <c r="E5" s="15"/>
      <c r="G5" s="2285"/>
      <c r="H5" s="2285"/>
      <c r="I5" s="2286"/>
      <c r="J5" s="2287"/>
      <c r="K5" s="2288"/>
    </row>
    <row r="6" spans="2:17" ht="20.100000000000001" customHeight="1">
      <c r="B6" s="995" t="s">
        <v>8</v>
      </c>
      <c r="C6" s="995"/>
      <c r="D6" s="995"/>
      <c r="E6" s="15"/>
      <c r="G6" s="2285"/>
      <c r="H6" s="2285"/>
      <c r="I6" s="2285"/>
      <c r="J6" s="2288"/>
      <c r="K6" s="2288"/>
    </row>
    <row r="8" spans="2:17" s="991" customFormat="1" ht="19.7" customHeight="1">
      <c r="B8" s="163" t="s">
        <v>9</v>
      </c>
      <c r="C8" s="163" t="s">
        <v>10</v>
      </c>
      <c r="D8" s="163" t="s">
        <v>11</v>
      </c>
      <c r="E8" s="276" t="s">
        <v>12</v>
      </c>
      <c r="F8" s="276" t="s">
        <v>2305</v>
      </c>
      <c r="G8" s="276" t="s">
        <v>14</v>
      </c>
      <c r="H8" s="997" t="s">
        <v>15</v>
      </c>
      <c r="I8" s="997" t="s">
        <v>16</v>
      </c>
      <c r="J8" s="276" t="s">
        <v>17</v>
      </c>
      <c r="K8" s="276" t="s">
        <v>18</v>
      </c>
      <c r="L8" s="276" t="s">
        <v>19</v>
      </c>
      <c r="M8" s="163" t="s">
        <v>20</v>
      </c>
      <c r="N8" s="163" t="s">
        <v>21</v>
      </c>
      <c r="O8" s="276" t="s">
        <v>22</v>
      </c>
      <c r="P8" s="998" t="s">
        <v>23</v>
      </c>
      <c r="Q8" s="999" t="s">
        <v>24</v>
      </c>
    </row>
    <row r="9" spans="2:17" s="991" customFormat="1" ht="19.7" customHeight="1">
      <c r="B9" s="2334"/>
      <c r="C9" s="163" t="s">
        <v>8014</v>
      </c>
      <c r="D9" s="163" t="s">
        <v>8014</v>
      </c>
      <c r="E9" s="483" t="s">
        <v>8015</v>
      </c>
      <c r="F9" s="276">
        <v>1</v>
      </c>
      <c r="G9" s="276">
        <v>10500</v>
      </c>
      <c r="H9" s="997">
        <f>F9*G9</f>
        <v>10500</v>
      </c>
      <c r="I9" s="997"/>
      <c r="J9" s="483" t="s">
        <v>8016</v>
      </c>
      <c r="K9" s="276"/>
      <c r="L9" s="276"/>
      <c r="M9" s="998">
        <v>44825</v>
      </c>
      <c r="N9" s="163"/>
      <c r="O9" s="1016">
        <v>44837</v>
      </c>
      <c r="P9" s="998">
        <v>44838</v>
      </c>
      <c r="Q9" s="999"/>
    </row>
    <row r="10" spans="2:17" s="991" customFormat="1" ht="19.7" customHeight="1">
      <c r="B10" s="2334"/>
      <c r="C10" s="163" t="s">
        <v>8014</v>
      </c>
      <c r="D10" s="163" t="s">
        <v>8014</v>
      </c>
      <c r="E10" s="483" t="s">
        <v>62</v>
      </c>
      <c r="F10" s="276">
        <v>1</v>
      </c>
      <c r="G10" s="276">
        <v>1300</v>
      </c>
      <c r="H10" s="997">
        <f>F10*G10</f>
        <v>1300</v>
      </c>
      <c r="I10" s="997"/>
      <c r="J10" s="483"/>
      <c r="K10" s="276"/>
      <c r="L10" s="276"/>
      <c r="M10" s="998"/>
      <c r="N10" s="163"/>
      <c r="O10" s="1016"/>
      <c r="P10" s="998"/>
      <c r="Q10" s="999"/>
    </row>
    <row r="11" spans="2:17" s="991" customFormat="1" ht="19.5" customHeight="1">
      <c r="B11" s="163"/>
      <c r="C11" s="163"/>
      <c r="D11" s="163"/>
      <c r="E11" s="276"/>
      <c r="F11" s="276"/>
      <c r="G11" s="276"/>
      <c r="H11" s="514">
        <f>F11*G11</f>
        <v>0</v>
      </c>
      <c r="I11" s="997"/>
      <c r="J11" s="276"/>
      <c r="K11" s="276"/>
      <c r="L11" s="276"/>
      <c r="M11" s="163"/>
      <c r="N11" s="163"/>
      <c r="O11" s="276"/>
      <c r="P11" s="998"/>
      <c r="Q11" s="999"/>
    </row>
    <row r="12" spans="2:17" s="991" customFormat="1" ht="19.7" customHeight="1">
      <c r="B12" s="2335"/>
      <c r="C12" s="163" t="s">
        <v>645</v>
      </c>
      <c r="D12" s="163" t="s">
        <v>645</v>
      </c>
      <c r="E12" s="483" t="s">
        <v>8017</v>
      </c>
      <c r="F12" s="276">
        <v>1</v>
      </c>
      <c r="G12" s="487">
        <v>8600</v>
      </c>
      <c r="H12" s="514">
        <f>F12*G12</f>
        <v>8600</v>
      </c>
      <c r="I12" s="465"/>
      <c r="J12" s="483" t="s">
        <v>3679</v>
      </c>
      <c r="K12" s="465"/>
      <c r="L12" s="276"/>
      <c r="M12" s="1016">
        <v>44818</v>
      </c>
      <c r="N12" s="163" t="s">
        <v>648</v>
      </c>
      <c r="O12" s="1016">
        <v>44838</v>
      </c>
      <c r="P12" s="998"/>
      <c r="Q12" s="999"/>
    </row>
    <row r="13" spans="2:17" s="991" customFormat="1" ht="19.7" customHeight="1">
      <c r="B13" s="2336"/>
      <c r="C13" s="163" t="s">
        <v>645</v>
      </c>
      <c r="D13" s="163" t="s">
        <v>645</v>
      </c>
      <c r="E13" s="483" t="s">
        <v>8018</v>
      </c>
      <c r="F13" s="276">
        <v>1</v>
      </c>
      <c r="G13" s="487">
        <v>7200</v>
      </c>
      <c r="H13" s="514">
        <f>F13*G13</f>
        <v>7200</v>
      </c>
      <c r="I13" s="465"/>
      <c r="J13" s="483" t="s">
        <v>8019</v>
      </c>
      <c r="K13" s="465"/>
      <c r="L13" s="276"/>
      <c r="M13" s="1016">
        <v>44818</v>
      </c>
      <c r="N13" s="163" t="s">
        <v>648</v>
      </c>
      <c r="O13" s="1016">
        <v>44838</v>
      </c>
      <c r="P13" s="998"/>
      <c r="Q13" s="999"/>
    </row>
    <row r="14" spans="2:17" s="991" customFormat="1" ht="19.7" customHeight="1">
      <c r="B14" s="2337"/>
      <c r="C14" s="163" t="s">
        <v>645</v>
      </c>
      <c r="D14" s="163" t="s">
        <v>645</v>
      </c>
      <c r="E14" s="483" t="s">
        <v>8020</v>
      </c>
      <c r="F14" s="276">
        <v>1</v>
      </c>
      <c r="G14" s="487">
        <v>4400</v>
      </c>
      <c r="H14" s="514">
        <f t="shared" ref="H14:H35" si="0">F14*G14</f>
        <v>4400</v>
      </c>
      <c r="I14" s="466"/>
      <c r="J14" s="483" t="s">
        <v>8021</v>
      </c>
      <c r="K14" s="466"/>
      <c r="L14" s="276"/>
      <c r="M14" s="1016">
        <v>44818</v>
      </c>
      <c r="N14" s="163" t="s">
        <v>648</v>
      </c>
      <c r="O14" s="1016">
        <v>44838</v>
      </c>
      <c r="P14" s="998"/>
      <c r="Q14" s="999"/>
    </row>
    <row r="15" spans="2:17" s="991" customFormat="1" ht="19.7" customHeight="1">
      <c r="B15" s="466"/>
      <c r="C15" s="163"/>
      <c r="D15" s="163"/>
      <c r="E15" s="483"/>
      <c r="F15" s="276"/>
      <c r="G15" s="487"/>
      <c r="H15" s="514"/>
      <c r="I15" s="1287"/>
      <c r="J15" s="483"/>
      <c r="K15" s="466"/>
      <c r="L15" s="276"/>
      <c r="M15" s="1015"/>
      <c r="N15" s="163"/>
      <c r="O15" s="1016"/>
      <c r="P15" s="998"/>
      <c r="Q15" s="999"/>
    </row>
    <row r="16" spans="2:17" ht="20.25" customHeight="1">
      <c r="B16" s="2302"/>
      <c r="C16" s="16" t="s">
        <v>178</v>
      </c>
      <c r="D16" s="16" t="s">
        <v>178</v>
      </c>
      <c r="E16" s="54" t="s">
        <v>8022</v>
      </c>
      <c r="F16" s="17">
        <v>1</v>
      </c>
      <c r="G16" s="520">
        <v>3360</v>
      </c>
      <c r="H16" s="278">
        <f t="shared" si="0"/>
        <v>3360</v>
      </c>
      <c r="I16" s="18"/>
      <c r="J16" s="146" t="s">
        <v>129</v>
      </c>
      <c r="K16" s="276"/>
      <c r="L16" s="276"/>
      <c r="M16" s="998">
        <v>44825</v>
      </c>
      <c r="N16" s="163" t="s">
        <v>648</v>
      </c>
      <c r="O16" s="1016">
        <v>44832</v>
      </c>
      <c r="P16" s="1014"/>
      <c r="Q16" s="1015">
        <v>44832</v>
      </c>
    </row>
    <row r="17" spans="2:17" ht="19.7" customHeight="1">
      <c r="B17" s="2338"/>
      <c r="C17" s="16" t="s">
        <v>178</v>
      </c>
      <c r="D17" s="16" t="s">
        <v>178</v>
      </c>
      <c r="E17" s="54" t="s">
        <v>8023</v>
      </c>
      <c r="F17" s="17">
        <v>1</v>
      </c>
      <c r="G17" s="520">
        <v>320</v>
      </c>
      <c r="H17" s="278">
        <f t="shared" si="0"/>
        <v>320</v>
      </c>
      <c r="I17" s="18"/>
      <c r="J17" s="146" t="s">
        <v>4752</v>
      </c>
      <c r="K17" s="276"/>
      <c r="L17" s="276"/>
      <c r="M17" s="998">
        <v>44825</v>
      </c>
      <c r="N17" s="163" t="s">
        <v>648</v>
      </c>
      <c r="O17" s="1016">
        <v>44832</v>
      </c>
      <c r="P17" s="1014"/>
      <c r="Q17" s="1015">
        <v>44832</v>
      </c>
    </row>
    <row r="18" spans="2:17" ht="19.7" customHeight="1">
      <c r="B18" s="2338"/>
      <c r="C18" s="16" t="s">
        <v>178</v>
      </c>
      <c r="D18" s="16" t="s">
        <v>178</v>
      </c>
      <c r="E18" s="54" t="s">
        <v>5018</v>
      </c>
      <c r="F18" s="17">
        <v>1</v>
      </c>
      <c r="G18" s="520">
        <v>6365</v>
      </c>
      <c r="H18" s="278">
        <f t="shared" si="0"/>
        <v>6365</v>
      </c>
      <c r="I18" s="18"/>
      <c r="J18" s="146" t="s">
        <v>588</v>
      </c>
      <c r="K18" s="276"/>
      <c r="L18" s="276"/>
      <c r="M18" s="998">
        <v>44825</v>
      </c>
      <c r="N18" s="163" t="s">
        <v>648</v>
      </c>
      <c r="O18" s="1016">
        <v>44832</v>
      </c>
      <c r="P18" s="1014"/>
      <c r="Q18" s="1015">
        <v>44832</v>
      </c>
    </row>
    <row r="19" spans="2:17" ht="19.7" customHeight="1">
      <c r="B19" s="2338"/>
      <c r="C19" s="16" t="s">
        <v>178</v>
      </c>
      <c r="D19" s="16" t="s">
        <v>178</v>
      </c>
      <c r="E19" s="54" t="s">
        <v>356</v>
      </c>
      <c r="F19" s="17">
        <v>1</v>
      </c>
      <c r="G19" s="520">
        <v>5117</v>
      </c>
      <c r="H19" s="278">
        <f t="shared" si="0"/>
        <v>5117</v>
      </c>
      <c r="I19" s="18"/>
      <c r="J19" s="146" t="s">
        <v>5154</v>
      </c>
      <c r="K19" s="276"/>
      <c r="L19" s="276"/>
      <c r="M19" s="998">
        <v>44825</v>
      </c>
      <c r="N19" s="163" t="s">
        <v>648</v>
      </c>
      <c r="O19" s="1016">
        <v>44832</v>
      </c>
      <c r="P19" s="1014"/>
      <c r="Q19" s="1015">
        <v>44832</v>
      </c>
    </row>
    <row r="20" spans="2:17" ht="19.7" customHeight="1">
      <c r="B20" s="2338"/>
      <c r="C20" s="16" t="s">
        <v>178</v>
      </c>
      <c r="D20" s="16" t="s">
        <v>178</v>
      </c>
      <c r="E20" s="54" t="s">
        <v>359</v>
      </c>
      <c r="F20" s="17">
        <v>1</v>
      </c>
      <c r="G20" s="520">
        <v>4239</v>
      </c>
      <c r="H20" s="278">
        <f t="shared" si="0"/>
        <v>4239</v>
      </c>
      <c r="I20" s="18"/>
      <c r="J20" s="146" t="s">
        <v>7982</v>
      </c>
      <c r="K20" s="276"/>
      <c r="L20" s="276"/>
      <c r="M20" s="998">
        <v>44825</v>
      </c>
      <c r="N20" s="163" t="s">
        <v>648</v>
      </c>
      <c r="O20" s="1016">
        <v>44832</v>
      </c>
      <c r="P20" s="1014"/>
      <c r="Q20" s="1015">
        <v>44832</v>
      </c>
    </row>
    <row r="21" spans="2:17" ht="19.7" customHeight="1">
      <c r="B21" s="2338"/>
      <c r="C21" s="16" t="s">
        <v>178</v>
      </c>
      <c r="D21" s="16" t="s">
        <v>178</v>
      </c>
      <c r="E21" s="54" t="s">
        <v>7985</v>
      </c>
      <c r="F21" s="17">
        <v>1</v>
      </c>
      <c r="G21" s="520">
        <v>958</v>
      </c>
      <c r="H21" s="278">
        <f t="shared" si="0"/>
        <v>958</v>
      </c>
      <c r="I21" s="18"/>
      <c r="J21" s="146" t="s">
        <v>137</v>
      </c>
      <c r="K21" s="276"/>
      <c r="L21" s="276"/>
      <c r="M21" s="998">
        <v>44825</v>
      </c>
      <c r="N21" s="163" t="s">
        <v>648</v>
      </c>
      <c r="O21" s="1016">
        <v>44832</v>
      </c>
      <c r="P21" s="1014"/>
      <c r="Q21" s="1015">
        <v>44832</v>
      </c>
    </row>
    <row r="22" spans="2:17" ht="19.7" customHeight="1">
      <c r="B22" s="2338"/>
      <c r="C22" s="16" t="s">
        <v>178</v>
      </c>
      <c r="D22" s="16" t="s">
        <v>178</v>
      </c>
      <c r="E22" s="54" t="s">
        <v>7983</v>
      </c>
      <c r="F22" s="17">
        <v>1</v>
      </c>
      <c r="G22" s="520">
        <v>733</v>
      </c>
      <c r="H22" s="278">
        <f t="shared" si="0"/>
        <v>733</v>
      </c>
      <c r="I22" s="18"/>
      <c r="J22" s="146" t="s">
        <v>2189</v>
      </c>
      <c r="K22" s="276"/>
      <c r="L22" s="276"/>
      <c r="M22" s="998">
        <v>44825</v>
      </c>
      <c r="N22" s="163" t="s">
        <v>648</v>
      </c>
      <c r="O22" s="1016">
        <v>44832</v>
      </c>
      <c r="P22" s="1014"/>
      <c r="Q22" s="1015">
        <v>44832</v>
      </c>
    </row>
    <row r="23" spans="2:17" ht="19.7" customHeight="1">
      <c r="B23" s="2338"/>
      <c r="C23" s="16" t="s">
        <v>178</v>
      </c>
      <c r="D23" s="16" t="s">
        <v>178</v>
      </c>
      <c r="E23" s="54" t="s">
        <v>7976</v>
      </c>
      <c r="F23" s="17">
        <v>4</v>
      </c>
      <c r="G23" s="520">
        <v>570</v>
      </c>
      <c r="H23" s="520">
        <f>F23*G23</f>
        <v>2280</v>
      </c>
      <c r="I23" s="18"/>
      <c r="J23" s="146" t="s">
        <v>172</v>
      </c>
      <c r="K23" s="276"/>
      <c r="L23" s="276"/>
      <c r="M23" s="998">
        <v>44825</v>
      </c>
      <c r="N23" s="163" t="s">
        <v>648</v>
      </c>
      <c r="O23" s="1016">
        <v>44832</v>
      </c>
      <c r="P23" s="1014"/>
      <c r="Q23" s="1015">
        <v>44832</v>
      </c>
    </row>
    <row r="24" spans="2:17" ht="19.7" customHeight="1">
      <c r="B24" s="2338"/>
      <c r="C24" s="16" t="s">
        <v>178</v>
      </c>
      <c r="D24" s="16" t="s">
        <v>178</v>
      </c>
      <c r="E24" s="3" t="s">
        <v>8024</v>
      </c>
      <c r="F24" s="17">
        <v>1</v>
      </c>
      <c r="G24" s="520">
        <v>8980</v>
      </c>
      <c r="H24" s="520">
        <f>F24*G24</f>
        <v>8980</v>
      </c>
      <c r="I24" s="18"/>
      <c r="J24" s="146" t="s">
        <v>8025</v>
      </c>
      <c r="K24" s="276"/>
      <c r="L24" s="276"/>
      <c r="M24" s="998">
        <v>44825</v>
      </c>
      <c r="N24" s="163" t="s">
        <v>648</v>
      </c>
      <c r="O24" s="1016">
        <v>44832</v>
      </c>
      <c r="P24" s="1014"/>
      <c r="Q24" s="1015">
        <v>44832</v>
      </c>
    </row>
    <row r="25" spans="2:17" ht="19.7" customHeight="1">
      <c r="B25" s="2339"/>
      <c r="C25" s="16" t="s">
        <v>178</v>
      </c>
      <c r="D25" s="16" t="s">
        <v>178</v>
      </c>
      <c r="E25" s="54" t="s">
        <v>8026</v>
      </c>
      <c r="F25" s="17">
        <v>1</v>
      </c>
      <c r="G25" s="520">
        <v>1252</v>
      </c>
      <c r="H25" s="520">
        <f>F25*G25</f>
        <v>1252</v>
      </c>
      <c r="I25" s="18"/>
      <c r="J25" s="146" t="s">
        <v>8027</v>
      </c>
      <c r="K25" s="276"/>
      <c r="L25" s="276"/>
      <c r="M25" s="998">
        <v>44825</v>
      </c>
      <c r="N25" s="163" t="s">
        <v>648</v>
      </c>
      <c r="O25" s="1016">
        <v>44832</v>
      </c>
      <c r="P25" s="1014"/>
      <c r="Q25" s="1015">
        <v>44832</v>
      </c>
    </row>
    <row r="26" spans="2:17" ht="19.7" customHeight="1">
      <c r="B26" s="1325"/>
      <c r="C26" s="16"/>
      <c r="D26" s="16"/>
      <c r="E26" s="54"/>
      <c r="F26" s="17"/>
      <c r="G26" s="520"/>
      <c r="H26" s="520"/>
      <c r="I26" s="18"/>
      <c r="J26" s="146"/>
      <c r="K26" s="276"/>
      <c r="L26" s="276"/>
      <c r="M26" s="998"/>
      <c r="N26" s="163"/>
      <c r="O26" s="1016"/>
      <c r="P26" s="1014"/>
      <c r="Q26" s="1015"/>
    </row>
    <row r="27" spans="2:17" ht="19.7" customHeight="1">
      <c r="B27" s="1325"/>
      <c r="C27" s="16"/>
      <c r="D27" s="16"/>
      <c r="E27" s="54"/>
      <c r="F27" s="17"/>
      <c r="G27" s="520"/>
      <c r="H27" s="278"/>
      <c r="I27" s="18"/>
      <c r="J27" s="146"/>
      <c r="K27" s="276"/>
      <c r="L27" s="276"/>
      <c r="M27" s="998"/>
      <c r="N27" s="163"/>
      <c r="O27" s="1016"/>
      <c r="P27" s="1014"/>
      <c r="Q27" s="1015"/>
    </row>
    <row r="28" spans="2:17" s="2344" customFormat="1" ht="30" customHeight="1">
      <c r="B28" s="2340"/>
      <c r="C28" s="16" t="s">
        <v>3410</v>
      </c>
      <c r="D28" s="16" t="s">
        <v>4978</v>
      </c>
      <c r="E28" s="54" t="s">
        <v>8028</v>
      </c>
      <c r="F28" s="17">
        <v>1</v>
      </c>
      <c r="G28" s="520"/>
      <c r="H28" s="278">
        <f t="shared" si="0"/>
        <v>0</v>
      </c>
      <c r="I28" s="18"/>
      <c r="J28" s="146" t="s">
        <v>8029</v>
      </c>
      <c r="K28" s="2341" t="s">
        <v>8030</v>
      </c>
      <c r="L28" s="465"/>
      <c r="M28" s="2299">
        <v>44805</v>
      </c>
      <c r="N28" s="466" t="s">
        <v>648</v>
      </c>
      <c r="O28" s="2342">
        <v>44848</v>
      </c>
      <c r="P28" s="2299">
        <v>44848</v>
      </c>
      <c r="Q28" s="2343">
        <v>44848</v>
      </c>
    </row>
    <row r="29" spans="2:17" s="2344" customFormat="1" ht="30" customHeight="1">
      <c r="B29" s="2345"/>
      <c r="C29" s="16" t="s">
        <v>3410</v>
      </c>
      <c r="D29" s="16" t="s">
        <v>4978</v>
      </c>
      <c r="E29" s="54" t="s">
        <v>8031</v>
      </c>
      <c r="F29" s="17">
        <v>1</v>
      </c>
      <c r="G29" s="520"/>
      <c r="H29" s="278">
        <f t="shared" si="0"/>
        <v>0</v>
      </c>
      <c r="I29" s="18"/>
      <c r="J29" s="146" t="s">
        <v>8032</v>
      </c>
      <c r="K29" s="2346" t="s">
        <v>8033</v>
      </c>
      <c r="L29" s="465"/>
      <c r="M29" s="2299">
        <v>44805</v>
      </c>
      <c r="N29" s="466" t="s">
        <v>648</v>
      </c>
      <c r="O29" s="2342">
        <v>44848</v>
      </c>
      <c r="P29" s="2299">
        <v>44848</v>
      </c>
      <c r="Q29" s="2343">
        <v>44848</v>
      </c>
    </row>
    <row r="30" spans="2:17" ht="19.7" customHeight="1">
      <c r="B30" s="163"/>
      <c r="C30" s="16"/>
      <c r="D30" s="16"/>
      <c r="E30" s="54"/>
      <c r="F30" s="17"/>
      <c r="G30" s="520"/>
      <c r="H30" s="278">
        <f t="shared" si="0"/>
        <v>0</v>
      </c>
      <c r="I30" s="18"/>
      <c r="J30" s="146"/>
      <c r="K30" s="276"/>
      <c r="L30" s="276"/>
      <c r="M30" s="998"/>
      <c r="N30" s="163"/>
      <c r="O30" s="1016"/>
      <c r="P30" s="1014"/>
      <c r="Q30" s="1015"/>
    </row>
    <row r="31" spans="2:17" s="2316" customFormat="1" ht="19.7" customHeight="1">
      <c r="B31" s="2347" t="s">
        <v>8034</v>
      </c>
      <c r="C31" s="411" t="s">
        <v>178</v>
      </c>
      <c r="D31" s="411" t="s">
        <v>178</v>
      </c>
      <c r="E31" s="892" t="s">
        <v>8035</v>
      </c>
      <c r="F31" s="304">
        <v>2</v>
      </c>
      <c r="G31" s="831">
        <v>798</v>
      </c>
      <c r="H31" s="646">
        <f t="shared" si="0"/>
        <v>1596</v>
      </c>
      <c r="I31" s="1390"/>
      <c r="J31" s="438" t="s">
        <v>8036</v>
      </c>
      <c r="K31" s="837"/>
      <c r="L31" s="837"/>
      <c r="M31" s="2312">
        <v>44845</v>
      </c>
      <c r="N31" s="913" t="s">
        <v>648</v>
      </c>
      <c r="O31" s="2313">
        <v>44846</v>
      </c>
      <c r="P31" s="2314"/>
      <c r="Q31" s="2315">
        <v>44846</v>
      </c>
    </row>
    <row r="32" spans="2:17" s="2316" customFormat="1" ht="19.7" customHeight="1">
      <c r="B32" s="2348"/>
      <c r="C32" s="411" t="s">
        <v>178</v>
      </c>
      <c r="D32" s="411" t="s">
        <v>178</v>
      </c>
      <c r="E32" s="892" t="s">
        <v>8037</v>
      </c>
      <c r="F32" s="304">
        <v>2</v>
      </c>
      <c r="G32" s="831">
        <v>1289</v>
      </c>
      <c r="H32" s="646">
        <f t="shared" si="0"/>
        <v>2578</v>
      </c>
      <c r="I32" s="1390"/>
      <c r="J32" s="438" t="s">
        <v>8036</v>
      </c>
      <c r="K32" s="837"/>
      <c r="L32" s="837"/>
      <c r="M32" s="2312">
        <v>44845</v>
      </c>
      <c r="N32" s="913" t="s">
        <v>648</v>
      </c>
      <c r="O32" s="2313">
        <v>44846</v>
      </c>
      <c r="P32" s="2314"/>
      <c r="Q32" s="2315">
        <v>44846</v>
      </c>
    </row>
    <row r="33" spans="2:17" s="2316" customFormat="1" ht="19.7" customHeight="1">
      <c r="B33" s="2349"/>
      <c r="C33" s="411" t="s">
        <v>178</v>
      </c>
      <c r="D33" s="411" t="s">
        <v>178</v>
      </c>
      <c r="E33" s="892" t="s">
        <v>8038</v>
      </c>
      <c r="F33" s="304">
        <v>10</v>
      </c>
      <c r="G33" s="831">
        <v>1363</v>
      </c>
      <c r="H33" s="646">
        <f t="shared" si="0"/>
        <v>13630</v>
      </c>
      <c r="I33" s="1390"/>
      <c r="J33" s="438" t="s">
        <v>3333</v>
      </c>
      <c r="K33" s="837"/>
      <c r="L33" s="837"/>
      <c r="M33" s="2312">
        <v>44845</v>
      </c>
      <c r="N33" s="913" t="s">
        <v>648</v>
      </c>
      <c r="O33" s="2313">
        <v>44846</v>
      </c>
      <c r="P33" s="2314"/>
      <c r="Q33" s="2315">
        <v>44846</v>
      </c>
    </row>
    <row r="34" spans="2:17" ht="19.7" customHeight="1">
      <c r="B34" s="163"/>
      <c r="C34" s="16"/>
      <c r="D34" s="16"/>
      <c r="E34" s="54"/>
      <c r="F34" s="17"/>
      <c r="G34" s="520"/>
      <c r="H34" s="278">
        <f t="shared" si="0"/>
        <v>0</v>
      </c>
      <c r="I34" s="18"/>
      <c r="J34" s="146"/>
      <c r="K34" s="276"/>
      <c r="L34" s="276"/>
      <c r="M34" s="998"/>
      <c r="N34" s="163"/>
      <c r="O34" s="1016"/>
      <c r="P34" s="1014"/>
      <c r="Q34" s="1015"/>
    </row>
    <row r="35" spans="2:17" ht="19.7" customHeight="1">
      <c r="B35" s="163"/>
      <c r="C35" s="16"/>
      <c r="D35" s="16"/>
      <c r="E35" s="54"/>
      <c r="F35" s="17"/>
      <c r="G35" s="520"/>
      <c r="H35" s="278">
        <f t="shared" si="0"/>
        <v>0</v>
      </c>
      <c r="I35" s="18"/>
      <c r="J35" s="146"/>
      <c r="K35" s="276"/>
      <c r="L35" s="276"/>
      <c r="M35" s="998"/>
      <c r="N35" s="163"/>
      <c r="O35" s="1016"/>
      <c r="P35" s="1014"/>
      <c r="Q35" s="1015"/>
    </row>
  </sheetData>
  <mergeCells count="10">
    <mergeCell ref="B12:B14"/>
    <mergeCell ref="B16:B25"/>
    <mergeCell ref="B28:B29"/>
    <mergeCell ref="B31:B33"/>
    <mergeCell ref="B2:D2"/>
    <mergeCell ref="G2:I2"/>
    <mergeCell ref="B3:D3"/>
    <mergeCell ref="B4:D4"/>
    <mergeCell ref="B5:D5"/>
    <mergeCell ref="B6:D6"/>
  </mergeCells>
  <phoneticPr fontId="3"/>
  <pageMargins left="0.7" right="0.7" top="0.75" bottom="0.75" header="0.3" footer="0.3"/>
  <pageSetup paperSize="9" orientation="portrait" r:id="rId1"/>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C715F-7CB4-4120-85D6-5CD9B363C549}">
  <dimension ref="A2:F6"/>
  <sheetViews>
    <sheetView workbookViewId="0">
      <selection activeCell="F3" sqref="F3"/>
    </sheetView>
  </sheetViews>
  <sheetFormatPr defaultRowHeight="18.75"/>
  <cols>
    <col min="1" max="1" width="8" style="3" customWidth="1"/>
    <col min="2" max="2" width="4.875" style="3" bestFit="1" customWidth="1"/>
    <col min="3" max="3" width="25.125" style="3" customWidth="1"/>
    <col min="4" max="4" width="36.75" style="3" bestFit="1" customWidth="1"/>
    <col min="5" max="5" width="8.375" style="3" bestFit="1" customWidth="1"/>
    <col min="6" max="6" width="22.375" style="3" customWidth="1"/>
    <col min="7" max="256" width="9" style="3"/>
    <col min="257" max="257" width="8" style="3" customWidth="1"/>
    <col min="258" max="258" width="4.875" style="3" bestFit="1" customWidth="1"/>
    <col min="259" max="259" width="25.125" style="3" customWidth="1"/>
    <col min="260" max="260" width="36.75" style="3" bestFit="1" customWidth="1"/>
    <col min="261" max="261" width="8.375" style="3" bestFit="1" customWidth="1"/>
    <col min="262" max="262" width="22.375" style="3" customWidth="1"/>
    <col min="263" max="512" width="9" style="3"/>
    <col min="513" max="513" width="8" style="3" customWidth="1"/>
    <col min="514" max="514" width="4.875" style="3" bestFit="1" customWidth="1"/>
    <col min="515" max="515" width="25.125" style="3" customWidth="1"/>
    <col min="516" max="516" width="36.75" style="3" bestFit="1" customWidth="1"/>
    <col min="517" max="517" width="8.375" style="3" bestFit="1" customWidth="1"/>
    <col min="518" max="518" width="22.375" style="3" customWidth="1"/>
    <col min="519" max="768" width="9" style="3"/>
    <col min="769" max="769" width="8" style="3" customWidth="1"/>
    <col min="770" max="770" width="4.875" style="3" bestFit="1" customWidth="1"/>
    <col min="771" max="771" width="25.125" style="3" customWidth="1"/>
    <col min="772" max="772" width="36.75" style="3" bestFit="1" customWidth="1"/>
    <col min="773" max="773" width="8.375" style="3" bestFit="1" customWidth="1"/>
    <col min="774" max="774" width="22.375" style="3" customWidth="1"/>
    <col min="775" max="1024" width="9" style="3"/>
    <col min="1025" max="1025" width="8" style="3" customWidth="1"/>
    <col min="1026" max="1026" width="4.875" style="3" bestFit="1" customWidth="1"/>
    <col min="1027" max="1027" width="25.125" style="3" customWidth="1"/>
    <col min="1028" max="1028" width="36.75" style="3" bestFit="1" customWidth="1"/>
    <col min="1029" max="1029" width="8.375" style="3" bestFit="1" customWidth="1"/>
    <col min="1030" max="1030" width="22.375" style="3" customWidth="1"/>
    <col min="1031" max="1280" width="9" style="3"/>
    <col min="1281" max="1281" width="8" style="3" customWidth="1"/>
    <col min="1282" max="1282" width="4.875" style="3" bestFit="1" customWidth="1"/>
    <col min="1283" max="1283" width="25.125" style="3" customWidth="1"/>
    <col min="1284" max="1284" width="36.75" style="3" bestFit="1" customWidth="1"/>
    <col min="1285" max="1285" width="8.375" style="3" bestFit="1" customWidth="1"/>
    <col min="1286" max="1286" width="22.375" style="3" customWidth="1"/>
    <col min="1287" max="1536" width="9" style="3"/>
    <col min="1537" max="1537" width="8" style="3" customWidth="1"/>
    <col min="1538" max="1538" width="4.875" style="3" bestFit="1" customWidth="1"/>
    <col min="1539" max="1539" width="25.125" style="3" customWidth="1"/>
    <col min="1540" max="1540" width="36.75" style="3" bestFit="1" customWidth="1"/>
    <col min="1541" max="1541" width="8.375" style="3" bestFit="1" customWidth="1"/>
    <col min="1542" max="1542" width="22.375" style="3" customWidth="1"/>
    <col min="1543" max="1792" width="9" style="3"/>
    <col min="1793" max="1793" width="8" style="3" customWidth="1"/>
    <col min="1794" max="1794" width="4.875" style="3" bestFit="1" customWidth="1"/>
    <col min="1795" max="1795" width="25.125" style="3" customWidth="1"/>
    <col min="1796" max="1796" width="36.75" style="3" bestFit="1" customWidth="1"/>
    <col min="1797" max="1797" width="8.375" style="3" bestFit="1" customWidth="1"/>
    <col min="1798" max="1798" width="22.375" style="3" customWidth="1"/>
    <col min="1799" max="2048" width="9" style="3"/>
    <col min="2049" max="2049" width="8" style="3" customWidth="1"/>
    <col min="2050" max="2050" width="4.875" style="3" bestFit="1" customWidth="1"/>
    <col min="2051" max="2051" width="25.125" style="3" customWidth="1"/>
    <col min="2052" max="2052" width="36.75" style="3" bestFit="1" customWidth="1"/>
    <col min="2053" max="2053" width="8.375" style="3" bestFit="1" customWidth="1"/>
    <col min="2054" max="2054" width="22.375" style="3" customWidth="1"/>
    <col min="2055" max="2304" width="9" style="3"/>
    <col min="2305" max="2305" width="8" style="3" customWidth="1"/>
    <col min="2306" max="2306" width="4.875" style="3" bestFit="1" customWidth="1"/>
    <col min="2307" max="2307" width="25.125" style="3" customWidth="1"/>
    <col min="2308" max="2308" width="36.75" style="3" bestFit="1" customWidth="1"/>
    <col min="2309" max="2309" width="8.375" style="3" bestFit="1" customWidth="1"/>
    <col min="2310" max="2310" width="22.375" style="3" customWidth="1"/>
    <col min="2311" max="2560" width="9" style="3"/>
    <col min="2561" max="2561" width="8" style="3" customWidth="1"/>
    <col min="2562" max="2562" width="4.875" style="3" bestFit="1" customWidth="1"/>
    <col min="2563" max="2563" width="25.125" style="3" customWidth="1"/>
    <col min="2564" max="2564" width="36.75" style="3" bestFit="1" customWidth="1"/>
    <col min="2565" max="2565" width="8.375" style="3" bestFit="1" customWidth="1"/>
    <col min="2566" max="2566" width="22.375" style="3" customWidth="1"/>
    <col min="2567" max="2816" width="9" style="3"/>
    <col min="2817" max="2817" width="8" style="3" customWidth="1"/>
    <col min="2818" max="2818" width="4.875" style="3" bestFit="1" customWidth="1"/>
    <col min="2819" max="2819" width="25.125" style="3" customWidth="1"/>
    <col min="2820" max="2820" width="36.75" style="3" bestFit="1" customWidth="1"/>
    <col min="2821" max="2821" width="8.375" style="3" bestFit="1" customWidth="1"/>
    <col min="2822" max="2822" width="22.375" style="3" customWidth="1"/>
    <col min="2823" max="3072" width="9" style="3"/>
    <col min="3073" max="3073" width="8" style="3" customWidth="1"/>
    <col min="3074" max="3074" width="4.875" style="3" bestFit="1" customWidth="1"/>
    <col min="3075" max="3075" width="25.125" style="3" customWidth="1"/>
    <col min="3076" max="3076" width="36.75" style="3" bestFit="1" customWidth="1"/>
    <col min="3077" max="3077" width="8.375" style="3" bestFit="1" customWidth="1"/>
    <col min="3078" max="3078" width="22.375" style="3" customWidth="1"/>
    <col min="3079" max="3328" width="9" style="3"/>
    <col min="3329" max="3329" width="8" style="3" customWidth="1"/>
    <col min="3330" max="3330" width="4.875" style="3" bestFit="1" customWidth="1"/>
    <col min="3331" max="3331" width="25.125" style="3" customWidth="1"/>
    <col min="3332" max="3332" width="36.75" style="3" bestFit="1" customWidth="1"/>
    <col min="3333" max="3333" width="8.375" style="3" bestFit="1" customWidth="1"/>
    <col min="3334" max="3334" width="22.375" style="3" customWidth="1"/>
    <col min="3335" max="3584" width="9" style="3"/>
    <col min="3585" max="3585" width="8" style="3" customWidth="1"/>
    <col min="3586" max="3586" width="4.875" style="3" bestFit="1" customWidth="1"/>
    <col min="3587" max="3587" width="25.125" style="3" customWidth="1"/>
    <col min="3588" max="3588" width="36.75" style="3" bestFit="1" customWidth="1"/>
    <col min="3589" max="3589" width="8.375" style="3" bestFit="1" customWidth="1"/>
    <col min="3590" max="3590" width="22.375" style="3" customWidth="1"/>
    <col min="3591" max="3840" width="9" style="3"/>
    <col min="3841" max="3841" width="8" style="3" customWidth="1"/>
    <col min="3842" max="3842" width="4.875" style="3" bestFit="1" customWidth="1"/>
    <col min="3843" max="3843" width="25.125" style="3" customWidth="1"/>
    <col min="3844" max="3844" width="36.75" style="3" bestFit="1" customWidth="1"/>
    <col min="3845" max="3845" width="8.375" style="3" bestFit="1" customWidth="1"/>
    <col min="3846" max="3846" width="22.375" style="3" customWidth="1"/>
    <col min="3847" max="4096" width="9" style="3"/>
    <col min="4097" max="4097" width="8" style="3" customWidth="1"/>
    <col min="4098" max="4098" width="4.875" style="3" bestFit="1" customWidth="1"/>
    <col min="4099" max="4099" width="25.125" style="3" customWidth="1"/>
    <col min="4100" max="4100" width="36.75" style="3" bestFit="1" customWidth="1"/>
    <col min="4101" max="4101" width="8.375" style="3" bestFit="1" customWidth="1"/>
    <col min="4102" max="4102" width="22.375" style="3" customWidth="1"/>
    <col min="4103" max="4352" width="9" style="3"/>
    <col min="4353" max="4353" width="8" style="3" customWidth="1"/>
    <col min="4354" max="4354" width="4.875" style="3" bestFit="1" customWidth="1"/>
    <col min="4355" max="4355" width="25.125" style="3" customWidth="1"/>
    <col min="4356" max="4356" width="36.75" style="3" bestFit="1" customWidth="1"/>
    <col min="4357" max="4357" width="8.375" style="3" bestFit="1" customWidth="1"/>
    <col min="4358" max="4358" width="22.375" style="3" customWidth="1"/>
    <col min="4359" max="4608" width="9" style="3"/>
    <col min="4609" max="4609" width="8" style="3" customWidth="1"/>
    <col min="4610" max="4610" width="4.875" style="3" bestFit="1" customWidth="1"/>
    <col min="4611" max="4611" width="25.125" style="3" customWidth="1"/>
    <col min="4612" max="4612" width="36.75" style="3" bestFit="1" customWidth="1"/>
    <col min="4613" max="4613" width="8.375" style="3" bestFit="1" customWidth="1"/>
    <col min="4614" max="4614" width="22.375" style="3" customWidth="1"/>
    <col min="4615" max="4864" width="9" style="3"/>
    <col min="4865" max="4865" width="8" style="3" customWidth="1"/>
    <col min="4866" max="4866" width="4.875" style="3" bestFit="1" customWidth="1"/>
    <col min="4867" max="4867" width="25.125" style="3" customWidth="1"/>
    <col min="4868" max="4868" width="36.75" style="3" bestFit="1" customWidth="1"/>
    <col min="4869" max="4869" width="8.375" style="3" bestFit="1" customWidth="1"/>
    <col min="4870" max="4870" width="22.375" style="3" customWidth="1"/>
    <col min="4871" max="5120" width="9" style="3"/>
    <col min="5121" max="5121" width="8" style="3" customWidth="1"/>
    <col min="5122" max="5122" width="4.875" style="3" bestFit="1" customWidth="1"/>
    <col min="5123" max="5123" width="25.125" style="3" customWidth="1"/>
    <col min="5124" max="5124" width="36.75" style="3" bestFit="1" customWidth="1"/>
    <col min="5125" max="5125" width="8.375" style="3" bestFit="1" customWidth="1"/>
    <col min="5126" max="5126" width="22.375" style="3" customWidth="1"/>
    <col min="5127" max="5376" width="9" style="3"/>
    <col min="5377" max="5377" width="8" style="3" customWidth="1"/>
    <col min="5378" max="5378" width="4.875" style="3" bestFit="1" customWidth="1"/>
    <col min="5379" max="5379" width="25.125" style="3" customWidth="1"/>
    <col min="5380" max="5380" width="36.75" style="3" bestFit="1" customWidth="1"/>
    <col min="5381" max="5381" width="8.375" style="3" bestFit="1" customWidth="1"/>
    <col min="5382" max="5382" width="22.375" style="3" customWidth="1"/>
    <col min="5383" max="5632" width="9" style="3"/>
    <col min="5633" max="5633" width="8" style="3" customWidth="1"/>
    <col min="5634" max="5634" width="4.875" style="3" bestFit="1" customWidth="1"/>
    <col min="5635" max="5635" width="25.125" style="3" customWidth="1"/>
    <col min="5636" max="5636" width="36.75" style="3" bestFit="1" customWidth="1"/>
    <col min="5637" max="5637" width="8.375" style="3" bestFit="1" customWidth="1"/>
    <col min="5638" max="5638" width="22.375" style="3" customWidth="1"/>
    <col min="5639" max="5888" width="9" style="3"/>
    <col min="5889" max="5889" width="8" style="3" customWidth="1"/>
    <col min="5890" max="5890" width="4.875" style="3" bestFit="1" customWidth="1"/>
    <col min="5891" max="5891" width="25.125" style="3" customWidth="1"/>
    <col min="5892" max="5892" width="36.75" style="3" bestFit="1" customWidth="1"/>
    <col min="5893" max="5893" width="8.375" style="3" bestFit="1" customWidth="1"/>
    <col min="5894" max="5894" width="22.375" style="3" customWidth="1"/>
    <col min="5895" max="6144" width="9" style="3"/>
    <col min="6145" max="6145" width="8" style="3" customWidth="1"/>
    <col min="6146" max="6146" width="4.875" style="3" bestFit="1" customWidth="1"/>
    <col min="6147" max="6147" width="25.125" style="3" customWidth="1"/>
    <col min="6148" max="6148" width="36.75" style="3" bestFit="1" customWidth="1"/>
    <col min="6149" max="6149" width="8.375" style="3" bestFit="1" customWidth="1"/>
    <col min="6150" max="6150" width="22.375" style="3" customWidth="1"/>
    <col min="6151" max="6400" width="9" style="3"/>
    <col min="6401" max="6401" width="8" style="3" customWidth="1"/>
    <col min="6402" max="6402" width="4.875" style="3" bestFit="1" customWidth="1"/>
    <col min="6403" max="6403" width="25.125" style="3" customWidth="1"/>
    <col min="6404" max="6404" width="36.75" style="3" bestFit="1" customWidth="1"/>
    <col min="6405" max="6405" width="8.375" style="3" bestFit="1" customWidth="1"/>
    <col min="6406" max="6406" width="22.375" style="3" customWidth="1"/>
    <col min="6407" max="6656" width="9" style="3"/>
    <col min="6657" max="6657" width="8" style="3" customWidth="1"/>
    <col min="6658" max="6658" width="4.875" style="3" bestFit="1" customWidth="1"/>
    <col min="6659" max="6659" width="25.125" style="3" customWidth="1"/>
    <col min="6660" max="6660" width="36.75" style="3" bestFit="1" customWidth="1"/>
    <col min="6661" max="6661" width="8.375" style="3" bestFit="1" customWidth="1"/>
    <col min="6662" max="6662" width="22.375" style="3" customWidth="1"/>
    <col min="6663" max="6912" width="9" style="3"/>
    <col min="6913" max="6913" width="8" style="3" customWidth="1"/>
    <col min="6914" max="6914" width="4.875" style="3" bestFit="1" customWidth="1"/>
    <col min="6915" max="6915" width="25.125" style="3" customWidth="1"/>
    <col min="6916" max="6916" width="36.75" style="3" bestFit="1" customWidth="1"/>
    <col min="6917" max="6917" width="8.375" style="3" bestFit="1" customWidth="1"/>
    <col min="6918" max="6918" width="22.375" style="3" customWidth="1"/>
    <col min="6919" max="7168" width="9" style="3"/>
    <col min="7169" max="7169" width="8" style="3" customWidth="1"/>
    <col min="7170" max="7170" width="4.875" style="3" bestFit="1" customWidth="1"/>
    <col min="7171" max="7171" width="25.125" style="3" customWidth="1"/>
    <col min="7172" max="7172" width="36.75" style="3" bestFit="1" customWidth="1"/>
    <col min="7173" max="7173" width="8.375" style="3" bestFit="1" customWidth="1"/>
    <col min="7174" max="7174" width="22.375" style="3" customWidth="1"/>
    <col min="7175" max="7424" width="9" style="3"/>
    <col min="7425" max="7425" width="8" style="3" customWidth="1"/>
    <col min="7426" max="7426" width="4.875" style="3" bestFit="1" customWidth="1"/>
    <col min="7427" max="7427" width="25.125" style="3" customWidth="1"/>
    <col min="7428" max="7428" width="36.75" style="3" bestFit="1" customWidth="1"/>
    <col min="7429" max="7429" width="8.375" style="3" bestFit="1" customWidth="1"/>
    <col min="7430" max="7430" width="22.375" style="3" customWidth="1"/>
    <col min="7431" max="7680" width="9" style="3"/>
    <col min="7681" max="7681" width="8" style="3" customWidth="1"/>
    <col min="7682" max="7682" width="4.875" style="3" bestFit="1" customWidth="1"/>
    <col min="7683" max="7683" width="25.125" style="3" customWidth="1"/>
    <col min="7684" max="7684" width="36.75" style="3" bestFit="1" customWidth="1"/>
    <col min="7685" max="7685" width="8.375" style="3" bestFit="1" customWidth="1"/>
    <col min="7686" max="7686" width="22.375" style="3" customWidth="1"/>
    <col min="7687" max="7936" width="9" style="3"/>
    <col min="7937" max="7937" width="8" style="3" customWidth="1"/>
    <col min="7938" max="7938" width="4.875" style="3" bestFit="1" customWidth="1"/>
    <col min="7939" max="7939" width="25.125" style="3" customWidth="1"/>
    <col min="7940" max="7940" width="36.75" style="3" bestFit="1" customWidth="1"/>
    <col min="7941" max="7941" width="8.375" style="3" bestFit="1" customWidth="1"/>
    <col min="7942" max="7942" width="22.375" style="3" customWidth="1"/>
    <col min="7943" max="8192" width="9" style="3"/>
    <col min="8193" max="8193" width="8" style="3" customWidth="1"/>
    <col min="8194" max="8194" width="4.875" style="3" bestFit="1" customWidth="1"/>
    <col min="8195" max="8195" width="25.125" style="3" customWidth="1"/>
    <col min="8196" max="8196" width="36.75" style="3" bestFit="1" customWidth="1"/>
    <col min="8197" max="8197" width="8.375" style="3" bestFit="1" customWidth="1"/>
    <col min="8198" max="8198" width="22.375" style="3" customWidth="1"/>
    <col min="8199" max="8448" width="9" style="3"/>
    <col min="8449" max="8449" width="8" style="3" customWidth="1"/>
    <col min="8450" max="8450" width="4.875" style="3" bestFit="1" customWidth="1"/>
    <col min="8451" max="8451" width="25.125" style="3" customWidth="1"/>
    <col min="8452" max="8452" width="36.75" style="3" bestFit="1" customWidth="1"/>
    <col min="8453" max="8453" width="8.375" style="3" bestFit="1" customWidth="1"/>
    <col min="8454" max="8454" width="22.375" style="3" customWidth="1"/>
    <col min="8455" max="8704" width="9" style="3"/>
    <col min="8705" max="8705" width="8" style="3" customWidth="1"/>
    <col min="8706" max="8706" width="4.875" style="3" bestFit="1" customWidth="1"/>
    <col min="8707" max="8707" width="25.125" style="3" customWidth="1"/>
    <col min="8708" max="8708" width="36.75" style="3" bestFit="1" customWidth="1"/>
    <col min="8709" max="8709" width="8.375" style="3" bestFit="1" customWidth="1"/>
    <col min="8710" max="8710" width="22.375" style="3" customWidth="1"/>
    <col min="8711" max="8960" width="9" style="3"/>
    <col min="8961" max="8961" width="8" style="3" customWidth="1"/>
    <col min="8962" max="8962" width="4.875" style="3" bestFit="1" customWidth="1"/>
    <col min="8963" max="8963" width="25.125" style="3" customWidth="1"/>
    <col min="8964" max="8964" width="36.75" style="3" bestFit="1" customWidth="1"/>
    <col min="8965" max="8965" width="8.375" style="3" bestFit="1" customWidth="1"/>
    <col min="8966" max="8966" width="22.375" style="3" customWidth="1"/>
    <col min="8967" max="9216" width="9" style="3"/>
    <col min="9217" max="9217" width="8" style="3" customWidth="1"/>
    <col min="9218" max="9218" width="4.875" style="3" bestFit="1" customWidth="1"/>
    <col min="9219" max="9219" width="25.125" style="3" customWidth="1"/>
    <col min="9220" max="9220" width="36.75" style="3" bestFit="1" customWidth="1"/>
    <col min="9221" max="9221" width="8.375" style="3" bestFit="1" customWidth="1"/>
    <col min="9222" max="9222" width="22.375" style="3" customWidth="1"/>
    <col min="9223" max="9472" width="9" style="3"/>
    <col min="9473" max="9473" width="8" style="3" customWidth="1"/>
    <col min="9474" max="9474" width="4.875" style="3" bestFit="1" customWidth="1"/>
    <col min="9475" max="9475" width="25.125" style="3" customWidth="1"/>
    <col min="9476" max="9476" width="36.75" style="3" bestFit="1" customWidth="1"/>
    <col min="9477" max="9477" width="8.375" style="3" bestFit="1" customWidth="1"/>
    <col min="9478" max="9478" width="22.375" style="3" customWidth="1"/>
    <col min="9479" max="9728" width="9" style="3"/>
    <col min="9729" max="9729" width="8" style="3" customWidth="1"/>
    <col min="9730" max="9730" width="4.875" style="3" bestFit="1" customWidth="1"/>
    <col min="9731" max="9731" width="25.125" style="3" customWidth="1"/>
    <col min="9732" max="9732" width="36.75" style="3" bestFit="1" customWidth="1"/>
    <col min="9733" max="9733" width="8.375" style="3" bestFit="1" customWidth="1"/>
    <col min="9734" max="9734" width="22.375" style="3" customWidth="1"/>
    <col min="9735" max="9984" width="9" style="3"/>
    <col min="9985" max="9985" width="8" style="3" customWidth="1"/>
    <col min="9986" max="9986" width="4.875" style="3" bestFit="1" customWidth="1"/>
    <col min="9987" max="9987" width="25.125" style="3" customWidth="1"/>
    <col min="9988" max="9988" width="36.75" style="3" bestFit="1" customWidth="1"/>
    <col min="9989" max="9989" width="8.375" style="3" bestFit="1" customWidth="1"/>
    <col min="9990" max="9990" width="22.375" style="3" customWidth="1"/>
    <col min="9991" max="10240" width="9" style="3"/>
    <col min="10241" max="10241" width="8" style="3" customWidth="1"/>
    <col min="10242" max="10242" width="4.875" style="3" bestFit="1" customWidth="1"/>
    <col min="10243" max="10243" width="25.125" style="3" customWidth="1"/>
    <col min="10244" max="10244" width="36.75" style="3" bestFit="1" customWidth="1"/>
    <col min="10245" max="10245" width="8.375" style="3" bestFit="1" customWidth="1"/>
    <col min="10246" max="10246" width="22.375" style="3" customWidth="1"/>
    <col min="10247" max="10496" width="9" style="3"/>
    <col min="10497" max="10497" width="8" style="3" customWidth="1"/>
    <col min="10498" max="10498" width="4.875" style="3" bestFit="1" customWidth="1"/>
    <col min="10499" max="10499" width="25.125" style="3" customWidth="1"/>
    <col min="10500" max="10500" width="36.75" style="3" bestFit="1" customWidth="1"/>
    <col min="10501" max="10501" width="8.375" style="3" bestFit="1" customWidth="1"/>
    <col min="10502" max="10502" width="22.375" style="3" customWidth="1"/>
    <col min="10503" max="10752" width="9" style="3"/>
    <col min="10753" max="10753" width="8" style="3" customWidth="1"/>
    <col min="10754" max="10754" width="4.875" style="3" bestFit="1" customWidth="1"/>
    <col min="10755" max="10755" width="25.125" style="3" customWidth="1"/>
    <col min="10756" max="10756" width="36.75" style="3" bestFit="1" customWidth="1"/>
    <col min="10757" max="10757" width="8.375" style="3" bestFit="1" customWidth="1"/>
    <col min="10758" max="10758" width="22.375" style="3" customWidth="1"/>
    <col min="10759" max="11008" width="9" style="3"/>
    <col min="11009" max="11009" width="8" style="3" customWidth="1"/>
    <col min="11010" max="11010" width="4.875" style="3" bestFit="1" customWidth="1"/>
    <col min="11011" max="11011" width="25.125" style="3" customWidth="1"/>
    <col min="11012" max="11012" width="36.75" style="3" bestFit="1" customWidth="1"/>
    <col min="11013" max="11013" width="8.375" style="3" bestFit="1" customWidth="1"/>
    <col min="11014" max="11014" width="22.375" style="3" customWidth="1"/>
    <col min="11015" max="11264" width="9" style="3"/>
    <col min="11265" max="11265" width="8" style="3" customWidth="1"/>
    <col min="11266" max="11266" width="4.875" style="3" bestFit="1" customWidth="1"/>
    <col min="11267" max="11267" width="25.125" style="3" customWidth="1"/>
    <col min="11268" max="11268" width="36.75" style="3" bestFit="1" customWidth="1"/>
    <col min="11269" max="11269" width="8.375" style="3" bestFit="1" customWidth="1"/>
    <col min="11270" max="11270" width="22.375" style="3" customWidth="1"/>
    <col min="11271" max="11520" width="9" style="3"/>
    <col min="11521" max="11521" width="8" style="3" customWidth="1"/>
    <col min="11522" max="11522" width="4.875" style="3" bestFit="1" customWidth="1"/>
    <col min="11523" max="11523" width="25.125" style="3" customWidth="1"/>
    <col min="11524" max="11524" width="36.75" style="3" bestFit="1" customWidth="1"/>
    <col min="11525" max="11525" width="8.375" style="3" bestFit="1" customWidth="1"/>
    <col min="11526" max="11526" width="22.375" style="3" customWidth="1"/>
    <col min="11527" max="11776" width="9" style="3"/>
    <col min="11777" max="11777" width="8" style="3" customWidth="1"/>
    <col min="11778" max="11778" width="4.875" style="3" bestFit="1" customWidth="1"/>
    <col min="11779" max="11779" width="25.125" style="3" customWidth="1"/>
    <col min="11780" max="11780" width="36.75" style="3" bestFit="1" customWidth="1"/>
    <col min="11781" max="11781" width="8.375" style="3" bestFit="1" customWidth="1"/>
    <col min="11782" max="11782" width="22.375" style="3" customWidth="1"/>
    <col min="11783" max="12032" width="9" style="3"/>
    <col min="12033" max="12033" width="8" style="3" customWidth="1"/>
    <col min="12034" max="12034" width="4.875" style="3" bestFit="1" customWidth="1"/>
    <col min="12035" max="12035" width="25.125" style="3" customWidth="1"/>
    <col min="12036" max="12036" width="36.75" style="3" bestFit="1" customWidth="1"/>
    <col min="12037" max="12037" width="8.375" style="3" bestFit="1" customWidth="1"/>
    <col min="12038" max="12038" width="22.375" style="3" customWidth="1"/>
    <col min="12039" max="12288" width="9" style="3"/>
    <col min="12289" max="12289" width="8" style="3" customWidth="1"/>
    <col min="12290" max="12290" width="4.875" style="3" bestFit="1" customWidth="1"/>
    <col min="12291" max="12291" width="25.125" style="3" customWidth="1"/>
    <col min="12292" max="12292" width="36.75" style="3" bestFit="1" customWidth="1"/>
    <col min="12293" max="12293" width="8.375" style="3" bestFit="1" customWidth="1"/>
    <col min="12294" max="12294" width="22.375" style="3" customWidth="1"/>
    <col min="12295" max="12544" width="9" style="3"/>
    <col min="12545" max="12545" width="8" style="3" customWidth="1"/>
    <col min="12546" max="12546" width="4.875" style="3" bestFit="1" customWidth="1"/>
    <col min="12547" max="12547" width="25.125" style="3" customWidth="1"/>
    <col min="12548" max="12548" width="36.75" style="3" bestFit="1" customWidth="1"/>
    <col min="12549" max="12549" width="8.375" style="3" bestFit="1" customWidth="1"/>
    <col min="12550" max="12550" width="22.375" style="3" customWidth="1"/>
    <col min="12551" max="12800" width="9" style="3"/>
    <col min="12801" max="12801" width="8" style="3" customWidth="1"/>
    <col min="12802" max="12802" width="4.875" style="3" bestFit="1" customWidth="1"/>
    <col min="12803" max="12803" width="25.125" style="3" customWidth="1"/>
    <col min="12804" max="12804" width="36.75" style="3" bestFit="1" customWidth="1"/>
    <col min="12805" max="12805" width="8.375" style="3" bestFit="1" customWidth="1"/>
    <col min="12806" max="12806" width="22.375" style="3" customWidth="1"/>
    <col min="12807" max="13056" width="9" style="3"/>
    <col min="13057" max="13057" width="8" style="3" customWidth="1"/>
    <col min="13058" max="13058" width="4.875" style="3" bestFit="1" customWidth="1"/>
    <col min="13059" max="13059" width="25.125" style="3" customWidth="1"/>
    <col min="13060" max="13060" width="36.75" style="3" bestFit="1" customWidth="1"/>
    <col min="13061" max="13061" width="8.375" style="3" bestFit="1" customWidth="1"/>
    <col min="13062" max="13062" width="22.375" style="3" customWidth="1"/>
    <col min="13063" max="13312" width="9" style="3"/>
    <col min="13313" max="13313" width="8" style="3" customWidth="1"/>
    <col min="13314" max="13314" width="4.875" style="3" bestFit="1" customWidth="1"/>
    <col min="13315" max="13315" width="25.125" style="3" customWidth="1"/>
    <col min="13316" max="13316" width="36.75" style="3" bestFit="1" customWidth="1"/>
    <col min="13317" max="13317" width="8.375" style="3" bestFit="1" customWidth="1"/>
    <col min="13318" max="13318" width="22.375" style="3" customWidth="1"/>
    <col min="13319" max="13568" width="9" style="3"/>
    <col min="13569" max="13569" width="8" style="3" customWidth="1"/>
    <col min="13570" max="13570" width="4.875" style="3" bestFit="1" customWidth="1"/>
    <col min="13571" max="13571" width="25.125" style="3" customWidth="1"/>
    <col min="13572" max="13572" width="36.75" style="3" bestFit="1" customWidth="1"/>
    <col min="13573" max="13573" width="8.375" style="3" bestFit="1" customWidth="1"/>
    <col min="13574" max="13574" width="22.375" style="3" customWidth="1"/>
    <col min="13575" max="13824" width="9" style="3"/>
    <col min="13825" max="13825" width="8" style="3" customWidth="1"/>
    <col min="13826" max="13826" width="4.875" style="3" bestFit="1" customWidth="1"/>
    <col min="13827" max="13827" width="25.125" style="3" customWidth="1"/>
    <col min="13828" max="13828" width="36.75" style="3" bestFit="1" customWidth="1"/>
    <col min="13829" max="13829" width="8.375" style="3" bestFit="1" customWidth="1"/>
    <col min="13830" max="13830" width="22.375" style="3" customWidth="1"/>
    <col min="13831" max="14080" width="9" style="3"/>
    <col min="14081" max="14081" width="8" style="3" customWidth="1"/>
    <col min="14082" max="14082" width="4.875" style="3" bestFit="1" customWidth="1"/>
    <col min="14083" max="14083" width="25.125" style="3" customWidth="1"/>
    <col min="14084" max="14084" width="36.75" style="3" bestFit="1" customWidth="1"/>
    <col min="14085" max="14085" width="8.375" style="3" bestFit="1" customWidth="1"/>
    <col min="14086" max="14086" width="22.375" style="3" customWidth="1"/>
    <col min="14087" max="14336" width="9" style="3"/>
    <col min="14337" max="14337" width="8" style="3" customWidth="1"/>
    <col min="14338" max="14338" width="4.875" style="3" bestFit="1" customWidth="1"/>
    <col min="14339" max="14339" width="25.125" style="3" customWidth="1"/>
    <col min="14340" max="14340" width="36.75" style="3" bestFit="1" customWidth="1"/>
    <col min="14341" max="14341" width="8.375" style="3" bestFit="1" customWidth="1"/>
    <col min="14342" max="14342" width="22.375" style="3" customWidth="1"/>
    <col min="14343" max="14592" width="9" style="3"/>
    <col min="14593" max="14593" width="8" style="3" customWidth="1"/>
    <col min="14594" max="14594" width="4.875" style="3" bestFit="1" customWidth="1"/>
    <col min="14595" max="14595" width="25.125" style="3" customWidth="1"/>
    <col min="14596" max="14596" width="36.75" style="3" bestFit="1" customWidth="1"/>
    <col min="14597" max="14597" width="8.375" style="3" bestFit="1" customWidth="1"/>
    <col min="14598" max="14598" width="22.375" style="3" customWidth="1"/>
    <col min="14599" max="14848" width="9" style="3"/>
    <col min="14849" max="14849" width="8" style="3" customWidth="1"/>
    <col min="14850" max="14850" width="4.875" style="3" bestFit="1" customWidth="1"/>
    <col min="14851" max="14851" width="25.125" style="3" customWidth="1"/>
    <col min="14852" max="14852" width="36.75" style="3" bestFit="1" customWidth="1"/>
    <col min="14853" max="14853" width="8.375" style="3" bestFit="1" customWidth="1"/>
    <col min="14854" max="14854" width="22.375" style="3" customWidth="1"/>
    <col min="14855" max="15104" width="9" style="3"/>
    <col min="15105" max="15105" width="8" style="3" customWidth="1"/>
    <col min="15106" max="15106" width="4.875" style="3" bestFit="1" customWidth="1"/>
    <col min="15107" max="15107" width="25.125" style="3" customWidth="1"/>
    <col min="15108" max="15108" width="36.75" style="3" bestFit="1" customWidth="1"/>
    <col min="15109" max="15109" width="8.375" style="3" bestFit="1" customWidth="1"/>
    <col min="15110" max="15110" width="22.375" style="3" customWidth="1"/>
    <col min="15111" max="15360" width="9" style="3"/>
    <col min="15361" max="15361" width="8" style="3" customWidth="1"/>
    <col min="15362" max="15362" width="4.875" style="3" bestFit="1" customWidth="1"/>
    <col min="15363" max="15363" width="25.125" style="3" customWidth="1"/>
    <col min="15364" max="15364" width="36.75" style="3" bestFit="1" customWidth="1"/>
    <col min="15365" max="15365" width="8.375" style="3" bestFit="1" customWidth="1"/>
    <col min="15366" max="15366" width="22.375" style="3" customWidth="1"/>
    <col min="15367" max="15616" width="9" style="3"/>
    <col min="15617" max="15617" width="8" style="3" customWidth="1"/>
    <col min="15618" max="15618" width="4.875" style="3" bestFit="1" customWidth="1"/>
    <col min="15619" max="15619" width="25.125" style="3" customWidth="1"/>
    <col min="15620" max="15620" width="36.75" style="3" bestFit="1" customWidth="1"/>
    <col min="15621" max="15621" width="8.375" style="3" bestFit="1" customWidth="1"/>
    <col min="15622" max="15622" width="22.375" style="3" customWidth="1"/>
    <col min="15623" max="15872" width="9" style="3"/>
    <col min="15873" max="15873" width="8" style="3" customWidth="1"/>
    <col min="15874" max="15874" width="4.875" style="3" bestFit="1" customWidth="1"/>
    <col min="15875" max="15875" width="25.125" style="3" customWidth="1"/>
    <col min="15876" max="15876" width="36.75" style="3" bestFit="1" customWidth="1"/>
    <col min="15877" max="15877" width="8.375" style="3" bestFit="1" customWidth="1"/>
    <col min="15878" max="15878" width="22.375" style="3" customWidth="1"/>
    <col min="15879" max="16128" width="9" style="3"/>
    <col min="16129" max="16129" width="8" style="3" customWidth="1"/>
    <col min="16130" max="16130" width="4.875" style="3" bestFit="1" customWidth="1"/>
    <col min="16131" max="16131" width="25.125" style="3" customWidth="1"/>
    <col min="16132" max="16132" width="36.75" style="3" bestFit="1" customWidth="1"/>
    <col min="16133" max="16133" width="8.375" style="3" bestFit="1" customWidth="1"/>
    <col min="16134" max="16134" width="22.375" style="3" customWidth="1"/>
    <col min="16135" max="16384" width="9" style="3"/>
  </cols>
  <sheetData>
    <row r="2" spans="1:6">
      <c r="D2" s="11"/>
      <c r="F2" s="11" t="s">
        <v>7955</v>
      </c>
    </row>
    <row r="3" spans="1:6">
      <c r="A3" s="297" t="s">
        <v>7956</v>
      </c>
    </row>
    <row r="5" spans="1:6">
      <c r="B5" s="170" t="s">
        <v>497</v>
      </c>
      <c r="C5" s="170" t="s">
        <v>498</v>
      </c>
      <c r="D5" s="170" t="s">
        <v>499</v>
      </c>
      <c r="E5" s="170" t="s">
        <v>500</v>
      </c>
      <c r="F5" s="170" t="s">
        <v>501</v>
      </c>
    </row>
    <row r="6" spans="1:6" ht="20.100000000000001" customHeight="1">
      <c r="B6" s="17">
        <v>1</v>
      </c>
      <c r="C6" s="483" t="s">
        <v>7957</v>
      </c>
      <c r="D6" s="483" t="s">
        <v>7958</v>
      </c>
      <c r="E6" s="2296">
        <v>1</v>
      </c>
      <c r="F6" s="54"/>
    </row>
  </sheetData>
  <phoneticPr fontId="3"/>
  <pageMargins left="0.7" right="0.7" top="0.75" bottom="0.75" header="0.3" footer="0.3"/>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6CC4B-692D-4F5A-B15C-4154CE78A6F9}">
  <dimension ref="B2:Q28"/>
  <sheetViews>
    <sheetView zoomScale="85" zoomScaleNormal="85" workbookViewId="0">
      <pane xSplit="10" ySplit="8" topLeftCell="L9" activePane="bottomRight" state="frozen"/>
      <selection pane="topRight" activeCell="K1" sqref="K1"/>
      <selection pane="bottomLeft" activeCell="A9" sqref="A9"/>
      <selection pane="bottomRight" activeCell="B2" sqref="B2:E6"/>
    </sheetView>
  </sheetViews>
  <sheetFormatPr defaultColWidth="12.75" defaultRowHeight="13.5"/>
  <cols>
    <col min="1" max="1" width="3.75" style="989" customWidth="1"/>
    <col min="2" max="2" width="18.75" style="991" bestFit="1" customWidth="1"/>
    <col min="3" max="4" width="9.625" style="989" bestFit="1" customWidth="1"/>
    <col min="5" max="5" width="46.5" style="991" customWidth="1"/>
    <col min="6" max="6" width="5.75" style="989" bestFit="1" customWidth="1"/>
    <col min="7" max="7" width="13.125" style="989" customWidth="1"/>
    <col min="8" max="8" width="13.125" style="989" bestFit="1" customWidth="1"/>
    <col min="9" max="9" width="9" style="992" bestFit="1" customWidth="1"/>
    <col min="10" max="10" width="34.25" style="991" customWidth="1"/>
    <col min="11" max="11" width="16.125" style="991" customWidth="1"/>
    <col min="12" max="12" width="19.125" style="991" bestFit="1" customWidth="1"/>
    <col min="13" max="13" width="16.75" style="991" customWidth="1"/>
    <col min="14" max="14" width="5.375" style="989" bestFit="1" customWidth="1"/>
    <col min="15" max="15" width="18.875" style="992" customWidth="1"/>
    <col min="16" max="16" width="20.5" style="993" customWidth="1"/>
    <col min="17" max="17" width="22.375" style="994" customWidth="1"/>
    <col min="18" max="18" width="14.75" style="989" customWidth="1"/>
    <col min="19" max="256" width="12.75" style="989"/>
    <col min="257" max="257" width="3.75" style="989" customWidth="1"/>
    <col min="258" max="258" width="18.75" style="989" bestFit="1" customWidth="1"/>
    <col min="259" max="260" width="9.625" style="989" bestFit="1" customWidth="1"/>
    <col min="261" max="261" width="46.5" style="989" customWidth="1"/>
    <col min="262" max="262" width="5.75" style="989" bestFit="1" customWidth="1"/>
    <col min="263" max="263" width="13.125" style="989" customWidth="1"/>
    <col min="264" max="264" width="13.125" style="989" bestFit="1" customWidth="1"/>
    <col min="265" max="265" width="9" style="989" bestFit="1" customWidth="1"/>
    <col min="266" max="266" width="34.25" style="989" customWidth="1"/>
    <col min="267" max="267" width="16.125" style="989" customWidth="1"/>
    <col min="268" max="268" width="19.125" style="989" bestFit="1" customWidth="1"/>
    <col min="269" max="269" width="16.75" style="989" customWidth="1"/>
    <col min="270" max="270" width="5.375" style="989" bestFit="1" customWidth="1"/>
    <col min="271" max="271" width="18.875" style="989" customWidth="1"/>
    <col min="272" max="272" width="20.5" style="989" customWidth="1"/>
    <col min="273" max="273" width="22.375" style="989" customWidth="1"/>
    <col min="274" max="274" width="14.75" style="989" customWidth="1"/>
    <col min="275" max="512" width="12.75" style="989"/>
    <col min="513" max="513" width="3.75" style="989" customWidth="1"/>
    <col min="514" max="514" width="18.75" style="989" bestFit="1" customWidth="1"/>
    <col min="515" max="516" width="9.625" style="989" bestFit="1" customWidth="1"/>
    <col min="517" max="517" width="46.5" style="989" customWidth="1"/>
    <col min="518" max="518" width="5.75" style="989" bestFit="1" customWidth="1"/>
    <col min="519" max="519" width="13.125" style="989" customWidth="1"/>
    <col min="520" max="520" width="13.125" style="989" bestFit="1" customWidth="1"/>
    <col min="521" max="521" width="9" style="989" bestFit="1" customWidth="1"/>
    <col min="522" max="522" width="34.25" style="989" customWidth="1"/>
    <col min="523" max="523" width="16.125" style="989" customWidth="1"/>
    <col min="524" max="524" width="19.125" style="989" bestFit="1" customWidth="1"/>
    <col min="525" max="525" width="16.75" style="989" customWidth="1"/>
    <col min="526" max="526" width="5.375" style="989" bestFit="1" customWidth="1"/>
    <col min="527" max="527" width="18.875" style="989" customWidth="1"/>
    <col min="528" max="528" width="20.5" style="989" customWidth="1"/>
    <col min="529" max="529" width="22.375" style="989" customWidth="1"/>
    <col min="530" max="530" width="14.75" style="989" customWidth="1"/>
    <col min="531" max="768" width="12.75" style="989"/>
    <col min="769" max="769" width="3.75" style="989" customWidth="1"/>
    <col min="770" max="770" width="18.75" style="989" bestFit="1" customWidth="1"/>
    <col min="771" max="772" width="9.625" style="989" bestFit="1" customWidth="1"/>
    <col min="773" max="773" width="46.5" style="989" customWidth="1"/>
    <col min="774" max="774" width="5.75" style="989" bestFit="1" customWidth="1"/>
    <col min="775" max="775" width="13.125" style="989" customWidth="1"/>
    <col min="776" max="776" width="13.125" style="989" bestFit="1" customWidth="1"/>
    <col min="777" max="777" width="9" style="989" bestFit="1" customWidth="1"/>
    <col min="778" max="778" width="34.25" style="989" customWidth="1"/>
    <col min="779" max="779" width="16.125" style="989" customWidth="1"/>
    <col min="780" max="780" width="19.125" style="989" bestFit="1" customWidth="1"/>
    <col min="781" max="781" width="16.75" style="989" customWidth="1"/>
    <col min="782" max="782" width="5.375" style="989" bestFit="1" customWidth="1"/>
    <col min="783" max="783" width="18.875" style="989" customWidth="1"/>
    <col min="784" max="784" width="20.5" style="989" customWidth="1"/>
    <col min="785" max="785" width="22.375" style="989" customWidth="1"/>
    <col min="786" max="786" width="14.75" style="989" customWidth="1"/>
    <col min="787" max="1024" width="12.75" style="989"/>
    <col min="1025" max="1025" width="3.75" style="989" customWidth="1"/>
    <col min="1026" max="1026" width="18.75" style="989" bestFit="1" customWidth="1"/>
    <col min="1027" max="1028" width="9.625" style="989" bestFit="1" customWidth="1"/>
    <col min="1029" max="1029" width="46.5" style="989" customWidth="1"/>
    <col min="1030" max="1030" width="5.75" style="989" bestFit="1" customWidth="1"/>
    <col min="1031" max="1031" width="13.125" style="989" customWidth="1"/>
    <col min="1032" max="1032" width="13.125" style="989" bestFit="1" customWidth="1"/>
    <col min="1033" max="1033" width="9" style="989" bestFit="1" customWidth="1"/>
    <col min="1034" max="1034" width="34.25" style="989" customWidth="1"/>
    <col min="1035" max="1035" width="16.125" style="989" customWidth="1"/>
    <col min="1036" max="1036" width="19.125" style="989" bestFit="1" customWidth="1"/>
    <col min="1037" max="1037" width="16.75" style="989" customWidth="1"/>
    <col min="1038" max="1038" width="5.375" style="989" bestFit="1" customWidth="1"/>
    <col min="1039" max="1039" width="18.875" style="989" customWidth="1"/>
    <col min="1040" max="1040" width="20.5" style="989" customWidth="1"/>
    <col min="1041" max="1041" width="22.375" style="989" customWidth="1"/>
    <col min="1042" max="1042" width="14.75" style="989" customWidth="1"/>
    <col min="1043" max="1280" width="12.75" style="989"/>
    <col min="1281" max="1281" width="3.75" style="989" customWidth="1"/>
    <col min="1282" max="1282" width="18.75" style="989" bestFit="1" customWidth="1"/>
    <col min="1283" max="1284" width="9.625" style="989" bestFit="1" customWidth="1"/>
    <col min="1285" max="1285" width="46.5" style="989" customWidth="1"/>
    <col min="1286" max="1286" width="5.75" style="989" bestFit="1" customWidth="1"/>
    <col min="1287" max="1287" width="13.125" style="989" customWidth="1"/>
    <col min="1288" max="1288" width="13.125" style="989" bestFit="1" customWidth="1"/>
    <col min="1289" max="1289" width="9" style="989" bestFit="1" customWidth="1"/>
    <col min="1290" max="1290" width="34.25" style="989" customWidth="1"/>
    <col min="1291" max="1291" width="16.125" style="989" customWidth="1"/>
    <col min="1292" max="1292" width="19.125" style="989" bestFit="1" customWidth="1"/>
    <col min="1293" max="1293" width="16.75" style="989" customWidth="1"/>
    <col min="1294" max="1294" width="5.375" style="989" bestFit="1" customWidth="1"/>
    <col min="1295" max="1295" width="18.875" style="989" customWidth="1"/>
    <col min="1296" max="1296" width="20.5" style="989" customWidth="1"/>
    <col min="1297" max="1297" width="22.375" style="989" customWidth="1"/>
    <col min="1298" max="1298" width="14.75" style="989" customWidth="1"/>
    <col min="1299" max="1536" width="12.75" style="989"/>
    <col min="1537" max="1537" width="3.75" style="989" customWidth="1"/>
    <col min="1538" max="1538" width="18.75" style="989" bestFit="1" customWidth="1"/>
    <col min="1539" max="1540" width="9.625" style="989" bestFit="1" customWidth="1"/>
    <col min="1541" max="1541" width="46.5" style="989" customWidth="1"/>
    <col min="1542" max="1542" width="5.75" style="989" bestFit="1" customWidth="1"/>
    <col min="1543" max="1543" width="13.125" style="989" customWidth="1"/>
    <col min="1544" max="1544" width="13.125" style="989" bestFit="1" customWidth="1"/>
    <col min="1545" max="1545" width="9" style="989" bestFit="1" customWidth="1"/>
    <col min="1546" max="1546" width="34.25" style="989" customWidth="1"/>
    <col min="1547" max="1547" width="16.125" style="989" customWidth="1"/>
    <col min="1548" max="1548" width="19.125" style="989" bestFit="1" customWidth="1"/>
    <col min="1549" max="1549" width="16.75" style="989" customWidth="1"/>
    <col min="1550" max="1550" width="5.375" style="989" bestFit="1" customWidth="1"/>
    <col min="1551" max="1551" width="18.875" style="989" customWidth="1"/>
    <col min="1552" max="1552" width="20.5" style="989" customWidth="1"/>
    <col min="1553" max="1553" width="22.375" style="989" customWidth="1"/>
    <col min="1554" max="1554" width="14.75" style="989" customWidth="1"/>
    <col min="1555" max="1792" width="12.75" style="989"/>
    <col min="1793" max="1793" width="3.75" style="989" customWidth="1"/>
    <col min="1794" max="1794" width="18.75" style="989" bestFit="1" customWidth="1"/>
    <col min="1795" max="1796" width="9.625" style="989" bestFit="1" customWidth="1"/>
    <col min="1797" max="1797" width="46.5" style="989" customWidth="1"/>
    <col min="1798" max="1798" width="5.75" style="989" bestFit="1" customWidth="1"/>
    <col min="1799" max="1799" width="13.125" style="989" customWidth="1"/>
    <col min="1800" max="1800" width="13.125" style="989" bestFit="1" customWidth="1"/>
    <col min="1801" max="1801" width="9" style="989" bestFit="1" customWidth="1"/>
    <col min="1802" max="1802" width="34.25" style="989" customWidth="1"/>
    <col min="1803" max="1803" width="16.125" style="989" customWidth="1"/>
    <col min="1804" max="1804" width="19.125" style="989" bestFit="1" customWidth="1"/>
    <col min="1805" max="1805" width="16.75" style="989" customWidth="1"/>
    <col min="1806" max="1806" width="5.375" style="989" bestFit="1" customWidth="1"/>
    <col min="1807" max="1807" width="18.875" style="989" customWidth="1"/>
    <col min="1808" max="1808" width="20.5" style="989" customWidth="1"/>
    <col min="1809" max="1809" width="22.375" style="989" customWidth="1"/>
    <col min="1810" max="1810" width="14.75" style="989" customWidth="1"/>
    <col min="1811" max="2048" width="12.75" style="989"/>
    <col min="2049" max="2049" width="3.75" style="989" customWidth="1"/>
    <col min="2050" max="2050" width="18.75" style="989" bestFit="1" customWidth="1"/>
    <col min="2051" max="2052" width="9.625" style="989" bestFit="1" customWidth="1"/>
    <col min="2053" max="2053" width="46.5" style="989" customWidth="1"/>
    <col min="2054" max="2054" width="5.75" style="989" bestFit="1" customWidth="1"/>
    <col min="2055" max="2055" width="13.125" style="989" customWidth="1"/>
    <col min="2056" max="2056" width="13.125" style="989" bestFit="1" customWidth="1"/>
    <col min="2057" max="2057" width="9" style="989" bestFit="1" customWidth="1"/>
    <col min="2058" max="2058" width="34.25" style="989" customWidth="1"/>
    <col min="2059" max="2059" width="16.125" style="989" customWidth="1"/>
    <col min="2060" max="2060" width="19.125" style="989" bestFit="1" customWidth="1"/>
    <col min="2061" max="2061" width="16.75" style="989" customWidth="1"/>
    <col min="2062" max="2062" width="5.375" style="989" bestFit="1" customWidth="1"/>
    <col min="2063" max="2063" width="18.875" style="989" customWidth="1"/>
    <col min="2064" max="2064" width="20.5" style="989" customWidth="1"/>
    <col min="2065" max="2065" width="22.375" style="989" customWidth="1"/>
    <col min="2066" max="2066" width="14.75" style="989" customWidth="1"/>
    <col min="2067" max="2304" width="12.75" style="989"/>
    <col min="2305" max="2305" width="3.75" style="989" customWidth="1"/>
    <col min="2306" max="2306" width="18.75" style="989" bestFit="1" customWidth="1"/>
    <col min="2307" max="2308" width="9.625" style="989" bestFit="1" customWidth="1"/>
    <col min="2309" max="2309" width="46.5" style="989" customWidth="1"/>
    <col min="2310" max="2310" width="5.75" style="989" bestFit="1" customWidth="1"/>
    <col min="2311" max="2311" width="13.125" style="989" customWidth="1"/>
    <col min="2312" max="2312" width="13.125" style="989" bestFit="1" customWidth="1"/>
    <col min="2313" max="2313" width="9" style="989" bestFit="1" customWidth="1"/>
    <col min="2314" max="2314" width="34.25" style="989" customWidth="1"/>
    <col min="2315" max="2315" width="16.125" style="989" customWidth="1"/>
    <col min="2316" max="2316" width="19.125" style="989" bestFit="1" customWidth="1"/>
    <col min="2317" max="2317" width="16.75" style="989" customWidth="1"/>
    <col min="2318" max="2318" width="5.375" style="989" bestFit="1" customWidth="1"/>
    <col min="2319" max="2319" width="18.875" style="989" customWidth="1"/>
    <col min="2320" max="2320" width="20.5" style="989" customWidth="1"/>
    <col min="2321" max="2321" width="22.375" style="989" customWidth="1"/>
    <col min="2322" max="2322" width="14.75" style="989" customWidth="1"/>
    <col min="2323" max="2560" width="12.75" style="989"/>
    <col min="2561" max="2561" width="3.75" style="989" customWidth="1"/>
    <col min="2562" max="2562" width="18.75" style="989" bestFit="1" customWidth="1"/>
    <col min="2563" max="2564" width="9.625" style="989" bestFit="1" customWidth="1"/>
    <col min="2565" max="2565" width="46.5" style="989" customWidth="1"/>
    <col min="2566" max="2566" width="5.75" style="989" bestFit="1" customWidth="1"/>
    <col min="2567" max="2567" width="13.125" style="989" customWidth="1"/>
    <col min="2568" max="2568" width="13.125" style="989" bestFit="1" customWidth="1"/>
    <col min="2569" max="2569" width="9" style="989" bestFit="1" customWidth="1"/>
    <col min="2570" max="2570" width="34.25" style="989" customWidth="1"/>
    <col min="2571" max="2571" width="16.125" style="989" customWidth="1"/>
    <col min="2572" max="2572" width="19.125" style="989" bestFit="1" customWidth="1"/>
    <col min="2573" max="2573" width="16.75" style="989" customWidth="1"/>
    <col min="2574" max="2574" width="5.375" style="989" bestFit="1" customWidth="1"/>
    <col min="2575" max="2575" width="18.875" style="989" customWidth="1"/>
    <col min="2576" max="2576" width="20.5" style="989" customWidth="1"/>
    <col min="2577" max="2577" width="22.375" style="989" customWidth="1"/>
    <col min="2578" max="2578" width="14.75" style="989" customWidth="1"/>
    <col min="2579" max="2816" width="12.75" style="989"/>
    <col min="2817" max="2817" width="3.75" style="989" customWidth="1"/>
    <col min="2818" max="2818" width="18.75" style="989" bestFit="1" customWidth="1"/>
    <col min="2819" max="2820" width="9.625" style="989" bestFit="1" customWidth="1"/>
    <col min="2821" max="2821" width="46.5" style="989" customWidth="1"/>
    <col min="2822" max="2822" width="5.75" style="989" bestFit="1" customWidth="1"/>
    <col min="2823" max="2823" width="13.125" style="989" customWidth="1"/>
    <col min="2824" max="2824" width="13.125" style="989" bestFit="1" customWidth="1"/>
    <col min="2825" max="2825" width="9" style="989" bestFit="1" customWidth="1"/>
    <col min="2826" max="2826" width="34.25" style="989" customWidth="1"/>
    <col min="2827" max="2827" width="16.125" style="989" customWidth="1"/>
    <col min="2828" max="2828" width="19.125" style="989" bestFit="1" customWidth="1"/>
    <col min="2829" max="2829" width="16.75" style="989" customWidth="1"/>
    <col min="2830" max="2830" width="5.375" style="989" bestFit="1" customWidth="1"/>
    <col min="2831" max="2831" width="18.875" style="989" customWidth="1"/>
    <col min="2832" max="2832" width="20.5" style="989" customWidth="1"/>
    <col min="2833" max="2833" width="22.375" style="989" customWidth="1"/>
    <col min="2834" max="2834" width="14.75" style="989" customWidth="1"/>
    <col min="2835" max="3072" width="12.75" style="989"/>
    <col min="3073" max="3073" width="3.75" style="989" customWidth="1"/>
    <col min="3074" max="3074" width="18.75" style="989" bestFit="1" customWidth="1"/>
    <col min="3075" max="3076" width="9.625" style="989" bestFit="1" customWidth="1"/>
    <col min="3077" max="3077" width="46.5" style="989" customWidth="1"/>
    <col min="3078" max="3078" width="5.75" style="989" bestFit="1" customWidth="1"/>
    <col min="3079" max="3079" width="13.125" style="989" customWidth="1"/>
    <col min="3080" max="3080" width="13.125" style="989" bestFit="1" customWidth="1"/>
    <col min="3081" max="3081" width="9" style="989" bestFit="1" customWidth="1"/>
    <col min="3082" max="3082" width="34.25" style="989" customWidth="1"/>
    <col min="3083" max="3083" width="16.125" style="989" customWidth="1"/>
    <col min="3084" max="3084" width="19.125" style="989" bestFit="1" customWidth="1"/>
    <col min="3085" max="3085" width="16.75" style="989" customWidth="1"/>
    <col min="3086" max="3086" width="5.375" style="989" bestFit="1" customWidth="1"/>
    <col min="3087" max="3087" width="18.875" style="989" customWidth="1"/>
    <col min="3088" max="3088" width="20.5" style="989" customWidth="1"/>
    <col min="3089" max="3089" width="22.375" style="989" customWidth="1"/>
    <col min="3090" max="3090" width="14.75" style="989" customWidth="1"/>
    <col min="3091" max="3328" width="12.75" style="989"/>
    <col min="3329" max="3329" width="3.75" style="989" customWidth="1"/>
    <col min="3330" max="3330" width="18.75" style="989" bestFit="1" customWidth="1"/>
    <col min="3331" max="3332" width="9.625" style="989" bestFit="1" customWidth="1"/>
    <col min="3333" max="3333" width="46.5" style="989" customWidth="1"/>
    <col min="3334" max="3334" width="5.75" style="989" bestFit="1" customWidth="1"/>
    <col min="3335" max="3335" width="13.125" style="989" customWidth="1"/>
    <col min="3336" max="3336" width="13.125" style="989" bestFit="1" customWidth="1"/>
    <col min="3337" max="3337" width="9" style="989" bestFit="1" customWidth="1"/>
    <col min="3338" max="3338" width="34.25" style="989" customWidth="1"/>
    <col min="3339" max="3339" width="16.125" style="989" customWidth="1"/>
    <col min="3340" max="3340" width="19.125" style="989" bestFit="1" customWidth="1"/>
    <col min="3341" max="3341" width="16.75" style="989" customWidth="1"/>
    <col min="3342" max="3342" width="5.375" style="989" bestFit="1" customWidth="1"/>
    <col min="3343" max="3343" width="18.875" style="989" customWidth="1"/>
    <col min="3344" max="3344" width="20.5" style="989" customWidth="1"/>
    <col min="3345" max="3345" width="22.375" style="989" customWidth="1"/>
    <col min="3346" max="3346" width="14.75" style="989" customWidth="1"/>
    <col min="3347" max="3584" width="12.75" style="989"/>
    <col min="3585" max="3585" width="3.75" style="989" customWidth="1"/>
    <col min="3586" max="3586" width="18.75" style="989" bestFit="1" customWidth="1"/>
    <col min="3587" max="3588" width="9.625" style="989" bestFit="1" customWidth="1"/>
    <col min="3589" max="3589" width="46.5" style="989" customWidth="1"/>
    <col min="3590" max="3590" width="5.75" style="989" bestFit="1" customWidth="1"/>
    <col min="3591" max="3591" width="13.125" style="989" customWidth="1"/>
    <col min="3592" max="3592" width="13.125" style="989" bestFit="1" customWidth="1"/>
    <col min="3593" max="3593" width="9" style="989" bestFit="1" customWidth="1"/>
    <col min="3594" max="3594" width="34.25" style="989" customWidth="1"/>
    <col min="3595" max="3595" width="16.125" style="989" customWidth="1"/>
    <col min="3596" max="3596" width="19.125" style="989" bestFit="1" customWidth="1"/>
    <col min="3597" max="3597" width="16.75" style="989" customWidth="1"/>
    <col min="3598" max="3598" width="5.375" style="989" bestFit="1" customWidth="1"/>
    <col min="3599" max="3599" width="18.875" style="989" customWidth="1"/>
    <col min="3600" max="3600" width="20.5" style="989" customWidth="1"/>
    <col min="3601" max="3601" width="22.375" style="989" customWidth="1"/>
    <col min="3602" max="3602" width="14.75" style="989" customWidth="1"/>
    <col min="3603" max="3840" width="12.75" style="989"/>
    <col min="3841" max="3841" width="3.75" style="989" customWidth="1"/>
    <col min="3842" max="3842" width="18.75" style="989" bestFit="1" customWidth="1"/>
    <col min="3843" max="3844" width="9.625" style="989" bestFit="1" customWidth="1"/>
    <col min="3845" max="3845" width="46.5" style="989" customWidth="1"/>
    <col min="3846" max="3846" width="5.75" style="989" bestFit="1" customWidth="1"/>
    <col min="3847" max="3847" width="13.125" style="989" customWidth="1"/>
    <col min="3848" max="3848" width="13.125" style="989" bestFit="1" customWidth="1"/>
    <col min="3849" max="3849" width="9" style="989" bestFit="1" customWidth="1"/>
    <col min="3850" max="3850" width="34.25" style="989" customWidth="1"/>
    <col min="3851" max="3851" width="16.125" style="989" customWidth="1"/>
    <col min="3852" max="3852" width="19.125" style="989" bestFit="1" customWidth="1"/>
    <col min="3853" max="3853" width="16.75" style="989" customWidth="1"/>
    <col min="3854" max="3854" width="5.375" style="989" bestFit="1" customWidth="1"/>
    <col min="3855" max="3855" width="18.875" style="989" customWidth="1"/>
    <col min="3856" max="3856" width="20.5" style="989" customWidth="1"/>
    <col min="3857" max="3857" width="22.375" style="989" customWidth="1"/>
    <col min="3858" max="3858" width="14.75" style="989" customWidth="1"/>
    <col min="3859" max="4096" width="12.75" style="989"/>
    <col min="4097" max="4097" width="3.75" style="989" customWidth="1"/>
    <col min="4098" max="4098" width="18.75" style="989" bestFit="1" customWidth="1"/>
    <col min="4099" max="4100" width="9.625" style="989" bestFit="1" customWidth="1"/>
    <col min="4101" max="4101" width="46.5" style="989" customWidth="1"/>
    <col min="4102" max="4102" width="5.75" style="989" bestFit="1" customWidth="1"/>
    <col min="4103" max="4103" width="13.125" style="989" customWidth="1"/>
    <col min="4104" max="4104" width="13.125" style="989" bestFit="1" customWidth="1"/>
    <col min="4105" max="4105" width="9" style="989" bestFit="1" customWidth="1"/>
    <col min="4106" max="4106" width="34.25" style="989" customWidth="1"/>
    <col min="4107" max="4107" width="16.125" style="989" customWidth="1"/>
    <col min="4108" max="4108" width="19.125" style="989" bestFit="1" customWidth="1"/>
    <col min="4109" max="4109" width="16.75" style="989" customWidth="1"/>
    <col min="4110" max="4110" width="5.375" style="989" bestFit="1" customWidth="1"/>
    <col min="4111" max="4111" width="18.875" style="989" customWidth="1"/>
    <col min="4112" max="4112" width="20.5" style="989" customWidth="1"/>
    <col min="4113" max="4113" width="22.375" style="989" customWidth="1"/>
    <col min="4114" max="4114" width="14.75" style="989" customWidth="1"/>
    <col min="4115" max="4352" width="12.75" style="989"/>
    <col min="4353" max="4353" width="3.75" style="989" customWidth="1"/>
    <col min="4354" max="4354" width="18.75" style="989" bestFit="1" customWidth="1"/>
    <col min="4355" max="4356" width="9.625" style="989" bestFit="1" customWidth="1"/>
    <col min="4357" max="4357" width="46.5" style="989" customWidth="1"/>
    <col min="4358" max="4358" width="5.75" style="989" bestFit="1" customWidth="1"/>
    <col min="4359" max="4359" width="13.125" style="989" customWidth="1"/>
    <col min="4360" max="4360" width="13.125" style="989" bestFit="1" customWidth="1"/>
    <col min="4361" max="4361" width="9" style="989" bestFit="1" customWidth="1"/>
    <col min="4362" max="4362" width="34.25" style="989" customWidth="1"/>
    <col min="4363" max="4363" width="16.125" style="989" customWidth="1"/>
    <col min="4364" max="4364" width="19.125" style="989" bestFit="1" customWidth="1"/>
    <col min="4365" max="4365" width="16.75" style="989" customWidth="1"/>
    <col min="4366" max="4366" width="5.375" style="989" bestFit="1" customWidth="1"/>
    <col min="4367" max="4367" width="18.875" style="989" customWidth="1"/>
    <col min="4368" max="4368" width="20.5" style="989" customWidth="1"/>
    <col min="4369" max="4369" width="22.375" style="989" customWidth="1"/>
    <col min="4370" max="4370" width="14.75" style="989" customWidth="1"/>
    <col min="4371" max="4608" width="12.75" style="989"/>
    <col min="4609" max="4609" width="3.75" style="989" customWidth="1"/>
    <col min="4610" max="4610" width="18.75" style="989" bestFit="1" customWidth="1"/>
    <col min="4611" max="4612" width="9.625" style="989" bestFit="1" customWidth="1"/>
    <col min="4613" max="4613" width="46.5" style="989" customWidth="1"/>
    <col min="4614" max="4614" width="5.75" style="989" bestFit="1" customWidth="1"/>
    <col min="4615" max="4615" width="13.125" style="989" customWidth="1"/>
    <col min="4616" max="4616" width="13.125" style="989" bestFit="1" customWidth="1"/>
    <col min="4617" max="4617" width="9" style="989" bestFit="1" customWidth="1"/>
    <col min="4618" max="4618" width="34.25" style="989" customWidth="1"/>
    <col min="4619" max="4619" width="16.125" style="989" customWidth="1"/>
    <col min="4620" max="4620" width="19.125" style="989" bestFit="1" customWidth="1"/>
    <col min="4621" max="4621" width="16.75" style="989" customWidth="1"/>
    <col min="4622" max="4622" width="5.375" style="989" bestFit="1" customWidth="1"/>
    <col min="4623" max="4623" width="18.875" style="989" customWidth="1"/>
    <col min="4624" max="4624" width="20.5" style="989" customWidth="1"/>
    <col min="4625" max="4625" width="22.375" style="989" customWidth="1"/>
    <col min="4626" max="4626" width="14.75" style="989" customWidth="1"/>
    <col min="4627" max="4864" width="12.75" style="989"/>
    <col min="4865" max="4865" width="3.75" style="989" customWidth="1"/>
    <col min="4866" max="4866" width="18.75" style="989" bestFit="1" customWidth="1"/>
    <col min="4867" max="4868" width="9.625" style="989" bestFit="1" customWidth="1"/>
    <col min="4869" max="4869" width="46.5" style="989" customWidth="1"/>
    <col min="4870" max="4870" width="5.75" style="989" bestFit="1" customWidth="1"/>
    <col min="4871" max="4871" width="13.125" style="989" customWidth="1"/>
    <col min="4872" max="4872" width="13.125" style="989" bestFit="1" customWidth="1"/>
    <col min="4873" max="4873" width="9" style="989" bestFit="1" customWidth="1"/>
    <col min="4874" max="4874" width="34.25" style="989" customWidth="1"/>
    <col min="4875" max="4875" width="16.125" style="989" customWidth="1"/>
    <col min="4876" max="4876" width="19.125" style="989" bestFit="1" customWidth="1"/>
    <col min="4877" max="4877" width="16.75" style="989" customWidth="1"/>
    <col min="4878" max="4878" width="5.375" style="989" bestFit="1" customWidth="1"/>
    <col min="4879" max="4879" width="18.875" style="989" customWidth="1"/>
    <col min="4880" max="4880" width="20.5" style="989" customWidth="1"/>
    <col min="4881" max="4881" width="22.375" style="989" customWidth="1"/>
    <col min="4882" max="4882" width="14.75" style="989" customWidth="1"/>
    <col min="4883" max="5120" width="12.75" style="989"/>
    <col min="5121" max="5121" width="3.75" style="989" customWidth="1"/>
    <col min="5122" max="5122" width="18.75" style="989" bestFit="1" customWidth="1"/>
    <col min="5123" max="5124" width="9.625" style="989" bestFit="1" customWidth="1"/>
    <col min="5125" max="5125" width="46.5" style="989" customWidth="1"/>
    <col min="5126" max="5126" width="5.75" style="989" bestFit="1" customWidth="1"/>
    <col min="5127" max="5127" width="13.125" style="989" customWidth="1"/>
    <col min="5128" max="5128" width="13.125" style="989" bestFit="1" customWidth="1"/>
    <col min="5129" max="5129" width="9" style="989" bestFit="1" customWidth="1"/>
    <col min="5130" max="5130" width="34.25" style="989" customWidth="1"/>
    <col min="5131" max="5131" width="16.125" style="989" customWidth="1"/>
    <col min="5132" max="5132" width="19.125" style="989" bestFit="1" customWidth="1"/>
    <col min="5133" max="5133" width="16.75" style="989" customWidth="1"/>
    <col min="5134" max="5134" width="5.375" style="989" bestFit="1" customWidth="1"/>
    <col min="5135" max="5135" width="18.875" style="989" customWidth="1"/>
    <col min="5136" max="5136" width="20.5" style="989" customWidth="1"/>
    <col min="5137" max="5137" width="22.375" style="989" customWidth="1"/>
    <col min="5138" max="5138" width="14.75" style="989" customWidth="1"/>
    <col min="5139" max="5376" width="12.75" style="989"/>
    <col min="5377" max="5377" width="3.75" style="989" customWidth="1"/>
    <col min="5378" max="5378" width="18.75" style="989" bestFit="1" customWidth="1"/>
    <col min="5379" max="5380" width="9.625" style="989" bestFit="1" customWidth="1"/>
    <col min="5381" max="5381" width="46.5" style="989" customWidth="1"/>
    <col min="5382" max="5382" width="5.75" style="989" bestFit="1" customWidth="1"/>
    <col min="5383" max="5383" width="13.125" style="989" customWidth="1"/>
    <col min="5384" max="5384" width="13.125" style="989" bestFit="1" customWidth="1"/>
    <col min="5385" max="5385" width="9" style="989" bestFit="1" customWidth="1"/>
    <col min="5386" max="5386" width="34.25" style="989" customWidth="1"/>
    <col min="5387" max="5387" width="16.125" style="989" customWidth="1"/>
    <col min="5388" max="5388" width="19.125" style="989" bestFit="1" customWidth="1"/>
    <col min="5389" max="5389" width="16.75" style="989" customWidth="1"/>
    <col min="5390" max="5390" width="5.375" style="989" bestFit="1" customWidth="1"/>
    <col min="5391" max="5391" width="18.875" style="989" customWidth="1"/>
    <col min="5392" max="5392" width="20.5" style="989" customWidth="1"/>
    <col min="5393" max="5393" width="22.375" style="989" customWidth="1"/>
    <col min="5394" max="5394" width="14.75" style="989" customWidth="1"/>
    <col min="5395" max="5632" width="12.75" style="989"/>
    <col min="5633" max="5633" width="3.75" style="989" customWidth="1"/>
    <col min="5634" max="5634" width="18.75" style="989" bestFit="1" customWidth="1"/>
    <col min="5635" max="5636" width="9.625" style="989" bestFit="1" customWidth="1"/>
    <col min="5637" max="5637" width="46.5" style="989" customWidth="1"/>
    <col min="5638" max="5638" width="5.75" style="989" bestFit="1" customWidth="1"/>
    <col min="5639" max="5639" width="13.125" style="989" customWidth="1"/>
    <col min="5640" max="5640" width="13.125" style="989" bestFit="1" customWidth="1"/>
    <col min="5641" max="5641" width="9" style="989" bestFit="1" customWidth="1"/>
    <col min="5642" max="5642" width="34.25" style="989" customWidth="1"/>
    <col min="5643" max="5643" width="16.125" style="989" customWidth="1"/>
    <col min="5644" max="5644" width="19.125" style="989" bestFit="1" customWidth="1"/>
    <col min="5645" max="5645" width="16.75" style="989" customWidth="1"/>
    <col min="5646" max="5646" width="5.375" style="989" bestFit="1" customWidth="1"/>
    <col min="5647" max="5647" width="18.875" style="989" customWidth="1"/>
    <col min="5648" max="5648" width="20.5" style="989" customWidth="1"/>
    <col min="5649" max="5649" width="22.375" style="989" customWidth="1"/>
    <col min="5650" max="5650" width="14.75" style="989" customWidth="1"/>
    <col min="5651" max="5888" width="12.75" style="989"/>
    <col min="5889" max="5889" width="3.75" style="989" customWidth="1"/>
    <col min="5890" max="5890" width="18.75" style="989" bestFit="1" customWidth="1"/>
    <col min="5891" max="5892" width="9.625" style="989" bestFit="1" customWidth="1"/>
    <col min="5893" max="5893" width="46.5" style="989" customWidth="1"/>
    <col min="5894" max="5894" width="5.75" style="989" bestFit="1" customWidth="1"/>
    <col min="5895" max="5895" width="13.125" style="989" customWidth="1"/>
    <col min="5896" max="5896" width="13.125" style="989" bestFit="1" customWidth="1"/>
    <col min="5897" max="5897" width="9" style="989" bestFit="1" customWidth="1"/>
    <col min="5898" max="5898" width="34.25" style="989" customWidth="1"/>
    <col min="5899" max="5899" width="16.125" style="989" customWidth="1"/>
    <col min="5900" max="5900" width="19.125" style="989" bestFit="1" customWidth="1"/>
    <col min="5901" max="5901" width="16.75" style="989" customWidth="1"/>
    <col min="5902" max="5902" width="5.375" style="989" bestFit="1" customWidth="1"/>
    <col min="5903" max="5903" width="18.875" style="989" customWidth="1"/>
    <col min="5904" max="5904" width="20.5" style="989" customWidth="1"/>
    <col min="5905" max="5905" width="22.375" style="989" customWidth="1"/>
    <col min="5906" max="5906" width="14.75" style="989" customWidth="1"/>
    <col min="5907" max="6144" width="12.75" style="989"/>
    <col min="6145" max="6145" width="3.75" style="989" customWidth="1"/>
    <col min="6146" max="6146" width="18.75" style="989" bestFit="1" customWidth="1"/>
    <col min="6147" max="6148" width="9.625" style="989" bestFit="1" customWidth="1"/>
    <col min="6149" max="6149" width="46.5" style="989" customWidth="1"/>
    <col min="6150" max="6150" width="5.75" style="989" bestFit="1" customWidth="1"/>
    <col min="6151" max="6151" width="13.125" style="989" customWidth="1"/>
    <col min="6152" max="6152" width="13.125" style="989" bestFit="1" customWidth="1"/>
    <col min="6153" max="6153" width="9" style="989" bestFit="1" customWidth="1"/>
    <col min="6154" max="6154" width="34.25" style="989" customWidth="1"/>
    <col min="6155" max="6155" width="16.125" style="989" customWidth="1"/>
    <col min="6156" max="6156" width="19.125" style="989" bestFit="1" customWidth="1"/>
    <col min="6157" max="6157" width="16.75" style="989" customWidth="1"/>
    <col min="6158" max="6158" width="5.375" style="989" bestFit="1" customWidth="1"/>
    <col min="6159" max="6159" width="18.875" style="989" customWidth="1"/>
    <col min="6160" max="6160" width="20.5" style="989" customWidth="1"/>
    <col min="6161" max="6161" width="22.375" style="989" customWidth="1"/>
    <col min="6162" max="6162" width="14.75" style="989" customWidth="1"/>
    <col min="6163" max="6400" width="12.75" style="989"/>
    <col min="6401" max="6401" width="3.75" style="989" customWidth="1"/>
    <col min="6402" max="6402" width="18.75" style="989" bestFit="1" customWidth="1"/>
    <col min="6403" max="6404" width="9.625" style="989" bestFit="1" customWidth="1"/>
    <col min="6405" max="6405" width="46.5" style="989" customWidth="1"/>
    <col min="6406" max="6406" width="5.75" style="989" bestFit="1" customWidth="1"/>
    <col min="6407" max="6407" width="13.125" style="989" customWidth="1"/>
    <col min="6408" max="6408" width="13.125" style="989" bestFit="1" customWidth="1"/>
    <col min="6409" max="6409" width="9" style="989" bestFit="1" customWidth="1"/>
    <col min="6410" max="6410" width="34.25" style="989" customWidth="1"/>
    <col min="6411" max="6411" width="16.125" style="989" customWidth="1"/>
    <col min="6412" max="6412" width="19.125" style="989" bestFit="1" customWidth="1"/>
    <col min="6413" max="6413" width="16.75" style="989" customWidth="1"/>
    <col min="6414" max="6414" width="5.375" style="989" bestFit="1" customWidth="1"/>
    <col min="6415" max="6415" width="18.875" style="989" customWidth="1"/>
    <col min="6416" max="6416" width="20.5" style="989" customWidth="1"/>
    <col min="6417" max="6417" width="22.375" style="989" customWidth="1"/>
    <col min="6418" max="6418" width="14.75" style="989" customWidth="1"/>
    <col min="6419" max="6656" width="12.75" style="989"/>
    <col min="6657" max="6657" width="3.75" style="989" customWidth="1"/>
    <col min="6658" max="6658" width="18.75" style="989" bestFit="1" customWidth="1"/>
    <col min="6659" max="6660" width="9.625" style="989" bestFit="1" customWidth="1"/>
    <col min="6661" max="6661" width="46.5" style="989" customWidth="1"/>
    <col min="6662" max="6662" width="5.75" style="989" bestFit="1" customWidth="1"/>
    <col min="6663" max="6663" width="13.125" style="989" customWidth="1"/>
    <col min="6664" max="6664" width="13.125" style="989" bestFit="1" customWidth="1"/>
    <col min="6665" max="6665" width="9" style="989" bestFit="1" customWidth="1"/>
    <col min="6666" max="6666" width="34.25" style="989" customWidth="1"/>
    <col min="6667" max="6667" width="16.125" style="989" customWidth="1"/>
    <col min="6668" max="6668" width="19.125" style="989" bestFit="1" customWidth="1"/>
    <col min="6669" max="6669" width="16.75" style="989" customWidth="1"/>
    <col min="6670" max="6670" width="5.375" style="989" bestFit="1" customWidth="1"/>
    <col min="6671" max="6671" width="18.875" style="989" customWidth="1"/>
    <col min="6672" max="6672" width="20.5" style="989" customWidth="1"/>
    <col min="6673" max="6673" width="22.375" style="989" customWidth="1"/>
    <col min="6674" max="6674" width="14.75" style="989" customWidth="1"/>
    <col min="6675" max="6912" width="12.75" style="989"/>
    <col min="6913" max="6913" width="3.75" style="989" customWidth="1"/>
    <col min="6914" max="6914" width="18.75" style="989" bestFit="1" customWidth="1"/>
    <col min="6915" max="6916" width="9.625" style="989" bestFit="1" customWidth="1"/>
    <col min="6917" max="6917" width="46.5" style="989" customWidth="1"/>
    <col min="6918" max="6918" width="5.75" style="989" bestFit="1" customWidth="1"/>
    <col min="6919" max="6919" width="13.125" style="989" customWidth="1"/>
    <col min="6920" max="6920" width="13.125" style="989" bestFit="1" customWidth="1"/>
    <col min="6921" max="6921" width="9" style="989" bestFit="1" customWidth="1"/>
    <col min="6922" max="6922" width="34.25" style="989" customWidth="1"/>
    <col min="6923" max="6923" width="16.125" style="989" customWidth="1"/>
    <col min="6924" max="6924" width="19.125" style="989" bestFit="1" customWidth="1"/>
    <col min="6925" max="6925" width="16.75" style="989" customWidth="1"/>
    <col min="6926" max="6926" width="5.375" style="989" bestFit="1" customWidth="1"/>
    <col min="6927" max="6927" width="18.875" style="989" customWidth="1"/>
    <col min="6928" max="6928" width="20.5" style="989" customWidth="1"/>
    <col min="6929" max="6929" width="22.375" style="989" customWidth="1"/>
    <col min="6930" max="6930" width="14.75" style="989" customWidth="1"/>
    <col min="6931" max="7168" width="12.75" style="989"/>
    <col min="7169" max="7169" width="3.75" style="989" customWidth="1"/>
    <col min="7170" max="7170" width="18.75" style="989" bestFit="1" customWidth="1"/>
    <col min="7171" max="7172" width="9.625" style="989" bestFit="1" customWidth="1"/>
    <col min="7173" max="7173" width="46.5" style="989" customWidth="1"/>
    <col min="7174" max="7174" width="5.75" style="989" bestFit="1" customWidth="1"/>
    <col min="7175" max="7175" width="13.125" style="989" customWidth="1"/>
    <col min="7176" max="7176" width="13.125" style="989" bestFit="1" customWidth="1"/>
    <col min="7177" max="7177" width="9" style="989" bestFit="1" customWidth="1"/>
    <col min="7178" max="7178" width="34.25" style="989" customWidth="1"/>
    <col min="7179" max="7179" width="16.125" style="989" customWidth="1"/>
    <col min="7180" max="7180" width="19.125" style="989" bestFit="1" customWidth="1"/>
    <col min="7181" max="7181" width="16.75" style="989" customWidth="1"/>
    <col min="7182" max="7182" width="5.375" style="989" bestFit="1" customWidth="1"/>
    <col min="7183" max="7183" width="18.875" style="989" customWidth="1"/>
    <col min="7184" max="7184" width="20.5" style="989" customWidth="1"/>
    <col min="7185" max="7185" width="22.375" style="989" customWidth="1"/>
    <col min="7186" max="7186" width="14.75" style="989" customWidth="1"/>
    <col min="7187" max="7424" width="12.75" style="989"/>
    <col min="7425" max="7425" width="3.75" style="989" customWidth="1"/>
    <col min="7426" max="7426" width="18.75" style="989" bestFit="1" customWidth="1"/>
    <col min="7427" max="7428" width="9.625" style="989" bestFit="1" customWidth="1"/>
    <col min="7429" max="7429" width="46.5" style="989" customWidth="1"/>
    <col min="7430" max="7430" width="5.75" style="989" bestFit="1" customWidth="1"/>
    <col min="7431" max="7431" width="13.125" style="989" customWidth="1"/>
    <col min="7432" max="7432" width="13.125" style="989" bestFit="1" customWidth="1"/>
    <col min="7433" max="7433" width="9" style="989" bestFit="1" customWidth="1"/>
    <col min="7434" max="7434" width="34.25" style="989" customWidth="1"/>
    <col min="7435" max="7435" width="16.125" style="989" customWidth="1"/>
    <col min="7436" max="7436" width="19.125" style="989" bestFit="1" customWidth="1"/>
    <col min="7437" max="7437" width="16.75" style="989" customWidth="1"/>
    <col min="7438" max="7438" width="5.375" style="989" bestFit="1" customWidth="1"/>
    <col min="7439" max="7439" width="18.875" style="989" customWidth="1"/>
    <col min="7440" max="7440" width="20.5" style="989" customWidth="1"/>
    <col min="7441" max="7441" width="22.375" style="989" customWidth="1"/>
    <col min="7442" max="7442" width="14.75" style="989" customWidth="1"/>
    <col min="7443" max="7680" width="12.75" style="989"/>
    <col min="7681" max="7681" width="3.75" style="989" customWidth="1"/>
    <col min="7682" max="7682" width="18.75" style="989" bestFit="1" customWidth="1"/>
    <col min="7683" max="7684" width="9.625" style="989" bestFit="1" customWidth="1"/>
    <col min="7685" max="7685" width="46.5" style="989" customWidth="1"/>
    <col min="7686" max="7686" width="5.75" style="989" bestFit="1" customWidth="1"/>
    <col min="7687" max="7687" width="13.125" style="989" customWidth="1"/>
    <col min="7688" max="7688" width="13.125" style="989" bestFit="1" customWidth="1"/>
    <col min="7689" max="7689" width="9" style="989" bestFit="1" customWidth="1"/>
    <col min="7690" max="7690" width="34.25" style="989" customWidth="1"/>
    <col min="7691" max="7691" width="16.125" style="989" customWidth="1"/>
    <col min="7692" max="7692" width="19.125" style="989" bestFit="1" customWidth="1"/>
    <col min="7693" max="7693" width="16.75" style="989" customWidth="1"/>
    <col min="7694" max="7694" width="5.375" style="989" bestFit="1" customWidth="1"/>
    <col min="7695" max="7695" width="18.875" style="989" customWidth="1"/>
    <col min="7696" max="7696" width="20.5" style="989" customWidth="1"/>
    <col min="7697" max="7697" width="22.375" style="989" customWidth="1"/>
    <col min="7698" max="7698" width="14.75" style="989" customWidth="1"/>
    <col min="7699" max="7936" width="12.75" style="989"/>
    <col min="7937" max="7937" width="3.75" style="989" customWidth="1"/>
    <col min="7938" max="7938" width="18.75" style="989" bestFit="1" customWidth="1"/>
    <col min="7939" max="7940" width="9.625" style="989" bestFit="1" customWidth="1"/>
    <col min="7941" max="7941" width="46.5" style="989" customWidth="1"/>
    <col min="7942" max="7942" width="5.75" style="989" bestFit="1" customWidth="1"/>
    <col min="7943" max="7943" width="13.125" style="989" customWidth="1"/>
    <col min="7944" max="7944" width="13.125" style="989" bestFit="1" customWidth="1"/>
    <col min="7945" max="7945" width="9" style="989" bestFit="1" customWidth="1"/>
    <col min="7946" max="7946" width="34.25" style="989" customWidth="1"/>
    <col min="7947" max="7947" width="16.125" style="989" customWidth="1"/>
    <col min="7948" max="7948" width="19.125" style="989" bestFit="1" customWidth="1"/>
    <col min="7949" max="7949" width="16.75" style="989" customWidth="1"/>
    <col min="7950" max="7950" width="5.375" style="989" bestFit="1" customWidth="1"/>
    <col min="7951" max="7951" width="18.875" style="989" customWidth="1"/>
    <col min="7952" max="7952" width="20.5" style="989" customWidth="1"/>
    <col min="7953" max="7953" width="22.375" style="989" customWidth="1"/>
    <col min="7954" max="7954" width="14.75" style="989" customWidth="1"/>
    <col min="7955" max="8192" width="12.75" style="989"/>
    <col min="8193" max="8193" width="3.75" style="989" customWidth="1"/>
    <col min="8194" max="8194" width="18.75" style="989" bestFit="1" customWidth="1"/>
    <col min="8195" max="8196" width="9.625" style="989" bestFit="1" customWidth="1"/>
    <col min="8197" max="8197" width="46.5" style="989" customWidth="1"/>
    <col min="8198" max="8198" width="5.75" style="989" bestFit="1" customWidth="1"/>
    <col min="8199" max="8199" width="13.125" style="989" customWidth="1"/>
    <col min="8200" max="8200" width="13.125" style="989" bestFit="1" customWidth="1"/>
    <col min="8201" max="8201" width="9" style="989" bestFit="1" customWidth="1"/>
    <col min="8202" max="8202" width="34.25" style="989" customWidth="1"/>
    <col min="8203" max="8203" width="16.125" style="989" customWidth="1"/>
    <col min="8204" max="8204" width="19.125" style="989" bestFit="1" customWidth="1"/>
    <col min="8205" max="8205" width="16.75" style="989" customWidth="1"/>
    <col min="8206" max="8206" width="5.375" style="989" bestFit="1" customWidth="1"/>
    <col min="8207" max="8207" width="18.875" style="989" customWidth="1"/>
    <col min="8208" max="8208" width="20.5" style="989" customWidth="1"/>
    <col min="8209" max="8209" width="22.375" style="989" customWidth="1"/>
    <col min="8210" max="8210" width="14.75" style="989" customWidth="1"/>
    <col min="8211" max="8448" width="12.75" style="989"/>
    <col min="8449" max="8449" width="3.75" style="989" customWidth="1"/>
    <col min="8450" max="8450" width="18.75" style="989" bestFit="1" customWidth="1"/>
    <col min="8451" max="8452" width="9.625" style="989" bestFit="1" customWidth="1"/>
    <col min="8453" max="8453" width="46.5" style="989" customWidth="1"/>
    <col min="8454" max="8454" width="5.75" style="989" bestFit="1" customWidth="1"/>
    <col min="8455" max="8455" width="13.125" style="989" customWidth="1"/>
    <col min="8456" max="8456" width="13.125" style="989" bestFit="1" customWidth="1"/>
    <col min="8457" max="8457" width="9" style="989" bestFit="1" customWidth="1"/>
    <col min="8458" max="8458" width="34.25" style="989" customWidth="1"/>
    <col min="8459" max="8459" width="16.125" style="989" customWidth="1"/>
    <col min="8460" max="8460" width="19.125" style="989" bestFit="1" customWidth="1"/>
    <col min="8461" max="8461" width="16.75" style="989" customWidth="1"/>
    <col min="8462" max="8462" width="5.375" style="989" bestFit="1" customWidth="1"/>
    <col min="8463" max="8463" width="18.875" style="989" customWidth="1"/>
    <col min="8464" max="8464" width="20.5" style="989" customWidth="1"/>
    <col min="8465" max="8465" width="22.375" style="989" customWidth="1"/>
    <col min="8466" max="8466" width="14.75" style="989" customWidth="1"/>
    <col min="8467" max="8704" width="12.75" style="989"/>
    <col min="8705" max="8705" width="3.75" style="989" customWidth="1"/>
    <col min="8706" max="8706" width="18.75" style="989" bestFit="1" customWidth="1"/>
    <col min="8707" max="8708" width="9.625" style="989" bestFit="1" customWidth="1"/>
    <col min="8709" max="8709" width="46.5" style="989" customWidth="1"/>
    <col min="8710" max="8710" width="5.75" style="989" bestFit="1" customWidth="1"/>
    <col min="8711" max="8711" width="13.125" style="989" customWidth="1"/>
    <col min="8712" max="8712" width="13.125" style="989" bestFit="1" customWidth="1"/>
    <col min="8713" max="8713" width="9" style="989" bestFit="1" customWidth="1"/>
    <col min="8714" max="8714" width="34.25" style="989" customWidth="1"/>
    <col min="8715" max="8715" width="16.125" style="989" customWidth="1"/>
    <col min="8716" max="8716" width="19.125" style="989" bestFit="1" customWidth="1"/>
    <col min="8717" max="8717" width="16.75" style="989" customWidth="1"/>
    <col min="8718" max="8718" width="5.375" style="989" bestFit="1" customWidth="1"/>
    <col min="8719" max="8719" width="18.875" style="989" customWidth="1"/>
    <col min="8720" max="8720" width="20.5" style="989" customWidth="1"/>
    <col min="8721" max="8721" width="22.375" style="989" customWidth="1"/>
    <col min="8722" max="8722" width="14.75" style="989" customWidth="1"/>
    <col min="8723" max="8960" width="12.75" style="989"/>
    <col min="8961" max="8961" width="3.75" style="989" customWidth="1"/>
    <col min="8962" max="8962" width="18.75" style="989" bestFit="1" customWidth="1"/>
    <col min="8963" max="8964" width="9.625" style="989" bestFit="1" customWidth="1"/>
    <col min="8965" max="8965" width="46.5" style="989" customWidth="1"/>
    <col min="8966" max="8966" width="5.75" style="989" bestFit="1" customWidth="1"/>
    <col min="8967" max="8967" width="13.125" style="989" customWidth="1"/>
    <col min="8968" max="8968" width="13.125" style="989" bestFit="1" customWidth="1"/>
    <col min="8969" max="8969" width="9" style="989" bestFit="1" customWidth="1"/>
    <col min="8970" max="8970" width="34.25" style="989" customWidth="1"/>
    <col min="8971" max="8971" width="16.125" style="989" customWidth="1"/>
    <col min="8972" max="8972" width="19.125" style="989" bestFit="1" customWidth="1"/>
    <col min="8973" max="8973" width="16.75" style="989" customWidth="1"/>
    <col min="8974" max="8974" width="5.375" style="989" bestFit="1" customWidth="1"/>
    <col min="8975" max="8975" width="18.875" style="989" customWidth="1"/>
    <col min="8976" max="8976" width="20.5" style="989" customWidth="1"/>
    <col min="8977" max="8977" width="22.375" style="989" customWidth="1"/>
    <col min="8978" max="8978" width="14.75" style="989" customWidth="1"/>
    <col min="8979" max="9216" width="12.75" style="989"/>
    <col min="9217" max="9217" width="3.75" style="989" customWidth="1"/>
    <col min="9218" max="9218" width="18.75" style="989" bestFit="1" customWidth="1"/>
    <col min="9219" max="9220" width="9.625" style="989" bestFit="1" customWidth="1"/>
    <col min="9221" max="9221" width="46.5" style="989" customWidth="1"/>
    <col min="9222" max="9222" width="5.75" style="989" bestFit="1" customWidth="1"/>
    <col min="9223" max="9223" width="13.125" style="989" customWidth="1"/>
    <col min="9224" max="9224" width="13.125" style="989" bestFit="1" customWidth="1"/>
    <col min="9225" max="9225" width="9" style="989" bestFit="1" customWidth="1"/>
    <col min="9226" max="9226" width="34.25" style="989" customWidth="1"/>
    <col min="9227" max="9227" width="16.125" style="989" customWidth="1"/>
    <col min="9228" max="9228" width="19.125" style="989" bestFit="1" customWidth="1"/>
    <col min="9229" max="9229" width="16.75" style="989" customWidth="1"/>
    <col min="9230" max="9230" width="5.375" style="989" bestFit="1" customWidth="1"/>
    <col min="9231" max="9231" width="18.875" style="989" customWidth="1"/>
    <col min="9232" max="9232" width="20.5" style="989" customWidth="1"/>
    <col min="9233" max="9233" width="22.375" style="989" customWidth="1"/>
    <col min="9234" max="9234" width="14.75" style="989" customWidth="1"/>
    <col min="9235" max="9472" width="12.75" style="989"/>
    <col min="9473" max="9473" width="3.75" style="989" customWidth="1"/>
    <col min="9474" max="9474" width="18.75" style="989" bestFit="1" customWidth="1"/>
    <col min="9475" max="9476" width="9.625" style="989" bestFit="1" customWidth="1"/>
    <col min="9477" max="9477" width="46.5" style="989" customWidth="1"/>
    <col min="9478" max="9478" width="5.75" style="989" bestFit="1" customWidth="1"/>
    <col min="9479" max="9479" width="13.125" style="989" customWidth="1"/>
    <col min="9480" max="9480" width="13.125" style="989" bestFit="1" customWidth="1"/>
    <col min="9481" max="9481" width="9" style="989" bestFit="1" customWidth="1"/>
    <col min="9482" max="9482" width="34.25" style="989" customWidth="1"/>
    <col min="9483" max="9483" width="16.125" style="989" customWidth="1"/>
    <col min="9484" max="9484" width="19.125" style="989" bestFit="1" customWidth="1"/>
    <col min="9485" max="9485" width="16.75" style="989" customWidth="1"/>
    <col min="9486" max="9486" width="5.375" style="989" bestFit="1" customWidth="1"/>
    <col min="9487" max="9487" width="18.875" style="989" customWidth="1"/>
    <col min="9488" max="9488" width="20.5" style="989" customWidth="1"/>
    <col min="9489" max="9489" width="22.375" style="989" customWidth="1"/>
    <col min="9490" max="9490" width="14.75" style="989" customWidth="1"/>
    <col min="9491" max="9728" width="12.75" style="989"/>
    <col min="9729" max="9729" width="3.75" style="989" customWidth="1"/>
    <col min="9730" max="9730" width="18.75" style="989" bestFit="1" customWidth="1"/>
    <col min="9731" max="9732" width="9.625" style="989" bestFit="1" customWidth="1"/>
    <col min="9733" max="9733" width="46.5" style="989" customWidth="1"/>
    <col min="9734" max="9734" width="5.75" style="989" bestFit="1" customWidth="1"/>
    <col min="9735" max="9735" width="13.125" style="989" customWidth="1"/>
    <col min="9736" max="9736" width="13.125" style="989" bestFit="1" customWidth="1"/>
    <col min="9737" max="9737" width="9" style="989" bestFit="1" customWidth="1"/>
    <col min="9738" max="9738" width="34.25" style="989" customWidth="1"/>
    <col min="9739" max="9739" width="16.125" style="989" customWidth="1"/>
    <col min="9740" max="9740" width="19.125" style="989" bestFit="1" customWidth="1"/>
    <col min="9741" max="9741" width="16.75" style="989" customWidth="1"/>
    <col min="9742" max="9742" width="5.375" style="989" bestFit="1" customWidth="1"/>
    <col min="9743" max="9743" width="18.875" style="989" customWidth="1"/>
    <col min="9744" max="9744" width="20.5" style="989" customWidth="1"/>
    <col min="9745" max="9745" width="22.375" style="989" customWidth="1"/>
    <col min="9746" max="9746" width="14.75" style="989" customWidth="1"/>
    <col min="9747" max="9984" width="12.75" style="989"/>
    <col min="9985" max="9985" width="3.75" style="989" customWidth="1"/>
    <col min="9986" max="9986" width="18.75" style="989" bestFit="1" customWidth="1"/>
    <col min="9987" max="9988" width="9.625" style="989" bestFit="1" customWidth="1"/>
    <col min="9989" max="9989" width="46.5" style="989" customWidth="1"/>
    <col min="9990" max="9990" width="5.75" style="989" bestFit="1" customWidth="1"/>
    <col min="9991" max="9991" width="13.125" style="989" customWidth="1"/>
    <col min="9992" max="9992" width="13.125" style="989" bestFit="1" customWidth="1"/>
    <col min="9993" max="9993" width="9" style="989" bestFit="1" customWidth="1"/>
    <col min="9994" max="9994" width="34.25" style="989" customWidth="1"/>
    <col min="9995" max="9995" width="16.125" style="989" customWidth="1"/>
    <col min="9996" max="9996" width="19.125" style="989" bestFit="1" customWidth="1"/>
    <col min="9997" max="9997" width="16.75" style="989" customWidth="1"/>
    <col min="9998" max="9998" width="5.375" style="989" bestFit="1" customWidth="1"/>
    <col min="9999" max="9999" width="18.875" style="989" customWidth="1"/>
    <col min="10000" max="10000" width="20.5" style="989" customWidth="1"/>
    <col min="10001" max="10001" width="22.375" style="989" customWidth="1"/>
    <col min="10002" max="10002" width="14.75" style="989" customWidth="1"/>
    <col min="10003" max="10240" width="12.75" style="989"/>
    <col min="10241" max="10241" width="3.75" style="989" customWidth="1"/>
    <col min="10242" max="10242" width="18.75" style="989" bestFit="1" customWidth="1"/>
    <col min="10243" max="10244" width="9.625" style="989" bestFit="1" customWidth="1"/>
    <col min="10245" max="10245" width="46.5" style="989" customWidth="1"/>
    <col min="10246" max="10246" width="5.75" style="989" bestFit="1" customWidth="1"/>
    <col min="10247" max="10247" width="13.125" style="989" customWidth="1"/>
    <col min="10248" max="10248" width="13.125" style="989" bestFit="1" customWidth="1"/>
    <col min="10249" max="10249" width="9" style="989" bestFit="1" customWidth="1"/>
    <col min="10250" max="10250" width="34.25" style="989" customWidth="1"/>
    <col min="10251" max="10251" width="16.125" style="989" customWidth="1"/>
    <col min="10252" max="10252" width="19.125" style="989" bestFit="1" customWidth="1"/>
    <col min="10253" max="10253" width="16.75" style="989" customWidth="1"/>
    <col min="10254" max="10254" width="5.375" style="989" bestFit="1" customWidth="1"/>
    <col min="10255" max="10255" width="18.875" style="989" customWidth="1"/>
    <col min="10256" max="10256" width="20.5" style="989" customWidth="1"/>
    <col min="10257" max="10257" width="22.375" style="989" customWidth="1"/>
    <col min="10258" max="10258" width="14.75" style="989" customWidth="1"/>
    <col min="10259" max="10496" width="12.75" style="989"/>
    <col min="10497" max="10497" width="3.75" style="989" customWidth="1"/>
    <col min="10498" max="10498" width="18.75" style="989" bestFit="1" customWidth="1"/>
    <col min="10499" max="10500" width="9.625" style="989" bestFit="1" customWidth="1"/>
    <col min="10501" max="10501" width="46.5" style="989" customWidth="1"/>
    <col min="10502" max="10502" width="5.75" style="989" bestFit="1" customWidth="1"/>
    <col min="10503" max="10503" width="13.125" style="989" customWidth="1"/>
    <col min="10504" max="10504" width="13.125" style="989" bestFit="1" customWidth="1"/>
    <col min="10505" max="10505" width="9" style="989" bestFit="1" customWidth="1"/>
    <col min="10506" max="10506" width="34.25" style="989" customWidth="1"/>
    <col min="10507" max="10507" width="16.125" style="989" customWidth="1"/>
    <col min="10508" max="10508" width="19.125" style="989" bestFit="1" customWidth="1"/>
    <col min="10509" max="10509" width="16.75" style="989" customWidth="1"/>
    <col min="10510" max="10510" width="5.375" style="989" bestFit="1" customWidth="1"/>
    <col min="10511" max="10511" width="18.875" style="989" customWidth="1"/>
    <col min="10512" max="10512" width="20.5" style="989" customWidth="1"/>
    <col min="10513" max="10513" width="22.375" style="989" customWidth="1"/>
    <col min="10514" max="10514" width="14.75" style="989" customWidth="1"/>
    <col min="10515" max="10752" width="12.75" style="989"/>
    <col min="10753" max="10753" width="3.75" style="989" customWidth="1"/>
    <col min="10754" max="10754" width="18.75" style="989" bestFit="1" customWidth="1"/>
    <col min="10755" max="10756" width="9.625" style="989" bestFit="1" customWidth="1"/>
    <col min="10757" max="10757" width="46.5" style="989" customWidth="1"/>
    <col min="10758" max="10758" width="5.75" style="989" bestFit="1" customWidth="1"/>
    <col min="10759" max="10759" width="13.125" style="989" customWidth="1"/>
    <col min="10760" max="10760" width="13.125" style="989" bestFit="1" customWidth="1"/>
    <col min="10761" max="10761" width="9" style="989" bestFit="1" customWidth="1"/>
    <col min="10762" max="10762" width="34.25" style="989" customWidth="1"/>
    <col min="10763" max="10763" width="16.125" style="989" customWidth="1"/>
    <col min="10764" max="10764" width="19.125" style="989" bestFit="1" customWidth="1"/>
    <col min="10765" max="10765" width="16.75" style="989" customWidth="1"/>
    <col min="10766" max="10766" width="5.375" style="989" bestFit="1" customWidth="1"/>
    <col min="10767" max="10767" width="18.875" style="989" customWidth="1"/>
    <col min="10768" max="10768" width="20.5" style="989" customWidth="1"/>
    <col min="10769" max="10769" width="22.375" style="989" customWidth="1"/>
    <col min="10770" max="10770" width="14.75" style="989" customWidth="1"/>
    <col min="10771" max="11008" width="12.75" style="989"/>
    <col min="11009" max="11009" width="3.75" style="989" customWidth="1"/>
    <col min="11010" max="11010" width="18.75" style="989" bestFit="1" customWidth="1"/>
    <col min="11011" max="11012" width="9.625" style="989" bestFit="1" customWidth="1"/>
    <col min="11013" max="11013" width="46.5" style="989" customWidth="1"/>
    <col min="11014" max="11014" width="5.75" style="989" bestFit="1" customWidth="1"/>
    <col min="11015" max="11015" width="13.125" style="989" customWidth="1"/>
    <col min="11016" max="11016" width="13.125" style="989" bestFit="1" customWidth="1"/>
    <col min="11017" max="11017" width="9" style="989" bestFit="1" customWidth="1"/>
    <col min="11018" max="11018" width="34.25" style="989" customWidth="1"/>
    <col min="11019" max="11019" width="16.125" style="989" customWidth="1"/>
    <col min="11020" max="11020" width="19.125" style="989" bestFit="1" customWidth="1"/>
    <col min="11021" max="11021" width="16.75" style="989" customWidth="1"/>
    <col min="11022" max="11022" width="5.375" style="989" bestFit="1" customWidth="1"/>
    <col min="11023" max="11023" width="18.875" style="989" customWidth="1"/>
    <col min="11024" max="11024" width="20.5" style="989" customWidth="1"/>
    <col min="11025" max="11025" width="22.375" style="989" customWidth="1"/>
    <col min="11026" max="11026" width="14.75" style="989" customWidth="1"/>
    <col min="11027" max="11264" width="12.75" style="989"/>
    <col min="11265" max="11265" width="3.75" style="989" customWidth="1"/>
    <col min="11266" max="11266" width="18.75" style="989" bestFit="1" customWidth="1"/>
    <col min="11267" max="11268" width="9.625" style="989" bestFit="1" customWidth="1"/>
    <col min="11269" max="11269" width="46.5" style="989" customWidth="1"/>
    <col min="11270" max="11270" width="5.75" style="989" bestFit="1" customWidth="1"/>
    <col min="11271" max="11271" width="13.125" style="989" customWidth="1"/>
    <col min="11272" max="11272" width="13.125" style="989" bestFit="1" customWidth="1"/>
    <col min="11273" max="11273" width="9" style="989" bestFit="1" customWidth="1"/>
    <col min="11274" max="11274" width="34.25" style="989" customWidth="1"/>
    <col min="11275" max="11275" width="16.125" style="989" customWidth="1"/>
    <col min="11276" max="11276" width="19.125" style="989" bestFit="1" customWidth="1"/>
    <col min="11277" max="11277" width="16.75" style="989" customWidth="1"/>
    <col min="11278" max="11278" width="5.375" style="989" bestFit="1" customWidth="1"/>
    <col min="11279" max="11279" width="18.875" style="989" customWidth="1"/>
    <col min="11280" max="11280" width="20.5" style="989" customWidth="1"/>
    <col min="11281" max="11281" width="22.375" style="989" customWidth="1"/>
    <col min="11282" max="11282" width="14.75" style="989" customWidth="1"/>
    <col min="11283" max="11520" width="12.75" style="989"/>
    <col min="11521" max="11521" width="3.75" style="989" customWidth="1"/>
    <col min="11522" max="11522" width="18.75" style="989" bestFit="1" customWidth="1"/>
    <col min="11523" max="11524" width="9.625" style="989" bestFit="1" customWidth="1"/>
    <col min="11525" max="11525" width="46.5" style="989" customWidth="1"/>
    <col min="11526" max="11526" width="5.75" style="989" bestFit="1" customWidth="1"/>
    <col min="11527" max="11527" width="13.125" style="989" customWidth="1"/>
    <col min="11528" max="11528" width="13.125" style="989" bestFit="1" customWidth="1"/>
    <col min="11529" max="11529" width="9" style="989" bestFit="1" customWidth="1"/>
    <col min="11530" max="11530" width="34.25" style="989" customWidth="1"/>
    <col min="11531" max="11531" width="16.125" style="989" customWidth="1"/>
    <col min="11532" max="11532" width="19.125" style="989" bestFit="1" customWidth="1"/>
    <col min="11533" max="11533" width="16.75" style="989" customWidth="1"/>
    <col min="11534" max="11534" width="5.375" style="989" bestFit="1" customWidth="1"/>
    <col min="11535" max="11535" width="18.875" style="989" customWidth="1"/>
    <col min="11536" max="11536" width="20.5" style="989" customWidth="1"/>
    <col min="11537" max="11537" width="22.375" style="989" customWidth="1"/>
    <col min="11538" max="11538" width="14.75" style="989" customWidth="1"/>
    <col min="11539" max="11776" width="12.75" style="989"/>
    <col min="11777" max="11777" width="3.75" style="989" customWidth="1"/>
    <col min="11778" max="11778" width="18.75" style="989" bestFit="1" customWidth="1"/>
    <col min="11779" max="11780" width="9.625" style="989" bestFit="1" customWidth="1"/>
    <col min="11781" max="11781" width="46.5" style="989" customWidth="1"/>
    <col min="11782" max="11782" width="5.75" style="989" bestFit="1" customWidth="1"/>
    <col min="11783" max="11783" width="13.125" style="989" customWidth="1"/>
    <col min="11784" max="11784" width="13.125" style="989" bestFit="1" customWidth="1"/>
    <col min="11785" max="11785" width="9" style="989" bestFit="1" customWidth="1"/>
    <col min="11786" max="11786" width="34.25" style="989" customWidth="1"/>
    <col min="11787" max="11787" width="16.125" style="989" customWidth="1"/>
    <col min="11788" max="11788" width="19.125" style="989" bestFit="1" customWidth="1"/>
    <col min="11789" max="11789" width="16.75" style="989" customWidth="1"/>
    <col min="11790" max="11790" width="5.375" style="989" bestFit="1" customWidth="1"/>
    <col min="11791" max="11791" width="18.875" style="989" customWidth="1"/>
    <col min="11792" max="11792" width="20.5" style="989" customWidth="1"/>
    <col min="11793" max="11793" width="22.375" style="989" customWidth="1"/>
    <col min="11794" max="11794" width="14.75" style="989" customWidth="1"/>
    <col min="11795" max="12032" width="12.75" style="989"/>
    <col min="12033" max="12033" width="3.75" style="989" customWidth="1"/>
    <col min="12034" max="12034" width="18.75" style="989" bestFit="1" customWidth="1"/>
    <col min="12035" max="12036" width="9.625" style="989" bestFit="1" customWidth="1"/>
    <col min="12037" max="12037" width="46.5" style="989" customWidth="1"/>
    <col min="12038" max="12038" width="5.75" style="989" bestFit="1" customWidth="1"/>
    <col min="12039" max="12039" width="13.125" style="989" customWidth="1"/>
    <col min="12040" max="12040" width="13.125" style="989" bestFit="1" customWidth="1"/>
    <col min="12041" max="12041" width="9" style="989" bestFit="1" customWidth="1"/>
    <col min="12042" max="12042" width="34.25" style="989" customWidth="1"/>
    <col min="12043" max="12043" width="16.125" style="989" customWidth="1"/>
    <col min="12044" max="12044" width="19.125" style="989" bestFit="1" customWidth="1"/>
    <col min="12045" max="12045" width="16.75" style="989" customWidth="1"/>
    <col min="12046" max="12046" width="5.375" style="989" bestFit="1" customWidth="1"/>
    <col min="12047" max="12047" width="18.875" style="989" customWidth="1"/>
    <col min="12048" max="12048" width="20.5" style="989" customWidth="1"/>
    <col min="12049" max="12049" width="22.375" style="989" customWidth="1"/>
    <col min="12050" max="12050" width="14.75" style="989" customWidth="1"/>
    <col min="12051" max="12288" width="12.75" style="989"/>
    <col min="12289" max="12289" width="3.75" style="989" customWidth="1"/>
    <col min="12290" max="12290" width="18.75" style="989" bestFit="1" customWidth="1"/>
    <col min="12291" max="12292" width="9.625" style="989" bestFit="1" customWidth="1"/>
    <col min="12293" max="12293" width="46.5" style="989" customWidth="1"/>
    <col min="12294" max="12294" width="5.75" style="989" bestFit="1" customWidth="1"/>
    <col min="12295" max="12295" width="13.125" style="989" customWidth="1"/>
    <col min="12296" max="12296" width="13.125" style="989" bestFit="1" customWidth="1"/>
    <col min="12297" max="12297" width="9" style="989" bestFit="1" customWidth="1"/>
    <col min="12298" max="12298" width="34.25" style="989" customWidth="1"/>
    <col min="12299" max="12299" width="16.125" style="989" customWidth="1"/>
    <col min="12300" max="12300" width="19.125" style="989" bestFit="1" customWidth="1"/>
    <col min="12301" max="12301" width="16.75" style="989" customWidth="1"/>
    <col min="12302" max="12302" width="5.375" style="989" bestFit="1" customWidth="1"/>
    <col min="12303" max="12303" width="18.875" style="989" customWidth="1"/>
    <col min="12304" max="12304" width="20.5" style="989" customWidth="1"/>
    <col min="12305" max="12305" width="22.375" style="989" customWidth="1"/>
    <col min="12306" max="12306" width="14.75" style="989" customWidth="1"/>
    <col min="12307" max="12544" width="12.75" style="989"/>
    <col min="12545" max="12545" width="3.75" style="989" customWidth="1"/>
    <col min="12546" max="12546" width="18.75" style="989" bestFit="1" customWidth="1"/>
    <col min="12547" max="12548" width="9.625" style="989" bestFit="1" customWidth="1"/>
    <col min="12549" max="12549" width="46.5" style="989" customWidth="1"/>
    <col min="12550" max="12550" width="5.75" style="989" bestFit="1" customWidth="1"/>
    <col min="12551" max="12551" width="13.125" style="989" customWidth="1"/>
    <col min="12552" max="12552" width="13.125" style="989" bestFit="1" customWidth="1"/>
    <col min="12553" max="12553" width="9" style="989" bestFit="1" customWidth="1"/>
    <col min="12554" max="12554" width="34.25" style="989" customWidth="1"/>
    <col min="12555" max="12555" width="16.125" style="989" customWidth="1"/>
    <col min="12556" max="12556" width="19.125" style="989" bestFit="1" customWidth="1"/>
    <col min="12557" max="12557" width="16.75" style="989" customWidth="1"/>
    <col min="12558" max="12558" width="5.375" style="989" bestFit="1" customWidth="1"/>
    <col min="12559" max="12559" width="18.875" style="989" customWidth="1"/>
    <col min="12560" max="12560" width="20.5" style="989" customWidth="1"/>
    <col min="12561" max="12561" width="22.375" style="989" customWidth="1"/>
    <col min="12562" max="12562" width="14.75" style="989" customWidth="1"/>
    <col min="12563" max="12800" width="12.75" style="989"/>
    <col min="12801" max="12801" width="3.75" style="989" customWidth="1"/>
    <col min="12802" max="12802" width="18.75" style="989" bestFit="1" customWidth="1"/>
    <col min="12803" max="12804" width="9.625" style="989" bestFit="1" customWidth="1"/>
    <col min="12805" max="12805" width="46.5" style="989" customWidth="1"/>
    <col min="12806" max="12806" width="5.75" style="989" bestFit="1" customWidth="1"/>
    <col min="12807" max="12807" width="13.125" style="989" customWidth="1"/>
    <col min="12808" max="12808" width="13.125" style="989" bestFit="1" customWidth="1"/>
    <col min="12809" max="12809" width="9" style="989" bestFit="1" customWidth="1"/>
    <col min="12810" max="12810" width="34.25" style="989" customWidth="1"/>
    <col min="12811" max="12811" width="16.125" style="989" customWidth="1"/>
    <col min="12812" max="12812" width="19.125" style="989" bestFit="1" customWidth="1"/>
    <col min="12813" max="12813" width="16.75" style="989" customWidth="1"/>
    <col min="12814" max="12814" width="5.375" style="989" bestFit="1" customWidth="1"/>
    <col min="12815" max="12815" width="18.875" style="989" customWidth="1"/>
    <col min="12816" max="12816" width="20.5" style="989" customWidth="1"/>
    <col min="12817" max="12817" width="22.375" style="989" customWidth="1"/>
    <col min="12818" max="12818" width="14.75" style="989" customWidth="1"/>
    <col min="12819" max="13056" width="12.75" style="989"/>
    <col min="13057" max="13057" width="3.75" style="989" customWidth="1"/>
    <col min="13058" max="13058" width="18.75" style="989" bestFit="1" customWidth="1"/>
    <col min="13059" max="13060" width="9.625" style="989" bestFit="1" customWidth="1"/>
    <col min="13061" max="13061" width="46.5" style="989" customWidth="1"/>
    <col min="13062" max="13062" width="5.75" style="989" bestFit="1" customWidth="1"/>
    <col min="13063" max="13063" width="13.125" style="989" customWidth="1"/>
    <col min="13064" max="13064" width="13.125" style="989" bestFit="1" customWidth="1"/>
    <col min="13065" max="13065" width="9" style="989" bestFit="1" customWidth="1"/>
    <col min="13066" max="13066" width="34.25" style="989" customWidth="1"/>
    <col min="13067" max="13067" width="16.125" style="989" customWidth="1"/>
    <col min="13068" max="13068" width="19.125" style="989" bestFit="1" customWidth="1"/>
    <col min="13069" max="13069" width="16.75" style="989" customWidth="1"/>
    <col min="13070" max="13070" width="5.375" style="989" bestFit="1" customWidth="1"/>
    <col min="13071" max="13071" width="18.875" style="989" customWidth="1"/>
    <col min="13072" max="13072" width="20.5" style="989" customWidth="1"/>
    <col min="13073" max="13073" width="22.375" style="989" customWidth="1"/>
    <col min="13074" max="13074" width="14.75" style="989" customWidth="1"/>
    <col min="13075" max="13312" width="12.75" style="989"/>
    <col min="13313" max="13313" width="3.75" style="989" customWidth="1"/>
    <col min="13314" max="13314" width="18.75" style="989" bestFit="1" customWidth="1"/>
    <col min="13315" max="13316" width="9.625" style="989" bestFit="1" customWidth="1"/>
    <col min="13317" max="13317" width="46.5" style="989" customWidth="1"/>
    <col min="13318" max="13318" width="5.75" style="989" bestFit="1" customWidth="1"/>
    <col min="13319" max="13319" width="13.125" style="989" customWidth="1"/>
    <col min="13320" max="13320" width="13.125" style="989" bestFit="1" customWidth="1"/>
    <col min="13321" max="13321" width="9" style="989" bestFit="1" customWidth="1"/>
    <col min="13322" max="13322" width="34.25" style="989" customWidth="1"/>
    <col min="13323" max="13323" width="16.125" style="989" customWidth="1"/>
    <col min="13324" max="13324" width="19.125" style="989" bestFit="1" customWidth="1"/>
    <col min="13325" max="13325" width="16.75" style="989" customWidth="1"/>
    <col min="13326" max="13326" width="5.375" style="989" bestFit="1" customWidth="1"/>
    <col min="13327" max="13327" width="18.875" style="989" customWidth="1"/>
    <col min="13328" max="13328" width="20.5" style="989" customWidth="1"/>
    <col min="13329" max="13329" width="22.375" style="989" customWidth="1"/>
    <col min="13330" max="13330" width="14.75" style="989" customWidth="1"/>
    <col min="13331" max="13568" width="12.75" style="989"/>
    <col min="13569" max="13569" width="3.75" style="989" customWidth="1"/>
    <col min="13570" max="13570" width="18.75" style="989" bestFit="1" customWidth="1"/>
    <col min="13571" max="13572" width="9.625" style="989" bestFit="1" customWidth="1"/>
    <col min="13573" max="13573" width="46.5" style="989" customWidth="1"/>
    <col min="13574" max="13574" width="5.75" style="989" bestFit="1" customWidth="1"/>
    <col min="13575" max="13575" width="13.125" style="989" customWidth="1"/>
    <col min="13576" max="13576" width="13.125" style="989" bestFit="1" customWidth="1"/>
    <col min="13577" max="13577" width="9" style="989" bestFit="1" customWidth="1"/>
    <col min="13578" max="13578" width="34.25" style="989" customWidth="1"/>
    <col min="13579" max="13579" width="16.125" style="989" customWidth="1"/>
    <col min="13580" max="13580" width="19.125" style="989" bestFit="1" customWidth="1"/>
    <col min="13581" max="13581" width="16.75" style="989" customWidth="1"/>
    <col min="13582" max="13582" width="5.375" style="989" bestFit="1" customWidth="1"/>
    <col min="13583" max="13583" width="18.875" style="989" customWidth="1"/>
    <col min="13584" max="13584" width="20.5" style="989" customWidth="1"/>
    <col min="13585" max="13585" width="22.375" style="989" customWidth="1"/>
    <col min="13586" max="13586" width="14.75" style="989" customWidth="1"/>
    <col min="13587" max="13824" width="12.75" style="989"/>
    <col min="13825" max="13825" width="3.75" style="989" customWidth="1"/>
    <col min="13826" max="13826" width="18.75" style="989" bestFit="1" customWidth="1"/>
    <col min="13827" max="13828" width="9.625" style="989" bestFit="1" customWidth="1"/>
    <col min="13829" max="13829" width="46.5" style="989" customWidth="1"/>
    <col min="13830" max="13830" width="5.75" style="989" bestFit="1" customWidth="1"/>
    <col min="13831" max="13831" width="13.125" style="989" customWidth="1"/>
    <col min="13832" max="13832" width="13.125" style="989" bestFit="1" customWidth="1"/>
    <col min="13833" max="13833" width="9" style="989" bestFit="1" customWidth="1"/>
    <col min="13834" max="13834" width="34.25" style="989" customWidth="1"/>
    <col min="13835" max="13835" width="16.125" style="989" customWidth="1"/>
    <col min="13836" max="13836" width="19.125" style="989" bestFit="1" customWidth="1"/>
    <col min="13837" max="13837" width="16.75" style="989" customWidth="1"/>
    <col min="13838" max="13838" width="5.375" style="989" bestFit="1" customWidth="1"/>
    <col min="13839" max="13839" width="18.875" style="989" customWidth="1"/>
    <col min="13840" max="13840" width="20.5" style="989" customWidth="1"/>
    <col min="13841" max="13841" width="22.375" style="989" customWidth="1"/>
    <col min="13842" max="13842" width="14.75" style="989" customWidth="1"/>
    <col min="13843" max="14080" width="12.75" style="989"/>
    <col min="14081" max="14081" width="3.75" style="989" customWidth="1"/>
    <col min="14082" max="14082" width="18.75" style="989" bestFit="1" customWidth="1"/>
    <col min="14083" max="14084" width="9.625" style="989" bestFit="1" customWidth="1"/>
    <col min="14085" max="14085" width="46.5" style="989" customWidth="1"/>
    <col min="14086" max="14086" width="5.75" style="989" bestFit="1" customWidth="1"/>
    <col min="14087" max="14087" width="13.125" style="989" customWidth="1"/>
    <col min="14088" max="14088" width="13.125" style="989" bestFit="1" customWidth="1"/>
    <col min="14089" max="14089" width="9" style="989" bestFit="1" customWidth="1"/>
    <col min="14090" max="14090" width="34.25" style="989" customWidth="1"/>
    <col min="14091" max="14091" width="16.125" style="989" customWidth="1"/>
    <col min="14092" max="14092" width="19.125" style="989" bestFit="1" customWidth="1"/>
    <col min="14093" max="14093" width="16.75" style="989" customWidth="1"/>
    <col min="14094" max="14094" width="5.375" style="989" bestFit="1" customWidth="1"/>
    <col min="14095" max="14095" width="18.875" style="989" customWidth="1"/>
    <col min="14096" max="14096" width="20.5" style="989" customWidth="1"/>
    <col min="14097" max="14097" width="22.375" style="989" customWidth="1"/>
    <col min="14098" max="14098" width="14.75" style="989" customWidth="1"/>
    <col min="14099" max="14336" width="12.75" style="989"/>
    <col min="14337" max="14337" width="3.75" style="989" customWidth="1"/>
    <col min="14338" max="14338" width="18.75" style="989" bestFit="1" customWidth="1"/>
    <col min="14339" max="14340" width="9.625" style="989" bestFit="1" customWidth="1"/>
    <col min="14341" max="14341" width="46.5" style="989" customWidth="1"/>
    <col min="14342" max="14342" width="5.75" style="989" bestFit="1" customWidth="1"/>
    <col min="14343" max="14343" width="13.125" style="989" customWidth="1"/>
    <col min="14344" max="14344" width="13.125" style="989" bestFit="1" customWidth="1"/>
    <col min="14345" max="14345" width="9" style="989" bestFit="1" customWidth="1"/>
    <col min="14346" max="14346" width="34.25" style="989" customWidth="1"/>
    <col min="14347" max="14347" width="16.125" style="989" customWidth="1"/>
    <col min="14348" max="14348" width="19.125" style="989" bestFit="1" customWidth="1"/>
    <col min="14349" max="14349" width="16.75" style="989" customWidth="1"/>
    <col min="14350" max="14350" width="5.375" style="989" bestFit="1" customWidth="1"/>
    <col min="14351" max="14351" width="18.875" style="989" customWidth="1"/>
    <col min="14352" max="14352" width="20.5" style="989" customWidth="1"/>
    <col min="14353" max="14353" width="22.375" style="989" customWidth="1"/>
    <col min="14354" max="14354" width="14.75" style="989" customWidth="1"/>
    <col min="14355" max="14592" width="12.75" style="989"/>
    <col min="14593" max="14593" width="3.75" style="989" customWidth="1"/>
    <col min="14594" max="14594" width="18.75" style="989" bestFit="1" customWidth="1"/>
    <col min="14595" max="14596" width="9.625" style="989" bestFit="1" customWidth="1"/>
    <col min="14597" max="14597" width="46.5" style="989" customWidth="1"/>
    <col min="14598" max="14598" width="5.75" style="989" bestFit="1" customWidth="1"/>
    <col min="14599" max="14599" width="13.125" style="989" customWidth="1"/>
    <col min="14600" max="14600" width="13.125" style="989" bestFit="1" customWidth="1"/>
    <col min="14601" max="14601" width="9" style="989" bestFit="1" customWidth="1"/>
    <col min="14602" max="14602" width="34.25" style="989" customWidth="1"/>
    <col min="14603" max="14603" width="16.125" style="989" customWidth="1"/>
    <col min="14604" max="14604" width="19.125" style="989" bestFit="1" customWidth="1"/>
    <col min="14605" max="14605" width="16.75" style="989" customWidth="1"/>
    <col min="14606" max="14606" width="5.375" style="989" bestFit="1" customWidth="1"/>
    <col min="14607" max="14607" width="18.875" style="989" customWidth="1"/>
    <col min="14608" max="14608" width="20.5" style="989" customWidth="1"/>
    <col min="14609" max="14609" width="22.375" style="989" customWidth="1"/>
    <col min="14610" max="14610" width="14.75" style="989" customWidth="1"/>
    <col min="14611" max="14848" width="12.75" style="989"/>
    <col min="14849" max="14849" width="3.75" style="989" customWidth="1"/>
    <col min="14850" max="14850" width="18.75" style="989" bestFit="1" customWidth="1"/>
    <col min="14851" max="14852" width="9.625" style="989" bestFit="1" customWidth="1"/>
    <col min="14853" max="14853" width="46.5" style="989" customWidth="1"/>
    <col min="14854" max="14854" width="5.75" style="989" bestFit="1" customWidth="1"/>
    <col min="14855" max="14855" width="13.125" style="989" customWidth="1"/>
    <col min="14856" max="14856" width="13.125" style="989" bestFit="1" customWidth="1"/>
    <col min="14857" max="14857" width="9" style="989" bestFit="1" customWidth="1"/>
    <col min="14858" max="14858" width="34.25" style="989" customWidth="1"/>
    <col min="14859" max="14859" width="16.125" style="989" customWidth="1"/>
    <col min="14860" max="14860" width="19.125" style="989" bestFit="1" customWidth="1"/>
    <col min="14861" max="14861" width="16.75" style="989" customWidth="1"/>
    <col min="14862" max="14862" width="5.375" style="989" bestFit="1" customWidth="1"/>
    <col min="14863" max="14863" width="18.875" style="989" customWidth="1"/>
    <col min="14864" max="14864" width="20.5" style="989" customWidth="1"/>
    <col min="14865" max="14865" width="22.375" style="989" customWidth="1"/>
    <col min="14866" max="14866" width="14.75" style="989" customWidth="1"/>
    <col min="14867" max="15104" width="12.75" style="989"/>
    <col min="15105" max="15105" width="3.75" style="989" customWidth="1"/>
    <col min="15106" max="15106" width="18.75" style="989" bestFit="1" customWidth="1"/>
    <col min="15107" max="15108" width="9.625" style="989" bestFit="1" customWidth="1"/>
    <col min="15109" max="15109" width="46.5" style="989" customWidth="1"/>
    <col min="15110" max="15110" width="5.75" style="989" bestFit="1" customWidth="1"/>
    <col min="15111" max="15111" width="13.125" style="989" customWidth="1"/>
    <col min="15112" max="15112" width="13.125" style="989" bestFit="1" customWidth="1"/>
    <col min="15113" max="15113" width="9" style="989" bestFit="1" customWidth="1"/>
    <col min="15114" max="15114" width="34.25" style="989" customWidth="1"/>
    <col min="15115" max="15115" width="16.125" style="989" customWidth="1"/>
    <col min="15116" max="15116" width="19.125" style="989" bestFit="1" customWidth="1"/>
    <col min="15117" max="15117" width="16.75" style="989" customWidth="1"/>
    <col min="15118" max="15118" width="5.375" style="989" bestFit="1" customWidth="1"/>
    <col min="15119" max="15119" width="18.875" style="989" customWidth="1"/>
    <col min="15120" max="15120" width="20.5" style="989" customWidth="1"/>
    <col min="15121" max="15121" width="22.375" style="989" customWidth="1"/>
    <col min="15122" max="15122" width="14.75" style="989" customWidth="1"/>
    <col min="15123" max="15360" width="12.75" style="989"/>
    <col min="15361" max="15361" width="3.75" style="989" customWidth="1"/>
    <col min="15362" max="15362" width="18.75" style="989" bestFit="1" customWidth="1"/>
    <col min="15363" max="15364" width="9.625" style="989" bestFit="1" customWidth="1"/>
    <col min="15365" max="15365" width="46.5" style="989" customWidth="1"/>
    <col min="15366" max="15366" width="5.75" style="989" bestFit="1" customWidth="1"/>
    <col min="15367" max="15367" width="13.125" style="989" customWidth="1"/>
    <col min="15368" max="15368" width="13.125" style="989" bestFit="1" customWidth="1"/>
    <col min="15369" max="15369" width="9" style="989" bestFit="1" customWidth="1"/>
    <col min="15370" max="15370" width="34.25" style="989" customWidth="1"/>
    <col min="15371" max="15371" width="16.125" style="989" customWidth="1"/>
    <col min="15372" max="15372" width="19.125" style="989" bestFit="1" customWidth="1"/>
    <col min="15373" max="15373" width="16.75" style="989" customWidth="1"/>
    <col min="15374" max="15374" width="5.375" style="989" bestFit="1" customWidth="1"/>
    <col min="15375" max="15375" width="18.875" style="989" customWidth="1"/>
    <col min="15376" max="15376" width="20.5" style="989" customWidth="1"/>
    <col min="15377" max="15377" width="22.375" style="989" customWidth="1"/>
    <col min="15378" max="15378" width="14.75" style="989" customWidth="1"/>
    <col min="15379" max="15616" width="12.75" style="989"/>
    <col min="15617" max="15617" width="3.75" style="989" customWidth="1"/>
    <col min="15618" max="15618" width="18.75" style="989" bestFit="1" customWidth="1"/>
    <col min="15619" max="15620" width="9.625" style="989" bestFit="1" customWidth="1"/>
    <col min="15621" max="15621" width="46.5" style="989" customWidth="1"/>
    <col min="15622" max="15622" width="5.75" style="989" bestFit="1" customWidth="1"/>
    <col min="15623" max="15623" width="13.125" style="989" customWidth="1"/>
    <col min="15624" max="15624" width="13.125" style="989" bestFit="1" customWidth="1"/>
    <col min="15625" max="15625" width="9" style="989" bestFit="1" customWidth="1"/>
    <col min="15626" max="15626" width="34.25" style="989" customWidth="1"/>
    <col min="15627" max="15627" width="16.125" style="989" customWidth="1"/>
    <col min="15628" max="15628" width="19.125" style="989" bestFit="1" customWidth="1"/>
    <col min="15629" max="15629" width="16.75" style="989" customWidth="1"/>
    <col min="15630" max="15630" width="5.375" style="989" bestFit="1" customWidth="1"/>
    <col min="15631" max="15631" width="18.875" style="989" customWidth="1"/>
    <col min="15632" max="15632" width="20.5" style="989" customWidth="1"/>
    <col min="15633" max="15633" width="22.375" style="989" customWidth="1"/>
    <col min="15634" max="15634" width="14.75" style="989" customWidth="1"/>
    <col min="15635" max="15872" width="12.75" style="989"/>
    <col min="15873" max="15873" width="3.75" style="989" customWidth="1"/>
    <col min="15874" max="15874" width="18.75" style="989" bestFit="1" customWidth="1"/>
    <col min="15875" max="15876" width="9.625" style="989" bestFit="1" customWidth="1"/>
    <col min="15877" max="15877" width="46.5" style="989" customWidth="1"/>
    <col min="15878" max="15878" width="5.75" style="989" bestFit="1" customWidth="1"/>
    <col min="15879" max="15879" width="13.125" style="989" customWidth="1"/>
    <col min="15880" max="15880" width="13.125" style="989" bestFit="1" customWidth="1"/>
    <col min="15881" max="15881" width="9" style="989" bestFit="1" customWidth="1"/>
    <col min="15882" max="15882" width="34.25" style="989" customWidth="1"/>
    <col min="15883" max="15883" width="16.125" style="989" customWidth="1"/>
    <col min="15884" max="15884" width="19.125" style="989" bestFit="1" customWidth="1"/>
    <col min="15885" max="15885" width="16.75" style="989" customWidth="1"/>
    <col min="15886" max="15886" width="5.375" style="989" bestFit="1" customWidth="1"/>
    <col min="15887" max="15887" width="18.875" style="989" customWidth="1"/>
    <col min="15888" max="15888" width="20.5" style="989" customWidth="1"/>
    <col min="15889" max="15889" width="22.375" style="989" customWidth="1"/>
    <col min="15890" max="15890" width="14.75" style="989" customWidth="1"/>
    <col min="15891" max="16128" width="12.75" style="989"/>
    <col min="16129" max="16129" width="3.75" style="989" customWidth="1"/>
    <col min="16130" max="16130" width="18.75" style="989" bestFit="1" customWidth="1"/>
    <col min="16131" max="16132" width="9.625" style="989" bestFit="1" customWidth="1"/>
    <col min="16133" max="16133" width="46.5" style="989" customWidth="1"/>
    <col min="16134" max="16134" width="5.75" style="989" bestFit="1" customWidth="1"/>
    <col min="16135" max="16135" width="13.125" style="989" customWidth="1"/>
    <col min="16136" max="16136" width="13.125" style="989" bestFit="1" customWidth="1"/>
    <col min="16137" max="16137" width="9" style="989" bestFit="1" customWidth="1"/>
    <col min="16138" max="16138" width="34.25" style="989" customWidth="1"/>
    <col min="16139" max="16139" width="16.125" style="989" customWidth="1"/>
    <col min="16140" max="16140" width="19.125" style="989" bestFit="1" customWidth="1"/>
    <col min="16141" max="16141" width="16.75" style="989" customWidth="1"/>
    <col min="16142" max="16142" width="5.375" style="989" bestFit="1" customWidth="1"/>
    <col min="16143" max="16143" width="18.875" style="989" customWidth="1"/>
    <col min="16144" max="16144" width="20.5" style="989" customWidth="1"/>
    <col min="16145" max="16145" width="22.375" style="989" customWidth="1"/>
    <col min="16146" max="16146" width="14.75" style="989" customWidth="1"/>
    <col min="16147" max="16384" width="12.75" style="989"/>
  </cols>
  <sheetData>
    <row r="2" spans="2:17" ht="20.100000000000001" customHeight="1">
      <c r="B2" s="995" t="s">
        <v>0</v>
      </c>
      <c r="C2" s="995"/>
      <c r="D2" s="995"/>
      <c r="E2" s="2" t="s">
        <v>8039</v>
      </c>
      <c r="G2" s="4" t="s">
        <v>2</v>
      </c>
      <c r="H2" s="5"/>
      <c r="I2" s="6"/>
      <c r="J2" s="990">
        <f>SUM(H:H)</f>
        <v>40850</v>
      </c>
      <c r="K2" s="2284"/>
    </row>
    <row r="3" spans="2:17" ht="20.100000000000001" customHeight="1">
      <c r="B3" s="995"/>
      <c r="C3" s="995"/>
      <c r="D3" s="995"/>
      <c r="E3" s="14" t="s">
        <v>7951</v>
      </c>
    </row>
    <row r="4" spans="2:17" ht="20.100000000000001" customHeight="1">
      <c r="B4" s="995" t="s">
        <v>5</v>
      </c>
      <c r="C4" s="995"/>
      <c r="D4" s="995"/>
      <c r="E4" s="14" t="s">
        <v>8040</v>
      </c>
      <c r="G4" s="2285"/>
      <c r="H4" s="2285"/>
      <c r="I4" s="2286"/>
      <c r="J4" s="2287"/>
      <c r="K4" s="2288"/>
    </row>
    <row r="5" spans="2:17" ht="20.100000000000001" customHeight="1">
      <c r="B5" s="995" t="s">
        <v>6</v>
      </c>
      <c r="C5" s="995"/>
      <c r="D5" s="995"/>
      <c r="E5" s="15"/>
      <c r="G5" s="2285"/>
      <c r="H5" s="2285"/>
      <c r="I5" s="2286"/>
      <c r="J5" s="2287"/>
      <c r="K5" s="2288"/>
    </row>
    <row r="6" spans="2:17" ht="20.100000000000001" customHeight="1">
      <c r="B6" s="995" t="s">
        <v>8</v>
      </c>
      <c r="C6" s="995"/>
      <c r="D6" s="995"/>
      <c r="E6" s="15"/>
      <c r="G6" s="2285"/>
      <c r="H6" s="2285"/>
      <c r="I6" s="2285"/>
      <c r="J6" s="2288"/>
      <c r="K6" s="2288"/>
    </row>
    <row r="8" spans="2:17" s="991" customFormat="1" ht="19.7" customHeight="1">
      <c r="B8" s="163" t="s">
        <v>9</v>
      </c>
      <c r="C8" s="163" t="s">
        <v>10</v>
      </c>
      <c r="D8" s="163" t="s">
        <v>11</v>
      </c>
      <c r="E8" s="276" t="s">
        <v>12</v>
      </c>
      <c r="F8" s="276" t="s">
        <v>2305</v>
      </c>
      <c r="G8" s="276" t="s">
        <v>14</v>
      </c>
      <c r="H8" s="997" t="s">
        <v>15</v>
      </c>
      <c r="I8" s="997" t="s">
        <v>16</v>
      </c>
      <c r="J8" s="276" t="s">
        <v>17</v>
      </c>
      <c r="K8" s="276" t="s">
        <v>18</v>
      </c>
      <c r="L8" s="276" t="s">
        <v>19</v>
      </c>
      <c r="M8" s="163" t="s">
        <v>20</v>
      </c>
      <c r="N8" s="163" t="s">
        <v>21</v>
      </c>
      <c r="O8" s="276" t="s">
        <v>22</v>
      </c>
      <c r="P8" s="998" t="s">
        <v>23</v>
      </c>
      <c r="Q8" s="999" t="s">
        <v>24</v>
      </c>
    </row>
    <row r="9" spans="2:17" s="991" customFormat="1" ht="19.5" customHeight="1">
      <c r="B9" s="163"/>
      <c r="C9" s="163"/>
      <c r="D9" s="163"/>
      <c r="E9" s="276"/>
      <c r="F9" s="276"/>
      <c r="G9" s="276"/>
      <c r="H9" s="514">
        <f>F9*G9</f>
        <v>0</v>
      </c>
      <c r="I9" s="997"/>
      <c r="J9" s="276"/>
      <c r="K9" s="276"/>
      <c r="L9" s="276"/>
      <c r="M9" s="163"/>
      <c r="N9" s="163"/>
      <c r="O9" s="276"/>
      <c r="P9" s="998"/>
      <c r="Q9" s="999"/>
    </row>
    <row r="10" spans="2:17" ht="19.7" customHeight="1">
      <c r="B10" s="465"/>
      <c r="C10" s="16"/>
      <c r="D10" s="16"/>
      <c r="E10" s="54"/>
      <c r="F10" s="17"/>
      <c r="G10" s="520"/>
      <c r="H10" s="520"/>
      <c r="I10" s="18"/>
      <c r="J10" s="146"/>
      <c r="K10" s="276"/>
      <c r="L10" s="276"/>
      <c r="M10" s="998"/>
      <c r="N10" s="163"/>
      <c r="O10" s="1016"/>
      <c r="P10" s="1014"/>
      <c r="Q10" s="1015"/>
    </row>
    <row r="11" spans="2:17" ht="19.7" customHeight="1">
      <c r="B11" s="1032"/>
      <c r="C11" s="163"/>
      <c r="D11" s="163"/>
      <c r="E11" s="483"/>
      <c r="F11" s="276"/>
      <c r="G11" s="487"/>
      <c r="H11" s="520">
        <f t="shared" ref="H11:H28" si="0">F11*G11</f>
        <v>0</v>
      </c>
      <c r="I11" s="310"/>
      <c r="J11" s="483"/>
      <c r="K11" s="2306"/>
      <c r="L11" s="276"/>
      <c r="M11" s="998"/>
      <c r="N11" s="163"/>
      <c r="O11" s="1016"/>
      <c r="P11" s="1014"/>
      <c r="Q11" s="1015"/>
    </row>
    <row r="12" spans="2:17" s="1017" customFormat="1" ht="19.7" customHeight="1">
      <c r="B12" s="2350"/>
      <c r="C12" s="986" t="s">
        <v>645</v>
      </c>
      <c r="D12" s="986" t="s">
        <v>645</v>
      </c>
      <c r="E12" s="2290" t="s">
        <v>8041</v>
      </c>
      <c r="F12" s="1011">
        <v>1</v>
      </c>
      <c r="G12" s="1010">
        <v>7000</v>
      </c>
      <c r="H12" s="317">
        <f t="shared" si="0"/>
        <v>7000</v>
      </c>
      <c r="I12" s="1003"/>
      <c r="J12" s="2290" t="s">
        <v>8042</v>
      </c>
      <c r="K12" s="2351"/>
      <c r="L12" s="1011"/>
      <c r="M12" s="2293">
        <v>44875</v>
      </c>
      <c r="N12" s="986" t="s">
        <v>648</v>
      </c>
      <c r="O12" s="2292">
        <v>44890</v>
      </c>
      <c r="P12" s="1104">
        <v>44890</v>
      </c>
      <c r="Q12" s="1105">
        <v>44889</v>
      </c>
    </row>
    <row r="13" spans="2:17" s="1017" customFormat="1" ht="19.7" customHeight="1">
      <c r="B13" s="2352"/>
      <c r="C13" s="73" t="s">
        <v>645</v>
      </c>
      <c r="D13" s="73" t="s">
        <v>645</v>
      </c>
      <c r="E13" s="2290" t="s">
        <v>8043</v>
      </c>
      <c r="F13" s="93">
        <v>1</v>
      </c>
      <c r="G13" s="317">
        <v>11100</v>
      </c>
      <c r="H13" s="317">
        <f t="shared" si="0"/>
        <v>11100</v>
      </c>
      <c r="I13" s="90"/>
      <c r="J13" s="92" t="s">
        <v>8044</v>
      </c>
      <c r="K13" s="2351"/>
      <c r="L13" s="1011"/>
      <c r="M13" s="2293">
        <v>44875</v>
      </c>
      <c r="N13" s="986" t="s">
        <v>648</v>
      </c>
      <c r="O13" s="2292">
        <v>44890</v>
      </c>
      <c r="P13" s="1104">
        <v>44890</v>
      </c>
      <c r="Q13" s="1105">
        <v>44889</v>
      </c>
    </row>
    <row r="14" spans="2:17" ht="19.7" customHeight="1">
      <c r="B14" s="1032"/>
      <c r="C14" s="163"/>
      <c r="D14" s="163"/>
      <c r="E14" s="483"/>
      <c r="F14" s="276"/>
      <c r="G14" s="487"/>
      <c r="H14" s="520"/>
      <c r="I14" s="310"/>
      <c r="J14" s="483"/>
      <c r="K14" s="2306"/>
      <c r="L14" s="276"/>
      <c r="M14" s="998"/>
      <c r="N14" s="163"/>
      <c r="O14" s="1016"/>
      <c r="P14" s="1014"/>
      <c r="Q14" s="1015"/>
    </row>
    <row r="15" spans="2:17" ht="19.7" customHeight="1">
      <c r="B15" s="465" t="s">
        <v>2302</v>
      </c>
      <c r="C15" s="16" t="s">
        <v>178</v>
      </c>
      <c r="D15" s="16" t="s">
        <v>178</v>
      </c>
      <c r="E15" s="54" t="s">
        <v>356</v>
      </c>
      <c r="F15" s="17">
        <v>1</v>
      </c>
      <c r="G15" s="520">
        <v>5117</v>
      </c>
      <c r="H15" s="520">
        <f t="shared" si="0"/>
        <v>5117</v>
      </c>
      <c r="I15" s="18"/>
      <c r="J15" s="146" t="s">
        <v>7980</v>
      </c>
      <c r="K15" s="2306"/>
      <c r="L15" s="276"/>
      <c r="M15" s="998">
        <v>44875</v>
      </c>
      <c r="N15" s="163" t="s">
        <v>648</v>
      </c>
      <c r="O15" s="1016">
        <v>44879</v>
      </c>
      <c r="P15" s="1014">
        <v>44879</v>
      </c>
      <c r="Q15" s="1015">
        <v>44879</v>
      </c>
    </row>
    <row r="16" spans="2:17" ht="19.7" customHeight="1">
      <c r="B16" s="465" t="s">
        <v>2302</v>
      </c>
      <c r="C16" s="163" t="s">
        <v>178</v>
      </c>
      <c r="D16" s="163" t="s">
        <v>178</v>
      </c>
      <c r="E16" s="486" t="s">
        <v>5018</v>
      </c>
      <c r="F16" s="276">
        <v>1</v>
      </c>
      <c r="G16" s="487">
        <v>6365</v>
      </c>
      <c r="H16" s="514">
        <f>F16*G16</f>
        <v>6365</v>
      </c>
      <c r="I16" s="997"/>
      <c r="J16" s="483" t="s">
        <v>367</v>
      </c>
      <c r="K16" s="2306"/>
      <c r="L16" s="276"/>
      <c r="M16" s="998">
        <v>44875</v>
      </c>
      <c r="N16" s="163" t="s">
        <v>648</v>
      </c>
      <c r="O16" s="1016">
        <v>44879</v>
      </c>
      <c r="P16" s="1014">
        <v>44879</v>
      </c>
      <c r="Q16" s="1015">
        <v>44879</v>
      </c>
    </row>
    <row r="17" spans="2:17" ht="19.7" customHeight="1">
      <c r="B17" s="465" t="s">
        <v>2302</v>
      </c>
      <c r="C17" s="16" t="s">
        <v>178</v>
      </c>
      <c r="D17" s="16" t="s">
        <v>178</v>
      </c>
      <c r="E17" s="54" t="s">
        <v>7981</v>
      </c>
      <c r="F17" s="17">
        <v>1</v>
      </c>
      <c r="G17" s="520">
        <v>4239</v>
      </c>
      <c r="H17" s="520">
        <f>F17*G17</f>
        <v>4239</v>
      </c>
      <c r="I17" s="18"/>
      <c r="J17" s="146" t="s">
        <v>7982</v>
      </c>
      <c r="K17" s="2306"/>
      <c r="L17" s="276"/>
      <c r="M17" s="998">
        <v>44875</v>
      </c>
      <c r="N17" s="163" t="s">
        <v>648</v>
      </c>
      <c r="O17" s="1016">
        <v>44879</v>
      </c>
      <c r="P17" s="1014">
        <v>44879</v>
      </c>
      <c r="Q17" s="1015">
        <v>44879</v>
      </c>
    </row>
    <row r="18" spans="2:17" ht="19.7" customHeight="1">
      <c r="B18" s="465" t="s">
        <v>2302</v>
      </c>
      <c r="C18" s="16" t="s">
        <v>178</v>
      </c>
      <c r="D18" s="16" t="s">
        <v>178</v>
      </c>
      <c r="E18" s="54" t="s">
        <v>7983</v>
      </c>
      <c r="F18" s="17">
        <v>1</v>
      </c>
      <c r="G18" s="520">
        <v>733</v>
      </c>
      <c r="H18" s="520">
        <f t="shared" si="0"/>
        <v>733</v>
      </c>
      <c r="I18" s="18"/>
      <c r="J18" s="146" t="s">
        <v>2189</v>
      </c>
      <c r="K18" s="276"/>
      <c r="L18" s="276"/>
      <c r="M18" s="998">
        <v>44875</v>
      </c>
      <c r="N18" s="163" t="s">
        <v>648</v>
      </c>
      <c r="O18" s="1016">
        <v>44879</v>
      </c>
      <c r="P18" s="1014">
        <v>44879</v>
      </c>
      <c r="Q18" s="1015">
        <v>44879</v>
      </c>
    </row>
    <row r="19" spans="2:17" ht="19.7" customHeight="1">
      <c r="B19" s="465" t="s">
        <v>2302</v>
      </c>
      <c r="C19" s="16" t="s">
        <v>178</v>
      </c>
      <c r="D19" s="16" t="s">
        <v>178</v>
      </c>
      <c r="E19" s="54" t="s">
        <v>7984</v>
      </c>
      <c r="F19" s="17">
        <v>4</v>
      </c>
      <c r="G19" s="520">
        <v>600</v>
      </c>
      <c r="H19" s="520">
        <f t="shared" si="0"/>
        <v>2400</v>
      </c>
      <c r="I19" s="18"/>
      <c r="J19" s="146" t="s">
        <v>1877</v>
      </c>
      <c r="K19" s="276"/>
      <c r="L19" s="276"/>
      <c r="M19" s="998">
        <v>44875</v>
      </c>
      <c r="N19" s="163" t="s">
        <v>648</v>
      </c>
      <c r="O19" s="1016">
        <v>44879</v>
      </c>
      <c r="P19" s="1014">
        <v>44879</v>
      </c>
      <c r="Q19" s="1015">
        <v>44879</v>
      </c>
    </row>
    <row r="20" spans="2:17" ht="19.7" customHeight="1">
      <c r="B20" s="465" t="s">
        <v>2302</v>
      </c>
      <c r="C20" s="16" t="s">
        <v>178</v>
      </c>
      <c r="D20" s="16" t="s">
        <v>178</v>
      </c>
      <c r="E20" s="54" t="s">
        <v>7985</v>
      </c>
      <c r="F20" s="17">
        <v>1</v>
      </c>
      <c r="G20" s="520">
        <v>958</v>
      </c>
      <c r="H20" s="520">
        <f t="shared" si="0"/>
        <v>958</v>
      </c>
      <c r="I20" s="18"/>
      <c r="J20" s="146" t="s">
        <v>137</v>
      </c>
      <c r="K20" s="276"/>
      <c r="L20" s="276"/>
      <c r="M20" s="998">
        <v>44875</v>
      </c>
      <c r="N20" s="163" t="s">
        <v>648</v>
      </c>
      <c r="O20" s="1016">
        <v>44879</v>
      </c>
      <c r="P20" s="1014">
        <v>44879</v>
      </c>
      <c r="Q20" s="1015">
        <v>44879</v>
      </c>
    </row>
    <row r="21" spans="2:17" ht="19.7" customHeight="1">
      <c r="B21" s="465" t="s">
        <v>2302</v>
      </c>
      <c r="C21" s="16" t="s">
        <v>178</v>
      </c>
      <c r="D21" s="16" t="s">
        <v>178</v>
      </c>
      <c r="E21" s="3" t="s">
        <v>8045</v>
      </c>
      <c r="F21" s="17">
        <v>1</v>
      </c>
      <c r="G21" s="520">
        <v>1236</v>
      </c>
      <c r="H21" s="520">
        <f t="shared" si="0"/>
        <v>1236</v>
      </c>
      <c r="I21" s="18"/>
      <c r="J21" s="146" t="s">
        <v>8046</v>
      </c>
      <c r="K21" s="276"/>
      <c r="L21" s="276"/>
      <c r="M21" s="998">
        <v>44875</v>
      </c>
      <c r="N21" s="163" t="s">
        <v>648</v>
      </c>
      <c r="O21" s="1016">
        <v>44879</v>
      </c>
      <c r="P21" s="1014">
        <v>44879</v>
      </c>
      <c r="Q21" s="1015">
        <v>44879</v>
      </c>
    </row>
    <row r="22" spans="2:17" ht="19.7" customHeight="1">
      <c r="B22" s="465" t="s">
        <v>2302</v>
      </c>
      <c r="C22" s="16" t="s">
        <v>178</v>
      </c>
      <c r="D22" s="16" t="s">
        <v>178</v>
      </c>
      <c r="E22" s="54" t="s">
        <v>8047</v>
      </c>
      <c r="F22" s="170">
        <v>1</v>
      </c>
      <c r="G22" s="2353">
        <v>1702</v>
      </c>
      <c r="H22" s="520">
        <f>F22*G22</f>
        <v>1702</v>
      </c>
      <c r="I22" s="18"/>
      <c r="J22" s="146" t="s">
        <v>8048</v>
      </c>
      <c r="K22" s="276"/>
      <c r="L22" s="276"/>
      <c r="M22" s="998">
        <v>44875</v>
      </c>
      <c r="N22" s="163" t="s">
        <v>648</v>
      </c>
      <c r="O22" s="1016">
        <v>44879</v>
      </c>
      <c r="P22" s="1014">
        <v>44879</v>
      </c>
      <c r="Q22" s="1015">
        <v>44879</v>
      </c>
    </row>
    <row r="23" spans="2:17" ht="19.7" customHeight="1">
      <c r="B23" s="163"/>
      <c r="C23" s="16"/>
      <c r="D23" s="16"/>
      <c r="E23" s="54"/>
      <c r="F23" s="17"/>
      <c r="G23" s="520"/>
      <c r="H23" s="520">
        <f t="shared" si="0"/>
        <v>0</v>
      </c>
      <c r="I23" s="18"/>
      <c r="J23" s="146"/>
      <c r="K23" s="276"/>
      <c r="L23" s="276"/>
      <c r="M23" s="998"/>
      <c r="N23" s="163"/>
      <c r="O23" s="1016"/>
      <c r="P23" s="1014"/>
      <c r="Q23" s="1015"/>
    </row>
    <row r="24" spans="2:17" ht="19.7" customHeight="1">
      <c r="B24" s="163"/>
      <c r="C24" s="16"/>
      <c r="D24" s="16"/>
      <c r="E24" s="54"/>
      <c r="F24" s="17"/>
      <c r="G24" s="520"/>
      <c r="H24" s="520">
        <f t="shared" si="0"/>
        <v>0</v>
      </c>
      <c r="I24" s="18"/>
      <c r="J24" s="146"/>
      <c r="K24" s="276"/>
      <c r="L24" s="276"/>
      <c r="M24" s="998"/>
      <c r="N24" s="163"/>
      <c r="O24" s="1016"/>
      <c r="P24" s="1014"/>
      <c r="Q24" s="1015"/>
    </row>
    <row r="25" spans="2:17" ht="19.7" customHeight="1">
      <c r="B25" s="163"/>
      <c r="C25" s="16"/>
      <c r="D25" s="16"/>
      <c r="E25" s="54"/>
      <c r="F25" s="17"/>
      <c r="G25" s="520"/>
      <c r="H25" s="520">
        <f t="shared" si="0"/>
        <v>0</v>
      </c>
      <c r="I25" s="18"/>
      <c r="J25" s="146"/>
      <c r="K25" s="276"/>
      <c r="L25" s="276"/>
      <c r="M25" s="998"/>
      <c r="N25" s="163"/>
      <c r="O25" s="1016"/>
      <c r="P25" s="1014"/>
      <c r="Q25" s="1015"/>
    </row>
    <row r="26" spans="2:17" ht="19.7" customHeight="1">
      <c r="B26" s="163"/>
      <c r="C26" s="16"/>
      <c r="D26" s="16"/>
      <c r="E26" s="54"/>
      <c r="F26" s="17"/>
      <c r="G26" s="520"/>
      <c r="H26" s="520">
        <f t="shared" si="0"/>
        <v>0</v>
      </c>
      <c r="I26" s="18"/>
      <c r="J26" s="146"/>
      <c r="K26" s="276"/>
      <c r="L26" s="276"/>
      <c r="M26" s="998"/>
      <c r="N26" s="163"/>
      <c r="O26" s="1016"/>
      <c r="P26" s="1014"/>
      <c r="Q26" s="1015"/>
    </row>
    <row r="27" spans="2:17" ht="19.7" customHeight="1">
      <c r="B27" s="163"/>
      <c r="C27" s="16"/>
      <c r="D27" s="16"/>
      <c r="E27" s="54"/>
      <c r="F27" s="17"/>
      <c r="G27" s="520"/>
      <c r="H27" s="520">
        <f t="shared" si="0"/>
        <v>0</v>
      </c>
      <c r="I27" s="18"/>
      <c r="J27" s="146"/>
      <c r="K27" s="276"/>
      <c r="L27" s="276"/>
      <c r="M27" s="998"/>
      <c r="N27" s="163"/>
      <c r="O27" s="1016"/>
      <c r="P27" s="1014"/>
      <c r="Q27" s="1015"/>
    </row>
    <row r="28" spans="2:17" ht="19.7" customHeight="1">
      <c r="B28" s="163"/>
      <c r="C28" s="16"/>
      <c r="D28" s="16"/>
      <c r="E28" s="54"/>
      <c r="F28" s="17"/>
      <c r="G28" s="520"/>
      <c r="H28" s="520">
        <f t="shared" si="0"/>
        <v>0</v>
      </c>
      <c r="I28" s="18"/>
      <c r="J28" s="146"/>
      <c r="K28" s="276"/>
      <c r="L28" s="276"/>
      <c r="M28" s="998"/>
      <c r="N28" s="163"/>
      <c r="O28" s="1016"/>
      <c r="P28" s="1014"/>
      <c r="Q28" s="1015"/>
    </row>
  </sheetData>
  <mergeCells count="7">
    <mergeCell ref="B12:B13"/>
    <mergeCell ref="B2:D2"/>
    <mergeCell ref="G2:I2"/>
    <mergeCell ref="B3:D3"/>
    <mergeCell ref="B4:D4"/>
    <mergeCell ref="B5:D5"/>
    <mergeCell ref="B6:D6"/>
  </mergeCells>
  <phoneticPr fontId="3"/>
  <pageMargins left="0.7" right="0.7" top="0.75" bottom="0.75" header="0.3" footer="0.3"/>
  <pageSetup paperSize="9" orientation="portrait" r:id="rId1"/>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07E63-004B-41E4-A33D-2929FE9C06BB}">
  <dimension ref="A2:F6"/>
  <sheetViews>
    <sheetView workbookViewId="0">
      <selection activeCell="F3" sqref="F3"/>
    </sheetView>
  </sheetViews>
  <sheetFormatPr defaultRowHeight="18.75"/>
  <cols>
    <col min="1" max="1" width="8" style="3" customWidth="1"/>
    <col min="2" max="2" width="4.875" style="3" bestFit="1" customWidth="1"/>
    <col min="3" max="3" width="25.125" style="3" customWidth="1"/>
    <col min="4" max="4" width="36.75" style="3" bestFit="1" customWidth="1"/>
    <col min="5" max="5" width="8.375" style="3" bestFit="1" customWidth="1"/>
    <col min="6" max="6" width="22.375" style="3" customWidth="1"/>
    <col min="7" max="256" width="9" style="3"/>
    <col min="257" max="257" width="8" style="3" customWidth="1"/>
    <col min="258" max="258" width="4.875" style="3" bestFit="1" customWidth="1"/>
    <col min="259" max="259" width="25.125" style="3" customWidth="1"/>
    <col min="260" max="260" width="36.75" style="3" bestFit="1" customWidth="1"/>
    <col min="261" max="261" width="8.375" style="3" bestFit="1" customWidth="1"/>
    <col min="262" max="262" width="22.375" style="3" customWidth="1"/>
    <col min="263" max="512" width="9" style="3"/>
    <col min="513" max="513" width="8" style="3" customWidth="1"/>
    <col min="514" max="514" width="4.875" style="3" bestFit="1" customWidth="1"/>
    <col min="515" max="515" width="25.125" style="3" customWidth="1"/>
    <col min="516" max="516" width="36.75" style="3" bestFit="1" customWidth="1"/>
    <col min="517" max="517" width="8.375" style="3" bestFit="1" customWidth="1"/>
    <col min="518" max="518" width="22.375" style="3" customWidth="1"/>
    <col min="519" max="768" width="9" style="3"/>
    <col min="769" max="769" width="8" style="3" customWidth="1"/>
    <col min="770" max="770" width="4.875" style="3" bestFit="1" customWidth="1"/>
    <col min="771" max="771" width="25.125" style="3" customWidth="1"/>
    <col min="772" max="772" width="36.75" style="3" bestFit="1" customWidth="1"/>
    <col min="773" max="773" width="8.375" style="3" bestFit="1" customWidth="1"/>
    <col min="774" max="774" width="22.375" style="3" customWidth="1"/>
    <col min="775" max="1024" width="9" style="3"/>
    <col min="1025" max="1025" width="8" style="3" customWidth="1"/>
    <col min="1026" max="1026" width="4.875" style="3" bestFit="1" customWidth="1"/>
    <col min="1027" max="1027" width="25.125" style="3" customWidth="1"/>
    <col min="1028" max="1028" width="36.75" style="3" bestFit="1" customWidth="1"/>
    <col min="1029" max="1029" width="8.375" style="3" bestFit="1" customWidth="1"/>
    <col min="1030" max="1030" width="22.375" style="3" customWidth="1"/>
    <col min="1031" max="1280" width="9" style="3"/>
    <col min="1281" max="1281" width="8" style="3" customWidth="1"/>
    <col min="1282" max="1282" width="4.875" style="3" bestFit="1" customWidth="1"/>
    <col min="1283" max="1283" width="25.125" style="3" customWidth="1"/>
    <col min="1284" max="1284" width="36.75" style="3" bestFit="1" customWidth="1"/>
    <col min="1285" max="1285" width="8.375" style="3" bestFit="1" customWidth="1"/>
    <col min="1286" max="1286" width="22.375" style="3" customWidth="1"/>
    <col min="1287" max="1536" width="9" style="3"/>
    <col min="1537" max="1537" width="8" style="3" customWidth="1"/>
    <col min="1538" max="1538" width="4.875" style="3" bestFit="1" customWidth="1"/>
    <col min="1539" max="1539" width="25.125" style="3" customWidth="1"/>
    <col min="1540" max="1540" width="36.75" style="3" bestFit="1" customWidth="1"/>
    <col min="1541" max="1541" width="8.375" style="3" bestFit="1" customWidth="1"/>
    <col min="1542" max="1542" width="22.375" style="3" customWidth="1"/>
    <col min="1543" max="1792" width="9" style="3"/>
    <col min="1793" max="1793" width="8" style="3" customWidth="1"/>
    <col min="1794" max="1794" width="4.875" style="3" bestFit="1" customWidth="1"/>
    <col min="1795" max="1795" width="25.125" style="3" customWidth="1"/>
    <col min="1796" max="1796" width="36.75" style="3" bestFit="1" customWidth="1"/>
    <col min="1797" max="1797" width="8.375" style="3" bestFit="1" customWidth="1"/>
    <col min="1798" max="1798" width="22.375" style="3" customWidth="1"/>
    <col min="1799" max="2048" width="9" style="3"/>
    <col min="2049" max="2049" width="8" style="3" customWidth="1"/>
    <col min="2050" max="2050" width="4.875" style="3" bestFit="1" customWidth="1"/>
    <col min="2051" max="2051" width="25.125" style="3" customWidth="1"/>
    <col min="2052" max="2052" width="36.75" style="3" bestFit="1" customWidth="1"/>
    <col min="2053" max="2053" width="8.375" style="3" bestFit="1" customWidth="1"/>
    <col min="2054" max="2054" width="22.375" style="3" customWidth="1"/>
    <col min="2055" max="2304" width="9" style="3"/>
    <col min="2305" max="2305" width="8" style="3" customWidth="1"/>
    <col min="2306" max="2306" width="4.875" style="3" bestFit="1" customWidth="1"/>
    <col min="2307" max="2307" width="25.125" style="3" customWidth="1"/>
    <col min="2308" max="2308" width="36.75" style="3" bestFit="1" customWidth="1"/>
    <col min="2309" max="2309" width="8.375" style="3" bestFit="1" customWidth="1"/>
    <col min="2310" max="2310" width="22.375" style="3" customWidth="1"/>
    <col min="2311" max="2560" width="9" style="3"/>
    <col min="2561" max="2561" width="8" style="3" customWidth="1"/>
    <col min="2562" max="2562" width="4.875" style="3" bestFit="1" customWidth="1"/>
    <col min="2563" max="2563" width="25.125" style="3" customWidth="1"/>
    <col min="2564" max="2564" width="36.75" style="3" bestFit="1" customWidth="1"/>
    <col min="2565" max="2565" width="8.375" style="3" bestFit="1" customWidth="1"/>
    <col min="2566" max="2566" width="22.375" style="3" customWidth="1"/>
    <col min="2567" max="2816" width="9" style="3"/>
    <col min="2817" max="2817" width="8" style="3" customWidth="1"/>
    <col min="2818" max="2818" width="4.875" style="3" bestFit="1" customWidth="1"/>
    <col min="2819" max="2819" width="25.125" style="3" customWidth="1"/>
    <col min="2820" max="2820" width="36.75" style="3" bestFit="1" customWidth="1"/>
    <col min="2821" max="2821" width="8.375" style="3" bestFit="1" customWidth="1"/>
    <col min="2822" max="2822" width="22.375" style="3" customWidth="1"/>
    <col min="2823" max="3072" width="9" style="3"/>
    <col min="3073" max="3073" width="8" style="3" customWidth="1"/>
    <col min="3074" max="3074" width="4.875" style="3" bestFit="1" customWidth="1"/>
    <col min="3075" max="3075" width="25.125" style="3" customWidth="1"/>
    <col min="3076" max="3076" width="36.75" style="3" bestFit="1" customWidth="1"/>
    <col min="3077" max="3077" width="8.375" style="3" bestFit="1" customWidth="1"/>
    <col min="3078" max="3078" width="22.375" style="3" customWidth="1"/>
    <col min="3079" max="3328" width="9" style="3"/>
    <col min="3329" max="3329" width="8" style="3" customWidth="1"/>
    <col min="3330" max="3330" width="4.875" style="3" bestFit="1" customWidth="1"/>
    <col min="3331" max="3331" width="25.125" style="3" customWidth="1"/>
    <col min="3332" max="3332" width="36.75" style="3" bestFit="1" customWidth="1"/>
    <col min="3333" max="3333" width="8.375" style="3" bestFit="1" customWidth="1"/>
    <col min="3334" max="3334" width="22.375" style="3" customWidth="1"/>
    <col min="3335" max="3584" width="9" style="3"/>
    <col min="3585" max="3585" width="8" style="3" customWidth="1"/>
    <col min="3586" max="3586" width="4.875" style="3" bestFit="1" customWidth="1"/>
    <col min="3587" max="3587" width="25.125" style="3" customWidth="1"/>
    <col min="3588" max="3588" width="36.75" style="3" bestFit="1" customWidth="1"/>
    <col min="3589" max="3589" width="8.375" style="3" bestFit="1" customWidth="1"/>
    <col min="3590" max="3590" width="22.375" style="3" customWidth="1"/>
    <col min="3591" max="3840" width="9" style="3"/>
    <col min="3841" max="3841" width="8" style="3" customWidth="1"/>
    <col min="3842" max="3842" width="4.875" style="3" bestFit="1" customWidth="1"/>
    <col min="3843" max="3843" width="25.125" style="3" customWidth="1"/>
    <col min="3844" max="3844" width="36.75" style="3" bestFit="1" customWidth="1"/>
    <col min="3845" max="3845" width="8.375" style="3" bestFit="1" customWidth="1"/>
    <col min="3846" max="3846" width="22.375" style="3" customWidth="1"/>
    <col min="3847" max="4096" width="9" style="3"/>
    <col min="4097" max="4097" width="8" style="3" customWidth="1"/>
    <col min="4098" max="4098" width="4.875" style="3" bestFit="1" customWidth="1"/>
    <col min="4099" max="4099" width="25.125" style="3" customWidth="1"/>
    <col min="4100" max="4100" width="36.75" style="3" bestFit="1" customWidth="1"/>
    <col min="4101" max="4101" width="8.375" style="3" bestFit="1" customWidth="1"/>
    <col min="4102" max="4102" width="22.375" style="3" customWidth="1"/>
    <col min="4103" max="4352" width="9" style="3"/>
    <col min="4353" max="4353" width="8" style="3" customWidth="1"/>
    <col min="4354" max="4354" width="4.875" style="3" bestFit="1" customWidth="1"/>
    <col min="4355" max="4355" width="25.125" style="3" customWidth="1"/>
    <col min="4356" max="4356" width="36.75" style="3" bestFit="1" customWidth="1"/>
    <col min="4357" max="4357" width="8.375" style="3" bestFit="1" customWidth="1"/>
    <col min="4358" max="4358" width="22.375" style="3" customWidth="1"/>
    <col min="4359" max="4608" width="9" style="3"/>
    <col min="4609" max="4609" width="8" style="3" customWidth="1"/>
    <col min="4610" max="4610" width="4.875" style="3" bestFit="1" customWidth="1"/>
    <col min="4611" max="4611" width="25.125" style="3" customWidth="1"/>
    <col min="4612" max="4612" width="36.75" style="3" bestFit="1" customWidth="1"/>
    <col min="4613" max="4613" width="8.375" style="3" bestFit="1" customWidth="1"/>
    <col min="4614" max="4614" width="22.375" style="3" customWidth="1"/>
    <col min="4615" max="4864" width="9" style="3"/>
    <col min="4865" max="4865" width="8" style="3" customWidth="1"/>
    <col min="4866" max="4866" width="4.875" style="3" bestFit="1" customWidth="1"/>
    <col min="4867" max="4867" width="25.125" style="3" customWidth="1"/>
    <col min="4868" max="4868" width="36.75" style="3" bestFit="1" customWidth="1"/>
    <col min="4869" max="4869" width="8.375" style="3" bestFit="1" customWidth="1"/>
    <col min="4870" max="4870" width="22.375" style="3" customWidth="1"/>
    <col min="4871" max="5120" width="9" style="3"/>
    <col min="5121" max="5121" width="8" style="3" customWidth="1"/>
    <col min="5122" max="5122" width="4.875" style="3" bestFit="1" customWidth="1"/>
    <col min="5123" max="5123" width="25.125" style="3" customWidth="1"/>
    <col min="5124" max="5124" width="36.75" style="3" bestFit="1" customWidth="1"/>
    <col min="5125" max="5125" width="8.375" style="3" bestFit="1" customWidth="1"/>
    <col min="5126" max="5126" width="22.375" style="3" customWidth="1"/>
    <col min="5127" max="5376" width="9" style="3"/>
    <col min="5377" max="5377" width="8" style="3" customWidth="1"/>
    <col min="5378" max="5378" width="4.875" style="3" bestFit="1" customWidth="1"/>
    <col min="5379" max="5379" width="25.125" style="3" customWidth="1"/>
    <col min="5380" max="5380" width="36.75" style="3" bestFit="1" customWidth="1"/>
    <col min="5381" max="5381" width="8.375" style="3" bestFit="1" customWidth="1"/>
    <col min="5382" max="5382" width="22.375" style="3" customWidth="1"/>
    <col min="5383" max="5632" width="9" style="3"/>
    <col min="5633" max="5633" width="8" style="3" customWidth="1"/>
    <col min="5634" max="5634" width="4.875" style="3" bestFit="1" customWidth="1"/>
    <col min="5635" max="5635" width="25.125" style="3" customWidth="1"/>
    <col min="5636" max="5636" width="36.75" style="3" bestFit="1" customWidth="1"/>
    <col min="5637" max="5637" width="8.375" style="3" bestFit="1" customWidth="1"/>
    <col min="5638" max="5638" width="22.375" style="3" customWidth="1"/>
    <col min="5639" max="5888" width="9" style="3"/>
    <col min="5889" max="5889" width="8" style="3" customWidth="1"/>
    <col min="5890" max="5890" width="4.875" style="3" bestFit="1" customWidth="1"/>
    <col min="5891" max="5891" width="25.125" style="3" customWidth="1"/>
    <col min="5892" max="5892" width="36.75" style="3" bestFit="1" customWidth="1"/>
    <col min="5893" max="5893" width="8.375" style="3" bestFit="1" customWidth="1"/>
    <col min="5894" max="5894" width="22.375" style="3" customWidth="1"/>
    <col min="5895" max="6144" width="9" style="3"/>
    <col min="6145" max="6145" width="8" style="3" customWidth="1"/>
    <col min="6146" max="6146" width="4.875" style="3" bestFit="1" customWidth="1"/>
    <col min="6147" max="6147" width="25.125" style="3" customWidth="1"/>
    <col min="6148" max="6148" width="36.75" style="3" bestFit="1" customWidth="1"/>
    <col min="6149" max="6149" width="8.375" style="3" bestFit="1" customWidth="1"/>
    <col min="6150" max="6150" width="22.375" style="3" customWidth="1"/>
    <col min="6151" max="6400" width="9" style="3"/>
    <col min="6401" max="6401" width="8" style="3" customWidth="1"/>
    <col min="6402" max="6402" width="4.875" style="3" bestFit="1" customWidth="1"/>
    <col min="6403" max="6403" width="25.125" style="3" customWidth="1"/>
    <col min="6404" max="6404" width="36.75" style="3" bestFit="1" customWidth="1"/>
    <col min="6405" max="6405" width="8.375" style="3" bestFit="1" customWidth="1"/>
    <col min="6406" max="6406" width="22.375" style="3" customWidth="1"/>
    <col min="6407" max="6656" width="9" style="3"/>
    <col min="6657" max="6657" width="8" style="3" customWidth="1"/>
    <col min="6658" max="6658" width="4.875" style="3" bestFit="1" customWidth="1"/>
    <col min="6659" max="6659" width="25.125" style="3" customWidth="1"/>
    <col min="6660" max="6660" width="36.75" style="3" bestFit="1" customWidth="1"/>
    <col min="6661" max="6661" width="8.375" style="3" bestFit="1" customWidth="1"/>
    <col min="6662" max="6662" width="22.375" style="3" customWidth="1"/>
    <col min="6663" max="6912" width="9" style="3"/>
    <col min="6913" max="6913" width="8" style="3" customWidth="1"/>
    <col min="6914" max="6914" width="4.875" style="3" bestFit="1" customWidth="1"/>
    <col min="6915" max="6915" width="25.125" style="3" customWidth="1"/>
    <col min="6916" max="6916" width="36.75" style="3" bestFit="1" customWidth="1"/>
    <col min="6917" max="6917" width="8.375" style="3" bestFit="1" customWidth="1"/>
    <col min="6918" max="6918" width="22.375" style="3" customWidth="1"/>
    <col min="6919" max="7168" width="9" style="3"/>
    <col min="7169" max="7169" width="8" style="3" customWidth="1"/>
    <col min="7170" max="7170" width="4.875" style="3" bestFit="1" customWidth="1"/>
    <col min="7171" max="7171" width="25.125" style="3" customWidth="1"/>
    <col min="7172" max="7172" width="36.75" style="3" bestFit="1" customWidth="1"/>
    <col min="7173" max="7173" width="8.375" style="3" bestFit="1" customWidth="1"/>
    <col min="7174" max="7174" width="22.375" style="3" customWidth="1"/>
    <col min="7175" max="7424" width="9" style="3"/>
    <col min="7425" max="7425" width="8" style="3" customWidth="1"/>
    <col min="7426" max="7426" width="4.875" style="3" bestFit="1" customWidth="1"/>
    <col min="7427" max="7427" width="25.125" style="3" customWidth="1"/>
    <col min="7428" max="7428" width="36.75" style="3" bestFit="1" customWidth="1"/>
    <col min="7429" max="7429" width="8.375" style="3" bestFit="1" customWidth="1"/>
    <col min="7430" max="7430" width="22.375" style="3" customWidth="1"/>
    <col min="7431" max="7680" width="9" style="3"/>
    <col min="7681" max="7681" width="8" style="3" customWidth="1"/>
    <col min="7682" max="7682" width="4.875" style="3" bestFit="1" customWidth="1"/>
    <col min="7683" max="7683" width="25.125" style="3" customWidth="1"/>
    <col min="7684" max="7684" width="36.75" style="3" bestFit="1" customWidth="1"/>
    <col min="7685" max="7685" width="8.375" style="3" bestFit="1" customWidth="1"/>
    <col min="7686" max="7686" width="22.375" style="3" customWidth="1"/>
    <col min="7687" max="7936" width="9" style="3"/>
    <col min="7937" max="7937" width="8" style="3" customWidth="1"/>
    <col min="7938" max="7938" width="4.875" style="3" bestFit="1" customWidth="1"/>
    <col min="7939" max="7939" width="25.125" style="3" customWidth="1"/>
    <col min="7940" max="7940" width="36.75" style="3" bestFit="1" customWidth="1"/>
    <col min="7941" max="7941" width="8.375" style="3" bestFit="1" customWidth="1"/>
    <col min="7942" max="7942" width="22.375" style="3" customWidth="1"/>
    <col min="7943" max="8192" width="9" style="3"/>
    <col min="8193" max="8193" width="8" style="3" customWidth="1"/>
    <col min="8194" max="8194" width="4.875" style="3" bestFit="1" customWidth="1"/>
    <col min="8195" max="8195" width="25.125" style="3" customWidth="1"/>
    <col min="8196" max="8196" width="36.75" style="3" bestFit="1" customWidth="1"/>
    <col min="8197" max="8197" width="8.375" style="3" bestFit="1" customWidth="1"/>
    <col min="8198" max="8198" width="22.375" style="3" customWidth="1"/>
    <col min="8199" max="8448" width="9" style="3"/>
    <col min="8449" max="8449" width="8" style="3" customWidth="1"/>
    <col min="8450" max="8450" width="4.875" style="3" bestFit="1" customWidth="1"/>
    <col min="8451" max="8451" width="25.125" style="3" customWidth="1"/>
    <col min="8452" max="8452" width="36.75" style="3" bestFit="1" customWidth="1"/>
    <col min="8453" max="8453" width="8.375" style="3" bestFit="1" customWidth="1"/>
    <col min="8454" max="8454" width="22.375" style="3" customWidth="1"/>
    <col min="8455" max="8704" width="9" style="3"/>
    <col min="8705" max="8705" width="8" style="3" customWidth="1"/>
    <col min="8706" max="8706" width="4.875" style="3" bestFit="1" customWidth="1"/>
    <col min="8707" max="8707" width="25.125" style="3" customWidth="1"/>
    <col min="8708" max="8708" width="36.75" style="3" bestFit="1" customWidth="1"/>
    <col min="8709" max="8709" width="8.375" style="3" bestFit="1" customWidth="1"/>
    <col min="8710" max="8710" width="22.375" style="3" customWidth="1"/>
    <col min="8711" max="8960" width="9" style="3"/>
    <col min="8961" max="8961" width="8" style="3" customWidth="1"/>
    <col min="8962" max="8962" width="4.875" style="3" bestFit="1" customWidth="1"/>
    <col min="8963" max="8963" width="25.125" style="3" customWidth="1"/>
    <col min="8964" max="8964" width="36.75" style="3" bestFit="1" customWidth="1"/>
    <col min="8965" max="8965" width="8.375" style="3" bestFit="1" customWidth="1"/>
    <col min="8966" max="8966" width="22.375" style="3" customWidth="1"/>
    <col min="8967" max="9216" width="9" style="3"/>
    <col min="9217" max="9217" width="8" style="3" customWidth="1"/>
    <col min="9218" max="9218" width="4.875" style="3" bestFit="1" customWidth="1"/>
    <col min="9219" max="9219" width="25.125" style="3" customWidth="1"/>
    <col min="9220" max="9220" width="36.75" style="3" bestFit="1" customWidth="1"/>
    <col min="9221" max="9221" width="8.375" style="3" bestFit="1" customWidth="1"/>
    <col min="9222" max="9222" width="22.375" style="3" customWidth="1"/>
    <col min="9223" max="9472" width="9" style="3"/>
    <col min="9473" max="9473" width="8" style="3" customWidth="1"/>
    <col min="9474" max="9474" width="4.875" style="3" bestFit="1" customWidth="1"/>
    <col min="9475" max="9475" width="25.125" style="3" customWidth="1"/>
    <col min="9476" max="9476" width="36.75" style="3" bestFit="1" customWidth="1"/>
    <col min="9477" max="9477" width="8.375" style="3" bestFit="1" customWidth="1"/>
    <col min="9478" max="9478" width="22.375" style="3" customWidth="1"/>
    <col min="9479" max="9728" width="9" style="3"/>
    <col min="9729" max="9729" width="8" style="3" customWidth="1"/>
    <col min="9730" max="9730" width="4.875" style="3" bestFit="1" customWidth="1"/>
    <col min="9731" max="9731" width="25.125" style="3" customWidth="1"/>
    <col min="9732" max="9732" width="36.75" style="3" bestFit="1" customWidth="1"/>
    <col min="9733" max="9733" width="8.375" style="3" bestFit="1" customWidth="1"/>
    <col min="9734" max="9734" width="22.375" style="3" customWidth="1"/>
    <col min="9735" max="9984" width="9" style="3"/>
    <col min="9985" max="9985" width="8" style="3" customWidth="1"/>
    <col min="9986" max="9986" width="4.875" style="3" bestFit="1" customWidth="1"/>
    <col min="9987" max="9987" width="25.125" style="3" customWidth="1"/>
    <col min="9988" max="9988" width="36.75" style="3" bestFit="1" customWidth="1"/>
    <col min="9989" max="9989" width="8.375" style="3" bestFit="1" customWidth="1"/>
    <col min="9990" max="9990" width="22.375" style="3" customWidth="1"/>
    <col min="9991" max="10240" width="9" style="3"/>
    <col min="10241" max="10241" width="8" style="3" customWidth="1"/>
    <col min="10242" max="10242" width="4.875" style="3" bestFit="1" customWidth="1"/>
    <col min="10243" max="10243" width="25.125" style="3" customWidth="1"/>
    <col min="10244" max="10244" width="36.75" style="3" bestFit="1" customWidth="1"/>
    <col min="10245" max="10245" width="8.375" style="3" bestFit="1" customWidth="1"/>
    <col min="10246" max="10246" width="22.375" style="3" customWidth="1"/>
    <col min="10247" max="10496" width="9" style="3"/>
    <col min="10497" max="10497" width="8" style="3" customWidth="1"/>
    <col min="10498" max="10498" width="4.875" style="3" bestFit="1" customWidth="1"/>
    <col min="10499" max="10499" width="25.125" style="3" customWidth="1"/>
    <col min="10500" max="10500" width="36.75" style="3" bestFit="1" customWidth="1"/>
    <col min="10501" max="10501" width="8.375" style="3" bestFit="1" customWidth="1"/>
    <col min="10502" max="10502" width="22.375" style="3" customWidth="1"/>
    <col min="10503" max="10752" width="9" style="3"/>
    <col min="10753" max="10753" width="8" style="3" customWidth="1"/>
    <col min="10754" max="10754" width="4.875" style="3" bestFit="1" customWidth="1"/>
    <col min="10755" max="10755" width="25.125" style="3" customWidth="1"/>
    <col min="10756" max="10756" width="36.75" style="3" bestFit="1" customWidth="1"/>
    <col min="10757" max="10757" width="8.375" style="3" bestFit="1" customWidth="1"/>
    <col min="10758" max="10758" width="22.375" style="3" customWidth="1"/>
    <col min="10759" max="11008" width="9" style="3"/>
    <col min="11009" max="11009" width="8" style="3" customWidth="1"/>
    <col min="11010" max="11010" width="4.875" style="3" bestFit="1" customWidth="1"/>
    <col min="11011" max="11011" width="25.125" style="3" customWidth="1"/>
    <col min="11012" max="11012" width="36.75" style="3" bestFit="1" customWidth="1"/>
    <col min="11013" max="11013" width="8.375" style="3" bestFit="1" customWidth="1"/>
    <col min="11014" max="11014" width="22.375" style="3" customWidth="1"/>
    <col min="11015" max="11264" width="9" style="3"/>
    <col min="11265" max="11265" width="8" style="3" customWidth="1"/>
    <col min="11266" max="11266" width="4.875" style="3" bestFit="1" customWidth="1"/>
    <col min="11267" max="11267" width="25.125" style="3" customWidth="1"/>
    <col min="11268" max="11268" width="36.75" style="3" bestFit="1" customWidth="1"/>
    <col min="11269" max="11269" width="8.375" style="3" bestFit="1" customWidth="1"/>
    <col min="11270" max="11270" width="22.375" style="3" customWidth="1"/>
    <col min="11271" max="11520" width="9" style="3"/>
    <col min="11521" max="11521" width="8" style="3" customWidth="1"/>
    <col min="11522" max="11522" width="4.875" style="3" bestFit="1" customWidth="1"/>
    <col min="11523" max="11523" width="25.125" style="3" customWidth="1"/>
    <col min="11524" max="11524" width="36.75" style="3" bestFit="1" customWidth="1"/>
    <col min="11525" max="11525" width="8.375" style="3" bestFit="1" customWidth="1"/>
    <col min="11526" max="11526" width="22.375" style="3" customWidth="1"/>
    <col min="11527" max="11776" width="9" style="3"/>
    <col min="11777" max="11777" width="8" style="3" customWidth="1"/>
    <col min="11778" max="11778" width="4.875" style="3" bestFit="1" customWidth="1"/>
    <col min="11779" max="11779" width="25.125" style="3" customWidth="1"/>
    <col min="11780" max="11780" width="36.75" style="3" bestFit="1" customWidth="1"/>
    <col min="11781" max="11781" width="8.375" style="3" bestFit="1" customWidth="1"/>
    <col min="11782" max="11782" width="22.375" style="3" customWidth="1"/>
    <col min="11783" max="12032" width="9" style="3"/>
    <col min="12033" max="12033" width="8" style="3" customWidth="1"/>
    <col min="12034" max="12034" width="4.875" style="3" bestFit="1" customWidth="1"/>
    <col min="12035" max="12035" width="25.125" style="3" customWidth="1"/>
    <col min="12036" max="12036" width="36.75" style="3" bestFit="1" customWidth="1"/>
    <col min="12037" max="12037" width="8.375" style="3" bestFit="1" customWidth="1"/>
    <col min="12038" max="12038" width="22.375" style="3" customWidth="1"/>
    <col min="12039" max="12288" width="9" style="3"/>
    <col min="12289" max="12289" width="8" style="3" customWidth="1"/>
    <col min="12290" max="12290" width="4.875" style="3" bestFit="1" customWidth="1"/>
    <col min="12291" max="12291" width="25.125" style="3" customWidth="1"/>
    <col min="12292" max="12292" width="36.75" style="3" bestFit="1" customWidth="1"/>
    <col min="12293" max="12293" width="8.375" style="3" bestFit="1" customWidth="1"/>
    <col min="12294" max="12294" width="22.375" style="3" customWidth="1"/>
    <col min="12295" max="12544" width="9" style="3"/>
    <col min="12545" max="12545" width="8" style="3" customWidth="1"/>
    <col min="12546" max="12546" width="4.875" style="3" bestFit="1" customWidth="1"/>
    <col min="12547" max="12547" width="25.125" style="3" customWidth="1"/>
    <col min="12548" max="12548" width="36.75" style="3" bestFit="1" customWidth="1"/>
    <col min="12549" max="12549" width="8.375" style="3" bestFit="1" customWidth="1"/>
    <col min="12550" max="12550" width="22.375" style="3" customWidth="1"/>
    <col min="12551" max="12800" width="9" style="3"/>
    <col min="12801" max="12801" width="8" style="3" customWidth="1"/>
    <col min="12802" max="12802" width="4.875" style="3" bestFit="1" customWidth="1"/>
    <col min="12803" max="12803" width="25.125" style="3" customWidth="1"/>
    <col min="12804" max="12804" width="36.75" style="3" bestFit="1" customWidth="1"/>
    <col min="12805" max="12805" width="8.375" style="3" bestFit="1" customWidth="1"/>
    <col min="12806" max="12806" width="22.375" style="3" customWidth="1"/>
    <col min="12807" max="13056" width="9" style="3"/>
    <col min="13057" max="13057" width="8" style="3" customWidth="1"/>
    <col min="13058" max="13058" width="4.875" style="3" bestFit="1" customWidth="1"/>
    <col min="13059" max="13059" width="25.125" style="3" customWidth="1"/>
    <col min="13060" max="13060" width="36.75" style="3" bestFit="1" customWidth="1"/>
    <col min="13061" max="13061" width="8.375" style="3" bestFit="1" customWidth="1"/>
    <col min="13062" max="13062" width="22.375" style="3" customWidth="1"/>
    <col min="13063" max="13312" width="9" style="3"/>
    <col min="13313" max="13313" width="8" style="3" customWidth="1"/>
    <col min="13314" max="13314" width="4.875" style="3" bestFit="1" customWidth="1"/>
    <col min="13315" max="13315" width="25.125" style="3" customWidth="1"/>
    <col min="13316" max="13316" width="36.75" style="3" bestFit="1" customWidth="1"/>
    <col min="13317" max="13317" width="8.375" style="3" bestFit="1" customWidth="1"/>
    <col min="13318" max="13318" width="22.375" style="3" customWidth="1"/>
    <col min="13319" max="13568" width="9" style="3"/>
    <col min="13569" max="13569" width="8" style="3" customWidth="1"/>
    <col min="13570" max="13570" width="4.875" style="3" bestFit="1" customWidth="1"/>
    <col min="13571" max="13571" width="25.125" style="3" customWidth="1"/>
    <col min="13572" max="13572" width="36.75" style="3" bestFit="1" customWidth="1"/>
    <col min="13573" max="13573" width="8.375" style="3" bestFit="1" customWidth="1"/>
    <col min="13574" max="13574" width="22.375" style="3" customWidth="1"/>
    <col min="13575" max="13824" width="9" style="3"/>
    <col min="13825" max="13825" width="8" style="3" customWidth="1"/>
    <col min="13826" max="13826" width="4.875" style="3" bestFit="1" customWidth="1"/>
    <col min="13827" max="13827" width="25.125" style="3" customWidth="1"/>
    <col min="13828" max="13828" width="36.75" style="3" bestFit="1" customWidth="1"/>
    <col min="13829" max="13829" width="8.375" style="3" bestFit="1" customWidth="1"/>
    <col min="13830" max="13830" width="22.375" style="3" customWidth="1"/>
    <col min="13831" max="14080" width="9" style="3"/>
    <col min="14081" max="14081" width="8" style="3" customWidth="1"/>
    <col min="14082" max="14082" width="4.875" style="3" bestFit="1" customWidth="1"/>
    <col min="14083" max="14083" width="25.125" style="3" customWidth="1"/>
    <col min="14084" max="14084" width="36.75" style="3" bestFit="1" customWidth="1"/>
    <col min="14085" max="14085" width="8.375" style="3" bestFit="1" customWidth="1"/>
    <col min="14086" max="14086" width="22.375" style="3" customWidth="1"/>
    <col min="14087" max="14336" width="9" style="3"/>
    <col min="14337" max="14337" width="8" style="3" customWidth="1"/>
    <col min="14338" max="14338" width="4.875" style="3" bestFit="1" customWidth="1"/>
    <col min="14339" max="14339" width="25.125" style="3" customWidth="1"/>
    <col min="14340" max="14340" width="36.75" style="3" bestFit="1" customWidth="1"/>
    <col min="14341" max="14341" width="8.375" style="3" bestFit="1" customWidth="1"/>
    <col min="14342" max="14342" width="22.375" style="3" customWidth="1"/>
    <col min="14343" max="14592" width="9" style="3"/>
    <col min="14593" max="14593" width="8" style="3" customWidth="1"/>
    <col min="14594" max="14594" width="4.875" style="3" bestFit="1" customWidth="1"/>
    <col min="14595" max="14595" width="25.125" style="3" customWidth="1"/>
    <col min="14596" max="14596" width="36.75" style="3" bestFit="1" customWidth="1"/>
    <col min="14597" max="14597" width="8.375" style="3" bestFit="1" customWidth="1"/>
    <col min="14598" max="14598" width="22.375" style="3" customWidth="1"/>
    <col min="14599" max="14848" width="9" style="3"/>
    <col min="14849" max="14849" width="8" style="3" customWidth="1"/>
    <col min="14850" max="14850" width="4.875" style="3" bestFit="1" customWidth="1"/>
    <col min="14851" max="14851" width="25.125" style="3" customWidth="1"/>
    <col min="14852" max="14852" width="36.75" style="3" bestFit="1" customWidth="1"/>
    <col min="14853" max="14853" width="8.375" style="3" bestFit="1" customWidth="1"/>
    <col min="14854" max="14854" width="22.375" style="3" customWidth="1"/>
    <col min="14855" max="15104" width="9" style="3"/>
    <col min="15105" max="15105" width="8" style="3" customWidth="1"/>
    <col min="15106" max="15106" width="4.875" style="3" bestFit="1" customWidth="1"/>
    <col min="15107" max="15107" width="25.125" style="3" customWidth="1"/>
    <col min="15108" max="15108" width="36.75" style="3" bestFit="1" customWidth="1"/>
    <col min="15109" max="15109" width="8.375" style="3" bestFit="1" customWidth="1"/>
    <col min="15110" max="15110" width="22.375" style="3" customWidth="1"/>
    <col min="15111" max="15360" width="9" style="3"/>
    <col min="15361" max="15361" width="8" style="3" customWidth="1"/>
    <col min="15362" max="15362" width="4.875" style="3" bestFit="1" customWidth="1"/>
    <col min="15363" max="15363" width="25.125" style="3" customWidth="1"/>
    <col min="15364" max="15364" width="36.75" style="3" bestFit="1" customWidth="1"/>
    <col min="15365" max="15365" width="8.375" style="3" bestFit="1" customWidth="1"/>
    <col min="15366" max="15366" width="22.375" style="3" customWidth="1"/>
    <col min="15367" max="15616" width="9" style="3"/>
    <col min="15617" max="15617" width="8" style="3" customWidth="1"/>
    <col min="15618" max="15618" width="4.875" style="3" bestFit="1" customWidth="1"/>
    <col min="15619" max="15619" width="25.125" style="3" customWidth="1"/>
    <col min="15620" max="15620" width="36.75" style="3" bestFit="1" customWidth="1"/>
    <col min="15621" max="15621" width="8.375" style="3" bestFit="1" customWidth="1"/>
    <col min="15622" max="15622" width="22.375" style="3" customWidth="1"/>
    <col min="15623" max="15872" width="9" style="3"/>
    <col min="15873" max="15873" width="8" style="3" customWidth="1"/>
    <col min="15874" max="15874" width="4.875" style="3" bestFit="1" customWidth="1"/>
    <col min="15875" max="15875" width="25.125" style="3" customWidth="1"/>
    <col min="15876" max="15876" width="36.75" style="3" bestFit="1" customWidth="1"/>
    <col min="15877" max="15877" width="8.375" style="3" bestFit="1" customWidth="1"/>
    <col min="15878" max="15878" width="22.375" style="3" customWidth="1"/>
    <col min="15879" max="16128" width="9" style="3"/>
    <col min="16129" max="16129" width="8" style="3" customWidth="1"/>
    <col min="16130" max="16130" width="4.875" style="3" bestFit="1" customWidth="1"/>
    <col min="16131" max="16131" width="25.125" style="3" customWidth="1"/>
    <col min="16132" max="16132" width="36.75" style="3" bestFit="1" customWidth="1"/>
    <col min="16133" max="16133" width="8.375" style="3" bestFit="1" customWidth="1"/>
    <col min="16134" max="16134" width="22.375" style="3" customWidth="1"/>
    <col min="16135" max="16384" width="9" style="3"/>
  </cols>
  <sheetData>
    <row r="2" spans="1:6">
      <c r="D2" s="11"/>
      <c r="F2" s="11" t="s">
        <v>7955</v>
      </c>
    </row>
    <row r="3" spans="1:6">
      <c r="A3" s="297" t="s">
        <v>7956</v>
      </c>
    </row>
    <row r="5" spans="1:6">
      <c r="B5" s="170" t="s">
        <v>497</v>
      </c>
      <c r="C5" s="170" t="s">
        <v>498</v>
      </c>
      <c r="D5" s="170" t="s">
        <v>499</v>
      </c>
      <c r="E5" s="170" t="s">
        <v>500</v>
      </c>
      <c r="F5" s="170" t="s">
        <v>501</v>
      </c>
    </row>
    <row r="6" spans="1:6" ht="20.100000000000001" customHeight="1">
      <c r="B6" s="17">
        <v>1</v>
      </c>
      <c r="C6" s="483" t="s">
        <v>7957</v>
      </c>
      <c r="D6" s="483" t="s">
        <v>7958</v>
      </c>
      <c r="E6" s="2296">
        <v>1</v>
      </c>
      <c r="F6" s="54"/>
    </row>
  </sheetData>
  <phoneticPr fontId="3"/>
  <pageMargins left="0.7" right="0.7" top="0.75" bottom="0.75" header="0.3" footer="0.3"/>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4F79A-4086-4837-931C-24F2D6913608}">
  <dimension ref="B2:Q24"/>
  <sheetViews>
    <sheetView zoomScale="85" zoomScaleNormal="85" workbookViewId="0">
      <pane xSplit="10" ySplit="8" topLeftCell="L9" activePane="bottomRight" state="frozen"/>
      <selection pane="topRight" activeCell="K1" sqref="K1"/>
      <selection pane="bottomLeft" activeCell="A9" sqref="A9"/>
      <selection pane="bottomRight" activeCell="Q13" sqref="Q13:Q19"/>
    </sheetView>
  </sheetViews>
  <sheetFormatPr defaultColWidth="12.75" defaultRowHeight="13.5"/>
  <cols>
    <col min="1" max="1" width="3.75" style="989" customWidth="1"/>
    <col min="2" max="2" width="14.5" style="991" bestFit="1" customWidth="1"/>
    <col min="3" max="4" width="9.625" style="989" bestFit="1" customWidth="1"/>
    <col min="5" max="5" width="46.5" style="991" customWidth="1"/>
    <col min="6" max="6" width="5.75" style="989" bestFit="1" customWidth="1"/>
    <col min="7" max="7" width="13.125" style="989" customWidth="1"/>
    <col min="8" max="8" width="13.125" style="989" bestFit="1" customWidth="1"/>
    <col min="9" max="9" width="9" style="992" bestFit="1" customWidth="1"/>
    <col min="10" max="10" width="34.25" style="991" customWidth="1"/>
    <col min="11" max="11" width="16.125" style="991" customWidth="1"/>
    <col min="12" max="12" width="19.125" style="991" bestFit="1" customWidth="1"/>
    <col min="13" max="13" width="16.75" style="991" customWidth="1"/>
    <col min="14" max="14" width="5.375" style="989" bestFit="1" customWidth="1"/>
    <col min="15" max="15" width="18.875" style="992" customWidth="1"/>
    <col min="16" max="16" width="20.5" style="993" customWidth="1"/>
    <col min="17" max="17" width="22.375" style="994" customWidth="1"/>
    <col min="18" max="18" width="14.75" style="989" customWidth="1"/>
    <col min="19" max="256" width="12.75" style="989"/>
    <col min="257" max="257" width="3.75" style="989" customWidth="1"/>
    <col min="258" max="258" width="14.5" style="989" bestFit="1" customWidth="1"/>
    <col min="259" max="260" width="9.625" style="989" bestFit="1" customWidth="1"/>
    <col min="261" max="261" width="46.5" style="989" customWidth="1"/>
    <col min="262" max="262" width="5.75" style="989" bestFit="1" customWidth="1"/>
    <col min="263" max="263" width="13.125" style="989" customWidth="1"/>
    <col min="264" max="264" width="13.125" style="989" bestFit="1" customWidth="1"/>
    <col min="265" max="265" width="9" style="989" bestFit="1" customWidth="1"/>
    <col min="266" max="266" width="34.25" style="989" customWidth="1"/>
    <col min="267" max="267" width="16.125" style="989" customWidth="1"/>
    <col min="268" max="268" width="19.125" style="989" bestFit="1" customWidth="1"/>
    <col min="269" max="269" width="16.75" style="989" customWidth="1"/>
    <col min="270" max="270" width="5.375" style="989" bestFit="1" customWidth="1"/>
    <col min="271" max="271" width="18.875" style="989" customWidth="1"/>
    <col min="272" max="272" width="20.5" style="989" customWidth="1"/>
    <col min="273" max="273" width="22.375" style="989" customWidth="1"/>
    <col min="274" max="274" width="14.75" style="989" customWidth="1"/>
    <col min="275" max="512" width="12.75" style="989"/>
    <col min="513" max="513" width="3.75" style="989" customWidth="1"/>
    <col min="514" max="514" width="14.5" style="989" bestFit="1" customWidth="1"/>
    <col min="515" max="516" width="9.625" style="989" bestFit="1" customWidth="1"/>
    <col min="517" max="517" width="46.5" style="989" customWidth="1"/>
    <col min="518" max="518" width="5.75" style="989" bestFit="1" customWidth="1"/>
    <col min="519" max="519" width="13.125" style="989" customWidth="1"/>
    <col min="520" max="520" width="13.125" style="989" bestFit="1" customWidth="1"/>
    <col min="521" max="521" width="9" style="989" bestFit="1" customWidth="1"/>
    <col min="522" max="522" width="34.25" style="989" customWidth="1"/>
    <col min="523" max="523" width="16.125" style="989" customWidth="1"/>
    <col min="524" max="524" width="19.125" style="989" bestFit="1" customWidth="1"/>
    <col min="525" max="525" width="16.75" style="989" customWidth="1"/>
    <col min="526" max="526" width="5.375" style="989" bestFit="1" customWidth="1"/>
    <col min="527" max="527" width="18.875" style="989" customWidth="1"/>
    <col min="528" max="528" width="20.5" style="989" customWidth="1"/>
    <col min="529" max="529" width="22.375" style="989" customWidth="1"/>
    <col min="530" max="530" width="14.75" style="989" customWidth="1"/>
    <col min="531" max="768" width="12.75" style="989"/>
    <col min="769" max="769" width="3.75" style="989" customWidth="1"/>
    <col min="770" max="770" width="14.5" style="989" bestFit="1" customWidth="1"/>
    <col min="771" max="772" width="9.625" style="989" bestFit="1" customWidth="1"/>
    <col min="773" max="773" width="46.5" style="989" customWidth="1"/>
    <col min="774" max="774" width="5.75" style="989" bestFit="1" customWidth="1"/>
    <col min="775" max="775" width="13.125" style="989" customWidth="1"/>
    <col min="776" max="776" width="13.125" style="989" bestFit="1" customWidth="1"/>
    <col min="777" max="777" width="9" style="989" bestFit="1" customWidth="1"/>
    <col min="778" max="778" width="34.25" style="989" customWidth="1"/>
    <col min="779" max="779" width="16.125" style="989" customWidth="1"/>
    <col min="780" max="780" width="19.125" style="989" bestFit="1" customWidth="1"/>
    <col min="781" max="781" width="16.75" style="989" customWidth="1"/>
    <col min="782" max="782" width="5.375" style="989" bestFit="1" customWidth="1"/>
    <col min="783" max="783" width="18.875" style="989" customWidth="1"/>
    <col min="784" max="784" width="20.5" style="989" customWidth="1"/>
    <col min="785" max="785" width="22.375" style="989" customWidth="1"/>
    <col min="786" max="786" width="14.75" style="989" customWidth="1"/>
    <col min="787" max="1024" width="12.75" style="989"/>
    <col min="1025" max="1025" width="3.75" style="989" customWidth="1"/>
    <col min="1026" max="1026" width="14.5" style="989" bestFit="1" customWidth="1"/>
    <col min="1027" max="1028" width="9.625" style="989" bestFit="1" customWidth="1"/>
    <col min="1029" max="1029" width="46.5" style="989" customWidth="1"/>
    <col min="1030" max="1030" width="5.75" style="989" bestFit="1" customWidth="1"/>
    <col min="1031" max="1031" width="13.125" style="989" customWidth="1"/>
    <col min="1032" max="1032" width="13.125" style="989" bestFit="1" customWidth="1"/>
    <col min="1033" max="1033" width="9" style="989" bestFit="1" customWidth="1"/>
    <col min="1034" max="1034" width="34.25" style="989" customWidth="1"/>
    <col min="1035" max="1035" width="16.125" style="989" customWidth="1"/>
    <col min="1036" max="1036" width="19.125" style="989" bestFit="1" customWidth="1"/>
    <col min="1037" max="1037" width="16.75" style="989" customWidth="1"/>
    <col min="1038" max="1038" width="5.375" style="989" bestFit="1" customWidth="1"/>
    <col min="1039" max="1039" width="18.875" style="989" customWidth="1"/>
    <col min="1040" max="1040" width="20.5" style="989" customWidth="1"/>
    <col min="1041" max="1041" width="22.375" style="989" customWidth="1"/>
    <col min="1042" max="1042" width="14.75" style="989" customWidth="1"/>
    <col min="1043" max="1280" width="12.75" style="989"/>
    <col min="1281" max="1281" width="3.75" style="989" customWidth="1"/>
    <col min="1282" max="1282" width="14.5" style="989" bestFit="1" customWidth="1"/>
    <col min="1283" max="1284" width="9.625" style="989" bestFit="1" customWidth="1"/>
    <col min="1285" max="1285" width="46.5" style="989" customWidth="1"/>
    <col min="1286" max="1286" width="5.75" style="989" bestFit="1" customWidth="1"/>
    <col min="1287" max="1287" width="13.125" style="989" customWidth="1"/>
    <col min="1288" max="1288" width="13.125" style="989" bestFit="1" customWidth="1"/>
    <col min="1289" max="1289" width="9" style="989" bestFit="1" customWidth="1"/>
    <col min="1290" max="1290" width="34.25" style="989" customWidth="1"/>
    <col min="1291" max="1291" width="16.125" style="989" customWidth="1"/>
    <col min="1292" max="1292" width="19.125" style="989" bestFit="1" customWidth="1"/>
    <col min="1293" max="1293" width="16.75" style="989" customWidth="1"/>
    <col min="1294" max="1294" width="5.375" style="989" bestFit="1" customWidth="1"/>
    <col min="1295" max="1295" width="18.875" style="989" customWidth="1"/>
    <col min="1296" max="1296" width="20.5" style="989" customWidth="1"/>
    <col min="1297" max="1297" width="22.375" style="989" customWidth="1"/>
    <col min="1298" max="1298" width="14.75" style="989" customWidth="1"/>
    <col min="1299" max="1536" width="12.75" style="989"/>
    <col min="1537" max="1537" width="3.75" style="989" customWidth="1"/>
    <col min="1538" max="1538" width="14.5" style="989" bestFit="1" customWidth="1"/>
    <col min="1539" max="1540" width="9.625" style="989" bestFit="1" customWidth="1"/>
    <col min="1541" max="1541" width="46.5" style="989" customWidth="1"/>
    <col min="1542" max="1542" width="5.75" style="989" bestFit="1" customWidth="1"/>
    <col min="1543" max="1543" width="13.125" style="989" customWidth="1"/>
    <col min="1544" max="1544" width="13.125" style="989" bestFit="1" customWidth="1"/>
    <col min="1545" max="1545" width="9" style="989" bestFit="1" customWidth="1"/>
    <col min="1546" max="1546" width="34.25" style="989" customWidth="1"/>
    <col min="1547" max="1547" width="16.125" style="989" customWidth="1"/>
    <col min="1548" max="1548" width="19.125" style="989" bestFit="1" customWidth="1"/>
    <col min="1549" max="1549" width="16.75" style="989" customWidth="1"/>
    <col min="1550" max="1550" width="5.375" style="989" bestFit="1" customWidth="1"/>
    <col min="1551" max="1551" width="18.875" style="989" customWidth="1"/>
    <col min="1552" max="1552" width="20.5" style="989" customWidth="1"/>
    <col min="1553" max="1553" width="22.375" style="989" customWidth="1"/>
    <col min="1554" max="1554" width="14.75" style="989" customWidth="1"/>
    <col min="1555" max="1792" width="12.75" style="989"/>
    <col min="1793" max="1793" width="3.75" style="989" customWidth="1"/>
    <col min="1794" max="1794" width="14.5" style="989" bestFit="1" customWidth="1"/>
    <col min="1795" max="1796" width="9.625" style="989" bestFit="1" customWidth="1"/>
    <col min="1797" max="1797" width="46.5" style="989" customWidth="1"/>
    <col min="1798" max="1798" width="5.75" style="989" bestFit="1" customWidth="1"/>
    <col min="1799" max="1799" width="13.125" style="989" customWidth="1"/>
    <col min="1800" max="1800" width="13.125" style="989" bestFit="1" customWidth="1"/>
    <col min="1801" max="1801" width="9" style="989" bestFit="1" customWidth="1"/>
    <col min="1802" max="1802" width="34.25" style="989" customWidth="1"/>
    <col min="1803" max="1803" width="16.125" style="989" customWidth="1"/>
    <col min="1804" max="1804" width="19.125" style="989" bestFit="1" customWidth="1"/>
    <col min="1805" max="1805" width="16.75" style="989" customWidth="1"/>
    <col min="1806" max="1806" width="5.375" style="989" bestFit="1" customWidth="1"/>
    <col min="1807" max="1807" width="18.875" style="989" customWidth="1"/>
    <col min="1808" max="1808" width="20.5" style="989" customWidth="1"/>
    <col min="1809" max="1809" width="22.375" style="989" customWidth="1"/>
    <col min="1810" max="1810" width="14.75" style="989" customWidth="1"/>
    <col min="1811" max="2048" width="12.75" style="989"/>
    <col min="2049" max="2049" width="3.75" style="989" customWidth="1"/>
    <col min="2050" max="2050" width="14.5" style="989" bestFit="1" customWidth="1"/>
    <col min="2051" max="2052" width="9.625" style="989" bestFit="1" customWidth="1"/>
    <col min="2053" max="2053" width="46.5" style="989" customWidth="1"/>
    <col min="2054" max="2054" width="5.75" style="989" bestFit="1" customWidth="1"/>
    <col min="2055" max="2055" width="13.125" style="989" customWidth="1"/>
    <col min="2056" max="2056" width="13.125" style="989" bestFit="1" customWidth="1"/>
    <col min="2057" max="2057" width="9" style="989" bestFit="1" customWidth="1"/>
    <col min="2058" max="2058" width="34.25" style="989" customWidth="1"/>
    <col min="2059" max="2059" width="16.125" style="989" customWidth="1"/>
    <col min="2060" max="2060" width="19.125" style="989" bestFit="1" customWidth="1"/>
    <col min="2061" max="2061" width="16.75" style="989" customWidth="1"/>
    <col min="2062" max="2062" width="5.375" style="989" bestFit="1" customWidth="1"/>
    <col min="2063" max="2063" width="18.875" style="989" customWidth="1"/>
    <col min="2064" max="2064" width="20.5" style="989" customWidth="1"/>
    <col min="2065" max="2065" width="22.375" style="989" customWidth="1"/>
    <col min="2066" max="2066" width="14.75" style="989" customWidth="1"/>
    <col min="2067" max="2304" width="12.75" style="989"/>
    <col min="2305" max="2305" width="3.75" style="989" customWidth="1"/>
    <col min="2306" max="2306" width="14.5" style="989" bestFit="1" customWidth="1"/>
    <col min="2307" max="2308" width="9.625" style="989" bestFit="1" customWidth="1"/>
    <col min="2309" max="2309" width="46.5" style="989" customWidth="1"/>
    <col min="2310" max="2310" width="5.75" style="989" bestFit="1" customWidth="1"/>
    <col min="2311" max="2311" width="13.125" style="989" customWidth="1"/>
    <col min="2312" max="2312" width="13.125" style="989" bestFit="1" customWidth="1"/>
    <col min="2313" max="2313" width="9" style="989" bestFit="1" customWidth="1"/>
    <col min="2314" max="2314" width="34.25" style="989" customWidth="1"/>
    <col min="2315" max="2315" width="16.125" style="989" customWidth="1"/>
    <col min="2316" max="2316" width="19.125" style="989" bestFit="1" customWidth="1"/>
    <col min="2317" max="2317" width="16.75" style="989" customWidth="1"/>
    <col min="2318" max="2318" width="5.375" style="989" bestFit="1" customWidth="1"/>
    <col min="2319" max="2319" width="18.875" style="989" customWidth="1"/>
    <col min="2320" max="2320" width="20.5" style="989" customWidth="1"/>
    <col min="2321" max="2321" width="22.375" style="989" customWidth="1"/>
    <col min="2322" max="2322" width="14.75" style="989" customWidth="1"/>
    <col min="2323" max="2560" width="12.75" style="989"/>
    <col min="2561" max="2561" width="3.75" style="989" customWidth="1"/>
    <col min="2562" max="2562" width="14.5" style="989" bestFit="1" customWidth="1"/>
    <col min="2563" max="2564" width="9.625" style="989" bestFit="1" customWidth="1"/>
    <col min="2565" max="2565" width="46.5" style="989" customWidth="1"/>
    <col min="2566" max="2566" width="5.75" style="989" bestFit="1" customWidth="1"/>
    <col min="2567" max="2567" width="13.125" style="989" customWidth="1"/>
    <col min="2568" max="2568" width="13.125" style="989" bestFit="1" customWidth="1"/>
    <col min="2569" max="2569" width="9" style="989" bestFit="1" customWidth="1"/>
    <col min="2570" max="2570" width="34.25" style="989" customWidth="1"/>
    <col min="2571" max="2571" width="16.125" style="989" customWidth="1"/>
    <col min="2572" max="2572" width="19.125" style="989" bestFit="1" customWidth="1"/>
    <col min="2573" max="2573" width="16.75" style="989" customWidth="1"/>
    <col min="2574" max="2574" width="5.375" style="989" bestFit="1" customWidth="1"/>
    <col min="2575" max="2575" width="18.875" style="989" customWidth="1"/>
    <col min="2576" max="2576" width="20.5" style="989" customWidth="1"/>
    <col min="2577" max="2577" width="22.375" style="989" customWidth="1"/>
    <col min="2578" max="2578" width="14.75" style="989" customWidth="1"/>
    <col min="2579" max="2816" width="12.75" style="989"/>
    <col min="2817" max="2817" width="3.75" style="989" customWidth="1"/>
    <col min="2818" max="2818" width="14.5" style="989" bestFit="1" customWidth="1"/>
    <col min="2819" max="2820" width="9.625" style="989" bestFit="1" customWidth="1"/>
    <col min="2821" max="2821" width="46.5" style="989" customWidth="1"/>
    <col min="2822" max="2822" width="5.75" style="989" bestFit="1" customWidth="1"/>
    <col min="2823" max="2823" width="13.125" style="989" customWidth="1"/>
    <col min="2824" max="2824" width="13.125" style="989" bestFit="1" customWidth="1"/>
    <col min="2825" max="2825" width="9" style="989" bestFit="1" customWidth="1"/>
    <col min="2826" max="2826" width="34.25" style="989" customWidth="1"/>
    <col min="2827" max="2827" width="16.125" style="989" customWidth="1"/>
    <col min="2828" max="2828" width="19.125" style="989" bestFit="1" customWidth="1"/>
    <col min="2829" max="2829" width="16.75" style="989" customWidth="1"/>
    <col min="2830" max="2830" width="5.375" style="989" bestFit="1" customWidth="1"/>
    <col min="2831" max="2831" width="18.875" style="989" customWidth="1"/>
    <col min="2832" max="2832" width="20.5" style="989" customWidth="1"/>
    <col min="2833" max="2833" width="22.375" style="989" customWidth="1"/>
    <col min="2834" max="2834" width="14.75" style="989" customWidth="1"/>
    <col min="2835" max="3072" width="12.75" style="989"/>
    <col min="3073" max="3073" width="3.75" style="989" customWidth="1"/>
    <col min="3074" max="3074" width="14.5" style="989" bestFit="1" customWidth="1"/>
    <col min="3075" max="3076" width="9.625" style="989" bestFit="1" customWidth="1"/>
    <col min="3077" max="3077" width="46.5" style="989" customWidth="1"/>
    <col min="3078" max="3078" width="5.75" style="989" bestFit="1" customWidth="1"/>
    <col min="3079" max="3079" width="13.125" style="989" customWidth="1"/>
    <col min="3080" max="3080" width="13.125" style="989" bestFit="1" customWidth="1"/>
    <col min="3081" max="3081" width="9" style="989" bestFit="1" customWidth="1"/>
    <col min="3082" max="3082" width="34.25" style="989" customWidth="1"/>
    <col min="3083" max="3083" width="16.125" style="989" customWidth="1"/>
    <col min="3084" max="3084" width="19.125" style="989" bestFit="1" customWidth="1"/>
    <col min="3085" max="3085" width="16.75" style="989" customWidth="1"/>
    <col min="3086" max="3086" width="5.375" style="989" bestFit="1" customWidth="1"/>
    <col min="3087" max="3087" width="18.875" style="989" customWidth="1"/>
    <col min="3088" max="3088" width="20.5" style="989" customWidth="1"/>
    <col min="3089" max="3089" width="22.375" style="989" customWidth="1"/>
    <col min="3090" max="3090" width="14.75" style="989" customWidth="1"/>
    <col min="3091" max="3328" width="12.75" style="989"/>
    <col min="3329" max="3329" width="3.75" style="989" customWidth="1"/>
    <col min="3330" max="3330" width="14.5" style="989" bestFit="1" customWidth="1"/>
    <col min="3331" max="3332" width="9.625" style="989" bestFit="1" customWidth="1"/>
    <col min="3333" max="3333" width="46.5" style="989" customWidth="1"/>
    <col min="3334" max="3334" width="5.75" style="989" bestFit="1" customWidth="1"/>
    <col min="3335" max="3335" width="13.125" style="989" customWidth="1"/>
    <col min="3336" max="3336" width="13.125" style="989" bestFit="1" customWidth="1"/>
    <col min="3337" max="3337" width="9" style="989" bestFit="1" customWidth="1"/>
    <col min="3338" max="3338" width="34.25" style="989" customWidth="1"/>
    <col min="3339" max="3339" width="16.125" style="989" customWidth="1"/>
    <col min="3340" max="3340" width="19.125" style="989" bestFit="1" customWidth="1"/>
    <col min="3341" max="3341" width="16.75" style="989" customWidth="1"/>
    <col min="3342" max="3342" width="5.375" style="989" bestFit="1" customWidth="1"/>
    <col min="3343" max="3343" width="18.875" style="989" customWidth="1"/>
    <col min="3344" max="3344" width="20.5" style="989" customWidth="1"/>
    <col min="3345" max="3345" width="22.375" style="989" customWidth="1"/>
    <col min="3346" max="3346" width="14.75" style="989" customWidth="1"/>
    <col min="3347" max="3584" width="12.75" style="989"/>
    <col min="3585" max="3585" width="3.75" style="989" customWidth="1"/>
    <col min="3586" max="3586" width="14.5" style="989" bestFit="1" customWidth="1"/>
    <col min="3587" max="3588" width="9.625" style="989" bestFit="1" customWidth="1"/>
    <col min="3589" max="3589" width="46.5" style="989" customWidth="1"/>
    <col min="3590" max="3590" width="5.75" style="989" bestFit="1" customWidth="1"/>
    <col min="3591" max="3591" width="13.125" style="989" customWidth="1"/>
    <col min="3592" max="3592" width="13.125" style="989" bestFit="1" customWidth="1"/>
    <col min="3593" max="3593" width="9" style="989" bestFit="1" customWidth="1"/>
    <col min="3594" max="3594" width="34.25" style="989" customWidth="1"/>
    <col min="3595" max="3595" width="16.125" style="989" customWidth="1"/>
    <col min="3596" max="3596" width="19.125" style="989" bestFit="1" customWidth="1"/>
    <col min="3597" max="3597" width="16.75" style="989" customWidth="1"/>
    <col min="3598" max="3598" width="5.375" style="989" bestFit="1" customWidth="1"/>
    <col min="3599" max="3599" width="18.875" style="989" customWidth="1"/>
    <col min="3600" max="3600" width="20.5" style="989" customWidth="1"/>
    <col min="3601" max="3601" width="22.375" style="989" customWidth="1"/>
    <col min="3602" max="3602" width="14.75" style="989" customWidth="1"/>
    <col min="3603" max="3840" width="12.75" style="989"/>
    <col min="3841" max="3841" width="3.75" style="989" customWidth="1"/>
    <col min="3842" max="3842" width="14.5" style="989" bestFit="1" customWidth="1"/>
    <col min="3843" max="3844" width="9.625" style="989" bestFit="1" customWidth="1"/>
    <col min="3845" max="3845" width="46.5" style="989" customWidth="1"/>
    <col min="3846" max="3846" width="5.75" style="989" bestFit="1" customWidth="1"/>
    <col min="3847" max="3847" width="13.125" style="989" customWidth="1"/>
    <col min="3848" max="3848" width="13.125" style="989" bestFit="1" customWidth="1"/>
    <col min="3849" max="3849" width="9" style="989" bestFit="1" customWidth="1"/>
    <col min="3850" max="3850" width="34.25" style="989" customWidth="1"/>
    <col min="3851" max="3851" width="16.125" style="989" customWidth="1"/>
    <col min="3852" max="3852" width="19.125" style="989" bestFit="1" customWidth="1"/>
    <col min="3853" max="3853" width="16.75" style="989" customWidth="1"/>
    <col min="3854" max="3854" width="5.375" style="989" bestFit="1" customWidth="1"/>
    <col min="3855" max="3855" width="18.875" style="989" customWidth="1"/>
    <col min="3856" max="3856" width="20.5" style="989" customWidth="1"/>
    <col min="3857" max="3857" width="22.375" style="989" customWidth="1"/>
    <col min="3858" max="3858" width="14.75" style="989" customWidth="1"/>
    <col min="3859" max="4096" width="12.75" style="989"/>
    <col min="4097" max="4097" width="3.75" style="989" customWidth="1"/>
    <col min="4098" max="4098" width="14.5" style="989" bestFit="1" customWidth="1"/>
    <col min="4099" max="4100" width="9.625" style="989" bestFit="1" customWidth="1"/>
    <col min="4101" max="4101" width="46.5" style="989" customWidth="1"/>
    <col min="4102" max="4102" width="5.75" style="989" bestFit="1" customWidth="1"/>
    <col min="4103" max="4103" width="13.125" style="989" customWidth="1"/>
    <col min="4104" max="4104" width="13.125" style="989" bestFit="1" customWidth="1"/>
    <col min="4105" max="4105" width="9" style="989" bestFit="1" customWidth="1"/>
    <col min="4106" max="4106" width="34.25" style="989" customWidth="1"/>
    <col min="4107" max="4107" width="16.125" style="989" customWidth="1"/>
    <col min="4108" max="4108" width="19.125" style="989" bestFit="1" customWidth="1"/>
    <col min="4109" max="4109" width="16.75" style="989" customWidth="1"/>
    <col min="4110" max="4110" width="5.375" style="989" bestFit="1" customWidth="1"/>
    <col min="4111" max="4111" width="18.875" style="989" customWidth="1"/>
    <col min="4112" max="4112" width="20.5" style="989" customWidth="1"/>
    <col min="4113" max="4113" width="22.375" style="989" customWidth="1"/>
    <col min="4114" max="4114" width="14.75" style="989" customWidth="1"/>
    <col min="4115" max="4352" width="12.75" style="989"/>
    <col min="4353" max="4353" width="3.75" style="989" customWidth="1"/>
    <col min="4354" max="4354" width="14.5" style="989" bestFit="1" customWidth="1"/>
    <col min="4355" max="4356" width="9.625" style="989" bestFit="1" customWidth="1"/>
    <col min="4357" max="4357" width="46.5" style="989" customWidth="1"/>
    <col min="4358" max="4358" width="5.75" style="989" bestFit="1" customWidth="1"/>
    <col min="4359" max="4359" width="13.125" style="989" customWidth="1"/>
    <col min="4360" max="4360" width="13.125" style="989" bestFit="1" customWidth="1"/>
    <col min="4361" max="4361" width="9" style="989" bestFit="1" customWidth="1"/>
    <col min="4362" max="4362" width="34.25" style="989" customWidth="1"/>
    <col min="4363" max="4363" width="16.125" style="989" customWidth="1"/>
    <col min="4364" max="4364" width="19.125" style="989" bestFit="1" customWidth="1"/>
    <col min="4365" max="4365" width="16.75" style="989" customWidth="1"/>
    <col min="4366" max="4366" width="5.375" style="989" bestFit="1" customWidth="1"/>
    <col min="4367" max="4367" width="18.875" style="989" customWidth="1"/>
    <col min="4368" max="4368" width="20.5" style="989" customWidth="1"/>
    <col min="4369" max="4369" width="22.375" style="989" customWidth="1"/>
    <col min="4370" max="4370" width="14.75" style="989" customWidth="1"/>
    <col min="4371" max="4608" width="12.75" style="989"/>
    <col min="4609" max="4609" width="3.75" style="989" customWidth="1"/>
    <col min="4610" max="4610" width="14.5" style="989" bestFit="1" customWidth="1"/>
    <col min="4611" max="4612" width="9.625" style="989" bestFit="1" customWidth="1"/>
    <col min="4613" max="4613" width="46.5" style="989" customWidth="1"/>
    <col min="4614" max="4614" width="5.75" style="989" bestFit="1" customWidth="1"/>
    <col min="4615" max="4615" width="13.125" style="989" customWidth="1"/>
    <col min="4616" max="4616" width="13.125" style="989" bestFit="1" customWidth="1"/>
    <col min="4617" max="4617" width="9" style="989" bestFit="1" customWidth="1"/>
    <col min="4618" max="4618" width="34.25" style="989" customWidth="1"/>
    <col min="4619" max="4619" width="16.125" style="989" customWidth="1"/>
    <col min="4620" max="4620" width="19.125" style="989" bestFit="1" customWidth="1"/>
    <col min="4621" max="4621" width="16.75" style="989" customWidth="1"/>
    <col min="4622" max="4622" width="5.375" style="989" bestFit="1" customWidth="1"/>
    <col min="4623" max="4623" width="18.875" style="989" customWidth="1"/>
    <col min="4624" max="4624" width="20.5" style="989" customWidth="1"/>
    <col min="4625" max="4625" width="22.375" style="989" customWidth="1"/>
    <col min="4626" max="4626" width="14.75" style="989" customWidth="1"/>
    <col min="4627" max="4864" width="12.75" style="989"/>
    <col min="4865" max="4865" width="3.75" style="989" customWidth="1"/>
    <col min="4866" max="4866" width="14.5" style="989" bestFit="1" customWidth="1"/>
    <col min="4867" max="4868" width="9.625" style="989" bestFit="1" customWidth="1"/>
    <col min="4869" max="4869" width="46.5" style="989" customWidth="1"/>
    <col min="4870" max="4870" width="5.75" style="989" bestFit="1" customWidth="1"/>
    <col min="4871" max="4871" width="13.125" style="989" customWidth="1"/>
    <col min="4872" max="4872" width="13.125" style="989" bestFit="1" customWidth="1"/>
    <col min="4873" max="4873" width="9" style="989" bestFit="1" customWidth="1"/>
    <col min="4874" max="4874" width="34.25" style="989" customWidth="1"/>
    <col min="4875" max="4875" width="16.125" style="989" customWidth="1"/>
    <col min="4876" max="4876" width="19.125" style="989" bestFit="1" customWidth="1"/>
    <col min="4877" max="4877" width="16.75" style="989" customWidth="1"/>
    <col min="4878" max="4878" width="5.375" style="989" bestFit="1" customWidth="1"/>
    <col min="4879" max="4879" width="18.875" style="989" customWidth="1"/>
    <col min="4880" max="4880" width="20.5" style="989" customWidth="1"/>
    <col min="4881" max="4881" width="22.375" style="989" customWidth="1"/>
    <col min="4882" max="4882" width="14.75" style="989" customWidth="1"/>
    <col min="4883" max="5120" width="12.75" style="989"/>
    <col min="5121" max="5121" width="3.75" style="989" customWidth="1"/>
    <col min="5122" max="5122" width="14.5" style="989" bestFit="1" customWidth="1"/>
    <col min="5123" max="5124" width="9.625" style="989" bestFit="1" customWidth="1"/>
    <col min="5125" max="5125" width="46.5" style="989" customWidth="1"/>
    <col min="5126" max="5126" width="5.75" style="989" bestFit="1" customWidth="1"/>
    <col min="5127" max="5127" width="13.125" style="989" customWidth="1"/>
    <col min="5128" max="5128" width="13.125" style="989" bestFit="1" customWidth="1"/>
    <col min="5129" max="5129" width="9" style="989" bestFit="1" customWidth="1"/>
    <col min="5130" max="5130" width="34.25" style="989" customWidth="1"/>
    <col min="5131" max="5131" width="16.125" style="989" customWidth="1"/>
    <col min="5132" max="5132" width="19.125" style="989" bestFit="1" customWidth="1"/>
    <col min="5133" max="5133" width="16.75" style="989" customWidth="1"/>
    <col min="5134" max="5134" width="5.375" style="989" bestFit="1" customWidth="1"/>
    <col min="5135" max="5135" width="18.875" style="989" customWidth="1"/>
    <col min="5136" max="5136" width="20.5" style="989" customWidth="1"/>
    <col min="5137" max="5137" width="22.375" style="989" customWidth="1"/>
    <col min="5138" max="5138" width="14.75" style="989" customWidth="1"/>
    <col min="5139" max="5376" width="12.75" style="989"/>
    <col min="5377" max="5377" width="3.75" style="989" customWidth="1"/>
    <col min="5378" max="5378" width="14.5" style="989" bestFit="1" customWidth="1"/>
    <col min="5379" max="5380" width="9.625" style="989" bestFit="1" customWidth="1"/>
    <col min="5381" max="5381" width="46.5" style="989" customWidth="1"/>
    <col min="5382" max="5382" width="5.75" style="989" bestFit="1" customWidth="1"/>
    <col min="5383" max="5383" width="13.125" style="989" customWidth="1"/>
    <col min="5384" max="5384" width="13.125" style="989" bestFit="1" customWidth="1"/>
    <col min="5385" max="5385" width="9" style="989" bestFit="1" customWidth="1"/>
    <col min="5386" max="5386" width="34.25" style="989" customWidth="1"/>
    <col min="5387" max="5387" width="16.125" style="989" customWidth="1"/>
    <col min="5388" max="5388" width="19.125" style="989" bestFit="1" customWidth="1"/>
    <col min="5389" max="5389" width="16.75" style="989" customWidth="1"/>
    <col min="5390" max="5390" width="5.375" style="989" bestFit="1" customWidth="1"/>
    <col min="5391" max="5391" width="18.875" style="989" customWidth="1"/>
    <col min="5392" max="5392" width="20.5" style="989" customWidth="1"/>
    <col min="5393" max="5393" width="22.375" style="989" customWidth="1"/>
    <col min="5394" max="5394" width="14.75" style="989" customWidth="1"/>
    <col min="5395" max="5632" width="12.75" style="989"/>
    <col min="5633" max="5633" width="3.75" style="989" customWidth="1"/>
    <col min="5634" max="5634" width="14.5" style="989" bestFit="1" customWidth="1"/>
    <col min="5635" max="5636" width="9.625" style="989" bestFit="1" customWidth="1"/>
    <col min="5637" max="5637" width="46.5" style="989" customWidth="1"/>
    <col min="5638" max="5638" width="5.75" style="989" bestFit="1" customWidth="1"/>
    <col min="5639" max="5639" width="13.125" style="989" customWidth="1"/>
    <col min="5640" max="5640" width="13.125" style="989" bestFit="1" customWidth="1"/>
    <col min="5641" max="5641" width="9" style="989" bestFit="1" customWidth="1"/>
    <col min="5642" max="5642" width="34.25" style="989" customWidth="1"/>
    <col min="5643" max="5643" width="16.125" style="989" customWidth="1"/>
    <col min="5644" max="5644" width="19.125" style="989" bestFit="1" customWidth="1"/>
    <col min="5645" max="5645" width="16.75" style="989" customWidth="1"/>
    <col min="5646" max="5646" width="5.375" style="989" bestFit="1" customWidth="1"/>
    <col min="5647" max="5647" width="18.875" style="989" customWidth="1"/>
    <col min="5648" max="5648" width="20.5" style="989" customWidth="1"/>
    <col min="5649" max="5649" width="22.375" style="989" customWidth="1"/>
    <col min="5650" max="5650" width="14.75" style="989" customWidth="1"/>
    <col min="5651" max="5888" width="12.75" style="989"/>
    <col min="5889" max="5889" width="3.75" style="989" customWidth="1"/>
    <col min="5890" max="5890" width="14.5" style="989" bestFit="1" customWidth="1"/>
    <col min="5891" max="5892" width="9.625" style="989" bestFit="1" customWidth="1"/>
    <col min="5893" max="5893" width="46.5" style="989" customWidth="1"/>
    <col min="5894" max="5894" width="5.75" style="989" bestFit="1" customWidth="1"/>
    <col min="5895" max="5895" width="13.125" style="989" customWidth="1"/>
    <col min="5896" max="5896" width="13.125" style="989" bestFit="1" customWidth="1"/>
    <col min="5897" max="5897" width="9" style="989" bestFit="1" customWidth="1"/>
    <col min="5898" max="5898" width="34.25" style="989" customWidth="1"/>
    <col min="5899" max="5899" width="16.125" style="989" customWidth="1"/>
    <col min="5900" max="5900" width="19.125" style="989" bestFit="1" customWidth="1"/>
    <col min="5901" max="5901" width="16.75" style="989" customWidth="1"/>
    <col min="5902" max="5902" width="5.375" style="989" bestFit="1" customWidth="1"/>
    <col min="5903" max="5903" width="18.875" style="989" customWidth="1"/>
    <col min="5904" max="5904" width="20.5" style="989" customWidth="1"/>
    <col min="5905" max="5905" width="22.375" style="989" customWidth="1"/>
    <col min="5906" max="5906" width="14.75" style="989" customWidth="1"/>
    <col min="5907" max="6144" width="12.75" style="989"/>
    <col min="6145" max="6145" width="3.75" style="989" customWidth="1"/>
    <col min="6146" max="6146" width="14.5" style="989" bestFit="1" customWidth="1"/>
    <col min="6147" max="6148" width="9.625" style="989" bestFit="1" customWidth="1"/>
    <col min="6149" max="6149" width="46.5" style="989" customWidth="1"/>
    <col min="6150" max="6150" width="5.75" style="989" bestFit="1" customWidth="1"/>
    <col min="6151" max="6151" width="13.125" style="989" customWidth="1"/>
    <col min="6152" max="6152" width="13.125" style="989" bestFit="1" customWidth="1"/>
    <col min="6153" max="6153" width="9" style="989" bestFit="1" customWidth="1"/>
    <col min="6154" max="6154" width="34.25" style="989" customWidth="1"/>
    <col min="6155" max="6155" width="16.125" style="989" customWidth="1"/>
    <col min="6156" max="6156" width="19.125" style="989" bestFit="1" customWidth="1"/>
    <col min="6157" max="6157" width="16.75" style="989" customWidth="1"/>
    <col min="6158" max="6158" width="5.375" style="989" bestFit="1" customWidth="1"/>
    <col min="6159" max="6159" width="18.875" style="989" customWidth="1"/>
    <col min="6160" max="6160" width="20.5" style="989" customWidth="1"/>
    <col min="6161" max="6161" width="22.375" style="989" customWidth="1"/>
    <col min="6162" max="6162" width="14.75" style="989" customWidth="1"/>
    <col min="6163" max="6400" width="12.75" style="989"/>
    <col min="6401" max="6401" width="3.75" style="989" customWidth="1"/>
    <col min="6402" max="6402" width="14.5" style="989" bestFit="1" customWidth="1"/>
    <col min="6403" max="6404" width="9.625" style="989" bestFit="1" customWidth="1"/>
    <col min="6405" max="6405" width="46.5" style="989" customWidth="1"/>
    <col min="6406" max="6406" width="5.75" style="989" bestFit="1" customWidth="1"/>
    <col min="6407" max="6407" width="13.125" style="989" customWidth="1"/>
    <col min="6408" max="6408" width="13.125" style="989" bestFit="1" customWidth="1"/>
    <col min="6409" max="6409" width="9" style="989" bestFit="1" customWidth="1"/>
    <col min="6410" max="6410" width="34.25" style="989" customWidth="1"/>
    <col min="6411" max="6411" width="16.125" style="989" customWidth="1"/>
    <col min="6412" max="6412" width="19.125" style="989" bestFit="1" customWidth="1"/>
    <col min="6413" max="6413" width="16.75" style="989" customWidth="1"/>
    <col min="6414" max="6414" width="5.375" style="989" bestFit="1" customWidth="1"/>
    <col min="6415" max="6415" width="18.875" style="989" customWidth="1"/>
    <col min="6416" max="6416" width="20.5" style="989" customWidth="1"/>
    <col min="6417" max="6417" width="22.375" style="989" customWidth="1"/>
    <col min="6418" max="6418" width="14.75" style="989" customWidth="1"/>
    <col min="6419" max="6656" width="12.75" style="989"/>
    <col min="6657" max="6657" width="3.75" style="989" customWidth="1"/>
    <col min="6658" max="6658" width="14.5" style="989" bestFit="1" customWidth="1"/>
    <col min="6659" max="6660" width="9.625" style="989" bestFit="1" customWidth="1"/>
    <col min="6661" max="6661" width="46.5" style="989" customWidth="1"/>
    <col min="6662" max="6662" width="5.75" style="989" bestFit="1" customWidth="1"/>
    <col min="6663" max="6663" width="13.125" style="989" customWidth="1"/>
    <col min="6664" max="6664" width="13.125" style="989" bestFit="1" customWidth="1"/>
    <col min="6665" max="6665" width="9" style="989" bestFit="1" customWidth="1"/>
    <col min="6666" max="6666" width="34.25" style="989" customWidth="1"/>
    <col min="6667" max="6667" width="16.125" style="989" customWidth="1"/>
    <col min="6668" max="6668" width="19.125" style="989" bestFit="1" customWidth="1"/>
    <col min="6669" max="6669" width="16.75" style="989" customWidth="1"/>
    <col min="6670" max="6670" width="5.375" style="989" bestFit="1" customWidth="1"/>
    <col min="6671" max="6671" width="18.875" style="989" customWidth="1"/>
    <col min="6672" max="6672" width="20.5" style="989" customWidth="1"/>
    <col min="6673" max="6673" width="22.375" style="989" customWidth="1"/>
    <col min="6674" max="6674" width="14.75" style="989" customWidth="1"/>
    <col min="6675" max="6912" width="12.75" style="989"/>
    <col min="6913" max="6913" width="3.75" style="989" customWidth="1"/>
    <col min="6914" max="6914" width="14.5" style="989" bestFit="1" customWidth="1"/>
    <col min="6915" max="6916" width="9.625" style="989" bestFit="1" customWidth="1"/>
    <col min="6917" max="6917" width="46.5" style="989" customWidth="1"/>
    <col min="6918" max="6918" width="5.75" style="989" bestFit="1" customWidth="1"/>
    <col min="6919" max="6919" width="13.125" style="989" customWidth="1"/>
    <col min="6920" max="6920" width="13.125" style="989" bestFit="1" customWidth="1"/>
    <col min="6921" max="6921" width="9" style="989" bestFit="1" customWidth="1"/>
    <col min="6922" max="6922" width="34.25" style="989" customWidth="1"/>
    <col min="6923" max="6923" width="16.125" style="989" customWidth="1"/>
    <col min="6924" max="6924" width="19.125" style="989" bestFit="1" customWidth="1"/>
    <col min="6925" max="6925" width="16.75" style="989" customWidth="1"/>
    <col min="6926" max="6926" width="5.375" style="989" bestFit="1" customWidth="1"/>
    <col min="6927" max="6927" width="18.875" style="989" customWidth="1"/>
    <col min="6928" max="6928" width="20.5" style="989" customWidth="1"/>
    <col min="6929" max="6929" width="22.375" style="989" customWidth="1"/>
    <col min="6930" max="6930" width="14.75" style="989" customWidth="1"/>
    <col min="6931" max="7168" width="12.75" style="989"/>
    <col min="7169" max="7169" width="3.75" style="989" customWidth="1"/>
    <col min="7170" max="7170" width="14.5" style="989" bestFit="1" customWidth="1"/>
    <col min="7171" max="7172" width="9.625" style="989" bestFit="1" customWidth="1"/>
    <col min="7173" max="7173" width="46.5" style="989" customWidth="1"/>
    <col min="7174" max="7174" width="5.75" style="989" bestFit="1" customWidth="1"/>
    <col min="7175" max="7175" width="13.125" style="989" customWidth="1"/>
    <col min="7176" max="7176" width="13.125" style="989" bestFit="1" customWidth="1"/>
    <col min="7177" max="7177" width="9" style="989" bestFit="1" customWidth="1"/>
    <col min="7178" max="7178" width="34.25" style="989" customWidth="1"/>
    <col min="7179" max="7179" width="16.125" style="989" customWidth="1"/>
    <col min="7180" max="7180" width="19.125" style="989" bestFit="1" customWidth="1"/>
    <col min="7181" max="7181" width="16.75" style="989" customWidth="1"/>
    <col min="7182" max="7182" width="5.375" style="989" bestFit="1" customWidth="1"/>
    <col min="7183" max="7183" width="18.875" style="989" customWidth="1"/>
    <col min="7184" max="7184" width="20.5" style="989" customWidth="1"/>
    <col min="7185" max="7185" width="22.375" style="989" customWidth="1"/>
    <col min="7186" max="7186" width="14.75" style="989" customWidth="1"/>
    <col min="7187" max="7424" width="12.75" style="989"/>
    <col min="7425" max="7425" width="3.75" style="989" customWidth="1"/>
    <col min="7426" max="7426" width="14.5" style="989" bestFit="1" customWidth="1"/>
    <col min="7427" max="7428" width="9.625" style="989" bestFit="1" customWidth="1"/>
    <col min="7429" max="7429" width="46.5" style="989" customWidth="1"/>
    <col min="7430" max="7430" width="5.75" style="989" bestFit="1" customWidth="1"/>
    <col min="7431" max="7431" width="13.125" style="989" customWidth="1"/>
    <col min="7432" max="7432" width="13.125" style="989" bestFit="1" customWidth="1"/>
    <col min="7433" max="7433" width="9" style="989" bestFit="1" customWidth="1"/>
    <col min="7434" max="7434" width="34.25" style="989" customWidth="1"/>
    <col min="7435" max="7435" width="16.125" style="989" customWidth="1"/>
    <col min="7436" max="7436" width="19.125" style="989" bestFit="1" customWidth="1"/>
    <col min="7437" max="7437" width="16.75" style="989" customWidth="1"/>
    <col min="7438" max="7438" width="5.375" style="989" bestFit="1" customWidth="1"/>
    <col min="7439" max="7439" width="18.875" style="989" customWidth="1"/>
    <col min="7440" max="7440" width="20.5" style="989" customWidth="1"/>
    <col min="7441" max="7441" width="22.375" style="989" customWidth="1"/>
    <col min="7442" max="7442" width="14.75" style="989" customWidth="1"/>
    <col min="7443" max="7680" width="12.75" style="989"/>
    <col min="7681" max="7681" width="3.75" style="989" customWidth="1"/>
    <col min="7682" max="7682" width="14.5" style="989" bestFit="1" customWidth="1"/>
    <col min="7683" max="7684" width="9.625" style="989" bestFit="1" customWidth="1"/>
    <col min="7685" max="7685" width="46.5" style="989" customWidth="1"/>
    <col min="7686" max="7686" width="5.75" style="989" bestFit="1" customWidth="1"/>
    <col min="7687" max="7687" width="13.125" style="989" customWidth="1"/>
    <col min="7688" max="7688" width="13.125" style="989" bestFit="1" customWidth="1"/>
    <col min="7689" max="7689" width="9" style="989" bestFit="1" customWidth="1"/>
    <col min="7690" max="7690" width="34.25" style="989" customWidth="1"/>
    <col min="7691" max="7691" width="16.125" style="989" customWidth="1"/>
    <col min="7692" max="7692" width="19.125" style="989" bestFit="1" customWidth="1"/>
    <col min="7693" max="7693" width="16.75" style="989" customWidth="1"/>
    <col min="7694" max="7694" width="5.375" style="989" bestFit="1" customWidth="1"/>
    <col min="7695" max="7695" width="18.875" style="989" customWidth="1"/>
    <col min="7696" max="7696" width="20.5" style="989" customWidth="1"/>
    <col min="7697" max="7697" width="22.375" style="989" customWidth="1"/>
    <col min="7698" max="7698" width="14.75" style="989" customWidth="1"/>
    <col min="7699" max="7936" width="12.75" style="989"/>
    <col min="7937" max="7937" width="3.75" style="989" customWidth="1"/>
    <col min="7938" max="7938" width="14.5" style="989" bestFit="1" customWidth="1"/>
    <col min="7939" max="7940" width="9.625" style="989" bestFit="1" customWidth="1"/>
    <col min="7941" max="7941" width="46.5" style="989" customWidth="1"/>
    <col min="7942" max="7942" width="5.75" style="989" bestFit="1" customWidth="1"/>
    <col min="7943" max="7943" width="13.125" style="989" customWidth="1"/>
    <col min="7944" max="7944" width="13.125" style="989" bestFit="1" customWidth="1"/>
    <col min="7945" max="7945" width="9" style="989" bestFit="1" customWidth="1"/>
    <col min="7946" max="7946" width="34.25" style="989" customWidth="1"/>
    <col min="7947" max="7947" width="16.125" style="989" customWidth="1"/>
    <col min="7948" max="7948" width="19.125" style="989" bestFit="1" customWidth="1"/>
    <col min="7949" max="7949" width="16.75" style="989" customWidth="1"/>
    <col min="7950" max="7950" width="5.375" style="989" bestFit="1" customWidth="1"/>
    <col min="7951" max="7951" width="18.875" style="989" customWidth="1"/>
    <col min="7952" max="7952" width="20.5" style="989" customWidth="1"/>
    <col min="7953" max="7953" width="22.375" style="989" customWidth="1"/>
    <col min="7954" max="7954" width="14.75" style="989" customWidth="1"/>
    <col min="7955" max="8192" width="12.75" style="989"/>
    <col min="8193" max="8193" width="3.75" style="989" customWidth="1"/>
    <col min="8194" max="8194" width="14.5" style="989" bestFit="1" customWidth="1"/>
    <col min="8195" max="8196" width="9.625" style="989" bestFit="1" customWidth="1"/>
    <col min="8197" max="8197" width="46.5" style="989" customWidth="1"/>
    <col min="8198" max="8198" width="5.75" style="989" bestFit="1" customWidth="1"/>
    <col min="8199" max="8199" width="13.125" style="989" customWidth="1"/>
    <col min="8200" max="8200" width="13.125" style="989" bestFit="1" customWidth="1"/>
    <col min="8201" max="8201" width="9" style="989" bestFit="1" customWidth="1"/>
    <col min="8202" max="8202" width="34.25" style="989" customWidth="1"/>
    <col min="8203" max="8203" width="16.125" style="989" customWidth="1"/>
    <col min="8204" max="8204" width="19.125" style="989" bestFit="1" customWidth="1"/>
    <col min="8205" max="8205" width="16.75" style="989" customWidth="1"/>
    <col min="8206" max="8206" width="5.375" style="989" bestFit="1" customWidth="1"/>
    <col min="8207" max="8207" width="18.875" style="989" customWidth="1"/>
    <col min="8208" max="8208" width="20.5" style="989" customWidth="1"/>
    <col min="8209" max="8209" width="22.375" style="989" customWidth="1"/>
    <col min="8210" max="8210" width="14.75" style="989" customWidth="1"/>
    <col min="8211" max="8448" width="12.75" style="989"/>
    <col min="8449" max="8449" width="3.75" style="989" customWidth="1"/>
    <col min="8450" max="8450" width="14.5" style="989" bestFit="1" customWidth="1"/>
    <col min="8451" max="8452" width="9.625" style="989" bestFit="1" customWidth="1"/>
    <col min="8453" max="8453" width="46.5" style="989" customWidth="1"/>
    <col min="8454" max="8454" width="5.75" style="989" bestFit="1" customWidth="1"/>
    <col min="8455" max="8455" width="13.125" style="989" customWidth="1"/>
    <col min="8456" max="8456" width="13.125" style="989" bestFit="1" customWidth="1"/>
    <col min="8457" max="8457" width="9" style="989" bestFit="1" customWidth="1"/>
    <col min="8458" max="8458" width="34.25" style="989" customWidth="1"/>
    <col min="8459" max="8459" width="16.125" style="989" customWidth="1"/>
    <col min="8460" max="8460" width="19.125" style="989" bestFit="1" customWidth="1"/>
    <col min="8461" max="8461" width="16.75" style="989" customWidth="1"/>
    <col min="8462" max="8462" width="5.375" style="989" bestFit="1" customWidth="1"/>
    <col min="8463" max="8463" width="18.875" style="989" customWidth="1"/>
    <col min="8464" max="8464" width="20.5" style="989" customWidth="1"/>
    <col min="8465" max="8465" width="22.375" style="989" customWidth="1"/>
    <col min="8466" max="8466" width="14.75" style="989" customWidth="1"/>
    <col min="8467" max="8704" width="12.75" style="989"/>
    <col min="8705" max="8705" width="3.75" style="989" customWidth="1"/>
    <col min="8706" max="8706" width="14.5" style="989" bestFit="1" customWidth="1"/>
    <col min="8707" max="8708" width="9.625" style="989" bestFit="1" customWidth="1"/>
    <col min="8709" max="8709" width="46.5" style="989" customWidth="1"/>
    <col min="8710" max="8710" width="5.75" style="989" bestFit="1" customWidth="1"/>
    <col min="8711" max="8711" width="13.125" style="989" customWidth="1"/>
    <col min="8712" max="8712" width="13.125" style="989" bestFit="1" customWidth="1"/>
    <col min="8713" max="8713" width="9" style="989" bestFit="1" customWidth="1"/>
    <col min="8714" max="8714" width="34.25" style="989" customWidth="1"/>
    <col min="8715" max="8715" width="16.125" style="989" customWidth="1"/>
    <col min="8716" max="8716" width="19.125" style="989" bestFit="1" customWidth="1"/>
    <col min="8717" max="8717" width="16.75" style="989" customWidth="1"/>
    <col min="8718" max="8718" width="5.375" style="989" bestFit="1" customWidth="1"/>
    <col min="8719" max="8719" width="18.875" style="989" customWidth="1"/>
    <col min="8720" max="8720" width="20.5" style="989" customWidth="1"/>
    <col min="8721" max="8721" width="22.375" style="989" customWidth="1"/>
    <col min="8722" max="8722" width="14.75" style="989" customWidth="1"/>
    <col min="8723" max="8960" width="12.75" style="989"/>
    <col min="8961" max="8961" width="3.75" style="989" customWidth="1"/>
    <col min="8962" max="8962" width="14.5" style="989" bestFit="1" customWidth="1"/>
    <col min="8963" max="8964" width="9.625" style="989" bestFit="1" customWidth="1"/>
    <col min="8965" max="8965" width="46.5" style="989" customWidth="1"/>
    <col min="8966" max="8966" width="5.75" style="989" bestFit="1" customWidth="1"/>
    <col min="8967" max="8967" width="13.125" style="989" customWidth="1"/>
    <col min="8968" max="8968" width="13.125" style="989" bestFit="1" customWidth="1"/>
    <col min="8969" max="8969" width="9" style="989" bestFit="1" customWidth="1"/>
    <col min="8970" max="8970" width="34.25" style="989" customWidth="1"/>
    <col min="8971" max="8971" width="16.125" style="989" customWidth="1"/>
    <col min="8972" max="8972" width="19.125" style="989" bestFit="1" customWidth="1"/>
    <col min="8973" max="8973" width="16.75" style="989" customWidth="1"/>
    <col min="8974" max="8974" width="5.375" style="989" bestFit="1" customWidth="1"/>
    <col min="8975" max="8975" width="18.875" style="989" customWidth="1"/>
    <col min="8976" max="8976" width="20.5" style="989" customWidth="1"/>
    <col min="8977" max="8977" width="22.375" style="989" customWidth="1"/>
    <col min="8978" max="8978" width="14.75" style="989" customWidth="1"/>
    <col min="8979" max="9216" width="12.75" style="989"/>
    <col min="9217" max="9217" width="3.75" style="989" customWidth="1"/>
    <col min="9218" max="9218" width="14.5" style="989" bestFit="1" customWidth="1"/>
    <col min="9219" max="9220" width="9.625" style="989" bestFit="1" customWidth="1"/>
    <col min="9221" max="9221" width="46.5" style="989" customWidth="1"/>
    <col min="9222" max="9222" width="5.75" style="989" bestFit="1" customWidth="1"/>
    <col min="9223" max="9223" width="13.125" style="989" customWidth="1"/>
    <col min="9224" max="9224" width="13.125" style="989" bestFit="1" customWidth="1"/>
    <col min="9225" max="9225" width="9" style="989" bestFit="1" customWidth="1"/>
    <col min="9226" max="9226" width="34.25" style="989" customWidth="1"/>
    <col min="9227" max="9227" width="16.125" style="989" customWidth="1"/>
    <col min="9228" max="9228" width="19.125" style="989" bestFit="1" customWidth="1"/>
    <col min="9229" max="9229" width="16.75" style="989" customWidth="1"/>
    <col min="9230" max="9230" width="5.375" style="989" bestFit="1" customWidth="1"/>
    <col min="9231" max="9231" width="18.875" style="989" customWidth="1"/>
    <col min="9232" max="9232" width="20.5" style="989" customWidth="1"/>
    <col min="9233" max="9233" width="22.375" style="989" customWidth="1"/>
    <col min="9234" max="9234" width="14.75" style="989" customWidth="1"/>
    <col min="9235" max="9472" width="12.75" style="989"/>
    <col min="9473" max="9473" width="3.75" style="989" customWidth="1"/>
    <col min="9474" max="9474" width="14.5" style="989" bestFit="1" customWidth="1"/>
    <col min="9475" max="9476" width="9.625" style="989" bestFit="1" customWidth="1"/>
    <col min="9477" max="9477" width="46.5" style="989" customWidth="1"/>
    <col min="9478" max="9478" width="5.75" style="989" bestFit="1" customWidth="1"/>
    <col min="9479" max="9479" width="13.125" style="989" customWidth="1"/>
    <col min="9480" max="9480" width="13.125" style="989" bestFit="1" customWidth="1"/>
    <col min="9481" max="9481" width="9" style="989" bestFit="1" customWidth="1"/>
    <col min="9482" max="9482" width="34.25" style="989" customWidth="1"/>
    <col min="9483" max="9483" width="16.125" style="989" customWidth="1"/>
    <col min="9484" max="9484" width="19.125" style="989" bestFit="1" customWidth="1"/>
    <col min="9485" max="9485" width="16.75" style="989" customWidth="1"/>
    <col min="9486" max="9486" width="5.375" style="989" bestFit="1" customWidth="1"/>
    <col min="9487" max="9487" width="18.875" style="989" customWidth="1"/>
    <col min="9488" max="9488" width="20.5" style="989" customWidth="1"/>
    <col min="9489" max="9489" width="22.375" style="989" customWidth="1"/>
    <col min="9490" max="9490" width="14.75" style="989" customWidth="1"/>
    <col min="9491" max="9728" width="12.75" style="989"/>
    <col min="9729" max="9729" width="3.75" style="989" customWidth="1"/>
    <col min="9730" max="9730" width="14.5" style="989" bestFit="1" customWidth="1"/>
    <col min="9731" max="9732" width="9.625" style="989" bestFit="1" customWidth="1"/>
    <col min="9733" max="9733" width="46.5" style="989" customWidth="1"/>
    <col min="9734" max="9734" width="5.75" style="989" bestFit="1" customWidth="1"/>
    <col min="9735" max="9735" width="13.125" style="989" customWidth="1"/>
    <col min="9736" max="9736" width="13.125" style="989" bestFit="1" customWidth="1"/>
    <col min="9737" max="9737" width="9" style="989" bestFit="1" customWidth="1"/>
    <col min="9738" max="9738" width="34.25" style="989" customWidth="1"/>
    <col min="9739" max="9739" width="16.125" style="989" customWidth="1"/>
    <col min="9740" max="9740" width="19.125" style="989" bestFit="1" customWidth="1"/>
    <col min="9741" max="9741" width="16.75" style="989" customWidth="1"/>
    <col min="9742" max="9742" width="5.375" style="989" bestFit="1" customWidth="1"/>
    <col min="9743" max="9743" width="18.875" style="989" customWidth="1"/>
    <col min="9744" max="9744" width="20.5" style="989" customWidth="1"/>
    <col min="9745" max="9745" width="22.375" style="989" customWidth="1"/>
    <col min="9746" max="9746" width="14.75" style="989" customWidth="1"/>
    <col min="9747" max="9984" width="12.75" style="989"/>
    <col min="9985" max="9985" width="3.75" style="989" customWidth="1"/>
    <col min="9986" max="9986" width="14.5" style="989" bestFit="1" customWidth="1"/>
    <col min="9987" max="9988" width="9.625" style="989" bestFit="1" customWidth="1"/>
    <col min="9989" max="9989" width="46.5" style="989" customWidth="1"/>
    <col min="9990" max="9990" width="5.75" style="989" bestFit="1" customWidth="1"/>
    <col min="9991" max="9991" width="13.125" style="989" customWidth="1"/>
    <col min="9992" max="9992" width="13.125" style="989" bestFit="1" customWidth="1"/>
    <col min="9993" max="9993" width="9" style="989" bestFit="1" customWidth="1"/>
    <col min="9994" max="9994" width="34.25" style="989" customWidth="1"/>
    <col min="9995" max="9995" width="16.125" style="989" customWidth="1"/>
    <col min="9996" max="9996" width="19.125" style="989" bestFit="1" customWidth="1"/>
    <col min="9997" max="9997" width="16.75" style="989" customWidth="1"/>
    <col min="9998" max="9998" width="5.375" style="989" bestFit="1" customWidth="1"/>
    <col min="9999" max="9999" width="18.875" style="989" customWidth="1"/>
    <col min="10000" max="10000" width="20.5" style="989" customWidth="1"/>
    <col min="10001" max="10001" width="22.375" style="989" customWidth="1"/>
    <col min="10002" max="10002" width="14.75" style="989" customWidth="1"/>
    <col min="10003" max="10240" width="12.75" style="989"/>
    <col min="10241" max="10241" width="3.75" style="989" customWidth="1"/>
    <col min="10242" max="10242" width="14.5" style="989" bestFit="1" customWidth="1"/>
    <col min="10243" max="10244" width="9.625" style="989" bestFit="1" customWidth="1"/>
    <col min="10245" max="10245" width="46.5" style="989" customWidth="1"/>
    <col min="10246" max="10246" width="5.75" style="989" bestFit="1" customWidth="1"/>
    <col min="10247" max="10247" width="13.125" style="989" customWidth="1"/>
    <col min="10248" max="10248" width="13.125" style="989" bestFit="1" customWidth="1"/>
    <col min="10249" max="10249" width="9" style="989" bestFit="1" customWidth="1"/>
    <col min="10250" max="10250" width="34.25" style="989" customWidth="1"/>
    <col min="10251" max="10251" width="16.125" style="989" customWidth="1"/>
    <col min="10252" max="10252" width="19.125" style="989" bestFit="1" customWidth="1"/>
    <col min="10253" max="10253" width="16.75" style="989" customWidth="1"/>
    <col min="10254" max="10254" width="5.375" style="989" bestFit="1" customWidth="1"/>
    <col min="10255" max="10255" width="18.875" style="989" customWidth="1"/>
    <col min="10256" max="10256" width="20.5" style="989" customWidth="1"/>
    <col min="10257" max="10257" width="22.375" style="989" customWidth="1"/>
    <col min="10258" max="10258" width="14.75" style="989" customWidth="1"/>
    <col min="10259" max="10496" width="12.75" style="989"/>
    <col min="10497" max="10497" width="3.75" style="989" customWidth="1"/>
    <col min="10498" max="10498" width="14.5" style="989" bestFit="1" customWidth="1"/>
    <col min="10499" max="10500" width="9.625" style="989" bestFit="1" customWidth="1"/>
    <col min="10501" max="10501" width="46.5" style="989" customWidth="1"/>
    <col min="10502" max="10502" width="5.75" style="989" bestFit="1" customWidth="1"/>
    <col min="10503" max="10503" width="13.125" style="989" customWidth="1"/>
    <col min="10504" max="10504" width="13.125" style="989" bestFit="1" customWidth="1"/>
    <col min="10505" max="10505" width="9" style="989" bestFit="1" customWidth="1"/>
    <col min="10506" max="10506" width="34.25" style="989" customWidth="1"/>
    <col min="10507" max="10507" width="16.125" style="989" customWidth="1"/>
    <col min="10508" max="10508" width="19.125" style="989" bestFit="1" customWidth="1"/>
    <col min="10509" max="10509" width="16.75" style="989" customWidth="1"/>
    <col min="10510" max="10510" width="5.375" style="989" bestFit="1" customWidth="1"/>
    <col min="10511" max="10511" width="18.875" style="989" customWidth="1"/>
    <col min="10512" max="10512" width="20.5" style="989" customWidth="1"/>
    <col min="10513" max="10513" width="22.375" style="989" customWidth="1"/>
    <col min="10514" max="10514" width="14.75" style="989" customWidth="1"/>
    <col min="10515" max="10752" width="12.75" style="989"/>
    <col min="10753" max="10753" width="3.75" style="989" customWidth="1"/>
    <col min="10754" max="10754" width="14.5" style="989" bestFit="1" customWidth="1"/>
    <col min="10755" max="10756" width="9.625" style="989" bestFit="1" customWidth="1"/>
    <col min="10757" max="10757" width="46.5" style="989" customWidth="1"/>
    <col min="10758" max="10758" width="5.75" style="989" bestFit="1" customWidth="1"/>
    <col min="10759" max="10759" width="13.125" style="989" customWidth="1"/>
    <col min="10760" max="10760" width="13.125" style="989" bestFit="1" customWidth="1"/>
    <col min="10761" max="10761" width="9" style="989" bestFit="1" customWidth="1"/>
    <col min="10762" max="10762" width="34.25" style="989" customWidth="1"/>
    <col min="10763" max="10763" width="16.125" style="989" customWidth="1"/>
    <col min="10764" max="10764" width="19.125" style="989" bestFit="1" customWidth="1"/>
    <col min="10765" max="10765" width="16.75" style="989" customWidth="1"/>
    <col min="10766" max="10766" width="5.375" style="989" bestFit="1" customWidth="1"/>
    <col min="10767" max="10767" width="18.875" style="989" customWidth="1"/>
    <col min="10768" max="10768" width="20.5" style="989" customWidth="1"/>
    <col min="10769" max="10769" width="22.375" style="989" customWidth="1"/>
    <col min="10770" max="10770" width="14.75" style="989" customWidth="1"/>
    <col min="10771" max="11008" width="12.75" style="989"/>
    <col min="11009" max="11009" width="3.75" style="989" customWidth="1"/>
    <col min="11010" max="11010" width="14.5" style="989" bestFit="1" customWidth="1"/>
    <col min="11011" max="11012" width="9.625" style="989" bestFit="1" customWidth="1"/>
    <col min="11013" max="11013" width="46.5" style="989" customWidth="1"/>
    <col min="11014" max="11014" width="5.75" style="989" bestFit="1" customWidth="1"/>
    <col min="11015" max="11015" width="13.125" style="989" customWidth="1"/>
    <col min="11016" max="11016" width="13.125" style="989" bestFit="1" customWidth="1"/>
    <col min="11017" max="11017" width="9" style="989" bestFit="1" customWidth="1"/>
    <col min="11018" max="11018" width="34.25" style="989" customWidth="1"/>
    <col min="11019" max="11019" width="16.125" style="989" customWidth="1"/>
    <col min="11020" max="11020" width="19.125" style="989" bestFit="1" customWidth="1"/>
    <col min="11021" max="11021" width="16.75" style="989" customWidth="1"/>
    <col min="11022" max="11022" width="5.375" style="989" bestFit="1" customWidth="1"/>
    <col min="11023" max="11023" width="18.875" style="989" customWidth="1"/>
    <col min="11024" max="11024" width="20.5" style="989" customWidth="1"/>
    <col min="11025" max="11025" width="22.375" style="989" customWidth="1"/>
    <col min="11026" max="11026" width="14.75" style="989" customWidth="1"/>
    <col min="11027" max="11264" width="12.75" style="989"/>
    <col min="11265" max="11265" width="3.75" style="989" customWidth="1"/>
    <col min="11266" max="11266" width="14.5" style="989" bestFit="1" customWidth="1"/>
    <col min="11267" max="11268" width="9.625" style="989" bestFit="1" customWidth="1"/>
    <col min="11269" max="11269" width="46.5" style="989" customWidth="1"/>
    <col min="11270" max="11270" width="5.75" style="989" bestFit="1" customWidth="1"/>
    <col min="11271" max="11271" width="13.125" style="989" customWidth="1"/>
    <col min="11272" max="11272" width="13.125" style="989" bestFit="1" customWidth="1"/>
    <col min="11273" max="11273" width="9" style="989" bestFit="1" customWidth="1"/>
    <col min="11274" max="11274" width="34.25" style="989" customWidth="1"/>
    <col min="11275" max="11275" width="16.125" style="989" customWidth="1"/>
    <col min="11276" max="11276" width="19.125" style="989" bestFit="1" customWidth="1"/>
    <col min="11277" max="11277" width="16.75" style="989" customWidth="1"/>
    <col min="11278" max="11278" width="5.375" style="989" bestFit="1" customWidth="1"/>
    <col min="11279" max="11279" width="18.875" style="989" customWidth="1"/>
    <col min="11280" max="11280" width="20.5" style="989" customWidth="1"/>
    <col min="11281" max="11281" width="22.375" style="989" customWidth="1"/>
    <col min="11282" max="11282" width="14.75" style="989" customWidth="1"/>
    <col min="11283" max="11520" width="12.75" style="989"/>
    <col min="11521" max="11521" width="3.75" style="989" customWidth="1"/>
    <col min="11522" max="11522" width="14.5" style="989" bestFit="1" customWidth="1"/>
    <col min="11523" max="11524" width="9.625" style="989" bestFit="1" customWidth="1"/>
    <col min="11525" max="11525" width="46.5" style="989" customWidth="1"/>
    <col min="11526" max="11526" width="5.75" style="989" bestFit="1" customWidth="1"/>
    <col min="11527" max="11527" width="13.125" style="989" customWidth="1"/>
    <col min="11528" max="11528" width="13.125" style="989" bestFit="1" customWidth="1"/>
    <col min="11529" max="11529" width="9" style="989" bestFit="1" customWidth="1"/>
    <col min="11530" max="11530" width="34.25" style="989" customWidth="1"/>
    <col min="11531" max="11531" width="16.125" style="989" customWidth="1"/>
    <col min="11532" max="11532" width="19.125" style="989" bestFit="1" customWidth="1"/>
    <col min="11533" max="11533" width="16.75" style="989" customWidth="1"/>
    <col min="11534" max="11534" width="5.375" style="989" bestFit="1" customWidth="1"/>
    <col min="11535" max="11535" width="18.875" style="989" customWidth="1"/>
    <col min="11536" max="11536" width="20.5" style="989" customWidth="1"/>
    <col min="11537" max="11537" width="22.375" style="989" customWidth="1"/>
    <col min="11538" max="11538" width="14.75" style="989" customWidth="1"/>
    <col min="11539" max="11776" width="12.75" style="989"/>
    <col min="11777" max="11777" width="3.75" style="989" customWidth="1"/>
    <col min="11778" max="11778" width="14.5" style="989" bestFit="1" customWidth="1"/>
    <col min="11779" max="11780" width="9.625" style="989" bestFit="1" customWidth="1"/>
    <col min="11781" max="11781" width="46.5" style="989" customWidth="1"/>
    <col min="11782" max="11782" width="5.75" style="989" bestFit="1" customWidth="1"/>
    <col min="11783" max="11783" width="13.125" style="989" customWidth="1"/>
    <col min="11784" max="11784" width="13.125" style="989" bestFit="1" customWidth="1"/>
    <col min="11785" max="11785" width="9" style="989" bestFit="1" customWidth="1"/>
    <col min="11786" max="11786" width="34.25" style="989" customWidth="1"/>
    <col min="11787" max="11787" width="16.125" style="989" customWidth="1"/>
    <col min="11788" max="11788" width="19.125" style="989" bestFit="1" customWidth="1"/>
    <col min="11789" max="11789" width="16.75" style="989" customWidth="1"/>
    <col min="11790" max="11790" width="5.375" style="989" bestFit="1" customWidth="1"/>
    <col min="11791" max="11791" width="18.875" style="989" customWidth="1"/>
    <col min="11792" max="11792" width="20.5" style="989" customWidth="1"/>
    <col min="11793" max="11793" width="22.375" style="989" customWidth="1"/>
    <col min="11794" max="11794" width="14.75" style="989" customWidth="1"/>
    <col min="11795" max="12032" width="12.75" style="989"/>
    <col min="12033" max="12033" width="3.75" style="989" customWidth="1"/>
    <col min="12034" max="12034" width="14.5" style="989" bestFit="1" customWidth="1"/>
    <col min="12035" max="12036" width="9.625" style="989" bestFit="1" customWidth="1"/>
    <col min="12037" max="12037" width="46.5" style="989" customWidth="1"/>
    <col min="12038" max="12038" width="5.75" style="989" bestFit="1" customWidth="1"/>
    <col min="12039" max="12039" width="13.125" style="989" customWidth="1"/>
    <col min="12040" max="12040" width="13.125" style="989" bestFit="1" customWidth="1"/>
    <col min="12041" max="12041" width="9" style="989" bestFit="1" customWidth="1"/>
    <col min="12042" max="12042" width="34.25" style="989" customWidth="1"/>
    <col min="12043" max="12043" width="16.125" style="989" customWidth="1"/>
    <col min="12044" max="12044" width="19.125" style="989" bestFit="1" customWidth="1"/>
    <col min="12045" max="12045" width="16.75" style="989" customWidth="1"/>
    <col min="12046" max="12046" width="5.375" style="989" bestFit="1" customWidth="1"/>
    <col min="12047" max="12047" width="18.875" style="989" customWidth="1"/>
    <col min="12048" max="12048" width="20.5" style="989" customWidth="1"/>
    <col min="12049" max="12049" width="22.375" style="989" customWidth="1"/>
    <col min="12050" max="12050" width="14.75" style="989" customWidth="1"/>
    <col min="12051" max="12288" width="12.75" style="989"/>
    <col min="12289" max="12289" width="3.75" style="989" customWidth="1"/>
    <col min="12290" max="12290" width="14.5" style="989" bestFit="1" customWidth="1"/>
    <col min="12291" max="12292" width="9.625" style="989" bestFit="1" customWidth="1"/>
    <col min="12293" max="12293" width="46.5" style="989" customWidth="1"/>
    <col min="12294" max="12294" width="5.75" style="989" bestFit="1" customWidth="1"/>
    <col min="12295" max="12295" width="13.125" style="989" customWidth="1"/>
    <col min="12296" max="12296" width="13.125" style="989" bestFit="1" customWidth="1"/>
    <col min="12297" max="12297" width="9" style="989" bestFit="1" customWidth="1"/>
    <col min="12298" max="12298" width="34.25" style="989" customWidth="1"/>
    <col min="12299" max="12299" width="16.125" style="989" customWidth="1"/>
    <col min="12300" max="12300" width="19.125" style="989" bestFit="1" customWidth="1"/>
    <col min="12301" max="12301" width="16.75" style="989" customWidth="1"/>
    <col min="12302" max="12302" width="5.375" style="989" bestFit="1" customWidth="1"/>
    <col min="12303" max="12303" width="18.875" style="989" customWidth="1"/>
    <col min="12304" max="12304" width="20.5" style="989" customWidth="1"/>
    <col min="12305" max="12305" width="22.375" style="989" customWidth="1"/>
    <col min="12306" max="12306" width="14.75" style="989" customWidth="1"/>
    <col min="12307" max="12544" width="12.75" style="989"/>
    <col min="12545" max="12545" width="3.75" style="989" customWidth="1"/>
    <col min="12546" max="12546" width="14.5" style="989" bestFit="1" customWidth="1"/>
    <col min="12547" max="12548" width="9.625" style="989" bestFit="1" customWidth="1"/>
    <col min="12549" max="12549" width="46.5" style="989" customWidth="1"/>
    <col min="12550" max="12550" width="5.75" style="989" bestFit="1" customWidth="1"/>
    <col min="12551" max="12551" width="13.125" style="989" customWidth="1"/>
    <col min="12552" max="12552" width="13.125" style="989" bestFit="1" customWidth="1"/>
    <col min="12553" max="12553" width="9" style="989" bestFit="1" customWidth="1"/>
    <col min="12554" max="12554" width="34.25" style="989" customWidth="1"/>
    <col min="12555" max="12555" width="16.125" style="989" customWidth="1"/>
    <col min="12556" max="12556" width="19.125" style="989" bestFit="1" customWidth="1"/>
    <col min="12557" max="12557" width="16.75" style="989" customWidth="1"/>
    <col min="12558" max="12558" width="5.375" style="989" bestFit="1" customWidth="1"/>
    <col min="12559" max="12559" width="18.875" style="989" customWidth="1"/>
    <col min="12560" max="12560" width="20.5" style="989" customWidth="1"/>
    <col min="12561" max="12561" width="22.375" style="989" customWidth="1"/>
    <col min="12562" max="12562" width="14.75" style="989" customWidth="1"/>
    <col min="12563" max="12800" width="12.75" style="989"/>
    <col min="12801" max="12801" width="3.75" style="989" customWidth="1"/>
    <col min="12802" max="12802" width="14.5" style="989" bestFit="1" customWidth="1"/>
    <col min="12803" max="12804" width="9.625" style="989" bestFit="1" customWidth="1"/>
    <col min="12805" max="12805" width="46.5" style="989" customWidth="1"/>
    <col min="12806" max="12806" width="5.75" style="989" bestFit="1" customWidth="1"/>
    <col min="12807" max="12807" width="13.125" style="989" customWidth="1"/>
    <col min="12808" max="12808" width="13.125" style="989" bestFit="1" customWidth="1"/>
    <col min="12809" max="12809" width="9" style="989" bestFit="1" customWidth="1"/>
    <col min="12810" max="12810" width="34.25" style="989" customWidth="1"/>
    <col min="12811" max="12811" width="16.125" style="989" customWidth="1"/>
    <col min="12812" max="12812" width="19.125" style="989" bestFit="1" customWidth="1"/>
    <col min="12813" max="12813" width="16.75" style="989" customWidth="1"/>
    <col min="12814" max="12814" width="5.375" style="989" bestFit="1" customWidth="1"/>
    <col min="12815" max="12815" width="18.875" style="989" customWidth="1"/>
    <col min="12816" max="12816" width="20.5" style="989" customWidth="1"/>
    <col min="12817" max="12817" width="22.375" style="989" customWidth="1"/>
    <col min="12818" max="12818" width="14.75" style="989" customWidth="1"/>
    <col min="12819" max="13056" width="12.75" style="989"/>
    <col min="13057" max="13057" width="3.75" style="989" customWidth="1"/>
    <col min="13058" max="13058" width="14.5" style="989" bestFit="1" customWidth="1"/>
    <col min="13059" max="13060" width="9.625" style="989" bestFit="1" customWidth="1"/>
    <col min="13061" max="13061" width="46.5" style="989" customWidth="1"/>
    <col min="13062" max="13062" width="5.75" style="989" bestFit="1" customWidth="1"/>
    <col min="13063" max="13063" width="13.125" style="989" customWidth="1"/>
    <col min="13064" max="13064" width="13.125" style="989" bestFit="1" customWidth="1"/>
    <col min="13065" max="13065" width="9" style="989" bestFit="1" customWidth="1"/>
    <col min="13066" max="13066" width="34.25" style="989" customWidth="1"/>
    <col min="13067" max="13067" width="16.125" style="989" customWidth="1"/>
    <col min="13068" max="13068" width="19.125" style="989" bestFit="1" customWidth="1"/>
    <col min="13069" max="13069" width="16.75" style="989" customWidth="1"/>
    <col min="13070" max="13070" width="5.375" style="989" bestFit="1" customWidth="1"/>
    <col min="13071" max="13071" width="18.875" style="989" customWidth="1"/>
    <col min="13072" max="13072" width="20.5" style="989" customWidth="1"/>
    <col min="13073" max="13073" width="22.375" style="989" customWidth="1"/>
    <col min="13074" max="13074" width="14.75" style="989" customWidth="1"/>
    <col min="13075" max="13312" width="12.75" style="989"/>
    <col min="13313" max="13313" width="3.75" style="989" customWidth="1"/>
    <col min="13314" max="13314" width="14.5" style="989" bestFit="1" customWidth="1"/>
    <col min="13315" max="13316" width="9.625" style="989" bestFit="1" customWidth="1"/>
    <col min="13317" max="13317" width="46.5" style="989" customWidth="1"/>
    <col min="13318" max="13318" width="5.75" style="989" bestFit="1" customWidth="1"/>
    <col min="13319" max="13319" width="13.125" style="989" customWidth="1"/>
    <col min="13320" max="13320" width="13.125" style="989" bestFit="1" customWidth="1"/>
    <col min="13321" max="13321" width="9" style="989" bestFit="1" customWidth="1"/>
    <col min="13322" max="13322" width="34.25" style="989" customWidth="1"/>
    <col min="13323" max="13323" width="16.125" style="989" customWidth="1"/>
    <col min="13324" max="13324" width="19.125" style="989" bestFit="1" customWidth="1"/>
    <col min="13325" max="13325" width="16.75" style="989" customWidth="1"/>
    <col min="13326" max="13326" width="5.375" style="989" bestFit="1" customWidth="1"/>
    <col min="13327" max="13327" width="18.875" style="989" customWidth="1"/>
    <col min="13328" max="13328" width="20.5" style="989" customWidth="1"/>
    <col min="13329" max="13329" width="22.375" style="989" customWidth="1"/>
    <col min="13330" max="13330" width="14.75" style="989" customWidth="1"/>
    <col min="13331" max="13568" width="12.75" style="989"/>
    <col min="13569" max="13569" width="3.75" style="989" customWidth="1"/>
    <col min="13570" max="13570" width="14.5" style="989" bestFit="1" customWidth="1"/>
    <col min="13571" max="13572" width="9.625" style="989" bestFit="1" customWidth="1"/>
    <col min="13573" max="13573" width="46.5" style="989" customWidth="1"/>
    <col min="13574" max="13574" width="5.75" style="989" bestFit="1" customWidth="1"/>
    <col min="13575" max="13575" width="13.125" style="989" customWidth="1"/>
    <col min="13576" max="13576" width="13.125" style="989" bestFit="1" customWidth="1"/>
    <col min="13577" max="13577" width="9" style="989" bestFit="1" customWidth="1"/>
    <col min="13578" max="13578" width="34.25" style="989" customWidth="1"/>
    <col min="13579" max="13579" width="16.125" style="989" customWidth="1"/>
    <col min="13580" max="13580" width="19.125" style="989" bestFit="1" customWidth="1"/>
    <col min="13581" max="13581" width="16.75" style="989" customWidth="1"/>
    <col min="13582" max="13582" width="5.375" style="989" bestFit="1" customWidth="1"/>
    <col min="13583" max="13583" width="18.875" style="989" customWidth="1"/>
    <col min="13584" max="13584" width="20.5" style="989" customWidth="1"/>
    <col min="13585" max="13585" width="22.375" style="989" customWidth="1"/>
    <col min="13586" max="13586" width="14.75" style="989" customWidth="1"/>
    <col min="13587" max="13824" width="12.75" style="989"/>
    <col min="13825" max="13825" width="3.75" style="989" customWidth="1"/>
    <col min="13826" max="13826" width="14.5" style="989" bestFit="1" customWidth="1"/>
    <col min="13827" max="13828" width="9.625" style="989" bestFit="1" customWidth="1"/>
    <col min="13829" max="13829" width="46.5" style="989" customWidth="1"/>
    <col min="13830" max="13830" width="5.75" style="989" bestFit="1" customWidth="1"/>
    <col min="13831" max="13831" width="13.125" style="989" customWidth="1"/>
    <col min="13832" max="13832" width="13.125" style="989" bestFit="1" customWidth="1"/>
    <col min="13833" max="13833" width="9" style="989" bestFit="1" customWidth="1"/>
    <col min="13834" max="13834" width="34.25" style="989" customWidth="1"/>
    <col min="13835" max="13835" width="16.125" style="989" customWidth="1"/>
    <col min="13836" max="13836" width="19.125" style="989" bestFit="1" customWidth="1"/>
    <col min="13837" max="13837" width="16.75" style="989" customWidth="1"/>
    <col min="13838" max="13838" width="5.375" style="989" bestFit="1" customWidth="1"/>
    <col min="13839" max="13839" width="18.875" style="989" customWidth="1"/>
    <col min="13840" max="13840" width="20.5" style="989" customWidth="1"/>
    <col min="13841" max="13841" width="22.375" style="989" customWidth="1"/>
    <col min="13842" max="13842" width="14.75" style="989" customWidth="1"/>
    <col min="13843" max="14080" width="12.75" style="989"/>
    <col min="14081" max="14081" width="3.75" style="989" customWidth="1"/>
    <col min="14082" max="14082" width="14.5" style="989" bestFit="1" customWidth="1"/>
    <col min="14083" max="14084" width="9.625" style="989" bestFit="1" customWidth="1"/>
    <col min="14085" max="14085" width="46.5" style="989" customWidth="1"/>
    <col min="14086" max="14086" width="5.75" style="989" bestFit="1" customWidth="1"/>
    <col min="14087" max="14087" width="13.125" style="989" customWidth="1"/>
    <col min="14088" max="14088" width="13.125" style="989" bestFit="1" customWidth="1"/>
    <col min="14089" max="14089" width="9" style="989" bestFit="1" customWidth="1"/>
    <col min="14090" max="14090" width="34.25" style="989" customWidth="1"/>
    <col min="14091" max="14091" width="16.125" style="989" customWidth="1"/>
    <col min="14092" max="14092" width="19.125" style="989" bestFit="1" customWidth="1"/>
    <col min="14093" max="14093" width="16.75" style="989" customWidth="1"/>
    <col min="14094" max="14094" width="5.375" style="989" bestFit="1" customWidth="1"/>
    <col min="14095" max="14095" width="18.875" style="989" customWidth="1"/>
    <col min="14096" max="14096" width="20.5" style="989" customWidth="1"/>
    <col min="14097" max="14097" width="22.375" style="989" customWidth="1"/>
    <col min="14098" max="14098" width="14.75" style="989" customWidth="1"/>
    <col min="14099" max="14336" width="12.75" style="989"/>
    <col min="14337" max="14337" width="3.75" style="989" customWidth="1"/>
    <col min="14338" max="14338" width="14.5" style="989" bestFit="1" customWidth="1"/>
    <col min="14339" max="14340" width="9.625" style="989" bestFit="1" customWidth="1"/>
    <col min="14341" max="14341" width="46.5" style="989" customWidth="1"/>
    <col min="14342" max="14342" width="5.75" style="989" bestFit="1" customWidth="1"/>
    <col min="14343" max="14343" width="13.125" style="989" customWidth="1"/>
    <col min="14344" max="14344" width="13.125" style="989" bestFit="1" customWidth="1"/>
    <col min="14345" max="14345" width="9" style="989" bestFit="1" customWidth="1"/>
    <col min="14346" max="14346" width="34.25" style="989" customWidth="1"/>
    <col min="14347" max="14347" width="16.125" style="989" customWidth="1"/>
    <col min="14348" max="14348" width="19.125" style="989" bestFit="1" customWidth="1"/>
    <col min="14349" max="14349" width="16.75" style="989" customWidth="1"/>
    <col min="14350" max="14350" width="5.375" style="989" bestFit="1" customWidth="1"/>
    <col min="14351" max="14351" width="18.875" style="989" customWidth="1"/>
    <col min="14352" max="14352" width="20.5" style="989" customWidth="1"/>
    <col min="14353" max="14353" width="22.375" style="989" customWidth="1"/>
    <col min="14354" max="14354" width="14.75" style="989" customWidth="1"/>
    <col min="14355" max="14592" width="12.75" style="989"/>
    <col min="14593" max="14593" width="3.75" style="989" customWidth="1"/>
    <col min="14594" max="14594" width="14.5" style="989" bestFit="1" customWidth="1"/>
    <col min="14595" max="14596" width="9.625" style="989" bestFit="1" customWidth="1"/>
    <col min="14597" max="14597" width="46.5" style="989" customWidth="1"/>
    <col min="14598" max="14598" width="5.75" style="989" bestFit="1" customWidth="1"/>
    <col min="14599" max="14599" width="13.125" style="989" customWidth="1"/>
    <col min="14600" max="14600" width="13.125" style="989" bestFit="1" customWidth="1"/>
    <col min="14601" max="14601" width="9" style="989" bestFit="1" customWidth="1"/>
    <col min="14602" max="14602" width="34.25" style="989" customWidth="1"/>
    <col min="14603" max="14603" width="16.125" style="989" customWidth="1"/>
    <col min="14604" max="14604" width="19.125" style="989" bestFit="1" customWidth="1"/>
    <col min="14605" max="14605" width="16.75" style="989" customWidth="1"/>
    <col min="14606" max="14606" width="5.375" style="989" bestFit="1" customWidth="1"/>
    <col min="14607" max="14607" width="18.875" style="989" customWidth="1"/>
    <col min="14608" max="14608" width="20.5" style="989" customWidth="1"/>
    <col min="14609" max="14609" width="22.375" style="989" customWidth="1"/>
    <col min="14610" max="14610" width="14.75" style="989" customWidth="1"/>
    <col min="14611" max="14848" width="12.75" style="989"/>
    <col min="14849" max="14849" width="3.75" style="989" customWidth="1"/>
    <col min="14850" max="14850" width="14.5" style="989" bestFit="1" customWidth="1"/>
    <col min="14851" max="14852" width="9.625" style="989" bestFit="1" customWidth="1"/>
    <col min="14853" max="14853" width="46.5" style="989" customWidth="1"/>
    <col min="14854" max="14854" width="5.75" style="989" bestFit="1" customWidth="1"/>
    <col min="14855" max="14855" width="13.125" style="989" customWidth="1"/>
    <col min="14856" max="14856" width="13.125" style="989" bestFit="1" customWidth="1"/>
    <col min="14857" max="14857" width="9" style="989" bestFit="1" customWidth="1"/>
    <col min="14858" max="14858" width="34.25" style="989" customWidth="1"/>
    <col min="14859" max="14859" width="16.125" style="989" customWidth="1"/>
    <col min="14860" max="14860" width="19.125" style="989" bestFit="1" customWidth="1"/>
    <col min="14861" max="14861" width="16.75" style="989" customWidth="1"/>
    <col min="14862" max="14862" width="5.375" style="989" bestFit="1" customWidth="1"/>
    <col min="14863" max="14863" width="18.875" style="989" customWidth="1"/>
    <col min="14864" max="14864" width="20.5" style="989" customWidth="1"/>
    <col min="14865" max="14865" width="22.375" style="989" customWidth="1"/>
    <col min="14866" max="14866" width="14.75" style="989" customWidth="1"/>
    <col min="14867" max="15104" width="12.75" style="989"/>
    <col min="15105" max="15105" width="3.75" style="989" customWidth="1"/>
    <col min="15106" max="15106" width="14.5" style="989" bestFit="1" customWidth="1"/>
    <col min="15107" max="15108" width="9.625" style="989" bestFit="1" customWidth="1"/>
    <col min="15109" max="15109" width="46.5" style="989" customWidth="1"/>
    <col min="15110" max="15110" width="5.75" style="989" bestFit="1" customWidth="1"/>
    <col min="15111" max="15111" width="13.125" style="989" customWidth="1"/>
    <col min="15112" max="15112" width="13.125" style="989" bestFit="1" customWidth="1"/>
    <col min="15113" max="15113" width="9" style="989" bestFit="1" customWidth="1"/>
    <col min="15114" max="15114" width="34.25" style="989" customWidth="1"/>
    <col min="15115" max="15115" width="16.125" style="989" customWidth="1"/>
    <col min="15116" max="15116" width="19.125" style="989" bestFit="1" customWidth="1"/>
    <col min="15117" max="15117" width="16.75" style="989" customWidth="1"/>
    <col min="15118" max="15118" width="5.375" style="989" bestFit="1" customWidth="1"/>
    <col min="15119" max="15119" width="18.875" style="989" customWidth="1"/>
    <col min="15120" max="15120" width="20.5" style="989" customWidth="1"/>
    <col min="15121" max="15121" width="22.375" style="989" customWidth="1"/>
    <col min="15122" max="15122" width="14.75" style="989" customWidth="1"/>
    <col min="15123" max="15360" width="12.75" style="989"/>
    <col min="15361" max="15361" width="3.75" style="989" customWidth="1"/>
    <col min="15362" max="15362" width="14.5" style="989" bestFit="1" customWidth="1"/>
    <col min="15363" max="15364" width="9.625" style="989" bestFit="1" customWidth="1"/>
    <col min="15365" max="15365" width="46.5" style="989" customWidth="1"/>
    <col min="15366" max="15366" width="5.75" style="989" bestFit="1" customWidth="1"/>
    <col min="15367" max="15367" width="13.125" style="989" customWidth="1"/>
    <col min="15368" max="15368" width="13.125" style="989" bestFit="1" customWidth="1"/>
    <col min="15369" max="15369" width="9" style="989" bestFit="1" customWidth="1"/>
    <col min="15370" max="15370" width="34.25" style="989" customWidth="1"/>
    <col min="15371" max="15371" width="16.125" style="989" customWidth="1"/>
    <col min="15372" max="15372" width="19.125" style="989" bestFit="1" customWidth="1"/>
    <col min="15373" max="15373" width="16.75" style="989" customWidth="1"/>
    <col min="15374" max="15374" width="5.375" style="989" bestFit="1" customWidth="1"/>
    <col min="15375" max="15375" width="18.875" style="989" customWidth="1"/>
    <col min="15376" max="15376" width="20.5" style="989" customWidth="1"/>
    <col min="15377" max="15377" width="22.375" style="989" customWidth="1"/>
    <col min="15378" max="15378" width="14.75" style="989" customWidth="1"/>
    <col min="15379" max="15616" width="12.75" style="989"/>
    <col min="15617" max="15617" width="3.75" style="989" customWidth="1"/>
    <col min="15618" max="15618" width="14.5" style="989" bestFit="1" customWidth="1"/>
    <col min="15619" max="15620" width="9.625" style="989" bestFit="1" customWidth="1"/>
    <col min="15621" max="15621" width="46.5" style="989" customWidth="1"/>
    <col min="15622" max="15622" width="5.75" style="989" bestFit="1" customWidth="1"/>
    <col min="15623" max="15623" width="13.125" style="989" customWidth="1"/>
    <col min="15624" max="15624" width="13.125" style="989" bestFit="1" customWidth="1"/>
    <col min="15625" max="15625" width="9" style="989" bestFit="1" customWidth="1"/>
    <col min="15626" max="15626" width="34.25" style="989" customWidth="1"/>
    <col min="15627" max="15627" width="16.125" style="989" customWidth="1"/>
    <col min="15628" max="15628" width="19.125" style="989" bestFit="1" customWidth="1"/>
    <col min="15629" max="15629" width="16.75" style="989" customWidth="1"/>
    <col min="15630" max="15630" width="5.375" style="989" bestFit="1" customWidth="1"/>
    <col min="15631" max="15631" width="18.875" style="989" customWidth="1"/>
    <col min="15632" max="15632" width="20.5" style="989" customWidth="1"/>
    <col min="15633" max="15633" width="22.375" style="989" customWidth="1"/>
    <col min="15634" max="15634" width="14.75" style="989" customWidth="1"/>
    <col min="15635" max="15872" width="12.75" style="989"/>
    <col min="15873" max="15873" width="3.75" style="989" customWidth="1"/>
    <col min="15874" max="15874" width="14.5" style="989" bestFit="1" customWidth="1"/>
    <col min="15875" max="15876" width="9.625" style="989" bestFit="1" customWidth="1"/>
    <col min="15877" max="15877" width="46.5" style="989" customWidth="1"/>
    <col min="15878" max="15878" width="5.75" style="989" bestFit="1" customWidth="1"/>
    <col min="15879" max="15879" width="13.125" style="989" customWidth="1"/>
    <col min="15880" max="15880" width="13.125" style="989" bestFit="1" customWidth="1"/>
    <col min="15881" max="15881" width="9" style="989" bestFit="1" customWidth="1"/>
    <col min="15882" max="15882" width="34.25" style="989" customWidth="1"/>
    <col min="15883" max="15883" width="16.125" style="989" customWidth="1"/>
    <col min="15884" max="15884" width="19.125" style="989" bestFit="1" customWidth="1"/>
    <col min="15885" max="15885" width="16.75" style="989" customWidth="1"/>
    <col min="15886" max="15886" width="5.375" style="989" bestFit="1" customWidth="1"/>
    <col min="15887" max="15887" width="18.875" style="989" customWidth="1"/>
    <col min="15888" max="15888" width="20.5" style="989" customWidth="1"/>
    <col min="15889" max="15889" width="22.375" style="989" customWidth="1"/>
    <col min="15890" max="15890" width="14.75" style="989" customWidth="1"/>
    <col min="15891" max="16128" width="12.75" style="989"/>
    <col min="16129" max="16129" width="3.75" style="989" customWidth="1"/>
    <col min="16130" max="16130" width="14.5" style="989" bestFit="1" customWidth="1"/>
    <col min="16131" max="16132" width="9.625" style="989" bestFit="1" customWidth="1"/>
    <col min="16133" max="16133" width="46.5" style="989" customWidth="1"/>
    <col min="16134" max="16134" width="5.75" style="989" bestFit="1" customWidth="1"/>
    <col min="16135" max="16135" width="13.125" style="989" customWidth="1"/>
    <col min="16136" max="16136" width="13.125" style="989" bestFit="1" customWidth="1"/>
    <col min="16137" max="16137" width="9" style="989" bestFit="1" customWidth="1"/>
    <col min="16138" max="16138" width="34.25" style="989" customWidth="1"/>
    <col min="16139" max="16139" width="16.125" style="989" customWidth="1"/>
    <col min="16140" max="16140" width="19.125" style="989" bestFit="1" customWidth="1"/>
    <col min="16141" max="16141" width="16.75" style="989" customWidth="1"/>
    <col min="16142" max="16142" width="5.375" style="989" bestFit="1" customWidth="1"/>
    <col min="16143" max="16143" width="18.875" style="989" customWidth="1"/>
    <col min="16144" max="16144" width="20.5" style="989" customWidth="1"/>
    <col min="16145" max="16145" width="22.375" style="989" customWidth="1"/>
    <col min="16146" max="16146" width="14.75" style="989" customWidth="1"/>
    <col min="16147" max="16384" width="12.75" style="989"/>
  </cols>
  <sheetData>
    <row r="2" spans="2:17" ht="20.100000000000001" customHeight="1">
      <c r="B2" s="995" t="s">
        <v>0</v>
      </c>
      <c r="C2" s="995"/>
      <c r="D2" s="995"/>
      <c r="E2" s="2" t="s">
        <v>8049</v>
      </c>
      <c r="G2" s="4" t="s">
        <v>2</v>
      </c>
      <c r="H2" s="5"/>
      <c r="I2" s="6"/>
      <c r="J2" s="990">
        <f>SUM(H:H)</f>
        <v>37575</v>
      </c>
      <c r="K2" s="2284"/>
    </row>
    <row r="3" spans="2:17" ht="20.100000000000001" customHeight="1">
      <c r="B3" s="995"/>
      <c r="C3" s="995"/>
      <c r="D3" s="995"/>
      <c r="E3" s="14" t="s">
        <v>7960</v>
      </c>
    </row>
    <row r="4" spans="2:17" ht="20.100000000000001" customHeight="1">
      <c r="B4" s="995" t="s">
        <v>5</v>
      </c>
      <c r="C4" s="995"/>
      <c r="D4" s="995"/>
      <c r="E4" s="14" t="s">
        <v>8050</v>
      </c>
      <c r="G4" s="2285"/>
      <c r="H4" s="2285"/>
      <c r="I4" s="2286"/>
      <c r="J4" s="2287"/>
      <c r="K4" s="2288"/>
    </row>
    <row r="5" spans="2:17" ht="20.100000000000001" customHeight="1">
      <c r="B5" s="995" t="s">
        <v>6</v>
      </c>
      <c r="C5" s="995"/>
      <c r="D5" s="995"/>
      <c r="E5" s="15"/>
      <c r="G5" s="2285"/>
      <c r="H5" s="2285"/>
      <c r="I5" s="2286"/>
      <c r="J5" s="2287"/>
      <c r="K5" s="2288"/>
    </row>
    <row r="6" spans="2:17" ht="20.100000000000001" customHeight="1">
      <c r="B6" s="995" t="s">
        <v>8</v>
      </c>
      <c r="C6" s="995"/>
      <c r="D6" s="995"/>
      <c r="E6" s="15"/>
      <c r="G6" s="2285"/>
      <c r="H6" s="2285"/>
      <c r="I6" s="2285"/>
      <c r="J6" s="2288"/>
      <c r="K6" s="2288"/>
    </row>
    <row r="8" spans="2:17" s="991" customFormat="1" ht="19.7" customHeight="1">
      <c r="B8" s="163" t="s">
        <v>9</v>
      </c>
      <c r="C8" s="163" t="s">
        <v>10</v>
      </c>
      <c r="D8" s="163" t="s">
        <v>11</v>
      </c>
      <c r="E8" s="276" t="s">
        <v>12</v>
      </c>
      <c r="F8" s="276" t="s">
        <v>2305</v>
      </c>
      <c r="G8" s="276" t="s">
        <v>14</v>
      </c>
      <c r="H8" s="997" t="s">
        <v>15</v>
      </c>
      <c r="I8" s="997" t="s">
        <v>16</v>
      </c>
      <c r="J8" s="276" t="s">
        <v>17</v>
      </c>
      <c r="K8" s="276" t="s">
        <v>18</v>
      </c>
      <c r="L8" s="276" t="s">
        <v>19</v>
      </c>
      <c r="M8" s="163" t="s">
        <v>20</v>
      </c>
      <c r="N8" s="163" t="s">
        <v>21</v>
      </c>
      <c r="O8" s="276" t="s">
        <v>22</v>
      </c>
      <c r="P8" s="998" t="s">
        <v>23</v>
      </c>
      <c r="Q8" s="999" t="s">
        <v>24</v>
      </c>
    </row>
    <row r="9" spans="2:17" s="991" customFormat="1" ht="19.5" customHeight="1">
      <c r="B9" s="163"/>
      <c r="C9" s="163"/>
      <c r="D9" s="163"/>
      <c r="E9" s="276"/>
      <c r="F9" s="276"/>
      <c r="G9" s="276"/>
      <c r="H9" s="514">
        <f>F9*G9</f>
        <v>0</v>
      </c>
      <c r="I9" s="997"/>
      <c r="J9" s="276"/>
      <c r="K9" s="276"/>
      <c r="L9" s="276"/>
      <c r="M9" s="163"/>
      <c r="N9" s="163"/>
      <c r="O9" s="276"/>
      <c r="P9" s="998"/>
      <c r="Q9" s="999"/>
    </row>
    <row r="10" spans="2:17" s="991" customFormat="1" ht="19.7" customHeight="1">
      <c r="B10" s="1032"/>
      <c r="C10" s="163" t="s">
        <v>645</v>
      </c>
      <c r="D10" s="163" t="s">
        <v>645</v>
      </c>
      <c r="E10" s="483" t="s">
        <v>8051</v>
      </c>
      <c r="F10" s="276">
        <v>1</v>
      </c>
      <c r="G10" s="487">
        <v>14500</v>
      </c>
      <c r="H10" s="514">
        <f>F10*G10</f>
        <v>14500</v>
      </c>
      <c r="I10" s="465"/>
      <c r="J10" s="483" t="s">
        <v>8052</v>
      </c>
      <c r="K10" s="465"/>
      <c r="L10" s="276"/>
      <c r="M10" s="1016">
        <v>44818</v>
      </c>
      <c r="N10" s="163" t="s">
        <v>648</v>
      </c>
      <c r="O10" s="1016">
        <v>44838</v>
      </c>
      <c r="P10" s="998"/>
      <c r="Q10" s="999"/>
    </row>
    <row r="11" spans="2:17" s="991" customFormat="1" ht="19.7" customHeight="1">
      <c r="B11" s="465"/>
      <c r="C11" s="163"/>
      <c r="D11" s="163"/>
      <c r="E11" s="483"/>
      <c r="F11" s="276"/>
      <c r="G11" s="487"/>
      <c r="H11" s="514">
        <f>F11*G11</f>
        <v>0</v>
      </c>
      <c r="I11" s="465"/>
      <c r="J11" s="483"/>
      <c r="K11" s="465"/>
      <c r="L11" s="276"/>
      <c r="M11" s="1016"/>
      <c r="N11" s="163"/>
      <c r="O11" s="1016"/>
      <c r="P11" s="998"/>
      <c r="Q11" s="999"/>
    </row>
    <row r="12" spans="2:17" s="2295" customFormat="1" ht="19.7" customHeight="1">
      <c r="B12" s="2354" t="s">
        <v>8053</v>
      </c>
      <c r="C12" s="986" t="s">
        <v>178</v>
      </c>
      <c r="D12" s="986" t="s">
        <v>178</v>
      </c>
      <c r="E12" s="2290" t="s">
        <v>8054</v>
      </c>
      <c r="F12" s="1011">
        <v>20</v>
      </c>
      <c r="G12" s="1010">
        <v>70</v>
      </c>
      <c r="H12" s="1111">
        <f t="shared" ref="H12:H24" si="0">F12*G12</f>
        <v>1400</v>
      </c>
      <c r="I12" s="1001"/>
      <c r="J12" s="2290" t="s">
        <v>8055</v>
      </c>
      <c r="K12" s="1001"/>
      <c r="L12" s="1011"/>
      <c r="M12" s="1105">
        <v>44855</v>
      </c>
      <c r="N12" s="986" t="s">
        <v>648</v>
      </c>
      <c r="O12" s="2292">
        <v>44858</v>
      </c>
      <c r="P12" s="2293"/>
      <c r="Q12" s="2294">
        <v>44858</v>
      </c>
    </row>
    <row r="13" spans="2:17" s="1017" customFormat="1" ht="19.7" customHeight="1">
      <c r="B13" s="2355"/>
      <c r="C13" s="986" t="s">
        <v>178</v>
      </c>
      <c r="D13" s="986" t="s">
        <v>178</v>
      </c>
      <c r="E13" s="91" t="s">
        <v>6290</v>
      </c>
      <c r="F13" s="93">
        <v>10</v>
      </c>
      <c r="G13" s="317">
        <v>250</v>
      </c>
      <c r="H13" s="156">
        <f t="shared" si="0"/>
        <v>2500</v>
      </c>
      <c r="I13" s="90"/>
      <c r="J13" s="92" t="s">
        <v>939</v>
      </c>
      <c r="K13" s="1011"/>
      <c r="L13" s="1011"/>
      <c r="M13" s="1105">
        <v>44855</v>
      </c>
      <c r="N13" s="986" t="s">
        <v>648</v>
      </c>
      <c r="O13" s="2292">
        <v>44858</v>
      </c>
      <c r="P13" s="1104"/>
      <c r="Q13" s="2294">
        <v>44858</v>
      </c>
    </row>
    <row r="14" spans="2:17" s="1017" customFormat="1" ht="19.7" customHeight="1">
      <c r="B14" s="2355"/>
      <c r="C14" s="986" t="s">
        <v>178</v>
      </c>
      <c r="D14" s="986" t="s">
        <v>178</v>
      </c>
      <c r="E14" s="91" t="s">
        <v>8056</v>
      </c>
      <c r="F14" s="93">
        <v>1</v>
      </c>
      <c r="G14" s="317">
        <v>1235</v>
      </c>
      <c r="H14" s="156">
        <f t="shared" si="0"/>
        <v>1235</v>
      </c>
      <c r="I14" s="90"/>
      <c r="J14" s="92" t="s">
        <v>8057</v>
      </c>
      <c r="K14" s="1011"/>
      <c r="L14" s="1011"/>
      <c r="M14" s="1105">
        <v>44855</v>
      </c>
      <c r="N14" s="986" t="s">
        <v>648</v>
      </c>
      <c r="O14" s="2292">
        <v>44858</v>
      </c>
      <c r="P14" s="1104"/>
      <c r="Q14" s="2294">
        <v>44858</v>
      </c>
    </row>
    <row r="15" spans="2:17" s="1017" customFormat="1" ht="19.7" customHeight="1">
      <c r="B15" s="2355"/>
      <c r="C15" s="986" t="s">
        <v>178</v>
      </c>
      <c r="D15" s="986" t="s">
        <v>178</v>
      </c>
      <c r="E15" s="91" t="s">
        <v>8058</v>
      </c>
      <c r="F15" s="93">
        <v>1</v>
      </c>
      <c r="G15" s="317">
        <v>920</v>
      </c>
      <c r="H15" s="156">
        <f t="shared" si="0"/>
        <v>920</v>
      </c>
      <c r="I15" s="90"/>
      <c r="J15" s="92" t="s">
        <v>4803</v>
      </c>
      <c r="K15" s="1011"/>
      <c r="L15" s="1011"/>
      <c r="M15" s="1105">
        <v>44855</v>
      </c>
      <c r="N15" s="986" t="s">
        <v>648</v>
      </c>
      <c r="O15" s="2292">
        <v>44858</v>
      </c>
      <c r="P15" s="1104"/>
      <c r="Q15" s="2294">
        <v>44858</v>
      </c>
    </row>
    <row r="16" spans="2:17" s="1017" customFormat="1" ht="19.7" customHeight="1">
      <c r="B16" s="2355"/>
      <c r="C16" s="986" t="s">
        <v>178</v>
      </c>
      <c r="D16" s="986" t="s">
        <v>178</v>
      </c>
      <c r="E16" s="91" t="s">
        <v>8059</v>
      </c>
      <c r="F16" s="93">
        <v>2</v>
      </c>
      <c r="G16" s="317">
        <v>1440</v>
      </c>
      <c r="H16" s="156">
        <f t="shared" si="0"/>
        <v>2880</v>
      </c>
      <c r="I16" s="90"/>
      <c r="J16" s="92" t="s">
        <v>4803</v>
      </c>
      <c r="K16" s="1011"/>
      <c r="L16" s="1011"/>
      <c r="M16" s="1105">
        <v>44855</v>
      </c>
      <c r="N16" s="986" t="s">
        <v>648</v>
      </c>
      <c r="O16" s="2292">
        <v>44858</v>
      </c>
      <c r="P16" s="1104"/>
      <c r="Q16" s="2294">
        <v>44858</v>
      </c>
    </row>
    <row r="17" spans="2:17" s="1017" customFormat="1" ht="19.7" customHeight="1">
      <c r="B17" s="2355"/>
      <c r="C17" s="986" t="s">
        <v>178</v>
      </c>
      <c r="D17" s="986" t="s">
        <v>178</v>
      </c>
      <c r="E17" s="91" t="s">
        <v>8060</v>
      </c>
      <c r="F17" s="93">
        <v>10</v>
      </c>
      <c r="G17" s="317">
        <v>265</v>
      </c>
      <c r="H17" s="156">
        <f t="shared" si="0"/>
        <v>2650</v>
      </c>
      <c r="I17" s="90"/>
      <c r="J17" s="92" t="s">
        <v>5524</v>
      </c>
      <c r="K17" s="1011"/>
      <c r="L17" s="1011"/>
      <c r="M17" s="1105">
        <v>44855</v>
      </c>
      <c r="N17" s="986" t="s">
        <v>648</v>
      </c>
      <c r="O17" s="2292">
        <v>44858</v>
      </c>
      <c r="P17" s="1104"/>
      <c r="Q17" s="2294">
        <v>44858</v>
      </c>
    </row>
    <row r="18" spans="2:17" s="1017" customFormat="1" ht="19.7" customHeight="1">
      <c r="B18" s="2355"/>
      <c r="C18" s="986" t="s">
        <v>178</v>
      </c>
      <c r="D18" s="986" t="s">
        <v>178</v>
      </c>
      <c r="E18" s="91" t="s">
        <v>7829</v>
      </c>
      <c r="F18" s="93">
        <v>10</v>
      </c>
      <c r="G18" s="317">
        <v>226</v>
      </c>
      <c r="H18" s="156">
        <f t="shared" si="0"/>
        <v>2260</v>
      </c>
      <c r="I18" s="90"/>
      <c r="J18" s="92" t="s">
        <v>5524</v>
      </c>
      <c r="K18" s="1011"/>
      <c r="L18" s="1011"/>
      <c r="M18" s="1105">
        <v>44855</v>
      </c>
      <c r="N18" s="986" t="s">
        <v>648</v>
      </c>
      <c r="O18" s="2292">
        <v>44858</v>
      </c>
      <c r="P18" s="1104"/>
      <c r="Q18" s="2294">
        <v>44858</v>
      </c>
    </row>
    <row r="19" spans="2:17" s="1017" customFormat="1" ht="19.7" customHeight="1">
      <c r="B19" s="2356"/>
      <c r="C19" s="986" t="s">
        <v>178</v>
      </c>
      <c r="D19" s="986" t="s">
        <v>178</v>
      </c>
      <c r="E19" s="91" t="s">
        <v>8061</v>
      </c>
      <c r="F19" s="93">
        <v>5</v>
      </c>
      <c r="G19" s="317">
        <v>1846</v>
      </c>
      <c r="H19" s="156">
        <f t="shared" si="0"/>
        <v>9230</v>
      </c>
      <c r="I19" s="90"/>
      <c r="J19" s="92" t="s">
        <v>8062</v>
      </c>
      <c r="K19" s="1011"/>
      <c r="L19" s="1011"/>
      <c r="M19" s="1105">
        <v>44855</v>
      </c>
      <c r="N19" s="986" t="s">
        <v>648</v>
      </c>
      <c r="O19" s="2292">
        <v>44858</v>
      </c>
      <c r="P19" s="1104"/>
      <c r="Q19" s="2294">
        <v>44858</v>
      </c>
    </row>
    <row r="20" spans="2:17" ht="19.7" customHeight="1">
      <c r="B20" s="163"/>
      <c r="C20" s="16"/>
      <c r="D20" s="16"/>
      <c r="E20" s="54"/>
      <c r="F20" s="17"/>
      <c r="G20" s="520"/>
      <c r="H20" s="278">
        <f t="shared" si="0"/>
        <v>0</v>
      </c>
      <c r="I20" s="18"/>
      <c r="J20" s="146"/>
      <c r="K20" s="276"/>
      <c r="L20" s="276"/>
      <c r="M20" s="998"/>
      <c r="N20" s="163"/>
      <c r="O20" s="1016"/>
      <c r="P20" s="1014"/>
      <c r="Q20" s="1015"/>
    </row>
    <row r="21" spans="2:17" ht="19.7" customHeight="1">
      <c r="B21" s="163"/>
      <c r="C21" s="16"/>
      <c r="D21" s="16"/>
      <c r="E21" s="54"/>
      <c r="F21" s="17"/>
      <c r="G21" s="520"/>
      <c r="H21" s="278">
        <f t="shared" si="0"/>
        <v>0</v>
      </c>
      <c r="I21" s="18"/>
      <c r="J21" s="146"/>
      <c r="K21" s="276"/>
      <c r="L21" s="276"/>
      <c r="M21" s="998"/>
      <c r="N21" s="163"/>
      <c r="O21" s="1016"/>
      <c r="P21" s="1014"/>
      <c r="Q21" s="1015"/>
    </row>
    <row r="22" spans="2:17" ht="19.7" customHeight="1">
      <c r="B22" s="163"/>
      <c r="C22" s="16"/>
      <c r="D22" s="16"/>
      <c r="E22" s="54"/>
      <c r="F22" s="17"/>
      <c r="G22" s="520"/>
      <c r="H22" s="278">
        <f t="shared" si="0"/>
        <v>0</v>
      </c>
      <c r="I22" s="18"/>
      <c r="J22" s="146"/>
      <c r="K22" s="276"/>
      <c r="L22" s="276"/>
      <c r="M22" s="998"/>
      <c r="N22" s="163"/>
      <c r="O22" s="1016"/>
      <c r="P22" s="1014"/>
      <c r="Q22" s="1015"/>
    </row>
    <row r="23" spans="2:17" ht="19.7" customHeight="1">
      <c r="B23" s="163"/>
      <c r="C23" s="16"/>
      <c r="D23" s="16"/>
      <c r="E23" s="54"/>
      <c r="F23" s="17"/>
      <c r="G23" s="520"/>
      <c r="H23" s="278">
        <f t="shared" si="0"/>
        <v>0</v>
      </c>
      <c r="I23" s="18"/>
      <c r="J23" s="146"/>
      <c r="K23" s="276"/>
      <c r="L23" s="276"/>
      <c r="M23" s="998"/>
      <c r="N23" s="163"/>
      <c r="O23" s="1016"/>
      <c r="P23" s="1014"/>
      <c r="Q23" s="1015"/>
    </row>
    <row r="24" spans="2:17" ht="19.7" customHeight="1">
      <c r="B24" s="163"/>
      <c r="C24" s="16"/>
      <c r="D24" s="16"/>
      <c r="E24" s="54"/>
      <c r="F24" s="17"/>
      <c r="G24" s="520"/>
      <c r="H24" s="278">
        <f t="shared" si="0"/>
        <v>0</v>
      </c>
      <c r="I24" s="18"/>
      <c r="J24" s="146"/>
      <c r="K24" s="276"/>
      <c r="L24" s="276"/>
      <c r="M24" s="998"/>
      <c r="N24" s="163"/>
      <c r="O24" s="1016"/>
      <c r="P24" s="1014"/>
      <c r="Q24" s="1015"/>
    </row>
  </sheetData>
  <mergeCells count="7">
    <mergeCell ref="B12:B19"/>
    <mergeCell ref="B2:D2"/>
    <mergeCell ref="G2:I2"/>
    <mergeCell ref="B3:D3"/>
    <mergeCell ref="B4:D4"/>
    <mergeCell ref="B5:D5"/>
    <mergeCell ref="B6:D6"/>
  </mergeCells>
  <phoneticPr fontId="3"/>
  <pageMargins left="0.7" right="0.7" top="0.75" bottom="0.75" header="0.3" footer="0.3"/>
  <pageSetup paperSize="9" orientation="portrait" r:id="rId1"/>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5E9B9-4DD5-49CA-B39E-F6A001CED82C}">
  <dimension ref="A2:F6"/>
  <sheetViews>
    <sheetView workbookViewId="0">
      <selection activeCell="F3" sqref="F3"/>
    </sheetView>
  </sheetViews>
  <sheetFormatPr defaultRowHeight="18.75"/>
  <cols>
    <col min="1" max="1" width="8" style="3" customWidth="1"/>
    <col min="2" max="2" width="4.875" style="3" bestFit="1" customWidth="1"/>
    <col min="3" max="3" width="25.125" style="3" customWidth="1"/>
    <col min="4" max="4" width="36.75" style="3" bestFit="1" customWidth="1"/>
    <col min="5" max="5" width="8.375" style="3" bestFit="1" customWidth="1"/>
    <col min="6" max="6" width="22.375" style="3" customWidth="1"/>
    <col min="7" max="256" width="9" style="3"/>
    <col min="257" max="257" width="8" style="3" customWidth="1"/>
    <col min="258" max="258" width="4.875" style="3" bestFit="1" customWidth="1"/>
    <col min="259" max="259" width="25.125" style="3" customWidth="1"/>
    <col min="260" max="260" width="36.75" style="3" bestFit="1" customWidth="1"/>
    <col min="261" max="261" width="8.375" style="3" bestFit="1" customWidth="1"/>
    <col min="262" max="262" width="22.375" style="3" customWidth="1"/>
    <col min="263" max="512" width="9" style="3"/>
    <col min="513" max="513" width="8" style="3" customWidth="1"/>
    <col min="514" max="514" width="4.875" style="3" bestFit="1" customWidth="1"/>
    <col min="515" max="515" width="25.125" style="3" customWidth="1"/>
    <col min="516" max="516" width="36.75" style="3" bestFit="1" customWidth="1"/>
    <col min="517" max="517" width="8.375" style="3" bestFit="1" customWidth="1"/>
    <col min="518" max="518" width="22.375" style="3" customWidth="1"/>
    <col min="519" max="768" width="9" style="3"/>
    <col min="769" max="769" width="8" style="3" customWidth="1"/>
    <col min="770" max="770" width="4.875" style="3" bestFit="1" customWidth="1"/>
    <col min="771" max="771" width="25.125" style="3" customWidth="1"/>
    <col min="772" max="772" width="36.75" style="3" bestFit="1" customWidth="1"/>
    <col min="773" max="773" width="8.375" style="3" bestFit="1" customWidth="1"/>
    <col min="774" max="774" width="22.375" style="3" customWidth="1"/>
    <col min="775" max="1024" width="9" style="3"/>
    <col min="1025" max="1025" width="8" style="3" customWidth="1"/>
    <col min="1026" max="1026" width="4.875" style="3" bestFit="1" customWidth="1"/>
    <col min="1027" max="1027" width="25.125" style="3" customWidth="1"/>
    <col min="1028" max="1028" width="36.75" style="3" bestFit="1" customWidth="1"/>
    <col min="1029" max="1029" width="8.375" style="3" bestFit="1" customWidth="1"/>
    <col min="1030" max="1030" width="22.375" style="3" customWidth="1"/>
    <col min="1031" max="1280" width="9" style="3"/>
    <col min="1281" max="1281" width="8" style="3" customWidth="1"/>
    <col min="1282" max="1282" width="4.875" style="3" bestFit="1" customWidth="1"/>
    <col min="1283" max="1283" width="25.125" style="3" customWidth="1"/>
    <col min="1284" max="1284" width="36.75" style="3" bestFit="1" customWidth="1"/>
    <col min="1285" max="1285" width="8.375" style="3" bestFit="1" customWidth="1"/>
    <col min="1286" max="1286" width="22.375" style="3" customWidth="1"/>
    <col min="1287" max="1536" width="9" style="3"/>
    <col min="1537" max="1537" width="8" style="3" customWidth="1"/>
    <col min="1538" max="1538" width="4.875" style="3" bestFit="1" customWidth="1"/>
    <col min="1539" max="1539" width="25.125" style="3" customWidth="1"/>
    <col min="1540" max="1540" width="36.75" style="3" bestFit="1" customWidth="1"/>
    <col min="1541" max="1541" width="8.375" style="3" bestFit="1" customWidth="1"/>
    <col min="1542" max="1542" width="22.375" style="3" customWidth="1"/>
    <col min="1543" max="1792" width="9" style="3"/>
    <col min="1793" max="1793" width="8" style="3" customWidth="1"/>
    <col min="1794" max="1794" width="4.875" style="3" bestFit="1" customWidth="1"/>
    <col min="1795" max="1795" width="25.125" style="3" customWidth="1"/>
    <col min="1796" max="1796" width="36.75" style="3" bestFit="1" customWidth="1"/>
    <col min="1797" max="1797" width="8.375" style="3" bestFit="1" customWidth="1"/>
    <col min="1798" max="1798" width="22.375" style="3" customWidth="1"/>
    <col min="1799" max="2048" width="9" style="3"/>
    <col min="2049" max="2049" width="8" style="3" customWidth="1"/>
    <col min="2050" max="2050" width="4.875" style="3" bestFit="1" customWidth="1"/>
    <col min="2051" max="2051" width="25.125" style="3" customWidth="1"/>
    <col min="2052" max="2052" width="36.75" style="3" bestFit="1" customWidth="1"/>
    <col min="2053" max="2053" width="8.375" style="3" bestFit="1" customWidth="1"/>
    <col min="2054" max="2054" width="22.375" style="3" customWidth="1"/>
    <col min="2055" max="2304" width="9" style="3"/>
    <col min="2305" max="2305" width="8" style="3" customWidth="1"/>
    <col min="2306" max="2306" width="4.875" style="3" bestFit="1" customWidth="1"/>
    <col min="2307" max="2307" width="25.125" style="3" customWidth="1"/>
    <col min="2308" max="2308" width="36.75" style="3" bestFit="1" customWidth="1"/>
    <col min="2309" max="2309" width="8.375" style="3" bestFit="1" customWidth="1"/>
    <col min="2310" max="2310" width="22.375" style="3" customWidth="1"/>
    <col min="2311" max="2560" width="9" style="3"/>
    <col min="2561" max="2561" width="8" style="3" customWidth="1"/>
    <col min="2562" max="2562" width="4.875" style="3" bestFit="1" customWidth="1"/>
    <col min="2563" max="2563" width="25.125" style="3" customWidth="1"/>
    <col min="2564" max="2564" width="36.75" style="3" bestFit="1" customWidth="1"/>
    <col min="2565" max="2565" width="8.375" style="3" bestFit="1" customWidth="1"/>
    <col min="2566" max="2566" width="22.375" style="3" customWidth="1"/>
    <col min="2567" max="2816" width="9" style="3"/>
    <col min="2817" max="2817" width="8" style="3" customWidth="1"/>
    <col min="2818" max="2818" width="4.875" style="3" bestFit="1" customWidth="1"/>
    <col min="2819" max="2819" width="25.125" style="3" customWidth="1"/>
    <col min="2820" max="2820" width="36.75" style="3" bestFit="1" customWidth="1"/>
    <col min="2821" max="2821" width="8.375" style="3" bestFit="1" customWidth="1"/>
    <col min="2822" max="2822" width="22.375" style="3" customWidth="1"/>
    <col min="2823" max="3072" width="9" style="3"/>
    <col min="3073" max="3073" width="8" style="3" customWidth="1"/>
    <col min="3074" max="3074" width="4.875" style="3" bestFit="1" customWidth="1"/>
    <col min="3075" max="3075" width="25.125" style="3" customWidth="1"/>
    <col min="3076" max="3076" width="36.75" style="3" bestFit="1" customWidth="1"/>
    <col min="3077" max="3077" width="8.375" style="3" bestFit="1" customWidth="1"/>
    <col min="3078" max="3078" width="22.375" style="3" customWidth="1"/>
    <col min="3079" max="3328" width="9" style="3"/>
    <col min="3329" max="3329" width="8" style="3" customWidth="1"/>
    <col min="3330" max="3330" width="4.875" style="3" bestFit="1" customWidth="1"/>
    <col min="3331" max="3331" width="25.125" style="3" customWidth="1"/>
    <col min="3332" max="3332" width="36.75" style="3" bestFit="1" customWidth="1"/>
    <col min="3333" max="3333" width="8.375" style="3" bestFit="1" customWidth="1"/>
    <col min="3334" max="3334" width="22.375" style="3" customWidth="1"/>
    <col min="3335" max="3584" width="9" style="3"/>
    <col min="3585" max="3585" width="8" style="3" customWidth="1"/>
    <col min="3586" max="3586" width="4.875" style="3" bestFit="1" customWidth="1"/>
    <col min="3587" max="3587" width="25.125" style="3" customWidth="1"/>
    <col min="3588" max="3588" width="36.75" style="3" bestFit="1" customWidth="1"/>
    <col min="3589" max="3589" width="8.375" style="3" bestFit="1" customWidth="1"/>
    <col min="3590" max="3590" width="22.375" style="3" customWidth="1"/>
    <col min="3591" max="3840" width="9" style="3"/>
    <col min="3841" max="3841" width="8" style="3" customWidth="1"/>
    <col min="3842" max="3842" width="4.875" style="3" bestFit="1" customWidth="1"/>
    <col min="3843" max="3843" width="25.125" style="3" customWidth="1"/>
    <col min="3844" max="3844" width="36.75" style="3" bestFit="1" customWidth="1"/>
    <col min="3845" max="3845" width="8.375" style="3" bestFit="1" customWidth="1"/>
    <col min="3846" max="3846" width="22.375" style="3" customWidth="1"/>
    <col min="3847" max="4096" width="9" style="3"/>
    <col min="4097" max="4097" width="8" style="3" customWidth="1"/>
    <col min="4098" max="4098" width="4.875" style="3" bestFit="1" customWidth="1"/>
    <col min="4099" max="4099" width="25.125" style="3" customWidth="1"/>
    <col min="4100" max="4100" width="36.75" style="3" bestFit="1" customWidth="1"/>
    <col min="4101" max="4101" width="8.375" style="3" bestFit="1" customWidth="1"/>
    <col min="4102" max="4102" width="22.375" style="3" customWidth="1"/>
    <col min="4103" max="4352" width="9" style="3"/>
    <col min="4353" max="4353" width="8" style="3" customWidth="1"/>
    <col min="4354" max="4354" width="4.875" style="3" bestFit="1" customWidth="1"/>
    <col min="4355" max="4355" width="25.125" style="3" customWidth="1"/>
    <col min="4356" max="4356" width="36.75" style="3" bestFit="1" customWidth="1"/>
    <col min="4357" max="4357" width="8.375" style="3" bestFit="1" customWidth="1"/>
    <col min="4358" max="4358" width="22.375" style="3" customWidth="1"/>
    <col min="4359" max="4608" width="9" style="3"/>
    <col min="4609" max="4609" width="8" style="3" customWidth="1"/>
    <col min="4610" max="4610" width="4.875" style="3" bestFit="1" customWidth="1"/>
    <col min="4611" max="4611" width="25.125" style="3" customWidth="1"/>
    <col min="4612" max="4612" width="36.75" style="3" bestFit="1" customWidth="1"/>
    <col min="4613" max="4613" width="8.375" style="3" bestFit="1" customWidth="1"/>
    <col min="4614" max="4614" width="22.375" style="3" customWidth="1"/>
    <col min="4615" max="4864" width="9" style="3"/>
    <col min="4865" max="4865" width="8" style="3" customWidth="1"/>
    <col min="4866" max="4866" width="4.875" style="3" bestFit="1" customWidth="1"/>
    <col min="4867" max="4867" width="25.125" style="3" customWidth="1"/>
    <col min="4868" max="4868" width="36.75" style="3" bestFit="1" customWidth="1"/>
    <col min="4869" max="4869" width="8.375" style="3" bestFit="1" customWidth="1"/>
    <col min="4870" max="4870" width="22.375" style="3" customWidth="1"/>
    <col min="4871" max="5120" width="9" style="3"/>
    <col min="5121" max="5121" width="8" style="3" customWidth="1"/>
    <col min="5122" max="5122" width="4.875" style="3" bestFit="1" customWidth="1"/>
    <col min="5123" max="5123" width="25.125" style="3" customWidth="1"/>
    <col min="5124" max="5124" width="36.75" style="3" bestFit="1" customWidth="1"/>
    <col min="5125" max="5125" width="8.375" style="3" bestFit="1" customWidth="1"/>
    <col min="5126" max="5126" width="22.375" style="3" customWidth="1"/>
    <col min="5127" max="5376" width="9" style="3"/>
    <col min="5377" max="5377" width="8" style="3" customWidth="1"/>
    <col min="5378" max="5378" width="4.875" style="3" bestFit="1" customWidth="1"/>
    <col min="5379" max="5379" width="25.125" style="3" customWidth="1"/>
    <col min="5380" max="5380" width="36.75" style="3" bestFit="1" customWidth="1"/>
    <col min="5381" max="5381" width="8.375" style="3" bestFit="1" customWidth="1"/>
    <col min="5382" max="5382" width="22.375" style="3" customWidth="1"/>
    <col min="5383" max="5632" width="9" style="3"/>
    <col min="5633" max="5633" width="8" style="3" customWidth="1"/>
    <col min="5634" max="5634" width="4.875" style="3" bestFit="1" customWidth="1"/>
    <col min="5635" max="5635" width="25.125" style="3" customWidth="1"/>
    <col min="5636" max="5636" width="36.75" style="3" bestFit="1" customWidth="1"/>
    <col min="5637" max="5637" width="8.375" style="3" bestFit="1" customWidth="1"/>
    <col min="5638" max="5638" width="22.375" style="3" customWidth="1"/>
    <col min="5639" max="5888" width="9" style="3"/>
    <col min="5889" max="5889" width="8" style="3" customWidth="1"/>
    <col min="5890" max="5890" width="4.875" style="3" bestFit="1" customWidth="1"/>
    <col min="5891" max="5891" width="25.125" style="3" customWidth="1"/>
    <col min="5892" max="5892" width="36.75" style="3" bestFit="1" customWidth="1"/>
    <col min="5893" max="5893" width="8.375" style="3" bestFit="1" customWidth="1"/>
    <col min="5894" max="5894" width="22.375" style="3" customWidth="1"/>
    <col min="5895" max="6144" width="9" style="3"/>
    <col min="6145" max="6145" width="8" style="3" customWidth="1"/>
    <col min="6146" max="6146" width="4.875" style="3" bestFit="1" customWidth="1"/>
    <col min="6147" max="6147" width="25.125" style="3" customWidth="1"/>
    <col min="6148" max="6148" width="36.75" style="3" bestFit="1" customWidth="1"/>
    <col min="6149" max="6149" width="8.375" style="3" bestFit="1" customWidth="1"/>
    <col min="6150" max="6150" width="22.375" style="3" customWidth="1"/>
    <col min="6151" max="6400" width="9" style="3"/>
    <col min="6401" max="6401" width="8" style="3" customWidth="1"/>
    <col min="6402" max="6402" width="4.875" style="3" bestFit="1" customWidth="1"/>
    <col min="6403" max="6403" width="25.125" style="3" customWidth="1"/>
    <col min="6404" max="6404" width="36.75" style="3" bestFit="1" customWidth="1"/>
    <col min="6405" max="6405" width="8.375" style="3" bestFit="1" customWidth="1"/>
    <col min="6406" max="6406" width="22.375" style="3" customWidth="1"/>
    <col min="6407" max="6656" width="9" style="3"/>
    <col min="6657" max="6657" width="8" style="3" customWidth="1"/>
    <col min="6658" max="6658" width="4.875" style="3" bestFit="1" customWidth="1"/>
    <col min="6659" max="6659" width="25.125" style="3" customWidth="1"/>
    <col min="6660" max="6660" width="36.75" style="3" bestFit="1" customWidth="1"/>
    <col min="6661" max="6661" width="8.375" style="3" bestFit="1" customWidth="1"/>
    <col min="6662" max="6662" width="22.375" style="3" customWidth="1"/>
    <col min="6663" max="6912" width="9" style="3"/>
    <col min="6913" max="6913" width="8" style="3" customWidth="1"/>
    <col min="6914" max="6914" width="4.875" style="3" bestFit="1" customWidth="1"/>
    <col min="6915" max="6915" width="25.125" style="3" customWidth="1"/>
    <col min="6916" max="6916" width="36.75" style="3" bestFit="1" customWidth="1"/>
    <col min="6917" max="6917" width="8.375" style="3" bestFit="1" customWidth="1"/>
    <col min="6918" max="6918" width="22.375" style="3" customWidth="1"/>
    <col min="6919" max="7168" width="9" style="3"/>
    <col min="7169" max="7169" width="8" style="3" customWidth="1"/>
    <col min="7170" max="7170" width="4.875" style="3" bestFit="1" customWidth="1"/>
    <col min="7171" max="7171" width="25.125" style="3" customWidth="1"/>
    <col min="7172" max="7172" width="36.75" style="3" bestFit="1" customWidth="1"/>
    <col min="7173" max="7173" width="8.375" style="3" bestFit="1" customWidth="1"/>
    <col min="7174" max="7174" width="22.375" style="3" customWidth="1"/>
    <col min="7175" max="7424" width="9" style="3"/>
    <col min="7425" max="7425" width="8" style="3" customWidth="1"/>
    <col min="7426" max="7426" width="4.875" style="3" bestFit="1" customWidth="1"/>
    <col min="7427" max="7427" width="25.125" style="3" customWidth="1"/>
    <col min="7428" max="7428" width="36.75" style="3" bestFit="1" customWidth="1"/>
    <col min="7429" max="7429" width="8.375" style="3" bestFit="1" customWidth="1"/>
    <col min="7430" max="7430" width="22.375" style="3" customWidth="1"/>
    <col min="7431" max="7680" width="9" style="3"/>
    <col min="7681" max="7681" width="8" style="3" customWidth="1"/>
    <col min="7682" max="7682" width="4.875" style="3" bestFit="1" customWidth="1"/>
    <col min="7683" max="7683" width="25.125" style="3" customWidth="1"/>
    <col min="7684" max="7684" width="36.75" style="3" bestFit="1" customWidth="1"/>
    <col min="7685" max="7685" width="8.375" style="3" bestFit="1" customWidth="1"/>
    <col min="7686" max="7686" width="22.375" style="3" customWidth="1"/>
    <col min="7687" max="7936" width="9" style="3"/>
    <col min="7937" max="7937" width="8" style="3" customWidth="1"/>
    <col min="7938" max="7938" width="4.875" style="3" bestFit="1" customWidth="1"/>
    <col min="7939" max="7939" width="25.125" style="3" customWidth="1"/>
    <col min="7940" max="7940" width="36.75" style="3" bestFit="1" customWidth="1"/>
    <col min="7941" max="7941" width="8.375" style="3" bestFit="1" customWidth="1"/>
    <col min="7942" max="7942" width="22.375" style="3" customWidth="1"/>
    <col min="7943" max="8192" width="9" style="3"/>
    <col min="8193" max="8193" width="8" style="3" customWidth="1"/>
    <col min="8194" max="8194" width="4.875" style="3" bestFit="1" customWidth="1"/>
    <col min="8195" max="8195" width="25.125" style="3" customWidth="1"/>
    <col min="8196" max="8196" width="36.75" style="3" bestFit="1" customWidth="1"/>
    <col min="8197" max="8197" width="8.375" style="3" bestFit="1" customWidth="1"/>
    <col min="8198" max="8198" width="22.375" style="3" customWidth="1"/>
    <col min="8199" max="8448" width="9" style="3"/>
    <col min="8449" max="8449" width="8" style="3" customWidth="1"/>
    <col min="8450" max="8450" width="4.875" style="3" bestFit="1" customWidth="1"/>
    <col min="8451" max="8451" width="25.125" style="3" customWidth="1"/>
    <col min="8452" max="8452" width="36.75" style="3" bestFit="1" customWidth="1"/>
    <col min="8453" max="8453" width="8.375" style="3" bestFit="1" customWidth="1"/>
    <col min="8454" max="8454" width="22.375" style="3" customWidth="1"/>
    <col min="8455" max="8704" width="9" style="3"/>
    <col min="8705" max="8705" width="8" style="3" customWidth="1"/>
    <col min="8706" max="8706" width="4.875" style="3" bestFit="1" customWidth="1"/>
    <col min="8707" max="8707" width="25.125" style="3" customWidth="1"/>
    <col min="8708" max="8708" width="36.75" style="3" bestFit="1" customWidth="1"/>
    <col min="8709" max="8709" width="8.375" style="3" bestFit="1" customWidth="1"/>
    <col min="8710" max="8710" width="22.375" style="3" customWidth="1"/>
    <col min="8711" max="8960" width="9" style="3"/>
    <col min="8961" max="8961" width="8" style="3" customWidth="1"/>
    <col min="8962" max="8962" width="4.875" style="3" bestFit="1" customWidth="1"/>
    <col min="8963" max="8963" width="25.125" style="3" customWidth="1"/>
    <col min="8964" max="8964" width="36.75" style="3" bestFit="1" customWidth="1"/>
    <col min="8965" max="8965" width="8.375" style="3" bestFit="1" customWidth="1"/>
    <col min="8966" max="8966" width="22.375" style="3" customWidth="1"/>
    <col min="8967" max="9216" width="9" style="3"/>
    <col min="9217" max="9217" width="8" style="3" customWidth="1"/>
    <col min="9218" max="9218" width="4.875" style="3" bestFit="1" customWidth="1"/>
    <col min="9219" max="9219" width="25.125" style="3" customWidth="1"/>
    <col min="9220" max="9220" width="36.75" style="3" bestFit="1" customWidth="1"/>
    <col min="9221" max="9221" width="8.375" style="3" bestFit="1" customWidth="1"/>
    <col min="9222" max="9222" width="22.375" style="3" customWidth="1"/>
    <col min="9223" max="9472" width="9" style="3"/>
    <col min="9473" max="9473" width="8" style="3" customWidth="1"/>
    <col min="9474" max="9474" width="4.875" style="3" bestFit="1" customWidth="1"/>
    <col min="9475" max="9475" width="25.125" style="3" customWidth="1"/>
    <col min="9476" max="9476" width="36.75" style="3" bestFit="1" customWidth="1"/>
    <col min="9477" max="9477" width="8.375" style="3" bestFit="1" customWidth="1"/>
    <col min="9478" max="9478" width="22.375" style="3" customWidth="1"/>
    <col min="9479" max="9728" width="9" style="3"/>
    <col min="9729" max="9729" width="8" style="3" customWidth="1"/>
    <col min="9730" max="9730" width="4.875" style="3" bestFit="1" customWidth="1"/>
    <col min="9731" max="9731" width="25.125" style="3" customWidth="1"/>
    <col min="9732" max="9732" width="36.75" style="3" bestFit="1" customWidth="1"/>
    <col min="9733" max="9733" width="8.375" style="3" bestFit="1" customWidth="1"/>
    <col min="9734" max="9734" width="22.375" style="3" customWidth="1"/>
    <col min="9735" max="9984" width="9" style="3"/>
    <col min="9985" max="9985" width="8" style="3" customWidth="1"/>
    <col min="9986" max="9986" width="4.875" style="3" bestFit="1" customWidth="1"/>
    <col min="9987" max="9987" width="25.125" style="3" customWidth="1"/>
    <col min="9988" max="9988" width="36.75" style="3" bestFit="1" customWidth="1"/>
    <col min="9989" max="9989" width="8.375" style="3" bestFit="1" customWidth="1"/>
    <col min="9990" max="9990" width="22.375" style="3" customWidth="1"/>
    <col min="9991" max="10240" width="9" style="3"/>
    <col min="10241" max="10241" width="8" style="3" customWidth="1"/>
    <col min="10242" max="10242" width="4.875" style="3" bestFit="1" customWidth="1"/>
    <col min="10243" max="10243" width="25.125" style="3" customWidth="1"/>
    <col min="10244" max="10244" width="36.75" style="3" bestFit="1" customWidth="1"/>
    <col min="10245" max="10245" width="8.375" style="3" bestFit="1" customWidth="1"/>
    <col min="10246" max="10246" width="22.375" style="3" customWidth="1"/>
    <col min="10247" max="10496" width="9" style="3"/>
    <col min="10497" max="10497" width="8" style="3" customWidth="1"/>
    <col min="10498" max="10498" width="4.875" style="3" bestFit="1" customWidth="1"/>
    <col min="10499" max="10499" width="25.125" style="3" customWidth="1"/>
    <col min="10500" max="10500" width="36.75" style="3" bestFit="1" customWidth="1"/>
    <col min="10501" max="10501" width="8.375" style="3" bestFit="1" customWidth="1"/>
    <col min="10502" max="10502" width="22.375" style="3" customWidth="1"/>
    <col min="10503" max="10752" width="9" style="3"/>
    <col min="10753" max="10753" width="8" style="3" customWidth="1"/>
    <col min="10754" max="10754" width="4.875" style="3" bestFit="1" customWidth="1"/>
    <col min="10755" max="10755" width="25.125" style="3" customWidth="1"/>
    <col min="10756" max="10756" width="36.75" style="3" bestFit="1" customWidth="1"/>
    <col min="10757" max="10757" width="8.375" style="3" bestFit="1" customWidth="1"/>
    <col min="10758" max="10758" width="22.375" style="3" customWidth="1"/>
    <col min="10759" max="11008" width="9" style="3"/>
    <col min="11009" max="11009" width="8" style="3" customWidth="1"/>
    <col min="11010" max="11010" width="4.875" style="3" bestFit="1" customWidth="1"/>
    <col min="11011" max="11011" width="25.125" style="3" customWidth="1"/>
    <col min="11012" max="11012" width="36.75" style="3" bestFit="1" customWidth="1"/>
    <col min="11013" max="11013" width="8.375" style="3" bestFit="1" customWidth="1"/>
    <col min="11014" max="11014" width="22.375" style="3" customWidth="1"/>
    <col min="11015" max="11264" width="9" style="3"/>
    <col min="11265" max="11265" width="8" style="3" customWidth="1"/>
    <col min="11266" max="11266" width="4.875" style="3" bestFit="1" customWidth="1"/>
    <col min="11267" max="11267" width="25.125" style="3" customWidth="1"/>
    <col min="11268" max="11268" width="36.75" style="3" bestFit="1" customWidth="1"/>
    <col min="11269" max="11269" width="8.375" style="3" bestFit="1" customWidth="1"/>
    <col min="11270" max="11270" width="22.375" style="3" customWidth="1"/>
    <col min="11271" max="11520" width="9" style="3"/>
    <col min="11521" max="11521" width="8" style="3" customWidth="1"/>
    <col min="11522" max="11522" width="4.875" style="3" bestFit="1" customWidth="1"/>
    <col min="11523" max="11523" width="25.125" style="3" customWidth="1"/>
    <col min="11524" max="11524" width="36.75" style="3" bestFit="1" customWidth="1"/>
    <col min="11525" max="11525" width="8.375" style="3" bestFit="1" customWidth="1"/>
    <col min="11526" max="11526" width="22.375" style="3" customWidth="1"/>
    <col min="11527" max="11776" width="9" style="3"/>
    <col min="11777" max="11777" width="8" style="3" customWidth="1"/>
    <col min="11778" max="11778" width="4.875" style="3" bestFit="1" customWidth="1"/>
    <col min="11779" max="11779" width="25.125" style="3" customWidth="1"/>
    <col min="11780" max="11780" width="36.75" style="3" bestFit="1" customWidth="1"/>
    <col min="11781" max="11781" width="8.375" style="3" bestFit="1" customWidth="1"/>
    <col min="11782" max="11782" width="22.375" style="3" customWidth="1"/>
    <col min="11783" max="12032" width="9" style="3"/>
    <col min="12033" max="12033" width="8" style="3" customWidth="1"/>
    <col min="12034" max="12034" width="4.875" style="3" bestFit="1" customWidth="1"/>
    <col min="12035" max="12035" width="25.125" style="3" customWidth="1"/>
    <col min="12036" max="12036" width="36.75" style="3" bestFit="1" customWidth="1"/>
    <col min="12037" max="12037" width="8.375" style="3" bestFit="1" customWidth="1"/>
    <col min="12038" max="12038" width="22.375" style="3" customWidth="1"/>
    <col min="12039" max="12288" width="9" style="3"/>
    <col min="12289" max="12289" width="8" style="3" customWidth="1"/>
    <col min="12290" max="12290" width="4.875" style="3" bestFit="1" customWidth="1"/>
    <col min="12291" max="12291" width="25.125" style="3" customWidth="1"/>
    <col min="12292" max="12292" width="36.75" style="3" bestFit="1" customWidth="1"/>
    <col min="12293" max="12293" width="8.375" style="3" bestFit="1" customWidth="1"/>
    <col min="12294" max="12294" width="22.375" style="3" customWidth="1"/>
    <col min="12295" max="12544" width="9" style="3"/>
    <col min="12545" max="12545" width="8" style="3" customWidth="1"/>
    <col min="12546" max="12546" width="4.875" style="3" bestFit="1" customWidth="1"/>
    <col min="12547" max="12547" width="25.125" style="3" customWidth="1"/>
    <col min="12548" max="12548" width="36.75" style="3" bestFit="1" customWidth="1"/>
    <col min="12549" max="12549" width="8.375" style="3" bestFit="1" customWidth="1"/>
    <col min="12550" max="12550" width="22.375" style="3" customWidth="1"/>
    <col min="12551" max="12800" width="9" style="3"/>
    <col min="12801" max="12801" width="8" style="3" customWidth="1"/>
    <col min="12802" max="12802" width="4.875" style="3" bestFit="1" customWidth="1"/>
    <col min="12803" max="12803" width="25.125" style="3" customWidth="1"/>
    <col min="12804" max="12804" width="36.75" style="3" bestFit="1" customWidth="1"/>
    <col min="12805" max="12805" width="8.375" style="3" bestFit="1" customWidth="1"/>
    <col min="12806" max="12806" width="22.375" style="3" customWidth="1"/>
    <col min="12807" max="13056" width="9" style="3"/>
    <col min="13057" max="13057" width="8" style="3" customWidth="1"/>
    <col min="13058" max="13058" width="4.875" style="3" bestFit="1" customWidth="1"/>
    <col min="13059" max="13059" width="25.125" style="3" customWidth="1"/>
    <col min="13060" max="13060" width="36.75" style="3" bestFit="1" customWidth="1"/>
    <col min="13061" max="13061" width="8.375" style="3" bestFit="1" customWidth="1"/>
    <col min="13062" max="13062" width="22.375" style="3" customWidth="1"/>
    <col min="13063" max="13312" width="9" style="3"/>
    <col min="13313" max="13313" width="8" style="3" customWidth="1"/>
    <col min="13314" max="13314" width="4.875" style="3" bestFit="1" customWidth="1"/>
    <col min="13315" max="13315" width="25.125" style="3" customWidth="1"/>
    <col min="13316" max="13316" width="36.75" style="3" bestFit="1" customWidth="1"/>
    <col min="13317" max="13317" width="8.375" style="3" bestFit="1" customWidth="1"/>
    <col min="13318" max="13318" width="22.375" style="3" customWidth="1"/>
    <col min="13319" max="13568" width="9" style="3"/>
    <col min="13569" max="13569" width="8" style="3" customWidth="1"/>
    <col min="13570" max="13570" width="4.875" style="3" bestFit="1" customWidth="1"/>
    <col min="13571" max="13571" width="25.125" style="3" customWidth="1"/>
    <col min="13572" max="13572" width="36.75" style="3" bestFit="1" customWidth="1"/>
    <col min="13573" max="13573" width="8.375" style="3" bestFit="1" customWidth="1"/>
    <col min="13574" max="13574" width="22.375" style="3" customWidth="1"/>
    <col min="13575" max="13824" width="9" style="3"/>
    <col min="13825" max="13825" width="8" style="3" customWidth="1"/>
    <col min="13826" max="13826" width="4.875" style="3" bestFit="1" customWidth="1"/>
    <col min="13827" max="13827" width="25.125" style="3" customWidth="1"/>
    <col min="13828" max="13828" width="36.75" style="3" bestFit="1" customWidth="1"/>
    <col min="13829" max="13829" width="8.375" style="3" bestFit="1" customWidth="1"/>
    <col min="13830" max="13830" width="22.375" style="3" customWidth="1"/>
    <col min="13831" max="14080" width="9" style="3"/>
    <col min="14081" max="14081" width="8" style="3" customWidth="1"/>
    <col min="14082" max="14082" width="4.875" style="3" bestFit="1" customWidth="1"/>
    <col min="14083" max="14083" width="25.125" style="3" customWidth="1"/>
    <col min="14084" max="14084" width="36.75" style="3" bestFit="1" customWidth="1"/>
    <col min="14085" max="14085" width="8.375" style="3" bestFit="1" customWidth="1"/>
    <col min="14086" max="14086" width="22.375" style="3" customWidth="1"/>
    <col min="14087" max="14336" width="9" style="3"/>
    <col min="14337" max="14337" width="8" style="3" customWidth="1"/>
    <col min="14338" max="14338" width="4.875" style="3" bestFit="1" customWidth="1"/>
    <col min="14339" max="14339" width="25.125" style="3" customWidth="1"/>
    <col min="14340" max="14340" width="36.75" style="3" bestFit="1" customWidth="1"/>
    <col min="14341" max="14341" width="8.375" style="3" bestFit="1" customWidth="1"/>
    <col min="14342" max="14342" width="22.375" style="3" customWidth="1"/>
    <col min="14343" max="14592" width="9" style="3"/>
    <col min="14593" max="14593" width="8" style="3" customWidth="1"/>
    <col min="14594" max="14594" width="4.875" style="3" bestFit="1" customWidth="1"/>
    <col min="14595" max="14595" width="25.125" style="3" customWidth="1"/>
    <col min="14596" max="14596" width="36.75" style="3" bestFit="1" customWidth="1"/>
    <col min="14597" max="14597" width="8.375" style="3" bestFit="1" customWidth="1"/>
    <col min="14598" max="14598" width="22.375" style="3" customWidth="1"/>
    <col min="14599" max="14848" width="9" style="3"/>
    <col min="14849" max="14849" width="8" style="3" customWidth="1"/>
    <col min="14850" max="14850" width="4.875" style="3" bestFit="1" customWidth="1"/>
    <col min="14851" max="14851" width="25.125" style="3" customWidth="1"/>
    <col min="14852" max="14852" width="36.75" style="3" bestFit="1" customWidth="1"/>
    <col min="14853" max="14853" width="8.375" style="3" bestFit="1" customWidth="1"/>
    <col min="14854" max="14854" width="22.375" style="3" customWidth="1"/>
    <col min="14855" max="15104" width="9" style="3"/>
    <col min="15105" max="15105" width="8" style="3" customWidth="1"/>
    <col min="15106" max="15106" width="4.875" style="3" bestFit="1" customWidth="1"/>
    <col min="15107" max="15107" width="25.125" style="3" customWidth="1"/>
    <col min="15108" max="15108" width="36.75" style="3" bestFit="1" customWidth="1"/>
    <col min="15109" max="15109" width="8.375" style="3" bestFit="1" customWidth="1"/>
    <col min="15110" max="15110" width="22.375" style="3" customWidth="1"/>
    <col min="15111" max="15360" width="9" style="3"/>
    <col min="15361" max="15361" width="8" style="3" customWidth="1"/>
    <col min="15362" max="15362" width="4.875" style="3" bestFit="1" customWidth="1"/>
    <col min="15363" max="15363" width="25.125" style="3" customWidth="1"/>
    <col min="15364" max="15364" width="36.75" style="3" bestFit="1" customWidth="1"/>
    <col min="15365" max="15365" width="8.375" style="3" bestFit="1" customWidth="1"/>
    <col min="15366" max="15366" width="22.375" style="3" customWidth="1"/>
    <col min="15367" max="15616" width="9" style="3"/>
    <col min="15617" max="15617" width="8" style="3" customWidth="1"/>
    <col min="15618" max="15618" width="4.875" style="3" bestFit="1" customWidth="1"/>
    <col min="15619" max="15619" width="25.125" style="3" customWidth="1"/>
    <col min="15620" max="15620" width="36.75" style="3" bestFit="1" customWidth="1"/>
    <col min="15621" max="15621" width="8.375" style="3" bestFit="1" customWidth="1"/>
    <col min="15622" max="15622" width="22.375" style="3" customWidth="1"/>
    <col min="15623" max="15872" width="9" style="3"/>
    <col min="15873" max="15873" width="8" style="3" customWidth="1"/>
    <col min="15874" max="15874" width="4.875" style="3" bestFit="1" customWidth="1"/>
    <col min="15875" max="15875" width="25.125" style="3" customWidth="1"/>
    <col min="15876" max="15876" width="36.75" style="3" bestFit="1" customWidth="1"/>
    <col min="15877" max="15877" width="8.375" style="3" bestFit="1" customWidth="1"/>
    <col min="15878" max="15878" width="22.375" style="3" customWidth="1"/>
    <col min="15879" max="16128" width="9" style="3"/>
    <col min="16129" max="16129" width="8" style="3" customWidth="1"/>
    <col min="16130" max="16130" width="4.875" style="3" bestFit="1" customWidth="1"/>
    <col min="16131" max="16131" width="25.125" style="3" customWidth="1"/>
    <col min="16132" max="16132" width="36.75" style="3" bestFit="1" customWidth="1"/>
    <col min="16133" max="16133" width="8.375" style="3" bestFit="1" customWidth="1"/>
    <col min="16134" max="16134" width="22.375" style="3" customWidth="1"/>
    <col min="16135" max="16384" width="9" style="3"/>
  </cols>
  <sheetData>
    <row r="2" spans="1:6">
      <c r="D2" s="11"/>
      <c r="F2" s="11" t="s">
        <v>7955</v>
      </c>
    </row>
    <row r="3" spans="1:6">
      <c r="A3" s="297" t="s">
        <v>7956</v>
      </c>
    </row>
    <row r="5" spans="1:6">
      <c r="B5" s="170" t="s">
        <v>497</v>
      </c>
      <c r="C5" s="170" t="s">
        <v>498</v>
      </c>
      <c r="D5" s="170" t="s">
        <v>499</v>
      </c>
      <c r="E5" s="170" t="s">
        <v>500</v>
      </c>
      <c r="F5" s="170" t="s">
        <v>501</v>
      </c>
    </row>
    <row r="6" spans="1:6" ht="20.100000000000001" customHeight="1">
      <c r="B6" s="17">
        <v>1</v>
      </c>
      <c r="C6" s="483" t="s">
        <v>7957</v>
      </c>
      <c r="D6" s="483" t="s">
        <v>7958</v>
      </c>
      <c r="E6" s="2296">
        <v>1</v>
      </c>
      <c r="F6" s="54"/>
    </row>
  </sheetData>
  <phoneticPr fontId="3"/>
  <pageMargins left="0.7" right="0.7" top="0.75" bottom="0.75" header="0.3" footer="0.3"/>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82B67-1D4A-44DC-AB43-C72DF6F4E23A}">
  <dimension ref="B2:Q18"/>
  <sheetViews>
    <sheetView zoomScale="85" zoomScaleNormal="85" workbookViewId="0">
      <pane xSplit="10" ySplit="8" topLeftCell="L12" activePane="bottomRight" state="frozen"/>
      <selection pane="topRight" activeCell="K1" sqref="K1"/>
      <selection pane="bottomLeft" activeCell="A9" sqref="A9"/>
      <selection pane="bottomRight" activeCell="B2" sqref="B2:E6"/>
    </sheetView>
  </sheetViews>
  <sheetFormatPr defaultColWidth="12.75" defaultRowHeight="13.5"/>
  <cols>
    <col min="1" max="1" width="3.75" style="989" customWidth="1"/>
    <col min="2" max="2" width="18.75" style="991" bestFit="1" customWidth="1"/>
    <col min="3" max="4" width="9.625" style="989" bestFit="1" customWidth="1"/>
    <col min="5" max="5" width="46.5" style="991" customWidth="1"/>
    <col min="6" max="6" width="5.75" style="989" bestFit="1" customWidth="1"/>
    <col min="7" max="7" width="13.125" style="989" customWidth="1"/>
    <col min="8" max="8" width="13.125" style="989" bestFit="1" customWidth="1"/>
    <col min="9" max="9" width="9" style="992" bestFit="1" customWidth="1"/>
    <col min="10" max="10" width="34.25" style="991" customWidth="1"/>
    <col min="11" max="11" width="16.125" style="991" customWidth="1"/>
    <col min="12" max="12" width="19.125" style="991" bestFit="1" customWidth="1"/>
    <col min="13" max="13" width="16.75" style="991" customWidth="1"/>
    <col min="14" max="14" width="5.375" style="989" bestFit="1" customWidth="1"/>
    <col min="15" max="15" width="18.875" style="992" customWidth="1"/>
    <col min="16" max="16" width="20.5" style="993" customWidth="1"/>
    <col min="17" max="17" width="22.375" style="994" customWidth="1"/>
    <col min="18" max="18" width="14.75" style="989" customWidth="1"/>
    <col min="19" max="256" width="12.75" style="989"/>
    <col min="257" max="257" width="3.75" style="989" customWidth="1"/>
    <col min="258" max="258" width="18.75" style="989" bestFit="1" customWidth="1"/>
    <col min="259" max="260" width="9.625" style="989" bestFit="1" customWidth="1"/>
    <col min="261" max="261" width="46.5" style="989" customWidth="1"/>
    <col min="262" max="262" width="5.75" style="989" bestFit="1" customWidth="1"/>
    <col min="263" max="263" width="13.125" style="989" customWidth="1"/>
    <col min="264" max="264" width="13.125" style="989" bestFit="1" customWidth="1"/>
    <col min="265" max="265" width="9" style="989" bestFit="1" customWidth="1"/>
    <col min="266" max="266" width="34.25" style="989" customWidth="1"/>
    <col min="267" max="267" width="16.125" style="989" customWidth="1"/>
    <col min="268" max="268" width="19.125" style="989" bestFit="1" customWidth="1"/>
    <col min="269" max="269" width="16.75" style="989" customWidth="1"/>
    <col min="270" max="270" width="5.375" style="989" bestFit="1" customWidth="1"/>
    <col min="271" max="271" width="18.875" style="989" customWidth="1"/>
    <col min="272" max="272" width="20.5" style="989" customWidth="1"/>
    <col min="273" max="273" width="22.375" style="989" customWidth="1"/>
    <col min="274" max="274" width="14.75" style="989" customWidth="1"/>
    <col min="275" max="512" width="12.75" style="989"/>
    <col min="513" max="513" width="3.75" style="989" customWidth="1"/>
    <col min="514" max="514" width="18.75" style="989" bestFit="1" customWidth="1"/>
    <col min="515" max="516" width="9.625" style="989" bestFit="1" customWidth="1"/>
    <col min="517" max="517" width="46.5" style="989" customWidth="1"/>
    <col min="518" max="518" width="5.75" style="989" bestFit="1" customWidth="1"/>
    <col min="519" max="519" width="13.125" style="989" customWidth="1"/>
    <col min="520" max="520" width="13.125" style="989" bestFit="1" customWidth="1"/>
    <col min="521" max="521" width="9" style="989" bestFit="1" customWidth="1"/>
    <col min="522" max="522" width="34.25" style="989" customWidth="1"/>
    <col min="523" max="523" width="16.125" style="989" customWidth="1"/>
    <col min="524" max="524" width="19.125" style="989" bestFit="1" customWidth="1"/>
    <col min="525" max="525" width="16.75" style="989" customWidth="1"/>
    <col min="526" max="526" width="5.375" style="989" bestFit="1" customWidth="1"/>
    <col min="527" max="527" width="18.875" style="989" customWidth="1"/>
    <col min="528" max="528" width="20.5" style="989" customWidth="1"/>
    <col min="529" max="529" width="22.375" style="989" customWidth="1"/>
    <col min="530" max="530" width="14.75" style="989" customWidth="1"/>
    <col min="531" max="768" width="12.75" style="989"/>
    <col min="769" max="769" width="3.75" style="989" customWidth="1"/>
    <col min="770" max="770" width="18.75" style="989" bestFit="1" customWidth="1"/>
    <col min="771" max="772" width="9.625" style="989" bestFit="1" customWidth="1"/>
    <col min="773" max="773" width="46.5" style="989" customWidth="1"/>
    <col min="774" max="774" width="5.75" style="989" bestFit="1" customWidth="1"/>
    <col min="775" max="775" width="13.125" style="989" customWidth="1"/>
    <col min="776" max="776" width="13.125" style="989" bestFit="1" customWidth="1"/>
    <col min="777" max="777" width="9" style="989" bestFit="1" customWidth="1"/>
    <col min="778" max="778" width="34.25" style="989" customWidth="1"/>
    <col min="779" max="779" width="16.125" style="989" customWidth="1"/>
    <col min="780" max="780" width="19.125" style="989" bestFit="1" customWidth="1"/>
    <col min="781" max="781" width="16.75" style="989" customWidth="1"/>
    <col min="782" max="782" width="5.375" style="989" bestFit="1" customWidth="1"/>
    <col min="783" max="783" width="18.875" style="989" customWidth="1"/>
    <col min="784" max="784" width="20.5" style="989" customWidth="1"/>
    <col min="785" max="785" width="22.375" style="989" customWidth="1"/>
    <col min="786" max="786" width="14.75" style="989" customWidth="1"/>
    <col min="787" max="1024" width="12.75" style="989"/>
    <col min="1025" max="1025" width="3.75" style="989" customWidth="1"/>
    <col min="1026" max="1026" width="18.75" style="989" bestFit="1" customWidth="1"/>
    <col min="1027" max="1028" width="9.625" style="989" bestFit="1" customWidth="1"/>
    <col min="1029" max="1029" width="46.5" style="989" customWidth="1"/>
    <col min="1030" max="1030" width="5.75" style="989" bestFit="1" customWidth="1"/>
    <col min="1031" max="1031" width="13.125" style="989" customWidth="1"/>
    <col min="1032" max="1032" width="13.125" style="989" bestFit="1" customWidth="1"/>
    <col min="1033" max="1033" width="9" style="989" bestFit="1" customWidth="1"/>
    <col min="1034" max="1034" width="34.25" style="989" customWidth="1"/>
    <col min="1035" max="1035" width="16.125" style="989" customWidth="1"/>
    <col min="1036" max="1036" width="19.125" style="989" bestFit="1" customWidth="1"/>
    <col min="1037" max="1037" width="16.75" style="989" customWidth="1"/>
    <col min="1038" max="1038" width="5.375" style="989" bestFit="1" customWidth="1"/>
    <col min="1039" max="1039" width="18.875" style="989" customWidth="1"/>
    <col min="1040" max="1040" width="20.5" style="989" customWidth="1"/>
    <col min="1041" max="1041" width="22.375" style="989" customWidth="1"/>
    <col min="1042" max="1042" width="14.75" style="989" customWidth="1"/>
    <col min="1043" max="1280" width="12.75" style="989"/>
    <col min="1281" max="1281" width="3.75" style="989" customWidth="1"/>
    <col min="1282" max="1282" width="18.75" style="989" bestFit="1" customWidth="1"/>
    <col min="1283" max="1284" width="9.625" style="989" bestFit="1" customWidth="1"/>
    <col min="1285" max="1285" width="46.5" style="989" customWidth="1"/>
    <col min="1286" max="1286" width="5.75" style="989" bestFit="1" customWidth="1"/>
    <col min="1287" max="1287" width="13.125" style="989" customWidth="1"/>
    <col min="1288" max="1288" width="13.125" style="989" bestFit="1" customWidth="1"/>
    <col min="1289" max="1289" width="9" style="989" bestFit="1" customWidth="1"/>
    <col min="1290" max="1290" width="34.25" style="989" customWidth="1"/>
    <col min="1291" max="1291" width="16.125" style="989" customWidth="1"/>
    <col min="1292" max="1292" width="19.125" style="989" bestFit="1" customWidth="1"/>
    <col min="1293" max="1293" width="16.75" style="989" customWidth="1"/>
    <col min="1294" max="1294" width="5.375" style="989" bestFit="1" customWidth="1"/>
    <col min="1295" max="1295" width="18.875" style="989" customWidth="1"/>
    <col min="1296" max="1296" width="20.5" style="989" customWidth="1"/>
    <col min="1297" max="1297" width="22.375" style="989" customWidth="1"/>
    <col min="1298" max="1298" width="14.75" style="989" customWidth="1"/>
    <col min="1299" max="1536" width="12.75" style="989"/>
    <col min="1537" max="1537" width="3.75" style="989" customWidth="1"/>
    <col min="1538" max="1538" width="18.75" style="989" bestFit="1" customWidth="1"/>
    <col min="1539" max="1540" width="9.625" style="989" bestFit="1" customWidth="1"/>
    <col min="1541" max="1541" width="46.5" style="989" customWidth="1"/>
    <col min="1542" max="1542" width="5.75" style="989" bestFit="1" customWidth="1"/>
    <col min="1543" max="1543" width="13.125" style="989" customWidth="1"/>
    <col min="1544" max="1544" width="13.125" style="989" bestFit="1" customWidth="1"/>
    <col min="1545" max="1545" width="9" style="989" bestFit="1" customWidth="1"/>
    <col min="1546" max="1546" width="34.25" style="989" customWidth="1"/>
    <col min="1547" max="1547" width="16.125" style="989" customWidth="1"/>
    <col min="1548" max="1548" width="19.125" style="989" bestFit="1" customWidth="1"/>
    <col min="1549" max="1549" width="16.75" style="989" customWidth="1"/>
    <col min="1550" max="1550" width="5.375" style="989" bestFit="1" customWidth="1"/>
    <col min="1551" max="1551" width="18.875" style="989" customWidth="1"/>
    <col min="1552" max="1552" width="20.5" style="989" customWidth="1"/>
    <col min="1553" max="1553" width="22.375" style="989" customWidth="1"/>
    <col min="1554" max="1554" width="14.75" style="989" customWidth="1"/>
    <col min="1555" max="1792" width="12.75" style="989"/>
    <col min="1793" max="1793" width="3.75" style="989" customWidth="1"/>
    <col min="1794" max="1794" width="18.75" style="989" bestFit="1" customWidth="1"/>
    <col min="1795" max="1796" width="9.625" style="989" bestFit="1" customWidth="1"/>
    <col min="1797" max="1797" width="46.5" style="989" customWidth="1"/>
    <col min="1798" max="1798" width="5.75" style="989" bestFit="1" customWidth="1"/>
    <col min="1799" max="1799" width="13.125" style="989" customWidth="1"/>
    <col min="1800" max="1800" width="13.125" style="989" bestFit="1" customWidth="1"/>
    <col min="1801" max="1801" width="9" style="989" bestFit="1" customWidth="1"/>
    <col min="1802" max="1802" width="34.25" style="989" customWidth="1"/>
    <col min="1803" max="1803" width="16.125" style="989" customWidth="1"/>
    <col min="1804" max="1804" width="19.125" style="989" bestFit="1" customWidth="1"/>
    <col min="1805" max="1805" width="16.75" style="989" customWidth="1"/>
    <col min="1806" max="1806" width="5.375" style="989" bestFit="1" customWidth="1"/>
    <col min="1807" max="1807" width="18.875" style="989" customWidth="1"/>
    <col min="1808" max="1808" width="20.5" style="989" customWidth="1"/>
    <col min="1809" max="1809" width="22.375" style="989" customWidth="1"/>
    <col min="1810" max="1810" width="14.75" style="989" customWidth="1"/>
    <col min="1811" max="2048" width="12.75" style="989"/>
    <col min="2049" max="2049" width="3.75" style="989" customWidth="1"/>
    <col min="2050" max="2050" width="18.75" style="989" bestFit="1" customWidth="1"/>
    <col min="2051" max="2052" width="9.625" style="989" bestFit="1" customWidth="1"/>
    <col min="2053" max="2053" width="46.5" style="989" customWidth="1"/>
    <col min="2054" max="2054" width="5.75" style="989" bestFit="1" customWidth="1"/>
    <col min="2055" max="2055" width="13.125" style="989" customWidth="1"/>
    <col min="2056" max="2056" width="13.125" style="989" bestFit="1" customWidth="1"/>
    <col min="2057" max="2057" width="9" style="989" bestFit="1" customWidth="1"/>
    <col min="2058" max="2058" width="34.25" style="989" customWidth="1"/>
    <col min="2059" max="2059" width="16.125" style="989" customWidth="1"/>
    <col min="2060" max="2060" width="19.125" style="989" bestFit="1" customWidth="1"/>
    <col min="2061" max="2061" width="16.75" style="989" customWidth="1"/>
    <col min="2062" max="2062" width="5.375" style="989" bestFit="1" customWidth="1"/>
    <col min="2063" max="2063" width="18.875" style="989" customWidth="1"/>
    <col min="2064" max="2064" width="20.5" style="989" customWidth="1"/>
    <col min="2065" max="2065" width="22.375" style="989" customWidth="1"/>
    <col min="2066" max="2066" width="14.75" style="989" customWidth="1"/>
    <col min="2067" max="2304" width="12.75" style="989"/>
    <col min="2305" max="2305" width="3.75" style="989" customWidth="1"/>
    <col min="2306" max="2306" width="18.75" style="989" bestFit="1" customWidth="1"/>
    <col min="2307" max="2308" width="9.625" style="989" bestFit="1" customWidth="1"/>
    <col min="2309" max="2309" width="46.5" style="989" customWidth="1"/>
    <col min="2310" max="2310" width="5.75" style="989" bestFit="1" customWidth="1"/>
    <col min="2311" max="2311" width="13.125" style="989" customWidth="1"/>
    <col min="2312" max="2312" width="13.125" style="989" bestFit="1" customWidth="1"/>
    <col min="2313" max="2313" width="9" style="989" bestFit="1" customWidth="1"/>
    <col min="2314" max="2314" width="34.25" style="989" customWidth="1"/>
    <col min="2315" max="2315" width="16.125" style="989" customWidth="1"/>
    <col min="2316" max="2316" width="19.125" style="989" bestFit="1" customWidth="1"/>
    <col min="2317" max="2317" width="16.75" style="989" customWidth="1"/>
    <col min="2318" max="2318" width="5.375" style="989" bestFit="1" customWidth="1"/>
    <col min="2319" max="2319" width="18.875" style="989" customWidth="1"/>
    <col min="2320" max="2320" width="20.5" style="989" customWidth="1"/>
    <col min="2321" max="2321" width="22.375" style="989" customWidth="1"/>
    <col min="2322" max="2322" width="14.75" style="989" customWidth="1"/>
    <col min="2323" max="2560" width="12.75" style="989"/>
    <col min="2561" max="2561" width="3.75" style="989" customWidth="1"/>
    <col min="2562" max="2562" width="18.75" style="989" bestFit="1" customWidth="1"/>
    <col min="2563" max="2564" width="9.625" style="989" bestFit="1" customWidth="1"/>
    <col min="2565" max="2565" width="46.5" style="989" customWidth="1"/>
    <col min="2566" max="2566" width="5.75" style="989" bestFit="1" customWidth="1"/>
    <col min="2567" max="2567" width="13.125" style="989" customWidth="1"/>
    <col min="2568" max="2568" width="13.125" style="989" bestFit="1" customWidth="1"/>
    <col min="2569" max="2569" width="9" style="989" bestFit="1" customWidth="1"/>
    <col min="2570" max="2570" width="34.25" style="989" customWidth="1"/>
    <col min="2571" max="2571" width="16.125" style="989" customWidth="1"/>
    <col min="2572" max="2572" width="19.125" style="989" bestFit="1" customWidth="1"/>
    <col min="2573" max="2573" width="16.75" style="989" customWidth="1"/>
    <col min="2574" max="2574" width="5.375" style="989" bestFit="1" customWidth="1"/>
    <col min="2575" max="2575" width="18.875" style="989" customWidth="1"/>
    <col min="2576" max="2576" width="20.5" style="989" customWidth="1"/>
    <col min="2577" max="2577" width="22.375" style="989" customWidth="1"/>
    <col min="2578" max="2578" width="14.75" style="989" customWidth="1"/>
    <col min="2579" max="2816" width="12.75" style="989"/>
    <col min="2817" max="2817" width="3.75" style="989" customWidth="1"/>
    <col min="2818" max="2818" width="18.75" style="989" bestFit="1" customWidth="1"/>
    <col min="2819" max="2820" width="9.625" style="989" bestFit="1" customWidth="1"/>
    <col min="2821" max="2821" width="46.5" style="989" customWidth="1"/>
    <col min="2822" max="2822" width="5.75" style="989" bestFit="1" customWidth="1"/>
    <col min="2823" max="2823" width="13.125" style="989" customWidth="1"/>
    <col min="2824" max="2824" width="13.125" style="989" bestFit="1" customWidth="1"/>
    <col min="2825" max="2825" width="9" style="989" bestFit="1" customWidth="1"/>
    <col min="2826" max="2826" width="34.25" style="989" customWidth="1"/>
    <col min="2827" max="2827" width="16.125" style="989" customWidth="1"/>
    <col min="2828" max="2828" width="19.125" style="989" bestFit="1" customWidth="1"/>
    <col min="2829" max="2829" width="16.75" style="989" customWidth="1"/>
    <col min="2830" max="2830" width="5.375" style="989" bestFit="1" customWidth="1"/>
    <col min="2831" max="2831" width="18.875" style="989" customWidth="1"/>
    <col min="2832" max="2832" width="20.5" style="989" customWidth="1"/>
    <col min="2833" max="2833" width="22.375" style="989" customWidth="1"/>
    <col min="2834" max="2834" width="14.75" style="989" customWidth="1"/>
    <col min="2835" max="3072" width="12.75" style="989"/>
    <col min="3073" max="3073" width="3.75" style="989" customWidth="1"/>
    <col min="3074" max="3074" width="18.75" style="989" bestFit="1" customWidth="1"/>
    <col min="3075" max="3076" width="9.625" style="989" bestFit="1" customWidth="1"/>
    <col min="3077" max="3077" width="46.5" style="989" customWidth="1"/>
    <col min="3078" max="3078" width="5.75" style="989" bestFit="1" customWidth="1"/>
    <col min="3079" max="3079" width="13.125" style="989" customWidth="1"/>
    <col min="3080" max="3080" width="13.125" style="989" bestFit="1" customWidth="1"/>
    <col min="3081" max="3081" width="9" style="989" bestFit="1" customWidth="1"/>
    <col min="3082" max="3082" width="34.25" style="989" customWidth="1"/>
    <col min="3083" max="3083" width="16.125" style="989" customWidth="1"/>
    <col min="3084" max="3084" width="19.125" style="989" bestFit="1" customWidth="1"/>
    <col min="3085" max="3085" width="16.75" style="989" customWidth="1"/>
    <col min="3086" max="3086" width="5.375" style="989" bestFit="1" customWidth="1"/>
    <col min="3087" max="3087" width="18.875" style="989" customWidth="1"/>
    <col min="3088" max="3088" width="20.5" style="989" customWidth="1"/>
    <col min="3089" max="3089" width="22.375" style="989" customWidth="1"/>
    <col min="3090" max="3090" width="14.75" style="989" customWidth="1"/>
    <col min="3091" max="3328" width="12.75" style="989"/>
    <col min="3329" max="3329" width="3.75" style="989" customWidth="1"/>
    <col min="3330" max="3330" width="18.75" style="989" bestFit="1" customWidth="1"/>
    <col min="3331" max="3332" width="9.625" style="989" bestFit="1" customWidth="1"/>
    <col min="3333" max="3333" width="46.5" style="989" customWidth="1"/>
    <col min="3334" max="3334" width="5.75" style="989" bestFit="1" customWidth="1"/>
    <col min="3335" max="3335" width="13.125" style="989" customWidth="1"/>
    <col min="3336" max="3336" width="13.125" style="989" bestFit="1" customWidth="1"/>
    <col min="3337" max="3337" width="9" style="989" bestFit="1" customWidth="1"/>
    <col min="3338" max="3338" width="34.25" style="989" customWidth="1"/>
    <col min="3339" max="3339" width="16.125" style="989" customWidth="1"/>
    <col min="3340" max="3340" width="19.125" style="989" bestFit="1" customWidth="1"/>
    <col min="3341" max="3341" width="16.75" style="989" customWidth="1"/>
    <col min="3342" max="3342" width="5.375" style="989" bestFit="1" customWidth="1"/>
    <col min="3343" max="3343" width="18.875" style="989" customWidth="1"/>
    <col min="3344" max="3344" width="20.5" style="989" customWidth="1"/>
    <col min="3345" max="3345" width="22.375" style="989" customWidth="1"/>
    <col min="3346" max="3346" width="14.75" style="989" customWidth="1"/>
    <col min="3347" max="3584" width="12.75" style="989"/>
    <col min="3585" max="3585" width="3.75" style="989" customWidth="1"/>
    <col min="3586" max="3586" width="18.75" style="989" bestFit="1" customWidth="1"/>
    <col min="3587" max="3588" width="9.625" style="989" bestFit="1" customWidth="1"/>
    <col min="3589" max="3589" width="46.5" style="989" customWidth="1"/>
    <col min="3590" max="3590" width="5.75" style="989" bestFit="1" customWidth="1"/>
    <col min="3591" max="3591" width="13.125" style="989" customWidth="1"/>
    <col min="3592" max="3592" width="13.125" style="989" bestFit="1" customWidth="1"/>
    <col min="3593" max="3593" width="9" style="989" bestFit="1" customWidth="1"/>
    <col min="3594" max="3594" width="34.25" style="989" customWidth="1"/>
    <col min="3595" max="3595" width="16.125" style="989" customWidth="1"/>
    <col min="3596" max="3596" width="19.125" style="989" bestFit="1" customWidth="1"/>
    <col min="3597" max="3597" width="16.75" style="989" customWidth="1"/>
    <col min="3598" max="3598" width="5.375" style="989" bestFit="1" customWidth="1"/>
    <col min="3599" max="3599" width="18.875" style="989" customWidth="1"/>
    <col min="3600" max="3600" width="20.5" style="989" customWidth="1"/>
    <col min="3601" max="3601" width="22.375" style="989" customWidth="1"/>
    <col min="3602" max="3602" width="14.75" style="989" customWidth="1"/>
    <col min="3603" max="3840" width="12.75" style="989"/>
    <col min="3841" max="3841" width="3.75" style="989" customWidth="1"/>
    <col min="3842" max="3842" width="18.75" style="989" bestFit="1" customWidth="1"/>
    <col min="3843" max="3844" width="9.625" style="989" bestFit="1" customWidth="1"/>
    <col min="3845" max="3845" width="46.5" style="989" customWidth="1"/>
    <col min="3846" max="3846" width="5.75" style="989" bestFit="1" customWidth="1"/>
    <col min="3847" max="3847" width="13.125" style="989" customWidth="1"/>
    <col min="3848" max="3848" width="13.125" style="989" bestFit="1" customWidth="1"/>
    <col min="3849" max="3849" width="9" style="989" bestFit="1" customWidth="1"/>
    <col min="3850" max="3850" width="34.25" style="989" customWidth="1"/>
    <col min="3851" max="3851" width="16.125" style="989" customWidth="1"/>
    <col min="3852" max="3852" width="19.125" style="989" bestFit="1" customWidth="1"/>
    <col min="3853" max="3853" width="16.75" style="989" customWidth="1"/>
    <col min="3854" max="3854" width="5.375" style="989" bestFit="1" customWidth="1"/>
    <col min="3855" max="3855" width="18.875" style="989" customWidth="1"/>
    <col min="3856" max="3856" width="20.5" style="989" customWidth="1"/>
    <col min="3857" max="3857" width="22.375" style="989" customWidth="1"/>
    <col min="3858" max="3858" width="14.75" style="989" customWidth="1"/>
    <col min="3859" max="4096" width="12.75" style="989"/>
    <col min="4097" max="4097" width="3.75" style="989" customWidth="1"/>
    <col min="4098" max="4098" width="18.75" style="989" bestFit="1" customWidth="1"/>
    <col min="4099" max="4100" width="9.625" style="989" bestFit="1" customWidth="1"/>
    <col min="4101" max="4101" width="46.5" style="989" customWidth="1"/>
    <col min="4102" max="4102" width="5.75" style="989" bestFit="1" customWidth="1"/>
    <col min="4103" max="4103" width="13.125" style="989" customWidth="1"/>
    <col min="4104" max="4104" width="13.125" style="989" bestFit="1" customWidth="1"/>
    <col min="4105" max="4105" width="9" style="989" bestFit="1" customWidth="1"/>
    <col min="4106" max="4106" width="34.25" style="989" customWidth="1"/>
    <col min="4107" max="4107" width="16.125" style="989" customWidth="1"/>
    <col min="4108" max="4108" width="19.125" style="989" bestFit="1" customWidth="1"/>
    <col min="4109" max="4109" width="16.75" style="989" customWidth="1"/>
    <col min="4110" max="4110" width="5.375" style="989" bestFit="1" customWidth="1"/>
    <col min="4111" max="4111" width="18.875" style="989" customWidth="1"/>
    <col min="4112" max="4112" width="20.5" style="989" customWidth="1"/>
    <col min="4113" max="4113" width="22.375" style="989" customWidth="1"/>
    <col min="4114" max="4114" width="14.75" style="989" customWidth="1"/>
    <col min="4115" max="4352" width="12.75" style="989"/>
    <col min="4353" max="4353" width="3.75" style="989" customWidth="1"/>
    <col min="4354" max="4354" width="18.75" style="989" bestFit="1" customWidth="1"/>
    <col min="4355" max="4356" width="9.625" style="989" bestFit="1" customWidth="1"/>
    <col min="4357" max="4357" width="46.5" style="989" customWidth="1"/>
    <col min="4358" max="4358" width="5.75" style="989" bestFit="1" customWidth="1"/>
    <col min="4359" max="4359" width="13.125" style="989" customWidth="1"/>
    <col min="4360" max="4360" width="13.125" style="989" bestFit="1" customWidth="1"/>
    <col min="4361" max="4361" width="9" style="989" bestFit="1" customWidth="1"/>
    <col min="4362" max="4362" width="34.25" style="989" customWidth="1"/>
    <col min="4363" max="4363" width="16.125" style="989" customWidth="1"/>
    <col min="4364" max="4364" width="19.125" style="989" bestFit="1" customWidth="1"/>
    <col min="4365" max="4365" width="16.75" style="989" customWidth="1"/>
    <col min="4366" max="4366" width="5.375" style="989" bestFit="1" customWidth="1"/>
    <col min="4367" max="4367" width="18.875" style="989" customWidth="1"/>
    <col min="4368" max="4368" width="20.5" style="989" customWidth="1"/>
    <col min="4369" max="4369" width="22.375" style="989" customWidth="1"/>
    <col min="4370" max="4370" width="14.75" style="989" customWidth="1"/>
    <col min="4371" max="4608" width="12.75" style="989"/>
    <col min="4609" max="4609" width="3.75" style="989" customWidth="1"/>
    <col min="4610" max="4610" width="18.75" style="989" bestFit="1" customWidth="1"/>
    <col min="4611" max="4612" width="9.625" style="989" bestFit="1" customWidth="1"/>
    <col min="4613" max="4613" width="46.5" style="989" customWidth="1"/>
    <col min="4614" max="4614" width="5.75" style="989" bestFit="1" customWidth="1"/>
    <col min="4615" max="4615" width="13.125" style="989" customWidth="1"/>
    <col min="4616" max="4616" width="13.125" style="989" bestFit="1" customWidth="1"/>
    <col min="4617" max="4617" width="9" style="989" bestFit="1" customWidth="1"/>
    <col min="4618" max="4618" width="34.25" style="989" customWidth="1"/>
    <col min="4619" max="4619" width="16.125" style="989" customWidth="1"/>
    <col min="4620" max="4620" width="19.125" style="989" bestFit="1" customWidth="1"/>
    <col min="4621" max="4621" width="16.75" style="989" customWidth="1"/>
    <col min="4622" max="4622" width="5.375" style="989" bestFit="1" customWidth="1"/>
    <col min="4623" max="4623" width="18.875" style="989" customWidth="1"/>
    <col min="4624" max="4624" width="20.5" style="989" customWidth="1"/>
    <col min="4625" max="4625" width="22.375" style="989" customWidth="1"/>
    <col min="4626" max="4626" width="14.75" style="989" customWidth="1"/>
    <col min="4627" max="4864" width="12.75" style="989"/>
    <col min="4865" max="4865" width="3.75" style="989" customWidth="1"/>
    <col min="4866" max="4866" width="18.75" style="989" bestFit="1" customWidth="1"/>
    <col min="4867" max="4868" width="9.625" style="989" bestFit="1" customWidth="1"/>
    <col min="4869" max="4869" width="46.5" style="989" customWidth="1"/>
    <col min="4870" max="4870" width="5.75" style="989" bestFit="1" customWidth="1"/>
    <col min="4871" max="4871" width="13.125" style="989" customWidth="1"/>
    <col min="4872" max="4872" width="13.125" style="989" bestFit="1" customWidth="1"/>
    <col min="4873" max="4873" width="9" style="989" bestFit="1" customWidth="1"/>
    <col min="4874" max="4874" width="34.25" style="989" customWidth="1"/>
    <col min="4875" max="4875" width="16.125" style="989" customWidth="1"/>
    <col min="4876" max="4876" width="19.125" style="989" bestFit="1" customWidth="1"/>
    <col min="4877" max="4877" width="16.75" style="989" customWidth="1"/>
    <col min="4878" max="4878" width="5.375" style="989" bestFit="1" customWidth="1"/>
    <col min="4879" max="4879" width="18.875" style="989" customWidth="1"/>
    <col min="4880" max="4880" width="20.5" style="989" customWidth="1"/>
    <col min="4881" max="4881" width="22.375" style="989" customWidth="1"/>
    <col min="4882" max="4882" width="14.75" style="989" customWidth="1"/>
    <col min="4883" max="5120" width="12.75" style="989"/>
    <col min="5121" max="5121" width="3.75" style="989" customWidth="1"/>
    <col min="5122" max="5122" width="18.75" style="989" bestFit="1" customWidth="1"/>
    <col min="5123" max="5124" width="9.625" style="989" bestFit="1" customWidth="1"/>
    <col min="5125" max="5125" width="46.5" style="989" customWidth="1"/>
    <col min="5126" max="5126" width="5.75" style="989" bestFit="1" customWidth="1"/>
    <col min="5127" max="5127" width="13.125" style="989" customWidth="1"/>
    <col min="5128" max="5128" width="13.125" style="989" bestFit="1" customWidth="1"/>
    <col min="5129" max="5129" width="9" style="989" bestFit="1" customWidth="1"/>
    <col min="5130" max="5130" width="34.25" style="989" customWidth="1"/>
    <col min="5131" max="5131" width="16.125" style="989" customWidth="1"/>
    <col min="5132" max="5132" width="19.125" style="989" bestFit="1" customWidth="1"/>
    <col min="5133" max="5133" width="16.75" style="989" customWidth="1"/>
    <col min="5134" max="5134" width="5.375" style="989" bestFit="1" customWidth="1"/>
    <col min="5135" max="5135" width="18.875" style="989" customWidth="1"/>
    <col min="5136" max="5136" width="20.5" style="989" customWidth="1"/>
    <col min="5137" max="5137" width="22.375" style="989" customWidth="1"/>
    <col min="5138" max="5138" width="14.75" style="989" customWidth="1"/>
    <col min="5139" max="5376" width="12.75" style="989"/>
    <col min="5377" max="5377" width="3.75" style="989" customWidth="1"/>
    <col min="5378" max="5378" width="18.75" style="989" bestFit="1" customWidth="1"/>
    <col min="5379" max="5380" width="9.625" style="989" bestFit="1" customWidth="1"/>
    <col min="5381" max="5381" width="46.5" style="989" customWidth="1"/>
    <col min="5382" max="5382" width="5.75" style="989" bestFit="1" customWidth="1"/>
    <col min="5383" max="5383" width="13.125" style="989" customWidth="1"/>
    <col min="5384" max="5384" width="13.125" style="989" bestFit="1" customWidth="1"/>
    <col min="5385" max="5385" width="9" style="989" bestFit="1" customWidth="1"/>
    <col min="5386" max="5386" width="34.25" style="989" customWidth="1"/>
    <col min="5387" max="5387" width="16.125" style="989" customWidth="1"/>
    <col min="5388" max="5388" width="19.125" style="989" bestFit="1" customWidth="1"/>
    <col min="5389" max="5389" width="16.75" style="989" customWidth="1"/>
    <col min="5390" max="5390" width="5.375" style="989" bestFit="1" customWidth="1"/>
    <col min="5391" max="5391" width="18.875" style="989" customWidth="1"/>
    <col min="5392" max="5392" width="20.5" style="989" customWidth="1"/>
    <col min="5393" max="5393" width="22.375" style="989" customWidth="1"/>
    <col min="5394" max="5394" width="14.75" style="989" customWidth="1"/>
    <col min="5395" max="5632" width="12.75" style="989"/>
    <col min="5633" max="5633" width="3.75" style="989" customWidth="1"/>
    <col min="5634" max="5634" width="18.75" style="989" bestFit="1" customWidth="1"/>
    <col min="5635" max="5636" width="9.625" style="989" bestFit="1" customWidth="1"/>
    <col min="5637" max="5637" width="46.5" style="989" customWidth="1"/>
    <col min="5638" max="5638" width="5.75" style="989" bestFit="1" customWidth="1"/>
    <col min="5639" max="5639" width="13.125" style="989" customWidth="1"/>
    <col min="5640" max="5640" width="13.125" style="989" bestFit="1" customWidth="1"/>
    <col min="5641" max="5641" width="9" style="989" bestFit="1" customWidth="1"/>
    <col min="5642" max="5642" width="34.25" style="989" customWidth="1"/>
    <col min="5643" max="5643" width="16.125" style="989" customWidth="1"/>
    <col min="5644" max="5644" width="19.125" style="989" bestFit="1" customWidth="1"/>
    <col min="5645" max="5645" width="16.75" style="989" customWidth="1"/>
    <col min="5646" max="5646" width="5.375" style="989" bestFit="1" customWidth="1"/>
    <col min="5647" max="5647" width="18.875" style="989" customWidth="1"/>
    <col min="5648" max="5648" width="20.5" style="989" customWidth="1"/>
    <col min="5649" max="5649" width="22.375" style="989" customWidth="1"/>
    <col min="5650" max="5650" width="14.75" style="989" customWidth="1"/>
    <col min="5651" max="5888" width="12.75" style="989"/>
    <col min="5889" max="5889" width="3.75" style="989" customWidth="1"/>
    <col min="5890" max="5890" width="18.75" style="989" bestFit="1" customWidth="1"/>
    <col min="5891" max="5892" width="9.625" style="989" bestFit="1" customWidth="1"/>
    <col min="5893" max="5893" width="46.5" style="989" customWidth="1"/>
    <col min="5894" max="5894" width="5.75" style="989" bestFit="1" customWidth="1"/>
    <col min="5895" max="5895" width="13.125" style="989" customWidth="1"/>
    <col min="5896" max="5896" width="13.125" style="989" bestFit="1" customWidth="1"/>
    <col min="5897" max="5897" width="9" style="989" bestFit="1" customWidth="1"/>
    <col min="5898" max="5898" width="34.25" style="989" customWidth="1"/>
    <col min="5899" max="5899" width="16.125" style="989" customWidth="1"/>
    <col min="5900" max="5900" width="19.125" style="989" bestFit="1" customWidth="1"/>
    <col min="5901" max="5901" width="16.75" style="989" customWidth="1"/>
    <col min="5902" max="5902" width="5.375" style="989" bestFit="1" customWidth="1"/>
    <col min="5903" max="5903" width="18.875" style="989" customWidth="1"/>
    <col min="5904" max="5904" width="20.5" style="989" customWidth="1"/>
    <col min="5905" max="5905" width="22.375" style="989" customWidth="1"/>
    <col min="5906" max="5906" width="14.75" style="989" customWidth="1"/>
    <col min="5907" max="6144" width="12.75" style="989"/>
    <col min="6145" max="6145" width="3.75" style="989" customWidth="1"/>
    <col min="6146" max="6146" width="18.75" style="989" bestFit="1" customWidth="1"/>
    <col min="6147" max="6148" width="9.625" style="989" bestFit="1" customWidth="1"/>
    <col min="6149" max="6149" width="46.5" style="989" customWidth="1"/>
    <col min="6150" max="6150" width="5.75" style="989" bestFit="1" customWidth="1"/>
    <col min="6151" max="6151" width="13.125" style="989" customWidth="1"/>
    <col min="6152" max="6152" width="13.125" style="989" bestFit="1" customWidth="1"/>
    <col min="6153" max="6153" width="9" style="989" bestFit="1" customWidth="1"/>
    <col min="6154" max="6154" width="34.25" style="989" customWidth="1"/>
    <col min="6155" max="6155" width="16.125" style="989" customWidth="1"/>
    <col min="6156" max="6156" width="19.125" style="989" bestFit="1" customWidth="1"/>
    <col min="6157" max="6157" width="16.75" style="989" customWidth="1"/>
    <col min="6158" max="6158" width="5.375" style="989" bestFit="1" customWidth="1"/>
    <col min="6159" max="6159" width="18.875" style="989" customWidth="1"/>
    <col min="6160" max="6160" width="20.5" style="989" customWidth="1"/>
    <col min="6161" max="6161" width="22.375" style="989" customWidth="1"/>
    <col min="6162" max="6162" width="14.75" style="989" customWidth="1"/>
    <col min="6163" max="6400" width="12.75" style="989"/>
    <col min="6401" max="6401" width="3.75" style="989" customWidth="1"/>
    <col min="6402" max="6402" width="18.75" style="989" bestFit="1" customWidth="1"/>
    <col min="6403" max="6404" width="9.625" style="989" bestFit="1" customWidth="1"/>
    <col min="6405" max="6405" width="46.5" style="989" customWidth="1"/>
    <col min="6406" max="6406" width="5.75" style="989" bestFit="1" customWidth="1"/>
    <col min="6407" max="6407" width="13.125" style="989" customWidth="1"/>
    <col min="6408" max="6408" width="13.125" style="989" bestFit="1" customWidth="1"/>
    <col min="6409" max="6409" width="9" style="989" bestFit="1" customWidth="1"/>
    <col min="6410" max="6410" width="34.25" style="989" customWidth="1"/>
    <col min="6411" max="6411" width="16.125" style="989" customWidth="1"/>
    <col min="6412" max="6412" width="19.125" style="989" bestFit="1" customWidth="1"/>
    <col min="6413" max="6413" width="16.75" style="989" customWidth="1"/>
    <col min="6414" max="6414" width="5.375" style="989" bestFit="1" customWidth="1"/>
    <col min="6415" max="6415" width="18.875" style="989" customWidth="1"/>
    <col min="6416" max="6416" width="20.5" style="989" customWidth="1"/>
    <col min="6417" max="6417" width="22.375" style="989" customWidth="1"/>
    <col min="6418" max="6418" width="14.75" style="989" customWidth="1"/>
    <col min="6419" max="6656" width="12.75" style="989"/>
    <col min="6657" max="6657" width="3.75" style="989" customWidth="1"/>
    <col min="6658" max="6658" width="18.75" style="989" bestFit="1" customWidth="1"/>
    <col min="6659" max="6660" width="9.625" style="989" bestFit="1" customWidth="1"/>
    <col min="6661" max="6661" width="46.5" style="989" customWidth="1"/>
    <col min="6662" max="6662" width="5.75" style="989" bestFit="1" customWidth="1"/>
    <col min="6663" max="6663" width="13.125" style="989" customWidth="1"/>
    <col min="6664" max="6664" width="13.125" style="989" bestFit="1" customWidth="1"/>
    <col min="6665" max="6665" width="9" style="989" bestFit="1" customWidth="1"/>
    <col min="6666" max="6666" width="34.25" style="989" customWidth="1"/>
    <col min="6667" max="6667" width="16.125" style="989" customWidth="1"/>
    <col min="6668" max="6668" width="19.125" style="989" bestFit="1" customWidth="1"/>
    <col min="6669" max="6669" width="16.75" style="989" customWidth="1"/>
    <col min="6670" max="6670" width="5.375" style="989" bestFit="1" customWidth="1"/>
    <col min="6671" max="6671" width="18.875" style="989" customWidth="1"/>
    <col min="6672" max="6672" width="20.5" style="989" customWidth="1"/>
    <col min="6673" max="6673" width="22.375" style="989" customWidth="1"/>
    <col min="6674" max="6674" width="14.75" style="989" customWidth="1"/>
    <col min="6675" max="6912" width="12.75" style="989"/>
    <col min="6913" max="6913" width="3.75" style="989" customWidth="1"/>
    <col min="6914" max="6914" width="18.75" style="989" bestFit="1" customWidth="1"/>
    <col min="6915" max="6916" width="9.625" style="989" bestFit="1" customWidth="1"/>
    <col min="6917" max="6917" width="46.5" style="989" customWidth="1"/>
    <col min="6918" max="6918" width="5.75" style="989" bestFit="1" customWidth="1"/>
    <col min="6919" max="6919" width="13.125" style="989" customWidth="1"/>
    <col min="6920" max="6920" width="13.125" style="989" bestFit="1" customWidth="1"/>
    <col min="6921" max="6921" width="9" style="989" bestFit="1" customWidth="1"/>
    <col min="6922" max="6922" width="34.25" style="989" customWidth="1"/>
    <col min="6923" max="6923" width="16.125" style="989" customWidth="1"/>
    <col min="6924" max="6924" width="19.125" style="989" bestFit="1" customWidth="1"/>
    <col min="6925" max="6925" width="16.75" style="989" customWidth="1"/>
    <col min="6926" max="6926" width="5.375" style="989" bestFit="1" customWidth="1"/>
    <col min="6927" max="6927" width="18.875" style="989" customWidth="1"/>
    <col min="6928" max="6928" width="20.5" style="989" customWidth="1"/>
    <col min="6929" max="6929" width="22.375" style="989" customWidth="1"/>
    <col min="6930" max="6930" width="14.75" style="989" customWidth="1"/>
    <col min="6931" max="7168" width="12.75" style="989"/>
    <col min="7169" max="7169" width="3.75" style="989" customWidth="1"/>
    <col min="7170" max="7170" width="18.75" style="989" bestFit="1" customWidth="1"/>
    <col min="7171" max="7172" width="9.625" style="989" bestFit="1" customWidth="1"/>
    <col min="7173" max="7173" width="46.5" style="989" customWidth="1"/>
    <col min="7174" max="7174" width="5.75" style="989" bestFit="1" customWidth="1"/>
    <col min="7175" max="7175" width="13.125" style="989" customWidth="1"/>
    <col min="7176" max="7176" width="13.125" style="989" bestFit="1" customWidth="1"/>
    <col min="7177" max="7177" width="9" style="989" bestFit="1" customWidth="1"/>
    <col min="7178" max="7178" width="34.25" style="989" customWidth="1"/>
    <col min="7179" max="7179" width="16.125" style="989" customWidth="1"/>
    <col min="7180" max="7180" width="19.125" style="989" bestFit="1" customWidth="1"/>
    <col min="7181" max="7181" width="16.75" style="989" customWidth="1"/>
    <col min="7182" max="7182" width="5.375" style="989" bestFit="1" customWidth="1"/>
    <col min="7183" max="7183" width="18.875" style="989" customWidth="1"/>
    <col min="7184" max="7184" width="20.5" style="989" customWidth="1"/>
    <col min="7185" max="7185" width="22.375" style="989" customWidth="1"/>
    <col min="7186" max="7186" width="14.75" style="989" customWidth="1"/>
    <col min="7187" max="7424" width="12.75" style="989"/>
    <col min="7425" max="7425" width="3.75" style="989" customWidth="1"/>
    <col min="7426" max="7426" width="18.75" style="989" bestFit="1" customWidth="1"/>
    <col min="7427" max="7428" width="9.625" style="989" bestFit="1" customWidth="1"/>
    <col min="7429" max="7429" width="46.5" style="989" customWidth="1"/>
    <col min="7430" max="7430" width="5.75" style="989" bestFit="1" customWidth="1"/>
    <col min="7431" max="7431" width="13.125" style="989" customWidth="1"/>
    <col min="7432" max="7432" width="13.125" style="989" bestFit="1" customWidth="1"/>
    <col min="7433" max="7433" width="9" style="989" bestFit="1" customWidth="1"/>
    <col min="7434" max="7434" width="34.25" style="989" customWidth="1"/>
    <col min="7435" max="7435" width="16.125" style="989" customWidth="1"/>
    <col min="7436" max="7436" width="19.125" style="989" bestFit="1" customWidth="1"/>
    <col min="7437" max="7437" width="16.75" style="989" customWidth="1"/>
    <col min="7438" max="7438" width="5.375" style="989" bestFit="1" customWidth="1"/>
    <col min="7439" max="7439" width="18.875" style="989" customWidth="1"/>
    <col min="7440" max="7440" width="20.5" style="989" customWidth="1"/>
    <col min="7441" max="7441" width="22.375" style="989" customWidth="1"/>
    <col min="7442" max="7442" width="14.75" style="989" customWidth="1"/>
    <col min="7443" max="7680" width="12.75" style="989"/>
    <col min="7681" max="7681" width="3.75" style="989" customWidth="1"/>
    <col min="7682" max="7682" width="18.75" style="989" bestFit="1" customWidth="1"/>
    <col min="7683" max="7684" width="9.625" style="989" bestFit="1" customWidth="1"/>
    <col min="7685" max="7685" width="46.5" style="989" customWidth="1"/>
    <col min="7686" max="7686" width="5.75" style="989" bestFit="1" customWidth="1"/>
    <col min="7687" max="7687" width="13.125" style="989" customWidth="1"/>
    <col min="7688" max="7688" width="13.125" style="989" bestFit="1" customWidth="1"/>
    <col min="7689" max="7689" width="9" style="989" bestFit="1" customWidth="1"/>
    <col min="7690" max="7690" width="34.25" style="989" customWidth="1"/>
    <col min="7691" max="7691" width="16.125" style="989" customWidth="1"/>
    <col min="7692" max="7692" width="19.125" style="989" bestFit="1" customWidth="1"/>
    <col min="7693" max="7693" width="16.75" style="989" customWidth="1"/>
    <col min="7694" max="7694" width="5.375" style="989" bestFit="1" customWidth="1"/>
    <col min="7695" max="7695" width="18.875" style="989" customWidth="1"/>
    <col min="7696" max="7696" width="20.5" style="989" customWidth="1"/>
    <col min="7697" max="7697" width="22.375" style="989" customWidth="1"/>
    <col min="7698" max="7698" width="14.75" style="989" customWidth="1"/>
    <col min="7699" max="7936" width="12.75" style="989"/>
    <col min="7937" max="7937" width="3.75" style="989" customWidth="1"/>
    <col min="7938" max="7938" width="18.75" style="989" bestFit="1" customWidth="1"/>
    <col min="7939" max="7940" width="9.625" style="989" bestFit="1" customWidth="1"/>
    <col min="7941" max="7941" width="46.5" style="989" customWidth="1"/>
    <col min="7942" max="7942" width="5.75" style="989" bestFit="1" customWidth="1"/>
    <col min="7943" max="7943" width="13.125" style="989" customWidth="1"/>
    <col min="7944" max="7944" width="13.125" style="989" bestFit="1" customWidth="1"/>
    <col min="7945" max="7945" width="9" style="989" bestFit="1" customWidth="1"/>
    <col min="7946" max="7946" width="34.25" style="989" customWidth="1"/>
    <col min="7947" max="7947" width="16.125" style="989" customWidth="1"/>
    <col min="7948" max="7948" width="19.125" style="989" bestFit="1" customWidth="1"/>
    <col min="7949" max="7949" width="16.75" style="989" customWidth="1"/>
    <col min="7950" max="7950" width="5.375" style="989" bestFit="1" customWidth="1"/>
    <col min="7951" max="7951" width="18.875" style="989" customWidth="1"/>
    <col min="7952" max="7952" width="20.5" style="989" customWidth="1"/>
    <col min="7953" max="7953" width="22.375" style="989" customWidth="1"/>
    <col min="7954" max="7954" width="14.75" style="989" customWidth="1"/>
    <col min="7955" max="8192" width="12.75" style="989"/>
    <col min="8193" max="8193" width="3.75" style="989" customWidth="1"/>
    <col min="8194" max="8194" width="18.75" style="989" bestFit="1" customWidth="1"/>
    <col min="8195" max="8196" width="9.625" style="989" bestFit="1" customWidth="1"/>
    <col min="8197" max="8197" width="46.5" style="989" customWidth="1"/>
    <col min="8198" max="8198" width="5.75" style="989" bestFit="1" customWidth="1"/>
    <col min="8199" max="8199" width="13.125" style="989" customWidth="1"/>
    <col min="8200" max="8200" width="13.125" style="989" bestFit="1" customWidth="1"/>
    <col min="8201" max="8201" width="9" style="989" bestFit="1" customWidth="1"/>
    <col min="8202" max="8202" width="34.25" style="989" customWidth="1"/>
    <col min="8203" max="8203" width="16.125" style="989" customWidth="1"/>
    <col min="8204" max="8204" width="19.125" style="989" bestFit="1" customWidth="1"/>
    <col min="8205" max="8205" width="16.75" style="989" customWidth="1"/>
    <col min="8206" max="8206" width="5.375" style="989" bestFit="1" customWidth="1"/>
    <col min="8207" max="8207" width="18.875" style="989" customWidth="1"/>
    <col min="8208" max="8208" width="20.5" style="989" customWidth="1"/>
    <col min="8209" max="8209" width="22.375" style="989" customWidth="1"/>
    <col min="8210" max="8210" width="14.75" style="989" customWidth="1"/>
    <col min="8211" max="8448" width="12.75" style="989"/>
    <col min="8449" max="8449" width="3.75" style="989" customWidth="1"/>
    <col min="8450" max="8450" width="18.75" style="989" bestFit="1" customWidth="1"/>
    <col min="8451" max="8452" width="9.625" style="989" bestFit="1" customWidth="1"/>
    <col min="8453" max="8453" width="46.5" style="989" customWidth="1"/>
    <col min="8454" max="8454" width="5.75" style="989" bestFit="1" customWidth="1"/>
    <col min="8455" max="8455" width="13.125" style="989" customWidth="1"/>
    <col min="8456" max="8456" width="13.125" style="989" bestFit="1" customWidth="1"/>
    <col min="8457" max="8457" width="9" style="989" bestFit="1" customWidth="1"/>
    <col min="8458" max="8458" width="34.25" style="989" customWidth="1"/>
    <col min="8459" max="8459" width="16.125" style="989" customWidth="1"/>
    <col min="8460" max="8460" width="19.125" style="989" bestFit="1" customWidth="1"/>
    <col min="8461" max="8461" width="16.75" style="989" customWidth="1"/>
    <col min="8462" max="8462" width="5.375" style="989" bestFit="1" customWidth="1"/>
    <col min="8463" max="8463" width="18.875" style="989" customWidth="1"/>
    <col min="8464" max="8464" width="20.5" style="989" customWidth="1"/>
    <col min="8465" max="8465" width="22.375" style="989" customWidth="1"/>
    <col min="8466" max="8466" width="14.75" style="989" customWidth="1"/>
    <col min="8467" max="8704" width="12.75" style="989"/>
    <col min="8705" max="8705" width="3.75" style="989" customWidth="1"/>
    <col min="8706" max="8706" width="18.75" style="989" bestFit="1" customWidth="1"/>
    <col min="8707" max="8708" width="9.625" style="989" bestFit="1" customWidth="1"/>
    <col min="8709" max="8709" width="46.5" style="989" customWidth="1"/>
    <col min="8710" max="8710" width="5.75" style="989" bestFit="1" customWidth="1"/>
    <col min="8711" max="8711" width="13.125" style="989" customWidth="1"/>
    <col min="8712" max="8712" width="13.125" style="989" bestFit="1" customWidth="1"/>
    <col min="8713" max="8713" width="9" style="989" bestFit="1" customWidth="1"/>
    <col min="8714" max="8714" width="34.25" style="989" customWidth="1"/>
    <col min="8715" max="8715" width="16.125" style="989" customWidth="1"/>
    <col min="8716" max="8716" width="19.125" style="989" bestFit="1" customWidth="1"/>
    <col min="8717" max="8717" width="16.75" style="989" customWidth="1"/>
    <col min="8718" max="8718" width="5.375" style="989" bestFit="1" customWidth="1"/>
    <col min="8719" max="8719" width="18.875" style="989" customWidth="1"/>
    <col min="8720" max="8720" width="20.5" style="989" customWidth="1"/>
    <col min="8721" max="8721" width="22.375" style="989" customWidth="1"/>
    <col min="8722" max="8722" width="14.75" style="989" customWidth="1"/>
    <col min="8723" max="8960" width="12.75" style="989"/>
    <col min="8961" max="8961" width="3.75" style="989" customWidth="1"/>
    <col min="8962" max="8962" width="18.75" style="989" bestFit="1" customWidth="1"/>
    <col min="8963" max="8964" width="9.625" style="989" bestFit="1" customWidth="1"/>
    <col min="8965" max="8965" width="46.5" style="989" customWidth="1"/>
    <col min="8966" max="8966" width="5.75" style="989" bestFit="1" customWidth="1"/>
    <col min="8967" max="8967" width="13.125" style="989" customWidth="1"/>
    <col min="8968" max="8968" width="13.125" style="989" bestFit="1" customWidth="1"/>
    <col min="8969" max="8969" width="9" style="989" bestFit="1" customWidth="1"/>
    <col min="8970" max="8970" width="34.25" style="989" customWidth="1"/>
    <col min="8971" max="8971" width="16.125" style="989" customWidth="1"/>
    <col min="8972" max="8972" width="19.125" style="989" bestFit="1" customWidth="1"/>
    <col min="8973" max="8973" width="16.75" style="989" customWidth="1"/>
    <col min="8974" max="8974" width="5.375" style="989" bestFit="1" customWidth="1"/>
    <col min="8975" max="8975" width="18.875" style="989" customWidth="1"/>
    <col min="8976" max="8976" width="20.5" style="989" customWidth="1"/>
    <col min="8977" max="8977" width="22.375" style="989" customWidth="1"/>
    <col min="8978" max="8978" width="14.75" style="989" customWidth="1"/>
    <col min="8979" max="9216" width="12.75" style="989"/>
    <col min="9217" max="9217" width="3.75" style="989" customWidth="1"/>
    <col min="9218" max="9218" width="18.75" style="989" bestFit="1" customWidth="1"/>
    <col min="9219" max="9220" width="9.625" style="989" bestFit="1" customWidth="1"/>
    <col min="9221" max="9221" width="46.5" style="989" customWidth="1"/>
    <col min="9222" max="9222" width="5.75" style="989" bestFit="1" customWidth="1"/>
    <col min="9223" max="9223" width="13.125" style="989" customWidth="1"/>
    <col min="9224" max="9224" width="13.125" style="989" bestFit="1" customWidth="1"/>
    <col min="9225" max="9225" width="9" style="989" bestFit="1" customWidth="1"/>
    <col min="9226" max="9226" width="34.25" style="989" customWidth="1"/>
    <col min="9227" max="9227" width="16.125" style="989" customWidth="1"/>
    <col min="9228" max="9228" width="19.125" style="989" bestFit="1" customWidth="1"/>
    <col min="9229" max="9229" width="16.75" style="989" customWidth="1"/>
    <col min="9230" max="9230" width="5.375" style="989" bestFit="1" customWidth="1"/>
    <col min="9231" max="9231" width="18.875" style="989" customWidth="1"/>
    <col min="9232" max="9232" width="20.5" style="989" customWidth="1"/>
    <col min="9233" max="9233" width="22.375" style="989" customWidth="1"/>
    <col min="9234" max="9234" width="14.75" style="989" customWidth="1"/>
    <col min="9235" max="9472" width="12.75" style="989"/>
    <col min="9473" max="9473" width="3.75" style="989" customWidth="1"/>
    <col min="9474" max="9474" width="18.75" style="989" bestFit="1" customWidth="1"/>
    <col min="9475" max="9476" width="9.625" style="989" bestFit="1" customWidth="1"/>
    <col min="9477" max="9477" width="46.5" style="989" customWidth="1"/>
    <col min="9478" max="9478" width="5.75" style="989" bestFit="1" customWidth="1"/>
    <col min="9479" max="9479" width="13.125" style="989" customWidth="1"/>
    <col min="9480" max="9480" width="13.125" style="989" bestFit="1" customWidth="1"/>
    <col min="9481" max="9481" width="9" style="989" bestFit="1" customWidth="1"/>
    <col min="9482" max="9482" width="34.25" style="989" customWidth="1"/>
    <col min="9483" max="9483" width="16.125" style="989" customWidth="1"/>
    <col min="9484" max="9484" width="19.125" style="989" bestFit="1" customWidth="1"/>
    <col min="9485" max="9485" width="16.75" style="989" customWidth="1"/>
    <col min="9486" max="9486" width="5.375" style="989" bestFit="1" customWidth="1"/>
    <col min="9487" max="9487" width="18.875" style="989" customWidth="1"/>
    <col min="9488" max="9488" width="20.5" style="989" customWidth="1"/>
    <col min="9489" max="9489" width="22.375" style="989" customWidth="1"/>
    <col min="9490" max="9490" width="14.75" style="989" customWidth="1"/>
    <col min="9491" max="9728" width="12.75" style="989"/>
    <col min="9729" max="9729" width="3.75" style="989" customWidth="1"/>
    <col min="9730" max="9730" width="18.75" style="989" bestFit="1" customWidth="1"/>
    <col min="9731" max="9732" width="9.625" style="989" bestFit="1" customWidth="1"/>
    <col min="9733" max="9733" width="46.5" style="989" customWidth="1"/>
    <col min="9734" max="9734" width="5.75" style="989" bestFit="1" customWidth="1"/>
    <col min="9735" max="9735" width="13.125" style="989" customWidth="1"/>
    <col min="9736" max="9736" width="13.125" style="989" bestFit="1" customWidth="1"/>
    <col min="9737" max="9737" width="9" style="989" bestFit="1" customWidth="1"/>
    <col min="9738" max="9738" width="34.25" style="989" customWidth="1"/>
    <col min="9739" max="9739" width="16.125" style="989" customWidth="1"/>
    <col min="9740" max="9740" width="19.125" style="989" bestFit="1" customWidth="1"/>
    <col min="9741" max="9741" width="16.75" style="989" customWidth="1"/>
    <col min="9742" max="9742" width="5.375" style="989" bestFit="1" customWidth="1"/>
    <col min="9743" max="9743" width="18.875" style="989" customWidth="1"/>
    <col min="9744" max="9744" width="20.5" style="989" customWidth="1"/>
    <col min="9745" max="9745" width="22.375" style="989" customWidth="1"/>
    <col min="9746" max="9746" width="14.75" style="989" customWidth="1"/>
    <col min="9747" max="9984" width="12.75" style="989"/>
    <col min="9985" max="9985" width="3.75" style="989" customWidth="1"/>
    <col min="9986" max="9986" width="18.75" style="989" bestFit="1" customWidth="1"/>
    <col min="9987" max="9988" width="9.625" style="989" bestFit="1" customWidth="1"/>
    <col min="9989" max="9989" width="46.5" style="989" customWidth="1"/>
    <col min="9990" max="9990" width="5.75" style="989" bestFit="1" customWidth="1"/>
    <col min="9991" max="9991" width="13.125" style="989" customWidth="1"/>
    <col min="9992" max="9992" width="13.125" style="989" bestFit="1" customWidth="1"/>
    <col min="9993" max="9993" width="9" style="989" bestFit="1" customWidth="1"/>
    <col min="9994" max="9994" width="34.25" style="989" customWidth="1"/>
    <col min="9995" max="9995" width="16.125" style="989" customWidth="1"/>
    <col min="9996" max="9996" width="19.125" style="989" bestFit="1" customWidth="1"/>
    <col min="9997" max="9997" width="16.75" style="989" customWidth="1"/>
    <col min="9998" max="9998" width="5.375" style="989" bestFit="1" customWidth="1"/>
    <col min="9999" max="9999" width="18.875" style="989" customWidth="1"/>
    <col min="10000" max="10000" width="20.5" style="989" customWidth="1"/>
    <col min="10001" max="10001" width="22.375" style="989" customWidth="1"/>
    <col min="10002" max="10002" width="14.75" style="989" customWidth="1"/>
    <col min="10003" max="10240" width="12.75" style="989"/>
    <col min="10241" max="10241" width="3.75" style="989" customWidth="1"/>
    <col min="10242" max="10242" width="18.75" style="989" bestFit="1" customWidth="1"/>
    <col min="10243" max="10244" width="9.625" style="989" bestFit="1" customWidth="1"/>
    <col min="10245" max="10245" width="46.5" style="989" customWidth="1"/>
    <col min="10246" max="10246" width="5.75" style="989" bestFit="1" customWidth="1"/>
    <col min="10247" max="10247" width="13.125" style="989" customWidth="1"/>
    <col min="10248" max="10248" width="13.125" style="989" bestFit="1" customWidth="1"/>
    <col min="10249" max="10249" width="9" style="989" bestFit="1" customWidth="1"/>
    <col min="10250" max="10250" width="34.25" style="989" customWidth="1"/>
    <col min="10251" max="10251" width="16.125" style="989" customWidth="1"/>
    <col min="10252" max="10252" width="19.125" style="989" bestFit="1" customWidth="1"/>
    <col min="10253" max="10253" width="16.75" style="989" customWidth="1"/>
    <col min="10254" max="10254" width="5.375" style="989" bestFit="1" customWidth="1"/>
    <col min="10255" max="10255" width="18.875" style="989" customWidth="1"/>
    <col min="10256" max="10256" width="20.5" style="989" customWidth="1"/>
    <col min="10257" max="10257" width="22.375" style="989" customWidth="1"/>
    <col min="10258" max="10258" width="14.75" style="989" customWidth="1"/>
    <col min="10259" max="10496" width="12.75" style="989"/>
    <col min="10497" max="10497" width="3.75" style="989" customWidth="1"/>
    <col min="10498" max="10498" width="18.75" style="989" bestFit="1" customWidth="1"/>
    <col min="10499" max="10500" width="9.625" style="989" bestFit="1" customWidth="1"/>
    <col min="10501" max="10501" width="46.5" style="989" customWidth="1"/>
    <col min="10502" max="10502" width="5.75" style="989" bestFit="1" customWidth="1"/>
    <col min="10503" max="10503" width="13.125" style="989" customWidth="1"/>
    <col min="10504" max="10504" width="13.125" style="989" bestFit="1" customWidth="1"/>
    <col min="10505" max="10505" width="9" style="989" bestFit="1" customWidth="1"/>
    <col min="10506" max="10506" width="34.25" style="989" customWidth="1"/>
    <col min="10507" max="10507" width="16.125" style="989" customWidth="1"/>
    <col min="10508" max="10508" width="19.125" style="989" bestFit="1" customWidth="1"/>
    <col min="10509" max="10509" width="16.75" style="989" customWidth="1"/>
    <col min="10510" max="10510" width="5.375" style="989" bestFit="1" customWidth="1"/>
    <col min="10511" max="10511" width="18.875" style="989" customWidth="1"/>
    <col min="10512" max="10512" width="20.5" style="989" customWidth="1"/>
    <col min="10513" max="10513" width="22.375" style="989" customWidth="1"/>
    <col min="10514" max="10514" width="14.75" style="989" customWidth="1"/>
    <col min="10515" max="10752" width="12.75" style="989"/>
    <col min="10753" max="10753" width="3.75" style="989" customWidth="1"/>
    <col min="10754" max="10754" width="18.75" style="989" bestFit="1" customWidth="1"/>
    <col min="10755" max="10756" width="9.625" style="989" bestFit="1" customWidth="1"/>
    <col min="10757" max="10757" width="46.5" style="989" customWidth="1"/>
    <col min="10758" max="10758" width="5.75" style="989" bestFit="1" customWidth="1"/>
    <col min="10759" max="10759" width="13.125" style="989" customWidth="1"/>
    <col min="10760" max="10760" width="13.125" style="989" bestFit="1" customWidth="1"/>
    <col min="10761" max="10761" width="9" style="989" bestFit="1" customWidth="1"/>
    <col min="10762" max="10762" width="34.25" style="989" customWidth="1"/>
    <col min="10763" max="10763" width="16.125" style="989" customWidth="1"/>
    <col min="10764" max="10764" width="19.125" style="989" bestFit="1" customWidth="1"/>
    <col min="10765" max="10765" width="16.75" style="989" customWidth="1"/>
    <col min="10766" max="10766" width="5.375" style="989" bestFit="1" customWidth="1"/>
    <col min="10767" max="10767" width="18.875" style="989" customWidth="1"/>
    <col min="10768" max="10768" width="20.5" style="989" customWidth="1"/>
    <col min="10769" max="10769" width="22.375" style="989" customWidth="1"/>
    <col min="10770" max="10770" width="14.75" style="989" customWidth="1"/>
    <col min="10771" max="11008" width="12.75" style="989"/>
    <col min="11009" max="11009" width="3.75" style="989" customWidth="1"/>
    <col min="11010" max="11010" width="18.75" style="989" bestFit="1" customWidth="1"/>
    <col min="11011" max="11012" width="9.625" style="989" bestFit="1" customWidth="1"/>
    <col min="11013" max="11013" width="46.5" style="989" customWidth="1"/>
    <col min="11014" max="11014" width="5.75" style="989" bestFit="1" customWidth="1"/>
    <col min="11015" max="11015" width="13.125" style="989" customWidth="1"/>
    <col min="11016" max="11016" width="13.125" style="989" bestFit="1" customWidth="1"/>
    <col min="11017" max="11017" width="9" style="989" bestFit="1" customWidth="1"/>
    <col min="11018" max="11018" width="34.25" style="989" customWidth="1"/>
    <col min="11019" max="11019" width="16.125" style="989" customWidth="1"/>
    <col min="11020" max="11020" width="19.125" style="989" bestFit="1" customWidth="1"/>
    <col min="11021" max="11021" width="16.75" style="989" customWidth="1"/>
    <col min="11022" max="11022" width="5.375" style="989" bestFit="1" customWidth="1"/>
    <col min="11023" max="11023" width="18.875" style="989" customWidth="1"/>
    <col min="11024" max="11024" width="20.5" style="989" customWidth="1"/>
    <col min="11025" max="11025" width="22.375" style="989" customWidth="1"/>
    <col min="11026" max="11026" width="14.75" style="989" customWidth="1"/>
    <col min="11027" max="11264" width="12.75" style="989"/>
    <col min="11265" max="11265" width="3.75" style="989" customWidth="1"/>
    <col min="11266" max="11266" width="18.75" style="989" bestFit="1" customWidth="1"/>
    <col min="11267" max="11268" width="9.625" style="989" bestFit="1" customWidth="1"/>
    <col min="11269" max="11269" width="46.5" style="989" customWidth="1"/>
    <col min="11270" max="11270" width="5.75" style="989" bestFit="1" customWidth="1"/>
    <col min="11271" max="11271" width="13.125" style="989" customWidth="1"/>
    <col min="11272" max="11272" width="13.125" style="989" bestFit="1" customWidth="1"/>
    <col min="11273" max="11273" width="9" style="989" bestFit="1" customWidth="1"/>
    <col min="11274" max="11274" width="34.25" style="989" customWidth="1"/>
    <col min="11275" max="11275" width="16.125" style="989" customWidth="1"/>
    <col min="11276" max="11276" width="19.125" style="989" bestFit="1" customWidth="1"/>
    <col min="11277" max="11277" width="16.75" style="989" customWidth="1"/>
    <col min="11278" max="11278" width="5.375" style="989" bestFit="1" customWidth="1"/>
    <col min="11279" max="11279" width="18.875" style="989" customWidth="1"/>
    <col min="11280" max="11280" width="20.5" style="989" customWidth="1"/>
    <col min="11281" max="11281" width="22.375" style="989" customWidth="1"/>
    <col min="11282" max="11282" width="14.75" style="989" customWidth="1"/>
    <col min="11283" max="11520" width="12.75" style="989"/>
    <col min="11521" max="11521" width="3.75" style="989" customWidth="1"/>
    <col min="11522" max="11522" width="18.75" style="989" bestFit="1" customWidth="1"/>
    <col min="11523" max="11524" width="9.625" style="989" bestFit="1" customWidth="1"/>
    <col min="11525" max="11525" width="46.5" style="989" customWidth="1"/>
    <col min="11526" max="11526" width="5.75" style="989" bestFit="1" customWidth="1"/>
    <col min="11527" max="11527" width="13.125" style="989" customWidth="1"/>
    <col min="11528" max="11528" width="13.125" style="989" bestFit="1" customWidth="1"/>
    <col min="11529" max="11529" width="9" style="989" bestFit="1" customWidth="1"/>
    <col min="11530" max="11530" width="34.25" style="989" customWidth="1"/>
    <col min="11531" max="11531" width="16.125" style="989" customWidth="1"/>
    <col min="11532" max="11532" width="19.125" style="989" bestFit="1" customWidth="1"/>
    <col min="11533" max="11533" width="16.75" style="989" customWidth="1"/>
    <col min="11534" max="11534" width="5.375" style="989" bestFit="1" customWidth="1"/>
    <col min="11535" max="11535" width="18.875" style="989" customWidth="1"/>
    <col min="11536" max="11536" width="20.5" style="989" customWidth="1"/>
    <col min="11537" max="11537" width="22.375" style="989" customWidth="1"/>
    <col min="11538" max="11538" width="14.75" style="989" customWidth="1"/>
    <col min="11539" max="11776" width="12.75" style="989"/>
    <col min="11777" max="11777" width="3.75" style="989" customWidth="1"/>
    <col min="11778" max="11778" width="18.75" style="989" bestFit="1" customWidth="1"/>
    <col min="11779" max="11780" width="9.625" style="989" bestFit="1" customWidth="1"/>
    <col min="11781" max="11781" width="46.5" style="989" customWidth="1"/>
    <col min="11782" max="11782" width="5.75" style="989" bestFit="1" customWidth="1"/>
    <col min="11783" max="11783" width="13.125" style="989" customWidth="1"/>
    <col min="11784" max="11784" width="13.125" style="989" bestFit="1" customWidth="1"/>
    <col min="11785" max="11785" width="9" style="989" bestFit="1" customWidth="1"/>
    <col min="11786" max="11786" width="34.25" style="989" customWidth="1"/>
    <col min="11787" max="11787" width="16.125" style="989" customWidth="1"/>
    <col min="11788" max="11788" width="19.125" style="989" bestFit="1" customWidth="1"/>
    <col min="11789" max="11789" width="16.75" style="989" customWidth="1"/>
    <col min="11790" max="11790" width="5.375" style="989" bestFit="1" customWidth="1"/>
    <col min="11791" max="11791" width="18.875" style="989" customWidth="1"/>
    <col min="11792" max="11792" width="20.5" style="989" customWidth="1"/>
    <col min="11793" max="11793" width="22.375" style="989" customWidth="1"/>
    <col min="11794" max="11794" width="14.75" style="989" customWidth="1"/>
    <col min="11795" max="12032" width="12.75" style="989"/>
    <col min="12033" max="12033" width="3.75" style="989" customWidth="1"/>
    <col min="12034" max="12034" width="18.75" style="989" bestFit="1" customWidth="1"/>
    <col min="12035" max="12036" width="9.625" style="989" bestFit="1" customWidth="1"/>
    <col min="12037" max="12037" width="46.5" style="989" customWidth="1"/>
    <col min="12038" max="12038" width="5.75" style="989" bestFit="1" customWidth="1"/>
    <col min="12039" max="12039" width="13.125" style="989" customWidth="1"/>
    <col min="12040" max="12040" width="13.125" style="989" bestFit="1" customWidth="1"/>
    <col min="12041" max="12041" width="9" style="989" bestFit="1" customWidth="1"/>
    <col min="12042" max="12042" width="34.25" style="989" customWidth="1"/>
    <col min="12043" max="12043" width="16.125" style="989" customWidth="1"/>
    <col min="12044" max="12044" width="19.125" style="989" bestFit="1" customWidth="1"/>
    <col min="12045" max="12045" width="16.75" style="989" customWidth="1"/>
    <col min="12046" max="12046" width="5.375" style="989" bestFit="1" customWidth="1"/>
    <col min="12047" max="12047" width="18.875" style="989" customWidth="1"/>
    <col min="12048" max="12048" width="20.5" style="989" customWidth="1"/>
    <col min="12049" max="12049" width="22.375" style="989" customWidth="1"/>
    <col min="12050" max="12050" width="14.75" style="989" customWidth="1"/>
    <col min="12051" max="12288" width="12.75" style="989"/>
    <col min="12289" max="12289" width="3.75" style="989" customWidth="1"/>
    <col min="12290" max="12290" width="18.75" style="989" bestFit="1" customWidth="1"/>
    <col min="12291" max="12292" width="9.625" style="989" bestFit="1" customWidth="1"/>
    <col min="12293" max="12293" width="46.5" style="989" customWidth="1"/>
    <col min="12294" max="12294" width="5.75" style="989" bestFit="1" customWidth="1"/>
    <col min="12295" max="12295" width="13.125" style="989" customWidth="1"/>
    <col min="12296" max="12296" width="13.125" style="989" bestFit="1" customWidth="1"/>
    <col min="12297" max="12297" width="9" style="989" bestFit="1" customWidth="1"/>
    <col min="12298" max="12298" width="34.25" style="989" customWidth="1"/>
    <col min="12299" max="12299" width="16.125" style="989" customWidth="1"/>
    <col min="12300" max="12300" width="19.125" style="989" bestFit="1" customWidth="1"/>
    <col min="12301" max="12301" width="16.75" style="989" customWidth="1"/>
    <col min="12302" max="12302" width="5.375" style="989" bestFit="1" customWidth="1"/>
    <col min="12303" max="12303" width="18.875" style="989" customWidth="1"/>
    <col min="12304" max="12304" width="20.5" style="989" customWidth="1"/>
    <col min="12305" max="12305" width="22.375" style="989" customWidth="1"/>
    <col min="12306" max="12306" width="14.75" style="989" customWidth="1"/>
    <col min="12307" max="12544" width="12.75" style="989"/>
    <col min="12545" max="12545" width="3.75" style="989" customWidth="1"/>
    <col min="12546" max="12546" width="18.75" style="989" bestFit="1" customWidth="1"/>
    <col min="12547" max="12548" width="9.625" style="989" bestFit="1" customWidth="1"/>
    <col min="12549" max="12549" width="46.5" style="989" customWidth="1"/>
    <col min="12550" max="12550" width="5.75" style="989" bestFit="1" customWidth="1"/>
    <col min="12551" max="12551" width="13.125" style="989" customWidth="1"/>
    <col min="12552" max="12552" width="13.125" style="989" bestFit="1" customWidth="1"/>
    <col min="12553" max="12553" width="9" style="989" bestFit="1" customWidth="1"/>
    <col min="12554" max="12554" width="34.25" style="989" customWidth="1"/>
    <col min="12555" max="12555" width="16.125" style="989" customWidth="1"/>
    <col min="12556" max="12556" width="19.125" style="989" bestFit="1" customWidth="1"/>
    <col min="12557" max="12557" width="16.75" style="989" customWidth="1"/>
    <col min="12558" max="12558" width="5.375" style="989" bestFit="1" customWidth="1"/>
    <col min="12559" max="12559" width="18.875" style="989" customWidth="1"/>
    <col min="12560" max="12560" width="20.5" style="989" customWidth="1"/>
    <col min="12561" max="12561" width="22.375" style="989" customWidth="1"/>
    <col min="12562" max="12562" width="14.75" style="989" customWidth="1"/>
    <col min="12563" max="12800" width="12.75" style="989"/>
    <col min="12801" max="12801" width="3.75" style="989" customWidth="1"/>
    <col min="12802" max="12802" width="18.75" style="989" bestFit="1" customWidth="1"/>
    <col min="12803" max="12804" width="9.625" style="989" bestFit="1" customWidth="1"/>
    <col min="12805" max="12805" width="46.5" style="989" customWidth="1"/>
    <col min="12806" max="12806" width="5.75" style="989" bestFit="1" customWidth="1"/>
    <col min="12807" max="12807" width="13.125" style="989" customWidth="1"/>
    <col min="12808" max="12808" width="13.125" style="989" bestFit="1" customWidth="1"/>
    <col min="12809" max="12809" width="9" style="989" bestFit="1" customWidth="1"/>
    <col min="12810" max="12810" width="34.25" style="989" customWidth="1"/>
    <col min="12811" max="12811" width="16.125" style="989" customWidth="1"/>
    <col min="12812" max="12812" width="19.125" style="989" bestFit="1" customWidth="1"/>
    <col min="12813" max="12813" width="16.75" style="989" customWidth="1"/>
    <col min="12814" max="12814" width="5.375" style="989" bestFit="1" customWidth="1"/>
    <col min="12815" max="12815" width="18.875" style="989" customWidth="1"/>
    <col min="12816" max="12816" width="20.5" style="989" customWidth="1"/>
    <col min="12817" max="12817" width="22.375" style="989" customWidth="1"/>
    <col min="12818" max="12818" width="14.75" style="989" customWidth="1"/>
    <col min="12819" max="13056" width="12.75" style="989"/>
    <col min="13057" max="13057" width="3.75" style="989" customWidth="1"/>
    <col min="13058" max="13058" width="18.75" style="989" bestFit="1" customWidth="1"/>
    <col min="13059" max="13060" width="9.625" style="989" bestFit="1" customWidth="1"/>
    <col min="13061" max="13061" width="46.5" style="989" customWidth="1"/>
    <col min="13062" max="13062" width="5.75" style="989" bestFit="1" customWidth="1"/>
    <col min="13063" max="13063" width="13.125" style="989" customWidth="1"/>
    <col min="13064" max="13064" width="13.125" style="989" bestFit="1" customWidth="1"/>
    <col min="13065" max="13065" width="9" style="989" bestFit="1" customWidth="1"/>
    <col min="13066" max="13066" width="34.25" style="989" customWidth="1"/>
    <col min="13067" max="13067" width="16.125" style="989" customWidth="1"/>
    <col min="13068" max="13068" width="19.125" style="989" bestFit="1" customWidth="1"/>
    <col min="13069" max="13069" width="16.75" style="989" customWidth="1"/>
    <col min="13070" max="13070" width="5.375" style="989" bestFit="1" customWidth="1"/>
    <col min="13071" max="13071" width="18.875" style="989" customWidth="1"/>
    <col min="13072" max="13072" width="20.5" style="989" customWidth="1"/>
    <col min="13073" max="13073" width="22.375" style="989" customWidth="1"/>
    <col min="13074" max="13074" width="14.75" style="989" customWidth="1"/>
    <col min="13075" max="13312" width="12.75" style="989"/>
    <col min="13313" max="13313" width="3.75" style="989" customWidth="1"/>
    <col min="13314" max="13314" width="18.75" style="989" bestFit="1" customWidth="1"/>
    <col min="13315" max="13316" width="9.625" style="989" bestFit="1" customWidth="1"/>
    <col min="13317" max="13317" width="46.5" style="989" customWidth="1"/>
    <col min="13318" max="13318" width="5.75" style="989" bestFit="1" customWidth="1"/>
    <col min="13319" max="13319" width="13.125" style="989" customWidth="1"/>
    <col min="13320" max="13320" width="13.125" style="989" bestFit="1" customWidth="1"/>
    <col min="13321" max="13321" width="9" style="989" bestFit="1" customWidth="1"/>
    <col min="13322" max="13322" width="34.25" style="989" customWidth="1"/>
    <col min="13323" max="13323" width="16.125" style="989" customWidth="1"/>
    <col min="13324" max="13324" width="19.125" style="989" bestFit="1" customWidth="1"/>
    <col min="13325" max="13325" width="16.75" style="989" customWidth="1"/>
    <col min="13326" max="13326" width="5.375" style="989" bestFit="1" customWidth="1"/>
    <col min="13327" max="13327" width="18.875" style="989" customWidth="1"/>
    <col min="13328" max="13328" width="20.5" style="989" customWidth="1"/>
    <col min="13329" max="13329" width="22.375" style="989" customWidth="1"/>
    <col min="13330" max="13330" width="14.75" style="989" customWidth="1"/>
    <col min="13331" max="13568" width="12.75" style="989"/>
    <col min="13569" max="13569" width="3.75" style="989" customWidth="1"/>
    <col min="13570" max="13570" width="18.75" style="989" bestFit="1" customWidth="1"/>
    <col min="13571" max="13572" width="9.625" style="989" bestFit="1" customWidth="1"/>
    <col min="13573" max="13573" width="46.5" style="989" customWidth="1"/>
    <col min="13574" max="13574" width="5.75" style="989" bestFit="1" customWidth="1"/>
    <col min="13575" max="13575" width="13.125" style="989" customWidth="1"/>
    <col min="13576" max="13576" width="13.125" style="989" bestFit="1" customWidth="1"/>
    <col min="13577" max="13577" width="9" style="989" bestFit="1" customWidth="1"/>
    <col min="13578" max="13578" width="34.25" style="989" customWidth="1"/>
    <col min="13579" max="13579" width="16.125" style="989" customWidth="1"/>
    <col min="13580" max="13580" width="19.125" style="989" bestFit="1" customWidth="1"/>
    <col min="13581" max="13581" width="16.75" style="989" customWidth="1"/>
    <col min="13582" max="13582" width="5.375" style="989" bestFit="1" customWidth="1"/>
    <col min="13583" max="13583" width="18.875" style="989" customWidth="1"/>
    <col min="13584" max="13584" width="20.5" style="989" customWidth="1"/>
    <col min="13585" max="13585" width="22.375" style="989" customWidth="1"/>
    <col min="13586" max="13586" width="14.75" style="989" customWidth="1"/>
    <col min="13587" max="13824" width="12.75" style="989"/>
    <col min="13825" max="13825" width="3.75" style="989" customWidth="1"/>
    <col min="13826" max="13826" width="18.75" style="989" bestFit="1" customWidth="1"/>
    <col min="13827" max="13828" width="9.625" style="989" bestFit="1" customWidth="1"/>
    <col min="13829" max="13829" width="46.5" style="989" customWidth="1"/>
    <col min="13830" max="13830" width="5.75" style="989" bestFit="1" customWidth="1"/>
    <col min="13831" max="13831" width="13.125" style="989" customWidth="1"/>
    <col min="13832" max="13832" width="13.125" style="989" bestFit="1" customWidth="1"/>
    <col min="13833" max="13833" width="9" style="989" bestFit="1" customWidth="1"/>
    <col min="13834" max="13834" width="34.25" style="989" customWidth="1"/>
    <col min="13835" max="13835" width="16.125" style="989" customWidth="1"/>
    <col min="13836" max="13836" width="19.125" style="989" bestFit="1" customWidth="1"/>
    <col min="13837" max="13837" width="16.75" style="989" customWidth="1"/>
    <col min="13838" max="13838" width="5.375" style="989" bestFit="1" customWidth="1"/>
    <col min="13839" max="13839" width="18.875" style="989" customWidth="1"/>
    <col min="13840" max="13840" width="20.5" style="989" customWidth="1"/>
    <col min="13841" max="13841" width="22.375" style="989" customWidth="1"/>
    <col min="13842" max="13842" width="14.75" style="989" customWidth="1"/>
    <col min="13843" max="14080" width="12.75" style="989"/>
    <col min="14081" max="14081" width="3.75" style="989" customWidth="1"/>
    <col min="14082" max="14082" width="18.75" style="989" bestFit="1" customWidth="1"/>
    <col min="14083" max="14084" width="9.625" style="989" bestFit="1" customWidth="1"/>
    <col min="14085" max="14085" width="46.5" style="989" customWidth="1"/>
    <col min="14086" max="14086" width="5.75" style="989" bestFit="1" customWidth="1"/>
    <col min="14087" max="14087" width="13.125" style="989" customWidth="1"/>
    <col min="14088" max="14088" width="13.125" style="989" bestFit="1" customWidth="1"/>
    <col min="14089" max="14089" width="9" style="989" bestFit="1" customWidth="1"/>
    <col min="14090" max="14090" width="34.25" style="989" customWidth="1"/>
    <col min="14091" max="14091" width="16.125" style="989" customWidth="1"/>
    <col min="14092" max="14092" width="19.125" style="989" bestFit="1" customWidth="1"/>
    <col min="14093" max="14093" width="16.75" style="989" customWidth="1"/>
    <col min="14094" max="14094" width="5.375" style="989" bestFit="1" customWidth="1"/>
    <col min="14095" max="14095" width="18.875" style="989" customWidth="1"/>
    <col min="14096" max="14096" width="20.5" style="989" customWidth="1"/>
    <col min="14097" max="14097" width="22.375" style="989" customWidth="1"/>
    <col min="14098" max="14098" width="14.75" style="989" customWidth="1"/>
    <col min="14099" max="14336" width="12.75" style="989"/>
    <col min="14337" max="14337" width="3.75" style="989" customWidth="1"/>
    <col min="14338" max="14338" width="18.75" style="989" bestFit="1" customWidth="1"/>
    <col min="14339" max="14340" width="9.625" style="989" bestFit="1" customWidth="1"/>
    <col min="14341" max="14341" width="46.5" style="989" customWidth="1"/>
    <col min="14342" max="14342" width="5.75" style="989" bestFit="1" customWidth="1"/>
    <col min="14343" max="14343" width="13.125" style="989" customWidth="1"/>
    <col min="14344" max="14344" width="13.125" style="989" bestFit="1" customWidth="1"/>
    <col min="14345" max="14345" width="9" style="989" bestFit="1" customWidth="1"/>
    <col min="14346" max="14346" width="34.25" style="989" customWidth="1"/>
    <col min="14347" max="14347" width="16.125" style="989" customWidth="1"/>
    <col min="14348" max="14348" width="19.125" style="989" bestFit="1" customWidth="1"/>
    <col min="14349" max="14349" width="16.75" style="989" customWidth="1"/>
    <col min="14350" max="14350" width="5.375" style="989" bestFit="1" customWidth="1"/>
    <col min="14351" max="14351" width="18.875" style="989" customWidth="1"/>
    <col min="14352" max="14352" width="20.5" style="989" customWidth="1"/>
    <col min="14353" max="14353" width="22.375" style="989" customWidth="1"/>
    <col min="14354" max="14354" width="14.75" style="989" customWidth="1"/>
    <col min="14355" max="14592" width="12.75" style="989"/>
    <col min="14593" max="14593" width="3.75" style="989" customWidth="1"/>
    <col min="14594" max="14594" width="18.75" style="989" bestFit="1" customWidth="1"/>
    <col min="14595" max="14596" width="9.625" style="989" bestFit="1" customWidth="1"/>
    <col min="14597" max="14597" width="46.5" style="989" customWidth="1"/>
    <col min="14598" max="14598" width="5.75" style="989" bestFit="1" customWidth="1"/>
    <col min="14599" max="14599" width="13.125" style="989" customWidth="1"/>
    <col min="14600" max="14600" width="13.125" style="989" bestFit="1" customWidth="1"/>
    <col min="14601" max="14601" width="9" style="989" bestFit="1" customWidth="1"/>
    <col min="14602" max="14602" width="34.25" style="989" customWidth="1"/>
    <col min="14603" max="14603" width="16.125" style="989" customWidth="1"/>
    <col min="14604" max="14604" width="19.125" style="989" bestFit="1" customWidth="1"/>
    <col min="14605" max="14605" width="16.75" style="989" customWidth="1"/>
    <col min="14606" max="14606" width="5.375" style="989" bestFit="1" customWidth="1"/>
    <col min="14607" max="14607" width="18.875" style="989" customWidth="1"/>
    <col min="14608" max="14608" width="20.5" style="989" customWidth="1"/>
    <col min="14609" max="14609" width="22.375" style="989" customWidth="1"/>
    <col min="14610" max="14610" width="14.75" style="989" customWidth="1"/>
    <col min="14611" max="14848" width="12.75" style="989"/>
    <col min="14849" max="14849" width="3.75" style="989" customWidth="1"/>
    <col min="14850" max="14850" width="18.75" style="989" bestFit="1" customWidth="1"/>
    <col min="14851" max="14852" width="9.625" style="989" bestFit="1" customWidth="1"/>
    <col min="14853" max="14853" width="46.5" style="989" customWidth="1"/>
    <col min="14854" max="14854" width="5.75" style="989" bestFit="1" customWidth="1"/>
    <col min="14855" max="14855" width="13.125" style="989" customWidth="1"/>
    <col min="14856" max="14856" width="13.125" style="989" bestFit="1" customWidth="1"/>
    <col min="14857" max="14857" width="9" style="989" bestFit="1" customWidth="1"/>
    <col min="14858" max="14858" width="34.25" style="989" customWidth="1"/>
    <col min="14859" max="14859" width="16.125" style="989" customWidth="1"/>
    <col min="14860" max="14860" width="19.125" style="989" bestFit="1" customWidth="1"/>
    <col min="14861" max="14861" width="16.75" style="989" customWidth="1"/>
    <col min="14862" max="14862" width="5.375" style="989" bestFit="1" customWidth="1"/>
    <col min="14863" max="14863" width="18.875" style="989" customWidth="1"/>
    <col min="14864" max="14864" width="20.5" style="989" customWidth="1"/>
    <col min="14865" max="14865" width="22.375" style="989" customWidth="1"/>
    <col min="14866" max="14866" width="14.75" style="989" customWidth="1"/>
    <col min="14867" max="15104" width="12.75" style="989"/>
    <col min="15105" max="15105" width="3.75" style="989" customWidth="1"/>
    <col min="15106" max="15106" width="18.75" style="989" bestFit="1" customWidth="1"/>
    <col min="15107" max="15108" width="9.625" style="989" bestFit="1" customWidth="1"/>
    <col min="15109" max="15109" width="46.5" style="989" customWidth="1"/>
    <col min="15110" max="15110" width="5.75" style="989" bestFit="1" customWidth="1"/>
    <col min="15111" max="15111" width="13.125" style="989" customWidth="1"/>
    <col min="15112" max="15112" width="13.125" style="989" bestFit="1" customWidth="1"/>
    <col min="15113" max="15113" width="9" style="989" bestFit="1" customWidth="1"/>
    <col min="15114" max="15114" width="34.25" style="989" customWidth="1"/>
    <col min="15115" max="15115" width="16.125" style="989" customWidth="1"/>
    <col min="15116" max="15116" width="19.125" style="989" bestFit="1" customWidth="1"/>
    <col min="15117" max="15117" width="16.75" style="989" customWidth="1"/>
    <col min="15118" max="15118" width="5.375" style="989" bestFit="1" customWidth="1"/>
    <col min="15119" max="15119" width="18.875" style="989" customWidth="1"/>
    <col min="15120" max="15120" width="20.5" style="989" customWidth="1"/>
    <col min="15121" max="15121" width="22.375" style="989" customWidth="1"/>
    <col min="15122" max="15122" width="14.75" style="989" customWidth="1"/>
    <col min="15123" max="15360" width="12.75" style="989"/>
    <col min="15361" max="15361" width="3.75" style="989" customWidth="1"/>
    <col min="15362" max="15362" width="18.75" style="989" bestFit="1" customWidth="1"/>
    <col min="15363" max="15364" width="9.625" style="989" bestFit="1" customWidth="1"/>
    <col min="15365" max="15365" width="46.5" style="989" customWidth="1"/>
    <col min="15366" max="15366" width="5.75" style="989" bestFit="1" customWidth="1"/>
    <col min="15367" max="15367" width="13.125" style="989" customWidth="1"/>
    <col min="15368" max="15368" width="13.125" style="989" bestFit="1" customWidth="1"/>
    <col min="15369" max="15369" width="9" style="989" bestFit="1" customWidth="1"/>
    <col min="15370" max="15370" width="34.25" style="989" customWidth="1"/>
    <col min="15371" max="15371" width="16.125" style="989" customWidth="1"/>
    <col min="15372" max="15372" width="19.125" style="989" bestFit="1" customWidth="1"/>
    <col min="15373" max="15373" width="16.75" style="989" customWidth="1"/>
    <col min="15374" max="15374" width="5.375" style="989" bestFit="1" customWidth="1"/>
    <col min="15375" max="15375" width="18.875" style="989" customWidth="1"/>
    <col min="15376" max="15376" width="20.5" style="989" customWidth="1"/>
    <col min="15377" max="15377" width="22.375" style="989" customWidth="1"/>
    <col min="15378" max="15378" width="14.75" style="989" customWidth="1"/>
    <col min="15379" max="15616" width="12.75" style="989"/>
    <col min="15617" max="15617" width="3.75" style="989" customWidth="1"/>
    <col min="15618" max="15618" width="18.75" style="989" bestFit="1" customWidth="1"/>
    <col min="15619" max="15620" width="9.625" style="989" bestFit="1" customWidth="1"/>
    <col min="15621" max="15621" width="46.5" style="989" customWidth="1"/>
    <col min="15622" max="15622" width="5.75" style="989" bestFit="1" customWidth="1"/>
    <col min="15623" max="15623" width="13.125" style="989" customWidth="1"/>
    <col min="15624" max="15624" width="13.125" style="989" bestFit="1" customWidth="1"/>
    <col min="15625" max="15625" width="9" style="989" bestFit="1" customWidth="1"/>
    <col min="15626" max="15626" width="34.25" style="989" customWidth="1"/>
    <col min="15627" max="15627" width="16.125" style="989" customWidth="1"/>
    <col min="15628" max="15628" width="19.125" style="989" bestFit="1" customWidth="1"/>
    <col min="15629" max="15629" width="16.75" style="989" customWidth="1"/>
    <col min="15630" max="15630" width="5.375" style="989" bestFit="1" customWidth="1"/>
    <col min="15631" max="15631" width="18.875" style="989" customWidth="1"/>
    <col min="15632" max="15632" width="20.5" style="989" customWidth="1"/>
    <col min="15633" max="15633" width="22.375" style="989" customWidth="1"/>
    <col min="15634" max="15634" width="14.75" style="989" customWidth="1"/>
    <col min="15635" max="15872" width="12.75" style="989"/>
    <col min="15873" max="15873" width="3.75" style="989" customWidth="1"/>
    <col min="15874" max="15874" width="18.75" style="989" bestFit="1" customWidth="1"/>
    <col min="15875" max="15876" width="9.625" style="989" bestFit="1" customWidth="1"/>
    <col min="15877" max="15877" width="46.5" style="989" customWidth="1"/>
    <col min="15878" max="15878" width="5.75" style="989" bestFit="1" customWidth="1"/>
    <col min="15879" max="15879" width="13.125" style="989" customWidth="1"/>
    <col min="15880" max="15880" width="13.125" style="989" bestFit="1" customWidth="1"/>
    <col min="15881" max="15881" width="9" style="989" bestFit="1" customWidth="1"/>
    <col min="15882" max="15882" width="34.25" style="989" customWidth="1"/>
    <col min="15883" max="15883" width="16.125" style="989" customWidth="1"/>
    <col min="15884" max="15884" width="19.125" style="989" bestFit="1" customWidth="1"/>
    <col min="15885" max="15885" width="16.75" style="989" customWidth="1"/>
    <col min="15886" max="15886" width="5.375" style="989" bestFit="1" customWidth="1"/>
    <col min="15887" max="15887" width="18.875" style="989" customWidth="1"/>
    <col min="15888" max="15888" width="20.5" style="989" customWidth="1"/>
    <col min="15889" max="15889" width="22.375" style="989" customWidth="1"/>
    <col min="15890" max="15890" width="14.75" style="989" customWidth="1"/>
    <col min="15891" max="16128" width="12.75" style="989"/>
    <col min="16129" max="16129" width="3.75" style="989" customWidth="1"/>
    <col min="16130" max="16130" width="18.75" style="989" bestFit="1" customWidth="1"/>
    <col min="16131" max="16132" width="9.625" style="989" bestFit="1" customWidth="1"/>
    <col min="16133" max="16133" width="46.5" style="989" customWidth="1"/>
    <col min="16134" max="16134" width="5.75" style="989" bestFit="1" customWidth="1"/>
    <col min="16135" max="16135" width="13.125" style="989" customWidth="1"/>
    <col min="16136" max="16136" width="13.125" style="989" bestFit="1" customWidth="1"/>
    <col min="16137" max="16137" width="9" style="989" bestFit="1" customWidth="1"/>
    <col min="16138" max="16138" width="34.25" style="989" customWidth="1"/>
    <col min="16139" max="16139" width="16.125" style="989" customWidth="1"/>
    <col min="16140" max="16140" width="19.125" style="989" bestFit="1" customWidth="1"/>
    <col min="16141" max="16141" width="16.75" style="989" customWidth="1"/>
    <col min="16142" max="16142" width="5.375" style="989" bestFit="1" customWidth="1"/>
    <col min="16143" max="16143" width="18.875" style="989" customWidth="1"/>
    <col min="16144" max="16144" width="20.5" style="989" customWidth="1"/>
    <col min="16145" max="16145" width="22.375" style="989" customWidth="1"/>
    <col min="16146" max="16146" width="14.75" style="989" customWidth="1"/>
    <col min="16147" max="16384" width="12.75" style="989"/>
  </cols>
  <sheetData>
    <row r="2" spans="2:17" ht="20.100000000000001" customHeight="1">
      <c r="B2" s="995" t="s">
        <v>0</v>
      </c>
      <c r="C2" s="995"/>
      <c r="D2" s="995"/>
      <c r="E2" s="2" t="s">
        <v>8063</v>
      </c>
      <c r="G2" s="4" t="s">
        <v>2</v>
      </c>
      <c r="H2" s="5"/>
      <c r="I2" s="6"/>
      <c r="J2" s="990">
        <f>SUM(H:H)</f>
        <v>9000</v>
      </c>
      <c r="K2" s="2284"/>
    </row>
    <row r="3" spans="2:17" ht="20.100000000000001" customHeight="1">
      <c r="B3" s="995"/>
      <c r="C3" s="995"/>
      <c r="D3" s="995"/>
      <c r="E3" s="14" t="s">
        <v>7951</v>
      </c>
    </row>
    <row r="4" spans="2:17" ht="20.100000000000001" customHeight="1">
      <c r="B4" s="995" t="s">
        <v>5</v>
      </c>
      <c r="C4" s="995"/>
      <c r="D4" s="995"/>
      <c r="E4" s="14" t="s">
        <v>8064</v>
      </c>
      <c r="G4" s="2285"/>
      <c r="H4" s="2285"/>
      <c r="I4" s="2286"/>
      <c r="J4" s="2287"/>
      <c r="K4" s="2288"/>
    </row>
    <row r="5" spans="2:17" ht="20.100000000000001" customHeight="1">
      <c r="B5" s="995" t="s">
        <v>6</v>
      </c>
      <c r="C5" s="995"/>
      <c r="D5" s="995"/>
      <c r="E5" s="15"/>
      <c r="G5" s="2285"/>
      <c r="H5" s="2285"/>
      <c r="I5" s="2286"/>
      <c r="J5" s="2287"/>
      <c r="K5" s="2288"/>
    </row>
    <row r="6" spans="2:17" ht="20.100000000000001" customHeight="1">
      <c r="B6" s="995" t="s">
        <v>8</v>
      </c>
      <c r="C6" s="995"/>
      <c r="D6" s="995"/>
      <c r="E6" s="15"/>
      <c r="G6" s="2285"/>
      <c r="H6" s="2285"/>
      <c r="I6" s="2285"/>
      <c r="J6" s="2288"/>
      <c r="K6" s="2288"/>
    </row>
    <row r="8" spans="2:17" s="991" customFormat="1" ht="19.7" customHeight="1">
      <c r="B8" s="163" t="s">
        <v>9</v>
      </c>
      <c r="C8" s="163" t="s">
        <v>10</v>
      </c>
      <c r="D8" s="163" t="s">
        <v>11</v>
      </c>
      <c r="E8" s="276" t="s">
        <v>12</v>
      </c>
      <c r="F8" s="276" t="s">
        <v>2305</v>
      </c>
      <c r="G8" s="276" t="s">
        <v>14</v>
      </c>
      <c r="H8" s="997" t="s">
        <v>15</v>
      </c>
      <c r="I8" s="997" t="s">
        <v>16</v>
      </c>
      <c r="J8" s="276" t="s">
        <v>17</v>
      </c>
      <c r="K8" s="276" t="s">
        <v>18</v>
      </c>
      <c r="L8" s="276" t="s">
        <v>19</v>
      </c>
      <c r="M8" s="163" t="s">
        <v>20</v>
      </c>
      <c r="N8" s="163" t="s">
        <v>21</v>
      </c>
      <c r="O8" s="276" t="s">
        <v>22</v>
      </c>
      <c r="P8" s="998" t="s">
        <v>23</v>
      </c>
      <c r="Q8" s="999" t="s">
        <v>24</v>
      </c>
    </row>
    <row r="9" spans="2:17" s="991" customFormat="1" ht="19.5" customHeight="1">
      <c r="B9" s="163"/>
      <c r="C9" s="163"/>
      <c r="D9" s="163"/>
      <c r="E9" s="276"/>
      <c r="F9" s="276"/>
      <c r="G9" s="276"/>
      <c r="H9" s="514">
        <f>F9*G9</f>
        <v>0</v>
      </c>
      <c r="I9" s="997"/>
      <c r="J9" s="276"/>
      <c r="K9" s="276"/>
      <c r="L9" s="276"/>
      <c r="M9" s="163"/>
      <c r="N9" s="163"/>
      <c r="O9" s="276"/>
      <c r="P9" s="998"/>
      <c r="Q9" s="999"/>
    </row>
    <row r="10" spans="2:17" ht="19.7" customHeight="1">
      <c r="B10" s="465"/>
      <c r="C10" s="16"/>
      <c r="D10" s="16"/>
      <c r="E10" s="54"/>
      <c r="F10" s="17"/>
      <c r="G10" s="520"/>
      <c r="H10" s="520"/>
      <c r="I10" s="18"/>
      <c r="J10" s="146"/>
      <c r="K10" s="276"/>
      <c r="L10" s="276"/>
      <c r="M10" s="998"/>
      <c r="N10" s="163"/>
      <c r="O10" s="1016"/>
      <c r="P10" s="1014"/>
      <c r="Q10" s="1015"/>
    </row>
    <row r="11" spans="2:17" ht="19.7" customHeight="1">
      <c r="B11" s="1032"/>
      <c r="C11" s="163"/>
      <c r="D11" s="163"/>
      <c r="E11" s="483"/>
      <c r="F11" s="276"/>
      <c r="G11" s="487"/>
      <c r="H11" s="520">
        <f t="shared" ref="H11:H18" si="0">F11*G11</f>
        <v>0</v>
      </c>
      <c r="I11" s="310"/>
      <c r="J11" s="483"/>
      <c r="K11" s="2306"/>
      <c r="L11" s="276"/>
      <c r="M11" s="998"/>
      <c r="N11" s="163"/>
      <c r="O11" s="1016"/>
      <c r="P11" s="1014"/>
      <c r="Q11" s="1015"/>
    </row>
    <row r="12" spans="2:17" s="1017" customFormat="1" ht="19.7" customHeight="1">
      <c r="B12" s="2357"/>
      <c r="C12" s="986" t="s">
        <v>645</v>
      </c>
      <c r="D12" s="986" t="s">
        <v>645</v>
      </c>
      <c r="E12" s="2290" t="s">
        <v>8065</v>
      </c>
      <c r="F12" s="1011">
        <v>1</v>
      </c>
      <c r="G12" s="1010">
        <v>9000</v>
      </c>
      <c r="H12" s="317">
        <f t="shared" si="0"/>
        <v>9000</v>
      </c>
      <c r="I12" s="1003"/>
      <c r="J12" s="2290" t="s">
        <v>8066</v>
      </c>
      <c r="K12" s="2351"/>
      <c r="L12" s="1011"/>
      <c r="M12" s="2293">
        <v>44875</v>
      </c>
      <c r="N12" s="986" t="s">
        <v>648</v>
      </c>
      <c r="O12" s="2292">
        <v>44890</v>
      </c>
      <c r="P12" s="1104">
        <v>44890</v>
      </c>
      <c r="Q12" s="1105">
        <v>44889</v>
      </c>
    </row>
    <row r="13" spans="2:17" ht="19.7" customHeight="1">
      <c r="B13" s="163"/>
      <c r="C13" s="16"/>
      <c r="D13" s="16"/>
      <c r="E13" s="54"/>
      <c r="F13" s="17"/>
      <c r="G13" s="520"/>
      <c r="H13" s="520">
        <f t="shared" si="0"/>
        <v>0</v>
      </c>
      <c r="I13" s="18"/>
      <c r="J13" s="146"/>
      <c r="K13" s="276"/>
      <c r="L13" s="276"/>
      <c r="M13" s="998"/>
      <c r="N13" s="163"/>
      <c r="O13" s="1016"/>
      <c r="P13" s="1014"/>
      <c r="Q13" s="1015"/>
    </row>
    <row r="14" spans="2:17" ht="19.7" customHeight="1">
      <c r="B14" s="163"/>
      <c r="C14" s="16"/>
      <c r="D14" s="16"/>
      <c r="E14" s="54"/>
      <c r="F14" s="17"/>
      <c r="G14" s="520"/>
      <c r="H14" s="520">
        <f t="shared" si="0"/>
        <v>0</v>
      </c>
      <c r="I14" s="18"/>
      <c r="J14" s="146"/>
      <c r="K14" s="276"/>
      <c r="L14" s="276"/>
      <c r="M14" s="998"/>
      <c r="N14" s="163"/>
      <c r="O14" s="1016"/>
      <c r="P14" s="1014"/>
      <c r="Q14" s="1015"/>
    </row>
    <row r="15" spans="2:17" ht="19.7" customHeight="1">
      <c r="B15" s="163"/>
      <c r="C15" s="16"/>
      <c r="D15" s="16"/>
      <c r="E15" s="54"/>
      <c r="F15" s="17"/>
      <c r="G15" s="520"/>
      <c r="H15" s="520">
        <f t="shared" si="0"/>
        <v>0</v>
      </c>
      <c r="I15" s="18"/>
      <c r="J15" s="146"/>
      <c r="K15" s="276"/>
      <c r="L15" s="276"/>
      <c r="M15" s="998"/>
      <c r="N15" s="163"/>
      <c r="O15" s="1016"/>
      <c r="P15" s="1014"/>
      <c r="Q15" s="1015"/>
    </row>
    <row r="16" spans="2:17" ht="19.7" customHeight="1">
      <c r="B16" s="163"/>
      <c r="C16" s="16"/>
      <c r="D16" s="16"/>
      <c r="E16" s="54"/>
      <c r="F16" s="17"/>
      <c r="G16" s="520"/>
      <c r="H16" s="520">
        <f t="shared" si="0"/>
        <v>0</v>
      </c>
      <c r="I16" s="18"/>
      <c r="J16" s="146"/>
      <c r="K16" s="276"/>
      <c r="L16" s="276"/>
      <c r="M16" s="998"/>
      <c r="N16" s="163"/>
      <c r="O16" s="1016"/>
      <c r="P16" s="1014"/>
      <c r="Q16" s="1015"/>
    </row>
    <row r="17" spans="2:17" ht="19.7" customHeight="1">
      <c r="B17" s="163"/>
      <c r="C17" s="16"/>
      <c r="D17" s="16"/>
      <c r="E17" s="54"/>
      <c r="F17" s="17"/>
      <c r="G17" s="520"/>
      <c r="H17" s="520">
        <f t="shared" si="0"/>
        <v>0</v>
      </c>
      <c r="I17" s="18"/>
      <c r="J17" s="146"/>
      <c r="K17" s="276"/>
      <c r="L17" s="276"/>
      <c r="M17" s="998"/>
      <c r="N17" s="163"/>
      <c r="O17" s="1016"/>
      <c r="P17" s="1014"/>
      <c r="Q17" s="1015"/>
    </row>
    <row r="18" spans="2:17" ht="19.7" customHeight="1">
      <c r="B18" s="163"/>
      <c r="C18" s="16"/>
      <c r="D18" s="16"/>
      <c r="E18" s="54"/>
      <c r="F18" s="17"/>
      <c r="G18" s="520"/>
      <c r="H18" s="520">
        <f t="shared" si="0"/>
        <v>0</v>
      </c>
      <c r="I18" s="18"/>
      <c r="J18" s="146"/>
      <c r="K18" s="276"/>
      <c r="L18" s="276"/>
      <c r="M18" s="998"/>
      <c r="N18" s="163"/>
      <c r="O18" s="1016"/>
      <c r="P18" s="1014"/>
      <c r="Q18" s="1015"/>
    </row>
  </sheetData>
  <mergeCells count="6">
    <mergeCell ref="B2:D2"/>
    <mergeCell ref="G2:I2"/>
    <mergeCell ref="B3:D3"/>
    <mergeCell ref="B4:D4"/>
    <mergeCell ref="B5:D5"/>
    <mergeCell ref="B6:D6"/>
  </mergeCells>
  <phoneticPr fontId="3"/>
  <pageMargins left="0.7" right="0.7" top="0.75" bottom="0.75" header="0.3" footer="0.3"/>
  <pageSetup paperSize="9" orientation="portrait" r:id="rId1"/>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8348A-3F92-49A1-A8B2-374BC5F9C16B}">
  <dimension ref="A2:F6"/>
  <sheetViews>
    <sheetView workbookViewId="0">
      <selection activeCell="F3" sqref="F3"/>
    </sheetView>
  </sheetViews>
  <sheetFormatPr defaultRowHeight="18.75"/>
  <cols>
    <col min="1" max="1" width="8" style="3" customWidth="1"/>
    <col min="2" max="2" width="4.875" style="3" bestFit="1" customWidth="1"/>
    <col min="3" max="3" width="25.125" style="3" customWidth="1"/>
    <col min="4" max="4" width="36.75" style="3" bestFit="1" customWidth="1"/>
    <col min="5" max="5" width="8.375" style="3" bestFit="1" customWidth="1"/>
    <col min="6" max="6" width="22.375" style="3" customWidth="1"/>
    <col min="7" max="256" width="9" style="3"/>
    <col min="257" max="257" width="8" style="3" customWidth="1"/>
    <col min="258" max="258" width="4.875" style="3" bestFit="1" customWidth="1"/>
    <col min="259" max="259" width="25.125" style="3" customWidth="1"/>
    <col min="260" max="260" width="36.75" style="3" bestFit="1" customWidth="1"/>
    <col min="261" max="261" width="8.375" style="3" bestFit="1" customWidth="1"/>
    <col min="262" max="262" width="22.375" style="3" customWidth="1"/>
    <col min="263" max="512" width="9" style="3"/>
    <col min="513" max="513" width="8" style="3" customWidth="1"/>
    <col min="514" max="514" width="4.875" style="3" bestFit="1" customWidth="1"/>
    <col min="515" max="515" width="25.125" style="3" customWidth="1"/>
    <col min="516" max="516" width="36.75" style="3" bestFit="1" customWidth="1"/>
    <col min="517" max="517" width="8.375" style="3" bestFit="1" customWidth="1"/>
    <col min="518" max="518" width="22.375" style="3" customWidth="1"/>
    <col min="519" max="768" width="9" style="3"/>
    <col min="769" max="769" width="8" style="3" customWidth="1"/>
    <col min="770" max="770" width="4.875" style="3" bestFit="1" customWidth="1"/>
    <col min="771" max="771" width="25.125" style="3" customWidth="1"/>
    <col min="772" max="772" width="36.75" style="3" bestFit="1" customWidth="1"/>
    <col min="773" max="773" width="8.375" style="3" bestFit="1" customWidth="1"/>
    <col min="774" max="774" width="22.375" style="3" customWidth="1"/>
    <col min="775" max="1024" width="9" style="3"/>
    <col min="1025" max="1025" width="8" style="3" customWidth="1"/>
    <col min="1026" max="1026" width="4.875" style="3" bestFit="1" customWidth="1"/>
    <col min="1027" max="1027" width="25.125" style="3" customWidth="1"/>
    <col min="1028" max="1028" width="36.75" style="3" bestFit="1" customWidth="1"/>
    <col min="1029" max="1029" width="8.375" style="3" bestFit="1" customWidth="1"/>
    <col min="1030" max="1030" width="22.375" style="3" customWidth="1"/>
    <col min="1031" max="1280" width="9" style="3"/>
    <col min="1281" max="1281" width="8" style="3" customWidth="1"/>
    <col min="1282" max="1282" width="4.875" style="3" bestFit="1" customWidth="1"/>
    <col min="1283" max="1283" width="25.125" style="3" customWidth="1"/>
    <col min="1284" max="1284" width="36.75" style="3" bestFit="1" customWidth="1"/>
    <col min="1285" max="1285" width="8.375" style="3" bestFit="1" customWidth="1"/>
    <col min="1286" max="1286" width="22.375" style="3" customWidth="1"/>
    <col min="1287" max="1536" width="9" style="3"/>
    <col min="1537" max="1537" width="8" style="3" customWidth="1"/>
    <col min="1538" max="1538" width="4.875" style="3" bestFit="1" customWidth="1"/>
    <col min="1539" max="1539" width="25.125" style="3" customWidth="1"/>
    <col min="1540" max="1540" width="36.75" style="3" bestFit="1" customWidth="1"/>
    <col min="1541" max="1541" width="8.375" style="3" bestFit="1" customWidth="1"/>
    <col min="1542" max="1542" width="22.375" style="3" customWidth="1"/>
    <col min="1543" max="1792" width="9" style="3"/>
    <col min="1793" max="1793" width="8" style="3" customWidth="1"/>
    <col min="1794" max="1794" width="4.875" style="3" bestFit="1" customWidth="1"/>
    <col min="1795" max="1795" width="25.125" style="3" customWidth="1"/>
    <col min="1796" max="1796" width="36.75" style="3" bestFit="1" customWidth="1"/>
    <col min="1797" max="1797" width="8.375" style="3" bestFit="1" customWidth="1"/>
    <col min="1798" max="1798" width="22.375" style="3" customWidth="1"/>
    <col min="1799" max="2048" width="9" style="3"/>
    <col min="2049" max="2049" width="8" style="3" customWidth="1"/>
    <col min="2050" max="2050" width="4.875" style="3" bestFit="1" customWidth="1"/>
    <col min="2051" max="2051" width="25.125" style="3" customWidth="1"/>
    <col min="2052" max="2052" width="36.75" style="3" bestFit="1" customWidth="1"/>
    <col min="2053" max="2053" width="8.375" style="3" bestFit="1" customWidth="1"/>
    <col min="2054" max="2054" width="22.375" style="3" customWidth="1"/>
    <col min="2055" max="2304" width="9" style="3"/>
    <col min="2305" max="2305" width="8" style="3" customWidth="1"/>
    <col min="2306" max="2306" width="4.875" style="3" bestFit="1" customWidth="1"/>
    <col min="2307" max="2307" width="25.125" style="3" customWidth="1"/>
    <col min="2308" max="2308" width="36.75" style="3" bestFit="1" customWidth="1"/>
    <col min="2309" max="2309" width="8.375" style="3" bestFit="1" customWidth="1"/>
    <col min="2310" max="2310" width="22.375" style="3" customWidth="1"/>
    <col min="2311" max="2560" width="9" style="3"/>
    <col min="2561" max="2561" width="8" style="3" customWidth="1"/>
    <col min="2562" max="2562" width="4.875" style="3" bestFit="1" customWidth="1"/>
    <col min="2563" max="2563" width="25.125" style="3" customWidth="1"/>
    <col min="2564" max="2564" width="36.75" style="3" bestFit="1" customWidth="1"/>
    <col min="2565" max="2565" width="8.375" style="3" bestFit="1" customWidth="1"/>
    <col min="2566" max="2566" width="22.375" style="3" customWidth="1"/>
    <col min="2567" max="2816" width="9" style="3"/>
    <col min="2817" max="2817" width="8" style="3" customWidth="1"/>
    <col min="2818" max="2818" width="4.875" style="3" bestFit="1" customWidth="1"/>
    <col min="2819" max="2819" width="25.125" style="3" customWidth="1"/>
    <col min="2820" max="2820" width="36.75" style="3" bestFit="1" customWidth="1"/>
    <col min="2821" max="2821" width="8.375" style="3" bestFit="1" customWidth="1"/>
    <col min="2822" max="2822" width="22.375" style="3" customWidth="1"/>
    <col min="2823" max="3072" width="9" style="3"/>
    <col min="3073" max="3073" width="8" style="3" customWidth="1"/>
    <col min="3074" max="3074" width="4.875" style="3" bestFit="1" customWidth="1"/>
    <col min="3075" max="3075" width="25.125" style="3" customWidth="1"/>
    <col min="3076" max="3076" width="36.75" style="3" bestFit="1" customWidth="1"/>
    <col min="3077" max="3077" width="8.375" style="3" bestFit="1" customWidth="1"/>
    <col min="3078" max="3078" width="22.375" style="3" customWidth="1"/>
    <col min="3079" max="3328" width="9" style="3"/>
    <col min="3329" max="3329" width="8" style="3" customWidth="1"/>
    <col min="3330" max="3330" width="4.875" style="3" bestFit="1" customWidth="1"/>
    <col min="3331" max="3331" width="25.125" style="3" customWidth="1"/>
    <col min="3332" max="3332" width="36.75" style="3" bestFit="1" customWidth="1"/>
    <col min="3333" max="3333" width="8.375" style="3" bestFit="1" customWidth="1"/>
    <col min="3334" max="3334" width="22.375" style="3" customWidth="1"/>
    <col min="3335" max="3584" width="9" style="3"/>
    <col min="3585" max="3585" width="8" style="3" customWidth="1"/>
    <col min="3586" max="3586" width="4.875" style="3" bestFit="1" customWidth="1"/>
    <col min="3587" max="3587" width="25.125" style="3" customWidth="1"/>
    <col min="3588" max="3588" width="36.75" style="3" bestFit="1" customWidth="1"/>
    <col min="3589" max="3589" width="8.375" style="3" bestFit="1" customWidth="1"/>
    <col min="3590" max="3590" width="22.375" style="3" customWidth="1"/>
    <col min="3591" max="3840" width="9" style="3"/>
    <col min="3841" max="3841" width="8" style="3" customWidth="1"/>
    <col min="3842" max="3842" width="4.875" style="3" bestFit="1" customWidth="1"/>
    <col min="3843" max="3843" width="25.125" style="3" customWidth="1"/>
    <col min="3844" max="3844" width="36.75" style="3" bestFit="1" customWidth="1"/>
    <col min="3845" max="3845" width="8.375" style="3" bestFit="1" customWidth="1"/>
    <col min="3846" max="3846" width="22.375" style="3" customWidth="1"/>
    <col min="3847" max="4096" width="9" style="3"/>
    <col min="4097" max="4097" width="8" style="3" customWidth="1"/>
    <col min="4098" max="4098" width="4.875" style="3" bestFit="1" customWidth="1"/>
    <col min="4099" max="4099" width="25.125" style="3" customWidth="1"/>
    <col min="4100" max="4100" width="36.75" style="3" bestFit="1" customWidth="1"/>
    <col min="4101" max="4101" width="8.375" style="3" bestFit="1" customWidth="1"/>
    <col min="4102" max="4102" width="22.375" style="3" customWidth="1"/>
    <col min="4103" max="4352" width="9" style="3"/>
    <col min="4353" max="4353" width="8" style="3" customWidth="1"/>
    <col min="4354" max="4354" width="4.875" style="3" bestFit="1" customWidth="1"/>
    <col min="4355" max="4355" width="25.125" style="3" customWidth="1"/>
    <col min="4356" max="4356" width="36.75" style="3" bestFit="1" customWidth="1"/>
    <col min="4357" max="4357" width="8.375" style="3" bestFit="1" customWidth="1"/>
    <col min="4358" max="4358" width="22.375" style="3" customWidth="1"/>
    <col min="4359" max="4608" width="9" style="3"/>
    <col min="4609" max="4609" width="8" style="3" customWidth="1"/>
    <col min="4610" max="4610" width="4.875" style="3" bestFit="1" customWidth="1"/>
    <col min="4611" max="4611" width="25.125" style="3" customWidth="1"/>
    <col min="4612" max="4612" width="36.75" style="3" bestFit="1" customWidth="1"/>
    <col min="4613" max="4613" width="8.375" style="3" bestFit="1" customWidth="1"/>
    <col min="4614" max="4614" width="22.375" style="3" customWidth="1"/>
    <col min="4615" max="4864" width="9" style="3"/>
    <col min="4865" max="4865" width="8" style="3" customWidth="1"/>
    <col min="4866" max="4866" width="4.875" style="3" bestFit="1" customWidth="1"/>
    <col min="4867" max="4867" width="25.125" style="3" customWidth="1"/>
    <col min="4868" max="4868" width="36.75" style="3" bestFit="1" customWidth="1"/>
    <col min="4869" max="4869" width="8.375" style="3" bestFit="1" customWidth="1"/>
    <col min="4870" max="4870" width="22.375" style="3" customWidth="1"/>
    <col min="4871" max="5120" width="9" style="3"/>
    <col min="5121" max="5121" width="8" style="3" customWidth="1"/>
    <col min="5122" max="5122" width="4.875" style="3" bestFit="1" customWidth="1"/>
    <col min="5123" max="5123" width="25.125" style="3" customWidth="1"/>
    <col min="5124" max="5124" width="36.75" style="3" bestFit="1" customWidth="1"/>
    <col min="5125" max="5125" width="8.375" style="3" bestFit="1" customWidth="1"/>
    <col min="5126" max="5126" width="22.375" style="3" customWidth="1"/>
    <col min="5127" max="5376" width="9" style="3"/>
    <col min="5377" max="5377" width="8" style="3" customWidth="1"/>
    <col min="5378" max="5378" width="4.875" style="3" bestFit="1" customWidth="1"/>
    <col min="5379" max="5379" width="25.125" style="3" customWidth="1"/>
    <col min="5380" max="5380" width="36.75" style="3" bestFit="1" customWidth="1"/>
    <col min="5381" max="5381" width="8.375" style="3" bestFit="1" customWidth="1"/>
    <col min="5382" max="5382" width="22.375" style="3" customWidth="1"/>
    <col min="5383" max="5632" width="9" style="3"/>
    <col min="5633" max="5633" width="8" style="3" customWidth="1"/>
    <col min="5634" max="5634" width="4.875" style="3" bestFit="1" customWidth="1"/>
    <col min="5635" max="5635" width="25.125" style="3" customWidth="1"/>
    <col min="5636" max="5636" width="36.75" style="3" bestFit="1" customWidth="1"/>
    <col min="5637" max="5637" width="8.375" style="3" bestFit="1" customWidth="1"/>
    <col min="5638" max="5638" width="22.375" style="3" customWidth="1"/>
    <col min="5639" max="5888" width="9" style="3"/>
    <col min="5889" max="5889" width="8" style="3" customWidth="1"/>
    <col min="5890" max="5890" width="4.875" style="3" bestFit="1" customWidth="1"/>
    <col min="5891" max="5891" width="25.125" style="3" customWidth="1"/>
    <col min="5892" max="5892" width="36.75" style="3" bestFit="1" customWidth="1"/>
    <col min="5893" max="5893" width="8.375" style="3" bestFit="1" customWidth="1"/>
    <col min="5894" max="5894" width="22.375" style="3" customWidth="1"/>
    <col min="5895" max="6144" width="9" style="3"/>
    <col min="6145" max="6145" width="8" style="3" customWidth="1"/>
    <col min="6146" max="6146" width="4.875" style="3" bestFit="1" customWidth="1"/>
    <col min="6147" max="6147" width="25.125" style="3" customWidth="1"/>
    <col min="6148" max="6148" width="36.75" style="3" bestFit="1" customWidth="1"/>
    <col min="6149" max="6149" width="8.375" style="3" bestFit="1" customWidth="1"/>
    <col min="6150" max="6150" width="22.375" style="3" customWidth="1"/>
    <col min="6151" max="6400" width="9" style="3"/>
    <col min="6401" max="6401" width="8" style="3" customWidth="1"/>
    <col min="6402" max="6402" width="4.875" style="3" bestFit="1" customWidth="1"/>
    <col min="6403" max="6403" width="25.125" style="3" customWidth="1"/>
    <col min="6404" max="6404" width="36.75" style="3" bestFit="1" customWidth="1"/>
    <col min="6405" max="6405" width="8.375" style="3" bestFit="1" customWidth="1"/>
    <col min="6406" max="6406" width="22.375" style="3" customWidth="1"/>
    <col min="6407" max="6656" width="9" style="3"/>
    <col min="6657" max="6657" width="8" style="3" customWidth="1"/>
    <col min="6658" max="6658" width="4.875" style="3" bestFit="1" customWidth="1"/>
    <col min="6659" max="6659" width="25.125" style="3" customWidth="1"/>
    <col min="6660" max="6660" width="36.75" style="3" bestFit="1" customWidth="1"/>
    <col min="6661" max="6661" width="8.375" style="3" bestFit="1" customWidth="1"/>
    <col min="6662" max="6662" width="22.375" style="3" customWidth="1"/>
    <col min="6663" max="6912" width="9" style="3"/>
    <col min="6913" max="6913" width="8" style="3" customWidth="1"/>
    <col min="6914" max="6914" width="4.875" style="3" bestFit="1" customWidth="1"/>
    <col min="6915" max="6915" width="25.125" style="3" customWidth="1"/>
    <col min="6916" max="6916" width="36.75" style="3" bestFit="1" customWidth="1"/>
    <col min="6917" max="6917" width="8.375" style="3" bestFit="1" customWidth="1"/>
    <col min="6918" max="6918" width="22.375" style="3" customWidth="1"/>
    <col min="6919" max="7168" width="9" style="3"/>
    <col min="7169" max="7169" width="8" style="3" customWidth="1"/>
    <col min="7170" max="7170" width="4.875" style="3" bestFit="1" customWidth="1"/>
    <col min="7171" max="7171" width="25.125" style="3" customWidth="1"/>
    <col min="7172" max="7172" width="36.75" style="3" bestFit="1" customWidth="1"/>
    <col min="7173" max="7173" width="8.375" style="3" bestFit="1" customWidth="1"/>
    <col min="7174" max="7174" width="22.375" style="3" customWidth="1"/>
    <col min="7175" max="7424" width="9" style="3"/>
    <col min="7425" max="7425" width="8" style="3" customWidth="1"/>
    <col min="7426" max="7426" width="4.875" style="3" bestFit="1" customWidth="1"/>
    <col min="7427" max="7427" width="25.125" style="3" customWidth="1"/>
    <col min="7428" max="7428" width="36.75" style="3" bestFit="1" customWidth="1"/>
    <col min="7429" max="7429" width="8.375" style="3" bestFit="1" customWidth="1"/>
    <col min="7430" max="7430" width="22.375" style="3" customWidth="1"/>
    <col min="7431" max="7680" width="9" style="3"/>
    <col min="7681" max="7681" width="8" style="3" customWidth="1"/>
    <col min="7682" max="7682" width="4.875" style="3" bestFit="1" customWidth="1"/>
    <col min="7683" max="7683" width="25.125" style="3" customWidth="1"/>
    <col min="7684" max="7684" width="36.75" style="3" bestFit="1" customWidth="1"/>
    <col min="7685" max="7685" width="8.375" style="3" bestFit="1" customWidth="1"/>
    <col min="7686" max="7686" width="22.375" style="3" customWidth="1"/>
    <col min="7687" max="7936" width="9" style="3"/>
    <col min="7937" max="7937" width="8" style="3" customWidth="1"/>
    <col min="7938" max="7938" width="4.875" style="3" bestFit="1" customWidth="1"/>
    <col min="7939" max="7939" width="25.125" style="3" customWidth="1"/>
    <col min="7940" max="7940" width="36.75" style="3" bestFit="1" customWidth="1"/>
    <col min="7941" max="7941" width="8.375" style="3" bestFit="1" customWidth="1"/>
    <col min="7942" max="7942" width="22.375" style="3" customWidth="1"/>
    <col min="7943" max="8192" width="9" style="3"/>
    <col min="8193" max="8193" width="8" style="3" customWidth="1"/>
    <col min="8194" max="8194" width="4.875" style="3" bestFit="1" customWidth="1"/>
    <col min="8195" max="8195" width="25.125" style="3" customWidth="1"/>
    <col min="8196" max="8196" width="36.75" style="3" bestFit="1" customWidth="1"/>
    <col min="8197" max="8197" width="8.375" style="3" bestFit="1" customWidth="1"/>
    <col min="8198" max="8198" width="22.375" style="3" customWidth="1"/>
    <col min="8199" max="8448" width="9" style="3"/>
    <col min="8449" max="8449" width="8" style="3" customWidth="1"/>
    <col min="8450" max="8450" width="4.875" style="3" bestFit="1" customWidth="1"/>
    <col min="8451" max="8451" width="25.125" style="3" customWidth="1"/>
    <col min="8452" max="8452" width="36.75" style="3" bestFit="1" customWidth="1"/>
    <col min="8453" max="8453" width="8.375" style="3" bestFit="1" customWidth="1"/>
    <col min="8454" max="8454" width="22.375" style="3" customWidth="1"/>
    <col min="8455" max="8704" width="9" style="3"/>
    <col min="8705" max="8705" width="8" style="3" customWidth="1"/>
    <col min="8706" max="8706" width="4.875" style="3" bestFit="1" customWidth="1"/>
    <col min="8707" max="8707" width="25.125" style="3" customWidth="1"/>
    <col min="8708" max="8708" width="36.75" style="3" bestFit="1" customWidth="1"/>
    <col min="8709" max="8709" width="8.375" style="3" bestFit="1" customWidth="1"/>
    <col min="8710" max="8710" width="22.375" style="3" customWidth="1"/>
    <col min="8711" max="8960" width="9" style="3"/>
    <col min="8961" max="8961" width="8" style="3" customWidth="1"/>
    <col min="8962" max="8962" width="4.875" style="3" bestFit="1" customWidth="1"/>
    <col min="8963" max="8963" width="25.125" style="3" customWidth="1"/>
    <col min="8964" max="8964" width="36.75" style="3" bestFit="1" customWidth="1"/>
    <col min="8965" max="8965" width="8.375" style="3" bestFit="1" customWidth="1"/>
    <col min="8966" max="8966" width="22.375" style="3" customWidth="1"/>
    <col min="8967" max="9216" width="9" style="3"/>
    <col min="9217" max="9217" width="8" style="3" customWidth="1"/>
    <col min="9218" max="9218" width="4.875" style="3" bestFit="1" customWidth="1"/>
    <col min="9219" max="9219" width="25.125" style="3" customWidth="1"/>
    <col min="9220" max="9220" width="36.75" style="3" bestFit="1" customWidth="1"/>
    <col min="9221" max="9221" width="8.375" style="3" bestFit="1" customWidth="1"/>
    <col min="9222" max="9222" width="22.375" style="3" customWidth="1"/>
    <col min="9223" max="9472" width="9" style="3"/>
    <col min="9473" max="9473" width="8" style="3" customWidth="1"/>
    <col min="9474" max="9474" width="4.875" style="3" bestFit="1" customWidth="1"/>
    <col min="9475" max="9475" width="25.125" style="3" customWidth="1"/>
    <col min="9476" max="9476" width="36.75" style="3" bestFit="1" customWidth="1"/>
    <col min="9477" max="9477" width="8.375" style="3" bestFit="1" customWidth="1"/>
    <col min="9478" max="9478" width="22.375" style="3" customWidth="1"/>
    <col min="9479" max="9728" width="9" style="3"/>
    <col min="9729" max="9729" width="8" style="3" customWidth="1"/>
    <col min="9730" max="9730" width="4.875" style="3" bestFit="1" customWidth="1"/>
    <col min="9731" max="9731" width="25.125" style="3" customWidth="1"/>
    <col min="9732" max="9732" width="36.75" style="3" bestFit="1" customWidth="1"/>
    <col min="9733" max="9733" width="8.375" style="3" bestFit="1" customWidth="1"/>
    <col min="9734" max="9734" width="22.375" style="3" customWidth="1"/>
    <col min="9735" max="9984" width="9" style="3"/>
    <col min="9985" max="9985" width="8" style="3" customWidth="1"/>
    <col min="9986" max="9986" width="4.875" style="3" bestFit="1" customWidth="1"/>
    <col min="9987" max="9987" width="25.125" style="3" customWidth="1"/>
    <col min="9988" max="9988" width="36.75" style="3" bestFit="1" customWidth="1"/>
    <col min="9989" max="9989" width="8.375" style="3" bestFit="1" customWidth="1"/>
    <col min="9990" max="9990" width="22.375" style="3" customWidth="1"/>
    <col min="9991" max="10240" width="9" style="3"/>
    <col min="10241" max="10241" width="8" style="3" customWidth="1"/>
    <col min="10242" max="10242" width="4.875" style="3" bestFit="1" customWidth="1"/>
    <col min="10243" max="10243" width="25.125" style="3" customWidth="1"/>
    <col min="10244" max="10244" width="36.75" style="3" bestFit="1" customWidth="1"/>
    <col min="10245" max="10245" width="8.375" style="3" bestFit="1" customWidth="1"/>
    <col min="10246" max="10246" width="22.375" style="3" customWidth="1"/>
    <col min="10247" max="10496" width="9" style="3"/>
    <col min="10497" max="10497" width="8" style="3" customWidth="1"/>
    <col min="10498" max="10498" width="4.875" style="3" bestFit="1" customWidth="1"/>
    <col min="10499" max="10499" width="25.125" style="3" customWidth="1"/>
    <col min="10500" max="10500" width="36.75" style="3" bestFit="1" customWidth="1"/>
    <col min="10501" max="10501" width="8.375" style="3" bestFit="1" customWidth="1"/>
    <col min="10502" max="10502" width="22.375" style="3" customWidth="1"/>
    <col min="10503" max="10752" width="9" style="3"/>
    <col min="10753" max="10753" width="8" style="3" customWidth="1"/>
    <col min="10754" max="10754" width="4.875" style="3" bestFit="1" customWidth="1"/>
    <col min="10755" max="10755" width="25.125" style="3" customWidth="1"/>
    <col min="10756" max="10756" width="36.75" style="3" bestFit="1" customWidth="1"/>
    <col min="10757" max="10757" width="8.375" style="3" bestFit="1" customWidth="1"/>
    <col min="10758" max="10758" width="22.375" style="3" customWidth="1"/>
    <col min="10759" max="11008" width="9" style="3"/>
    <col min="11009" max="11009" width="8" style="3" customWidth="1"/>
    <col min="11010" max="11010" width="4.875" style="3" bestFit="1" customWidth="1"/>
    <col min="11011" max="11011" width="25.125" style="3" customWidth="1"/>
    <col min="11012" max="11012" width="36.75" style="3" bestFit="1" customWidth="1"/>
    <col min="11013" max="11013" width="8.375" style="3" bestFit="1" customWidth="1"/>
    <col min="11014" max="11014" width="22.375" style="3" customWidth="1"/>
    <col min="11015" max="11264" width="9" style="3"/>
    <col min="11265" max="11265" width="8" style="3" customWidth="1"/>
    <col min="11266" max="11266" width="4.875" style="3" bestFit="1" customWidth="1"/>
    <col min="11267" max="11267" width="25.125" style="3" customWidth="1"/>
    <col min="11268" max="11268" width="36.75" style="3" bestFit="1" customWidth="1"/>
    <col min="11269" max="11269" width="8.375" style="3" bestFit="1" customWidth="1"/>
    <col min="11270" max="11270" width="22.375" style="3" customWidth="1"/>
    <col min="11271" max="11520" width="9" style="3"/>
    <col min="11521" max="11521" width="8" style="3" customWidth="1"/>
    <col min="11522" max="11522" width="4.875" style="3" bestFit="1" customWidth="1"/>
    <col min="11523" max="11523" width="25.125" style="3" customWidth="1"/>
    <col min="11524" max="11524" width="36.75" style="3" bestFit="1" customWidth="1"/>
    <col min="11525" max="11525" width="8.375" style="3" bestFit="1" customWidth="1"/>
    <col min="11526" max="11526" width="22.375" style="3" customWidth="1"/>
    <col min="11527" max="11776" width="9" style="3"/>
    <col min="11777" max="11777" width="8" style="3" customWidth="1"/>
    <col min="11778" max="11778" width="4.875" style="3" bestFit="1" customWidth="1"/>
    <col min="11779" max="11779" width="25.125" style="3" customWidth="1"/>
    <col min="11780" max="11780" width="36.75" style="3" bestFit="1" customWidth="1"/>
    <col min="11781" max="11781" width="8.375" style="3" bestFit="1" customWidth="1"/>
    <col min="11782" max="11782" width="22.375" style="3" customWidth="1"/>
    <col min="11783" max="12032" width="9" style="3"/>
    <col min="12033" max="12033" width="8" style="3" customWidth="1"/>
    <col min="12034" max="12034" width="4.875" style="3" bestFit="1" customWidth="1"/>
    <col min="12035" max="12035" width="25.125" style="3" customWidth="1"/>
    <col min="12036" max="12036" width="36.75" style="3" bestFit="1" customWidth="1"/>
    <col min="12037" max="12037" width="8.375" style="3" bestFit="1" customWidth="1"/>
    <col min="12038" max="12038" width="22.375" style="3" customWidth="1"/>
    <col min="12039" max="12288" width="9" style="3"/>
    <col min="12289" max="12289" width="8" style="3" customWidth="1"/>
    <col min="12290" max="12290" width="4.875" style="3" bestFit="1" customWidth="1"/>
    <col min="12291" max="12291" width="25.125" style="3" customWidth="1"/>
    <col min="12292" max="12292" width="36.75" style="3" bestFit="1" customWidth="1"/>
    <col min="12293" max="12293" width="8.375" style="3" bestFit="1" customWidth="1"/>
    <col min="12294" max="12294" width="22.375" style="3" customWidth="1"/>
    <col min="12295" max="12544" width="9" style="3"/>
    <col min="12545" max="12545" width="8" style="3" customWidth="1"/>
    <col min="12546" max="12546" width="4.875" style="3" bestFit="1" customWidth="1"/>
    <col min="12547" max="12547" width="25.125" style="3" customWidth="1"/>
    <col min="12548" max="12548" width="36.75" style="3" bestFit="1" customWidth="1"/>
    <col min="12549" max="12549" width="8.375" style="3" bestFit="1" customWidth="1"/>
    <col min="12550" max="12550" width="22.375" style="3" customWidth="1"/>
    <col min="12551" max="12800" width="9" style="3"/>
    <col min="12801" max="12801" width="8" style="3" customWidth="1"/>
    <col min="12802" max="12802" width="4.875" style="3" bestFit="1" customWidth="1"/>
    <col min="12803" max="12803" width="25.125" style="3" customWidth="1"/>
    <col min="12804" max="12804" width="36.75" style="3" bestFit="1" customWidth="1"/>
    <col min="12805" max="12805" width="8.375" style="3" bestFit="1" customWidth="1"/>
    <col min="12806" max="12806" width="22.375" style="3" customWidth="1"/>
    <col min="12807" max="13056" width="9" style="3"/>
    <col min="13057" max="13057" width="8" style="3" customWidth="1"/>
    <col min="13058" max="13058" width="4.875" style="3" bestFit="1" customWidth="1"/>
    <col min="13059" max="13059" width="25.125" style="3" customWidth="1"/>
    <col min="13060" max="13060" width="36.75" style="3" bestFit="1" customWidth="1"/>
    <col min="13061" max="13061" width="8.375" style="3" bestFit="1" customWidth="1"/>
    <col min="13062" max="13062" width="22.375" style="3" customWidth="1"/>
    <col min="13063" max="13312" width="9" style="3"/>
    <col min="13313" max="13313" width="8" style="3" customWidth="1"/>
    <col min="13314" max="13314" width="4.875" style="3" bestFit="1" customWidth="1"/>
    <col min="13315" max="13315" width="25.125" style="3" customWidth="1"/>
    <col min="13316" max="13316" width="36.75" style="3" bestFit="1" customWidth="1"/>
    <col min="13317" max="13317" width="8.375" style="3" bestFit="1" customWidth="1"/>
    <col min="13318" max="13318" width="22.375" style="3" customWidth="1"/>
    <col min="13319" max="13568" width="9" style="3"/>
    <col min="13569" max="13569" width="8" style="3" customWidth="1"/>
    <col min="13570" max="13570" width="4.875" style="3" bestFit="1" customWidth="1"/>
    <col min="13571" max="13571" width="25.125" style="3" customWidth="1"/>
    <col min="13572" max="13572" width="36.75" style="3" bestFit="1" customWidth="1"/>
    <col min="13573" max="13573" width="8.375" style="3" bestFit="1" customWidth="1"/>
    <col min="13574" max="13574" width="22.375" style="3" customWidth="1"/>
    <col min="13575" max="13824" width="9" style="3"/>
    <col min="13825" max="13825" width="8" style="3" customWidth="1"/>
    <col min="13826" max="13826" width="4.875" style="3" bestFit="1" customWidth="1"/>
    <col min="13827" max="13827" width="25.125" style="3" customWidth="1"/>
    <col min="13828" max="13828" width="36.75" style="3" bestFit="1" customWidth="1"/>
    <col min="13829" max="13829" width="8.375" style="3" bestFit="1" customWidth="1"/>
    <col min="13830" max="13830" width="22.375" style="3" customWidth="1"/>
    <col min="13831" max="14080" width="9" style="3"/>
    <col min="14081" max="14081" width="8" style="3" customWidth="1"/>
    <col min="14082" max="14082" width="4.875" style="3" bestFit="1" customWidth="1"/>
    <col min="14083" max="14083" width="25.125" style="3" customWidth="1"/>
    <col min="14084" max="14084" width="36.75" style="3" bestFit="1" customWidth="1"/>
    <col min="14085" max="14085" width="8.375" style="3" bestFit="1" customWidth="1"/>
    <col min="14086" max="14086" width="22.375" style="3" customWidth="1"/>
    <col min="14087" max="14336" width="9" style="3"/>
    <col min="14337" max="14337" width="8" style="3" customWidth="1"/>
    <col min="14338" max="14338" width="4.875" style="3" bestFit="1" customWidth="1"/>
    <col min="14339" max="14339" width="25.125" style="3" customWidth="1"/>
    <col min="14340" max="14340" width="36.75" style="3" bestFit="1" customWidth="1"/>
    <col min="14341" max="14341" width="8.375" style="3" bestFit="1" customWidth="1"/>
    <col min="14342" max="14342" width="22.375" style="3" customWidth="1"/>
    <col min="14343" max="14592" width="9" style="3"/>
    <col min="14593" max="14593" width="8" style="3" customWidth="1"/>
    <col min="14594" max="14594" width="4.875" style="3" bestFit="1" customWidth="1"/>
    <col min="14595" max="14595" width="25.125" style="3" customWidth="1"/>
    <col min="14596" max="14596" width="36.75" style="3" bestFit="1" customWidth="1"/>
    <col min="14597" max="14597" width="8.375" style="3" bestFit="1" customWidth="1"/>
    <col min="14598" max="14598" width="22.375" style="3" customWidth="1"/>
    <col min="14599" max="14848" width="9" style="3"/>
    <col min="14849" max="14849" width="8" style="3" customWidth="1"/>
    <col min="14850" max="14850" width="4.875" style="3" bestFit="1" customWidth="1"/>
    <col min="14851" max="14851" width="25.125" style="3" customWidth="1"/>
    <col min="14852" max="14852" width="36.75" style="3" bestFit="1" customWidth="1"/>
    <col min="14853" max="14853" width="8.375" style="3" bestFit="1" customWidth="1"/>
    <col min="14854" max="14854" width="22.375" style="3" customWidth="1"/>
    <col min="14855" max="15104" width="9" style="3"/>
    <col min="15105" max="15105" width="8" style="3" customWidth="1"/>
    <col min="15106" max="15106" width="4.875" style="3" bestFit="1" customWidth="1"/>
    <col min="15107" max="15107" width="25.125" style="3" customWidth="1"/>
    <col min="15108" max="15108" width="36.75" style="3" bestFit="1" customWidth="1"/>
    <col min="15109" max="15109" width="8.375" style="3" bestFit="1" customWidth="1"/>
    <col min="15110" max="15110" width="22.375" style="3" customWidth="1"/>
    <col min="15111" max="15360" width="9" style="3"/>
    <col min="15361" max="15361" width="8" style="3" customWidth="1"/>
    <col min="15362" max="15362" width="4.875" style="3" bestFit="1" customWidth="1"/>
    <col min="15363" max="15363" width="25.125" style="3" customWidth="1"/>
    <col min="15364" max="15364" width="36.75" style="3" bestFit="1" customWidth="1"/>
    <col min="15365" max="15365" width="8.375" style="3" bestFit="1" customWidth="1"/>
    <col min="15366" max="15366" width="22.375" style="3" customWidth="1"/>
    <col min="15367" max="15616" width="9" style="3"/>
    <col min="15617" max="15617" width="8" style="3" customWidth="1"/>
    <col min="15618" max="15618" width="4.875" style="3" bestFit="1" customWidth="1"/>
    <col min="15619" max="15619" width="25.125" style="3" customWidth="1"/>
    <col min="15620" max="15620" width="36.75" style="3" bestFit="1" customWidth="1"/>
    <col min="15621" max="15621" width="8.375" style="3" bestFit="1" customWidth="1"/>
    <col min="15622" max="15622" width="22.375" style="3" customWidth="1"/>
    <col min="15623" max="15872" width="9" style="3"/>
    <col min="15873" max="15873" width="8" style="3" customWidth="1"/>
    <col min="15874" max="15874" width="4.875" style="3" bestFit="1" customWidth="1"/>
    <col min="15875" max="15875" width="25.125" style="3" customWidth="1"/>
    <col min="15876" max="15876" width="36.75" style="3" bestFit="1" customWidth="1"/>
    <col min="15877" max="15877" width="8.375" style="3" bestFit="1" customWidth="1"/>
    <col min="15878" max="15878" width="22.375" style="3" customWidth="1"/>
    <col min="15879" max="16128" width="9" style="3"/>
    <col min="16129" max="16129" width="8" style="3" customWidth="1"/>
    <col min="16130" max="16130" width="4.875" style="3" bestFit="1" customWidth="1"/>
    <col min="16131" max="16131" width="25.125" style="3" customWidth="1"/>
    <col min="16132" max="16132" width="36.75" style="3" bestFit="1" customWidth="1"/>
    <col min="16133" max="16133" width="8.375" style="3" bestFit="1" customWidth="1"/>
    <col min="16134" max="16134" width="22.375" style="3" customWidth="1"/>
    <col min="16135" max="16384" width="9" style="3"/>
  </cols>
  <sheetData>
    <row r="2" spans="1:6">
      <c r="D2" s="11"/>
      <c r="F2" s="11" t="s">
        <v>7955</v>
      </c>
    </row>
    <row r="3" spans="1:6">
      <c r="A3" s="297" t="s">
        <v>7956</v>
      </c>
    </row>
    <row r="5" spans="1:6">
      <c r="B5" s="170" t="s">
        <v>497</v>
      </c>
      <c r="C5" s="170" t="s">
        <v>498</v>
      </c>
      <c r="D5" s="170" t="s">
        <v>499</v>
      </c>
      <c r="E5" s="170" t="s">
        <v>500</v>
      </c>
      <c r="F5" s="170" t="s">
        <v>501</v>
      </c>
    </row>
    <row r="6" spans="1:6" ht="20.100000000000001" customHeight="1">
      <c r="B6" s="17">
        <v>1</v>
      </c>
      <c r="C6" s="483" t="s">
        <v>7957</v>
      </c>
      <c r="D6" s="483" t="s">
        <v>7958</v>
      </c>
      <c r="E6" s="2296">
        <v>1</v>
      </c>
      <c r="F6" s="54"/>
    </row>
  </sheetData>
  <phoneticPr fontId="3"/>
  <pageMargins left="0.7" right="0.7" top="0.75" bottom="0.75" header="0.3" footer="0.3"/>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7964F-EE7A-4BD7-A97A-71E8DB3401D8}">
  <dimension ref="B2:Q31"/>
  <sheetViews>
    <sheetView zoomScale="85" zoomScaleNormal="85" workbookViewId="0">
      <pane xSplit="10" ySplit="8" topLeftCell="L9" activePane="bottomRight" state="frozen"/>
      <selection pane="topRight" activeCell="K1" sqref="K1"/>
      <selection pane="bottomLeft" activeCell="A9" sqref="A9"/>
      <selection pane="bottomRight" activeCell="Q19" sqref="Q19"/>
    </sheetView>
  </sheetViews>
  <sheetFormatPr defaultColWidth="12.75" defaultRowHeight="13.5"/>
  <cols>
    <col min="1" max="1" width="3.75" style="989" customWidth="1"/>
    <col min="2" max="2" width="20.25" style="991" bestFit="1" customWidth="1"/>
    <col min="3" max="4" width="9.625" style="989" bestFit="1" customWidth="1"/>
    <col min="5" max="5" width="46.5" style="991" customWidth="1"/>
    <col min="6" max="6" width="5.75" style="989" bestFit="1" customWidth="1"/>
    <col min="7" max="7" width="13.125" style="989" customWidth="1"/>
    <col min="8" max="8" width="13.125" style="989" bestFit="1" customWidth="1"/>
    <col min="9" max="9" width="9" style="992" bestFit="1" customWidth="1"/>
    <col min="10" max="10" width="34.25" style="991" customWidth="1"/>
    <col min="11" max="11" width="16.125" style="991" customWidth="1"/>
    <col min="12" max="12" width="19.125" style="991" bestFit="1" customWidth="1"/>
    <col min="13" max="13" width="16.75" style="991" customWidth="1"/>
    <col min="14" max="14" width="5.375" style="989" bestFit="1" customWidth="1"/>
    <col min="15" max="15" width="18.875" style="992" customWidth="1"/>
    <col min="16" max="16" width="20.5" style="993" customWidth="1"/>
    <col min="17" max="17" width="22.375" style="994" customWidth="1"/>
    <col min="18" max="18" width="14.75" style="989" customWidth="1"/>
    <col min="19" max="256" width="12.75" style="989"/>
    <col min="257" max="257" width="3.75" style="989" customWidth="1"/>
    <col min="258" max="258" width="20.25" style="989" bestFit="1" customWidth="1"/>
    <col min="259" max="260" width="9.625" style="989" bestFit="1" customWidth="1"/>
    <col min="261" max="261" width="46.5" style="989" customWidth="1"/>
    <col min="262" max="262" width="5.75" style="989" bestFit="1" customWidth="1"/>
    <col min="263" max="263" width="13.125" style="989" customWidth="1"/>
    <col min="264" max="264" width="13.125" style="989" bestFit="1" customWidth="1"/>
    <col min="265" max="265" width="9" style="989" bestFit="1" customWidth="1"/>
    <col min="266" max="266" width="34.25" style="989" customWidth="1"/>
    <col min="267" max="267" width="16.125" style="989" customWidth="1"/>
    <col min="268" max="268" width="19.125" style="989" bestFit="1" customWidth="1"/>
    <col min="269" max="269" width="16.75" style="989" customWidth="1"/>
    <col min="270" max="270" width="5.375" style="989" bestFit="1" customWidth="1"/>
    <col min="271" max="271" width="18.875" style="989" customWidth="1"/>
    <col min="272" max="272" width="20.5" style="989" customWidth="1"/>
    <col min="273" max="273" width="22.375" style="989" customWidth="1"/>
    <col min="274" max="274" width="14.75" style="989" customWidth="1"/>
    <col min="275" max="512" width="12.75" style="989"/>
    <col min="513" max="513" width="3.75" style="989" customWidth="1"/>
    <col min="514" max="514" width="20.25" style="989" bestFit="1" customWidth="1"/>
    <col min="515" max="516" width="9.625" style="989" bestFit="1" customWidth="1"/>
    <col min="517" max="517" width="46.5" style="989" customWidth="1"/>
    <col min="518" max="518" width="5.75" style="989" bestFit="1" customWidth="1"/>
    <col min="519" max="519" width="13.125" style="989" customWidth="1"/>
    <col min="520" max="520" width="13.125" style="989" bestFit="1" customWidth="1"/>
    <col min="521" max="521" width="9" style="989" bestFit="1" customWidth="1"/>
    <col min="522" max="522" width="34.25" style="989" customWidth="1"/>
    <col min="523" max="523" width="16.125" style="989" customWidth="1"/>
    <col min="524" max="524" width="19.125" style="989" bestFit="1" customWidth="1"/>
    <col min="525" max="525" width="16.75" style="989" customWidth="1"/>
    <col min="526" max="526" width="5.375" style="989" bestFit="1" customWidth="1"/>
    <col min="527" max="527" width="18.875" style="989" customWidth="1"/>
    <col min="528" max="528" width="20.5" style="989" customWidth="1"/>
    <col min="529" max="529" width="22.375" style="989" customWidth="1"/>
    <col min="530" max="530" width="14.75" style="989" customWidth="1"/>
    <col min="531" max="768" width="12.75" style="989"/>
    <col min="769" max="769" width="3.75" style="989" customWidth="1"/>
    <col min="770" max="770" width="20.25" style="989" bestFit="1" customWidth="1"/>
    <col min="771" max="772" width="9.625" style="989" bestFit="1" customWidth="1"/>
    <col min="773" max="773" width="46.5" style="989" customWidth="1"/>
    <col min="774" max="774" width="5.75" style="989" bestFit="1" customWidth="1"/>
    <col min="775" max="775" width="13.125" style="989" customWidth="1"/>
    <col min="776" max="776" width="13.125" style="989" bestFit="1" customWidth="1"/>
    <col min="777" max="777" width="9" style="989" bestFit="1" customWidth="1"/>
    <col min="778" max="778" width="34.25" style="989" customWidth="1"/>
    <col min="779" max="779" width="16.125" style="989" customWidth="1"/>
    <col min="780" max="780" width="19.125" style="989" bestFit="1" customWidth="1"/>
    <col min="781" max="781" width="16.75" style="989" customWidth="1"/>
    <col min="782" max="782" width="5.375" style="989" bestFit="1" customWidth="1"/>
    <col min="783" max="783" width="18.875" style="989" customWidth="1"/>
    <col min="784" max="784" width="20.5" style="989" customWidth="1"/>
    <col min="785" max="785" width="22.375" style="989" customWidth="1"/>
    <col min="786" max="786" width="14.75" style="989" customWidth="1"/>
    <col min="787" max="1024" width="12.75" style="989"/>
    <col min="1025" max="1025" width="3.75" style="989" customWidth="1"/>
    <col min="1026" max="1026" width="20.25" style="989" bestFit="1" customWidth="1"/>
    <col min="1027" max="1028" width="9.625" style="989" bestFit="1" customWidth="1"/>
    <col min="1029" max="1029" width="46.5" style="989" customWidth="1"/>
    <col min="1030" max="1030" width="5.75" style="989" bestFit="1" customWidth="1"/>
    <col min="1031" max="1031" width="13.125" style="989" customWidth="1"/>
    <col min="1032" max="1032" width="13.125" style="989" bestFit="1" customWidth="1"/>
    <col min="1033" max="1033" width="9" style="989" bestFit="1" customWidth="1"/>
    <col min="1034" max="1034" width="34.25" style="989" customWidth="1"/>
    <col min="1035" max="1035" width="16.125" style="989" customWidth="1"/>
    <col min="1036" max="1036" width="19.125" style="989" bestFit="1" customWidth="1"/>
    <col min="1037" max="1037" width="16.75" style="989" customWidth="1"/>
    <col min="1038" max="1038" width="5.375" style="989" bestFit="1" customWidth="1"/>
    <col min="1039" max="1039" width="18.875" style="989" customWidth="1"/>
    <col min="1040" max="1040" width="20.5" style="989" customWidth="1"/>
    <col min="1041" max="1041" width="22.375" style="989" customWidth="1"/>
    <col min="1042" max="1042" width="14.75" style="989" customWidth="1"/>
    <col min="1043" max="1280" width="12.75" style="989"/>
    <col min="1281" max="1281" width="3.75" style="989" customWidth="1"/>
    <col min="1282" max="1282" width="20.25" style="989" bestFit="1" customWidth="1"/>
    <col min="1283" max="1284" width="9.625" style="989" bestFit="1" customWidth="1"/>
    <col min="1285" max="1285" width="46.5" style="989" customWidth="1"/>
    <col min="1286" max="1286" width="5.75" style="989" bestFit="1" customWidth="1"/>
    <col min="1287" max="1287" width="13.125" style="989" customWidth="1"/>
    <col min="1288" max="1288" width="13.125" style="989" bestFit="1" customWidth="1"/>
    <col min="1289" max="1289" width="9" style="989" bestFit="1" customWidth="1"/>
    <col min="1290" max="1290" width="34.25" style="989" customWidth="1"/>
    <col min="1291" max="1291" width="16.125" style="989" customWidth="1"/>
    <col min="1292" max="1292" width="19.125" style="989" bestFit="1" customWidth="1"/>
    <col min="1293" max="1293" width="16.75" style="989" customWidth="1"/>
    <col min="1294" max="1294" width="5.375" style="989" bestFit="1" customWidth="1"/>
    <col min="1295" max="1295" width="18.875" style="989" customWidth="1"/>
    <col min="1296" max="1296" width="20.5" style="989" customWidth="1"/>
    <col min="1297" max="1297" width="22.375" style="989" customWidth="1"/>
    <col min="1298" max="1298" width="14.75" style="989" customWidth="1"/>
    <col min="1299" max="1536" width="12.75" style="989"/>
    <col min="1537" max="1537" width="3.75" style="989" customWidth="1"/>
    <col min="1538" max="1538" width="20.25" style="989" bestFit="1" customWidth="1"/>
    <col min="1539" max="1540" width="9.625" style="989" bestFit="1" customWidth="1"/>
    <col min="1541" max="1541" width="46.5" style="989" customWidth="1"/>
    <col min="1542" max="1542" width="5.75" style="989" bestFit="1" customWidth="1"/>
    <col min="1543" max="1543" width="13.125" style="989" customWidth="1"/>
    <col min="1544" max="1544" width="13.125" style="989" bestFit="1" customWidth="1"/>
    <col min="1545" max="1545" width="9" style="989" bestFit="1" customWidth="1"/>
    <col min="1546" max="1546" width="34.25" style="989" customWidth="1"/>
    <col min="1547" max="1547" width="16.125" style="989" customWidth="1"/>
    <col min="1548" max="1548" width="19.125" style="989" bestFit="1" customWidth="1"/>
    <col min="1549" max="1549" width="16.75" style="989" customWidth="1"/>
    <col min="1550" max="1550" width="5.375" style="989" bestFit="1" customWidth="1"/>
    <col min="1551" max="1551" width="18.875" style="989" customWidth="1"/>
    <col min="1552" max="1552" width="20.5" style="989" customWidth="1"/>
    <col min="1553" max="1553" width="22.375" style="989" customWidth="1"/>
    <col min="1554" max="1554" width="14.75" style="989" customWidth="1"/>
    <col min="1555" max="1792" width="12.75" style="989"/>
    <col min="1793" max="1793" width="3.75" style="989" customWidth="1"/>
    <col min="1794" max="1794" width="20.25" style="989" bestFit="1" customWidth="1"/>
    <col min="1795" max="1796" width="9.625" style="989" bestFit="1" customWidth="1"/>
    <col min="1797" max="1797" width="46.5" style="989" customWidth="1"/>
    <col min="1798" max="1798" width="5.75" style="989" bestFit="1" customWidth="1"/>
    <col min="1799" max="1799" width="13.125" style="989" customWidth="1"/>
    <col min="1800" max="1800" width="13.125" style="989" bestFit="1" customWidth="1"/>
    <col min="1801" max="1801" width="9" style="989" bestFit="1" customWidth="1"/>
    <col min="1802" max="1802" width="34.25" style="989" customWidth="1"/>
    <col min="1803" max="1803" width="16.125" style="989" customWidth="1"/>
    <col min="1804" max="1804" width="19.125" style="989" bestFit="1" customWidth="1"/>
    <col min="1805" max="1805" width="16.75" style="989" customWidth="1"/>
    <col min="1806" max="1806" width="5.375" style="989" bestFit="1" customWidth="1"/>
    <col min="1807" max="1807" width="18.875" style="989" customWidth="1"/>
    <col min="1808" max="1808" width="20.5" style="989" customWidth="1"/>
    <col min="1809" max="1809" width="22.375" style="989" customWidth="1"/>
    <col min="1810" max="1810" width="14.75" style="989" customWidth="1"/>
    <col min="1811" max="2048" width="12.75" style="989"/>
    <col min="2049" max="2049" width="3.75" style="989" customWidth="1"/>
    <col min="2050" max="2050" width="20.25" style="989" bestFit="1" customWidth="1"/>
    <col min="2051" max="2052" width="9.625" style="989" bestFit="1" customWidth="1"/>
    <col min="2053" max="2053" width="46.5" style="989" customWidth="1"/>
    <col min="2054" max="2054" width="5.75" style="989" bestFit="1" customWidth="1"/>
    <col min="2055" max="2055" width="13.125" style="989" customWidth="1"/>
    <col min="2056" max="2056" width="13.125" style="989" bestFit="1" customWidth="1"/>
    <col min="2057" max="2057" width="9" style="989" bestFit="1" customWidth="1"/>
    <col min="2058" max="2058" width="34.25" style="989" customWidth="1"/>
    <col min="2059" max="2059" width="16.125" style="989" customWidth="1"/>
    <col min="2060" max="2060" width="19.125" style="989" bestFit="1" customWidth="1"/>
    <col min="2061" max="2061" width="16.75" style="989" customWidth="1"/>
    <col min="2062" max="2062" width="5.375" style="989" bestFit="1" customWidth="1"/>
    <col min="2063" max="2063" width="18.875" style="989" customWidth="1"/>
    <col min="2064" max="2064" width="20.5" style="989" customWidth="1"/>
    <col min="2065" max="2065" width="22.375" style="989" customWidth="1"/>
    <col min="2066" max="2066" width="14.75" style="989" customWidth="1"/>
    <col min="2067" max="2304" width="12.75" style="989"/>
    <col min="2305" max="2305" width="3.75" style="989" customWidth="1"/>
    <col min="2306" max="2306" width="20.25" style="989" bestFit="1" customWidth="1"/>
    <col min="2307" max="2308" width="9.625" style="989" bestFit="1" customWidth="1"/>
    <col min="2309" max="2309" width="46.5" style="989" customWidth="1"/>
    <col min="2310" max="2310" width="5.75" style="989" bestFit="1" customWidth="1"/>
    <col min="2311" max="2311" width="13.125" style="989" customWidth="1"/>
    <col min="2312" max="2312" width="13.125" style="989" bestFit="1" customWidth="1"/>
    <col min="2313" max="2313" width="9" style="989" bestFit="1" customWidth="1"/>
    <col min="2314" max="2314" width="34.25" style="989" customWidth="1"/>
    <col min="2315" max="2315" width="16.125" style="989" customWidth="1"/>
    <col min="2316" max="2316" width="19.125" style="989" bestFit="1" customWidth="1"/>
    <col min="2317" max="2317" width="16.75" style="989" customWidth="1"/>
    <col min="2318" max="2318" width="5.375" style="989" bestFit="1" customWidth="1"/>
    <col min="2319" max="2319" width="18.875" style="989" customWidth="1"/>
    <col min="2320" max="2320" width="20.5" style="989" customWidth="1"/>
    <col min="2321" max="2321" width="22.375" style="989" customWidth="1"/>
    <col min="2322" max="2322" width="14.75" style="989" customWidth="1"/>
    <col min="2323" max="2560" width="12.75" style="989"/>
    <col min="2561" max="2561" width="3.75" style="989" customWidth="1"/>
    <col min="2562" max="2562" width="20.25" style="989" bestFit="1" customWidth="1"/>
    <col min="2563" max="2564" width="9.625" style="989" bestFit="1" customWidth="1"/>
    <col min="2565" max="2565" width="46.5" style="989" customWidth="1"/>
    <col min="2566" max="2566" width="5.75" style="989" bestFit="1" customWidth="1"/>
    <col min="2567" max="2567" width="13.125" style="989" customWidth="1"/>
    <col min="2568" max="2568" width="13.125" style="989" bestFit="1" customWidth="1"/>
    <col min="2569" max="2569" width="9" style="989" bestFit="1" customWidth="1"/>
    <col min="2570" max="2570" width="34.25" style="989" customWidth="1"/>
    <col min="2571" max="2571" width="16.125" style="989" customWidth="1"/>
    <col min="2572" max="2572" width="19.125" style="989" bestFit="1" customWidth="1"/>
    <col min="2573" max="2573" width="16.75" style="989" customWidth="1"/>
    <col min="2574" max="2574" width="5.375" style="989" bestFit="1" customWidth="1"/>
    <col min="2575" max="2575" width="18.875" style="989" customWidth="1"/>
    <col min="2576" max="2576" width="20.5" style="989" customWidth="1"/>
    <col min="2577" max="2577" width="22.375" style="989" customWidth="1"/>
    <col min="2578" max="2578" width="14.75" style="989" customWidth="1"/>
    <col min="2579" max="2816" width="12.75" style="989"/>
    <col min="2817" max="2817" width="3.75" style="989" customWidth="1"/>
    <col min="2818" max="2818" width="20.25" style="989" bestFit="1" customWidth="1"/>
    <col min="2819" max="2820" width="9.625" style="989" bestFit="1" customWidth="1"/>
    <col min="2821" max="2821" width="46.5" style="989" customWidth="1"/>
    <col min="2822" max="2822" width="5.75" style="989" bestFit="1" customWidth="1"/>
    <col min="2823" max="2823" width="13.125" style="989" customWidth="1"/>
    <col min="2824" max="2824" width="13.125" style="989" bestFit="1" customWidth="1"/>
    <col min="2825" max="2825" width="9" style="989" bestFit="1" customWidth="1"/>
    <col min="2826" max="2826" width="34.25" style="989" customWidth="1"/>
    <col min="2827" max="2827" width="16.125" style="989" customWidth="1"/>
    <col min="2828" max="2828" width="19.125" style="989" bestFit="1" customWidth="1"/>
    <col min="2829" max="2829" width="16.75" style="989" customWidth="1"/>
    <col min="2830" max="2830" width="5.375" style="989" bestFit="1" customWidth="1"/>
    <col min="2831" max="2831" width="18.875" style="989" customWidth="1"/>
    <col min="2832" max="2832" width="20.5" style="989" customWidth="1"/>
    <col min="2833" max="2833" width="22.375" style="989" customWidth="1"/>
    <col min="2834" max="2834" width="14.75" style="989" customWidth="1"/>
    <col min="2835" max="3072" width="12.75" style="989"/>
    <col min="3073" max="3073" width="3.75" style="989" customWidth="1"/>
    <col min="3074" max="3074" width="20.25" style="989" bestFit="1" customWidth="1"/>
    <col min="3075" max="3076" width="9.625" style="989" bestFit="1" customWidth="1"/>
    <col min="3077" max="3077" width="46.5" style="989" customWidth="1"/>
    <col min="3078" max="3078" width="5.75" style="989" bestFit="1" customWidth="1"/>
    <col min="3079" max="3079" width="13.125" style="989" customWidth="1"/>
    <col min="3080" max="3080" width="13.125" style="989" bestFit="1" customWidth="1"/>
    <col min="3081" max="3081" width="9" style="989" bestFit="1" customWidth="1"/>
    <col min="3082" max="3082" width="34.25" style="989" customWidth="1"/>
    <col min="3083" max="3083" width="16.125" style="989" customWidth="1"/>
    <col min="3084" max="3084" width="19.125" style="989" bestFit="1" customWidth="1"/>
    <col min="3085" max="3085" width="16.75" style="989" customWidth="1"/>
    <col min="3086" max="3086" width="5.375" style="989" bestFit="1" customWidth="1"/>
    <col min="3087" max="3087" width="18.875" style="989" customWidth="1"/>
    <col min="3088" max="3088" width="20.5" style="989" customWidth="1"/>
    <col min="3089" max="3089" width="22.375" style="989" customWidth="1"/>
    <col min="3090" max="3090" width="14.75" style="989" customWidth="1"/>
    <col min="3091" max="3328" width="12.75" style="989"/>
    <col min="3329" max="3329" width="3.75" style="989" customWidth="1"/>
    <col min="3330" max="3330" width="20.25" style="989" bestFit="1" customWidth="1"/>
    <col min="3331" max="3332" width="9.625" style="989" bestFit="1" customWidth="1"/>
    <col min="3333" max="3333" width="46.5" style="989" customWidth="1"/>
    <col min="3334" max="3334" width="5.75" style="989" bestFit="1" customWidth="1"/>
    <col min="3335" max="3335" width="13.125" style="989" customWidth="1"/>
    <col min="3336" max="3336" width="13.125" style="989" bestFit="1" customWidth="1"/>
    <col min="3337" max="3337" width="9" style="989" bestFit="1" customWidth="1"/>
    <col min="3338" max="3338" width="34.25" style="989" customWidth="1"/>
    <col min="3339" max="3339" width="16.125" style="989" customWidth="1"/>
    <col min="3340" max="3340" width="19.125" style="989" bestFit="1" customWidth="1"/>
    <col min="3341" max="3341" width="16.75" style="989" customWidth="1"/>
    <col min="3342" max="3342" width="5.375" style="989" bestFit="1" customWidth="1"/>
    <col min="3343" max="3343" width="18.875" style="989" customWidth="1"/>
    <col min="3344" max="3344" width="20.5" style="989" customWidth="1"/>
    <col min="3345" max="3345" width="22.375" style="989" customWidth="1"/>
    <col min="3346" max="3346" width="14.75" style="989" customWidth="1"/>
    <col min="3347" max="3584" width="12.75" style="989"/>
    <col min="3585" max="3585" width="3.75" style="989" customWidth="1"/>
    <col min="3586" max="3586" width="20.25" style="989" bestFit="1" customWidth="1"/>
    <col min="3587" max="3588" width="9.625" style="989" bestFit="1" customWidth="1"/>
    <col min="3589" max="3589" width="46.5" style="989" customWidth="1"/>
    <col min="3590" max="3590" width="5.75" style="989" bestFit="1" customWidth="1"/>
    <col min="3591" max="3591" width="13.125" style="989" customWidth="1"/>
    <col min="3592" max="3592" width="13.125" style="989" bestFit="1" customWidth="1"/>
    <col min="3593" max="3593" width="9" style="989" bestFit="1" customWidth="1"/>
    <col min="3594" max="3594" width="34.25" style="989" customWidth="1"/>
    <col min="3595" max="3595" width="16.125" style="989" customWidth="1"/>
    <col min="3596" max="3596" width="19.125" style="989" bestFit="1" customWidth="1"/>
    <col min="3597" max="3597" width="16.75" style="989" customWidth="1"/>
    <col min="3598" max="3598" width="5.375" style="989" bestFit="1" customWidth="1"/>
    <col min="3599" max="3599" width="18.875" style="989" customWidth="1"/>
    <col min="3600" max="3600" width="20.5" style="989" customWidth="1"/>
    <col min="3601" max="3601" width="22.375" style="989" customWidth="1"/>
    <col min="3602" max="3602" width="14.75" style="989" customWidth="1"/>
    <col min="3603" max="3840" width="12.75" style="989"/>
    <col min="3841" max="3841" width="3.75" style="989" customWidth="1"/>
    <col min="3842" max="3842" width="20.25" style="989" bestFit="1" customWidth="1"/>
    <col min="3843" max="3844" width="9.625" style="989" bestFit="1" customWidth="1"/>
    <col min="3845" max="3845" width="46.5" style="989" customWidth="1"/>
    <col min="3846" max="3846" width="5.75" style="989" bestFit="1" customWidth="1"/>
    <col min="3847" max="3847" width="13.125" style="989" customWidth="1"/>
    <col min="3848" max="3848" width="13.125" style="989" bestFit="1" customWidth="1"/>
    <col min="3849" max="3849" width="9" style="989" bestFit="1" customWidth="1"/>
    <col min="3850" max="3850" width="34.25" style="989" customWidth="1"/>
    <col min="3851" max="3851" width="16.125" style="989" customWidth="1"/>
    <col min="3852" max="3852" width="19.125" style="989" bestFit="1" customWidth="1"/>
    <col min="3853" max="3853" width="16.75" style="989" customWidth="1"/>
    <col min="3854" max="3854" width="5.375" style="989" bestFit="1" customWidth="1"/>
    <col min="3855" max="3855" width="18.875" style="989" customWidth="1"/>
    <col min="3856" max="3856" width="20.5" style="989" customWidth="1"/>
    <col min="3857" max="3857" width="22.375" style="989" customWidth="1"/>
    <col min="3858" max="3858" width="14.75" style="989" customWidth="1"/>
    <col min="3859" max="4096" width="12.75" style="989"/>
    <col min="4097" max="4097" width="3.75" style="989" customWidth="1"/>
    <col min="4098" max="4098" width="20.25" style="989" bestFit="1" customWidth="1"/>
    <col min="4099" max="4100" width="9.625" style="989" bestFit="1" customWidth="1"/>
    <col min="4101" max="4101" width="46.5" style="989" customWidth="1"/>
    <col min="4102" max="4102" width="5.75" style="989" bestFit="1" customWidth="1"/>
    <col min="4103" max="4103" width="13.125" style="989" customWidth="1"/>
    <col min="4104" max="4104" width="13.125" style="989" bestFit="1" customWidth="1"/>
    <col min="4105" max="4105" width="9" style="989" bestFit="1" customWidth="1"/>
    <col min="4106" max="4106" width="34.25" style="989" customWidth="1"/>
    <col min="4107" max="4107" width="16.125" style="989" customWidth="1"/>
    <col min="4108" max="4108" width="19.125" style="989" bestFit="1" customWidth="1"/>
    <col min="4109" max="4109" width="16.75" style="989" customWidth="1"/>
    <col min="4110" max="4110" width="5.375" style="989" bestFit="1" customWidth="1"/>
    <col min="4111" max="4111" width="18.875" style="989" customWidth="1"/>
    <col min="4112" max="4112" width="20.5" style="989" customWidth="1"/>
    <col min="4113" max="4113" width="22.375" style="989" customWidth="1"/>
    <col min="4114" max="4114" width="14.75" style="989" customWidth="1"/>
    <col min="4115" max="4352" width="12.75" style="989"/>
    <col min="4353" max="4353" width="3.75" style="989" customWidth="1"/>
    <col min="4354" max="4354" width="20.25" style="989" bestFit="1" customWidth="1"/>
    <col min="4355" max="4356" width="9.625" style="989" bestFit="1" customWidth="1"/>
    <col min="4357" max="4357" width="46.5" style="989" customWidth="1"/>
    <col min="4358" max="4358" width="5.75" style="989" bestFit="1" customWidth="1"/>
    <col min="4359" max="4359" width="13.125" style="989" customWidth="1"/>
    <col min="4360" max="4360" width="13.125" style="989" bestFit="1" customWidth="1"/>
    <col min="4361" max="4361" width="9" style="989" bestFit="1" customWidth="1"/>
    <col min="4362" max="4362" width="34.25" style="989" customWidth="1"/>
    <col min="4363" max="4363" width="16.125" style="989" customWidth="1"/>
    <col min="4364" max="4364" width="19.125" style="989" bestFit="1" customWidth="1"/>
    <col min="4365" max="4365" width="16.75" style="989" customWidth="1"/>
    <col min="4366" max="4366" width="5.375" style="989" bestFit="1" customWidth="1"/>
    <col min="4367" max="4367" width="18.875" style="989" customWidth="1"/>
    <col min="4368" max="4368" width="20.5" style="989" customWidth="1"/>
    <col min="4369" max="4369" width="22.375" style="989" customWidth="1"/>
    <col min="4370" max="4370" width="14.75" style="989" customWidth="1"/>
    <col min="4371" max="4608" width="12.75" style="989"/>
    <col min="4609" max="4609" width="3.75" style="989" customWidth="1"/>
    <col min="4610" max="4610" width="20.25" style="989" bestFit="1" customWidth="1"/>
    <col min="4611" max="4612" width="9.625" style="989" bestFit="1" customWidth="1"/>
    <col min="4613" max="4613" width="46.5" style="989" customWidth="1"/>
    <col min="4614" max="4614" width="5.75" style="989" bestFit="1" customWidth="1"/>
    <col min="4615" max="4615" width="13.125" style="989" customWidth="1"/>
    <col min="4616" max="4616" width="13.125" style="989" bestFit="1" customWidth="1"/>
    <col min="4617" max="4617" width="9" style="989" bestFit="1" customWidth="1"/>
    <col min="4618" max="4618" width="34.25" style="989" customWidth="1"/>
    <col min="4619" max="4619" width="16.125" style="989" customWidth="1"/>
    <col min="4620" max="4620" width="19.125" style="989" bestFit="1" customWidth="1"/>
    <col min="4621" max="4621" width="16.75" style="989" customWidth="1"/>
    <col min="4622" max="4622" width="5.375" style="989" bestFit="1" customWidth="1"/>
    <col min="4623" max="4623" width="18.875" style="989" customWidth="1"/>
    <col min="4624" max="4624" width="20.5" style="989" customWidth="1"/>
    <col min="4625" max="4625" width="22.375" style="989" customWidth="1"/>
    <col min="4626" max="4626" width="14.75" style="989" customWidth="1"/>
    <col min="4627" max="4864" width="12.75" style="989"/>
    <col min="4865" max="4865" width="3.75" style="989" customWidth="1"/>
    <col min="4866" max="4866" width="20.25" style="989" bestFit="1" customWidth="1"/>
    <col min="4867" max="4868" width="9.625" style="989" bestFit="1" customWidth="1"/>
    <col min="4869" max="4869" width="46.5" style="989" customWidth="1"/>
    <col min="4870" max="4870" width="5.75" style="989" bestFit="1" customWidth="1"/>
    <col min="4871" max="4871" width="13.125" style="989" customWidth="1"/>
    <col min="4872" max="4872" width="13.125" style="989" bestFit="1" customWidth="1"/>
    <col min="4873" max="4873" width="9" style="989" bestFit="1" customWidth="1"/>
    <col min="4874" max="4874" width="34.25" style="989" customWidth="1"/>
    <col min="4875" max="4875" width="16.125" style="989" customWidth="1"/>
    <col min="4876" max="4876" width="19.125" style="989" bestFit="1" customWidth="1"/>
    <col min="4877" max="4877" width="16.75" style="989" customWidth="1"/>
    <col min="4878" max="4878" width="5.375" style="989" bestFit="1" customWidth="1"/>
    <col min="4879" max="4879" width="18.875" style="989" customWidth="1"/>
    <col min="4880" max="4880" width="20.5" style="989" customWidth="1"/>
    <col min="4881" max="4881" width="22.375" style="989" customWidth="1"/>
    <col min="4882" max="4882" width="14.75" style="989" customWidth="1"/>
    <col min="4883" max="5120" width="12.75" style="989"/>
    <col min="5121" max="5121" width="3.75" style="989" customWidth="1"/>
    <col min="5122" max="5122" width="20.25" style="989" bestFit="1" customWidth="1"/>
    <col min="5123" max="5124" width="9.625" style="989" bestFit="1" customWidth="1"/>
    <col min="5125" max="5125" width="46.5" style="989" customWidth="1"/>
    <col min="5126" max="5126" width="5.75" style="989" bestFit="1" customWidth="1"/>
    <col min="5127" max="5127" width="13.125" style="989" customWidth="1"/>
    <col min="5128" max="5128" width="13.125" style="989" bestFit="1" customWidth="1"/>
    <col min="5129" max="5129" width="9" style="989" bestFit="1" customWidth="1"/>
    <col min="5130" max="5130" width="34.25" style="989" customWidth="1"/>
    <col min="5131" max="5131" width="16.125" style="989" customWidth="1"/>
    <col min="5132" max="5132" width="19.125" style="989" bestFit="1" customWidth="1"/>
    <col min="5133" max="5133" width="16.75" style="989" customWidth="1"/>
    <col min="5134" max="5134" width="5.375" style="989" bestFit="1" customWidth="1"/>
    <col min="5135" max="5135" width="18.875" style="989" customWidth="1"/>
    <col min="5136" max="5136" width="20.5" style="989" customWidth="1"/>
    <col min="5137" max="5137" width="22.375" style="989" customWidth="1"/>
    <col min="5138" max="5138" width="14.75" style="989" customWidth="1"/>
    <col min="5139" max="5376" width="12.75" style="989"/>
    <col min="5377" max="5377" width="3.75" style="989" customWidth="1"/>
    <col min="5378" max="5378" width="20.25" style="989" bestFit="1" customWidth="1"/>
    <col min="5379" max="5380" width="9.625" style="989" bestFit="1" customWidth="1"/>
    <col min="5381" max="5381" width="46.5" style="989" customWidth="1"/>
    <col min="5382" max="5382" width="5.75" style="989" bestFit="1" customWidth="1"/>
    <col min="5383" max="5383" width="13.125" style="989" customWidth="1"/>
    <col min="5384" max="5384" width="13.125" style="989" bestFit="1" customWidth="1"/>
    <col min="5385" max="5385" width="9" style="989" bestFit="1" customWidth="1"/>
    <col min="5386" max="5386" width="34.25" style="989" customWidth="1"/>
    <col min="5387" max="5387" width="16.125" style="989" customWidth="1"/>
    <col min="5388" max="5388" width="19.125" style="989" bestFit="1" customWidth="1"/>
    <col min="5389" max="5389" width="16.75" style="989" customWidth="1"/>
    <col min="5390" max="5390" width="5.375" style="989" bestFit="1" customWidth="1"/>
    <col min="5391" max="5391" width="18.875" style="989" customWidth="1"/>
    <col min="5392" max="5392" width="20.5" style="989" customWidth="1"/>
    <col min="5393" max="5393" width="22.375" style="989" customWidth="1"/>
    <col min="5394" max="5394" width="14.75" style="989" customWidth="1"/>
    <col min="5395" max="5632" width="12.75" style="989"/>
    <col min="5633" max="5633" width="3.75" style="989" customWidth="1"/>
    <col min="5634" max="5634" width="20.25" style="989" bestFit="1" customWidth="1"/>
    <col min="5635" max="5636" width="9.625" style="989" bestFit="1" customWidth="1"/>
    <col min="5637" max="5637" width="46.5" style="989" customWidth="1"/>
    <col min="5638" max="5638" width="5.75" style="989" bestFit="1" customWidth="1"/>
    <col min="5639" max="5639" width="13.125" style="989" customWidth="1"/>
    <col min="5640" max="5640" width="13.125" style="989" bestFit="1" customWidth="1"/>
    <col min="5641" max="5641" width="9" style="989" bestFit="1" customWidth="1"/>
    <col min="5642" max="5642" width="34.25" style="989" customWidth="1"/>
    <col min="5643" max="5643" width="16.125" style="989" customWidth="1"/>
    <col min="5644" max="5644" width="19.125" style="989" bestFit="1" customWidth="1"/>
    <col min="5645" max="5645" width="16.75" style="989" customWidth="1"/>
    <col min="5646" max="5646" width="5.375" style="989" bestFit="1" customWidth="1"/>
    <col min="5647" max="5647" width="18.875" style="989" customWidth="1"/>
    <col min="5648" max="5648" width="20.5" style="989" customWidth="1"/>
    <col min="5649" max="5649" width="22.375" style="989" customWidth="1"/>
    <col min="5650" max="5650" width="14.75" style="989" customWidth="1"/>
    <col min="5651" max="5888" width="12.75" style="989"/>
    <col min="5889" max="5889" width="3.75" style="989" customWidth="1"/>
    <col min="5890" max="5890" width="20.25" style="989" bestFit="1" customWidth="1"/>
    <col min="5891" max="5892" width="9.625" style="989" bestFit="1" customWidth="1"/>
    <col min="5893" max="5893" width="46.5" style="989" customWidth="1"/>
    <col min="5894" max="5894" width="5.75" style="989" bestFit="1" customWidth="1"/>
    <col min="5895" max="5895" width="13.125" style="989" customWidth="1"/>
    <col min="5896" max="5896" width="13.125" style="989" bestFit="1" customWidth="1"/>
    <col min="5897" max="5897" width="9" style="989" bestFit="1" customWidth="1"/>
    <col min="5898" max="5898" width="34.25" style="989" customWidth="1"/>
    <col min="5899" max="5899" width="16.125" style="989" customWidth="1"/>
    <col min="5900" max="5900" width="19.125" style="989" bestFit="1" customWidth="1"/>
    <col min="5901" max="5901" width="16.75" style="989" customWidth="1"/>
    <col min="5902" max="5902" width="5.375" style="989" bestFit="1" customWidth="1"/>
    <col min="5903" max="5903" width="18.875" style="989" customWidth="1"/>
    <col min="5904" max="5904" width="20.5" style="989" customWidth="1"/>
    <col min="5905" max="5905" width="22.375" style="989" customWidth="1"/>
    <col min="5906" max="5906" width="14.75" style="989" customWidth="1"/>
    <col min="5907" max="6144" width="12.75" style="989"/>
    <col min="6145" max="6145" width="3.75" style="989" customWidth="1"/>
    <col min="6146" max="6146" width="20.25" style="989" bestFit="1" customWidth="1"/>
    <col min="6147" max="6148" width="9.625" style="989" bestFit="1" customWidth="1"/>
    <col min="6149" max="6149" width="46.5" style="989" customWidth="1"/>
    <col min="6150" max="6150" width="5.75" style="989" bestFit="1" customWidth="1"/>
    <col min="6151" max="6151" width="13.125" style="989" customWidth="1"/>
    <col min="6152" max="6152" width="13.125" style="989" bestFit="1" customWidth="1"/>
    <col min="6153" max="6153" width="9" style="989" bestFit="1" customWidth="1"/>
    <col min="6154" max="6154" width="34.25" style="989" customWidth="1"/>
    <col min="6155" max="6155" width="16.125" style="989" customWidth="1"/>
    <col min="6156" max="6156" width="19.125" style="989" bestFit="1" customWidth="1"/>
    <col min="6157" max="6157" width="16.75" style="989" customWidth="1"/>
    <col min="6158" max="6158" width="5.375" style="989" bestFit="1" customWidth="1"/>
    <col min="6159" max="6159" width="18.875" style="989" customWidth="1"/>
    <col min="6160" max="6160" width="20.5" style="989" customWidth="1"/>
    <col min="6161" max="6161" width="22.375" style="989" customWidth="1"/>
    <col min="6162" max="6162" width="14.75" style="989" customWidth="1"/>
    <col min="6163" max="6400" width="12.75" style="989"/>
    <col min="6401" max="6401" width="3.75" style="989" customWidth="1"/>
    <col min="6402" max="6402" width="20.25" style="989" bestFit="1" customWidth="1"/>
    <col min="6403" max="6404" width="9.625" style="989" bestFit="1" customWidth="1"/>
    <col min="6405" max="6405" width="46.5" style="989" customWidth="1"/>
    <col min="6406" max="6406" width="5.75" style="989" bestFit="1" customWidth="1"/>
    <col min="6407" max="6407" width="13.125" style="989" customWidth="1"/>
    <col min="6408" max="6408" width="13.125" style="989" bestFit="1" customWidth="1"/>
    <col min="6409" max="6409" width="9" style="989" bestFit="1" customWidth="1"/>
    <col min="6410" max="6410" width="34.25" style="989" customWidth="1"/>
    <col min="6411" max="6411" width="16.125" style="989" customWidth="1"/>
    <col min="6412" max="6412" width="19.125" style="989" bestFit="1" customWidth="1"/>
    <col min="6413" max="6413" width="16.75" style="989" customWidth="1"/>
    <col min="6414" max="6414" width="5.375" style="989" bestFit="1" customWidth="1"/>
    <col min="6415" max="6415" width="18.875" style="989" customWidth="1"/>
    <col min="6416" max="6416" width="20.5" style="989" customWidth="1"/>
    <col min="6417" max="6417" width="22.375" style="989" customWidth="1"/>
    <col min="6418" max="6418" width="14.75" style="989" customWidth="1"/>
    <col min="6419" max="6656" width="12.75" style="989"/>
    <col min="6657" max="6657" width="3.75" style="989" customWidth="1"/>
    <col min="6658" max="6658" width="20.25" style="989" bestFit="1" customWidth="1"/>
    <col min="6659" max="6660" width="9.625" style="989" bestFit="1" customWidth="1"/>
    <col min="6661" max="6661" width="46.5" style="989" customWidth="1"/>
    <col min="6662" max="6662" width="5.75" style="989" bestFit="1" customWidth="1"/>
    <col min="6663" max="6663" width="13.125" style="989" customWidth="1"/>
    <col min="6664" max="6664" width="13.125" style="989" bestFit="1" customWidth="1"/>
    <col min="6665" max="6665" width="9" style="989" bestFit="1" customWidth="1"/>
    <col min="6666" max="6666" width="34.25" style="989" customWidth="1"/>
    <col min="6667" max="6667" width="16.125" style="989" customWidth="1"/>
    <col min="6668" max="6668" width="19.125" style="989" bestFit="1" customWidth="1"/>
    <col min="6669" max="6669" width="16.75" style="989" customWidth="1"/>
    <col min="6670" max="6670" width="5.375" style="989" bestFit="1" customWidth="1"/>
    <col min="6671" max="6671" width="18.875" style="989" customWidth="1"/>
    <col min="6672" max="6672" width="20.5" style="989" customWidth="1"/>
    <col min="6673" max="6673" width="22.375" style="989" customWidth="1"/>
    <col min="6674" max="6674" width="14.75" style="989" customWidth="1"/>
    <col min="6675" max="6912" width="12.75" style="989"/>
    <col min="6913" max="6913" width="3.75" style="989" customWidth="1"/>
    <col min="6914" max="6914" width="20.25" style="989" bestFit="1" customWidth="1"/>
    <col min="6915" max="6916" width="9.625" style="989" bestFit="1" customWidth="1"/>
    <col min="6917" max="6917" width="46.5" style="989" customWidth="1"/>
    <col min="6918" max="6918" width="5.75" style="989" bestFit="1" customWidth="1"/>
    <col min="6919" max="6919" width="13.125" style="989" customWidth="1"/>
    <col min="6920" max="6920" width="13.125" style="989" bestFit="1" customWidth="1"/>
    <col min="6921" max="6921" width="9" style="989" bestFit="1" customWidth="1"/>
    <col min="6922" max="6922" width="34.25" style="989" customWidth="1"/>
    <col min="6923" max="6923" width="16.125" style="989" customWidth="1"/>
    <col min="6924" max="6924" width="19.125" style="989" bestFit="1" customWidth="1"/>
    <col min="6925" max="6925" width="16.75" style="989" customWidth="1"/>
    <col min="6926" max="6926" width="5.375" style="989" bestFit="1" customWidth="1"/>
    <col min="6927" max="6927" width="18.875" style="989" customWidth="1"/>
    <col min="6928" max="6928" width="20.5" style="989" customWidth="1"/>
    <col min="6929" max="6929" width="22.375" style="989" customWidth="1"/>
    <col min="6930" max="6930" width="14.75" style="989" customWidth="1"/>
    <col min="6931" max="7168" width="12.75" style="989"/>
    <col min="7169" max="7169" width="3.75" style="989" customWidth="1"/>
    <col min="7170" max="7170" width="20.25" style="989" bestFit="1" customWidth="1"/>
    <col min="7171" max="7172" width="9.625" style="989" bestFit="1" customWidth="1"/>
    <col min="7173" max="7173" width="46.5" style="989" customWidth="1"/>
    <col min="7174" max="7174" width="5.75" style="989" bestFit="1" customWidth="1"/>
    <col min="7175" max="7175" width="13.125" style="989" customWidth="1"/>
    <col min="7176" max="7176" width="13.125" style="989" bestFit="1" customWidth="1"/>
    <col min="7177" max="7177" width="9" style="989" bestFit="1" customWidth="1"/>
    <col min="7178" max="7178" width="34.25" style="989" customWidth="1"/>
    <col min="7179" max="7179" width="16.125" style="989" customWidth="1"/>
    <col min="7180" max="7180" width="19.125" style="989" bestFit="1" customWidth="1"/>
    <col min="7181" max="7181" width="16.75" style="989" customWidth="1"/>
    <col min="7182" max="7182" width="5.375" style="989" bestFit="1" customWidth="1"/>
    <col min="7183" max="7183" width="18.875" style="989" customWidth="1"/>
    <col min="7184" max="7184" width="20.5" style="989" customWidth="1"/>
    <col min="7185" max="7185" width="22.375" style="989" customWidth="1"/>
    <col min="7186" max="7186" width="14.75" style="989" customWidth="1"/>
    <col min="7187" max="7424" width="12.75" style="989"/>
    <col min="7425" max="7425" width="3.75" style="989" customWidth="1"/>
    <col min="7426" max="7426" width="20.25" style="989" bestFit="1" customWidth="1"/>
    <col min="7427" max="7428" width="9.625" style="989" bestFit="1" customWidth="1"/>
    <col min="7429" max="7429" width="46.5" style="989" customWidth="1"/>
    <col min="7430" max="7430" width="5.75" style="989" bestFit="1" customWidth="1"/>
    <col min="7431" max="7431" width="13.125" style="989" customWidth="1"/>
    <col min="7432" max="7432" width="13.125" style="989" bestFit="1" customWidth="1"/>
    <col min="7433" max="7433" width="9" style="989" bestFit="1" customWidth="1"/>
    <col min="7434" max="7434" width="34.25" style="989" customWidth="1"/>
    <col min="7435" max="7435" width="16.125" style="989" customWidth="1"/>
    <col min="7436" max="7436" width="19.125" style="989" bestFit="1" customWidth="1"/>
    <col min="7437" max="7437" width="16.75" style="989" customWidth="1"/>
    <col min="7438" max="7438" width="5.375" style="989" bestFit="1" customWidth="1"/>
    <col min="7439" max="7439" width="18.875" style="989" customWidth="1"/>
    <col min="7440" max="7440" width="20.5" style="989" customWidth="1"/>
    <col min="7441" max="7441" width="22.375" style="989" customWidth="1"/>
    <col min="7442" max="7442" width="14.75" style="989" customWidth="1"/>
    <col min="7443" max="7680" width="12.75" style="989"/>
    <col min="7681" max="7681" width="3.75" style="989" customWidth="1"/>
    <col min="7682" max="7682" width="20.25" style="989" bestFit="1" customWidth="1"/>
    <col min="7683" max="7684" width="9.625" style="989" bestFit="1" customWidth="1"/>
    <col min="7685" max="7685" width="46.5" style="989" customWidth="1"/>
    <col min="7686" max="7686" width="5.75" style="989" bestFit="1" customWidth="1"/>
    <col min="7687" max="7687" width="13.125" style="989" customWidth="1"/>
    <col min="7688" max="7688" width="13.125" style="989" bestFit="1" customWidth="1"/>
    <col min="7689" max="7689" width="9" style="989" bestFit="1" customWidth="1"/>
    <col min="7690" max="7690" width="34.25" style="989" customWidth="1"/>
    <col min="7691" max="7691" width="16.125" style="989" customWidth="1"/>
    <col min="7692" max="7692" width="19.125" style="989" bestFit="1" customWidth="1"/>
    <col min="7693" max="7693" width="16.75" style="989" customWidth="1"/>
    <col min="7694" max="7694" width="5.375" style="989" bestFit="1" customWidth="1"/>
    <col min="7695" max="7695" width="18.875" style="989" customWidth="1"/>
    <col min="7696" max="7696" width="20.5" style="989" customWidth="1"/>
    <col min="7697" max="7697" width="22.375" style="989" customWidth="1"/>
    <col min="7698" max="7698" width="14.75" style="989" customWidth="1"/>
    <col min="7699" max="7936" width="12.75" style="989"/>
    <col min="7937" max="7937" width="3.75" style="989" customWidth="1"/>
    <col min="7938" max="7938" width="20.25" style="989" bestFit="1" customWidth="1"/>
    <col min="7939" max="7940" width="9.625" style="989" bestFit="1" customWidth="1"/>
    <col min="7941" max="7941" width="46.5" style="989" customWidth="1"/>
    <col min="7942" max="7942" width="5.75" style="989" bestFit="1" customWidth="1"/>
    <col min="7943" max="7943" width="13.125" style="989" customWidth="1"/>
    <col min="7944" max="7944" width="13.125" style="989" bestFit="1" customWidth="1"/>
    <col min="7945" max="7945" width="9" style="989" bestFit="1" customWidth="1"/>
    <col min="7946" max="7946" width="34.25" style="989" customWidth="1"/>
    <col min="7947" max="7947" width="16.125" style="989" customWidth="1"/>
    <col min="7948" max="7948" width="19.125" style="989" bestFit="1" customWidth="1"/>
    <col min="7949" max="7949" width="16.75" style="989" customWidth="1"/>
    <col min="7950" max="7950" width="5.375" style="989" bestFit="1" customWidth="1"/>
    <col min="7951" max="7951" width="18.875" style="989" customWidth="1"/>
    <col min="7952" max="7952" width="20.5" style="989" customWidth="1"/>
    <col min="7953" max="7953" width="22.375" style="989" customWidth="1"/>
    <col min="7954" max="7954" width="14.75" style="989" customWidth="1"/>
    <col min="7955" max="8192" width="12.75" style="989"/>
    <col min="8193" max="8193" width="3.75" style="989" customWidth="1"/>
    <col min="8194" max="8194" width="20.25" style="989" bestFit="1" customWidth="1"/>
    <col min="8195" max="8196" width="9.625" style="989" bestFit="1" customWidth="1"/>
    <col min="8197" max="8197" width="46.5" style="989" customWidth="1"/>
    <col min="8198" max="8198" width="5.75" style="989" bestFit="1" customWidth="1"/>
    <col min="8199" max="8199" width="13.125" style="989" customWidth="1"/>
    <col min="8200" max="8200" width="13.125" style="989" bestFit="1" customWidth="1"/>
    <col min="8201" max="8201" width="9" style="989" bestFit="1" customWidth="1"/>
    <col min="8202" max="8202" width="34.25" style="989" customWidth="1"/>
    <col min="8203" max="8203" width="16.125" style="989" customWidth="1"/>
    <col min="8204" max="8204" width="19.125" style="989" bestFit="1" customWidth="1"/>
    <col min="8205" max="8205" width="16.75" style="989" customWidth="1"/>
    <col min="8206" max="8206" width="5.375" style="989" bestFit="1" customWidth="1"/>
    <col min="8207" max="8207" width="18.875" style="989" customWidth="1"/>
    <col min="8208" max="8208" width="20.5" style="989" customWidth="1"/>
    <col min="8209" max="8209" width="22.375" style="989" customWidth="1"/>
    <col min="8210" max="8210" width="14.75" style="989" customWidth="1"/>
    <col min="8211" max="8448" width="12.75" style="989"/>
    <col min="8449" max="8449" width="3.75" style="989" customWidth="1"/>
    <col min="8450" max="8450" width="20.25" style="989" bestFit="1" customWidth="1"/>
    <col min="8451" max="8452" width="9.625" style="989" bestFit="1" customWidth="1"/>
    <col min="8453" max="8453" width="46.5" style="989" customWidth="1"/>
    <col min="8454" max="8454" width="5.75" style="989" bestFit="1" customWidth="1"/>
    <col min="8455" max="8455" width="13.125" style="989" customWidth="1"/>
    <col min="8456" max="8456" width="13.125" style="989" bestFit="1" customWidth="1"/>
    <col min="8457" max="8457" width="9" style="989" bestFit="1" customWidth="1"/>
    <col min="8458" max="8458" width="34.25" style="989" customWidth="1"/>
    <col min="8459" max="8459" width="16.125" style="989" customWidth="1"/>
    <col min="8460" max="8460" width="19.125" style="989" bestFit="1" customWidth="1"/>
    <col min="8461" max="8461" width="16.75" style="989" customWidth="1"/>
    <col min="8462" max="8462" width="5.375" style="989" bestFit="1" customWidth="1"/>
    <col min="8463" max="8463" width="18.875" style="989" customWidth="1"/>
    <col min="8464" max="8464" width="20.5" style="989" customWidth="1"/>
    <col min="8465" max="8465" width="22.375" style="989" customWidth="1"/>
    <col min="8466" max="8466" width="14.75" style="989" customWidth="1"/>
    <col min="8467" max="8704" width="12.75" style="989"/>
    <col min="8705" max="8705" width="3.75" style="989" customWidth="1"/>
    <col min="8706" max="8706" width="20.25" style="989" bestFit="1" customWidth="1"/>
    <col min="8707" max="8708" width="9.625" style="989" bestFit="1" customWidth="1"/>
    <col min="8709" max="8709" width="46.5" style="989" customWidth="1"/>
    <col min="8710" max="8710" width="5.75" style="989" bestFit="1" customWidth="1"/>
    <col min="8711" max="8711" width="13.125" style="989" customWidth="1"/>
    <col min="8712" max="8712" width="13.125" style="989" bestFit="1" customWidth="1"/>
    <col min="8713" max="8713" width="9" style="989" bestFit="1" customWidth="1"/>
    <col min="8714" max="8714" width="34.25" style="989" customWidth="1"/>
    <col min="8715" max="8715" width="16.125" style="989" customWidth="1"/>
    <col min="8716" max="8716" width="19.125" style="989" bestFit="1" customWidth="1"/>
    <col min="8717" max="8717" width="16.75" style="989" customWidth="1"/>
    <col min="8718" max="8718" width="5.375" style="989" bestFit="1" customWidth="1"/>
    <col min="8719" max="8719" width="18.875" style="989" customWidth="1"/>
    <col min="8720" max="8720" width="20.5" style="989" customWidth="1"/>
    <col min="8721" max="8721" width="22.375" style="989" customWidth="1"/>
    <col min="8722" max="8722" width="14.75" style="989" customWidth="1"/>
    <col min="8723" max="8960" width="12.75" style="989"/>
    <col min="8961" max="8961" width="3.75" style="989" customWidth="1"/>
    <col min="8962" max="8962" width="20.25" style="989" bestFit="1" customWidth="1"/>
    <col min="8963" max="8964" width="9.625" style="989" bestFit="1" customWidth="1"/>
    <col min="8965" max="8965" width="46.5" style="989" customWidth="1"/>
    <col min="8966" max="8966" width="5.75" style="989" bestFit="1" customWidth="1"/>
    <col min="8967" max="8967" width="13.125" style="989" customWidth="1"/>
    <col min="8968" max="8968" width="13.125" style="989" bestFit="1" customWidth="1"/>
    <col min="8969" max="8969" width="9" style="989" bestFit="1" customWidth="1"/>
    <col min="8970" max="8970" width="34.25" style="989" customWidth="1"/>
    <col min="8971" max="8971" width="16.125" style="989" customWidth="1"/>
    <col min="8972" max="8972" width="19.125" style="989" bestFit="1" customWidth="1"/>
    <col min="8973" max="8973" width="16.75" style="989" customWidth="1"/>
    <col min="8974" max="8974" width="5.375" style="989" bestFit="1" customWidth="1"/>
    <col min="8975" max="8975" width="18.875" style="989" customWidth="1"/>
    <col min="8976" max="8976" width="20.5" style="989" customWidth="1"/>
    <col min="8977" max="8977" width="22.375" style="989" customWidth="1"/>
    <col min="8978" max="8978" width="14.75" style="989" customWidth="1"/>
    <col min="8979" max="9216" width="12.75" style="989"/>
    <col min="9217" max="9217" width="3.75" style="989" customWidth="1"/>
    <col min="9218" max="9218" width="20.25" style="989" bestFit="1" customWidth="1"/>
    <col min="9219" max="9220" width="9.625" style="989" bestFit="1" customWidth="1"/>
    <col min="9221" max="9221" width="46.5" style="989" customWidth="1"/>
    <col min="9222" max="9222" width="5.75" style="989" bestFit="1" customWidth="1"/>
    <col min="9223" max="9223" width="13.125" style="989" customWidth="1"/>
    <col min="9224" max="9224" width="13.125" style="989" bestFit="1" customWidth="1"/>
    <col min="9225" max="9225" width="9" style="989" bestFit="1" customWidth="1"/>
    <col min="9226" max="9226" width="34.25" style="989" customWidth="1"/>
    <col min="9227" max="9227" width="16.125" style="989" customWidth="1"/>
    <col min="9228" max="9228" width="19.125" style="989" bestFit="1" customWidth="1"/>
    <col min="9229" max="9229" width="16.75" style="989" customWidth="1"/>
    <col min="9230" max="9230" width="5.375" style="989" bestFit="1" customWidth="1"/>
    <col min="9231" max="9231" width="18.875" style="989" customWidth="1"/>
    <col min="9232" max="9232" width="20.5" style="989" customWidth="1"/>
    <col min="9233" max="9233" width="22.375" style="989" customWidth="1"/>
    <col min="9234" max="9234" width="14.75" style="989" customWidth="1"/>
    <col min="9235" max="9472" width="12.75" style="989"/>
    <col min="9473" max="9473" width="3.75" style="989" customWidth="1"/>
    <col min="9474" max="9474" width="20.25" style="989" bestFit="1" customWidth="1"/>
    <col min="9475" max="9476" width="9.625" style="989" bestFit="1" customWidth="1"/>
    <col min="9477" max="9477" width="46.5" style="989" customWidth="1"/>
    <col min="9478" max="9478" width="5.75" style="989" bestFit="1" customWidth="1"/>
    <col min="9479" max="9479" width="13.125" style="989" customWidth="1"/>
    <col min="9480" max="9480" width="13.125" style="989" bestFit="1" customWidth="1"/>
    <col min="9481" max="9481" width="9" style="989" bestFit="1" customWidth="1"/>
    <col min="9482" max="9482" width="34.25" style="989" customWidth="1"/>
    <col min="9483" max="9483" width="16.125" style="989" customWidth="1"/>
    <col min="9484" max="9484" width="19.125" style="989" bestFit="1" customWidth="1"/>
    <col min="9485" max="9485" width="16.75" style="989" customWidth="1"/>
    <col min="9486" max="9486" width="5.375" style="989" bestFit="1" customWidth="1"/>
    <col min="9487" max="9487" width="18.875" style="989" customWidth="1"/>
    <col min="9488" max="9488" width="20.5" style="989" customWidth="1"/>
    <col min="9489" max="9489" width="22.375" style="989" customWidth="1"/>
    <col min="9490" max="9490" width="14.75" style="989" customWidth="1"/>
    <col min="9491" max="9728" width="12.75" style="989"/>
    <col min="9729" max="9729" width="3.75" style="989" customWidth="1"/>
    <col min="9730" max="9730" width="20.25" style="989" bestFit="1" customWidth="1"/>
    <col min="9731" max="9732" width="9.625" style="989" bestFit="1" customWidth="1"/>
    <col min="9733" max="9733" width="46.5" style="989" customWidth="1"/>
    <col min="9734" max="9734" width="5.75" style="989" bestFit="1" customWidth="1"/>
    <col min="9735" max="9735" width="13.125" style="989" customWidth="1"/>
    <col min="9736" max="9736" width="13.125" style="989" bestFit="1" customWidth="1"/>
    <col min="9737" max="9737" width="9" style="989" bestFit="1" customWidth="1"/>
    <col min="9738" max="9738" width="34.25" style="989" customWidth="1"/>
    <col min="9739" max="9739" width="16.125" style="989" customWidth="1"/>
    <col min="9740" max="9740" width="19.125" style="989" bestFit="1" customWidth="1"/>
    <col min="9741" max="9741" width="16.75" style="989" customWidth="1"/>
    <col min="9742" max="9742" width="5.375" style="989" bestFit="1" customWidth="1"/>
    <col min="9743" max="9743" width="18.875" style="989" customWidth="1"/>
    <col min="9744" max="9744" width="20.5" style="989" customWidth="1"/>
    <col min="9745" max="9745" width="22.375" style="989" customWidth="1"/>
    <col min="9746" max="9746" width="14.75" style="989" customWidth="1"/>
    <col min="9747" max="9984" width="12.75" style="989"/>
    <col min="9985" max="9985" width="3.75" style="989" customWidth="1"/>
    <col min="9986" max="9986" width="20.25" style="989" bestFit="1" customWidth="1"/>
    <col min="9987" max="9988" width="9.625" style="989" bestFit="1" customWidth="1"/>
    <col min="9989" max="9989" width="46.5" style="989" customWidth="1"/>
    <col min="9990" max="9990" width="5.75" style="989" bestFit="1" customWidth="1"/>
    <col min="9991" max="9991" width="13.125" style="989" customWidth="1"/>
    <col min="9992" max="9992" width="13.125" style="989" bestFit="1" customWidth="1"/>
    <col min="9993" max="9993" width="9" style="989" bestFit="1" customWidth="1"/>
    <col min="9994" max="9994" width="34.25" style="989" customWidth="1"/>
    <col min="9995" max="9995" width="16.125" style="989" customWidth="1"/>
    <col min="9996" max="9996" width="19.125" style="989" bestFit="1" customWidth="1"/>
    <col min="9997" max="9997" width="16.75" style="989" customWidth="1"/>
    <col min="9998" max="9998" width="5.375" style="989" bestFit="1" customWidth="1"/>
    <col min="9999" max="9999" width="18.875" style="989" customWidth="1"/>
    <col min="10000" max="10000" width="20.5" style="989" customWidth="1"/>
    <col min="10001" max="10001" width="22.375" style="989" customWidth="1"/>
    <col min="10002" max="10002" width="14.75" style="989" customWidth="1"/>
    <col min="10003" max="10240" width="12.75" style="989"/>
    <col min="10241" max="10241" width="3.75" style="989" customWidth="1"/>
    <col min="10242" max="10242" width="20.25" style="989" bestFit="1" customWidth="1"/>
    <col min="10243" max="10244" width="9.625" style="989" bestFit="1" customWidth="1"/>
    <col min="10245" max="10245" width="46.5" style="989" customWidth="1"/>
    <col min="10246" max="10246" width="5.75" style="989" bestFit="1" customWidth="1"/>
    <col min="10247" max="10247" width="13.125" style="989" customWidth="1"/>
    <col min="10248" max="10248" width="13.125" style="989" bestFit="1" customWidth="1"/>
    <col min="10249" max="10249" width="9" style="989" bestFit="1" customWidth="1"/>
    <col min="10250" max="10250" width="34.25" style="989" customWidth="1"/>
    <col min="10251" max="10251" width="16.125" style="989" customWidth="1"/>
    <col min="10252" max="10252" width="19.125" style="989" bestFit="1" customWidth="1"/>
    <col min="10253" max="10253" width="16.75" style="989" customWidth="1"/>
    <col min="10254" max="10254" width="5.375" style="989" bestFit="1" customWidth="1"/>
    <col min="10255" max="10255" width="18.875" style="989" customWidth="1"/>
    <col min="10256" max="10256" width="20.5" style="989" customWidth="1"/>
    <col min="10257" max="10257" width="22.375" style="989" customWidth="1"/>
    <col min="10258" max="10258" width="14.75" style="989" customWidth="1"/>
    <col min="10259" max="10496" width="12.75" style="989"/>
    <col min="10497" max="10497" width="3.75" style="989" customWidth="1"/>
    <col min="10498" max="10498" width="20.25" style="989" bestFit="1" customWidth="1"/>
    <col min="10499" max="10500" width="9.625" style="989" bestFit="1" customWidth="1"/>
    <col min="10501" max="10501" width="46.5" style="989" customWidth="1"/>
    <col min="10502" max="10502" width="5.75" style="989" bestFit="1" customWidth="1"/>
    <col min="10503" max="10503" width="13.125" style="989" customWidth="1"/>
    <col min="10504" max="10504" width="13.125" style="989" bestFit="1" customWidth="1"/>
    <col min="10505" max="10505" width="9" style="989" bestFit="1" customWidth="1"/>
    <col min="10506" max="10506" width="34.25" style="989" customWidth="1"/>
    <col min="10507" max="10507" width="16.125" style="989" customWidth="1"/>
    <col min="10508" max="10508" width="19.125" style="989" bestFit="1" customWidth="1"/>
    <col min="10509" max="10509" width="16.75" style="989" customWidth="1"/>
    <col min="10510" max="10510" width="5.375" style="989" bestFit="1" customWidth="1"/>
    <col min="10511" max="10511" width="18.875" style="989" customWidth="1"/>
    <col min="10512" max="10512" width="20.5" style="989" customWidth="1"/>
    <col min="10513" max="10513" width="22.375" style="989" customWidth="1"/>
    <col min="10514" max="10514" width="14.75" style="989" customWidth="1"/>
    <col min="10515" max="10752" width="12.75" style="989"/>
    <col min="10753" max="10753" width="3.75" style="989" customWidth="1"/>
    <col min="10754" max="10754" width="20.25" style="989" bestFit="1" customWidth="1"/>
    <col min="10755" max="10756" width="9.625" style="989" bestFit="1" customWidth="1"/>
    <col min="10757" max="10757" width="46.5" style="989" customWidth="1"/>
    <col min="10758" max="10758" width="5.75" style="989" bestFit="1" customWidth="1"/>
    <col min="10759" max="10759" width="13.125" style="989" customWidth="1"/>
    <col min="10760" max="10760" width="13.125" style="989" bestFit="1" customWidth="1"/>
    <col min="10761" max="10761" width="9" style="989" bestFit="1" customWidth="1"/>
    <col min="10762" max="10762" width="34.25" style="989" customWidth="1"/>
    <col min="10763" max="10763" width="16.125" style="989" customWidth="1"/>
    <col min="10764" max="10764" width="19.125" style="989" bestFit="1" customWidth="1"/>
    <col min="10765" max="10765" width="16.75" style="989" customWidth="1"/>
    <col min="10766" max="10766" width="5.375" style="989" bestFit="1" customWidth="1"/>
    <col min="10767" max="10767" width="18.875" style="989" customWidth="1"/>
    <col min="10768" max="10768" width="20.5" style="989" customWidth="1"/>
    <col min="10769" max="10769" width="22.375" style="989" customWidth="1"/>
    <col min="10770" max="10770" width="14.75" style="989" customWidth="1"/>
    <col min="10771" max="11008" width="12.75" style="989"/>
    <col min="11009" max="11009" width="3.75" style="989" customWidth="1"/>
    <col min="11010" max="11010" width="20.25" style="989" bestFit="1" customWidth="1"/>
    <col min="11011" max="11012" width="9.625" style="989" bestFit="1" customWidth="1"/>
    <col min="11013" max="11013" width="46.5" style="989" customWidth="1"/>
    <col min="11014" max="11014" width="5.75" style="989" bestFit="1" customWidth="1"/>
    <col min="11015" max="11015" width="13.125" style="989" customWidth="1"/>
    <col min="11016" max="11016" width="13.125" style="989" bestFit="1" customWidth="1"/>
    <col min="11017" max="11017" width="9" style="989" bestFit="1" customWidth="1"/>
    <col min="11018" max="11018" width="34.25" style="989" customWidth="1"/>
    <col min="11019" max="11019" width="16.125" style="989" customWidth="1"/>
    <col min="11020" max="11020" width="19.125" style="989" bestFit="1" customWidth="1"/>
    <col min="11021" max="11021" width="16.75" style="989" customWidth="1"/>
    <col min="11022" max="11022" width="5.375" style="989" bestFit="1" customWidth="1"/>
    <col min="11023" max="11023" width="18.875" style="989" customWidth="1"/>
    <col min="11024" max="11024" width="20.5" style="989" customWidth="1"/>
    <col min="11025" max="11025" width="22.375" style="989" customWidth="1"/>
    <col min="11026" max="11026" width="14.75" style="989" customWidth="1"/>
    <col min="11027" max="11264" width="12.75" style="989"/>
    <col min="11265" max="11265" width="3.75" style="989" customWidth="1"/>
    <col min="11266" max="11266" width="20.25" style="989" bestFit="1" customWidth="1"/>
    <col min="11267" max="11268" width="9.625" style="989" bestFit="1" customWidth="1"/>
    <col min="11269" max="11269" width="46.5" style="989" customWidth="1"/>
    <col min="11270" max="11270" width="5.75" style="989" bestFit="1" customWidth="1"/>
    <col min="11271" max="11271" width="13.125" style="989" customWidth="1"/>
    <col min="11272" max="11272" width="13.125" style="989" bestFit="1" customWidth="1"/>
    <col min="11273" max="11273" width="9" style="989" bestFit="1" customWidth="1"/>
    <col min="11274" max="11274" width="34.25" style="989" customWidth="1"/>
    <col min="11275" max="11275" width="16.125" style="989" customWidth="1"/>
    <col min="11276" max="11276" width="19.125" style="989" bestFit="1" customWidth="1"/>
    <col min="11277" max="11277" width="16.75" style="989" customWidth="1"/>
    <col min="11278" max="11278" width="5.375" style="989" bestFit="1" customWidth="1"/>
    <col min="11279" max="11279" width="18.875" style="989" customWidth="1"/>
    <col min="11280" max="11280" width="20.5" style="989" customWidth="1"/>
    <col min="11281" max="11281" width="22.375" style="989" customWidth="1"/>
    <col min="11282" max="11282" width="14.75" style="989" customWidth="1"/>
    <col min="11283" max="11520" width="12.75" style="989"/>
    <col min="11521" max="11521" width="3.75" style="989" customWidth="1"/>
    <col min="11522" max="11522" width="20.25" style="989" bestFit="1" customWidth="1"/>
    <col min="11523" max="11524" width="9.625" style="989" bestFit="1" customWidth="1"/>
    <col min="11525" max="11525" width="46.5" style="989" customWidth="1"/>
    <col min="11526" max="11526" width="5.75" style="989" bestFit="1" customWidth="1"/>
    <col min="11527" max="11527" width="13.125" style="989" customWidth="1"/>
    <col min="11528" max="11528" width="13.125" style="989" bestFit="1" customWidth="1"/>
    <col min="11529" max="11529" width="9" style="989" bestFit="1" customWidth="1"/>
    <col min="11530" max="11530" width="34.25" style="989" customWidth="1"/>
    <col min="11531" max="11531" width="16.125" style="989" customWidth="1"/>
    <col min="11532" max="11532" width="19.125" style="989" bestFit="1" customWidth="1"/>
    <col min="11533" max="11533" width="16.75" style="989" customWidth="1"/>
    <col min="11534" max="11534" width="5.375" style="989" bestFit="1" customWidth="1"/>
    <col min="11535" max="11535" width="18.875" style="989" customWidth="1"/>
    <col min="11536" max="11536" width="20.5" style="989" customWidth="1"/>
    <col min="11537" max="11537" width="22.375" style="989" customWidth="1"/>
    <col min="11538" max="11538" width="14.75" style="989" customWidth="1"/>
    <col min="11539" max="11776" width="12.75" style="989"/>
    <col min="11777" max="11777" width="3.75" style="989" customWidth="1"/>
    <col min="11778" max="11778" width="20.25" style="989" bestFit="1" customWidth="1"/>
    <col min="11779" max="11780" width="9.625" style="989" bestFit="1" customWidth="1"/>
    <col min="11781" max="11781" width="46.5" style="989" customWidth="1"/>
    <col min="11782" max="11782" width="5.75" style="989" bestFit="1" customWidth="1"/>
    <col min="11783" max="11783" width="13.125" style="989" customWidth="1"/>
    <col min="11784" max="11784" width="13.125" style="989" bestFit="1" customWidth="1"/>
    <col min="11785" max="11785" width="9" style="989" bestFit="1" customWidth="1"/>
    <col min="11786" max="11786" width="34.25" style="989" customWidth="1"/>
    <col min="11787" max="11787" width="16.125" style="989" customWidth="1"/>
    <col min="11788" max="11788" width="19.125" style="989" bestFit="1" customWidth="1"/>
    <col min="11789" max="11789" width="16.75" style="989" customWidth="1"/>
    <col min="11790" max="11790" width="5.375" style="989" bestFit="1" customWidth="1"/>
    <col min="11791" max="11791" width="18.875" style="989" customWidth="1"/>
    <col min="11792" max="11792" width="20.5" style="989" customWidth="1"/>
    <col min="11793" max="11793" width="22.375" style="989" customWidth="1"/>
    <col min="11794" max="11794" width="14.75" style="989" customWidth="1"/>
    <col min="11795" max="12032" width="12.75" style="989"/>
    <col min="12033" max="12033" width="3.75" style="989" customWidth="1"/>
    <col min="12034" max="12034" width="20.25" style="989" bestFit="1" customWidth="1"/>
    <col min="12035" max="12036" width="9.625" style="989" bestFit="1" customWidth="1"/>
    <col min="12037" max="12037" width="46.5" style="989" customWidth="1"/>
    <col min="12038" max="12038" width="5.75" style="989" bestFit="1" customWidth="1"/>
    <col min="12039" max="12039" width="13.125" style="989" customWidth="1"/>
    <col min="12040" max="12040" width="13.125" style="989" bestFit="1" customWidth="1"/>
    <col min="12041" max="12041" width="9" style="989" bestFit="1" customWidth="1"/>
    <col min="12042" max="12042" width="34.25" style="989" customWidth="1"/>
    <col min="12043" max="12043" width="16.125" style="989" customWidth="1"/>
    <col min="12044" max="12044" width="19.125" style="989" bestFit="1" customWidth="1"/>
    <col min="12045" max="12045" width="16.75" style="989" customWidth="1"/>
    <col min="12046" max="12046" width="5.375" style="989" bestFit="1" customWidth="1"/>
    <col min="12047" max="12047" width="18.875" style="989" customWidth="1"/>
    <col min="12048" max="12048" width="20.5" style="989" customWidth="1"/>
    <col min="12049" max="12049" width="22.375" style="989" customWidth="1"/>
    <col min="12050" max="12050" width="14.75" style="989" customWidth="1"/>
    <col min="12051" max="12288" width="12.75" style="989"/>
    <col min="12289" max="12289" width="3.75" style="989" customWidth="1"/>
    <col min="12290" max="12290" width="20.25" style="989" bestFit="1" customWidth="1"/>
    <col min="12291" max="12292" width="9.625" style="989" bestFit="1" customWidth="1"/>
    <col min="12293" max="12293" width="46.5" style="989" customWidth="1"/>
    <col min="12294" max="12294" width="5.75" style="989" bestFit="1" customWidth="1"/>
    <col min="12295" max="12295" width="13.125" style="989" customWidth="1"/>
    <col min="12296" max="12296" width="13.125" style="989" bestFit="1" customWidth="1"/>
    <col min="12297" max="12297" width="9" style="989" bestFit="1" customWidth="1"/>
    <col min="12298" max="12298" width="34.25" style="989" customWidth="1"/>
    <col min="12299" max="12299" width="16.125" style="989" customWidth="1"/>
    <col min="12300" max="12300" width="19.125" style="989" bestFit="1" customWidth="1"/>
    <col min="12301" max="12301" width="16.75" style="989" customWidth="1"/>
    <col min="12302" max="12302" width="5.375" style="989" bestFit="1" customWidth="1"/>
    <col min="12303" max="12303" width="18.875" style="989" customWidth="1"/>
    <col min="12304" max="12304" width="20.5" style="989" customWidth="1"/>
    <col min="12305" max="12305" width="22.375" style="989" customWidth="1"/>
    <col min="12306" max="12306" width="14.75" style="989" customWidth="1"/>
    <col min="12307" max="12544" width="12.75" style="989"/>
    <col min="12545" max="12545" width="3.75" style="989" customWidth="1"/>
    <col min="12546" max="12546" width="20.25" style="989" bestFit="1" customWidth="1"/>
    <col min="12547" max="12548" width="9.625" style="989" bestFit="1" customWidth="1"/>
    <col min="12549" max="12549" width="46.5" style="989" customWidth="1"/>
    <col min="12550" max="12550" width="5.75" style="989" bestFit="1" customWidth="1"/>
    <col min="12551" max="12551" width="13.125" style="989" customWidth="1"/>
    <col min="12552" max="12552" width="13.125" style="989" bestFit="1" customWidth="1"/>
    <col min="12553" max="12553" width="9" style="989" bestFit="1" customWidth="1"/>
    <col min="12554" max="12554" width="34.25" style="989" customWidth="1"/>
    <col min="12555" max="12555" width="16.125" style="989" customWidth="1"/>
    <col min="12556" max="12556" width="19.125" style="989" bestFit="1" customWidth="1"/>
    <col min="12557" max="12557" width="16.75" style="989" customWidth="1"/>
    <col min="12558" max="12558" width="5.375" style="989" bestFit="1" customWidth="1"/>
    <col min="12559" max="12559" width="18.875" style="989" customWidth="1"/>
    <col min="12560" max="12560" width="20.5" style="989" customWidth="1"/>
    <col min="12561" max="12561" width="22.375" style="989" customWidth="1"/>
    <col min="12562" max="12562" width="14.75" style="989" customWidth="1"/>
    <col min="12563" max="12800" width="12.75" style="989"/>
    <col min="12801" max="12801" width="3.75" style="989" customWidth="1"/>
    <col min="12802" max="12802" width="20.25" style="989" bestFit="1" customWidth="1"/>
    <col min="12803" max="12804" width="9.625" style="989" bestFit="1" customWidth="1"/>
    <col min="12805" max="12805" width="46.5" style="989" customWidth="1"/>
    <col min="12806" max="12806" width="5.75" style="989" bestFit="1" customWidth="1"/>
    <col min="12807" max="12807" width="13.125" style="989" customWidth="1"/>
    <col min="12808" max="12808" width="13.125" style="989" bestFit="1" customWidth="1"/>
    <col min="12809" max="12809" width="9" style="989" bestFit="1" customWidth="1"/>
    <col min="12810" max="12810" width="34.25" style="989" customWidth="1"/>
    <col min="12811" max="12811" width="16.125" style="989" customWidth="1"/>
    <col min="12812" max="12812" width="19.125" style="989" bestFit="1" customWidth="1"/>
    <col min="12813" max="12813" width="16.75" style="989" customWidth="1"/>
    <col min="12814" max="12814" width="5.375" style="989" bestFit="1" customWidth="1"/>
    <col min="12815" max="12815" width="18.875" style="989" customWidth="1"/>
    <col min="12816" max="12816" width="20.5" style="989" customWidth="1"/>
    <col min="12817" max="12817" width="22.375" style="989" customWidth="1"/>
    <col min="12818" max="12818" width="14.75" style="989" customWidth="1"/>
    <col min="12819" max="13056" width="12.75" style="989"/>
    <col min="13057" max="13057" width="3.75" style="989" customWidth="1"/>
    <col min="13058" max="13058" width="20.25" style="989" bestFit="1" customWidth="1"/>
    <col min="13059" max="13060" width="9.625" style="989" bestFit="1" customWidth="1"/>
    <col min="13061" max="13061" width="46.5" style="989" customWidth="1"/>
    <col min="13062" max="13062" width="5.75" style="989" bestFit="1" customWidth="1"/>
    <col min="13063" max="13063" width="13.125" style="989" customWidth="1"/>
    <col min="13064" max="13064" width="13.125" style="989" bestFit="1" customWidth="1"/>
    <col min="13065" max="13065" width="9" style="989" bestFit="1" customWidth="1"/>
    <col min="13066" max="13066" width="34.25" style="989" customWidth="1"/>
    <col min="13067" max="13067" width="16.125" style="989" customWidth="1"/>
    <col min="13068" max="13068" width="19.125" style="989" bestFit="1" customWidth="1"/>
    <col min="13069" max="13069" width="16.75" style="989" customWidth="1"/>
    <col min="13070" max="13070" width="5.375" style="989" bestFit="1" customWidth="1"/>
    <col min="13071" max="13071" width="18.875" style="989" customWidth="1"/>
    <col min="13072" max="13072" width="20.5" style="989" customWidth="1"/>
    <col min="13073" max="13073" width="22.375" style="989" customWidth="1"/>
    <col min="13074" max="13074" width="14.75" style="989" customWidth="1"/>
    <col min="13075" max="13312" width="12.75" style="989"/>
    <col min="13313" max="13313" width="3.75" style="989" customWidth="1"/>
    <col min="13314" max="13314" width="20.25" style="989" bestFit="1" customWidth="1"/>
    <col min="13315" max="13316" width="9.625" style="989" bestFit="1" customWidth="1"/>
    <col min="13317" max="13317" width="46.5" style="989" customWidth="1"/>
    <col min="13318" max="13318" width="5.75" style="989" bestFit="1" customWidth="1"/>
    <col min="13319" max="13319" width="13.125" style="989" customWidth="1"/>
    <col min="13320" max="13320" width="13.125" style="989" bestFit="1" customWidth="1"/>
    <col min="13321" max="13321" width="9" style="989" bestFit="1" customWidth="1"/>
    <col min="13322" max="13322" width="34.25" style="989" customWidth="1"/>
    <col min="13323" max="13323" width="16.125" style="989" customWidth="1"/>
    <col min="13324" max="13324" width="19.125" style="989" bestFit="1" customWidth="1"/>
    <col min="13325" max="13325" width="16.75" style="989" customWidth="1"/>
    <col min="13326" max="13326" width="5.375" style="989" bestFit="1" customWidth="1"/>
    <col min="13327" max="13327" width="18.875" style="989" customWidth="1"/>
    <col min="13328" max="13328" width="20.5" style="989" customWidth="1"/>
    <col min="13329" max="13329" width="22.375" style="989" customWidth="1"/>
    <col min="13330" max="13330" width="14.75" style="989" customWidth="1"/>
    <col min="13331" max="13568" width="12.75" style="989"/>
    <col min="13569" max="13569" width="3.75" style="989" customWidth="1"/>
    <col min="13570" max="13570" width="20.25" style="989" bestFit="1" customWidth="1"/>
    <col min="13571" max="13572" width="9.625" style="989" bestFit="1" customWidth="1"/>
    <col min="13573" max="13573" width="46.5" style="989" customWidth="1"/>
    <col min="13574" max="13574" width="5.75" style="989" bestFit="1" customWidth="1"/>
    <col min="13575" max="13575" width="13.125" style="989" customWidth="1"/>
    <col min="13576" max="13576" width="13.125" style="989" bestFit="1" customWidth="1"/>
    <col min="13577" max="13577" width="9" style="989" bestFit="1" customWidth="1"/>
    <col min="13578" max="13578" width="34.25" style="989" customWidth="1"/>
    <col min="13579" max="13579" width="16.125" style="989" customWidth="1"/>
    <col min="13580" max="13580" width="19.125" style="989" bestFit="1" customWidth="1"/>
    <col min="13581" max="13581" width="16.75" style="989" customWidth="1"/>
    <col min="13582" max="13582" width="5.375" style="989" bestFit="1" customWidth="1"/>
    <col min="13583" max="13583" width="18.875" style="989" customWidth="1"/>
    <col min="13584" max="13584" width="20.5" style="989" customWidth="1"/>
    <col min="13585" max="13585" width="22.375" style="989" customWidth="1"/>
    <col min="13586" max="13586" width="14.75" style="989" customWidth="1"/>
    <col min="13587" max="13824" width="12.75" style="989"/>
    <col min="13825" max="13825" width="3.75" style="989" customWidth="1"/>
    <col min="13826" max="13826" width="20.25" style="989" bestFit="1" customWidth="1"/>
    <col min="13827" max="13828" width="9.625" style="989" bestFit="1" customWidth="1"/>
    <col min="13829" max="13829" width="46.5" style="989" customWidth="1"/>
    <col min="13830" max="13830" width="5.75" style="989" bestFit="1" customWidth="1"/>
    <col min="13831" max="13831" width="13.125" style="989" customWidth="1"/>
    <col min="13832" max="13832" width="13.125" style="989" bestFit="1" customWidth="1"/>
    <col min="13833" max="13833" width="9" style="989" bestFit="1" customWidth="1"/>
    <col min="13834" max="13834" width="34.25" style="989" customWidth="1"/>
    <col min="13835" max="13835" width="16.125" style="989" customWidth="1"/>
    <col min="13836" max="13836" width="19.125" style="989" bestFit="1" customWidth="1"/>
    <col min="13837" max="13837" width="16.75" style="989" customWidth="1"/>
    <col min="13838" max="13838" width="5.375" style="989" bestFit="1" customWidth="1"/>
    <col min="13839" max="13839" width="18.875" style="989" customWidth="1"/>
    <col min="13840" max="13840" width="20.5" style="989" customWidth="1"/>
    <col min="13841" max="13841" width="22.375" style="989" customWidth="1"/>
    <col min="13842" max="13842" width="14.75" style="989" customWidth="1"/>
    <col min="13843" max="14080" width="12.75" style="989"/>
    <col min="14081" max="14081" width="3.75" style="989" customWidth="1"/>
    <col min="14082" max="14082" width="20.25" style="989" bestFit="1" customWidth="1"/>
    <col min="14083" max="14084" width="9.625" style="989" bestFit="1" customWidth="1"/>
    <col min="14085" max="14085" width="46.5" style="989" customWidth="1"/>
    <col min="14086" max="14086" width="5.75" style="989" bestFit="1" customWidth="1"/>
    <col min="14087" max="14087" width="13.125" style="989" customWidth="1"/>
    <col min="14088" max="14088" width="13.125" style="989" bestFit="1" customWidth="1"/>
    <col min="14089" max="14089" width="9" style="989" bestFit="1" customWidth="1"/>
    <col min="14090" max="14090" width="34.25" style="989" customWidth="1"/>
    <col min="14091" max="14091" width="16.125" style="989" customWidth="1"/>
    <col min="14092" max="14092" width="19.125" style="989" bestFit="1" customWidth="1"/>
    <col min="14093" max="14093" width="16.75" style="989" customWidth="1"/>
    <col min="14094" max="14094" width="5.375" style="989" bestFit="1" customWidth="1"/>
    <col min="14095" max="14095" width="18.875" style="989" customWidth="1"/>
    <col min="14096" max="14096" width="20.5" style="989" customWidth="1"/>
    <col min="14097" max="14097" width="22.375" style="989" customWidth="1"/>
    <col min="14098" max="14098" width="14.75" style="989" customWidth="1"/>
    <col min="14099" max="14336" width="12.75" style="989"/>
    <col min="14337" max="14337" width="3.75" style="989" customWidth="1"/>
    <col min="14338" max="14338" width="20.25" style="989" bestFit="1" customWidth="1"/>
    <col min="14339" max="14340" width="9.625" style="989" bestFit="1" customWidth="1"/>
    <col min="14341" max="14341" width="46.5" style="989" customWidth="1"/>
    <col min="14342" max="14342" width="5.75" style="989" bestFit="1" customWidth="1"/>
    <col min="14343" max="14343" width="13.125" style="989" customWidth="1"/>
    <col min="14344" max="14344" width="13.125" style="989" bestFit="1" customWidth="1"/>
    <col min="14345" max="14345" width="9" style="989" bestFit="1" customWidth="1"/>
    <col min="14346" max="14346" width="34.25" style="989" customWidth="1"/>
    <col min="14347" max="14347" width="16.125" style="989" customWidth="1"/>
    <col min="14348" max="14348" width="19.125" style="989" bestFit="1" customWidth="1"/>
    <col min="14349" max="14349" width="16.75" style="989" customWidth="1"/>
    <col min="14350" max="14350" width="5.375" style="989" bestFit="1" customWidth="1"/>
    <col min="14351" max="14351" width="18.875" style="989" customWidth="1"/>
    <col min="14352" max="14352" width="20.5" style="989" customWidth="1"/>
    <col min="14353" max="14353" width="22.375" style="989" customWidth="1"/>
    <col min="14354" max="14354" width="14.75" style="989" customWidth="1"/>
    <col min="14355" max="14592" width="12.75" style="989"/>
    <col min="14593" max="14593" width="3.75" style="989" customWidth="1"/>
    <col min="14594" max="14594" width="20.25" style="989" bestFit="1" customWidth="1"/>
    <col min="14595" max="14596" width="9.625" style="989" bestFit="1" customWidth="1"/>
    <col min="14597" max="14597" width="46.5" style="989" customWidth="1"/>
    <col min="14598" max="14598" width="5.75" style="989" bestFit="1" customWidth="1"/>
    <col min="14599" max="14599" width="13.125" style="989" customWidth="1"/>
    <col min="14600" max="14600" width="13.125" style="989" bestFit="1" customWidth="1"/>
    <col min="14601" max="14601" width="9" style="989" bestFit="1" customWidth="1"/>
    <col min="14602" max="14602" width="34.25" style="989" customWidth="1"/>
    <col min="14603" max="14603" width="16.125" style="989" customWidth="1"/>
    <col min="14604" max="14604" width="19.125" style="989" bestFit="1" customWidth="1"/>
    <col min="14605" max="14605" width="16.75" style="989" customWidth="1"/>
    <col min="14606" max="14606" width="5.375" style="989" bestFit="1" customWidth="1"/>
    <col min="14607" max="14607" width="18.875" style="989" customWidth="1"/>
    <col min="14608" max="14608" width="20.5" style="989" customWidth="1"/>
    <col min="14609" max="14609" width="22.375" style="989" customWidth="1"/>
    <col min="14610" max="14610" width="14.75" style="989" customWidth="1"/>
    <col min="14611" max="14848" width="12.75" style="989"/>
    <col min="14849" max="14849" width="3.75" style="989" customWidth="1"/>
    <col min="14850" max="14850" width="20.25" style="989" bestFit="1" customWidth="1"/>
    <col min="14851" max="14852" width="9.625" style="989" bestFit="1" customWidth="1"/>
    <col min="14853" max="14853" width="46.5" style="989" customWidth="1"/>
    <col min="14854" max="14854" width="5.75" style="989" bestFit="1" customWidth="1"/>
    <col min="14855" max="14855" width="13.125" style="989" customWidth="1"/>
    <col min="14856" max="14856" width="13.125" style="989" bestFit="1" customWidth="1"/>
    <col min="14857" max="14857" width="9" style="989" bestFit="1" customWidth="1"/>
    <col min="14858" max="14858" width="34.25" style="989" customWidth="1"/>
    <col min="14859" max="14859" width="16.125" style="989" customWidth="1"/>
    <col min="14860" max="14860" width="19.125" style="989" bestFit="1" customWidth="1"/>
    <col min="14861" max="14861" width="16.75" style="989" customWidth="1"/>
    <col min="14862" max="14862" width="5.375" style="989" bestFit="1" customWidth="1"/>
    <col min="14863" max="14863" width="18.875" style="989" customWidth="1"/>
    <col min="14864" max="14864" width="20.5" style="989" customWidth="1"/>
    <col min="14865" max="14865" width="22.375" style="989" customWidth="1"/>
    <col min="14866" max="14866" width="14.75" style="989" customWidth="1"/>
    <col min="14867" max="15104" width="12.75" style="989"/>
    <col min="15105" max="15105" width="3.75" style="989" customWidth="1"/>
    <col min="15106" max="15106" width="20.25" style="989" bestFit="1" customWidth="1"/>
    <col min="15107" max="15108" width="9.625" style="989" bestFit="1" customWidth="1"/>
    <col min="15109" max="15109" width="46.5" style="989" customWidth="1"/>
    <col min="15110" max="15110" width="5.75" style="989" bestFit="1" customWidth="1"/>
    <col min="15111" max="15111" width="13.125" style="989" customWidth="1"/>
    <col min="15112" max="15112" width="13.125" style="989" bestFit="1" customWidth="1"/>
    <col min="15113" max="15113" width="9" style="989" bestFit="1" customWidth="1"/>
    <col min="15114" max="15114" width="34.25" style="989" customWidth="1"/>
    <col min="15115" max="15115" width="16.125" style="989" customWidth="1"/>
    <col min="15116" max="15116" width="19.125" style="989" bestFit="1" customWidth="1"/>
    <col min="15117" max="15117" width="16.75" style="989" customWidth="1"/>
    <col min="15118" max="15118" width="5.375" style="989" bestFit="1" customWidth="1"/>
    <col min="15119" max="15119" width="18.875" style="989" customWidth="1"/>
    <col min="15120" max="15120" width="20.5" style="989" customWidth="1"/>
    <col min="15121" max="15121" width="22.375" style="989" customWidth="1"/>
    <col min="15122" max="15122" width="14.75" style="989" customWidth="1"/>
    <col min="15123" max="15360" width="12.75" style="989"/>
    <col min="15361" max="15361" width="3.75" style="989" customWidth="1"/>
    <col min="15362" max="15362" width="20.25" style="989" bestFit="1" customWidth="1"/>
    <col min="15363" max="15364" width="9.625" style="989" bestFit="1" customWidth="1"/>
    <col min="15365" max="15365" width="46.5" style="989" customWidth="1"/>
    <col min="15366" max="15366" width="5.75" style="989" bestFit="1" customWidth="1"/>
    <col min="15367" max="15367" width="13.125" style="989" customWidth="1"/>
    <col min="15368" max="15368" width="13.125" style="989" bestFit="1" customWidth="1"/>
    <col min="15369" max="15369" width="9" style="989" bestFit="1" customWidth="1"/>
    <col min="15370" max="15370" width="34.25" style="989" customWidth="1"/>
    <col min="15371" max="15371" width="16.125" style="989" customWidth="1"/>
    <col min="15372" max="15372" width="19.125" style="989" bestFit="1" customWidth="1"/>
    <col min="15373" max="15373" width="16.75" style="989" customWidth="1"/>
    <col min="15374" max="15374" width="5.375" style="989" bestFit="1" customWidth="1"/>
    <col min="15375" max="15375" width="18.875" style="989" customWidth="1"/>
    <col min="15376" max="15376" width="20.5" style="989" customWidth="1"/>
    <col min="15377" max="15377" width="22.375" style="989" customWidth="1"/>
    <col min="15378" max="15378" width="14.75" style="989" customWidth="1"/>
    <col min="15379" max="15616" width="12.75" style="989"/>
    <col min="15617" max="15617" width="3.75" style="989" customWidth="1"/>
    <col min="15618" max="15618" width="20.25" style="989" bestFit="1" customWidth="1"/>
    <col min="15619" max="15620" width="9.625" style="989" bestFit="1" customWidth="1"/>
    <col min="15621" max="15621" width="46.5" style="989" customWidth="1"/>
    <col min="15622" max="15622" width="5.75" style="989" bestFit="1" customWidth="1"/>
    <col min="15623" max="15623" width="13.125" style="989" customWidth="1"/>
    <col min="15624" max="15624" width="13.125" style="989" bestFit="1" customWidth="1"/>
    <col min="15625" max="15625" width="9" style="989" bestFit="1" customWidth="1"/>
    <col min="15626" max="15626" width="34.25" style="989" customWidth="1"/>
    <col min="15627" max="15627" width="16.125" style="989" customWidth="1"/>
    <col min="15628" max="15628" width="19.125" style="989" bestFit="1" customWidth="1"/>
    <col min="15629" max="15629" width="16.75" style="989" customWidth="1"/>
    <col min="15630" max="15630" width="5.375" style="989" bestFit="1" customWidth="1"/>
    <col min="15631" max="15631" width="18.875" style="989" customWidth="1"/>
    <col min="15632" max="15632" width="20.5" style="989" customWidth="1"/>
    <col min="15633" max="15633" width="22.375" style="989" customWidth="1"/>
    <col min="15634" max="15634" width="14.75" style="989" customWidth="1"/>
    <col min="15635" max="15872" width="12.75" style="989"/>
    <col min="15873" max="15873" width="3.75" style="989" customWidth="1"/>
    <col min="15874" max="15874" width="20.25" style="989" bestFit="1" customWidth="1"/>
    <col min="15875" max="15876" width="9.625" style="989" bestFit="1" customWidth="1"/>
    <col min="15877" max="15877" width="46.5" style="989" customWidth="1"/>
    <col min="15878" max="15878" width="5.75" style="989" bestFit="1" customWidth="1"/>
    <col min="15879" max="15879" width="13.125" style="989" customWidth="1"/>
    <col min="15880" max="15880" width="13.125" style="989" bestFit="1" customWidth="1"/>
    <col min="15881" max="15881" width="9" style="989" bestFit="1" customWidth="1"/>
    <col min="15882" max="15882" width="34.25" style="989" customWidth="1"/>
    <col min="15883" max="15883" width="16.125" style="989" customWidth="1"/>
    <col min="15884" max="15884" width="19.125" style="989" bestFit="1" customWidth="1"/>
    <col min="15885" max="15885" width="16.75" style="989" customWidth="1"/>
    <col min="15886" max="15886" width="5.375" style="989" bestFit="1" customWidth="1"/>
    <col min="15887" max="15887" width="18.875" style="989" customWidth="1"/>
    <col min="15888" max="15888" width="20.5" style="989" customWidth="1"/>
    <col min="15889" max="15889" width="22.375" style="989" customWidth="1"/>
    <col min="15890" max="15890" width="14.75" style="989" customWidth="1"/>
    <col min="15891" max="16128" width="12.75" style="989"/>
    <col min="16129" max="16129" width="3.75" style="989" customWidth="1"/>
    <col min="16130" max="16130" width="20.25" style="989" bestFit="1" customWidth="1"/>
    <col min="16131" max="16132" width="9.625" style="989" bestFit="1" customWidth="1"/>
    <col min="16133" max="16133" width="46.5" style="989" customWidth="1"/>
    <col min="16134" max="16134" width="5.75" style="989" bestFit="1" customWidth="1"/>
    <col min="16135" max="16135" width="13.125" style="989" customWidth="1"/>
    <col min="16136" max="16136" width="13.125" style="989" bestFit="1" customWidth="1"/>
    <col min="16137" max="16137" width="9" style="989" bestFit="1" customWidth="1"/>
    <col min="16138" max="16138" width="34.25" style="989" customWidth="1"/>
    <col min="16139" max="16139" width="16.125" style="989" customWidth="1"/>
    <col min="16140" max="16140" width="19.125" style="989" bestFit="1" customWidth="1"/>
    <col min="16141" max="16141" width="16.75" style="989" customWidth="1"/>
    <col min="16142" max="16142" width="5.375" style="989" bestFit="1" customWidth="1"/>
    <col min="16143" max="16143" width="18.875" style="989" customWidth="1"/>
    <col min="16144" max="16144" width="20.5" style="989" customWidth="1"/>
    <col min="16145" max="16145" width="22.375" style="989" customWidth="1"/>
    <col min="16146" max="16146" width="14.75" style="989" customWidth="1"/>
    <col min="16147" max="16384" width="12.75" style="989"/>
  </cols>
  <sheetData>
    <row r="2" spans="2:17" ht="20.100000000000001" customHeight="1">
      <c r="B2" s="995" t="s">
        <v>0</v>
      </c>
      <c r="C2" s="995"/>
      <c r="D2" s="995"/>
      <c r="E2" s="2" t="s">
        <v>7959</v>
      </c>
      <c r="G2" s="4" t="s">
        <v>2</v>
      </c>
      <c r="H2" s="5"/>
      <c r="I2" s="6"/>
      <c r="J2" s="990">
        <f>SUM(H:H)</f>
        <v>97670</v>
      </c>
      <c r="K2" s="2284"/>
    </row>
    <row r="3" spans="2:17" ht="20.100000000000001" customHeight="1">
      <c r="B3" s="995"/>
      <c r="C3" s="995"/>
      <c r="D3" s="995"/>
      <c r="E3" s="14" t="s">
        <v>7960</v>
      </c>
    </row>
    <row r="4" spans="2:17" ht="20.100000000000001" customHeight="1">
      <c r="B4" s="995" t="s">
        <v>5</v>
      </c>
      <c r="C4" s="995"/>
      <c r="D4" s="995"/>
      <c r="E4" s="14" t="s">
        <v>8067</v>
      </c>
      <c r="G4" s="2285"/>
      <c r="H4" s="2285"/>
      <c r="I4" s="2286"/>
      <c r="J4" s="2287"/>
      <c r="K4" s="2288"/>
    </row>
    <row r="5" spans="2:17" ht="20.100000000000001" customHeight="1">
      <c r="B5" s="995" t="s">
        <v>6</v>
      </c>
      <c r="C5" s="995"/>
      <c r="D5" s="995"/>
      <c r="E5" s="15"/>
      <c r="G5" s="2285"/>
      <c r="H5" s="2285"/>
      <c r="I5" s="2286"/>
      <c r="J5" s="2287"/>
      <c r="K5" s="2288"/>
    </row>
    <row r="6" spans="2:17" ht="20.100000000000001" customHeight="1">
      <c r="B6" s="995" t="s">
        <v>8</v>
      </c>
      <c r="C6" s="995"/>
      <c r="D6" s="995"/>
      <c r="E6" s="15"/>
      <c r="G6" s="2285"/>
      <c r="H6" s="2285"/>
      <c r="I6" s="2285"/>
      <c r="J6" s="2288"/>
      <c r="K6" s="2288"/>
    </row>
    <row r="8" spans="2:17" s="991" customFormat="1" ht="19.7" customHeight="1">
      <c r="B8" s="163" t="s">
        <v>9</v>
      </c>
      <c r="C8" s="163" t="s">
        <v>10</v>
      </c>
      <c r="D8" s="163" t="s">
        <v>11</v>
      </c>
      <c r="E8" s="276" t="s">
        <v>12</v>
      </c>
      <c r="F8" s="276" t="s">
        <v>2305</v>
      </c>
      <c r="G8" s="276" t="s">
        <v>14</v>
      </c>
      <c r="H8" s="997" t="s">
        <v>15</v>
      </c>
      <c r="I8" s="997" t="s">
        <v>16</v>
      </c>
      <c r="J8" s="276" t="s">
        <v>17</v>
      </c>
      <c r="K8" s="276" t="s">
        <v>18</v>
      </c>
      <c r="L8" s="276" t="s">
        <v>19</v>
      </c>
      <c r="M8" s="163" t="s">
        <v>20</v>
      </c>
      <c r="N8" s="163" t="s">
        <v>21</v>
      </c>
      <c r="O8" s="276" t="s">
        <v>22</v>
      </c>
      <c r="P8" s="998" t="s">
        <v>23</v>
      </c>
      <c r="Q8" s="999" t="s">
        <v>24</v>
      </c>
    </row>
    <row r="9" spans="2:17" s="991" customFormat="1" ht="19.5" customHeight="1">
      <c r="B9" s="163"/>
      <c r="C9" s="163"/>
      <c r="D9" s="163"/>
      <c r="E9" s="276"/>
      <c r="F9" s="276"/>
      <c r="G9" s="276"/>
      <c r="H9" s="514">
        <f>F9*G9</f>
        <v>0</v>
      </c>
      <c r="I9" s="997"/>
      <c r="J9" s="276"/>
      <c r="K9" s="276"/>
      <c r="L9" s="276"/>
      <c r="M9" s="163"/>
      <c r="N9" s="163"/>
      <c r="O9" s="276"/>
      <c r="P9" s="998"/>
      <c r="Q9" s="999"/>
    </row>
    <row r="10" spans="2:17" s="2295" customFormat="1" ht="297">
      <c r="B10" s="2357"/>
      <c r="C10" s="986" t="s">
        <v>8068</v>
      </c>
      <c r="D10" s="986" t="s">
        <v>943</v>
      </c>
      <c r="E10" s="2290">
        <v>11.6</v>
      </c>
      <c r="F10" s="1011">
        <v>1</v>
      </c>
      <c r="G10" s="1010">
        <v>11190</v>
      </c>
      <c r="H10" s="1111">
        <f>F10*G10</f>
        <v>11190</v>
      </c>
      <c r="I10" s="1004"/>
      <c r="J10" s="2290" t="s">
        <v>7987</v>
      </c>
      <c r="K10" s="2351" t="s">
        <v>8069</v>
      </c>
      <c r="L10" s="1011"/>
      <c r="M10" s="2292">
        <v>44809</v>
      </c>
      <c r="N10" s="986"/>
      <c r="O10" s="2292"/>
      <c r="P10" s="2293" t="s">
        <v>8070</v>
      </c>
      <c r="Q10" s="1105"/>
    </row>
    <row r="11" spans="2:17" s="991" customFormat="1" ht="19.7" customHeight="1">
      <c r="B11" s="466"/>
      <c r="C11" s="163"/>
      <c r="D11" s="163"/>
      <c r="E11" s="483"/>
      <c r="F11" s="276"/>
      <c r="G11" s="487"/>
      <c r="H11" s="514"/>
      <c r="I11" s="466"/>
      <c r="J11" s="483"/>
      <c r="K11" s="466"/>
      <c r="L11" s="276"/>
      <c r="M11" s="1015"/>
      <c r="N11" s="163"/>
      <c r="O11" s="1016"/>
      <c r="P11" s="998"/>
      <c r="Q11" s="999"/>
    </row>
    <row r="12" spans="2:17" ht="19.7" customHeight="1">
      <c r="B12" s="163"/>
      <c r="C12" s="16" t="s">
        <v>178</v>
      </c>
      <c r="D12" s="16" t="s">
        <v>178</v>
      </c>
      <c r="E12" s="3" t="s">
        <v>8071</v>
      </c>
      <c r="F12" s="17">
        <v>1</v>
      </c>
      <c r="G12" s="520">
        <v>3680</v>
      </c>
      <c r="H12" s="514">
        <f>F12*G12</f>
        <v>3680</v>
      </c>
      <c r="I12" s="18"/>
      <c r="J12" s="146" t="s">
        <v>7970</v>
      </c>
      <c r="K12" s="276"/>
      <c r="L12" s="276"/>
      <c r="M12" s="998">
        <v>44806</v>
      </c>
      <c r="N12" s="163"/>
      <c r="O12" s="1016"/>
      <c r="P12" s="1014"/>
      <c r="Q12" s="1015"/>
    </row>
    <row r="13" spans="2:17" ht="19.7" customHeight="1">
      <c r="B13" s="163"/>
      <c r="C13" s="16"/>
      <c r="D13" s="16"/>
      <c r="E13" s="54"/>
      <c r="F13" s="17"/>
      <c r="G13" s="520"/>
      <c r="H13" s="514">
        <f>F13*G13</f>
        <v>0</v>
      </c>
      <c r="I13" s="18"/>
      <c r="J13" s="146"/>
      <c r="K13" s="276"/>
      <c r="L13" s="276"/>
      <c r="M13" s="998"/>
      <c r="N13" s="163"/>
      <c r="O13" s="1016"/>
      <c r="P13" s="1014"/>
      <c r="Q13" s="1015"/>
    </row>
    <row r="14" spans="2:17" ht="19.7" customHeight="1">
      <c r="B14" s="2358"/>
      <c r="C14" s="16" t="s">
        <v>645</v>
      </c>
      <c r="D14" s="16" t="s">
        <v>645</v>
      </c>
      <c r="E14" s="54" t="s">
        <v>8072</v>
      </c>
      <c r="F14" s="17">
        <v>1</v>
      </c>
      <c r="G14" s="520">
        <v>9200</v>
      </c>
      <c r="H14" s="514">
        <f>F14*G14</f>
        <v>9200</v>
      </c>
      <c r="I14" s="18"/>
      <c r="J14" s="146" t="s">
        <v>8073</v>
      </c>
      <c r="K14" s="276"/>
      <c r="L14" s="276"/>
      <c r="M14" s="998">
        <v>44810</v>
      </c>
      <c r="N14" s="163" t="s">
        <v>648</v>
      </c>
      <c r="O14" s="1016">
        <v>44825</v>
      </c>
      <c r="P14" s="1014"/>
      <c r="Q14" s="1015">
        <v>44825</v>
      </c>
    </row>
    <row r="15" spans="2:17" ht="19.7" customHeight="1">
      <c r="B15" s="2359"/>
      <c r="C15" s="16" t="s">
        <v>645</v>
      </c>
      <c r="D15" s="16" t="s">
        <v>645</v>
      </c>
      <c r="E15" s="54" t="s">
        <v>8074</v>
      </c>
      <c r="F15" s="17">
        <v>1</v>
      </c>
      <c r="G15" s="520">
        <v>16800</v>
      </c>
      <c r="H15" s="514">
        <f>F15*G15</f>
        <v>16800</v>
      </c>
      <c r="I15" s="18"/>
      <c r="J15" s="146" t="s">
        <v>2555</v>
      </c>
      <c r="K15" s="276"/>
      <c r="L15" s="276"/>
      <c r="M15" s="998">
        <v>44810</v>
      </c>
      <c r="N15" s="163" t="s">
        <v>648</v>
      </c>
      <c r="O15" s="1016">
        <v>44825</v>
      </c>
      <c r="P15" s="1014"/>
      <c r="Q15" s="1015">
        <v>44825</v>
      </c>
    </row>
    <row r="16" spans="2:17" ht="19.7" customHeight="1">
      <c r="B16" s="2358"/>
      <c r="C16" s="16" t="s">
        <v>6606</v>
      </c>
      <c r="D16" s="16" t="s">
        <v>6606</v>
      </c>
      <c r="E16" s="54" t="s">
        <v>8075</v>
      </c>
      <c r="F16" s="17">
        <v>1</v>
      </c>
      <c r="G16" s="520">
        <v>5800</v>
      </c>
      <c r="H16" s="514">
        <f>F16*G16</f>
        <v>5800</v>
      </c>
      <c r="I16" s="18"/>
      <c r="J16" s="146" t="s">
        <v>8076</v>
      </c>
      <c r="K16" s="276"/>
      <c r="L16" s="276"/>
      <c r="M16" s="998">
        <v>44812</v>
      </c>
      <c r="N16" s="163" t="s">
        <v>648</v>
      </c>
      <c r="O16" s="2360">
        <v>44825</v>
      </c>
      <c r="P16" s="1014"/>
      <c r="Q16" s="1015">
        <v>44831</v>
      </c>
    </row>
    <row r="17" spans="2:17" ht="19.7" customHeight="1">
      <c r="B17" s="2361"/>
      <c r="C17" s="16" t="s">
        <v>6606</v>
      </c>
      <c r="D17" s="16" t="s">
        <v>6606</v>
      </c>
      <c r="E17" s="54" t="s">
        <v>8077</v>
      </c>
      <c r="F17" s="17">
        <v>1</v>
      </c>
      <c r="G17" s="520">
        <v>8500</v>
      </c>
      <c r="H17" s="520">
        <f t="shared" ref="H17:H23" si="0">F17*G17</f>
        <v>8500</v>
      </c>
      <c r="I17" s="18"/>
      <c r="J17" s="146" t="s">
        <v>8078</v>
      </c>
      <c r="K17" s="276"/>
      <c r="L17" s="276"/>
      <c r="M17" s="998">
        <v>44812</v>
      </c>
      <c r="N17" s="163" t="s">
        <v>648</v>
      </c>
      <c r="O17" s="2360">
        <v>44825</v>
      </c>
      <c r="P17" s="1014"/>
      <c r="Q17" s="1015">
        <v>44831</v>
      </c>
    </row>
    <row r="18" spans="2:17" ht="19.7" customHeight="1">
      <c r="B18" s="2359"/>
      <c r="C18" s="16" t="s">
        <v>6606</v>
      </c>
      <c r="D18" s="16" t="s">
        <v>6606</v>
      </c>
      <c r="E18" s="54" t="s">
        <v>8079</v>
      </c>
      <c r="F18" s="17">
        <v>1</v>
      </c>
      <c r="G18" s="520">
        <v>6600</v>
      </c>
      <c r="H18" s="520">
        <f t="shared" si="0"/>
        <v>6600</v>
      </c>
      <c r="I18" s="18"/>
      <c r="J18" s="146" t="s">
        <v>8080</v>
      </c>
      <c r="K18" s="276"/>
      <c r="L18" s="276"/>
      <c r="M18" s="998">
        <v>44812</v>
      </c>
      <c r="N18" s="163" t="s">
        <v>648</v>
      </c>
      <c r="O18" s="2360">
        <v>44825</v>
      </c>
      <c r="P18" s="1014"/>
      <c r="Q18" s="1015">
        <v>44831</v>
      </c>
    </row>
    <row r="19" spans="2:17" ht="19.7" customHeight="1">
      <c r="B19" s="2334"/>
      <c r="C19" s="16" t="s">
        <v>645</v>
      </c>
      <c r="D19" s="16" t="s">
        <v>645</v>
      </c>
      <c r="E19" s="54" t="s">
        <v>8081</v>
      </c>
      <c r="F19" s="17">
        <v>1</v>
      </c>
      <c r="G19" s="520">
        <v>4100</v>
      </c>
      <c r="H19" s="520">
        <f t="shared" si="0"/>
        <v>4100</v>
      </c>
      <c r="I19" s="18"/>
      <c r="J19" s="146" t="s">
        <v>8082</v>
      </c>
      <c r="K19" s="276"/>
      <c r="L19" s="276"/>
      <c r="M19" s="998">
        <v>44810</v>
      </c>
      <c r="N19" s="163" t="s">
        <v>648</v>
      </c>
      <c r="O19" s="1016">
        <v>44825</v>
      </c>
      <c r="P19" s="1014"/>
      <c r="Q19" s="1015">
        <v>44825</v>
      </c>
    </row>
    <row r="20" spans="2:17" ht="19.7" customHeight="1">
      <c r="B20" s="163"/>
      <c r="C20" s="16"/>
      <c r="D20" s="16"/>
      <c r="E20" s="54"/>
      <c r="F20" s="17"/>
      <c r="G20" s="520"/>
      <c r="H20" s="520">
        <f t="shared" si="0"/>
        <v>0</v>
      </c>
      <c r="I20" s="18"/>
      <c r="J20" s="146"/>
      <c r="K20" s="276"/>
      <c r="L20" s="276"/>
      <c r="M20" s="998"/>
      <c r="N20" s="163"/>
      <c r="O20" s="1016"/>
      <c r="P20" s="1014"/>
      <c r="Q20" s="1015"/>
    </row>
    <row r="21" spans="2:17" ht="19.7" customHeight="1">
      <c r="B21" s="2302"/>
      <c r="C21" s="16" t="s">
        <v>8083</v>
      </c>
      <c r="D21" s="16" t="s">
        <v>8083</v>
      </c>
      <c r="E21" s="54" t="s">
        <v>8084</v>
      </c>
      <c r="F21" s="17">
        <v>1</v>
      </c>
      <c r="G21" s="52">
        <v>10600</v>
      </c>
      <c r="H21" s="52">
        <f t="shared" si="0"/>
        <v>10600</v>
      </c>
      <c r="I21" s="18"/>
      <c r="J21" s="146" t="s">
        <v>8085</v>
      </c>
      <c r="K21" s="276"/>
      <c r="L21" s="276"/>
      <c r="M21" s="998">
        <v>44818</v>
      </c>
      <c r="N21" s="163" t="s">
        <v>648</v>
      </c>
      <c r="O21" s="1016">
        <v>44838</v>
      </c>
      <c r="P21" s="1014"/>
      <c r="Q21" s="1015"/>
    </row>
    <row r="22" spans="2:17" ht="19.7" customHeight="1">
      <c r="B22" s="2303"/>
      <c r="C22" s="16" t="s">
        <v>8083</v>
      </c>
      <c r="D22" s="16" t="s">
        <v>8083</v>
      </c>
      <c r="E22" s="54" t="s">
        <v>8086</v>
      </c>
      <c r="F22" s="17">
        <v>1</v>
      </c>
      <c r="G22" s="52">
        <v>14900</v>
      </c>
      <c r="H22" s="52">
        <f t="shared" si="0"/>
        <v>14900</v>
      </c>
      <c r="I22" s="18"/>
      <c r="J22" s="146" t="s">
        <v>8087</v>
      </c>
      <c r="K22" s="276"/>
      <c r="L22" s="276"/>
      <c r="M22" s="998">
        <v>44818</v>
      </c>
      <c r="N22" s="163" t="s">
        <v>648</v>
      </c>
      <c r="O22" s="1016">
        <v>44838</v>
      </c>
      <c r="P22" s="1014"/>
      <c r="Q22" s="1015"/>
    </row>
    <row r="23" spans="2:17" ht="19.7" customHeight="1">
      <c r="B23" s="2304"/>
      <c r="C23" s="16" t="s">
        <v>8083</v>
      </c>
      <c r="D23" s="16" t="s">
        <v>8083</v>
      </c>
      <c r="E23" s="54" t="s">
        <v>8088</v>
      </c>
      <c r="F23" s="17">
        <v>1</v>
      </c>
      <c r="G23" s="52">
        <v>6300</v>
      </c>
      <c r="H23" s="52">
        <f t="shared" si="0"/>
        <v>6300</v>
      </c>
      <c r="I23" s="18"/>
      <c r="J23" s="146" t="s">
        <v>8089</v>
      </c>
      <c r="K23" s="276"/>
      <c r="L23" s="276"/>
      <c r="M23" s="998">
        <v>44818</v>
      </c>
      <c r="N23" s="163" t="s">
        <v>648</v>
      </c>
      <c r="O23" s="1016">
        <v>44838</v>
      </c>
      <c r="P23" s="1014"/>
      <c r="Q23" s="1015"/>
    </row>
    <row r="24" spans="2:17" ht="18.75">
      <c r="B24" s="163"/>
      <c r="C24" s="16"/>
      <c r="D24" s="16"/>
      <c r="E24" s="54"/>
      <c r="F24" s="17"/>
      <c r="G24" s="52"/>
      <c r="H24" s="52"/>
      <c r="I24" s="18"/>
      <c r="J24" s="146"/>
      <c r="K24" s="276"/>
      <c r="L24" s="276"/>
      <c r="M24" s="998"/>
      <c r="N24" s="163"/>
      <c r="O24" s="1016"/>
      <c r="P24" s="1014"/>
      <c r="Q24" s="1015"/>
    </row>
    <row r="25" spans="2:17" ht="18.75">
      <c r="B25" s="2302"/>
      <c r="C25" s="16" t="s">
        <v>100</v>
      </c>
      <c r="D25" s="16" t="s">
        <v>100</v>
      </c>
      <c r="E25" s="54" t="s">
        <v>481</v>
      </c>
      <c r="F25" s="17">
        <v>1</v>
      </c>
      <c r="G25" s="52"/>
      <c r="H25" s="52">
        <v>0</v>
      </c>
      <c r="I25" s="18"/>
      <c r="J25" s="146" t="s">
        <v>7980</v>
      </c>
      <c r="K25" s="276"/>
      <c r="L25" s="276"/>
      <c r="M25" s="998">
        <v>44825</v>
      </c>
      <c r="N25" s="163" t="s">
        <v>648</v>
      </c>
      <c r="O25" s="1016">
        <v>44831</v>
      </c>
      <c r="P25" s="1014"/>
      <c r="Q25" s="1015">
        <v>44831</v>
      </c>
    </row>
    <row r="26" spans="2:17">
      <c r="B26" s="2303"/>
      <c r="C26" s="163" t="s">
        <v>100</v>
      </c>
      <c r="D26" s="163" t="s">
        <v>100</v>
      </c>
      <c r="E26" s="486" t="s">
        <v>6722</v>
      </c>
      <c r="F26" s="276">
        <v>1</v>
      </c>
      <c r="G26" s="487"/>
      <c r="H26" s="514">
        <v>0</v>
      </c>
      <c r="I26" s="997"/>
      <c r="J26" s="483" t="s">
        <v>8090</v>
      </c>
      <c r="K26" s="276"/>
      <c r="L26" s="276"/>
      <c r="M26" s="998">
        <v>44825</v>
      </c>
      <c r="N26" s="163" t="s">
        <v>648</v>
      </c>
      <c r="O26" s="1016">
        <v>44831</v>
      </c>
      <c r="P26" s="1014"/>
      <c r="Q26" s="1015">
        <v>44831</v>
      </c>
    </row>
    <row r="27" spans="2:17" ht="18.75">
      <c r="B27" s="2303"/>
      <c r="C27" s="16" t="s">
        <v>100</v>
      </c>
      <c r="D27" s="16" t="s">
        <v>100</v>
      </c>
      <c r="E27" s="54" t="s">
        <v>8091</v>
      </c>
      <c r="F27" s="17">
        <v>1</v>
      </c>
      <c r="G27" s="52"/>
      <c r="H27" s="52">
        <v>0</v>
      </c>
      <c r="I27" s="18"/>
      <c r="J27" s="146" t="s">
        <v>7982</v>
      </c>
      <c r="K27" s="276"/>
      <c r="L27" s="276"/>
      <c r="M27" s="998">
        <v>44825</v>
      </c>
      <c r="N27" s="163" t="s">
        <v>648</v>
      </c>
      <c r="O27" s="1016">
        <v>44831</v>
      </c>
      <c r="P27" s="1014"/>
      <c r="Q27" s="1015">
        <v>44831</v>
      </c>
    </row>
    <row r="28" spans="2:17" ht="18.75">
      <c r="B28" s="2303"/>
      <c r="C28" s="16" t="s">
        <v>100</v>
      </c>
      <c r="D28" s="2224" t="s">
        <v>100</v>
      </c>
      <c r="E28" s="54" t="s">
        <v>8092</v>
      </c>
      <c r="F28" s="17">
        <v>1</v>
      </c>
      <c r="G28" s="52"/>
      <c r="H28" s="52">
        <v>0</v>
      </c>
      <c r="I28" s="18"/>
      <c r="J28" s="146" t="s">
        <v>8093</v>
      </c>
      <c r="K28" s="276"/>
      <c r="L28" s="276"/>
      <c r="M28" s="998">
        <v>44825</v>
      </c>
      <c r="N28" s="163" t="s">
        <v>648</v>
      </c>
      <c r="O28" s="1016">
        <v>44831</v>
      </c>
      <c r="P28" s="1014"/>
      <c r="Q28" s="1015">
        <v>44831</v>
      </c>
    </row>
    <row r="29" spans="2:17" ht="18.75">
      <c r="B29" s="2303"/>
      <c r="C29" s="16" t="s">
        <v>100</v>
      </c>
      <c r="D29" s="2224" t="s">
        <v>100</v>
      </c>
      <c r="E29" s="54" t="s">
        <v>8094</v>
      </c>
      <c r="F29" s="17">
        <v>4</v>
      </c>
      <c r="G29" s="52"/>
      <c r="H29" s="52">
        <v>0</v>
      </c>
      <c r="I29" s="18"/>
      <c r="J29" s="146" t="s">
        <v>1877</v>
      </c>
      <c r="K29" s="276"/>
      <c r="L29" s="276"/>
      <c r="M29" s="998">
        <v>44825</v>
      </c>
      <c r="N29" s="163" t="s">
        <v>648</v>
      </c>
      <c r="O29" s="1016">
        <v>44831</v>
      </c>
      <c r="P29" s="1014"/>
      <c r="Q29" s="1015">
        <v>44831</v>
      </c>
    </row>
    <row r="30" spans="2:17" ht="18.75">
      <c r="B30" s="2303"/>
      <c r="C30" s="16" t="s">
        <v>100</v>
      </c>
      <c r="D30" s="16" t="s">
        <v>100</v>
      </c>
      <c r="E30" s="54" t="s">
        <v>1699</v>
      </c>
      <c r="F30" s="17">
        <v>1</v>
      </c>
      <c r="G30" s="52"/>
      <c r="H30" s="52">
        <v>0</v>
      </c>
      <c r="I30" s="18"/>
      <c r="J30" s="146" t="s">
        <v>2138</v>
      </c>
      <c r="K30" s="276"/>
      <c r="L30" s="276"/>
      <c r="M30" s="998">
        <v>44825</v>
      </c>
      <c r="N30" s="163" t="s">
        <v>648</v>
      </c>
      <c r="O30" s="1016">
        <v>44831</v>
      </c>
      <c r="P30" s="1014"/>
      <c r="Q30" s="1015">
        <v>44831</v>
      </c>
    </row>
    <row r="31" spans="2:17" ht="18.75">
      <c r="B31" s="2304"/>
      <c r="C31" s="16" t="s">
        <v>100</v>
      </c>
      <c r="D31" s="16" t="s">
        <v>100</v>
      </c>
      <c r="E31" s="54" t="s">
        <v>8095</v>
      </c>
      <c r="F31" s="17">
        <v>1</v>
      </c>
      <c r="G31" s="52"/>
      <c r="H31" s="52">
        <v>0</v>
      </c>
      <c r="I31" s="18"/>
      <c r="J31" s="146" t="s">
        <v>8096</v>
      </c>
      <c r="K31" s="276"/>
      <c r="L31" s="276"/>
      <c r="M31" s="998">
        <v>44825</v>
      </c>
      <c r="N31" s="163" t="s">
        <v>648</v>
      </c>
      <c r="O31" s="1016">
        <v>44831</v>
      </c>
      <c r="P31" s="1014"/>
      <c r="Q31" s="1015">
        <v>44831</v>
      </c>
    </row>
  </sheetData>
  <mergeCells count="10">
    <mergeCell ref="B14:B15"/>
    <mergeCell ref="B16:B18"/>
    <mergeCell ref="B21:B23"/>
    <mergeCell ref="B25:B31"/>
    <mergeCell ref="B2:D2"/>
    <mergeCell ref="G2:I2"/>
    <mergeCell ref="B3:D3"/>
    <mergeCell ref="B4:D4"/>
    <mergeCell ref="B5:D5"/>
    <mergeCell ref="B6:D6"/>
  </mergeCells>
  <phoneticPr fontId="3"/>
  <pageMargins left="0.7" right="0.7" top="0.75" bottom="0.75" header="0.3" footer="0.3"/>
  <pageSetup paperSize="9" orientation="portrait" r:id="rId1"/>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B7347-70DB-4DCC-9F6E-1C83A47BB6E2}">
  <dimension ref="A2:F6"/>
  <sheetViews>
    <sheetView workbookViewId="0">
      <selection activeCell="F3" sqref="F3"/>
    </sheetView>
  </sheetViews>
  <sheetFormatPr defaultRowHeight="18.75"/>
  <cols>
    <col min="1" max="1" width="8" style="3" customWidth="1"/>
    <col min="2" max="2" width="4.875" style="3" bestFit="1" customWidth="1"/>
    <col min="3" max="3" width="25.125" style="3" customWidth="1"/>
    <col min="4" max="4" width="36.75" style="3" bestFit="1" customWidth="1"/>
    <col min="5" max="5" width="8.375" style="3" bestFit="1" customWidth="1"/>
    <col min="6" max="6" width="22.375" style="3" customWidth="1"/>
    <col min="7" max="256" width="9" style="3"/>
    <col min="257" max="257" width="8" style="3" customWidth="1"/>
    <col min="258" max="258" width="4.875" style="3" bestFit="1" customWidth="1"/>
    <col min="259" max="259" width="25.125" style="3" customWidth="1"/>
    <col min="260" max="260" width="36.75" style="3" bestFit="1" customWidth="1"/>
    <col min="261" max="261" width="8.375" style="3" bestFit="1" customWidth="1"/>
    <col min="262" max="262" width="22.375" style="3" customWidth="1"/>
    <col min="263" max="512" width="9" style="3"/>
    <col min="513" max="513" width="8" style="3" customWidth="1"/>
    <col min="514" max="514" width="4.875" style="3" bestFit="1" customWidth="1"/>
    <col min="515" max="515" width="25.125" style="3" customWidth="1"/>
    <col min="516" max="516" width="36.75" style="3" bestFit="1" customWidth="1"/>
    <col min="517" max="517" width="8.375" style="3" bestFit="1" customWidth="1"/>
    <col min="518" max="518" width="22.375" style="3" customWidth="1"/>
    <col min="519" max="768" width="9" style="3"/>
    <col min="769" max="769" width="8" style="3" customWidth="1"/>
    <col min="770" max="770" width="4.875" style="3" bestFit="1" customWidth="1"/>
    <col min="771" max="771" width="25.125" style="3" customWidth="1"/>
    <col min="772" max="772" width="36.75" style="3" bestFit="1" customWidth="1"/>
    <col min="773" max="773" width="8.375" style="3" bestFit="1" customWidth="1"/>
    <col min="774" max="774" width="22.375" style="3" customWidth="1"/>
    <col min="775" max="1024" width="9" style="3"/>
    <col min="1025" max="1025" width="8" style="3" customWidth="1"/>
    <col min="1026" max="1026" width="4.875" style="3" bestFit="1" customWidth="1"/>
    <col min="1027" max="1027" width="25.125" style="3" customWidth="1"/>
    <col min="1028" max="1028" width="36.75" style="3" bestFit="1" customWidth="1"/>
    <col min="1029" max="1029" width="8.375" style="3" bestFit="1" customWidth="1"/>
    <col min="1030" max="1030" width="22.375" style="3" customWidth="1"/>
    <col min="1031" max="1280" width="9" style="3"/>
    <col min="1281" max="1281" width="8" style="3" customWidth="1"/>
    <col min="1282" max="1282" width="4.875" style="3" bestFit="1" customWidth="1"/>
    <col min="1283" max="1283" width="25.125" style="3" customWidth="1"/>
    <col min="1284" max="1284" width="36.75" style="3" bestFit="1" customWidth="1"/>
    <col min="1285" max="1285" width="8.375" style="3" bestFit="1" customWidth="1"/>
    <col min="1286" max="1286" width="22.375" style="3" customWidth="1"/>
    <col min="1287" max="1536" width="9" style="3"/>
    <col min="1537" max="1537" width="8" style="3" customWidth="1"/>
    <col min="1538" max="1538" width="4.875" style="3" bestFit="1" customWidth="1"/>
    <col min="1539" max="1539" width="25.125" style="3" customWidth="1"/>
    <col min="1540" max="1540" width="36.75" style="3" bestFit="1" customWidth="1"/>
    <col min="1541" max="1541" width="8.375" style="3" bestFit="1" customWidth="1"/>
    <col min="1542" max="1542" width="22.375" style="3" customWidth="1"/>
    <col min="1543" max="1792" width="9" style="3"/>
    <col min="1793" max="1793" width="8" style="3" customWidth="1"/>
    <col min="1794" max="1794" width="4.875" style="3" bestFit="1" customWidth="1"/>
    <col min="1795" max="1795" width="25.125" style="3" customWidth="1"/>
    <col min="1796" max="1796" width="36.75" style="3" bestFit="1" customWidth="1"/>
    <col min="1797" max="1797" width="8.375" style="3" bestFit="1" customWidth="1"/>
    <col min="1798" max="1798" width="22.375" style="3" customWidth="1"/>
    <col min="1799" max="2048" width="9" style="3"/>
    <col min="2049" max="2049" width="8" style="3" customWidth="1"/>
    <col min="2050" max="2050" width="4.875" style="3" bestFit="1" customWidth="1"/>
    <col min="2051" max="2051" width="25.125" style="3" customWidth="1"/>
    <col min="2052" max="2052" width="36.75" style="3" bestFit="1" customWidth="1"/>
    <col min="2053" max="2053" width="8.375" style="3" bestFit="1" customWidth="1"/>
    <col min="2054" max="2054" width="22.375" style="3" customWidth="1"/>
    <col min="2055" max="2304" width="9" style="3"/>
    <col min="2305" max="2305" width="8" style="3" customWidth="1"/>
    <col min="2306" max="2306" width="4.875" style="3" bestFit="1" customWidth="1"/>
    <col min="2307" max="2307" width="25.125" style="3" customWidth="1"/>
    <col min="2308" max="2308" width="36.75" style="3" bestFit="1" customWidth="1"/>
    <col min="2309" max="2309" width="8.375" style="3" bestFit="1" customWidth="1"/>
    <col min="2310" max="2310" width="22.375" style="3" customWidth="1"/>
    <col min="2311" max="2560" width="9" style="3"/>
    <col min="2561" max="2561" width="8" style="3" customWidth="1"/>
    <col min="2562" max="2562" width="4.875" style="3" bestFit="1" customWidth="1"/>
    <col min="2563" max="2563" width="25.125" style="3" customWidth="1"/>
    <col min="2564" max="2564" width="36.75" style="3" bestFit="1" customWidth="1"/>
    <col min="2565" max="2565" width="8.375" style="3" bestFit="1" customWidth="1"/>
    <col min="2566" max="2566" width="22.375" style="3" customWidth="1"/>
    <col min="2567" max="2816" width="9" style="3"/>
    <col min="2817" max="2817" width="8" style="3" customWidth="1"/>
    <col min="2818" max="2818" width="4.875" style="3" bestFit="1" customWidth="1"/>
    <col min="2819" max="2819" width="25.125" style="3" customWidth="1"/>
    <col min="2820" max="2820" width="36.75" style="3" bestFit="1" customWidth="1"/>
    <col min="2821" max="2821" width="8.375" style="3" bestFit="1" customWidth="1"/>
    <col min="2822" max="2822" width="22.375" style="3" customWidth="1"/>
    <col min="2823" max="3072" width="9" style="3"/>
    <col min="3073" max="3073" width="8" style="3" customWidth="1"/>
    <col min="3074" max="3074" width="4.875" style="3" bestFit="1" customWidth="1"/>
    <col min="3075" max="3075" width="25.125" style="3" customWidth="1"/>
    <col min="3076" max="3076" width="36.75" style="3" bestFit="1" customWidth="1"/>
    <col min="3077" max="3077" width="8.375" style="3" bestFit="1" customWidth="1"/>
    <col min="3078" max="3078" width="22.375" style="3" customWidth="1"/>
    <col min="3079" max="3328" width="9" style="3"/>
    <col min="3329" max="3329" width="8" style="3" customWidth="1"/>
    <col min="3330" max="3330" width="4.875" style="3" bestFit="1" customWidth="1"/>
    <col min="3331" max="3331" width="25.125" style="3" customWidth="1"/>
    <col min="3332" max="3332" width="36.75" style="3" bestFit="1" customWidth="1"/>
    <col min="3333" max="3333" width="8.375" style="3" bestFit="1" customWidth="1"/>
    <col min="3334" max="3334" width="22.375" style="3" customWidth="1"/>
    <col min="3335" max="3584" width="9" style="3"/>
    <col min="3585" max="3585" width="8" style="3" customWidth="1"/>
    <col min="3586" max="3586" width="4.875" style="3" bestFit="1" customWidth="1"/>
    <col min="3587" max="3587" width="25.125" style="3" customWidth="1"/>
    <col min="3588" max="3588" width="36.75" style="3" bestFit="1" customWidth="1"/>
    <col min="3589" max="3589" width="8.375" style="3" bestFit="1" customWidth="1"/>
    <col min="3590" max="3590" width="22.375" style="3" customWidth="1"/>
    <col min="3591" max="3840" width="9" style="3"/>
    <col min="3841" max="3841" width="8" style="3" customWidth="1"/>
    <col min="3842" max="3842" width="4.875" style="3" bestFit="1" customWidth="1"/>
    <col min="3843" max="3843" width="25.125" style="3" customWidth="1"/>
    <col min="3844" max="3844" width="36.75" style="3" bestFit="1" customWidth="1"/>
    <col min="3845" max="3845" width="8.375" style="3" bestFit="1" customWidth="1"/>
    <col min="3846" max="3846" width="22.375" style="3" customWidth="1"/>
    <col min="3847" max="4096" width="9" style="3"/>
    <col min="4097" max="4097" width="8" style="3" customWidth="1"/>
    <col min="4098" max="4098" width="4.875" style="3" bestFit="1" customWidth="1"/>
    <col min="4099" max="4099" width="25.125" style="3" customWidth="1"/>
    <col min="4100" max="4100" width="36.75" style="3" bestFit="1" customWidth="1"/>
    <col min="4101" max="4101" width="8.375" style="3" bestFit="1" customWidth="1"/>
    <col min="4102" max="4102" width="22.375" style="3" customWidth="1"/>
    <col min="4103" max="4352" width="9" style="3"/>
    <col min="4353" max="4353" width="8" style="3" customWidth="1"/>
    <col min="4354" max="4354" width="4.875" style="3" bestFit="1" customWidth="1"/>
    <col min="4355" max="4355" width="25.125" style="3" customWidth="1"/>
    <col min="4356" max="4356" width="36.75" style="3" bestFit="1" customWidth="1"/>
    <col min="4357" max="4357" width="8.375" style="3" bestFit="1" customWidth="1"/>
    <col min="4358" max="4358" width="22.375" style="3" customWidth="1"/>
    <col min="4359" max="4608" width="9" style="3"/>
    <col min="4609" max="4609" width="8" style="3" customWidth="1"/>
    <col min="4610" max="4610" width="4.875" style="3" bestFit="1" customWidth="1"/>
    <col min="4611" max="4611" width="25.125" style="3" customWidth="1"/>
    <col min="4612" max="4612" width="36.75" style="3" bestFit="1" customWidth="1"/>
    <col min="4613" max="4613" width="8.375" style="3" bestFit="1" customWidth="1"/>
    <col min="4614" max="4614" width="22.375" style="3" customWidth="1"/>
    <col min="4615" max="4864" width="9" style="3"/>
    <col min="4865" max="4865" width="8" style="3" customWidth="1"/>
    <col min="4866" max="4866" width="4.875" style="3" bestFit="1" customWidth="1"/>
    <col min="4867" max="4867" width="25.125" style="3" customWidth="1"/>
    <col min="4868" max="4868" width="36.75" style="3" bestFit="1" customWidth="1"/>
    <col min="4869" max="4869" width="8.375" style="3" bestFit="1" customWidth="1"/>
    <col min="4870" max="4870" width="22.375" style="3" customWidth="1"/>
    <col min="4871" max="5120" width="9" style="3"/>
    <col min="5121" max="5121" width="8" style="3" customWidth="1"/>
    <col min="5122" max="5122" width="4.875" style="3" bestFit="1" customWidth="1"/>
    <col min="5123" max="5123" width="25.125" style="3" customWidth="1"/>
    <col min="5124" max="5124" width="36.75" style="3" bestFit="1" customWidth="1"/>
    <col min="5125" max="5125" width="8.375" style="3" bestFit="1" customWidth="1"/>
    <col min="5126" max="5126" width="22.375" style="3" customWidth="1"/>
    <col min="5127" max="5376" width="9" style="3"/>
    <col min="5377" max="5377" width="8" style="3" customWidth="1"/>
    <col min="5378" max="5378" width="4.875" style="3" bestFit="1" customWidth="1"/>
    <col min="5379" max="5379" width="25.125" style="3" customWidth="1"/>
    <col min="5380" max="5380" width="36.75" style="3" bestFit="1" customWidth="1"/>
    <col min="5381" max="5381" width="8.375" style="3" bestFit="1" customWidth="1"/>
    <col min="5382" max="5382" width="22.375" style="3" customWidth="1"/>
    <col min="5383" max="5632" width="9" style="3"/>
    <col min="5633" max="5633" width="8" style="3" customWidth="1"/>
    <col min="5634" max="5634" width="4.875" style="3" bestFit="1" customWidth="1"/>
    <col min="5635" max="5635" width="25.125" style="3" customWidth="1"/>
    <col min="5636" max="5636" width="36.75" style="3" bestFit="1" customWidth="1"/>
    <col min="5637" max="5637" width="8.375" style="3" bestFit="1" customWidth="1"/>
    <col min="5638" max="5638" width="22.375" style="3" customWidth="1"/>
    <col min="5639" max="5888" width="9" style="3"/>
    <col min="5889" max="5889" width="8" style="3" customWidth="1"/>
    <col min="5890" max="5890" width="4.875" style="3" bestFit="1" customWidth="1"/>
    <col min="5891" max="5891" width="25.125" style="3" customWidth="1"/>
    <col min="5892" max="5892" width="36.75" style="3" bestFit="1" customWidth="1"/>
    <col min="5893" max="5893" width="8.375" style="3" bestFit="1" customWidth="1"/>
    <col min="5894" max="5894" width="22.375" style="3" customWidth="1"/>
    <col min="5895" max="6144" width="9" style="3"/>
    <col min="6145" max="6145" width="8" style="3" customWidth="1"/>
    <col min="6146" max="6146" width="4.875" style="3" bestFit="1" customWidth="1"/>
    <col min="6147" max="6147" width="25.125" style="3" customWidth="1"/>
    <col min="6148" max="6148" width="36.75" style="3" bestFit="1" customWidth="1"/>
    <col min="6149" max="6149" width="8.375" style="3" bestFit="1" customWidth="1"/>
    <col min="6150" max="6150" width="22.375" style="3" customWidth="1"/>
    <col min="6151" max="6400" width="9" style="3"/>
    <col min="6401" max="6401" width="8" style="3" customWidth="1"/>
    <col min="6402" max="6402" width="4.875" style="3" bestFit="1" customWidth="1"/>
    <col min="6403" max="6403" width="25.125" style="3" customWidth="1"/>
    <col min="6404" max="6404" width="36.75" style="3" bestFit="1" customWidth="1"/>
    <col min="6405" max="6405" width="8.375" style="3" bestFit="1" customWidth="1"/>
    <col min="6406" max="6406" width="22.375" style="3" customWidth="1"/>
    <col min="6407" max="6656" width="9" style="3"/>
    <col min="6657" max="6657" width="8" style="3" customWidth="1"/>
    <col min="6658" max="6658" width="4.875" style="3" bestFit="1" customWidth="1"/>
    <col min="6659" max="6659" width="25.125" style="3" customWidth="1"/>
    <col min="6660" max="6660" width="36.75" style="3" bestFit="1" customWidth="1"/>
    <col min="6661" max="6661" width="8.375" style="3" bestFit="1" customWidth="1"/>
    <col min="6662" max="6662" width="22.375" style="3" customWidth="1"/>
    <col min="6663" max="6912" width="9" style="3"/>
    <col min="6913" max="6913" width="8" style="3" customWidth="1"/>
    <col min="6914" max="6914" width="4.875" style="3" bestFit="1" customWidth="1"/>
    <col min="6915" max="6915" width="25.125" style="3" customWidth="1"/>
    <col min="6916" max="6916" width="36.75" style="3" bestFit="1" customWidth="1"/>
    <col min="6917" max="6917" width="8.375" style="3" bestFit="1" customWidth="1"/>
    <col min="6918" max="6918" width="22.375" style="3" customWidth="1"/>
    <col min="6919" max="7168" width="9" style="3"/>
    <col min="7169" max="7169" width="8" style="3" customWidth="1"/>
    <col min="7170" max="7170" width="4.875" style="3" bestFit="1" customWidth="1"/>
    <col min="7171" max="7171" width="25.125" style="3" customWidth="1"/>
    <col min="7172" max="7172" width="36.75" style="3" bestFit="1" customWidth="1"/>
    <col min="7173" max="7173" width="8.375" style="3" bestFit="1" customWidth="1"/>
    <col min="7174" max="7174" width="22.375" style="3" customWidth="1"/>
    <col min="7175" max="7424" width="9" style="3"/>
    <col min="7425" max="7425" width="8" style="3" customWidth="1"/>
    <col min="7426" max="7426" width="4.875" style="3" bestFit="1" customWidth="1"/>
    <col min="7427" max="7427" width="25.125" style="3" customWidth="1"/>
    <col min="7428" max="7428" width="36.75" style="3" bestFit="1" customWidth="1"/>
    <col min="7429" max="7429" width="8.375" style="3" bestFit="1" customWidth="1"/>
    <col min="7430" max="7430" width="22.375" style="3" customWidth="1"/>
    <col min="7431" max="7680" width="9" style="3"/>
    <col min="7681" max="7681" width="8" style="3" customWidth="1"/>
    <col min="7682" max="7682" width="4.875" style="3" bestFit="1" customWidth="1"/>
    <col min="7683" max="7683" width="25.125" style="3" customWidth="1"/>
    <col min="7684" max="7684" width="36.75" style="3" bestFit="1" customWidth="1"/>
    <col min="7685" max="7685" width="8.375" style="3" bestFit="1" customWidth="1"/>
    <col min="7686" max="7686" width="22.375" style="3" customWidth="1"/>
    <col min="7687" max="7936" width="9" style="3"/>
    <col min="7937" max="7937" width="8" style="3" customWidth="1"/>
    <col min="7938" max="7938" width="4.875" style="3" bestFit="1" customWidth="1"/>
    <col min="7939" max="7939" width="25.125" style="3" customWidth="1"/>
    <col min="7940" max="7940" width="36.75" style="3" bestFit="1" customWidth="1"/>
    <col min="7941" max="7941" width="8.375" style="3" bestFit="1" customWidth="1"/>
    <col min="7942" max="7942" width="22.375" style="3" customWidth="1"/>
    <col min="7943" max="8192" width="9" style="3"/>
    <col min="8193" max="8193" width="8" style="3" customWidth="1"/>
    <col min="8194" max="8194" width="4.875" style="3" bestFit="1" customWidth="1"/>
    <col min="8195" max="8195" width="25.125" style="3" customWidth="1"/>
    <col min="8196" max="8196" width="36.75" style="3" bestFit="1" customWidth="1"/>
    <col min="8197" max="8197" width="8.375" style="3" bestFit="1" customWidth="1"/>
    <col min="8198" max="8198" width="22.375" style="3" customWidth="1"/>
    <col min="8199" max="8448" width="9" style="3"/>
    <col min="8449" max="8449" width="8" style="3" customWidth="1"/>
    <col min="8450" max="8450" width="4.875" style="3" bestFit="1" customWidth="1"/>
    <col min="8451" max="8451" width="25.125" style="3" customWidth="1"/>
    <col min="8452" max="8452" width="36.75" style="3" bestFit="1" customWidth="1"/>
    <col min="8453" max="8453" width="8.375" style="3" bestFit="1" customWidth="1"/>
    <col min="8454" max="8454" width="22.375" style="3" customWidth="1"/>
    <col min="8455" max="8704" width="9" style="3"/>
    <col min="8705" max="8705" width="8" style="3" customWidth="1"/>
    <col min="8706" max="8706" width="4.875" style="3" bestFit="1" customWidth="1"/>
    <col min="8707" max="8707" width="25.125" style="3" customWidth="1"/>
    <col min="8708" max="8708" width="36.75" style="3" bestFit="1" customWidth="1"/>
    <col min="8709" max="8709" width="8.375" style="3" bestFit="1" customWidth="1"/>
    <col min="8710" max="8710" width="22.375" style="3" customWidth="1"/>
    <col min="8711" max="8960" width="9" style="3"/>
    <col min="8961" max="8961" width="8" style="3" customWidth="1"/>
    <col min="8962" max="8962" width="4.875" style="3" bestFit="1" customWidth="1"/>
    <col min="8963" max="8963" width="25.125" style="3" customWidth="1"/>
    <col min="8964" max="8964" width="36.75" style="3" bestFit="1" customWidth="1"/>
    <col min="8965" max="8965" width="8.375" style="3" bestFit="1" customWidth="1"/>
    <col min="8966" max="8966" width="22.375" style="3" customWidth="1"/>
    <col min="8967" max="9216" width="9" style="3"/>
    <col min="9217" max="9217" width="8" style="3" customWidth="1"/>
    <col min="9218" max="9218" width="4.875" style="3" bestFit="1" customWidth="1"/>
    <col min="9219" max="9219" width="25.125" style="3" customWidth="1"/>
    <col min="9220" max="9220" width="36.75" style="3" bestFit="1" customWidth="1"/>
    <col min="9221" max="9221" width="8.375" style="3" bestFit="1" customWidth="1"/>
    <col min="9222" max="9222" width="22.375" style="3" customWidth="1"/>
    <col min="9223" max="9472" width="9" style="3"/>
    <col min="9473" max="9473" width="8" style="3" customWidth="1"/>
    <col min="9474" max="9474" width="4.875" style="3" bestFit="1" customWidth="1"/>
    <col min="9475" max="9475" width="25.125" style="3" customWidth="1"/>
    <col min="9476" max="9476" width="36.75" style="3" bestFit="1" customWidth="1"/>
    <col min="9477" max="9477" width="8.375" style="3" bestFit="1" customWidth="1"/>
    <col min="9478" max="9478" width="22.375" style="3" customWidth="1"/>
    <col min="9479" max="9728" width="9" style="3"/>
    <col min="9729" max="9729" width="8" style="3" customWidth="1"/>
    <col min="9730" max="9730" width="4.875" style="3" bestFit="1" customWidth="1"/>
    <col min="9731" max="9731" width="25.125" style="3" customWidth="1"/>
    <col min="9732" max="9732" width="36.75" style="3" bestFit="1" customWidth="1"/>
    <col min="9733" max="9733" width="8.375" style="3" bestFit="1" customWidth="1"/>
    <col min="9734" max="9734" width="22.375" style="3" customWidth="1"/>
    <col min="9735" max="9984" width="9" style="3"/>
    <col min="9985" max="9985" width="8" style="3" customWidth="1"/>
    <col min="9986" max="9986" width="4.875" style="3" bestFit="1" customWidth="1"/>
    <col min="9987" max="9987" width="25.125" style="3" customWidth="1"/>
    <col min="9988" max="9988" width="36.75" style="3" bestFit="1" customWidth="1"/>
    <col min="9989" max="9989" width="8.375" style="3" bestFit="1" customWidth="1"/>
    <col min="9990" max="9990" width="22.375" style="3" customWidth="1"/>
    <col min="9991" max="10240" width="9" style="3"/>
    <col min="10241" max="10241" width="8" style="3" customWidth="1"/>
    <col min="10242" max="10242" width="4.875" style="3" bestFit="1" customWidth="1"/>
    <col min="10243" max="10243" width="25.125" style="3" customWidth="1"/>
    <col min="10244" max="10244" width="36.75" style="3" bestFit="1" customWidth="1"/>
    <col min="10245" max="10245" width="8.375" style="3" bestFit="1" customWidth="1"/>
    <col min="10246" max="10246" width="22.375" style="3" customWidth="1"/>
    <col min="10247" max="10496" width="9" style="3"/>
    <col min="10497" max="10497" width="8" style="3" customWidth="1"/>
    <col min="10498" max="10498" width="4.875" style="3" bestFit="1" customWidth="1"/>
    <col min="10499" max="10499" width="25.125" style="3" customWidth="1"/>
    <col min="10500" max="10500" width="36.75" style="3" bestFit="1" customWidth="1"/>
    <col min="10501" max="10501" width="8.375" style="3" bestFit="1" customWidth="1"/>
    <col min="10502" max="10502" width="22.375" style="3" customWidth="1"/>
    <col min="10503" max="10752" width="9" style="3"/>
    <col min="10753" max="10753" width="8" style="3" customWidth="1"/>
    <col min="10754" max="10754" width="4.875" style="3" bestFit="1" customWidth="1"/>
    <col min="10755" max="10755" width="25.125" style="3" customWidth="1"/>
    <col min="10756" max="10756" width="36.75" style="3" bestFit="1" customWidth="1"/>
    <col min="10757" max="10757" width="8.375" style="3" bestFit="1" customWidth="1"/>
    <col min="10758" max="10758" width="22.375" style="3" customWidth="1"/>
    <col min="10759" max="11008" width="9" style="3"/>
    <col min="11009" max="11009" width="8" style="3" customWidth="1"/>
    <col min="11010" max="11010" width="4.875" style="3" bestFit="1" customWidth="1"/>
    <col min="11011" max="11011" width="25.125" style="3" customWidth="1"/>
    <col min="11012" max="11012" width="36.75" style="3" bestFit="1" customWidth="1"/>
    <col min="11013" max="11013" width="8.375" style="3" bestFit="1" customWidth="1"/>
    <col min="11014" max="11014" width="22.375" style="3" customWidth="1"/>
    <col min="11015" max="11264" width="9" style="3"/>
    <col min="11265" max="11265" width="8" style="3" customWidth="1"/>
    <col min="11266" max="11266" width="4.875" style="3" bestFit="1" customWidth="1"/>
    <col min="11267" max="11267" width="25.125" style="3" customWidth="1"/>
    <col min="11268" max="11268" width="36.75" style="3" bestFit="1" customWidth="1"/>
    <col min="11269" max="11269" width="8.375" style="3" bestFit="1" customWidth="1"/>
    <col min="11270" max="11270" width="22.375" style="3" customWidth="1"/>
    <col min="11271" max="11520" width="9" style="3"/>
    <col min="11521" max="11521" width="8" style="3" customWidth="1"/>
    <col min="11522" max="11522" width="4.875" style="3" bestFit="1" customWidth="1"/>
    <col min="11523" max="11523" width="25.125" style="3" customWidth="1"/>
    <col min="11524" max="11524" width="36.75" style="3" bestFit="1" customWidth="1"/>
    <col min="11525" max="11525" width="8.375" style="3" bestFit="1" customWidth="1"/>
    <col min="11526" max="11526" width="22.375" style="3" customWidth="1"/>
    <col min="11527" max="11776" width="9" style="3"/>
    <col min="11777" max="11777" width="8" style="3" customWidth="1"/>
    <col min="11778" max="11778" width="4.875" style="3" bestFit="1" customWidth="1"/>
    <col min="11779" max="11779" width="25.125" style="3" customWidth="1"/>
    <col min="11780" max="11780" width="36.75" style="3" bestFit="1" customWidth="1"/>
    <col min="11781" max="11781" width="8.375" style="3" bestFit="1" customWidth="1"/>
    <col min="11782" max="11782" width="22.375" style="3" customWidth="1"/>
    <col min="11783" max="12032" width="9" style="3"/>
    <col min="12033" max="12033" width="8" style="3" customWidth="1"/>
    <col min="12034" max="12034" width="4.875" style="3" bestFit="1" customWidth="1"/>
    <col min="12035" max="12035" width="25.125" style="3" customWidth="1"/>
    <col min="12036" max="12036" width="36.75" style="3" bestFit="1" customWidth="1"/>
    <col min="12037" max="12037" width="8.375" style="3" bestFit="1" customWidth="1"/>
    <col min="12038" max="12038" width="22.375" style="3" customWidth="1"/>
    <col min="12039" max="12288" width="9" style="3"/>
    <col min="12289" max="12289" width="8" style="3" customWidth="1"/>
    <col min="12290" max="12290" width="4.875" style="3" bestFit="1" customWidth="1"/>
    <col min="12291" max="12291" width="25.125" style="3" customWidth="1"/>
    <col min="12292" max="12292" width="36.75" style="3" bestFit="1" customWidth="1"/>
    <col min="12293" max="12293" width="8.375" style="3" bestFit="1" customWidth="1"/>
    <col min="12294" max="12294" width="22.375" style="3" customWidth="1"/>
    <col min="12295" max="12544" width="9" style="3"/>
    <col min="12545" max="12545" width="8" style="3" customWidth="1"/>
    <col min="12546" max="12546" width="4.875" style="3" bestFit="1" customWidth="1"/>
    <col min="12547" max="12547" width="25.125" style="3" customWidth="1"/>
    <col min="12548" max="12548" width="36.75" style="3" bestFit="1" customWidth="1"/>
    <col min="12549" max="12549" width="8.375" style="3" bestFit="1" customWidth="1"/>
    <col min="12550" max="12550" width="22.375" style="3" customWidth="1"/>
    <col min="12551" max="12800" width="9" style="3"/>
    <col min="12801" max="12801" width="8" style="3" customWidth="1"/>
    <col min="12802" max="12802" width="4.875" style="3" bestFit="1" customWidth="1"/>
    <col min="12803" max="12803" width="25.125" style="3" customWidth="1"/>
    <col min="12804" max="12804" width="36.75" style="3" bestFit="1" customWidth="1"/>
    <col min="12805" max="12805" width="8.375" style="3" bestFit="1" customWidth="1"/>
    <col min="12806" max="12806" width="22.375" style="3" customWidth="1"/>
    <col min="12807" max="13056" width="9" style="3"/>
    <col min="13057" max="13057" width="8" style="3" customWidth="1"/>
    <col min="13058" max="13058" width="4.875" style="3" bestFit="1" customWidth="1"/>
    <col min="13059" max="13059" width="25.125" style="3" customWidth="1"/>
    <col min="13060" max="13060" width="36.75" style="3" bestFit="1" customWidth="1"/>
    <col min="13061" max="13061" width="8.375" style="3" bestFit="1" customWidth="1"/>
    <col min="13062" max="13062" width="22.375" style="3" customWidth="1"/>
    <col min="13063" max="13312" width="9" style="3"/>
    <col min="13313" max="13313" width="8" style="3" customWidth="1"/>
    <col min="13314" max="13314" width="4.875" style="3" bestFit="1" customWidth="1"/>
    <col min="13315" max="13315" width="25.125" style="3" customWidth="1"/>
    <col min="13316" max="13316" width="36.75" style="3" bestFit="1" customWidth="1"/>
    <col min="13317" max="13317" width="8.375" style="3" bestFit="1" customWidth="1"/>
    <col min="13318" max="13318" width="22.375" style="3" customWidth="1"/>
    <col min="13319" max="13568" width="9" style="3"/>
    <col min="13569" max="13569" width="8" style="3" customWidth="1"/>
    <col min="13570" max="13570" width="4.875" style="3" bestFit="1" customWidth="1"/>
    <col min="13571" max="13571" width="25.125" style="3" customWidth="1"/>
    <col min="13572" max="13572" width="36.75" style="3" bestFit="1" customWidth="1"/>
    <col min="13573" max="13573" width="8.375" style="3" bestFit="1" customWidth="1"/>
    <col min="13574" max="13574" width="22.375" style="3" customWidth="1"/>
    <col min="13575" max="13824" width="9" style="3"/>
    <col min="13825" max="13825" width="8" style="3" customWidth="1"/>
    <col min="13826" max="13826" width="4.875" style="3" bestFit="1" customWidth="1"/>
    <col min="13827" max="13827" width="25.125" style="3" customWidth="1"/>
    <col min="13828" max="13828" width="36.75" style="3" bestFit="1" customWidth="1"/>
    <col min="13829" max="13829" width="8.375" style="3" bestFit="1" customWidth="1"/>
    <col min="13830" max="13830" width="22.375" style="3" customWidth="1"/>
    <col min="13831" max="14080" width="9" style="3"/>
    <col min="14081" max="14081" width="8" style="3" customWidth="1"/>
    <col min="14082" max="14082" width="4.875" style="3" bestFit="1" customWidth="1"/>
    <col min="14083" max="14083" width="25.125" style="3" customWidth="1"/>
    <col min="14084" max="14084" width="36.75" style="3" bestFit="1" customWidth="1"/>
    <col min="14085" max="14085" width="8.375" style="3" bestFit="1" customWidth="1"/>
    <col min="14086" max="14086" width="22.375" style="3" customWidth="1"/>
    <col min="14087" max="14336" width="9" style="3"/>
    <col min="14337" max="14337" width="8" style="3" customWidth="1"/>
    <col min="14338" max="14338" width="4.875" style="3" bestFit="1" customWidth="1"/>
    <col min="14339" max="14339" width="25.125" style="3" customWidth="1"/>
    <col min="14340" max="14340" width="36.75" style="3" bestFit="1" customWidth="1"/>
    <col min="14341" max="14341" width="8.375" style="3" bestFit="1" customWidth="1"/>
    <col min="14342" max="14342" width="22.375" style="3" customWidth="1"/>
    <col min="14343" max="14592" width="9" style="3"/>
    <col min="14593" max="14593" width="8" style="3" customWidth="1"/>
    <col min="14594" max="14594" width="4.875" style="3" bestFit="1" customWidth="1"/>
    <col min="14595" max="14595" width="25.125" style="3" customWidth="1"/>
    <col min="14596" max="14596" width="36.75" style="3" bestFit="1" customWidth="1"/>
    <col min="14597" max="14597" width="8.375" style="3" bestFit="1" customWidth="1"/>
    <col min="14598" max="14598" width="22.375" style="3" customWidth="1"/>
    <col min="14599" max="14848" width="9" style="3"/>
    <col min="14849" max="14849" width="8" style="3" customWidth="1"/>
    <col min="14850" max="14850" width="4.875" style="3" bestFit="1" customWidth="1"/>
    <col min="14851" max="14851" width="25.125" style="3" customWidth="1"/>
    <col min="14852" max="14852" width="36.75" style="3" bestFit="1" customWidth="1"/>
    <col min="14853" max="14853" width="8.375" style="3" bestFit="1" customWidth="1"/>
    <col min="14854" max="14854" width="22.375" style="3" customWidth="1"/>
    <col min="14855" max="15104" width="9" style="3"/>
    <col min="15105" max="15105" width="8" style="3" customWidth="1"/>
    <col min="15106" max="15106" width="4.875" style="3" bestFit="1" customWidth="1"/>
    <col min="15107" max="15107" width="25.125" style="3" customWidth="1"/>
    <col min="15108" max="15108" width="36.75" style="3" bestFit="1" customWidth="1"/>
    <col min="15109" max="15109" width="8.375" style="3" bestFit="1" customWidth="1"/>
    <col min="15110" max="15110" width="22.375" style="3" customWidth="1"/>
    <col min="15111" max="15360" width="9" style="3"/>
    <col min="15361" max="15361" width="8" style="3" customWidth="1"/>
    <col min="15362" max="15362" width="4.875" style="3" bestFit="1" customWidth="1"/>
    <col min="15363" max="15363" width="25.125" style="3" customWidth="1"/>
    <col min="15364" max="15364" width="36.75" style="3" bestFit="1" customWidth="1"/>
    <col min="15365" max="15365" width="8.375" style="3" bestFit="1" customWidth="1"/>
    <col min="15366" max="15366" width="22.375" style="3" customWidth="1"/>
    <col min="15367" max="15616" width="9" style="3"/>
    <col min="15617" max="15617" width="8" style="3" customWidth="1"/>
    <col min="15618" max="15618" width="4.875" style="3" bestFit="1" customWidth="1"/>
    <col min="15619" max="15619" width="25.125" style="3" customWidth="1"/>
    <col min="15620" max="15620" width="36.75" style="3" bestFit="1" customWidth="1"/>
    <col min="15621" max="15621" width="8.375" style="3" bestFit="1" customWidth="1"/>
    <col min="15622" max="15622" width="22.375" style="3" customWidth="1"/>
    <col min="15623" max="15872" width="9" style="3"/>
    <col min="15873" max="15873" width="8" style="3" customWidth="1"/>
    <col min="15874" max="15874" width="4.875" style="3" bestFit="1" customWidth="1"/>
    <col min="15875" max="15875" width="25.125" style="3" customWidth="1"/>
    <col min="15876" max="15876" width="36.75" style="3" bestFit="1" customWidth="1"/>
    <col min="15877" max="15877" width="8.375" style="3" bestFit="1" customWidth="1"/>
    <col min="15878" max="15878" width="22.375" style="3" customWidth="1"/>
    <col min="15879" max="16128" width="9" style="3"/>
    <col min="16129" max="16129" width="8" style="3" customWidth="1"/>
    <col min="16130" max="16130" width="4.875" style="3" bestFit="1" customWidth="1"/>
    <col min="16131" max="16131" width="25.125" style="3" customWidth="1"/>
    <col min="16132" max="16132" width="36.75" style="3" bestFit="1" customWidth="1"/>
    <col min="16133" max="16133" width="8.375" style="3" bestFit="1" customWidth="1"/>
    <col min="16134" max="16134" width="22.375" style="3" customWidth="1"/>
    <col min="16135" max="16384" width="9" style="3"/>
  </cols>
  <sheetData>
    <row r="2" spans="1:6">
      <c r="D2" s="11"/>
      <c r="F2" s="11" t="s">
        <v>7955</v>
      </c>
    </row>
    <row r="3" spans="1:6">
      <c r="A3" s="297" t="s">
        <v>7956</v>
      </c>
    </row>
    <row r="5" spans="1:6">
      <c r="B5" s="170" t="s">
        <v>497</v>
      </c>
      <c r="C5" s="170" t="s">
        <v>498</v>
      </c>
      <c r="D5" s="170" t="s">
        <v>499</v>
      </c>
      <c r="E5" s="170" t="s">
        <v>500</v>
      </c>
      <c r="F5" s="170" t="s">
        <v>501</v>
      </c>
    </row>
    <row r="6" spans="1:6" ht="20.100000000000001" customHeight="1">
      <c r="B6" s="17">
        <v>1</v>
      </c>
      <c r="C6" s="483" t="s">
        <v>7957</v>
      </c>
      <c r="D6" s="483" t="s">
        <v>7958</v>
      </c>
      <c r="E6" s="2296">
        <v>1</v>
      </c>
      <c r="F6" s="54"/>
    </row>
  </sheetData>
  <phoneticPr fontId="3"/>
  <pageMargins left="0.7" right="0.7" top="0.75" bottom="0.75" header="0.3" footer="0.3"/>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46B2F-AAE1-4EB2-9D54-F317B0F275DF}">
  <dimension ref="A2:Q72"/>
  <sheetViews>
    <sheetView zoomScaleNormal="100" workbookViewId="0">
      <pane xSplit="10" ySplit="9" topLeftCell="Q10" activePane="bottomRight" state="frozen"/>
      <selection pane="topRight" activeCell="K1" sqref="K1"/>
      <selection pane="bottomLeft" activeCell="A9" sqref="A9"/>
      <selection pane="bottomRight" activeCell="Q17" sqref="Q17"/>
    </sheetView>
  </sheetViews>
  <sheetFormatPr defaultRowHeight="18.75"/>
  <cols>
    <col min="1" max="1" width="7.125" style="3" customWidth="1"/>
    <col min="2" max="2" width="19.75" style="9" bestFit="1" customWidth="1"/>
    <col min="3" max="3" width="14.375" style="3" bestFit="1" customWidth="1"/>
    <col min="4" max="4" width="13.125" style="3" bestFit="1" customWidth="1"/>
    <col min="5" max="5" width="45.875" style="3" customWidth="1"/>
    <col min="6" max="6" width="6.125" style="9" customWidth="1"/>
    <col min="7" max="8" width="9.875" style="3" bestFit="1" customWidth="1"/>
    <col min="9" max="9" width="5.875" style="11" customWidth="1"/>
    <col min="10" max="10" width="35.5" style="3" customWidth="1"/>
    <col min="11" max="11" width="44.125" style="3" customWidth="1"/>
    <col min="12" max="12" width="11" style="9" customWidth="1"/>
    <col min="13" max="13" width="13.875" style="10" customWidth="1"/>
    <col min="14" max="14" width="14.25" style="3" customWidth="1"/>
    <col min="15" max="15" width="15.625" style="11" customWidth="1"/>
    <col min="16" max="16" width="16.875" style="126" customWidth="1"/>
    <col min="17" max="17" width="15.625" style="13" customWidth="1"/>
    <col min="18" max="256" width="9" style="3"/>
    <col min="257" max="257" width="7.125" style="3" customWidth="1"/>
    <col min="258" max="258" width="19.75" style="3" bestFit="1" customWidth="1"/>
    <col min="259" max="259" width="14.375" style="3" bestFit="1" customWidth="1"/>
    <col min="260" max="260" width="13.125" style="3" bestFit="1" customWidth="1"/>
    <col min="261" max="261" width="45.875" style="3" customWidth="1"/>
    <col min="262" max="262" width="6.125" style="3" customWidth="1"/>
    <col min="263" max="264" width="9.875" style="3" bestFit="1" customWidth="1"/>
    <col min="265" max="265" width="5.875" style="3" customWidth="1"/>
    <col min="266" max="266" width="35.5" style="3" customWidth="1"/>
    <col min="267" max="267" width="44.125" style="3" customWidth="1"/>
    <col min="268" max="268" width="11" style="3" customWidth="1"/>
    <col min="269" max="269" width="13.875" style="3" customWidth="1"/>
    <col min="270" max="270" width="14.25" style="3" customWidth="1"/>
    <col min="271" max="271" width="15.625" style="3" customWidth="1"/>
    <col min="272" max="272" width="16.875" style="3" customWidth="1"/>
    <col min="273" max="273" width="15.625" style="3" customWidth="1"/>
    <col min="274" max="512" width="9" style="3"/>
    <col min="513" max="513" width="7.125" style="3" customWidth="1"/>
    <col min="514" max="514" width="19.75" style="3" bestFit="1" customWidth="1"/>
    <col min="515" max="515" width="14.375" style="3" bestFit="1" customWidth="1"/>
    <col min="516" max="516" width="13.125" style="3" bestFit="1" customWidth="1"/>
    <col min="517" max="517" width="45.875" style="3" customWidth="1"/>
    <col min="518" max="518" width="6.125" style="3" customWidth="1"/>
    <col min="519" max="520" width="9.875" style="3" bestFit="1" customWidth="1"/>
    <col min="521" max="521" width="5.875" style="3" customWidth="1"/>
    <col min="522" max="522" width="35.5" style="3" customWidth="1"/>
    <col min="523" max="523" width="44.125" style="3" customWidth="1"/>
    <col min="524" max="524" width="11" style="3" customWidth="1"/>
    <col min="525" max="525" width="13.875" style="3" customWidth="1"/>
    <col min="526" max="526" width="14.25" style="3" customWidth="1"/>
    <col min="527" max="527" width="15.625" style="3" customWidth="1"/>
    <col min="528" max="528" width="16.875" style="3" customWidth="1"/>
    <col min="529" max="529" width="15.625" style="3" customWidth="1"/>
    <col min="530" max="768" width="9" style="3"/>
    <col min="769" max="769" width="7.125" style="3" customWidth="1"/>
    <col min="770" max="770" width="19.75" style="3" bestFit="1" customWidth="1"/>
    <col min="771" max="771" width="14.375" style="3" bestFit="1" customWidth="1"/>
    <col min="772" max="772" width="13.125" style="3" bestFit="1" customWidth="1"/>
    <col min="773" max="773" width="45.875" style="3" customWidth="1"/>
    <col min="774" max="774" width="6.125" style="3" customWidth="1"/>
    <col min="775" max="776" width="9.875" style="3" bestFit="1" customWidth="1"/>
    <col min="777" max="777" width="5.875" style="3" customWidth="1"/>
    <col min="778" max="778" width="35.5" style="3" customWidth="1"/>
    <col min="779" max="779" width="44.125" style="3" customWidth="1"/>
    <col min="780" max="780" width="11" style="3" customWidth="1"/>
    <col min="781" max="781" width="13.875" style="3" customWidth="1"/>
    <col min="782" max="782" width="14.25" style="3" customWidth="1"/>
    <col min="783" max="783" width="15.625" style="3" customWidth="1"/>
    <col min="784" max="784" width="16.875" style="3" customWidth="1"/>
    <col min="785" max="785" width="15.625" style="3" customWidth="1"/>
    <col min="786" max="1024" width="9" style="3"/>
    <col min="1025" max="1025" width="7.125" style="3" customWidth="1"/>
    <col min="1026" max="1026" width="19.75" style="3" bestFit="1" customWidth="1"/>
    <col min="1027" max="1027" width="14.375" style="3" bestFit="1" customWidth="1"/>
    <col min="1028" max="1028" width="13.125" style="3" bestFit="1" customWidth="1"/>
    <col min="1029" max="1029" width="45.875" style="3" customWidth="1"/>
    <col min="1030" max="1030" width="6.125" style="3" customWidth="1"/>
    <col min="1031" max="1032" width="9.875" style="3" bestFit="1" customWidth="1"/>
    <col min="1033" max="1033" width="5.875" style="3" customWidth="1"/>
    <col min="1034" max="1034" width="35.5" style="3" customWidth="1"/>
    <col min="1035" max="1035" width="44.125" style="3" customWidth="1"/>
    <col min="1036" max="1036" width="11" style="3" customWidth="1"/>
    <col min="1037" max="1037" width="13.875" style="3" customWidth="1"/>
    <col min="1038" max="1038" width="14.25" style="3" customWidth="1"/>
    <col min="1039" max="1039" width="15.625" style="3" customWidth="1"/>
    <col min="1040" max="1040" width="16.875" style="3" customWidth="1"/>
    <col min="1041" max="1041" width="15.625" style="3" customWidth="1"/>
    <col min="1042" max="1280" width="9" style="3"/>
    <col min="1281" max="1281" width="7.125" style="3" customWidth="1"/>
    <col min="1282" max="1282" width="19.75" style="3" bestFit="1" customWidth="1"/>
    <col min="1283" max="1283" width="14.375" style="3" bestFit="1" customWidth="1"/>
    <col min="1284" max="1284" width="13.125" style="3" bestFit="1" customWidth="1"/>
    <col min="1285" max="1285" width="45.875" style="3" customWidth="1"/>
    <col min="1286" max="1286" width="6.125" style="3" customWidth="1"/>
    <col min="1287" max="1288" width="9.875" style="3" bestFit="1" customWidth="1"/>
    <col min="1289" max="1289" width="5.875" style="3" customWidth="1"/>
    <col min="1290" max="1290" width="35.5" style="3" customWidth="1"/>
    <col min="1291" max="1291" width="44.125" style="3" customWidth="1"/>
    <col min="1292" max="1292" width="11" style="3" customWidth="1"/>
    <col min="1293" max="1293" width="13.875" style="3" customWidth="1"/>
    <col min="1294" max="1294" width="14.25" style="3" customWidth="1"/>
    <col min="1295" max="1295" width="15.625" style="3" customWidth="1"/>
    <col min="1296" max="1296" width="16.875" style="3" customWidth="1"/>
    <col min="1297" max="1297" width="15.625" style="3" customWidth="1"/>
    <col min="1298" max="1536" width="9" style="3"/>
    <col min="1537" max="1537" width="7.125" style="3" customWidth="1"/>
    <col min="1538" max="1538" width="19.75" style="3" bestFit="1" customWidth="1"/>
    <col min="1539" max="1539" width="14.375" style="3" bestFit="1" customWidth="1"/>
    <col min="1540" max="1540" width="13.125" style="3" bestFit="1" customWidth="1"/>
    <col min="1541" max="1541" width="45.875" style="3" customWidth="1"/>
    <col min="1542" max="1542" width="6.125" style="3" customWidth="1"/>
    <col min="1543" max="1544" width="9.875" style="3" bestFit="1" customWidth="1"/>
    <col min="1545" max="1545" width="5.875" style="3" customWidth="1"/>
    <col min="1546" max="1546" width="35.5" style="3" customWidth="1"/>
    <col min="1547" max="1547" width="44.125" style="3" customWidth="1"/>
    <col min="1548" max="1548" width="11" style="3" customWidth="1"/>
    <col min="1549" max="1549" width="13.875" style="3" customWidth="1"/>
    <col min="1550" max="1550" width="14.25" style="3" customWidth="1"/>
    <col min="1551" max="1551" width="15.625" style="3" customWidth="1"/>
    <col min="1552" max="1552" width="16.875" style="3" customWidth="1"/>
    <col min="1553" max="1553" width="15.625" style="3" customWidth="1"/>
    <col min="1554" max="1792" width="9" style="3"/>
    <col min="1793" max="1793" width="7.125" style="3" customWidth="1"/>
    <col min="1794" max="1794" width="19.75" style="3" bestFit="1" customWidth="1"/>
    <col min="1795" max="1795" width="14.375" style="3" bestFit="1" customWidth="1"/>
    <col min="1796" max="1796" width="13.125" style="3" bestFit="1" customWidth="1"/>
    <col min="1797" max="1797" width="45.875" style="3" customWidth="1"/>
    <col min="1798" max="1798" width="6.125" style="3" customWidth="1"/>
    <col min="1799" max="1800" width="9.875" style="3" bestFit="1" customWidth="1"/>
    <col min="1801" max="1801" width="5.875" style="3" customWidth="1"/>
    <col min="1802" max="1802" width="35.5" style="3" customWidth="1"/>
    <col min="1803" max="1803" width="44.125" style="3" customWidth="1"/>
    <col min="1804" max="1804" width="11" style="3" customWidth="1"/>
    <col min="1805" max="1805" width="13.875" style="3" customWidth="1"/>
    <col min="1806" max="1806" width="14.25" style="3" customWidth="1"/>
    <col min="1807" max="1807" width="15.625" style="3" customWidth="1"/>
    <col min="1808" max="1808" width="16.875" style="3" customWidth="1"/>
    <col min="1809" max="1809" width="15.625" style="3" customWidth="1"/>
    <col min="1810" max="2048" width="9" style="3"/>
    <col min="2049" max="2049" width="7.125" style="3" customWidth="1"/>
    <col min="2050" max="2050" width="19.75" style="3" bestFit="1" customWidth="1"/>
    <col min="2051" max="2051" width="14.375" style="3" bestFit="1" customWidth="1"/>
    <col min="2052" max="2052" width="13.125" style="3" bestFit="1" customWidth="1"/>
    <col min="2053" max="2053" width="45.875" style="3" customWidth="1"/>
    <col min="2054" max="2054" width="6.125" style="3" customWidth="1"/>
    <col min="2055" max="2056" width="9.875" style="3" bestFit="1" customWidth="1"/>
    <col min="2057" max="2057" width="5.875" style="3" customWidth="1"/>
    <col min="2058" max="2058" width="35.5" style="3" customWidth="1"/>
    <col min="2059" max="2059" width="44.125" style="3" customWidth="1"/>
    <col min="2060" max="2060" width="11" style="3" customWidth="1"/>
    <col min="2061" max="2061" width="13.875" style="3" customWidth="1"/>
    <col min="2062" max="2062" width="14.25" style="3" customWidth="1"/>
    <col min="2063" max="2063" width="15.625" style="3" customWidth="1"/>
    <col min="2064" max="2064" width="16.875" style="3" customWidth="1"/>
    <col min="2065" max="2065" width="15.625" style="3" customWidth="1"/>
    <col min="2066" max="2304" width="9" style="3"/>
    <col min="2305" max="2305" width="7.125" style="3" customWidth="1"/>
    <col min="2306" max="2306" width="19.75" style="3" bestFit="1" customWidth="1"/>
    <col min="2307" max="2307" width="14.375" style="3" bestFit="1" customWidth="1"/>
    <col min="2308" max="2308" width="13.125" style="3" bestFit="1" customWidth="1"/>
    <col min="2309" max="2309" width="45.875" style="3" customWidth="1"/>
    <col min="2310" max="2310" width="6.125" style="3" customWidth="1"/>
    <col min="2311" max="2312" width="9.875" style="3" bestFit="1" customWidth="1"/>
    <col min="2313" max="2313" width="5.875" style="3" customWidth="1"/>
    <col min="2314" max="2314" width="35.5" style="3" customWidth="1"/>
    <col min="2315" max="2315" width="44.125" style="3" customWidth="1"/>
    <col min="2316" max="2316" width="11" style="3" customWidth="1"/>
    <col min="2317" max="2317" width="13.875" style="3" customWidth="1"/>
    <col min="2318" max="2318" width="14.25" style="3" customWidth="1"/>
    <col min="2319" max="2319" width="15.625" style="3" customWidth="1"/>
    <col min="2320" max="2320" width="16.875" style="3" customWidth="1"/>
    <col min="2321" max="2321" width="15.625" style="3" customWidth="1"/>
    <col min="2322" max="2560" width="9" style="3"/>
    <col min="2561" max="2561" width="7.125" style="3" customWidth="1"/>
    <col min="2562" max="2562" width="19.75" style="3" bestFit="1" customWidth="1"/>
    <col min="2563" max="2563" width="14.375" style="3" bestFit="1" customWidth="1"/>
    <col min="2564" max="2564" width="13.125" style="3" bestFit="1" customWidth="1"/>
    <col min="2565" max="2565" width="45.875" style="3" customWidth="1"/>
    <col min="2566" max="2566" width="6.125" style="3" customWidth="1"/>
    <col min="2567" max="2568" width="9.875" style="3" bestFit="1" customWidth="1"/>
    <col min="2569" max="2569" width="5.875" style="3" customWidth="1"/>
    <col min="2570" max="2570" width="35.5" style="3" customWidth="1"/>
    <col min="2571" max="2571" width="44.125" style="3" customWidth="1"/>
    <col min="2572" max="2572" width="11" style="3" customWidth="1"/>
    <col min="2573" max="2573" width="13.875" style="3" customWidth="1"/>
    <col min="2574" max="2574" width="14.25" style="3" customWidth="1"/>
    <col min="2575" max="2575" width="15.625" style="3" customWidth="1"/>
    <col min="2576" max="2576" width="16.875" style="3" customWidth="1"/>
    <col min="2577" max="2577" width="15.625" style="3" customWidth="1"/>
    <col min="2578" max="2816" width="9" style="3"/>
    <col min="2817" max="2817" width="7.125" style="3" customWidth="1"/>
    <col min="2818" max="2818" width="19.75" style="3" bestFit="1" customWidth="1"/>
    <col min="2819" max="2819" width="14.375" style="3" bestFit="1" customWidth="1"/>
    <col min="2820" max="2820" width="13.125" style="3" bestFit="1" customWidth="1"/>
    <col min="2821" max="2821" width="45.875" style="3" customWidth="1"/>
    <col min="2822" max="2822" width="6.125" style="3" customWidth="1"/>
    <col min="2823" max="2824" width="9.875" style="3" bestFit="1" customWidth="1"/>
    <col min="2825" max="2825" width="5.875" style="3" customWidth="1"/>
    <col min="2826" max="2826" width="35.5" style="3" customWidth="1"/>
    <col min="2827" max="2827" width="44.125" style="3" customWidth="1"/>
    <col min="2828" max="2828" width="11" style="3" customWidth="1"/>
    <col min="2829" max="2829" width="13.875" style="3" customWidth="1"/>
    <col min="2830" max="2830" width="14.25" style="3" customWidth="1"/>
    <col min="2831" max="2831" width="15.625" style="3" customWidth="1"/>
    <col min="2832" max="2832" width="16.875" style="3" customWidth="1"/>
    <col min="2833" max="2833" width="15.625" style="3" customWidth="1"/>
    <col min="2834" max="3072" width="9" style="3"/>
    <col min="3073" max="3073" width="7.125" style="3" customWidth="1"/>
    <col min="3074" max="3074" width="19.75" style="3" bestFit="1" customWidth="1"/>
    <col min="3075" max="3075" width="14.375" style="3" bestFit="1" customWidth="1"/>
    <col min="3076" max="3076" width="13.125" style="3" bestFit="1" customWidth="1"/>
    <col min="3077" max="3077" width="45.875" style="3" customWidth="1"/>
    <col min="3078" max="3078" width="6.125" style="3" customWidth="1"/>
    <col min="3079" max="3080" width="9.875" style="3" bestFit="1" customWidth="1"/>
    <col min="3081" max="3081" width="5.875" style="3" customWidth="1"/>
    <col min="3082" max="3082" width="35.5" style="3" customWidth="1"/>
    <col min="3083" max="3083" width="44.125" style="3" customWidth="1"/>
    <col min="3084" max="3084" width="11" style="3" customWidth="1"/>
    <col min="3085" max="3085" width="13.875" style="3" customWidth="1"/>
    <col min="3086" max="3086" width="14.25" style="3" customWidth="1"/>
    <col min="3087" max="3087" width="15.625" style="3" customWidth="1"/>
    <col min="3088" max="3088" width="16.875" style="3" customWidth="1"/>
    <col min="3089" max="3089" width="15.625" style="3" customWidth="1"/>
    <col min="3090" max="3328" width="9" style="3"/>
    <col min="3329" max="3329" width="7.125" style="3" customWidth="1"/>
    <col min="3330" max="3330" width="19.75" style="3" bestFit="1" customWidth="1"/>
    <col min="3331" max="3331" width="14.375" style="3" bestFit="1" customWidth="1"/>
    <col min="3332" max="3332" width="13.125" style="3" bestFit="1" customWidth="1"/>
    <col min="3333" max="3333" width="45.875" style="3" customWidth="1"/>
    <col min="3334" max="3334" width="6.125" style="3" customWidth="1"/>
    <col min="3335" max="3336" width="9.875" style="3" bestFit="1" customWidth="1"/>
    <col min="3337" max="3337" width="5.875" style="3" customWidth="1"/>
    <col min="3338" max="3338" width="35.5" style="3" customWidth="1"/>
    <col min="3339" max="3339" width="44.125" style="3" customWidth="1"/>
    <col min="3340" max="3340" width="11" style="3" customWidth="1"/>
    <col min="3341" max="3341" width="13.875" style="3" customWidth="1"/>
    <col min="3342" max="3342" width="14.25" style="3" customWidth="1"/>
    <col min="3343" max="3343" width="15.625" style="3" customWidth="1"/>
    <col min="3344" max="3344" width="16.875" style="3" customWidth="1"/>
    <col min="3345" max="3345" width="15.625" style="3" customWidth="1"/>
    <col min="3346" max="3584" width="9" style="3"/>
    <col min="3585" max="3585" width="7.125" style="3" customWidth="1"/>
    <col min="3586" max="3586" width="19.75" style="3" bestFit="1" customWidth="1"/>
    <col min="3587" max="3587" width="14.375" style="3" bestFit="1" customWidth="1"/>
    <col min="3588" max="3588" width="13.125" style="3" bestFit="1" customWidth="1"/>
    <col min="3589" max="3589" width="45.875" style="3" customWidth="1"/>
    <col min="3590" max="3590" width="6.125" style="3" customWidth="1"/>
    <col min="3591" max="3592" width="9.875" style="3" bestFit="1" customWidth="1"/>
    <col min="3593" max="3593" width="5.875" style="3" customWidth="1"/>
    <col min="3594" max="3594" width="35.5" style="3" customWidth="1"/>
    <col min="3595" max="3595" width="44.125" style="3" customWidth="1"/>
    <col min="3596" max="3596" width="11" style="3" customWidth="1"/>
    <col min="3597" max="3597" width="13.875" style="3" customWidth="1"/>
    <col min="3598" max="3598" width="14.25" style="3" customWidth="1"/>
    <col min="3599" max="3599" width="15.625" style="3" customWidth="1"/>
    <col min="3600" max="3600" width="16.875" style="3" customWidth="1"/>
    <col min="3601" max="3601" width="15.625" style="3" customWidth="1"/>
    <col min="3602" max="3840" width="9" style="3"/>
    <col min="3841" max="3841" width="7.125" style="3" customWidth="1"/>
    <col min="3842" max="3842" width="19.75" style="3" bestFit="1" customWidth="1"/>
    <col min="3843" max="3843" width="14.375" style="3" bestFit="1" customWidth="1"/>
    <col min="3844" max="3844" width="13.125" style="3" bestFit="1" customWidth="1"/>
    <col min="3845" max="3845" width="45.875" style="3" customWidth="1"/>
    <col min="3846" max="3846" width="6.125" style="3" customWidth="1"/>
    <col min="3847" max="3848" width="9.875" style="3" bestFit="1" customWidth="1"/>
    <col min="3849" max="3849" width="5.875" style="3" customWidth="1"/>
    <col min="3850" max="3850" width="35.5" style="3" customWidth="1"/>
    <col min="3851" max="3851" width="44.125" style="3" customWidth="1"/>
    <col min="3852" max="3852" width="11" style="3" customWidth="1"/>
    <col min="3853" max="3853" width="13.875" style="3" customWidth="1"/>
    <col min="3854" max="3854" width="14.25" style="3" customWidth="1"/>
    <col min="3855" max="3855" width="15.625" style="3" customWidth="1"/>
    <col min="3856" max="3856" width="16.875" style="3" customWidth="1"/>
    <col min="3857" max="3857" width="15.625" style="3" customWidth="1"/>
    <col min="3858" max="4096" width="9" style="3"/>
    <col min="4097" max="4097" width="7.125" style="3" customWidth="1"/>
    <col min="4098" max="4098" width="19.75" style="3" bestFit="1" customWidth="1"/>
    <col min="4099" max="4099" width="14.375" style="3" bestFit="1" customWidth="1"/>
    <col min="4100" max="4100" width="13.125" style="3" bestFit="1" customWidth="1"/>
    <col min="4101" max="4101" width="45.875" style="3" customWidth="1"/>
    <col min="4102" max="4102" width="6.125" style="3" customWidth="1"/>
    <col min="4103" max="4104" width="9.875" style="3" bestFit="1" customWidth="1"/>
    <col min="4105" max="4105" width="5.875" style="3" customWidth="1"/>
    <col min="4106" max="4106" width="35.5" style="3" customWidth="1"/>
    <col min="4107" max="4107" width="44.125" style="3" customWidth="1"/>
    <col min="4108" max="4108" width="11" style="3" customWidth="1"/>
    <col min="4109" max="4109" width="13.875" style="3" customWidth="1"/>
    <col min="4110" max="4110" width="14.25" style="3" customWidth="1"/>
    <col min="4111" max="4111" width="15.625" style="3" customWidth="1"/>
    <col min="4112" max="4112" width="16.875" style="3" customWidth="1"/>
    <col min="4113" max="4113" width="15.625" style="3" customWidth="1"/>
    <col min="4114" max="4352" width="9" style="3"/>
    <col min="4353" max="4353" width="7.125" style="3" customWidth="1"/>
    <col min="4354" max="4354" width="19.75" style="3" bestFit="1" customWidth="1"/>
    <col min="4355" max="4355" width="14.375" style="3" bestFit="1" customWidth="1"/>
    <col min="4356" max="4356" width="13.125" style="3" bestFit="1" customWidth="1"/>
    <col min="4357" max="4357" width="45.875" style="3" customWidth="1"/>
    <col min="4358" max="4358" width="6.125" style="3" customWidth="1"/>
    <col min="4359" max="4360" width="9.875" style="3" bestFit="1" customWidth="1"/>
    <col min="4361" max="4361" width="5.875" style="3" customWidth="1"/>
    <col min="4362" max="4362" width="35.5" style="3" customWidth="1"/>
    <col min="4363" max="4363" width="44.125" style="3" customWidth="1"/>
    <col min="4364" max="4364" width="11" style="3" customWidth="1"/>
    <col min="4365" max="4365" width="13.875" style="3" customWidth="1"/>
    <col min="4366" max="4366" width="14.25" style="3" customWidth="1"/>
    <col min="4367" max="4367" width="15.625" style="3" customWidth="1"/>
    <col min="4368" max="4368" width="16.875" style="3" customWidth="1"/>
    <col min="4369" max="4369" width="15.625" style="3" customWidth="1"/>
    <col min="4370" max="4608" width="9" style="3"/>
    <col min="4609" max="4609" width="7.125" style="3" customWidth="1"/>
    <col min="4610" max="4610" width="19.75" style="3" bestFit="1" customWidth="1"/>
    <col min="4611" max="4611" width="14.375" style="3" bestFit="1" customWidth="1"/>
    <col min="4612" max="4612" width="13.125" style="3" bestFit="1" customWidth="1"/>
    <col min="4613" max="4613" width="45.875" style="3" customWidth="1"/>
    <col min="4614" max="4614" width="6.125" style="3" customWidth="1"/>
    <col min="4615" max="4616" width="9.875" style="3" bestFit="1" customWidth="1"/>
    <col min="4617" max="4617" width="5.875" style="3" customWidth="1"/>
    <col min="4618" max="4618" width="35.5" style="3" customWidth="1"/>
    <col min="4619" max="4619" width="44.125" style="3" customWidth="1"/>
    <col min="4620" max="4620" width="11" style="3" customWidth="1"/>
    <col min="4621" max="4621" width="13.875" style="3" customWidth="1"/>
    <col min="4622" max="4622" width="14.25" style="3" customWidth="1"/>
    <col min="4623" max="4623" width="15.625" style="3" customWidth="1"/>
    <col min="4624" max="4624" width="16.875" style="3" customWidth="1"/>
    <col min="4625" max="4625" width="15.625" style="3" customWidth="1"/>
    <col min="4626" max="4864" width="9" style="3"/>
    <col min="4865" max="4865" width="7.125" style="3" customWidth="1"/>
    <col min="4866" max="4866" width="19.75" style="3" bestFit="1" customWidth="1"/>
    <col min="4867" max="4867" width="14.375" style="3" bestFit="1" customWidth="1"/>
    <col min="4868" max="4868" width="13.125" style="3" bestFit="1" customWidth="1"/>
    <col min="4869" max="4869" width="45.875" style="3" customWidth="1"/>
    <col min="4870" max="4870" width="6.125" style="3" customWidth="1"/>
    <col min="4871" max="4872" width="9.875" style="3" bestFit="1" customWidth="1"/>
    <col min="4873" max="4873" width="5.875" style="3" customWidth="1"/>
    <col min="4874" max="4874" width="35.5" style="3" customWidth="1"/>
    <col min="4875" max="4875" width="44.125" style="3" customWidth="1"/>
    <col min="4876" max="4876" width="11" style="3" customWidth="1"/>
    <col min="4877" max="4877" width="13.875" style="3" customWidth="1"/>
    <col min="4878" max="4878" width="14.25" style="3" customWidth="1"/>
    <col min="4879" max="4879" width="15.625" style="3" customWidth="1"/>
    <col min="4880" max="4880" width="16.875" style="3" customWidth="1"/>
    <col min="4881" max="4881" width="15.625" style="3" customWidth="1"/>
    <col min="4882" max="5120" width="9" style="3"/>
    <col min="5121" max="5121" width="7.125" style="3" customWidth="1"/>
    <col min="5122" max="5122" width="19.75" style="3" bestFit="1" customWidth="1"/>
    <col min="5123" max="5123" width="14.375" style="3" bestFit="1" customWidth="1"/>
    <col min="5124" max="5124" width="13.125" style="3" bestFit="1" customWidth="1"/>
    <col min="5125" max="5125" width="45.875" style="3" customWidth="1"/>
    <col min="5126" max="5126" width="6.125" style="3" customWidth="1"/>
    <col min="5127" max="5128" width="9.875" style="3" bestFit="1" customWidth="1"/>
    <col min="5129" max="5129" width="5.875" style="3" customWidth="1"/>
    <col min="5130" max="5130" width="35.5" style="3" customWidth="1"/>
    <col min="5131" max="5131" width="44.125" style="3" customWidth="1"/>
    <col min="5132" max="5132" width="11" style="3" customWidth="1"/>
    <col min="5133" max="5133" width="13.875" style="3" customWidth="1"/>
    <col min="5134" max="5134" width="14.25" style="3" customWidth="1"/>
    <col min="5135" max="5135" width="15.625" style="3" customWidth="1"/>
    <col min="5136" max="5136" width="16.875" style="3" customWidth="1"/>
    <col min="5137" max="5137" width="15.625" style="3" customWidth="1"/>
    <col min="5138" max="5376" width="9" style="3"/>
    <col min="5377" max="5377" width="7.125" style="3" customWidth="1"/>
    <col min="5378" max="5378" width="19.75" style="3" bestFit="1" customWidth="1"/>
    <col min="5379" max="5379" width="14.375" style="3" bestFit="1" customWidth="1"/>
    <col min="5380" max="5380" width="13.125" style="3" bestFit="1" customWidth="1"/>
    <col min="5381" max="5381" width="45.875" style="3" customWidth="1"/>
    <col min="5382" max="5382" width="6.125" style="3" customWidth="1"/>
    <col min="5383" max="5384" width="9.875" style="3" bestFit="1" customWidth="1"/>
    <col min="5385" max="5385" width="5.875" style="3" customWidth="1"/>
    <col min="5386" max="5386" width="35.5" style="3" customWidth="1"/>
    <col min="5387" max="5387" width="44.125" style="3" customWidth="1"/>
    <col min="5388" max="5388" width="11" style="3" customWidth="1"/>
    <col min="5389" max="5389" width="13.875" style="3" customWidth="1"/>
    <col min="5390" max="5390" width="14.25" style="3" customWidth="1"/>
    <col min="5391" max="5391" width="15.625" style="3" customWidth="1"/>
    <col min="5392" max="5392" width="16.875" style="3" customWidth="1"/>
    <col min="5393" max="5393" width="15.625" style="3" customWidth="1"/>
    <col min="5394" max="5632" width="9" style="3"/>
    <col min="5633" max="5633" width="7.125" style="3" customWidth="1"/>
    <col min="5634" max="5634" width="19.75" style="3" bestFit="1" customWidth="1"/>
    <col min="5635" max="5635" width="14.375" style="3" bestFit="1" customWidth="1"/>
    <col min="5636" max="5636" width="13.125" style="3" bestFit="1" customWidth="1"/>
    <col min="5637" max="5637" width="45.875" style="3" customWidth="1"/>
    <col min="5638" max="5638" width="6.125" style="3" customWidth="1"/>
    <col min="5639" max="5640" width="9.875" style="3" bestFit="1" customWidth="1"/>
    <col min="5641" max="5641" width="5.875" style="3" customWidth="1"/>
    <col min="5642" max="5642" width="35.5" style="3" customWidth="1"/>
    <col min="5643" max="5643" width="44.125" style="3" customWidth="1"/>
    <col min="5644" max="5644" width="11" style="3" customWidth="1"/>
    <col min="5645" max="5645" width="13.875" style="3" customWidth="1"/>
    <col min="5646" max="5646" width="14.25" style="3" customWidth="1"/>
    <col min="5647" max="5647" width="15.625" style="3" customWidth="1"/>
    <col min="5648" max="5648" width="16.875" style="3" customWidth="1"/>
    <col min="5649" max="5649" width="15.625" style="3" customWidth="1"/>
    <col min="5650" max="5888" width="9" style="3"/>
    <col min="5889" max="5889" width="7.125" style="3" customWidth="1"/>
    <col min="5890" max="5890" width="19.75" style="3" bestFit="1" customWidth="1"/>
    <col min="5891" max="5891" width="14.375" style="3" bestFit="1" customWidth="1"/>
    <col min="5892" max="5892" width="13.125" style="3" bestFit="1" customWidth="1"/>
    <col min="5893" max="5893" width="45.875" style="3" customWidth="1"/>
    <col min="5894" max="5894" width="6.125" style="3" customWidth="1"/>
    <col min="5895" max="5896" width="9.875" style="3" bestFit="1" customWidth="1"/>
    <col min="5897" max="5897" width="5.875" style="3" customWidth="1"/>
    <col min="5898" max="5898" width="35.5" style="3" customWidth="1"/>
    <col min="5899" max="5899" width="44.125" style="3" customWidth="1"/>
    <col min="5900" max="5900" width="11" style="3" customWidth="1"/>
    <col min="5901" max="5901" width="13.875" style="3" customWidth="1"/>
    <col min="5902" max="5902" width="14.25" style="3" customWidth="1"/>
    <col min="5903" max="5903" width="15.625" style="3" customWidth="1"/>
    <col min="5904" max="5904" width="16.875" style="3" customWidth="1"/>
    <col min="5905" max="5905" width="15.625" style="3" customWidth="1"/>
    <col min="5906" max="6144" width="9" style="3"/>
    <col min="6145" max="6145" width="7.125" style="3" customWidth="1"/>
    <col min="6146" max="6146" width="19.75" style="3" bestFit="1" customWidth="1"/>
    <col min="6147" max="6147" width="14.375" style="3" bestFit="1" customWidth="1"/>
    <col min="6148" max="6148" width="13.125" style="3" bestFit="1" customWidth="1"/>
    <col min="6149" max="6149" width="45.875" style="3" customWidth="1"/>
    <col min="6150" max="6150" width="6.125" style="3" customWidth="1"/>
    <col min="6151" max="6152" width="9.875" style="3" bestFit="1" customWidth="1"/>
    <col min="6153" max="6153" width="5.875" style="3" customWidth="1"/>
    <col min="6154" max="6154" width="35.5" style="3" customWidth="1"/>
    <col min="6155" max="6155" width="44.125" style="3" customWidth="1"/>
    <col min="6156" max="6156" width="11" style="3" customWidth="1"/>
    <col min="6157" max="6157" width="13.875" style="3" customWidth="1"/>
    <col min="6158" max="6158" width="14.25" style="3" customWidth="1"/>
    <col min="6159" max="6159" width="15.625" style="3" customWidth="1"/>
    <col min="6160" max="6160" width="16.875" style="3" customWidth="1"/>
    <col min="6161" max="6161" width="15.625" style="3" customWidth="1"/>
    <col min="6162" max="6400" width="9" style="3"/>
    <col min="6401" max="6401" width="7.125" style="3" customWidth="1"/>
    <col min="6402" max="6402" width="19.75" style="3" bestFit="1" customWidth="1"/>
    <col min="6403" max="6403" width="14.375" style="3" bestFit="1" customWidth="1"/>
    <col min="6404" max="6404" width="13.125" style="3" bestFit="1" customWidth="1"/>
    <col min="6405" max="6405" width="45.875" style="3" customWidth="1"/>
    <col min="6406" max="6406" width="6.125" style="3" customWidth="1"/>
    <col min="6407" max="6408" width="9.875" style="3" bestFit="1" customWidth="1"/>
    <col min="6409" max="6409" width="5.875" style="3" customWidth="1"/>
    <col min="6410" max="6410" width="35.5" style="3" customWidth="1"/>
    <col min="6411" max="6411" width="44.125" style="3" customWidth="1"/>
    <col min="6412" max="6412" width="11" style="3" customWidth="1"/>
    <col min="6413" max="6413" width="13.875" style="3" customWidth="1"/>
    <col min="6414" max="6414" width="14.25" style="3" customWidth="1"/>
    <col min="6415" max="6415" width="15.625" style="3" customWidth="1"/>
    <col min="6416" max="6416" width="16.875" style="3" customWidth="1"/>
    <col min="6417" max="6417" width="15.625" style="3" customWidth="1"/>
    <col min="6418" max="6656" width="9" style="3"/>
    <col min="6657" max="6657" width="7.125" style="3" customWidth="1"/>
    <col min="6658" max="6658" width="19.75" style="3" bestFit="1" customWidth="1"/>
    <col min="6659" max="6659" width="14.375" style="3" bestFit="1" customWidth="1"/>
    <col min="6660" max="6660" width="13.125" style="3" bestFit="1" customWidth="1"/>
    <col min="6661" max="6661" width="45.875" style="3" customWidth="1"/>
    <col min="6662" max="6662" width="6.125" style="3" customWidth="1"/>
    <col min="6663" max="6664" width="9.875" style="3" bestFit="1" customWidth="1"/>
    <col min="6665" max="6665" width="5.875" style="3" customWidth="1"/>
    <col min="6666" max="6666" width="35.5" style="3" customWidth="1"/>
    <col min="6667" max="6667" width="44.125" style="3" customWidth="1"/>
    <col min="6668" max="6668" width="11" style="3" customWidth="1"/>
    <col min="6669" max="6669" width="13.875" style="3" customWidth="1"/>
    <col min="6670" max="6670" width="14.25" style="3" customWidth="1"/>
    <col min="6671" max="6671" width="15.625" style="3" customWidth="1"/>
    <col min="6672" max="6672" width="16.875" style="3" customWidth="1"/>
    <col min="6673" max="6673" width="15.625" style="3" customWidth="1"/>
    <col min="6674" max="6912" width="9" style="3"/>
    <col min="6913" max="6913" width="7.125" style="3" customWidth="1"/>
    <col min="6914" max="6914" width="19.75" style="3" bestFit="1" customWidth="1"/>
    <col min="6915" max="6915" width="14.375" style="3" bestFit="1" customWidth="1"/>
    <col min="6916" max="6916" width="13.125" style="3" bestFit="1" customWidth="1"/>
    <col min="6917" max="6917" width="45.875" style="3" customWidth="1"/>
    <col min="6918" max="6918" width="6.125" style="3" customWidth="1"/>
    <col min="6919" max="6920" width="9.875" style="3" bestFit="1" customWidth="1"/>
    <col min="6921" max="6921" width="5.875" style="3" customWidth="1"/>
    <col min="6922" max="6922" width="35.5" style="3" customWidth="1"/>
    <col min="6923" max="6923" width="44.125" style="3" customWidth="1"/>
    <col min="6924" max="6924" width="11" style="3" customWidth="1"/>
    <col min="6925" max="6925" width="13.875" style="3" customWidth="1"/>
    <col min="6926" max="6926" width="14.25" style="3" customWidth="1"/>
    <col min="6927" max="6927" width="15.625" style="3" customWidth="1"/>
    <col min="6928" max="6928" width="16.875" style="3" customWidth="1"/>
    <col min="6929" max="6929" width="15.625" style="3" customWidth="1"/>
    <col min="6930" max="7168" width="9" style="3"/>
    <col min="7169" max="7169" width="7.125" style="3" customWidth="1"/>
    <col min="7170" max="7170" width="19.75" style="3" bestFit="1" customWidth="1"/>
    <col min="7171" max="7171" width="14.375" style="3" bestFit="1" customWidth="1"/>
    <col min="7172" max="7172" width="13.125" style="3" bestFit="1" customWidth="1"/>
    <col min="7173" max="7173" width="45.875" style="3" customWidth="1"/>
    <col min="7174" max="7174" width="6.125" style="3" customWidth="1"/>
    <col min="7175" max="7176" width="9.875" style="3" bestFit="1" customWidth="1"/>
    <col min="7177" max="7177" width="5.875" style="3" customWidth="1"/>
    <col min="7178" max="7178" width="35.5" style="3" customWidth="1"/>
    <col min="7179" max="7179" width="44.125" style="3" customWidth="1"/>
    <col min="7180" max="7180" width="11" style="3" customWidth="1"/>
    <col min="7181" max="7181" width="13.875" style="3" customWidth="1"/>
    <col min="7182" max="7182" width="14.25" style="3" customWidth="1"/>
    <col min="7183" max="7183" width="15.625" style="3" customWidth="1"/>
    <col min="7184" max="7184" width="16.875" style="3" customWidth="1"/>
    <col min="7185" max="7185" width="15.625" style="3" customWidth="1"/>
    <col min="7186" max="7424" width="9" style="3"/>
    <col min="7425" max="7425" width="7.125" style="3" customWidth="1"/>
    <col min="7426" max="7426" width="19.75" style="3" bestFit="1" customWidth="1"/>
    <col min="7427" max="7427" width="14.375" style="3" bestFit="1" customWidth="1"/>
    <col min="7428" max="7428" width="13.125" style="3" bestFit="1" customWidth="1"/>
    <col min="7429" max="7429" width="45.875" style="3" customWidth="1"/>
    <col min="7430" max="7430" width="6.125" style="3" customWidth="1"/>
    <col min="7431" max="7432" width="9.875" style="3" bestFit="1" customWidth="1"/>
    <col min="7433" max="7433" width="5.875" style="3" customWidth="1"/>
    <col min="7434" max="7434" width="35.5" style="3" customWidth="1"/>
    <col min="7435" max="7435" width="44.125" style="3" customWidth="1"/>
    <col min="7436" max="7436" width="11" style="3" customWidth="1"/>
    <col min="7437" max="7437" width="13.875" style="3" customWidth="1"/>
    <col min="7438" max="7438" width="14.25" style="3" customWidth="1"/>
    <col min="7439" max="7439" width="15.625" style="3" customWidth="1"/>
    <col min="7440" max="7440" width="16.875" style="3" customWidth="1"/>
    <col min="7441" max="7441" width="15.625" style="3" customWidth="1"/>
    <col min="7442" max="7680" width="9" style="3"/>
    <col min="7681" max="7681" width="7.125" style="3" customWidth="1"/>
    <col min="7682" max="7682" width="19.75" style="3" bestFit="1" customWidth="1"/>
    <col min="7683" max="7683" width="14.375" style="3" bestFit="1" customWidth="1"/>
    <col min="7684" max="7684" width="13.125" style="3" bestFit="1" customWidth="1"/>
    <col min="7685" max="7685" width="45.875" style="3" customWidth="1"/>
    <col min="7686" max="7686" width="6.125" style="3" customWidth="1"/>
    <col min="7687" max="7688" width="9.875" style="3" bestFit="1" customWidth="1"/>
    <col min="7689" max="7689" width="5.875" style="3" customWidth="1"/>
    <col min="7690" max="7690" width="35.5" style="3" customWidth="1"/>
    <col min="7691" max="7691" width="44.125" style="3" customWidth="1"/>
    <col min="7692" max="7692" width="11" style="3" customWidth="1"/>
    <col min="7693" max="7693" width="13.875" style="3" customWidth="1"/>
    <col min="7694" max="7694" width="14.25" style="3" customWidth="1"/>
    <col min="7695" max="7695" width="15.625" style="3" customWidth="1"/>
    <col min="7696" max="7696" width="16.875" style="3" customWidth="1"/>
    <col min="7697" max="7697" width="15.625" style="3" customWidth="1"/>
    <col min="7698" max="7936" width="9" style="3"/>
    <col min="7937" max="7937" width="7.125" style="3" customWidth="1"/>
    <col min="7938" max="7938" width="19.75" style="3" bestFit="1" customWidth="1"/>
    <col min="7939" max="7939" width="14.375" style="3" bestFit="1" customWidth="1"/>
    <col min="7940" max="7940" width="13.125" style="3" bestFit="1" customWidth="1"/>
    <col min="7941" max="7941" width="45.875" style="3" customWidth="1"/>
    <col min="7942" max="7942" width="6.125" style="3" customWidth="1"/>
    <col min="7943" max="7944" width="9.875" style="3" bestFit="1" customWidth="1"/>
    <col min="7945" max="7945" width="5.875" style="3" customWidth="1"/>
    <col min="7946" max="7946" width="35.5" style="3" customWidth="1"/>
    <col min="7947" max="7947" width="44.125" style="3" customWidth="1"/>
    <col min="7948" max="7948" width="11" style="3" customWidth="1"/>
    <col min="7949" max="7949" width="13.875" style="3" customWidth="1"/>
    <col min="7950" max="7950" width="14.25" style="3" customWidth="1"/>
    <col min="7951" max="7951" width="15.625" style="3" customWidth="1"/>
    <col min="7952" max="7952" width="16.875" style="3" customWidth="1"/>
    <col min="7953" max="7953" width="15.625" style="3" customWidth="1"/>
    <col min="7954" max="8192" width="9" style="3"/>
    <col min="8193" max="8193" width="7.125" style="3" customWidth="1"/>
    <col min="8194" max="8194" width="19.75" style="3" bestFit="1" customWidth="1"/>
    <col min="8195" max="8195" width="14.375" style="3" bestFit="1" customWidth="1"/>
    <col min="8196" max="8196" width="13.125" style="3" bestFit="1" customWidth="1"/>
    <col min="8197" max="8197" width="45.875" style="3" customWidth="1"/>
    <col min="8198" max="8198" width="6.125" style="3" customWidth="1"/>
    <col min="8199" max="8200" width="9.875" style="3" bestFit="1" customWidth="1"/>
    <col min="8201" max="8201" width="5.875" style="3" customWidth="1"/>
    <col min="8202" max="8202" width="35.5" style="3" customWidth="1"/>
    <col min="8203" max="8203" width="44.125" style="3" customWidth="1"/>
    <col min="8204" max="8204" width="11" style="3" customWidth="1"/>
    <col min="8205" max="8205" width="13.875" style="3" customWidth="1"/>
    <col min="8206" max="8206" width="14.25" style="3" customWidth="1"/>
    <col min="8207" max="8207" width="15.625" style="3" customWidth="1"/>
    <col min="8208" max="8208" width="16.875" style="3" customWidth="1"/>
    <col min="8209" max="8209" width="15.625" style="3" customWidth="1"/>
    <col min="8210" max="8448" width="9" style="3"/>
    <col min="8449" max="8449" width="7.125" style="3" customWidth="1"/>
    <col min="8450" max="8450" width="19.75" style="3" bestFit="1" customWidth="1"/>
    <col min="8451" max="8451" width="14.375" style="3" bestFit="1" customWidth="1"/>
    <col min="8452" max="8452" width="13.125" style="3" bestFit="1" customWidth="1"/>
    <col min="8453" max="8453" width="45.875" style="3" customWidth="1"/>
    <col min="8454" max="8454" width="6.125" style="3" customWidth="1"/>
    <col min="8455" max="8456" width="9.875" style="3" bestFit="1" customWidth="1"/>
    <col min="8457" max="8457" width="5.875" style="3" customWidth="1"/>
    <col min="8458" max="8458" width="35.5" style="3" customWidth="1"/>
    <col min="8459" max="8459" width="44.125" style="3" customWidth="1"/>
    <col min="8460" max="8460" width="11" style="3" customWidth="1"/>
    <col min="8461" max="8461" width="13.875" style="3" customWidth="1"/>
    <col min="8462" max="8462" width="14.25" style="3" customWidth="1"/>
    <col min="8463" max="8463" width="15.625" style="3" customWidth="1"/>
    <col min="8464" max="8464" width="16.875" style="3" customWidth="1"/>
    <col min="8465" max="8465" width="15.625" style="3" customWidth="1"/>
    <col min="8466" max="8704" width="9" style="3"/>
    <col min="8705" max="8705" width="7.125" style="3" customWidth="1"/>
    <col min="8706" max="8706" width="19.75" style="3" bestFit="1" customWidth="1"/>
    <col min="8707" max="8707" width="14.375" style="3" bestFit="1" customWidth="1"/>
    <col min="8708" max="8708" width="13.125" style="3" bestFit="1" customWidth="1"/>
    <col min="8709" max="8709" width="45.875" style="3" customWidth="1"/>
    <col min="8710" max="8710" width="6.125" style="3" customWidth="1"/>
    <col min="8711" max="8712" width="9.875" style="3" bestFit="1" customWidth="1"/>
    <col min="8713" max="8713" width="5.875" style="3" customWidth="1"/>
    <col min="8714" max="8714" width="35.5" style="3" customWidth="1"/>
    <col min="8715" max="8715" width="44.125" style="3" customWidth="1"/>
    <col min="8716" max="8716" width="11" style="3" customWidth="1"/>
    <col min="8717" max="8717" width="13.875" style="3" customWidth="1"/>
    <col min="8718" max="8718" width="14.25" style="3" customWidth="1"/>
    <col min="8719" max="8719" width="15.625" style="3" customWidth="1"/>
    <col min="8720" max="8720" width="16.875" style="3" customWidth="1"/>
    <col min="8721" max="8721" width="15.625" style="3" customWidth="1"/>
    <col min="8722" max="8960" width="9" style="3"/>
    <col min="8961" max="8961" width="7.125" style="3" customWidth="1"/>
    <col min="8962" max="8962" width="19.75" style="3" bestFit="1" customWidth="1"/>
    <col min="8963" max="8963" width="14.375" style="3" bestFit="1" customWidth="1"/>
    <col min="8964" max="8964" width="13.125" style="3" bestFit="1" customWidth="1"/>
    <col min="8965" max="8965" width="45.875" style="3" customWidth="1"/>
    <col min="8966" max="8966" width="6.125" style="3" customWidth="1"/>
    <col min="8967" max="8968" width="9.875" style="3" bestFit="1" customWidth="1"/>
    <col min="8969" max="8969" width="5.875" style="3" customWidth="1"/>
    <col min="8970" max="8970" width="35.5" style="3" customWidth="1"/>
    <col min="8971" max="8971" width="44.125" style="3" customWidth="1"/>
    <col min="8972" max="8972" width="11" style="3" customWidth="1"/>
    <col min="8973" max="8973" width="13.875" style="3" customWidth="1"/>
    <col min="8974" max="8974" width="14.25" style="3" customWidth="1"/>
    <col min="8975" max="8975" width="15.625" style="3" customWidth="1"/>
    <col min="8976" max="8976" width="16.875" style="3" customWidth="1"/>
    <col min="8977" max="8977" width="15.625" style="3" customWidth="1"/>
    <col min="8978" max="9216" width="9" style="3"/>
    <col min="9217" max="9217" width="7.125" style="3" customWidth="1"/>
    <col min="9218" max="9218" width="19.75" style="3" bestFit="1" customWidth="1"/>
    <col min="9219" max="9219" width="14.375" style="3" bestFit="1" customWidth="1"/>
    <col min="9220" max="9220" width="13.125" style="3" bestFit="1" customWidth="1"/>
    <col min="9221" max="9221" width="45.875" style="3" customWidth="1"/>
    <col min="9222" max="9222" width="6.125" style="3" customWidth="1"/>
    <col min="9223" max="9224" width="9.875" style="3" bestFit="1" customWidth="1"/>
    <col min="9225" max="9225" width="5.875" style="3" customWidth="1"/>
    <col min="9226" max="9226" width="35.5" style="3" customWidth="1"/>
    <col min="9227" max="9227" width="44.125" style="3" customWidth="1"/>
    <col min="9228" max="9228" width="11" style="3" customWidth="1"/>
    <col min="9229" max="9229" width="13.875" style="3" customWidth="1"/>
    <col min="9230" max="9230" width="14.25" style="3" customWidth="1"/>
    <col min="9231" max="9231" width="15.625" style="3" customWidth="1"/>
    <col min="9232" max="9232" width="16.875" style="3" customWidth="1"/>
    <col min="9233" max="9233" width="15.625" style="3" customWidth="1"/>
    <col min="9234" max="9472" width="9" style="3"/>
    <col min="9473" max="9473" width="7.125" style="3" customWidth="1"/>
    <col min="9474" max="9474" width="19.75" style="3" bestFit="1" customWidth="1"/>
    <col min="9475" max="9475" width="14.375" style="3" bestFit="1" customWidth="1"/>
    <col min="9476" max="9476" width="13.125" style="3" bestFit="1" customWidth="1"/>
    <col min="9477" max="9477" width="45.875" style="3" customWidth="1"/>
    <col min="9478" max="9478" width="6.125" style="3" customWidth="1"/>
    <col min="9479" max="9480" width="9.875" style="3" bestFit="1" customWidth="1"/>
    <col min="9481" max="9481" width="5.875" style="3" customWidth="1"/>
    <col min="9482" max="9482" width="35.5" style="3" customWidth="1"/>
    <col min="9483" max="9483" width="44.125" style="3" customWidth="1"/>
    <col min="9484" max="9484" width="11" style="3" customWidth="1"/>
    <col min="9485" max="9485" width="13.875" style="3" customWidth="1"/>
    <col min="9486" max="9486" width="14.25" style="3" customWidth="1"/>
    <col min="9487" max="9487" width="15.625" style="3" customWidth="1"/>
    <col min="9488" max="9488" width="16.875" style="3" customWidth="1"/>
    <col min="9489" max="9489" width="15.625" style="3" customWidth="1"/>
    <col min="9490" max="9728" width="9" style="3"/>
    <col min="9729" max="9729" width="7.125" style="3" customWidth="1"/>
    <col min="9730" max="9730" width="19.75" style="3" bestFit="1" customWidth="1"/>
    <col min="9731" max="9731" width="14.375" style="3" bestFit="1" customWidth="1"/>
    <col min="9732" max="9732" width="13.125" style="3" bestFit="1" customWidth="1"/>
    <col min="9733" max="9733" width="45.875" style="3" customWidth="1"/>
    <col min="9734" max="9734" width="6.125" style="3" customWidth="1"/>
    <col min="9735" max="9736" width="9.875" style="3" bestFit="1" customWidth="1"/>
    <col min="9737" max="9737" width="5.875" style="3" customWidth="1"/>
    <col min="9738" max="9738" width="35.5" style="3" customWidth="1"/>
    <col min="9739" max="9739" width="44.125" style="3" customWidth="1"/>
    <col min="9740" max="9740" width="11" style="3" customWidth="1"/>
    <col min="9741" max="9741" width="13.875" style="3" customWidth="1"/>
    <col min="9742" max="9742" width="14.25" style="3" customWidth="1"/>
    <col min="9743" max="9743" width="15.625" style="3" customWidth="1"/>
    <col min="9744" max="9744" width="16.875" style="3" customWidth="1"/>
    <col min="9745" max="9745" width="15.625" style="3" customWidth="1"/>
    <col min="9746" max="9984" width="9" style="3"/>
    <col min="9985" max="9985" width="7.125" style="3" customWidth="1"/>
    <col min="9986" max="9986" width="19.75" style="3" bestFit="1" customWidth="1"/>
    <col min="9987" max="9987" width="14.375" style="3" bestFit="1" customWidth="1"/>
    <col min="9988" max="9988" width="13.125" style="3" bestFit="1" customWidth="1"/>
    <col min="9989" max="9989" width="45.875" style="3" customWidth="1"/>
    <col min="9990" max="9990" width="6.125" style="3" customWidth="1"/>
    <col min="9991" max="9992" width="9.875" style="3" bestFit="1" customWidth="1"/>
    <col min="9993" max="9993" width="5.875" style="3" customWidth="1"/>
    <col min="9994" max="9994" width="35.5" style="3" customWidth="1"/>
    <col min="9995" max="9995" width="44.125" style="3" customWidth="1"/>
    <col min="9996" max="9996" width="11" style="3" customWidth="1"/>
    <col min="9997" max="9997" width="13.875" style="3" customWidth="1"/>
    <col min="9998" max="9998" width="14.25" style="3" customWidth="1"/>
    <col min="9999" max="9999" width="15.625" style="3" customWidth="1"/>
    <col min="10000" max="10000" width="16.875" style="3" customWidth="1"/>
    <col min="10001" max="10001" width="15.625" style="3" customWidth="1"/>
    <col min="10002" max="10240" width="9" style="3"/>
    <col min="10241" max="10241" width="7.125" style="3" customWidth="1"/>
    <col min="10242" max="10242" width="19.75" style="3" bestFit="1" customWidth="1"/>
    <col min="10243" max="10243" width="14.375" style="3" bestFit="1" customWidth="1"/>
    <col min="10244" max="10244" width="13.125" style="3" bestFit="1" customWidth="1"/>
    <col min="10245" max="10245" width="45.875" style="3" customWidth="1"/>
    <col min="10246" max="10246" width="6.125" style="3" customWidth="1"/>
    <col min="10247" max="10248" width="9.875" style="3" bestFit="1" customWidth="1"/>
    <col min="10249" max="10249" width="5.875" style="3" customWidth="1"/>
    <col min="10250" max="10250" width="35.5" style="3" customWidth="1"/>
    <col min="10251" max="10251" width="44.125" style="3" customWidth="1"/>
    <col min="10252" max="10252" width="11" style="3" customWidth="1"/>
    <col min="10253" max="10253" width="13.875" style="3" customWidth="1"/>
    <col min="10254" max="10254" width="14.25" style="3" customWidth="1"/>
    <col min="10255" max="10255" width="15.625" style="3" customWidth="1"/>
    <col min="10256" max="10256" width="16.875" style="3" customWidth="1"/>
    <col min="10257" max="10257" width="15.625" style="3" customWidth="1"/>
    <col min="10258" max="10496" width="9" style="3"/>
    <col min="10497" max="10497" width="7.125" style="3" customWidth="1"/>
    <col min="10498" max="10498" width="19.75" style="3" bestFit="1" customWidth="1"/>
    <col min="10499" max="10499" width="14.375" style="3" bestFit="1" customWidth="1"/>
    <col min="10500" max="10500" width="13.125" style="3" bestFit="1" customWidth="1"/>
    <col min="10501" max="10501" width="45.875" style="3" customWidth="1"/>
    <col min="10502" max="10502" width="6.125" style="3" customWidth="1"/>
    <col min="10503" max="10504" width="9.875" style="3" bestFit="1" customWidth="1"/>
    <col min="10505" max="10505" width="5.875" style="3" customWidth="1"/>
    <col min="10506" max="10506" width="35.5" style="3" customWidth="1"/>
    <col min="10507" max="10507" width="44.125" style="3" customWidth="1"/>
    <col min="10508" max="10508" width="11" style="3" customWidth="1"/>
    <col min="10509" max="10509" width="13.875" style="3" customWidth="1"/>
    <col min="10510" max="10510" width="14.25" style="3" customWidth="1"/>
    <col min="10511" max="10511" width="15.625" style="3" customWidth="1"/>
    <col min="10512" max="10512" width="16.875" style="3" customWidth="1"/>
    <col min="10513" max="10513" width="15.625" style="3" customWidth="1"/>
    <col min="10514" max="10752" width="9" style="3"/>
    <col min="10753" max="10753" width="7.125" style="3" customWidth="1"/>
    <col min="10754" max="10754" width="19.75" style="3" bestFit="1" customWidth="1"/>
    <col min="10755" max="10755" width="14.375" style="3" bestFit="1" customWidth="1"/>
    <col min="10756" max="10756" width="13.125" style="3" bestFit="1" customWidth="1"/>
    <col min="10757" max="10757" width="45.875" style="3" customWidth="1"/>
    <col min="10758" max="10758" width="6.125" style="3" customWidth="1"/>
    <col min="10759" max="10760" width="9.875" style="3" bestFit="1" customWidth="1"/>
    <col min="10761" max="10761" width="5.875" style="3" customWidth="1"/>
    <col min="10762" max="10762" width="35.5" style="3" customWidth="1"/>
    <col min="10763" max="10763" width="44.125" style="3" customWidth="1"/>
    <col min="10764" max="10764" width="11" style="3" customWidth="1"/>
    <col min="10765" max="10765" width="13.875" style="3" customWidth="1"/>
    <col min="10766" max="10766" width="14.25" style="3" customWidth="1"/>
    <col min="10767" max="10767" width="15.625" style="3" customWidth="1"/>
    <col min="10768" max="10768" width="16.875" style="3" customWidth="1"/>
    <col min="10769" max="10769" width="15.625" style="3" customWidth="1"/>
    <col min="10770" max="11008" width="9" style="3"/>
    <col min="11009" max="11009" width="7.125" style="3" customWidth="1"/>
    <col min="11010" max="11010" width="19.75" style="3" bestFit="1" customWidth="1"/>
    <col min="11011" max="11011" width="14.375" style="3" bestFit="1" customWidth="1"/>
    <col min="11012" max="11012" width="13.125" style="3" bestFit="1" customWidth="1"/>
    <col min="11013" max="11013" width="45.875" style="3" customWidth="1"/>
    <col min="11014" max="11014" width="6.125" style="3" customWidth="1"/>
    <col min="11015" max="11016" width="9.875" style="3" bestFit="1" customWidth="1"/>
    <col min="11017" max="11017" width="5.875" style="3" customWidth="1"/>
    <col min="11018" max="11018" width="35.5" style="3" customWidth="1"/>
    <col min="11019" max="11019" width="44.125" style="3" customWidth="1"/>
    <col min="11020" max="11020" width="11" style="3" customWidth="1"/>
    <col min="11021" max="11021" width="13.875" style="3" customWidth="1"/>
    <col min="11022" max="11022" width="14.25" style="3" customWidth="1"/>
    <col min="11023" max="11023" width="15.625" style="3" customWidth="1"/>
    <col min="11024" max="11024" width="16.875" style="3" customWidth="1"/>
    <col min="11025" max="11025" width="15.625" style="3" customWidth="1"/>
    <col min="11026" max="11264" width="9" style="3"/>
    <col min="11265" max="11265" width="7.125" style="3" customWidth="1"/>
    <col min="11266" max="11266" width="19.75" style="3" bestFit="1" customWidth="1"/>
    <col min="11267" max="11267" width="14.375" style="3" bestFit="1" customWidth="1"/>
    <col min="11268" max="11268" width="13.125" style="3" bestFit="1" customWidth="1"/>
    <col min="11269" max="11269" width="45.875" style="3" customWidth="1"/>
    <col min="11270" max="11270" width="6.125" style="3" customWidth="1"/>
    <col min="11271" max="11272" width="9.875" style="3" bestFit="1" customWidth="1"/>
    <col min="11273" max="11273" width="5.875" style="3" customWidth="1"/>
    <col min="11274" max="11274" width="35.5" style="3" customWidth="1"/>
    <col min="11275" max="11275" width="44.125" style="3" customWidth="1"/>
    <col min="11276" max="11276" width="11" style="3" customWidth="1"/>
    <col min="11277" max="11277" width="13.875" style="3" customWidth="1"/>
    <col min="11278" max="11278" width="14.25" style="3" customWidth="1"/>
    <col min="11279" max="11279" width="15.625" style="3" customWidth="1"/>
    <col min="11280" max="11280" width="16.875" style="3" customWidth="1"/>
    <col min="11281" max="11281" width="15.625" style="3" customWidth="1"/>
    <col min="11282" max="11520" width="9" style="3"/>
    <col min="11521" max="11521" width="7.125" style="3" customWidth="1"/>
    <col min="11522" max="11522" width="19.75" style="3" bestFit="1" customWidth="1"/>
    <col min="11523" max="11523" width="14.375" style="3" bestFit="1" customWidth="1"/>
    <col min="11524" max="11524" width="13.125" style="3" bestFit="1" customWidth="1"/>
    <col min="11525" max="11525" width="45.875" style="3" customWidth="1"/>
    <col min="11526" max="11526" width="6.125" style="3" customWidth="1"/>
    <col min="11527" max="11528" width="9.875" style="3" bestFit="1" customWidth="1"/>
    <col min="11529" max="11529" width="5.875" style="3" customWidth="1"/>
    <col min="11530" max="11530" width="35.5" style="3" customWidth="1"/>
    <col min="11531" max="11531" width="44.125" style="3" customWidth="1"/>
    <col min="11532" max="11532" width="11" style="3" customWidth="1"/>
    <col min="11533" max="11533" width="13.875" style="3" customWidth="1"/>
    <col min="11534" max="11534" width="14.25" style="3" customWidth="1"/>
    <col min="11535" max="11535" width="15.625" style="3" customWidth="1"/>
    <col min="11536" max="11536" width="16.875" style="3" customWidth="1"/>
    <col min="11537" max="11537" width="15.625" style="3" customWidth="1"/>
    <col min="11538" max="11776" width="9" style="3"/>
    <col min="11777" max="11777" width="7.125" style="3" customWidth="1"/>
    <col min="11778" max="11778" width="19.75" style="3" bestFit="1" customWidth="1"/>
    <col min="11779" max="11779" width="14.375" style="3" bestFit="1" customWidth="1"/>
    <col min="11780" max="11780" width="13.125" style="3" bestFit="1" customWidth="1"/>
    <col min="11781" max="11781" width="45.875" style="3" customWidth="1"/>
    <col min="11782" max="11782" width="6.125" style="3" customWidth="1"/>
    <col min="11783" max="11784" width="9.875" style="3" bestFit="1" customWidth="1"/>
    <col min="11785" max="11785" width="5.875" style="3" customWidth="1"/>
    <col min="11786" max="11786" width="35.5" style="3" customWidth="1"/>
    <col min="11787" max="11787" width="44.125" style="3" customWidth="1"/>
    <col min="11788" max="11788" width="11" style="3" customWidth="1"/>
    <col min="11789" max="11789" width="13.875" style="3" customWidth="1"/>
    <col min="11790" max="11790" width="14.25" style="3" customWidth="1"/>
    <col min="11791" max="11791" width="15.625" style="3" customWidth="1"/>
    <col min="11792" max="11792" width="16.875" style="3" customWidth="1"/>
    <col min="11793" max="11793" width="15.625" style="3" customWidth="1"/>
    <col min="11794" max="12032" width="9" style="3"/>
    <col min="12033" max="12033" width="7.125" style="3" customWidth="1"/>
    <col min="12034" max="12034" width="19.75" style="3" bestFit="1" customWidth="1"/>
    <col min="12035" max="12035" width="14.375" style="3" bestFit="1" customWidth="1"/>
    <col min="12036" max="12036" width="13.125" style="3" bestFit="1" customWidth="1"/>
    <col min="12037" max="12037" width="45.875" style="3" customWidth="1"/>
    <col min="12038" max="12038" width="6.125" style="3" customWidth="1"/>
    <col min="12039" max="12040" width="9.875" style="3" bestFit="1" customWidth="1"/>
    <col min="12041" max="12041" width="5.875" style="3" customWidth="1"/>
    <col min="12042" max="12042" width="35.5" style="3" customWidth="1"/>
    <col min="12043" max="12043" width="44.125" style="3" customWidth="1"/>
    <col min="12044" max="12044" width="11" style="3" customWidth="1"/>
    <col min="12045" max="12045" width="13.875" style="3" customWidth="1"/>
    <col min="12046" max="12046" width="14.25" style="3" customWidth="1"/>
    <col min="12047" max="12047" width="15.625" style="3" customWidth="1"/>
    <col min="12048" max="12048" width="16.875" style="3" customWidth="1"/>
    <col min="12049" max="12049" width="15.625" style="3" customWidth="1"/>
    <col min="12050" max="12288" width="9" style="3"/>
    <col min="12289" max="12289" width="7.125" style="3" customWidth="1"/>
    <col min="12290" max="12290" width="19.75" style="3" bestFit="1" customWidth="1"/>
    <col min="12291" max="12291" width="14.375" style="3" bestFit="1" customWidth="1"/>
    <col min="12292" max="12292" width="13.125" style="3" bestFit="1" customWidth="1"/>
    <col min="12293" max="12293" width="45.875" style="3" customWidth="1"/>
    <col min="12294" max="12294" width="6.125" style="3" customWidth="1"/>
    <col min="12295" max="12296" width="9.875" style="3" bestFit="1" customWidth="1"/>
    <col min="12297" max="12297" width="5.875" style="3" customWidth="1"/>
    <col min="12298" max="12298" width="35.5" style="3" customWidth="1"/>
    <col min="12299" max="12299" width="44.125" style="3" customWidth="1"/>
    <col min="12300" max="12300" width="11" style="3" customWidth="1"/>
    <col min="12301" max="12301" width="13.875" style="3" customWidth="1"/>
    <col min="12302" max="12302" width="14.25" style="3" customWidth="1"/>
    <col min="12303" max="12303" width="15.625" style="3" customWidth="1"/>
    <col min="12304" max="12304" width="16.875" style="3" customWidth="1"/>
    <col min="12305" max="12305" width="15.625" style="3" customWidth="1"/>
    <col min="12306" max="12544" width="9" style="3"/>
    <col min="12545" max="12545" width="7.125" style="3" customWidth="1"/>
    <col min="12546" max="12546" width="19.75" style="3" bestFit="1" customWidth="1"/>
    <col min="12547" max="12547" width="14.375" style="3" bestFit="1" customWidth="1"/>
    <col min="12548" max="12548" width="13.125" style="3" bestFit="1" customWidth="1"/>
    <col min="12549" max="12549" width="45.875" style="3" customWidth="1"/>
    <col min="12550" max="12550" width="6.125" style="3" customWidth="1"/>
    <col min="12551" max="12552" width="9.875" style="3" bestFit="1" customWidth="1"/>
    <col min="12553" max="12553" width="5.875" style="3" customWidth="1"/>
    <col min="12554" max="12554" width="35.5" style="3" customWidth="1"/>
    <col min="12555" max="12555" width="44.125" style="3" customWidth="1"/>
    <col min="12556" max="12556" width="11" style="3" customWidth="1"/>
    <col min="12557" max="12557" width="13.875" style="3" customWidth="1"/>
    <col min="12558" max="12558" width="14.25" style="3" customWidth="1"/>
    <col min="12559" max="12559" width="15.625" style="3" customWidth="1"/>
    <col min="12560" max="12560" width="16.875" style="3" customWidth="1"/>
    <col min="12561" max="12561" width="15.625" style="3" customWidth="1"/>
    <col min="12562" max="12800" width="9" style="3"/>
    <col min="12801" max="12801" width="7.125" style="3" customWidth="1"/>
    <col min="12802" max="12802" width="19.75" style="3" bestFit="1" customWidth="1"/>
    <col min="12803" max="12803" width="14.375" style="3" bestFit="1" customWidth="1"/>
    <col min="12804" max="12804" width="13.125" style="3" bestFit="1" customWidth="1"/>
    <col min="12805" max="12805" width="45.875" style="3" customWidth="1"/>
    <col min="12806" max="12806" width="6.125" style="3" customWidth="1"/>
    <col min="12807" max="12808" width="9.875" style="3" bestFit="1" customWidth="1"/>
    <col min="12809" max="12809" width="5.875" style="3" customWidth="1"/>
    <col min="12810" max="12810" width="35.5" style="3" customWidth="1"/>
    <col min="12811" max="12811" width="44.125" style="3" customWidth="1"/>
    <col min="12812" max="12812" width="11" style="3" customWidth="1"/>
    <col min="12813" max="12813" width="13.875" style="3" customWidth="1"/>
    <col min="12814" max="12814" width="14.25" style="3" customWidth="1"/>
    <col min="12815" max="12815" width="15.625" style="3" customWidth="1"/>
    <col min="12816" max="12816" width="16.875" style="3" customWidth="1"/>
    <col min="12817" max="12817" width="15.625" style="3" customWidth="1"/>
    <col min="12818" max="13056" width="9" style="3"/>
    <col min="13057" max="13057" width="7.125" style="3" customWidth="1"/>
    <col min="13058" max="13058" width="19.75" style="3" bestFit="1" customWidth="1"/>
    <col min="13059" max="13059" width="14.375" style="3" bestFit="1" customWidth="1"/>
    <col min="13060" max="13060" width="13.125" style="3" bestFit="1" customWidth="1"/>
    <col min="13061" max="13061" width="45.875" style="3" customWidth="1"/>
    <col min="13062" max="13062" width="6.125" style="3" customWidth="1"/>
    <col min="13063" max="13064" width="9.875" style="3" bestFit="1" customWidth="1"/>
    <col min="13065" max="13065" width="5.875" style="3" customWidth="1"/>
    <col min="13066" max="13066" width="35.5" style="3" customWidth="1"/>
    <col min="13067" max="13067" width="44.125" style="3" customWidth="1"/>
    <col min="13068" max="13068" width="11" style="3" customWidth="1"/>
    <col min="13069" max="13069" width="13.875" style="3" customWidth="1"/>
    <col min="13070" max="13070" width="14.25" style="3" customWidth="1"/>
    <col min="13071" max="13071" width="15.625" style="3" customWidth="1"/>
    <col min="13072" max="13072" width="16.875" style="3" customWidth="1"/>
    <col min="13073" max="13073" width="15.625" style="3" customWidth="1"/>
    <col min="13074" max="13312" width="9" style="3"/>
    <col min="13313" max="13313" width="7.125" style="3" customWidth="1"/>
    <col min="13314" max="13314" width="19.75" style="3" bestFit="1" customWidth="1"/>
    <col min="13315" max="13315" width="14.375" style="3" bestFit="1" customWidth="1"/>
    <col min="13316" max="13316" width="13.125" style="3" bestFit="1" customWidth="1"/>
    <col min="13317" max="13317" width="45.875" style="3" customWidth="1"/>
    <col min="13318" max="13318" width="6.125" style="3" customWidth="1"/>
    <col min="13319" max="13320" width="9.875" style="3" bestFit="1" customWidth="1"/>
    <col min="13321" max="13321" width="5.875" style="3" customWidth="1"/>
    <col min="13322" max="13322" width="35.5" style="3" customWidth="1"/>
    <col min="13323" max="13323" width="44.125" style="3" customWidth="1"/>
    <col min="13324" max="13324" width="11" style="3" customWidth="1"/>
    <col min="13325" max="13325" width="13.875" style="3" customWidth="1"/>
    <col min="13326" max="13326" width="14.25" style="3" customWidth="1"/>
    <col min="13327" max="13327" width="15.625" style="3" customWidth="1"/>
    <col min="13328" max="13328" width="16.875" style="3" customWidth="1"/>
    <col min="13329" max="13329" width="15.625" style="3" customWidth="1"/>
    <col min="13330" max="13568" width="9" style="3"/>
    <col min="13569" max="13569" width="7.125" style="3" customWidth="1"/>
    <col min="13570" max="13570" width="19.75" style="3" bestFit="1" customWidth="1"/>
    <col min="13571" max="13571" width="14.375" style="3" bestFit="1" customWidth="1"/>
    <col min="13572" max="13572" width="13.125" style="3" bestFit="1" customWidth="1"/>
    <col min="13573" max="13573" width="45.875" style="3" customWidth="1"/>
    <col min="13574" max="13574" width="6.125" style="3" customWidth="1"/>
    <col min="13575" max="13576" width="9.875" style="3" bestFit="1" customWidth="1"/>
    <col min="13577" max="13577" width="5.875" style="3" customWidth="1"/>
    <col min="13578" max="13578" width="35.5" style="3" customWidth="1"/>
    <col min="13579" max="13579" width="44.125" style="3" customWidth="1"/>
    <col min="13580" max="13580" width="11" style="3" customWidth="1"/>
    <col min="13581" max="13581" width="13.875" style="3" customWidth="1"/>
    <col min="13582" max="13582" width="14.25" style="3" customWidth="1"/>
    <col min="13583" max="13583" width="15.625" style="3" customWidth="1"/>
    <col min="13584" max="13584" width="16.875" style="3" customWidth="1"/>
    <col min="13585" max="13585" width="15.625" style="3" customWidth="1"/>
    <col min="13586" max="13824" width="9" style="3"/>
    <col min="13825" max="13825" width="7.125" style="3" customWidth="1"/>
    <col min="13826" max="13826" width="19.75" style="3" bestFit="1" customWidth="1"/>
    <col min="13827" max="13827" width="14.375" style="3" bestFit="1" customWidth="1"/>
    <col min="13828" max="13828" width="13.125" style="3" bestFit="1" customWidth="1"/>
    <col min="13829" max="13829" width="45.875" style="3" customWidth="1"/>
    <col min="13830" max="13830" width="6.125" style="3" customWidth="1"/>
    <col min="13831" max="13832" width="9.875" style="3" bestFit="1" customWidth="1"/>
    <col min="13833" max="13833" width="5.875" style="3" customWidth="1"/>
    <col min="13834" max="13834" width="35.5" style="3" customWidth="1"/>
    <col min="13835" max="13835" width="44.125" style="3" customWidth="1"/>
    <col min="13836" max="13836" width="11" style="3" customWidth="1"/>
    <col min="13837" max="13837" width="13.875" style="3" customWidth="1"/>
    <col min="13838" max="13838" width="14.25" style="3" customWidth="1"/>
    <col min="13839" max="13839" width="15.625" style="3" customWidth="1"/>
    <col min="13840" max="13840" width="16.875" style="3" customWidth="1"/>
    <col min="13841" max="13841" width="15.625" style="3" customWidth="1"/>
    <col min="13842" max="14080" width="9" style="3"/>
    <col min="14081" max="14081" width="7.125" style="3" customWidth="1"/>
    <col min="14082" max="14082" width="19.75" style="3" bestFit="1" customWidth="1"/>
    <col min="14083" max="14083" width="14.375" style="3" bestFit="1" customWidth="1"/>
    <col min="14084" max="14084" width="13.125" style="3" bestFit="1" customWidth="1"/>
    <col min="14085" max="14085" width="45.875" style="3" customWidth="1"/>
    <col min="14086" max="14086" width="6.125" style="3" customWidth="1"/>
    <col min="14087" max="14088" width="9.875" style="3" bestFit="1" customWidth="1"/>
    <col min="14089" max="14089" width="5.875" style="3" customWidth="1"/>
    <col min="14090" max="14090" width="35.5" style="3" customWidth="1"/>
    <col min="14091" max="14091" width="44.125" style="3" customWidth="1"/>
    <col min="14092" max="14092" width="11" style="3" customWidth="1"/>
    <col min="14093" max="14093" width="13.875" style="3" customWidth="1"/>
    <col min="14094" max="14094" width="14.25" style="3" customWidth="1"/>
    <col min="14095" max="14095" width="15.625" style="3" customWidth="1"/>
    <col min="14096" max="14096" width="16.875" style="3" customWidth="1"/>
    <col min="14097" max="14097" width="15.625" style="3" customWidth="1"/>
    <col min="14098" max="14336" width="9" style="3"/>
    <col min="14337" max="14337" width="7.125" style="3" customWidth="1"/>
    <col min="14338" max="14338" width="19.75" style="3" bestFit="1" customWidth="1"/>
    <col min="14339" max="14339" width="14.375" style="3" bestFit="1" customWidth="1"/>
    <col min="14340" max="14340" width="13.125" style="3" bestFit="1" customWidth="1"/>
    <col min="14341" max="14341" width="45.875" style="3" customWidth="1"/>
    <col min="14342" max="14342" width="6.125" style="3" customWidth="1"/>
    <col min="14343" max="14344" width="9.875" style="3" bestFit="1" customWidth="1"/>
    <col min="14345" max="14345" width="5.875" style="3" customWidth="1"/>
    <col min="14346" max="14346" width="35.5" style="3" customWidth="1"/>
    <col min="14347" max="14347" width="44.125" style="3" customWidth="1"/>
    <col min="14348" max="14348" width="11" style="3" customWidth="1"/>
    <col min="14349" max="14349" width="13.875" style="3" customWidth="1"/>
    <col min="14350" max="14350" width="14.25" style="3" customWidth="1"/>
    <col min="14351" max="14351" width="15.625" style="3" customWidth="1"/>
    <col min="14352" max="14352" width="16.875" style="3" customWidth="1"/>
    <col min="14353" max="14353" width="15.625" style="3" customWidth="1"/>
    <col min="14354" max="14592" width="9" style="3"/>
    <col min="14593" max="14593" width="7.125" style="3" customWidth="1"/>
    <col min="14594" max="14594" width="19.75" style="3" bestFit="1" customWidth="1"/>
    <col min="14595" max="14595" width="14.375" style="3" bestFit="1" customWidth="1"/>
    <col min="14596" max="14596" width="13.125" style="3" bestFit="1" customWidth="1"/>
    <col min="14597" max="14597" width="45.875" style="3" customWidth="1"/>
    <col min="14598" max="14598" width="6.125" style="3" customWidth="1"/>
    <col min="14599" max="14600" width="9.875" style="3" bestFit="1" customWidth="1"/>
    <col min="14601" max="14601" width="5.875" style="3" customWidth="1"/>
    <col min="14602" max="14602" width="35.5" style="3" customWidth="1"/>
    <col min="14603" max="14603" width="44.125" style="3" customWidth="1"/>
    <col min="14604" max="14604" width="11" style="3" customWidth="1"/>
    <col min="14605" max="14605" width="13.875" style="3" customWidth="1"/>
    <col min="14606" max="14606" width="14.25" style="3" customWidth="1"/>
    <col min="14607" max="14607" width="15.625" style="3" customWidth="1"/>
    <col min="14608" max="14608" width="16.875" style="3" customWidth="1"/>
    <col min="14609" max="14609" width="15.625" style="3" customWidth="1"/>
    <col min="14610" max="14848" width="9" style="3"/>
    <col min="14849" max="14849" width="7.125" style="3" customWidth="1"/>
    <col min="14850" max="14850" width="19.75" style="3" bestFit="1" customWidth="1"/>
    <col min="14851" max="14851" width="14.375" style="3" bestFit="1" customWidth="1"/>
    <col min="14852" max="14852" width="13.125" style="3" bestFit="1" customWidth="1"/>
    <col min="14853" max="14853" width="45.875" style="3" customWidth="1"/>
    <col min="14854" max="14854" width="6.125" style="3" customWidth="1"/>
    <col min="14855" max="14856" width="9.875" style="3" bestFit="1" customWidth="1"/>
    <col min="14857" max="14857" width="5.875" style="3" customWidth="1"/>
    <col min="14858" max="14858" width="35.5" style="3" customWidth="1"/>
    <col min="14859" max="14859" width="44.125" style="3" customWidth="1"/>
    <col min="14860" max="14860" width="11" style="3" customWidth="1"/>
    <col min="14861" max="14861" width="13.875" style="3" customWidth="1"/>
    <col min="14862" max="14862" width="14.25" style="3" customWidth="1"/>
    <col min="14863" max="14863" width="15.625" style="3" customWidth="1"/>
    <col min="14864" max="14864" width="16.875" style="3" customWidth="1"/>
    <col min="14865" max="14865" width="15.625" style="3" customWidth="1"/>
    <col min="14866" max="15104" width="9" style="3"/>
    <col min="15105" max="15105" width="7.125" style="3" customWidth="1"/>
    <col min="15106" max="15106" width="19.75" style="3" bestFit="1" customWidth="1"/>
    <col min="15107" max="15107" width="14.375" style="3" bestFit="1" customWidth="1"/>
    <col min="15108" max="15108" width="13.125" style="3" bestFit="1" customWidth="1"/>
    <col min="15109" max="15109" width="45.875" style="3" customWidth="1"/>
    <col min="15110" max="15110" width="6.125" style="3" customWidth="1"/>
    <col min="15111" max="15112" width="9.875" style="3" bestFit="1" customWidth="1"/>
    <col min="15113" max="15113" width="5.875" style="3" customWidth="1"/>
    <col min="15114" max="15114" width="35.5" style="3" customWidth="1"/>
    <col min="15115" max="15115" width="44.125" style="3" customWidth="1"/>
    <col min="15116" max="15116" width="11" style="3" customWidth="1"/>
    <col min="15117" max="15117" width="13.875" style="3" customWidth="1"/>
    <col min="15118" max="15118" width="14.25" style="3" customWidth="1"/>
    <col min="15119" max="15119" width="15.625" style="3" customWidth="1"/>
    <col min="15120" max="15120" width="16.875" style="3" customWidth="1"/>
    <col min="15121" max="15121" width="15.625" style="3" customWidth="1"/>
    <col min="15122" max="15360" width="9" style="3"/>
    <col min="15361" max="15361" width="7.125" style="3" customWidth="1"/>
    <col min="15362" max="15362" width="19.75" style="3" bestFit="1" customWidth="1"/>
    <col min="15363" max="15363" width="14.375" style="3" bestFit="1" customWidth="1"/>
    <col min="15364" max="15364" width="13.125" style="3" bestFit="1" customWidth="1"/>
    <col min="15365" max="15365" width="45.875" style="3" customWidth="1"/>
    <col min="15366" max="15366" width="6.125" style="3" customWidth="1"/>
    <col min="15367" max="15368" width="9.875" style="3" bestFit="1" customWidth="1"/>
    <col min="15369" max="15369" width="5.875" style="3" customWidth="1"/>
    <col min="15370" max="15370" width="35.5" style="3" customWidth="1"/>
    <col min="15371" max="15371" width="44.125" style="3" customWidth="1"/>
    <col min="15372" max="15372" width="11" style="3" customWidth="1"/>
    <col min="15373" max="15373" width="13.875" style="3" customWidth="1"/>
    <col min="15374" max="15374" width="14.25" style="3" customWidth="1"/>
    <col min="15375" max="15375" width="15.625" style="3" customWidth="1"/>
    <col min="15376" max="15376" width="16.875" style="3" customWidth="1"/>
    <col min="15377" max="15377" width="15.625" style="3" customWidth="1"/>
    <col min="15378" max="15616" width="9" style="3"/>
    <col min="15617" max="15617" width="7.125" style="3" customWidth="1"/>
    <col min="15618" max="15618" width="19.75" style="3" bestFit="1" customWidth="1"/>
    <col min="15619" max="15619" width="14.375" style="3" bestFit="1" customWidth="1"/>
    <col min="15620" max="15620" width="13.125" style="3" bestFit="1" customWidth="1"/>
    <col min="15621" max="15621" width="45.875" style="3" customWidth="1"/>
    <col min="15622" max="15622" width="6.125" style="3" customWidth="1"/>
    <col min="15623" max="15624" width="9.875" style="3" bestFit="1" customWidth="1"/>
    <col min="15625" max="15625" width="5.875" style="3" customWidth="1"/>
    <col min="15626" max="15626" width="35.5" style="3" customWidth="1"/>
    <col min="15627" max="15627" width="44.125" style="3" customWidth="1"/>
    <col min="15628" max="15628" width="11" style="3" customWidth="1"/>
    <col min="15629" max="15629" width="13.875" style="3" customWidth="1"/>
    <col min="15630" max="15630" width="14.25" style="3" customWidth="1"/>
    <col min="15631" max="15631" width="15.625" style="3" customWidth="1"/>
    <col min="15632" max="15632" width="16.875" style="3" customWidth="1"/>
    <col min="15633" max="15633" width="15.625" style="3" customWidth="1"/>
    <col min="15634" max="15872" width="9" style="3"/>
    <col min="15873" max="15873" width="7.125" style="3" customWidth="1"/>
    <col min="15874" max="15874" width="19.75" style="3" bestFit="1" customWidth="1"/>
    <col min="15875" max="15875" width="14.375" style="3" bestFit="1" customWidth="1"/>
    <col min="15876" max="15876" width="13.125" style="3" bestFit="1" customWidth="1"/>
    <col min="15877" max="15877" width="45.875" style="3" customWidth="1"/>
    <col min="15878" max="15878" width="6.125" style="3" customWidth="1"/>
    <col min="15879" max="15880" width="9.875" style="3" bestFit="1" customWidth="1"/>
    <col min="15881" max="15881" width="5.875" style="3" customWidth="1"/>
    <col min="15882" max="15882" width="35.5" style="3" customWidth="1"/>
    <col min="15883" max="15883" width="44.125" style="3" customWidth="1"/>
    <col min="15884" max="15884" width="11" style="3" customWidth="1"/>
    <col min="15885" max="15885" width="13.875" style="3" customWidth="1"/>
    <col min="15886" max="15886" width="14.25" style="3" customWidth="1"/>
    <col min="15887" max="15887" width="15.625" style="3" customWidth="1"/>
    <col min="15888" max="15888" width="16.875" style="3" customWidth="1"/>
    <col min="15889" max="15889" width="15.625" style="3" customWidth="1"/>
    <col min="15890" max="16128" width="9" style="3"/>
    <col min="16129" max="16129" width="7.125" style="3" customWidth="1"/>
    <col min="16130" max="16130" width="19.75" style="3" bestFit="1" customWidth="1"/>
    <col min="16131" max="16131" width="14.375" style="3" bestFit="1" customWidth="1"/>
    <col min="16132" max="16132" width="13.125" style="3" bestFit="1" customWidth="1"/>
    <col min="16133" max="16133" width="45.875" style="3" customWidth="1"/>
    <col min="16134" max="16134" width="6.125" style="3" customWidth="1"/>
    <col min="16135" max="16136" width="9.875" style="3" bestFit="1" customWidth="1"/>
    <col min="16137" max="16137" width="5.875" style="3" customWidth="1"/>
    <col min="16138" max="16138" width="35.5" style="3" customWidth="1"/>
    <col min="16139" max="16139" width="44.125" style="3" customWidth="1"/>
    <col min="16140" max="16140" width="11" style="3" customWidth="1"/>
    <col min="16141" max="16141" width="13.875" style="3" customWidth="1"/>
    <col min="16142" max="16142" width="14.25" style="3" customWidth="1"/>
    <col min="16143" max="16143" width="15.625" style="3" customWidth="1"/>
    <col min="16144" max="16144" width="16.875" style="3" customWidth="1"/>
    <col min="16145" max="16145" width="15.625" style="3" customWidth="1"/>
    <col min="16146" max="16384" width="9" style="3"/>
  </cols>
  <sheetData>
    <row r="2" spans="1:17" ht="20.100000000000001" customHeight="1">
      <c r="B2" s="1" t="s">
        <v>0</v>
      </c>
      <c r="C2" s="1"/>
      <c r="D2" s="1"/>
      <c r="E2" s="2" t="s">
        <v>8097</v>
      </c>
      <c r="G2" s="4" t="s">
        <v>2</v>
      </c>
      <c r="H2" s="5"/>
      <c r="I2" s="6"/>
      <c r="J2" s="125">
        <f>SUM(H:H)</f>
        <v>120806</v>
      </c>
    </row>
    <row r="3" spans="1:17" ht="20.100000000000001" customHeight="1">
      <c r="B3" s="1" t="s">
        <v>3</v>
      </c>
      <c r="C3" s="1"/>
      <c r="D3" s="1"/>
      <c r="E3" s="14"/>
    </row>
    <row r="4" spans="1:17" ht="20.100000000000001" customHeight="1">
      <c r="B4" s="1" t="s">
        <v>5</v>
      </c>
      <c r="C4" s="1"/>
      <c r="D4" s="1"/>
      <c r="E4" s="14"/>
      <c r="G4" s="2362" t="s">
        <v>8098</v>
      </c>
      <c r="H4" s="2363"/>
      <c r="I4" s="2363"/>
      <c r="J4" s="2363"/>
      <c r="K4" s="2364"/>
    </row>
    <row r="5" spans="1:17" ht="20.100000000000001" customHeight="1">
      <c r="B5" s="1" t="s">
        <v>6</v>
      </c>
      <c r="C5" s="1"/>
      <c r="D5" s="1"/>
      <c r="E5" s="15"/>
      <c r="G5" s="2363"/>
      <c r="H5" s="2363"/>
      <c r="I5" s="2363"/>
      <c r="J5" s="2363"/>
      <c r="K5" s="2364"/>
    </row>
    <row r="6" spans="1:17" ht="20.100000000000001" customHeight="1">
      <c r="B6" s="1" t="s">
        <v>8</v>
      </c>
      <c r="C6" s="1"/>
      <c r="D6" s="1"/>
      <c r="E6" s="15"/>
      <c r="G6" s="2363"/>
      <c r="H6" s="2363"/>
      <c r="I6" s="2363"/>
      <c r="J6" s="2363"/>
      <c r="K6" s="128"/>
    </row>
    <row r="7" spans="1:17" ht="20.100000000000001" customHeight="1">
      <c r="B7" s="129"/>
      <c r="C7" s="129"/>
      <c r="D7" s="129"/>
      <c r="E7" s="130"/>
      <c r="J7" s="127"/>
      <c r="K7" s="128"/>
      <c r="L7" s="131"/>
    </row>
    <row r="9" spans="1:17" s="9" customFormat="1" ht="19.7" customHeight="1">
      <c r="A9" s="17"/>
      <c r="B9" s="16" t="s">
        <v>9</v>
      </c>
      <c r="C9" s="16" t="s">
        <v>10</v>
      </c>
      <c r="D9" s="16" t="s">
        <v>11</v>
      </c>
      <c r="E9" s="17" t="s">
        <v>12</v>
      </c>
      <c r="F9" s="17" t="s">
        <v>13</v>
      </c>
      <c r="G9" s="17" t="s">
        <v>14</v>
      </c>
      <c r="H9" s="18" t="s">
        <v>15</v>
      </c>
      <c r="I9" s="18" t="s">
        <v>16</v>
      </c>
      <c r="J9" s="17" t="s">
        <v>17</v>
      </c>
      <c r="K9" s="17" t="s">
        <v>18</v>
      </c>
      <c r="L9" s="17" t="s">
        <v>19</v>
      </c>
      <c r="M9" s="19" t="s">
        <v>20</v>
      </c>
      <c r="N9" s="16" t="s">
        <v>21</v>
      </c>
      <c r="O9" s="17" t="s">
        <v>22</v>
      </c>
      <c r="P9" s="19" t="s">
        <v>23</v>
      </c>
      <c r="Q9" s="21" t="s">
        <v>24</v>
      </c>
    </row>
    <row r="10" spans="1:17" s="9" customFormat="1" ht="19.7" customHeight="1">
      <c r="A10" s="17"/>
      <c r="B10" s="632" t="s">
        <v>8099</v>
      </c>
      <c r="C10" s="633"/>
      <c r="D10" s="633"/>
      <c r="E10" s="634"/>
      <c r="F10" s="17"/>
      <c r="G10" s="278"/>
      <c r="H10" s="53"/>
      <c r="I10" s="286"/>
      <c r="J10" s="54"/>
      <c r="K10" s="54"/>
      <c r="L10" s="16"/>
      <c r="M10" s="19"/>
      <c r="N10" s="16"/>
      <c r="O10" s="56"/>
      <c r="P10" s="56"/>
      <c r="Q10" s="21"/>
    </row>
    <row r="11" spans="1:17" s="9" customFormat="1" ht="19.7" customHeight="1">
      <c r="A11" s="17"/>
      <c r="B11" s="16"/>
      <c r="C11" s="16" t="s">
        <v>178</v>
      </c>
      <c r="D11" s="16" t="s">
        <v>178</v>
      </c>
      <c r="E11" s="145" t="s">
        <v>8100</v>
      </c>
      <c r="F11" s="17">
        <v>1</v>
      </c>
      <c r="G11" s="52">
        <v>2830</v>
      </c>
      <c r="H11" s="278">
        <f t="shared" ref="H11:H35" si="0">F11*G11</f>
        <v>2830</v>
      </c>
      <c r="I11" s="18"/>
      <c r="J11" s="54" t="s">
        <v>8101</v>
      </c>
      <c r="K11" s="165" t="s">
        <v>8102</v>
      </c>
      <c r="L11" s="16"/>
      <c r="M11" s="19">
        <v>44583</v>
      </c>
      <c r="N11" s="16" t="s">
        <v>648</v>
      </c>
      <c r="O11" s="56">
        <v>44594</v>
      </c>
      <c r="P11" s="56"/>
      <c r="Q11" s="21">
        <v>44594</v>
      </c>
    </row>
    <row r="12" spans="1:17" s="75" customFormat="1" ht="19.7" customHeight="1">
      <c r="A12" s="93"/>
      <c r="B12" s="620"/>
      <c r="C12" s="2365" t="s">
        <v>1923</v>
      </c>
      <c r="D12" s="2365" t="s">
        <v>1923</v>
      </c>
      <c r="E12" s="92" t="s">
        <v>1058</v>
      </c>
      <c r="F12" s="2366">
        <v>1</v>
      </c>
      <c r="G12" s="2367">
        <v>13200</v>
      </c>
      <c r="H12" s="2368">
        <f t="shared" si="0"/>
        <v>13200</v>
      </c>
      <c r="I12" s="90"/>
      <c r="J12" s="1087" t="s">
        <v>1059</v>
      </c>
      <c r="K12" s="91"/>
      <c r="L12" s="73"/>
      <c r="M12" s="20"/>
      <c r="N12" s="20">
        <v>44582</v>
      </c>
      <c r="O12" s="57">
        <v>44599</v>
      </c>
      <c r="P12" s="57" t="s">
        <v>8103</v>
      </c>
      <c r="Q12" s="74">
        <v>44606</v>
      </c>
    </row>
    <row r="13" spans="1:17" s="75" customFormat="1" ht="19.7" customHeight="1">
      <c r="A13" s="93"/>
      <c r="B13" s="2369"/>
      <c r="C13" s="2365" t="s">
        <v>1923</v>
      </c>
      <c r="D13" s="2365" t="s">
        <v>1923</v>
      </c>
      <c r="E13" s="92" t="s">
        <v>2485</v>
      </c>
      <c r="F13" s="2366">
        <v>1</v>
      </c>
      <c r="G13" s="2367">
        <v>9150</v>
      </c>
      <c r="H13" s="2368">
        <f t="shared" si="0"/>
        <v>9150</v>
      </c>
      <c r="I13" s="2370"/>
      <c r="J13" s="1087" t="s">
        <v>1061</v>
      </c>
      <c r="K13" s="91"/>
      <c r="L13" s="73"/>
      <c r="M13" s="20"/>
      <c r="N13" s="20">
        <v>44582</v>
      </c>
      <c r="O13" s="57">
        <v>44599</v>
      </c>
      <c r="P13" s="57" t="s">
        <v>8103</v>
      </c>
      <c r="Q13" s="74">
        <v>44606</v>
      </c>
    </row>
    <row r="14" spans="1:17" s="75" customFormat="1" ht="19.7" customHeight="1">
      <c r="A14" s="93"/>
      <c r="B14" s="2369"/>
      <c r="C14" s="2365" t="s">
        <v>1923</v>
      </c>
      <c r="D14" s="2365" t="s">
        <v>1923</v>
      </c>
      <c r="E14" s="92" t="s">
        <v>1062</v>
      </c>
      <c r="F14" s="2366">
        <v>1</v>
      </c>
      <c r="G14" s="2367">
        <v>7500</v>
      </c>
      <c r="H14" s="2368">
        <f t="shared" si="0"/>
        <v>7500</v>
      </c>
      <c r="I14" s="2370"/>
      <c r="J14" s="1087" t="s">
        <v>1063</v>
      </c>
      <c r="K14" s="91"/>
      <c r="L14" s="73"/>
      <c r="M14" s="20"/>
      <c r="N14" s="20">
        <v>44582</v>
      </c>
      <c r="O14" s="57">
        <v>44599</v>
      </c>
      <c r="P14" s="57" t="s">
        <v>8103</v>
      </c>
      <c r="Q14" s="74">
        <v>44606</v>
      </c>
    </row>
    <row r="15" spans="1:17" s="75" customFormat="1" ht="19.7" customHeight="1">
      <c r="A15" s="93"/>
      <c r="B15" s="2369"/>
      <c r="C15" s="2365" t="s">
        <v>1923</v>
      </c>
      <c r="D15" s="2365" t="s">
        <v>1923</v>
      </c>
      <c r="E15" s="92" t="s">
        <v>4810</v>
      </c>
      <c r="F15" s="2366">
        <v>1</v>
      </c>
      <c r="G15" s="2367">
        <v>5250</v>
      </c>
      <c r="H15" s="2368">
        <f t="shared" si="0"/>
        <v>5250</v>
      </c>
      <c r="I15" s="2370"/>
      <c r="J15" s="1087" t="s">
        <v>1065</v>
      </c>
      <c r="K15" s="91"/>
      <c r="L15" s="73"/>
      <c r="M15" s="20"/>
      <c r="N15" s="20">
        <v>44582</v>
      </c>
      <c r="O15" s="57">
        <v>44599</v>
      </c>
      <c r="P15" s="57" t="s">
        <v>8103</v>
      </c>
      <c r="Q15" s="74">
        <v>44606</v>
      </c>
    </row>
    <row r="16" spans="1:17" s="75" customFormat="1" ht="19.7" customHeight="1">
      <c r="A16" s="93"/>
      <c r="B16" s="2369"/>
      <c r="C16" s="2365" t="s">
        <v>1923</v>
      </c>
      <c r="D16" s="2365" t="s">
        <v>1923</v>
      </c>
      <c r="E16" s="2371" t="s">
        <v>8104</v>
      </c>
      <c r="F16" s="93">
        <v>1</v>
      </c>
      <c r="G16" s="156">
        <v>15200</v>
      </c>
      <c r="H16" s="68">
        <f t="shared" si="0"/>
        <v>15200</v>
      </c>
      <c r="I16" s="2113"/>
      <c r="J16" s="91" t="s">
        <v>1925</v>
      </c>
      <c r="K16" s="2372" t="s">
        <v>8105</v>
      </c>
      <c r="L16" s="73"/>
      <c r="M16" s="20"/>
      <c r="N16" s="20">
        <v>44582</v>
      </c>
      <c r="O16" s="57">
        <v>44599</v>
      </c>
      <c r="P16" s="57" t="s">
        <v>8103</v>
      </c>
      <c r="Q16" s="74">
        <v>44606</v>
      </c>
    </row>
    <row r="17" spans="1:17" s="75" customFormat="1" ht="19.7" customHeight="1">
      <c r="A17" s="93"/>
      <c r="B17" s="621"/>
      <c r="C17" s="2365" t="s">
        <v>1923</v>
      </c>
      <c r="D17" s="2365" t="s">
        <v>1923</v>
      </c>
      <c r="E17" s="2371" t="s">
        <v>8106</v>
      </c>
      <c r="F17" s="93">
        <v>1</v>
      </c>
      <c r="G17" s="156">
        <v>28500</v>
      </c>
      <c r="H17" s="68">
        <f t="shared" si="0"/>
        <v>28500</v>
      </c>
      <c r="I17" s="2113"/>
      <c r="J17" s="91" t="s">
        <v>1929</v>
      </c>
      <c r="K17" s="2372" t="s">
        <v>8105</v>
      </c>
      <c r="L17" s="73"/>
      <c r="M17" s="20"/>
      <c r="N17" s="20">
        <v>44582</v>
      </c>
      <c r="O17" s="57">
        <v>44599</v>
      </c>
      <c r="P17" s="57" t="s">
        <v>8103</v>
      </c>
      <c r="Q17" s="74">
        <v>44606</v>
      </c>
    </row>
    <row r="18" spans="1:17" s="9" customFormat="1" ht="19.7" customHeight="1">
      <c r="A18" s="17"/>
      <c r="B18" s="16"/>
      <c r="C18" s="16" t="s">
        <v>178</v>
      </c>
      <c r="D18" s="16" t="s">
        <v>178</v>
      </c>
      <c r="E18" s="146" t="s">
        <v>1931</v>
      </c>
      <c r="F18" s="383">
        <v>8</v>
      </c>
      <c r="G18" s="278">
        <v>94</v>
      </c>
      <c r="H18" s="278">
        <f t="shared" si="0"/>
        <v>752</v>
      </c>
      <c r="I18" s="464"/>
      <c r="J18" s="510" t="s">
        <v>1932</v>
      </c>
      <c r="K18" s="54" t="s">
        <v>1933</v>
      </c>
      <c r="L18" s="16"/>
      <c r="M18" s="19">
        <v>44583</v>
      </c>
      <c r="N18" s="16" t="s">
        <v>648</v>
      </c>
      <c r="O18" s="56">
        <v>44594</v>
      </c>
      <c r="P18" s="56"/>
      <c r="Q18" s="21">
        <v>44594</v>
      </c>
    </row>
    <row r="19" spans="1:17" s="9" customFormat="1" ht="19.7" customHeight="1">
      <c r="A19" s="17"/>
      <c r="B19" s="16"/>
      <c r="C19" s="17" t="s">
        <v>8107</v>
      </c>
      <c r="D19" s="17" t="s">
        <v>178</v>
      </c>
      <c r="E19" s="617" t="s">
        <v>1079</v>
      </c>
      <c r="F19" s="636">
        <v>10</v>
      </c>
      <c r="G19" s="2373">
        <v>28</v>
      </c>
      <c r="H19" s="2374">
        <f t="shared" si="0"/>
        <v>280</v>
      </c>
      <c r="I19" s="464"/>
      <c r="J19" s="617" t="s">
        <v>1896</v>
      </c>
      <c r="K19" s="324" t="s">
        <v>8108</v>
      </c>
      <c r="L19" s="16"/>
      <c r="M19" s="19">
        <v>44583</v>
      </c>
      <c r="N19" s="16" t="s">
        <v>648</v>
      </c>
      <c r="O19" s="56">
        <v>44594</v>
      </c>
      <c r="P19" s="56"/>
      <c r="Q19" s="21">
        <v>44594</v>
      </c>
    </row>
    <row r="20" spans="1:17" s="9" customFormat="1" ht="19.7" customHeight="1">
      <c r="A20" s="17"/>
      <c r="B20" s="16"/>
      <c r="C20" s="17" t="s">
        <v>178</v>
      </c>
      <c r="D20" s="17" t="s">
        <v>178</v>
      </c>
      <c r="E20" s="146" t="s">
        <v>2636</v>
      </c>
      <c r="F20" s="2110">
        <v>1</v>
      </c>
      <c r="G20" s="278">
        <v>66</v>
      </c>
      <c r="H20" s="277">
        <f t="shared" si="0"/>
        <v>66</v>
      </c>
      <c r="I20" s="464"/>
      <c r="J20" s="510" t="s">
        <v>2637</v>
      </c>
      <c r="K20" s="165"/>
      <c r="L20" s="17"/>
      <c r="M20" s="19">
        <v>44583</v>
      </c>
      <c r="N20" s="16" t="s">
        <v>648</v>
      </c>
      <c r="O20" s="56">
        <v>44594</v>
      </c>
      <c r="P20" s="56"/>
      <c r="Q20" s="21">
        <v>44594</v>
      </c>
    </row>
    <row r="21" spans="1:17" s="9" customFormat="1" ht="19.7" customHeight="1">
      <c r="A21" s="17"/>
      <c r="B21" s="16"/>
      <c r="C21" s="17" t="s">
        <v>178</v>
      </c>
      <c r="D21" s="17" t="s">
        <v>178</v>
      </c>
      <c r="E21" s="146" t="s">
        <v>2638</v>
      </c>
      <c r="F21" s="2375">
        <v>1</v>
      </c>
      <c r="G21" s="278">
        <v>72</v>
      </c>
      <c r="H21" s="277">
        <f t="shared" si="0"/>
        <v>72</v>
      </c>
      <c r="I21" s="18"/>
      <c r="J21" s="510" t="s">
        <v>2637</v>
      </c>
      <c r="K21" s="165"/>
      <c r="L21" s="17"/>
      <c r="M21" s="19">
        <v>44583</v>
      </c>
      <c r="N21" s="16" t="s">
        <v>648</v>
      </c>
      <c r="O21" s="56">
        <v>44594</v>
      </c>
      <c r="P21" s="56"/>
      <c r="Q21" s="21">
        <v>44594</v>
      </c>
    </row>
    <row r="22" spans="1:17" s="9" customFormat="1" ht="19.7" customHeight="1">
      <c r="A22" s="17"/>
      <c r="B22" s="16"/>
      <c r="C22" s="17" t="s">
        <v>178</v>
      </c>
      <c r="D22" s="17" t="s">
        <v>178</v>
      </c>
      <c r="E22" s="146" t="s">
        <v>1084</v>
      </c>
      <c r="F22" s="2375">
        <v>2</v>
      </c>
      <c r="G22" s="278">
        <v>270</v>
      </c>
      <c r="H22" s="278">
        <f t="shared" si="0"/>
        <v>540</v>
      </c>
      <c r="I22" s="278"/>
      <c r="J22" s="510" t="s">
        <v>2634</v>
      </c>
      <c r="K22" s="165"/>
      <c r="L22" s="17"/>
      <c r="M22" s="19">
        <v>44583</v>
      </c>
      <c r="N22" s="16" t="s">
        <v>648</v>
      </c>
      <c r="O22" s="56">
        <v>44594</v>
      </c>
      <c r="P22" s="56"/>
      <c r="Q22" s="21">
        <v>44594</v>
      </c>
    </row>
    <row r="23" spans="1:17" s="9" customFormat="1" ht="19.7" customHeight="1">
      <c r="A23" s="17"/>
      <c r="B23" s="16"/>
      <c r="C23" s="17" t="s">
        <v>178</v>
      </c>
      <c r="D23" s="17" t="s">
        <v>178</v>
      </c>
      <c r="E23" s="146" t="s">
        <v>1086</v>
      </c>
      <c r="F23" s="2375">
        <v>1</v>
      </c>
      <c r="G23" s="278">
        <v>130</v>
      </c>
      <c r="H23" s="278">
        <f t="shared" si="0"/>
        <v>130</v>
      </c>
      <c r="I23" s="278"/>
      <c r="J23" s="510" t="s">
        <v>8109</v>
      </c>
      <c r="K23" s="165"/>
      <c r="L23" s="17"/>
      <c r="M23" s="19">
        <v>44583</v>
      </c>
      <c r="N23" s="16" t="s">
        <v>648</v>
      </c>
      <c r="O23" s="56">
        <v>44594</v>
      </c>
      <c r="P23" s="56"/>
      <c r="Q23" s="21">
        <v>44594</v>
      </c>
    </row>
    <row r="24" spans="1:17" s="9" customFormat="1" ht="19.7" customHeight="1">
      <c r="A24" s="17"/>
      <c r="B24" s="16"/>
      <c r="C24" s="17" t="s">
        <v>178</v>
      </c>
      <c r="D24" s="17" t="s">
        <v>178</v>
      </c>
      <c r="E24" s="146" t="s">
        <v>1088</v>
      </c>
      <c r="F24" s="2375">
        <v>1</v>
      </c>
      <c r="G24" s="637">
        <v>280</v>
      </c>
      <c r="H24" s="278">
        <f t="shared" si="0"/>
        <v>280</v>
      </c>
      <c r="I24" s="278"/>
      <c r="J24" s="1075" t="s">
        <v>2635</v>
      </c>
      <c r="K24" s="165"/>
      <c r="L24" s="17"/>
      <c r="M24" s="19">
        <v>44583</v>
      </c>
      <c r="N24" s="16" t="s">
        <v>648</v>
      </c>
      <c r="O24" s="56">
        <v>44594</v>
      </c>
      <c r="P24" s="56"/>
      <c r="Q24" s="21">
        <v>44594</v>
      </c>
    </row>
    <row r="25" spans="1:17" s="9" customFormat="1" ht="19.7" customHeight="1">
      <c r="A25" s="17"/>
      <c r="B25" s="16"/>
      <c r="C25" s="17" t="s">
        <v>178</v>
      </c>
      <c r="D25" s="17" t="s">
        <v>178</v>
      </c>
      <c r="E25" s="146" t="s">
        <v>1075</v>
      </c>
      <c r="F25" s="2110">
        <v>1</v>
      </c>
      <c r="G25" s="278">
        <v>460</v>
      </c>
      <c r="H25" s="278">
        <f t="shared" si="0"/>
        <v>460</v>
      </c>
      <c r="I25" s="278"/>
      <c r="J25" s="510" t="s">
        <v>1935</v>
      </c>
      <c r="K25" s="165"/>
      <c r="L25" s="17"/>
      <c r="M25" s="19">
        <v>44583</v>
      </c>
      <c r="N25" s="16" t="s">
        <v>648</v>
      </c>
      <c r="O25" s="56">
        <v>44594</v>
      </c>
      <c r="P25" s="56"/>
      <c r="Q25" s="21">
        <v>44594</v>
      </c>
    </row>
    <row r="26" spans="1:17" s="9" customFormat="1" ht="19.7" customHeight="1">
      <c r="A26" s="17"/>
      <c r="B26" s="16"/>
      <c r="C26" s="17" t="s">
        <v>178</v>
      </c>
      <c r="D26" s="17" t="s">
        <v>178</v>
      </c>
      <c r="E26" s="146" t="s">
        <v>1096</v>
      </c>
      <c r="F26" s="183">
        <v>2</v>
      </c>
      <c r="G26" s="278">
        <v>230</v>
      </c>
      <c r="H26" s="278">
        <f t="shared" si="0"/>
        <v>460</v>
      </c>
      <c r="I26" s="520"/>
      <c r="J26" s="54" t="s">
        <v>8110</v>
      </c>
      <c r="K26" s="165" t="s">
        <v>8102</v>
      </c>
      <c r="L26" s="17"/>
      <c r="M26" s="19">
        <v>44583</v>
      </c>
      <c r="N26" s="16" t="s">
        <v>648</v>
      </c>
      <c r="O26" s="56">
        <v>44594</v>
      </c>
      <c r="P26" s="56"/>
      <c r="Q26" s="21">
        <v>44594</v>
      </c>
    </row>
    <row r="27" spans="1:17" s="9" customFormat="1" ht="19.7" customHeight="1">
      <c r="A27" s="17"/>
      <c r="B27" s="16"/>
      <c r="C27" s="17" t="s">
        <v>178</v>
      </c>
      <c r="D27" s="17" t="s">
        <v>178</v>
      </c>
      <c r="E27" s="146" t="s">
        <v>1094</v>
      </c>
      <c r="F27" s="183">
        <v>2</v>
      </c>
      <c r="G27" s="278">
        <v>990</v>
      </c>
      <c r="H27" s="278">
        <f t="shared" si="0"/>
        <v>1980</v>
      </c>
      <c r="I27" s="520"/>
      <c r="J27" s="54" t="s">
        <v>1095</v>
      </c>
      <c r="K27" s="165" t="s">
        <v>8111</v>
      </c>
      <c r="L27" s="17"/>
      <c r="M27" s="19">
        <v>44583</v>
      </c>
      <c r="N27" s="16" t="s">
        <v>648</v>
      </c>
      <c r="O27" s="56">
        <v>44594</v>
      </c>
      <c r="P27" s="56"/>
      <c r="Q27" s="21">
        <v>44594</v>
      </c>
    </row>
    <row r="28" spans="1:17" s="9" customFormat="1" ht="19.7" customHeight="1">
      <c r="A28" s="17"/>
      <c r="B28" s="16"/>
      <c r="C28" s="17" t="s">
        <v>178</v>
      </c>
      <c r="D28" s="17" t="s">
        <v>178</v>
      </c>
      <c r="E28" s="146" t="s">
        <v>2469</v>
      </c>
      <c r="F28" s="183">
        <v>1</v>
      </c>
      <c r="G28" s="278">
        <v>370</v>
      </c>
      <c r="H28" s="278">
        <f t="shared" si="0"/>
        <v>370</v>
      </c>
      <c r="I28" s="520"/>
      <c r="J28" s="54" t="s">
        <v>8112</v>
      </c>
      <c r="K28" s="165"/>
      <c r="L28" s="17"/>
      <c r="M28" s="19">
        <v>44583</v>
      </c>
      <c r="N28" s="16" t="s">
        <v>648</v>
      </c>
      <c r="O28" s="56">
        <v>44594</v>
      </c>
      <c r="P28" s="56"/>
      <c r="Q28" s="21">
        <v>44594</v>
      </c>
    </row>
    <row r="29" spans="1:17" s="9" customFormat="1" ht="19.7" customHeight="1">
      <c r="A29" s="17"/>
      <c r="B29" s="16"/>
      <c r="C29" s="17" t="s">
        <v>178</v>
      </c>
      <c r="D29" s="17" t="s">
        <v>178</v>
      </c>
      <c r="E29" s="146" t="s">
        <v>2117</v>
      </c>
      <c r="F29" s="183">
        <v>1</v>
      </c>
      <c r="G29" s="278">
        <v>990</v>
      </c>
      <c r="H29" s="278">
        <f t="shared" si="0"/>
        <v>990</v>
      </c>
      <c r="I29" s="520"/>
      <c r="J29" s="54" t="s">
        <v>2177</v>
      </c>
      <c r="K29" s="165"/>
      <c r="L29" s="17"/>
      <c r="M29" s="19">
        <v>44583</v>
      </c>
      <c r="N29" s="16" t="s">
        <v>648</v>
      </c>
      <c r="O29" s="56">
        <v>44594</v>
      </c>
      <c r="P29" s="56"/>
      <c r="Q29" s="21">
        <v>44594</v>
      </c>
    </row>
    <row r="30" spans="1:17" s="9" customFormat="1" ht="19.7" customHeight="1">
      <c r="A30" s="17"/>
      <c r="B30" s="16"/>
      <c r="C30" s="16" t="s">
        <v>178</v>
      </c>
      <c r="D30" s="16" t="s">
        <v>178</v>
      </c>
      <c r="E30" s="145" t="s">
        <v>1341</v>
      </c>
      <c r="F30" s="17">
        <v>2</v>
      </c>
      <c r="G30" s="185">
        <v>71</v>
      </c>
      <c r="H30" s="53">
        <f t="shared" si="0"/>
        <v>142</v>
      </c>
      <c r="I30" s="18"/>
      <c r="J30" s="54" t="s">
        <v>1342</v>
      </c>
      <c r="K30" s="165" t="s">
        <v>8102</v>
      </c>
      <c r="L30" s="17"/>
      <c r="M30" s="19">
        <v>44583</v>
      </c>
      <c r="N30" s="16" t="s">
        <v>648</v>
      </c>
      <c r="O30" s="56">
        <v>44594</v>
      </c>
      <c r="P30" s="56"/>
      <c r="Q30" s="21">
        <v>44594</v>
      </c>
    </row>
    <row r="31" spans="1:17" s="9" customFormat="1" ht="19.7" customHeight="1">
      <c r="A31" s="17"/>
      <c r="B31" s="16"/>
      <c r="C31" s="16" t="s">
        <v>178</v>
      </c>
      <c r="D31" s="16" t="s">
        <v>178</v>
      </c>
      <c r="E31" s="145" t="s">
        <v>1343</v>
      </c>
      <c r="F31" s="17">
        <v>2</v>
      </c>
      <c r="G31" s="185">
        <v>30</v>
      </c>
      <c r="H31" s="53">
        <f t="shared" si="0"/>
        <v>60</v>
      </c>
      <c r="I31" s="18"/>
      <c r="J31" s="54" t="s">
        <v>1344</v>
      </c>
      <c r="K31" s="165" t="s">
        <v>8102</v>
      </c>
      <c r="L31" s="17"/>
      <c r="M31" s="19">
        <v>44583</v>
      </c>
      <c r="N31" s="16" t="s">
        <v>648</v>
      </c>
      <c r="O31" s="56">
        <v>44594</v>
      </c>
      <c r="P31" s="56"/>
      <c r="Q31" s="21">
        <v>44594</v>
      </c>
    </row>
    <row r="32" spans="1:17" s="75" customFormat="1" ht="19.7" customHeight="1">
      <c r="A32" s="93"/>
      <c r="B32" s="620"/>
      <c r="C32" s="2376" t="s">
        <v>96</v>
      </c>
      <c r="D32" s="2377" t="s">
        <v>1361</v>
      </c>
      <c r="E32" s="158" t="s">
        <v>4806</v>
      </c>
      <c r="F32" s="2378">
        <v>1</v>
      </c>
      <c r="G32" s="2367">
        <v>5000</v>
      </c>
      <c r="H32" s="156">
        <f t="shared" si="0"/>
        <v>5000</v>
      </c>
      <c r="I32" s="1085"/>
      <c r="J32" s="153" t="s">
        <v>2629</v>
      </c>
      <c r="K32" s="1087" t="s">
        <v>8113</v>
      </c>
      <c r="L32" s="93"/>
      <c r="M32" s="20"/>
      <c r="N32" s="20">
        <v>44582</v>
      </c>
      <c r="O32" s="57">
        <v>44599</v>
      </c>
      <c r="P32" s="57"/>
      <c r="Q32" s="74">
        <v>44596</v>
      </c>
    </row>
    <row r="33" spans="1:17" s="75" customFormat="1" ht="19.5" customHeight="1">
      <c r="A33" s="93"/>
      <c r="B33" s="2369"/>
      <c r="C33" s="73" t="s">
        <v>96</v>
      </c>
      <c r="D33" s="2377" t="s">
        <v>1361</v>
      </c>
      <c r="E33" s="92" t="s">
        <v>8114</v>
      </c>
      <c r="F33" s="2378">
        <v>1</v>
      </c>
      <c r="G33" s="2367">
        <v>10610</v>
      </c>
      <c r="H33" s="156">
        <f t="shared" si="0"/>
        <v>10610</v>
      </c>
      <c r="I33" s="1085"/>
      <c r="J33" s="153" t="s">
        <v>8115</v>
      </c>
      <c r="K33" s="1089" t="s">
        <v>8116</v>
      </c>
      <c r="L33" s="93"/>
      <c r="M33" s="20"/>
      <c r="N33" s="20">
        <v>44582</v>
      </c>
      <c r="O33" s="57">
        <v>44599</v>
      </c>
      <c r="P33" s="57"/>
      <c r="Q33" s="74">
        <v>44596</v>
      </c>
    </row>
    <row r="34" spans="1:17" s="75" customFormat="1" ht="19.7" customHeight="1">
      <c r="A34" s="93"/>
      <c r="B34" s="621"/>
      <c r="C34" s="73" t="s">
        <v>96</v>
      </c>
      <c r="D34" s="2377" t="s">
        <v>1361</v>
      </c>
      <c r="E34" s="92" t="s">
        <v>8117</v>
      </c>
      <c r="F34" s="2378">
        <v>1</v>
      </c>
      <c r="G34" s="2367">
        <v>10610</v>
      </c>
      <c r="H34" s="156">
        <f t="shared" si="0"/>
        <v>10610</v>
      </c>
      <c r="I34" s="1085"/>
      <c r="J34" s="153" t="s">
        <v>2104</v>
      </c>
      <c r="K34" s="1089" t="s">
        <v>8118</v>
      </c>
      <c r="L34" s="93"/>
      <c r="M34" s="20"/>
      <c r="N34" s="20">
        <v>44582</v>
      </c>
      <c r="O34" s="57">
        <v>44599</v>
      </c>
      <c r="P34" s="57"/>
      <c r="Q34" s="74">
        <v>44596</v>
      </c>
    </row>
    <row r="35" spans="1:17" s="9" customFormat="1" ht="19.7" customHeight="1">
      <c r="A35" s="17"/>
      <c r="B35" s="16"/>
      <c r="C35" s="59" t="s">
        <v>178</v>
      </c>
      <c r="D35" s="59" t="s">
        <v>178</v>
      </c>
      <c r="E35" s="50" t="s">
        <v>2991</v>
      </c>
      <c r="F35" s="61">
        <v>10</v>
      </c>
      <c r="G35" s="134">
        <v>23</v>
      </c>
      <c r="H35" s="50">
        <f t="shared" si="0"/>
        <v>230</v>
      </c>
      <c r="I35" s="1406"/>
      <c r="J35" s="54" t="s">
        <v>8119</v>
      </c>
      <c r="K35" s="165" t="s">
        <v>8120</v>
      </c>
      <c r="L35" s="17"/>
      <c r="M35" s="19">
        <v>44583</v>
      </c>
      <c r="N35" s="16" t="s">
        <v>648</v>
      </c>
      <c r="O35" s="56">
        <v>44594</v>
      </c>
      <c r="P35" s="56"/>
      <c r="Q35" s="21">
        <v>44594</v>
      </c>
    </row>
    <row r="36" spans="1:17" s="9" customFormat="1" ht="19.7" customHeight="1">
      <c r="A36" s="17"/>
      <c r="B36" s="16"/>
      <c r="C36" s="16" t="s">
        <v>662</v>
      </c>
      <c r="D36" s="16" t="s">
        <v>662</v>
      </c>
      <c r="E36" s="284" t="s">
        <v>8121</v>
      </c>
      <c r="F36" s="183">
        <v>1</v>
      </c>
      <c r="G36" s="278"/>
      <c r="H36" s="278">
        <f>F36*G36</f>
        <v>0</v>
      </c>
      <c r="I36" s="720"/>
      <c r="J36" s="146" t="s">
        <v>8122</v>
      </c>
      <c r="K36" s="165"/>
      <c r="L36" s="17"/>
      <c r="M36" s="19"/>
      <c r="N36" s="19"/>
      <c r="O36" s="671"/>
      <c r="P36" s="19"/>
      <c r="Q36" s="21"/>
    </row>
    <row r="37" spans="1:17" s="9" customFormat="1" ht="19.7" customHeight="1">
      <c r="A37" s="17"/>
      <c r="B37" s="16"/>
      <c r="C37" s="16" t="s">
        <v>178</v>
      </c>
      <c r="D37" s="16" t="s">
        <v>178</v>
      </c>
      <c r="E37" s="284" t="s">
        <v>2642</v>
      </c>
      <c r="F37" s="183">
        <v>1</v>
      </c>
      <c r="G37" s="278">
        <v>4258</v>
      </c>
      <c r="H37" s="278">
        <f>F37*G37</f>
        <v>4258</v>
      </c>
      <c r="I37" s="720"/>
      <c r="J37" s="146" t="s">
        <v>2643</v>
      </c>
      <c r="K37" s="672" t="s">
        <v>8123</v>
      </c>
      <c r="L37" s="17"/>
      <c r="M37" s="19">
        <v>44583</v>
      </c>
      <c r="N37" s="16" t="s">
        <v>648</v>
      </c>
      <c r="O37" s="56">
        <v>44594</v>
      </c>
      <c r="P37" s="56"/>
      <c r="Q37" s="21">
        <v>44594</v>
      </c>
    </row>
    <row r="38" spans="1:17" s="9" customFormat="1" ht="19.7" customHeight="1">
      <c r="A38" s="17"/>
      <c r="B38" s="16"/>
      <c r="C38" s="16" t="s">
        <v>178</v>
      </c>
      <c r="D38" s="16" t="s">
        <v>178</v>
      </c>
      <c r="E38" s="177" t="s">
        <v>2645</v>
      </c>
      <c r="F38" s="17">
        <v>1</v>
      </c>
      <c r="G38" s="278">
        <v>1610</v>
      </c>
      <c r="H38" s="278">
        <f>F38*G38</f>
        <v>1610</v>
      </c>
      <c r="I38" s="286"/>
      <c r="J38" s="146" t="s">
        <v>2646</v>
      </c>
      <c r="K38" s="672" t="s">
        <v>8123</v>
      </c>
      <c r="L38" s="16"/>
      <c r="M38" s="19">
        <v>44583</v>
      </c>
      <c r="N38" s="16" t="s">
        <v>648</v>
      </c>
      <c r="O38" s="56">
        <v>44594</v>
      </c>
      <c r="P38" s="56"/>
      <c r="Q38" s="21">
        <v>44594</v>
      </c>
    </row>
    <row r="39" spans="1:17" s="9" customFormat="1" ht="19.7" customHeight="1">
      <c r="A39" s="17"/>
      <c r="B39" s="16"/>
      <c r="C39" s="16" t="s">
        <v>178</v>
      </c>
      <c r="D39" s="16" t="s">
        <v>178</v>
      </c>
      <c r="E39" s="177" t="s">
        <v>2647</v>
      </c>
      <c r="F39" s="17">
        <v>6</v>
      </c>
      <c r="G39" s="278">
        <v>46</v>
      </c>
      <c r="H39" s="278">
        <f>F39*G39</f>
        <v>276</v>
      </c>
      <c r="I39" s="286"/>
      <c r="J39" s="146" t="s">
        <v>2648</v>
      </c>
      <c r="K39" s="672" t="s">
        <v>8123</v>
      </c>
      <c r="L39" s="16"/>
      <c r="M39" s="19">
        <v>44583</v>
      </c>
      <c r="N39" s="16" t="s">
        <v>648</v>
      </c>
      <c r="O39" s="56">
        <v>44594</v>
      </c>
      <c r="P39" s="56"/>
      <c r="Q39" s="21">
        <v>44594</v>
      </c>
    </row>
    <row r="40" spans="1:17" s="9" customFormat="1" ht="19.7" customHeight="1">
      <c r="A40" s="17"/>
      <c r="B40" s="16"/>
      <c r="C40" s="16"/>
      <c r="D40" s="16"/>
      <c r="E40" s="674">
        <f>SUM(H11:H39)</f>
        <v>120806</v>
      </c>
      <c r="F40" s="17"/>
      <c r="G40" s="278"/>
      <c r="H40" s="17"/>
      <c r="I40" s="286"/>
      <c r="J40" s="54"/>
      <c r="K40" s="54"/>
      <c r="L40" s="16"/>
      <c r="M40" s="19"/>
      <c r="N40" s="16"/>
      <c r="O40" s="56"/>
      <c r="P40" s="56"/>
      <c r="Q40" s="21"/>
    </row>
    <row r="41" spans="1:17" s="9" customFormat="1" ht="19.7" customHeight="1">
      <c r="A41" s="17"/>
      <c r="B41" s="16"/>
      <c r="C41" s="16"/>
      <c r="D41" s="16"/>
      <c r="E41" s="674"/>
      <c r="F41" s="17"/>
      <c r="G41" s="278"/>
      <c r="I41" s="286"/>
      <c r="J41" s="54"/>
      <c r="K41" s="54"/>
      <c r="L41" s="16"/>
      <c r="M41" s="19"/>
      <c r="N41" s="16"/>
      <c r="O41" s="56"/>
      <c r="P41" s="56"/>
      <c r="Q41" s="21"/>
    </row>
    <row r="42" spans="1:17" s="9" customFormat="1" ht="19.7" customHeight="1">
      <c r="A42" s="17"/>
      <c r="B42" s="16"/>
      <c r="C42" s="16"/>
      <c r="D42" s="16"/>
      <c r="E42" s="177"/>
      <c r="F42" s="17"/>
      <c r="G42" s="278"/>
      <c r="H42" s="53"/>
      <c r="I42" s="286"/>
      <c r="J42" s="54"/>
      <c r="K42" s="54"/>
      <c r="L42" s="16"/>
      <c r="M42" s="19"/>
      <c r="N42" s="16"/>
      <c r="O42" s="56"/>
      <c r="P42" s="56"/>
      <c r="Q42" s="21"/>
    </row>
    <row r="43" spans="1:17" s="9" customFormat="1" ht="19.7" customHeight="1">
      <c r="A43" s="17"/>
      <c r="B43" s="16"/>
      <c r="C43" s="16"/>
      <c r="D43" s="16"/>
      <c r="E43" s="177"/>
      <c r="F43" s="17"/>
      <c r="G43" s="278"/>
      <c r="H43" s="53"/>
      <c r="I43" s="286"/>
      <c r="J43" s="54"/>
      <c r="K43" s="54"/>
      <c r="L43" s="16"/>
      <c r="M43" s="19"/>
      <c r="N43" s="16"/>
      <c r="O43" s="56"/>
      <c r="P43" s="56"/>
      <c r="Q43" s="21"/>
    </row>
    <row r="44" spans="1:17" s="9" customFormat="1" ht="19.7" customHeight="1">
      <c r="A44" s="17"/>
      <c r="B44" s="675"/>
      <c r="C44" s="675"/>
      <c r="D44" s="675"/>
      <c r="E44" s="675"/>
      <c r="F44" s="17"/>
      <c r="G44" s="278"/>
      <c r="H44" s="53"/>
      <c r="I44" s="286"/>
      <c r="J44" s="54"/>
      <c r="K44" s="54"/>
      <c r="L44" s="16"/>
      <c r="M44" s="19"/>
      <c r="N44" s="16"/>
      <c r="O44" s="56"/>
      <c r="P44" s="56"/>
      <c r="Q44" s="21"/>
    </row>
    <row r="45" spans="1:17" s="9" customFormat="1" ht="19.7" customHeight="1">
      <c r="A45" s="17"/>
      <c r="B45" s="16"/>
      <c r="C45" s="163"/>
      <c r="D45" s="163"/>
      <c r="E45" s="177"/>
      <c r="F45" s="17"/>
      <c r="G45" s="54"/>
      <c r="H45" s="54"/>
      <c r="I45" s="676"/>
      <c r="J45" s="54"/>
      <c r="K45" s="54"/>
      <c r="L45" s="16"/>
      <c r="M45" s="19"/>
      <c r="N45" s="16"/>
      <c r="O45" s="56"/>
      <c r="P45" s="56"/>
      <c r="Q45" s="21"/>
    </row>
    <row r="46" spans="1:17" s="9" customFormat="1" ht="19.7" customHeight="1">
      <c r="A46" s="17"/>
      <c r="B46" s="16"/>
      <c r="C46" s="16"/>
      <c r="D46" s="16"/>
      <c r="E46" s="145"/>
      <c r="F46" s="17"/>
      <c r="G46" s="185"/>
      <c r="H46" s="53"/>
      <c r="I46" s="18"/>
      <c r="J46" s="54"/>
      <c r="K46" s="54"/>
      <c r="L46" s="16"/>
      <c r="M46" s="19"/>
      <c r="N46" s="16"/>
      <c r="O46" s="56"/>
      <c r="P46" s="56"/>
      <c r="Q46" s="21"/>
    </row>
    <row r="47" spans="1:17" s="9" customFormat="1" ht="19.7" customHeight="1">
      <c r="A47" s="17"/>
      <c r="B47" s="16"/>
      <c r="C47" s="16"/>
      <c r="D47" s="16"/>
      <c r="E47" s="145"/>
      <c r="F47" s="17"/>
      <c r="G47" s="185"/>
      <c r="H47" s="53"/>
      <c r="I47" s="18"/>
      <c r="J47" s="54"/>
      <c r="K47" s="54"/>
      <c r="L47" s="16"/>
      <c r="M47" s="19"/>
      <c r="N47" s="16"/>
      <c r="O47" s="56"/>
      <c r="P47" s="56"/>
      <c r="Q47" s="21"/>
    </row>
    <row r="48" spans="1:17" s="9" customFormat="1" ht="19.7" customHeight="1">
      <c r="B48" s="16"/>
      <c r="C48" s="16"/>
      <c r="D48" s="16"/>
      <c r="E48" s="674"/>
      <c r="F48" s="465"/>
      <c r="G48" s="468"/>
      <c r="H48" s="278"/>
      <c r="I48" s="677"/>
      <c r="J48" s="54"/>
      <c r="K48" s="54"/>
      <c r="L48" s="16"/>
      <c r="M48" s="19"/>
      <c r="N48" s="16"/>
      <c r="O48" s="56"/>
      <c r="P48" s="56"/>
      <c r="Q48" s="21"/>
    </row>
    <row r="49" spans="2:17" s="9" customFormat="1" ht="19.7" customHeight="1">
      <c r="B49" s="16"/>
      <c r="C49" s="16"/>
      <c r="D49" s="16"/>
      <c r="E49" s="145"/>
      <c r="F49" s="512"/>
      <c r="G49" s="678"/>
      <c r="H49" s="278"/>
      <c r="I49" s="679"/>
      <c r="J49" s="364"/>
      <c r="K49" s="54"/>
      <c r="L49" s="16"/>
      <c r="M49" s="19"/>
      <c r="N49" s="16"/>
      <c r="O49" s="56"/>
      <c r="P49" s="56"/>
      <c r="Q49" s="21"/>
    </row>
    <row r="50" spans="2:17" s="9" customFormat="1" ht="19.7" customHeight="1">
      <c r="B50" s="16"/>
      <c r="C50" s="16"/>
      <c r="D50" s="16"/>
      <c r="E50" s="54"/>
      <c r="F50" s="17"/>
      <c r="G50" s="280"/>
      <c r="H50" s="446"/>
      <c r="I50" s="281"/>
      <c r="J50" s="282"/>
      <c r="K50" s="53"/>
      <c r="L50" s="16"/>
      <c r="M50" s="19"/>
      <c r="N50" s="16"/>
      <c r="O50" s="56"/>
      <c r="P50" s="56"/>
      <c r="Q50" s="21"/>
    </row>
    <row r="51" spans="2:17" s="9" customFormat="1" ht="19.7" customHeight="1">
      <c r="B51" s="16"/>
      <c r="C51" s="16"/>
      <c r="D51" s="16"/>
      <c r="E51" s="177"/>
      <c r="F51" s="465"/>
      <c r="G51" s="278"/>
      <c r="H51" s="446"/>
      <c r="I51" s="677"/>
      <c r="J51" s="177"/>
      <c r="K51" s="53"/>
      <c r="L51" s="16"/>
      <c r="M51" s="19"/>
      <c r="N51" s="16"/>
      <c r="O51" s="56"/>
      <c r="P51" s="56"/>
      <c r="Q51" s="21"/>
    </row>
    <row r="52" spans="2:17" s="9" customFormat="1" ht="19.7" customHeight="1">
      <c r="B52" s="16"/>
      <c r="C52" s="16"/>
      <c r="D52" s="16"/>
      <c r="E52" s="145"/>
      <c r="F52" s="465"/>
      <c r="G52" s="468"/>
      <c r="H52" s="446"/>
      <c r="I52" s="677"/>
      <c r="J52" s="54"/>
      <c r="K52" s="54"/>
      <c r="L52" s="16"/>
      <c r="M52" s="19"/>
      <c r="N52" s="16"/>
      <c r="O52" s="56"/>
      <c r="P52" s="56"/>
      <c r="Q52" s="21"/>
    </row>
    <row r="53" spans="2:17" s="9" customFormat="1" ht="19.7" customHeight="1">
      <c r="B53" s="16"/>
      <c r="C53" s="16"/>
      <c r="D53" s="16"/>
      <c r="E53" s="145"/>
      <c r="F53" s="465"/>
      <c r="G53" s="468"/>
      <c r="H53" s="446"/>
      <c r="I53" s="677"/>
      <c r="J53" s="54"/>
      <c r="K53" s="54"/>
      <c r="L53" s="16"/>
      <c r="M53" s="19"/>
      <c r="N53" s="16"/>
      <c r="O53" s="56"/>
      <c r="P53" s="56"/>
      <c r="Q53" s="21"/>
    </row>
    <row r="54" spans="2:17" s="9" customFormat="1" ht="19.7" customHeight="1">
      <c r="B54" s="16"/>
      <c r="C54" s="16"/>
      <c r="D54" s="16"/>
      <c r="E54" s="145"/>
      <c r="F54" s="512"/>
      <c r="G54" s="678"/>
      <c r="H54" s="278"/>
      <c r="I54" s="679"/>
      <c r="J54" s="364"/>
      <c r="K54" s="54"/>
      <c r="L54" s="16"/>
      <c r="M54" s="19"/>
      <c r="N54" s="16"/>
      <c r="O54" s="56"/>
      <c r="P54" s="56"/>
      <c r="Q54" s="21"/>
    </row>
    <row r="55" spans="2:17" s="9" customFormat="1" ht="19.7" customHeight="1">
      <c r="B55" s="16"/>
      <c r="C55" s="16"/>
      <c r="D55" s="16"/>
      <c r="E55" s="146"/>
      <c r="F55" s="17"/>
      <c r="G55" s="278"/>
      <c r="H55" s="680"/>
      <c r="I55" s="286"/>
      <c r="J55" s="54"/>
      <c r="K55" s="54"/>
      <c r="L55" s="16"/>
      <c r="M55" s="19"/>
      <c r="N55" s="19"/>
      <c r="O55" s="19"/>
      <c r="P55" s="56"/>
      <c r="Q55" s="21"/>
    </row>
    <row r="56" spans="2:17" s="9" customFormat="1" ht="19.7" customHeight="1">
      <c r="B56" s="16"/>
      <c r="C56" s="16"/>
      <c r="D56" s="16"/>
      <c r="E56" s="681"/>
      <c r="F56" s="17"/>
      <c r="G56" s="278"/>
      <c r="H56" s="278"/>
      <c r="I56" s="286"/>
      <c r="J56" s="54"/>
      <c r="K56" s="54"/>
      <c r="L56" s="16"/>
      <c r="M56" s="19"/>
      <c r="N56" s="16"/>
      <c r="O56" s="56"/>
      <c r="P56" s="56"/>
      <c r="Q56" s="21"/>
    </row>
    <row r="57" spans="2:17" s="9" customFormat="1" ht="19.7" customHeight="1">
      <c r="B57" s="16"/>
      <c r="C57" s="16"/>
      <c r="D57" s="16"/>
      <c r="E57" s="146"/>
      <c r="F57" s="17"/>
      <c r="G57" s="278"/>
      <c r="H57" s="680"/>
      <c r="I57" s="286"/>
      <c r="J57" s="54"/>
      <c r="K57" s="54"/>
      <c r="L57" s="16"/>
      <c r="M57" s="19"/>
      <c r="N57" s="16"/>
      <c r="O57" s="56"/>
      <c r="P57" s="56"/>
      <c r="Q57" s="21"/>
    </row>
    <row r="58" spans="2:17" s="9" customFormat="1" ht="19.7" customHeight="1">
      <c r="B58" s="16"/>
      <c r="C58" s="16"/>
      <c r="D58" s="16"/>
      <c r="E58" s="146"/>
      <c r="F58" s="17"/>
      <c r="G58" s="278"/>
      <c r="H58" s="680"/>
      <c r="I58" s="286"/>
      <c r="J58" s="54"/>
      <c r="K58" s="54"/>
      <c r="L58" s="16"/>
      <c r="M58" s="19"/>
      <c r="N58" s="16"/>
      <c r="O58" s="56"/>
      <c r="P58" s="56"/>
      <c r="Q58" s="21"/>
    </row>
    <row r="59" spans="2:17" s="9" customFormat="1" ht="19.7" customHeight="1">
      <c r="B59" s="16"/>
      <c r="C59" s="16"/>
      <c r="D59" s="16"/>
      <c r="E59" s="145"/>
      <c r="F59" s="17"/>
      <c r="G59" s="52"/>
      <c r="H59" s="680"/>
      <c r="I59" s="18"/>
      <c r="J59" s="54"/>
      <c r="K59" s="54"/>
      <c r="L59" s="16"/>
      <c r="M59" s="19"/>
      <c r="N59" s="16"/>
      <c r="O59" s="56"/>
      <c r="P59" s="56"/>
      <c r="Q59" s="21"/>
    </row>
    <row r="60" spans="2:17" s="9" customFormat="1" ht="19.7" customHeight="1">
      <c r="B60" s="16"/>
      <c r="C60" s="16"/>
      <c r="D60" s="16"/>
      <c r="E60" s="145"/>
      <c r="F60" s="17"/>
      <c r="G60" s="52"/>
      <c r="H60" s="680"/>
      <c r="I60" s="18"/>
      <c r="J60" s="54"/>
      <c r="K60" s="54"/>
      <c r="L60" s="16"/>
      <c r="M60" s="19"/>
      <c r="N60" s="16"/>
      <c r="O60" s="56"/>
      <c r="P60" s="56"/>
      <c r="Q60" s="21"/>
    </row>
    <row r="61" spans="2:17" ht="19.7" customHeight="1">
      <c r="B61" s="16"/>
      <c r="C61" s="17"/>
      <c r="D61" s="17"/>
      <c r="E61" s="145"/>
      <c r="F61" s="17"/>
      <c r="G61" s="52"/>
      <c r="H61" s="680"/>
      <c r="I61" s="18"/>
      <c r="J61" s="54"/>
      <c r="K61" s="146"/>
      <c r="L61" s="16"/>
      <c r="M61" s="19"/>
      <c r="N61" s="16"/>
      <c r="O61" s="56"/>
      <c r="P61" s="56"/>
      <c r="Q61" s="21"/>
    </row>
    <row r="62" spans="2:17" ht="19.7" customHeight="1">
      <c r="B62" s="16"/>
      <c r="C62" s="16"/>
      <c r="D62" s="16"/>
      <c r="E62" s="177"/>
      <c r="F62" s="17"/>
      <c r="G62" s="52"/>
      <c r="H62" s="278"/>
      <c r="I62" s="18"/>
      <c r="J62" s="54"/>
      <c r="K62" s="54"/>
      <c r="L62" s="16"/>
      <c r="M62" s="19"/>
      <c r="N62" s="16"/>
      <c r="O62" s="56"/>
      <c r="P62" s="56"/>
      <c r="Q62" s="21"/>
    </row>
    <row r="63" spans="2:17" ht="19.7" customHeight="1">
      <c r="B63" s="16"/>
      <c r="C63" s="16"/>
      <c r="D63" s="16"/>
      <c r="E63" s="145"/>
      <c r="F63" s="17"/>
      <c r="G63" s="52"/>
      <c r="H63" s="680"/>
      <c r="I63" s="18"/>
      <c r="J63" s="54"/>
      <c r="K63" s="146"/>
      <c r="L63" s="16"/>
      <c r="M63" s="19"/>
      <c r="N63" s="16"/>
      <c r="O63" s="56"/>
      <c r="P63" s="482"/>
      <c r="Q63" s="21"/>
    </row>
    <row r="64" spans="2:17" ht="19.7" customHeight="1">
      <c r="B64" s="16"/>
      <c r="C64" s="16"/>
      <c r="D64" s="16"/>
      <c r="E64" s="145"/>
      <c r="F64" s="17"/>
      <c r="G64" s="52"/>
      <c r="H64" s="680"/>
      <c r="I64" s="18"/>
      <c r="J64" s="54"/>
      <c r="K64" s="146"/>
      <c r="L64" s="16"/>
      <c r="M64" s="19"/>
      <c r="N64" s="16"/>
      <c r="O64" s="56"/>
      <c r="P64" s="56"/>
      <c r="Q64" s="21"/>
    </row>
    <row r="65" spans="2:17" ht="19.7" customHeight="1">
      <c r="B65" s="16"/>
      <c r="C65" s="16"/>
      <c r="D65" s="16"/>
      <c r="E65" s="145"/>
      <c r="F65" s="17"/>
      <c r="G65" s="52"/>
      <c r="H65" s="680"/>
      <c r="I65" s="18"/>
      <c r="J65" s="54"/>
      <c r="K65" s="146"/>
      <c r="L65" s="16"/>
      <c r="M65" s="19"/>
      <c r="N65" s="16"/>
      <c r="O65" s="56"/>
      <c r="P65" s="56"/>
      <c r="Q65" s="21"/>
    </row>
    <row r="66" spans="2:17" ht="19.7" customHeight="1">
      <c r="B66" s="16"/>
      <c r="C66" s="16"/>
      <c r="D66" s="16"/>
      <c r="E66" s="145"/>
      <c r="F66" s="17"/>
      <c r="G66" s="52"/>
      <c r="H66" s="680">
        <f t="shared" ref="H66:H71" si="1">F66*G66</f>
        <v>0</v>
      </c>
      <c r="I66" s="18"/>
      <c r="J66" s="54"/>
      <c r="K66" s="146"/>
      <c r="L66" s="16"/>
      <c r="M66" s="19"/>
      <c r="N66" s="16"/>
      <c r="O66" s="56"/>
      <c r="P66" s="56"/>
      <c r="Q66" s="21"/>
    </row>
    <row r="67" spans="2:17" ht="19.7" customHeight="1">
      <c r="B67" s="16"/>
      <c r="C67" s="16"/>
      <c r="D67" s="16"/>
      <c r="E67" s="145"/>
      <c r="F67" s="17"/>
      <c r="G67" s="52"/>
      <c r="H67" s="680">
        <f t="shared" si="1"/>
        <v>0</v>
      </c>
      <c r="I67" s="18"/>
      <c r="J67" s="54"/>
      <c r="K67" s="146"/>
      <c r="L67" s="16"/>
      <c r="M67" s="19"/>
      <c r="N67" s="16"/>
      <c r="O67" s="56"/>
      <c r="P67" s="56"/>
      <c r="Q67" s="21"/>
    </row>
    <row r="68" spans="2:17" ht="19.7" customHeight="1">
      <c r="B68" s="16"/>
      <c r="C68" s="16"/>
      <c r="D68" s="16"/>
      <c r="E68" s="145"/>
      <c r="F68" s="17"/>
      <c r="G68" s="52"/>
      <c r="H68" s="680">
        <f t="shared" si="1"/>
        <v>0</v>
      </c>
      <c r="I68" s="18"/>
      <c r="J68" s="54"/>
      <c r="K68" s="146"/>
      <c r="L68" s="16"/>
      <c r="M68" s="19"/>
      <c r="N68" s="16"/>
      <c r="O68" s="56"/>
      <c r="P68" s="56"/>
      <c r="Q68" s="21"/>
    </row>
    <row r="69" spans="2:17" ht="19.7" customHeight="1">
      <c r="B69" s="16"/>
      <c r="C69" s="16"/>
      <c r="D69" s="16"/>
      <c r="E69" s="145"/>
      <c r="F69" s="17"/>
      <c r="G69" s="52"/>
      <c r="H69" s="680">
        <f t="shared" si="1"/>
        <v>0</v>
      </c>
      <c r="I69" s="18"/>
      <c r="J69" s="54"/>
      <c r="K69" s="146"/>
      <c r="L69" s="16"/>
      <c r="M69" s="19"/>
      <c r="N69" s="16"/>
      <c r="O69" s="56"/>
      <c r="P69" s="56"/>
      <c r="Q69" s="21"/>
    </row>
    <row r="70" spans="2:17" ht="19.7" customHeight="1">
      <c r="B70" s="16"/>
      <c r="C70" s="16"/>
      <c r="D70" s="16"/>
      <c r="E70" s="145"/>
      <c r="F70" s="17"/>
      <c r="G70" s="52"/>
      <c r="H70" s="680">
        <f t="shared" si="1"/>
        <v>0</v>
      </c>
      <c r="I70" s="18"/>
      <c r="J70" s="54"/>
      <c r="K70" s="146"/>
      <c r="L70" s="16"/>
      <c r="M70" s="19"/>
      <c r="N70" s="16"/>
      <c r="O70" s="56"/>
      <c r="P70" s="56"/>
      <c r="Q70" s="21"/>
    </row>
    <row r="71" spans="2:17" ht="19.7" customHeight="1">
      <c r="B71" s="16"/>
      <c r="C71" s="16"/>
      <c r="D71" s="16"/>
      <c r="E71" s="145"/>
      <c r="F71" s="17"/>
      <c r="G71" s="52"/>
      <c r="H71" s="680">
        <f t="shared" si="1"/>
        <v>0</v>
      </c>
      <c r="I71" s="18"/>
      <c r="J71" s="54"/>
      <c r="K71" s="146"/>
      <c r="L71" s="16"/>
      <c r="M71" s="19"/>
      <c r="N71" s="16"/>
      <c r="O71" s="56"/>
      <c r="P71" s="56"/>
      <c r="Q71" s="21"/>
    </row>
    <row r="72" spans="2:17">
      <c r="H72" s="200"/>
    </row>
  </sheetData>
  <autoFilter ref="B9:O47" xr:uid="{0748BB91-5E61-4BFB-839C-9FC2B9363659}"/>
  <mergeCells count="10">
    <mergeCell ref="B10:E10"/>
    <mergeCell ref="B12:B17"/>
    <mergeCell ref="B32:B34"/>
    <mergeCell ref="B2:D2"/>
    <mergeCell ref="G2:I2"/>
    <mergeCell ref="B3:D3"/>
    <mergeCell ref="B4:D4"/>
    <mergeCell ref="G4:J6"/>
    <mergeCell ref="B5:D5"/>
    <mergeCell ref="B6:D6"/>
  </mergeCells>
  <phoneticPr fontId="3"/>
  <dataValidations count="1">
    <dataValidation imeMode="hiragana" allowBlank="1" showInputMessage="1" showErrorMessage="1" sqref="J20:J21 JF20:JF21 TB20:TB21 ACX20:ACX21 AMT20:AMT21 AWP20:AWP21 BGL20:BGL21 BQH20:BQH21 CAD20:CAD21 CJZ20:CJZ21 CTV20:CTV21 DDR20:DDR21 DNN20:DNN21 DXJ20:DXJ21 EHF20:EHF21 ERB20:ERB21 FAX20:FAX21 FKT20:FKT21 FUP20:FUP21 GEL20:GEL21 GOH20:GOH21 GYD20:GYD21 HHZ20:HHZ21 HRV20:HRV21 IBR20:IBR21 ILN20:ILN21 IVJ20:IVJ21 JFF20:JFF21 JPB20:JPB21 JYX20:JYX21 KIT20:KIT21 KSP20:KSP21 LCL20:LCL21 LMH20:LMH21 LWD20:LWD21 MFZ20:MFZ21 MPV20:MPV21 MZR20:MZR21 NJN20:NJN21 NTJ20:NTJ21 ODF20:ODF21 ONB20:ONB21 OWX20:OWX21 PGT20:PGT21 PQP20:PQP21 QAL20:QAL21 QKH20:QKH21 QUD20:QUD21 RDZ20:RDZ21 RNV20:RNV21 RXR20:RXR21 SHN20:SHN21 SRJ20:SRJ21 TBF20:TBF21 TLB20:TLB21 TUX20:TUX21 UET20:UET21 UOP20:UOP21 UYL20:UYL21 VIH20:VIH21 VSD20:VSD21 WBZ20:WBZ21 WLV20:WLV21 WVR20:WVR21 J65556:J65557 JF65556:JF65557 TB65556:TB65557 ACX65556:ACX65557 AMT65556:AMT65557 AWP65556:AWP65557 BGL65556:BGL65557 BQH65556:BQH65557 CAD65556:CAD65557 CJZ65556:CJZ65557 CTV65556:CTV65557 DDR65556:DDR65557 DNN65556:DNN65557 DXJ65556:DXJ65557 EHF65556:EHF65557 ERB65556:ERB65557 FAX65556:FAX65557 FKT65556:FKT65557 FUP65556:FUP65557 GEL65556:GEL65557 GOH65556:GOH65557 GYD65556:GYD65557 HHZ65556:HHZ65557 HRV65556:HRV65557 IBR65556:IBR65557 ILN65556:ILN65557 IVJ65556:IVJ65557 JFF65556:JFF65557 JPB65556:JPB65557 JYX65556:JYX65557 KIT65556:KIT65557 KSP65556:KSP65557 LCL65556:LCL65557 LMH65556:LMH65557 LWD65556:LWD65557 MFZ65556:MFZ65557 MPV65556:MPV65557 MZR65556:MZR65557 NJN65556:NJN65557 NTJ65556:NTJ65557 ODF65556:ODF65557 ONB65556:ONB65557 OWX65556:OWX65557 PGT65556:PGT65557 PQP65556:PQP65557 QAL65556:QAL65557 QKH65556:QKH65557 QUD65556:QUD65557 RDZ65556:RDZ65557 RNV65556:RNV65557 RXR65556:RXR65557 SHN65556:SHN65557 SRJ65556:SRJ65557 TBF65556:TBF65557 TLB65556:TLB65557 TUX65556:TUX65557 UET65556:UET65557 UOP65556:UOP65557 UYL65556:UYL65557 VIH65556:VIH65557 VSD65556:VSD65557 WBZ65556:WBZ65557 WLV65556:WLV65557 WVR65556:WVR65557 J131092:J131093 JF131092:JF131093 TB131092:TB131093 ACX131092:ACX131093 AMT131092:AMT131093 AWP131092:AWP131093 BGL131092:BGL131093 BQH131092:BQH131093 CAD131092:CAD131093 CJZ131092:CJZ131093 CTV131092:CTV131093 DDR131092:DDR131093 DNN131092:DNN131093 DXJ131092:DXJ131093 EHF131092:EHF131093 ERB131092:ERB131093 FAX131092:FAX131093 FKT131092:FKT131093 FUP131092:FUP131093 GEL131092:GEL131093 GOH131092:GOH131093 GYD131092:GYD131093 HHZ131092:HHZ131093 HRV131092:HRV131093 IBR131092:IBR131093 ILN131092:ILN131093 IVJ131092:IVJ131093 JFF131092:JFF131093 JPB131092:JPB131093 JYX131092:JYX131093 KIT131092:KIT131093 KSP131092:KSP131093 LCL131092:LCL131093 LMH131092:LMH131093 LWD131092:LWD131093 MFZ131092:MFZ131093 MPV131092:MPV131093 MZR131092:MZR131093 NJN131092:NJN131093 NTJ131092:NTJ131093 ODF131092:ODF131093 ONB131092:ONB131093 OWX131092:OWX131093 PGT131092:PGT131093 PQP131092:PQP131093 QAL131092:QAL131093 QKH131092:QKH131093 QUD131092:QUD131093 RDZ131092:RDZ131093 RNV131092:RNV131093 RXR131092:RXR131093 SHN131092:SHN131093 SRJ131092:SRJ131093 TBF131092:TBF131093 TLB131092:TLB131093 TUX131092:TUX131093 UET131092:UET131093 UOP131092:UOP131093 UYL131092:UYL131093 VIH131092:VIH131093 VSD131092:VSD131093 WBZ131092:WBZ131093 WLV131092:WLV131093 WVR131092:WVR131093 J196628:J196629 JF196628:JF196629 TB196628:TB196629 ACX196628:ACX196629 AMT196628:AMT196629 AWP196628:AWP196629 BGL196628:BGL196629 BQH196628:BQH196629 CAD196628:CAD196629 CJZ196628:CJZ196629 CTV196628:CTV196629 DDR196628:DDR196629 DNN196628:DNN196629 DXJ196628:DXJ196629 EHF196628:EHF196629 ERB196628:ERB196629 FAX196628:FAX196629 FKT196628:FKT196629 FUP196628:FUP196629 GEL196628:GEL196629 GOH196628:GOH196629 GYD196628:GYD196629 HHZ196628:HHZ196629 HRV196628:HRV196629 IBR196628:IBR196629 ILN196628:ILN196629 IVJ196628:IVJ196629 JFF196628:JFF196629 JPB196628:JPB196629 JYX196628:JYX196629 KIT196628:KIT196629 KSP196628:KSP196629 LCL196628:LCL196629 LMH196628:LMH196629 LWD196628:LWD196629 MFZ196628:MFZ196629 MPV196628:MPV196629 MZR196628:MZR196629 NJN196628:NJN196629 NTJ196628:NTJ196629 ODF196628:ODF196629 ONB196628:ONB196629 OWX196628:OWX196629 PGT196628:PGT196629 PQP196628:PQP196629 QAL196628:QAL196629 QKH196628:QKH196629 QUD196628:QUD196629 RDZ196628:RDZ196629 RNV196628:RNV196629 RXR196628:RXR196629 SHN196628:SHN196629 SRJ196628:SRJ196629 TBF196628:TBF196629 TLB196628:TLB196629 TUX196628:TUX196629 UET196628:UET196629 UOP196628:UOP196629 UYL196628:UYL196629 VIH196628:VIH196629 VSD196628:VSD196629 WBZ196628:WBZ196629 WLV196628:WLV196629 WVR196628:WVR196629 J262164:J262165 JF262164:JF262165 TB262164:TB262165 ACX262164:ACX262165 AMT262164:AMT262165 AWP262164:AWP262165 BGL262164:BGL262165 BQH262164:BQH262165 CAD262164:CAD262165 CJZ262164:CJZ262165 CTV262164:CTV262165 DDR262164:DDR262165 DNN262164:DNN262165 DXJ262164:DXJ262165 EHF262164:EHF262165 ERB262164:ERB262165 FAX262164:FAX262165 FKT262164:FKT262165 FUP262164:FUP262165 GEL262164:GEL262165 GOH262164:GOH262165 GYD262164:GYD262165 HHZ262164:HHZ262165 HRV262164:HRV262165 IBR262164:IBR262165 ILN262164:ILN262165 IVJ262164:IVJ262165 JFF262164:JFF262165 JPB262164:JPB262165 JYX262164:JYX262165 KIT262164:KIT262165 KSP262164:KSP262165 LCL262164:LCL262165 LMH262164:LMH262165 LWD262164:LWD262165 MFZ262164:MFZ262165 MPV262164:MPV262165 MZR262164:MZR262165 NJN262164:NJN262165 NTJ262164:NTJ262165 ODF262164:ODF262165 ONB262164:ONB262165 OWX262164:OWX262165 PGT262164:PGT262165 PQP262164:PQP262165 QAL262164:QAL262165 QKH262164:QKH262165 QUD262164:QUD262165 RDZ262164:RDZ262165 RNV262164:RNV262165 RXR262164:RXR262165 SHN262164:SHN262165 SRJ262164:SRJ262165 TBF262164:TBF262165 TLB262164:TLB262165 TUX262164:TUX262165 UET262164:UET262165 UOP262164:UOP262165 UYL262164:UYL262165 VIH262164:VIH262165 VSD262164:VSD262165 WBZ262164:WBZ262165 WLV262164:WLV262165 WVR262164:WVR262165 J327700:J327701 JF327700:JF327701 TB327700:TB327701 ACX327700:ACX327701 AMT327700:AMT327701 AWP327700:AWP327701 BGL327700:BGL327701 BQH327700:BQH327701 CAD327700:CAD327701 CJZ327700:CJZ327701 CTV327700:CTV327701 DDR327700:DDR327701 DNN327700:DNN327701 DXJ327700:DXJ327701 EHF327700:EHF327701 ERB327700:ERB327701 FAX327700:FAX327701 FKT327700:FKT327701 FUP327700:FUP327701 GEL327700:GEL327701 GOH327700:GOH327701 GYD327700:GYD327701 HHZ327700:HHZ327701 HRV327700:HRV327701 IBR327700:IBR327701 ILN327700:ILN327701 IVJ327700:IVJ327701 JFF327700:JFF327701 JPB327700:JPB327701 JYX327700:JYX327701 KIT327700:KIT327701 KSP327700:KSP327701 LCL327700:LCL327701 LMH327700:LMH327701 LWD327700:LWD327701 MFZ327700:MFZ327701 MPV327700:MPV327701 MZR327700:MZR327701 NJN327700:NJN327701 NTJ327700:NTJ327701 ODF327700:ODF327701 ONB327700:ONB327701 OWX327700:OWX327701 PGT327700:PGT327701 PQP327700:PQP327701 QAL327700:QAL327701 QKH327700:QKH327701 QUD327700:QUD327701 RDZ327700:RDZ327701 RNV327700:RNV327701 RXR327700:RXR327701 SHN327700:SHN327701 SRJ327700:SRJ327701 TBF327700:TBF327701 TLB327700:TLB327701 TUX327700:TUX327701 UET327700:UET327701 UOP327700:UOP327701 UYL327700:UYL327701 VIH327700:VIH327701 VSD327700:VSD327701 WBZ327700:WBZ327701 WLV327700:WLV327701 WVR327700:WVR327701 J393236:J393237 JF393236:JF393237 TB393236:TB393237 ACX393236:ACX393237 AMT393236:AMT393237 AWP393236:AWP393237 BGL393236:BGL393237 BQH393236:BQH393237 CAD393236:CAD393237 CJZ393236:CJZ393237 CTV393236:CTV393237 DDR393236:DDR393237 DNN393236:DNN393237 DXJ393236:DXJ393237 EHF393236:EHF393237 ERB393236:ERB393237 FAX393236:FAX393237 FKT393236:FKT393237 FUP393236:FUP393237 GEL393236:GEL393237 GOH393236:GOH393237 GYD393236:GYD393237 HHZ393236:HHZ393237 HRV393236:HRV393237 IBR393236:IBR393237 ILN393236:ILN393237 IVJ393236:IVJ393237 JFF393236:JFF393237 JPB393236:JPB393237 JYX393236:JYX393237 KIT393236:KIT393237 KSP393236:KSP393237 LCL393236:LCL393237 LMH393236:LMH393237 LWD393236:LWD393237 MFZ393236:MFZ393237 MPV393236:MPV393237 MZR393236:MZR393237 NJN393236:NJN393237 NTJ393236:NTJ393237 ODF393236:ODF393237 ONB393236:ONB393237 OWX393236:OWX393237 PGT393236:PGT393237 PQP393236:PQP393237 QAL393236:QAL393237 QKH393236:QKH393237 QUD393236:QUD393237 RDZ393236:RDZ393237 RNV393236:RNV393237 RXR393236:RXR393237 SHN393236:SHN393237 SRJ393236:SRJ393237 TBF393236:TBF393237 TLB393236:TLB393237 TUX393236:TUX393237 UET393236:UET393237 UOP393236:UOP393237 UYL393236:UYL393237 VIH393236:VIH393237 VSD393236:VSD393237 WBZ393236:WBZ393237 WLV393236:WLV393237 WVR393236:WVR393237 J458772:J458773 JF458772:JF458773 TB458772:TB458773 ACX458772:ACX458773 AMT458772:AMT458773 AWP458772:AWP458773 BGL458772:BGL458773 BQH458772:BQH458773 CAD458772:CAD458773 CJZ458772:CJZ458773 CTV458772:CTV458773 DDR458772:DDR458773 DNN458772:DNN458773 DXJ458772:DXJ458773 EHF458772:EHF458773 ERB458772:ERB458773 FAX458772:FAX458773 FKT458772:FKT458773 FUP458772:FUP458773 GEL458772:GEL458773 GOH458772:GOH458773 GYD458772:GYD458773 HHZ458772:HHZ458773 HRV458772:HRV458773 IBR458772:IBR458773 ILN458772:ILN458773 IVJ458772:IVJ458773 JFF458772:JFF458773 JPB458772:JPB458773 JYX458772:JYX458773 KIT458772:KIT458773 KSP458772:KSP458773 LCL458772:LCL458773 LMH458772:LMH458773 LWD458772:LWD458773 MFZ458772:MFZ458773 MPV458772:MPV458773 MZR458772:MZR458773 NJN458772:NJN458773 NTJ458772:NTJ458773 ODF458772:ODF458773 ONB458772:ONB458773 OWX458772:OWX458773 PGT458772:PGT458773 PQP458772:PQP458773 QAL458772:QAL458773 QKH458772:QKH458773 QUD458772:QUD458773 RDZ458772:RDZ458773 RNV458772:RNV458773 RXR458772:RXR458773 SHN458772:SHN458773 SRJ458772:SRJ458773 TBF458772:TBF458773 TLB458772:TLB458773 TUX458772:TUX458773 UET458772:UET458773 UOP458772:UOP458773 UYL458772:UYL458773 VIH458772:VIH458773 VSD458772:VSD458773 WBZ458772:WBZ458773 WLV458772:WLV458773 WVR458772:WVR458773 J524308:J524309 JF524308:JF524309 TB524308:TB524309 ACX524308:ACX524309 AMT524308:AMT524309 AWP524308:AWP524309 BGL524308:BGL524309 BQH524308:BQH524309 CAD524308:CAD524309 CJZ524308:CJZ524309 CTV524308:CTV524309 DDR524308:DDR524309 DNN524308:DNN524309 DXJ524308:DXJ524309 EHF524308:EHF524309 ERB524308:ERB524309 FAX524308:FAX524309 FKT524308:FKT524309 FUP524308:FUP524309 GEL524308:GEL524309 GOH524308:GOH524309 GYD524308:GYD524309 HHZ524308:HHZ524309 HRV524308:HRV524309 IBR524308:IBR524309 ILN524308:ILN524309 IVJ524308:IVJ524309 JFF524308:JFF524309 JPB524308:JPB524309 JYX524308:JYX524309 KIT524308:KIT524309 KSP524308:KSP524309 LCL524308:LCL524309 LMH524308:LMH524309 LWD524308:LWD524309 MFZ524308:MFZ524309 MPV524308:MPV524309 MZR524308:MZR524309 NJN524308:NJN524309 NTJ524308:NTJ524309 ODF524308:ODF524309 ONB524308:ONB524309 OWX524308:OWX524309 PGT524308:PGT524309 PQP524308:PQP524309 QAL524308:QAL524309 QKH524308:QKH524309 QUD524308:QUD524309 RDZ524308:RDZ524309 RNV524308:RNV524309 RXR524308:RXR524309 SHN524308:SHN524309 SRJ524308:SRJ524309 TBF524308:TBF524309 TLB524308:TLB524309 TUX524308:TUX524309 UET524308:UET524309 UOP524308:UOP524309 UYL524308:UYL524309 VIH524308:VIH524309 VSD524308:VSD524309 WBZ524308:WBZ524309 WLV524308:WLV524309 WVR524308:WVR524309 J589844:J589845 JF589844:JF589845 TB589844:TB589845 ACX589844:ACX589845 AMT589844:AMT589845 AWP589844:AWP589845 BGL589844:BGL589845 BQH589844:BQH589845 CAD589844:CAD589845 CJZ589844:CJZ589845 CTV589844:CTV589845 DDR589844:DDR589845 DNN589844:DNN589845 DXJ589844:DXJ589845 EHF589844:EHF589845 ERB589844:ERB589845 FAX589844:FAX589845 FKT589844:FKT589845 FUP589844:FUP589845 GEL589844:GEL589845 GOH589844:GOH589845 GYD589844:GYD589845 HHZ589844:HHZ589845 HRV589844:HRV589845 IBR589844:IBR589845 ILN589844:ILN589845 IVJ589844:IVJ589845 JFF589844:JFF589845 JPB589844:JPB589845 JYX589844:JYX589845 KIT589844:KIT589845 KSP589844:KSP589845 LCL589844:LCL589845 LMH589844:LMH589845 LWD589844:LWD589845 MFZ589844:MFZ589845 MPV589844:MPV589845 MZR589844:MZR589845 NJN589844:NJN589845 NTJ589844:NTJ589845 ODF589844:ODF589845 ONB589844:ONB589845 OWX589844:OWX589845 PGT589844:PGT589845 PQP589844:PQP589845 QAL589844:QAL589845 QKH589844:QKH589845 QUD589844:QUD589845 RDZ589844:RDZ589845 RNV589844:RNV589845 RXR589844:RXR589845 SHN589844:SHN589845 SRJ589844:SRJ589845 TBF589844:TBF589845 TLB589844:TLB589845 TUX589844:TUX589845 UET589844:UET589845 UOP589844:UOP589845 UYL589844:UYL589845 VIH589844:VIH589845 VSD589844:VSD589845 WBZ589844:WBZ589845 WLV589844:WLV589845 WVR589844:WVR589845 J655380:J655381 JF655380:JF655381 TB655380:TB655381 ACX655380:ACX655381 AMT655380:AMT655381 AWP655380:AWP655381 BGL655380:BGL655381 BQH655380:BQH655381 CAD655380:CAD655381 CJZ655380:CJZ655381 CTV655380:CTV655381 DDR655380:DDR655381 DNN655380:DNN655381 DXJ655380:DXJ655381 EHF655380:EHF655381 ERB655380:ERB655381 FAX655380:FAX655381 FKT655380:FKT655381 FUP655380:FUP655381 GEL655380:GEL655381 GOH655380:GOH655381 GYD655380:GYD655381 HHZ655380:HHZ655381 HRV655380:HRV655381 IBR655380:IBR655381 ILN655380:ILN655381 IVJ655380:IVJ655381 JFF655380:JFF655381 JPB655380:JPB655381 JYX655380:JYX655381 KIT655380:KIT655381 KSP655380:KSP655381 LCL655380:LCL655381 LMH655380:LMH655381 LWD655380:LWD655381 MFZ655380:MFZ655381 MPV655380:MPV655381 MZR655380:MZR655381 NJN655380:NJN655381 NTJ655380:NTJ655381 ODF655380:ODF655381 ONB655380:ONB655381 OWX655380:OWX655381 PGT655380:PGT655381 PQP655380:PQP655381 QAL655380:QAL655381 QKH655380:QKH655381 QUD655380:QUD655381 RDZ655380:RDZ655381 RNV655380:RNV655381 RXR655380:RXR655381 SHN655380:SHN655381 SRJ655380:SRJ655381 TBF655380:TBF655381 TLB655380:TLB655381 TUX655380:TUX655381 UET655380:UET655381 UOP655380:UOP655381 UYL655380:UYL655381 VIH655380:VIH655381 VSD655380:VSD655381 WBZ655380:WBZ655381 WLV655380:WLV655381 WVR655380:WVR655381 J720916:J720917 JF720916:JF720917 TB720916:TB720917 ACX720916:ACX720917 AMT720916:AMT720917 AWP720916:AWP720917 BGL720916:BGL720917 BQH720916:BQH720917 CAD720916:CAD720917 CJZ720916:CJZ720917 CTV720916:CTV720917 DDR720916:DDR720917 DNN720916:DNN720917 DXJ720916:DXJ720917 EHF720916:EHF720917 ERB720916:ERB720917 FAX720916:FAX720917 FKT720916:FKT720917 FUP720916:FUP720917 GEL720916:GEL720917 GOH720916:GOH720917 GYD720916:GYD720917 HHZ720916:HHZ720917 HRV720916:HRV720917 IBR720916:IBR720917 ILN720916:ILN720917 IVJ720916:IVJ720917 JFF720916:JFF720917 JPB720916:JPB720917 JYX720916:JYX720917 KIT720916:KIT720917 KSP720916:KSP720917 LCL720916:LCL720917 LMH720916:LMH720917 LWD720916:LWD720917 MFZ720916:MFZ720917 MPV720916:MPV720917 MZR720916:MZR720917 NJN720916:NJN720917 NTJ720916:NTJ720917 ODF720916:ODF720917 ONB720916:ONB720917 OWX720916:OWX720917 PGT720916:PGT720917 PQP720916:PQP720917 QAL720916:QAL720917 QKH720916:QKH720917 QUD720916:QUD720917 RDZ720916:RDZ720917 RNV720916:RNV720917 RXR720916:RXR720917 SHN720916:SHN720917 SRJ720916:SRJ720917 TBF720916:TBF720917 TLB720916:TLB720917 TUX720916:TUX720917 UET720916:UET720917 UOP720916:UOP720917 UYL720916:UYL720917 VIH720916:VIH720917 VSD720916:VSD720917 WBZ720916:WBZ720917 WLV720916:WLV720917 WVR720916:WVR720917 J786452:J786453 JF786452:JF786453 TB786452:TB786453 ACX786452:ACX786453 AMT786452:AMT786453 AWP786452:AWP786453 BGL786452:BGL786453 BQH786452:BQH786453 CAD786452:CAD786453 CJZ786452:CJZ786453 CTV786452:CTV786453 DDR786452:DDR786453 DNN786452:DNN786453 DXJ786452:DXJ786453 EHF786452:EHF786453 ERB786452:ERB786453 FAX786452:FAX786453 FKT786452:FKT786453 FUP786452:FUP786453 GEL786452:GEL786453 GOH786452:GOH786453 GYD786452:GYD786453 HHZ786452:HHZ786453 HRV786452:HRV786453 IBR786452:IBR786453 ILN786452:ILN786453 IVJ786452:IVJ786453 JFF786452:JFF786453 JPB786452:JPB786453 JYX786452:JYX786453 KIT786452:KIT786453 KSP786452:KSP786453 LCL786452:LCL786453 LMH786452:LMH786453 LWD786452:LWD786453 MFZ786452:MFZ786453 MPV786452:MPV786453 MZR786452:MZR786453 NJN786452:NJN786453 NTJ786452:NTJ786453 ODF786452:ODF786453 ONB786452:ONB786453 OWX786452:OWX786453 PGT786452:PGT786453 PQP786452:PQP786453 QAL786452:QAL786453 QKH786452:QKH786453 QUD786452:QUD786453 RDZ786452:RDZ786453 RNV786452:RNV786453 RXR786452:RXR786453 SHN786452:SHN786453 SRJ786452:SRJ786453 TBF786452:TBF786453 TLB786452:TLB786453 TUX786452:TUX786453 UET786452:UET786453 UOP786452:UOP786453 UYL786452:UYL786453 VIH786452:VIH786453 VSD786452:VSD786453 WBZ786452:WBZ786453 WLV786452:WLV786453 WVR786452:WVR786453 J851988:J851989 JF851988:JF851989 TB851988:TB851989 ACX851988:ACX851989 AMT851988:AMT851989 AWP851988:AWP851989 BGL851988:BGL851989 BQH851988:BQH851989 CAD851988:CAD851989 CJZ851988:CJZ851989 CTV851988:CTV851989 DDR851988:DDR851989 DNN851988:DNN851989 DXJ851988:DXJ851989 EHF851988:EHF851989 ERB851988:ERB851989 FAX851988:FAX851989 FKT851988:FKT851989 FUP851988:FUP851989 GEL851988:GEL851989 GOH851988:GOH851989 GYD851988:GYD851989 HHZ851988:HHZ851989 HRV851988:HRV851989 IBR851988:IBR851989 ILN851988:ILN851989 IVJ851988:IVJ851989 JFF851988:JFF851989 JPB851988:JPB851989 JYX851988:JYX851989 KIT851988:KIT851989 KSP851988:KSP851989 LCL851988:LCL851989 LMH851988:LMH851989 LWD851988:LWD851989 MFZ851988:MFZ851989 MPV851988:MPV851989 MZR851988:MZR851989 NJN851988:NJN851989 NTJ851988:NTJ851989 ODF851988:ODF851989 ONB851988:ONB851989 OWX851988:OWX851989 PGT851988:PGT851989 PQP851988:PQP851989 QAL851988:QAL851989 QKH851988:QKH851989 QUD851988:QUD851989 RDZ851988:RDZ851989 RNV851988:RNV851989 RXR851988:RXR851989 SHN851988:SHN851989 SRJ851988:SRJ851989 TBF851988:TBF851989 TLB851988:TLB851989 TUX851988:TUX851989 UET851988:UET851989 UOP851988:UOP851989 UYL851988:UYL851989 VIH851988:VIH851989 VSD851988:VSD851989 WBZ851988:WBZ851989 WLV851988:WLV851989 WVR851988:WVR851989 J917524:J917525 JF917524:JF917525 TB917524:TB917525 ACX917524:ACX917525 AMT917524:AMT917525 AWP917524:AWP917525 BGL917524:BGL917525 BQH917524:BQH917525 CAD917524:CAD917525 CJZ917524:CJZ917525 CTV917524:CTV917525 DDR917524:DDR917525 DNN917524:DNN917525 DXJ917524:DXJ917525 EHF917524:EHF917525 ERB917524:ERB917525 FAX917524:FAX917525 FKT917524:FKT917525 FUP917524:FUP917525 GEL917524:GEL917525 GOH917524:GOH917525 GYD917524:GYD917525 HHZ917524:HHZ917525 HRV917524:HRV917525 IBR917524:IBR917525 ILN917524:ILN917525 IVJ917524:IVJ917525 JFF917524:JFF917525 JPB917524:JPB917525 JYX917524:JYX917525 KIT917524:KIT917525 KSP917524:KSP917525 LCL917524:LCL917525 LMH917524:LMH917525 LWD917524:LWD917525 MFZ917524:MFZ917525 MPV917524:MPV917525 MZR917524:MZR917525 NJN917524:NJN917525 NTJ917524:NTJ917525 ODF917524:ODF917525 ONB917524:ONB917525 OWX917524:OWX917525 PGT917524:PGT917525 PQP917524:PQP917525 QAL917524:QAL917525 QKH917524:QKH917525 QUD917524:QUD917525 RDZ917524:RDZ917525 RNV917524:RNV917525 RXR917524:RXR917525 SHN917524:SHN917525 SRJ917524:SRJ917525 TBF917524:TBF917525 TLB917524:TLB917525 TUX917524:TUX917525 UET917524:UET917525 UOP917524:UOP917525 UYL917524:UYL917525 VIH917524:VIH917525 VSD917524:VSD917525 WBZ917524:WBZ917525 WLV917524:WLV917525 WVR917524:WVR917525 J983060:J983061 JF983060:JF983061 TB983060:TB983061 ACX983060:ACX983061 AMT983060:AMT983061 AWP983060:AWP983061 BGL983060:BGL983061 BQH983060:BQH983061 CAD983060:CAD983061 CJZ983060:CJZ983061 CTV983060:CTV983061 DDR983060:DDR983061 DNN983060:DNN983061 DXJ983060:DXJ983061 EHF983060:EHF983061 ERB983060:ERB983061 FAX983060:FAX983061 FKT983060:FKT983061 FUP983060:FUP983061 GEL983060:GEL983061 GOH983060:GOH983061 GYD983060:GYD983061 HHZ983060:HHZ983061 HRV983060:HRV983061 IBR983060:IBR983061 ILN983060:ILN983061 IVJ983060:IVJ983061 JFF983060:JFF983061 JPB983060:JPB983061 JYX983060:JYX983061 KIT983060:KIT983061 KSP983060:KSP983061 LCL983060:LCL983061 LMH983060:LMH983061 LWD983060:LWD983061 MFZ983060:MFZ983061 MPV983060:MPV983061 MZR983060:MZR983061 NJN983060:NJN983061 NTJ983060:NTJ983061 ODF983060:ODF983061 ONB983060:ONB983061 OWX983060:OWX983061 PGT983060:PGT983061 PQP983060:PQP983061 QAL983060:QAL983061 QKH983060:QKH983061 QUD983060:QUD983061 RDZ983060:RDZ983061 RNV983060:RNV983061 RXR983060:RXR983061 SHN983060:SHN983061 SRJ983060:SRJ983061 TBF983060:TBF983061 TLB983060:TLB983061 TUX983060:TUX983061 UET983060:UET983061 UOP983060:UOP983061 UYL983060:UYL983061 VIH983060:VIH983061 VSD983060:VSD983061 WBZ983060:WBZ983061 WLV983060:WLV983061 WVR983060:WVR983061 J23:J25 JF23:JF25 TB23:TB25 ACX23:ACX25 AMT23:AMT25 AWP23:AWP25 BGL23:BGL25 BQH23:BQH25 CAD23:CAD25 CJZ23:CJZ25 CTV23:CTV25 DDR23:DDR25 DNN23:DNN25 DXJ23:DXJ25 EHF23:EHF25 ERB23:ERB25 FAX23:FAX25 FKT23:FKT25 FUP23:FUP25 GEL23:GEL25 GOH23:GOH25 GYD23:GYD25 HHZ23:HHZ25 HRV23:HRV25 IBR23:IBR25 ILN23:ILN25 IVJ23:IVJ25 JFF23:JFF25 JPB23:JPB25 JYX23:JYX25 KIT23:KIT25 KSP23:KSP25 LCL23:LCL25 LMH23:LMH25 LWD23:LWD25 MFZ23:MFZ25 MPV23:MPV25 MZR23:MZR25 NJN23:NJN25 NTJ23:NTJ25 ODF23:ODF25 ONB23:ONB25 OWX23:OWX25 PGT23:PGT25 PQP23:PQP25 QAL23:QAL25 QKH23:QKH25 QUD23:QUD25 RDZ23:RDZ25 RNV23:RNV25 RXR23:RXR25 SHN23:SHN25 SRJ23:SRJ25 TBF23:TBF25 TLB23:TLB25 TUX23:TUX25 UET23:UET25 UOP23:UOP25 UYL23:UYL25 VIH23:VIH25 VSD23:VSD25 WBZ23:WBZ25 WLV23:WLV25 WVR23:WVR25 J65559:J65561 JF65559:JF65561 TB65559:TB65561 ACX65559:ACX65561 AMT65559:AMT65561 AWP65559:AWP65561 BGL65559:BGL65561 BQH65559:BQH65561 CAD65559:CAD65561 CJZ65559:CJZ65561 CTV65559:CTV65561 DDR65559:DDR65561 DNN65559:DNN65561 DXJ65559:DXJ65561 EHF65559:EHF65561 ERB65559:ERB65561 FAX65559:FAX65561 FKT65559:FKT65561 FUP65559:FUP65561 GEL65559:GEL65561 GOH65559:GOH65561 GYD65559:GYD65561 HHZ65559:HHZ65561 HRV65559:HRV65561 IBR65559:IBR65561 ILN65559:ILN65561 IVJ65559:IVJ65561 JFF65559:JFF65561 JPB65559:JPB65561 JYX65559:JYX65561 KIT65559:KIT65561 KSP65559:KSP65561 LCL65559:LCL65561 LMH65559:LMH65561 LWD65559:LWD65561 MFZ65559:MFZ65561 MPV65559:MPV65561 MZR65559:MZR65561 NJN65559:NJN65561 NTJ65559:NTJ65561 ODF65559:ODF65561 ONB65559:ONB65561 OWX65559:OWX65561 PGT65559:PGT65561 PQP65559:PQP65561 QAL65559:QAL65561 QKH65559:QKH65561 QUD65559:QUD65561 RDZ65559:RDZ65561 RNV65559:RNV65561 RXR65559:RXR65561 SHN65559:SHN65561 SRJ65559:SRJ65561 TBF65559:TBF65561 TLB65559:TLB65561 TUX65559:TUX65561 UET65559:UET65561 UOP65559:UOP65561 UYL65559:UYL65561 VIH65559:VIH65561 VSD65559:VSD65561 WBZ65559:WBZ65561 WLV65559:WLV65561 WVR65559:WVR65561 J131095:J131097 JF131095:JF131097 TB131095:TB131097 ACX131095:ACX131097 AMT131095:AMT131097 AWP131095:AWP131097 BGL131095:BGL131097 BQH131095:BQH131097 CAD131095:CAD131097 CJZ131095:CJZ131097 CTV131095:CTV131097 DDR131095:DDR131097 DNN131095:DNN131097 DXJ131095:DXJ131097 EHF131095:EHF131097 ERB131095:ERB131097 FAX131095:FAX131097 FKT131095:FKT131097 FUP131095:FUP131097 GEL131095:GEL131097 GOH131095:GOH131097 GYD131095:GYD131097 HHZ131095:HHZ131097 HRV131095:HRV131097 IBR131095:IBR131097 ILN131095:ILN131097 IVJ131095:IVJ131097 JFF131095:JFF131097 JPB131095:JPB131097 JYX131095:JYX131097 KIT131095:KIT131097 KSP131095:KSP131097 LCL131095:LCL131097 LMH131095:LMH131097 LWD131095:LWD131097 MFZ131095:MFZ131097 MPV131095:MPV131097 MZR131095:MZR131097 NJN131095:NJN131097 NTJ131095:NTJ131097 ODF131095:ODF131097 ONB131095:ONB131097 OWX131095:OWX131097 PGT131095:PGT131097 PQP131095:PQP131097 QAL131095:QAL131097 QKH131095:QKH131097 QUD131095:QUD131097 RDZ131095:RDZ131097 RNV131095:RNV131097 RXR131095:RXR131097 SHN131095:SHN131097 SRJ131095:SRJ131097 TBF131095:TBF131097 TLB131095:TLB131097 TUX131095:TUX131097 UET131095:UET131097 UOP131095:UOP131097 UYL131095:UYL131097 VIH131095:VIH131097 VSD131095:VSD131097 WBZ131095:WBZ131097 WLV131095:WLV131097 WVR131095:WVR131097 J196631:J196633 JF196631:JF196633 TB196631:TB196633 ACX196631:ACX196633 AMT196631:AMT196633 AWP196631:AWP196633 BGL196631:BGL196633 BQH196631:BQH196633 CAD196631:CAD196633 CJZ196631:CJZ196633 CTV196631:CTV196633 DDR196631:DDR196633 DNN196631:DNN196633 DXJ196631:DXJ196633 EHF196631:EHF196633 ERB196631:ERB196633 FAX196631:FAX196633 FKT196631:FKT196633 FUP196631:FUP196633 GEL196631:GEL196633 GOH196631:GOH196633 GYD196631:GYD196633 HHZ196631:HHZ196633 HRV196631:HRV196633 IBR196631:IBR196633 ILN196631:ILN196633 IVJ196631:IVJ196633 JFF196631:JFF196633 JPB196631:JPB196633 JYX196631:JYX196633 KIT196631:KIT196633 KSP196631:KSP196633 LCL196631:LCL196633 LMH196631:LMH196633 LWD196631:LWD196633 MFZ196631:MFZ196633 MPV196631:MPV196633 MZR196631:MZR196633 NJN196631:NJN196633 NTJ196631:NTJ196633 ODF196631:ODF196633 ONB196631:ONB196633 OWX196631:OWX196633 PGT196631:PGT196633 PQP196631:PQP196633 QAL196631:QAL196633 QKH196631:QKH196633 QUD196631:QUD196633 RDZ196631:RDZ196633 RNV196631:RNV196633 RXR196631:RXR196633 SHN196631:SHN196633 SRJ196631:SRJ196633 TBF196631:TBF196633 TLB196631:TLB196633 TUX196631:TUX196633 UET196631:UET196633 UOP196631:UOP196633 UYL196631:UYL196633 VIH196631:VIH196633 VSD196631:VSD196633 WBZ196631:WBZ196633 WLV196631:WLV196633 WVR196631:WVR196633 J262167:J262169 JF262167:JF262169 TB262167:TB262169 ACX262167:ACX262169 AMT262167:AMT262169 AWP262167:AWP262169 BGL262167:BGL262169 BQH262167:BQH262169 CAD262167:CAD262169 CJZ262167:CJZ262169 CTV262167:CTV262169 DDR262167:DDR262169 DNN262167:DNN262169 DXJ262167:DXJ262169 EHF262167:EHF262169 ERB262167:ERB262169 FAX262167:FAX262169 FKT262167:FKT262169 FUP262167:FUP262169 GEL262167:GEL262169 GOH262167:GOH262169 GYD262167:GYD262169 HHZ262167:HHZ262169 HRV262167:HRV262169 IBR262167:IBR262169 ILN262167:ILN262169 IVJ262167:IVJ262169 JFF262167:JFF262169 JPB262167:JPB262169 JYX262167:JYX262169 KIT262167:KIT262169 KSP262167:KSP262169 LCL262167:LCL262169 LMH262167:LMH262169 LWD262167:LWD262169 MFZ262167:MFZ262169 MPV262167:MPV262169 MZR262167:MZR262169 NJN262167:NJN262169 NTJ262167:NTJ262169 ODF262167:ODF262169 ONB262167:ONB262169 OWX262167:OWX262169 PGT262167:PGT262169 PQP262167:PQP262169 QAL262167:QAL262169 QKH262167:QKH262169 QUD262167:QUD262169 RDZ262167:RDZ262169 RNV262167:RNV262169 RXR262167:RXR262169 SHN262167:SHN262169 SRJ262167:SRJ262169 TBF262167:TBF262169 TLB262167:TLB262169 TUX262167:TUX262169 UET262167:UET262169 UOP262167:UOP262169 UYL262167:UYL262169 VIH262167:VIH262169 VSD262167:VSD262169 WBZ262167:WBZ262169 WLV262167:WLV262169 WVR262167:WVR262169 J327703:J327705 JF327703:JF327705 TB327703:TB327705 ACX327703:ACX327705 AMT327703:AMT327705 AWP327703:AWP327705 BGL327703:BGL327705 BQH327703:BQH327705 CAD327703:CAD327705 CJZ327703:CJZ327705 CTV327703:CTV327705 DDR327703:DDR327705 DNN327703:DNN327705 DXJ327703:DXJ327705 EHF327703:EHF327705 ERB327703:ERB327705 FAX327703:FAX327705 FKT327703:FKT327705 FUP327703:FUP327705 GEL327703:GEL327705 GOH327703:GOH327705 GYD327703:GYD327705 HHZ327703:HHZ327705 HRV327703:HRV327705 IBR327703:IBR327705 ILN327703:ILN327705 IVJ327703:IVJ327705 JFF327703:JFF327705 JPB327703:JPB327705 JYX327703:JYX327705 KIT327703:KIT327705 KSP327703:KSP327705 LCL327703:LCL327705 LMH327703:LMH327705 LWD327703:LWD327705 MFZ327703:MFZ327705 MPV327703:MPV327705 MZR327703:MZR327705 NJN327703:NJN327705 NTJ327703:NTJ327705 ODF327703:ODF327705 ONB327703:ONB327705 OWX327703:OWX327705 PGT327703:PGT327705 PQP327703:PQP327705 QAL327703:QAL327705 QKH327703:QKH327705 QUD327703:QUD327705 RDZ327703:RDZ327705 RNV327703:RNV327705 RXR327703:RXR327705 SHN327703:SHN327705 SRJ327703:SRJ327705 TBF327703:TBF327705 TLB327703:TLB327705 TUX327703:TUX327705 UET327703:UET327705 UOP327703:UOP327705 UYL327703:UYL327705 VIH327703:VIH327705 VSD327703:VSD327705 WBZ327703:WBZ327705 WLV327703:WLV327705 WVR327703:WVR327705 J393239:J393241 JF393239:JF393241 TB393239:TB393241 ACX393239:ACX393241 AMT393239:AMT393241 AWP393239:AWP393241 BGL393239:BGL393241 BQH393239:BQH393241 CAD393239:CAD393241 CJZ393239:CJZ393241 CTV393239:CTV393241 DDR393239:DDR393241 DNN393239:DNN393241 DXJ393239:DXJ393241 EHF393239:EHF393241 ERB393239:ERB393241 FAX393239:FAX393241 FKT393239:FKT393241 FUP393239:FUP393241 GEL393239:GEL393241 GOH393239:GOH393241 GYD393239:GYD393241 HHZ393239:HHZ393241 HRV393239:HRV393241 IBR393239:IBR393241 ILN393239:ILN393241 IVJ393239:IVJ393241 JFF393239:JFF393241 JPB393239:JPB393241 JYX393239:JYX393241 KIT393239:KIT393241 KSP393239:KSP393241 LCL393239:LCL393241 LMH393239:LMH393241 LWD393239:LWD393241 MFZ393239:MFZ393241 MPV393239:MPV393241 MZR393239:MZR393241 NJN393239:NJN393241 NTJ393239:NTJ393241 ODF393239:ODF393241 ONB393239:ONB393241 OWX393239:OWX393241 PGT393239:PGT393241 PQP393239:PQP393241 QAL393239:QAL393241 QKH393239:QKH393241 QUD393239:QUD393241 RDZ393239:RDZ393241 RNV393239:RNV393241 RXR393239:RXR393241 SHN393239:SHN393241 SRJ393239:SRJ393241 TBF393239:TBF393241 TLB393239:TLB393241 TUX393239:TUX393241 UET393239:UET393241 UOP393239:UOP393241 UYL393239:UYL393241 VIH393239:VIH393241 VSD393239:VSD393241 WBZ393239:WBZ393241 WLV393239:WLV393241 WVR393239:WVR393241 J458775:J458777 JF458775:JF458777 TB458775:TB458777 ACX458775:ACX458777 AMT458775:AMT458777 AWP458775:AWP458777 BGL458775:BGL458777 BQH458775:BQH458777 CAD458775:CAD458777 CJZ458775:CJZ458777 CTV458775:CTV458777 DDR458775:DDR458777 DNN458775:DNN458777 DXJ458775:DXJ458777 EHF458775:EHF458777 ERB458775:ERB458777 FAX458775:FAX458777 FKT458775:FKT458777 FUP458775:FUP458777 GEL458775:GEL458777 GOH458775:GOH458777 GYD458775:GYD458777 HHZ458775:HHZ458777 HRV458775:HRV458777 IBR458775:IBR458777 ILN458775:ILN458777 IVJ458775:IVJ458777 JFF458775:JFF458777 JPB458775:JPB458777 JYX458775:JYX458777 KIT458775:KIT458777 KSP458775:KSP458777 LCL458775:LCL458777 LMH458775:LMH458777 LWD458775:LWD458777 MFZ458775:MFZ458777 MPV458775:MPV458777 MZR458775:MZR458777 NJN458775:NJN458777 NTJ458775:NTJ458777 ODF458775:ODF458777 ONB458775:ONB458777 OWX458775:OWX458777 PGT458775:PGT458777 PQP458775:PQP458777 QAL458775:QAL458777 QKH458775:QKH458777 QUD458775:QUD458777 RDZ458775:RDZ458777 RNV458775:RNV458777 RXR458775:RXR458777 SHN458775:SHN458777 SRJ458775:SRJ458777 TBF458775:TBF458777 TLB458775:TLB458777 TUX458775:TUX458777 UET458775:UET458777 UOP458775:UOP458777 UYL458775:UYL458777 VIH458775:VIH458777 VSD458775:VSD458777 WBZ458775:WBZ458777 WLV458775:WLV458777 WVR458775:WVR458777 J524311:J524313 JF524311:JF524313 TB524311:TB524313 ACX524311:ACX524313 AMT524311:AMT524313 AWP524311:AWP524313 BGL524311:BGL524313 BQH524311:BQH524313 CAD524311:CAD524313 CJZ524311:CJZ524313 CTV524311:CTV524313 DDR524311:DDR524313 DNN524311:DNN524313 DXJ524311:DXJ524313 EHF524311:EHF524313 ERB524311:ERB524313 FAX524311:FAX524313 FKT524311:FKT524313 FUP524311:FUP524313 GEL524311:GEL524313 GOH524311:GOH524313 GYD524311:GYD524313 HHZ524311:HHZ524313 HRV524311:HRV524313 IBR524311:IBR524313 ILN524311:ILN524313 IVJ524311:IVJ524313 JFF524311:JFF524313 JPB524311:JPB524313 JYX524311:JYX524313 KIT524311:KIT524313 KSP524311:KSP524313 LCL524311:LCL524313 LMH524311:LMH524313 LWD524311:LWD524313 MFZ524311:MFZ524313 MPV524311:MPV524313 MZR524311:MZR524313 NJN524311:NJN524313 NTJ524311:NTJ524313 ODF524311:ODF524313 ONB524311:ONB524313 OWX524311:OWX524313 PGT524311:PGT524313 PQP524311:PQP524313 QAL524311:QAL524313 QKH524311:QKH524313 QUD524311:QUD524313 RDZ524311:RDZ524313 RNV524311:RNV524313 RXR524311:RXR524313 SHN524311:SHN524313 SRJ524311:SRJ524313 TBF524311:TBF524313 TLB524311:TLB524313 TUX524311:TUX524313 UET524311:UET524313 UOP524311:UOP524313 UYL524311:UYL524313 VIH524311:VIH524313 VSD524311:VSD524313 WBZ524311:WBZ524313 WLV524311:WLV524313 WVR524311:WVR524313 J589847:J589849 JF589847:JF589849 TB589847:TB589849 ACX589847:ACX589849 AMT589847:AMT589849 AWP589847:AWP589849 BGL589847:BGL589849 BQH589847:BQH589849 CAD589847:CAD589849 CJZ589847:CJZ589849 CTV589847:CTV589849 DDR589847:DDR589849 DNN589847:DNN589849 DXJ589847:DXJ589849 EHF589847:EHF589849 ERB589847:ERB589849 FAX589847:FAX589849 FKT589847:FKT589849 FUP589847:FUP589849 GEL589847:GEL589849 GOH589847:GOH589849 GYD589847:GYD589849 HHZ589847:HHZ589849 HRV589847:HRV589849 IBR589847:IBR589849 ILN589847:ILN589849 IVJ589847:IVJ589849 JFF589847:JFF589849 JPB589847:JPB589849 JYX589847:JYX589849 KIT589847:KIT589849 KSP589847:KSP589849 LCL589847:LCL589849 LMH589847:LMH589849 LWD589847:LWD589849 MFZ589847:MFZ589849 MPV589847:MPV589849 MZR589847:MZR589849 NJN589847:NJN589849 NTJ589847:NTJ589849 ODF589847:ODF589849 ONB589847:ONB589849 OWX589847:OWX589849 PGT589847:PGT589849 PQP589847:PQP589849 QAL589847:QAL589849 QKH589847:QKH589849 QUD589847:QUD589849 RDZ589847:RDZ589849 RNV589847:RNV589849 RXR589847:RXR589849 SHN589847:SHN589849 SRJ589847:SRJ589849 TBF589847:TBF589849 TLB589847:TLB589849 TUX589847:TUX589849 UET589847:UET589849 UOP589847:UOP589849 UYL589847:UYL589849 VIH589847:VIH589849 VSD589847:VSD589849 WBZ589847:WBZ589849 WLV589847:WLV589849 WVR589847:WVR589849 J655383:J655385 JF655383:JF655385 TB655383:TB655385 ACX655383:ACX655385 AMT655383:AMT655385 AWP655383:AWP655385 BGL655383:BGL655385 BQH655383:BQH655385 CAD655383:CAD655385 CJZ655383:CJZ655385 CTV655383:CTV655385 DDR655383:DDR655385 DNN655383:DNN655385 DXJ655383:DXJ655385 EHF655383:EHF655385 ERB655383:ERB655385 FAX655383:FAX655385 FKT655383:FKT655385 FUP655383:FUP655385 GEL655383:GEL655385 GOH655383:GOH655385 GYD655383:GYD655385 HHZ655383:HHZ655385 HRV655383:HRV655385 IBR655383:IBR655385 ILN655383:ILN655385 IVJ655383:IVJ655385 JFF655383:JFF655385 JPB655383:JPB655385 JYX655383:JYX655385 KIT655383:KIT655385 KSP655383:KSP655385 LCL655383:LCL655385 LMH655383:LMH655385 LWD655383:LWD655385 MFZ655383:MFZ655385 MPV655383:MPV655385 MZR655383:MZR655385 NJN655383:NJN655385 NTJ655383:NTJ655385 ODF655383:ODF655385 ONB655383:ONB655385 OWX655383:OWX655385 PGT655383:PGT655385 PQP655383:PQP655385 QAL655383:QAL655385 QKH655383:QKH655385 QUD655383:QUD655385 RDZ655383:RDZ655385 RNV655383:RNV655385 RXR655383:RXR655385 SHN655383:SHN655385 SRJ655383:SRJ655385 TBF655383:TBF655385 TLB655383:TLB655385 TUX655383:TUX655385 UET655383:UET655385 UOP655383:UOP655385 UYL655383:UYL655385 VIH655383:VIH655385 VSD655383:VSD655385 WBZ655383:WBZ655385 WLV655383:WLV655385 WVR655383:WVR655385 J720919:J720921 JF720919:JF720921 TB720919:TB720921 ACX720919:ACX720921 AMT720919:AMT720921 AWP720919:AWP720921 BGL720919:BGL720921 BQH720919:BQH720921 CAD720919:CAD720921 CJZ720919:CJZ720921 CTV720919:CTV720921 DDR720919:DDR720921 DNN720919:DNN720921 DXJ720919:DXJ720921 EHF720919:EHF720921 ERB720919:ERB720921 FAX720919:FAX720921 FKT720919:FKT720921 FUP720919:FUP720921 GEL720919:GEL720921 GOH720919:GOH720921 GYD720919:GYD720921 HHZ720919:HHZ720921 HRV720919:HRV720921 IBR720919:IBR720921 ILN720919:ILN720921 IVJ720919:IVJ720921 JFF720919:JFF720921 JPB720919:JPB720921 JYX720919:JYX720921 KIT720919:KIT720921 KSP720919:KSP720921 LCL720919:LCL720921 LMH720919:LMH720921 LWD720919:LWD720921 MFZ720919:MFZ720921 MPV720919:MPV720921 MZR720919:MZR720921 NJN720919:NJN720921 NTJ720919:NTJ720921 ODF720919:ODF720921 ONB720919:ONB720921 OWX720919:OWX720921 PGT720919:PGT720921 PQP720919:PQP720921 QAL720919:QAL720921 QKH720919:QKH720921 QUD720919:QUD720921 RDZ720919:RDZ720921 RNV720919:RNV720921 RXR720919:RXR720921 SHN720919:SHN720921 SRJ720919:SRJ720921 TBF720919:TBF720921 TLB720919:TLB720921 TUX720919:TUX720921 UET720919:UET720921 UOP720919:UOP720921 UYL720919:UYL720921 VIH720919:VIH720921 VSD720919:VSD720921 WBZ720919:WBZ720921 WLV720919:WLV720921 WVR720919:WVR720921 J786455:J786457 JF786455:JF786457 TB786455:TB786457 ACX786455:ACX786457 AMT786455:AMT786457 AWP786455:AWP786457 BGL786455:BGL786457 BQH786455:BQH786457 CAD786455:CAD786457 CJZ786455:CJZ786457 CTV786455:CTV786457 DDR786455:DDR786457 DNN786455:DNN786457 DXJ786455:DXJ786457 EHF786455:EHF786457 ERB786455:ERB786457 FAX786455:FAX786457 FKT786455:FKT786457 FUP786455:FUP786457 GEL786455:GEL786457 GOH786455:GOH786457 GYD786455:GYD786457 HHZ786455:HHZ786457 HRV786455:HRV786457 IBR786455:IBR786457 ILN786455:ILN786457 IVJ786455:IVJ786457 JFF786455:JFF786457 JPB786455:JPB786457 JYX786455:JYX786457 KIT786455:KIT786457 KSP786455:KSP786457 LCL786455:LCL786457 LMH786455:LMH786457 LWD786455:LWD786457 MFZ786455:MFZ786457 MPV786455:MPV786457 MZR786455:MZR786457 NJN786455:NJN786457 NTJ786455:NTJ786457 ODF786455:ODF786457 ONB786455:ONB786457 OWX786455:OWX786457 PGT786455:PGT786457 PQP786455:PQP786457 QAL786455:QAL786457 QKH786455:QKH786457 QUD786455:QUD786457 RDZ786455:RDZ786457 RNV786455:RNV786457 RXR786455:RXR786457 SHN786455:SHN786457 SRJ786455:SRJ786457 TBF786455:TBF786457 TLB786455:TLB786457 TUX786455:TUX786457 UET786455:UET786457 UOP786455:UOP786457 UYL786455:UYL786457 VIH786455:VIH786457 VSD786455:VSD786457 WBZ786455:WBZ786457 WLV786455:WLV786457 WVR786455:WVR786457 J851991:J851993 JF851991:JF851993 TB851991:TB851993 ACX851991:ACX851993 AMT851991:AMT851993 AWP851991:AWP851993 BGL851991:BGL851993 BQH851991:BQH851993 CAD851991:CAD851993 CJZ851991:CJZ851993 CTV851991:CTV851993 DDR851991:DDR851993 DNN851991:DNN851993 DXJ851991:DXJ851993 EHF851991:EHF851993 ERB851991:ERB851993 FAX851991:FAX851993 FKT851991:FKT851993 FUP851991:FUP851993 GEL851991:GEL851993 GOH851991:GOH851993 GYD851991:GYD851993 HHZ851991:HHZ851993 HRV851991:HRV851993 IBR851991:IBR851993 ILN851991:ILN851993 IVJ851991:IVJ851993 JFF851991:JFF851993 JPB851991:JPB851993 JYX851991:JYX851993 KIT851991:KIT851993 KSP851991:KSP851993 LCL851991:LCL851993 LMH851991:LMH851993 LWD851991:LWD851993 MFZ851991:MFZ851993 MPV851991:MPV851993 MZR851991:MZR851993 NJN851991:NJN851993 NTJ851991:NTJ851993 ODF851991:ODF851993 ONB851991:ONB851993 OWX851991:OWX851993 PGT851991:PGT851993 PQP851991:PQP851993 QAL851991:QAL851993 QKH851991:QKH851993 QUD851991:QUD851993 RDZ851991:RDZ851993 RNV851991:RNV851993 RXR851991:RXR851993 SHN851991:SHN851993 SRJ851991:SRJ851993 TBF851991:TBF851993 TLB851991:TLB851993 TUX851991:TUX851993 UET851991:UET851993 UOP851991:UOP851993 UYL851991:UYL851993 VIH851991:VIH851993 VSD851991:VSD851993 WBZ851991:WBZ851993 WLV851991:WLV851993 WVR851991:WVR851993 J917527:J917529 JF917527:JF917529 TB917527:TB917529 ACX917527:ACX917529 AMT917527:AMT917529 AWP917527:AWP917529 BGL917527:BGL917529 BQH917527:BQH917529 CAD917527:CAD917529 CJZ917527:CJZ917529 CTV917527:CTV917529 DDR917527:DDR917529 DNN917527:DNN917529 DXJ917527:DXJ917529 EHF917527:EHF917529 ERB917527:ERB917529 FAX917527:FAX917529 FKT917527:FKT917529 FUP917527:FUP917529 GEL917527:GEL917529 GOH917527:GOH917529 GYD917527:GYD917529 HHZ917527:HHZ917529 HRV917527:HRV917529 IBR917527:IBR917529 ILN917527:ILN917529 IVJ917527:IVJ917529 JFF917527:JFF917529 JPB917527:JPB917529 JYX917527:JYX917529 KIT917527:KIT917529 KSP917527:KSP917529 LCL917527:LCL917529 LMH917527:LMH917529 LWD917527:LWD917529 MFZ917527:MFZ917529 MPV917527:MPV917529 MZR917527:MZR917529 NJN917527:NJN917529 NTJ917527:NTJ917529 ODF917527:ODF917529 ONB917527:ONB917529 OWX917527:OWX917529 PGT917527:PGT917529 PQP917527:PQP917529 QAL917527:QAL917529 QKH917527:QKH917529 QUD917527:QUD917529 RDZ917527:RDZ917529 RNV917527:RNV917529 RXR917527:RXR917529 SHN917527:SHN917529 SRJ917527:SRJ917529 TBF917527:TBF917529 TLB917527:TLB917529 TUX917527:TUX917529 UET917527:UET917529 UOP917527:UOP917529 UYL917527:UYL917529 VIH917527:VIH917529 VSD917527:VSD917529 WBZ917527:WBZ917529 WLV917527:WLV917529 WVR917527:WVR917529 J983063:J983065 JF983063:JF983065 TB983063:TB983065 ACX983063:ACX983065 AMT983063:AMT983065 AWP983063:AWP983065 BGL983063:BGL983065 BQH983063:BQH983065 CAD983063:CAD983065 CJZ983063:CJZ983065 CTV983063:CTV983065 DDR983063:DDR983065 DNN983063:DNN983065 DXJ983063:DXJ983065 EHF983063:EHF983065 ERB983063:ERB983065 FAX983063:FAX983065 FKT983063:FKT983065 FUP983063:FUP983065 GEL983063:GEL983065 GOH983063:GOH983065 GYD983063:GYD983065 HHZ983063:HHZ983065 HRV983063:HRV983065 IBR983063:IBR983065 ILN983063:ILN983065 IVJ983063:IVJ983065 JFF983063:JFF983065 JPB983063:JPB983065 JYX983063:JYX983065 KIT983063:KIT983065 KSP983063:KSP983065 LCL983063:LCL983065 LMH983063:LMH983065 LWD983063:LWD983065 MFZ983063:MFZ983065 MPV983063:MPV983065 MZR983063:MZR983065 NJN983063:NJN983065 NTJ983063:NTJ983065 ODF983063:ODF983065 ONB983063:ONB983065 OWX983063:OWX983065 PGT983063:PGT983065 PQP983063:PQP983065 QAL983063:QAL983065 QKH983063:QKH983065 QUD983063:QUD983065 RDZ983063:RDZ983065 RNV983063:RNV983065 RXR983063:RXR983065 SHN983063:SHN983065 SRJ983063:SRJ983065 TBF983063:TBF983065 TLB983063:TLB983065 TUX983063:TUX983065 UET983063:UET983065 UOP983063:UOP983065 UYL983063:UYL983065 VIH983063:VIH983065 VSD983063:VSD983065 WBZ983063:WBZ983065 WLV983063:WLV983065 WVR983063:WVR983065 J36:J39 JF36:JF39 TB36:TB39 ACX36:ACX39 AMT36:AMT39 AWP36:AWP39 BGL36:BGL39 BQH36:BQH39 CAD36:CAD39 CJZ36:CJZ39 CTV36:CTV39 DDR36:DDR39 DNN36:DNN39 DXJ36:DXJ39 EHF36:EHF39 ERB36:ERB39 FAX36:FAX39 FKT36:FKT39 FUP36:FUP39 GEL36:GEL39 GOH36:GOH39 GYD36:GYD39 HHZ36:HHZ39 HRV36:HRV39 IBR36:IBR39 ILN36:ILN39 IVJ36:IVJ39 JFF36:JFF39 JPB36:JPB39 JYX36:JYX39 KIT36:KIT39 KSP36:KSP39 LCL36:LCL39 LMH36:LMH39 LWD36:LWD39 MFZ36:MFZ39 MPV36:MPV39 MZR36:MZR39 NJN36:NJN39 NTJ36:NTJ39 ODF36:ODF39 ONB36:ONB39 OWX36:OWX39 PGT36:PGT39 PQP36:PQP39 QAL36:QAL39 QKH36:QKH39 QUD36:QUD39 RDZ36:RDZ39 RNV36:RNV39 RXR36:RXR39 SHN36:SHN39 SRJ36:SRJ39 TBF36:TBF39 TLB36:TLB39 TUX36:TUX39 UET36:UET39 UOP36:UOP39 UYL36:UYL39 VIH36:VIH39 VSD36:VSD39 WBZ36:WBZ39 WLV36:WLV39 WVR36:WVR39 J65572:J65575 JF65572:JF65575 TB65572:TB65575 ACX65572:ACX65575 AMT65572:AMT65575 AWP65572:AWP65575 BGL65572:BGL65575 BQH65572:BQH65575 CAD65572:CAD65575 CJZ65572:CJZ65575 CTV65572:CTV65575 DDR65572:DDR65575 DNN65572:DNN65575 DXJ65572:DXJ65575 EHF65572:EHF65575 ERB65572:ERB65575 FAX65572:FAX65575 FKT65572:FKT65575 FUP65572:FUP65575 GEL65572:GEL65575 GOH65572:GOH65575 GYD65572:GYD65575 HHZ65572:HHZ65575 HRV65572:HRV65575 IBR65572:IBR65575 ILN65572:ILN65575 IVJ65572:IVJ65575 JFF65572:JFF65575 JPB65572:JPB65575 JYX65572:JYX65575 KIT65572:KIT65575 KSP65572:KSP65575 LCL65572:LCL65575 LMH65572:LMH65575 LWD65572:LWD65575 MFZ65572:MFZ65575 MPV65572:MPV65575 MZR65572:MZR65575 NJN65572:NJN65575 NTJ65572:NTJ65575 ODF65572:ODF65575 ONB65572:ONB65575 OWX65572:OWX65575 PGT65572:PGT65575 PQP65572:PQP65575 QAL65572:QAL65575 QKH65572:QKH65575 QUD65572:QUD65575 RDZ65572:RDZ65575 RNV65572:RNV65575 RXR65572:RXR65575 SHN65572:SHN65575 SRJ65572:SRJ65575 TBF65572:TBF65575 TLB65572:TLB65575 TUX65572:TUX65575 UET65572:UET65575 UOP65572:UOP65575 UYL65572:UYL65575 VIH65572:VIH65575 VSD65572:VSD65575 WBZ65572:WBZ65575 WLV65572:WLV65575 WVR65572:WVR65575 J131108:J131111 JF131108:JF131111 TB131108:TB131111 ACX131108:ACX131111 AMT131108:AMT131111 AWP131108:AWP131111 BGL131108:BGL131111 BQH131108:BQH131111 CAD131108:CAD131111 CJZ131108:CJZ131111 CTV131108:CTV131111 DDR131108:DDR131111 DNN131108:DNN131111 DXJ131108:DXJ131111 EHF131108:EHF131111 ERB131108:ERB131111 FAX131108:FAX131111 FKT131108:FKT131111 FUP131108:FUP131111 GEL131108:GEL131111 GOH131108:GOH131111 GYD131108:GYD131111 HHZ131108:HHZ131111 HRV131108:HRV131111 IBR131108:IBR131111 ILN131108:ILN131111 IVJ131108:IVJ131111 JFF131108:JFF131111 JPB131108:JPB131111 JYX131108:JYX131111 KIT131108:KIT131111 KSP131108:KSP131111 LCL131108:LCL131111 LMH131108:LMH131111 LWD131108:LWD131111 MFZ131108:MFZ131111 MPV131108:MPV131111 MZR131108:MZR131111 NJN131108:NJN131111 NTJ131108:NTJ131111 ODF131108:ODF131111 ONB131108:ONB131111 OWX131108:OWX131111 PGT131108:PGT131111 PQP131108:PQP131111 QAL131108:QAL131111 QKH131108:QKH131111 QUD131108:QUD131111 RDZ131108:RDZ131111 RNV131108:RNV131111 RXR131108:RXR131111 SHN131108:SHN131111 SRJ131108:SRJ131111 TBF131108:TBF131111 TLB131108:TLB131111 TUX131108:TUX131111 UET131108:UET131111 UOP131108:UOP131111 UYL131108:UYL131111 VIH131108:VIH131111 VSD131108:VSD131111 WBZ131108:WBZ131111 WLV131108:WLV131111 WVR131108:WVR131111 J196644:J196647 JF196644:JF196647 TB196644:TB196647 ACX196644:ACX196647 AMT196644:AMT196647 AWP196644:AWP196647 BGL196644:BGL196647 BQH196644:BQH196647 CAD196644:CAD196647 CJZ196644:CJZ196647 CTV196644:CTV196647 DDR196644:DDR196647 DNN196644:DNN196647 DXJ196644:DXJ196647 EHF196644:EHF196647 ERB196644:ERB196647 FAX196644:FAX196647 FKT196644:FKT196647 FUP196644:FUP196647 GEL196644:GEL196647 GOH196644:GOH196647 GYD196644:GYD196647 HHZ196644:HHZ196647 HRV196644:HRV196647 IBR196644:IBR196647 ILN196644:ILN196647 IVJ196644:IVJ196647 JFF196644:JFF196647 JPB196644:JPB196647 JYX196644:JYX196647 KIT196644:KIT196647 KSP196644:KSP196647 LCL196644:LCL196647 LMH196644:LMH196647 LWD196644:LWD196647 MFZ196644:MFZ196647 MPV196644:MPV196647 MZR196644:MZR196647 NJN196644:NJN196647 NTJ196644:NTJ196647 ODF196644:ODF196647 ONB196644:ONB196647 OWX196644:OWX196647 PGT196644:PGT196647 PQP196644:PQP196647 QAL196644:QAL196647 QKH196644:QKH196647 QUD196644:QUD196647 RDZ196644:RDZ196647 RNV196644:RNV196647 RXR196644:RXR196647 SHN196644:SHN196647 SRJ196644:SRJ196647 TBF196644:TBF196647 TLB196644:TLB196647 TUX196644:TUX196647 UET196644:UET196647 UOP196644:UOP196647 UYL196644:UYL196647 VIH196644:VIH196647 VSD196644:VSD196647 WBZ196644:WBZ196647 WLV196644:WLV196647 WVR196644:WVR196647 J262180:J262183 JF262180:JF262183 TB262180:TB262183 ACX262180:ACX262183 AMT262180:AMT262183 AWP262180:AWP262183 BGL262180:BGL262183 BQH262180:BQH262183 CAD262180:CAD262183 CJZ262180:CJZ262183 CTV262180:CTV262183 DDR262180:DDR262183 DNN262180:DNN262183 DXJ262180:DXJ262183 EHF262180:EHF262183 ERB262180:ERB262183 FAX262180:FAX262183 FKT262180:FKT262183 FUP262180:FUP262183 GEL262180:GEL262183 GOH262180:GOH262183 GYD262180:GYD262183 HHZ262180:HHZ262183 HRV262180:HRV262183 IBR262180:IBR262183 ILN262180:ILN262183 IVJ262180:IVJ262183 JFF262180:JFF262183 JPB262180:JPB262183 JYX262180:JYX262183 KIT262180:KIT262183 KSP262180:KSP262183 LCL262180:LCL262183 LMH262180:LMH262183 LWD262180:LWD262183 MFZ262180:MFZ262183 MPV262180:MPV262183 MZR262180:MZR262183 NJN262180:NJN262183 NTJ262180:NTJ262183 ODF262180:ODF262183 ONB262180:ONB262183 OWX262180:OWX262183 PGT262180:PGT262183 PQP262180:PQP262183 QAL262180:QAL262183 QKH262180:QKH262183 QUD262180:QUD262183 RDZ262180:RDZ262183 RNV262180:RNV262183 RXR262180:RXR262183 SHN262180:SHN262183 SRJ262180:SRJ262183 TBF262180:TBF262183 TLB262180:TLB262183 TUX262180:TUX262183 UET262180:UET262183 UOP262180:UOP262183 UYL262180:UYL262183 VIH262180:VIH262183 VSD262180:VSD262183 WBZ262180:WBZ262183 WLV262180:WLV262183 WVR262180:WVR262183 J327716:J327719 JF327716:JF327719 TB327716:TB327719 ACX327716:ACX327719 AMT327716:AMT327719 AWP327716:AWP327719 BGL327716:BGL327719 BQH327716:BQH327719 CAD327716:CAD327719 CJZ327716:CJZ327719 CTV327716:CTV327719 DDR327716:DDR327719 DNN327716:DNN327719 DXJ327716:DXJ327719 EHF327716:EHF327719 ERB327716:ERB327719 FAX327716:FAX327719 FKT327716:FKT327719 FUP327716:FUP327719 GEL327716:GEL327719 GOH327716:GOH327719 GYD327716:GYD327719 HHZ327716:HHZ327719 HRV327716:HRV327719 IBR327716:IBR327719 ILN327716:ILN327719 IVJ327716:IVJ327719 JFF327716:JFF327719 JPB327716:JPB327719 JYX327716:JYX327719 KIT327716:KIT327719 KSP327716:KSP327719 LCL327716:LCL327719 LMH327716:LMH327719 LWD327716:LWD327719 MFZ327716:MFZ327719 MPV327716:MPV327719 MZR327716:MZR327719 NJN327716:NJN327719 NTJ327716:NTJ327719 ODF327716:ODF327719 ONB327716:ONB327719 OWX327716:OWX327719 PGT327716:PGT327719 PQP327716:PQP327719 QAL327716:QAL327719 QKH327716:QKH327719 QUD327716:QUD327719 RDZ327716:RDZ327719 RNV327716:RNV327719 RXR327716:RXR327719 SHN327716:SHN327719 SRJ327716:SRJ327719 TBF327716:TBF327719 TLB327716:TLB327719 TUX327716:TUX327719 UET327716:UET327719 UOP327716:UOP327719 UYL327716:UYL327719 VIH327716:VIH327719 VSD327716:VSD327719 WBZ327716:WBZ327719 WLV327716:WLV327719 WVR327716:WVR327719 J393252:J393255 JF393252:JF393255 TB393252:TB393255 ACX393252:ACX393255 AMT393252:AMT393255 AWP393252:AWP393255 BGL393252:BGL393255 BQH393252:BQH393255 CAD393252:CAD393255 CJZ393252:CJZ393255 CTV393252:CTV393255 DDR393252:DDR393255 DNN393252:DNN393255 DXJ393252:DXJ393255 EHF393252:EHF393255 ERB393252:ERB393255 FAX393252:FAX393255 FKT393252:FKT393255 FUP393252:FUP393255 GEL393252:GEL393255 GOH393252:GOH393255 GYD393252:GYD393255 HHZ393252:HHZ393255 HRV393252:HRV393255 IBR393252:IBR393255 ILN393252:ILN393255 IVJ393252:IVJ393255 JFF393252:JFF393255 JPB393252:JPB393255 JYX393252:JYX393255 KIT393252:KIT393255 KSP393252:KSP393255 LCL393252:LCL393255 LMH393252:LMH393255 LWD393252:LWD393255 MFZ393252:MFZ393255 MPV393252:MPV393255 MZR393252:MZR393255 NJN393252:NJN393255 NTJ393252:NTJ393255 ODF393252:ODF393255 ONB393252:ONB393255 OWX393252:OWX393255 PGT393252:PGT393255 PQP393252:PQP393255 QAL393252:QAL393255 QKH393252:QKH393255 QUD393252:QUD393255 RDZ393252:RDZ393255 RNV393252:RNV393255 RXR393252:RXR393255 SHN393252:SHN393255 SRJ393252:SRJ393255 TBF393252:TBF393255 TLB393252:TLB393255 TUX393252:TUX393255 UET393252:UET393255 UOP393252:UOP393255 UYL393252:UYL393255 VIH393252:VIH393255 VSD393252:VSD393255 WBZ393252:WBZ393255 WLV393252:WLV393255 WVR393252:WVR393255 J458788:J458791 JF458788:JF458791 TB458788:TB458791 ACX458788:ACX458791 AMT458788:AMT458791 AWP458788:AWP458791 BGL458788:BGL458791 BQH458788:BQH458791 CAD458788:CAD458791 CJZ458788:CJZ458791 CTV458788:CTV458791 DDR458788:DDR458791 DNN458788:DNN458791 DXJ458788:DXJ458791 EHF458788:EHF458791 ERB458788:ERB458791 FAX458788:FAX458791 FKT458788:FKT458791 FUP458788:FUP458791 GEL458788:GEL458791 GOH458788:GOH458791 GYD458788:GYD458791 HHZ458788:HHZ458791 HRV458788:HRV458791 IBR458788:IBR458791 ILN458788:ILN458791 IVJ458788:IVJ458791 JFF458788:JFF458791 JPB458788:JPB458791 JYX458788:JYX458791 KIT458788:KIT458791 KSP458788:KSP458791 LCL458788:LCL458791 LMH458788:LMH458791 LWD458788:LWD458791 MFZ458788:MFZ458791 MPV458788:MPV458791 MZR458788:MZR458791 NJN458788:NJN458791 NTJ458788:NTJ458791 ODF458788:ODF458791 ONB458788:ONB458791 OWX458788:OWX458791 PGT458788:PGT458791 PQP458788:PQP458791 QAL458788:QAL458791 QKH458788:QKH458791 QUD458788:QUD458791 RDZ458788:RDZ458791 RNV458788:RNV458791 RXR458788:RXR458791 SHN458788:SHN458791 SRJ458788:SRJ458791 TBF458788:TBF458791 TLB458788:TLB458791 TUX458788:TUX458791 UET458788:UET458791 UOP458788:UOP458791 UYL458788:UYL458791 VIH458788:VIH458791 VSD458788:VSD458791 WBZ458788:WBZ458791 WLV458788:WLV458791 WVR458788:WVR458791 J524324:J524327 JF524324:JF524327 TB524324:TB524327 ACX524324:ACX524327 AMT524324:AMT524327 AWP524324:AWP524327 BGL524324:BGL524327 BQH524324:BQH524327 CAD524324:CAD524327 CJZ524324:CJZ524327 CTV524324:CTV524327 DDR524324:DDR524327 DNN524324:DNN524327 DXJ524324:DXJ524327 EHF524324:EHF524327 ERB524324:ERB524327 FAX524324:FAX524327 FKT524324:FKT524327 FUP524324:FUP524327 GEL524324:GEL524327 GOH524324:GOH524327 GYD524324:GYD524327 HHZ524324:HHZ524327 HRV524324:HRV524327 IBR524324:IBR524327 ILN524324:ILN524327 IVJ524324:IVJ524327 JFF524324:JFF524327 JPB524324:JPB524327 JYX524324:JYX524327 KIT524324:KIT524327 KSP524324:KSP524327 LCL524324:LCL524327 LMH524324:LMH524327 LWD524324:LWD524327 MFZ524324:MFZ524327 MPV524324:MPV524327 MZR524324:MZR524327 NJN524324:NJN524327 NTJ524324:NTJ524327 ODF524324:ODF524327 ONB524324:ONB524327 OWX524324:OWX524327 PGT524324:PGT524327 PQP524324:PQP524327 QAL524324:QAL524327 QKH524324:QKH524327 QUD524324:QUD524327 RDZ524324:RDZ524327 RNV524324:RNV524327 RXR524324:RXR524327 SHN524324:SHN524327 SRJ524324:SRJ524327 TBF524324:TBF524327 TLB524324:TLB524327 TUX524324:TUX524327 UET524324:UET524327 UOP524324:UOP524327 UYL524324:UYL524327 VIH524324:VIH524327 VSD524324:VSD524327 WBZ524324:WBZ524327 WLV524324:WLV524327 WVR524324:WVR524327 J589860:J589863 JF589860:JF589863 TB589860:TB589863 ACX589860:ACX589863 AMT589860:AMT589863 AWP589860:AWP589863 BGL589860:BGL589863 BQH589860:BQH589863 CAD589860:CAD589863 CJZ589860:CJZ589863 CTV589860:CTV589863 DDR589860:DDR589863 DNN589860:DNN589863 DXJ589860:DXJ589863 EHF589860:EHF589863 ERB589860:ERB589863 FAX589860:FAX589863 FKT589860:FKT589863 FUP589860:FUP589863 GEL589860:GEL589863 GOH589860:GOH589863 GYD589860:GYD589863 HHZ589860:HHZ589863 HRV589860:HRV589863 IBR589860:IBR589863 ILN589860:ILN589863 IVJ589860:IVJ589863 JFF589860:JFF589863 JPB589860:JPB589863 JYX589860:JYX589863 KIT589860:KIT589863 KSP589860:KSP589863 LCL589860:LCL589863 LMH589860:LMH589863 LWD589860:LWD589863 MFZ589860:MFZ589863 MPV589860:MPV589863 MZR589860:MZR589863 NJN589860:NJN589863 NTJ589860:NTJ589863 ODF589860:ODF589863 ONB589860:ONB589863 OWX589860:OWX589863 PGT589860:PGT589863 PQP589860:PQP589863 QAL589860:QAL589863 QKH589860:QKH589863 QUD589860:QUD589863 RDZ589860:RDZ589863 RNV589860:RNV589863 RXR589860:RXR589863 SHN589860:SHN589863 SRJ589860:SRJ589863 TBF589860:TBF589863 TLB589860:TLB589863 TUX589860:TUX589863 UET589860:UET589863 UOP589860:UOP589863 UYL589860:UYL589863 VIH589860:VIH589863 VSD589860:VSD589863 WBZ589860:WBZ589863 WLV589860:WLV589863 WVR589860:WVR589863 J655396:J655399 JF655396:JF655399 TB655396:TB655399 ACX655396:ACX655399 AMT655396:AMT655399 AWP655396:AWP655399 BGL655396:BGL655399 BQH655396:BQH655399 CAD655396:CAD655399 CJZ655396:CJZ655399 CTV655396:CTV655399 DDR655396:DDR655399 DNN655396:DNN655399 DXJ655396:DXJ655399 EHF655396:EHF655399 ERB655396:ERB655399 FAX655396:FAX655399 FKT655396:FKT655399 FUP655396:FUP655399 GEL655396:GEL655399 GOH655396:GOH655399 GYD655396:GYD655399 HHZ655396:HHZ655399 HRV655396:HRV655399 IBR655396:IBR655399 ILN655396:ILN655399 IVJ655396:IVJ655399 JFF655396:JFF655399 JPB655396:JPB655399 JYX655396:JYX655399 KIT655396:KIT655399 KSP655396:KSP655399 LCL655396:LCL655399 LMH655396:LMH655399 LWD655396:LWD655399 MFZ655396:MFZ655399 MPV655396:MPV655399 MZR655396:MZR655399 NJN655396:NJN655399 NTJ655396:NTJ655399 ODF655396:ODF655399 ONB655396:ONB655399 OWX655396:OWX655399 PGT655396:PGT655399 PQP655396:PQP655399 QAL655396:QAL655399 QKH655396:QKH655399 QUD655396:QUD655399 RDZ655396:RDZ655399 RNV655396:RNV655399 RXR655396:RXR655399 SHN655396:SHN655399 SRJ655396:SRJ655399 TBF655396:TBF655399 TLB655396:TLB655399 TUX655396:TUX655399 UET655396:UET655399 UOP655396:UOP655399 UYL655396:UYL655399 VIH655396:VIH655399 VSD655396:VSD655399 WBZ655396:WBZ655399 WLV655396:WLV655399 WVR655396:WVR655399 J720932:J720935 JF720932:JF720935 TB720932:TB720935 ACX720932:ACX720935 AMT720932:AMT720935 AWP720932:AWP720935 BGL720932:BGL720935 BQH720932:BQH720935 CAD720932:CAD720935 CJZ720932:CJZ720935 CTV720932:CTV720935 DDR720932:DDR720935 DNN720932:DNN720935 DXJ720932:DXJ720935 EHF720932:EHF720935 ERB720932:ERB720935 FAX720932:FAX720935 FKT720932:FKT720935 FUP720932:FUP720935 GEL720932:GEL720935 GOH720932:GOH720935 GYD720932:GYD720935 HHZ720932:HHZ720935 HRV720932:HRV720935 IBR720932:IBR720935 ILN720932:ILN720935 IVJ720932:IVJ720935 JFF720932:JFF720935 JPB720932:JPB720935 JYX720932:JYX720935 KIT720932:KIT720935 KSP720932:KSP720935 LCL720932:LCL720935 LMH720932:LMH720935 LWD720932:LWD720935 MFZ720932:MFZ720935 MPV720932:MPV720935 MZR720932:MZR720935 NJN720932:NJN720935 NTJ720932:NTJ720935 ODF720932:ODF720935 ONB720932:ONB720935 OWX720932:OWX720935 PGT720932:PGT720935 PQP720932:PQP720935 QAL720932:QAL720935 QKH720932:QKH720935 QUD720932:QUD720935 RDZ720932:RDZ720935 RNV720932:RNV720935 RXR720932:RXR720935 SHN720932:SHN720935 SRJ720932:SRJ720935 TBF720932:TBF720935 TLB720932:TLB720935 TUX720932:TUX720935 UET720932:UET720935 UOP720932:UOP720935 UYL720932:UYL720935 VIH720932:VIH720935 VSD720932:VSD720935 WBZ720932:WBZ720935 WLV720932:WLV720935 WVR720932:WVR720935 J786468:J786471 JF786468:JF786471 TB786468:TB786471 ACX786468:ACX786471 AMT786468:AMT786471 AWP786468:AWP786471 BGL786468:BGL786471 BQH786468:BQH786471 CAD786468:CAD786471 CJZ786468:CJZ786471 CTV786468:CTV786471 DDR786468:DDR786471 DNN786468:DNN786471 DXJ786468:DXJ786471 EHF786468:EHF786471 ERB786468:ERB786471 FAX786468:FAX786471 FKT786468:FKT786471 FUP786468:FUP786471 GEL786468:GEL786471 GOH786468:GOH786471 GYD786468:GYD786471 HHZ786468:HHZ786471 HRV786468:HRV786471 IBR786468:IBR786471 ILN786468:ILN786471 IVJ786468:IVJ786471 JFF786468:JFF786471 JPB786468:JPB786471 JYX786468:JYX786471 KIT786468:KIT786471 KSP786468:KSP786471 LCL786468:LCL786471 LMH786468:LMH786471 LWD786468:LWD786471 MFZ786468:MFZ786471 MPV786468:MPV786471 MZR786468:MZR786471 NJN786468:NJN786471 NTJ786468:NTJ786471 ODF786468:ODF786471 ONB786468:ONB786471 OWX786468:OWX786471 PGT786468:PGT786471 PQP786468:PQP786471 QAL786468:QAL786471 QKH786468:QKH786471 QUD786468:QUD786471 RDZ786468:RDZ786471 RNV786468:RNV786471 RXR786468:RXR786471 SHN786468:SHN786471 SRJ786468:SRJ786471 TBF786468:TBF786471 TLB786468:TLB786471 TUX786468:TUX786471 UET786468:UET786471 UOP786468:UOP786471 UYL786468:UYL786471 VIH786468:VIH786471 VSD786468:VSD786471 WBZ786468:WBZ786471 WLV786468:WLV786471 WVR786468:WVR786471 J852004:J852007 JF852004:JF852007 TB852004:TB852007 ACX852004:ACX852007 AMT852004:AMT852007 AWP852004:AWP852007 BGL852004:BGL852007 BQH852004:BQH852007 CAD852004:CAD852007 CJZ852004:CJZ852007 CTV852004:CTV852007 DDR852004:DDR852007 DNN852004:DNN852007 DXJ852004:DXJ852007 EHF852004:EHF852007 ERB852004:ERB852007 FAX852004:FAX852007 FKT852004:FKT852007 FUP852004:FUP852007 GEL852004:GEL852007 GOH852004:GOH852007 GYD852004:GYD852007 HHZ852004:HHZ852007 HRV852004:HRV852007 IBR852004:IBR852007 ILN852004:ILN852007 IVJ852004:IVJ852007 JFF852004:JFF852007 JPB852004:JPB852007 JYX852004:JYX852007 KIT852004:KIT852007 KSP852004:KSP852007 LCL852004:LCL852007 LMH852004:LMH852007 LWD852004:LWD852007 MFZ852004:MFZ852007 MPV852004:MPV852007 MZR852004:MZR852007 NJN852004:NJN852007 NTJ852004:NTJ852007 ODF852004:ODF852007 ONB852004:ONB852007 OWX852004:OWX852007 PGT852004:PGT852007 PQP852004:PQP852007 QAL852004:QAL852007 QKH852004:QKH852007 QUD852004:QUD852007 RDZ852004:RDZ852007 RNV852004:RNV852007 RXR852004:RXR852007 SHN852004:SHN852007 SRJ852004:SRJ852007 TBF852004:TBF852007 TLB852004:TLB852007 TUX852004:TUX852007 UET852004:UET852007 UOP852004:UOP852007 UYL852004:UYL852007 VIH852004:VIH852007 VSD852004:VSD852007 WBZ852004:WBZ852007 WLV852004:WLV852007 WVR852004:WVR852007 J917540:J917543 JF917540:JF917543 TB917540:TB917543 ACX917540:ACX917543 AMT917540:AMT917543 AWP917540:AWP917543 BGL917540:BGL917543 BQH917540:BQH917543 CAD917540:CAD917543 CJZ917540:CJZ917543 CTV917540:CTV917543 DDR917540:DDR917543 DNN917540:DNN917543 DXJ917540:DXJ917543 EHF917540:EHF917543 ERB917540:ERB917543 FAX917540:FAX917543 FKT917540:FKT917543 FUP917540:FUP917543 GEL917540:GEL917543 GOH917540:GOH917543 GYD917540:GYD917543 HHZ917540:HHZ917543 HRV917540:HRV917543 IBR917540:IBR917543 ILN917540:ILN917543 IVJ917540:IVJ917543 JFF917540:JFF917543 JPB917540:JPB917543 JYX917540:JYX917543 KIT917540:KIT917543 KSP917540:KSP917543 LCL917540:LCL917543 LMH917540:LMH917543 LWD917540:LWD917543 MFZ917540:MFZ917543 MPV917540:MPV917543 MZR917540:MZR917543 NJN917540:NJN917543 NTJ917540:NTJ917543 ODF917540:ODF917543 ONB917540:ONB917543 OWX917540:OWX917543 PGT917540:PGT917543 PQP917540:PQP917543 QAL917540:QAL917543 QKH917540:QKH917543 QUD917540:QUD917543 RDZ917540:RDZ917543 RNV917540:RNV917543 RXR917540:RXR917543 SHN917540:SHN917543 SRJ917540:SRJ917543 TBF917540:TBF917543 TLB917540:TLB917543 TUX917540:TUX917543 UET917540:UET917543 UOP917540:UOP917543 UYL917540:UYL917543 VIH917540:VIH917543 VSD917540:VSD917543 WBZ917540:WBZ917543 WLV917540:WLV917543 WVR917540:WVR917543 J983076:J983079 JF983076:JF983079 TB983076:TB983079 ACX983076:ACX983079 AMT983076:AMT983079 AWP983076:AWP983079 BGL983076:BGL983079 BQH983076:BQH983079 CAD983076:CAD983079 CJZ983076:CJZ983079 CTV983076:CTV983079 DDR983076:DDR983079 DNN983076:DNN983079 DXJ983076:DXJ983079 EHF983076:EHF983079 ERB983076:ERB983079 FAX983076:FAX983079 FKT983076:FKT983079 FUP983076:FUP983079 GEL983076:GEL983079 GOH983076:GOH983079 GYD983076:GYD983079 HHZ983076:HHZ983079 HRV983076:HRV983079 IBR983076:IBR983079 ILN983076:ILN983079 IVJ983076:IVJ983079 JFF983076:JFF983079 JPB983076:JPB983079 JYX983076:JYX983079 KIT983076:KIT983079 KSP983076:KSP983079 LCL983076:LCL983079 LMH983076:LMH983079 LWD983076:LWD983079 MFZ983076:MFZ983079 MPV983076:MPV983079 MZR983076:MZR983079 NJN983076:NJN983079 NTJ983076:NTJ983079 ODF983076:ODF983079 ONB983076:ONB983079 OWX983076:OWX983079 PGT983076:PGT983079 PQP983076:PQP983079 QAL983076:QAL983079 QKH983076:QKH983079 QUD983076:QUD983079 RDZ983076:RDZ983079 RNV983076:RNV983079 RXR983076:RXR983079 SHN983076:SHN983079 SRJ983076:SRJ983079 TBF983076:TBF983079 TLB983076:TLB983079 TUX983076:TUX983079 UET983076:UET983079 UOP983076:UOP983079 UYL983076:UYL983079 VIH983076:VIH983079 VSD983076:VSD983079 WBZ983076:WBZ983079 WLV983076:WLV983079 WVR983076:WVR983079" xr:uid="{52F51060-ABDE-4D61-8B2D-B16B8E00CB4F}"/>
  </dataValidations>
  <pageMargins left="0.2" right="0.2" top="0.36" bottom="0.41" header="0.3" footer="0.3"/>
  <pageSetup paperSize="9" scale="70" orientation="landscape" r:id="rId1"/>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C170D-EB8D-4C77-8B12-D55AFCA71B0E}">
  <dimension ref="B2:Q65515"/>
  <sheetViews>
    <sheetView zoomScale="70" zoomScaleNormal="70" workbookViewId="0">
      <pane xSplit="10" ySplit="8" topLeftCell="K9" activePane="bottomRight" state="frozen"/>
      <selection pane="topRight" activeCell="K1" sqref="K1"/>
      <selection pane="bottomLeft" activeCell="A9" sqref="A9"/>
      <selection pane="bottomRight" activeCell="Q27" sqref="Q27"/>
    </sheetView>
  </sheetViews>
  <sheetFormatPr defaultColWidth="12.75" defaultRowHeight="13.5"/>
  <cols>
    <col min="1" max="1" width="1.75" style="989" customWidth="1"/>
    <col min="2" max="2" width="22.75" style="991" bestFit="1" customWidth="1"/>
    <col min="3" max="4" width="15.5" style="989" bestFit="1" customWidth="1"/>
    <col min="5" max="5" width="55.75" style="991" customWidth="1"/>
    <col min="6" max="6" width="6.5" style="989" bestFit="1" customWidth="1"/>
    <col min="7" max="7" width="13.125" style="989" customWidth="1"/>
    <col min="8" max="8" width="13.125" style="989" bestFit="1" customWidth="1"/>
    <col min="9" max="9" width="15.625" style="992" customWidth="1"/>
    <col min="10" max="10" width="29.625" style="991" customWidth="1"/>
    <col min="11" max="11" width="24.5" style="991" customWidth="1"/>
    <col min="12" max="12" width="19.125" style="991" bestFit="1" customWidth="1"/>
    <col min="13" max="13" width="19.5" style="991" customWidth="1"/>
    <col min="14" max="14" width="5.75" style="989" bestFit="1" customWidth="1"/>
    <col min="15" max="15" width="18.875" style="992" customWidth="1"/>
    <col min="16" max="16" width="20.5" style="993" customWidth="1"/>
    <col min="17" max="17" width="22.375" style="994" customWidth="1"/>
    <col min="18" max="18" width="14.75" style="989" customWidth="1"/>
    <col min="19" max="256" width="12.75" style="989"/>
    <col min="257" max="257" width="1.75" style="989" customWidth="1"/>
    <col min="258" max="258" width="22.75" style="989" bestFit="1" customWidth="1"/>
    <col min="259" max="260" width="15.5" style="989" bestFit="1" customWidth="1"/>
    <col min="261" max="261" width="55.75" style="989" customWidth="1"/>
    <col min="262" max="262" width="6.5" style="989" bestFit="1" customWidth="1"/>
    <col min="263" max="263" width="13.125" style="989" customWidth="1"/>
    <col min="264" max="264" width="13.125" style="989" bestFit="1" customWidth="1"/>
    <col min="265" max="265" width="15.625" style="989" customWidth="1"/>
    <col min="266" max="266" width="29.625" style="989" customWidth="1"/>
    <col min="267" max="267" width="24.5" style="989" customWidth="1"/>
    <col min="268" max="268" width="19.125" style="989" bestFit="1" customWidth="1"/>
    <col min="269" max="269" width="19.5" style="989" customWidth="1"/>
    <col min="270" max="270" width="5.75" style="989" bestFit="1" customWidth="1"/>
    <col min="271" max="271" width="18.875" style="989" customWidth="1"/>
    <col min="272" max="272" width="20.5" style="989" customWidth="1"/>
    <col min="273" max="273" width="22.375" style="989" customWidth="1"/>
    <col min="274" max="274" width="14.75" style="989" customWidth="1"/>
    <col min="275" max="512" width="12.75" style="989"/>
    <col min="513" max="513" width="1.75" style="989" customWidth="1"/>
    <col min="514" max="514" width="22.75" style="989" bestFit="1" customWidth="1"/>
    <col min="515" max="516" width="15.5" style="989" bestFit="1" customWidth="1"/>
    <col min="517" max="517" width="55.75" style="989" customWidth="1"/>
    <col min="518" max="518" width="6.5" style="989" bestFit="1" customWidth="1"/>
    <col min="519" max="519" width="13.125" style="989" customWidth="1"/>
    <col min="520" max="520" width="13.125" style="989" bestFit="1" customWidth="1"/>
    <col min="521" max="521" width="15.625" style="989" customWidth="1"/>
    <col min="522" max="522" width="29.625" style="989" customWidth="1"/>
    <col min="523" max="523" width="24.5" style="989" customWidth="1"/>
    <col min="524" max="524" width="19.125" style="989" bestFit="1" customWidth="1"/>
    <col min="525" max="525" width="19.5" style="989" customWidth="1"/>
    <col min="526" max="526" width="5.75" style="989" bestFit="1" customWidth="1"/>
    <col min="527" max="527" width="18.875" style="989" customWidth="1"/>
    <col min="528" max="528" width="20.5" style="989" customWidth="1"/>
    <col min="529" max="529" width="22.375" style="989" customWidth="1"/>
    <col min="530" max="530" width="14.75" style="989" customWidth="1"/>
    <col min="531" max="768" width="12.75" style="989"/>
    <col min="769" max="769" width="1.75" style="989" customWidth="1"/>
    <col min="770" max="770" width="22.75" style="989" bestFit="1" customWidth="1"/>
    <col min="771" max="772" width="15.5" style="989" bestFit="1" customWidth="1"/>
    <col min="773" max="773" width="55.75" style="989" customWidth="1"/>
    <col min="774" max="774" width="6.5" style="989" bestFit="1" customWidth="1"/>
    <col min="775" max="775" width="13.125" style="989" customWidth="1"/>
    <col min="776" max="776" width="13.125" style="989" bestFit="1" customWidth="1"/>
    <col min="777" max="777" width="15.625" style="989" customWidth="1"/>
    <col min="778" max="778" width="29.625" style="989" customWidth="1"/>
    <col min="779" max="779" width="24.5" style="989" customWidth="1"/>
    <col min="780" max="780" width="19.125" style="989" bestFit="1" customWidth="1"/>
    <col min="781" max="781" width="19.5" style="989" customWidth="1"/>
    <col min="782" max="782" width="5.75" style="989" bestFit="1" customWidth="1"/>
    <col min="783" max="783" width="18.875" style="989" customWidth="1"/>
    <col min="784" max="784" width="20.5" style="989" customWidth="1"/>
    <col min="785" max="785" width="22.375" style="989" customWidth="1"/>
    <col min="786" max="786" width="14.75" style="989" customWidth="1"/>
    <col min="787" max="1024" width="12.75" style="989"/>
    <col min="1025" max="1025" width="1.75" style="989" customWidth="1"/>
    <col min="1026" max="1026" width="22.75" style="989" bestFit="1" customWidth="1"/>
    <col min="1027" max="1028" width="15.5" style="989" bestFit="1" customWidth="1"/>
    <col min="1029" max="1029" width="55.75" style="989" customWidth="1"/>
    <col min="1030" max="1030" width="6.5" style="989" bestFit="1" customWidth="1"/>
    <col min="1031" max="1031" width="13.125" style="989" customWidth="1"/>
    <col min="1032" max="1032" width="13.125" style="989" bestFit="1" customWidth="1"/>
    <col min="1033" max="1033" width="15.625" style="989" customWidth="1"/>
    <col min="1034" max="1034" width="29.625" style="989" customWidth="1"/>
    <col min="1035" max="1035" width="24.5" style="989" customWidth="1"/>
    <col min="1036" max="1036" width="19.125" style="989" bestFit="1" customWidth="1"/>
    <col min="1037" max="1037" width="19.5" style="989" customWidth="1"/>
    <col min="1038" max="1038" width="5.75" style="989" bestFit="1" customWidth="1"/>
    <col min="1039" max="1039" width="18.875" style="989" customWidth="1"/>
    <col min="1040" max="1040" width="20.5" style="989" customWidth="1"/>
    <col min="1041" max="1041" width="22.375" style="989" customWidth="1"/>
    <col min="1042" max="1042" width="14.75" style="989" customWidth="1"/>
    <col min="1043" max="1280" width="12.75" style="989"/>
    <col min="1281" max="1281" width="1.75" style="989" customWidth="1"/>
    <col min="1282" max="1282" width="22.75" style="989" bestFit="1" customWidth="1"/>
    <col min="1283" max="1284" width="15.5" style="989" bestFit="1" customWidth="1"/>
    <col min="1285" max="1285" width="55.75" style="989" customWidth="1"/>
    <col min="1286" max="1286" width="6.5" style="989" bestFit="1" customWidth="1"/>
    <col min="1287" max="1287" width="13.125" style="989" customWidth="1"/>
    <col min="1288" max="1288" width="13.125" style="989" bestFit="1" customWidth="1"/>
    <col min="1289" max="1289" width="15.625" style="989" customWidth="1"/>
    <col min="1290" max="1290" width="29.625" style="989" customWidth="1"/>
    <col min="1291" max="1291" width="24.5" style="989" customWidth="1"/>
    <col min="1292" max="1292" width="19.125" style="989" bestFit="1" customWidth="1"/>
    <col min="1293" max="1293" width="19.5" style="989" customWidth="1"/>
    <col min="1294" max="1294" width="5.75" style="989" bestFit="1" customWidth="1"/>
    <col min="1295" max="1295" width="18.875" style="989" customWidth="1"/>
    <col min="1296" max="1296" width="20.5" style="989" customWidth="1"/>
    <col min="1297" max="1297" width="22.375" style="989" customWidth="1"/>
    <col min="1298" max="1298" width="14.75" style="989" customWidth="1"/>
    <col min="1299" max="1536" width="12.75" style="989"/>
    <col min="1537" max="1537" width="1.75" style="989" customWidth="1"/>
    <col min="1538" max="1538" width="22.75" style="989" bestFit="1" customWidth="1"/>
    <col min="1539" max="1540" width="15.5" style="989" bestFit="1" customWidth="1"/>
    <col min="1541" max="1541" width="55.75" style="989" customWidth="1"/>
    <col min="1542" max="1542" width="6.5" style="989" bestFit="1" customWidth="1"/>
    <col min="1543" max="1543" width="13.125" style="989" customWidth="1"/>
    <col min="1544" max="1544" width="13.125" style="989" bestFit="1" customWidth="1"/>
    <col min="1545" max="1545" width="15.625" style="989" customWidth="1"/>
    <col min="1546" max="1546" width="29.625" style="989" customWidth="1"/>
    <col min="1547" max="1547" width="24.5" style="989" customWidth="1"/>
    <col min="1548" max="1548" width="19.125" style="989" bestFit="1" customWidth="1"/>
    <col min="1549" max="1549" width="19.5" style="989" customWidth="1"/>
    <col min="1550" max="1550" width="5.75" style="989" bestFit="1" customWidth="1"/>
    <col min="1551" max="1551" width="18.875" style="989" customWidth="1"/>
    <col min="1552" max="1552" width="20.5" style="989" customWidth="1"/>
    <col min="1553" max="1553" width="22.375" style="989" customWidth="1"/>
    <col min="1554" max="1554" width="14.75" style="989" customWidth="1"/>
    <col min="1555" max="1792" width="12.75" style="989"/>
    <col min="1793" max="1793" width="1.75" style="989" customWidth="1"/>
    <col min="1794" max="1794" width="22.75" style="989" bestFit="1" customWidth="1"/>
    <col min="1795" max="1796" width="15.5" style="989" bestFit="1" customWidth="1"/>
    <col min="1797" max="1797" width="55.75" style="989" customWidth="1"/>
    <col min="1798" max="1798" width="6.5" style="989" bestFit="1" customWidth="1"/>
    <col min="1799" max="1799" width="13.125" style="989" customWidth="1"/>
    <col min="1800" max="1800" width="13.125" style="989" bestFit="1" customWidth="1"/>
    <col min="1801" max="1801" width="15.625" style="989" customWidth="1"/>
    <col min="1802" max="1802" width="29.625" style="989" customWidth="1"/>
    <col min="1803" max="1803" width="24.5" style="989" customWidth="1"/>
    <col min="1804" max="1804" width="19.125" style="989" bestFit="1" customWidth="1"/>
    <col min="1805" max="1805" width="19.5" style="989" customWidth="1"/>
    <col min="1806" max="1806" width="5.75" style="989" bestFit="1" customWidth="1"/>
    <col min="1807" max="1807" width="18.875" style="989" customWidth="1"/>
    <col min="1808" max="1808" width="20.5" style="989" customWidth="1"/>
    <col min="1809" max="1809" width="22.375" style="989" customWidth="1"/>
    <col min="1810" max="1810" width="14.75" style="989" customWidth="1"/>
    <col min="1811" max="2048" width="12.75" style="989"/>
    <col min="2049" max="2049" width="1.75" style="989" customWidth="1"/>
    <col min="2050" max="2050" width="22.75" style="989" bestFit="1" customWidth="1"/>
    <col min="2051" max="2052" width="15.5" style="989" bestFit="1" customWidth="1"/>
    <col min="2053" max="2053" width="55.75" style="989" customWidth="1"/>
    <col min="2054" max="2054" width="6.5" style="989" bestFit="1" customWidth="1"/>
    <col min="2055" max="2055" width="13.125" style="989" customWidth="1"/>
    <col min="2056" max="2056" width="13.125" style="989" bestFit="1" customWidth="1"/>
    <col min="2057" max="2057" width="15.625" style="989" customWidth="1"/>
    <col min="2058" max="2058" width="29.625" style="989" customWidth="1"/>
    <col min="2059" max="2059" width="24.5" style="989" customWidth="1"/>
    <col min="2060" max="2060" width="19.125" style="989" bestFit="1" customWidth="1"/>
    <col min="2061" max="2061" width="19.5" style="989" customWidth="1"/>
    <col min="2062" max="2062" width="5.75" style="989" bestFit="1" customWidth="1"/>
    <col min="2063" max="2063" width="18.875" style="989" customWidth="1"/>
    <col min="2064" max="2064" width="20.5" style="989" customWidth="1"/>
    <col min="2065" max="2065" width="22.375" style="989" customWidth="1"/>
    <col min="2066" max="2066" width="14.75" style="989" customWidth="1"/>
    <col min="2067" max="2304" width="12.75" style="989"/>
    <col min="2305" max="2305" width="1.75" style="989" customWidth="1"/>
    <col min="2306" max="2306" width="22.75" style="989" bestFit="1" customWidth="1"/>
    <col min="2307" max="2308" width="15.5" style="989" bestFit="1" customWidth="1"/>
    <col min="2309" max="2309" width="55.75" style="989" customWidth="1"/>
    <col min="2310" max="2310" width="6.5" style="989" bestFit="1" customWidth="1"/>
    <col min="2311" max="2311" width="13.125" style="989" customWidth="1"/>
    <col min="2312" max="2312" width="13.125" style="989" bestFit="1" customWidth="1"/>
    <col min="2313" max="2313" width="15.625" style="989" customWidth="1"/>
    <col min="2314" max="2314" width="29.625" style="989" customWidth="1"/>
    <col min="2315" max="2315" width="24.5" style="989" customWidth="1"/>
    <col min="2316" max="2316" width="19.125" style="989" bestFit="1" customWidth="1"/>
    <col min="2317" max="2317" width="19.5" style="989" customWidth="1"/>
    <col min="2318" max="2318" width="5.75" style="989" bestFit="1" customWidth="1"/>
    <col min="2319" max="2319" width="18.875" style="989" customWidth="1"/>
    <col min="2320" max="2320" width="20.5" style="989" customWidth="1"/>
    <col min="2321" max="2321" width="22.375" style="989" customWidth="1"/>
    <col min="2322" max="2322" width="14.75" style="989" customWidth="1"/>
    <col min="2323" max="2560" width="12.75" style="989"/>
    <col min="2561" max="2561" width="1.75" style="989" customWidth="1"/>
    <col min="2562" max="2562" width="22.75" style="989" bestFit="1" customWidth="1"/>
    <col min="2563" max="2564" width="15.5" style="989" bestFit="1" customWidth="1"/>
    <col min="2565" max="2565" width="55.75" style="989" customWidth="1"/>
    <col min="2566" max="2566" width="6.5" style="989" bestFit="1" customWidth="1"/>
    <col min="2567" max="2567" width="13.125" style="989" customWidth="1"/>
    <col min="2568" max="2568" width="13.125" style="989" bestFit="1" customWidth="1"/>
    <col min="2569" max="2569" width="15.625" style="989" customWidth="1"/>
    <col min="2570" max="2570" width="29.625" style="989" customWidth="1"/>
    <col min="2571" max="2571" width="24.5" style="989" customWidth="1"/>
    <col min="2572" max="2572" width="19.125" style="989" bestFit="1" customWidth="1"/>
    <col min="2573" max="2573" width="19.5" style="989" customWidth="1"/>
    <col min="2574" max="2574" width="5.75" style="989" bestFit="1" customWidth="1"/>
    <col min="2575" max="2575" width="18.875" style="989" customWidth="1"/>
    <col min="2576" max="2576" width="20.5" style="989" customWidth="1"/>
    <col min="2577" max="2577" width="22.375" style="989" customWidth="1"/>
    <col min="2578" max="2578" width="14.75" style="989" customWidth="1"/>
    <col min="2579" max="2816" width="12.75" style="989"/>
    <col min="2817" max="2817" width="1.75" style="989" customWidth="1"/>
    <col min="2818" max="2818" width="22.75" style="989" bestFit="1" customWidth="1"/>
    <col min="2819" max="2820" width="15.5" style="989" bestFit="1" customWidth="1"/>
    <col min="2821" max="2821" width="55.75" style="989" customWidth="1"/>
    <col min="2822" max="2822" width="6.5" style="989" bestFit="1" customWidth="1"/>
    <col min="2823" max="2823" width="13.125" style="989" customWidth="1"/>
    <col min="2824" max="2824" width="13.125" style="989" bestFit="1" customWidth="1"/>
    <col min="2825" max="2825" width="15.625" style="989" customWidth="1"/>
    <col min="2826" max="2826" width="29.625" style="989" customWidth="1"/>
    <col min="2827" max="2827" width="24.5" style="989" customWidth="1"/>
    <col min="2828" max="2828" width="19.125" style="989" bestFit="1" customWidth="1"/>
    <col min="2829" max="2829" width="19.5" style="989" customWidth="1"/>
    <col min="2830" max="2830" width="5.75" style="989" bestFit="1" customWidth="1"/>
    <col min="2831" max="2831" width="18.875" style="989" customWidth="1"/>
    <col min="2832" max="2832" width="20.5" style="989" customWidth="1"/>
    <col min="2833" max="2833" width="22.375" style="989" customWidth="1"/>
    <col min="2834" max="2834" width="14.75" style="989" customWidth="1"/>
    <col min="2835" max="3072" width="12.75" style="989"/>
    <col min="3073" max="3073" width="1.75" style="989" customWidth="1"/>
    <col min="3074" max="3074" width="22.75" style="989" bestFit="1" customWidth="1"/>
    <col min="3075" max="3076" width="15.5" style="989" bestFit="1" customWidth="1"/>
    <col min="3077" max="3077" width="55.75" style="989" customWidth="1"/>
    <col min="3078" max="3078" width="6.5" style="989" bestFit="1" customWidth="1"/>
    <col min="3079" max="3079" width="13.125" style="989" customWidth="1"/>
    <col min="3080" max="3080" width="13.125" style="989" bestFit="1" customWidth="1"/>
    <col min="3081" max="3081" width="15.625" style="989" customWidth="1"/>
    <col min="3082" max="3082" width="29.625" style="989" customWidth="1"/>
    <col min="3083" max="3083" width="24.5" style="989" customWidth="1"/>
    <col min="3084" max="3084" width="19.125" style="989" bestFit="1" customWidth="1"/>
    <col min="3085" max="3085" width="19.5" style="989" customWidth="1"/>
    <col min="3086" max="3086" width="5.75" style="989" bestFit="1" customWidth="1"/>
    <col min="3087" max="3087" width="18.875" style="989" customWidth="1"/>
    <col min="3088" max="3088" width="20.5" style="989" customWidth="1"/>
    <col min="3089" max="3089" width="22.375" style="989" customWidth="1"/>
    <col min="3090" max="3090" width="14.75" style="989" customWidth="1"/>
    <col min="3091" max="3328" width="12.75" style="989"/>
    <col min="3329" max="3329" width="1.75" style="989" customWidth="1"/>
    <col min="3330" max="3330" width="22.75" style="989" bestFit="1" customWidth="1"/>
    <col min="3331" max="3332" width="15.5" style="989" bestFit="1" customWidth="1"/>
    <col min="3333" max="3333" width="55.75" style="989" customWidth="1"/>
    <col min="3334" max="3334" width="6.5" style="989" bestFit="1" customWidth="1"/>
    <col min="3335" max="3335" width="13.125" style="989" customWidth="1"/>
    <col min="3336" max="3336" width="13.125" style="989" bestFit="1" customWidth="1"/>
    <col min="3337" max="3337" width="15.625" style="989" customWidth="1"/>
    <col min="3338" max="3338" width="29.625" style="989" customWidth="1"/>
    <col min="3339" max="3339" width="24.5" style="989" customWidth="1"/>
    <col min="3340" max="3340" width="19.125" style="989" bestFit="1" customWidth="1"/>
    <col min="3341" max="3341" width="19.5" style="989" customWidth="1"/>
    <col min="3342" max="3342" width="5.75" style="989" bestFit="1" customWidth="1"/>
    <col min="3343" max="3343" width="18.875" style="989" customWidth="1"/>
    <col min="3344" max="3344" width="20.5" style="989" customWidth="1"/>
    <col min="3345" max="3345" width="22.375" style="989" customWidth="1"/>
    <col min="3346" max="3346" width="14.75" style="989" customWidth="1"/>
    <col min="3347" max="3584" width="12.75" style="989"/>
    <col min="3585" max="3585" width="1.75" style="989" customWidth="1"/>
    <col min="3586" max="3586" width="22.75" style="989" bestFit="1" customWidth="1"/>
    <col min="3587" max="3588" width="15.5" style="989" bestFit="1" customWidth="1"/>
    <col min="3589" max="3589" width="55.75" style="989" customWidth="1"/>
    <col min="3590" max="3590" width="6.5" style="989" bestFit="1" customWidth="1"/>
    <col min="3591" max="3591" width="13.125" style="989" customWidth="1"/>
    <col min="3592" max="3592" width="13.125" style="989" bestFit="1" customWidth="1"/>
    <col min="3593" max="3593" width="15.625" style="989" customWidth="1"/>
    <col min="3594" max="3594" width="29.625" style="989" customWidth="1"/>
    <col min="3595" max="3595" width="24.5" style="989" customWidth="1"/>
    <col min="3596" max="3596" width="19.125" style="989" bestFit="1" customWidth="1"/>
    <col min="3597" max="3597" width="19.5" style="989" customWidth="1"/>
    <col min="3598" max="3598" width="5.75" style="989" bestFit="1" customWidth="1"/>
    <col min="3599" max="3599" width="18.875" style="989" customWidth="1"/>
    <col min="3600" max="3600" width="20.5" style="989" customWidth="1"/>
    <col min="3601" max="3601" width="22.375" style="989" customWidth="1"/>
    <col min="3602" max="3602" width="14.75" style="989" customWidth="1"/>
    <col min="3603" max="3840" width="12.75" style="989"/>
    <col min="3841" max="3841" width="1.75" style="989" customWidth="1"/>
    <col min="3842" max="3842" width="22.75" style="989" bestFit="1" customWidth="1"/>
    <col min="3843" max="3844" width="15.5" style="989" bestFit="1" customWidth="1"/>
    <col min="3845" max="3845" width="55.75" style="989" customWidth="1"/>
    <col min="3846" max="3846" width="6.5" style="989" bestFit="1" customWidth="1"/>
    <col min="3847" max="3847" width="13.125" style="989" customWidth="1"/>
    <col min="3848" max="3848" width="13.125" style="989" bestFit="1" customWidth="1"/>
    <col min="3849" max="3849" width="15.625" style="989" customWidth="1"/>
    <col min="3850" max="3850" width="29.625" style="989" customWidth="1"/>
    <col min="3851" max="3851" width="24.5" style="989" customWidth="1"/>
    <col min="3852" max="3852" width="19.125" style="989" bestFit="1" customWidth="1"/>
    <col min="3853" max="3853" width="19.5" style="989" customWidth="1"/>
    <col min="3854" max="3854" width="5.75" style="989" bestFit="1" customWidth="1"/>
    <col min="3855" max="3855" width="18.875" style="989" customWidth="1"/>
    <col min="3856" max="3856" width="20.5" style="989" customWidth="1"/>
    <col min="3857" max="3857" width="22.375" style="989" customWidth="1"/>
    <col min="3858" max="3858" width="14.75" style="989" customWidth="1"/>
    <col min="3859" max="4096" width="12.75" style="989"/>
    <col min="4097" max="4097" width="1.75" style="989" customWidth="1"/>
    <col min="4098" max="4098" width="22.75" style="989" bestFit="1" customWidth="1"/>
    <col min="4099" max="4100" width="15.5" style="989" bestFit="1" customWidth="1"/>
    <col min="4101" max="4101" width="55.75" style="989" customWidth="1"/>
    <col min="4102" max="4102" width="6.5" style="989" bestFit="1" customWidth="1"/>
    <col min="4103" max="4103" width="13.125" style="989" customWidth="1"/>
    <col min="4104" max="4104" width="13.125" style="989" bestFit="1" customWidth="1"/>
    <col min="4105" max="4105" width="15.625" style="989" customWidth="1"/>
    <col min="4106" max="4106" width="29.625" style="989" customWidth="1"/>
    <col min="4107" max="4107" width="24.5" style="989" customWidth="1"/>
    <col min="4108" max="4108" width="19.125" style="989" bestFit="1" customWidth="1"/>
    <col min="4109" max="4109" width="19.5" style="989" customWidth="1"/>
    <col min="4110" max="4110" width="5.75" style="989" bestFit="1" customWidth="1"/>
    <col min="4111" max="4111" width="18.875" style="989" customWidth="1"/>
    <col min="4112" max="4112" width="20.5" style="989" customWidth="1"/>
    <col min="4113" max="4113" width="22.375" style="989" customWidth="1"/>
    <col min="4114" max="4114" width="14.75" style="989" customWidth="1"/>
    <col min="4115" max="4352" width="12.75" style="989"/>
    <col min="4353" max="4353" width="1.75" style="989" customWidth="1"/>
    <col min="4354" max="4354" width="22.75" style="989" bestFit="1" customWidth="1"/>
    <col min="4355" max="4356" width="15.5" style="989" bestFit="1" customWidth="1"/>
    <col min="4357" max="4357" width="55.75" style="989" customWidth="1"/>
    <col min="4358" max="4358" width="6.5" style="989" bestFit="1" customWidth="1"/>
    <col min="4359" max="4359" width="13.125" style="989" customWidth="1"/>
    <col min="4360" max="4360" width="13.125" style="989" bestFit="1" customWidth="1"/>
    <col min="4361" max="4361" width="15.625" style="989" customWidth="1"/>
    <col min="4362" max="4362" width="29.625" style="989" customWidth="1"/>
    <col min="4363" max="4363" width="24.5" style="989" customWidth="1"/>
    <col min="4364" max="4364" width="19.125" style="989" bestFit="1" customWidth="1"/>
    <col min="4365" max="4365" width="19.5" style="989" customWidth="1"/>
    <col min="4366" max="4366" width="5.75" style="989" bestFit="1" customWidth="1"/>
    <col min="4367" max="4367" width="18.875" style="989" customWidth="1"/>
    <col min="4368" max="4368" width="20.5" style="989" customWidth="1"/>
    <col min="4369" max="4369" width="22.375" style="989" customWidth="1"/>
    <col min="4370" max="4370" width="14.75" style="989" customWidth="1"/>
    <col min="4371" max="4608" width="12.75" style="989"/>
    <col min="4609" max="4609" width="1.75" style="989" customWidth="1"/>
    <col min="4610" max="4610" width="22.75" style="989" bestFit="1" customWidth="1"/>
    <col min="4611" max="4612" width="15.5" style="989" bestFit="1" customWidth="1"/>
    <col min="4613" max="4613" width="55.75" style="989" customWidth="1"/>
    <col min="4614" max="4614" width="6.5" style="989" bestFit="1" customWidth="1"/>
    <col min="4615" max="4615" width="13.125" style="989" customWidth="1"/>
    <col min="4616" max="4616" width="13.125" style="989" bestFit="1" customWidth="1"/>
    <col min="4617" max="4617" width="15.625" style="989" customWidth="1"/>
    <col min="4618" max="4618" width="29.625" style="989" customWidth="1"/>
    <col min="4619" max="4619" width="24.5" style="989" customWidth="1"/>
    <col min="4620" max="4620" width="19.125" style="989" bestFit="1" customWidth="1"/>
    <col min="4621" max="4621" width="19.5" style="989" customWidth="1"/>
    <col min="4622" max="4622" width="5.75" style="989" bestFit="1" customWidth="1"/>
    <col min="4623" max="4623" width="18.875" style="989" customWidth="1"/>
    <col min="4624" max="4624" width="20.5" style="989" customWidth="1"/>
    <col min="4625" max="4625" width="22.375" style="989" customWidth="1"/>
    <col min="4626" max="4626" width="14.75" style="989" customWidth="1"/>
    <col min="4627" max="4864" width="12.75" style="989"/>
    <col min="4865" max="4865" width="1.75" style="989" customWidth="1"/>
    <col min="4866" max="4866" width="22.75" style="989" bestFit="1" customWidth="1"/>
    <col min="4867" max="4868" width="15.5" style="989" bestFit="1" customWidth="1"/>
    <col min="4869" max="4869" width="55.75" style="989" customWidth="1"/>
    <col min="4870" max="4870" width="6.5" style="989" bestFit="1" customWidth="1"/>
    <col min="4871" max="4871" width="13.125" style="989" customWidth="1"/>
    <col min="4872" max="4872" width="13.125" style="989" bestFit="1" customWidth="1"/>
    <col min="4873" max="4873" width="15.625" style="989" customWidth="1"/>
    <col min="4874" max="4874" width="29.625" style="989" customWidth="1"/>
    <col min="4875" max="4875" width="24.5" style="989" customWidth="1"/>
    <col min="4876" max="4876" width="19.125" style="989" bestFit="1" customWidth="1"/>
    <col min="4877" max="4877" width="19.5" style="989" customWidth="1"/>
    <col min="4878" max="4878" width="5.75" style="989" bestFit="1" customWidth="1"/>
    <col min="4879" max="4879" width="18.875" style="989" customWidth="1"/>
    <col min="4880" max="4880" width="20.5" style="989" customWidth="1"/>
    <col min="4881" max="4881" width="22.375" style="989" customWidth="1"/>
    <col min="4882" max="4882" width="14.75" style="989" customWidth="1"/>
    <col min="4883" max="5120" width="12.75" style="989"/>
    <col min="5121" max="5121" width="1.75" style="989" customWidth="1"/>
    <col min="5122" max="5122" width="22.75" style="989" bestFit="1" customWidth="1"/>
    <col min="5123" max="5124" width="15.5" style="989" bestFit="1" customWidth="1"/>
    <col min="5125" max="5125" width="55.75" style="989" customWidth="1"/>
    <col min="5126" max="5126" width="6.5" style="989" bestFit="1" customWidth="1"/>
    <col min="5127" max="5127" width="13.125" style="989" customWidth="1"/>
    <col min="5128" max="5128" width="13.125" style="989" bestFit="1" customWidth="1"/>
    <col min="5129" max="5129" width="15.625" style="989" customWidth="1"/>
    <col min="5130" max="5130" width="29.625" style="989" customWidth="1"/>
    <col min="5131" max="5131" width="24.5" style="989" customWidth="1"/>
    <col min="5132" max="5132" width="19.125" style="989" bestFit="1" customWidth="1"/>
    <col min="5133" max="5133" width="19.5" style="989" customWidth="1"/>
    <col min="5134" max="5134" width="5.75" style="989" bestFit="1" customWidth="1"/>
    <col min="5135" max="5135" width="18.875" style="989" customWidth="1"/>
    <col min="5136" max="5136" width="20.5" style="989" customWidth="1"/>
    <col min="5137" max="5137" width="22.375" style="989" customWidth="1"/>
    <col min="5138" max="5138" width="14.75" style="989" customWidth="1"/>
    <col min="5139" max="5376" width="12.75" style="989"/>
    <col min="5377" max="5377" width="1.75" style="989" customWidth="1"/>
    <col min="5378" max="5378" width="22.75" style="989" bestFit="1" customWidth="1"/>
    <col min="5379" max="5380" width="15.5" style="989" bestFit="1" customWidth="1"/>
    <col min="5381" max="5381" width="55.75" style="989" customWidth="1"/>
    <col min="5382" max="5382" width="6.5" style="989" bestFit="1" customWidth="1"/>
    <col min="5383" max="5383" width="13.125" style="989" customWidth="1"/>
    <col min="5384" max="5384" width="13.125" style="989" bestFit="1" customWidth="1"/>
    <col min="5385" max="5385" width="15.625" style="989" customWidth="1"/>
    <col min="5386" max="5386" width="29.625" style="989" customWidth="1"/>
    <col min="5387" max="5387" width="24.5" style="989" customWidth="1"/>
    <col min="5388" max="5388" width="19.125" style="989" bestFit="1" customWidth="1"/>
    <col min="5389" max="5389" width="19.5" style="989" customWidth="1"/>
    <col min="5390" max="5390" width="5.75" style="989" bestFit="1" customWidth="1"/>
    <col min="5391" max="5391" width="18.875" style="989" customWidth="1"/>
    <col min="5392" max="5392" width="20.5" style="989" customWidth="1"/>
    <col min="5393" max="5393" width="22.375" style="989" customWidth="1"/>
    <col min="5394" max="5394" width="14.75" style="989" customWidth="1"/>
    <col min="5395" max="5632" width="12.75" style="989"/>
    <col min="5633" max="5633" width="1.75" style="989" customWidth="1"/>
    <col min="5634" max="5634" width="22.75" style="989" bestFit="1" customWidth="1"/>
    <col min="5635" max="5636" width="15.5" style="989" bestFit="1" customWidth="1"/>
    <col min="5637" max="5637" width="55.75" style="989" customWidth="1"/>
    <col min="5638" max="5638" width="6.5" style="989" bestFit="1" customWidth="1"/>
    <col min="5639" max="5639" width="13.125" style="989" customWidth="1"/>
    <col min="5640" max="5640" width="13.125" style="989" bestFit="1" customWidth="1"/>
    <col min="5641" max="5641" width="15.625" style="989" customWidth="1"/>
    <col min="5642" max="5642" width="29.625" style="989" customWidth="1"/>
    <col min="5643" max="5643" width="24.5" style="989" customWidth="1"/>
    <col min="5644" max="5644" width="19.125" style="989" bestFit="1" customWidth="1"/>
    <col min="5645" max="5645" width="19.5" style="989" customWidth="1"/>
    <col min="5646" max="5646" width="5.75" style="989" bestFit="1" customWidth="1"/>
    <col min="5647" max="5647" width="18.875" style="989" customWidth="1"/>
    <col min="5648" max="5648" width="20.5" style="989" customWidth="1"/>
    <col min="5649" max="5649" width="22.375" style="989" customWidth="1"/>
    <col min="5650" max="5650" width="14.75" style="989" customWidth="1"/>
    <col min="5651" max="5888" width="12.75" style="989"/>
    <col min="5889" max="5889" width="1.75" style="989" customWidth="1"/>
    <col min="5890" max="5890" width="22.75" style="989" bestFit="1" customWidth="1"/>
    <col min="5891" max="5892" width="15.5" style="989" bestFit="1" customWidth="1"/>
    <col min="5893" max="5893" width="55.75" style="989" customWidth="1"/>
    <col min="5894" max="5894" width="6.5" style="989" bestFit="1" customWidth="1"/>
    <col min="5895" max="5895" width="13.125" style="989" customWidth="1"/>
    <col min="5896" max="5896" width="13.125" style="989" bestFit="1" customWidth="1"/>
    <col min="5897" max="5897" width="15.625" style="989" customWidth="1"/>
    <col min="5898" max="5898" width="29.625" style="989" customWidth="1"/>
    <col min="5899" max="5899" width="24.5" style="989" customWidth="1"/>
    <col min="5900" max="5900" width="19.125" style="989" bestFit="1" customWidth="1"/>
    <col min="5901" max="5901" width="19.5" style="989" customWidth="1"/>
    <col min="5902" max="5902" width="5.75" style="989" bestFit="1" customWidth="1"/>
    <col min="5903" max="5903" width="18.875" style="989" customWidth="1"/>
    <col min="5904" max="5904" width="20.5" style="989" customWidth="1"/>
    <col min="5905" max="5905" width="22.375" style="989" customWidth="1"/>
    <col min="5906" max="5906" width="14.75" style="989" customWidth="1"/>
    <col min="5907" max="6144" width="12.75" style="989"/>
    <col min="6145" max="6145" width="1.75" style="989" customWidth="1"/>
    <col min="6146" max="6146" width="22.75" style="989" bestFit="1" customWidth="1"/>
    <col min="6147" max="6148" width="15.5" style="989" bestFit="1" customWidth="1"/>
    <col min="6149" max="6149" width="55.75" style="989" customWidth="1"/>
    <col min="6150" max="6150" width="6.5" style="989" bestFit="1" customWidth="1"/>
    <col min="6151" max="6151" width="13.125" style="989" customWidth="1"/>
    <col min="6152" max="6152" width="13.125" style="989" bestFit="1" customWidth="1"/>
    <col min="6153" max="6153" width="15.625" style="989" customWidth="1"/>
    <col min="6154" max="6154" width="29.625" style="989" customWidth="1"/>
    <col min="6155" max="6155" width="24.5" style="989" customWidth="1"/>
    <col min="6156" max="6156" width="19.125" style="989" bestFit="1" customWidth="1"/>
    <col min="6157" max="6157" width="19.5" style="989" customWidth="1"/>
    <col min="6158" max="6158" width="5.75" style="989" bestFit="1" customWidth="1"/>
    <col min="6159" max="6159" width="18.875" style="989" customWidth="1"/>
    <col min="6160" max="6160" width="20.5" style="989" customWidth="1"/>
    <col min="6161" max="6161" width="22.375" style="989" customWidth="1"/>
    <col min="6162" max="6162" width="14.75" style="989" customWidth="1"/>
    <col min="6163" max="6400" width="12.75" style="989"/>
    <col min="6401" max="6401" width="1.75" style="989" customWidth="1"/>
    <col min="6402" max="6402" width="22.75" style="989" bestFit="1" customWidth="1"/>
    <col min="6403" max="6404" width="15.5" style="989" bestFit="1" customWidth="1"/>
    <col min="6405" max="6405" width="55.75" style="989" customWidth="1"/>
    <col min="6406" max="6406" width="6.5" style="989" bestFit="1" customWidth="1"/>
    <col min="6407" max="6407" width="13.125" style="989" customWidth="1"/>
    <col min="6408" max="6408" width="13.125" style="989" bestFit="1" customWidth="1"/>
    <col min="6409" max="6409" width="15.625" style="989" customWidth="1"/>
    <col min="6410" max="6410" width="29.625" style="989" customWidth="1"/>
    <col min="6411" max="6411" width="24.5" style="989" customWidth="1"/>
    <col min="6412" max="6412" width="19.125" style="989" bestFit="1" customWidth="1"/>
    <col min="6413" max="6413" width="19.5" style="989" customWidth="1"/>
    <col min="6414" max="6414" width="5.75" style="989" bestFit="1" customWidth="1"/>
    <col min="6415" max="6415" width="18.875" style="989" customWidth="1"/>
    <col min="6416" max="6416" width="20.5" style="989" customWidth="1"/>
    <col min="6417" max="6417" width="22.375" style="989" customWidth="1"/>
    <col min="6418" max="6418" width="14.75" style="989" customWidth="1"/>
    <col min="6419" max="6656" width="12.75" style="989"/>
    <col min="6657" max="6657" width="1.75" style="989" customWidth="1"/>
    <col min="6658" max="6658" width="22.75" style="989" bestFit="1" customWidth="1"/>
    <col min="6659" max="6660" width="15.5" style="989" bestFit="1" customWidth="1"/>
    <col min="6661" max="6661" width="55.75" style="989" customWidth="1"/>
    <col min="6662" max="6662" width="6.5" style="989" bestFit="1" customWidth="1"/>
    <col min="6663" max="6663" width="13.125" style="989" customWidth="1"/>
    <col min="6664" max="6664" width="13.125" style="989" bestFit="1" customWidth="1"/>
    <col min="6665" max="6665" width="15.625" style="989" customWidth="1"/>
    <col min="6666" max="6666" width="29.625" style="989" customWidth="1"/>
    <col min="6667" max="6667" width="24.5" style="989" customWidth="1"/>
    <col min="6668" max="6668" width="19.125" style="989" bestFit="1" customWidth="1"/>
    <col min="6669" max="6669" width="19.5" style="989" customWidth="1"/>
    <col min="6670" max="6670" width="5.75" style="989" bestFit="1" customWidth="1"/>
    <col min="6671" max="6671" width="18.875" style="989" customWidth="1"/>
    <col min="6672" max="6672" width="20.5" style="989" customWidth="1"/>
    <col min="6673" max="6673" width="22.375" style="989" customWidth="1"/>
    <col min="6674" max="6674" width="14.75" style="989" customWidth="1"/>
    <col min="6675" max="6912" width="12.75" style="989"/>
    <col min="6913" max="6913" width="1.75" style="989" customWidth="1"/>
    <col min="6914" max="6914" width="22.75" style="989" bestFit="1" customWidth="1"/>
    <col min="6915" max="6916" width="15.5" style="989" bestFit="1" customWidth="1"/>
    <col min="6917" max="6917" width="55.75" style="989" customWidth="1"/>
    <col min="6918" max="6918" width="6.5" style="989" bestFit="1" customWidth="1"/>
    <col min="6919" max="6919" width="13.125" style="989" customWidth="1"/>
    <col min="6920" max="6920" width="13.125" style="989" bestFit="1" customWidth="1"/>
    <col min="6921" max="6921" width="15.625" style="989" customWidth="1"/>
    <col min="6922" max="6922" width="29.625" style="989" customWidth="1"/>
    <col min="6923" max="6923" width="24.5" style="989" customWidth="1"/>
    <col min="6924" max="6924" width="19.125" style="989" bestFit="1" customWidth="1"/>
    <col min="6925" max="6925" width="19.5" style="989" customWidth="1"/>
    <col min="6926" max="6926" width="5.75" style="989" bestFit="1" customWidth="1"/>
    <col min="6927" max="6927" width="18.875" style="989" customWidth="1"/>
    <col min="6928" max="6928" width="20.5" style="989" customWidth="1"/>
    <col min="6929" max="6929" width="22.375" style="989" customWidth="1"/>
    <col min="6930" max="6930" width="14.75" style="989" customWidth="1"/>
    <col min="6931" max="7168" width="12.75" style="989"/>
    <col min="7169" max="7169" width="1.75" style="989" customWidth="1"/>
    <col min="7170" max="7170" width="22.75" style="989" bestFit="1" customWidth="1"/>
    <col min="7171" max="7172" width="15.5" style="989" bestFit="1" customWidth="1"/>
    <col min="7173" max="7173" width="55.75" style="989" customWidth="1"/>
    <col min="7174" max="7174" width="6.5" style="989" bestFit="1" customWidth="1"/>
    <col min="7175" max="7175" width="13.125" style="989" customWidth="1"/>
    <col min="7176" max="7176" width="13.125" style="989" bestFit="1" customWidth="1"/>
    <col min="7177" max="7177" width="15.625" style="989" customWidth="1"/>
    <col min="7178" max="7178" width="29.625" style="989" customWidth="1"/>
    <col min="7179" max="7179" width="24.5" style="989" customWidth="1"/>
    <col min="7180" max="7180" width="19.125" style="989" bestFit="1" customWidth="1"/>
    <col min="7181" max="7181" width="19.5" style="989" customWidth="1"/>
    <col min="7182" max="7182" width="5.75" style="989" bestFit="1" customWidth="1"/>
    <col min="7183" max="7183" width="18.875" style="989" customWidth="1"/>
    <col min="7184" max="7184" width="20.5" style="989" customWidth="1"/>
    <col min="7185" max="7185" width="22.375" style="989" customWidth="1"/>
    <col min="7186" max="7186" width="14.75" style="989" customWidth="1"/>
    <col min="7187" max="7424" width="12.75" style="989"/>
    <col min="7425" max="7425" width="1.75" style="989" customWidth="1"/>
    <col min="7426" max="7426" width="22.75" style="989" bestFit="1" customWidth="1"/>
    <col min="7427" max="7428" width="15.5" style="989" bestFit="1" customWidth="1"/>
    <col min="7429" max="7429" width="55.75" style="989" customWidth="1"/>
    <col min="7430" max="7430" width="6.5" style="989" bestFit="1" customWidth="1"/>
    <col min="7431" max="7431" width="13.125" style="989" customWidth="1"/>
    <col min="7432" max="7432" width="13.125" style="989" bestFit="1" customWidth="1"/>
    <col min="7433" max="7433" width="15.625" style="989" customWidth="1"/>
    <col min="7434" max="7434" width="29.625" style="989" customWidth="1"/>
    <col min="7435" max="7435" width="24.5" style="989" customWidth="1"/>
    <col min="7436" max="7436" width="19.125" style="989" bestFit="1" customWidth="1"/>
    <col min="7437" max="7437" width="19.5" style="989" customWidth="1"/>
    <col min="7438" max="7438" width="5.75" style="989" bestFit="1" customWidth="1"/>
    <col min="7439" max="7439" width="18.875" style="989" customWidth="1"/>
    <col min="7440" max="7440" width="20.5" style="989" customWidth="1"/>
    <col min="7441" max="7441" width="22.375" style="989" customWidth="1"/>
    <col min="7442" max="7442" width="14.75" style="989" customWidth="1"/>
    <col min="7443" max="7680" width="12.75" style="989"/>
    <col min="7681" max="7681" width="1.75" style="989" customWidth="1"/>
    <col min="7682" max="7682" width="22.75" style="989" bestFit="1" customWidth="1"/>
    <col min="7683" max="7684" width="15.5" style="989" bestFit="1" customWidth="1"/>
    <col min="7685" max="7685" width="55.75" style="989" customWidth="1"/>
    <col min="7686" max="7686" width="6.5" style="989" bestFit="1" customWidth="1"/>
    <col min="7687" max="7687" width="13.125" style="989" customWidth="1"/>
    <col min="7688" max="7688" width="13.125" style="989" bestFit="1" customWidth="1"/>
    <col min="7689" max="7689" width="15.625" style="989" customWidth="1"/>
    <col min="7690" max="7690" width="29.625" style="989" customWidth="1"/>
    <col min="7691" max="7691" width="24.5" style="989" customWidth="1"/>
    <col min="7692" max="7692" width="19.125" style="989" bestFit="1" customWidth="1"/>
    <col min="7693" max="7693" width="19.5" style="989" customWidth="1"/>
    <col min="7694" max="7694" width="5.75" style="989" bestFit="1" customWidth="1"/>
    <col min="7695" max="7695" width="18.875" style="989" customWidth="1"/>
    <col min="7696" max="7696" width="20.5" style="989" customWidth="1"/>
    <col min="7697" max="7697" width="22.375" style="989" customWidth="1"/>
    <col min="7698" max="7698" width="14.75" style="989" customWidth="1"/>
    <col min="7699" max="7936" width="12.75" style="989"/>
    <col min="7937" max="7937" width="1.75" style="989" customWidth="1"/>
    <col min="7938" max="7938" width="22.75" style="989" bestFit="1" customWidth="1"/>
    <col min="7939" max="7940" width="15.5" style="989" bestFit="1" customWidth="1"/>
    <col min="7941" max="7941" width="55.75" style="989" customWidth="1"/>
    <col min="7942" max="7942" width="6.5" style="989" bestFit="1" customWidth="1"/>
    <col min="7943" max="7943" width="13.125" style="989" customWidth="1"/>
    <col min="7944" max="7944" width="13.125" style="989" bestFit="1" customWidth="1"/>
    <col min="7945" max="7945" width="15.625" style="989" customWidth="1"/>
    <col min="7946" max="7946" width="29.625" style="989" customWidth="1"/>
    <col min="7947" max="7947" width="24.5" style="989" customWidth="1"/>
    <col min="7948" max="7948" width="19.125" style="989" bestFit="1" customWidth="1"/>
    <col min="7949" max="7949" width="19.5" style="989" customWidth="1"/>
    <col min="7950" max="7950" width="5.75" style="989" bestFit="1" customWidth="1"/>
    <col min="7951" max="7951" width="18.875" style="989" customWidth="1"/>
    <col min="7952" max="7952" width="20.5" style="989" customWidth="1"/>
    <col min="7953" max="7953" width="22.375" style="989" customWidth="1"/>
    <col min="7954" max="7954" width="14.75" style="989" customWidth="1"/>
    <col min="7955" max="8192" width="12.75" style="989"/>
    <col min="8193" max="8193" width="1.75" style="989" customWidth="1"/>
    <col min="8194" max="8194" width="22.75" style="989" bestFit="1" customWidth="1"/>
    <col min="8195" max="8196" width="15.5" style="989" bestFit="1" customWidth="1"/>
    <col min="8197" max="8197" width="55.75" style="989" customWidth="1"/>
    <col min="8198" max="8198" width="6.5" style="989" bestFit="1" customWidth="1"/>
    <col min="8199" max="8199" width="13.125" style="989" customWidth="1"/>
    <col min="8200" max="8200" width="13.125" style="989" bestFit="1" customWidth="1"/>
    <col min="8201" max="8201" width="15.625" style="989" customWidth="1"/>
    <col min="8202" max="8202" width="29.625" style="989" customWidth="1"/>
    <col min="8203" max="8203" width="24.5" style="989" customWidth="1"/>
    <col min="8204" max="8204" width="19.125" style="989" bestFit="1" customWidth="1"/>
    <col min="8205" max="8205" width="19.5" style="989" customWidth="1"/>
    <col min="8206" max="8206" width="5.75" style="989" bestFit="1" customWidth="1"/>
    <col min="8207" max="8207" width="18.875" style="989" customWidth="1"/>
    <col min="8208" max="8208" width="20.5" style="989" customWidth="1"/>
    <col min="8209" max="8209" width="22.375" style="989" customWidth="1"/>
    <col min="8210" max="8210" width="14.75" style="989" customWidth="1"/>
    <col min="8211" max="8448" width="12.75" style="989"/>
    <col min="8449" max="8449" width="1.75" style="989" customWidth="1"/>
    <col min="8450" max="8450" width="22.75" style="989" bestFit="1" customWidth="1"/>
    <col min="8451" max="8452" width="15.5" style="989" bestFit="1" customWidth="1"/>
    <col min="8453" max="8453" width="55.75" style="989" customWidth="1"/>
    <col min="8454" max="8454" width="6.5" style="989" bestFit="1" customWidth="1"/>
    <col min="8455" max="8455" width="13.125" style="989" customWidth="1"/>
    <col min="8456" max="8456" width="13.125" style="989" bestFit="1" customWidth="1"/>
    <col min="8457" max="8457" width="15.625" style="989" customWidth="1"/>
    <col min="8458" max="8458" width="29.625" style="989" customWidth="1"/>
    <col min="8459" max="8459" width="24.5" style="989" customWidth="1"/>
    <col min="8460" max="8460" width="19.125" style="989" bestFit="1" customWidth="1"/>
    <col min="8461" max="8461" width="19.5" style="989" customWidth="1"/>
    <col min="8462" max="8462" width="5.75" style="989" bestFit="1" customWidth="1"/>
    <col min="8463" max="8463" width="18.875" style="989" customWidth="1"/>
    <col min="8464" max="8464" width="20.5" style="989" customWidth="1"/>
    <col min="8465" max="8465" width="22.375" style="989" customWidth="1"/>
    <col min="8466" max="8466" width="14.75" style="989" customWidth="1"/>
    <col min="8467" max="8704" width="12.75" style="989"/>
    <col min="8705" max="8705" width="1.75" style="989" customWidth="1"/>
    <col min="8706" max="8706" width="22.75" style="989" bestFit="1" customWidth="1"/>
    <col min="8707" max="8708" width="15.5" style="989" bestFit="1" customWidth="1"/>
    <col min="8709" max="8709" width="55.75" style="989" customWidth="1"/>
    <col min="8710" max="8710" width="6.5" style="989" bestFit="1" customWidth="1"/>
    <col min="8711" max="8711" width="13.125" style="989" customWidth="1"/>
    <col min="8712" max="8712" width="13.125" style="989" bestFit="1" customWidth="1"/>
    <col min="8713" max="8713" width="15.625" style="989" customWidth="1"/>
    <col min="8714" max="8714" width="29.625" style="989" customWidth="1"/>
    <col min="8715" max="8715" width="24.5" style="989" customWidth="1"/>
    <col min="8716" max="8716" width="19.125" style="989" bestFit="1" customWidth="1"/>
    <col min="8717" max="8717" width="19.5" style="989" customWidth="1"/>
    <col min="8718" max="8718" width="5.75" style="989" bestFit="1" customWidth="1"/>
    <col min="8719" max="8719" width="18.875" style="989" customWidth="1"/>
    <col min="8720" max="8720" width="20.5" style="989" customWidth="1"/>
    <col min="8721" max="8721" width="22.375" style="989" customWidth="1"/>
    <col min="8722" max="8722" width="14.75" style="989" customWidth="1"/>
    <col min="8723" max="8960" width="12.75" style="989"/>
    <col min="8961" max="8961" width="1.75" style="989" customWidth="1"/>
    <col min="8962" max="8962" width="22.75" style="989" bestFit="1" customWidth="1"/>
    <col min="8963" max="8964" width="15.5" style="989" bestFit="1" customWidth="1"/>
    <col min="8965" max="8965" width="55.75" style="989" customWidth="1"/>
    <col min="8966" max="8966" width="6.5" style="989" bestFit="1" customWidth="1"/>
    <col min="8967" max="8967" width="13.125" style="989" customWidth="1"/>
    <col min="8968" max="8968" width="13.125" style="989" bestFit="1" customWidth="1"/>
    <col min="8969" max="8969" width="15.625" style="989" customWidth="1"/>
    <col min="8970" max="8970" width="29.625" style="989" customWidth="1"/>
    <col min="8971" max="8971" width="24.5" style="989" customWidth="1"/>
    <col min="8972" max="8972" width="19.125" style="989" bestFit="1" customWidth="1"/>
    <col min="8973" max="8973" width="19.5" style="989" customWidth="1"/>
    <col min="8974" max="8974" width="5.75" style="989" bestFit="1" customWidth="1"/>
    <col min="8975" max="8975" width="18.875" style="989" customWidth="1"/>
    <col min="8976" max="8976" width="20.5" style="989" customWidth="1"/>
    <col min="8977" max="8977" width="22.375" style="989" customWidth="1"/>
    <col min="8978" max="8978" width="14.75" style="989" customWidth="1"/>
    <col min="8979" max="9216" width="12.75" style="989"/>
    <col min="9217" max="9217" width="1.75" style="989" customWidth="1"/>
    <col min="9218" max="9218" width="22.75" style="989" bestFit="1" customWidth="1"/>
    <col min="9219" max="9220" width="15.5" style="989" bestFit="1" customWidth="1"/>
    <col min="9221" max="9221" width="55.75" style="989" customWidth="1"/>
    <col min="9222" max="9222" width="6.5" style="989" bestFit="1" customWidth="1"/>
    <col min="9223" max="9223" width="13.125" style="989" customWidth="1"/>
    <col min="9224" max="9224" width="13.125" style="989" bestFit="1" customWidth="1"/>
    <col min="9225" max="9225" width="15.625" style="989" customWidth="1"/>
    <col min="9226" max="9226" width="29.625" style="989" customWidth="1"/>
    <col min="9227" max="9227" width="24.5" style="989" customWidth="1"/>
    <col min="9228" max="9228" width="19.125" style="989" bestFit="1" customWidth="1"/>
    <col min="9229" max="9229" width="19.5" style="989" customWidth="1"/>
    <col min="9230" max="9230" width="5.75" style="989" bestFit="1" customWidth="1"/>
    <col min="9231" max="9231" width="18.875" style="989" customWidth="1"/>
    <col min="9232" max="9232" width="20.5" style="989" customWidth="1"/>
    <col min="9233" max="9233" width="22.375" style="989" customWidth="1"/>
    <col min="9234" max="9234" width="14.75" style="989" customWidth="1"/>
    <col min="9235" max="9472" width="12.75" style="989"/>
    <col min="9473" max="9473" width="1.75" style="989" customWidth="1"/>
    <col min="9474" max="9474" width="22.75" style="989" bestFit="1" customWidth="1"/>
    <col min="9475" max="9476" width="15.5" style="989" bestFit="1" customWidth="1"/>
    <col min="9477" max="9477" width="55.75" style="989" customWidth="1"/>
    <col min="9478" max="9478" width="6.5" style="989" bestFit="1" customWidth="1"/>
    <col min="9479" max="9479" width="13.125" style="989" customWidth="1"/>
    <col min="9480" max="9480" width="13.125" style="989" bestFit="1" customWidth="1"/>
    <col min="9481" max="9481" width="15.625" style="989" customWidth="1"/>
    <col min="9482" max="9482" width="29.625" style="989" customWidth="1"/>
    <col min="9483" max="9483" width="24.5" style="989" customWidth="1"/>
    <col min="9484" max="9484" width="19.125" style="989" bestFit="1" customWidth="1"/>
    <col min="9485" max="9485" width="19.5" style="989" customWidth="1"/>
    <col min="9486" max="9486" width="5.75" style="989" bestFit="1" customWidth="1"/>
    <col min="9487" max="9487" width="18.875" style="989" customWidth="1"/>
    <col min="9488" max="9488" width="20.5" style="989" customWidth="1"/>
    <col min="9489" max="9489" width="22.375" style="989" customWidth="1"/>
    <col min="9490" max="9490" width="14.75" style="989" customWidth="1"/>
    <col min="9491" max="9728" width="12.75" style="989"/>
    <col min="9729" max="9729" width="1.75" style="989" customWidth="1"/>
    <col min="9730" max="9730" width="22.75" style="989" bestFit="1" customWidth="1"/>
    <col min="9731" max="9732" width="15.5" style="989" bestFit="1" customWidth="1"/>
    <col min="9733" max="9733" width="55.75" style="989" customWidth="1"/>
    <col min="9734" max="9734" width="6.5" style="989" bestFit="1" customWidth="1"/>
    <col min="9735" max="9735" width="13.125" style="989" customWidth="1"/>
    <col min="9736" max="9736" width="13.125" style="989" bestFit="1" customWidth="1"/>
    <col min="9737" max="9737" width="15.625" style="989" customWidth="1"/>
    <col min="9738" max="9738" width="29.625" style="989" customWidth="1"/>
    <col min="9739" max="9739" width="24.5" style="989" customWidth="1"/>
    <col min="9740" max="9740" width="19.125" style="989" bestFit="1" customWidth="1"/>
    <col min="9741" max="9741" width="19.5" style="989" customWidth="1"/>
    <col min="9742" max="9742" width="5.75" style="989" bestFit="1" customWidth="1"/>
    <col min="9743" max="9743" width="18.875" style="989" customWidth="1"/>
    <col min="9744" max="9744" width="20.5" style="989" customWidth="1"/>
    <col min="9745" max="9745" width="22.375" style="989" customWidth="1"/>
    <col min="9746" max="9746" width="14.75" style="989" customWidth="1"/>
    <col min="9747" max="9984" width="12.75" style="989"/>
    <col min="9985" max="9985" width="1.75" style="989" customWidth="1"/>
    <col min="9986" max="9986" width="22.75" style="989" bestFit="1" customWidth="1"/>
    <col min="9987" max="9988" width="15.5" style="989" bestFit="1" customWidth="1"/>
    <col min="9989" max="9989" width="55.75" style="989" customWidth="1"/>
    <col min="9990" max="9990" width="6.5" style="989" bestFit="1" customWidth="1"/>
    <col min="9991" max="9991" width="13.125" style="989" customWidth="1"/>
    <col min="9992" max="9992" width="13.125" style="989" bestFit="1" customWidth="1"/>
    <col min="9993" max="9993" width="15.625" style="989" customWidth="1"/>
    <col min="9994" max="9994" width="29.625" style="989" customWidth="1"/>
    <col min="9995" max="9995" width="24.5" style="989" customWidth="1"/>
    <col min="9996" max="9996" width="19.125" style="989" bestFit="1" customWidth="1"/>
    <col min="9997" max="9997" width="19.5" style="989" customWidth="1"/>
    <col min="9998" max="9998" width="5.75" style="989" bestFit="1" customWidth="1"/>
    <col min="9999" max="9999" width="18.875" style="989" customWidth="1"/>
    <col min="10000" max="10000" width="20.5" style="989" customWidth="1"/>
    <col min="10001" max="10001" width="22.375" style="989" customWidth="1"/>
    <col min="10002" max="10002" width="14.75" style="989" customWidth="1"/>
    <col min="10003" max="10240" width="12.75" style="989"/>
    <col min="10241" max="10241" width="1.75" style="989" customWidth="1"/>
    <col min="10242" max="10242" width="22.75" style="989" bestFit="1" customWidth="1"/>
    <col min="10243" max="10244" width="15.5" style="989" bestFit="1" customWidth="1"/>
    <col min="10245" max="10245" width="55.75" style="989" customWidth="1"/>
    <col min="10246" max="10246" width="6.5" style="989" bestFit="1" customWidth="1"/>
    <col min="10247" max="10247" width="13.125" style="989" customWidth="1"/>
    <col min="10248" max="10248" width="13.125" style="989" bestFit="1" customWidth="1"/>
    <col min="10249" max="10249" width="15.625" style="989" customWidth="1"/>
    <col min="10250" max="10250" width="29.625" style="989" customWidth="1"/>
    <col min="10251" max="10251" width="24.5" style="989" customWidth="1"/>
    <col min="10252" max="10252" width="19.125" style="989" bestFit="1" customWidth="1"/>
    <col min="10253" max="10253" width="19.5" style="989" customWidth="1"/>
    <col min="10254" max="10254" width="5.75" style="989" bestFit="1" customWidth="1"/>
    <col min="10255" max="10255" width="18.875" style="989" customWidth="1"/>
    <col min="10256" max="10256" width="20.5" style="989" customWidth="1"/>
    <col min="10257" max="10257" width="22.375" style="989" customWidth="1"/>
    <col min="10258" max="10258" width="14.75" style="989" customWidth="1"/>
    <col min="10259" max="10496" width="12.75" style="989"/>
    <col min="10497" max="10497" width="1.75" style="989" customWidth="1"/>
    <col min="10498" max="10498" width="22.75" style="989" bestFit="1" customWidth="1"/>
    <col min="10499" max="10500" width="15.5" style="989" bestFit="1" customWidth="1"/>
    <col min="10501" max="10501" width="55.75" style="989" customWidth="1"/>
    <col min="10502" max="10502" width="6.5" style="989" bestFit="1" customWidth="1"/>
    <col min="10503" max="10503" width="13.125" style="989" customWidth="1"/>
    <col min="10504" max="10504" width="13.125" style="989" bestFit="1" customWidth="1"/>
    <col min="10505" max="10505" width="15.625" style="989" customWidth="1"/>
    <col min="10506" max="10506" width="29.625" style="989" customWidth="1"/>
    <col min="10507" max="10507" width="24.5" style="989" customWidth="1"/>
    <col min="10508" max="10508" width="19.125" style="989" bestFit="1" customWidth="1"/>
    <col min="10509" max="10509" width="19.5" style="989" customWidth="1"/>
    <col min="10510" max="10510" width="5.75" style="989" bestFit="1" customWidth="1"/>
    <col min="10511" max="10511" width="18.875" style="989" customWidth="1"/>
    <col min="10512" max="10512" width="20.5" style="989" customWidth="1"/>
    <col min="10513" max="10513" width="22.375" style="989" customWidth="1"/>
    <col min="10514" max="10514" width="14.75" style="989" customWidth="1"/>
    <col min="10515" max="10752" width="12.75" style="989"/>
    <col min="10753" max="10753" width="1.75" style="989" customWidth="1"/>
    <col min="10754" max="10754" width="22.75" style="989" bestFit="1" customWidth="1"/>
    <col min="10755" max="10756" width="15.5" style="989" bestFit="1" customWidth="1"/>
    <col min="10757" max="10757" width="55.75" style="989" customWidth="1"/>
    <col min="10758" max="10758" width="6.5" style="989" bestFit="1" customWidth="1"/>
    <col min="10759" max="10759" width="13.125" style="989" customWidth="1"/>
    <col min="10760" max="10760" width="13.125" style="989" bestFit="1" customWidth="1"/>
    <col min="10761" max="10761" width="15.625" style="989" customWidth="1"/>
    <col min="10762" max="10762" width="29.625" style="989" customWidth="1"/>
    <col min="10763" max="10763" width="24.5" style="989" customWidth="1"/>
    <col min="10764" max="10764" width="19.125" style="989" bestFit="1" customWidth="1"/>
    <col min="10765" max="10765" width="19.5" style="989" customWidth="1"/>
    <col min="10766" max="10766" width="5.75" style="989" bestFit="1" customWidth="1"/>
    <col min="10767" max="10767" width="18.875" style="989" customWidth="1"/>
    <col min="10768" max="10768" width="20.5" style="989" customWidth="1"/>
    <col min="10769" max="10769" width="22.375" style="989" customWidth="1"/>
    <col min="10770" max="10770" width="14.75" style="989" customWidth="1"/>
    <col min="10771" max="11008" width="12.75" style="989"/>
    <col min="11009" max="11009" width="1.75" style="989" customWidth="1"/>
    <col min="11010" max="11010" width="22.75" style="989" bestFit="1" customWidth="1"/>
    <col min="11011" max="11012" width="15.5" style="989" bestFit="1" customWidth="1"/>
    <col min="11013" max="11013" width="55.75" style="989" customWidth="1"/>
    <col min="11014" max="11014" width="6.5" style="989" bestFit="1" customWidth="1"/>
    <col min="11015" max="11015" width="13.125" style="989" customWidth="1"/>
    <col min="11016" max="11016" width="13.125" style="989" bestFit="1" customWidth="1"/>
    <col min="11017" max="11017" width="15.625" style="989" customWidth="1"/>
    <col min="11018" max="11018" width="29.625" style="989" customWidth="1"/>
    <col min="11019" max="11019" width="24.5" style="989" customWidth="1"/>
    <col min="11020" max="11020" width="19.125" style="989" bestFit="1" customWidth="1"/>
    <col min="11021" max="11021" width="19.5" style="989" customWidth="1"/>
    <col min="11022" max="11022" width="5.75" style="989" bestFit="1" customWidth="1"/>
    <col min="11023" max="11023" width="18.875" style="989" customWidth="1"/>
    <col min="11024" max="11024" width="20.5" style="989" customWidth="1"/>
    <col min="11025" max="11025" width="22.375" style="989" customWidth="1"/>
    <col min="11026" max="11026" width="14.75" style="989" customWidth="1"/>
    <col min="11027" max="11264" width="12.75" style="989"/>
    <col min="11265" max="11265" width="1.75" style="989" customWidth="1"/>
    <col min="11266" max="11266" width="22.75" style="989" bestFit="1" customWidth="1"/>
    <col min="11267" max="11268" width="15.5" style="989" bestFit="1" customWidth="1"/>
    <col min="11269" max="11269" width="55.75" style="989" customWidth="1"/>
    <col min="11270" max="11270" width="6.5" style="989" bestFit="1" customWidth="1"/>
    <col min="11271" max="11271" width="13.125" style="989" customWidth="1"/>
    <col min="11272" max="11272" width="13.125" style="989" bestFit="1" customWidth="1"/>
    <col min="11273" max="11273" width="15.625" style="989" customWidth="1"/>
    <col min="11274" max="11274" width="29.625" style="989" customWidth="1"/>
    <col min="11275" max="11275" width="24.5" style="989" customWidth="1"/>
    <col min="11276" max="11276" width="19.125" style="989" bestFit="1" customWidth="1"/>
    <col min="11277" max="11277" width="19.5" style="989" customWidth="1"/>
    <col min="11278" max="11278" width="5.75" style="989" bestFit="1" customWidth="1"/>
    <col min="11279" max="11279" width="18.875" style="989" customWidth="1"/>
    <col min="11280" max="11280" width="20.5" style="989" customWidth="1"/>
    <col min="11281" max="11281" width="22.375" style="989" customWidth="1"/>
    <col min="11282" max="11282" width="14.75" style="989" customWidth="1"/>
    <col min="11283" max="11520" width="12.75" style="989"/>
    <col min="11521" max="11521" width="1.75" style="989" customWidth="1"/>
    <col min="11522" max="11522" width="22.75" style="989" bestFit="1" customWidth="1"/>
    <col min="11523" max="11524" width="15.5" style="989" bestFit="1" customWidth="1"/>
    <col min="11525" max="11525" width="55.75" style="989" customWidth="1"/>
    <col min="11526" max="11526" width="6.5" style="989" bestFit="1" customWidth="1"/>
    <col min="11527" max="11527" width="13.125" style="989" customWidth="1"/>
    <col min="11528" max="11528" width="13.125" style="989" bestFit="1" customWidth="1"/>
    <col min="11529" max="11529" width="15.625" style="989" customWidth="1"/>
    <col min="11530" max="11530" width="29.625" style="989" customWidth="1"/>
    <col min="11531" max="11531" width="24.5" style="989" customWidth="1"/>
    <col min="11532" max="11532" width="19.125" style="989" bestFit="1" customWidth="1"/>
    <col min="11533" max="11533" width="19.5" style="989" customWidth="1"/>
    <col min="11534" max="11534" width="5.75" style="989" bestFit="1" customWidth="1"/>
    <col min="11535" max="11535" width="18.875" style="989" customWidth="1"/>
    <col min="11536" max="11536" width="20.5" style="989" customWidth="1"/>
    <col min="11537" max="11537" width="22.375" style="989" customWidth="1"/>
    <col min="11538" max="11538" width="14.75" style="989" customWidth="1"/>
    <col min="11539" max="11776" width="12.75" style="989"/>
    <col min="11777" max="11777" width="1.75" style="989" customWidth="1"/>
    <col min="11778" max="11778" width="22.75" style="989" bestFit="1" customWidth="1"/>
    <col min="11779" max="11780" width="15.5" style="989" bestFit="1" customWidth="1"/>
    <col min="11781" max="11781" width="55.75" style="989" customWidth="1"/>
    <col min="11782" max="11782" width="6.5" style="989" bestFit="1" customWidth="1"/>
    <col min="11783" max="11783" width="13.125" style="989" customWidth="1"/>
    <col min="11784" max="11784" width="13.125" style="989" bestFit="1" customWidth="1"/>
    <col min="11785" max="11785" width="15.625" style="989" customWidth="1"/>
    <col min="11786" max="11786" width="29.625" style="989" customWidth="1"/>
    <col min="11787" max="11787" width="24.5" style="989" customWidth="1"/>
    <col min="11788" max="11788" width="19.125" style="989" bestFit="1" customWidth="1"/>
    <col min="11789" max="11789" width="19.5" style="989" customWidth="1"/>
    <col min="11790" max="11790" width="5.75" style="989" bestFit="1" customWidth="1"/>
    <col min="11791" max="11791" width="18.875" style="989" customWidth="1"/>
    <col min="11792" max="11792" width="20.5" style="989" customWidth="1"/>
    <col min="11793" max="11793" width="22.375" style="989" customWidth="1"/>
    <col min="11794" max="11794" width="14.75" style="989" customWidth="1"/>
    <col min="11795" max="12032" width="12.75" style="989"/>
    <col min="12033" max="12033" width="1.75" style="989" customWidth="1"/>
    <col min="12034" max="12034" width="22.75" style="989" bestFit="1" customWidth="1"/>
    <col min="12035" max="12036" width="15.5" style="989" bestFit="1" customWidth="1"/>
    <col min="12037" max="12037" width="55.75" style="989" customWidth="1"/>
    <col min="12038" max="12038" width="6.5" style="989" bestFit="1" customWidth="1"/>
    <col min="12039" max="12039" width="13.125" style="989" customWidth="1"/>
    <col min="12040" max="12040" width="13.125" style="989" bestFit="1" customWidth="1"/>
    <col min="12041" max="12041" width="15.625" style="989" customWidth="1"/>
    <col min="12042" max="12042" width="29.625" style="989" customWidth="1"/>
    <col min="12043" max="12043" width="24.5" style="989" customWidth="1"/>
    <col min="12044" max="12044" width="19.125" style="989" bestFit="1" customWidth="1"/>
    <col min="12045" max="12045" width="19.5" style="989" customWidth="1"/>
    <col min="12046" max="12046" width="5.75" style="989" bestFit="1" customWidth="1"/>
    <col min="12047" max="12047" width="18.875" style="989" customWidth="1"/>
    <col min="12048" max="12048" width="20.5" style="989" customWidth="1"/>
    <col min="12049" max="12049" width="22.375" style="989" customWidth="1"/>
    <col min="12050" max="12050" width="14.75" style="989" customWidth="1"/>
    <col min="12051" max="12288" width="12.75" style="989"/>
    <col min="12289" max="12289" width="1.75" style="989" customWidth="1"/>
    <col min="12290" max="12290" width="22.75" style="989" bestFit="1" customWidth="1"/>
    <col min="12291" max="12292" width="15.5" style="989" bestFit="1" customWidth="1"/>
    <col min="12293" max="12293" width="55.75" style="989" customWidth="1"/>
    <col min="12294" max="12294" width="6.5" style="989" bestFit="1" customWidth="1"/>
    <col min="12295" max="12295" width="13.125" style="989" customWidth="1"/>
    <col min="12296" max="12296" width="13.125" style="989" bestFit="1" customWidth="1"/>
    <col min="12297" max="12297" width="15.625" style="989" customWidth="1"/>
    <col min="12298" max="12298" width="29.625" style="989" customWidth="1"/>
    <col min="12299" max="12299" width="24.5" style="989" customWidth="1"/>
    <col min="12300" max="12300" width="19.125" style="989" bestFit="1" customWidth="1"/>
    <col min="12301" max="12301" width="19.5" style="989" customWidth="1"/>
    <col min="12302" max="12302" width="5.75" style="989" bestFit="1" customWidth="1"/>
    <col min="12303" max="12303" width="18.875" style="989" customWidth="1"/>
    <col min="12304" max="12304" width="20.5" style="989" customWidth="1"/>
    <col min="12305" max="12305" width="22.375" style="989" customWidth="1"/>
    <col min="12306" max="12306" width="14.75" style="989" customWidth="1"/>
    <col min="12307" max="12544" width="12.75" style="989"/>
    <col min="12545" max="12545" width="1.75" style="989" customWidth="1"/>
    <col min="12546" max="12546" width="22.75" style="989" bestFit="1" customWidth="1"/>
    <col min="12547" max="12548" width="15.5" style="989" bestFit="1" customWidth="1"/>
    <col min="12549" max="12549" width="55.75" style="989" customWidth="1"/>
    <col min="12550" max="12550" width="6.5" style="989" bestFit="1" customWidth="1"/>
    <col min="12551" max="12551" width="13.125" style="989" customWidth="1"/>
    <col min="12552" max="12552" width="13.125" style="989" bestFit="1" customWidth="1"/>
    <col min="12553" max="12553" width="15.625" style="989" customWidth="1"/>
    <col min="12554" max="12554" width="29.625" style="989" customWidth="1"/>
    <col min="12555" max="12555" width="24.5" style="989" customWidth="1"/>
    <col min="12556" max="12556" width="19.125" style="989" bestFit="1" customWidth="1"/>
    <col min="12557" max="12557" width="19.5" style="989" customWidth="1"/>
    <col min="12558" max="12558" width="5.75" style="989" bestFit="1" customWidth="1"/>
    <col min="12559" max="12559" width="18.875" style="989" customWidth="1"/>
    <col min="12560" max="12560" width="20.5" style="989" customWidth="1"/>
    <col min="12561" max="12561" width="22.375" style="989" customWidth="1"/>
    <col min="12562" max="12562" width="14.75" style="989" customWidth="1"/>
    <col min="12563" max="12800" width="12.75" style="989"/>
    <col min="12801" max="12801" width="1.75" style="989" customWidth="1"/>
    <col min="12802" max="12802" width="22.75" style="989" bestFit="1" customWidth="1"/>
    <col min="12803" max="12804" width="15.5" style="989" bestFit="1" customWidth="1"/>
    <col min="12805" max="12805" width="55.75" style="989" customWidth="1"/>
    <col min="12806" max="12806" width="6.5" style="989" bestFit="1" customWidth="1"/>
    <col min="12807" max="12807" width="13.125" style="989" customWidth="1"/>
    <col min="12808" max="12808" width="13.125" style="989" bestFit="1" customWidth="1"/>
    <col min="12809" max="12809" width="15.625" style="989" customWidth="1"/>
    <col min="12810" max="12810" width="29.625" style="989" customWidth="1"/>
    <col min="12811" max="12811" width="24.5" style="989" customWidth="1"/>
    <col min="12812" max="12812" width="19.125" style="989" bestFit="1" customWidth="1"/>
    <col min="12813" max="12813" width="19.5" style="989" customWidth="1"/>
    <col min="12814" max="12814" width="5.75" style="989" bestFit="1" customWidth="1"/>
    <col min="12815" max="12815" width="18.875" style="989" customWidth="1"/>
    <col min="12816" max="12816" width="20.5" style="989" customWidth="1"/>
    <col min="12817" max="12817" width="22.375" style="989" customWidth="1"/>
    <col min="12818" max="12818" width="14.75" style="989" customWidth="1"/>
    <col min="12819" max="13056" width="12.75" style="989"/>
    <col min="13057" max="13057" width="1.75" style="989" customWidth="1"/>
    <col min="13058" max="13058" width="22.75" style="989" bestFit="1" customWidth="1"/>
    <col min="13059" max="13060" width="15.5" style="989" bestFit="1" customWidth="1"/>
    <col min="13061" max="13061" width="55.75" style="989" customWidth="1"/>
    <col min="13062" max="13062" width="6.5" style="989" bestFit="1" customWidth="1"/>
    <col min="13063" max="13063" width="13.125" style="989" customWidth="1"/>
    <col min="13064" max="13064" width="13.125" style="989" bestFit="1" customWidth="1"/>
    <col min="13065" max="13065" width="15.625" style="989" customWidth="1"/>
    <col min="13066" max="13066" width="29.625" style="989" customWidth="1"/>
    <col min="13067" max="13067" width="24.5" style="989" customWidth="1"/>
    <col min="13068" max="13068" width="19.125" style="989" bestFit="1" customWidth="1"/>
    <col min="13069" max="13069" width="19.5" style="989" customWidth="1"/>
    <col min="13070" max="13070" width="5.75" style="989" bestFit="1" customWidth="1"/>
    <col min="13071" max="13071" width="18.875" style="989" customWidth="1"/>
    <col min="13072" max="13072" width="20.5" style="989" customWidth="1"/>
    <col min="13073" max="13073" width="22.375" style="989" customWidth="1"/>
    <col min="13074" max="13074" width="14.75" style="989" customWidth="1"/>
    <col min="13075" max="13312" width="12.75" style="989"/>
    <col min="13313" max="13313" width="1.75" style="989" customWidth="1"/>
    <col min="13314" max="13314" width="22.75" style="989" bestFit="1" customWidth="1"/>
    <col min="13315" max="13316" width="15.5" style="989" bestFit="1" customWidth="1"/>
    <col min="13317" max="13317" width="55.75" style="989" customWidth="1"/>
    <col min="13318" max="13318" width="6.5" style="989" bestFit="1" customWidth="1"/>
    <col min="13319" max="13319" width="13.125" style="989" customWidth="1"/>
    <col min="13320" max="13320" width="13.125" style="989" bestFit="1" customWidth="1"/>
    <col min="13321" max="13321" width="15.625" style="989" customWidth="1"/>
    <col min="13322" max="13322" width="29.625" style="989" customWidth="1"/>
    <col min="13323" max="13323" width="24.5" style="989" customWidth="1"/>
    <col min="13324" max="13324" width="19.125" style="989" bestFit="1" customWidth="1"/>
    <col min="13325" max="13325" width="19.5" style="989" customWidth="1"/>
    <col min="13326" max="13326" width="5.75" style="989" bestFit="1" customWidth="1"/>
    <col min="13327" max="13327" width="18.875" style="989" customWidth="1"/>
    <col min="13328" max="13328" width="20.5" style="989" customWidth="1"/>
    <col min="13329" max="13329" width="22.375" style="989" customWidth="1"/>
    <col min="13330" max="13330" width="14.75" style="989" customWidth="1"/>
    <col min="13331" max="13568" width="12.75" style="989"/>
    <col min="13569" max="13569" width="1.75" style="989" customWidth="1"/>
    <col min="13570" max="13570" width="22.75" style="989" bestFit="1" customWidth="1"/>
    <col min="13571" max="13572" width="15.5" style="989" bestFit="1" customWidth="1"/>
    <col min="13573" max="13573" width="55.75" style="989" customWidth="1"/>
    <col min="13574" max="13574" width="6.5" style="989" bestFit="1" customWidth="1"/>
    <col min="13575" max="13575" width="13.125" style="989" customWidth="1"/>
    <col min="13576" max="13576" width="13.125" style="989" bestFit="1" customWidth="1"/>
    <col min="13577" max="13577" width="15.625" style="989" customWidth="1"/>
    <col min="13578" max="13578" width="29.625" style="989" customWidth="1"/>
    <col min="13579" max="13579" width="24.5" style="989" customWidth="1"/>
    <col min="13580" max="13580" width="19.125" style="989" bestFit="1" customWidth="1"/>
    <col min="13581" max="13581" width="19.5" style="989" customWidth="1"/>
    <col min="13582" max="13582" width="5.75" style="989" bestFit="1" customWidth="1"/>
    <col min="13583" max="13583" width="18.875" style="989" customWidth="1"/>
    <col min="13584" max="13584" width="20.5" style="989" customWidth="1"/>
    <col min="13585" max="13585" width="22.375" style="989" customWidth="1"/>
    <col min="13586" max="13586" width="14.75" style="989" customWidth="1"/>
    <col min="13587" max="13824" width="12.75" style="989"/>
    <col min="13825" max="13825" width="1.75" style="989" customWidth="1"/>
    <col min="13826" max="13826" width="22.75" style="989" bestFit="1" customWidth="1"/>
    <col min="13827" max="13828" width="15.5" style="989" bestFit="1" customWidth="1"/>
    <col min="13829" max="13829" width="55.75" style="989" customWidth="1"/>
    <col min="13830" max="13830" width="6.5" style="989" bestFit="1" customWidth="1"/>
    <col min="13831" max="13831" width="13.125" style="989" customWidth="1"/>
    <col min="13832" max="13832" width="13.125" style="989" bestFit="1" customWidth="1"/>
    <col min="13833" max="13833" width="15.625" style="989" customWidth="1"/>
    <col min="13834" max="13834" width="29.625" style="989" customWidth="1"/>
    <col min="13835" max="13835" width="24.5" style="989" customWidth="1"/>
    <col min="13836" max="13836" width="19.125" style="989" bestFit="1" customWidth="1"/>
    <col min="13837" max="13837" width="19.5" style="989" customWidth="1"/>
    <col min="13838" max="13838" width="5.75" style="989" bestFit="1" customWidth="1"/>
    <col min="13839" max="13839" width="18.875" style="989" customWidth="1"/>
    <col min="13840" max="13840" width="20.5" style="989" customWidth="1"/>
    <col min="13841" max="13841" width="22.375" style="989" customWidth="1"/>
    <col min="13842" max="13842" width="14.75" style="989" customWidth="1"/>
    <col min="13843" max="14080" width="12.75" style="989"/>
    <col min="14081" max="14081" width="1.75" style="989" customWidth="1"/>
    <col min="14082" max="14082" width="22.75" style="989" bestFit="1" customWidth="1"/>
    <col min="14083" max="14084" width="15.5" style="989" bestFit="1" customWidth="1"/>
    <col min="14085" max="14085" width="55.75" style="989" customWidth="1"/>
    <col min="14086" max="14086" width="6.5" style="989" bestFit="1" customWidth="1"/>
    <col min="14087" max="14087" width="13.125" style="989" customWidth="1"/>
    <col min="14088" max="14088" width="13.125" style="989" bestFit="1" customWidth="1"/>
    <col min="14089" max="14089" width="15.625" style="989" customWidth="1"/>
    <col min="14090" max="14090" width="29.625" style="989" customWidth="1"/>
    <col min="14091" max="14091" width="24.5" style="989" customWidth="1"/>
    <col min="14092" max="14092" width="19.125" style="989" bestFit="1" customWidth="1"/>
    <col min="14093" max="14093" width="19.5" style="989" customWidth="1"/>
    <col min="14094" max="14094" width="5.75" style="989" bestFit="1" customWidth="1"/>
    <col min="14095" max="14095" width="18.875" style="989" customWidth="1"/>
    <col min="14096" max="14096" width="20.5" style="989" customWidth="1"/>
    <col min="14097" max="14097" width="22.375" style="989" customWidth="1"/>
    <col min="14098" max="14098" width="14.75" style="989" customWidth="1"/>
    <col min="14099" max="14336" width="12.75" style="989"/>
    <col min="14337" max="14337" width="1.75" style="989" customWidth="1"/>
    <col min="14338" max="14338" width="22.75" style="989" bestFit="1" customWidth="1"/>
    <col min="14339" max="14340" width="15.5" style="989" bestFit="1" customWidth="1"/>
    <col min="14341" max="14341" width="55.75" style="989" customWidth="1"/>
    <col min="14342" max="14342" width="6.5" style="989" bestFit="1" customWidth="1"/>
    <col min="14343" max="14343" width="13.125" style="989" customWidth="1"/>
    <col min="14344" max="14344" width="13.125" style="989" bestFit="1" customWidth="1"/>
    <col min="14345" max="14345" width="15.625" style="989" customWidth="1"/>
    <col min="14346" max="14346" width="29.625" style="989" customWidth="1"/>
    <col min="14347" max="14347" width="24.5" style="989" customWidth="1"/>
    <col min="14348" max="14348" width="19.125" style="989" bestFit="1" customWidth="1"/>
    <col min="14349" max="14349" width="19.5" style="989" customWidth="1"/>
    <col min="14350" max="14350" width="5.75" style="989" bestFit="1" customWidth="1"/>
    <col min="14351" max="14351" width="18.875" style="989" customWidth="1"/>
    <col min="14352" max="14352" width="20.5" style="989" customWidth="1"/>
    <col min="14353" max="14353" width="22.375" style="989" customWidth="1"/>
    <col min="14354" max="14354" width="14.75" style="989" customWidth="1"/>
    <col min="14355" max="14592" width="12.75" style="989"/>
    <col min="14593" max="14593" width="1.75" style="989" customWidth="1"/>
    <col min="14594" max="14594" width="22.75" style="989" bestFit="1" customWidth="1"/>
    <col min="14595" max="14596" width="15.5" style="989" bestFit="1" customWidth="1"/>
    <col min="14597" max="14597" width="55.75" style="989" customWidth="1"/>
    <col min="14598" max="14598" width="6.5" style="989" bestFit="1" customWidth="1"/>
    <col min="14599" max="14599" width="13.125" style="989" customWidth="1"/>
    <col min="14600" max="14600" width="13.125" style="989" bestFit="1" customWidth="1"/>
    <col min="14601" max="14601" width="15.625" style="989" customWidth="1"/>
    <col min="14602" max="14602" width="29.625" style="989" customWidth="1"/>
    <col min="14603" max="14603" width="24.5" style="989" customWidth="1"/>
    <col min="14604" max="14604" width="19.125" style="989" bestFit="1" customWidth="1"/>
    <col min="14605" max="14605" width="19.5" style="989" customWidth="1"/>
    <col min="14606" max="14606" width="5.75" style="989" bestFit="1" customWidth="1"/>
    <col min="14607" max="14607" width="18.875" style="989" customWidth="1"/>
    <col min="14608" max="14608" width="20.5" style="989" customWidth="1"/>
    <col min="14609" max="14609" width="22.375" style="989" customWidth="1"/>
    <col min="14610" max="14610" width="14.75" style="989" customWidth="1"/>
    <col min="14611" max="14848" width="12.75" style="989"/>
    <col min="14849" max="14849" width="1.75" style="989" customWidth="1"/>
    <col min="14850" max="14850" width="22.75" style="989" bestFit="1" customWidth="1"/>
    <col min="14851" max="14852" width="15.5" style="989" bestFit="1" customWidth="1"/>
    <col min="14853" max="14853" width="55.75" style="989" customWidth="1"/>
    <col min="14854" max="14854" width="6.5" style="989" bestFit="1" customWidth="1"/>
    <col min="14855" max="14855" width="13.125" style="989" customWidth="1"/>
    <col min="14856" max="14856" width="13.125" style="989" bestFit="1" customWidth="1"/>
    <col min="14857" max="14857" width="15.625" style="989" customWidth="1"/>
    <col min="14858" max="14858" width="29.625" style="989" customWidth="1"/>
    <col min="14859" max="14859" width="24.5" style="989" customWidth="1"/>
    <col min="14860" max="14860" width="19.125" style="989" bestFit="1" customWidth="1"/>
    <col min="14861" max="14861" width="19.5" style="989" customWidth="1"/>
    <col min="14862" max="14862" width="5.75" style="989" bestFit="1" customWidth="1"/>
    <col min="14863" max="14863" width="18.875" style="989" customWidth="1"/>
    <col min="14864" max="14864" width="20.5" style="989" customWidth="1"/>
    <col min="14865" max="14865" width="22.375" style="989" customWidth="1"/>
    <col min="14866" max="14866" width="14.75" style="989" customWidth="1"/>
    <col min="14867" max="15104" width="12.75" style="989"/>
    <col min="15105" max="15105" width="1.75" style="989" customWidth="1"/>
    <col min="15106" max="15106" width="22.75" style="989" bestFit="1" customWidth="1"/>
    <col min="15107" max="15108" width="15.5" style="989" bestFit="1" customWidth="1"/>
    <col min="15109" max="15109" width="55.75" style="989" customWidth="1"/>
    <col min="15110" max="15110" width="6.5" style="989" bestFit="1" customWidth="1"/>
    <col min="15111" max="15111" width="13.125" style="989" customWidth="1"/>
    <col min="15112" max="15112" width="13.125" style="989" bestFit="1" customWidth="1"/>
    <col min="15113" max="15113" width="15.625" style="989" customWidth="1"/>
    <col min="15114" max="15114" width="29.625" style="989" customWidth="1"/>
    <col min="15115" max="15115" width="24.5" style="989" customWidth="1"/>
    <col min="15116" max="15116" width="19.125" style="989" bestFit="1" customWidth="1"/>
    <col min="15117" max="15117" width="19.5" style="989" customWidth="1"/>
    <col min="15118" max="15118" width="5.75" style="989" bestFit="1" customWidth="1"/>
    <col min="15119" max="15119" width="18.875" style="989" customWidth="1"/>
    <col min="15120" max="15120" width="20.5" style="989" customWidth="1"/>
    <col min="15121" max="15121" width="22.375" style="989" customWidth="1"/>
    <col min="15122" max="15122" width="14.75" style="989" customWidth="1"/>
    <col min="15123" max="15360" width="12.75" style="989"/>
    <col min="15361" max="15361" width="1.75" style="989" customWidth="1"/>
    <col min="15362" max="15362" width="22.75" style="989" bestFit="1" customWidth="1"/>
    <col min="15363" max="15364" width="15.5" style="989" bestFit="1" customWidth="1"/>
    <col min="15365" max="15365" width="55.75" style="989" customWidth="1"/>
    <col min="15366" max="15366" width="6.5" style="989" bestFit="1" customWidth="1"/>
    <col min="15367" max="15367" width="13.125" style="989" customWidth="1"/>
    <col min="15368" max="15368" width="13.125" style="989" bestFit="1" customWidth="1"/>
    <col min="15369" max="15369" width="15.625" style="989" customWidth="1"/>
    <col min="15370" max="15370" width="29.625" style="989" customWidth="1"/>
    <col min="15371" max="15371" width="24.5" style="989" customWidth="1"/>
    <col min="15372" max="15372" width="19.125" style="989" bestFit="1" customWidth="1"/>
    <col min="15373" max="15373" width="19.5" style="989" customWidth="1"/>
    <col min="15374" max="15374" width="5.75" style="989" bestFit="1" customWidth="1"/>
    <col min="15375" max="15375" width="18.875" style="989" customWidth="1"/>
    <col min="15376" max="15376" width="20.5" style="989" customWidth="1"/>
    <col min="15377" max="15377" width="22.375" style="989" customWidth="1"/>
    <col min="15378" max="15378" width="14.75" style="989" customWidth="1"/>
    <col min="15379" max="15616" width="12.75" style="989"/>
    <col min="15617" max="15617" width="1.75" style="989" customWidth="1"/>
    <col min="15618" max="15618" width="22.75" style="989" bestFit="1" customWidth="1"/>
    <col min="15619" max="15620" width="15.5" style="989" bestFit="1" customWidth="1"/>
    <col min="15621" max="15621" width="55.75" style="989" customWidth="1"/>
    <col min="15622" max="15622" width="6.5" style="989" bestFit="1" customWidth="1"/>
    <col min="15623" max="15623" width="13.125" style="989" customWidth="1"/>
    <col min="15624" max="15624" width="13.125" style="989" bestFit="1" customWidth="1"/>
    <col min="15625" max="15625" width="15.625" style="989" customWidth="1"/>
    <col min="15626" max="15626" width="29.625" style="989" customWidth="1"/>
    <col min="15627" max="15627" width="24.5" style="989" customWidth="1"/>
    <col min="15628" max="15628" width="19.125" style="989" bestFit="1" customWidth="1"/>
    <col min="15629" max="15629" width="19.5" style="989" customWidth="1"/>
    <col min="15630" max="15630" width="5.75" style="989" bestFit="1" customWidth="1"/>
    <col min="15631" max="15631" width="18.875" style="989" customWidth="1"/>
    <col min="15632" max="15632" width="20.5" style="989" customWidth="1"/>
    <col min="15633" max="15633" width="22.375" style="989" customWidth="1"/>
    <col min="15634" max="15634" width="14.75" style="989" customWidth="1"/>
    <col min="15635" max="15872" width="12.75" style="989"/>
    <col min="15873" max="15873" width="1.75" style="989" customWidth="1"/>
    <col min="15874" max="15874" width="22.75" style="989" bestFit="1" customWidth="1"/>
    <col min="15875" max="15876" width="15.5" style="989" bestFit="1" customWidth="1"/>
    <col min="15877" max="15877" width="55.75" style="989" customWidth="1"/>
    <col min="15878" max="15878" width="6.5" style="989" bestFit="1" customWidth="1"/>
    <col min="15879" max="15879" width="13.125" style="989" customWidth="1"/>
    <col min="15880" max="15880" width="13.125" style="989" bestFit="1" customWidth="1"/>
    <col min="15881" max="15881" width="15.625" style="989" customWidth="1"/>
    <col min="15882" max="15882" width="29.625" style="989" customWidth="1"/>
    <col min="15883" max="15883" width="24.5" style="989" customWidth="1"/>
    <col min="15884" max="15884" width="19.125" style="989" bestFit="1" customWidth="1"/>
    <col min="15885" max="15885" width="19.5" style="989" customWidth="1"/>
    <col min="15886" max="15886" width="5.75" style="989" bestFit="1" customWidth="1"/>
    <col min="15887" max="15887" width="18.875" style="989" customWidth="1"/>
    <col min="15888" max="15888" width="20.5" style="989" customWidth="1"/>
    <col min="15889" max="15889" width="22.375" style="989" customWidth="1"/>
    <col min="15890" max="15890" width="14.75" style="989" customWidth="1"/>
    <col min="15891" max="16128" width="12.75" style="989"/>
    <col min="16129" max="16129" width="1.75" style="989" customWidth="1"/>
    <col min="16130" max="16130" width="22.75" style="989" bestFit="1" customWidth="1"/>
    <col min="16131" max="16132" width="15.5" style="989" bestFit="1" customWidth="1"/>
    <col min="16133" max="16133" width="55.75" style="989" customWidth="1"/>
    <col min="16134" max="16134" width="6.5" style="989" bestFit="1" customWidth="1"/>
    <col min="16135" max="16135" width="13.125" style="989" customWidth="1"/>
    <col min="16136" max="16136" width="13.125" style="989" bestFit="1" customWidth="1"/>
    <col min="16137" max="16137" width="15.625" style="989" customWidth="1"/>
    <col min="16138" max="16138" width="29.625" style="989" customWidth="1"/>
    <col min="16139" max="16139" width="24.5" style="989" customWidth="1"/>
    <col min="16140" max="16140" width="19.125" style="989" bestFit="1" customWidth="1"/>
    <col min="16141" max="16141" width="19.5" style="989" customWidth="1"/>
    <col min="16142" max="16142" width="5.75" style="989" bestFit="1" customWidth="1"/>
    <col min="16143" max="16143" width="18.875" style="989" customWidth="1"/>
    <col min="16144" max="16144" width="20.5" style="989" customWidth="1"/>
    <col min="16145" max="16145" width="22.375" style="989" customWidth="1"/>
    <col min="16146" max="16146" width="14.75" style="989" customWidth="1"/>
    <col min="16147" max="16384" width="12.75" style="989"/>
  </cols>
  <sheetData>
    <row r="2" spans="2:17" ht="20.100000000000001" customHeight="1">
      <c r="B2" s="995" t="s">
        <v>0</v>
      </c>
      <c r="C2" s="995"/>
      <c r="D2" s="995"/>
      <c r="E2" s="2" t="s">
        <v>8124</v>
      </c>
      <c r="G2" s="4" t="s">
        <v>2</v>
      </c>
      <c r="H2" s="5"/>
      <c r="I2" s="6"/>
      <c r="J2" s="990">
        <f>SUM(H:H)</f>
        <v>62947</v>
      </c>
    </row>
    <row r="3" spans="2:17" ht="20.100000000000001" customHeight="1">
      <c r="B3" s="995"/>
      <c r="C3" s="995"/>
      <c r="D3" s="995"/>
      <c r="E3" s="14" t="s">
        <v>8125</v>
      </c>
    </row>
    <row r="4" spans="2:17" ht="20.100000000000001" customHeight="1">
      <c r="B4" s="995" t="s">
        <v>5</v>
      </c>
      <c r="C4" s="995"/>
      <c r="D4" s="995"/>
      <c r="E4" s="14" t="s">
        <v>8126</v>
      </c>
      <c r="G4" s="995" t="s">
        <v>18</v>
      </c>
      <c r="H4" s="995"/>
      <c r="I4" s="995"/>
      <c r="J4" s="2379" t="s">
        <v>8127</v>
      </c>
      <c r="K4" s="2380"/>
    </row>
    <row r="5" spans="2:17" ht="20.100000000000001" customHeight="1">
      <c r="B5" s="995" t="s">
        <v>6</v>
      </c>
      <c r="C5" s="995"/>
      <c r="D5" s="995"/>
      <c r="E5" s="15"/>
      <c r="G5" s="995"/>
      <c r="H5" s="995"/>
      <c r="I5" s="995"/>
      <c r="J5" s="2381"/>
      <c r="K5" s="2382"/>
    </row>
    <row r="6" spans="2:17" ht="20.100000000000001" customHeight="1">
      <c r="B6" s="995" t="s">
        <v>8</v>
      </c>
      <c r="C6" s="995"/>
      <c r="D6" s="995"/>
      <c r="E6" s="15"/>
      <c r="G6" s="995"/>
      <c r="H6" s="995"/>
      <c r="I6" s="995"/>
      <c r="J6" s="2383"/>
      <c r="K6" s="2384"/>
    </row>
    <row r="8" spans="2:17" s="991" customFormat="1" ht="19.7" customHeight="1">
      <c r="B8" s="163" t="s">
        <v>9</v>
      </c>
      <c r="C8" s="163" t="s">
        <v>10</v>
      </c>
      <c r="D8" s="163" t="s">
        <v>11</v>
      </c>
      <c r="E8" s="276" t="s">
        <v>12</v>
      </c>
      <c r="F8" s="276" t="s">
        <v>2305</v>
      </c>
      <c r="G8" s="276" t="s">
        <v>14</v>
      </c>
      <c r="H8" s="997" t="s">
        <v>15</v>
      </c>
      <c r="I8" s="997" t="s">
        <v>16</v>
      </c>
      <c r="J8" s="276" t="s">
        <v>17</v>
      </c>
      <c r="K8" s="276" t="s">
        <v>18</v>
      </c>
      <c r="L8" s="276" t="s">
        <v>19</v>
      </c>
      <c r="M8" s="163" t="s">
        <v>20</v>
      </c>
      <c r="N8" s="163" t="s">
        <v>21</v>
      </c>
      <c r="O8" s="276" t="s">
        <v>22</v>
      </c>
      <c r="P8" s="998" t="s">
        <v>23</v>
      </c>
      <c r="Q8" s="999" t="s">
        <v>24</v>
      </c>
    </row>
    <row r="9" spans="2:17" s="991" customFormat="1" ht="19.7" customHeight="1">
      <c r="B9" s="163"/>
      <c r="C9" s="163"/>
      <c r="D9" s="163"/>
      <c r="E9" s="483"/>
      <c r="F9" s="276"/>
      <c r="G9" s="487"/>
      <c r="H9" s="514">
        <f t="shared" ref="H9:H38" si="0">F9*G9</f>
        <v>0</v>
      </c>
      <c r="I9" s="997"/>
      <c r="J9" s="276"/>
      <c r="K9" s="276"/>
      <c r="L9" s="276"/>
      <c r="M9" s="163"/>
      <c r="N9" s="163"/>
      <c r="O9" s="276"/>
      <c r="P9" s="998"/>
      <c r="Q9" s="999"/>
    </row>
    <row r="10" spans="2:17" s="2286" customFormat="1" ht="19.7" customHeight="1">
      <c r="B10" s="2385" t="s">
        <v>8128</v>
      </c>
      <c r="C10" s="16" t="s">
        <v>178</v>
      </c>
      <c r="D10" s="16" t="s">
        <v>178</v>
      </c>
      <c r="E10" s="145" t="s">
        <v>1445</v>
      </c>
      <c r="F10" s="383">
        <v>2</v>
      </c>
      <c r="G10" s="278">
        <v>1260</v>
      </c>
      <c r="H10" s="278">
        <f t="shared" si="0"/>
        <v>2520</v>
      </c>
      <c r="I10" s="464"/>
      <c r="J10" s="510" t="s">
        <v>1446</v>
      </c>
      <c r="K10" s="465"/>
      <c r="L10" s="465"/>
      <c r="M10" s="2343">
        <v>44546</v>
      </c>
      <c r="N10" s="466" t="s">
        <v>648</v>
      </c>
      <c r="O10" s="2298">
        <v>44550</v>
      </c>
      <c r="P10" s="2299"/>
      <c r="Q10" s="2300">
        <v>44550</v>
      </c>
    </row>
    <row r="11" spans="2:17" s="2286" customFormat="1" ht="19.7" customHeight="1">
      <c r="B11" s="2301"/>
      <c r="C11" s="466" t="s">
        <v>178</v>
      </c>
      <c r="D11" s="466" t="s">
        <v>178</v>
      </c>
      <c r="E11" s="311" t="s">
        <v>8129</v>
      </c>
      <c r="F11" s="465">
        <v>2</v>
      </c>
      <c r="G11" s="1026">
        <v>200</v>
      </c>
      <c r="H11" s="278">
        <f t="shared" si="0"/>
        <v>400</v>
      </c>
      <c r="I11" s="310"/>
      <c r="J11" s="311" t="s">
        <v>243</v>
      </c>
      <c r="K11" s="465"/>
      <c r="L11" s="465"/>
      <c r="M11" s="2343">
        <v>44546</v>
      </c>
      <c r="N11" s="466" t="s">
        <v>648</v>
      </c>
      <c r="O11" s="2298">
        <v>44547</v>
      </c>
      <c r="P11" s="2299"/>
      <c r="Q11" s="2300">
        <v>44547</v>
      </c>
    </row>
    <row r="12" spans="2:17" s="2286" customFormat="1" ht="19.7" customHeight="1">
      <c r="B12" s="2385" t="s">
        <v>8130</v>
      </c>
      <c r="C12" s="466" t="s">
        <v>178</v>
      </c>
      <c r="D12" s="466" t="s">
        <v>178</v>
      </c>
      <c r="E12" s="311" t="s">
        <v>8131</v>
      </c>
      <c r="F12" s="465">
        <v>1</v>
      </c>
      <c r="G12" s="1026">
        <v>6485</v>
      </c>
      <c r="H12" s="278">
        <f t="shared" si="0"/>
        <v>6485</v>
      </c>
      <c r="I12" s="310"/>
      <c r="J12" s="311" t="s">
        <v>8132</v>
      </c>
      <c r="K12" s="465"/>
      <c r="L12" s="465"/>
      <c r="M12" s="2343">
        <v>44545</v>
      </c>
      <c r="N12" s="466" t="s">
        <v>648</v>
      </c>
      <c r="O12" s="2298">
        <v>44546</v>
      </c>
      <c r="P12" s="2299"/>
      <c r="Q12" s="2300"/>
    </row>
    <row r="13" spans="2:17" s="2286" customFormat="1" ht="19.7" customHeight="1">
      <c r="B13" s="2386"/>
      <c r="C13" s="466" t="s">
        <v>178</v>
      </c>
      <c r="D13" s="466" t="s">
        <v>178</v>
      </c>
      <c r="E13" s="311" t="s">
        <v>8133</v>
      </c>
      <c r="F13" s="465">
        <v>1</v>
      </c>
      <c r="G13" s="1026">
        <v>720</v>
      </c>
      <c r="H13" s="278">
        <f t="shared" si="0"/>
        <v>720</v>
      </c>
      <c r="I13" s="310"/>
      <c r="J13" s="311" t="s">
        <v>846</v>
      </c>
      <c r="K13" s="465"/>
      <c r="L13" s="465"/>
      <c r="M13" s="2343">
        <v>44545</v>
      </c>
      <c r="N13" s="466" t="s">
        <v>648</v>
      </c>
      <c r="O13" s="2298">
        <v>44547</v>
      </c>
      <c r="P13" s="2299"/>
      <c r="Q13" s="2300"/>
    </row>
    <row r="14" spans="2:17" s="2286" customFormat="1" ht="19.7" customHeight="1">
      <c r="B14" s="2386"/>
      <c r="C14" s="466" t="s">
        <v>178</v>
      </c>
      <c r="D14" s="466" t="s">
        <v>178</v>
      </c>
      <c r="E14" s="311" t="s">
        <v>8134</v>
      </c>
      <c r="F14" s="465">
        <v>1</v>
      </c>
      <c r="G14" s="1026">
        <v>190</v>
      </c>
      <c r="H14" s="278">
        <f t="shared" si="0"/>
        <v>190</v>
      </c>
      <c r="I14" s="310"/>
      <c r="J14" s="311" t="s">
        <v>8135</v>
      </c>
      <c r="K14" s="465"/>
      <c r="L14" s="465"/>
      <c r="M14" s="2343">
        <v>44545</v>
      </c>
      <c r="N14" s="466" t="s">
        <v>648</v>
      </c>
      <c r="O14" s="2298">
        <v>44546</v>
      </c>
      <c r="P14" s="2299"/>
      <c r="Q14" s="2300"/>
    </row>
    <row r="15" spans="2:17" s="2286" customFormat="1" ht="19.7" customHeight="1">
      <c r="B15" s="2386"/>
      <c r="C15" s="466" t="s">
        <v>178</v>
      </c>
      <c r="D15" s="466" t="s">
        <v>178</v>
      </c>
      <c r="E15" s="311" t="s">
        <v>8136</v>
      </c>
      <c r="F15" s="465">
        <v>1</v>
      </c>
      <c r="G15" s="1026">
        <v>416</v>
      </c>
      <c r="H15" s="278">
        <f t="shared" si="0"/>
        <v>416</v>
      </c>
      <c r="I15" s="310"/>
      <c r="J15" s="311" t="s">
        <v>8137</v>
      </c>
      <c r="K15" s="465"/>
      <c r="L15" s="465"/>
      <c r="M15" s="2343">
        <v>44545</v>
      </c>
      <c r="N15" s="466" t="s">
        <v>648</v>
      </c>
      <c r="O15" s="2298">
        <v>44546</v>
      </c>
      <c r="P15" s="2299"/>
      <c r="Q15" s="2300"/>
    </row>
    <row r="16" spans="2:17" s="2286" customFormat="1" ht="19.7" customHeight="1">
      <c r="B16" s="2301"/>
      <c r="C16" s="466" t="s">
        <v>178</v>
      </c>
      <c r="D16" s="466" t="s">
        <v>178</v>
      </c>
      <c r="E16" s="311" t="s">
        <v>8138</v>
      </c>
      <c r="F16" s="465">
        <v>1</v>
      </c>
      <c r="G16" s="1026">
        <v>20213</v>
      </c>
      <c r="H16" s="278">
        <f t="shared" si="0"/>
        <v>20213</v>
      </c>
      <c r="I16" s="310"/>
      <c r="J16" s="311" t="s">
        <v>8139</v>
      </c>
      <c r="K16" s="465"/>
      <c r="L16" s="465"/>
      <c r="M16" s="2343">
        <v>44545</v>
      </c>
      <c r="N16" s="466" t="s">
        <v>648</v>
      </c>
      <c r="O16" s="2298">
        <v>44546</v>
      </c>
      <c r="P16" s="2299"/>
      <c r="Q16" s="2300"/>
    </row>
    <row r="17" spans="2:17" s="2286" customFormat="1" ht="19.7" customHeight="1">
      <c r="B17" s="1032"/>
      <c r="C17" s="466"/>
      <c r="D17" s="466"/>
      <c r="E17" s="311"/>
      <c r="F17" s="465"/>
      <c r="G17" s="1026"/>
      <c r="H17" s="286"/>
      <c r="I17" s="310"/>
      <c r="J17" s="311"/>
      <c r="K17" s="465"/>
      <c r="L17" s="465"/>
      <c r="N17" s="466"/>
      <c r="O17" s="2298"/>
      <c r="P17" s="2299"/>
      <c r="Q17" s="2300"/>
    </row>
    <row r="18" spans="2:17" s="2286" customFormat="1" ht="19.7" customHeight="1">
      <c r="B18" s="2297" t="s">
        <v>8140</v>
      </c>
      <c r="C18" s="466" t="s">
        <v>178</v>
      </c>
      <c r="D18" s="466" t="s">
        <v>178</v>
      </c>
      <c r="E18" s="311" t="s">
        <v>8141</v>
      </c>
      <c r="F18" s="465">
        <v>1</v>
      </c>
      <c r="G18" s="1026">
        <v>3240</v>
      </c>
      <c r="H18" s="286">
        <f t="shared" ref="H18:H23" si="1">F18*G18</f>
        <v>3240</v>
      </c>
      <c r="I18" s="310"/>
      <c r="J18" s="311" t="s">
        <v>8142</v>
      </c>
      <c r="K18" s="465"/>
      <c r="L18" s="465"/>
      <c r="M18" s="2343">
        <v>44552</v>
      </c>
      <c r="N18" s="466" t="s">
        <v>648</v>
      </c>
      <c r="O18" s="2298">
        <v>44553</v>
      </c>
      <c r="P18" s="2299"/>
      <c r="Q18" s="2300">
        <v>44553</v>
      </c>
    </row>
    <row r="19" spans="2:17" s="2286" customFormat="1" ht="19.7" customHeight="1">
      <c r="B19" s="2386"/>
      <c r="C19" s="466" t="s">
        <v>178</v>
      </c>
      <c r="D19" s="466" t="s">
        <v>178</v>
      </c>
      <c r="E19" s="311" t="s">
        <v>8143</v>
      </c>
      <c r="F19" s="465">
        <v>10</v>
      </c>
      <c r="G19" s="1026">
        <v>153</v>
      </c>
      <c r="H19" s="286">
        <f t="shared" si="1"/>
        <v>1530</v>
      </c>
      <c r="I19" s="310"/>
      <c r="J19" s="311" t="s">
        <v>8144</v>
      </c>
      <c r="K19" s="465"/>
      <c r="L19" s="465"/>
      <c r="M19" s="2343">
        <v>44552</v>
      </c>
      <c r="N19" s="466" t="s">
        <v>648</v>
      </c>
      <c r="O19" s="2298">
        <v>44553</v>
      </c>
      <c r="P19" s="2299"/>
      <c r="Q19" s="2300">
        <v>44553</v>
      </c>
    </row>
    <row r="20" spans="2:17" s="2286" customFormat="1" ht="19.7" customHeight="1">
      <c r="B20" s="2386"/>
      <c r="C20" s="466" t="s">
        <v>178</v>
      </c>
      <c r="D20" s="466" t="s">
        <v>178</v>
      </c>
      <c r="E20" s="311" t="s">
        <v>8145</v>
      </c>
      <c r="F20" s="465">
        <v>1</v>
      </c>
      <c r="G20" s="1026">
        <v>2300</v>
      </c>
      <c r="H20" s="286">
        <f t="shared" si="1"/>
        <v>2300</v>
      </c>
      <c r="I20" s="310"/>
      <c r="J20" s="311" t="s">
        <v>8146</v>
      </c>
      <c r="K20" s="465"/>
      <c r="L20" s="465"/>
      <c r="M20" s="2343">
        <v>44552</v>
      </c>
      <c r="N20" s="466" t="s">
        <v>648</v>
      </c>
      <c r="O20" s="2298">
        <v>44553</v>
      </c>
      <c r="P20" s="2299"/>
      <c r="Q20" s="2300">
        <v>44553</v>
      </c>
    </row>
    <row r="21" spans="2:17" s="2286" customFormat="1" ht="19.7" customHeight="1">
      <c r="B21" s="2386"/>
      <c r="C21" s="466" t="s">
        <v>178</v>
      </c>
      <c r="D21" s="466" t="s">
        <v>178</v>
      </c>
      <c r="E21" s="311" t="s">
        <v>8147</v>
      </c>
      <c r="F21" s="465">
        <v>1</v>
      </c>
      <c r="G21" s="1026">
        <v>3278</v>
      </c>
      <c r="H21" s="286">
        <f t="shared" si="1"/>
        <v>3278</v>
      </c>
      <c r="I21" s="310"/>
      <c r="J21" s="311" t="s">
        <v>8148</v>
      </c>
      <c r="K21" s="465"/>
      <c r="L21" s="465"/>
      <c r="M21" s="2343">
        <v>44552</v>
      </c>
      <c r="N21" s="466" t="s">
        <v>648</v>
      </c>
      <c r="O21" s="2298">
        <v>44553</v>
      </c>
      <c r="P21" s="2299"/>
      <c r="Q21" s="2300">
        <v>44553</v>
      </c>
    </row>
    <row r="22" spans="2:17" s="2286" customFormat="1" ht="19.7" customHeight="1">
      <c r="B22" s="2386"/>
      <c r="C22" s="466" t="s">
        <v>178</v>
      </c>
      <c r="D22" s="466" t="s">
        <v>178</v>
      </c>
      <c r="E22" s="311" t="s">
        <v>8149</v>
      </c>
      <c r="F22" s="465">
        <v>1</v>
      </c>
      <c r="G22" s="1026">
        <v>905</v>
      </c>
      <c r="H22" s="286">
        <f t="shared" si="1"/>
        <v>905</v>
      </c>
      <c r="I22" s="310"/>
      <c r="J22" s="311" t="s">
        <v>1642</v>
      </c>
      <c r="K22" s="465"/>
      <c r="L22" s="465"/>
      <c r="M22" s="2343">
        <v>44552</v>
      </c>
      <c r="N22" s="466" t="s">
        <v>648</v>
      </c>
      <c r="O22" s="2298">
        <v>44553</v>
      </c>
      <c r="P22" s="2299"/>
      <c r="Q22" s="2300">
        <v>44553</v>
      </c>
    </row>
    <row r="23" spans="2:17" s="2286" customFormat="1" ht="19.7" customHeight="1">
      <c r="B23" s="2301"/>
      <c r="C23" s="466" t="s">
        <v>178</v>
      </c>
      <c r="D23" s="466" t="s">
        <v>178</v>
      </c>
      <c r="E23" s="311" t="s">
        <v>8150</v>
      </c>
      <c r="F23" s="465">
        <v>1</v>
      </c>
      <c r="G23" s="1026">
        <v>2250</v>
      </c>
      <c r="H23" s="286">
        <f t="shared" si="1"/>
        <v>2250</v>
      </c>
      <c r="I23" s="310"/>
      <c r="J23" s="311" t="s">
        <v>8151</v>
      </c>
      <c r="K23" s="465"/>
      <c r="L23" s="465"/>
      <c r="M23" s="2343">
        <v>44552</v>
      </c>
      <c r="N23" s="466" t="s">
        <v>648</v>
      </c>
      <c r="O23" s="2298">
        <v>44553</v>
      </c>
      <c r="P23" s="2299"/>
      <c r="Q23" s="2300">
        <v>44553</v>
      </c>
    </row>
    <row r="24" spans="2:17" s="2286" customFormat="1" ht="19.7" customHeight="1">
      <c r="B24" s="1032"/>
      <c r="C24" s="466"/>
      <c r="D24" s="466"/>
      <c r="E24" s="311"/>
      <c r="F24" s="465"/>
      <c r="G24" s="1026"/>
      <c r="H24" s="286"/>
      <c r="I24" s="310"/>
      <c r="J24" s="311"/>
      <c r="K24" s="465"/>
      <c r="L24" s="465"/>
      <c r="M24" s="2343"/>
      <c r="N24" s="466"/>
      <c r="O24" s="2298"/>
      <c r="P24" s="2299"/>
      <c r="Q24" s="2300"/>
    </row>
    <row r="25" spans="2:17" s="2286" customFormat="1" ht="19.7" customHeight="1">
      <c r="B25" s="1032"/>
      <c r="C25" s="466"/>
      <c r="D25" s="466"/>
      <c r="E25" s="311"/>
      <c r="F25" s="465"/>
      <c r="G25" s="1026"/>
      <c r="H25" s="1027"/>
      <c r="I25" s="310"/>
      <c r="J25" s="311"/>
      <c r="K25" s="465"/>
      <c r="L25" s="465"/>
      <c r="M25" s="2343"/>
      <c r="N25" s="466"/>
      <c r="O25" s="2298"/>
      <c r="P25" s="2299"/>
      <c r="Q25" s="2300"/>
    </row>
    <row r="26" spans="2:17" s="2389" customFormat="1" ht="19.7" customHeight="1">
      <c r="B26" s="2387"/>
      <c r="C26" s="73" t="s">
        <v>645</v>
      </c>
      <c r="D26" s="73" t="s">
        <v>645</v>
      </c>
      <c r="E26" s="88" t="s">
        <v>1462</v>
      </c>
      <c r="F26" s="1085">
        <v>1</v>
      </c>
      <c r="G26" s="156">
        <v>2200</v>
      </c>
      <c r="H26" s="156">
        <f>F26*G26</f>
        <v>2200</v>
      </c>
      <c r="I26" s="1086"/>
      <c r="J26" s="88" t="s">
        <v>1463</v>
      </c>
      <c r="K26" s="1004"/>
      <c r="L26" s="1004"/>
      <c r="M26" s="2388">
        <v>44536</v>
      </c>
      <c r="N26" s="1001" t="s">
        <v>648</v>
      </c>
      <c r="O26" s="1006">
        <v>44552</v>
      </c>
      <c r="P26" s="1005">
        <v>44552</v>
      </c>
      <c r="Q26" s="1007">
        <v>44552</v>
      </c>
    </row>
    <row r="27" spans="2:17" s="2389" customFormat="1" ht="19.7" customHeight="1">
      <c r="B27" s="1103"/>
      <c r="C27" s="73" t="s">
        <v>645</v>
      </c>
      <c r="D27" s="73" t="s">
        <v>645</v>
      </c>
      <c r="E27" s="88" t="s">
        <v>8152</v>
      </c>
      <c r="F27" s="1085">
        <v>1</v>
      </c>
      <c r="G27" s="156">
        <v>3100</v>
      </c>
      <c r="H27" s="156">
        <f>F27*G27</f>
        <v>3100</v>
      </c>
      <c r="I27" s="2390"/>
      <c r="J27" s="88" t="s">
        <v>8153</v>
      </c>
      <c r="K27" s="1004"/>
      <c r="L27" s="1004"/>
      <c r="M27" s="2388">
        <v>44551</v>
      </c>
      <c r="N27" s="1001" t="s">
        <v>648</v>
      </c>
      <c r="O27" s="1006">
        <v>44558</v>
      </c>
      <c r="P27" s="1005"/>
      <c r="Q27" s="1007">
        <v>44558</v>
      </c>
    </row>
    <row r="28" spans="2:17" s="2286" customFormat="1" ht="19.7" customHeight="1">
      <c r="B28" s="466"/>
      <c r="C28" s="16"/>
      <c r="D28" s="16"/>
      <c r="E28" s="54"/>
      <c r="F28" s="17"/>
      <c r="G28" s="520"/>
      <c r="H28" s="278"/>
      <c r="I28" s="18"/>
      <c r="J28" s="54"/>
      <c r="K28" s="465"/>
      <c r="L28" s="465"/>
      <c r="M28" s="2343"/>
      <c r="N28" s="466"/>
      <c r="O28" s="2298"/>
      <c r="P28" s="2299"/>
      <c r="Q28" s="2300"/>
    </row>
    <row r="29" spans="2:17" s="2344" customFormat="1" ht="19.5" customHeight="1">
      <c r="B29" s="465" t="s">
        <v>8154</v>
      </c>
      <c r="C29" s="16" t="s">
        <v>8155</v>
      </c>
      <c r="D29" s="16" t="s">
        <v>8155</v>
      </c>
      <c r="E29" s="2391" t="s">
        <v>8156</v>
      </c>
      <c r="F29" s="17">
        <v>1</v>
      </c>
      <c r="G29" s="2392">
        <v>1650</v>
      </c>
      <c r="H29" s="1026"/>
      <c r="I29" s="465"/>
      <c r="J29" s="2393" t="s">
        <v>8157</v>
      </c>
      <c r="K29" s="465"/>
      <c r="L29" s="465"/>
      <c r="M29" s="2343"/>
      <c r="N29" s="466"/>
      <c r="O29" s="2360">
        <v>44550</v>
      </c>
      <c r="P29" s="2299"/>
      <c r="Q29" s="2300">
        <v>44546</v>
      </c>
    </row>
    <row r="30" spans="2:17" s="2344" customFormat="1" ht="19.7" customHeight="1">
      <c r="B30" s="466"/>
      <c r="C30" s="511"/>
      <c r="D30" s="511"/>
      <c r="E30" s="364"/>
      <c r="F30" s="512"/>
      <c r="G30" s="513"/>
      <c r="H30" s="1027">
        <f t="shared" si="0"/>
        <v>0</v>
      </c>
      <c r="I30" s="512"/>
      <c r="J30" s="2394"/>
      <c r="K30" s="465"/>
      <c r="L30" s="465"/>
      <c r="M30" s="2299"/>
      <c r="N30" s="466"/>
      <c r="O30" s="2298"/>
      <c r="P30" s="2299"/>
      <c r="Q30" s="2343"/>
    </row>
    <row r="31" spans="2:17" s="1008" customFormat="1" ht="19.7" customHeight="1">
      <c r="B31" s="2387"/>
      <c r="C31" s="1001" t="s">
        <v>3720</v>
      </c>
      <c r="D31" s="1001" t="s">
        <v>3720</v>
      </c>
      <c r="E31" s="1012" t="s">
        <v>8158</v>
      </c>
      <c r="F31" s="1004">
        <v>1</v>
      </c>
      <c r="G31" s="142">
        <v>13200</v>
      </c>
      <c r="H31" s="156">
        <f t="shared" si="0"/>
        <v>13200</v>
      </c>
      <c r="I31" s="1003"/>
      <c r="J31" s="1012" t="s">
        <v>8159</v>
      </c>
      <c r="K31" s="1004"/>
      <c r="L31" s="1004"/>
      <c r="M31" s="1005">
        <v>44546</v>
      </c>
      <c r="N31" s="1001"/>
      <c r="O31" s="1103">
        <v>44554</v>
      </c>
      <c r="P31" s="1005">
        <v>44554</v>
      </c>
      <c r="Q31" s="2388">
        <v>44554</v>
      </c>
    </row>
    <row r="32" spans="2:17" s="2344" customFormat="1" ht="19.7" customHeight="1">
      <c r="B32" s="466"/>
      <c r="C32" s="466"/>
      <c r="D32" s="466"/>
      <c r="E32" s="54"/>
      <c r="F32" s="465"/>
      <c r="G32" s="52"/>
      <c r="H32" s="1027">
        <f t="shared" si="0"/>
        <v>0</v>
      </c>
      <c r="I32" s="465"/>
      <c r="J32" s="146"/>
      <c r="K32" s="465"/>
      <c r="L32" s="465"/>
      <c r="M32" s="2299"/>
      <c r="N32" s="466"/>
      <c r="O32" s="2298"/>
      <c r="P32" s="2299"/>
      <c r="Q32" s="2343"/>
    </row>
    <row r="33" spans="2:17" s="2344" customFormat="1" ht="19.7" customHeight="1">
      <c r="B33" s="466"/>
      <c r="C33" s="466"/>
      <c r="D33" s="466"/>
      <c r="E33" s="145"/>
      <c r="F33" s="17"/>
      <c r="G33" s="52"/>
      <c r="H33" s="1026">
        <f t="shared" si="0"/>
        <v>0</v>
      </c>
      <c r="I33" s="465"/>
      <c r="J33" s="146"/>
      <c r="K33" s="465"/>
      <c r="L33" s="465"/>
      <c r="M33" s="2299"/>
      <c r="N33" s="466"/>
      <c r="O33" s="2298"/>
      <c r="P33" s="2299"/>
      <c r="Q33" s="2343"/>
    </row>
    <row r="34" spans="2:17" ht="19.7" customHeight="1">
      <c r="B34" s="163"/>
      <c r="C34" s="163"/>
      <c r="D34" s="163"/>
      <c r="E34" s="54"/>
      <c r="F34" s="276"/>
      <c r="G34" s="203"/>
      <c r="H34" s="487">
        <f t="shared" si="0"/>
        <v>0</v>
      </c>
      <c r="I34" s="276"/>
      <c r="J34" s="62"/>
      <c r="K34" s="276"/>
      <c r="L34" s="276"/>
      <c r="M34" s="998"/>
      <c r="N34" s="163"/>
      <c r="O34" s="1016"/>
      <c r="P34" s="1014"/>
      <c r="Q34" s="1015"/>
    </row>
    <row r="35" spans="2:17" ht="19.7" customHeight="1">
      <c r="B35" s="163"/>
      <c r="C35" s="163"/>
      <c r="D35" s="163"/>
      <c r="E35" s="202"/>
      <c r="F35" s="64"/>
      <c r="G35" s="203"/>
      <c r="H35" s="487">
        <f t="shared" si="0"/>
        <v>0</v>
      </c>
      <c r="I35" s="276"/>
      <c r="J35" s="62"/>
      <c r="K35" s="276"/>
      <c r="L35" s="276"/>
      <c r="M35" s="998"/>
      <c r="N35" s="163"/>
      <c r="O35" s="1016"/>
      <c r="P35" s="1014"/>
      <c r="Q35" s="1015"/>
    </row>
    <row r="36" spans="2:17" ht="19.7" customHeight="1">
      <c r="B36" s="163"/>
      <c r="C36" s="163"/>
      <c r="D36" s="163"/>
      <c r="E36" s="54"/>
      <c r="F36" s="276"/>
      <c r="G36" s="203"/>
      <c r="H36" s="487">
        <f t="shared" si="0"/>
        <v>0</v>
      </c>
      <c r="I36" s="276"/>
      <c r="J36" s="62"/>
      <c r="K36" s="276"/>
      <c r="L36" s="276"/>
      <c r="M36" s="998"/>
      <c r="N36" s="163"/>
      <c r="O36" s="1016"/>
      <c r="P36" s="1014"/>
      <c r="Q36" s="1015"/>
    </row>
    <row r="37" spans="2:17" ht="19.7" customHeight="1">
      <c r="B37" s="163"/>
      <c r="C37" s="163"/>
      <c r="D37" s="163"/>
      <c r="E37" s="202"/>
      <c r="F37" s="64"/>
      <c r="G37" s="203"/>
      <c r="H37" s="487">
        <f t="shared" si="0"/>
        <v>0</v>
      </c>
      <c r="I37" s="276"/>
      <c r="J37" s="62"/>
      <c r="K37" s="276"/>
      <c r="L37" s="276"/>
      <c r="M37" s="998"/>
      <c r="N37" s="163"/>
      <c r="O37" s="1016"/>
      <c r="P37" s="1014"/>
      <c r="Q37" s="1015"/>
    </row>
    <row r="38" spans="2:17" ht="19.7" customHeight="1">
      <c r="B38" s="163"/>
      <c r="C38" s="163"/>
      <c r="D38" s="163"/>
      <c r="E38" s="54"/>
      <c r="F38" s="276"/>
      <c r="G38" s="203"/>
      <c r="H38" s="487">
        <f t="shared" si="0"/>
        <v>0</v>
      </c>
      <c r="I38" s="276"/>
      <c r="J38" s="62"/>
      <c r="K38" s="276"/>
      <c r="L38" s="276"/>
      <c r="M38" s="998"/>
      <c r="N38" s="163"/>
      <c r="O38" s="1016"/>
      <c r="P38" s="1014"/>
      <c r="Q38" s="1015"/>
    </row>
    <row r="65515" spans="2:2">
      <c r="B65515" s="465"/>
    </row>
  </sheetData>
  <mergeCells count="11">
    <mergeCell ref="B10:B11"/>
    <mergeCell ref="B12:B16"/>
    <mergeCell ref="B18:B23"/>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6012A-5A61-4921-ABB0-3A45BF3E2EFB}">
  <dimension ref="B2:Q28"/>
  <sheetViews>
    <sheetView zoomScaleNormal="100" workbookViewId="0">
      <pane xSplit="10" ySplit="8" topLeftCell="P9" activePane="bottomRight" state="frozen"/>
      <selection pane="topRight" activeCell="K1" sqref="K1"/>
      <selection pane="bottomLeft" activeCell="A9" sqref="A9"/>
      <selection pane="bottomRight" activeCell="Q19" sqref="Q19"/>
    </sheetView>
  </sheetViews>
  <sheetFormatPr defaultColWidth="12.75" defaultRowHeight="13.5"/>
  <cols>
    <col min="1" max="1" width="1.75" style="989" customWidth="1"/>
    <col min="2" max="2" width="18.75" style="991" bestFit="1" customWidth="1"/>
    <col min="3" max="4" width="15.5" style="989" bestFit="1" customWidth="1"/>
    <col min="5" max="5" width="49.875" style="991" customWidth="1"/>
    <col min="6" max="6" width="5.75" style="989" bestFit="1" customWidth="1"/>
    <col min="7" max="7" width="13.125" style="989" customWidth="1"/>
    <col min="8" max="8" width="13.125" style="989" bestFit="1" customWidth="1"/>
    <col min="9" max="9" width="15.625" style="992" customWidth="1"/>
    <col min="10" max="10" width="34.25" style="991" customWidth="1"/>
    <col min="11" max="11" width="24.5" style="991" customWidth="1"/>
    <col min="12" max="12" width="19.125" style="991" bestFit="1" customWidth="1"/>
    <col min="13" max="13" width="19.5" style="991" customWidth="1"/>
    <col min="14" max="14" width="5.75" style="989" bestFit="1" customWidth="1"/>
    <col min="15" max="15" width="18.875" style="992" customWidth="1"/>
    <col min="16" max="16" width="20.5" style="993" customWidth="1"/>
    <col min="17" max="17" width="22.375" style="994" customWidth="1"/>
    <col min="18" max="18" width="14.75" style="989" customWidth="1"/>
    <col min="19" max="256" width="12.75" style="989"/>
    <col min="257" max="257" width="1.75" style="989" customWidth="1"/>
    <col min="258" max="258" width="18.75" style="989" bestFit="1" customWidth="1"/>
    <col min="259" max="260" width="15.5" style="989" bestFit="1" customWidth="1"/>
    <col min="261" max="261" width="49.875" style="989" customWidth="1"/>
    <col min="262" max="262" width="5.75" style="989" bestFit="1" customWidth="1"/>
    <col min="263" max="263" width="13.125" style="989" customWidth="1"/>
    <col min="264" max="264" width="13.125" style="989" bestFit="1" customWidth="1"/>
    <col min="265" max="265" width="15.625" style="989" customWidth="1"/>
    <col min="266" max="266" width="34.25" style="989" customWidth="1"/>
    <col min="267" max="267" width="24.5" style="989" customWidth="1"/>
    <col min="268" max="268" width="19.125" style="989" bestFit="1" customWidth="1"/>
    <col min="269" max="269" width="19.5" style="989" customWidth="1"/>
    <col min="270" max="270" width="5.75" style="989" bestFit="1" customWidth="1"/>
    <col min="271" max="271" width="18.875" style="989" customWidth="1"/>
    <col min="272" max="272" width="20.5" style="989" customWidth="1"/>
    <col min="273" max="273" width="22.375" style="989" customWidth="1"/>
    <col min="274" max="274" width="14.75" style="989" customWidth="1"/>
    <col min="275" max="512" width="12.75" style="989"/>
    <col min="513" max="513" width="1.75" style="989" customWidth="1"/>
    <col min="514" max="514" width="18.75" style="989" bestFit="1" customWidth="1"/>
    <col min="515" max="516" width="15.5" style="989" bestFit="1" customWidth="1"/>
    <col min="517" max="517" width="49.875" style="989" customWidth="1"/>
    <col min="518" max="518" width="5.75" style="989" bestFit="1" customWidth="1"/>
    <col min="519" max="519" width="13.125" style="989" customWidth="1"/>
    <col min="520" max="520" width="13.125" style="989" bestFit="1" customWidth="1"/>
    <col min="521" max="521" width="15.625" style="989" customWidth="1"/>
    <col min="522" max="522" width="34.25" style="989" customWidth="1"/>
    <col min="523" max="523" width="24.5" style="989" customWidth="1"/>
    <col min="524" max="524" width="19.125" style="989" bestFit="1" customWidth="1"/>
    <col min="525" max="525" width="19.5" style="989" customWidth="1"/>
    <col min="526" max="526" width="5.75" style="989" bestFit="1" customWidth="1"/>
    <col min="527" max="527" width="18.875" style="989" customWidth="1"/>
    <col min="528" max="528" width="20.5" style="989" customWidth="1"/>
    <col min="529" max="529" width="22.375" style="989" customWidth="1"/>
    <col min="530" max="530" width="14.75" style="989" customWidth="1"/>
    <col min="531" max="768" width="12.75" style="989"/>
    <col min="769" max="769" width="1.75" style="989" customWidth="1"/>
    <col min="770" max="770" width="18.75" style="989" bestFit="1" customWidth="1"/>
    <col min="771" max="772" width="15.5" style="989" bestFit="1" customWidth="1"/>
    <col min="773" max="773" width="49.875" style="989" customWidth="1"/>
    <col min="774" max="774" width="5.75" style="989" bestFit="1" customWidth="1"/>
    <col min="775" max="775" width="13.125" style="989" customWidth="1"/>
    <col min="776" max="776" width="13.125" style="989" bestFit="1" customWidth="1"/>
    <col min="777" max="777" width="15.625" style="989" customWidth="1"/>
    <col min="778" max="778" width="34.25" style="989" customWidth="1"/>
    <col min="779" max="779" width="24.5" style="989" customWidth="1"/>
    <col min="780" max="780" width="19.125" style="989" bestFit="1" customWidth="1"/>
    <col min="781" max="781" width="19.5" style="989" customWidth="1"/>
    <col min="782" max="782" width="5.75" style="989" bestFit="1" customWidth="1"/>
    <col min="783" max="783" width="18.875" style="989" customWidth="1"/>
    <col min="784" max="784" width="20.5" style="989" customWidth="1"/>
    <col min="785" max="785" width="22.375" style="989" customWidth="1"/>
    <col min="786" max="786" width="14.75" style="989" customWidth="1"/>
    <col min="787" max="1024" width="12.75" style="989"/>
    <col min="1025" max="1025" width="1.75" style="989" customWidth="1"/>
    <col min="1026" max="1026" width="18.75" style="989" bestFit="1" customWidth="1"/>
    <col min="1027" max="1028" width="15.5" style="989" bestFit="1" customWidth="1"/>
    <col min="1029" max="1029" width="49.875" style="989" customWidth="1"/>
    <col min="1030" max="1030" width="5.75" style="989" bestFit="1" customWidth="1"/>
    <col min="1031" max="1031" width="13.125" style="989" customWidth="1"/>
    <col min="1032" max="1032" width="13.125" style="989" bestFit="1" customWidth="1"/>
    <col min="1033" max="1033" width="15.625" style="989" customWidth="1"/>
    <col min="1034" max="1034" width="34.25" style="989" customWidth="1"/>
    <col min="1035" max="1035" width="24.5" style="989" customWidth="1"/>
    <col min="1036" max="1036" width="19.125" style="989" bestFit="1" customWidth="1"/>
    <col min="1037" max="1037" width="19.5" style="989" customWidth="1"/>
    <col min="1038" max="1038" width="5.75" style="989" bestFit="1" customWidth="1"/>
    <col min="1039" max="1039" width="18.875" style="989" customWidth="1"/>
    <col min="1040" max="1040" width="20.5" style="989" customWidth="1"/>
    <col min="1041" max="1041" width="22.375" style="989" customWidth="1"/>
    <col min="1042" max="1042" width="14.75" style="989" customWidth="1"/>
    <col min="1043" max="1280" width="12.75" style="989"/>
    <col min="1281" max="1281" width="1.75" style="989" customWidth="1"/>
    <col min="1282" max="1282" width="18.75" style="989" bestFit="1" customWidth="1"/>
    <col min="1283" max="1284" width="15.5" style="989" bestFit="1" customWidth="1"/>
    <col min="1285" max="1285" width="49.875" style="989" customWidth="1"/>
    <col min="1286" max="1286" width="5.75" style="989" bestFit="1" customWidth="1"/>
    <col min="1287" max="1287" width="13.125" style="989" customWidth="1"/>
    <col min="1288" max="1288" width="13.125" style="989" bestFit="1" customWidth="1"/>
    <col min="1289" max="1289" width="15.625" style="989" customWidth="1"/>
    <col min="1290" max="1290" width="34.25" style="989" customWidth="1"/>
    <col min="1291" max="1291" width="24.5" style="989" customWidth="1"/>
    <col min="1292" max="1292" width="19.125" style="989" bestFit="1" customWidth="1"/>
    <col min="1293" max="1293" width="19.5" style="989" customWidth="1"/>
    <col min="1294" max="1294" width="5.75" style="989" bestFit="1" customWidth="1"/>
    <col min="1295" max="1295" width="18.875" style="989" customWidth="1"/>
    <col min="1296" max="1296" width="20.5" style="989" customWidth="1"/>
    <col min="1297" max="1297" width="22.375" style="989" customWidth="1"/>
    <col min="1298" max="1298" width="14.75" style="989" customWidth="1"/>
    <col min="1299" max="1536" width="12.75" style="989"/>
    <col min="1537" max="1537" width="1.75" style="989" customWidth="1"/>
    <col min="1538" max="1538" width="18.75" style="989" bestFit="1" customWidth="1"/>
    <col min="1539" max="1540" width="15.5" style="989" bestFit="1" customWidth="1"/>
    <col min="1541" max="1541" width="49.875" style="989" customWidth="1"/>
    <col min="1542" max="1542" width="5.75" style="989" bestFit="1" customWidth="1"/>
    <col min="1543" max="1543" width="13.125" style="989" customWidth="1"/>
    <col min="1544" max="1544" width="13.125" style="989" bestFit="1" customWidth="1"/>
    <col min="1545" max="1545" width="15.625" style="989" customWidth="1"/>
    <col min="1546" max="1546" width="34.25" style="989" customWidth="1"/>
    <col min="1547" max="1547" width="24.5" style="989" customWidth="1"/>
    <col min="1548" max="1548" width="19.125" style="989" bestFit="1" customWidth="1"/>
    <col min="1549" max="1549" width="19.5" style="989" customWidth="1"/>
    <col min="1550" max="1550" width="5.75" style="989" bestFit="1" customWidth="1"/>
    <col min="1551" max="1551" width="18.875" style="989" customWidth="1"/>
    <col min="1552" max="1552" width="20.5" style="989" customWidth="1"/>
    <col min="1553" max="1553" width="22.375" style="989" customWidth="1"/>
    <col min="1554" max="1554" width="14.75" style="989" customWidth="1"/>
    <col min="1555" max="1792" width="12.75" style="989"/>
    <col min="1793" max="1793" width="1.75" style="989" customWidth="1"/>
    <col min="1794" max="1794" width="18.75" style="989" bestFit="1" customWidth="1"/>
    <col min="1795" max="1796" width="15.5" style="989" bestFit="1" customWidth="1"/>
    <col min="1797" max="1797" width="49.875" style="989" customWidth="1"/>
    <col min="1798" max="1798" width="5.75" style="989" bestFit="1" customWidth="1"/>
    <col min="1799" max="1799" width="13.125" style="989" customWidth="1"/>
    <col min="1800" max="1800" width="13.125" style="989" bestFit="1" customWidth="1"/>
    <col min="1801" max="1801" width="15.625" style="989" customWidth="1"/>
    <col min="1802" max="1802" width="34.25" style="989" customWidth="1"/>
    <col min="1803" max="1803" width="24.5" style="989" customWidth="1"/>
    <col min="1804" max="1804" width="19.125" style="989" bestFit="1" customWidth="1"/>
    <col min="1805" max="1805" width="19.5" style="989" customWidth="1"/>
    <col min="1806" max="1806" width="5.75" style="989" bestFit="1" customWidth="1"/>
    <col min="1807" max="1807" width="18.875" style="989" customWidth="1"/>
    <col min="1808" max="1808" width="20.5" style="989" customWidth="1"/>
    <col min="1809" max="1809" width="22.375" style="989" customWidth="1"/>
    <col min="1810" max="1810" width="14.75" style="989" customWidth="1"/>
    <col min="1811" max="2048" width="12.75" style="989"/>
    <col min="2049" max="2049" width="1.75" style="989" customWidth="1"/>
    <col min="2050" max="2050" width="18.75" style="989" bestFit="1" customWidth="1"/>
    <col min="2051" max="2052" width="15.5" style="989" bestFit="1" customWidth="1"/>
    <col min="2053" max="2053" width="49.875" style="989" customWidth="1"/>
    <col min="2054" max="2054" width="5.75" style="989" bestFit="1" customWidth="1"/>
    <col min="2055" max="2055" width="13.125" style="989" customWidth="1"/>
    <col min="2056" max="2056" width="13.125" style="989" bestFit="1" customWidth="1"/>
    <col min="2057" max="2057" width="15.625" style="989" customWidth="1"/>
    <col min="2058" max="2058" width="34.25" style="989" customWidth="1"/>
    <col min="2059" max="2059" width="24.5" style="989" customWidth="1"/>
    <col min="2060" max="2060" width="19.125" style="989" bestFit="1" customWidth="1"/>
    <col min="2061" max="2061" width="19.5" style="989" customWidth="1"/>
    <col min="2062" max="2062" width="5.75" style="989" bestFit="1" customWidth="1"/>
    <col min="2063" max="2063" width="18.875" style="989" customWidth="1"/>
    <col min="2064" max="2064" width="20.5" style="989" customWidth="1"/>
    <col min="2065" max="2065" width="22.375" style="989" customWidth="1"/>
    <col min="2066" max="2066" width="14.75" style="989" customWidth="1"/>
    <col min="2067" max="2304" width="12.75" style="989"/>
    <col min="2305" max="2305" width="1.75" style="989" customWidth="1"/>
    <col min="2306" max="2306" width="18.75" style="989" bestFit="1" customWidth="1"/>
    <col min="2307" max="2308" width="15.5" style="989" bestFit="1" customWidth="1"/>
    <col min="2309" max="2309" width="49.875" style="989" customWidth="1"/>
    <col min="2310" max="2310" width="5.75" style="989" bestFit="1" customWidth="1"/>
    <col min="2311" max="2311" width="13.125" style="989" customWidth="1"/>
    <col min="2312" max="2312" width="13.125" style="989" bestFit="1" customWidth="1"/>
    <col min="2313" max="2313" width="15.625" style="989" customWidth="1"/>
    <col min="2314" max="2314" width="34.25" style="989" customWidth="1"/>
    <col min="2315" max="2315" width="24.5" style="989" customWidth="1"/>
    <col min="2316" max="2316" width="19.125" style="989" bestFit="1" customWidth="1"/>
    <col min="2317" max="2317" width="19.5" style="989" customWidth="1"/>
    <col min="2318" max="2318" width="5.75" style="989" bestFit="1" customWidth="1"/>
    <col min="2319" max="2319" width="18.875" style="989" customWidth="1"/>
    <col min="2320" max="2320" width="20.5" style="989" customWidth="1"/>
    <col min="2321" max="2321" width="22.375" style="989" customWidth="1"/>
    <col min="2322" max="2322" width="14.75" style="989" customWidth="1"/>
    <col min="2323" max="2560" width="12.75" style="989"/>
    <col min="2561" max="2561" width="1.75" style="989" customWidth="1"/>
    <col min="2562" max="2562" width="18.75" style="989" bestFit="1" customWidth="1"/>
    <col min="2563" max="2564" width="15.5" style="989" bestFit="1" customWidth="1"/>
    <col min="2565" max="2565" width="49.875" style="989" customWidth="1"/>
    <col min="2566" max="2566" width="5.75" style="989" bestFit="1" customWidth="1"/>
    <col min="2567" max="2567" width="13.125" style="989" customWidth="1"/>
    <col min="2568" max="2568" width="13.125" style="989" bestFit="1" customWidth="1"/>
    <col min="2569" max="2569" width="15.625" style="989" customWidth="1"/>
    <col min="2570" max="2570" width="34.25" style="989" customWidth="1"/>
    <col min="2571" max="2571" width="24.5" style="989" customWidth="1"/>
    <col min="2572" max="2572" width="19.125" style="989" bestFit="1" customWidth="1"/>
    <col min="2573" max="2573" width="19.5" style="989" customWidth="1"/>
    <col min="2574" max="2574" width="5.75" style="989" bestFit="1" customWidth="1"/>
    <col min="2575" max="2575" width="18.875" style="989" customWidth="1"/>
    <col min="2576" max="2576" width="20.5" style="989" customWidth="1"/>
    <col min="2577" max="2577" width="22.375" style="989" customWidth="1"/>
    <col min="2578" max="2578" width="14.75" style="989" customWidth="1"/>
    <col min="2579" max="2816" width="12.75" style="989"/>
    <col min="2817" max="2817" width="1.75" style="989" customWidth="1"/>
    <col min="2818" max="2818" width="18.75" style="989" bestFit="1" customWidth="1"/>
    <col min="2819" max="2820" width="15.5" style="989" bestFit="1" customWidth="1"/>
    <col min="2821" max="2821" width="49.875" style="989" customWidth="1"/>
    <col min="2822" max="2822" width="5.75" style="989" bestFit="1" customWidth="1"/>
    <col min="2823" max="2823" width="13.125" style="989" customWidth="1"/>
    <col min="2824" max="2824" width="13.125" style="989" bestFit="1" customWidth="1"/>
    <col min="2825" max="2825" width="15.625" style="989" customWidth="1"/>
    <col min="2826" max="2826" width="34.25" style="989" customWidth="1"/>
    <col min="2827" max="2827" width="24.5" style="989" customWidth="1"/>
    <col min="2828" max="2828" width="19.125" style="989" bestFit="1" customWidth="1"/>
    <col min="2829" max="2829" width="19.5" style="989" customWidth="1"/>
    <col min="2830" max="2830" width="5.75" style="989" bestFit="1" customWidth="1"/>
    <col min="2831" max="2831" width="18.875" style="989" customWidth="1"/>
    <col min="2832" max="2832" width="20.5" style="989" customWidth="1"/>
    <col min="2833" max="2833" width="22.375" style="989" customWidth="1"/>
    <col min="2834" max="2834" width="14.75" style="989" customWidth="1"/>
    <col min="2835" max="3072" width="12.75" style="989"/>
    <col min="3073" max="3073" width="1.75" style="989" customWidth="1"/>
    <col min="3074" max="3074" width="18.75" style="989" bestFit="1" customWidth="1"/>
    <col min="3075" max="3076" width="15.5" style="989" bestFit="1" customWidth="1"/>
    <col min="3077" max="3077" width="49.875" style="989" customWidth="1"/>
    <col min="3078" max="3078" width="5.75" style="989" bestFit="1" customWidth="1"/>
    <col min="3079" max="3079" width="13.125" style="989" customWidth="1"/>
    <col min="3080" max="3080" width="13.125" style="989" bestFit="1" customWidth="1"/>
    <col min="3081" max="3081" width="15.625" style="989" customWidth="1"/>
    <col min="3082" max="3082" width="34.25" style="989" customWidth="1"/>
    <col min="3083" max="3083" width="24.5" style="989" customWidth="1"/>
    <col min="3084" max="3084" width="19.125" style="989" bestFit="1" customWidth="1"/>
    <col min="3085" max="3085" width="19.5" style="989" customWidth="1"/>
    <col min="3086" max="3086" width="5.75" style="989" bestFit="1" customWidth="1"/>
    <col min="3087" max="3087" width="18.875" style="989" customWidth="1"/>
    <col min="3088" max="3088" width="20.5" style="989" customWidth="1"/>
    <col min="3089" max="3089" width="22.375" style="989" customWidth="1"/>
    <col min="3090" max="3090" width="14.75" style="989" customWidth="1"/>
    <col min="3091" max="3328" width="12.75" style="989"/>
    <col min="3329" max="3329" width="1.75" style="989" customWidth="1"/>
    <col min="3330" max="3330" width="18.75" style="989" bestFit="1" customWidth="1"/>
    <col min="3331" max="3332" width="15.5" style="989" bestFit="1" customWidth="1"/>
    <col min="3333" max="3333" width="49.875" style="989" customWidth="1"/>
    <col min="3334" max="3334" width="5.75" style="989" bestFit="1" customWidth="1"/>
    <col min="3335" max="3335" width="13.125" style="989" customWidth="1"/>
    <col min="3336" max="3336" width="13.125" style="989" bestFit="1" customWidth="1"/>
    <col min="3337" max="3337" width="15.625" style="989" customWidth="1"/>
    <col min="3338" max="3338" width="34.25" style="989" customWidth="1"/>
    <col min="3339" max="3339" width="24.5" style="989" customWidth="1"/>
    <col min="3340" max="3340" width="19.125" style="989" bestFit="1" customWidth="1"/>
    <col min="3341" max="3341" width="19.5" style="989" customWidth="1"/>
    <col min="3342" max="3342" width="5.75" style="989" bestFit="1" customWidth="1"/>
    <col min="3343" max="3343" width="18.875" style="989" customWidth="1"/>
    <col min="3344" max="3344" width="20.5" style="989" customWidth="1"/>
    <col min="3345" max="3345" width="22.375" style="989" customWidth="1"/>
    <col min="3346" max="3346" width="14.75" style="989" customWidth="1"/>
    <col min="3347" max="3584" width="12.75" style="989"/>
    <col min="3585" max="3585" width="1.75" style="989" customWidth="1"/>
    <col min="3586" max="3586" width="18.75" style="989" bestFit="1" customWidth="1"/>
    <col min="3587" max="3588" width="15.5" style="989" bestFit="1" customWidth="1"/>
    <col min="3589" max="3589" width="49.875" style="989" customWidth="1"/>
    <col min="3590" max="3590" width="5.75" style="989" bestFit="1" customWidth="1"/>
    <col min="3591" max="3591" width="13.125" style="989" customWidth="1"/>
    <col min="3592" max="3592" width="13.125" style="989" bestFit="1" customWidth="1"/>
    <col min="3593" max="3593" width="15.625" style="989" customWidth="1"/>
    <col min="3594" max="3594" width="34.25" style="989" customWidth="1"/>
    <col min="3595" max="3595" width="24.5" style="989" customWidth="1"/>
    <col min="3596" max="3596" width="19.125" style="989" bestFit="1" customWidth="1"/>
    <col min="3597" max="3597" width="19.5" style="989" customWidth="1"/>
    <col min="3598" max="3598" width="5.75" style="989" bestFit="1" customWidth="1"/>
    <col min="3599" max="3599" width="18.875" style="989" customWidth="1"/>
    <col min="3600" max="3600" width="20.5" style="989" customWidth="1"/>
    <col min="3601" max="3601" width="22.375" style="989" customWidth="1"/>
    <col min="3602" max="3602" width="14.75" style="989" customWidth="1"/>
    <col min="3603" max="3840" width="12.75" style="989"/>
    <col min="3841" max="3841" width="1.75" style="989" customWidth="1"/>
    <col min="3842" max="3842" width="18.75" style="989" bestFit="1" customWidth="1"/>
    <col min="3843" max="3844" width="15.5" style="989" bestFit="1" customWidth="1"/>
    <col min="3845" max="3845" width="49.875" style="989" customWidth="1"/>
    <col min="3846" max="3846" width="5.75" style="989" bestFit="1" customWidth="1"/>
    <col min="3847" max="3847" width="13.125" style="989" customWidth="1"/>
    <col min="3848" max="3848" width="13.125" style="989" bestFit="1" customWidth="1"/>
    <col min="3849" max="3849" width="15.625" style="989" customWidth="1"/>
    <col min="3850" max="3850" width="34.25" style="989" customWidth="1"/>
    <col min="3851" max="3851" width="24.5" style="989" customWidth="1"/>
    <col min="3852" max="3852" width="19.125" style="989" bestFit="1" customWidth="1"/>
    <col min="3853" max="3853" width="19.5" style="989" customWidth="1"/>
    <col min="3854" max="3854" width="5.75" style="989" bestFit="1" customWidth="1"/>
    <col min="3855" max="3855" width="18.875" style="989" customWidth="1"/>
    <col min="3856" max="3856" width="20.5" style="989" customWidth="1"/>
    <col min="3857" max="3857" width="22.375" style="989" customWidth="1"/>
    <col min="3858" max="3858" width="14.75" style="989" customWidth="1"/>
    <col min="3859" max="4096" width="12.75" style="989"/>
    <col min="4097" max="4097" width="1.75" style="989" customWidth="1"/>
    <col min="4098" max="4098" width="18.75" style="989" bestFit="1" customWidth="1"/>
    <col min="4099" max="4100" width="15.5" style="989" bestFit="1" customWidth="1"/>
    <col min="4101" max="4101" width="49.875" style="989" customWidth="1"/>
    <col min="4102" max="4102" width="5.75" style="989" bestFit="1" customWidth="1"/>
    <col min="4103" max="4103" width="13.125" style="989" customWidth="1"/>
    <col min="4104" max="4104" width="13.125" style="989" bestFit="1" customWidth="1"/>
    <col min="4105" max="4105" width="15.625" style="989" customWidth="1"/>
    <col min="4106" max="4106" width="34.25" style="989" customWidth="1"/>
    <col min="4107" max="4107" width="24.5" style="989" customWidth="1"/>
    <col min="4108" max="4108" width="19.125" style="989" bestFit="1" customWidth="1"/>
    <col min="4109" max="4109" width="19.5" style="989" customWidth="1"/>
    <col min="4110" max="4110" width="5.75" style="989" bestFit="1" customWidth="1"/>
    <col min="4111" max="4111" width="18.875" style="989" customWidth="1"/>
    <col min="4112" max="4112" width="20.5" style="989" customWidth="1"/>
    <col min="4113" max="4113" width="22.375" style="989" customWidth="1"/>
    <col min="4114" max="4114" width="14.75" style="989" customWidth="1"/>
    <col min="4115" max="4352" width="12.75" style="989"/>
    <col min="4353" max="4353" width="1.75" style="989" customWidth="1"/>
    <col min="4354" max="4354" width="18.75" style="989" bestFit="1" customWidth="1"/>
    <col min="4355" max="4356" width="15.5" style="989" bestFit="1" customWidth="1"/>
    <col min="4357" max="4357" width="49.875" style="989" customWidth="1"/>
    <col min="4358" max="4358" width="5.75" style="989" bestFit="1" customWidth="1"/>
    <col min="4359" max="4359" width="13.125" style="989" customWidth="1"/>
    <col min="4360" max="4360" width="13.125" style="989" bestFit="1" customWidth="1"/>
    <col min="4361" max="4361" width="15.625" style="989" customWidth="1"/>
    <col min="4362" max="4362" width="34.25" style="989" customWidth="1"/>
    <col min="4363" max="4363" width="24.5" style="989" customWidth="1"/>
    <col min="4364" max="4364" width="19.125" style="989" bestFit="1" customWidth="1"/>
    <col min="4365" max="4365" width="19.5" style="989" customWidth="1"/>
    <col min="4366" max="4366" width="5.75" style="989" bestFit="1" customWidth="1"/>
    <col min="4367" max="4367" width="18.875" style="989" customWidth="1"/>
    <col min="4368" max="4368" width="20.5" style="989" customWidth="1"/>
    <col min="4369" max="4369" width="22.375" style="989" customWidth="1"/>
    <col min="4370" max="4370" width="14.75" style="989" customWidth="1"/>
    <col min="4371" max="4608" width="12.75" style="989"/>
    <col min="4609" max="4609" width="1.75" style="989" customWidth="1"/>
    <col min="4610" max="4610" width="18.75" style="989" bestFit="1" customWidth="1"/>
    <col min="4611" max="4612" width="15.5" style="989" bestFit="1" customWidth="1"/>
    <col min="4613" max="4613" width="49.875" style="989" customWidth="1"/>
    <col min="4614" max="4614" width="5.75" style="989" bestFit="1" customWidth="1"/>
    <col min="4615" max="4615" width="13.125" style="989" customWidth="1"/>
    <col min="4616" max="4616" width="13.125" style="989" bestFit="1" customWidth="1"/>
    <col min="4617" max="4617" width="15.625" style="989" customWidth="1"/>
    <col min="4618" max="4618" width="34.25" style="989" customWidth="1"/>
    <col min="4619" max="4619" width="24.5" style="989" customWidth="1"/>
    <col min="4620" max="4620" width="19.125" style="989" bestFit="1" customWidth="1"/>
    <col min="4621" max="4621" width="19.5" style="989" customWidth="1"/>
    <col min="4622" max="4622" width="5.75" style="989" bestFit="1" customWidth="1"/>
    <col min="4623" max="4623" width="18.875" style="989" customWidth="1"/>
    <col min="4624" max="4624" width="20.5" style="989" customWidth="1"/>
    <col min="4625" max="4625" width="22.375" style="989" customWidth="1"/>
    <col min="4626" max="4626" width="14.75" style="989" customWidth="1"/>
    <col min="4627" max="4864" width="12.75" style="989"/>
    <col min="4865" max="4865" width="1.75" style="989" customWidth="1"/>
    <col min="4866" max="4866" width="18.75" style="989" bestFit="1" customWidth="1"/>
    <col min="4867" max="4868" width="15.5" style="989" bestFit="1" customWidth="1"/>
    <col min="4869" max="4869" width="49.875" style="989" customWidth="1"/>
    <col min="4870" max="4870" width="5.75" style="989" bestFit="1" customWidth="1"/>
    <col min="4871" max="4871" width="13.125" style="989" customWidth="1"/>
    <col min="4872" max="4872" width="13.125" style="989" bestFit="1" customWidth="1"/>
    <col min="4873" max="4873" width="15.625" style="989" customWidth="1"/>
    <col min="4874" max="4874" width="34.25" style="989" customWidth="1"/>
    <col min="4875" max="4875" width="24.5" style="989" customWidth="1"/>
    <col min="4876" max="4876" width="19.125" style="989" bestFit="1" customWidth="1"/>
    <col min="4877" max="4877" width="19.5" style="989" customWidth="1"/>
    <col min="4878" max="4878" width="5.75" style="989" bestFit="1" customWidth="1"/>
    <col min="4879" max="4879" width="18.875" style="989" customWidth="1"/>
    <col min="4880" max="4880" width="20.5" style="989" customWidth="1"/>
    <col min="4881" max="4881" width="22.375" style="989" customWidth="1"/>
    <col min="4882" max="4882" width="14.75" style="989" customWidth="1"/>
    <col min="4883" max="5120" width="12.75" style="989"/>
    <col min="5121" max="5121" width="1.75" style="989" customWidth="1"/>
    <col min="5122" max="5122" width="18.75" style="989" bestFit="1" customWidth="1"/>
    <col min="5123" max="5124" width="15.5" style="989" bestFit="1" customWidth="1"/>
    <col min="5125" max="5125" width="49.875" style="989" customWidth="1"/>
    <col min="5126" max="5126" width="5.75" style="989" bestFit="1" customWidth="1"/>
    <col min="5127" max="5127" width="13.125" style="989" customWidth="1"/>
    <col min="5128" max="5128" width="13.125" style="989" bestFit="1" customWidth="1"/>
    <col min="5129" max="5129" width="15.625" style="989" customWidth="1"/>
    <col min="5130" max="5130" width="34.25" style="989" customWidth="1"/>
    <col min="5131" max="5131" width="24.5" style="989" customWidth="1"/>
    <col min="5132" max="5132" width="19.125" style="989" bestFit="1" customWidth="1"/>
    <col min="5133" max="5133" width="19.5" style="989" customWidth="1"/>
    <col min="5134" max="5134" width="5.75" style="989" bestFit="1" customWidth="1"/>
    <col min="5135" max="5135" width="18.875" style="989" customWidth="1"/>
    <col min="5136" max="5136" width="20.5" style="989" customWidth="1"/>
    <col min="5137" max="5137" width="22.375" style="989" customWidth="1"/>
    <col min="5138" max="5138" width="14.75" style="989" customWidth="1"/>
    <col min="5139" max="5376" width="12.75" style="989"/>
    <col min="5377" max="5377" width="1.75" style="989" customWidth="1"/>
    <col min="5378" max="5378" width="18.75" style="989" bestFit="1" customWidth="1"/>
    <col min="5379" max="5380" width="15.5" style="989" bestFit="1" customWidth="1"/>
    <col min="5381" max="5381" width="49.875" style="989" customWidth="1"/>
    <col min="5382" max="5382" width="5.75" style="989" bestFit="1" customWidth="1"/>
    <col min="5383" max="5383" width="13.125" style="989" customWidth="1"/>
    <col min="5384" max="5384" width="13.125" style="989" bestFit="1" customWidth="1"/>
    <col min="5385" max="5385" width="15.625" style="989" customWidth="1"/>
    <col min="5386" max="5386" width="34.25" style="989" customWidth="1"/>
    <col min="5387" max="5387" width="24.5" style="989" customWidth="1"/>
    <col min="5388" max="5388" width="19.125" style="989" bestFit="1" customWidth="1"/>
    <col min="5389" max="5389" width="19.5" style="989" customWidth="1"/>
    <col min="5390" max="5390" width="5.75" style="989" bestFit="1" customWidth="1"/>
    <col min="5391" max="5391" width="18.875" style="989" customWidth="1"/>
    <col min="5392" max="5392" width="20.5" style="989" customWidth="1"/>
    <col min="5393" max="5393" width="22.375" style="989" customWidth="1"/>
    <col min="5394" max="5394" width="14.75" style="989" customWidth="1"/>
    <col min="5395" max="5632" width="12.75" style="989"/>
    <col min="5633" max="5633" width="1.75" style="989" customWidth="1"/>
    <col min="5634" max="5634" width="18.75" style="989" bestFit="1" customWidth="1"/>
    <col min="5635" max="5636" width="15.5" style="989" bestFit="1" customWidth="1"/>
    <col min="5637" max="5637" width="49.875" style="989" customWidth="1"/>
    <col min="5638" max="5638" width="5.75" style="989" bestFit="1" customWidth="1"/>
    <col min="5639" max="5639" width="13.125" style="989" customWidth="1"/>
    <col min="5640" max="5640" width="13.125" style="989" bestFit="1" customWidth="1"/>
    <col min="5641" max="5641" width="15.625" style="989" customWidth="1"/>
    <col min="5642" max="5642" width="34.25" style="989" customWidth="1"/>
    <col min="5643" max="5643" width="24.5" style="989" customWidth="1"/>
    <col min="5644" max="5644" width="19.125" style="989" bestFit="1" customWidth="1"/>
    <col min="5645" max="5645" width="19.5" style="989" customWidth="1"/>
    <col min="5646" max="5646" width="5.75" style="989" bestFit="1" customWidth="1"/>
    <col min="5647" max="5647" width="18.875" style="989" customWidth="1"/>
    <col min="5648" max="5648" width="20.5" style="989" customWidth="1"/>
    <col min="5649" max="5649" width="22.375" style="989" customWidth="1"/>
    <col min="5650" max="5650" width="14.75" style="989" customWidth="1"/>
    <col min="5651" max="5888" width="12.75" style="989"/>
    <col min="5889" max="5889" width="1.75" style="989" customWidth="1"/>
    <col min="5890" max="5890" width="18.75" style="989" bestFit="1" customWidth="1"/>
    <col min="5891" max="5892" width="15.5" style="989" bestFit="1" customWidth="1"/>
    <col min="5893" max="5893" width="49.875" style="989" customWidth="1"/>
    <col min="5894" max="5894" width="5.75" style="989" bestFit="1" customWidth="1"/>
    <col min="5895" max="5895" width="13.125" style="989" customWidth="1"/>
    <col min="5896" max="5896" width="13.125" style="989" bestFit="1" customWidth="1"/>
    <col min="5897" max="5897" width="15.625" style="989" customWidth="1"/>
    <col min="5898" max="5898" width="34.25" style="989" customWidth="1"/>
    <col min="5899" max="5899" width="24.5" style="989" customWidth="1"/>
    <col min="5900" max="5900" width="19.125" style="989" bestFit="1" customWidth="1"/>
    <col min="5901" max="5901" width="19.5" style="989" customWidth="1"/>
    <col min="5902" max="5902" width="5.75" style="989" bestFit="1" customWidth="1"/>
    <col min="5903" max="5903" width="18.875" style="989" customWidth="1"/>
    <col min="5904" max="5904" width="20.5" style="989" customWidth="1"/>
    <col min="5905" max="5905" width="22.375" style="989" customWidth="1"/>
    <col min="5906" max="5906" width="14.75" style="989" customWidth="1"/>
    <col min="5907" max="6144" width="12.75" style="989"/>
    <col min="6145" max="6145" width="1.75" style="989" customWidth="1"/>
    <col min="6146" max="6146" width="18.75" style="989" bestFit="1" customWidth="1"/>
    <col min="6147" max="6148" width="15.5" style="989" bestFit="1" customWidth="1"/>
    <col min="6149" max="6149" width="49.875" style="989" customWidth="1"/>
    <col min="6150" max="6150" width="5.75" style="989" bestFit="1" customWidth="1"/>
    <col min="6151" max="6151" width="13.125" style="989" customWidth="1"/>
    <col min="6152" max="6152" width="13.125" style="989" bestFit="1" customWidth="1"/>
    <col min="6153" max="6153" width="15.625" style="989" customWidth="1"/>
    <col min="6154" max="6154" width="34.25" style="989" customWidth="1"/>
    <col min="6155" max="6155" width="24.5" style="989" customWidth="1"/>
    <col min="6156" max="6156" width="19.125" style="989" bestFit="1" customWidth="1"/>
    <col min="6157" max="6157" width="19.5" style="989" customWidth="1"/>
    <col min="6158" max="6158" width="5.75" style="989" bestFit="1" customWidth="1"/>
    <col min="6159" max="6159" width="18.875" style="989" customWidth="1"/>
    <col min="6160" max="6160" width="20.5" style="989" customWidth="1"/>
    <col min="6161" max="6161" width="22.375" style="989" customWidth="1"/>
    <col min="6162" max="6162" width="14.75" style="989" customWidth="1"/>
    <col min="6163" max="6400" width="12.75" style="989"/>
    <col min="6401" max="6401" width="1.75" style="989" customWidth="1"/>
    <col min="6402" max="6402" width="18.75" style="989" bestFit="1" customWidth="1"/>
    <col min="6403" max="6404" width="15.5" style="989" bestFit="1" customWidth="1"/>
    <col min="6405" max="6405" width="49.875" style="989" customWidth="1"/>
    <col min="6406" max="6406" width="5.75" style="989" bestFit="1" customWidth="1"/>
    <col min="6407" max="6407" width="13.125" style="989" customWidth="1"/>
    <col min="6408" max="6408" width="13.125" style="989" bestFit="1" customWidth="1"/>
    <col min="6409" max="6409" width="15.625" style="989" customWidth="1"/>
    <col min="6410" max="6410" width="34.25" style="989" customWidth="1"/>
    <col min="6411" max="6411" width="24.5" style="989" customWidth="1"/>
    <col min="6412" max="6412" width="19.125" style="989" bestFit="1" customWidth="1"/>
    <col min="6413" max="6413" width="19.5" style="989" customWidth="1"/>
    <col min="6414" max="6414" width="5.75" style="989" bestFit="1" customWidth="1"/>
    <col min="6415" max="6415" width="18.875" style="989" customWidth="1"/>
    <col min="6416" max="6416" width="20.5" style="989" customWidth="1"/>
    <col min="6417" max="6417" width="22.375" style="989" customWidth="1"/>
    <col min="6418" max="6418" width="14.75" style="989" customWidth="1"/>
    <col min="6419" max="6656" width="12.75" style="989"/>
    <col min="6657" max="6657" width="1.75" style="989" customWidth="1"/>
    <col min="6658" max="6658" width="18.75" style="989" bestFit="1" customWidth="1"/>
    <col min="6659" max="6660" width="15.5" style="989" bestFit="1" customWidth="1"/>
    <col min="6661" max="6661" width="49.875" style="989" customWidth="1"/>
    <col min="6662" max="6662" width="5.75" style="989" bestFit="1" customWidth="1"/>
    <col min="6663" max="6663" width="13.125" style="989" customWidth="1"/>
    <col min="6664" max="6664" width="13.125" style="989" bestFit="1" customWidth="1"/>
    <col min="6665" max="6665" width="15.625" style="989" customWidth="1"/>
    <col min="6666" max="6666" width="34.25" style="989" customWidth="1"/>
    <col min="6667" max="6667" width="24.5" style="989" customWidth="1"/>
    <col min="6668" max="6668" width="19.125" style="989" bestFit="1" customWidth="1"/>
    <col min="6669" max="6669" width="19.5" style="989" customWidth="1"/>
    <col min="6670" max="6670" width="5.75" style="989" bestFit="1" customWidth="1"/>
    <col min="6671" max="6671" width="18.875" style="989" customWidth="1"/>
    <col min="6672" max="6672" width="20.5" style="989" customWidth="1"/>
    <col min="6673" max="6673" width="22.375" style="989" customWidth="1"/>
    <col min="6674" max="6674" width="14.75" style="989" customWidth="1"/>
    <col min="6675" max="6912" width="12.75" style="989"/>
    <col min="6913" max="6913" width="1.75" style="989" customWidth="1"/>
    <col min="6914" max="6914" width="18.75" style="989" bestFit="1" customWidth="1"/>
    <col min="6915" max="6916" width="15.5" style="989" bestFit="1" customWidth="1"/>
    <col min="6917" max="6917" width="49.875" style="989" customWidth="1"/>
    <col min="6918" max="6918" width="5.75" style="989" bestFit="1" customWidth="1"/>
    <col min="6919" max="6919" width="13.125" style="989" customWidth="1"/>
    <col min="6920" max="6920" width="13.125" style="989" bestFit="1" customWidth="1"/>
    <col min="6921" max="6921" width="15.625" style="989" customWidth="1"/>
    <col min="6922" max="6922" width="34.25" style="989" customWidth="1"/>
    <col min="6923" max="6923" width="24.5" style="989" customWidth="1"/>
    <col min="6924" max="6924" width="19.125" style="989" bestFit="1" customWidth="1"/>
    <col min="6925" max="6925" width="19.5" style="989" customWidth="1"/>
    <col min="6926" max="6926" width="5.75" style="989" bestFit="1" customWidth="1"/>
    <col min="6927" max="6927" width="18.875" style="989" customWidth="1"/>
    <col min="6928" max="6928" width="20.5" style="989" customWidth="1"/>
    <col min="6929" max="6929" width="22.375" style="989" customWidth="1"/>
    <col min="6930" max="6930" width="14.75" style="989" customWidth="1"/>
    <col min="6931" max="7168" width="12.75" style="989"/>
    <col min="7169" max="7169" width="1.75" style="989" customWidth="1"/>
    <col min="7170" max="7170" width="18.75" style="989" bestFit="1" customWidth="1"/>
    <col min="7171" max="7172" width="15.5" style="989" bestFit="1" customWidth="1"/>
    <col min="7173" max="7173" width="49.875" style="989" customWidth="1"/>
    <col min="7174" max="7174" width="5.75" style="989" bestFit="1" customWidth="1"/>
    <col min="7175" max="7175" width="13.125" style="989" customWidth="1"/>
    <col min="7176" max="7176" width="13.125" style="989" bestFit="1" customWidth="1"/>
    <col min="7177" max="7177" width="15.625" style="989" customWidth="1"/>
    <col min="7178" max="7178" width="34.25" style="989" customWidth="1"/>
    <col min="7179" max="7179" width="24.5" style="989" customWidth="1"/>
    <col min="7180" max="7180" width="19.125" style="989" bestFit="1" customWidth="1"/>
    <col min="7181" max="7181" width="19.5" style="989" customWidth="1"/>
    <col min="7182" max="7182" width="5.75" style="989" bestFit="1" customWidth="1"/>
    <col min="7183" max="7183" width="18.875" style="989" customWidth="1"/>
    <col min="7184" max="7184" width="20.5" style="989" customWidth="1"/>
    <col min="7185" max="7185" width="22.375" style="989" customWidth="1"/>
    <col min="7186" max="7186" width="14.75" style="989" customWidth="1"/>
    <col min="7187" max="7424" width="12.75" style="989"/>
    <col min="7425" max="7425" width="1.75" style="989" customWidth="1"/>
    <col min="7426" max="7426" width="18.75" style="989" bestFit="1" customWidth="1"/>
    <col min="7427" max="7428" width="15.5" style="989" bestFit="1" customWidth="1"/>
    <col min="7429" max="7429" width="49.875" style="989" customWidth="1"/>
    <col min="7430" max="7430" width="5.75" style="989" bestFit="1" customWidth="1"/>
    <col min="7431" max="7431" width="13.125" style="989" customWidth="1"/>
    <col min="7432" max="7432" width="13.125" style="989" bestFit="1" customWidth="1"/>
    <col min="7433" max="7433" width="15.625" style="989" customWidth="1"/>
    <col min="7434" max="7434" width="34.25" style="989" customWidth="1"/>
    <col min="7435" max="7435" width="24.5" style="989" customWidth="1"/>
    <col min="7436" max="7436" width="19.125" style="989" bestFit="1" customWidth="1"/>
    <col min="7437" max="7437" width="19.5" style="989" customWidth="1"/>
    <col min="7438" max="7438" width="5.75" style="989" bestFit="1" customWidth="1"/>
    <col min="7439" max="7439" width="18.875" style="989" customWidth="1"/>
    <col min="7440" max="7440" width="20.5" style="989" customWidth="1"/>
    <col min="7441" max="7441" width="22.375" style="989" customWidth="1"/>
    <col min="7442" max="7442" width="14.75" style="989" customWidth="1"/>
    <col min="7443" max="7680" width="12.75" style="989"/>
    <col min="7681" max="7681" width="1.75" style="989" customWidth="1"/>
    <col min="7682" max="7682" width="18.75" style="989" bestFit="1" customWidth="1"/>
    <col min="7683" max="7684" width="15.5" style="989" bestFit="1" customWidth="1"/>
    <col min="7685" max="7685" width="49.875" style="989" customWidth="1"/>
    <col min="7686" max="7686" width="5.75" style="989" bestFit="1" customWidth="1"/>
    <col min="7687" max="7687" width="13.125" style="989" customWidth="1"/>
    <col min="7688" max="7688" width="13.125" style="989" bestFit="1" customWidth="1"/>
    <col min="7689" max="7689" width="15.625" style="989" customWidth="1"/>
    <col min="7690" max="7690" width="34.25" style="989" customWidth="1"/>
    <col min="7691" max="7691" width="24.5" style="989" customWidth="1"/>
    <col min="7692" max="7692" width="19.125" style="989" bestFit="1" customWidth="1"/>
    <col min="7693" max="7693" width="19.5" style="989" customWidth="1"/>
    <col min="7694" max="7694" width="5.75" style="989" bestFit="1" customWidth="1"/>
    <col min="7695" max="7695" width="18.875" style="989" customWidth="1"/>
    <col min="7696" max="7696" width="20.5" style="989" customWidth="1"/>
    <col min="7697" max="7697" width="22.375" style="989" customWidth="1"/>
    <col min="7698" max="7698" width="14.75" style="989" customWidth="1"/>
    <col min="7699" max="7936" width="12.75" style="989"/>
    <col min="7937" max="7937" width="1.75" style="989" customWidth="1"/>
    <col min="7938" max="7938" width="18.75" style="989" bestFit="1" customWidth="1"/>
    <col min="7939" max="7940" width="15.5" style="989" bestFit="1" customWidth="1"/>
    <col min="7941" max="7941" width="49.875" style="989" customWidth="1"/>
    <col min="7942" max="7942" width="5.75" style="989" bestFit="1" customWidth="1"/>
    <col min="7943" max="7943" width="13.125" style="989" customWidth="1"/>
    <col min="7944" max="7944" width="13.125" style="989" bestFit="1" customWidth="1"/>
    <col min="7945" max="7945" width="15.625" style="989" customWidth="1"/>
    <col min="7946" max="7946" width="34.25" style="989" customWidth="1"/>
    <col min="7947" max="7947" width="24.5" style="989" customWidth="1"/>
    <col min="7948" max="7948" width="19.125" style="989" bestFit="1" customWidth="1"/>
    <col min="7949" max="7949" width="19.5" style="989" customWidth="1"/>
    <col min="7950" max="7950" width="5.75" style="989" bestFit="1" customWidth="1"/>
    <col min="7951" max="7951" width="18.875" style="989" customWidth="1"/>
    <col min="7952" max="7952" width="20.5" style="989" customWidth="1"/>
    <col min="7953" max="7953" width="22.375" style="989" customWidth="1"/>
    <col min="7954" max="7954" width="14.75" style="989" customWidth="1"/>
    <col min="7955" max="8192" width="12.75" style="989"/>
    <col min="8193" max="8193" width="1.75" style="989" customWidth="1"/>
    <col min="8194" max="8194" width="18.75" style="989" bestFit="1" customWidth="1"/>
    <col min="8195" max="8196" width="15.5" style="989" bestFit="1" customWidth="1"/>
    <col min="8197" max="8197" width="49.875" style="989" customWidth="1"/>
    <col min="8198" max="8198" width="5.75" style="989" bestFit="1" customWidth="1"/>
    <col min="8199" max="8199" width="13.125" style="989" customWidth="1"/>
    <col min="8200" max="8200" width="13.125" style="989" bestFit="1" customWidth="1"/>
    <col min="8201" max="8201" width="15.625" style="989" customWidth="1"/>
    <col min="8202" max="8202" width="34.25" style="989" customWidth="1"/>
    <col min="8203" max="8203" width="24.5" style="989" customWidth="1"/>
    <col min="8204" max="8204" width="19.125" style="989" bestFit="1" customWidth="1"/>
    <col min="8205" max="8205" width="19.5" style="989" customWidth="1"/>
    <col min="8206" max="8206" width="5.75" style="989" bestFit="1" customWidth="1"/>
    <col min="8207" max="8207" width="18.875" style="989" customWidth="1"/>
    <col min="8208" max="8208" width="20.5" style="989" customWidth="1"/>
    <col min="8209" max="8209" width="22.375" style="989" customWidth="1"/>
    <col min="8210" max="8210" width="14.75" style="989" customWidth="1"/>
    <col min="8211" max="8448" width="12.75" style="989"/>
    <col min="8449" max="8449" width="1.75" style="989" customWidth="1"/>
    <col min="8450" max="8450" width="18.75" style="989" bestFit="1" customWidth="1"/>
    <col min="8451" max="8452" width="15.5" style="989" bestFit="1" customWidth="1"/>
    <col min="8453" max="8453" width="49.875" style="989" customWidth="1"/>
    <col min="8454" max="8454" width="5.75" style="989" bestFit="1" customWidth="1"/>
    <col min="8455" max="8455" width="13.125" style="989" customWidth="1"/>
    <col min="8456" max="8456" width="13.125" style="989" bestFit="1" customWidth="1"/>
    <col min="8457" max="8457" width="15.625" style="989" customWidth="1"/>
    <col min="8458" max="8458" width="34.25" style="989" customWidth="1"/>
    <col min="8459" max="8459" width="24.5" style="989" customWidth="1"/>
    <col min="8460" max="8460" width="19.125" style="989" bestFit="1" customWidth="1"/>
    <col min="8461" max="8461" width="19.5" style="989" customWidth="1"/>
    <col min="8462" max="8462" width="5.75" style="989" bestFit="1" customWidth="1"/>
    <col min="8463" max="8463" width="18.875" style="989" customWidth="1"/>
    <col min="8464" max="8464" width="20.5" style="989" customWidth="1"/>
    <col min="8465" max="8465" width="22.375" style="989" customWidth="1"/>
    <col min="8466" max="8466" width="14.75" style="989" customWidth="1"/>
    <col min="8467" max="8704" width="12.75" style="989"/>
    <col min="8705" max="8705" width="1.75" style="989" customWidth="1"/>
    <col min="8706" max="8706" width="18.75" style="989" bestFit="1" customWidth="1"/>
    <col min="8707" max="8708" width="15.5" style="989" bestFit="1" customWidth="1"/>
    <col min="8709" max="8709" width="49.875" style="989" customWidth="1"/>
    <col min="8710" max="8710" width="5.75" style="989" bestFit="1" customWidth="1"/>
    <col min="8711" max="8711" width="13.125" style="989" customWidth="1"/>
    <col min="8712" max="8712" width="13.125" style="989" bestFit="1" customWidth="1"/>
    <col min="8713" max="8713" width="15.625" style="989" customWidth="1"/>
    <col min="8714" max="8714" width="34.25" style="989" customWidth="1"/>
    <col min="8715" max="8715" width="24.5" style="989" customWidth="1"/>
    <col min="8716" max="8716" width="19.125" style="989" bestFit="1" customWidth="1"/>
    <col min="8717" max="8717" width="19.5" style="989" customWidth="1"/>
    <col min="8718" max="8718" width="5.75" style="989" bestFit="1" customWidth="1"/>
    <col min="8719" max="8719" width="18.875" style="989" customWidth="1"/>
    <col min="8720" max="8720" width="20.5" style="989" customWidth="1"/>
    <col min="8721" max="8721" width="22.375" style="989" customWidth="1"/>
    <col min="8722" max="8722" width="14.75" style="989" customWidth="1"/>
    <col min="8723" max="8960" width="12.75" style="989"/>
    <col min="8961" max="8961" width="1.75" style="989" customWidth="1"/>
    <col min="8962" max="8962" width="18.75" style="989" bestFit="1" customWidth="1"/>
    <col min="8963" max="8964" width="15.5" style="989" bestFit="1" customWidth="1"/>
    <col min="8965" max="8965" width="49.875" style="989" customWidth="1"/>
    <col min="8966" max="8966" width="5.75" style="989" bestFit="1" customWidth="1"/>
    <col min="8967" max="8967" width="13.125" style="989" customWidth="1"/>
    <col min="8968" max="8968" width="13.125" style="989" bestFit="1" customWidth="1"/>
    <col min="8969" max="8969" width="15.625" style="989" customWidth="1"/>
    <col min="8970" max="8970" width="34.25" style="989" customWidth="1"/>
    <col min="8971" max="8971" width="24.5" style="989" customWidth="1"/>
    <col min="8972" max="8972" width="19.125" style="989" bestFit="1" customWidth="1"/>
    <col min="8973" max="8973" width="19.5" style="989" customWidth="1"/>
    <col min="8974" max="8974" width="5.75" style="989" bestFit="1" customWidth="1"/>
    <col min="8975" max="8975" width="18.875" style="989" customWidth="1"/>
    <col min="8976" max="8976" width="20.5" style="989" customWidth="1"/>
    <col min="8977" max="8977" width="22.375" style="989" customWidth="1"/>
    <col min="8978" max="8978" width="14.75" style="989" customWidth="1"/>
    <col min="8979" max="9216" width="12.75" style="989"/>
    <col min="9217" max="9217" width="1.75" style="989" customWidth="1"/>
    <col min="9218" max="9218" width="18.75" style="989" bestFit="1" customWidth="1"/>
    <col min="9219" max="9220" width="15.5" style="989" bestFit="1" customWidth="1"/>
    <col min="9221" max="9221" width="49.875" style="989" customWidth="1"/>
    <col min="9222" max="9222" width="5.75" style="989" bestFit="1" customWidth="1"/>
    <col min="9223" max="9223" width="13.125" style="989" customWidth="1"/>
    <col min="9224" max="9224" width="13.125" style="989" bestFit="1" customWidth="1"/>
    <col min="9225" max="9225" width="15.625" style="989" customWidth="1"/>
    <col min="9226" max="9226" width="34.25" style="989" customWidth="1"/>
    <col min="9227" max="9227" width="24.5" style="989" customWidth="1"/>
    <col min="9228" max="9228" width="19.125" style="989" bestFit="1" customWidth="1"/>
    <col min="9229" max="9229" width="19.5" style="989" customWidth="1"/>
    <col min="9230" max="9230" width="5.75" style="989" bestFit="1" customWidth="1"/>
    <col min="9231" max="9231" width="18.875" style="989" customWidth="1"/>
    <col min="9232" max="9232" width="20.5" style="989" customWidth="1"/>
    <col min="9233" max="9233" width="22.375" style="989" customWidth="1"/>
    <col min="9234" max="9234" width="14.75" style="989" customWidth="1"/>
    <col min="9235" max="9472" width="12.75" style="989"/>
    <col min="9473" max="9473" width="1.75" style="989" customWidth="1"/>
    <col min="9474" max="9474" width="18.75" style="989" bestFit="1" customWidth="1"/>
    <col min="9475" max="9476" width="15.5" style="989" bestFit="1" customWidth="1"/>
    <col min="9477" max="9477" width="49.875" style="989" customWidth="1"/>
    <col min="9478" max="9478" width="5.75" style="989" bestFit="1" customWidth="1"/>
    <col min="9479" max="9479" width="13.125" style="989" customWidth="1"/>
    <col min="9480" max="9480" width="13.125" style="989" bestFit="1" customWidth="1"/>
    <col min="9481" max="9481" width="15.625" style="989" customWidth="1"/>
    <col min="9482" max="9482" width="34.25" style="989" customWidth="1"/>
    <col min="9483" max="9483" width="24.5" style="989" customWidth="1"/>
    <col min="9484" max="9484" width="19.125" style="989" bestFit="1" customWidth="1"/>
    <col min="9485" max="9485" width="19.5" style="989" customWidth="1"/>
    <col min="9486" max="9486" width="5.75" style="989" bestFit="1" customWidth="1"/>
    <col min="9487" max="9487" width="18.875" style="989" customWidth="1"/>
    <col min="9488" max="9488" width="20.5" style="989" customWidth="1"/>
    <col min="9489" max="9489" width="22.375" style="989" customWidth="1"/>
    <col min="9490" max="9490" width="14.75" style="989" customWidth="1"/>
    <col min="9491" max="9728" width="12.75" style="989"/>
    <col min="9729" max="9729" width="1.75" style="989" customWidth="1"/>
    <col min="9730" max="9730" width="18.75" style="989" bestFit="1" customWidth="1"/>
    <col min="9731" max="9732" width="15.5" style="989" bestFit="1" customWidth="1"/>
    <col min="9733" max="9733" width="49.875" style="989" customWidth="1"/>
    <col min="9734" max="9734" width="5.75" style="989" bestFit="1" customWidth="1"/>
    <col min="9735" max="9735" width="13.125" style="989" customWidth="1"/>
    <col min="9736" max="9736" width="13.125" style="989" bestFit="1" customWidth="1"/>
    <col min="9737" max="9737" width="15.625" style="989" customWidth="1"/>
    <col min="9738" max="9738" width="34.25" style="989" customWidth="1"/>
    <col min="9739" max="9739" width="24.5" style="989" customWidth="1"/>
    <col min="9740" max="9740" width="19.125" style="989" bestFit="1" customWidth="1"/>
    <col min="9741" max="9741" width="19.5" style="989" customWidth="1"/>
    <col min="9742" max="9742" width="5.75" style="989" bestFit="1" customWidth="1"/>
    <col min="9743" max="9743" width="18.875" style="989" customWidth="1"/>
    <col min="9744" max="9744" width="20.5" style="989" customWidth="1"/>
    <col min="9745" max="9745" width="22.375" style="989" customWidth="1"/>
    <col min="9746" max="9746" width="14.75" style="989" customWidth="1"/>
    <col min="9747" max="9984" width="12.75" style="989"/>
    <col min="9985" max="9985" width="1.75" style="989" customWidth="1"/>
    <col min="9986" max="9986" width="18.75" style="989" bestFit="1" customWidth="1"/>
    <col min="9987" max="9988" width="15.5" style="989" bestFit="1" customWidth="1"/>
    <col min="9989" max="9989" width="49.875" style="989" customWidth="1"/>
    <col min="9990" max="9990" width="5.75" style="989" bestFit="1" customWidth="1"/>
    <col min="9991" max="9991" width="13.125" style="989" customWidth="1"/>
    <col min="9992" max="9992" width="13.125" style="989" bestFit="1" customWidth="1"/>
    <col min="9993" max="9993" width="15.625" style="989" customWidth="1"/>
    <col min="9994" max="9994" width="34.25" style="989" customWidth="1"/>
    <col min="9995" max="9995" width="24.5" style="989" customWidth="1"/>
    <col min="9996" max="9996" width="19.125" style="989" bestFit="1" customWidth="1"/>
    <col min="9997" max="9997" width="19.5" style="989" customWidth="1"/>
    <col min="9998" max="9998" width="5.75" style="989" bestFit="1" customWidth="1"/>
    <col min="9999" max="9999" width="18.875" style="989" customWidth="1"/>
    <col min="10000" max="10000" width="20.5" style="989" customWidth="1"/>
    <col min="10001" max="10001" width="22.375" style="989" customWidth="1"/>
    <col min="10002" max="10002" width="14.75" style="989" customWidth="1"/>
    <col min="10003" max="10240" width="12.75" style="989"/>
    <col min="10241" max="10241" width="1.75" style="989" customWidth="1"/>
    <col min="10242" max="10242" width="18.75" style="989" bestFit="1" customWidth="1"/>
    <col min="10243" max="10244" width="15.5" style="989" bestFit="1" customWidth="1"/>
    <col min="10245" max="10245" width="49.875" style="989" customWidth="1"/>
    <col min="10246" max="10246" width="5.75" style="989" bestFit="1" customWidth="1"/>
    <col min="10247" max="10247" width="13.125" style="989" customWidth="1"/>
    <col min="10248" max="10248" width="13.125" style="989" bestFit="1" customWidth="1"/>
    <col min="10249" max="10249" width="15.625" style="989" customWidth="1"/>
    <col min="10250" max="10250" width="34.25" style="989" customWidth="1"/>
    <col min="10251" max="10251" width="24.5" style="989" customWidth="1"/>
    <col min="10252" max="10252" width="19.125" style="989" bestFit="1" customWidth="1"/>
    <col min="10253" max="10253" width="19.5" style="989" customWidth="1"/>
    <col min="10254" max="10254" width="5.75" style="989" bestFit="1" customWidth="1"/>
    <col min="10255" max="10255" width="18.875" style="989" customWidth="1"/>
    <col min="10256" max="10256" width="20.5" style="989" customWidth="1"/>
    <col min="10257" max="10257" width="22.375" style="989" customWidth="1"/>
    <col min="10258" max="10258" width="14.75" style="989" customWidth="1"/>
    <col min="10259" max="10496" width="12.75" style="989"/>
    <col min="10497" max="10497" width="1.75" style="989" customWidth="1"/>
    <col min="10498" max="10498" width="18.75" style="989" bestFit="1" customWidth="1"/>
    <col min="10499" max="10500" width="15.5" style="989" bestFit="1" customWidth="1"/>
    <col min="10501" max="10501" width="49.875" style="989" customWidth="1"/>
    <col min="10502" max="10502" width="5.75" style="989" bestFit="1" customWidth="1"/>
    <col min="10503" max="10503" width="13.125" style="989" customWidth="1"/>
    <col min="10504" max="10504" width="13.125" style="989" bestFit="1" customWidth="1"/>
    <col min="10505" max="10505" width="15.625" style="989" customWidth="1"/>
    <col min="10506" max="10506" width="34.25" style="989" customWidth="1"/>
    <col min="10507" max="10507" width="24.5" style="989" customWidth="1"/>
    <col min="10508" max="10508" width="19.125" style="989" bestFit="1" customWidth="1"/>
    <col min="10509" max="10509" width="19.5" style="989" customWidth="1"/>
    <col min="10510" max="10510" width="5.75" style="989" bestFit="1" customWidth="1"/>
    <col min="10511" max="10511" width="18.875" style="989" customWidth="1"/>
    <col min="10512" max="10512" width="20.5" style="989" customWidth="1"/>
    <col min="10513" max="10513" width="22.375" style="989" customWidth="1"/>
    <col min="10514" max="10514" width="14.75" style="989" customWidth="1"/>
    <col min="10515" max="10752" width="12.75" style="989"/>
    <col min="10753" max="10753" width="1.75" style="989" customWidth="1"/>
    <col min="10754" max="10754" width="18.75" style="989" bestFit="1" customWidth="1"/>
    <col min="10755" max="10756" width="15.5" style="989" bestFit="1" customWidth="1"/>
    <col min="10757" max="10757" width="49.875" style="989" customWidth="1"/>
    <col min="10758" max="10758" width="5.75" style="989" bestFit="1" customWidth="1"/>
    <col min="10759" max="10759" width="13.125" style="989" customWidth="1"/>
    <col min="10760" max="10760" width="13.125" style="989" bestFit="1" customWidth="1"/>
    <col min="10761" max="10761" width="15.625" style="989" customWidth="1"/>
    <col min="10762" max="10762" width="34.25" style="989" customWidth="1"/>
    <col min="10763" max="10763" width="24.5" style="989" customWidth="1"/>
    <col min="10764" max="10764" width="19.125" style="989" bestFit="1" customWidth="1"/>
    <col min="10765" max="10765" width="19.5" style="989" customWidth="1"/>
    <col min="10766" max="10766" width="5.75" style="989" bestFit="1" customWidth="1"/>
    <col min="10767" max="10767" width="18.875" style="989" customWidth="1"/>
    <col min="10768" max="10768" width="20.5" style="989" customWidth="1"/>
    <col min="10769" max="10769" width="22.375" style="989" customWidth="1"/>
    <col min="10770" max="10770" width="14.75" style="989" customWidth="1"/>
    <col min="10771" max="11008" width="12.75" style="989"/>
    <col min="11009" max="11009" width="1.75" style="989" customWidth="1"/>
    <col min="11010" max="11010" width="18.75" style="989" bestFit="1" customWidth="1"/>
    <col min="11011" max="11012" width="15.5" style="989" bestFit="1" customWidth="1"/>
    <col min="11013" max="11013" width="49.875" style="989" customWidth="1"/>
    <col min="11014" max="11014" width="5.75" style="989" bestFit="1" customWidth="1"/>
    <col min="11015" max="11015" width="13.125" style="989" customWidth="1"/>
    <col min="11016" max="11016" width="13.125" style="989" bestFit="1" customWidth="1"/>
    <col min="11017" max="11017" width="15.625" style="989" customWidth="1"/>
    <col min="11018" max="11018" width="34.25" style="989" customWidth="1"/>
    <col min="11019" max="11019" width="24.5" style="989" customWidth="1"/>
    <col min="11020" max="11020" width="19.125" style="989" bestFit="1" customWidth="1"/>
    <col min="11021" max="11021" width="19.5" style="989" customWidth="1"/>
    <col min="11022" max="11022" width="5.75" style="989" bestFit="1" customWidth="1"/>
    <col min="11023" max="11023" width="18.875" style="989" customWidth="1"/>
    <col min="11024" max="11024" width="20.5" style="989" customWidth="1"/>
    <col min="11025" max="11025" width="22.375" style="989" customWidth="1"/>
    <col min="11026" max="11026" width="14.75" style="989" customWidth="1"/>
    <col min="11027" max="11264" width="12.75" style="989"/>
    <col min="11265" max="11265" width="1.75" style="989" customWidth="1"/>
    <col min="11266" max="11266" width="18.75" style="989" bestFit="1" customWidth="1"/>
    <col min="11267" max="11268" width="15.5" style="989" bestFit="1" customWidth="1"/>
    <col min="11269" max="11269" width="49.875" style="989" customWidth="1"/>
    <col min="11270" max="11270" width="5.75" style="989" bestFit="1" customWidth="1"/>
    <col min="11271" max="11271" width="13.125" style="989" customWidth="1"/>
    <col min="11272" max="11272" width="13.125" style="989" bestFit="1" customWidth="1"/>
    <col min="11273" max="11273" width="15.625" style="989" customWidth="1"/>
    <col min="11274" max="11274" width="34.25" style="989" customWidth="1"/>
    <col min="11275" max="11275" width="24.5" style="989" customWidth="1"/>
    <col min="11276" max="11276" width="19.125" style="989" bestFit="1" customWidth="1"/>
    <col min="11277" max="11277" width="19.5" style="989" customWidth="1"/>
    <col min="11278" max="11278" width="5.75" style="989" bestFit="1" customWidth="1"/>
    <col min="11279" max="11279" width="18.875" style="989" customWidth="1"/>
    <col min="11280" max="11280" width="20.5" style="989" customWidth="1"/>
    <col min="11281" max="11281" width="22.375" style="989" customWidth="1"/>
    <col min="11282" max="11282" width="14.75" style="989" customWidth="1"/>
    <col min="11283" max="11520" width="12.75" style="989"/>
    <col min="11521" max="11521" width="1.75" style="989" customWidth="1"/>
    <col min="11522" max="11522" width="18.75" style="989" bestFit="1" customWidth="1"/>
    <col min="11523" max="11524" width="15.5" style="989" bestFit="1" customWidth="1"/>
    <col min="11525" max="11525" width="49.875" style="989" customWidth="1"/>
    <col min="11526" max="11526" width="5.75" style="989" bestFit="1" customWidth="1"/>
    <col min="11527" max="11527" width="13.125" style="989" customWidth="1"/>
    <col min="11528" max="11528" width="13.125" style="989" bestFit="1" customWidth="1"/>
    <col min="11529" max="11529" width="15.625" style="989" customWidth="1"/>
    <col min="11530" max="11530" width="34.25" style="989" customWidth="1"/>
    <col min="11531" max="11531" width="24.5" style="989" customWidth="1"/>
    <col min="11532" max="11532" width="19.125" style="989" bestFit="1" customWidth="1"/>
    <col min="11533" max="11533" width="19.5" style="989" customWidth="1"/>
    <col min="11534" max="11534" width="5.75" style="989" bestFit="1" customWidth="1"/>
    <col min="11535" max="11535" width="18.875" style="989" customWidth="1"/>
    <col min="11536" max="11536" width="20.5" style="989" customWidth="1"/>
    <col min="11537" max="11537" width="22.375" style="989" customWidth="1"/>
    <col min="11538" max="11538" width="14.75" style="989" customWidth="1"/>
    <col min="11539" max="11776" width="12.75" style="989"/>
    <col min="11777" max="11777" width="1.75" style="989" customWidth="1"/>
    <col min="11778" max="11778" width="18.75" style="989" bestFit="1" customWidth="1"/>
    <col min="11779" max="11780" width="15.5" style="989" bestFit="1" customWidth="1"/>
    <col min="11781" max="11781" width="49.875" style="989" customWidth="1"/>
    <col min="11782" max="11782" width="5.75" style="989" bestFit="1" customWidth="1"/>
    <col min="11783" max="11783" width="13.125" style="989" customWidth="1"/>
    <col min="11784" max="11784" width="13.125" style="989" bestFit="1" customWidth="1"/>
    <col min="11785" max="11785" width="15.625" style="989" customWidth="1"/>
    <col min="11786" max="11786" width="34.25" style="989" customWidth="1"/>
    <col min="11787" max="11787" width="24.5" style="989" customWidth="1"/>
    <col min="11788" max="11788" width="19.125" style="989" bestFit="1" customWidth="1"/>
    <col min="11789" max="11789" width="19.5" style="989" customWidth="1"/>
    <col min="11790" max="11790" width="5.75" style="989" bestFit="1" customWidth="1"/>
    <col min="11791" max="11791" width="18.875" style="989" customWidth="1"/>
    <col min="11792" max="11792" width="20.5" style="989" customWidth="1"/>
    <col min="11793" max="11793" width="22.375" style="989" customWidth="1"/>
    <col min="11794" max="11794" width="14.75" style="989" customWidth="1"/>
    <col min="11795" max="12032" width="12.75" style="989"/>
    <col min="12033" max="12033" width="1.75" style="989" customWidth="1"/>
    <col min="12034" max="12034" width="18.75" style="989" bestFit="1" customWidth="1"/>
    <col min="12035" max="12036" width="15.5" style="989" bestFit="1" customWidth="1"/>
    <col min="12037" max="12037" width="49.875" style="989" customWidth="1"/>
    <col min="12038" max="12038" width="5.75" style="989" bestFit="1" customWidth="1"/>
    <col min="12039" max="12039" width="13.125" style="989" customWidth="1"/>
    <col min="12040" max="12040" width="13.125" style="989" bestFit="1" customWidth="1"/>
    <col min="12041" max="12041" width="15.625" style="989" customWidth="1"/>
    <col min="12042" max="12042" width="34.25" style="989" customWidth="1"/>
    <col min="12043" max="12043" width="24.5" style="989" customWidth="1"/>
    <col min="12044" max="12044" width="19.125" style="989" bestFit="1" customWidth="1"/>
    <col min="12045" max="12045" width="19.5" style="989" customWidth="1"/>
    <col min="12046" max="12046" width="5.75" style="989" bestFit="1" customWidth="1"/>
    <col min="12047" max="12047" width="18.875" style="989" customWidth="1"/>
    <col min="12048" max="12048" width="20.5" style="989" customWidth="1"/>
    <col min="12049" max="12049" width="22.375" style="989" customWidth="1"/>
    <col min="12050" max="12050" width="14.75" style="989" customWidth="1"/>
    <col min="12051" max="12288" width="12.75" style="989"/>
    <col min="12289" max="12289" width="1.75" style="989" customWidth="1"/>
    <col min="12290" max="12290" width="18.75" style="989" bestFit="1" customWidth="1"/>
    <col min="12291" max="12292" width="15.5" style="989" bestFit="1" customWidth="1"/>
    <col min="12293" max="12293" width="49.875" style="989" customWidth="1"/>
    <col min="12294" max="12294" width="5.75" style="989" bestFit="1" customWidth="1"/>
    <col min="12295" max="12295" width="13.125" style="989" customWidth="1"/>
    <col min="12296" max="12296" width="13.125" style="989" bestFit="1" customWidth="1"/>
    <col min="12297" max="12297" width="15.625" style="989" customWidth="1"/>
    <col min="12298" max="12298" width="34.25" style="989" customWidth="1"/>
    <col min="12299" max="12299" width="24.5" style="989" customWidth="1"/>
    <col min="12300" max="12300" width="19.125" style="989" bestFit="1" customWidth="1"/>
    <col min="12301" max="12301" width="19.5" style="989" customWidth="1"/>
    <col min="12302" max="12302" width="5.75" style="989" bestFit="1" customWidth="1"/>
    <col min="12303" max="12303" width="18.875" style="989" customWidth="1"/>
    <col min="12304" max="12304" width="20.5" style="989" customWidth="1"/>
    <col min="12305" max="12305" width="22.375" style="989" customWidth="1"/>
    <col min="12306" max="12306" width="14.75" style="989" customWidth="1"/>
    <col min="12307" max="12544" width="12.75" style="989"/>
    <col min="12545" max="12545" width="1.75" style="989" customWidth="1"/>
    <col min="12546" max="12546" width="18.75" style="989" bestFit="1" customWidth="1"/>
    <col min="12547" max="12548" width="15.5" style="989" bestFit="1" customWidth="1"/>
    <col min="12549" max="12549" width="49.875" style="989" customWidth="1"/>
    <col min="12550" max="12550" width="5.75" style="989" bestFit="1" customWidth="1"/>
    <col min="12551" max="12551" width="13.125" style="989" customWidth="1"/>
    <col min="12552" max="12552" width="13.125" style="989" bestFit="1" customWidth="1"/>
    <col min="12553" max="12553" width="15.625" style="989" customWidth="1"/>
    <col min="12554" max="12554" width="34.25" style="989" customWidth="1"/>
    <col min="12555" max="12555" width="24.5" style="989" customWidth="1"/>
    <col min="12556" max="12556" width="19.125" style="989" bestFit="1" customWidth="1"/>
    <col min="12557" max="12557" width="19.5" style="989" customWidth="1"/>
    <col min="12558" max="12558" width="5.75" style="989" bestFit="1" customWidth="1"/>
    <col min="12559" max="12559" width="18.875" style="989" customWidth="1"/>
    <col min="12560" max="12560" width="20.5" style="989" customWidth="1"/>
    <col min="12561" max="12561" width="22.375" style="989" customWidth="1"/>
    <col min="12562" max="12562" width="14.75" style="989" customWidth="1"/>
    <col min="12563" max="12800" width="12.75" style="989"/>
    <col min="12801" max="12801" width="1.75" style="989" customWidth="1"/>
    <col min="12802" max="12802" width="18.75" style="989" bestFit="1" customWidth="1"/>
    <col min="12803" max="12804" width="15.5" style="989" bestFit="1" customWidth="1"/>
    <col min="12805" max="12805" width="49.875" style="989" customWidth="1"/>
    <col min="12806" max="12806" width="5.75" style="989" bestFit="1" customWidth="1"/>
    <col min="12807" max="12807" width="13.125" style="989" customWidth="1"/>
    <col min="12808" max="12808" width="13.125" style="989" bestFit="1" customWidth="1"/>
    <col min="12809" max="12809" width="15.625" style="989" customWidth="1"/>
    <col min="12810" max="12810" width="34.25" style="989" customWidth="1"/>
    <col min="12811" max="12811" width="24.5" style="989" customWidth="1"/>
    <col min="12812" max="12812" width="19.125" style="989" bestFit="1" customWidth="1"/>
    <col min="12813" max="12813" width="19.5" style="989" customWidth="1"/>
    <col min="12814" max="12814" width="5.75" style="989" bestFit="1" customWidth="1"/>
    <col min="12815" max="12815" width="18.875" style="989" customWidth="1"/>
    <col min="12816" max="12816" width="20.5" style="989" customWidth="1"/>
    <col min="12817" max="12817" width="22.375" style="989" customWidth="1"/>
    <col min="12818" max="12818" width="14.75" style="989" customWidth="1"/>
    <col min="12819" max="13056" width="12.75" style="989"/>
    <col min="13057" max="13057" width="1.75" style="989" customWidth="1"/>
    <col min="13058" max="13058" width="18.75" style="989" bestFit="1" customWidth="1"/>
    <col min="13059" max="13060" width="15.5" style="989" bestFit="1" customWidth="1"/>
    <col min="13061" max="13061" width="49.875" style="989" customWidth="1"/>
    <col min="13062" max="13062" width="5.75" style="989" bestFit="1" customWidth="1"/>
    <col min="13063" max="13063" width="13.125" style="989" customWidth="1"/>
    <col min="13064" max="13064" width="13.125" style="989" bestFit="1" customWidth="1"/>
    <col min="13065" max="13065" width="15.625" style="989" customWidth="1"/>
    <col min="13066" max="13066" width="34.25" style="989" customWidth="1"/>
    <col min="13067" max="13067" width="24.5" style="989" customWidth="1"/>
    <col min="13068" max="13068" width="19.125" style="989" bestFit="1" customWidth="1"/>
    <col min="13069" max="13069" width="19.5" style="989" customWidth="1"/>
    <col min="13070" max="13070" width="5.75" style="989" bestFit="1" customWidth="1"/>
    <col min="13071" max="13071" width="18.875" style="989" customWidth="1"/>
    <col min="13072" max="13072" width="20.5" style="989" customWidth="1"/>
    <col min="13073" max="13073" width="22.375" style="989" customWidth="1"/>
    <col min="13074" max="13074" width="14.75" style="989" customWidth="1"/>
    <col min="13075" max="13312" width="12.75" style="989"/>
    <col min="13313" max="13313" width="1.75" style="989" customWidth="1"/>
    <col min="13314" max="13314" width="18.75" style="989" bestFit="1" customWidth="1"/>
    <col min="13315" max="13316" width="15.5" style="989" bestFit="1" customWidth="1"/>
    <col min="13317" max="13317" width="49.875" style="989" customWidth="1"/>
    <col min="13318" max="13318" width="5.75" style="989" bestFit="1" customWidth="1"/>
    <col min="13319" max="13319" width="13.125" style="989" customWidth="1"/>
    <col min="13320" max="13320" width="13.125" style="989" bestFit="1" customWidth="1"/>
    <col min="13321" max="13321" width="15.625" style="989" customWidth="1"/>
    <col min="13322" max="13322" width="34.25" style="989" customWidth="1"/>
    <col min="13323" max="13323" width="24.5" style="989" customWidth="1"/>
    <col min="13324" max="13324" width="19.125" style="989" bestFit="1" customWidth="1"/>
    <col min="13325" max="13325" width="19.5" style="989" customWidth="1"/>
    <col min="13326" max="13326" width="5.75" style="989" bestFit="1" customWidth="1"/>
    <col min="13327" max="13327" width="18.875" style="989" customWidth="1"/>
    <col min="13328" max="13328" width="20.5" style="989" customWidth="1"/>
    <col min="13329" max="13329" width="22.375" style="989" customWidth="1"/>
    <col min="13330" max="13330" width="14.75" style="989" customWidth="1"/>
    <col min="13331" max="13568" width="12.75" style="989"/>
    <col min="13569" max="13569" width="1.75" style="989" customWidth="1"/>
    <col min="13570" max="13570" width="18.75" style="989" bestFit="1" customWidth="1"/>
    <col min="13571" max="13572" width="15.5" style="989" bestFit="1" customWidth="1"/>
    <col min="13573" max="13573" width="49.875" style="989" customWidth="1"/>
    <col min="13574" max="13574" width="5.75" style="989" bestFit="1" customWidth="1"/>
    <col min="13575" max="13575" width="13.125" style="989" customWidth="1"/>
    <col min="13576" max="13576" width="13.125" style="989" bestFit="1" customWidth="1"/>
    <col min="13577" max="13577" width="15.625" style="989" customWidth="1"/>
    <col min="13578" max="13578" width="34.25" style="989" customWidth="1"/>
    <col min="13579" max="13579" width="24.5" style="989" customWidth="1"/>
    <col min="13580" max="13580" width="19.125" style="989" bestFit="1" customWidth="1"/>
    <col min="13581" max="13581" width="19.5" style="989" customWidth="1"/>
    <col min="13582" max="13582" width="5.75" style="989" bestFit="1" customWidth="1"/>
    <col min="13583" max="13583" width="18.875" style="989" customWidth="1"/>
    <col min="13584" max="13584" width="20.5" style="989" customWidth="1"/>
    <col min="13585" max="13585" width="22.375" style="989" customWidth="1"/>
    <col min="13586" max="13586" width="14.75" style="989" customWidth="1"/>
    <col min="13587" max="13824" width="12.75" style="989"/>
    <col min="13825" max="13825" width="1.75" style="989" customWidth="1"/>
    <col min="13826" max="13826" width="18.75" style="989" bestFit="1" customWidth="1"/>
    <col min="13827" max="13828" width="15.5" style="989" bestFit="1" customWidth="1"/>
    <col min="13829" max="13829" width="49.875" style="989" customWidth="1"/>
    <col min="13830" max="13830" width="5.75" style="989" bestFit="1" customWidth="1"/>
    <col min="13831" max="13831" width="13.125" style="989" customWidth="1"/>
    <col min="13832" max="13832" width="13.125" style="989" bestFit="1" customWidth="1"/>
    <col min="13833" max="13833" width="15.625" style="989" customWidth="1"/>
    <col min="13834" max="13834" width="34.25" style="989" customWidth="1"/>
    <col min="13835" max="13835" width="24.5" style="989" customWidth="1"/>
    <col min="13836" max="13836" width="19.125" style="989" bestFit="1" customWidth="1"/>
    <col min="13837" max="13837" width="19.5" style="989" customWidth="1"/>
    <col min="13838" max="13838" width="5.75" style="989" bestFit="1" customWidth="1"/>
    <col min="13839" max="13839" width="18.875" style="989" customWidth="1"/>
    <col min="13840" max="13840" width="20.5" style="989" customWidth="1"/>
    <col min="13841" max="13841" width="22.375" style="989" customWidth="1"/>
    <col min="13842" max="13842" width="14.75" style="989" customWidth="1"/>
    <col min="13843" max="14080" width="12.75" style="989"/>
    <col min="14081" max="14081" width="1.75" style="989" customWidth="1"/>
    <col min="14082" max="14082" width="18.75" style="989" bestFit="1" customWidth="1"/>
    <col min="14083" max="14084" width="15.5" style="989" bestFit="1" customWidth="1"/>
    <col min="14085" max="14085" width="49.875" style="989" customWidth="1"/>
    <col min="14086" max="14086" width="5.75" style="989" bestFit="1" customWidth="1"/>
    <col min="14087" max="14087" width="13.125" style="989" customWidth="1"/>
    <col min="14088" max="14088" width="13.125" style="989" bestFit="1" customWidth="1"/>
    <col min="14089" max="14089" width="15.625" style="989" customWidth="1"/>
    <col min="14090" max="14090" width="34.25" style="989" customWidth="1"/>
    <col min="14091" max="14091" width="24.5" style="989" customWidth="1"/>
    <col min="14092" max="14092" width="19.125" style="989" bestFit="1" customWidth="1"/>
    <col min="14093" max="14093" width="19.5" style="989" customWidth="1"/>
    <col min="14094" max="14094" width="5.75" style="989" bestFit="1" customWidth="1"/>
    <col min="14095" max="14095" width="18.875" style="989" customWidth="1"/>
    <col min="14096" max="14096" width="20.5" style="989" customWidth="1"/>
    <col min="14097" max="14097" width="22.375" style="989" customWidth="1"/>
    <col min="14098" max="14098" width="14.75" style="989" customWidth="1"/>
    <col min="14099" max="14336" width="12.75" style="989"/>
    <col min="14337" max="14337" width="1.75" style="989" customWidth="1"/>
    <col min="14338" max="14338" width="18.75" style="989" bestFit="1" customWidth="1"/>
    <col min="14339" max="14340" width="15.5" style="989" bestFit="1" customWidth="1"/>
    <col min="14341" max="14341" width="49.875" style="989" customWidth="1"/>
    <col min="14342" max="14342" width="5.75" style="989" bestFit="1" customWidth="1"/>
    <col min="14343" max="14343" width="13.125" style="989" customWidth="1"/>
    <col min="14344" max="14344" width="13.125" style="989" bestFit="1" customWidth="1"/>
    <col min="14345" max="14345" width="15.625" style="989" customWidth="1"/>
    <col min="14346" max="14346" width="34.25" style="989" customWidth="1"/>
    <col min="14347" max="14347" width="24.5" style="989" customWidth="1"/>
    <col min="14348" max="14348" width="19.125" style="989" bestFit="1" customWidth="1"/>
    <col min="14349" max="14349" width="19.5" style="989" customWidth="1"/>
    <col min="14350" max="14350" width="5.75" style="989" bestFit="1" customWidth="1"/>
    <col min="14351" max="14351" width="18.875" style="989" customWidth="1"/>
    <col min="14352" max="14352" width="20.5" style="989" customWidth="1"/>
    <col min="14353" max="14353" width="22.375" style="989" customWidth="1"/>
    <col min="14354" max="14354" width="14.75" style="989" customWidth="1"/>
    <col min="14355" max="14592" width="12.75" style="989"/>
    <col min="14593" max="14593" width="1.75" style="989" customWidth="1"/>
    <col min="14594" max="14594" width="18.75" style="989" bestFit="1" customWidth="1"/>
    <col min="14595" max="14596" width="15.5" style="989" bestFit="1" customWidth="1"/>
    <col min="14597" max="14597" width="49.875" style="989" customWidth="1"/>
    <col min="14598" max="14598" width="5.75" style="989" bestFit="1" customWidth="1"/>
    <col min="14599" max="14599" width="13.125" style="989" customWidth="1"/>
    <col min="14600" max="14600" width="13.125" style="989" bestFit="1" customWidth="1"/>
    <col min="14601" max="14601" width="15.625" style="989" customWidth="1"/>
    <col min="14602" max="14602" width="34.25" style="989" customWidth="1"/>
    <col min="14603" max="14603" width="24.5" style="989" customWidth="1"/>
    <col min="14604" max="14604" width="19.125" style="989" bestFit="1" customWidth="1"/>
    <col min="14605" max="14605" width="19.5" style="989" customWidth="1"/>
    <col min="14606" max="14606" width="5.75" style="989" bestFit="1" customWidth="1"/>
    <col min="14607" max="14607" width="18.875" style="989" customWidth="1"/>
    <col min="14608" max="14608" width="20.5" style="989" customWidth="1"/>
    <col min="14609" max="14609" width="22.375" style="989" customWidth="1"/>
    <col min="14610" max="14610" width="14.75" style="989" customWidth="1"/>
    <col min="14611" max="14848" width="12.75" style="989"/>
    <col min="14849" max="14849" width="1.75" style="989" customWidth="1"/>
    <col min="14850" max="14850" width="18.75" style="989" bestFit="1" customWidth="1"/>
    <col min="14851" max="14852" width="15.5" style="989" bestFit="1" customWidth="1"/>
    <col min="14853" max="14853" width="49.875" style="989" customWidth="1"/>
    <col min="14854" max="14854" width="5.75" style="989" bestFit="1" customWidth="1"/>
    <col min="14855" max="14855" width="13.125" style="989" customWidth="1"/>
    <col min="14856" max="14856" width="13.125" style="989" bestFit="1" customWidth="1"/>
    <col min="14857" max="14857" width="15.625" style="989" customWidth="1"/>
    <col min="14858" max="14858" width="34.25" style="989" customWidth="1"/>
    <col min="14859" max="14859" width="24.5" style="989" customWidth="1"/>
    <col min="14860" max="14860" width="19.125" style="989" bestFit="1" customWidth="1"/>
    <col min="14861" max="14861" width="19.5" style="989" customWidth="1"/>
    <col min="14862" max="14862" width="5.75" style="989" bestFit="1" customWidth="1"/>
    <col min="14863" max="14863" width="18.875" style="989" customWidth="1"/>
    <col min="14864" max="14864" width="20.5" style="989" customWidth="1"/>
    <col min="14865" max="14865" width="22.375" style="989" customWidth="1"/>
    <col min="14866" max="14866" width="14.75" style="989" customWidth="1"/>
    <col min="14867" max="15104" width="12.75" style="989"/>
    <col min="15105" max="15105" width="1.75" style="989" customWidth="1"/>
    <col min="15106" max="15106" width="18.75" style="989" bestFit="1" customWidth="1"/>
    <col min="15107" max="15108" width="15.5" style="989" bestFit="1" customWidth="1"/>
    <col min="15109" max="15109" width="49.875" style="989" customWidth="1"/>
    <col min="15110" max="15110" width="5.75" style="989" bestFit="1" customWidth="1"/>
    <col min="15111" max="15111" width="13.125" style="989" customWidth="1"/>
    <col min="15112" max="15112" width="13.125" style="989" bestFit="1" customWidth="1"/>
    <col min="15113" max="15113" width="15.625" style="989" customWidth="1"/>
    <col min="15114" max="15114" width="34.25" style="989" customWidth="1"/>
    <col min="15115" max="15115" width="24.5" style="989" customWidth="1"/>
    <col min="15116" max="15116" width="19.125" style="989" bestFit="1" customWidth="1"/>
    <col min="15117" max="15117" width="19.5" style="989" customWidth="1"/>
    <col min="15118" max="15118" width="5.75" style="989" bestFit="1" customWidth="1"/>
    <col min="15119" max="15119" width="18.875" style="989" customWidth="1"/>
    <col min="15120" max="15120" width="20.5" style="989" customWidth="1"/>
    <col min="15121" max="15121" width="22.375" style="989" customWidth="1"/>
    <col min="15122" max="15122" width="14.75" style="989" customWidth="1"/>
    <col min="15123" max="15360" width="12.75" style="989"/>
    <col min="15361" max="15361" width="1.75" style="989" customWidth="1"/>
    <col min="15362" max="15362" width="18.75" style="989" bestFit="1" customWidth="1"/>
    <col min="15363" max="15364" width="15.5" style="989" bestFit="1" customWidth="1"/>
    <col min="15365" max="15365" width="49.875" style="989" customWidth="1"/>
    <col min="15366" max="15366" width="5.75" style="989" bestFit="1" customWidth="1"/>
    <col min="15367" max="15367" width="13.125" style="989" customWidth="1"/>
    <col min="15368" max="15368" width="13.125" style="989" bestFit="1" customWidth="1"/>
    <col min="15369" max="15369" width="15.625" style="989" customWidth="1"/>
    <col min="15370" max="15370" width="34.25" style="989" customWidth="1"/>
    <col min="15371" max="15371" width="24.5" style="989" customWidth="1"/>
    <col min="15372" max="15372" width="19.125" style="989" bestFit="1" customWidth="1"/>
    <col min="15373" max="15373" width="19.5" style="989" customWidth="1"/>
    <col min="15374" max="15374" width="5.75" style="989" bestFit="1" customWidth="1"/>
    <col min="15375" max="15375" width="18.875" style="989" customWidth="1"/>
    <col min="15376" max="15376" width="20.5" style="989" customWidth="1"/>
    <col min="15377" max="15377" width="22.375" style="989" customWidth="1"/>
    <col min="15378" max="15378" width="14.75" style="989" customWidth="1"/>
    <col min="15379" max="15616" width="12.75" style="989"/>
    <col min="15617" max="15617" width="1.75" style="989" customWidth="1"/>
    <col min="15618" max="15618" width="18.75" style="989" bestFit="1" customWidth="1"/>
    <col min="15619" max="15620" width="15.5" style="989" bestFit="1" customWidth="1"/>
    <col min="15621" max="15621" width="49.875" style="989" customWidth="1"/>
    <col min="15622" max="15622" width="5.75" style="989" bestFit="1" customWidth="1"/>
    <col min="15623" max="15623" width="13.125" style="989" customWidth="1"/>
    <col min="15624" max="15624" width="13.125" style="989" bestFit="1" customWidth="1"/>
    <col min="15625" max="15625" width="15.625" style="989" customWidth="1"/>
    <col min="15626" max="15626" width="34.25" style="989" customWidth="1"/>
    <col min="15627" max="15627" width="24.5" style="989" customWidth="1"/>
    <col min="15628" max="15628" width="19.125" style="989" bestFit="1" customWidth="1"/>
    <col min="15629" max="15629" width="19.5" style="989" customWidth="1"/>
    <col min="15630" max="15630" width="5.75" style="989" bestFit="1" customWidth="1"/>
    <col min="15631" max="15631" width="18.875" style="989" customWidth="1"/>
    <col min="15632" max="15632" width="20.5" style="989" customWidth="1"/>
    <col min="15633" max="15633" width="22.375" style="989" customWidth="1"/>
    <col min="15634" max="15634" width="14.75" style="989" customWidth="1"/>
    <col min="15635" max="15872" width="12.75" style="989"/>
    <col min="15873" max="15873" width="1.75" style="989" customWidth="1"/>
    <col min="15874" max="15874" width="18.75" style="989" bestFit="1" customWidth="1"/>
    <col min="15875" max="15876" width="15.5" style="989" bestFit="1" customWidth="1"/>
    <col min="15877" max="15877" width="49.875" style="989" customWidth="1"/>
    <col min="15878" max="15878" width="5.75" style="989" bestFit="1" customWidth="1"/>
    <col min="15879" max="15879" width="13.125" style="989" customWidth="1"/>
    <col min="15880" max="15880" width="13.125" style="989" bestFit="1" customWidth="1"/>
    <col min="15881" max="15881" width="15.625" style="989" customWidth="1"/>
    <col min="15882" max="15882" width="34.25" style="989" customWidth="1"/>
    <col min="15883" max="15883" width="24.5" style="989" customWidth="1"/>
    <col min="15884" max="15884" width="19.125" style="989" bestFit="1" customWidth="1"/>
    <col min="15885" max="15885" width="19.5" style="989" customWidth="1"/>
    <col min="15886" max="15886" width="5.75" style="989" bestFit="1" customWidth="1"/>
    <col min="15887" max="15887" width="18.875" style="989" customWidth="1"/>
    <col min="15888" max="15888" width="20.5" style="989" customWidth="1"/>
    <col min="15889" max="15889" width="22.375" style="989" customWidth="1"/>
    <col min="15890" max="15890" width="14.75" style="989" customWidth="1"/>
    <col min="15891" max="16128" width="12.75" style="989"/>
    <col min="16129" max="16129" width="1.75" style="989" customWidth="1"/>
    <col min="16130" max="16130" width="18.75" style="989" bestFit="1" customWidth="1"/>
    <col min="16131" max="16132" width="15.5" style="989" bestFit="1" customWidth="1"/>
    <col min="16133" max="16133" width="49.875" style="989" customWidth="1"/>
    <col min="16134" max="16134" width="5.75" style="989" bestFit="1" customWidth="1"/>
    <col min="16135" max="16135" width="13.125" style="989" customWidth="1"/>
    <col min="16136" max="16136" width="13.125" style="989" bestFit="1" customWidth="1"/>
    <col min="16137" max="16137" width="15.625" style="989" customWidth="1"/>
    <col min="16138" max="16138" width="34.25" style="989" customWidth="1"/>
    <col min="16139" max="16139" width="24.5" style="989" customWidth="1"/>
    <col min="16140" max="16140" width="19.125" style="989" bestFit="1" customWidth="1"/>
    <col min="16141" max="16141" width="19.5" style="989" customWidth="1"/>
    <col min="16142" max="16142" width="5.75" style="989" bestFit="1" customWidth="1"/>
    <col min="16143" max="16143" width="18.875" style="989" customWidth="1"/>
    <col min="16144" max="16144" width="20.5" style="989" customWidth="1"/>
    <col min="16145" max="16145" width="22.375" style="989" customWidth="1"/>
    <col min="16146" max="16146" width="14.75" style="989" customWidth="1"/>
    <col min="16147" max="16384" width="12.75" style="989"/>
  </cols>
  <sheetData>
    <row r="2" spans="2:17" ht="20.100000000000001" customHeight="1">
      <c r="B2" s="995" t="s">
        <v>0</v>
      </c>
      <c r="C2" s="995"/>
      <c r="D2" s="995"/>
      <c r="E2" s="2" t="s">
        <v>8160</v>
      </c>
      <c r="G2" s="4" t="s">
        <v>2</v>
      </c>
      <c r="H2" s="5"/>
      <c r="I2" s="6"/>
      <c r="J2" s="990">
        <f>SUM(H:H)</f>
        <v>154884</v>
      </c>
    </row>
    <row r="3" spans="2:17" ht="20.100000000000001" customHeight="1">
      <c r="B3" s="995"/>
      <c r="C3" s="995"/>
      <c r="D3" s="995"/>
      <c r="E3" s="14" t="s">
        <v>8125</v>
      </c>
    </row>
    <row r="4" spans="2:17" ht="20.100000000000001" customHeight="1">
      <c r="B4" s="995" t="s">
        <v>5</v>
      </c>
      <c r="C4" s="995"/>
      <c r="D4" s="995"/>
      <c r="E4" s="14" t="s">
        <v>8161</v>
      </c>
      <c r="G4" s="995" t="s">
        <v>18</v>
      </c>
      <c r="H4" s="995"/>
      <c r="I4" s="995"/>
      <c r="J4" s="2379"/>
      <c r="K4" s="2380"/>
    </row>
    <row r="5" spans="2:17" ht="20.100000000000001" customHeight="1">
      <c r="B5" s="995" t="s">
        <v>6</v>
      </c>
      <c r="C5" s="995"/>
      <c r="D5" s="995"/>
      <c r="E5" s="15"/>
      <c r="G5" s="995"/>
      <c r="H5" s="995"/>
      <c r="I5" s="995"/>
      <c r="J5" s="2381"/>
      <c r="K5" s="2382"/>
    </row>
    <row r="6" spans="2:17" ht="20.100000000000001" customHeight="1">
      <c r="B6" s="995" t="s">
        <v>8</v>
      </c>
      <c r="C6" s="995"/>
      <c r="D6" s="995"/>
      <c r="E6" s="15"/>
      <c r="G6" s="995"/>
      <c r="H6" s="995"/>
      <c r="I6" s="995"/>
      <c r="J6" s="2383"/>
      <c r="K6" s="2384"/>
    </row>
    <row r="8" spans="2:17" s="991" customFormat="1" ht="19.7" customHeight="1">
      <c r="B8" s="163" t="s">
        <v>9</v>
      </c>
      <c r="C8" s="163" t="s">
        <v>10</v>
      </c>
      <c r="D8" s="163" t="s">
        <v>11</v>
      </c>
      <c r="E8" s="276" t="s">
        <v>12</v>
      </c>
      <c r="F8" s="276" t="s">
        <v>2305</v>
      </c>
      <c r="G8" s="276" t="s">
        <v>14</v>
      </c>
      <c r="H8" s="997" t="s">
        <v>15</v>
      </c>
      <c r="I8" s="997" t="s">
        <v>16</v>
      </c>
      <c r="J8" s="276" t="s">
        <v>17</v>
      </c>
      <c r="K8" s="276" t="s">
        <v>18</v>
      </c>
      <c r="L8" s="276" t="s">
        <v>19</v>
      </c>
      <c r="M8" s="163" t="s">
        <v>20</v>
      </c>
      <c r="N8" s="163" t="s">
        <v>21</v>
      </c>
      <c r="O8" s="276" t="s">
        <v>22</v>
      </c>
      <c r="P8" s="998" t="s">
        <v>23</v>
      </c>
      <c r="Q8" s="999" t="s">
        <v>24</v>
      </c>
    </row>
    <row r="9" spans="2:17" s="991" customFormat="1" ht="19.7" customHeight="1">
      <c r="B9" s="163"/>
      <c r="C9" s="163"/>
      <c r="D9" s="163"/>
      <c r="E9" s="483"/>
      <c r="F9" s="276"/>
      <c r="G9" s="487"/>
      <c r="H9" s="514">
        <f t="shared" ref="H9:H28" si="0">F9*G9</f>
        <v>0</v>
      </c>
      <c r="I9" s="997"/>
      <c r="J9" s="276"/>
      <c r="K9" s="276"/>
      <c r="L9" s="276"/>
      <c r="M9" s="163"/>
      <c r="N9" s="163"/>
      <c r="O9" s="276"/>
      <c r="P9" s="998"/>
      <c r="Q9" s="999"/>
    </row>
    <row r="10" spans="2:17" s="2389" customFormat="1" ht="19.7" customHeight="1">
      <c r="B10" s="2395"/>
      <c r="C10" s="73" t="s">
        <v>645</v>
      </c>
      <c r="D10" s="73" t="s">
        <v>645</v>
      </c>
      <c r="E10" s="88" t="s">
        <v>8162</v>
      </c>
      <c r="F10" s="1085">
        <v>1</v>
      </c>
      <c r="G10" s="156">
        <v>5300</v>
      </c>
      <c r="H10" s="1111">
        <f t="shared" si="0"/>
        <v>5300</v>
      </c>
      <c r="I10" s="1086"/>
      <c r="J10" s="88" t="s">
        <v>3679</v>
      </c>
      <c r="K10" s="1004"/>
      <c r="L10" s="1004"/>
      <c r="M10" s="2388">
        <v>44536</v>
      </c>
      <c r="N10" s="1001" t="s">
        <v>648</v>
      </c>
      <c r="O10" s="1006">
        <v>44552</v>
      </c>
      <c r="P10" s="1005">
        <v>44552</v>
      </c>
      <c r="Q10" s="1007">
        <v>44552</v>
      </c>
    </row>
    <row r="11" spans="2:17" s="2389" customFormat="1" ht="19.7" customHeight="1">
      <c r="B11" s="2396"/>
      <c r="C11" s="73" t="s">
        <v>645</v>
      </c>
      <c r="D11" s="73" t="s">
        <v>645</v>
      </c>
      <c r="E11" s="88" t="s">
        <v>8163</v>
      </c>
      <c r="F11" s="1085">
        <v>1</v>
      </c>
      <c r="G11" s="142">
        <v>4900</v>
      </c>
      <c r="H11" s="1111">
        <f t="shared" si="0"/>
        <v>4900</v>
      </c>
      <c r="I11" s="1003"/>
      <c r="J11" s="1087" t="s">
        <v>8164</v>
      </c>
      <c r="K11" s="1004"/>
      <c r="L11" s="1004"/>
      <c r="M11" s="2388">
        <v>44536</v>
      </c>
      <c r="N11" s="1001" t="s">
        <v>648</v>
      </c>
      <c r="O11" s="1006">
        <v>44552</v>
      </c>
      <c r="P11" s="1005">
        <v>44552</v>
      </c>
      <c r="Q11" s="1007">
        <v>44552</v>
      </c>
    </row>
    <row r="12" spans="2:17" s="2389" customFormat="1" ht="19.7" customHeight="1">
      <c r="B12" s="2396"/>
      <c r="C12" s="73" t="s">
        <v>645</v>
      </c>
      <c r="D12" s="73" t="s">
        <v>645</v>
      </c>
      <c r="E12" s="88" t="s">
        <v>8165</v>
      </c>
      <c r="F12" s="1085">
        <v>1</v>
      </c>
      <c r="G12" s="156">
        <v>4900</v>
      </c>
      <c r="H12" s="1111">
        <f t="shared" si="0"/>
        <v>4900</v>
      </c>
      <c r="I12" s="1086"/>
      <c r="J12" s="1087" t="s">
        <v>8166</v>
      </c>
      <c r="K12" s="1004"/>
      <c r="L12" s="1004"/>
      <c r="M12" s="2388">
        <v>44536</v>
      </c>
      <c r="N12" s="1001" t="s">
        <v>648</v>
      </c>
      <c r="O12" s="1006">
        <v>44552</v>
      </c>
      <c r="P12" s="1005">
        <v>44552</v>
      </c>
      <c r="Q12" s="1007">
        <v>44552</v>
      </c>
    </row>
    <row r="13" spans="2:17" s="2389" customFormat="1" ht="19.7" customHeight="1">
      <c r="B13" s="2396"/>
      <c r="C13" s="73" t="s">
        <v>645</v>
      </c>
      <c r="D13" s="73" t="s">
        <v>645</v>
      </c>
      <c r="E13" s="88" t="s">
        <v>8167</v>
      </c>
      <c r="F13" s="1085">
        <v>1</v>
      </c>
      <c r="G13" s="317">
        <v>16000</v>
      </c>
      <c r="H13" s="1111">
        <f t="shared" si="0"/>
        <v>16000</v>
      </c>
      <c r="I13" s="90"/>
      <c r="J13" s="91" t="s">
        <v>8168</v>
      </c>
      <c r="K13" s="1012" t="s">
        <v>8169</v>
      </c>
      <c r="L13" s="1004"/>
      <c r="M13" s="2388">
        <v>44536</v>
      </c>
      <c r="N13" s="1001" t="s">
        <v>648</v>
      </c>
      <c r="O13" s="1006">
        <v>44552</v>
      </c>
      <c r="P13" s="1005">
        <v>44552</v>
      </c>
      <c r="Q13" s="1007">
        <v>44552</v>
      </c>
    </row>
    <row r="14" spans="2:17" s="2389" customFormat="1" ht="19.7" customHeight="1">
      <c r="B14" s="2396"/>
      <c r="C14" s="73" t="s">
        <v>645</v>
      </c>
      <c r="D14" s="73" t="s">
        <v>645</v>
      </c>
      <c r="E14" s="88" t="s">
        <v>8170</v>
      </c>
      <c r="F14" s="1085">
        <v>2</v>
      </c>
      <c r="G14" s="317">
        <v>10000</v>
      </c>
      <c r="H14" s="1111">
        <f t="shared" si="0"/>
        <v>20000</v>
      </c>
      <c r="I14" s="93"/>
      <c r="J14" s="91" t="s">
        <v>8171</v>
      </c>
      <c r="K14" s="1012" t="s">
        <v>8169</v>
      </c>
      <c r="L14" s="1004"/>
      <c r="M14" s="2388">
        <v>44536</v>
      </c>
      <c r="N14" s="1001" t="s">
        <v>648</v>
      </c>
      <c r="O14" s="1006">
        <v>44552</v>
      </c>
      <c r="P14" s="1005">
        <v>44552</v>
      </c>
      <c r="Q14" s="1007" t="s">
        <v>8172</v>
      </c>
    </row>
    <row r="15" spans="2:17" s="2389" customFormat="1" ht="19.7" customHeight="1">
      <c r="B15" s="2396"/>
      <c r="C15" s="73" t="s">
        <v>645</v>
      </c>
      <c r="D15" s="73" t="s">
        <v>645</v>
      </c>
      <c r="E15" s="88" t="s">
        <v>8173</v>
      </c>
      <c r="F15" s="1085">
        <v>2</v>
      </c>
      <c r="G15" s="317">
        <v>9500</v>
      </c>
      <c r="H15" s="1111">
        <f t="shared" si="0"/>
        <v>19000</v>
      </c>
      <c r="I15" s="93"/>
      <c r="J15" s="91" t="s">
        <v>8174</v>
      </c>
      <c r="K15" s="1012" t="s">
        <v>8169</v>
      </c>
      <c r="L15" s="1004"/>
      <c r="M15" s="2388">
        <v>44536</v>
      </c>
      <c r="N15" s="1001" t="s">
        <v>648</v>
      </c>
      <c r="O15" s="1006">
        <v>44552</v>
      </c>
      <c r="P15" s="1005">
        <v>44552</v>
      </c>
      <c r="Q15" s="1007">
        <v>44552</v>
      </c>
    </row>
    <row r="16" spans="2:17" s="2389" customFormat="1" ht="19.7" customHeight="1">
      <c r="B16" s="2396"/>
      <c r="C16" s="73" t="s">
        <v>645</v>
      </c>
      <c r="D16" s="73" t="s">
        <v>645</v>
      </c>
      <c r="E16" s="88" t="s">
        <v>2318</v>
      </c>
      <c r="F16" s="1085">
        <v>8</v>
      </c>
      <c r="G16" s="317">
        <v>4900</v>
      </c>
      <c r="H16" s="1111">
        <f>F16*G16</f>
        <v>39200</v>
      </c>
      <c r="I16" s="90"/>
      <c r="J16" s="91" t="s">
        <v>8175</v>
      </c>
      <c r="K16" s="1012" t="s">
        <v>8176</v>
      </c>
      <c r="L16" s="1004"/>
      <c r="M16" s="2388">
        <v>44536</v>
      </c>
      <c r="N16" s="1001" t="s">
        <v>648</v>
      </c>
      <c r="O16" s="1006">
        <v>44552</v>
      </c>
      <c r="P16" s="1005">
        <v>44552</v>
      </c>
      <c r="Q16" s="1007">
        <v>44552</v>
      </c>
    </row>
    <row r="17" spans="2:17" s="2389" customFormat="1" ht="19.7" customHeight="1">
      <c r="B17" s="2396"/>
      <c r="C17" s="73" t="s">
        <v>645</v>
      </c>
      <c r="D17" s="73" t="s">
        <v>645</v>
      </c>
      <c r="E17" s="88" t="s">
        <v>8177</v>
      </c>
      <c r="F17" s="1085">
        <v>4</v>
      </c>
      <c r="G17" s="317">
        <v>4500</v>
      </c>
      <c r="H17" s="1111">
        <f t="shared" si="0"/>
        <v>18000</v>
      </c>
      <c r="I17" s="93"/>
      <c r="J17" s="91" t="s">
        <v>8178</v>
      </c>
      <c r="K17" s="1012" t="s">
        <v>8169</v>
      </c>
      <c r="L17" s="1004"/>
      <c r="M17" s="2388">
        <v>44536</v>
      </c>
      <c r="N17" s="1001" t="s">
        <v>648</v>
      </c>
      <c r="O17" s="1006">
        <v>44552</v>
      </c>
      <c r="P17" s="1005">
        <v>44552</v>
      </c>
      <c r="Q17" s="1007">
        <v>44552</v>
      </c>
    </row>
    <row r="18" spans="2:17" s="2389" customFormat="1" ht="19.7" customHeight="1">
      <c r="B18" s="2397"/>
      <c r="C18" s="73" t="s">
        <v>645</v>
      </c>
      <c r="D18" s="73" t="s">
        <v>645</v>
      </c>
      <c r="E18" s="88" t="s">
        <v>8179</v>
      </c>
      <c r="F18" s="1085">
        <v>2</v>
      </c>
      <c r="G18" s="317">
        <v>9500</v>
      </c>
      <c r="H18" s="1111">
        <f t="shared" si="0"/>
        <v>19000</v>
      </c>
      <c r="I18" s="93"/>
      <c r="J18" s="91" t="s">
        <v>8180</v>
      </c>
      <c r="K18" s="1012" t="s">
        <v>8169</v>
      </c>
      <c r="L18" s="1004"/>
      <c r="M18" s="2388">
        <v>44536</v>
      </c>
      <c r="N18" s="1001" t="s">
        <v>648</v>
      </c>
      <c r="O18" s="1006">
        <v>44552</v>
      </c>
      <c r="P18" s="1005">
        <v>44552</v>
      </c>
      <c r="Q18" s="1007">
        <v>44552</v>
      </c>
    </row>
    <row r="19" spans="2:17" s="2286" customFormat="1" ht="19.7" customHeight="1">
      <c r="B19" s="466"/>
      <c r="C19" s="16"/>
      <c r="D19" s="16"/>
      <c r="E19" s="145"/>
      <c r="F19" s="383"/>
      <c r="G19" s="520"/>
      <c r="H19" s="514">
        <f t="shared" si="0"/>
        <v>0</v>
      </c>
      <c r="I19" s="17"/>
      <c r="J19" s="54"/>
      <c r="K19" s="465"/>
      <c r="L19" s="465"/>
      <c r="M19" s="2343"/>
      <c r="N19" s="466"/>
      <c r="O19" s="2298"/>
      <c r="P19" s="2299"/>
      <c r="Q19" s="2300"/>
    </row>
    <row r="20" spans="2:17" s="2344" customFormat="1" ht="19.7" customHeight="1">
      <c r="B20" s="2302" t="s">
        <v>8181</v>
      </c>
      <c r="C20" s="511" t="s">
        <v>178</v>
      </c>
      <c r="D20" s="511" t="s">
        <v>178</v>
      </c>
      <c r="E20" s="364" t="s">
        <v>1455</v>
      </c>
      <c r="F20" s="512">
        <v>2</v>
      </c>
      <c r="G20" s="513">
        <v>254</v>
      </c>
      <c r="H20" s="514">
        <f t="shared" si="0"/>
        <v>508</v>
      </c>
      <c r="I20" s="512"/>
      <c r="J20" s="515" t="s">
        <v>1456</v>
      </c>
      <c r="K20" s="465"/>
      <c r="L20" s="465"/>
      <c r="M20" s="2299">
        <v>44546</v>
      </c>
      <c r="N20" s="466" t="s">
        <v>648</v>
      </c>
      <c r="O20" s="2298">
        <v>44547</v>
      </c>
      <c r="P20" s="2299"/>
      <c r="Q20" s="2343">
        <v>44547</v>
      </c>
    </row>
    <row r="21" spans="2:17" s="2344" customFormat="1" ht="19.7" customHeight="1">
      <c r="B21" s="2303"/>
      <c r="C21" s="466" t="s">
        <v>178</v>
      </c>
      <c r="D21" s="466" t="s">
        <v>178</v>
      </c>
      <c r="E21" s="145" t="s">
        <v>8182</v>
      </c>
      <c r="F21" s="17">
        <v>2</v>
      </c>
      <c r="G21" s="52">
        <v>1398</v>
      </c>
      <c r="H21" s="514">
        <f t="shared" si="0"/>
        <v>2796</v>
      </c>
      <c r="I21" s="465"/>
      <c r="J21" s="146" t="s">
        <v>8183</v>
      </c>
      <c r="K21" s="465"/>
      <c r="L21" s="465"/>
      <c r="M21" s="2299">
        <v>44546</v>
      </c>
      <c r="N21" s="466" t="s">
        <v>648</v>
      </c>
      <c r="O21" s="2298">
        <v>44550</v>
      </c>
      <c r="P21" s="2299"/>
      <c r="Q21" s="2343">
        <v>44550</v>
      </c>
    </row>
    <row r="22" spans="2:17" s="2344" customFormat="1" ht="19.7" customHeight="1">
      <c r="B22" s="2303"/>
      <c r="C22" s="466" t="s">
        <v>178</v>
      </c>
      <c r="D22" s="466" t="s">
        <v>178</v>
      </c>
      <c r="E22" s="54" t="s">
        <v>2323</v>
      </c>
      <c r="F22" s="465">
        <v>4</v>
      </c>
      <c r="G22" s="52">
        <v>200</v>
      </c>
      <c r="H22" s="514">
        <f t="shared" si="0"/>
        <v>800</v>
      </c>
      <c r="I22" s="465"/>
      <c r="J22" s="146" t="s">
        <v>2324</v>
      </c>
      <c r="K22" s="465"/>
      <c r="L22" s="465"/>
      <c r="M22" s="2299">
        <v>44546</v>
      </c>
      <c r="N22" s="466" t="s">
        <v>648</v>
      </c>
      <c r="O22" s="2298">
        <v>44547</v>
      </c>
      <c r="P22" s="2299"/>
      <c r="Q22" s="2343">
        <v>44547</v>
      </c>
    </row>
    <row r="23" spans="2:17" s="2344" customFormat="1" ht="19.7" customHeight="1">
      <c r="B23" s="2304"/>
      <c r="C23" s="466" t="s">
        <v>178</v>
      </c>
      <c r="D23" s="466" t="s">
        <v>178</v>
      </c>
      <c r="E23" s="145" t="s">
        <v>8184</v>
      </c>
      <c r="F23" s="17">
        <v>1</v>
      </c>
      <c r="G23" s="52">
        <v>4480</v>
      </c>
      <c r="H23" s="1026">
        <f t="shared" si="0"/>
        <v>4480</v>
      </c>
      <c r="I23" s="465"/>
      <c r="J23" s="146" t="s">
        <v>8025</v>
      </c>
      <c r="K23" s="465"/>
      <c r="L23" s="465"/>
      <c r="M23" s="2299">
        <v>44546</v>
      </c>
      <c r="N23" s="466" t="s">
        <v>648</v>
      </c>
      <c r="O23" s="2298">
        <v>44551</v>
      </c>
      <c r="P23" s="2299"/>
      <c r="Q23" s="2343">
        <v>44551</v>
      </c>
    </row>
    <row r="24" spans="2:17" ht="19.7" customHeight="1">
      <c r="B24" s="163"/>
      <c r="C24" s="163"/>
      <c r="D24" s="163"/>
      <c r="E24" s="54"/>
      <c r="F24" s="276"/>
      <c r="G24" s="203"/>
      <c r="H24" s="487">
        <f t="shared" si="0"/>
        <v>0</v>
      </c>
      <c r="I24" s="276"/>
      <c r="J24" s="62"/>
      <c r="K24" s="276"/>
      <c r="L24" s="276"/>
      <c r="M24" s="998"/>
      <c r="N24" s="163"/>
      <c r="O24" s="1016"/>
      <c r="P24" s="1014"/>
      <c r="Q24" s="1015"/>
    </row>
    <row r="25" spans="2:17" ht="19.7" customHeight="1">
      <c r="B25" s="163"/>
      <c r="C25" s="163"/>
      <c r="D25" s="163"/>
      <c r="E25" s="202"/>
      <c r="F25" s="64"/>
      <c r="G25" s="203"/>
      <c r="H25" s="487">
        <f t="shared" si="0"/>
        <v>0</v>
      </c>
      <c r="I25" s="276"/>
      <c r="J25" s="62"/>
      <c r="K25" s="276"/>
      <c r="L25" s="276"/>
      <c r="M25" s="998"/>
      <c r="N25" s="163"/>
      <c r="O25" s="1016"/>
      <c r="P25" s="1014"/>
      <c r="Q25" s="1015"/>
    </row>
    <row r="26" spans="2:17" ht="19.7" customHeight="1">
      <c r="B26" s="163"/>
      <c r="C26" s="163"/>
      <c r="D26" s="163"/>
      <c r="E26" s="54"/>
      <c r="F26" s="276"/>
      <c r="G26" s="203"/>
      <c r="H26" s="487">
        <f t="shared" si="0"/>
        <v>0</v>
      </c>
      <c r="I26" s="276"/>
      <c r="J26" s="62"/>
      <c r="K26" s="276"/>
      <c r="L26" s="276"/>
      <c r="M26" s="998"/>
      <c r="N26" s="163"/>
      <c r="O26" s="1016"/>
      <c r="P26" s="1014"/>
      <c r="Q26" s="1015"/>
    </row>
    <row r="27" spans="2:17" ht="19.7" customHeight="1">
      <c r="B27" s="163"/>
      <c r="C27" s="163"/>
      <c r="D27" s="163"/>
      <c r="E27" s="202"/>
      <c r="F27" s="64"/>
      <c r="G27" s="203"/>
      <c r="H27" s="487">
        <f t="shared" si="0"/>
        <v>0</v>
      </c>
      <c r="I27" s="276"/>
      <c r="J27" s="62"/>
      <c r="K27" s="276"/>
      <c r="L27" s="276"/>
      <c r="M27" s="998"/>
      <c r="N27" s="163"/>
      <c r="O27" s="1016"/>
      <c r="P27" s="1014"/>
      <c r="Q27" s="1015"/>
    </row>
    <row r="28" spans="2:17" ht="19.7" customHeight="1">
      <c r="B28" s="163"/>
      <c r="C28" s="163"/>
      <c r="D28" s="163"/>
      <c r="E28" s="54"/>
      <c r="F28" s="276"/>
      <c r="G28" s="203"/>
      <c r="H28" s="487">
        <f t="shared" si="0"/>
        <v>0</v>
      </c>
      <c r="I28" s="276"/>
      <c r="J28" s="62"/>
      <c r="K28" s="276"/>
      <c r="L28" s="276"/>
      <c r="M28" s="998"/>
      <c r="N28" s="163"/>
      <c r="O28" s="1016"/>
      <c r="P28" s="1014"/>
      <c r="Q28" s="1015"/>
    </row>
  </sheetData>
  <mergeCells count="10">
    <mergeCell ref="B10:B18"/>
    <mergeCell ref="B20:B23"/>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9663B-94A8-4220-B12F-FFD3F810BB5D}">
  <dimension ref="B2:Q65530"/>
  <sheetViews>
    <sheetView zoomScaleNormal="100" workbookViewId="0">
      <pane xSplit="10" ySplit="8" topLeftCell="P9" activePane="bottomRight" state="frozen"/>
      <selection pane="topRight" activeCell="K1" sqref="K1"/>
      <selection pane="bottomLeft" activeCell="A9" sqref="A9"/>
      <selection pane="bottomRight" activeCell="E9" sqref="E9"/>
    </sheetView>
  </sheetViews>
  <sheetFormatPr defaultColWidth="12.75" defaultRowHeight="13.5"/>
  <cols>
    <col min="1" max="1" width="1.75" style="989" customWidth="1"/>
    <col min="2" max="2" width="18.75" style="991" bestFit="1" customWidth="1"/>
    <col min="3" max="4" width="15.5" style="989" bestFit="1" customWidth="1"/>
    <col min="5" max="5" width="64.25" style="991" customWidth="1"/>
    <col min="6" max="6" width="5.75" style="989" bestFit="1" customWidth="1"/>
    <col min="7" max="7" width="13.125" style="989" customWidth="1"/>
    <col min="8" max="8" width="13.125" style="989" bestFit="1" customWidth="1"/>
    <col min="9" max="9" width="15.625" style="992" customWidth="1"/>
    <col min="10" max="10" width="34.25" style="991" customWidth="1"/>
    <col min="11" max="11" width="24.5" style="991" customWidth="1"/>
    <col min="12" max="12" width="19.125" style="991" bestFit="1" customWidth="1"/>
    <col min="13" max="13" width="19.5" style="991" customWidth="1"/>
    <col min="14" max="14" width="5.75" style="989" bestFit="1" customWidth="1"/>
    <col min="15" max="15" width="18.875" style="992" customWidth="1"/>
    <col min="16" max="16" width="20.5" style="993" customWidth="1"/>
    <col min="17" max="17" width="22.375" style="994" customWidth="1"/>
    <col min="18" max="18" width="14.75" style="989" customWidth="1"/>
    <col min="19" max="256" width="12.75" style="989"/>
    <col min="257" max="257" width="1.75" style="989" customWidth="1"/>
    <col min="258" max="258" width="18.75" style="989" bestFit="1" customWidth="1"/>
    <col min="259" max="260" width="15.5" style="989" bestFit="1" customWidth="1"/>
    <col min="261" max="261" width="64.25" style="989" customWidth="1"/>
    <col min="262" max="262" width="5.75" style="989" bestFit="1" customWidth="1"/>
    <col min="263" max="263" width="13.125" style="989" customWidth="1"/>
    <col min="264" max="264" width="13.125" style="989" bestFit="1" customWidth="1"/>
    <col min="265" max="265" width="15.625" style="989" customWidth="1"/>
    <col min="266" max="266" width="34.25" style="989" customWidth="1"/>
    <col min="267" max="267" width="24.5" style="989" customWidth="1"/>
    <col min="268" max="268" width="19.125" style="989" bestFit="1" customWidth="1"/>
    <col min="269" max="269" width="19.5" style="989" customWidth="1"/>
    <col min="270" max="270" width="5.75" style="989" bestFit="1" customWidth="1"/>
    <col min="271" max="271" width="18.875" style="989" customWidth="1"/>
    <col min="272" max="272" width="20.5" style="989" customWidth="1"/>
    <col min="273" max="273" width="22.375" style="989" customWidth="1"/>
    <col min="274" max="274" width="14.75" style="989" customWidth="1"/>
    <col min="275" max="512" width="12.75" style="989"/>
    <col min="513" max="513" width="1.75" style="989" customWidth="1"/>
    <col min="514" max="514" width="18.75" style="989" bestFit="1" customWidth="1"/>
    <col min="515" max="516" width="15.5" style="989" bestFit="1" customWidth="1"/>
    <col min="517" max="517" width="64.25" style="989" customWidth="1"/>
    <col min="518" max="518" width="5.75" style="989" bestFit="1" customWidth="1"/>
    <col min="519" max="519" width="13.125" style="989" customWidth="1"/>
    <col min="520" max="520" width="13.125" style="989" bestFit="1" customWidth="1"/>
    <col min="521" max="521" width="15.625" style="989" customWidth="1"/>
    <col min="522" max="522" width="34.25" style="989" customWidth="1"/>
    <col min="523" max="523" width="24.5" style="989" customWidth="1"/>
    <col min="524" max="524" width="19.125" style="989" bestFit="1" customWidth="1"/>
    <col min="525" max="525" width="19.5" style="989" customWidth="1"/>
    <col min="526" max="526" width="5.75" style="989" bestFit="1" customWidth="1"/>
    <col min="527" max="527" width="18.875" style="989" customWidth="1"/>
    <col min="528" max="528" width="20.5" style="989" customWidth="1"/>
    <col min="529" max="529" width="22.375" style="989" customWidth="1"/>
    <col min="530" max="530" width="14.75" style="989" customWidth="1"/>
    <col min="531" max="768" width="12.75" style="989"/>
    <col min="769" max="769" width="1.75" style="989" customWidth="1"/>
    <col min="770" max="770" width="18.75" style="989" bestFit="1" customWidth="1"/>
    <col min="771" max="772" width="15.5" style="989" bestFit="1" customWidth="1"/>
    <col min="773" max="773" width="64.25" style="989" customWidth="1"/>
    <col min="774" max="774" width="5.75" style="989" bestFit="1" customWidth="1"/>
    <col min="775" max="775" width="13.125" style="989" customWidth="1"/>
    <col min="776" max="776" width="13.125" style="989" bestFit="1" customWidth="1"/>
    <col min="777" max="777" width="15.625" style="989" customWidth="1"/>
    <col min="778" max="778" width="34.25" style="989" customWidth="1"/>
    <col min="779" max="779" width="24.5" style="989" customWidth="1"/>
    <col min="780" max="780" width="19.125" style="989" bestFit="1" customWidth="1"/>
    <col min="781" max="781" width="19.5" style="989" customWidth="1"/>
    <col min="782" max="782" width="5.75" style="989" bestFit="1" customWidth="1"/>
    <col min="783" max="783" width="18.875" style="989" customWidth="1"/>
    <col min="784" max="784" width="20.5" style="989" customWidth="1"/>
    <col min="785" max="785" width="22.375" style="989" customWidth="1"/>
    <col min="786" max="786" width="14.75" style="989" customWidth="1"/>
    <col min="787" max="1024" width="12.75" style="989"/>
    <col min="1025" max="1025" width="1.75" style="989" customWidth="1"/>
    <col min="1026" max="1026" width="18.75" style="989" bestFit="1" customWidth="1"/>
    <col min="1027" max="1028" width="15.5" style="989" bestFit="1" customWidth="1"/>
    <col min="1029" max="1029" width="64.25" style="989" customWidth="1"/>
    <col min="1030" max="1030" width="5.75" style="989" bestFit="1" customWidth="1"/>
    <col min="1031" max="1031" width="13.125" style="989" customWidth="1"/>
    <col min="1032" max="1032" width="13.125" style="989" bestFit="1" customWidth="1"/>
    <col min="1033" max="1033" width="15.625" style="989" customWidth="1"/>
    <col min="1034" max="1034" width="34.25" style="989" customWidth="1"/>
    <col min="1035" max="1035" width="24.5" style="989" customWidth="1"/>
    <col min="1036" max="1036" width="19.125" style="989" bestFit="1" customWidth="1"/>
    <col min="1037" max="1037" width="19.5" style="989" customWidth="1"/>
    <col min="1038" max="1038" width="5.75" style="989" bestFit="1" customWidth="1"/>
    <col min="1039" max="1039" width="18.875" style="989" customWidth="1"/>
    <col min="1040" max="1040" width="20.5" style="989" customWidth="1"/>
    <col min="1041" max="1041" width="22.375" style="989" customWidth="1"/>
    <col min="1042" max="1042" width="14.75" style="989" customWidth="1"/>
    <col min="1043" max="1280" width="12.75" style="989"/>
    <col min="1281" max="1281" width="1.75" style="989" customWidth="1"/>
    <col min="1282" max="1282" width="18.75" style="989" bestFit="1" customWidth="1"/>
    <col min="1283" max="1284" width="15.5" style="989" bestFit="1" customWidth="1"/>
    <col min="1285" max="1285" width="64.25" style="989" customWidth="1"/>
    <col min="1286" max="1286" width="5.75" style="989" bestFit="1" customWidth="1"/>
    <col min="1287" max="1287" width="13.125" style="989" customWidth="1"/>
    <col min="1288" max="1288" width="13.125" style="989" bestFit="1" customWidth="1"/>
    <col min="1289" max="1289" width="15.625" style="989" customWidth="1"/>
    <col min="1290" max="1290" width="34.25" style="989" customWidth="1"/>
    <col min="1291" max="1291" width="24.5" style="989" customWidth="1"/>
    <col min="1292" max="1292" width="19.125" style="989" bestFit="1" customWidth="1"/>
    <col min="1293" max="1293" width="19.5" style="989" customWidth="1"/>
    <col min="1294" max="1294" width="5.75" style="989" bestFit="1" customWidth="1"/>
    <col min="1295" max="1295" width="18.875" style="989" customWidth="1"/>
    <col min="1296" max="1296" width="20.5" style="989" customWidth="1"/>
    <col min="1297" max="1297" width="22.375" style="989" customWidth="1"/>
    <col min="1298" max="1298" width="14.75" style="989" customWidth="1"/>
    <col min="1299" max="1536" width="12.75" style="989"/>
    <col min="1537" max="1537" width="1.75" style="989" customWidth="1"/>
    <col min="1538" max="1538" width="18.75" style="989" bestFit="1" customWidth="1"/>
    <col min="1539" max="1540" width="15.5" style="989" bestFit="1" customWidth="1"/>
    <col min="1541" max="1541" width="64.25" style="989" customWidth="1"/>
    <col min="1542" max="1542" width="5.75" style="989" bestFit="1" customWidth="1"/>
    <col min="1543" max="1543" width="13.125" style="989" customWidth="1"/>
    <col min="1544" max="1544" width="13.125" style="989" bestFit="1" customWidth="1"/>
    <col min="1545" max="1545" width="15.625" style="989" customWidth="1"/>
    <col min="1546" max="1546" width="34.25" style="989" customWidth="1"/>
    <col min="1547" max="1547" width="24.5" style="989" customWidth="1"/>
    <col min="1548" max="1548" width="19.125" style="989" bestFit="1" customWidth="1"/>
    <col min="1549" max="1549" width="19.5" style="989" customWidth="1"/>
    <col min="1550" max="1550" width="5.75" style="989" bestFit="1" customWidth="1"/>
    <col min="1551" max="1551" width="18.875" style="989" customWidth="1"/>
    <col min="1552" max="1552" width="20.5" style="989" customWidth="1"/>
    <col min="1553" max="1553" width="22.375" style="989" customWidth="1"/>
    <col min="1554" max="1554" width="14.75" style="989" customWidth="1"/>
    <col min="1555" max="1792" width="12.75" style="989"/>
    <col min="1793" max="1793" width="1.75" style="989" customWidth="1"/>
    <col min="1794" max="1794" width="18.75" style="989" bestFit="1" customWidth="1"/>
    <col min="1795" max="1796" width="15.5" style="989" bestFit="1" customWidth="1"/>
    <col min="1797" max="1797" width="64.25" style="989" customWidth="1"/>
    <col min="1798" max="1798" width="5.75" style="989" bestFit="1" customWidth="1"/>
    <col min="1799" max="1799" width="13.125" style="989" customWidth="1"/>
    <col min="1800" max="1800" width="13.125" style="989" bestFit="1" customWidth="1"/>
    <col min="1801" max="1801" width="15.625" style="989" customWidth="1"/>
    <col min="1802" max="1802" width="34.25" style="989" customWidth="1"/>
    <col min="1803" max="1803" width="24.5" style="989" customWidth="1"/>
    <col min="1804" max="1804" width="19.125" style="989" bestFit="1" customWidth="1"/>
    <col min="1805" max="1805" width="19.5" style="989" customWidth="1"/>
    <col min="1806" max="1806" width="5.75" style="989" bestFit="1" customWidth="1"/>
    <col min="1807" max="1807" width="18.875" style="989" customWidth="1"/>
    <col min="1808" max="1808" width="20.5" style="989" customWidth="1"/>
    <col min="1809" max="1809" width="22.375" style="989" customWidth="1"/>
    <col min="1810" max="1810" width="14.75" style="989" customWidth="1"/>
    <col min="1811" max="2048" width="12.75" style="989"/>
    <col min="2049" max="2049" width="1.75" style="989" customWidth="1"/>
    <col min="2050" max="2050" width="18.75" style="989" bestFit="1" customWidth="1"/>
    <col min="2051" max="2052" width="15.5" style="989" bestFit="1" customWidth="1"/>
    <col min="2053" max="2053" width="64.25" style="989" customWidth="1"/>
    <col min="2054" max="2054" width="5.75" style="989" bestFit="1" customWidth="1"/>
    <col min="2055" max="2055" width="13.125" style="989" customWidth="1"/>
    <col min="2056" max="2056" width="13.125" style="989" bestFit="1" customWidth="1"/>
    <col min="2057" max="2057" width="15.625" style="989" customWidth="1"/>
    <col min="2058" max="2058" width="34.25" style="989" customWidth="1"/>
    <col min="2059" max="2059" width="24.5" style="989" customWidth="1"/>
    <col min="2060" max="2060" width="19.125" style="989" bestFit="1" customWidth="1"/>
    <col min="2061" max="2061" width="19.5" style="989" customWidth="1"/>
    <col min="2062" max="2062" width="5.75" style="989" bestFit="1" customWidth="1"/>
    <col min="2063" max="2063" width="18.875" style="989" customWidth="1"/>
    <col min="2064" max="2064" width="20.5" style="989" customWidth="1"/>
    <col min="2065" max="2065" width="22.375" style="989" customWidth="1"/>
    <col min="2066" max="2066" width="14.75" style="989" customWidth="1"/>
    <col min="2067" max="2304" width="12.75" style="989"/>
    <col min="2305" max="2305" width="1.75" style="989" customWidth="1"/>
    <col min="2306" max="2306" width="18.75" style="989" bestFit="1" customWidth="1"/>
    <col min="2307" max="2308" width="15.5" style="989" bestFit="1" customWidth="1"/>
    <col min="2309" max="2309" width="64.25" style="989" customWidth="1"/>
    <col min="2310" max="2310" width="5.75" style="989" bestFit="1" customWidth="1"/>
    <col min="2311" max="2311" width="13.125" style="989" customWidth="1"/>
    <col min="2312" max="2312" width="13.125" style="989" bestFit="1" customWidth="1"/>
    <col min="2313" max="2313" width="15.625" style="989" customWidth="1"/>
    <col min="2314" max="2314" width="34.25" style="989" customWidth="1"/>
    <col min="2315" max="2315" width="24.5" style="989" customWidth="1"/>
    <col min="2316" max="2316" width="19.125" style="989" bestFit="1" customWidth="1"/>
    <col min="2317" max="2317" width="19.5" style="989" customWidth="1"/>
    <col min="2318" max="2318" width="5.75" style="989" bestFit="1" customWidth="1"/>
    <col min="2319" max="2319" width="18.875" style="989" customWidth="1"/>
    <col min="2320" max="2320" width="20.5" style="989" customWidth="1"/>
    <col min="2321" max="2321" width="22.375" style="989" customWidth="1"/>
    <col min="2322" max="2322" width="14.75" style="989" customWidth="1"/>
    <col min="2323" max="2560" width="12.75" style="989"/>
    <col min="2561" max="2561" width="1.75" style="989" customWidth="1"/>
    <col min="2562" max="2562" width="18.75" style="989" bestFit="1" customWidth="1"/>
    <col min="2563" max="2564" width="15.5" style="989" bestFit="1" customWidth="1"/>
    <col min="2565" max="2565" width="64.25" style="989" customWidth="1"/>
    <col min="2566" max="2566" width="5.75" style="989" bestFit="1" customWidth="1"/>
    <col min="2567" max="2567" width="13.125" style="989" customWidth="1"/>
    <col min="2568" max="2568" width="13.125" style="989" bestFit="1" customWidth="1"/>
    <col min="2569" max="2569" width="15.625" style="989" customWidth="1"/>
    <col min="2570" max="2570" width="34.25" style="989" customWidth="1"/>
    <col min="2571" max="2571" width="24.5" style="989" customWidth="1"/>
    <col min="2572" max="2572" width="19.125" style="989" bestFit="1" customWidth="1"/>
    <col min="2573" max="2573" width="19.5" style="989" customWidth="1"/>
    <col min="2574" max="2574" width="5.75" style="989" bestFit="1" customWidth="1"/>
    <col min="2575" max="2575" width="18.875" style="989" customWidth="1"/>
    <col min="2576" max="2576" width="20.5" style="989" customWidth="1"/>
    <col min="2577" max="2577" width="22.375" style="989" customWidth="1"/>
    <col min="2578" max="2578" width="14.75" style="989" customWidth="1"/>
    <col min="2579" max="2816" width="12.75" style="989"/>
    <col min="2817" max="2817" width="1.75" style="989" customWidth="1"/>
    <col min="2818" max="2818" width="18.75" style="989" bestFit="1" customWidth="1"/>
    <col min="2819" max="2820" width="15.5" style="989" bestFit="1" customWidth="1"/>
    <col min="2821" max="2821" width="64.25" style="989" customWidth="1"/>
    <col min="2822" max="2822" width="5.75" style="989" bestFit="1" customWidth="1"/>
    <col min="2823" max="2823" width="13.125" style="989" customWidth="1"/>
    <col min="2824" max="2824" width="13.125" style="989" bestFit="1" customWidth="1"/>
    <col min="2825" max="2825" width="15.625" style="989" customWidth="1"/>
    <col min="2826" max="2826" width="34.25" style="989" customWidth="1"/>
    <col min="2827" max="2827" width="24.5" style="989" customWidth="1"/>
    <col min="2828" max="2828" width="19.125" style="989" bestFit="1" customWidth="1"/>
    <col min="2829" max="2829" width="19.5" style="989" customWidth="1"/>
    <col min="2830" max="2830" width="5.75" style="989" bestFit="1" customWidth="1"/>
    <col min="2831" max="2831" width="18.875" style="989" customWidth="1"/>
    <col min="2832" max="2832" width="20.5" style="989" customWidth="1"/>
    <col min="2833" max="2833" width="22.375" style="989" customWidth="1"/>
    <col min="2834" max="2834" width="14.75" style="989" customWidth="1"/>
    <col min="2835" max="3072" width="12.75" style="989"/>
    <col min="3073" max="3073" width="1.75" style="989" customWidth="1"/>
    <col min="3074" max="3074" width="18.75" style="989" bestFit="1" customWidth="1"/>
    <col min="3075" max="3076" width="15.5" style="989" bestFit="1" customWidth="1"/>
    <col min="3077" max="3077" width="64.25" style="989" customWidth="1"/>
    <col min="3078" max="3078" width="5.75" style="989" bestFit="1" customWidth="1"/>
    <col min="3079" max="3079" width="13.125" style="989" customWidth="1"/>
    <col min="3080" max="3080" width="13.125" style="989" bestFit="1" customWidth="1"/>
    <col min="3081" max="3081" width="15.625" style="989" customWidth="1"/>
    <col min="3082" max="3082" width="34.25" style="989" customWidth="1"/>
    <col min="3083" max="3083" width="24.5" style="989" customWidth="1"/>
    <col min="3084" max="3084" width="19.125" style="989" bestFit="1" customWidth="1"/>
    <col min="3085" max="3085" width="19.5" style="989" customWidth="1"/>
    <col min="3086" max="3086" width="5.75" style="989" bestFit="1" customWidth="1"/>
    <col min="3087" max="3087" width="18.875" style="989" customWidth="1"/>
    <col min="3088" max="3088" width="20.5" style="989" customWidth="1"/>
    <col min="3089" max="3089" width="22.375" style="989" customWidth="1"/>
    <col min="3090" max="3090" width="14.75" style="989" customWidth="1"/>
    <col min="3091" max="3328" width="12.75" style="989"/>
    <col min="3329" max="3329" width="1.75" style="989" customWidth="1"/>
    <col min="3330" max="3330" width="18.75" style="989" bestFit="1" customWidth="1"/>
    <col min="3331" max="3332" width="15.5" style="989" bestFit="1" customWidth="1"/>
    <col min="3333" max="3333" width="64.25" style="989" customWidth="1"/>
    <col min="3334" max="3334" width="5.75" style="989" bestFit="1" customWidth="1"/>
    <col min="3335" max="3335" width="13.125" style="989" customWidth="1"/>
    <col min="3336" max="3336" width="13.125" style="989" bestFit="1" customWidth="1"/>
    <col min="3337" max="3337" width="15.625" style="989" customWidth="1"/>
    <col min="3338" max="3338" width="34.25" style="989" customWidth="1"/>
    <col min="3339" max="3339" width="24.5" style="989" customWidth="1"/>
    <col min="3340" max="3340" width="19.125" style="989" bestFit="1" customWidth="1"/>
    <col min="3341" max="3341" width="19.5" style="989" customWidth="1"/>
    <col min="3342" max="3342" width="5.75" style="989" bestFit="1" customWidth="1"/>
    <col min="3343" max="3343" width="18.875" style="989" customWidth="1"/>
    <col min="3344" max="3344" width="20.5" style="989" customWidth="1"/>
    <col min="3345" max="3345" width="22.375" style="989" customWidth="1"/>
    <col min="3346" max="3346" width="14.75" style="989" customWidth="1"/>
    <col min="3347" max="3584" width="12.75" style="989"/>
    <col min="3585" max="3585" width="1.75" style="989" customWidth="1"/>
    <col min="3586" max="3586" width="18.75" style="989" bestFit="1" customWidth="1"/>
    <col min="3587" max="3588" width="15.5" style="989" bestFit="1" customWidth="1"/>
    <col min="3589" max="3589" width="64.25" style="989" customWidth="1"/>
    <col min="3590" max="3590" width="5.75" style="989" bestFit="1" customWidth="1"/>
    <col min="3591" max="3591" width="13.125" style="989" customWidth="1"/>
    <col min="3592" max="3592" width="13.125" style="989" bestFit="1" customWidth="1"/>
    <col min="3593" max="3593" width="15.625" style="989" customWidth="1"/>
    <col min="3594" max="3594" width="34.25" style="989" customWidth="1"/>
    <col min="3595" max="3595" width="24.5" style="989" customWidth="1"/>
    <col min="3596" max="3596" width="19.125" style="989" bestFit="1" customWidth="1"/>
    <col min="3597" max="3597" width="19.5" style="989" customWidth="1"/>
    <col min="3598" max="3598" width="5.75" style="989" bestFit="1" customWidth="1"/>
    <col min="3599" max="3599" width="18.875" style="989" customWidth="1"/>
    <col min="3600" max="3600" width="20.5" style="989" customWidth="1"/>
    <col min="3601" max="3601" width="22.375" style="989" customWidth="1"/>
    <col min="3602" max="3602" width="14.75" style="989" customWidth="1"/>
    <col min="3603" max="3840" width="12.75" style="989"/>
    <col min="3841" max="3841" width="1.75" style="989" customWidth="1"/>
    <col min="3842" max="3842" width="18.75" style="989" bestFit="1" customWidth="1"/>
    <col min="3843" max="3844" width="15.5" style="989" bestFit="1" customWidth="1"/>
    <col min="3845" max="3845" width="64.25" style="989" customWidth="1"/>
    <col min="3846" max="3846" width="5.75" style="989" bestFit="1" customWidth="1"/>
    <col min="3847" max="3847" width="13.125" style="989" customWidth="1"/>
    <col min="3848" max="3848" width="13.125" style="989" bestFit="1" customWidth="1"/>
    <col min="3849" max="3849" width="15.625" style="989" customWidth="1"/>
    <col min="3850" max="3850" width="34.25" style="989" customWidth="1"/>
    <col min="3851" max="3851" width="24.5" style="989" customWidth="1"/>
    <col min="3852" max="3852" width="19.125" style="989" bestFit="1" customWidth="1"/>
    <col min="3853" max="3853" width="19.5" style="989" customWidth="1"/>
    <col min="3854" max="3854" width="5.75" style="989" bestFit="1" customWidth="1"/>
    <col min="3855" max="3855" width="18.875" style="989" customWidth="1"/>
    <col min="3856" max="3856" width="20.5" style="989" customWidth="1"/>
    <col min="3857" max="3857" width="22.375" style="989" customWidth="1"/>
    <col min="3858" max="3858" width="14.75" style="989" customWidth="1"/>
    <col min="3859" max="4096" width="12.75" style="989"/>
    <col min="4097" max="4097" width="1.75" style="989" customWidth="1"/>
    <col min="4098" max="4098" width="18.75" style="989" bestFit="1" customWidth="1"/>
    <col min="4099" max="4100" width="15.5" style="989" bestFit="1" customWidth="1"/>
    <col min="4101" max="4101" width="64.25" style="989" customWidth="1"/>
    <col min="4102" max="4102" width="5.75" style="989" bestFit="1" customWidth="1"/>
    <col min="4103" max="4103" width="13.125" style="989" customWidth="1"/>
    <col min="4104" max="4104" width="13.125" style="989" bestFit="1" customWidth="1"/>
    <col min="4105" max="4105" width="15.625" style="989" customWidth="1"/>
    <col min="4106" max="4106" width="34.25" style="989" customWidth="1"/>
    <col min="4107" max="4107" width="24.5" style="989" customWidth="1"/>
    <col min="4108" max="4108" width="19.125" style="989" bestFit="1" customWidth="1"/>
    <col min="4109" max="4109" width="19.5" style="989" customWidth="1"/>
    <col min="4110" max="4110" width="5.75" style="989" bestFit="1" customWidth="1"/>
    <col min="4111" max="4111" width="18.875" style="989" customWidth="1"/>
    <col min="4112" max="4112" width="20.5" style="989" customWidth="1"/>
    <col min="4113" max="4113" width="22.375" style="989" customWidth="1"/>
    <col min="4114" max="4114" width="14.75" style="989" customWidth="1"/>
    <col min="4115" max="4352" width="12.75" style="989"/>
    <col min="4353" max="4353" width="1.75" style="989" customWidth="1"/>
    <col min="4354" max="4354" width="18.75" style="989" bestFit="1" customWidth="1"/>
    <col min="4355" max="4356" width="15.5" style="989" bestFit="1" customWidth="1"/>
    <col min="4357" max="4357" width="64.25" style="989" customWidth="1"/>
    <col min="4358" max="4358" width="5.75" style="989" bestFit="1" customWidth="1"/>
    <col min="4359" max="4359" width="13.125" style="989" customWidth="1"/>
    <col min="4360" max="4360" width="13.125" style="989" bestFit="1" customWidth="1"/>
    <col min="4361" max="4361" width="15.625" style="989" customWidth="1"/>
    <col min="4362" max="4362" width="34.25" style="989" customWidth="1"/>
    <col min="4363" max="4363" width="24.5" style="989" customWidth="1"/>
    <col min="4364" max="4364" width="19.125" style="989" bestFit="1" customWidth="1"/>
    <col min="4365" max="4365" width="19.5" style="989" customWidth="1"/>
    <col min="4366" max="4366" width="5.75" style="989" bestFit="1" customWidth="1"/>
    <col min="4367" max="4367" width="18.875" style="989" customWidth="1"/>
    <col min="4368" max="4368" width="20.5" style="989" customWidth="1"/>
    <col min="4369" max="4369" width="22.375" style="989" customWidth="1"/>
    <col min="4370" max="4370" width="14.75" style="989" customWidth="1"/>
    <col min="4371" max="4608" width="12.75" style="989"/>
    <col min="4609" max="4609" width="1.75" style="989" customWidth="1"/>
    <col min="4610" max="4610" width="18.75" style="989" bestFit="1" customWidth="1"/>
    <col min="4611" max="4612" width="15.5" style="989" bestFit="1" customWidth="1"/>
    <col min="4613" max="4613" width="64.25" style="989" customWidth="1"/>
    <col min="4614" max="4614" width="5.75" style="989" bestFit="1" customWidth="1"/>
    <col min="4615" max="4615" width="13.125" style="989" customWidth="1"/>
    <col min="4616" max="4616" width="13.125" style="989" bestFit="1" customWidth="1"/>
    <col min="4617" max="4617" width="15.625" style="989" customWidth="1"/>
    <col min="4618" max="4618" width="34.25" style="989" customWidth="1"/>
    <col min="4619" max="4619" width="24.5" style="989" customWidth="1"/>
    <col min="4620" max="4620" width="19.125" style="989" bestFit="1" customWidth="1"/>
    <col min="4621" max="4621" width="19.5" style="989" customWidth="1"/>
    <col min="4622" max="4622" width="5.75" style="989" bestFit="1" customWidth="1"/>
    <col min="4623" max="4623" width="18.875" style="989" customWidth="1"/>
    <col min="4624" max="4624" width="20.5" style="989" customWidth="1"/>
    <col min="4625" max="4625" width="22.375" style="989" customWidth="1"/>
    <col min="4626" max="4626" width="14.75" style="989" customWidth="1"/>
    <col min="4627" max="4864" width="12.75" style="989"/>
    <col min="4865" max="4865" width="1.75" style="989" customWidth="1"/>
    <col min="4866" max="4866" width="18.75" style="989" bestFit="1" customWidth="1"/>
    <col min="4867" max="4868" width="15.5" style="989" bestFit="1" customWidth="1"/>
    <col min="4869" max="4869" width="64.25" style="989" customWidth="1"/>
    <col min="4870" max="4870" width="5.75" style="989" bestFit="1" customWidth="1"/>
    <col min="4871" max="4871" width="13.125" style="989" customWidth="1"/>
    <col min="4872" max="4872" width="13.125" style="989" bestFit="1" customWidth="1"/>
    <col min="4873" max="4873" width="15.625" style="989" customWidth="1"/>
    <col min="4874" max="4874" width="34.25" style="989" customWidth="1"/>
    <col min="4875" max="4875" width="24.5" style="989" customWidth="1"/>
    <col min="4876" max="4876" width="19.125" style="989" bestFit="1" customWidth="1"/>
    <col min="4877" max="4877" width="19.5" style="989" customWidth="1"/>
    <col min="4878" max="4878" width="5.75" style="989" bestFit="1" customWidth="1"/>
    <col min="4879" max="4879" width="18.875" style="989" customWidth="1"/>
    <col min="4880" max="4880" width="20.5" style="989" customWidth="1"/>
    <col min="4881" max="4881" width="22.375" style="989" customWidth="1"/>
    <col min="4882" max="4882" width="14.75" style="989" customWidth="1"/>
    <col min="4883" max="5120" width="12.75" style="989"/>
    <col min="5121" max="5121" width="1.75" style="989" customWidth="1"/>
    <col min="5122" max="5122" width="18.75" style="989" bestFit="1" customWidth="1"/>
    <col min="5123" max="5124" width="15.5" style="989" bestFit="1" customWidth="1"/>
    <col min="5125" max="5125" width="64.25" style="989" customWidth="1"/>
    <col min="5126" max="5126" width="5.75" style="989" bestFit="1" customWidth="1"/>
    <col min="5127" max="5127" width="13.125" style="989" customWidth="1"/>
    <col min="5128" max="5128" width="13.125" style="989" bestFit="1" customWidth="1"/>
    <col min="5129" max="5129" width="15.625" style="989" customWidth="1"/>
    <col min="5130" max="5130" width="34.25" style="989" customWidth="1"/>
    <col min="5131" max="5131" width="24.5" style="989" customWidth="1"/>
    <col min="5132" max="5132" width="19.125" style="989" bestFit="1" customWidth="1"/>
    <col min="5133" max="5133" width="19.5" style="989" customWidth="1"/>
    <col min="5134" max="5134" width="5.75" style="989" bestFit="1" customWidth="1"/>
    <col min="5135" max="5135" width="18.875" style="989" customWidth="1"/>
    <col min="5136" max="5136" width="20.5" style="989" customWidth="1"/>
    <col min="5137" max="5137" width="22.375" style="989" customWidth="1"/>
    <col min="5138" max="5138" width="14.75" style="989" customWidth="1"/>
    <col min="5139" max="5376" width="12.75" style="989"/>
    <col min="5377" max="5377" width="1.75" style="989" customWidth="1"/>
    <col min="5378" max="5378" width="18.75" style="989" bestFit="1" customWidth="1"/>
    <col min="5379" max="5380" width="15.5" style="989" bestFit="1" customWidth="1"/>
    <col min="5381" max="5381" width="64.25" style="989" customWidth="1"/>
    <col min="5382" max="5382" width="5.75" style="989" bestFit="1" customWidth="1"/>
    <col min="5383" max="5383" width="13.125" style="989" customWidth="1"/>
    <col min="5384" max="5384" width="13.125" style="989" bestFit="1" customWidth="1"/>
    <col min="5385" max="5385" width="15.625" style="989" customWidth="1"/>
    <col min="5386" max="5386" width="34.25" style="989" customWidth="1"/>
    <col min="5387" max="5387" width="24.5" style="989" customWidth="1"/>
    <col min="5388" max="5388" width="19.125" style="989" bestFit="1" customWidth="1"/>
    <col min="5389" max="5389" width="19.5" style="989" customWidth="1"/>
    <col min="5390" max="5390" width="5.75" style="989" bestFit="1" customWidth="1"/>
    <col min="5391" max="5391" width="18.875" style="989" customWidth="1"/>
    <col min="5392" max="5392" width="20.5" style="989" customWidth="1"/>
    <col min="5393" max="5393" width="22.375" style="989" customWidth="1"/>
    <col min="5394" max="5394" width="14.75" style="989" customWidth="1"/>
    <col min="5395" max="5632" width="12.75" style="989"/>
    <col min="5633" max="5633" width="1.75" style="989" customWidth="1"/>
    <col min="5634" max="5634" width="18.75" style="989" bestFit="1" customWidth="1"/>
    <col min="5635" max="5636" width="15.5" style="989" bestFit="1" customWidth="1"/>
    <col min="5637" max="5637" width="64.25" style="989" customWidth="1"/>
    <col min="5638" max="5638" width="5.75" style="989" bestFit="1" customWidth="1"/>
    <col min="5639" max="5639" width="13.125" style="989" customWidth="1"/>
    <col min="5640" max="5640" width="13.125" style="989" bestFit="1" customWidth="1"/>
    <col min="5641" max="5641" width="15.625" style="989" customWidth="1"/>
    <col min="5642" max="5642" width="34.25" style="989" customWidth="1"/>
    <col min="5643" max="5643" width="24.5" style="989" customWidth="1"/>
    <col min="5644" max="5644" width="19.125" style="989" bestFit="1" customWidth="1"/>
    <col min="5645" max="5645" width="19.5" style="989" customWidth="1"/>
    <col min="5646" max="5646" width="5.75" style="989" bestFit="1" customWidth="1"/>
    <col min="5647" max="5647" width="18.875" style="989" customWidth="1"/>
    <col min="5648" max="5648" width="20.5" style="989" customWidth="1"/>
    <col min="5649" max="5649" width="22.375" style="989" customWidth="1"/>
    <col min="5650" max="5650" width="14.75" style="989" customWidth="1"/>
    <col min="5651" max="5888" width="12.75" style="989"/>
    <col min="5889" max="5889" width="1.75" style="989" customWidth="1"/>
    <col min="5890" max="5890" width="18.75" style="989" bestFit="1" customWidth="1"/>
    <col min="5891" max="5892" width="15.5" style="989" bestFit="1" customWidth="1"/>
    <col min="5893" max="5893" width="64.25" style="989" customWidth="1"/>
    <col min="5894" max="5894" width="5.75" style="989" bestFit="1" customWidth="1"/>
    <col min="5895" max="5895" width="13.125" style="989" customWidth="1"/>
    <col min="5896" max="5896" width="13.125" style="989" bestFit="1" customWidth="1"/>
    <col min="5897" max="5897" width="15.625" style="989" customWidth="1"/>
    <col min="5898" max="5898" width="34.25" style="989" customWidth="1"/>
    <col min="5899" max="5899" width="24.5" style="989" customWidth="1"/>
    <col min="5900" max="5900" width="19.125" style="989" bestFit="1" customWidth="1"/>
    <col min="5901" max="5901" width="19.5" style="989" customWidth="1"/>
    <col min="5902" max="5902" width="5.75" style="989" bestFit="1" customWidth="1"/>
    <col min="5903" max="5903" width="18.875" style="989" customWidth="1"/>
    <col min="5904" max="5904" width="20.5" style="989" customWidth="1"/>
    <col min="5905" max="5905" width="22.375" style="989" customWidth="1"/>
    <col min="5906" max="5906" width="14.75" style="989" customWidth="1"/>
    <col min="5907" max="6144" width="12.75" style="989"/>
    <col min="6145" max="6145" width="1.75" style="989" customWidth="1"/>
    <col min="6146" max="6146" width="18.75" style="989" bestFit="1" customWidth="1"/>
    <col min="6147" max="6148" width="15.5" style="989" bestFit="1" customWidth="1"/>
    <col min="6149" max="6149" width="64.25" style="989" customWidth="1"/>
    <col min="6150" max="6150" width="5.75" style="989" bestFit="1" customWidth="1"/>
    <col min="6151" max="6151" width="13.125" style="989" customWidth="1"/>
    <col min="6152" max="6152" width="13.125" style="989" bestFit="1" customWidth="1"/>
    <col min="6153" max="6153" width="15.625" style="989" customWidth="1"/>
    <col min="6154" max="6154" width="34.25" style="989" customWidth="1"/>
    <col min="6155" max="6155" width="24.5" style="989" customWidth="1"/>
    <col min="6156" max="6156" width="19.125" style="989" bestFit="1" customWidth="1"/>
    <col min="6157" max="6157" width="19.5" style="989" customWidth="1"/>
    <col min="6158" max="6158" width="5.75" style="989" bestFit="1" customWidth="1"/>
    <col min="6159" max="6159" width="18.875" style="989" customWidth="1"/>
    <col min="6160" max="6160" width="20.5" style="989" customWidth="1"/>
    <col min="6161" max="6161" width="22.375" style="989" customWidth="1"/>
    <col min="6162" max="6162" width="14.75" style="989" customWidth="1"/>
    <col min="6163" max="6400" width="12.75" style="989"/>
    <col min="6401" max="6401" width="1.75" style="989" customWidth="1"/>
    <col min="6402" max="6402" width="18.75" style="989" bestFit="1" customWidth="1"/>
    <col min="6403" max="6404" width="15.5" style="989" bestFit="1" customWidth="1"/>
    <col min="6405" max="6405" width="64.25" style="989" customWidth="1"/>
    <col min="6406" max="6406" width="5.75" style="989" bestFit="1" customWidth="1"/>
    <col min="6407" max="6407" width="13.125" style="989" customWidth="1"/>
    <col min="6408" max="6408" width="13.125" style="989" bestFit="1" customWidth="1"/>
    <col min="6409" max="6409" width="15.625" style="989" customWidth="1"/>
    <col min="6410" max="6410" width="34.25" style="989" customWidth="1"/>
    <col min="6411" max="6411" width="24.5" style="989" customWidth="1"/>
    <col min="6412" max="6412" width="19.125" style="989" bestFit="1" customWidth="1"/>
    <col min="6413" max="6413" width="19.5" style="989" customWidth="1"/>
    <col min="6414" max="6414" width="5.75" style="989" bestFit="1" customWidth="1"/>
    <col min="6415" max="6415" width="18.875" style="989" customWidth="1"/>
    <col min="6416" max="6416" width="20.5" style="989" customWidth="1"/>
    <col min="6417" max="6417" width="22.375" style="989" customWidth="1"/>
    <col min="6418" max="6418" width="14.75" style="989" customWidth="1"/>
    <col min="6419" max="6656" width="12.75" style="989"/>
    <col min="6657" max="6657" width="1.75" style="989" customWidth="1"/>
    <col min="6658" max="6658" width="18.75" style="989" bestFit="1" customWidth="1"/>
    <col min="6659" max="6660" width="15.5" style="989" bestFit="1" customWidth="1"/>
    <col min="6661" max="6661" width="64.25" style="989" customWidth="1"/>
    <col min="6662" max="6662" width="5.75" style="989" bestFit="1" customWidth="1"/>
    <col min="6663" max="6663" width="13.125" style="989" customWidth="1"/>
    <col min="6664" max="6664" width="13.125" style="989" bestFit="1" customWidth="1"/>
    <col min="6665" max="6665" width="15.625" style="989" customWidth="1"/>
    <col min="6666" max="6666" width="34.25" style="989" customWidth="1"/>
    <col min="6667" max="6667" width="24.5" style="989" customWidth="1"/>
    <col min="6668" max="6668" width="19.125" style="989" bestFit="1" customWidth="1"/>
    <col min="6669" max="6669" width="19.5" style="989" customWidth="1"/>
    <col min="6670" max="6670" width="5.75" style="989" bestFit="1" customWidth="1"/>
    <col min="6671" max="6671" width="18.875" style="989" customWidth="1"/>
    <col min="6672" max="6672" width="20.5" style="989" customWidth="1"/>
    <col min="6673" max="6673" width="22.375" style="989" customWidth="1"/>
    <col min="6674" max="6674" width="14.75" style="989" customWidth="1"/>
    <col min="6675" max="6912" width="12.75" style="989"/>
    <col min="6913" max="6913" width="1.75" style="989" customWidth="1"/>
    <col min="6914" max="6914" width="18.75" style="989" bestFit="1" customWidth="1"/>
    <col min="6915" max="6916" width="15.5" style="989" bestFit="1" customWidth="1"/>
    <col min="6917" max="6917" width="64.25" style="989" customWidth="1"/>
    <col min="6918" max="6918" width="5.75" style="989" bestFit="1" customWidth="1"/>
    <col min="6919" max="6919" width="13.125" style="989" customWidth="1"/>
    <col min="6920" max="6920" width="13.125" style="989" bestFit="1" customWidth="1"/>
    <col min="6921" max="6921" width="15.625" style="989" customWidth="1"/>
    <col min="6922" max="6922" width="34.25" style="989" customWidth="1"/>
    <col min="6923" max="6923" width="24.5" style="989" customWidth="1"/>
    <col min="6924" max="6924" width="19.125" style="989" bestFit="1" customWidth="1"/>
    <col min="6925" max="6925" width="19.5" style="989" customWidth="1"/>
    <col min="6926" max="6926" width="5.75" style="989" bestFit="1" customWidth="1"/>
    <col min="6927" max="6927" width="18.875" style="989" customWidth="1"/>
    <col min="6928" max="6928" width="20.5" style="989" customWidth="1"/>
    <col min="6929" max="6929" width="22.375" style="989" customWidth="1"/>
    <col min="6930" max="6930" width="14.75" style="989" customWidth="1"/>
    <col min="6931" max="7168" width="12.75" style="989"/>
    <col min="7169" max="7169" width="1.75" style="989" customWidth="1"/>
    <col min="7170" max="7170" width="18.75" style="989" bestFit="1" customWidth="1"/>
    <col min="7171" max="7172" width="15.5" style="989" bestFit="1" customWidth="1"/>
    <col min="7173" max="7173" width="64.25" style="989" customWidth="1"/>
    <col min="7174" max="7174" width="5.75" style="989" bestFit="1" customWidth="1"/>
    <col min="7175" max="7175" width="13.125" style="989" customWidth="1"/>
    <col min="7176" max="7176" width="13.125" style="989" bestFit="1" customWidth="1"/>
    <col min="7177" max="7177" width="15.625" style="989" customWidth="1"/>
    <col min="7178" max="7178" width="34.25" style="989" customWidth="1"/>
    <col min="7179" max="7179" width="24.5" style="989" customWidth="1"/>
    <col min="7180" max="7180" width="19.125" style="989" bestFit="1" customWidth="1"/>
    <col min="7181" max="7181" width="19.5" style="989" customWidth="1"/>
    <col min="7182" max="7182" width="5.75" style="989" bestFit="1" customWidth="1"/>
    <col min="7183" max="7183" width="18.875" style="989" customWidth="1"/>
    <col min="7184" max="7184" width="20.5" style="989" customWidth="1"/>
    <col min="7185" max="7185" width="22.375" style="989" customWidth="1"/>
    <col min="7186" max="7186" width="14.75" style="989" customWidth="1"/>
    <col min="7187" max="7424" width="12.75" style="989"/>
    <col min="7425" max="7425" width="1.75" style="989" customWidth="1"/>
    <col min="7426" max="7426" width="18.75" style="989" bestFit="1" customWidth="1"/>
    <col min="7427" max="7428" width="15.5" style="989" bestFit="1" customWidth="1"/>
    <col min="7429" max="7429" width="64.25" style="989" customWidth="1"/>
    <col min="7430" max="7430" width="5.75" style="989" bestFit="1" customWidth="1"/>
    <col min="7431" max="7431" width="13.125" style="989" customWidth="1"/>
    <col min="7432" max="7432" width="13.125" style="989" bestFit="1" customWidth="1"/>
    <col min="7433" max="7433" width="15.625" style="989" customWidth="1"/>
    <col min="7434" max="7434" width="34.25" style="989" customWidth="1"/>
    <col min="7435" max="7435" width="24.5" style="989" customWidth="1"/>
    <col min="7436" max="7436" width="19.125" style="989" bestFit="1" customWidth="1"/>
    <col min="7437" max="7437" width="19.5" style="989" customWidth="1"/>
    <col min="7438" max="7438" width="5.75" style="989" bestFit="1" customWidth="1"/>
    <col min="7439" max="7439" width="18.875" style="989" customWidth="1"/>
    <col min="7440" max="7440" width="20.5" style="989" customWidth="1"/>
    <col min="7441" max="7441" width="22.375" style="989" customWidth="1"/>
    <col min="7442" max="7442" width="14.75" style="989" customWidth="1"/>
    <col min="7443" max="7680" width="12.75" style="989"/>
    <col min="7681" max="7681" width="1.75" style="989" customWidth="1"/>
    <col min="7682" max="7682" width="18.75" style="989" bestFit="1" customWidth="1"/>
    <col min="7683" max="7684" width="15.5" style="989" bestFit="1" customWidth="1"/>
    <col min="7685" max="7685" width="64.25" style="989" customWidth="1"/>
    <col min="7686" max="7686" width="5.75" style="989" bestFit="1" customWidth="1"/>
    <col min="7687" max="7687" width="13.125" style="989" customWidth="1"/>
    <col min="7688" max="7688" width="13.125" style="989" bestFit="1" customWidth="1"/>
    <col min="7689" max="7689" width="15.625" style="989" customWidth="1"/>
    <col min="7690" max="7690" width="34.25" style="989" customWidth="1"/>
    <col min="7691" max="7691" width="24.5" style="989" customWidth="1"/>
    <col min="7692" max="7692" width="19.125" style="989" bestFit="1" customWidth="1"/>
    <col min="7693" max="7693" width="19.5" style="989" customWidth="1"/>
    <col min="7694" max="7694" width="5.75" style="989" bestFit="1" customWidth="1"/>
    <col min="7695" max="7695" width="18.875" style="989" customWidth="1"/>
    <col min="7696" max="7696" width="20.5" style="989" customWidth="1"/>
    <col min="7697" max="7697" width="22.375" style="989" customWidth="1"/>
    <col min="7698" max="7698" width="14.75" style="989" customWidth="1"/>
    <col min="7699" max="7936" width="12.75" style="989"/>
    <col min="7937" max="7937" width="1.75" style="989" customWidth="1"/>
    <col min="7938" max="7938" width="18.75" style="989" bestFit="1" customWidth="1"/>
    <col min="7939" max="7940" width="15.5" style="989" bestFit="1" customWidth="1"/>
    <col min="7941" max="7941" width="64.25" style="989" customWidth="1"/>
    <col min="7942" max="7942" width="5.75" style="989" bestFit="1" customWidth="1"/>
    <col min="7943" max="7943" width="13.125" style="989" customWidth="1"/>
    <col min="7944" max="7944" width="13.125" style="989" bestFit="1" customWidth="1"/>
    <col min="7945" max="7945" width="15.625" style="989" customWidth="1"/>
    <col min="7946" max="7946" width="34.25" style="989" customWidth="1"/>
    <col min="7947" max="7947" width="24.5" style="989" customWidth="1"/>
    <col min="7948" max="7948" width="19.125" style="989" bestFit="1" customWidth="1"/>
    <col min="7949" max="7949" width="19.5" style="989" customWidth="1"/>
    <col min="7950" max="7950" width="5.75" style="989" bestFit="1" customWidth="1"/>
    <col min="7951" max="7951" width="18.875" style="989" customWidth="1"/>
    <col min="7952" max="7952" width="20.5" style="989" customWidth="1"/>
    <col min="7953" max="7953" width="22.375" style="989" customWidth="1"/>
    <col min="7954" max="7954" width="14.75" style="989" customWidth="1"/>
    <col min="7955" max="8192" width="12.75" style="989"/>
    <col min="8193" max="8193" width="1.75" style="989" customWidth="1"/>
    <col min="8194" max="8194" width="18.75" style="989" bestFit="1" customWidth="1"/>
    <col min="8195" max="8196" width="15.5" style="989" bestFit="1" customWidth="1"/>
    <col min="8197" max="8197" width="64.25" style="989" customWidth="1"/>
    <col min="8198" max="8198" width="5.75" style="989" bestFit="1" customWidth="1"/>
    <col min="8199" max="8199" width="13.125" style="989" customWidth="1"/>
    <col min="8200" max="8200" width="13.125" style="989" bestFit="1" customWidth="1"/>
    <col min="8201" max="8201" width="15.625" style="989" customWidth="1"/>
    <col min="8202" max="8202" width="34.25" style="989" customWidth="1"/>
    <col min="8203" max="8203" width="24.5" style="989" customWidth="1"/>
    <col min="8204" max="8204" width="19.125" style="989" bestFit="1" customWidth="1"/>
    <col min="8205" max="8205" width="19.5" style="989" customWidth="1"/>
    <col min="8206" max="8206" width="5.75" style="989" bestFit="1" customWidth="1"/>
    <col min="8207" max="8207" width="18.875" style="989" customWidth="1"/>
    <col min="8208" max="8208" width="20.5" style="989" customWidth="1"/>
    <col min="8209" max="8209" width="22.375" style="989" customWidth="1"/>
    <col min="8210" max="8210" width="14.75" style="989" customWidth="1"/>
    <col min="8211" max="8448" width="12.75" style="989"/>
    <col min="8449" max="8449" width="1.75" style="989" customWidth="1"/>
    <col min="8450" max="8450" width="18.75" style="989" bestFit="1" customWidth="1"/>
    <col min="8451" max="8452" width="15.5" style="989" bestFit="1" customWidth="1"/>
    <col min="8453" max="8453" width="64.25" style="989" customWidth="1"/>
    <col min="8454" max="8454" width="5.75" style="989" bestFit="1" customWidth="1"/>
    <col min="8455" max="8455" width="13.125" style="989" customWidth="1"/>
    <col min="8456" max="8456" width="13.125" style="989" bestFit="1" customWidth="1"/>
    <col min="8457" max="8457" width="15.625" style="989" customWidth="1"/>
    <col min="8458" max="8458" width="34.25" style="989" customWidth="1"/>
    <col min="8459" max="8459" width="24.5" style="989" customWidth="1"/>
    <col min="8460" max="8460" width="19.125" style="989" bestFit="1" customWidth="1"/>
    <col min="8461" max="8461" width="19.5" style="989" customWidth="1"/>
    <col min="8462" max="8462" width="5.75" style="989" bestFit="1" customWidth="1"/>
    <col min="8463" max="8463" width="18.875" style="989" customWidth="1"/>
    <col min="8464" max="8464" width="20.5" style="989" customWidth="1"/>
    <col min="8465" max="8465" width="22.375" style="989" customWidth="1"/>
    <col min="8466" max="8466" width="14.75" style="989" customWidth="1"/>
    <col min="8467" max="8704" width="12.75" style="989"/>
    <col min="8705" max="8705" width="1.75" style="989" customWidth="1"/>
    <col min="8706" max="8706" width="18.75" style="989" bestFit="1" customWidth="1"/>
    <col min="8707" max="8708" width="15.5" style="989" bestFit="1" customWidth="1"/>
    <col min="8709" max="8709" width="64.25" style="989" customWidth="1"/>
    <col min="8710" max="8710" width="5.75" style="989" bestFit="1" customWidth="1"/>
    <col min="8711" max="8711" width="13.125" style="989" customWidth="1"/>
    <col min="8712" max="8712" width="13.125" style="989" bestFit="1" customWidth="1"/>
    <col min="8713" max="8713" width="15.625" style="989" customWidth="1"/>
    <col min="8714" max="8714" width="34.25" style="989" customWidth="1"/>
    <col min="8715" max="8715" width="24.5" style="989" customWidth="1"/>
    <col min="8716" max="8716" width="19.125" style="989" bestFit="1" customWidth="1"/>
    <col min="8717" max="8717" width="19.5" style="989" customWidth="1"/>
    <col min="8718" max="8718" width="5.75" style="989" bestFit="1" customWidth="1"/>
    <col min="8719" max="8719" width="18.875" style="989" customWidth="1"/>
    <col min="8720" max="8720" width="20.5" style="989" customWidth="1"/>
    <col min="8721" max="8721" width="22.375" style="989" customWidth="1"/>
    <col min="8722" max="8722" width="14.75" style="989" customWidth="1"/>
    <col min="8723" max="8960" width="12.75" style="989"/>
    <col min="8961" max="8961" width="1.75" style="989" customWidth="1"/>
    <col min="8962" max="8962" width="18.75" style="989" bestFit="1" customWidth="1"/>
    <col min="8963" max="8964" width="15.5" style="989" bestFit="1" customWidth="1"/>
    <col min="8965" max="8965" width="64.25" style="989" customWidth="1"/>
    <col min="8966" max="8966" width="5.75" style="989" bestFit="1" customWidth="1"/>
    <col min="8967" max="8967" width="13.125" style="989" customWidth="1"/>
    <col min="8968" max="8968" width="13.125" style="989" bestFit="1" customWidth="1"/>
    <col min="8969" max="8969" width="15.625" style="989" customWidth="1"/>
    <col min="8970" max="8970" width="34.25" style="989" customWidth="1"/>
    <col min="8971" max="8971" width="24.5" style="989" customWidth="1"/>
    <col min="8972" max="8972" width="19.125" style="989" bestFit="1" customWidth="1"/>
    <col min="8973" max="8973" width="19.5" style="989" customWidth="1"/>
    <col min="8974" max="8974" width="5.75" style="989" bestFit="1" customWidth="1"/>
    <col min="8975" max="8975" width="18.875" style="989" customWidth="1"/>
    <col min="8976" max="8976" width="20.5" style="989" customWidth="1"/>
    <col min="8977" max="8977" width="22.375" style="989" customWidth="1"/>
    <col min="8978" max="8978" width="14.75" style="989" customWidth="1"/>
    <col min="8979" max="9216" width="12.75" style="989"/>
    <col min="9217" max="9217" width="1.75" style="989" customWidth="1"/>
    <col min="9218" max="9218" width="18.75" style="989" bestFit="1" customWidth="1"/>
    <col min="9219" max="9220" width="15.5" style="989" bestFit="1" customWidth="1"/>
    <col min="9221" max="9221" width="64.25" style="989" customWidth="1"/>
    <col min="9222" max="9222" width="5.75" style="989" bestFit="1" customWidth="1"/>
    <col min="9223" max="9223" width="13.125" style="989" customWidth="1"/>
    <col min="9224" max="9224" width="13.125" style="989" bestFit="1" customWidth="1"/>
    <col min="9225" max="9225" width="15.625" style="989" customWidth="1"/>
    <col min="9226" max="9226" width="34.25" style="989" customWidth="1"/>
    <col min="9227" max="9227" width="24.5" style="989" customWidth="1"/>
    <col min="9228" max="9228" width="19.125" style="989" bestFit="1" customWidth="1"/>
    <col min="9229" max="9229" width="19.5" style="989" customWidth="1"/>
    <col min="9230" max="9230" width="5.75" style="989" bestFit="1" customWidth="1"/>
    <col min="9231" max="9231" width="18.875" style="989" customWidth="1"/>
    <col min="9232" max="9232" width="20.5" style="989" customWidth="1"/>
    <col min="9233" max="9233" width="22.375" style="989" customWidth="1"/>
    <col min="9234" max="9234" width="14.75" style="989" customWidth="1"/>
    <col min="9235" max="9472" width="12.75" style="989"/>
    <col min="9473" max="9473" width="1.75" style="989" customWidth="1"/>
    <col min="9474" max="9474" width="18.75" style="989" bestFit="1" customWidth="1"/>
    <col min="9475" max="9476" width="15.5" style="989" bestFit="1" customWidth="1"/>
    <col min="9477" max="9477" width="64.25" style="989" customWidth="1"/>
    <col min="9478" max="9478" width="5.75" style="989" bestFit="1" customWidth="1"/>
    <col min="9479" max="9479" width="13.125" style="989" customWidth="1"/>
    <col min="9480" max="9480" width="13.125" style="989" bestFit="1" customWidth="1"/>
    <col min="9481" max="9481" width="15.625" style="989" customWidth="1"/>
    <col min="9482" max="9482" width="34.25" style="989" customWidth="1"/>
    <col min="9483" max="9483" width="24.5" style="989" customWidth="1"/>
    <col min="9484" max="9484" width="19.125" style="989" bestFit="1" customWidth="1"/>
    <col min="9485" max="9485" width="19.5" style="989" customWidth="1"/>
    <col min="9486" max="9486" width="5.75" style="989" bestFit="1" customWidth="1"/>
    <col min="9487" max="9487" width="18.875" style="989" customWidth="1"/>
    <col min="9488" max="9488" width="20.5" style="989" customWidth="1"/>
    <col min="9489" max="9489" width="22.375" style="989" customWidth="1"/>
    <col min="9490" max="9490" width="14.75" style="989" customWidth="1"/>
    <col min="9491" max="9728" width="12.75" style="989"/>
    <col min="9729" max="9729" width="1.75" style="989" customWidth="1"/>
    <col min="9730" max="9730" width="18.75" style="989" bestFit="1" customWidth="1"/>
    <col min="9731" max="9732" width="15.5" style="989" bestFit="1" customWidth="1"/>
    <col min="9733" max="9733" width="64.25" style="989" customWidth="1"/>
    <col min="9734" max="9734" width="5.75" style="989" bestFit="1" customWidth="1"/>
    <col min="9735" max="9735" width="13.125" style="989" customWidth="1"/>
    <col min="9736" max="9736" width="13.125" style="989" bestFit="1" customWidth="1"/>
    <col min="9737" max="9737" width="15.625" style="989" customWidth="1"/>
    <col min="9738" max="9738" width="34.25" style="989" customWidth="1"/>
    <col min="9739" max="9739" width="24.5" style="989" customWidth="1"/>
    <col min="9740" max="9740" width="19.125" style="989" bestFit="1" customWidth="1"/>
    <col min="9741" max="9741" width="19.5" style="989" customWidth="1"/>
    <col min="9742" max="9742" width="5.75" style="989" bestFit="1" customWidth="1"/>
    <col min="9743" max="9743" width="18.875" style="989" customWidth="1"/>
    <col min="9744" max="9744" width="20.5" style="989" customWidth="1"/>
    <col min="9745" max="9745" width="22.375" style="989" customWidth="1"/>
    <col min="9746" max="9746" width="14.75" style="989" customWidth="1"/>
    <col min="9747" max="9984" width="12.75" style="989"/>
    <col min="9985" max="9985" width="1.75" style="989" customWidth="1"/>
    <col min="9986" max="9986" width="18.75" style="989" bestFit="1" customWidth="1"/>
    <col min="9987" max="9988" width="15.5" style="989" bestFit="1" customWidth="1"/>
    <col min="9989" max="9989" width="64.25" style="989" customWidth="1"/>
    <col min="9990" max="9990" width="5.75" style="989" bestFit="1" customWidth="1"/>
    <col min="9991" max="9991" width="13.125" style="989" customWidth="1"/>
    <col min="9992" max="9992" width="13.125" style="989" bestFit="1" customWidth="1"/>
    <col min="9993" max="9993" width="15.625" style="989" customWidth="1"/>
    <col min="9994" max="9994" width="34.25" style="989" customWidth="1"/>
    <col min="9995" max="9995" width="24.5" style="989" customWidth="1"/>
    <col min="9996" max="9996" width="19.125" style="989" bestFit="1" customWidth="1"/>
    <col min="9997" max="9997" width="19.5" style="989" customWidth="1"/>
    <col min="9998" max="9998" width="5.75" style="989" bestFit="1" customWidth="1"/>
    <col min="9999" max="9999" width="18.875" style="989" customWidth="1"/>
    <col min="10000" max="10000" width="20.5" style="989" customWidth="1"/>
    <col min="10001" max="10001" width="22.375" style="989" customWidth="1"/>
    <col min="10002" max="10002" width="14.75" style="989" customWidth="1"/>
    <col min="10003" max="10240" width="12.75" style="989"/>
    <col min="10241" max="10241" width="1.75" style="989" customWidth="1"/>
    <col min="10242" max="10242" width="18.75" style="989" bestFit="1" customWidth="1"/>
    <col min="10243" max="10244" width="15.5" style="989" bestFit="1" customWidth="1"/>
    <col min="10245" max="10245" width="64.25" style="989" customWidth="1"/>
    <col min="10246" max="10246" width="5.75" style="989" bestFit="1" customWidth="1"/>
    <col min="10247" max="10247" width="13.125" style="989" customWidth="1"/>
    <col min="10248" max="10248" width="13.125" style="989" bestFit="1" customWidth="1"/>
    <col min="10249" max="10249" width="15.625" style="989" customWidth="1"/>
    <col min="10250" max="10250" width="34.25" style="989" customWidth="1"/>
    <col min="10251" max="10251" width="24.5" style="989" customWidth="1"/>
    <col min="10252" max="10252" width="19.125" style="989" bestFit="1" customWidth="1"/>
    <col min="10253" max="10253" width="19.5" style="989" customWidth="1"/>
    <col min="10254" max="10254" width="5.75" style="989" bestFit="1" customWidth="1"/>
    <col min="10255" max="10255" width="18.875" style="989" customWidth="1"/>
    <col min="10256" max="10256" width="20.5" style="989" customWidth="1"/>
    <col min="10257" max="10257" width="22.375" style="989" customWidth="1"/>
    <col min="10258" max="10258" width="14.75" style="989" customWidth="1"/>
    <col min="10259" max="10496" width="12.75" style="989"/>
    <col min="10497" max="10497" width="1.75" style="989" customWidth="1"/>
    <col min="10498" max="10498" width="18.75" style="989" bestFit="1" customWidth="1"/>
    <col min="10499" max="10500" width="15.5" style="989" bestFit="1" customWidth="1"/>
    <col min="10501" max="10501" width="64.25" style="989" customWidth="1"/>
    <col min="10502" max="10502" width="5.75" style="989" bestFit="1" customWidth="1"/>
    <col min="10503" max="10503" width="13.125" style="989" customWidth="1"/>
    <col min="10504" max="10504" width="13.125" style="989" bestFit="1" customWidth="1"/>
    <col min="10505" max="10505" width="15.625" style="989" customWidth="1"/>
    <col min="10506" max="10506" width="34.25" style="989" customWidth="1"/>
    <col min="10507" max="10507" width="24.5" style="989" customWidth="1"/>
    <col min="10508" max="10508" width="19.125" style="989" bestFit="1" customWidth="1"/>
    <col min="10509" max="10509" width="19.5" style="989" customWidth="1"/>
    <col min="10510" max="10510" width="5.75" style="989" bestFit="1" customWidth="1"/>
    <col min="10511" max="10511" width="18.875" style="989" customWidth="1"/>
    <col min="10512" max="10512" width="20.5" style="989" customWidth="1"/>
    <col min="10513" max="10513" width="22.375" style="989" customWidth="1"/>
    <col min="10514" max="10514" width="14.75" style="989" customWidth="1"/>
    <col min="10515" max="10752" width="12.75" style="989"/>
    <col min="10753" max="10753" width="1.75" style="989" customWidth="1"/>
    <col min="10754" max="10754" width="18.75" style="989" bestFit="1" customWidth="1"/>
    <col min="10755" max="10756" width="15.5" style="989" bestFit="1" customWidth="1"/>
    <col min="10757" max="10757" width="64.25" style="989" customWidth="1"/>
    <col min="10758" max="10758" width="5.75" style="989" bestFit="1" customWidth="1"/>
    <col min="10759" max="10759" width="13.125" style="989" customWidth="1"/>
    <col min="10760" max="10760" width="13.125" style="989" bestFit="1" customWidth="1"/>
    <col min="10761" max="10761" width="15.625" style="989" customWidth="1"/>
    <col min="10762" max="10762" width="34.25" style="989" customWidth="1"/>
    <col min="10763" max="10763" width="24.5" style="989" customWidth="1"/>
    <col min="10764" max="10764" width="19.125" style="989" bestFit="1" customWidth="1"/>
    <col min="10765" max="10765" width="19.5" style="989" customWidth="1"/>
    <col min="10766" max="10766" width="5.75" style="989" bestFit="1" customWidth="1"/>
    <col min="10767" max="10767" width="18.875" style="989" customWidth="1"/>
    <col min="10768" max="10768" width="20.5" style="989" customWidth="1"/>
    <col min="10769" max="10769" width="22.375" style="989" customWidth="1"/>
    <col min="10770" max="10770" width="14.75" style="989" customWidth="1"/>
    <col min="10771" max="11008" width="12.75" style="989"/>
    <col min="11009" max="11009" width="1.75" style="989" customWidth="1"/>
    <col min="11010" max="11010" width="18.75" style="989" bestFit="1" customWidth="1"/>
    <col min="11011" max="11012" width="15.5" style="989" bestFit="1" customWidth="1"/>
    <col min="11013" max="11013" width="64.25" style="989" customWidth="1"/>
    <col min="11014" max="11014" width="5.75" style="989" bestFit="1" customWidth="1"/>
    <col min="11015" max="11015" width="13.125" style="989" customWidth="1"/>
    <col min="11016" max="11016" width="13.125" style="989" bestFit="1" customWidth="1"/>
    <col min="11017" max="11017" width="15.625" style="989" customWidth="1"/>
    <col min="11018" max="11018" width="34.25" style="989" customWidth="1"/>
    <col min="11019" max="11019" width="24.5" style="989" customWidth="1"/>
    <col min="11020" max="11020" width="19.125" style="989" bestFit="1" customWidth="1"/>
    <col min="11021" max="11021" width="19.5" style="989" customWidth="1"/>
    <col min="11022" max="11022" width="5.75" style="989" bestFit="1" customWidth="1"/>
    <col min="11023" max="11023" width="18.875" style="989" customWidth="1"/>
    <col min="11024" max="11024" width="20.5" style="989" customWidth="1"/>
    <col min="11025" max="11025" width="22.375" style="989" customWidth="1"/>
    <col min="11026" max="11026" width="14.75" style="989" customWidth="1"/>
    <col min="11027" max="11264" width="12.75" style="989"/>
    <col min="11265" max="11265" width="1.75" style="989" customWidth="1"/>
    <col min="11266" max="11266" width="18.75" style="989" bestFit="1" customWidth="1"/>
    <col min="11267" max="11268" width="15.5" style="989" bestFit="1" customWidth="1"/>
    <col min="11269" max="11269" width="64.25" style="989" customWidth="1"/>
    <col min="11270" max="11270" width="5.75" style="989" bestFit="1" customWidth="1"/>
    <col min="11271" max="11271" width="13.125" style="989" customWidth="1"/>
    <col min="11272" max="11272" width="13.125" style="989" bestFit="1" customWidth="1"/>
    <col min="11273" max="11273" width="15.625" style="989" customWidth="1"/>
    <col min="11274" max="11274" width="34.25" style="989" customWidth="1"/>
    <col min="11275" max="11275" width="24.5" style="989" customWidth="1"/>
    <col min="11276" max="11276" width="19.125" style="989" bestFit="1" customWidth="1"/>
    <col min="11277" max="11277" width="19.5" style="989" customWidth="1"/>
    <col min="11278" max="11278" width="5.75" style="989" bestFit="1" customWidth="1"/>
    <col min="11279" max="11279" width="18.875" style="989" customWidth="1"/>
    <col min="11280" max="11280" width="20.5" style="989" customWidth="1"/>
    <col min="11281" max="11281" width="22.375" style="989" customWidth="1"/>
    <col min="11282" max="11282" width="14.75" style="989" customWidth="1"/>
    <col min="11283" max="11520" width="12.75" style="989"/>
    <col min="11521" max="11521" width="1.75" style="989" customWidth="1"/>
    <col min="11522" max="11522" width="18.75" style="989" bestFit="1" customWidth="1"/>
    <col min="11523" max="11524" width="15.5" style="989" bestFit="1" customWidth="1"/>
    <col min="11525" max="11525" width="64.25" style="989" customWidth="1"/>
    <col min="11526" max="11526" width="5.75" style="989" bestFit="1" customWidth="1"/>
    <col min="11527" max="11527" width="13.125" style="989" customWidth="1"/>
    <col min="11528" max="11528" width="13.125" style="989" bestFit="1" customWidth="1"/>
    <col min="11529" max="11529" width="15.625" style="989" customWidth="1"/>
    <col min="11530" max="11530" width="34.25" style="989" customWidth="1"/>
    <col min="11531" max="11531" width="24.5" style="989" customWidth="1"/>
    <col min="11532" max="11532" width="19.125" style="989" bestFit="1" customWidth="1"/>
    <col min="11533" max="11533" width="19.5" style="989" customWidth="1"/>
    <col min="11534" max="11534" width="5.75" style="989" bestFit="1" customWidth="1"/>
    <col min="11535" max="11535" width="18.875" style="989" customWidth="1"/>
    <col min="11536" max="11536" width="20.5" style="989" customWidth="1"/>
    <col min="11537" max="11537" width="22.375" style="989" customWidth="1"/>
    <col min="11538" max="11538" width="14.75" style="989" customWidth="1"/>
    <col min="11539" max="11776" width="12.75" style="989"/>
    <col min="11777" max="11777" width="1.75" style="989" customWidth="1"/>
    <col min="11778" max="11778" width="18.75" style="989" bestFit="1" customWidth="1"/>
    <col min="11779" max="11780" width="15.5" style="989" bestFit="1" customWidth="1"/>
    <col min="11781" max="11781" width="64.25" style="989" customWidth="1"/>
    <col min="11782" max="11782" width="5.75" style="989" bestFit="1" customWidth="1"/>
    <col min="11783" max="11783" width="13.125" style="989" customWidth="1"/>
    <col min="11784" max="11784" width="13.125" style="989" bestFit="1" customWidth="1"/>
    <col min="11785" max="11785" width="15.625" style="989" customWidth="1"/>
    <col min="11786" max="11786" width="34.25" style="989" customWidth="1"/>
    <col min="11787" max="11787" width="24.5" style="989" customWidth="1"/>
    <col min="11788" max="11788" width="19.125" style="989" bestFit="1" customWidth="1"/>
    <col min="11789" max="11789" width="19.5" style="989" customWidth="1"/>
    <col min="11790" max="11790" width="5.75" style="989" bestFit="1" customWidth="1"/>
    <col min="11791" max="11791" width="18.875" style="989" customWidth="1"/>
    <col min="11792" max="11792" width="20.5" style="989" customWidth="1"/>
    <col min="11793" max="11793" width="22.375" style="989" customWidth="1"/>
    <col min="11794" max="11794" width="14.75" style="989" customWidth="1"/>
    <col min="11795" max="12032" width="12.75" style="989"/>
    <col min="12033" max="12033" width="1.75" style="989" customWidth="1"/>
    <col min="12034" max="12034" width="18.75" style="989" bestFit="1" customWidth="1"/>
    <col min="12035" max="12036" width="15.5" style="989" bestFit="1" customWidth="1"/>
    <col min="12037" max="12037" width="64.25" style="989" customWidth="1"/>
    <col min="12038" max="12038" width="5.75" style="989" bestFit="1" customWidth="1"/>
    <col min="12039" max="12039" width="13.125" style="989" customWidth="1"/>
    <col min="12040" max="12040" width="13.125" style="989" bestFit="1" customWidth="1"/>
    <col min="12041" max="12041" width="15.625" style="989" customWidth="1"/>
    <col min="12042" max="12042" width="34.25" style="989" customWidth="1"/>
    <col min="12043" max="12043" width="24.5" style="989" customWidth="1"/>
    <col min="12044" max="12044" width="19.125" style="989" bestFit="1" customWidth="1"/>
    <col min="12045" max="12045" width="19.5" style="989" customWidth="1"/>
    <col min="12046" max="12046" width="5.75" style="989" bestFit="1" customWidth="1"/>
    <col min="12047" max="12047" width="18.875" style="989" customWidth="1"/>
    <col min="12048" max="12048" width="20.5" style="989" customWidth="1"/>
    <col min="12049" max="12049" width="22.375" style="989" customWidth="1"/>
    <col min="12050" max="12050" width="14.75" style="989" customWidth="1"/>
    <col min="12051" max="12288" width="12.75" style="989"/>
    <col min="12289" max="12289" width="1.75" style="989" customWidth="1"/>
    <col min="12290" max="12290" width="18.75" style="989" bestFit="1" customWidth="1"/>
    <col min="12291" max="12292" width="15.5" style="989" bestFit="1" customWidth="1"/>
    <col min="12293" max="12293" width="64.25" style="989" customWidth="1"/>
    <col min="12294" max="12294" width="5.75" style="989" bestFit="1" customWidth="1"/>
    <col min="12295" max="12295" width="13.125" style="989" customWidth="1"/>
    <col min="12296" max="12296" width="13.125" style="989" bestFit="1" customWidth="1"/>
    <col min="12297" max="12297" width="15.625" style="989" customWidth="1"/>
    <col min="12298" max="12298" width="34.25" style="989" customWidth="1"/>
    <col min="12299" max="12299" width="24.5" style="989" customWidth="1"/>
    <col min="12300" max="12300" width="19.125" style="989" bestFit="1" customWidth="1"/>
    <col min="12301" max="12301" width="19.5" style="989" customWidth="1"/>
    <col min="12302" max="12302" width="5.75" style="989" bestFit="1" customWidth="1"/>
    <col min="12303" max="12303" width="18.875" style="989" customWidth="1"/>
    <col min="12304" max="12304" width="20.5" style="989" customWidth="1"/>
    <col min="12305" max="12305" width="22.375" style="989" customWidth="1"/>
    <col min="12306" max="12306" width="14.75" style="989" customWidth="1"/>
    <col min="12307" max="12544" width="12.75" style="989"/>
    <col min="12545" max="12545" width="1.75" style="989" customWidth="1"/>
    <col min="12546" max="12546" width="18.75" style="989" bestFit="1" customWidth="1"/>
    <col min="12547" max="12548" width="15.5" style="989" bestFit="1" customWidth="1"/>
    <col min="12549" max="12549" width="64.25" style="989" customWidth="1"/>
    <col min="12550" max="12550" width="5.75" style="989" bestFit="1" customWidth="1"/>
    <col min="12551" max="12551" width="13.125" style="989" customWidth="1"/>
    <col min="12552" max="12552" width="13.125" style="989" bestFit="1" customWidth="1"/>
    <col min="12553" max="12553" width="15.625" style="989" customWidth="1"/>
    <col min="12554" max="12554" width="34.25" style="989" customWidth="1"/>
    <col min="12555" max="12555" width="24.5" style="989" customWidth="1"/>
    <col min="12556" max="12556" width="19.125" style="989" bestFit="1" customWidth="1"/>
    <col min="12557" max="12557" width="19.5" style="989" customWidth="1"/>
    <col min="12558" max="12558" width="5.75" style="989" bestFit="1" customWidth="1"/>
    <col min="12559" max="12559" width="18.875" style="989" customWidth="1"/>
    <col min="12560" max="12560" width="20.5" style="989" customWidth="1"/>
    <col min="12561" max="12561" width="22.375" style="989" customWidth="1"/>
    <col min="12562" max="12562" width="14.75" style="989" customWidth="1"/>
    <col min="12563" max="12800" width="12.75" style="989"/>
    <col min="12801" max="12801" width="1.75" style="989" customWidth="1"/>
    <col min="12802" max="12802" width="18.75" style="989" bestFit="1" customWidth="1"/>
    <col min="12803" max="12804" width="15.5" style="989" bestFit="1" customWidth="1"/>
    <col min="12805" max="12805" width="64.25" style="989" customWidth="1"/>
    <col min="12806" max="12806" width="5.75" style="989" bestFit="1" customWidth="1"/>
    <col min="12807" max="12807" width="13.125" style="989" customWidth="1"/>
    <col min="12808" max="12808" width="13.125" style="989" bestFit="1" customWidth="1"/>
    <col min="12809" max="12809" width="15.625" style="989" customWidth="1"/>
    <col min="12810" max="12810" width="34.25" style="989" customWidth="1"/>
    <col min="12811" max="12811" width="24.5" style="989" customWidth="1"/>
    <col min="12812" max="12812" width="19.125" style="989" bestFit="1" customWidth="1"/>
    <col min="12813" max="12813" width="19.5" style="989" customWidth="1"/>
    <col min="12814" max="12814" width="5.75" style="989" bestFit="1" customWidth="1"/>
    <col min="12815" max="12815" width="18.875" style="989" customWidth="1"/>
    <col min="12816" max="12816" width="20.5" style="989" customWidth="1"/>
    <col min="12817" max="12817" width="22.375" style="989" customWidth="1"/>
    <col min="12818" max="12818" width="14.75" style="989" customWidth="1"/>
    <col min="12819" max="13056" width="12.75" style="989"/>
    <col min="13057" max="13057" width="1.75" style="989" customWidth="1"/>
    <col min="13058" max="13058" width="18.75" style="989" bestFit="1" customWidth="1"/>
    <col min="13059" max="13060" width="15.5" style="989" bestFit="1" customWidth="1"/>
    <col min="13061" max="13061" width="64.25" style="989" customWidth="1"/>
    <col min="13062" max="13062" width="5.75" style="989" bestFit="1" customWidth="1"/>
    <col min="13063" max="13063" width="13.125" style="989" customWidth="1"/>
    <col min="13064" max="13064" width="13.125" style="989" bestFit="1" customWidth="1"/>
    <col min="13065" max="13065" width="15.625" style="989" customWidth="1"/>
    <col min="13066" max="13066" width="34.25" style="989" customWidth="1"/>
    <col min="13067" max="13067" width="24.5" style="989" customWidth="1"/>
    <col min="13068" max="13068" width="19.125" style="989" bestFit="1" customWidth="1"/>
    <col min="13069" max="13069" width="19.5" style="989" customWidth="1"/>
    <col min="13070" max="13070" width="5.75" style="989" bestFit="1" customWidth="1"/>
    <col min="13071" max="13071" width="18.875" style="989" customWidth="1"/>
    <col min="13072" max="13072" width="20.5" style="989" customWidth="1"/>
    <col min="13073" max="13073" width="22.375" style="989" customWidth="1"/>
    <col min="13074" max="13074" width="14.75" style="989" customWidth="1"/>
    <col min="13075" max="13312" width="12.75" style="989"/>
    <col min="13313" max="13313" width="1.75" style="989" customWidth="1"/>
    <col min="13314" max="13314" width="18.75" style="989" bestFit="1" customWidth="1"/>
    <col min="13315" max="13316" width="15.5" style="989" bestFit="1" customWidth="1"/>
    <col min="13317" max="13317" width="64.25" style="989" customWidth="1"/>
    <col min="13318" max="13318" width="5.75" style="989" bestFit="1" customWidth="1"/>
    <col min="13319" max="13319" width="13.125" style="989" customWidth="1"/>
    <col min="13320" max="13320" width="13.125" style="989" bestFit="1" customWidth="1"/>
    <col min="13321" max="13321" width="15.625" style="989" customWidth="1"/>
    <col min="13322" max="13322" width="34.25" style="989" customWidth="1"/>
    <col min="13323" max="13323" width="24.5" style="989" customWidth="1"/>
    <col min="13324" max="13324" width="19.125" style="989" bestFit="1" customWidth="1"/>
    <col min="13325" max="13325" width="19.5" style="989" customWidth="1"/>
    <col min="13326" max="13326" width="5.75" style="989" bestFit="1" customWidth="1"/>
    <col min="13327" max="13327" width="18.875" style="989" customWidth="1"/>
    <col min="13328" max="13328" width="20.5" style="989" customWidth="1"/>
    <col min="13329" max="13329" width="22.375" style="989" customWidth="1"/>
    <col min="13330" max="13330" width="14.75" style="989" customWidth="1"/>
    <col min="13331" max="13568" width="12.75" style="989"/>
    <col min="13569" max="13569" width="1.75" style="989" customWidth="1"/>
    <col min="13570" max="13570" width="18.75" style="989" bestFit="1" customWidth="1"/>
    <col min="13571" max="13572" width="15.5" style="989" bestFit="1" customWidth="1"/>
    <col min="13573" max="13573" width="64.25" style="989" customWidth="1"/>
    <col min="13574" max="13574" width="5.75" style="989" bestFit="1" customWidth="1"/>
    <col min="13575" max="13575" width="13.125" style="989" customWidth="1"/>
    <col min="13576" max="13576" width="13.125" style="989" bestFit="1" customWidth="1"/>
    <col min="13577" max="13577" width="15.625" style="989" customWidth="1"/>
    <col min="13578" max="13578" width="34.25" style="989" customWidth="1"/>
    <col min="13579" max="13579" width="24.5" style="989" customWidth="1"/>
    <col min="13580" max="13580" width="19.125" style="989" bestFit="1" customWidth="1"/>
    <col min="13581" max="13581" width="19.5" style="989" customWidth="1"/>
    <col min="13582" max="13582" width="5.75" style="989" bestFit="1" customWidth="1"/>
    <col min="13583" max="13583" width="18.875" style="989" customWidth="1"/>
    <col min="13584" max="13584" width="20.5" style="989" customWidth="1"/>
    <col min="13585" max="13585" width="22.375" style="989" customWidth="1"/>
    <col min="13586" max="13586" width="14.75" style="989" customWidth="1"/>
    <col min="13587" max="13824" width="12.75" style="989"/>
    <col min="13825" max="13825" width="1.75" style="989" customWidth="1"/>
    <col min="13826" max="13826" width="18.75" style="989" bestFit="1" customWidth="1"/>
    <col min="13827" max="13828" width="15.5" style="989" bestFit="1" customWidth="1"/>
    <col min="13829" max="13829" width="64.25" style="989" customWidth="1"/>
    <col min="13830" max="13830" width="5.75" style="989" bestFit="1" customWidth="1"/>
    <col min="13831" max="13831" width="13.125" style="989" customWidth="1"/>
    <col min="13832" max="13832" width="13.125" style="989" bestFit="1" customWidth="1"/>
    <col min="13833" max="13833" width="15.625" style="989" customWidth="1"/>
    <col min="13834" max="13834" width="34.25" style="989" customWidth="1"/>
    <col min="13835" max="13835" width="24.5" style="989" customWidth="1"/>
    <col min="13836" max="13836" width="19.125" style="989" bestFit="1" customWidth="1"/>
    <col min="13837" max="13837" width="19.5" style="989" customWidth="1"/>
    <col min="13838" max="13838" width="5.75" style="989" bestFit="1" customWidth="1"/>
    <col min="13839" max="13839" width="18.875" style="989" customWidth="1"/>
    <col min="13840" max="13840" width="20.5" style="989" customWidth="1"/>
    <col min="13841" max="13841" width="22.375" style="989" customWidth="1"/>
    <col min="13842" max="13842" width="14.75" style="989" customWidth="1"/>
    <col min="13843" max="14080" width="12.75" style="989"/>
    <col min="14081" max="14081" width="1.75" style="989" customWidth="1"/>
    <col min="14082" max="14082" width="18.75" style="989" bestFit="1" customWidth="1"/>
    <col min="14083" max="14084" width="15.5" style="989" bestFit="1" customWidth="1"/>
    <col min="14085" max="14085" width="64.25" style="989" customWidth="1"/>
    <col min="14086" max="14086" width="5.75" style="989" bestFit="1" customWidth="1"/>
    <col min="14087" max="14087" width="13.125" style="989" customWidth="1"/>
    <col min="14088" max="14088" width="13.125" style="989" bestFit="1" customWidth="1"/>
    <col min="14089" max="14089" width="15.625" style="989" customWidth="1"/>
    <col min="14090" max="14090" width="34.25" style="989" customWidth="1"/>
    <col min="14091" max="14091" width="24.5" style="989" customWidth="1"/>
    <col min="14092" max="14092" width="19.125" style="989" bestFit="1" customWidth="1"/>
    <col min="14093" max="14093" width="19.5" style="989" customWidth="1"/>
    <col min="14094" max="14094" width="5.75" style="989" bestFit="1" customWidth="1"/>
    <col min="14095" max="14095" width="18.875" style="989" customWidth="1"/>
    <col min="14096" max="14096" width="20.5" style="989" customWidth="1"/>
    <col min="14097" max="14097" width="22.375" style="989" customWidth="1"/>
    <col min="14098" max="14098" width="14.75" style="989" customWidth="1"/>
    <col min="14099" max="14336" width="12.75" style="989"/>
    <col min="14337" max="14337" width="1.75" style="989" customWidth="1"/>
    <col min="14338" max="14338" width="18.75" style="989" bestFit="1" customWidth="1"/>
    <col min="14339" max="14340" width="15.5" style="989" bestFit="1" customWidth="1"/>
    <col min="14341" max="14341" width="64.25" style="989" customWidth="1"/>
    <col min="14342" max="14342" width="5.75" style="989" bestFit="1" customWidth="1"/>
    <col min="14343" max="14343" width="13.125" style="989" customWidth="1"/>
    <col min="14344" max="14344" width="13.125" style="989" bestFit="1" customWidth="1"/>
    <col min="14345" max="14345" width="15.625" style="989" customWidth="1"/>
    <col min="14346" max="14346" width="34.25" style="989" customWidth="1"/>
    <col min="14347" max="14347" width="24.5" style="989" customWidth="1"/>
    <col min="14348" max="14348" width="19.125" style="989" bestFit="1" customWidth="1"/>
    <col min="14349" max="14349" width="19.5" style="989" customWidth="1"/>
    <col min="14350" max="14350" width="5.75" style="989" bestFit="1" customWidth="1"/>
    <col min="14351" max="14351" width="18.875" style="989" customWidth="1"/>
    <col min="14352" max="14352" width="20.5" style="989" customWidth="1"/>
    <col min="14353" max="14353" width="22.375" style="989" customWidth="1"/>
    <col min="14354" max="14354" width="14.75" style="989" customWidth="1"/>
    <col min="14355" max="14592" width="12.75" style="989"/>
    <col min="14593" max="14593" width="1.75" style="989" customWidth="1"/>
    <col min="14594" max="14594" width="18.75" style="989" bestFit="1" customWidth="1"/>
    <col min="14595" max="14596" width="15.5" style="989" bestFit="1" customWidth="1"/>
    <col min="14597" max="14597" width="64.25" style="989" customWidth="1"/>
    <col min="14598" max="14598" width="5.75" style="989" bestFit="1" customWidth="1"/>
    <col min="14599" max="14599" width="13.125" style="989" customWidth="1"/>
    <col min="14600" max="14600" width="13.125" style="989" bestFit="1" customWidth="1"/>
    <col min="14601" max="14601" width="15.625" style="989" customWidth="1"/>
    <col min="14602" max="14602" width="34.25" style="989" customWidth="1"/>
    <col min="14603" max="14603" width="24.5" style="989" customWidth="1"/>
    <col min="14604" max="14604" width="19.125" style="989" bestFit="1" customWidth="1"/>
    <col min="14605" max="14605" width="19.5" style="989" customWidth="1"/>
    <col min="14606" max="14606" width="5.75" style="989" bestFit="1" customWidth="1"/>
    <col min="14607" max="14607" width="18.875" style="989" customWidth="1"/>
    <col min="14608" max="14608" width="20.5" style="989" customWidth="1"/>
    <col min="14609" max="14609" width="22.375" style="989" customWidth="1"/>
    <col min="14610" max="14610" width="14.75" style="989" customWidth="1"/>
    <col min="14611" max="14848" width="12.75" style="989"/>
    <col min="14849" max="14849" width="1.75" style="989" customWidth="1"/>
    <col min="14850" max="14850" width="18.75" style="989" bestFit="1" customWidth="1"/>
    <col min="14851" max="14852" width="15.5" style="989" bestFit="1" customWidth="1"/>
    <col min="14853" max="14853" width="64.25" style="989" customWidth="1"/>
    <col min="14854" max="14854" width="5.75" style="989" bestFit="1" customWidth="1"/>
    <col min="14855" max="14855" width="13.125" style="989" customWidth="1"/>
    <col min="14856" max="14856" width="13.125" style="989" bestFit="1" customWidth="1"/>
    <col min="14857" max="14857" width="15.625" style="989" customWidth="1"/>
    <col min="14858" max="14858" width="34.25" style="989" customWidth="1"/>
    <col min="14859" max="14859" width="24.5" style="989" customWidth="1"/>
    <col min="14860" max="14860" width="19.125" style="989" bestFit="1" customWidth="1"/>
    <col min="14861" max="14861" width="19.5" style="989" customWidth="1"/>
    <col min="14862" max="14862" width="5.75" style="989" bestFit="1" customWidth="1"/>
    <col min="14863" max="14863" width="18.875" style="989" customWidth="1"/>
    <col min="14864" max="14864" width="20.5" style="989" customWidth="1"/>
    <col min="14865" max="14865" width="22.375" style="989" customWidth="1"/>
    <col min="14866" max="14866" width="14.75" style="989" customWidth="1"/>
    <col min="14867" max="15104" width="12.75" style="989"/>
    <col min="15105" max="15105" width="1.75" style="989" customWidth="1"/>
    <col min="15106" max="15106" width="18.75" style="989" bestFit="1" customWidth="1"/>
    <col min="15107" max="15108" width="15.5" style="989" bestFit="1" customWidth="1"/>
    <col min="15109" max="15109" width="64.25" style="989" customWidth="1"/>
    <col min="15110" max="15110" width="5.75" style="989" bestFit="1" customWidth="1"/>
    <col min="15111" max="15111" width="13.125" style="989" customWidth="1"/>
    <col min="15112" max="15112" width="13.125" style="989" bestFit="1" customWidth="1"/>
    <col min="15113" max="15113" width="15.625" style="989" customWidth="1"/>
    <col min="15114" max="15114" width="34.25" style="989" customWidth="1"/>
    <col min="15115" max="15115" width="24.5" style="989" customWidth="1"/>
    <col min="15116" max="15116" width="19.125" style="989" bestFit="1" customWidth="1"/>
    <col min="15117" max="15117" width="19.5" style="989" customWidth="1"/>
    <col min="15118" max="15118" width="5.75" style="989" bestFit="1" customWidth="1"/>
    <col min="15119" max="15119" width="18.875" style="989" customWidth="1"/>
    <col min="15120" max="15120" width="20.5" style="989" customWidth="1"/>
    <col min="15121" max="15121" width="22.375" style="989" customWidth="1"/>
    <col min="15122" max="15122" width="14.75" style="989" customWidth="1"/>
    <col min="15123" max="15360" width="12.75" style="989"/>
    <col min="15361" max="15361" width="1.75" style="989" customWidth="1"/>
    <col min="15362" max="15362" width="18.75" style="989" bestFit="1" customWidth="1"/>
    <col min="15363" max="15364" width="15.5" style="989" bestFit="1" customWidth="1"/>
    <col min="15365" max="15365" width="64.25" style="989" customWidth="1"/>
    <col min="15366" max="15366" width="5.75" style="989" bestFit="1" customWidth="1"/>
    <col min="15367" max="15367" width="13.125" style="989" customWidth="1"/>
    <col min="15368" max="15368" width="13.125" style="989" bestFit="1" customWidth="1"/>
    <col min="15369" max="15369" width="15.625" style="989" customWidth="1"/>
    <col min="15370" max="15370" width="34.25" style="989" customWidth="1"/>
    <col min="15371" max="15371" width="24.5" style="989" customWidth="1"/>
    <col min="15372" max="15372" width="19.125" style="989" bestFit="1" customWidth="1"/>
    <col min="15373" max="15373" width="19.5" style="989" customWidth="1"/>
    <col min="15374" max="15374" width="5.75" style="989" bestFit="1" customWidth="1"/>
    <col min="15375" max="15375" width="18.875" style="989" customWidth="1"/>
    <col min="15376" max="15376" width="20.5" style="989" customWidth="1"/>
    <col min="15377" max="15377" width="22.375" style="989" customWidth="1"/>
    <col min="15378" max="15378" width="14.75" style="989" customWidth="1"/>
    <col min="15379" max="15616" width="12.75" style="989"/>
    <col min="15617" max="15617" width="1.75" style="989" customWidth="1"/>
    <col min="15618" max="15618" width="18.75" style="989" bestFit="1" customWidth="1"/>
    <col min="15619" max="15620" width="15.5" style="989" bestFit="1" customWidth="1"/>
    <col min="15621" max="15621" width="64.25" style="989" customWidth="1"/>
    <col min="15622" max="15622" width="5.75" style="989" bestFit="1" customWidth="1"/>
    <col min="15623" max="15623" width="13.125" style="989" customWidth="1"/>
    <col min="15624" max="15624" width="13.125" style="989" bestFit="1" customWidth="1"/>
    <col min="15625" max="15625" width="15.625" style="989" customWidth="1"/>
    <col min="15626" max="15626" width="34.25" style="989" customWidth="1"/>
    <col min="15627" max="15627" width="24.5" style="989" customWidth="1"/>
    <col min="15628" max="15628" width="19.125" style="989" bestFit="1" customWidth="1"/>
    <col min="15629" max="15629" width="19.5" style="989" customWidth="1"/>
    <col min="15630" max="15630" width="5.75" style="989" bestFit="1" customWidth="1"/>
    <col min="15631" max="15631" width="18.875" style="989" customWidth="1"/>
    <col min="15632" max="15632" width="20.5" style="989" customWidth="1"/>
    <col min="15633" max="15633" width="22.375" style="989" customWidth="1"/>
    <col min="15634" max="15634" width="14.75" style="989" customWidth="1"/>
    <col min="15635" max="15872" width="12.75" style="989"/>
    <col min="15873" max="15873" width="1.75" style="989" customWidth="1"/>
    <col min="15874" max="15874" width="18.75" style="989" bestFit="1" customWidth="1"/>
    <col min="15875" max="15876" width="15.5" style="989" bestFit="1" customWidth="1"/>
    <col min="15877" max="15877" width="64.25" style="989" customWidth="1"/>
    <col min="15878" max="15878" width="5.75" style="989" bestFit="1" customWidth="1"/>
    <col min="15879" max="15879" width="13.125" style="989" customWidth="1"/>
    <col min="15880" max="15880" width="13.125" style="989" bestFit="1" customWidth="1"/>
    <col min="15881" max="15881" width="15.625" style="989" customWidth="1"/>
    <col min="15882" max="15882" width="34.25" style="989" customWidth="1"/>
    <col min="15883" max="15883" width="24.5" style="989" customWidth="1"/>
    <col min="15884" max="15884" width="19.125" style="989" bestFit="1" customWidth="1"/>
    <col min="15885" max="15885" width="19.5" style="989" customWidth="1"/>
    <col min="15886" max="15886" width="5.75" style="989" bestFit="1" customWidth="1"/>
    <col min="15887" max="15887" width="18.875" style="989" customWidth="1"/>
    <col min="15888" max="15888" width="20.5" style="989" customWidth="1"/>
    <col min="15889" max="15889" width="22.375" style="989" customWidth="1"/>
    <col min="15890" max="15890" width="14.75" style="989" customWidth="1"/>
    <col min="15891" max="16128" width="12.75" style="989"/>
    <col min="16129" max="16129" width="1.75" style="989" customWidth="1"/>
    <col min="16130" max="16130" width="18.75" style="989" bestFit="1" customWidth="1"/>
    <col min="16131" max="16132" width="15.5" style="989" bestFit="1" customWidth="1"/>
    <col min="16133" max="16133" width="64.25" style="989" customWidth="1"/>
    <col min="16134" max="16134" width="5.75" style="989" bestFit="1" customWidth="1"/>
    <col min="16135" max="16135" width="13.125" style="989" customWidth="1"/>
    <col min="16136" max="16136" width="13.125" style="989" bestFit="1" customWidth="1"/>
    <col min="16137" max="16137" width="15.625" style="989" customWidth="1"/>
    <col min="16138" max="16138" width="34.25" style="989" customWidth="1"/>
    <col min="16139" max="16139" width="24.5" style="989" customWidth="1"/>
    <col min="16140" max="16140" width="19.125" style="989" bestFit="1" customWidth="1"/>
    <col min="16141" max="16141" width="19.5" style="989" customWidth="1"/>
    <col min="16142" max="16142" width="5.75" style="989" bestFit="1" customWidth="1"/>
    <col min="16143" max="16143" width="18.875" style="989" customWidth="1"/>
    <col min="16144" max="16144" width="20.5" style="989" customWidth="1"/>
    <col min="16145" max="16145" width="22.375" style="989" customWidth="1"/>
    <col min="16146" max="16146" width="14.75" style="989" customWidth="1"/>
    <col min="16147" max="16384" width="12.75" style="989"/>
  </cols>
  <sheetData>
    <row r="2" spans="2:17" ht="20.100000000000001" customHeight="1">
      <c r="B2" s="995" t="s">
        <v>0</v>
      </c>
      <c r="C2" s="995"/>
      <c r="D2" s="995"/>
      <c r="E2" s="2" t="s">
        <v>8185</v>
      </c>
      <c r="G2" s="4" t="s">
        <v>2</v>
      </c>
      <c r="H2" s="5"/>
      <c r="I2" s="6"/>
      <c r="J2" s="990">
        <f>SUM(H:H)</f>
        <v>31500</v>
      </c>
    </row>
    <row r="3" spans="2:17" ht="20.100000000000001" customHeight="1">
      <c r="B3" s="995"/>
      <c r="C3" s="995"/>
      <c r="D3" s="995"/>
      <c r="E3" s="14" t="s">
        <v>8125</v>
      </c>
    </row>
    <row r="4" spans="2:17" ht="20.100000000000001" customHeight="1">
      <c r="B4" s="995" t="s">
        <v>5</v>
      </c>
      <c r="C4" s="995"/>
      <c r="D4" s="995"/>
      <c r="E4" s="14" t="s">
        <v>8186</v>
      </c>
      <c r="G4" s="995" t="s">
        <v>18</v>
      </c>
      <c r="H4" s="995"/>
      <c r="I4" s="995"/>
      <c r="J4" s="2379"/>
      <c r="K4" s="2380"/>
    </row>
    <row r="5" spans="2:17" ht="20.100000000000001" customHeight="1">
      <c r="B5" s="995" t="s">
        <v>6</v>
      </c>
      <c r="C5" s="995"/>
      <c r="D5" s="995"/>
      <c r="E5" s="15"/>
      <c r="G5" s="995"/>
      <c r="H5" s="995"/>
      <c r="I5" s="995"/>
      <c r="J5" s="2381"/>
      <c r="K5" s="2382"/>
    </row>
    <row r="6" spans="2:17" ht="20.100000000000001" customHeight="1">
      <c r="B6" s="995" t="s">
        <v>8</v>
      </c>
      <c r="C6" s="995"/>
      <c r="D6" s="995"/>
      <c r="E6" s="15"/>
      <c r="G6" s="995"/>
      <c r="H6" s="995"/>
      <c r="I6" s="995"/>
      <c r="J6" s="2383"/>
      <c r="K6" s="2384"/>
    </row>
    <row r="8" spans="2:17" s="991" customFormat="1" ht="19.7" customHeight="1">
      <c r="B8" s="163" t="s">
        <v>9</v>
      </c>
      <c r="C8" s="163" t="s">
        <v>10</v>
      </c>
      <c r="D8" s="163" t="s">
        <v>11</v>
      </c>
      <c r="E8" s="276" t="s">
        <v>12</v>
      </c>
      <c r="F8" s="276" t="s">
        <v>2305</v>
      </c>
      <c r="G8" s="276" t="s">
        <v>14</v>
      </c>
      <c r="H8" s="997" t="s">
        <v>15</v>
      </c>
      <c r="I8" s="997" t="s">
        <v>16</v>
      </c>
      <c r="J8" s="276" t="s">
        <v>17</v>
      </c>
      <c r="K8" s="276" t="s">
        <v>18</v>
      </c>
      <c r="L8" s="276" t="s">
        <v>19</v>
      </c>
      <c r="M8" s="163" t="s">
        <v>20</v>
      </c>
      <c r="N8" s="163" t="s">
        <v>21</v>
      </c>
      <c r="O8" s="276" t="s">
        <v>22</v>
      </c>
      <c r="P8" s="998" t="s">
        <v>23</v>
      </c>
      <c r="Q8" s="999" t="s">
        <v>24</v>
      </c>
    </row>
    <row r="9" spans="2:17" s="991" customFormat="1" ht="19.7" customHeight="1">
      <c r="B9" s="163"/>
      <c r="C9" s="163"/>
      <c r="D9" s="163"/>
      <c r="E9" s="483"/>
      <c r="F9" s="276"/>
      <c r="G9" s="487"/>
      <c r="H9" s="514">
        <f t="shared" ref="H9:H30" si="0">F9*G9</f>
        <v>0</v>
      </c>
      <c r="I9" s="997"/>
      <c r="J9" s="276"/>
      <c r="K9" s="276"/>
      <c r="L9" s="276"/>
      <c r="M9" s="163"/>
      <c r="N9" s="163"/>
      <c r="O9" s="276"/>
      <c r="P9" s="998"/>
      <c r="Q9" s="999"/>
    </row>
    <row r="10" spans="2:17" s="2389" customFormat="1" ht="19.7" customHeight="1">
      <c r="B10" s="2387"/>
      <c r="C10" s="73" t="s">
        <v>645</v>
      </c>
      <c r="D10" s="73" t="s">
        <v>645</v>
      </c>
      <c r="E10" s="88" t="s">
        <v>8187</v>
      </c>
      <c r="F10" s="1085">
        <v>3</v>
      </c>
      <c r="G10" s="156">
        <v>10500</v>
      </c>
      <c r="H10" s="1111">
        <f t="shared" si="0"/>
        <v>31500</v>
      </c>
      <c r="I10" s="1086"/>
      <c r="J10" s="88" t="s">
        <v>8188</v>
      </c>
      <c r="K10" s="1004"/>
      <c r="L10" s="1004"/>
      <c r="M10" s="2388">
        <v>44536</v>
      </c>
      <c r="N10" s="1001" t="s">
        <v>648</v>
      </c>
      <c r="O10" s="1006">
        <v>44552</v>
      </c>
      <c r="P10" s="1005">
        <v>44552</v>
      </c>
      <c r="Q10" s="1007"/>
    </row>
    <row r="11" spans="2:17" s="2344" customFormat="1" ht="19.5" customHeight="1">
      <c r="B11" s="465"/>
      <c r="C11" s="16"/>
      <c r="D11" s="16"/>
      <c r="E11" s="2391"/>
      <c r="F11" s="17"/>
      <c r="G11" s="2392"/>
      <c r="H11" s="514">
        <f t="shared" si="0"/>
        <v>0</v>
      </c>
      <c r="I11" s="465"/>
      <c r="J11" s="2393"/>
      <c r="K11" s="465"/>
      <c r="L11" s="465"/>
      <c r="M11" s="2343"/>
      <c r="N11" s="466"/>
      <c r="O11" s="2298"/>
      <c r="P11" s="2299"/>
      <c r="Q11" s="2300"/>
    </row>
    <row r="12" spans="2:17" s="2344" customFormat="1" ht="19.7" customHeight="1">
      <c r="B12" s="466"/>
      <c r="C12" s="466"/>
      <c r="D12" s="466"/>
      <c r="E12" s="145"/>
      <c r="F12" s="17"/>
      <c r="G12" s="52"/>
      <c r="H12" s="1026">
        <f t="shared" si="0"/>
        <v>0</v>
      </c>
      <c r="I12" s="465"/>
      <c r="J12" s="146"/>
      <c r="K12" s="465"/>
      <c r="L12" s="465"/>
      <c r="M12" s="2299"/>
      <c r="N12" s="466"/>
      <c r="O12" s="2298"/>
      <c r="P12" s="2299"/>
      <c r="Q12" s="2343"/>
    </row>
    <row r="13" spans="2:17" ht="19.7" customHeight="1">
      <c r="B13" s="163"/>
      <c r="C13" s="163"/>
      <c r="D13" s="163"/>
      <c r="E13" s="54"/>
      <c r="F13" s="276"/>
      <c r="G13" s="203"/>
      <c r="H13" s="487">
        <f t="shared" si="0"/>
        <v>0</v>
      </c>
      <c r="I13" s="276"/>
      <c r="J13" s="62"/>
      <c r="K13" s="276"/>
      <c r="L13" s="276"/>
      <c r="M13" s="998"/>
      <c r="N13" s="163"/>
      <c r="O13" s="1016"/>
      <c r="P13" s="1014"/>
      <c r="Q13" s="1015"/>
    </row>
    <row r="14" spans="2:17" ht="19.7" customHeight="1">
      <c r="B14" s="163"/>
      <c r="C14" s="163"/>
      <c r="D14" s="163"/>
      <c r="E14" s="202"/>
      <c r="F14" s="64"/>
      <c r="G14" s="203"/>
      <c r="H14" s="487">
        <f t="shared" si="0"/>
        <v>0</v>
      </c>
      <c r="I14" s="276"/>
      <c r="J14" s="62"/>
      <c r="K14" s="276"/>
      <c r="L14" s="276"/>
      <c r="M14" s="998"/>
      <c r="N14" s="163"/>
      <c r="O14" s="1016"/>
      <c r="P14" s="1014"/>
      <c r="Q14" s="1015"/>
    </row>
    <row r="15" spans="2:17" ht="19.7" customHeight="1">
      <c r="B15" s="163"/>
      <c r="C15" s="163"/>
      <c r="D15" s="163"/>
      <c r="E15" s="54"/>
      <c r="F15" s="276"/>
      <c r="G15" s="203"/>
      <c r="H15" s="487">
        <f t="shared" si="0"/>
        <v>0</v>
      </c>
      <c r="I15" s="276"/>
      <c r="J15" s="62"/>
      <c r="K15" s="276"/>
      <c r="L15" s="276"/>
      <c r="M15" s="998"/>
      <c r="N15" s="163"/>
      <c r="O15" s="1016"/>
      <c r="P15" s="1014"/>
      <c r="Q15" s="1015"/>
    </row>
    <row r="16" spans="2:17" ht="19.7" customHeight="1">
      <c r="B16" s="163"/>
      <c r="C16" s="163"/>
      <c r="D16" s="163"/>
      <c r="E16" s="202"/>
      <c r="F16" s="64"/>
      <c r="G16" s="203"/>
      <c r="H16" s="487">
        <f t="shared" si="0"/>
        <v>0</v>
      </c>
      <c r="I16" s="276"/>
      <c r="J16" s="62"/>
      <c r="K16" s="276"/>
      <c r="L16" s="276"/>
      <c r="M16" s="998"/>
      <c r="N16" s="163"/>
      <c r="O16" s="1016"/>
      <c r="P16" s="1014"/>
      <c r="Q16" s="1015"/>
    </row>
    <row r="17" spans="2:17" ht="19.7" customHeight="1">
      <c r="B17" s="163"/>
      <c r="C17" s="163"/>
      <c r="D17" s="163"/>
      <c r="E17" s="54"/>
      <c r="F17" s="276"/>
      <c r="G17" s="203"/>
      <c r="H17" s="487">
        <f t="shared" si="0"/>
        <v>0</v>
      </c>
      <c r="I17" s="276"/>
      <c r="J17" s="62"/>
      <c r="K17" s="276"/>
      <c r="L17" s="276"/>
      <c r="M17" s="998"/>
      <c r="N17" s="163"/>
      <c r="O17" s="1016"/>
      <c r="P17" s="1014"/>
      <c r="Q17" s="1015"/>
    </row>
    <row r="18" spans="2:17" ht="19.7" customHeight="1">
      <c r="B18" s="163"/>
      <c r="C18" s="163"/>
      <c r="D18" s="163"/>
      <c r="E18" s="54"/>
      <c r="F18" s="276"/>
      <c r="G18" s="203"/>
      <c r="H18" s="487">
        <f t="shared" si="0"/>
        <v>0</v>
      </c>
      <c r="I18" s="276"/>
      <c r="J18" s="62"/>
      <c r="K18" s="276"/>
      <c r="L18" s="276"/>
      <c r="M18" s="998"/>
      <c r="N18" s="163"/>
      <c r="O18" s="1016"/>
      <c r="P18" s="1014"/>
      <c r="Q18" s="1015"/>
    </row>
    <row r="19" spans="2:17" ht="19.7" customHeight="1">
      <c r="B19" s="163"/>
      <c r="C19" s="163"/>
      <c r="D19" s="163"/>
      <c r="E19" s="54"/>
      <c r="F19" s="276"/>
      <c r="G19" s="203"/>
      <c r="H19" s="487">
        <f t="shared" si="0"/>
        <v>0</v>
      </c>
      <c r="I19" s="276"/>
      <c r="J19" s="62"/>
      <c r="K19" s="276"/>
      <c r="L19" s="276"/>
      <c r="M19" s="998"/>
      <c r="N19" s="163"/>
      <c r="O19" s="1016"/>
      <c r="P19" s="1014"/>
      <c r="Q19" s="1015"/>
    </row>
    <row r="20" spans="2:17" ht="19.7" customHeight="1">
      <c r="B20" s="163"/>
      <c r="C20" s="163"/>
      <c r="D20" s="163"/>
      <c r="E20" s="54"/>
      <c r="F20" s="276"/>
      <c r="G20" s="203"/>
      <c r="H20" s="487">
        <f t="shared" si="0"/>
        <v>0</v>
      </c>
      <c r="I20" s="276"/>
      <c r="J20" s="62"/>
      <c r="K20" s="276"/>
      <c r="L20" s="276"/>
      <c r="M20" s="998"/>
      <c r="N20" s="163"/>
      <c r="O20" s="1016"/>
      <c r="P20" s="1014"/>
      <c r="Q20" s="1015"/>
    </row>
    <row r="21" spans="2:17" ht="19.7" customHeight="1">
      <c r="B21" s="163"/>
      <c r="C21" s="163"/>
      <c r="D21" s="163"/>
      <c r="E21" s="54"/>
      <c r="F21" s="276"/>
      <c r="G21" s="203"/>
      <c r="H21" s="487">
        <f t="shared" si="0"/>
        <v>0</v>
      </c>
      <c r="I21" s="276"/>
      <c r="J21" s="62"/>
      <c r="K21" s="276"/>
      <c r="L21" s="276"/>
      <c r="M21" s="998"/>
      <c r="N21" s="163"/>
      <c r="O21" s="1016"/>
      <c r="P21" s="1014"/>
      <c r="Q21" s="1015"/>
    </row>
    <row r="22" spans="2:17" ht="19.7" customHeight="1">
      <c r="B22" s="163"/>
      <c r="C22" s="163"/>
      <c r="D22" s="163"/>
      <c r="E22" s="54"/>
      <c r="F22" s="276"/>
      <c r="G22" s="203"/>
      <c r="H22" s="487">
        <f t="shared" si="0"/>
        <v>0</v>
      </c>
      <c r="I22" s="276"/>
      <c r="J22" s="62"/>
      <c r="K22" s="276"/>
      <c r="L22" s="276"/>
      <c r="M22" s="998"/>
      <c r="N22" s="163"/>
      <c r="O22" s="1016"/>
      <c r="P22" s="1014"/>
      <c r="Q22" s="1015"/>
    </row>
    <row r="23" spans="2:17" ht="19.7" customHeight="1">
      <c r="B23" s="163"/>
      <c r="C23" s="163"/>
      <c r="D23" s="163"/>
      <c r="E23" s="54"/>
      <c r="F23" s="276"/>
      <c r="G23" s="203"/>
      <c r="H23" s="487">
        <f t="shared" si="0"/>
        <v>0</v>
      </c>
      <c r="I23" s="276"/>
      <c r="J23" s="62"/>
      <c r="K23" s="276"/>
      <c r="L23" s="276"/>
      <c r="M23" s="998"/>
      <c r="N23" s="163"/>
      <c r="O23" s="1016"/>
      <c r="P23" s="1014"/>
      <c r="Q23" s="1015"/>
    </row>
    <row r="24" spans="2:17" ht="19.7" customHeight="1">
      <c r="B24" s="163"/>
      <c r="C24" s="163"/>
      <c r="D24" s="163"/>
      <c r="E24" s="54"/>
      <c r="F24" s="276"/>
      <c r="G24" s="203"/>
      <c r="H24" s="487">
        <f t="shared" si="0"/>
        <v>0</v>
      </c>
      <c r="I24" s="276"/>
      <c r="J24" s="62"/>
      <c r="K24" s="276"/>
      <c r="L24" s="276"/>
      <c r="M24" s="998"/>
      <c r="N24" s="163"/>
      <c r="O24" s="1016"/>
      <c r="P24" s="1014"/>
      <c r="Q24" s="1015"/>
    </row>
    <row r="25" spans="2:17" ht="19.7" customHeight="1">
      <c r="B25" s="163"/>
      <c r="C25" s="163"/>
      <c r="D25" s="163"/>
      <c r="E25" s="54"/>
      <c r="F25" s="276"/>
      <c r="G25" s="203"/>
      <c r="H25" s="487">
        <f t="shared" si="0"/>
        <v>0</v>
      </c>
      <c r="I25" s="276"/>
      <c r="J25" s="62"/>
      <c r="K25" s="276"/>
      <c r="L25" s="276"/>
      <c r="M25" s="998"/>
      <c r="N25" s="163"/>
      <c r="O25" s="1016"/>
      <c r="P25" s="1014"/>
      <c r="Q25" s="1015"/>
    </row>
    <row r="26" spans="2:17" ht="19.7" customHeight="1">
      <c r="B26" s="163"/>
      <c r="C26" s="163"/>
      <c r="D26" s="163"/>
      <c r="E26" s="54"/>
      <c r="F26" s="276"/>
      <c r="G26" s="203"/>
      <c r="H26" s="487">
        <f t="shared" si="0"/>
        <v>0</v>
      </c>
      <c r="I26" s="276"/>
      <c r="J26" s="62"/>
      <c r="K26" s="276"/>
      <c r="L26" s="276"/>
      <c r="M26" s="998"/>
      <c r="N26" s="163"/>
      <c r="O26" s="1016"/>
      <c r="P26" s="1014"/>
      <c r="Q26" s="1015"/>
    </row>
    <row r="27" spans="2:17" ht="19.7" customHeight="1">
      <c r="B27" s="163"/>
      <c r="C27" s="163"/>
      <c r="D27" s="163"/>
      <c r="E27" s="54"/>
      <c r="F27" s="276"/>
      <c r="G27" s="203"/>
      <c r="H27" s="487">
        <f t="shared" si="0"/>
        <v>0</v>
      </c>
      <c r="I27" s="276"/>
      <c r="J27" s="62"/>
      <c r="K27" s="276"/>
      <c r="L27" s="276"/>
      <c r="M27" s="998"/>
      <c r="N27" s="163"/>
      <c r="O27" s="1016"/>
      <c r="P27" s="1014"/>
      <c r="Q27" s="1015"/>
    </row>
    <row r="28" spans="2:17" ht="19.7" customHeight="1">
      <c r="B28" s="163"/>
      <c r="C28" s="163"/>
      <c r="D28" s="163"/>
      <c r="E28" s="54"/>
      <c r="F28" s="276"/>
      <c r="G28" s="203"/>
      <c r="H28" s="487">
        <f t="shared" si="0"/>
        <v>0</v>
      </c>
      <c r="I28" s="276"/>
      <c r="J28" s="62"/>
      <c r="K28" s="276"/>
      <c r="L28" s="276"/>
      <c r="M28" s="998"/>
      <c r="N28" s="163"/>
      <c r="O28" s="1016"/>
      <c r="P28" s="1014"/>
      <c r="Q28" s="1015"/>
    </row>
    <row r="29" spans="2:17" ht="19.7" customHeight="1">
      <c r="B29" s="163"/>
      <c r="C29" s="163"/>
      <c r="D29" s="163"/>
      <c r="E29" s="54"/>
      <c r="F29" s="276"/>
      <c r="G29" s="203"/>
      <c r="H29" s="487">
        <f t="shared" si="0"/>
        <v>0</v>
      </c>
      <c r="I29" s="276"/>
      <c r="J29" s="62"/>
      <c r="K29" s="276"/>
      <c r="L29" s="276"/>
      <c r="M29" s="998"/>
      <c r="N29" s="163"/>
      <c r="O29" s="1016"/>
      <c r="P29" s="1014"/>
      <c r="Q29" s="1015"/>
    </row>
    <row r="30" spans="2:17" ht="19.7" customHeight="1">
      <c r="B30" s="163"/>
      <c r="C30" s="163"/>
      <c r="D30" s="163"/>
      <c r="E30" s="54"/>
      <c r="F30" s="276"/>
      <c r="G30" s="203"/>
      <c r="H30" s="487">
        <f t="shared" si="0"/>
        <v>0</v>
      </c>
      <c r="I30" s="276"/>
      <c r="J30" s="62"/>
      <c r="K30" s="276"/>
      <c r="L30" s="276"/>
      <c r="M30" s="998"/>
      <c r="N30" s="163"/>
      <c r="O30" s="1016"/>
      <c r="P30" s="1014"/>
      <c r="Q30" s="1015"/>
    </row>
    <row r="65530" spans="2:2">
      <c r="B65530" s="465"/>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1FE9B-1F8D-47B9-A8AF-0C17A6471A95}">
  <dimension ref="B2:Q43"/>
  <sheetViews>
    <sheetView zoomScale="85" zoomScaleNormal="85" workbookViewId="0">
      <pane xSplit="10" ySplit="10" topLeftCell="N20" activePane="bottomRight" state="frozen"/>
      <selection pane="topRight" activeCell="K1" sqref="K1"/>
      <selection pane="bottomLeft" activeCell="A9" sqref="A9"/>
      <selection pane="bottomRight" activeCell="Q36" sqref="Q36"/>
    </sheetView>
  </sheetViews>
  <sheetFormatPr defaultColWidth="12.75" defaultRowHeight="13.5"/>
  <cols>
    <col min="1" max="1" width="3.75" style="989" customWidth="1"/>
    <col min="2" max="2" width="14.5" style="991" bestFit="1" customWidth="1"/>
    <col min="3" max="4" width="9.625" style="989" bestFit="1" customWidth="1"/>
    <col min="5" max="5" width="64.25" style="991" customWidth="1"/>
    <col min="6" max="6" width="5.75" style="989" bestFit="1" customWidth="1"/>
    <col min="7" max="7" width="13.125" style="989" customWidth="1"/>
    <col min="8" max="8" width="13.125" style="989" bestFit="1" customWidth="1"/>
    <col min="9" max="9" width="15.625" style="992" customWidth="1"/>
    <col min="10" max="10" width="34.25" style="991" customWidth="1"/>
    <col min="11" max="11" width="5.625" style="991" bestFit="1" customWidth="1"/>
    <col min="12" max="12" width="19.125" style="991" bestFit="1" customWidth="1"/>
    <col min="13" max="13" width="19.5" style="991" customWidth="1"/>
    <col min="14" max="14" width="20.75" style="989" bestFit="1" customWidth="1"/>
    <col min="15" max="15" width="18.875" style="992" customWidth="1"/>
    <col min="16" max="16" width="20.5" style="993" customWidth="1"/>
    <col min="17" max="17" width="22.375" style="994" customWidth="1"/>
    <col min="18" max="18" width="14.75" style="989" customWidth="1"/>
    <col min="19" max="256" width="12.75" style="989"/>
    <col min="257" max="257" width="3.75" style="989" customWidth="1"/>
    <col min="258" max="258" width="14.5" style="989" bestFit="1" customWidth="1"/>
    <col min="259" max="260" width="9.625" style="989" bestFit="1" customWidth="1"/>
    <col min="261" max="261" width="64.25" style="989" customWidth="1"/>
    <col min="262" max="262" width="5.75" style="989" bestFit="1" customWidth="1"/>
    <col min="263" max="263" width="13.125" style="989" customWidth="1"/>
    <col min="264" max="264" width="13.125" style="989" bestFit="1" customWidth="1"/>
    <col min="265" max="265" width="15.625" style="989" customWidth="1"/>
    <col min="266" max="266" width="34.25" style="989" customWidth="1"/>
    <col min="267" max="267" width="5.625" style="989" bestFit="1" customWidth="1"/>
    <col min="268" max="268" width="19.125" style="989" bestFit="1" customWidth="1"/>
    <col min="269" max="269" width="19.5" style="989" customWidth="1"/>
    <col min="270" max="270" width="20.75" style="989" bestFit="1" customWidth="1"/>
    <col min="271" max="271" width="18.875" style="989" customWidth="1"/>
    <col min="272" max="272" width="20.5" style="989" customWidth="1"/>
    <col min="273" max="273" width="22.375" style="989" customWidth="1"/>
    <col min="274" max="274" width="14.75" style="989" customWidth="1"/>
    <col min="275" max="512" width="12.75" style="989"/>
    <col min="513" max="513" width="3.75" style="989" customWidth="1"/>
    <col min="514" max="514" width="14.5" style="989" bestFit="1" customWidth="1"/>
    <col min="515" max="516" width="9.625" style="989" bestFit="1" customWidth="1"/>
    <col min="517" max="517" width="64.25" style="989" customWidth="1"/>
    <col min="518" max="518" width="5.75" style="989" bestFit="1" customWidth="1"/>
    <col min="519" max="519" width="13.125" style="989" customWidth="1"/>
    <col min="520" max="520" width="13.125" style="989" bestFit="1" customWidth="1"/>
    <col min="521" max="521" width="15.625" style="989" customWidth="1"/>
    <col min="522" max="522" width="34.25" style="989" customWidth="1"/>
    <col min="523" max="523" width="5.625" style="989" bestFit="1" customWidth="1"/>
    <col min="524" max="524" width="19.125" style="989" bestFit="1" customWidth="1"/>
    <col min="525" max="525" width="19.5" style="989" customWidth="1"/>
    <col min="526" max="526" width="20.75" style="989" bestFit="1" customWidth="1"/>
    <col min="527" max="527" width="18.875" style="989" customWidth="1"/>
    <col min="528" max="528" width="20.5" style="989" customWidth="1"/>
    <col min="529" max="529" width="22.375" style="989" customWidth="1"/>
    <col min="530" max="530" width="14.75" style="989" customWidth="1"/>
    <col min="531" max="768" width="12.75" style="989"/>
    <col min="769" max="769" width="3.75" style="989" customWidth="1"/>
    <col min="770" max="770" width="14.5" style="989" bestFit="1" customWidth="1"/>
    <col min="771" max="772" width="9.625" style="989" bestFit="1" customWidth="1"/>
    <col min="773" max="773" width="64.25" style="989" customWidth="1"/>
    <col min="774" max="774" width="5.75" style="989" bestFit="1" customWidth="1"/>
    <col min="775" max="775" width="13.125" style="989" customWidth="1"/>
    <col min="776" max="776" width="13.125" style="989" bestFit="1" customWidth="1"/>
    <col min="777" max="777" width="15.625" style="989" customWidth="1"/>
    <col min="778" max="778" width="34.25" style="989" customWidth="1"/>
    <col min="779" max="779" width="5.625" style="989" bestFit="1" customWidth="1"/>
    <col min="780" max="780" width="19.125" style="989" bestFit="1" customWidth="1"/>
    <col min="781" max="781" width="19.5" style="989" customWidth="1"/>
    <col min="782" max="782" width="20.75" style="989" bestFit="1" customWidth="1"/>
    <col min="783" max="783" width="18.875" style="989" customWidth="1"/>
    <col min="784" max="784" width="20.5" style="989" customWidth="1"/>
    <col min="785" max="785" width="22.375" style="989" customWidth="1"/>
    <col min="786" max="786" width="14.75" style="989" customWidth="1"/>
    <col min="787" max="1024" width="12.75" style="989"/>
    <col min="1025" max="1025" width="3.75" style="989" customWidth="1"/>
    <col min="1026" max="1026" width="14.5" style="989" bestFit="1" customWidth="1"/>
    <col min="1027" max="1028" width="9.625" style="989" bestFit="1" customWidth="1"/>
    <col min="1029" max="1029" width="64.25" style="989" customWidth="1"/>
    <col min="1030" max="1030" width="5.75" style="989" bestFit="1" customWidth="1"/>
    <col min="1031" max="1031" width="13.125" style="989" customWidth="1"/>
    <col min="1032" max="1032" width="13.125" style="989" bestFit="1" customWidth="1"/>
    <col min="1033" max="1033" width="15.625" style="989" customWidth="1"/>
    <col min="1034" max="1034" width="34.25" style="989" customWidth="1"/>
    <col min="1035" max="1035" width="5.625" style="989" bestFit="1" customWidth="1"/>
    <col min="1036" max="1036" width="19.125" style="989" bestFit="1" customWidth="1"/>
    <col min="1037" max="1037" width="19.5" style="989" customWidth="1"/>
    <col min="1038" max="1038" width="20.75" style="989" bestFit="1" customWidth="1"/>
    <col min="1039" max="1039" width="18.875" style="989" customWidth="1"/>
    <col min="1040" max="1040" width="20.5" style="989" customWidth="1"/>
    <col min="1041" max="1041" width="22.375" style="989" customWidth="1"/>
    <col min="1042" max="1042" width="14.75" style="989" customWidth="1"/>
    <col min="1043" max="1280" width="12.75" style="989"/>
    <col min="1281" max="1281" width="3.75" style="989" customWidth="1"/>
    <col min="1282" max="1282" width="14.5" style="989" bestFit="1" customWidth="1"/>
    <col min="1283" max="1284" width="9.625" style="989" bestFit="1" customWidth="1"/>
    <col min="1285" max="1285" width="64.25" style="989" customWidth="1"/>
    <col min="1286" max="1286" width="5.75" style="989" bestFit="1" customWidth="1"/>
    <col min="1287" max="1287" width="13.125" style="989" customWidth="1"/>
    <col min="1288" max="1288" width="13.125" style="989" bestFit="1" customWidth="1"/>
    <col min="1289" max="1289" width="15.625" style="989" customWidth="1"/>
    <col min="1290" max="1290" width="34.25" style="989" customWidth="1"/>
    <col min="1291" max="1291" width="5.625" style="989" bestFit="1" customWidth="1"/>
    <col min="1292" max="1292" width="19.125" style="989" bestFit="1" customWidth="1"/>
    <col min="1293" max="1293" width="19.5" style="989" customWidth="1"/>
    <col min="1294" max="1294" width="20.75" style="989" bestFit="1" customWidth="1"/>
    <col min="1295" max="1295" width="18.875" style="989" customWidth="1"/>
    <col min="1296" max="1296" width="20.5" style="989" customWidth="1"/>
    <col min="1297" max="1297" width="22.375" style="989" customWidth="1"/>
    <col min="1298" max="1298" width="14.75" style="989" customWidth="1"/>
    <col min="1299" max="1536" width="12.75" style="989"/>
    <col min="1537" max="1537" width="3.75" style="989" customWidth="1"/>
    <col min="1538" max="1538" width="14.5" style="989" bestFit="1" customWidth="1"/>
    <col min="1539" max="1540" width="9.625" style="989" bestFit="1" customWidth="1"/>
    <col min="1541" max="1541" width="64.25" style="989" customWidth="1"/>
    <col min="1542" max="1542" width="5.75" style="989" bestFit="1" customWidth="1"/>
    <col min="1543" max="1543" width="13.125" style="989" customWidth="1"/>
    <col min="1544" max="1544" width="13.125" style="989" bestFit="1" customWidth="1"/>
    <col min="1545" max="1545" width="15.625" style="989" customWidth="1"/>
    <col min="1546" max="1546" width="34.25" style="989" customWidth="1"/>
    <col min="1547" max="1547" width="5.625" style="989" bestFit="1" customWidth="1"/>
    <col min="1548" max="1548" width="19.125" style="989" bestFit="1" customWidth="1"/>
    <col min="1549" max="1549" width="19.5" style="989" customWidth="1"/>
    <col min="1550" max="1550" width="20.75" style="989" bestFit="1" customWidth="1"/>
    <col min="1551" max="1551" width="18.875" style="989" customWidth="1"/>
    <col min="1552" max="1552" width="20.5" style="989" customWidth="1"/>
    <col min="1553" max="1553" width="22.375" style="989" customWidth="1"/>
    <col min="1554" max="1554" width="14.75" style="989" customWidth="1"/>
    <col min="1555" max="1792" width="12.75" style="989"/>
    <col min="1793" max="1793" width="3.75" style="989" customWidth="1"/>
    <col min="1794" max="1794" width="14.5" style="989" bestFit="1" customWidth="1"/>
    <col min="1795" max="1796" width="9.625" style="989" bestFit="1" customWidth="1"/>
    <col min="1797" max="1797" width="64.25" style="989" customWidth="1"/>
    <col min="1798" max="1798" width="5.75" style="989" bestFit="1" customWidth="1"/>
    <col min="1799" max="1799" width="13.125" style="989" customWidth="1"/>
    <col min="1800" max="1800" width="13.125" style="989" bestFit="1" customWidth="1"/>
    <col min="1801" max="1801" width="15.625" style="989" customWidth="1"/>
    <col min="1802" max="1802" width="34.25" style="989" customWidth="1"/>
    <col min="1803" max="1803" width="5.625" style="989" bestFit="1" customWidth="1"/>
    <col min="1804" max="1804" width="19.125" style="989" bestFit="1" customWidth="1"/>
    <col min="1805" max="1805" width="19.5" style="989" customWidth="1"/>
    <col min="1806" max="1806" width="20.75" style="989" bestFit="1" customWidth="1"/>
    <col min="1807" max="1807" width="18.875" style="989" customWidth="1"/>
    <col min="1808" max="1808" width="20.5" style="989" customWidth="1"/>
    <col min="1809" max="1809" width="22.375" style="989" customWidth="1"/>
    <col min="1810" max="1810" width="14.75" style="989" customWidth="1"/>
    <col min="1811" max="2048" width="12.75" style="989"/>
    <col min="2049" max="2049" width="3.75" style="989" customWidth="1"/>
    <col min="2050" max="2050" width="14.5" style="989" bestFit="1" customWidth="1"/>
    <col min="2051" max="2052" width="9.625" style="989" bestFit="1" customWidth="1"/>
    <col min="2053" max="2053" width="64.25" style="989" customWidth="1"/>
    <col min="2054" max="2054" width="5.75" style="989" bestFit="1" customWidth="1"/>
    <col min="2055" max="2055" width="13.125" style="989" customWidth="1"/>
    <col min="2056" max="2056" width="13.125" style="989" bestFit="1" customWidth="1"/>
    <col min="2057" max="2057" width="15.625" style="989" customWidth="1"/>
    <col min="2058" max="2058" width="34.25" style="989" customWidth="1"/>
    <col min="2059" max="2059" width="5.625" style="989" bestFit="1" customWidth="1"/>
    <col min="2060" max="2060" width="19.125" style="989" bestFit="1" customWidth="1"/>
    <col min="2061" max="2061" width="19.5" style="989" customWidth="1"/>
    <col min="2062" max="2062" width="20.75" style="989" bestFit="1" customWidth="1"/>
    <col min="2063" max="2063" width="18.875" style="989" customWidth="1"/>
    <col min="2064" max="2064" width="20.5" style="989" customWidth="1"/>
    <col min="2065" max="2065" width="22.375" style="989" customWidth="1"/>
    <col min="2066" max="2066" width="14.75" style="989" customWidth="1"/>
    <col min="2067" max="2304" width="12.75" style="989"/>
    <col min="2305" max="2305" width="3.75" style="989" customWidth="1"/>
    <col min="2306" max="2306" width="14.5" style="989" bestFit="1" customWidth="1"/>
    <col min="2307" max="2308" width="9.625" style="989" bestFit="1" customWidth="1"/>
    <col min="2309" max="2309" width="64.25" style="989" customWidth="1"/>
    <col min="2310" max="2310" width="5.75" style="989" bestFit="1" customWidth="1"/>
    <col min="2311" max="2311" width="13.125" style="989" customWidth="1"/>
    <col min="2312" max="2312" width="13.125" style="989" bestFit="1" customWidth="1"/>
    <col min="2313" max="2313" width="15.625" style="989" customWidth="1"/>
    <col min="2314" max="2314" width="34.25" style="989" customWidth="1"/>
    <col min="2315" max="2315" width="5.625" style="989" bestFit="1" customWidth="1"/>
    <col min="2316" max="2316" width="19.125" style="989" bestFit="1" customWidth="1"/>
    <col min="2317" max="2317" width="19.5" style="989" customWidth="1"/>
    <col min="2318" max="2318" width="20.75" style="989" bestFit="1" customWidth="1"/>
    <col min="2319" max="2319" width="18.875" style="989" customWidth="1"/>
    <col min="2320" max="2320" width="20.5" style="989" customWidth="1"/>
    <col min="2321" max="2321" width="22.375" style="989" customWidth="1"/>
    <col min="2322" max="2322" width="14.75" style="989" customWidth="1"/>
    <col min="2323" max="2560" width="12.75" style="989"/>
    <col min="2561" max="2561" width="3.75" style="989" customWidth="1"/>
    <col min="2562" max="2562" width="14.5" style="989" bestFit="1" customWidth="1"/>
    <col min="2563" max="2564" width="9.625" style="989" bestFit="1" customWidth="1"/>
    <col min="2565" max="2565" width="64.25" style="989" customWidth="1"/>
    <col min="2566" max="2566" width="5.75" style="989" bestFit="1" customWidth="1"/>
    <col min="2567" max="2567" width="13.125" style="989" customWidth="1"/>
    <col min="2568" max="2568" width="13.125" style="989" bestFit="1" customWidth="1"/>
    <col min="2569" max="2569" width="15.625" style="989" customWidth="1"/>
    <col min="2570" max="2570" width="34.25" style="989" customWidth="1"/>
    <col min="2571" max="2571" width="5.625" style="989" bestFit="1" customWidth="1"/>
    <col min="2572" max="2572" width="19.125" style="989" bestFit="1" customWidth="1"/>
    <col min="2573" max="2573" width="19.5" style="989" customWidth="1"/>
    <col min="2574" max="2574" width="20.75" style="989" bestFit="1" customWidth="1"/>
    <col min="2575" max="2575" width="18.875" style="989" customWidth="1"/>
    <col min="2576" max="2576" width="20.5" style="989" customWidth="1"/>
    <col min="2577" max="2577" width="22.375" style="989" customWidth="1"/>
    <col min="2578" max="2578" width="14.75" style="989" customWidth="1"/>
    <col min="2579" max="2816" width="12.75" style="989"/>
    <col min="2817" max="2817" width="3.75" style="989" customWidth="1"/>
    <col min="2818" max="2818" width="14.5" style="989" bestFit="1" customWidth="1"/>
    <col min="2819" max="2820" width="9.625" style="989" bestFit="1" customWidth="1"/>
    <col min="2821" max="2821" width="64.25" style="989" customWidth="1"/>
    <col min="2822" max="2822" width="5.75" style="989" bestFit="1" customWidth="1"/>
    <col min="2823" max="2823" width="13.125" style="989" customWidth="1"/>
    <col min="2824" max="2824" width="13.125" style="989" bestFit="1" customWidth="1"/>
    <col min="2825" max="2825" width="15.625" style="989" customWidth="1"/>
    <col min="2826" max="2826" width="34.25" style="989" customWidth="1"/>
    <col min="2827" max="2827" width="5.625" style="989" bestFit="1" customWidth="1"/>
    <col min="2828" max="2828" width="19.125" style="989" bestFit="1" customWidth="1"/>
    <col min="2829" max="2829" width="19.5" style="989" customWidth="1"/>
    <col min="2830" max="2830" width="20.75" style="989" bestFit="1" customWidth="1"/>
    <col min="2831" max="2831" width="18.875" style="989" customWidth="1"/>
    <col min="2832" max="2832" width="20.5" style="989" customWidth="1"/>
    <col min="2833" max="2833" width="22.375" style="989" customWidth="1"/>
    <col min="2834" max="2834" width="14.75" style="989" customWidth="1"/>
    <col min="2835" max="3072" width="12.75" style="989"/>
    <col min="3073" max="3073" width="3.75" style="989" customWidth="1"/>
    <col min="3074" max="3074" width="14.5" style="989" bestFit="1" customWidth="1"/>
    <col min="3075" max="3076" width="9.625" style="989" bestFit="1" customWidth="1"/>
    <col min="3077" max="3077" width="64.25" style="989" customWidth="1"/>
    <col min="3078" max="3078" width="5.75" style="989" bestFit="1" customWidth="1"/>
    <col min="3079" max="3079" width="13.125" style="989" customWidth="1"/>
    <col min="3080" max="3080" width="13.125" style="989" bestFit="1" customWidth="1"/>
    <col min="3081" max="3081" width="15.625" style="989" customWidth="1"/>
    <col min="3082" max="3082" width="34.25" style="989" customWidth="1"/>
    <col min="3083" max="3083" width="5.625" style="989" bestFit="1" customWidth="1"/>
    <col min="3084" max="3084" width="19.125" style="989" bestFit="1" customWidth="1"/>
    <col min="3085" max="3085" width="19.5" style="989" customWidth="1"/>
    <col min="3086" max="3086" width="20.75" style="989" bestFit="1" customWidth="1"/>
    <col min="3087" max="3087" width="18.875" style="989" customWidth="1"/>
    <col min="3088" max="3088" width="20.5" style="989" customWidth="1"/>
    <col min="3089" max="3089" width="22.375" style="989" customWidth="1"/>
    <col min="3090" max="3090" width="14.75" style="989" customWidth="1"/>
    <col min="3091" max="3328" width="12.75" style="989"/>
    <col min="3329" max="3329" width="3.75" style="989" customWidth="1"/>
    <col min="3330" max="3330" width="14.5" style="989" bestFit="1" customWidth="1"/>
    <col min="3331" max="3332" width="9.625" style="989" bestFit="1" customWidth="1"/>
    <col min="3333" max="3333" width="64.25" style="989" customWidth="1"/>
    <col min="3334" max="3334" width="5.75" style="989" bestFit="1" customWidth="1"/>
    <col min="3335" max="3335" width="13.125" style="989" customWidth="1"/>
    <col min="3336" max="3336" width="13.125" style="989" bestFit="1" customWidth="1"/>
    <col min="3337" max="3337" width="15.625" style="989" customWidth="1"/>
    <col min="3338" max="3338" width="34.25" style="989" customWidth="1"/>
    <col min="3339" max="3339" width="5.625" style="989" bestFit="1" customWidth="1"/>
    <col min="3340" max="3340" width="19.125" style="989" bestFit="1" customWidth="1"/>
    <col min="3341" max="3341" width="19.5" style="989" customWidth="1"/>
    <col min="3342" max="3342" width="20.75" style="989" bestFit="1" customWidth="1"/>
    <col min="3343" max="3343" width="18.875" style="989" customWidth="1"/>
    <col min="3344" max="3344" width="20.5" style="989" customWidth="1"/>
    <col min="3345" max="3345" width="22.375" style="989" customWidth="1"/>
    <col min="3346" max="3346" width="14.75" style="989" customWidth="1"/>
    <col min="3347" max="3584" width="12.75" style="989"/>
    <col min="3585" max="3585" width="3.75" style="989" customWidth="1"/>
    <col min="3586" max="3586" width="14.5" style="989" bestFit="1" customWidth="1"/>
    <col min="3587" max="3588" width="9.625" style="989" bestFit="1" customWidth="1"/>
    <col min="3589" max="3589" width="64.25" style="989" customWidth="1"/>
    <col min="3590" max="3590" width="5.75" style="989" bestFit="1" customWidth="1"/>
    <col min="3591" max="3591" width="13.125" style="989" customWidth="1"/>
    <col min="3592" max="3592" width="13.125" style="989" bestFit="1" customWidth="1"/>
    <col min="3593" max="3593" width="15.625" style="989" customWidth="1"/>
    <col min="3594" max="3594" width="34.25" style="989" customWidth="1"/>
    <col min="3595" max="3595" width="5.625" style="989" bestFit="1" customWidth="1"/>
    <col min="3596" max="3596" width="19.125" style="989" bestFit="1" customWidth="1"/>
    <col min="3597" max="3597" width="19.5" style="989" customWidth="1"/>
    <col min="3598" max="3598" width="20.75" style="989" bestFit="1" customWidth="1"/>
    <col min="3599" max="3599" width="18.875" style="989" customWidth="1"/>
    <col min="3600" max="3600" width="20.5" style="989" customWidth="1"/>
    <col min="3601" max="3601" width="22.375" style="989" customWidth="1"/>
    <col min="3602" max="3602" width="14.75" style="989" customWidth="1"/>
    <col min="3603" max="3840" width="12.75" style="989"/>
    <col min="3841" max="3841" width="3.75" style="989" customWidth="1"/>
    <col min="3842" max="3842" width="14.5" style="989" bestFit="1" customWidth="1"/>
    <col min="3843" max="3844" width="9.625" style="989" bestFit="1" customWidth="1"/>
    <col min="3845" max="3845" width="64.25" style="989" customWidth="1"/>
    <col min="3846" max="3846" width="5.75" style="989" bestFit="1" customWidth="1"/>
    <col min="3847" max="3847" width="13.125" style="989" customWidth="1"/>
    <col min="3848" max="3848" width="13.125" style="989" bestFit="1" customWidth="1"/>
    <col min="3849" max="3849" width="15.625" style="989" customWidth="1"/>
    <col min="3850" max="3850" width="34.25" style="989" customWidth="1"/>
    <col min="3851" max="3851" width="5.625" style="989" bestFit="1" customWidth="1"/>
    <col min="3852" max="3852" width="19.125" style="989" bestFit="1" customWidth="1"/>
    <col min="3853" max="3853" width="19.5" style="989" customWidth="1"/>
    <col min="3854" max="3854" width="20.75" style="989" bestFit="1" customWidth="1"/>
    <col min="3855" max="3855" width="18.875" style="989" customWidth="1"/>
    <col min="3856" max="3856" width="20.5" style="989" customWidth="1"/>
    <col min="3857" max="3857" width="22.375" style="989" customWidth="1"/>
    <col min="3858" max="3858" width="14.75" style="989" customWidth="1"/>
    <col min="3859" max="4096" width="12.75" style="989"/>
    <col min="4097" max="4097" width="3.75" style="989" customWidth="1"/>
    <col min="4098" max="4098" width="14.5" style="989" bestFit="1" customWidth="1"/>
    <col min="4099" max="4100" width="9.625" style="989" bestFit="1" customWidth="1"/>
    <col min="4101" max="4101" width="64.25" style="989" customWidth="1"/>
    <col min="4102" max="4102" width="5.75" style="989" bestFit="1" customWidth="1"/>
    <col min="4103" max="4103" width="13.125" style="989" customWidth="1"/>
    <col min="4104" max="4104" width="13.125" style="989" bestFit="1" customWidth="1"/>
    <col min="4105" max="4105" width="15.625" style="989" customWidth="1"/>
    <col min="4106" max="4106" width="34.25" style="989" customWidth="1"/>
    <col min="4107" max="4107" width="5.625" style="989" bestFit="1" customWidth="1"/>
    <col min="4108" max="4108" width="19.125" style="989" bestFit="1" customWidth="1"/>
    <col min="4109" max="4109" width="19.5" style="989" customWidth="1"/>
    <col min="4110" max="4110" width="20.75" style="989" bestFit="1" customWidth="1"/>
    <col min="4111" max="4111" width="18.875" style="989" customWidth="1"/>
    <col min="4112" max="4112" width="20.5" style="989" customWidth="1"/>
    <col min="4113" max="4113" width="22.375" style="989" customWidth="1"/>
    <col min="4114" max="4114" width="14.75" style="989" customWidth="1"/>
    <col min="4115" max="4352" width="12.75" style="989"/>
    <col min="4353" max="4353" width="3.75" style="989" customWidth="1"/>
    <col min="4354" max="4354" width="14.5" style="989" bestFit="1" customWidth="1"/>
    <col min="4355" max="4356" width="9.625" style="989" bestFit="1" customWidth="1"/>
    <col min="4357" max="4357" width="64.25" style="989" customWidth="1"/>
    <col min="4358" max="4358" width="5.75" style="989" bestFit="1" customWidth="1"/>
    <col min="4359" max="4359" width="13.125" style="989" customWidth="1"/>
    <col min="4360" max="4360" width="13.125" style="989" bestFit="1" customWidth="1"/>
    <col min="4361" max="4361" width="15.625" style="989" customWidth="1"/>
    <col min="4362" max="4362" width="34.25" style="989" customWidth="1"/>
    <col min="4363" max="4363" width="5.625" style="989" bestFit="1" customWidth="1"/>
    <col min="4364" max="4364" width="19.125" style="989" bestFit="1" customWidth="1"/>
    <col min="4365" max="4365" width="19.5" style="989" customWidth="1"/>
    <col min="4366" max="4366" width="20.75" style="989" bestFit="1" customWidth="1"/>
    <col min="4367" max="4367" width="18.875" style="989" customWidth="1"/>
    <col min="4368" max="4368" width="20.5" style="989" customWidth="1"/>
    <col min="4369" max="4369" width="22.375" style="989" customWidth="1"/>
    <col min="4370" max="4370" width="14.75" style="989" customWidth="1"/>
    <col min="4371" max="4608" width="12.75" style="989"/>
    <col min="4609" max="4609" width="3.75" style="989" customWidth="1"/>
    <col min="4610" max="4610" width="14.5" style="989" bestFit="1" customWidth="1"/>
    <col min="4611" max="4612" width="9.625" style="989" bestFit="1" customWidth="1"/>
    <col min="4613" max="4613" width="64.25" style="989" customWidth="1"/>
    <col min="4614" max="4614" width="5.75" style="989" bestFit="1" customWidth="1"/>
    <col min="4615" max="4615" width="13.125" style="989" customWidth="1"/>
    <col min="4616" max="4616" width="13.125" style="989" bestFit="1" customWidth="1"/>
    <col min="4617" max="4617" width="15.625" style="989" customWidth="1"/>
    <col min="4618" max="4618" width="34.25" style="989" customWidth="1"/>
    <col min="4619" max="4619" width="5.625" style="989" bestFit="1" customWidth="1"/>
    <col min="4620" max="4620" width="19.125" style="989" bestFit="1" customWidth="1"/>
    <col min="4621" max="4621" width="19.5" style="989" customWidth="1"/>
    <col min="4622" max="4622" width="20.75" style="989" bestFit="1" customWidth="1"/>
    <col min="4623" max="4623" width="18.875" style="989" customWidth="1"/>
    <col min="4624" max="4624" width="20.5" style="989" customWidth="1"/>
    <col min="4625" max="4625" width="22.375" style="989" customWidth="1"/>
    <col min="4626" max="4626" width="14.75" style="989" customWidth="1"/>
    <col min="4627" max="4864" width="12.75" style="989"/>
    <col min="4865" max="4865" width="3.75" style="989" customWidth="1"/>
    <col min="4866" max="4866" width="14.5" style="989" bestFit="1" customWidth="1"/>
    <col min="4867" max="4868" width="9.625" style="989" bestFit="1" customWidth="1"/>
    <col min="4869" max="4869" width="64.25" style="989" customWidth="1"/>
    <col min="4870" max="4870" width="5.75" style="989" bestFit="1" customWidth="1"/>
    <col min="4871" max="4871" width="13.125" style="989" customWidth="1"/>
    <col min="4872" max="4872" width="13.125" style="989" bestFit="1" customWidth="1"/>
    <col min="4873" max="4873" width="15.625" style="989" customWidth="1"/>
    <col min="4874" max="4874" width="34.25" style="989" customWidth="1"/>
    <col min="4875" max="4875" width="5.625" style="989" bestFit="1" customWidth="1"/>
    <col min="4876" max="4876" width="19.125" style="989" bestFit="1" customWidth="1"/>
    <col min="4877" max="4877" width="19.5" style="989" customWidth="1"/>
    <col min="4878" max="4878" width="20.75" style="989" bestFit="1" customWidth="1"/>
    <col min="4879" max="4879" width="18.875" style="989" customWidth="1"/>
    <col min="4880" max="4880" width="20.5" style="989" customWidth="1"/>
    <col min="4881" max="4881" width="22.375" style="989" customWidth="1"/>
    <col min="4882" max="4882" width="14.75" style="989" customWidth="1"/>
    <col min="4883" max="5120" width="12.75" style="989"/>
    <col min="5121" max="5121" width="3.75" style="989" customWidth="1"/>
    <col min="5122" max="5122" width="14.5" style="989" bestFit="1" customWidth="1"/>
    <col min="5123" max="5124" width="9.625" style="989" bestFit="1" customWidth="1"/>
    <col min="5125" max="5125" width="64.25" style="989" customWidth="1"/>
    <col min="5126" max="5126" width="5.75" style="989" bestFit="1" customWidth="1"/>
    <col min="5127" max="5127" width="13.125" style="989" customWidth="1"/>
    <col min="5128" max="5128" width="13.125" style="989" bestFit="1" customWidth="1"/>
    <col min="5129" max="5129" width="15.625" style="989" customWidth="1"/>
    <col min="5130" max="5130" width="34.25" style="989" customWidth="1"/>
    <col min="5131" max="5131" width="5.625" style="989" bestFit="1" customWidth="1"/>
    <col min="5132" max="5132" width="19.125" style="989" bestFit="1" customWidth="1"/>
    <col min="5133" max="5133" width="19.5" style="989" customWidth="1"/>
    <col min="5134" max="5134" width="20.75" style="989" bestFit="1" customWidth="1"/>
    <col min="5135" max="5135" width="18.875" style="989" customWidth="1"/>
    <col min="5136" max="5136" width="20.5" style="989" customWidth="1"/>
    <col min="5137" max="5137" width="22.375" style="989" customWidth="1"/>
    <col min="5138" max="5138" width="14.75" style="989" customWidth="1"/>
    <col min="5139" max="5376" width="12.75" style="989"/>
    <col min="5377" max="5377" width="3.75" style="989" customWidth="1"/>
    <col min="5378" max="5378" width="14.5" style="989" bestFit="1" customWidth="1"/>
    <col min="5379" max="5380" width="9.625" style="989" bestFit="1" customWidth="1"/>
    <col min="5381" max="5381" width="64.25" style="989" customWidth="1"/>
    <col min="5382" max="5382" width="5.75" style="989" bestFit="1" customWidth="1"/>
    <col min="5383" max="5383" width="13.125" style="989" customWidth="1"/>
    <col min="5384" max="5384" width="13.125" style="989" bestFit="1" customWidth="1"/>
    <col min="5385" max="5385" width="15.625" style="989" customWidth="1"/>
    <col min="5386" max="5386" width="34.25" style="989" customWidth="1"/>
    <col min="5387" max="5387" width="5.625" style="989" bestFit="1" customWidth="1"/>
    <col min="5388" max="5388" width="19.125" style="989" bestFit="1" customWidth="1"/>
    <col min="5389" max="5389" width="19.5" style="989" customWidth="1"/>
    <col min="5390" max="5390" width="20.75" style="989" bestFit="1" customWidth="1"/>
    <col min="5391" max="5391" width="18.875" style="989" customWidth="1"/>
    <col min="5392" max="5392" width="20.5" style="989" customWidth="1"/>
    <col min="5393" max="5393" width="22.375" style="989" customWidth="1"/>
    <col min="5394" max="5394" width="14.75" style="989" customWidth="1"/>
    <col min="5395" max="5632" width="12.75" style="989"/>
    <col min="5633" max="5633" width="3.75" style="989" customWidth="1"/>
    <col min="5634" max="5634" width="14.5" style="989" bestFit="1" customWidth="1"/>
    <col min="5635" max="5636" width="9.625" style="989" bestFit="1" customWidth="1"/>
    <col min="5637" max="5637" width="64.25" style="989" customWidth="1"/>
    <col min="5638" max="5638" width="5.75" style="989" bestFit="1" customWidth="1"/>
    <col min="5639" max="5639" width="13.125" style="989" customWidth="1"/>
    <col min="5640" max="5640" width="13.125" style="989" bestFit="1" customWidth="1"/>
    <col min="5641" max="5641" width="15.625" style="989" customWidth="1"/>
    <col min="5642" max="5642" width="34.25" style="989" customWidth="1"/>
    <col min="5643" max="5643" width="5.625" style="989" bestFit="1" customWidth="1"/>
    <col min="5644" max="5644" width="19.125" style="989" bestFit="1" customWidth="1"/>
    <col min="5645" max="5645" width="19.5" style="989" customWidth="1"/>
    <col min="5646" max="5646" width="20.75" style="989" bestFit="1" customWidth="1"/>
    <col min="5647" max="5647" width="18.875" style="989" customWidth="1"/>
    <col min="5648" max="5648" width="20.5" style="989" customWidth="1"/>
    <col min="5649" max="5649" width="22.375" style="989" customWidth="1"/>
    <col min="5650" max="5650" width="14.75" style="989" customWidth="1"/>
    <col min="5651" max="5888" width="12.75" style="989"/>
    <col min="5889" max="5889" width="3.75" style="989" customWidth="1"/>
    <col min="5890" max="5890" width="14.5" style="989" bestFit="1" customWidth="1"/>
    <col min="5891" max="5892" width="9.625" style="989" bestFit="1" customWidth="1"/>
    <col min="5893" max="5893" width="64.25" style="989" customWidth="1"/>
    <col min="5894" max="5894" width="5.75" style="989" bestFit="1" customWidth="1"/>
    <col min="5895" max="5895" width="13.125" style="989" customWidth="1"/>
    <col min="5896" max="5896" width="13.125" style="989" bestFit="1" customWidth="1"/>
    <col min="5897" max="5897" width="15.625" style="989" customWidth="1"/>
    <col min="5898" max="5898" width="34.25" style="989" customWidth="1"/>
    <col min="5899" max="5899" width="5.625" style="989" bestFit="1" customWidth="1"/>
    <col min="5900" max="5900" width="19.125" style="989" bestFit="1" customWidth="1"/>
    <col min="5901" max="5901" width="19.5" style="989" customWidth="1"/>
    <col min="5902" max="5902" width="20.75" style="989" bestFit="1" customWidth="1"/>
    <col min="5903" max="5903" width="18.875" style="989" customWidth="1"/>
    <col min="5904" max="5904" width="20.5" style="989" customWidth="1"/>
    <col min="5905" max="5905" width="22.375" style="989" customWidth="1"/>
    <col min="5906" max="5906" width="14.75" style="989" customWidth="1"/>
    <col min="5907" max="6144" width="12.75" style="989"/>
    <col min="6145" max="6145" width="3.75" style="989" customWidth="1"/>
    <col min="6146" max="6146" width="14.5" style="989" bestFit="1" customWidth="1"/>
    <col min="6147" max="6148" width="9.625" style="989" bestFit="1" customWidth="1"/>
    <col min="6149" max="6149" width="64.25" style="989" customWidth="1"/>
    <col min="6150" max="6150" width="5.75" style="989" bestFit="1" customWidth="1"/>
    <col min="6151" max="6151" width="13.125" style="989" customWidth="1"/>
    <col min="6152" max="6152" width="13.125" style="989" bestFit="1" customWidth="1"/>
    <col min="6153" max="6153" width="15.625" style="989" customWidth="1"/>
    <col min="6154" max="6154" width="34.25" style="989" customWidth="1"/>
    <col min="6155" max="6155" width="5.625" style="989" bestFit="1" customWidth="1"/>
    <col min="6156" max="6156" width="19.125" style="989" bestFit="1" customWidth="1"/>
    <col min="6157" max="6157" width="19.5" style="989" customWidth="1"/>
    <col min="6158" max="6158" width="20.75" style="989" bestFit="1" customWidth="1"/>
    <col min="6159" max="6159" width="18.875" style="989" customWidth="1"/>
    <col min="6160" max="6160" width="20.5" style="989" customWidth="1"/>
    <col min="6161" max="6161" width="22.375" style="989" customWidth="1"/>
    <col min="6162" max="6162" width="14.75" style="989" customWidth="1"/>
    <col min="6163" max="6400" width="12.75" style="989"/>
    <col min="6401" max="6401" width="3.75" style="989" customWidth="1"/>
    <col min="6402" max="6402" width="14.5" style="989" bestFit="1" customWidth="1"/>
    <col min="6403" max="6404" width="9.625" style="989" bestFit="1" customWidth="1"/>
    <col min="6405" max="6405" width="64.25" style="989" customWidth="1"/>
    <col min="6406" max="6406" width="5.75" style="989" bestFit="1" customWidth="1"/>
    <col min="6407" max="6407" width="13.125" style="989" customWidth="1"/>
    <col min="6408" max="6408" width="13.125" style="989" bestFit="1" customWidth="1"/>
    <col min="6409" max="6409" width="15.625" style="989" customWidth="1"/>
    <col min="6410" max="6410" width="34.25" style="989" customWidth="1"/>
    <col min="6411" max="6411" width="5.625" style="989" bestFit="1" customWidth="1"/>
    <col min="6412" max="6412" width="19.125" style="989" bestFit="1" customWidth="1"/>
    <col min="6413" max="6413" width="19.5" style="989" customWidth="1"/>
    <col min="6414" max="6414" width="20.75" style="989" bestFit="1" customWidth="1"/>
    <col min="6415" max="6415" width="18.875" style="989" customWidth="1"/>
    <col min="6416" max="6416" width="20.5" style="989" customWidth="1"/>
    <col min="6417" max="6417" width="22.375" style="989" customWidth="1"/>
    <col min="6418" max="6418" width="14.75" style="989" customWidth="1"/>
    <col min="6419" max="6656" width="12.75" style="989"/>
    <col min="6657" max="6657" width="3.75" style="989" customWidth="1"/>
    <col min="6658" max="6658" width="14.5" style="989" bestFit="1" customWidth="1"/>
    <col min="6659" max="6660" width="9.625" style="989" bestFit="1" customWidth="1"/>
    <col min="6661" max="6661" width="64.25" style="989" customWidth="1"/>
    <col min="6662" max="6662" width="5.75" style="989" bestFit="1" customWidth="1"/>
    <col min="6663" max="6663" width="13.125" style="989" customWidth="1"/>
    <col min="6664" max="6664" width="13.125" style="989" bestFit="1" customWidth="1"/>
    <col min="6665" max="6665" width="15.625" style="989" customWidth="1"/>
    <col min="6666" max="6666" width="34.25" style="989" customWidth="1"/>
    <col min="6667" max="6667" width="5.625" style="989" bestFit="1" customWidth="1"/>
    <col min="6668" max="6668" width="19.125" style="989" bestFit="1" customWidth="1"/>
    <col min="6669" max="6669" width="19.5" style="989" customWidth="1"/>
    <col min="6670" max="6670" width="20.75" style="989" bestFit="1" customWidth="1"/>
    <col min="6671" max="6671" width="18.875" style="989" customWidth="1"/>
    <col min="6672" max="6672" width="20.5" style="989" customWidth="1"/>
    <col min="6673" max="6673" width="22.375" style="989" customWidth="1"/>
    <col min="6674" max="6674" width="14.75" style="989" customWidth="1"/>
    <col min="6675" max="6912" width="12.75" style="989"/>
    <col min="6913" max="6913" width="3.75" style="989" customWidth="1"/>
    <col min="6914" max="6914" width="14.5" style="989" bestFit="1" customWidth="1"/>
    <col min="6915" max="6916" width="9.625" style="989" bestFit="1" customWidth="1"/>
    <col min="6917" max="6917" width="64.25" style="989" customWidth="1"/>
    <col min="6918" max="6918" width="5.75" style="989" bestFit="1" customWidth="1"/>
    <col min="6919" max="6919" width="13.125" style="989" customWidth="1"/>
    <col min="6920" max="6920" width="13.125" style="989" bestFit="1" customWidth="1"/>
    <col min="6921" max="6921" width="15.625" style="989" customWidth="1"/>
    <col min="6922" max="6922" width="34.25" style="989" customWidth="1"/>
    <col min="6923" max="6923" width="5.625" style="989" bestFit="1" customWidth="1"/>
    <col min="6924" max="6924" width="19.125" style="989" bestFit="1" customWidth="1"/>
    <col min="6925" max="6925" width="19.5" style="989" customWidth="1"/>
    <col min="6926" max="6926" width="20.75" style="989" bestFit="1" customWidth="1"/>
    <col min="6927" max="6927" width="18.875" style="989" customWidth="1"/>
    <col min="6928" max="6928" width="20.5" style="989" customWidth="1"/>
    <col min="6929" max="6929" width="22.375" style="989" customWidth="1"/>
    <col min="6930" max="6930" width="14.75" style="989" customWidth="1"/>
    <col min="6931" max="7168" width="12.75" style="989"/>
    <col min="7169" max="7169" width="3.75" style="989" customWidth="1"/>
    <col min="7170" max="7170" width="14.5" style="989" bestFit="1" customWidth="1"/>
    <col min="7171" max="7172" width="9.625" style="989" bestFit="1" customWidth="1"/>
    <col min="7173" max="7173" width="64.25" style="989" customWidth="1"/>
    <col min="7174" max="7174" width="5.75" style="989" bestFit="1" customWidth="1"/>
    <col min="7175" max="7175" width="13.125" style="989" customWidth="1"/>
    <col min="7176" max="7176" width="13.125" style="989" bestFit="1" customWidth="1"/>
    <col min="7177" max="7177" width="15.625" style="989" customWidth="1"/>
    <col min="7178" max="7178" width="34.25" style="989" customWidth="1"/>
    <col min="7179" max="7179" width="5.625" style="989" bestFit="1" customWidth="1"/>
    <col min="7180" max="7180" width="19.125" style="989" bestFit="1" customWidth="1"/>
    <col min="7181" max="7181" width="19.5" style="989" customWidth="1"/>
    <col min="7182" max="7182" width="20.75" style="989" bestFit="1" customWidth="1"/>
    <col min="7183" max="7183" width="18.875" style="989" customWidth="1"/>
    <col min="7184" max="7184" width="20.5" style="989" customWidth="1"/>
    <col min="7185" max="7185" width="22.375" style="989" customWidth="1"/>
    <col min="7186" max="7186" width="14.75" style="989" customWidth="1"/>
    <col min="7187" max="7424" width="12.75" style="989"/>
    <col min="7425" max="7425" width="3.75" style="989" customWidth="1"/>
    <col min="7426" max="7426" width="14.5" style="989" bestFit="1" customWidth="1"/>
    <col min="7427" max="7428" width="9.625" style="989" bestFit="1" customWidth="1"/>
    <col min="7429" max="7429" width="64.25" style="989" customWidth="1"/>
    <col min="7430" max="7430" width="5.75" style="989" bestFit="1" customWidth="1"/>
    <col min="7431" max="7431" width="13.125" style="989" customWidth="1"/>
    <col min="7432" max="7432" width="13.125" style="989" bestFit="1" customWidth="1"/>
    <col min="7433" max="7433" width="15.625" style="989" customWidth="1"/>
    <col min="7434" max="7434" width="34.25" style="989" customWidth="1"/>
    <col min="7435" max="7435" width="5.625" style="989" bestFit="1" customWidth="1"/>
    <col min="7436" max="7436" width="19.125" style="989" bestFit="1" customWidth="1"/>
    <col min="7437" max="7437" width="19.5" style="989" customWidth="1"/>
    <col min="7438" max="7438" width="20.75" style="989" bestFit="1" customWidth="1"/>
    <col min="7439" max="7439" width="18.875" style="989" customWidth="1"/>
    <col min="7440" max="7440" width="20.5" style="989" customWidth="1"/>
    <col min="7441" max="7441" width="22.375" style="989" customWidth="1"/>
    <col min="7442" max="7442" width="14.75" style="989" customWidth="1"/>
    <col min="7443" max="7680" width="12.75" style="989"/>
    <col min="7681" max="7681" width="3.75" style="989" customWidth="1"/>
    <col min="7682" max="7682" width="14.5" style="989" bestFit="1" customWidth="1"/>
    <col min="7683" max="7684" width="9.625" style="989" bestFit="1" customWidth="1"/>
    <col min="7685" max="7685" width="64.25" style="989" customWidth="1"/>
    <col min="7686" max="7686" width="5.75" style="989" bestFit="1" customWidth="1"/>
    <col min="7687" max="7687" width="13.125" style="989" customWidth="1"/>
    <col min="7688" max="7688" width="13.125" style="989" bestFit="1" customWidth="1"/>
    <col min="7689" max="7689" width="15.625" style="989" customWidth="1"/>
    <col min="7690" max="7690" width="34.25" style="989" customWidth="1"/>
    <col min="7691" max="7691" width="5.625" style="989" bestFit="1" customWidth="1"/>
    <col min="7692" max="7692" width="19.125" style="989" bestFit="1" customWidth="1"/>
    <col min="7693" max="7693" width="19.5" style="989" customWidth="1"/>
    <col min="7694" max="7694" width="20.75" style="989" bestFit="1" customWidth="1"/>
    <col min="7695" max="7695" width="18.875" style="989" customWidth="1"/>
    <col min="7696" max="7696" width="20.5" style="989" customWidth="1"/>
    <col min="7697" max="7697" width="22.375" style="989" customWidth="1"/>
    <col min="7698" max="7698" width="14.75" style="989" customWidth="1"/>
    <col min="7699" max="7936" width="12.75" style="989"/>
    <col min="7937" max="7937" width="3.75" style="989" customWidth="1"/>
    <col min="7938" max="7938" width="14.5" style="989" bestFit="1" customWidth="1"/>
    <col min="7939" max="7940" width="9.625" style="989" bestFit="1" customWidth="1"/>
    <col min="7941" max="7941" width="64.25" style="989" customWidth="1"/>
    <col min="7942" max="7942" width="5.75" style="989" bestFit="1" customWidth="1"/>
    <col min="7943" max="7943" width="13.125" style="989" customWidth="1"/>
    <col min="7944" max="7944" width="13.125" style="989" bestFit="1" customWidth="1"/>
    <col min="7945" max="7945" width="15.625" style="989" customWidth="1"/>
    <col min="7946" max="7946" width="34.25" style="989" customWidth="1"/>
    <col min="7947" max="7947" width="5.625" style="989" bestFit="1" customWidth="1"/>
    <col min="7948" max="7948" width="19.125" style="989" bestFit="1" customWidth="1"/>
    <col min="7949" max="7949" width="19.5" style="989" customWidth="1"/>
    <col min="7950" max="7950" width="20.75" style="989" bestFit="1" customWidth="1"/>
    <col min="7951" max="7951" width="18.875" style="989" customWidth="1"/>
    <col min="7952" max="7952" width="20.5" style="989" customWidth="1"/>
    <col min="7953" max="7953" width="22.375" style="989" customWidth="1"/>
    <col min="7954" max="7954" width="14.75" style="989" customWidth="1"/>
    <col min="7955" max="8192" width="12.75" style="989"/>
    <col min="8193" max="8193" width="3.75" style="989" customWidth="1"/>
    <col min="8194" max="8194" width="14.5" style="989" bestFit="1" customWidth="1"/>
    <col min="8195" max="8196" width="9.625" style="989" bestFit="1" customWidth="1"/>
    <col min="8197" max="8197" width="64.25" style="989" customWidth="1"/>
    <col min="8198" max="8198" width="5.75" style="989" bestFit="1" customWidth="1"/>
    <col min="8199" max="8199" width="13.125" style="989" customWidth="1"/>
    <col min="8200" max="8200" width="13.125" style="989" bestFit="1" customWidth="1"/>
    <col min="8201" max="8201" width="15.625" style="989" customWidth="1"/>
    <col min="8202" max="8202" width="34.25" style="989" customWidth="1"/>
    <col min="8203" max="8203" width="5.625" style="989" bestFit="1" customWidth="1"/>
    <col min="8204" max="8204" width="19.125" style="989" bestFit="1" customWidth="1"/>
    <col min="8205" max="8205" width="19.5" style="989" customWidth="1"/>
    <col min="8206" max="8206" width="20.75" style="989" bestFit="1" customWidth="1"/>
    <col min="8207" max="8207" width="18.875" style="989" customWidth="1"/>
    <col min="8208" max="8208" width="20.5" style="989" customWidth="1"/>
    <col min="8209" max="8209" width="22.375" style="989" customWidth="1"/>
    <col min="8210" max="8210" width="14.75" style="989" customWidth="1"/>
    <col min="8211" max="8448" width="12.75" style="989"/>
    <col min="8449" max="8449" width="3.75" style="989" customWidth="1"/>
    <col min="8450" max="8450" width="14.5" style="989" bestFit="1" customWidth="1"/>
    <col min="8451" max="8452" width="9.625" style="989" bestFit="1" customWidth="1"/>
    <col min="8453" max="8453" width="64.25" style="989" customWidth="1"/>
    <col min="8454" max="8454" width="5.75" style="989" bestFit="1" customWidth="1"/>
    <col min="8455" max="8455" width="13.125" style="989" customWidth="1"/>
    <col min="8456" max="8456" width="13.125" style="989" bestFit="1" customWidth="1"/>
    <col min="8457" max="8457" width="15.625" style="989" customWidth="1"/>
    <col min="8458" max="8458" width="34.25" style="989" customWidth="1"/>
    <col min="8459" max="8459" width="5.625" style="989" bestFit="1" customWidth="1"/>
    <col min="8460" max="8460" width="19.125" style="989" bestFit="1" customWidth="1"/>
    <col min="8461" max="8461" width="19.5" style="989" customWidth="1"/>
    <col min="8462" max="8462" width="20.75" style="989" bestFit="1" customWidth="1"/>
    <col min="8463" max="8463" width="18.875" style="989" customWidth="1"/>
    <col min="8464" max="8464" width="20.5" style="989" customWidth="1"/>
    <col min="8465" max="8465" width="22.375" style="989" customWidth="1"/>
    <col min="8466" max="8466" width="14.75" style="989" customWidth="1"/>
    <col min="8467" max="8704" width="12.75" style="989"/>
    <col min="8705" max="8705" width="3.75" style="989" customWidth="1"/>
    <col min="8706" max="8706" width="14.5" style="989" bestFit="1" customWidth="1"/>
    <col min="8707" max="8708" width="9.625" style="989" bestFit="1" customWidth="1"/>
    <col min="8709" max="8709" width="64.25" style="989" customWidth="1"/>
    <col min="8710" max="8710" width="5.75" style="989" bestFit="1" customWidth="1"/>
    <col min="8711" max="8711" width="13.125" style="989" customWidth="1"/>
    <col min="8712" max="8712" width="13.125" style="989" bestFit="1" customWidth="1"/>
    <col min="8713" max="8713" width="15.625" style="989" customWidth="1"/>
    <col min="8714" max="8714" width="34.25" style="989" customWidth="1"/>
    <col min="8715" max="8715" width="5.625" style="989" bestFit="1" customWidth="1"/>
    <col min="8716" max="8716" width="19.125" style="989" bestFit="1" customWidth="1"/>
    <col min="8717" max="8717" width="19.5" style="989" customWidth="1"/>
    <col min="8718" max="8718" width="20.75" style="989" bestFit="1" customWidth="1"/>
    <col min="8719" max="8719" width="18.875" style="989" customWidth="1"/>
    <col min="8720" max="8720" width="20.5" style="989" customWidth="1"/>
    <col min="8721" max="8721" width="22.375" style="989" customWidth="1"/>
    <col min="8722" max="8722" width="14.75" style="989" customWidth="1"/>
    <col min="8723" max="8960" width="12.75" style="989"/>
    <col min="8961" max="8961" width="3.75" style="989" customWidth="1"/>
    <col min="8962" max="8962" width="14.5" style="989" bestFit="1" customWidth="1"/>
    <col min="8963" max="8964" width="9.625" style="989" bestFit="1" customWidth="1"/>
    <col min="8965" max="8965" width="64.25" style="989" customWidth="1"/>
    <col min="8966" max="8966" width="5.75" style="989" bestFit="1" customWidth="1"/>
    <col min="8967" max="8967" width="13.125" style="989" customWidth="1"/>
    <col min="8968" max="8968" width="13.125" style="989" bestFit="1" customWidth="1"/>
    <col min="8969" max="8969" width="15.625" style="989" customWidth="1"/>
    <col min="8970" max="8970" width="34.25" style="989" customWidth="1"/>
    <col min="8971" max="8971" width="5.625" style="989" bestFit="1" customWidth="1"/>
    <col min="8972" max="8972" width="19.125" style="989" bestFit="1" customWidth="1"/>
    <col min="8973" max="8973" width="19.5" style="989" customWidth="1"/>
    <col min="8974" max="8974" width="20.75" style="989" bestFit="1" customWidth="1"/>
    <col min="8975" max="8975" width="18.875" style="989" customWidth="1"/>
    <col min="8976" max="8976" width="20.5" style="989" customWidth="1"/>
    <col min="8977" max="8977" width="22.375" style="989" customWidth="1"/>
    <col min="8978" max="8978" width="14.75" style="989" customWidth="1"/>
    <col min="8979" max="9216" width="12.75" style="989"/>
    <col min="9217" max="9217" width="3.75" style="989" customWidth="1"/>
    <col min="9218" max="9218" width="14.5" style="989" bestFit="1" customWidth="1"/>
    <col min="9219" max="9220" width="9.625" style="989" bestFit="1" customWidth="1"/>
    <col min="9221" max="9221" width="64.25" style="989" customWidth="1"/>
    <col min="9222" max="9222" width="5.75" style="989" bestFit="1" customWidth="1"/>
    <col min="9223" max="9223" width="13.125" style="989" customWidth="1"/>
    <col min="9224" max="9224" width="13.125" style="989" bestFit="1" customWidth="1"/>
    <col min="9225" max="9225" width="15.625" style="989" customWidth="1"/>
    <col min="9226" max="9226" width="34.25" style="989" customWidth="1"/>
    <col min="9227" max="9227" width="5.625" style="989" bestFit="1" customWidth="1"/>
    <col min="9228" max="9228" width="19.125" style="989" bestFit="1" customWidth="1"/>
    <col min="9229" max="9229" width="19.5" style="989" customWidth="1"/>
    <col min="9230" max="9230" width="20.75" style="989" bestFit="1" customWidth="1"/>
    <col min="9231" max="9231" width="18.875" style="989" customWidth="1"/>
    <col min="9232" max="9232" width="20.5" style="989" customWidth="1"/>
    <col min="9233" max="9233" width="22.375" style="989" customWidth="1"/>
    <col min="9234" max="9234" width="14.75" style="989" customWidth="1"/>
    <col min="9235" max="9472" width="12.75" style="989"/>
    <col min="9473" max="9473" width="3.75" style="989" customWidth="1"/>
    <col min="9474" max="9474" width="14.5" style="989" bestFit="1" customWidth="1"/>
    <col min="9475" max="9476" width="9.625" style="989" bestFit="1" customWidth="1"/>
    <col min="9477" max="9477" width="64.25" style="989" customWidth="1"/>
    <col min="9478" max="9478" width="5.75" style="989" bestFit="1" customWidth="1"/>
    <col min="9479" max="9479" width="13.125" style="989" customWidth="1"/>
    <col min="9480" max="9480" width="13.125" style="989" bestFit="1" customWidth="1"/>
    <col min="9481" max="9481" width="15.625" style="989" customWidth="1"/>
    <col min="9482" max="9482" width="34.25" style="989" customWidth="1"/>
    <col min="9483" max="9483" width="5.625" style="989" bestFit="1" customWidth="1"/>
    <col min="9484" max="9484" width="19.125" style="989" bestFit="1" customWidth="1"/>
    <col min="9485" max="9485" width="19.5" style="989" customWidth="1"/>
    <col min="9486" max="9486" width="20.75" style="989" bestFit="1" customWidth="1"/>
    <col min="9487" max="9487" width="18.875" style="989" customWidth="1"/>
    <col min="9488" max="9488" width="20.5" style="989" customWidth="1"/>
    <col min="9489" max="9489" width="22.375" style="989" customWidth="1"/>
    <col min="9490" max="9490" width="14.75" style="989" customWidth="1"/>
    <col min="9491" max="9728" width="12.75" style="989"/>
    <col min="9729" max="9729" width="3.75" style="989" customWidth="1"/>
    <col min="9730" max="9730" width="14.5" style="989" bestFit="1" customWidth="1"/>
    <col min="9731" max="9732" width="9.625" style="989" bestFit="1" customWidth="1"/>
    <col min="9733" max="9733" width="64.25" style="989" customWidth="1"/>
    <col min="9734" max="9734" width="5.75" style="989" bestFit="1" customWidth="1"/>
    <col min="9735" max="9735" width="13.125" style="989" customWidth="1"/>
    <col min="9736" max="9736" width="13.125" style="989" bestFit="1" customWidth="1"/>
    <col min="9737" max="9737" width="15.625" style="989" customWidth="1"/>
    <col min="9738" max="9738" width="34.25" style="989" customWidth="1"/>
    <col min="9739" max="9739" width="5.625" style="989" bestFit="1" customWidth="1"/>
    <col min="9740" max="9740" width="19.125" style="989" bestFit="1" customWidth="1"/>
    <col min="9741" max="9741" width="19.5" style="989" customWidth="1"/>
    <col min="9742" max="9742" width="20.75" style="989" bestFit="1" customWidth="1"/>
    <col min="9743" max="9743" width="18.875" style="989" customWidth="1"/>
    <col min="9744" max="9744" width="20.5" style="989" customWidth="1"/>
    <col min="9745" max="9745" width="22.375" style="989" customWidth="1"/>
    <col min="9746" max="9746" width="14.75" style="989" customWidth="1"/>
    <col min="9747" max="9984" width="12.75" style="989"/>
    <col min="9985" max="9985" width="3.75" style="989" customWidth="1"/>
    <col min="9986" max="9986" width="14.5" style="989" bestFit="1" customWidth="1"/>
    <col min="9987" max="9988" width="9.625" style="989" bestFit="1" customWidth="1"/>
    <col min="9989" max="9989" width="64.25" style="989" customWidth="1"/>
    <col min="9990" max="9990" width="5.75" style="989" bestFit="1" customWidth="1"/>
    <col min="9991" max="9991" width="13.125" style="989" customWidth="1"/>
    <col min="9992" max="9992" width="13.125" style="989" bestFit="1" customWidth="1"/>
    <col min="9993" max="9993" width="15.625" style="989" customWidth="1"/>
    <col min="9994" max="9994" width="34.25" style="989" customWidth="1"/>
    <col min="9995" max="9995" width="5.625" style="989" bestFit="1" customWidth="1"/>
    <col min="9996" max="9996" width="19.125" style="989" bestFit="1" customWidth="1"/>
    <col min="9997" max="9997" width="19.5" style="989" customWidth="1"/>
    <col min="9998" max="9998" width="20.75" style="989" bestFit="1" customWidth="1"/>
    <col min="9999" max="9999" width="18.875" style="989" customWidth="1"/>
    <col min="10000" max="10000" width="20.5" style="989" customWidth="1"/>
    <col min="10001" max="10001" width="22.375" style="989" customWidth="1"/>
    <col min="10002" max="10002" width="14.75" style="989" customWidth="1"/>
    <col min="10003" max="10240" width="12.75" style="989"/>
    <col min="10241" max="10241" width="3.75" style="989" customWidth="1"/>
    <col min="10242" max="10242" width="14.5" style="989" bestFit="1" customWidth="1"/>
    <col min="10243" max="10244" width="9.625" style="989" bestFit="1" customWidth="1"/>
    <col min="10245" max="10245" width="64.25" style="989" customWidth="1"/>
    <col min="10246" max="10246" width="5.75" style="989" bestFit="1" customWidth="1"/>
    <col min="10247" max="10247" width="13.125" style="989" customWidth="1"/>
    <col min="10248" max="10248" width="13.125" style="989" bestFit="1" customWidth="1"/>
    <col min="10249" max="10249" width="15.625" style="989" customWidth="1"/>
    <col min="10250" max="10250" width="34.25" style="989" customWidth="1"/>
    <col min="10251" max="10251" width="5.625" style="989" bestFit="1" customWidth="1"/>
    <col min="10252" max="10252" width="19.125" style="989" bestFit="1" customWidth="1"/>
    <col min="10253" max="10253" width="19.5" style="989" customWidth="1"/>
    <col min="10254" max="10254" width="20.75" style="989" bestFit="1" customWidth="1"/>
    <col min="10255" max="10255" width="18.875" style="989" customWidth="1"/>
    <col min="10256" max="10256" width="20.5" style="989" customWidth="1"/>
    <col min="10257" max="10257" width="22.375" style="989" customWidth="1"/>
    <col min="10258" max="10258" width="14.75" style="989" customWidth="1"/>
    <col min="10259" max="10496" width="12.75" style="989"/>
    <col min="10497" max="10497" width="3.75" style="989" customWidth="1"/>
    <col min="10498" max="10498" width="14.5" style="989" bestFit="1" customWidth="1"/>
    <col min="10499" max="10500" width="9.625" style="989" bestFit="1" customWidth="1"/>
    <col min="10501" max="10501" width="64.25" style="989" customWidth="1"/>
    <col min="10502" max="10502" width="5.75" style="989" bestFit="1" customWidth="1"/>
    <col min="10503" max="10503" width="13.125" style="989" customWidth="1"/>
    <col min="10504" max="10504" width="13.125" style="989" bestFit="1" customWidth="1"/>
    <col min="10505" max="10505" width="15.625" style="989" customWidth="1"/>
    <col min="10506" max="10506" width="34.25" style="989" customWidth="1"/>
    <col min="10507" max="10507" width="5.625" style="989" bestFit="1" customWidth="1"/>
    <col min="10508" max="10508" width="19.125" style="989" bestFit="1" customWidth="1"/>
    <col min="10509" max="10509" width="19.5" style="989" customWidth="1"/>
    <col min="10510" max="10510" width="20.75" style="989" bestFit="1" customWidth="1"/>
    <col min="10511" max="10511" width="18.875" style="989" customWidth="1"/>
    <col min="10512" max="10512" width="20.5" style="989" customWidth="1"/>
    <col min="10513" max="10513" width="22.375" style="989" customWidth="1"/>
    <col min="10514" max="10514" width="14.75" style="989" customWidth="1"/>
    <col min="10515" max="10752" width="12.75" style="989"/>
    <col min="10753" max="10753" width="3.75" style="989" customWidth="1"/>
    <col min="10754" max="10754" width="14.5" style="989" bestFit="1" customWidth="1"/>
    <col min="10755" max="10756" width="9.625" style="989" bestFit="1" customWidth="1"/>
    <col min="10757" max="10757" width="64.25" style="989" customWidth="1"/>
    <col min="10758" max="10758" width="5.75" style="989" bestFit="1" customWidth="1"/>
    <col min="10759" max="10759" width="13.125" style="989" customWidth="1"/>
    <col min="10760" max="10760" width="13.125" style="989" bestFit="1" customWidth="1"/>
    <col min="10761" max="10761" width="15.625" style="989" customWidth="1"/>
    <col min="10762" max="10762" width="34.25" style="989" customWidth="1"/>
    <col min="10763" max="10763" width="5.625" style="989" bestFit="1" customWidth="1"/>
    <col min="10764" max="10764" width="19.125" style="989" bestFit="1" customWidth="1"/>
    <col min="10765" max="10765" width="19.5" style="989" customWidth="1"/>
    <col min="10766" max="10766" width="20.75" style="989" bestFit="1" customWidth="1"/>
    <col min="10767" max="10767" width="18.875" style="989" customWidth="1"/>
    <col min="10768" max="10768" width="20.5" style="989" customWidth="1"/>
    <col min="10769" max="10769" width="22.375" style="989" customWidth="1"/>
    <col min="10770" max="10770" width="14.75" style="989" customWidth="1"/>
    <col min="10771" max="11008" width="12.75" style="989"/>
    <col min="11009" max="11009" width="3.75" style="989" customWidth="1"/>
    <col min="11010" max="11010" width="14.5" style="989" bestFit="1" customWidth="1"/>
    <col min="11011" max="11012" width="9.625" style="989" bestFit="1" customWidth="1"/>
    <col min="11013" max="11013" width="64.25" style="989" customWidth="1"/>
    <col min="11014" max="11014" width="5.75" style="989" bestFit="1" customWidth="1"/>
    <col min="11015" max="11015" width="13.125" style="989" customWidth="1"/>
    <col min="11016" max="11016" width="13.125" style="989" bestFit="1" customWidth="1"/>
    <col min="11017" max="11017" width="15.625" style="989" customWidth="1"/>
    <col min="11018" max="11018" width="34.25" style="989" customWidth="1"/>
    <col min="11019" max="11019" width="5.625" style="989" bestFit="1" customWidth="1"/>
    <col min="11020" max="11020" width="19.125" style="989" bestFit="1" customWidth="1"/>
    <col min="11021" max="11021" width="19.5" style="989" customWidth="1"/>
    <col min="11022" max="11022" width="20.75" style="989" bestFit="1" customWidth="1"/>
    <col min="11023" max="11023" width="18.875" style="989" customWidth="1"/>
    <col min="11024" max="11024" width="20.5" style="989" customWidth="1"/>
    <col min="11025" max="11025" width="22.375" style="989" customWidth="1"/>
    <col min="11026" max="11026" width="14.75" style="989" customWidth="1"/>
    <col min="11027" max="11264" width="12.75" style="989"/>
    <col min="11265" max="11265" width="3.75" style="989" customWidth="1"/>
    <col min="11266" max="11266" width="14.5" style="989" bestFit="1" customWidth="1"/>
    <col min="11267" max="11268" width="9.625" style="989" bestFit="1" customWidth="1"/>
    <col min="11269" max="11269" width="64.25" style="989" customWidth="1"/>
    <col min="11270" max="11270" width="5.75" style="989" bestFit="1" customWidth="1"/>
    <col min="11271" max="11271" width="13.125" style="989" customWidth="1"/>
    <col min="11272" max="11272" width="13.125" style="989" bestFit="1" customWidth="1"/>
    <col min="11273" max="11273" width="15.625" style="989" customWidth="1"/>
    <col min="11274" max="11274" width="34.25" style="989" customWidth="1"/>
    <col min="11275" max="11275" width="5.625" style="989" bestFit="1" customWidth="1"/>
    <col min="11276" max="11276" width="19.125" style="989" bestFit="1" customWidth="1"/>
    <col min="11277" max="11277" width="19.5" style="989" customWidth="1"/>
    <col min="11278" max="11278" width="20.75" style="989" bestFit="1" customWidth="1"/>
    <col min="11279" max="11279" width="18.875" style="989" customWidth="1"/>
    <col min="11280" max="11280" width="20.5" style="989" customWidth="1"/>
    <col min="11281" max="11281" width="22.375" style="989" customWidth="1"/>
    <col min="11282" max="11282" width="14.75" style="989" customWidth="1"/>
    <col min="11283" max="11520" width="12.75" style="989"/>
    <col min="11521" max="11521" width="3.75" style="989" customWidth="1"/>
    <col min="11522" max="11522" width="14.5" style="989" bestFit="1" customWidth="1"/>
    <col min="11523" max="11524" width="9.625" style="989" bestFit="1" customWidth="1"/>
    <col min="11525" max="11525" width="64.25" style="989" customWidth="1"/>
    <col min="11526" max="11526" width="5.75" style="989" bestFit="1" customWidth="1"/>
    <col min="11527" max="11527" width="13.125" style="989" customWidth="1"/>
    <col min="11528" max="11528" width="13.125" style="989" bestFit="1" customWidth="1"/>
    <col min="11529" max="11529" width="15.625" style="989" customWidth="1"/>
    <col min="11530" max="11530" width="34.25" style="989" customWidth="1"/>
    <col min="11531" max="11531" width="5.625" style="989" bestFit="1" customWidth="1"/>
    <col min="11532" max="11532" width="19.125" style="989" bestFit="1" customWidth="1"/>
    <col min="11533" max="11533" width="19.5" style="989" customWidth="1"/>
    <col min="11534" max="11534" width="20.75" style="989" bestFit="1" customWidth="1"/>
    <col min="11535" max="11535" width="18.875" style="989" customWidth="1"/>
    <col min="11536" max="11536" width="20.5" style="989" customWidth="1"/>
    <col min="11537" max="11537" width="22.375" style="989" customWidth="1"/>
    <col min="11538" max="11538" width="14.75" style="989" customWidth="1"/>
    <col min="11539" max="11776" width="12.75" style="989"/>
    <col min="11777" max="11777" width="3.75" style="989" customWidth="1"/>
    <col min="11778" max="11778" width="14.5" style="989" bestFit="1" customWidth="1"/>
    <col min="11779" max="11780" width="9.625" style="989" bestFit="1" customWidth="1"/>
    <col min="11781" max="11781" width="64.25" style="989" customWidth="1"/>
    <col min="11782" max="11782" width="5.75" style="989" bestFit="1" customWidth="1"/>
    <col min="11783" max="11783" width="13.125" style="989" customWidth="1"/>
    <col min="11784" max="11784" width="13.125" style="989" bestFit="1" customWidth="1"/>
    <col min="11785" max="11785" width="15.625" style="989" customWidth="1"/>
    <col min="11786" max="11786" width="34.25" style="989" customWidth="1"/>
    <col min="11787" max="11787" width="5.625" style="989" bestFit="1" customWidth="1"/>
    <col min="11788" max="11788" width="19.125" style="989" bestFit="1" customWidth="1"/>
    <col min="11789" max="11789" width="19.5" style="989" customWidth="1"/>
    <col min="11790" max="11790" width="20.75" style="989" bestFit="1" customWidth="1"/>
    <col min="11791" max="11791" width="18.875" style="989" customWidth="1"/>
    <col min="11792" max="11792" width="20.5" style="989" customWidth="1"/>
    <col min="11793" max="11793" width="22.375" style="989" customWidth="1"/>
    <col min="11794" max="11794" width="14.75" style="989" customWidth="1"/>
    <col min="11795" max="12032" width="12.75" style="989"/>
    <col min="12033" max="12033" width="3.75" style="989" customWidth="1"/>
    <col min="12034" max="12034" width="14.5" style="989" bestFit="1" customWidth="1"/>
    <col min="12035" max="12036" width="9.625" style="989" bestFit="1" customWidth="1"/>
    <col min="12037" max="12037" width="64.25" style="989" customWidth="1"/>
    <col min="12038" max="12038" width="5.75" style="989" bestFit="1" customWidth="1"/>
    <col min="12039" max="12039" width="13.125" style="989" customWidth="1"/>
    <col min="12040" max="12040" width="13.125" style="989" bestFit="1" customWidth="1"/>
    <col min="12041" max="12041" width="15.625" style="989" customWidth="1"/>
    <col min="12042" max="12042" width="34.25" style="989" customWidth="1"/>
    <col min="12043" max="12043" width="5.625" style="989" bestFit="1" customWidth="1"/>
    <col min="12044" max="12044" width="19.125" style="989" bestFit="1" customWidth="1"/>
    <col min="12045" max="12045" width="19.5" style="989" customWidth="1"/>
    <col min="12046" max="12046" width="20.75" style="989" bestFit="1" customWidth="1"/>
    <col min="12047" max="12047" width="18.875" style="989" customWidth="1"/>
    <col min="12048" max="12048" width="20.5" style="989" customWidth="1"/>
    <col min="12049" max="12049" width="22.375" style="989" customWidth="1"/>
    <col min="12050" max="12050" width="14.75" style="989" customWidth="1"/>
    <col min="12051" max="12288" width="12.75" style="989"/>
    <col min="12289" max="12289" width="3.75" style="989" customWidth="1"/>
    <col min="12290" max="12290" width="14.5" style="989" bestFit="1" customWidth="1"/>
    <col min="12291" max="12292" width="9.625" style="989" bestFit="1" customWidth="1"/>
    <col min="12293" max="12293" width="64.25" style="989" customWidth="1"/>
    <col min="12294" max="12294" width="5.75" style="989" bestFit="1" customWidth="1"/>
    <col min="12295" max="12295" width="13.125" style="989" customWidth="1"/>
    <col min="12296" max="12296" width="13.125" style="989" bestFit="1" customWidth="1"/>
    <col min="12297" max="12297" width="15.625" style="989" customWidth="1"/>
    <col min="12298" max="12298" width="34.25" style="989" customWidth="1"/>
    <col min="12299" max="12299" width="5.625" style="989" bestFit="1" customWidth="1"/>
    <col min="12300" max="12300" width="19.125" style="989" bestFit="1" customWidth="1"/>
    <col min="12301" max="12301" width="19.5" style="989" customWidth="1"/>
    <col min="12302" max="12302" width="20.75" style="989" bestFit="1" customWidth="1"/>
    <col min="12303" max="12303" width="18.875" style="989" customWidth="1"/>
    <col min="12304" max="12304" width="20.5" style="989" customWidth="1"/>
    <col min="12305" max="12305" width="22.375" style="989" customWidth="1"/>
    <col min="12306" max="12306" width="14.75" style="989" customWidth="1"/>
    <col min="12307" max="12544" width="12.75" style="989"/>
    <col min="12545" max="12545" width="3.75" style="989" customWidth="1"/>
    <col min="12546" max="12546" width="14.5" style="989" bestFit="1" customWidth="1"/>
    <col min="12547" max="12548" width="9.625" style="989" bestFit="1" customWidth="1"/>
    <col min="12549" max="12549" width="64.25" style="989" customWidth="1"/>
    <col min="12550" max="12550" width="5.75" style="989" bestFit="1" customWidth="1"/>
    <col min="12551" max="12551" width="13.125" style="989" customWidth="1"/>
    <col min="12552" max="12552" width="13.125" style="989" bestFit="1" customWidth="1"/>
    <col min="12553" max="12553" width="15.625" style="989" customWidth="1"/>
    <col min="12554" max="12554" width="34.25" style="989" customWidth="1"/>
    <col min="12555" max="12555" width="5.625" style="989" bestFit="1" customWidth="1"/>
    <col min="12556" max="12556" width="19.125" style="989" bestFit="1" customWidth="1"/>
    <col min="12557" max="12557" width="19.5" style="989" customWidth="1"/>
    <col min="12558" max="12558" width="20.75" style="989" bestFit="1" customWidth="1"/>
    <col min="12559" max="12559" width="18.875" style="989" customWidth="1"/>
    <col min="12560" max="12560" width="20.5" style="989" customWidth="1"/>
    <col min="12561" max="12561" width="22.375" style="989" customWidth="1"/>
    <col min="12562" max="12562" width="14.75" style="989" customWidth="1"/>
    <col min="12563" max="12800" width="12.75" style="989"/>
    <col min="12801" max="12801" width="3.75" style="989" customWidth="1"/>
    <col min="12802" max="12802" width="14.5" style="989" bestFit="1" customWidth="1"/>
    <col min="12803" max="12804" width="9.625" style="989" bestFit="1" customWidth="1"/>
    <col min="12805" max="12805" width="64.25" style="989" customWidth="1"/>
    <col min="12806" max="12806" width="5.75" style="989" bestFit="1" customWidth="1"/>
    <col min="12807" max="12807" width="13.125" style="989" customWidth="1"/>
    <col min="12808" max="12808" width="13.125" style="989" bestFit="1" customWidth="1"/>
    <col min="12809" max="12809" width="15.625" style="989" customWidth="1"/>
    <col min="12810" max="12810" width="34.25" style="989" customWidth="1"/>
    <col min="12811" max="12811" width="5.625" style="989" bestFit="1" customWidth="1"/>
    <col min="12812" max="12812" width="19.125" style="989" bestFit="1" customWidth="1"/>
    <col min="12813" max="12813" width="19.5" style="989" customWidth="1"/>
    <col min="12814" max="12814" width="20.75" style="989" bestFit="1" customWidth="1"/>
    <col min="12815" max="12815" width="18.875" style="989" customWidth="1"/>
    <col min="12816" max="12816" width="20.5" style="989" customWidth="1"/>
    <col min="12817" max="12817" width="22.375" style="989" customWidth="1"/>
    <col min="12818" max="12818" width="14.75" style="989" customWidth="1"/>
    <col min="12819" max="13056" width="12.75" style="989"/>
    <col min="13057" max="13057" width="3.75" style="989" customWidth="1"/>
    <col min="13058" max="13058" width="14.5" style="989" bestFit="1" customWidth="1"/>
    <col min="13059" max="13060" width="9.625" style="989" bestFit="1" customWidth="1"/>
    <col min="13061" max="13061" width="64.25" style="989" customWidth="1"/>
    <col min="13062" max="13062" width="5.75" style="989" bestFit="1" customWidth="1"/>
    <col min="13063" max="13063" width="13.125" style="989" customWidth="1"/>
    <col min="13064" max="13064" width="13.125" style="989" bestFit="1" customWidth="1"/>
    <col min="13065" max="13065" width="15.625" style="989" customWidth="1"/>
    <col min="13066" max="13066" width="34.25" style="989" customWidth="1"/>
    <col min="13067" max="13067" width="5.625" style="989" bestFit="1" customWidth="1"/>
    <col min="13068" max="13068" width="19.125" style="989" bestFit="1" customWidth="1"/>
    <col min="13069" max="13069" width="19.5" style="989" customWidth="1"/>
    <col min="13070" max="13070" width="20.75" style="989" bestFit="1" customWidth="1"/>
    <col min="13071" max="13071" width="18.875" style="989" customWidth="1"/>
    <col min="13072" max="13072" width="20.5" style="989" customWidth="1"/>
    <col min="13073" max="13073" width="22.375" style="989" customWidth="1"/>
    <col min="13074" max="13074" width="14.75" style="989" customWidth="1"/>
    <col min="13075" max="13312" width="12.75" style="989"/>
    <col min="13313" max="13313" width="3.75" style="989" customWidth="1"/>
    <col min="13314" max="13314" width="14.5" style="989" bestFit="1" customWidth="1"/>
    <col min="13315" max="13316" width="9.625" style="989" bestFit="1" customWidth="1"/>
    <col min="13317" max="13317" width="64.25" style="989" customWidth="1"/>
    <col min="13318" max="13318" width="5.75" style="989" bestFit="1" customWidth="1"/>
    <col min="13319" max="13319" width="13.125" style="989" customWidth="1"/>
    <col min="13320" max="13320" width="13.125" style="989" bestFit="1" customWidth="1"/>
    <col min="13321" max="13321" width="15.625" style="989" customWidth="1"/>
    <col min="13322" max="13322" width="34.25" style="989" customWidth="1"/>
    <col min="13323" max="13323" width="5.625" style="989" bestFit="1" customWidth="1"/>
    <col min="13324" max="13324" width="19.125" style="989" bestFit="1" customWidth="1"/>
    <col min="13325" max="13325" width="19.5" style="989" customWidth="1"/>
    <col min="13326" max="13326" width="20.75" style="989" bestFit="1" customWidth="1"/>
    <col min="13327" max="13327" width="18.875" style="989" customWidth="1"/>
    <col min="13328" max="13328" width="20.5" style="989" customWidth="1"/>
    <col min="13329" max="13329" width="22.375" style="989" customWidth="1"/>
    <col min="13330" max="13330" width="14.75" style="989" customWidth="1"/>
    <col min="13331" max="13568" width="12.75" style="989"/>
    <col min="13569" max="13569" width="3.75" style="989" customWidth="1"/>
    <col min="13570" max="13570" width="14.5" style="989" bestFit="1" customWidth="1"/>
    <col min="13571" max="13572" width="9.625" style="989" bestFit="1" customWidth="1"/>
    <col min="13573" max="13573" width="64.25" style="989" customWidth="1"/>
    <col min="13574" max="13574" width="5.75" style="989" bestFit="1" customWidth="1"/>
    <col min="13575" max="13575" width="13.125" style="989" customWidth="1"/>
    <col min="13576" max="13576" width="13.125" style="989" bestFit="1" customWidth="1"/>
    <col min="13577" max="13577" width="15.625" style="989" customWidth="1"/>
    <col min="13578" max="13578" width="34.25" style="989" customWidth="1"/>
    <col min="13579" max="13579" width="5.625" style="989" bestFit="1" customWidth="1"/>
    <col min="13580" max="13580" width="19.125" style="989" bestFit="1" customWidth="1"/>
    <col min="13581" max="13581" width="19.5" style="989" customWidth="1"/>
    <col min="13582" max="13582" width="20.75" style="989" bestFit="1" customWidth="1"/>
    <col min="13583" max="13583" width="18.875" style="989" customWidth="1"/>
    <col min="13584" max="13584" width="20.5" style="989" customWidth="1"/>
    <col min="13585" max="13585" width="22.375" style="989" customWidth="1"/>
    <col min="13586" max="13586" width="14.75" style="989" customWidth="1"/>
    <col min="13587" max="13824" width="12.75" style="989"/>
    <col min="13825" max="13825" width="3.75" style="989" customWidth="1"/>
    <col min="13826" max="13826" width="14.5" style="989" bestFit="1" customWidth="1"/>
    <col min="13827" max="13828" width="9.625" style="989" bestFit="1" customWidth="1"/>
    <col min="13829" max="13829" width="64.25" style="989" customWidth="1"/>
    <col min="13830" max="13830" width="5.75" style="989" bestFit="1" customWidth="1"/>
    <col min="13831" max="13831" width="13.125" style="989" customWidth="1"/>
    <col min="13832" max="13832" width="13.125" style="989" bestFit="1" customWidth="1"/>
    <col min="13833" max="13833" width="15.625" style="989" customWidth="1"/>
    <col min="13834" max="13834" width="34.25" style="989" customWidth="1"/>
    <col min="13835" max="13835" width="5.625" style="989" bestFit="1" customWidth="1"/>
    <col min="13836" max="13836" width="19.125" style="989" bestFit="1" customWidth="1"/>
    <col min="13837" max="13837" width="19.5" style="989" customWidth="1"/>
    <col min="13838" max="13838" width="20.75" style="989" bestFit="1" customWidth="1"/>
    <col min="13839" max="13839" width="18.875" style="989" customWidth="1"/>
    <col min="13840" max="13840" width="20.5" style="989" customWidth="1"/>
    <col min="13841" max="13841" width="22.375" style="989" customWidth="1"/>
    <col min="13842" max="13842" width="14.75" style="989" customWidth="1"/>
    <col min="13843" max="14080" width="12.75" style="989"/>
    <col min="14081" max="14081" width="3.75" style="989" customWidth="1"/>
    <col min="14082" max="14082" width="14.5" style="989" bestFit="1" customWidth="1"/>
    <col min="14083" max="14084" width="9.625" style="989" bestFit="1" customWidth="1"/>
    <col min="14085" max="14085" width="64.25" style="989" customWidth="1"/>
    <col min="14086" max="14086" width="5.75" style="989" bestFit="1" customWidth="1"/>
    <col min="14087" max="14087" width="13.125" style="989" customWidth="1"/>
    <col min="14088" max="14088" width="13.125" style="989" bestFit="1" customWidth="1"/>
    <col min="14089" max="14089" width="15.625" style="989" customWidth="1"/>
    <col min="14090" max="14090" width="34.25" style="989" customWidth="1"/>
    <col min="14091" max="14091" width="5.625" style="989" bestFit="1" customWidth="1"/>
    <col min="14092" max="14092" width="19.125" style="989" bestFit="1" customWidth="1"/>
    <col min="14093" max="14093" width="19.5" style="989" customWidth="1"/>
    <col min="14094" max="14094" width="20.75" style="989" bestFit="1" customWidth="1"/>
    <col min="14095" max="14095" width="18.875" style="989" customWidth="1"/>
    <col min="14096" max="14096" width="20.5" style="989" customWidth="1"/>
    <col min="14097" max="14097" width="22.375" style="989" customWidth="1"/>
    <col min="14098" max="14098" width="14.75" style="989" customWidth="1"/>
    <col min="14099" max="14336" width="12.75" style="989"/>
    <col min="14337" max="14337" width="3.75" style="989" customWidth="1"/>
    <col min="14338" max="14338" width="14.5" style="989" bestFit="1" customWidth="1"/>
    <col min="14339" max="14340" width="9.625" style="989" bestFit="1" customWidth="1"/>
    <col min="14341" max="14341" width="64.25" style="989" customWidth="1"/>
    <col min="14342" max="14342" width="5.75" style="989" bestFit="1" customWidth="1"/>
    <col min="14343" max="14343" width="13.125" style="989" customWidth="1"/>
    <col min="14344" max="14344" width="13.125" style="989" bestFit="1" customWidth="1"/>
    <col min="14345" max="14345" width="15.625" style="989" customWidth="1"/>
    <col min="14346" max="14346" width="34.25" style="989" customWidth="1"/>
    <col min="14347" max="14347" width="5.625" style="989" bestFit="1" customWidth="1"/>
    <col min="14348" max="14348" width="19.125" style="989" bestFit="1" customWidth="1"/>
    <col min="14349" max="14349" width="19.5" style="989" customWidth="1"/>
    <col min="14350" max="14350" width="20.75" style="989" bestFit="1" customWidth="1"/>
    <col min="14351" max="14351" width="18.875" style="989" customWidth="1"/>
    <col min="14352" max="14352" width="20.5" style="989" customWidth="1"/>
    <col min="14353" max="14353" width="22.375" style="989" customWidth="1"/>
    <col min="14354" max="14354" width="14.75" style="989" customWidth="1"/>
    <col min="14355" max="14592" width="12.75" style="989"/>
    <col min="14593" max="14593" width="3.75" style="989" customWidth="1"/>
    <col min="14594" max="14594" width="14.5" style="989" bestFit="1" customWidth="1"/>
    <col min="14595" max="14596" width="9.625" style="989" bestFit="1" customWidth="1"/>
    <col min="14597" max="14597" width="64.25" style="989" customWidth="1"/>
    <col min="14598" max="14598" width="5.75" style="989" bestFit="1" customWidth="1"/>
    <col min="14599" max="14599" width="13.125" style="989" customWidth="1"/>
    <col min="14600" max="14600" width="13.125" style="989" bestFit="1" customWidth="1"/>
    <col min="14601" max="14601" width="15.625" style="989" customWidth="1"/>
    <col min="14602" max="14602" width="34.25" style="989" customWidth="1"/>
    <col min="14603" max="14603" width="5.625" style="989" bestFit="1" customWidth="1"/>
    <col min="14604" max="14604" width="19.125" style="989" bestFit="1" customWidth="1"/>
    <col min="14605" max="14605" width="19.5" style="989" customWidth="1"/>
    <col min="14606" max="14606" width="20.75" style="989" bestFit="1" customWidth="1"/>
    <col min="14607" max="14607" width="18.875" style="989" customWidth="1"/>
    <col min="14608" max="14608" width="20.5" style="989" customWidth="1"/>
    <col min="14609" max="14609" width="22.375" style="989" customWidth="1"/>
    <col min="14610" max="14610" width="14.75" style="989" customWidth="1"/>
    <col min="14611" max="14848" width="12.75" style="989"/>
    <col min="14849" max="14849" width="3.75" style="989" customWidth="1"/>
    <col min="14850" max="14850" width="14.5" style="989" bestFit="1" customWidth="1"/>
    <col min="14851" max="14852" width="9.625" style="989" bestFit="1" customWidth="1"/>
    <col min="14853" max="14853" width="64.25" style="989" customWidth="1"/>
    <col min="14854" max="14854" width="5.75" style="989" bestFit="1" customWidth="1"/>
    <col min="14855" max="14855" width="13.125" style="989" customWidth="1"/>
    <col min="14856" max="14856" width="13.125" style="989" bestFit="1" customWidth="1"/>
    <col min="14857" max="14857" width="15.625" style="989" customWidth="1"/>
    <col min="14858" max="14858" width="34.25" style="989" customWidth="1"/>
    <col min="14859" max="14859" width="5.625" style="989" bestFit="1" customWidth="1"/>
    <col min="14860" max="14860" width="19.125" style="989" bestFit="1" customWidth="1"/>
    <col min="14861" max="14861" width="19.5" style="989" customWidth="1"/>
    <col min="14862" max="14862" width="20.75" style="989" bestFit="1" customWidth="1"/>
    <col min="14863" max="14863" width="18.875" style="989" customWidth="1"/>
    <col min="14864" max="14864" width="20.5" style="989" customWidth="1"/>
    <col min="14865" max="14865" width="22.375" style="989" customWidth="1"/>
    <col min="14866" max="14866" width="14.75" style="989" customWidth="1"/>
    <col min="14867" max="15104" width="12.75" style="989"/>
    <col min="15105" max="15105" width="3.75" style="989" customWidth="1"/>
    <col min="15106" max="15106" width="14.5" style="989" bestFit="1" customWidth="1"/>
    <col min="15107" max="15108" width="9.625" style="989" bestFit="1" customWidth="1"/>
    <col min="15109" max="15109" width="64.25" style="989" customWidth="1"/>
    <col min="15110" max="15110" width="5.75" style="989" bestFit="1" customWidth="1"/>
    <col min="15111" max="15111" width="13.125" style="989" customWidth="1"/>
    <col min="15112" max="15112" width="13.125" style="989" bestFit="1" customWidth="1"/>
    <col min="15113" max="15113" width="15.625" style="989" customWidth="1"/>
    <col min="15114" max="15114" width="34.25" style="989" customWidth="1"/>
    <col min="15115" max="15115" width="5.625" style="989" bestFit="1" customWidth="1"/>
    <col min="15116" max="15116" width="19.125" style="989" bestFit="1" customWidth="1"/>
    <col min="15117" max="15117" width="19.5" style="989" customWidth="1"/>
    <col min="15118" max="15118" width="20.75" style="989" bestFit="1" customWidth="1"/>
    <col min="15119" max="15119" width="18.875" style="989" customWidth="1"/>
    <col min="15120" max="15120" width="20.5" style="989" customWidth="1"/>
    <col min="15121" max="15121" width="22.375" style="989" customWidth="1"/>
    <col min="15122" max="15122" width="14.75" style="989" customWidth="1"/>
    <col min="15123" max="15360" width="12.75" style="989"/>
    <col min="15361" max="15361" width="3.75" style="989" customWidth="1"/>
    <col min="15362" max="15362" width="14.5" style="989" bestFit="1" customWidth="1"/>
    <col min="15363" max="15364" width="9.625" style="989" bestFit="1" customWidth="1"/>
    <col min="15365" max="15365" width="64.25" style="989" customWidth="1"/>
    <col min="15366" max="15366" width="5.75" style="989" bestFit="1" customWidth="1"/>
    <col min="15367" max="15367" width="13.125" style="989" customWidth="1"/>
    <col min="15368" max="15368" width="13.125" style="989" bestFit="1" customWidth="1"/>
    <col min="15369" max="15369" width="15.625" style="989" customWidth="1"/>
    <col min="15370" max="15370" width="34.25" style="989" customWidth="1"/>
    <col min="15371" max="15371" width="5.625" style="989" bestFit="1" customWidth="1"/>
    <col min="15372" max="15372" width="19.125" style="989" bestFit="1" customWidth="1"/>
    <col min="15373" max="15373" width="19.5" style="989" customWidth="1"/>
    <col min="15374" max="15374" width="20.75" style="989" bestFit="1" customWidth="1"/>
    <col min="15375" max="15375" width="18.875" style="989" customWidth="1"/>
    <col min="15376" max="15376" width="20.5" style="989" customWidth="1"/>
    <col min="15377" max="15377" width="22.375" style="989" customWidth="1"/>
    <col min="15378" max="15378" width="14.75" style="989" customWidth="1"/>
    <col min="15379" max="15616" width="12.75" style="989"/>
    <col min="15617" max="15617" width="3.75" style="989" customWidth="1"/>
    <col min="15618" max="15618" width="14.5" style="989" bestFit="1" customWidth="1"/>
    <col min="15619" max="15620" width="9.625" style="989" bestFit="1" customWidth="1"/>
    <col min="15621" max="15621" width="64.25" style="989" customWidth="1"/>
    <col min="15622" max="15622" width="5.75" style="989" bestFit="1" customWidth="1"/>
    <col min="15623" max="15623" width="13.125" style="989" customWidth="1"/>
    <col min="15624" max="15624" width="13.125" style="989" bestFit="1" customWidth="1"/>
    <col min="15625" max="15625" width="15.625" style="989" customWidth="1"/>
    <col min="15626" max="15626" width="34.25" style="989" customWidth="1"/>
    <col min="15627" max="15627" width="5.625" style="989" bestFit="1" customWidth="1"/>
    <col min="15628" max="15628" width="19.125" style="989" bestFit="1" customWidth="1"/>
    <col min="15629" max="15629" width="19.5" style="989" customWidth="1"/>
    <col min="15630" max="15630" width="20.75" style="989" bestFit="1" customWidth="1"/>
    <col min="15631" max="15631" width="18.875" style="989" customWidth="1"/>
    <col min="15632" max="15632" width="20.5" style="989" customWidth="1"/>
    <col min="15633" max="15633" width="22.375" style="989" customWidth="1"/>
    <col min="15634" max="15634" width="14.75" style="989" customWidth="1"/>
    <col min="15635" max="15872" width="12.75" style="989"/>
    <col min="15873" max="15873" width="3.75" style="989" customWidth="1"/>
    <col min="15874" max="15874" width="14.5" style="989" bestFit="1" customWidth="1"/>
    <col min="15875" max="15876" width="9.625" style="989" bestFit="1" customWidth="1"/>
    <col min="15877" max="15877" width="64.25" style="989" customWidth="1"/>
    <col min="15878" max="15878" width="5.75" style="989" bestFit="1" customWidth="1"/>
    <col min="15879" max="15879" width="13.125" style="989" customWidth="1"/>
    <col min="15880" max="15880" width="13.125" style="989" bestFit="1" customWidth="1"/>
    <col min="15881" max="15881" width="15.625" style="989" customWidth="1"/>
    <col min="15882" max="15882" width="34.25" style="989" customWidth="1"/>
    <col min="15883" max="15883" width="5.625" style="989" bestFit="1" customWidth="1"/>
    <col min="15884" max="15884" width="19.125" style="989" bestFit="1" customWidth="1"/>
    <col min="15885" max="15885" width="19.5" style="989" customWidth="1"/>
    <col min="15886" max="15886" width="20.75" style="989" bestFit="1" customWidth="1"/>
    <col min="15887" max="15887" width="18.875" style="989" customWidth="1"/>
    <col min="15888" max="15888" width="20.5" style="989" customWidth="1"/>
    <col min="15889" max="15889" width="22.375" style="989" customWidth="1"/>
    <col min="15890" max="15890" width="14.75" style="989" customWidth="1"/>
    <col min="15891" max="16128" width="12.75" style="989"/>
    <col min="16129" max="16129" width="3.75" style="989" customWidth="1"/>
    <col min="16130" max="16130" width="14.5" style="989" bestFit="1" customWidth="1"/>
    <col min="16131" max="16132" width="9.625" style="989" bestFit="1" customWidth="1"/>
    <col min="16133" max="16133" width="64.25" style="989" customWidth="1"/>
    <col min="16134" max="16134" width="5.75" style="989" bestFit="1" customWidth="1"/>
    <col min="16135" max="16135" width="13.125" style="989" customWidth="1"/>
    <col min="16136" max="16136" width="13.125" style="989" bestFit="1" customWidth="1"/>
    <col min="16137" max="16137" width="15.625" style="989" customWidth="1"/>
    <col min="16138" max="16138" width="34.25" style="989" customWidth="1"/>
    <col min="16139" max="16139" width="5.625" style="989" bestFit="1" customWidth="1"/>
    <col min="16140" max="16140" width="19.125" style="989" bestFit="1" customWidth="1"/>
    <col min="16141" max="16141" width="19.5" style="989" customWidth="1"/>
    <col min="16142" max="16142" width="20.75" style="989" bestFit="1" customWidth="1"/>
    <col min="16143" max="16143" width="18.875" style="989" customWidth="1"/>
    <col min="16144" max="16144" width="20.5" style="989" customWidth="1"/>
    <col min="16145" max="16145" width="22.375" style="989" customWidth="1"/>
    <col min="16146" max="16146" width="14.75" style="989" customWidth="1"/>
    <col min="16147" max="16384" width="12.75" style="989"/>
  </cols>
  <sheetData>
    <row r="2" spans="2:17" ht="20.100000000000001" customHeight="1">
      <c r="B2" s="995" t="s">
        <v>0</v>
      </c>
      <c r="C2" s="995"/>
      <c r="D2" s="995"/>
      <c r="E2" s="2" t="s">
        <v>8189</v>
      </c>
      <c r="G2" s="4" t="s">
        <v>2</v>
      </c>
      <c r="H2" s="5"/>
      <c r="I2" s="6"/>
      <c r="J2" s="990">
        <f>SUM(H:H)</f>
        <v>164781</v>
      </c>
    </row>
    <row r="3" spans="2:17" ht="20.100000000000001" customHeight="1">
      <c r="B3" s="995"/>
      <c r="C3" s="995"/>
      <c r="D3" s="995"/>
      <c r="E3" s="14" t="s">
        <v>8190</v>
      </c>
    </row>
    <row r="4" spans="2:17" ht="20.100000000000001" customHeight="1">
      <c r="B4" s="995" t="s">
        <v>5</v>
      </c>
      <c r="C4" s="995"/>
      <c r="D4" s="995"/>
      <c r="E4" s="14" t="s">
        <v>8191</v>
      </c>
      <c r="G4" s="995" t="s">
        <v>18</v>
      </c>
      <c r="H4" s="995"/>
      <c r="I4" s="995"/>
      <c r="J4" s="2398"/>
      <c r="K4" s="2399"/>
    </row>
    <row r="5" spans="2:17" ht="20.100000000000001" customHeight="1">
      <c r="B5" s="995" t="s">
        <v>6</v>
      </c>
      <c r="C5" s="995"/>
      <c r="D5" s="995"/>
      <c r="E5" s="15">
        <v>43823</v>
      </c>
      <c r="G5" s="995"/>
      <c r="H5" s="995"/>
      <c r="I5" s="995"/>
      <c r="J5" s="2400"/>
      <c r="K5" s="2401"/>
    </row>
    <row r="6" spans="2:17" ht="20.100000000000001" customHeight="1">
      <c r="B6" s="995" t="s">
        <v>8</v>
      </c>
      <c r="C6" s="995"/>
      <c r="D6" s="995"/>
      <c r="E6" s="15">
        <v>43840</v>
      </c>
      <c r="G6" s="995"/>
      <c r="H6" s="995"/>
      <c r="I6" s="995"/>
      <c r="J6" s="2402"/>
      <c r="K6" s="2403"/>
    </row>
    <row r="7" spans="2:17" ht="20.100000000000001" customHeight="1">
      <c r="B7" s="2404"/>
      <c r="C7" s="2404"/>
      <c r="D7" s="2404"/>
      <c r="E7" s="130"/>
      <c r="G7" s="2404"/>
      <c r="H7" s="2404"/>
      <c r="I7" s="2404"/>
      <c r="J7" s="2405"/>
      <c r="K7" s="2405"/>
    </row>
    <row r="8" spans="2:17" ht="20.100000000000001" customHeight="1">
      <c r="B8" s="2404"/>
      <c r="C8" s="2404"/>
      <c r="D8" s="2404"/>
      <c r="E8" s="130"/>
      <c r="G8" s="2404"/>
      <c r="H8" s="2404"/>
      <c r="I8" s="1318" t="s">
        <v>8192</v>
      </c>
      <c r="J8" s="2406">
        <f>SUM(H12:H19)</f>
        <v>94412</v>
      </c>
      <c r="K8" s="2405"/>
    </row>
    <row r="10" spans="2:17" s="991" customFormat="1" ht="19.7" customHeight="1">
      <c r="B10" s="163" t="s">
        <v>9</v>
      </c>
      <c r="C10" s="163" t="s">
        <v>10</v>
      </c>
      <c r="D10" s="163" t="s">
        <v>11</v>
      </c>
      <c r="E10" s="276" t="s">
        <v>12</v>
      </c>
      <c r="F10" s="276" t="s">
        <v>2305</v>
      </c>
      <c r="G10" s="276" t="s">
        <v>14</v>
      </c>
      <c r="H10" s="997" t="s">
        <v>15</v>
      </c>
      <c r="I10" s="997" t="s">
        <v>16</v>
      </c>
      <c r="J10" s="276" t="s">
        <v>17</v>
      </c>
      <c r="K10" s="276" t="s">
        <v>18</v>
      </c>
      <c r="L10" s="276" t="s">
        <v>19</v>
      </c>
      <c r="M10" s="163" t="s">
        <v>20</v>
      </c>
      <c r="N10" s="163" t="s">
        <v>21</v>
      </c>
      <c r="O10" s="276" t="s">
        <v>22</v>
      </c>
      <c r="P10" s="998" t="s">
        <v>23</v>
      </c>
      <c r="Q10" s="999" t="s">
        <v>24</v>
      </c>
    </row>
    <row r="11" spans="2:17" s="991" customFormat="1" ht="19.7" customHeight="1">
      <c r="B11" s="163"/>
      <c r="C11" s="163"/>
      <c r="D11" s="163"/>
      <c r="E11" s="483"/>
      <c r="F11" s="276"/>
      <c r="G11" s="487"/>
      <c r="H11" s="514"/>
      <c r="I11" s="997"/>
      <c r="J11" s="276"/>
      <c r="K11" s="276"/>
      <c r="L11" s="276"/>
      <c r="M11" s="163"/>
      <c r="N11" s="998"/>
      <c r="O11" s="276"/>
      <c r="P11" s="998"/>
      <c r="Q11" s="999"/>
    </row>
    <row r="12" spans="2:17" s="2389" customFormat="1" ht="19.7" customHeight="1">
      <c r="B12" s="2407"/>
      <c r="C12" s="1001" t="s">
        <v>645</v>
      </c>
      <c r="D12" s="1001" t="s">
        <v>645</v>
      </c>
      <c r="E12" s="1012" t="s">
        <v>8193</v>
      </c>
      <c r="F12" s="1004">
        <v>1</v>
      </c>
      <c r="G12" s="142">
        <v>7600</v>
      </c>
      <c r="H12" s="1002">
        <f t="shared" ref="H12:H43" si="0">F12*G12</f>
        <v>7600</v>
      </c>
      <c r="I12" s="1003"/>
      <c r="J12" s="1012" t="s">
        <v>8194</v>
      </c>
      <c r="K12" s="1004"/>
      <c r="L12" s="1004"/>
      <c r="M12" s="2388">
        <v>44544</v>
      </c>
      <c r="N12" s="1005" t="s">
        <v>648</v>
      </c>
      <c r="O12" s="1006">
        <v>44207</v>
      </c>
      <c r="P12" s="1005"/>
      <c r="Q12" s="1007">
        <v>44558</v>
      </c>
    </row>
    <row r="13" spans="2:17" s="2389" customFormat="1" ht="19.7" customHeight="1">
      <c r="B13" s="2408"/>
      <c r="C13" s="1001" t="s">
        <v>645</v>
      </c>
      <c r="D13" s="1001" t="s">
        <v>645</v>
      </c>
      <c r="E13" s="1012" t="s">
        <v>8195</v>
      </c>
      <c r="F13" s="1004">
        <v>3</v>
      </c>
      <c r="G13" s="142">
        <v>7600</v>
      </c>
      <c r="H13" s="1002">
        <f t="shared" si="0"/>
        <v>22800</v>
      </c>
      <c r="I13" s="1003"/>
      <c r="J13" s="1012" t="s">
        <v>422</v>
      </c>
      <c r="K13" s="1004"/>
      <c r="L13" s="1004"/>
      <c r="M13" s="2388">
        <v>44544</v>
      </c>
      <c r="N13" s="1005" t="s">
        <v>648</v>
      </c>
      <c r="O13" s="1006">
        <v>44207</v>
      </c>
      <c r="P13" s="1005"/>
      <c r="Q13" s="1007">
        <v>44558</v>
      </c>
    </row>
    <row r="14" spans="2:17" s="2389" customFormat="1" ht="19.7" customHeight="1">
      <c r="B14" s="2408"/>
      <c r="C14" s="1001" t="s">
        <v>645</v>
      </c>
      <c r="D14" s="1001" t="s">
        <v>645</v>
      </c>
      <c r="E14" s="1012" t="s">
        <v>8196</v>
      </c>
      <c r="F14" s="1004">
        <v>3</v>
      </c>
      <c r="G14" s="142">
        <v>8300</v>
      </c>
      <c r="H14" s="1002">
        <f t="shared" si="0"/>
        <v>24900</v>
      </c>
      <c r="I14" s="1003"/>
      <c r="J14" s="1012" t="s">
        <v>422</v>
      </c>
      <c r="K14" s="1004"/>
      <c r="L14" s="1004"/>
      <c r="M14" s="2388">
        <v>44544</v>
      </c>
      <c r="N14" s="1005" t="s">
        <v>648</v>
      </c>
      <c r="O14" s="1006">
        <v>44207</v>
      </c>
      <c r="P14" s="1005"/>
      <c r="Q14" s="1007">
        <v>44558</v>
      </c>
    </row>
    <row r="15" spans="2:17" s="2389" customFormat="1" ht="19.7" customHeight="1">
      <c r="B15" s="2408"/>
      <c r="C15" s="1001" t="s">
        <v>645</v>
      </c>
      <c r="D15" s="1001" t="s">
        <v>645</v>
      </c>
      <c r="E15" s="1012" t="s">
        <v>8197</v>
      </c>
      <c r="F15" s="1004">
        <v>1</v>
      </c>
      <c r="G15" s="142">
        <v>16400</v>
      </c>
      <c r="H15" s="1002">
        <f t="shared" si="0"/>
        <v>16400</v>
      </c>
      <c r="I15" s="1003"/>
      <c r="J15" s="1012" t="s">
        <v>2555</v>
      </c>
      <c r="K15" s="1004"/>
      <c r="L15" s="1004"/>
      <c r="M15" s="2388">
        <v>44544</v>
      </c>
      <c r="N15" s="1005" t="s">
        <v>648</v>
      </c>
      <c r="O15" s="1006">
        <v>44207</v>
      </c>
      <c r="P15" s="1005"/>
      <c r="Q15" s="1007">
        <v>44558</v>
      </c>
    </row>
    <row r="16" spans="2:17" s="2389" customFormat="1" ht="19.7" customHeight="1">
      <c r="B16" s="2352"/>
      <c r="C16" s="1001" t="s">
        <v>645</v>
      </c>
      <c r="D16" s="1001" t="s">
        <v>645</v>
      </c>
      <c r="E16" s="1012" t="s">
        <v>8198</v>
      </c>
      <c r="F16" s="1004">
        <v>3</v>
      </c>
      <c r="G16" s="142">
        <v>5900</v>
      </c>
      <c r="H16" s="1002">
        <f t="shared" si="0"/>
        <v>17700</v>
      </c>
      <c r="I16" s="1003"/>
      <c r="J16" s="1012" t="s">
        <v>8199</v>
      </c>
      <c r="K16" s="1004"/>
      <c r="L16" s="1004"/>
      <c r="M16" s="2388">
        <v>44544</v>
      </c>
      <c r="N16" s="1005" t="s">
        <v>648</v>
      </c>
      <c r="O16" s="1006">
        <v>44207</v>
      </c>
      <c r="P16" s="1005"/>
      <c r="Q16" s="1007">
        <v>44558</v>
      </c>
    </row>
    <row r="17" spans="2:17" s="2389" customFormat="1" ht="19.7" customHeight="1">
      <c r="B17" s="1004"/>
      <c r="C17" s="1001"/>
      <c r="D17" s="1001"/>
      <c r="E17" s="1012"/>
      <c r="F17" s="1004"/>
      <c r="G17" s="142"/>
      <c r="H17" s="1002">
        <f t="shared" si="0"/>
        <v>0</v>
      </c>
      <c r="I17" s="1003"/>
      <c r="J17" s="1012"/>
      <c r="K17" s="1004"/>
      <c r="L17" s="1004"/>
      <c r="M17" s="2388"/>
      <c r="N17" s="1005"/>
      <c r="O17" s="1006"/>
      <c r="P17" s="1005"/>
      <c r="Q17" s="1007"/>
    </row>
    <row r="18" spans="2:17" s="2286" customFormat="1" ht="19.7" customHeight="1">
      <c r="B18" s="465"/>
      <c r="C18" s="466" t="s">
        <v>178</v>
      </c>
      <c r="D18" s="466" t="s">
        <v>178</v>
      </c>
      <c r="E18" s="311" t="s">
        <v>3195</v>
      </c>
      <c r="F18" s="465">
        <v>6</v>
      </c>
      <c r="G18" s="1026">
        <v>212</v>
      </c>
      <c r="H18" s="1027">
        <f t="shared" si="0"/>
        <v>1272</v>
      </c>
      <c r="I18" s="310"/>
      <c r="J18" s="311" t="s">
        <v>8200</v>
      </c>
      <c r="K18" s="465"/>
      <c r="L18" s="465"/>
      <c r="M18" s="2343">
        <v>44546</v>
      </c>
      <c r="N18" s="2299" t="s">
        <v>648</v>
      </c>
      <c r="O18" s="2298">
        <v>44547</v>
      </c>
      <c r="P18" s="2299"/>
      <c r="Q18" s="2300">
        <v>44547</v>
      </c>
    </row>
    <row r="19" spans="2:17" s="2344" customFormat="1" ht="19.7" customHeight="1">
      <c r="B19" s="465"/>
      <c r="C19" s="466" t="s">
        <v>178</v>
      </c>
      <c r="D19" s="466" t="s">
        <v>178</v>
      </c>
      <c r="E19" s="311" t="s">
        <v>8201</v>
      </c>
      <c r="F19" s="465">
        <v>1</v>
      </c>
      <c r="G19" s="1026">
        <v>3740</v>
      </c>
      <c r="H19" s="1027">
        <f t="shared" si="0"/>
        <v>3740</v>
      </c>
      <c r="I19" s="310"/>
      <c r="J19" s="311" t="s">
        <v>1266</v>
      </c>
      <c r="K19" s="465"/>
      <c r="L19" s="465"/>
      <c r="M19" s="2343">
        <v>44546</v>
      </c>
      <c r="N19" s="2299" t="s">
        <v>648</v>
      </c>
      <c r="O19" s="2298">
        <v>44551</v>
      </c>
      <c r="P19" s="2299"/>
      <c r="Q19" s="2300">
        <v>44551</v>
      </c>
    </row>
    <row r="20" spans="2:17" s="2344" customFormat="1" ht="19.7" customHeight="1">
      <c r="B20" s="2409" t="s">
        <v>8202</v>
      </c>
      <c r="C20" s="466" t="s">
        <v>178</v>
      </c>
      <c r="D20" s="466" t="s">
        <v>178</v>
      </c>
      <c r="E20" s="145" t="s">
        <v>8203</v>
      </c>
      <c r="F20" s="17">
        <v>3</v>
      </c>
      <c r="G20" s="52">
        <v>5940</v>
      </c>
      <c r="H20" s="1026">
        <f t="shared" si="0"/>
        <v>17820</v>
      </c>
      <c r="I20" s="465"/>
      <c r="J20" s="146" t="s">
        <v>8204</v>
      </c>
      <c r="K20" s="465"/>
      <c r="L20" s="465"/>
      <c r="M20" s="2299">
        <v>44550</v>
      </c>
      <c r="N20" s="2299" t="s">
        <v>648</v>
      </c>
      <c r="O20" s="2298">
        <v>44552</v>
      </c>
      <c r="P20" s="2299"/>
      <c r="Q20" s="2343">
        <v>44552</v>
      </c>
    </row>
    <row r="21" spans="2:17" s="2344" customFormat="1" ht="19.7" customHeight="1">
      <c r="B21" s="2410"/>
      <c r="C21" s="466" t="s">
        <v>178</v>
      </c>
      <c r="D21" s="466" t="s">
        <v>178</v>
      </c>
      <c r="E21" s="54" t="s">
        <v>8136</v>
      </c>
      <c r="F21" s="465">
        <v>1</v>
      </c>
      <c r="G21" s="52">
        <v>416</v>
      </c>
      <c r="H21" s="1026">
        <f t="shared" si="0"/>
        <v>416</v>
      </c>
      <c r="I21" s="465"/>
      <c r="J21" s="146" t="s">
        <v>3367</v>
      </c>
      <c r="K21" s="465"/>
      <c r="L21" s="465"/>
      <c r="M21" s="2299">
        <v>44550</v>
      </c>
      <c r="N21" s="2299" t="s">
        <v>648</v>
      </c>
      <c r="O21" s="2298">
        <v>44552</v>
      </c>
      <c r="P21" s="2299"/>
      <c r="Q21" s="2343">
        <v>44552</v>
      </c>
    </row>
    <row r="22" spans="2:17" s="2344" customFormat="1" ht="19.7" customHeight="1">
      <c r="B22" s="2411"/>
      <c r="C22" s="466" t="s">
        <v>178</v>
      </c>
      <c r="D22" s="466" t="s">
        <v>178</v>
      </c>
      <c r="E22" s="145" t="s">
        <v>8205</v>
      </c>
      <c r="F22" s="17">
        <v>5</v>
      </c>
      <c r="G22" s="52">
        <v>36</v>
      </c>
      <c r="H22" s="1026">
        <f t="shared" si="0"/>
        <v>180</v>
      </c>
      <c r="I22" s="465"/>
      <c r="J22" s="146" t="s">
        <v>3369</v>
      </c>
      <c r="K22" s="465"/>
      <c r="L22" s="465"/>
      <c r="M22" s="2299">
        <v>44551</v>
      </c>
      <c r="N22" s="2299" t="s">
        <v>648</v>
      </c>
      <c r="O22" s="2298">
        <v>44552</v>
      </c>
      <c r="P22" s="2299"/>
      <c r="Q22" s="2343">
        <v>44552</v>
      </c>
    </row>
    <row r="23" spans="2:17" ht="19.7" customHeight="1">
      <c r="B23" s="163"/>
      <c r="C23" s="163"/>
      <c r="D23" s="163"/>
      <c r="E23" s="54"/>
      <c r="F23" s="276"/>
      <c r="G23" s="203"/>
      <c r="H23" s="487">
        <f t="shared" si="0"/>
        <v>0</v>
      </c>
      <c r="I23" s="276"/>
      <c r="J23" s="62"/>
      <c r="K23" s="276"/>
      <c r="L23" s="276"/>
      <c r="M23" s="998"/>
      <c r="N23" s="163"/>
      <c r="O23" s="1016"/>
      <c r="P23" s="1014"/>
      <c r="Q23" s="1015"/>
    </row>
    <row r="24" spans="2:17" ht="19.7" customHeight="1">
      <c r="B24" s="2409" t="s">
        <v>8206</v>
      </c>
      <c r="C24" s="466" t="s">
        <v>178</v>
      </c>
      <c r="D24" s="466" t="s">
        <v>178</v>
      </c>
      <c r="E24" s="54" t="s">
        <v>8207</v>
      </c>
      <c r="F24" s="465">
        <v>10</v>
      </c>
      <c r="G24" s="52">
        <v>202</v>
      </c>
      <c r="H24" s="1026">
        <f t="shared" si="0"/>
        <v>2020</v>
      </c>
      <c r="I24" s="465"/>
      <c r="J24" s="146" t="s">
        <v>8208</v>
      </c>
      <c r="K24" s="465"/>
      <c r="L24" s="465"/>
      <c r="M24" s="2299">
        <v>44568</v>
      </c>
      <c r="N24" s="466" t="s">
        <v>648</v>
      </c>
      <c r="O24" s="2298">
        <v>44572</v>
      </c>
      <c r="P24" s="2299"/>
      <c r="Q24" s="2343">
        <v>44572</v>
      </c>
    </row>
    <row r="25" spans="2:17" ht="19.7" customHeight="1">
      <c r="B25" s="2410"/>
      <c r="C25" s="466" t="s">
        <v>178</v>
      </c>
      <c r="D25" s="466" t="s">
        <v>178</v>
      </c>
      <c r="E25" s="54" t="s">
        <v>8209</v>
      </c>
      <c r="F25" s="465">
        <v>5</v>
      </c>
      <c r="G25" s="52">
        <v>1900</v>
      </c>
      <c r="H25" s="1026">
        <f t="shared" si="0"/>
        <v>9500</v>
      </c>
      <c r="I25" s="465"/>
      <c r="J25" s="146" t="s">
        <v>8210</v>
      </c>
      <c r="K25" s="465"/>
      <c r="L25" s="465"/>
      <c r="M25" s="2299">
        <v>44568</v>
      </c>
      <c r="N25" s="466" t="s">
        <v>648</v>
      </c>
      <c r="O25" s="2298">
        <v>44572</v>
      </c>
      <c r="P25" s="2299"/>
      <c r="Q25" s="2343">
        <v>44572</v>
      </c>
    </row>
    <row r="26" spans="2:17" ht="19.7" customHeight="1">
      <c r="B26" s="2410"/>
      <c r="C26" s="466" t="s">
        <v>178</v>
      </c>
      <c r="D26" s="466" t="s">
        <v>178</v>
      </c>
      <c r="E26" s="54" t="s">
        <v>8211</v>
      </c>
      <c r="F26" s="465">
        <v>5</v>
      </c>
      <c r="G26" s="52">
        <v>1805</v>
      </c>
      <c r="H26" s="1026">
        <f t="shared" si="0"/>
        <v>9025</v>
      </c>
      <c r="I26" s="465"/>
      <c r="J26" s="146" t="s">
        <v>8212</v>
      </c>
      <c r="K26" s="465"/>
      <c r="L26" s="465"/>
      <c r="M26" s="2299">
        <v>44568</v>
      </c>
      <c r="N26" s="466" t="s">
        <v>648</v>
      </c>
      <c r="O26" s="2298">
        <v>44572</v>
      </c>
      <c r="P26" s="2299"/>
      <c r="Q26" s="2343">
        <v>44572</v>
      </c>
    </row>
    <row r="27" spans="2:17" ht="19.7" customHeight="1">
      <c r="B27" s="2411"/>
      <c r="C27" s="466" t="s">
        <v>178</v>
      </c>
      <c r="D27" s="466" t="s">
        <v>178</v>
      </c>
      <c r="E27" s="54" t="s">
        <v>8213</v>
      </c>
      <c r="F27" s="465">
        <v>1</v>
      </c>
      <c r="G27" s="52">
        <v>1562</v>
      </c>
      <c r="H27" s="1026">
        <f t="shared" si="0"/>
        <v>1562</v>
      </c>
      <c r="I27" s="465"/>
      <c r="J27" s="146" t="s">
        <v>8214</v>
      </c>
      <c r="K27" s="465"/>
      <c r="L27" s="465"/>
      <c r="M27" s="2299">
        <v>44568</v>
      </c>
      <c r="N27" s="466" t="s">
        <v>648</v>
      </c>
      <c r="O27" s="2298">
        <v>44572</v>
      </c>
      <c r="P27" s="2299"/>
      <c r="Q27" s="2343">
        <v>44572</v>
      </c>
    </row>
    <row r="28" spans="2:17" ht="19.7" customHeight="1">
      <c r="B28" s="466"/>
      <c r="C28" s="466"/>
      <c r="D28" s="466"/>
      <c r="E28" s="54"/>
      <c r="F28" s="465"/>
      <c r="G28" s="52"/>
      <c r="H28" s="1026">
        <f t="shared" si="0"/>
        <v>0</v>
      </c>
      <c r="I28" s="465"/>
      <c r="J28" s="146"/>
      <c r="K28" s="465"/>
      <c r="L28" s="465"/>
      <c r="M28" s="2299"/>
      <c r="N28" s="466"/>
      <c r="O28" s="2298"/>
      <c r="P28" s="2299"/>
      <c r="Q28" s="2343"/>
    </row>
    <row r="29" spans="2:17" ht="19.7" customHeight="1">
      <c r="B29" s="2409" t="s">
        <v>8215</v>
      </c>
      <c r="C29" s="466" t="s">
        <v>178</v>
      </c>
      <c r="D29" s="466" t="s">
        <v>178</v>
      </c>
      <c r="E29" s="54" t="s">
        <v>8216</v>
      </c>
      <c r="F29" s="465">
        <v>1</v>
      </c>
      <c r="G29" s="52">
        <v>1590</v>
      </c>
      <c r="H29" s="1026">
        <f t="shared" si="0"/>
        <v>1590</v>
      </c>
      <c r="I29" s="465"/>
      <c r="J29" s="146" t="s">
        <v>486</v>
      </c>
      <c r="K29" s="465"/>
      <c r="L29" s="465"/>
      <c r="M29" s="2299">
        <v>44569</v>
      </c>
      <c r="N29" s="466" t="s">
        <v>648</v>
      </c>
      <c r="O29" s="2298">
        <v>44572</v>
      </c>
      <c r="P29" s="2299"/>
      <c r="Q29" s="2343">
        <v>44572</v>
      </c>
    </row>
    <row r="30" spans="2:17" ht="19.7" customHeight="1">
      <c r="B30" s="2411"/>
      <c r="C30" s="466" t="s">
        <v>178</v>
      </c>
      <c r="D30" s="466" t="s">
        <v>178</v>
      </c>
      <c r="E30" s="145" t="s">
        <v>485</v>
      </c>
      <c r="F30" s="17">
        <v>1</v>
      </c>
      <c r="G30" s="52">
        <v>1360</v>
      </c>
      <c r="H30" s="1026">
        <f t="shared" si="0"/>
        <v>1360</v>
      </c>
      <c r="I30" s="465"/>
      <c r="J30" s="146" t="s">
        <v>486</v>
      </c>
      <c r="K30" s="465"/>
      <c r="L30" s="465"/>
      <c r="M30" s="2299">
        <v>44569</v>
      </c>
      <c r="N30" s="466" t="s">
        <v>648</v>
      </c>
      <c r="O30" s="2298">
        <v>44572</v>
      </c>
      <c r="P30" s="2299"/>
      <c r="Q30" s="2343">
        <v>44572</v>
      </c>
    </row>
    <row r="31" spans="2:17" ht="19.7" customHeight="1">
      <c r="B31" s="466"/>
      <c r="C31" s="466"/>
      <c r="D31" s="466"/>
      <c r="E31" s="54"/>
      <c r="F31" s="465"/>
      <c r="G31" s="52"/>
      <c r="H31" s="1026">
        <f t="shared" si="0"/>
        <v>0</v>
      </c>
      <c r="I31" s="465"/>
      <c r="J31" s="146"/>
      <c r="K31" s="465"/>
      <c r="L31" s="465"/>
      <c r="M31" s="2299"/>
      <c r="N31" s="466"/>
      <c r="O31" s="2298"/>
      <c r="P31" s="2299"/>
      <c r="Q31" s="2343"/>
    </row>
    <row r="32" spans="2:17" ht="19.7" customHeight="1">
      <c r="B32" s="466" t="s">
        <v>8217</v>
      </c>
      <c r="C32" s="466" t="s">
        <v>178</v>
      </c>
      <c r="D32" s="466" t="s">
        <v>178</v>
      </c>
      <c r="E32" s="54" t="s">
        <v>1884</v>
      </c>
      <c r="F32" s="465">
        <v>2</v>
      </c>
      <c r="G32" s="52">
        <v>94</v>
      </c>
      <c r="H32" s="1026">
        <f t="shared" si="0"/>
        <v>188</v>
      </c>
      <c r="I32" s="465"/>
      <c r="J32" s="146" t="s">
        <v>2815</v>
      </c>
      <c r="K32" s="465"/>
      <c r="L32" s="465"/>
      <c r="M32" s="2299">
        <v>44572</v>
      </c>
      <c r="N32" s="466" t="s">
        <v>648</v>
      </c>
      <c r="O32" s="2298">
        <v>44573</v>
      </c>
      <c r="P32" s="2299"/>
      <c r="Q32" s="2343">
        <v>44573</v>
      </c>
    </row>
    <row r="33" spans="2:17" ht="19.7" customHeight="1">
      <c r="B33" s="163"/>
      <c r="C33" s="163"/>
      <c r="D33" s="163"/>
      <c r="E33" s="54"/>
      <c r="F33" s="276"/>
      <c r="G33" s="203"/>
      <c r="H33" s="487">
        <f t="shared" si="0"/>
        <v>0</v>
      </c>
      <c r="I33" s="276"/>
      <c r="J33" s="62"/>
      <c r="K33" s="276"/>
      <c r="L33" s="276"/>
      <c r="M33" s="998"/>
      <c r="N33" s="163"/>
      <c r="O33" s="1016"/>
      <c r="P33" s="1014"/>
      <c r="Q33" s="1015"/>
    </row>
    <row r="34" spans="2:17" s="1017" customFormat="1" ht="19.7" customHeight="1">
      <c r="B34" s="2412" t="s">
        <v>8218</v>
      </c>
      <c r="C34" s="986" t="s">
        <v>178</v>
      </c>
      <c r="D34" s="986" t="s">
        <v>178</v>
      </c>
      <c r="E34" s="91" t="s">
        <v>8219</v>
      </c>
      <c r="F34" s="1011">
        <v>10</v>
      </c>
      <c r="G34" s="76">
        <v>704</v>
      </c>
      <c r="H34" s="1010">
        <f t="shared" si="0"/>
        <v>7040</v>
      </c>
      <c r="I34" s="1011"/>
      <c r="J34" s="70" t="s">
        <v>3333</v>
      </c>
      <c r="K34" s="1011"/>
      <c r="L34" s="1011"/>
      <c r="M34" s="2293">
        <v>44573</v>
      </c>
      <c r="N34" s="986" t="s">
        <v>648</v>
      </c>
      <c r="O34" s="2292">
        <v>44574</v>
      </c>
      <c r="P34" s="1104"/>
      <c r="Q34" s="1105">
        <v>44574</v>
      </c>
    </row>
    <row r="35" spans="2:17" s="1017" customFormat="1" ht="19.7" customHeight="1">
      <c r="B35" s="2413"/>
      <c r="C35" s="986" t="s">
        <v>178</v>
      </c>
      <c r="D35" s="986" t="s">
        <v>178</v>
      </c>
      <c r="E35" s="91" t="s">
        <v>8147</v>
      </c>
      <c r="F35" s="1011">
        <v>6</v>
      </c>
      <c r="G35" s="76">
        <v>3278</v>
      </c>
      <c r="H35" s="1010">
        <f t="shared" si="0"/>
        <v>19668</v>
      </c>
      <c r="I35" s="1011"/>
      <c r="J35" s="70" t="s">
        <v>8220</v>
      </c>
      <c r="K35" s="1011"/>
      <c r="L35" s="1011"/>
      <c r="M35" s="2293">
        <v>44573</v>
      </c>
      <c r="N35" s="986" t="s">
        <v>648</v>
      </c>
      <c r="O35" s="2292">
        <v>44574</v>
      </c>
      <c r="P35" s="1104"/>
      <c r="Q35" s="1105">
        <v>44574</v>
      </c>
    </row>
    <row r="36" spans="2:17" s="1017" customFormat="1" ht="19.7" customHeight="1">
      <c r="B36" s="986"/>
      <c r="C36" s="986"/>
      <c r="D36" s="986"/>
      <c r="E36" s="91"/>
      <c r="F36" s="1011"/>
      <c r="G36" s="76"/>
      <c r="H36" s="1010">
        <f t="shared" si="0"/>
        <v>0</v>
      </c>
      <c r="I36" s="1011"/>
      <c r="J36" s="70"/>
      <c r="K36" s="1011"/>
      <c r="L36" s="1011"/>
      <c r="M36" s="2293"/>
      <c r="N36" s="986"/>
      <c r="O36" s="2292"/>
      <c r="P36" s="1104"/>
      <c r="Q36" s="1105"/>
    </row>
    <row r="37" spans="2:17" ht="19.7" customHeight="1">
      <c r="B37" s="163"/>
      <c r="C37" s="163"/>
      <c r="D37" s="163"/>
      <c r="E37" s="54"/>
      <c r="F37" s="276"/>
      <c r="G37" s="203"/>
      <c r="H37" s="487">
        <f t="shared" si="0"/>
        <v>0</v>
      </c>
      <c r="I37" s="276"/>
      <c r="J37" s="62"/>
      <c r="K37" s="276"/>
      <c r="L37" s="276"/>
      <c r="M37" s="998"/>
      <c r="N37" s="163"/>
      <c r="O37" s="1016"/>
      <c r="P37" s="1014"/>
      <c r="Q37" s="1015"/>
    </row>
    <row r="38" spans="2:17" ht="19.7" customHeight="1">
      <c r="B38" s="163"/>
      <c r="C38" s="163"/>
      <c r="D38" s="163"/>
      <c r="E38" s="54"/>
      <c r="F38" s="276"/>
      <c r="G38" s="203"/>
      <c r="H38" s="487"/>
      <c r="I38" s="276"/>
      <c r="J38" s="62"/>
      <c r="K38" s="276"/>
      <c r="L38" s="276"/>
      <c r="M38" s="998"/>
      <c r="N38" s="163"/>
      <c r="O38" s="1016"/>
      <c r="P38" s="1014"/>
      <c r="Q38" s="1015"/>
    </row>
    <row r="39" spans="2:17" ht="19.7" customHeight="1">
      <c r="B39" s="163"/>
      <c r="C39" s="163"/>
      <c r="D39" s="163"/>
      <c r="E39" s="54"/>
      <c r="F39" s="276"/>
      <c r="G39" s="203"/>
      <c r="H39" s="487"/>
      <c r="I39" s="276"/>
      <c r="J39" s="62"/>
      <c r="K39" s="276"/>
      <c r="L39" s="276"/>
      <c r="M39" s="998"/>
      <c r="N39" s="163"/>
      <c r="O39" s="1016"/>
      <c r="P39" s="1014"/>
      <c r="Q39" s="1015"/>
    </row>
    <row r="40" spans="2:17" ht="19.7" customHeight="1">
      <c r="B40" s="163"/>
      <c r="C40" s="163"/>
      <c r="D40" s="163"/>
      <c r="E40" s="54"/>
      <c r="F40" s="276"/>
      <c r="G40" s="203"/>
      <c r="H40" s="487"/>
      <c r="I40" s="276"/>
      <c r="J40" s="62"/>
      <c r="K40" s="276"/>
      <c r="L40" s="276"/>
      <c r="M40" s="998"/>
      <c r="N40" s="163"/>
      <c r="O40" s="1016"/>
      <c r="P40" s="1014"/>
      <c r="Q40" s="1015"/>
    </row>
    <row r="41" spans="2:17" ht="19.7" customHeight="1">
      <c r="B41" s="163"/>
      <c r="C41" s="163"/>
      <c r="D41" s="163"/>
      <c r="E41" s="54"/>
      <c r="F41" s="276"/>
      <c r="G41" s="203"/>
      <c r="H41" s="487"/>
      <c r="I41" s="276"/>
      <c r="J41" s="62"/>
      <c r="K41" s="276"/>
      <c r="L41" s="276"/>
      <c r="M41" s="998"/>
      <c r="N41" s="163"/>
      <c r="O41" s="1016"/>
      <c r="P41" s="1014"/>
      <c r="Q41" s="1015"/>
    </row>
    <row r="42" spans="2:17" ht="19.7" customHeight="1">
      <c r="B42" s="163"/>
      <c r="C42" s="163"/>
      <c r="D42" s="163"/>
      <c r="E42" s="202"/>
      <c r="F42" s="64"/>
      <c r="G42" s="203"/>
      <c r="H42" s="487">
        <f t="shared" si="0"/>
        <v>0</v>
      </c>
      <c r="I42" s="276"/>
      <c r="J42" s="62"/>
      <c r="K42" s="276"/>
      <c r="L42" s="276"/>
      <c r="M42" s="998"/>
      <c r="N42" s="163"/>
      <c r="O42" s="1016"/>
      <c r="P42" s="1014"/>
      <c r="Q42" s="1015"/>
    </row>
    <row r="43" spans="2:17" ht="19.7" customHeight="1">
      <c r="B43" s="163"/>
      <c r="C43" s="163"/>
      <c r="D43" s="163"/>
      <c r="E43" s="54"/>
      <c r="F43" s="276"/>
      <c r="G43" s="203"/>
      <c r="H43" s="487">
        <f t="shared" si="0"/>
        <v>0</v>
      </c>
      <c r="I43" s="276"/>
      <c r="J43" s="62"/>
      <c r="K43" s="276"/>
      <c r="L43" s="276"/>
      <c r="M43" s="998"/>
      <c r="N43" s="163"/>
      <c r="O43" s="1016"/>
      <c r="P43" s="1014"/>
      <c r="Q43" s="1015"/>
    </row>
  </sheetData>
  <mergeCells count="13">
    <mergeCell ref="B12:B16"/>
    <mergeCell ref="B20:B22"/>
    <mergeCell ref="B24:B27"/>
    <mergeCell ref="B29:B30"/>
    <mergeCell ref="B34:B35"/>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C8B70-782D-4A7C-A40F-0BCAAB9F7989}">
  <dimension ref="A2:F9"/>
  <sheetViews>
    <sheetView workbookViewId="0">
      <selection activeCell="D11" sqref="D11"/>
    </sheetView>
  </sheetViews>
  <sheetFormatPr defaultRowHeight="18.75"/>
  <cols>
    <col min="1" max="1" width="8" style="3" customWidth="1"/>
    <col min="2" max="2" width="4.875" style="3" bestFit="1" customWidth="1"/>
    <col min="3" max="3" width="25.125" style="3" customWidth="1"/>
    <col min="4" max="4" width="36.75" style="3" bestFit="1" customWidth="1"/>
    <col min="5" max="5" width="8.375" style="3" bestFit="1" customWidth="1"/>
    <col min="6" max="6" width="22.375" style="3" customWidth="1"/>
    <col min="7" max="256" width="9" style="3"/>
    <col min="257" max="257" width="8" style="3" customWidth="1"/>
    <col min="258" max="258" width="4.875" style="3" bestFit="1" customWidth="1"/>
    <col min="259" max="259" width="25.125" style="3" customWidth="1"/>
    <col min="260" max="260" width="36.75" style="3" bestFit="1" customWidth="1"/>
    <col min="261" max="261" width="8.375" style="3" bestFit="1" customWidth="1"/>
    <col min="262" max="262" width="22.375" style="3" customWidth="1"/>
    <col min="263" max="512" width="9" style="3"/>
    <col min="513" max="513" width="8" style="3" customWidth="1"/>
    <col min="514" max="514" width="4.875" style="3" bestFit="1" customWidth="1"/>
    <col min="515" max="515" width="25.125" style="3" customWidth="1"/>
    <col min="516" max="516" width="36.75" style="3" bestFit="1" customWidth="1"/>
    <col min="517" max="517" width="8.375" style="3" bestFit="1" customWidth="1"/>
    <col min="518" max="518" width="22.375" style="3" customWidth="1"/>
    <col min="519" max="768" width="9" style="3"/>
    <col min="769" max="769" width="8" style="3" customWidth="1"/>
    <col min="770" max="770" width="4.875" style="3" bestFit="1" customWidth="1"/>
    <col min="771" max="771" width="25.125" style="3" customWidth="1"/>
    <col min="772" max="772" width="36.75" style="3" bestFit="1" customWidth="1"/>
    <col min="773" max="773" width="8.375" style="3" bestFit="1" customWidth="1"/>
    <col min="774" max="774" width="22.375" style="3" customWidth="1"/>
    <col min="775" max="1024" width="9" style="3"/>
    <col min="1025" max="1025" width="8" style="3" customWidth="1"/>
    <col min="1026" max="1026" width="4.875" style="3" bestFit="1" customWidth="1"/>
    <col min="1027" max="1027" width="25.125" style="3" customWidth="1"/>
    <col min="1028" max="1028" width="36.75" style="3" bestFit="1" customWidth="1"/>
    <col min="1029" max="1029" width="8.375" style="3" bestFit="1" customWidth="1"/>
    <col min="1030" max="1030" width="22.375" style="3" customWidth="1"/>
    <col min="1031" max="1280" width="9" style="3"/>
    <col min="1281" max="1281" width="8" style="3" customWidth="1"/>
    <col min="1282" max="1282" width="4.875" style="3" bestFit="1" customWidth="1"/>
    <col min="1283" max="1283" width="25.125" style="3" customWidth="1"/>
    <col min="1284" max="1284" width="36.75" style="3" bestFit="1" customWidth="1"/>
    <col min="1285" max="1285" width="8.375" style="3" bestFit="1" customWidth="1"/>
    <col min="1286" max="1286" width="22.375" style="3" customWidth="1"/>
    <col min="1287" max="1536" width="9" style="3"/>
    <col min="1537" max="1537" width="8" style="3" customWidth="1"/>
    <col min="1538" max="1538" width="4.875" style="3" bestFit="1" customWidth="1"/>
    <col min="1539" max="1539" width="25.125" style="3" customWidth="1"/>
    <col min="1540" max="1540" width="36.75" style="3" bestFit="1" customWidth="1"/>
    <col min="1541" max="1541" width="8.375" style="3" bestFit="1" customWidth="1"/>
    <col min="1542" max="1542" width="22.375" style="3" customWidth="1"/>
    <col min="1543" max="1792" width="9" style="3"/>
    <col min="1793" max="1793" width="8" style="3" customWidth="1"/>
    <col min="1794" max="1794" width="4.875" style="3" bestFit="1" customWidth="1"/>
    <col min="1795" max="1795" width="25.125" style="3" customWidth="1"/>
    <col min="1796" max="1796" width="36.75" style="3" bestFit="1" customWidth="1"/>
    <col min="1797" max="1797" width="8.375" style="3" bestFit="1" customWidth="1"/>
    <col min="1798" max="1798" width="22.375" style="3" customWidth="1"/>
    <col min="1799" max="2048" width="9" style="3"/>
    <col min="2049" max="2049" width="8" style="3" customWidth="1"/>
    <col min="2050" max="2050" width="4.875" style="3" bestFit="1" customWidth="1"/>
    <col min="2051" max="2051" width="25.125" style="3" customWidth="1"/>
    <col min="2052" max="2052" width="36.75" style="3" bestFit="1" customWidth="1"/>
    <col min="2053" max="2053" width="8.375" style="3" bestFit="1" customWidth="1"/>
    <col min="2054" max="2054" width="22.375" style="3" customWidth="1"/>
    <col min="2055" max="2304" width="9" style="3"/>
    <col min="2305" max="2305" width="8" style="3" customWidth="1"/>
    <col min="2306" max="2306" width="4.875" style="3" bestFit="1" customWidth="1"/>
    <col min="2307" max="2307" width="25.125" style="3" customWidth="1"/>
    <col min="2308" max="2308" width="36.75" style="3" bestFit="1" customWidth="1"/>
    <col min="2309" max="2309" width="8.375" style="3" bestFit="1" customWidth="1"/>
    <col min="2310" max="2310" width="22.375" style="3" customWidth="1"/>
    <col min="2311" max="2560" width="9" style="3"/>
    <col min="2561" max="2561" width="8" style="3" customWidth="1"/>
    <col min="2562" max="2562" width="4.875" style="3" bestFit="1" customWidth="1"/>
    <col min="2563" max="2563" width="25.125" style="3" customWidth="1"/>
    <col min="2564" max="2564" width="36.75" style="3" bestFit="1" customWidth="1"/>
    <col min="2565" max="2565" width="8.375" style="3" bestFit="1" customWidth="1"/>
    <col min="2566" max="2566" width="22.375" style="3" customWidth="1"/>
    <col min="2567" max="2816" width="9" style="3"/>
    <col min="2817" max="2817" width="8" style="3" customWidth="1"/>
    <col min="2818" max="2818" width="4.875" style="3" bestFit="1" customWidth="1"/>
    <col min="2819" max="2819" width="25.125" style="3" customWidth="1"/>
    <col min="2820" max="2820" width="36.75" style="3" bestFit="1" customWidth="1"/>
    <col min="2821" max="2821" width="8.375" style="3" bestFit="1" customWidth="1"/>
    <col min="2822" max="2822" width="22.375" style="3" customWidth="1"/>
    <col min="2823" max="3072" width="9" style="3"/>
    <col min="3073" max="3073" width="8" style="3" customWidth="1"/>
    <col min="3074" max="3074" width="4.875" style="3" bestFit="1" customWidth="1"/>
    <col min="3075" max="3075" width="25.125" style="3" customWidth="1"/>
    <col min="3076" max="3076" width="36.75" style="3" bestFit="1" customWidth="1"/>
    <col min="3077" max="3077" width="8.375" style="3" bestFit="1" customWidth="1"/>
    <col min="3078" max="3078" width="22.375" style="3" customWidth="1"/>
    <col min="3079" max="3328" width="9" style="3"/>
    <col min="3329" max="3329" width="8" style="3" customWidth="1"/>
    <col min="3330" max="3330" width="4.875" style="3" bestFit="1" customWidth="1"/>
    <col min="3331" max="3331" width="25.125" style="3" customWidth="1"/>
    <col min="3332" max="3332" width="36.75" style="3" bestFit="1" customWidth="1"/>
    <col min="3333" max="3333" width="8.375" style="3" bestFit="1" customWidth="1"/>
    <col min="3334" max="3334" width="22.375" style="3" customWidth="1"/>
    <col min="3335" max="3584" width="9" style="3"/>
    <col min="3585" max="3585" width="8" style="3" customWidth="1"/>
    <col min="3586" max="3586" width="4.875" style="3" bestFit="1" customWidth="1"/>
    <col min="3587" max="3587" width="25.125" style="3" customWidth="1"/>
    <col min="3588" max="3588" width="36.75" style="3" bestFit="1" customWidth="1"/>
    <col min="3589" max="3589" width="8.375" style="3" bestFit="1" customWidth="1"/>
    <col min="3590" max="3590" width="22.375" style="3" customWidth="1"/>
    <col min="3591" max="3840" width="9" style="3"/>
    <col min="3841" max="3841" width="8" style="3" customWidth="1"/>
    <col min="3842" max="3842" width="4.875" style="3" bestFit="1" customWidth="1"/>
    <col min="3843" max="3843" width="25.125" style="3" customWidth="1"/>
    <col min="3844" max="3844" width="36.75" style="3" bestFit="1" customWidth="1"/>
    <col min="3845" max="3845" width="8.375" style="3" bestFit="1" customWidth="1"/>
    <col min="3846" max="3846" width="22.375" style="3" customWidth="1"/>
    <col min="3847" max="4096" width="9" style="3"/>
    <col min="4097" max="4097" width="8" style="3" customWidth="1"/>
    <col min="4098" max="4098" width="4.875" style="3" bestFit="1" customWidth="1"/>
    <col min="4099" max="4099" width="25.125" style="3" customWidth="1"/>
    <col min="4100" max="4100" width="36.75" style="3" bestFit="1" customWidth="1"/>
    <col min="4101" max="4101" width="8.375" style="3" bestFit="1" customWidth="1"/>
    <col min="4102" max="4102" width="22.375" style="3" customWidth="1"/>
    <col min="4103" max="4352" width="9" style="3"/>
    <col min="4353" max="4353" width="8" style="3" customWidth="1"/>
    <col min="4354" max="4354" width="4.875" style="3" bestFit="1" customWidth="1"/>
    <col min="4355" max="4355" width="25.125" style="3" customWidth="1"/>
    <col min="4356" max="4356" width="36.75" style="3" bestFit="1" customWidth="1"/>
    <col min="4357" max="4357" width="8.375" style="3" bestFit="1" customWidth="1"/>
    <col min="4358" max="4358" width="22.375" style="3" customWidth="1"/>
    <col min="4359" max="4608" width="9" style="3"/>
    <col min="4609" max="4609" width="8" style="3" customWidth="1"/>
    <col min="4610" max="4610" width="4.875" style="3" bestFit="1" customWidth="1"/>
    <col min="4611" max="4611" width="25.125" style="3" customWidth="1"/>
    <col min="4612" max="4612" width="36.75" style="3" bestFit="1" customWidth="1"/>
    <col min="4613" max="4613" width="8.375" style="3" bestFit="1" customWidth="1"/>
    <col min="4614" max="4614" width="22.375" style="3" customWidth="1"/>
    <col min="4615" max="4864" width="9" style="3"/>
    <col min="4865" max="4865" width="8" style="3" customWidth="1"/>
    <col min="4866" max="4866" width="4.875" style="3" bestFit="1" customWidth="1"/>
    <col min="4867" max="4867" width="25.125" style="3" customWidth="1"/>
    <col min="4868" max="4868" width="36.75" style="3" bestFit="1" customWidth="1"/>
    <col min="4869" max="4869" width="8.375" style="3" bestFit="1" customWidth="1"/>
    <col min="4870" max="4870" width="22.375" style="3" customWidth="1"/>
    <col min="4871" max="5120" width="9" style="3"/>
    <col min="5121" max="5121" width="8" style="3" customWidth="1"/>
    <col min="5122" max="5122" width="4.875" style="3" bestFit="1" customWidth="1"/>
    <col min="5123" max="5123" width="25.125" style="3" customWidth="1"/>
    <col min="5124" max="5124" width="36.75" style="3" bestFit="1" customWidth="1"/>
    <col min="5125" max="5125" width="8.375" style="3" bestFit="1" customWidth="1"/>
    <col min="5126" max="5126" width="22.375" style="3" customWidth="1"/>
    <col min="5127" max="5376" width="9" style="3"/>
    <col min="5377" max="5377" width="8" style="3" customWidth="1"/>
    <col min="5378" max="5378" width="4.875" style="3" bestFit="1" customWidth="1"/>
    <col min="5379" max="5379" width="25.125" style="3" customWidth="1"/>
    <col min="5380" max="5380" width="36.75" style="3" bestFit="1" customWidth="1"/>
    <col min="5381" max="5381" width="8.375" style="3" bestFit="1" customWidth="1"/>
    <col min="5382" max="5382" width="22.375" style="3" customWidth="1"/>
    <col min="5383" max="5632" width="9" style="3"/>
    <col min="5633" max="5633" width="8" style="3" customWidth="1"/>
    <col min="5634" max="5634" width="4.875" style="3" bestFit="1" customWidth="1"/>
    <col min="5635" max="5635" width="25.125" style="3" customWidth="1"/>
    <col min="5636" max="5636" width="36.75" style="3" bestFit="1" customWidth="1"/>
    <col min="5637" max="5637" width="8.375" style="3" bestFit="1" customWidth="1"/>
    <col min="5638" max="5638" width="22.375" style="3" customWidth="1"/>
    <col min="5639" max="5888" width="9" style="3"/>
    <col min="5889" max="5889" width="8" style="3" customWidth="1"/>
    <col min="5890" max="5890" width="4.875" style="3" bestFit="1" customWidth="1"/>
    <col min="5891" max="5891" width="25.125" style="3" customWidth="1"/>
    <col min="5892" max="5892" width="36.75" style="3" bestFit="1" customWidth="1"/>
    <col min="5893" max="5893" width="8.375" style="3" bestFit="1" customWidth="1"/>
    <col min="5894" max="5894" width="22.375" style="3" customWidth="1"/>
    <col min="5895" max="6144" width="9" style="3"/>
    <col min="6145" max="6145" width="8" style="3" customWidth="1"/>
    <col min="6146" max="6146" width="4.875" style="3" bestFit="1" customWidth="1"/>
    <col min="6147" max="6147" width="25.125" style="3" customWidth="1"/>
    <col min="6148" max="6148" width="36.75" style="3" bestFit="1" customWidth="1"/>
    <col min="6149" max="6149" width="8.375" style="3" bestFit="1" customWidth="1"/>
    <col min="6150" max="6150" width="22.375" style="3" customWidth="1"/>
    <col min="6151" max="6400" width="9" style="3"/>
    <col min="6401" max="6401" width="8" style="3" customWidth="1"/>
    <col min="6402" max="6402" width="4.875" style="3" bestFit="1" customWidth="1"/>
    <col min="6403" max="6403" width="25.125" style="3" customWidth="1"/>
    <col min="6404" max="6404" width="36.75" style="3" bestFit="1" customWidth="1"/>
    <col min="6405" max="6405" width="8.375" style="3" bestFit="1" customWidth="1"/>
    <col min="6406" max="6406" width="22.375" style="3" customWidth="1"/>
    <col min="6407" max="6656" width="9" style="3"/>
    <col min="6657" max="6657" width="8" style="3" customWidth="1"/>
    <col min="6658" max="6658" width="4.875" style="3" bestFit="1" customWidth="1"/>
    <col min="6659" max="6659" width="25.125" style="3" customWidth="1"/>
    <col min="6660" max="6660" width="36.75" style="3" bestFit="1" customWidth="1"/>
    <col min="6661" max="6661" width="8.375" style="3" bestFit="1" customWidth="1"/>
    <col min="6662" max="6662" width="22.375" style="3" customWidth="1"/>
    <col min="6663" max="6912" width="9" style="3"/>
    <col min="6913" max="6913" width="8" style="3" customWidth="1"/>
    <col min="6914" max="6914" width="4.875" style="3" bestFit="1" customWidth="1"/>
    <col min="6915" max="6915" width="25.125" style="3" customWidth="1"/>
    <col min="6916" max="6916" width="36.75" style="3" bestFit="1" customWidth="1"/>
    <col min="6917" max="6917" width="8.375" style="3" bestFit="1" customWidth="1"/>
    <col min="6918" max="6918" width="22.375" style="3" customWidth="1"/>
    <col min="6919" max="7168" width="9" style="3"/>
    <col min="7169" max="7169" width="8" style="3" customWidth="1"/>
    <col min="7170" max="7170" width="4.875" style="3" bestFit="1" customWidth="1"/>
    <col min="7171" max="7171" width="25.125" style="3" customWidth="1"/>
    <col min="7172" max="7172" width="36.75" style="3" bestFit="1" customWidth="1"/>
    <col min="7173" max="7173" width="8.375" style="3" bestFit="1" customWidth="1"/>
    <col min="7174" max="7174" width="22.375" style="3" customWidth="1"/>
    <col min="7175" max="7424" width="9" style="3"/>
    <col min="7425" max="7425" width="8" style="3" customWidth="1"/>
    <col min="7426" max="7426" width="4.875" style="3" bestFit="1" customWidth="1"/>
    <col min="7427" max="7427" width="25.125" style="3" customWidth="1"/>
    <col min="7428" max="7428" width="36.75" style="3" bestFit="1" customWidth="1"/>
    <col min="7429" max="7429" width="8.375" style="3" bestFit="1" customWidth="1"/>
    <col min="7430" max="7430" width="22.375" style="3" customWidth="1"/>
    <col min="7431" max="7680" width="9" style="3"/>
    <col min="7681" max="7681" width="8" style="3" customWidth="1"/>
    <col min="7682" max="7682" width="4.875" style="3" bestFit="1" customWidth="1"/>
    <col min="7683" max="7683" width="25.125" style="3" customWidth="1"/>
    <col min="7684" max="7684" width="36.75" style="3" bestFit="1" customWidth="1"/>
    <col min="7685" max="7685" width="8.375" style="3" bestFit="1" customWidth="1"/>
    <col min="7686" max="7686" width="22.375" style="3" customWidth="1"/>
    <col min="7687" max="7936" width="9" style="3"/>
    <col min="7937" max="7937" width="8" style="3" customWidth="1"/>
    <col min="7938" max="7938" width="4.875" style="3" bestFit="1" customWidth="1"/>
    <col min="7939" max="7939" width="25.125" style="3" customWidth="1"/>
    <col min="7940" max="7940" width="36.75" style="3" bestFit="1" customWidth="1"/>
    <col min="7941" max="7941" width="8.375" style="3" bestFit="1" customWidth="1"/>
    <col min="7942" max="7942" width="22.375" style="3" customWidth="1"/>
    <col min="7943" max="8192" width="9" style="3"/>
    <col min="8193" max="8193" width="8" style="3" customWidth="1"/>
    <col min="8194" max="8194" width="4.875" style="3" bestFit="1" customWidth="1"/>
    <col min="8195" max="8195" width="25.125" style="3" customWidth="1"/>
    <col min="8196" max="8196" width="36.75" style="3" bestFit="1" customWidth="1"/>
    <col min="8197" max="8197" width="8.375" style="3" bestFit="1" customWidth="1"/>
    <col min="8198" max="8198" width="22.375" style="3" customWidth="1"/>
    <col min="8199" max="8448" width="9" style="3"/>
    <col min="8449" max="8449" width="8" style="3" customWidth="1"/>
    <col min="8450" max="8450" width="4.875" style="3" bestFit="1" customWidth="1"/>
    <col min="8451" max="8451" width="25.125" style="3" customWidth="1"/>
    <col min="8452" max="8452" width="36.75" style="3" bestFit="1" customWidth="1"/>
    <col min="8453" max="8453" width="8.375" style="3" bestFit="1" customWidth="1"/>
    <col min="8454" max="8454" width="22.375" style="3" customWidth="1"/>
    <col min="8455" max="8704" width="9" style="3"/>
    <col min="8705" max="8705" width="8" style="3" customWidth="1"/>
    <col min="8706" max="8706" width="4.875" style="3" bestFit="1" customWidth="1"/>
    <col min="8707" max="8707" width="25.125" style="3" customWidth="1"/>
    <col min="8708" max="8708" width="36.75" style="3" bestFit="1" customWidth="1"/>
    <col min="8709" max="8709" width="8.375" style="3" bestFit="1" customWidth="1"/>
    <col min="8710" max="8710" width="22.375" style="3" customWidth="1"/>
    <col min="8711" max="8960" width="9" style="3"/>
    <col min="8961" max="8961" width="8" style="3" customWidth="1"/>
    <col min="8962" max="8962" width="4.875" style="3" bestFit="1" customWidth="1"/>
    <col min="8963" max="8963" width="25.125" style="3" customWidth="1"/>
    <col min="8964" max="8964" width="36.75" style="3" bestFit="1" customWidth="1"/>
    <col min="8965" max="8965" width="8.375" style="3" bestFit="1" customWidth="1"/>
    <col min="8966" max="8966" width="22.375" style="3" customWidth="1"/>
    <col min="8967" max="9216" width="9" style="3"/>
    <col min="9217" max="9217" width="8" style="3" customWidth="1"/>
    <col min="9218" max="9218" width="4.875" style="3" bestFit="1" customWidth="1"/>
    <col min="9219" max="9219" width="25.125" style="3" customWidth="1"/>
    <col min="9220" max="9220" width="36.75" style="3" bestFit="1" customWidth="1"/>
    <col min="9221" max="9221" width="8.375" style="3" bestFit="1" customWidth="1"/>
    <col min="9222" max="9222" width="22.375" style="3" customWidth="1"/>
    <col min="9223" max="9472" width="9" style="3"/>
    <col min="9473" max="9473" width="8" style="3" customWidth="1"/>
    <col min="9474" max="9474" width="4.875" style="3" bestFit="1" customWidth="1"/>
    <col min="9475" max="9475" width="25.125" style="3" customWidth="1"/>
    <col min="9476" max="9476" width="36.75" style="3" bestFit="1" customWidth="1"/>
    <col min="9477" max="9477" width="8.375" style="3" bestFit="1" customWidth="1"/>
    <col min="9478" max="9478" width="22.375" style="3" customWidth="1"/>
    <col min="9479" max="9728" width="9" style="3"/>
    <col min="9729" max="9729" width="8" style="3" customWidth="1"/>
    <col min="9730" max="9730" width="4.875" style="3" bestFit="1" customWidth="1"/>
    <col min="9731" max="9731" width="25.125" style="3" customWidth="1"/>
    <col min="9732" max="9732" width="36.75" style="3" bestFit="1" customWidth="1"/>
    <col min="9733" max="9733" width="8.375" style="3" bestFit="1" customWidth="1"/>
    <col min="9734" max="9734" width="22.375" style="3" customWidth="1"/>
    <col min="9735" max="9984" width="9" style="3"/>
    <col min="9985" max="9985" width="8" style="3" customWidth="1"/>
    <col min="9986" max="9986" width="4.875" style="3" bestFit="1" customWidth="1"/>
    <col min="9987" max="9987" width="25.125" style="3" customWidth="1"/>
    <col min="9988" max="9988" width="36.75" style="3" bestFit="1" customWidth="1"/>
    <col min="9989" max="9989" width="8.375" style="3" bestFit="1" customWidth="1"/>
    <col min="9990" max="9990" width="22.375" style="3" customWidth="1"/>
    <col min="9991" max="10240" width="9" style="3"/>
    <col min="10241" max="10241" width="8" style="3" customWidth="1"/>
    <col min="10242" max="10242" width="4.875" style="3" bestFit="1" customWidth="1"/>
    <col min="10243" max="10243" width="25.125" style="3" customWidth="1"/>
    <col min="10244" max="10244" width="36.75" style="3" bestFit="1" customWidth="1"/>
    <col min="10245" max="10245" width="8.375" style="3" bestFit="1" customWidth="1"/>
    <col min="10246" max="10246" width="22.375" style="3" customWidth="1"/>
    <col min="10247" max="10496" width="9" style="3"/>
    <col min="10497" max="10497" width="8" style="3" customWidth="1"/>
    <col min="10498" max="10498" width="4.875" style="3" bestFit="1" customWidth="1"/>
    <col min="10499" max="10499" width="25.125" style="3" customWidth="1"/>
    <col min="10500" max="10500" width="36.75" style="3" bestFit="1" customWidth="1"/>
    <col min="10501" max="10501" width="8.375" style="3" bestFit="1" customWidth="1"/>
    <col min="10502" max="10502" width="22.375" style="3" customWidth="1"/>
    <col min="10503" max="10752" width="9" style="3"/>
    <col min="10753" max="10753" width="8" style="3" customWidth="1"/>
    <col min="10754" max="10754" width="4.875" style="3" bestFit="1" customWidth="1"/>
    <col min="10755" max="10755" width="25.125" style="3" customWidth="1"/>
    <col min="10756" max="10756" width="36.75" style="3" bestFit="1" customWidth="1"/>
    <col min="10757" max="10757" width="8.375" style="3" bestFit="1" customWidth="1"/>
    <col min="10758" max="10758" width="22.375" style="3" customWidth="1"/>
    <col min="10759" max="11008" width="9" style="3"/>
    <col min="11009" max="11009" width="8" style="3" customWidth="1"/>
    <col min="11010" max="11010" width="4.875" style="3" bestFit="1" customWidth="1"/>
    <col min="11011" max="11011" width="25.125" style="3" customWidth="1"/>
    <col min="11012" max="11012" width="36.75" style="3" bestFit="1" customWidth="1"/>
    <col min="11013" max="11013" width="8.375" style="3" bestFit="1" customWidth="1"/>
    <col min="11014" max="11014" width="22.375" style="3" customWidth="1"/>
    <col min="11015" max="11264" width="9" style="3"/>
    <col min="11265" max="11265" width="8" style="3" customWidth="1"/>
    <col min="11266" max="11266" width="4.875" style="3" bestFit="1" customWidth="1"/>
    <col min="11267" max="11267" width="25.125" style="3" customWidth="1"/>
    <col min="11268" max="11268" width="36.75" style="3" bestFit="1" customWidth="1"/>
    <col min="11269" max="11269" width="8.375" style="3" bestFit="1" customWidth="1"/>
    <col min="11270" max="11270" width="22.375" style="3" customWidth="1"/>
    <col min="11271" max="11520" width="9" style="3"/>
    <col min="11521" max="11521" width="8" style="3" customWidth="1"/>
    <col min="11522" max="11522" width="4.875" style="3" bestFit="1" customWidth="1"/>
    <col min="11523" max="11523" width="25.125" style="3" customWidth="1"/>
    <col min="11524" max="11524" width="36.75" style="3" bestFit="1" customWidth="1"/>
    <col min="11525" max="11525" width="8.375" style="3" bestFit="1" customWidth="1"/>
    <col min="11526" max="11526" width="22.375" style="3" customWidth="1"/>
    <col min="11527" max="11776" width="9" style="3"/>
    <col min="11777" max="11777" width="8" style="3" customWidth="1"/>
    <col min="11778" max="11778" width="4.875" style="3" bestFit="1" customWidth="1"/>
    <col min="11779" max="11779" width="25.125" style="3" customWidth="1"/>
    <col min="11780" max="11780" width="36.75" style="3" bestFit="1" customWidth="1"/>
    <col min="11781" max="11781" width="8.375" style="3" bestFit="1" customWidth="1"/>
    <col min="11782" max="11782" width="22.375" style="3" customWidth="1"/>
    <col min="11783" max="12032" width="9" style="3"/>
    <col min="12033" max="12033" width="8" style="3" customWidth="1"/>
    <col min="12034" max="12034" width="4.875" style="3" bestFit="1" customWidth="1"/>
    <col min="12035" max="12035" width="25.125" style="3" customWidth="1"/>
    <col min="12036" max="12036" width="36.75" style="3" bestFit="1" customWidth="1"/>
    <col min="12037" max="12037" width="8.375" style="3" bestFit="1" customWidth="1"/>
    <col min="12038" max="12038" width="22.375" style="3" customWidth="1"/>
    <col min="12039" max="12288" width="9" style="3"/>
    <col min="12289" max="12289" width="8" style="3" customWidth="1"/>
    <col min="12290" max="12290" width="4.875" style="3" bestFit="1" customWidth="1"/>
    <col min="12291" max="12291" width="25.125" style="3" customWidth="1"/>
    <col min="12292" max="12292" width="36.75" style="3" bestFit="1" customWidth="1"/>
    <col min="12293" max="12293" width="8.375" style="3" bestFit="1" customWidth="1"/>
    <col min="12294" max="12294" width="22.375" style="3" customWidth="1"/>
    <col min="12295" max="12544" width="9" style="3"/>
    <col min="12545" max="12545" width="8" style="3" customWidth="1"/>
    <col min="12546" max="12546" width="4.875" style="3" bestFit="1" customWidth="1"/>
    <col min="12547" max="12547" width="25.125" style="3" customWidth="1"/>
    <col min="12548" max="12548" width="36.75" style="3" bestFit="1" customWidth="1"/>
    <col min="12549" max="12549" width="8.375" style="3" bestFit="1" customWidth="1"/>
    <col min="12550" max="12550" width="22.375" style="3" customWidth="1"/>
    <col min="12551" max="12800" width="9" style="3"/>
    <col min="12801" max="12801" width="8" style="3" customWidth="1"/>
    <col min="12802" max="12802" width="4.875" style="3" bestFit="1" customWidth="1"/>
    <col min="12803" max="12803" width="25.125" style="3" customWidth="1"/>
    <col min="12804" max="12804" width="36.75" style="3" bestFit="1" customWidth="1"/>
    <col min="12805" max="12805" width="8.375" style="3" bestFit="1" customWidth="1"/>
    <col min="12806" max="12806" width="22.375" style="3" customWidth="1"/>
    <col min="12807" max="13056" width="9" style="3"/>
    <col min="13057" max="13057" width="8" style="3" customWidth="1"/>
    <col min="13058" max="13058" width="4.875" style="3" bestFit="1" customWidth="1"/>
    <col min="13059" max="13059" width="25.125" style="3" customWidth="1"/>
    <col min="13060" max="13060" width="36.75" style="3" bestFit="1" customWidth="1"/>
    <col min="13061" max="13061" width="8.375" style="3" bestFit="1" customWidth="1"/>
    <col min="13062" max="13062" width="22.375" style="3" customWidth="1"/>
    <col min="13063" max="13312" width="9" style="3"/>
    <col min="13313" max="13313" width="8" style="3" customWidth="1"/>
    <col min="13314" max="13314" width="4.875" style="3" bestFit="1" customWidth="1"/>
    <col min="13315" max="13315" width="25.125" style="3" customWidth="1"/>
    <col min="13316" max="13316" width="36.75" style="3" bestFit="1" customWidth="1"/>
    <col min="13317" max="13317" width="8.375" style="3" bestFit="1" customWidth="1"/>
    <col min="13318" max="13318" width="22.375" style="3" customWidth="1"/>
    <col min="13319" max="13568" width="9" style="3"/>
    <col min="13569" max="13569" width="8" style="3" customWidth="1"/>
    <col min="13570" max="13570" width="4.875" style="3" bestFit="1" customWidth="1"/>
    <col min="13571" max="13571" width="25.125" style="3" customWidth="1"/>
    <col min="13572" max="13572" width="36.75" style="3" bestFit="1" customWidth="1"/>
    <col min="13573" max="13573" width="8.375" style="3" bestFit="1" customWidth="1"/>
    <col min="13574" max="13574" width="22.375" style="3" customWidth="1"/>
    <col min="13575" max="13824" width="9" style="3"/>
    <col min="13825" max="13825" width="8" style="3" customWidth="1"/>
    <col min="13826" max="13826" width="4.875" style="3" bestFit="1" customWidth="1"/>
    <col min="13827" max="13827" width="25.125" style="3" customWidth="1"/>
    <col min="13828" max="13828" width="36.75" style="3" bestFit="1" customWidth="1"/>
    <col min="13829" max="13829" width="8.375" style="3" bestFit="1" customWidth="1"/>
    <col min="13830" max="13830" width="22.375" style="3" customWidth="1"/>
    <col min="13831" max="14080" width="9" style="3"/>
    <col min="14081" max="14081" width="8" style="3" customWidth="1"/>
    <col min="14082" max="14082" width="4.875" style="3" bestFit="1" customWidth="1"/>
    <col min="14083" max="14083" width="25.125" style="3" customWidth="1"/>
    <col min="14084" max="14084" width="36.75" style="3" bestFit="1" customWidth="1"/>
    <col min="14085" max="14085" width="8.375" style="3" bestFit="1" customWidth="1"/>
    <col min="14086" max="14086" width="22.375" style="3" customWidth="1"/>
    <col min="14087" max="14336" width="9" style="3"/>
    <col min="14337" max="14337" width="8" style="3" customWidth="1"/>
    <col min="14338" max="14338" width="4.875" style="3" bestFit="1" customWidth="1"/>
    <col min="14339" max="14339" width="25.125" style="3" customWidth="1"/>
    <col min="14340" max="14340" width="36.75" style="3" bestFit="1" customWidth="1"/>
    <col min="14341" max="14341" width="8.375" style="3" bestFit="1" customWidth="1"/>
    <col min="14342" max="14342" width="22.375" style="3" customWidth="1"/>
    <col min="14343" max="14592" width="9" style="3"/>
    <col min="14593" max="14593" width="8" style="3" customWidth="1"/>
    <col min="14594" max="14594" width="4.875" style="3" bestFit="1" customWidth="1"/>
    <col min="14595" max="14595" width="25.125" style="3" customWidth="1"/>
    <col min="14596" max="14596" width="36.75" style="3" bestFit="1" customWidth="1"/>
    <col min="14597" max="14597" width="8.375" style="3" bestFit="1" customWidth="1"/>
    <col min="14598" max="14598" width="22.375" style="3" customWidth="1"/>
    <col min="14599" max="14848" width="9" style="3"/>
    <col min="14849" max="14849" width="8" style="3" customWidth="1"/>
    <col min="14850" max="14850" width="4.875" style="3" bestFit="1" customWidth="1"/>
    <col min="14851" max="14851" width="25.125" style="3" customWidth="1"/>
    <col min="14852" max="14852" width="36.75" style="3" bestFit="1" customWidth="1"/>
    <col min="14853" max="14853" width="8.375" style="3" bestFit="1" customWidth="1"/>
    <col min="14854" max="14854" width="22.375" style="3" customWidth="1"/>
    <col min="14855" max="15104" width="9" style="3"/>
    <col min="15105" max="15105" width="8" style="3" customWidth="1"/>
    <col min="15106" max="15106" width="4.875" style="3" bestFit="1" customWidth="1"/>
    <col min="15107" max="15107" width="25.125" style="3" customWidth="1"/>
    <col min="15108" max="15108" width="36.75" style="3" bestFit="1" customWidth="1"/>
    <col min="15109" max="15109" width="8.375" style="3" bestFit="1" customWidth="1"/>
    <col min="15110" max="15110" width="22.375" style="3" customWidth="1"/>
    <col min="15111" max="15360" width="9" style="3"/>
    <col min="15361" max="15361" width="8" style="3" customWidth="1"/>
    <col min="15362" max="15362" width="4.875" style="3" bestFit="1" customWidth="1"/>
    <col min="15363" max="15363" width="25.125" style="3" customWidth="1"/>
    <col min="15364" max="15364" width="36.75" style="3" bestFit="1" customWidth="1"/>
    <col min="15365" max="15365" width="8.375" style="3" bestFit="1" customWidth="1"/>
    <col min="15366" max="15366" width="22.375" style="3" customWidth="1"/>
    <col min="15367" max="15616" width="9" style="3"/>
    <col min="15617" max="15617" width="8" style="3" customWidth="1"/>
    <col min="15618" max="15618" width="4.875" style="3" bestFit="1" customWidth="1"/>
    <col min="15619" max="15619" width="25.125" style="3" customWidth="1"/>
    <col min="15620" max="15620" width="36.75" style="3" bestFit="1" customWidth="1"/>
    <col min="15621" max="15621" width="8.375" style="3" bestFit="1" customWidth="1"/>
    <col min="15622" max="15622" width="22.375" style="3" customWidth="1"/>
    <col min="15623" max="15872" width="9" style="3"/>
    <col min="15873" max="15873" width="8" style="3" customWidth="1"/>
    <col min="15874" max="15874" width="4.875" style="3" bestFit="1" customWidth="1"/>
    <col min="15875" max="15875" width="25.125" style="3" customWidth="1"/>
    <col min="15876" max="15876" width="36.75" style="3" bestFit="1" customWidth="1"/>
    <col min="15877" max="15877" width="8.375" style="3" bestFit="1" customWidth="1"/>
    <col min="15878" max="15878" width="22.375" style="3" customWidth="1"/>
    <col min="15879" max="16128" width="9" style="3"/>
    <col min="16129" max="16129" width="8" style="3" customWidth="1"/>
    <col min="16130" max="16130" width="4.875" style="3" bestFit="1" customWidth="1"/>
    <col min="16131" max="16131" width="25.125" style="3" customWidth="1"/>
    <col min="16132" max="16132" width="36.75" style="3" bestFit="1" customWidth="1"/>
    <col min="16133" max="16133" width="8.375" style="3" bestFit="1" customWidth="1"/>
    <col min="16134" max="16134" width="22.375" style="3" customWidth="1"/>
    <col min="16135" max="16384" width="9" style="3"/>
  </cols>
  <sheetData>
    <row r="2" spans="1:6">
      <c r="D2" s="11"/>
      <c r="F2" s="11" t="s">
        <v>8221</v>
      </c>
    </row>
    <row r="3" spans="1:6">
      <c r="A3" s="297" t="s">
        <v>8222</v>
      </c>
    </row>
    <row r="5" spans="1:6">
      <c r="B5" s="170" t="s">
        <v>497</v>
      </c>
      <c r="C5" s="170" t="s">
        <v>498</v>
      </c>
      <c r="D5" s="170" t="s">
        <v>499</v>
      </c>
      <c r="E5" s="170" t="s">
        <v>500</v>
      </c>
      <c r="F5" s="170" t="s">
        <v>501</v>
      </c>
    </row>
    <row r="6" spans="1:6" ht="20.100000000000001" customHeight="1">
      <c r="B6" s="17">
        <v>1</v>
      </c>
      <c r="C6" s="483" t="s">
        <v>8223</v>
      </c>
      <c r="D6" s="483" t="s">
        <v>8224</v>
      </c>
      <c r="E6" s="2296">
        <v>1</v>
      </c>
      <c r="F6" s="54"/>
    </row>
    <row r="7" spans="1:6" ht="20.100000000000001" customHeight="1">
      <c r="B7" s="17">
        <v>2</v>
      </c>
      <c r="C7" s="483" t="s">
        <v>8225</v>
      </c>
      <c r="D7" s="483" t="s">
        <v>8226</v>
      </c>
      <c r="E7" s="2296">
        <v>1</v>
      </c>
      <c r="F7" s="54"/>
    </row>
    <row r="8" spans="1:6" ht="20.100000000000001" customHeight="1">
      <c r="B8" s="17">
        <v>3</v>
      </c>
      <c r="C8" s="202" t="s">
        <v>8227</v>
      </c>
      <c r="D8" s="62" t="s">
        <v>8228</v>
      </c>
      <c r="E8" s="2296">
        <v>1</v>
      </c>
      <c r="F8" s="54"/>
    </row>
    <row r="9" spans="1:6" ht="20.100000000000001" customHeight="1">
      <c r="B9" s="17">
        <v>4</v>
      </c>
      <c r="C9" s="483" t="s">
        <v>8229</v>
      </c>
      <c r="D9" s="483" t="s">
        <v>8230</v>
      </c>
      <c r="E9" s="179">
        <v>1</v>
      </c>
      <c r="F9" s="54"/>
    </row>
  </sheetData>
  <phoneticPr fontId="3"/>
  <pageMargins left="0.7" right="0.7" top="0.75" bottom="0.75" header="0.3" footer="0.3"/>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6254-8F9B-4357-A861-B261D8FC0640}">
  <dimension ref="B2:Q48"/>
  <sheetViews>
    <sheetView tabSelected="1" zoomScale="85" zoomScaleNormal="85" workbookViewId="0">
      <pane ySplit="8" topLeftCell="A9" activePane="bottomLeft" state="frozen"/>
      <selection pane="bottomLeft" activeCell="E7" sqref="E7"/>
    </sheetView>
  </sheetViews>
  <sheetFormatPr defaultRowHeight="18.75"/>
  <cols>
    <col min="1" max="1" width="2.625" style="3" customWidth="1"/>
    <col min="2" max="2" width="5.125" style="9" customWidth="1"/>
    <col min="3" max="3" width="20.625" style="3" customWidth="1"/>
    <col min="4" max="4" width="20.75" style="3" customWidth="1"/>
    <col min="5" max="5" width="75.75" style="3" customWidth="1"/>
    <col min="6" max="6" width="6.25" style="181" customWidth="1"/>
    <col min="7" max="8" width="11.625" style="3" customWidth="1"/>
    <col min="9" max="9" width="5.75" style="11" customWidth="1"/>
    <col min="10" max="10" width="65.625" style="3" customWidth="1"/>
    <col min="11" max="11" width="35.75" style="3" customWidth="1"/>
    <col min="12" max="12" width="55.75" style="9" customWidth="1"/>
    <col min="13" max="13" width="13.75" style="9" customWidth="1"/>
    <col min="14" max="14" width="6.375" style="3" customWidth="1"/>
    <col min="15" max="15" width="13.25" style="11" customWidth="1"/>
    <col min="16" max="16" width="14.5" style="182" customWidth="1"/>
    <col min="17" max="17" width="15.625" style="13" customWidth="1"/>
    <col min="18" max="16384" width="9" style="3"/>
  </cols>
  <sheetData>
    <row r="2" spans="2:17" ht="20.100000000000001" customHeight="1">
      <c r="B2" s="1" t="s">
        <v>0</v>
      </c>
      <c r="C2" s="1"/>
      <c r="D2" s="1"/>
      <c r="E2" s="2" t="s">
        <v>2678</v>
      </c>
      <c r="G2" s="4" t="s">
        <v>2</v>
      </c>
      <c r="H2" s="5"/>
      <c r="I2" s="6"/>
      <c r="J2" s="125">
        <f>SUM(H:H)</f>
        <v>24719</v>
      </c>
    </row>
    <row r="3" spans="2:17" ht="20.100000000000001" customHeight="1">
      <c r="B3" s="1" t="s">
        <v>3</v>
      </c>
      <c r="C3" s="1"/>
      <c r="D3" s="1"/>
      <c r="E3" s="14" t="s">
        <v>1543</v>
      </c>
    </row>
    <row r="4" spans="2:17" ht="20.100000000000001" customHeight="1">
      <c r="B4" s="1" t="s">
        <v>5</v>
      </c>
      <c r="C4" s="1"/>
      <c r="D4" s="1"/>
      <c r="E4" s="2">
        <v>190252</v>
      </c>
    </row>
    <row r="5" spans="2:17" ht="20.100000000000001" customHeight="1">
      <c r="B5" s="1" t="s">
        <v>6</v>
      </c>
      <c r="C5" s="1"/>
      <c r="D5" s="1"/>
      <c r="E5" s="15" t="s">
        <v>1143</v>
      </c>
    </row>
    <row r="6" spans="2:17" ht="20.100000000000001" customHeight="1">
      <c r="B6" s="1" t="s">
        <v>8</v>
      </c>
      <c r="C6" s="1"/>
      <c r="D6" s="1"/>
      <c r="E6" s="15">
        <v>44652</v>
      </c>
    </row>
    <row r="8" spans="2:17" s="9" customFormat="1" ht="19.7" customHeight="1">
      <c r="B8" s="16" t="s">
        <v>9</v>
      </c>
      <c r="C8" s="16" t="s">
        <v>10</v>
      </c>
      <c r="D8" s="16" t="s">
        <v>11</v>
      </c>
      <c r="E8" s="17" t="s">
        <v>12</v>
      </c>
      <c r="F8" s="183" t="s">
        <v>13</v>
      </c>
      <c r="G8" s="17" t="s">
        <v>14</v>
      </c>
      <c r="H8" s="18" t="s">
        <v>15</v>
      </c>
      <c r="I8" s="18" t="s">
        <v>16</v>
      </c>
      <c r="J8" s="17"/>
      <c r="K8" s="17" t="s">
        <v>18</v>
      </c>
      <c r="L8" s="17" t="s">
        <v>19</v>
      </c>
      <c r="M8" s="16" t="s">
        <v>20</v>
      </c>
      <c r="N8" s="16" t="s">
        <v>21</v>
      </c>
      <c r="O8" s="17" t="s">
        <v>22</v>
      </c>
      <c r="P8" s="184" t="s">
        <v>23</v>
      </c>
      <c r="Q8" s="21" t="s">
        <v>24</v>
      </c>
    </row>
    <row r="9" spans="2:17" s="9" customFormat="1" ht="19.7" customHeight="1">
      <c r="B9" s="16"/>
      <c r="C9" s="16" t="s">
        <v>178</v>
      </c>
      <c r="D9" s="16" t="s">
        <v>178</v>
      </c>
      <c r="E9" s="145" t="s">
        <v>2679</v>
      </c>
      <c r="F9" s="185">
        <v>1</v>
      </c>
      <c r="G9" s="76">
        <v>10369</v>
      </c>
      <c r="H9" s="159">
        <f>F9*G9</f>
        <v>10369</v>
      </c>
      <c r="I9" s="18"/>
      <c r="J9" s="62" t="s">
        <v>2680</v>
      </c>
      <c r="K9" s="62" t="s">
        <v>2681</v>
      </c>
      <c r="L9" s="64" t="s">
        <v>2682</v>
      </c>
      <c r="M9" s="19">
        <v>44635</v>
      </c>
      <c r="N9" s="16"/>
      <c r="O9" s="17"/>
      <c r="P9" s="19" t="s">
        <v>2683</v>
      </c>
      <c r="Q9" s="21"/>
    </row>
    <row r="10" spans="2:17" s="9" customFormat="1" ht="19.7" customHeight="1">
      <c r="B10" s="16"/>
      <c r="C10" s="16" t="s">
        <v>178</v>
      </c>
      <c r="D10" s="16" t="s">
        <v>178</v>
      </c>
      <c r="E10" s="145" t="s">
        <v>2684</v>
      </c>
      <c r="F10" s="185">
        <v>1</v>
      </c>
      <c r="G10" s="76">
        <v>2160</v>
      </c>
      <c r="H10" s="159">
        <f t="shared" ref="H10:H18" si="0">F10*G10</f>
        <v>2160</v>
      </c>
      <c r="I10" s="18"/>
      <c r="J10" s="62" t="s">
        <v>2685</v>
      </c>
      <c r="K10" s="62" t="s">
        <v>2681</v>
      </c>
      <c r="L10" s="64" t="s">
        <v>2682</v>
      </c>
      <c r="M10" s="19">
        <v>44635</v>
      </c>
      <c r="N10" s="16"/>
      <c r="O10" s="17"/>
      <c r="P10" s="19" t="s">
        <v>2683</v>
      </c>
      <c r="Q10" s="21"/>
    </row>
    <row r="11" spans="2:17" s="9" customFormat="1" ht="19.7" customHeight="1">
      <c r="B11" s="16"/>
      <c r="C11" s="16" t="s">
        <v>178</v>
      </c>
      <c r="D11" s="16" t="s">
        <v>178</v>
      </c>
      <c r="E11" s="145" t="s">
        <v>2686</v>
      </c>
      <c r="F11" s="185">
        <v>1</v>
      </c>
      <c r="G11" s="76">
        <v>2910</v>
      </c>
      <c r="H11" s="159">
        <f t="shared" si="0"/>
        <v>2910</v>
      </c>
      <c r="I11" s="18"/>
      <c r="J11" s="62" t="s">
        <v>2687</v>
      </c>
      <c r="K11" s="62" t="s">
        <v>2681</v>
      </c>
      <c r="L11" s="64" t="s">
        <v>2682</v>
      </c>
      <c r="M11" s="19">
        <v>44635</v>
      </c>
      <c r="N11" s="16"/>
      <c r="O11" s="17"/>
      <c r="P11" s="19" t="s">
        <v>2683</v>
      </c>
      <c r="Q11" s="21"/>
    </row>
    <row r="12" spans="2:17" s="9" customFormat="1" ht="19.7" customHeight="1">
      <c r="B12" s="16"/>
      <c r="C12" s="16" t="s">
        <v>178</v>
      </c>
      <c r="D12" s="16" t="s">
        <v>178</v>
      </c>
      <c r="E12" s="187" t="s">
        <v>2688</v>
      </c>
      <c r="F12" s="188">
        <v>2</v>
      </c>
      <c r="G12" s="189">
        <v>1140</v>
      </c>
      <c r="H12" s="159">
        <f>F12*G12</f>
        <v>2280</v>
      </c>
      <c r="I12" s="190"/>
      <c r="J12" s="62" t="s">
        <v>2689</v>
      </c>
      <c r="K12" s="62" t="s">
        <v>2681</v>
      </c>
      <c r="L12" s="64" t="s">
        <v>2682</v>
      </c>
      <c r="M12" s="19">
        <v>44635</v>
      </c>
      <c r="N12" s="186"/>
      <c r="O12" s="170"/>
      <c r="P12" s="19" t="s">
        <v>2683</v>
      </c>
      <c r="Q12" s="1041"/>
    </row>
    <row r="13" spans="2:17" s="9" customFormat="1" ht="19.7" customHeight="1">
      <c r="B13" s="16"/>
      <c r="C13" s="16" t="s">
        <v>178</v>
      </c>
      <c r="D13" s="16" t="s">
        <v>178</v>
      </c>
      <c r="E13" s="145" t="s">
        <v>2690</v>
      </c>
      <c r="F13" s="185">
        <v>1</v>
      </c>
      <c r="G13" s="52">
        <v>7000</v>
      </c>
      <c r="H13" s="53">
        <f t="shared" si="0"/>
        <v>7000</v>
      </c>
      <c r="I13" s="18"/>
      <c r="J13" s="62" t="s">
        <v>2691</v>
      </c>
      <c r="K13" s="62" t="s">
        <v>2681</v>
      </c>
      <c r="L13" s="64" t="s">
        <v>2682</v>
      </c>
      <c r="M13" s="19">
        <v>44635</v>
      </c>
      <c r="N13" s="16"/>
      <c r="O13" s="17"/>
      <c r="P13" s="19" t="s">
        <v>2683</v>
      </c>
      <c r="Q13" s="21"/>
    </row>
    <row r="14" spans="2:17" s="9" customFormat="1" ht="19.7" customHeight="1">
      <c r="B14" s="16"/>
      <c r="C14" s="73"/>
      <c r="D14" s="73"/>
      <c r="E14" s="66"/>
      <c r="F14" s="87"/>
      <c r="G14" s="76"/>
      <c r="H14" s="53">
        <f t="shared" si="0"/>
        <v>0</v>
      </c>
      <c r="I14" s="69"/>
      <c r="J14" s="62"/>
      <c r="K14" s="70"/>
      <c r="L14" s="93"/>
      <c r="M14" s="19"/>
      <c r="N14" s="16"/>
      <c r="O14" s="17"/>
      <c r="P14" s="184"/>
      <c r="Q14" s="21"/>
    </row>
    <row r="15" spans="2:17" s="9" customFormat="1" ht="19.7" customHeight="1">
      <c r="B15" s="16"/>
      <c r="C15" s="73"/>
      <c r="D15" s="73"/>
      <c r="E15" s="66"/>
      <c r="F15" s="87"/>
      <c r="G15" s="76"/>
      <c r="H15" s="53">
        <f t="shared" si="0"/>
        <v>0</v>
      </c>
      <c r="I15" s="69"/>
      <c r="J15" s="70"/>
      <c r="K15" s="71"/>
      <c r="L15" s="93"/>
      <c r="M15" s="19"/>
      <c r="N15" s="16"/>
      <c r="O15" s="17"/>
      <c r="P15" s="184"/>
      <c r="Q15" s="21"/>
    </row>
    <row r="16" spans="2:17" s="9" customFormat="1" ht="19.7" customHeight="1">
      <c r="B16" s="16"/>
      <c r="C16" s="73"/>
      <c r="D16" s="73"/>
      <c r="E16" s="66"/>
      <c r="F16" s="87"/>
      <c r="G16" s="76"/>
      <c r="H16" s="53">
        <f t="shared" si="0"/>
        <v>0</v>
      </c>
      <c r="I16" s="69"/>
      <c r="J16" s="70"/>
      <c r="K16" s="71"/>
      <c r="L16" s="93"/>
      <c r="M16" s="19"/>
      <c r="N16" s="16"/>
      <c r="O16" s="17"/>
      <c r="P16" s="184"/>
      <c r="Q16" s="21"/>
    </row>
    <row r="17" spans="2:17" s="9" customFormat="1" ht="19.7" customHeight="1">
      <c r="B17" s="16"/>
      <c r="C17" s="73"/>
      <c r="D17" s="73"/>
      <c r="E17" s="66"/>
      <c r="F17" s="87"/>
      <c r="G17" s="76"/>
      <c r="H17" s="53">
        <f t="shared" si="0"/>
        <v>0</v>
      </c>
      <c r="I17" s="69"/>
      <c r="J17" s="70"/>
      <c r="K17" s="71"/>
      <c r="L17" s="93"/>
      <c r="M17" s="19"/>
      <c r="N17" s="16"/>
      <c r="O17" s="17"/>
      <c r="P17" s="184"/>
      <c r="Q17" s="21"/>
    </row>
    <row r="18" spans="2:17" s="9" customFormat="1" ht="19.7" customHeight="1">
      <c r="B18" s="16"/>
      <c r="C18" s="73"/>
      <c r="D18" s="73"/>
      <c r="E18" s="66"/>
      <c r="F18" s="87"/>
      <c r="G18" s="76"/>
      <c r="H18" s="53">
        <f t="shared" si="0"/>
        <v>0</v>
      </c>
      <c r="I18" s="69"/>
      <c r="J18" s="70"/>
      <c r="K18" s="71"/>
      <c r="L18" s="93"/>
      <c r="M18" s="19"/>
      <c r="N18" s="16"/>
      <c r="O18" s="17"/>
      <c r="P18" s="184"/>
      <c r="Q18" s="21"/>
    </row>
    <row r="22" spans="2:17">
      <c r="M22" s="199"/>
    </row>
    <row r="24" spans="2:17">
      <c r="M24" s="199"/>
    </row>
    <row r="26" spans="2:17">
      <c r="H26" s="200"/>
    </row>
    <row r="27" spans="2:17">
      <c r="H27" s="200"/>
    </row>
    <row r="28" spans="2:17">
      <c r="H28" s="200"/>
    </row>
    <row r="29" spans="2:17">
      <c r="H29" s="200"/>
    </row>
    <row r="30" spans="2:17">
      <c r="H30" s="200"/>
    </row>
    <row r="31" spans="2:17">
      <c r="H31" s="200"/>
    </row>
    <row r="32" spans="2:17">
      <c r="H32" s="200"/>
    </row>
    <row r="33" spans="8:8">
      <c r="H33" s="200"/>
    </row>
    <row r="34" spans="8:8">
      <c r="H34" s="200"/>
    </row>
    <row r="35" spans="8:8">
      <c r="H35" s="200"/>
    </row>
    <row r="36" spans="8:8">
      <c r="H36" s="200"/>
    </row>
    <row r="37" spans="8:8">
      <c r="H37" s="201"/>
    </row>
    <row r="38" spans="8:8">
      <c r="H38" s="200"/>
    </row>
    <row r="39" spans="8:8">
      <c r="H39" s="200"/>
    </row>
    <row r="40" spans="8:8">
      <c r="H40" s="200"/>
    </row>
    <row r="41" spans="8:8">
      <c r="H41" s="200"/>
    </row>
    <row r="42" spans="8:8">
      <c r="H42" s="200"/>
    </row>
    <row r="43" spans="8:8">
      <c r="H43" s="200"/>
    </row>
    <row r="44" spans="8:8">
      <c r="H44" s="200"/>
    </row>
    <row r="45" spans="8:8">
      <c r="H45" s="200"/>
    </row>
    <row r="46" spans="8:8">
      <c r="H46" s="200"/>
    </row>
    <row r="48" spans="8:8">
      <c r="H48" s="200"/>
    </row>
  </sheetData>
  <autoFilter ref="B8:O18" xr:uid="{00000000-0009-0000-0000-000000000000}"/>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262</vt:i4>
      </vt:variant>
      <vt:variant>
        <vt:lpstr>名前付き一覧</vt:lpstr>
      </vt:variant>
      <vt:variant>
        <vt:i4>22</vt:i4>
      </vt:variant>
    </vt:vector>
  </HeadingPairs>
  <TitlesOfParts>
    <vt:vector size="284" baseType="lpstr">
      <vt:lpstr>【191374】エアブラウン(富士通テレコムネットワークス 社</vt:lpstr>
      <vt:lpstr>【191374】エアブラウン(富士通テレコムネットワークス-2</vt:lpstr>
      <vt:lpstr>【191475】住友電装 原価一覧</vt:lpstr>
      <vt:lpstr>【191475】住友電装 原価一覧-2</vt:lpstr>
      <vt:lpstr>【191796】ナミックス 原価一覧</vt:lpstr>
      <vt:lpstr>【192566】アドバンテスト(千代田機工) 原価一覧</vt:lpstr>
      <vt:lpstr>【192619】日本精工 原価一覧</vt:lpstr>
      <vt:lpstr>【192629】 ムラカミ 原価一覧</vt:lpstr>
      <vt:lpstr>【192629】 ムラカミ 原価一覧-2</vt:lpstr>
      <vt:lpstr>【193003】住友電気工業 原価一覧</vt:lpstr>
      <vt:lpstr>【193196】エレマテック 原価一覧</vt:lpstr>
      <vt:lpstr>【193196】エレマテック 原価一覧-2</vt:lpstr>
      <vt:lpstr>【193196】エレマテック 原価一覧-3</vt:lpstr>
      <vt:lpstr>【193196】エレマテック 原価一覧-4</vt:lpstr>
      <vt:lpstr>【193326】平井マシンツール 原価一覧</vt:lpstr>
      <vt:lpstr>【193326】平井マシンツール 原価一覧-2</vt:lpstr>
      <vt:lpstr>【190981】岡部新電元　原価一覧</vt:lpstr>
      <vt:lpstr>【190981】岡部新電元　原価一覧-2</vt:lpstr>
      <vt:lpstr>【190981】岡部新電元　原価一覧-3</vt:lpstr>
      <vt:lpstr>【190981】岡部新電元　原価一覧-4</vt:lpstr>
      <vt:lpstr>【190981】岡部新電元　原価一覧-5</vt:lpstr>
      <vt:lpstr>【190989】加茂精工(大和商会) 原価一覧</vt:lpstr>
      <vt:lpstr>【191877】TDKマレーシア(SETタイ) 原価一覧</vt:lpstr>
      <vt:lpstr>【191877】TDKマレーシア(SETタイ) 原価一覧-2</vt:lpstr>
      <vt:lpstr>【191912】TDKマレーシア(SETタイ) 原価一覧</vt:lpstr>
      <vt:lpstr>【191912】TDKマレーシア(SETタイ) 原価一覧-2</vt:lpstr>
      <vt:lpstr>【192402】丸一 原価一覧</vt:lpstr>
      <vt:lpstr>【192402】丸一 原価一覧-2</vt:lpstr>
      <vt:lpstr>【193084】東レプラスチック精工 原価一覧</vt:lpstr>
      <vt:lpstr>【193084】東レプラスチック精工 原価一覧-2</vt:lpstr>
      <vt:lpstr>【193282】 タイセー（NTTアクセスサービス研究所）原価</vt:lpstr>
      <vt:lpstr>【193282】 タイセー（NTTアクセスサービス研究所）-2</vt:lpstr>
      <vt:lpstr>【193817】TDKマレーシア(SETタイ) 原価一覧</vt:lpstr>
      <vt:lpstr>【193998】日本化学 原価一覧</vt:lpstr>
      <vt:lpstr>【194083  SETB0083-A01】日産自動車　 原価</vt:lpstr>
      <vt:lpstr>【194252】京セラ 原価一覧</vt:lpstr>
      <vt:lpstr>【194367】富士ゴム 原価一覧</vt:lpstr>
      <vt:lpstr>【194367】富士ゴム 原価一覧-2</vt:lpstr>
      <vt:lpstr>【各営業所購入依頼分】AXA400コンフォーマル仕様 原価一覧</vt:lpstr>
      <vt:lpstr>【各営業所購入依頼分】AXA400コンフォーマル仕様 原価-2</vt:lpstr>
      <vt:lpstr>【191673】富士化学産業 原価一覧</vt:lpstr>
      <vt:lpstr>【191673】富士化学産業 原価一覧-2</vt:lpstr>
      <vt:lpstr>【192928】落合製作所 原価一覧</vt:lpstr>
      <vt:lpstr>【193677】ソマール 原価一覧</vt:lpstr>
      <vt:lpstr>【193677】ソマール 原価一覧-2</vt:lpstr>
      <vt:lpstr>【193741】日本発条 原価一覧</vt:lpstr>
      <vt:lpstr>【193741】日本発条 原価一覧-2</vt:lpstr>
      <vt:lpstr>【193741】日本発条 原価一覧-3</vt:lpstr>
      <vt:lpstr>【193936】豊田自動織機(日邦興産_井高_) 原価一覧</vt:lpstr>
      <vt:lpstr>【194224】SETB0087-A01　モメンティブ RTV</vt:lpstr>
      <vt:lpstr>【194548】エレマテック 原価一覧</vt:lpstr>
      <vt:lpstr>【194548】エレマテック 原価一覧-2</vt:lpstr>
      <vt:lpstr>【194548】エレマテック 原価一覧-3</vt:lpstr>
      <vt:lpstr>【194548】エレマテック 原価一覧-4</vt:lpstr>
      <vt:lpstr>【195024  SETB0090-A01】　千葉氏　NDK </vt:lpstr>
      <vt:lpstr>【195024  SETB0090-A01】　千葉氏　ND-2</vt:lpstr>
      <vt:lpstr>【195024  SETB0090-A01】　千葉氏　ND-3</vt:lpstr>
      <vt:lpstr>【195562】ソマール 原価一覧</vt:lpstr>
      <vt:lpstr>【各営業所購入依頼分】AXA400井桁治具 原価一覧</vt:lpstr>
      <vt:lpstr>【191939】日立Astemo(日本電計) 原価一覧</vt:lpstr>
      <vt:lpstr>【193392】日本制御機器 原価一覧</vt:lpstr>
      <vt:lpstr>【194646】泰光 原価一覧</vt:lpstr>
      <vt:lpstr>【194646】泰光 原価一覧-2</vt:lpstr>
      <vt:lpstr>【195538】イフェクト 原価一覧</vt:lpstr>
      <vt:lpstr>【195538】イフェクト 原価一覧-2</vt:lpstr>
      <vt:lpstr>【195611】丸一 原価一覧</vt:lpstr>
      <vt:lpstr>【195611】丸一 原価一覧-2</vt:lpstr>
      <vt:lpstr>【開発NO.SWS22005】SETB0089-A01　全圧力</vt:lpstr>
      <vt:lpstr>【仙台営業所購入依頼分】AXA400コンフォーマル仕様 原価一</vt:lpstr>
      <vt:lpstr>【仙台営業所購入依頼分】AXA400コンフォーマル仕様 原-2</vt:lpstr>
      <vt:lpstr>【仙台営業所購入依頼分】AXA400井桁治具 原価一覧</vt:lpstr>
      <vt:lpstr>追加【190252】日立パワーデバイス 原価一覧</vt:lpstr>
      <vt:lpstr>【194328】東邦工業(佐藤機工) 原価一覧</vt:lpstr>
      <vt:lpstr>【194369】富士ゴム工業 原価一覧</vt:lpstr>
      <vt:lpstr>【194369】富士ゴム工業 原価一覧-2</vt:lpstr>
      <vt:lpstr>【194734】出雲村田製作所(ホクシン) 原価一覧</vt:lpstr>
      <vt:lpstr>【194734】出雲村田製作所(ホクシン) 原価一覧-2</vt:lpstr>
      <vt:lpstr>【195519】①矢崎メキシコ様 　原価一覧　20220315</vt:lpstr>
      <vt:lpstr>【195519】②矢崎メキシコ様 　原価一覧　20220329</vt:lpstr>
      <vt:lpstr>【195770】住友電気工業 原価一覧</vt:lpstr>
      <vt:lpstr>【195853】エレマテック 原価一覧</vt:lpstr>
      <vt:lpstr>【195944】日本精工 原価一覧</vt:lpstr>
      <vt:lpstr>【195944】日本精工 谷田川依頼</vt:lpstr>
      <vt:lpstr>【195944】日本精工 谷田川依頼-2</vt:lpstr>
      <vt:lpstr>【196631】泰光 原価一覧</vt:lpstr>
      <vt:lpstr>【196631】泰光 原価一覧-2</vt:lpstr>
      <vt:lpstr>【196718】日本精工向け 原価一覧</vt:lpstr>
      <vt:lpstr>【開発研究】 　名古屋　卓上ロボット 上下架台 原価一覧 20</vt:lpstr>
      <vt:lpstr>【開発研究】 　名古屋営業所　電子天秤台　 原価一覧 2022</vt:lpstr>
      <vt:lpstr>追記【積層JETテスト用購入依頼品】 原価一覧</vt:lpstr>
      <vt:lpstr>【193720】岡部新電元　原価一覧</vt:lpstr>
      <vt:lpstr>【193720】岡部新電元　原価一覧-2</vt:lpstr>
      <vt:lpstr>【193720】岡部新電元　原価一覧-3</vt:lpstr>
      <vt:lpstr>【194110】TDKマレーシア(SETタイ) 原価一覧</vt:lpstr>
      <vt:lpstr>【194110】TDKマレーシア(SETタイ) 原価一覧-2</vt:lpstr>
      <vt:lpstr>【194571】パナソニックライフソリューションズ 原価一覧</vt:lpstr>
      <vt:lpstr>【194571】パナソニックライフソリューションズ 原価一-2</vt:lpstr>
      <vt:lpstr>【195029】SETB0094-A01　株式会社光洋向け　3</vt:lpstr>
      <vt:lpstr>【196221】TDKマレーシア(SETタイ) 原価一覧</vt:lpstr>
      <vt:lpstr>【196989 】　UMCエレクトロニクス様　 ツール治具改造</vt:lpstr>
      <vt:lpstr>【197097】ミツバ 原価一覧</vt:lpstr>
      <vt:lpstr>【197360】千葉　　有限会社ファーム富田様　原価一覧　20</vt:lpstr>
      <vt:lpstr>【197665】ASブレーキ(大西機工) 原価一覧</vt:lpstr>
      <vt:lpstr>追記【購入依頼 】AXELIA 超音波溶着テスト治具 原価一覧</vt:lpstr>
      <vt:lpstr>追記【購入依頼 】AXELIA 超音波溶着テスト治具 原価-2</vt:lpstr>
      <vt:lpstr>【194885、 194886】-1　アルプスアルパイン様 　</vt:lpstr>
      <vt:lpstr>【194885、 194886】-1　アルプスアルパイン様-2</vt:lpstr>
      <vt:lpstr>【194885、 194886】-2　アルプスアルパイン様 　</vt:lpstr>
      <vt:lpstr>【194885、 194886】-3　アルプスアルパイン様 　</vt:lpstr>
      <vt:lpstr>【194885、 194886】-4　アルプスアルパイン様 　</vt:lpstr>
      <vt:lpstr>【194885、 194886】-5　アルプスアルパイン様追加</vt:lpstr>
      <vt:lpstr>【194885、 194886】-5　アルプスアルパイン様-2</vt:lpstr>
      <vt:lpstr>【194932】岡部新電元　原価一覧</vt:lpstr>
      <vt:lpstr>【194932】岡部新電元　原価一覧-2</vt:lpstr>
      <vt:lpstr>【195612】昭和電工マテリアルズ（改造見積り）</vt:lpstr>
      <vt:lpstr>【195612】昭和電工マテリアルズ（改造見積り）-2</vt:lpstr>
      <vt:lpstr>【195882】ミネベアミツミ 原価一覧-22.4.12 (1</vt:lpstr>
      <vt:lpstr>【195882】ミネベアミツミ 原価一覧-22.4.12 -2</vt:lpstr>
      <vt:lpstr>【195882】ミネベアミツミ 原価一覧-22.4.12 -3</vt:lpstr>
      <vt:lpstr>【195882】ミネベアミツミ 原価一覧-22.4.12 -4</vt:lpstr>
      <vt:lpstr>【196331】旭化成テクノプラス 原価一覧</vt:lpstr>
      <vt:lpstr>【196331】旭化成テクノプラス 原価一覧-2</vt:lpstr>
      <vt:lpstr>【196635 】京都セミコンダクター様　 JRＶ2303ツー</vt:lpstr>
      <vt:lpstr>【196990】日本精工 原価一覧</vt:lpstr>
      <vt:lpstr>【196990】日本精工 谷田川依頼</vt:lpstr>
      <vt:lpstr>【196990】日本精工 谷田川依頼-2</vt:lpstr>
      <vt:lpstr>【197582】住友電気工業 原価一覧</vt:lpstr>
      <vt:lpstr>【197642】オリンパス 原価一覧</vt:lpstr>
      <vt:lpstr>【197682】日東シンコー(SV70のみ) 原価一覧</vt:lpstr>
      <vt:lpstr>【197845】SETタイ 原価一覧</vt:lpstr>
      <vt:lpstr>【197893】TDKマレーシア(SETタイ) 原価一覧</vt:lpstr>
      <vt:lpstr>【198027】スタンレー電気(横山機工) 原価一覧</vt:lpstr>
      <vt:lpstr>【198086】進和商事 原価一覧</vt:lpstr>
      <vt:lpstr>【194854】藤本電器(エア・ブラウン) 原価一覧</vt:lpstr>
      <vt:lpstr>【194854】藤本電器(エア・ブラウン) 原価一覧-2</vt:lpstr>
      <vt:lpstr>【196298】 第一商事</vt:lpstr>
      <vt:lpstr>【197082 】京都セミコンダクター様　 JRＶ2303ツー</vt:lpstr>
      <vt:lpstr>【198769】丸一(JR2304N) 原価一覧</vt:lpstr>
      <vt:lpstr>【198987】共栄産業(ニップンエンジニエアリング) 原価一</vt:lpstr>
      <vt:lpstr>【195594】山西電機(エア・ブラウン) 原価一覧</vt:lpstr>
      <vt:lpstr>【195594】山西電機(エア・ブラウン) 原価一覧-2</vt:lpstr>
      <vt:lpstr>【195595】マーレ 原価一覧</vt:lpstr>
      <vt:lpstr>【195595】マーレ 原価一覧-2</vt:lpstr>
      <vt:lpstr>【195595】マーレ 原価一覧-3</vt:lpstr>
      <vt:lpstr>【196948】啓愛社 原価一覧-22.6.3</vt:lpstr>
      <vt:lpstr>【197031】パナソニックライフソリューションズ</vt:lpstr>
      <vt:lpstr>【197031】パナソニックライフソリューションズ-2</vt:lpstr>
      <vt:lpstr>【197337】 SETB0091-A01 千葉氏　OKIシン</vt:lpstr>
      <vt:lpstr>【197337】 SETB0091-A01 千葉氏　OKI-2</vt:lpstr>
      <vt:lpstr>【197337】 SETB0091-A01 千葉氏　OKI-3</vt:lpstr>
      <vt:lpstr>【197495】郡山ヒロセ電機 原価一覧</vt:lpstr>
      <vt:lpstr>【197495】郡山ヒロセ電機 原価一覧-2</vt:lpstr>
      <vt:lpstr>【197523】岡部新電元　原価一覧</vt:lpstr>
      <vt:lpstr>【197523】岡部新電元　原価一覧-2</vt:lpstr>
      <vt:lpstr>【197523】岡部新電元　原価一覧-3</vt:lpstr>
      <vt:lpstr>【197684】日東シンコー(SV70+90°回転機構) 原価</vt:lpstr>
      <vt:lpstr>【199751】ミツバ 原価一覧</vt:lpstr>
      <vt:lpstr>【197337】 SETB0091-A01 千葉氏　OKI-4</vt:lpstr>
      <vt:lpstr>【199165】TDKマレーシア(SETタイ) 原価一覧</vt:lpstr>
      <vt:lpstr>【199368】日本サポートシステム 原価一覧</vt:lpstr>
      <vt:lpstr>【199582】三和スクリーン銘板 原価一覧</vt:lpstr>
      <vt:lpstr>【199734】上野部長　JR3303+10ccシリンジ+SV</vt:lpstr>
      <vt:lpstr>【200040】千葉氏 松井電器産業株式会社様 原価一覧202</vt:lpstr>
      <vt:lpstr>【200040】千葉氏 松井電器産業株式会社様 原価一覧2-2</vt:lpstr>
      <vt:lpstr>【200079】富士電機(日本電計) 原価一覧</vt:lpstr>
      <vt:lpstr>【200296】森田製作所 原価一覧</vt:lpstr>
      <vt:lpstr>【198809】丸一(JC-3) 原価一覧</vt:lpstr>
      <vt:lpstr>【198809】丸一(JC-3) 原価一覧-2</vt:lpstr>
      <vt:lpstr>【199170】TDKマレーシア(SETタイ) 原価一覧</vt:lpstr>
      <vt:lpstr>【199170】TDKマレーシア(SETタイ) 原価一覧-2</vt:lpstr>
      <vt:lpstr>【200417】 オムロン阿蘇 原価一覧</vt:lpstr>
      <vt:lpstr>【200553】 昭和通商（ヤマリア） 原価一覧</vt:lpstr>
      <vt:lpstr>【200553】 昭和通商（ヤマリア） 原価一覧-2</vt:lpstr>
      <vt:lpstr>【200568】 アルメガ原価一覧</vt:lpstr>
      <vt:lpstr>【200568】 アルメガ原価一覧-2</vt:lpstr>
      <vt:lpstr>【200874】 SETB0126-A01 株式会社光洋様 J</vt:lpstr>
      <vt:lpstr>【200874】 SETB0126-A01 株式会社光洋様-2</vt:lpstr>
      <vt:lpstr>【200991】 NOK原価一覧</vt:lpstr>
      <vt:lpstr>【200991】 NOK原価一覧-2</vt:lpstr>
      <vt:lpstr>【201110】富士通テレコムネットワーク(渡辺精工) 原価一</vt:lpstr>
      <vt:lpstr>【201238】日産自動車向け 原価一覧</vt:lpstr>
      <vt:lpstr>【201238】日産自動車向け 原価一覧-2</vt:lpstr>
      <vt:lpstr>【195318】トアック 原価一覧</vt:lpstr>
      <vt:lpstr>【195318】トアック 原価一覧-2</vt:lpstr>
      <vt:lpstr>【197902】富士ゴム工業 原価一覧</vt:lpstr>
      <vt:lpstr>【197902】富士ゴム工業 原価一覧-2</vt:lpstr>
      <vt:lpstr>【198656】パナソニックライフソリューションズ電材三重(紀</vt:lpstr>
      <vt:lpstr>【198656】パナソニックライフソリューションズ電材三重-2</vt:lpstr>
      <vt:lpstr>【198671】千葉氏 東北電子工業株式会社様（緒方製作所様）</vt:lpstr>
      <vt:lpstr>【198671】千葉氏 東北電子工業株式会社様（緒方製作所-2</vt:lpstr>
      <vt:lpstr>【199274】コーセル(ホクシン) 原価一覧</vt:lpstr>
      <vt:lpstr>【200142】東京計測機材 原価一覧</vt:lpstr>
      <vt:lpstr>【200142】東京計測機材 原価一覧-2</vt:lpstr>
      <vt:lpstr>【201257】 横浜国立大学 原価一覧</vt:lpstr>
      <vt:lpstr>【201257】 横浜国立大学 原価一覧-2</vt:lpstr>
      <vt:lpstr>【201447】エレマテック 原価一覧</vt:lpstr>
      <vt:lpstr>【201448】エレマテック 原価一覧</vt:lpstr>
      <vt:lpstr>【201722】エレマテック 原価一覧</vt:lpstr>
      <vt:lpstr>【201758】日本製鉄 原価一覧</vt:lpstr>
      <vt:lpstr>【202023】千葉　　有限会社ファーム富田様　原価一覧　20</vt:lpstr>
      <vt:lpstr>【202042】上野部長　JR3303N+ツール治具2連　SV</vt:lpstr>
      <vt:lpstr>【202106】AXEND 原価一覧</vt:lpstr>
      <vt:lpstr>【19】友野氏　SETB0107-A01 JR3504　マニホ</vt:lpstr>
      <vt:lpstr>【190992】パナソニックライフソリューションズ 原価一覧</vt:lpstr>
      <vt:lpstr>【190992】パナソニックライフソリューションズ 原価一-2</vt:lpstr>
      <vt:lpstr>【192779】東京測定器材 原価一覧</vt:lpstr>
      <vt:lpstr>【192966】パナソニックライフソリューションズ 原価一覧</vt:lpstr>
      <vt:lpstr>【192966】パナソニックライフソリューションズ 原価一-2</vt:lpstr>
      <vt:lpstr>【192966】パナソニックライフソリューションズ 原価一-3</vt:lpstr>
      <vt:lpstr>【193898】住友電装 原価一覧</vt:lpstr>
      <vt:lpstr>【193898】住友電装 原価一覧-2</vt:lpstr>
      <vt:lpstr>【193898】住友電装 原価一覧-3</vt:lpstr>
      <vt:lpstr>【194282】古河電工パワーシステムズ原価一覧</vt:lpstr>
      <vt:lpstr>【194537】長谷川金物 原価一覧</vt:lpstr>
      <vt:lpstr>【195539】イフェクト 原価一覧</vt:lpstr>
      <vt:lpstr>【195539】イフェクト 原価一覧-2</vt:lpstr>
      <vt:lpstr>【196631】泰光 原価一覧-3</vt:lpstr>
      <vt:lpstr>【196631】泰光 原価一覧-4</vt:lpstr>
      <vt:lpstr>【199145】アドビック 原価一覧</vt:lpstr>
      <vt:lpstr>【199148】アドビック 原価一覧</vt:lpstr>
      <vt:lpstr>【199351】株式会社真央原価一覧</vt:lpstr>
      <vt:lpstr>【199437】 日星工業 原価一覧</vt:lpstr>
      <vt:lpstr>【199437】 日星工業 原価一覧-2</vt:lpstr>
      <vt:lpstr>【199697】 WINTECH 原価一覧(300)</vt:lpstr>
      <vt:lpstr>【199697】 WINTECH 原価一覧(300)-2</vt:lpstr>
      <vt:lpstr>【199895】 オムロン阿蘇 原価一覧</vt:lpstr>
      <vt:lpstr>【200091】 昭和通商（ヤマリア） 原価一覧</vt:lpstr>
      <vt:lpstr>【200091】 昭和通商（ヤマリア） 原価一覧-2</vt:lpstr>
      <vt:lpstr>【200106】 ワンダーフューチャーコーポレーション 原価一</vt:lpstr>
      <vt:lpstr>【200107】 ワンダーフューチャーコーポレーション 原価一</vt:lpstr>
      <vt:lpstr>【200222】 マーレ 原価一覧</vt:lpstr>
      <vt:lpstr>【200222】 マーレ 原価一覧-2</vt:lpstr>
      <vt:lpstr>【200482】 アイホン原価一覧</vt:lpstr>
      <vt:lpstr>【200482】 アイホン原価一覧-2</vt:lpstr>
      <vt:lpstr>【201948 】日伝（マーレジャパン）原価一覧</vt:lpstr>
      <vt:lpstr>【201948 】日伝（マーレジャパン）原価一覧-2</vt:lpstr>
      <vt:lpstr>【202019】富士ゴム2号機化改造 原価一覧</vt:lpstr>
      <vt:lpstr>【202019】富士ゴム2号機化改造 原価一覧-2</vt:lpstr>
      <vt:lpstr>A2-STSG2022TKO(JR3303+SV01+チルト)</vt:lpstr>
      <vt:lpstr>A2-STSG2022TKO(JR3303+SV01+チル-2</vt:lpstr>
      <vt:lpstr>A-NPC2022NGY(JR3303+ecoDUO600)展</vt:lpstr>
      <vt:lpstr>A-NPC2022NGY(JR3303+ecoDUO600-2</vt:lpstr>
      <vt:lpstr>AXELIA2ヘッド治具 コンフォーマル仕様 原価一覧</vt:lpstr>
      <vt:lpstr>AXELIA2ヘッド治具 コンフォーマル仕様 原価一覧-2</vt:lpstr>
      <vt:lpstr>AXELIA2ヘッド治具 コンフォーマル仕様 原価一覧-3</vt:lpstr>
      <vt:lpstr>B-NPC2022NGY(JR3303+SV01+チルト)展示</vt:lpstr>
      <vt:lpstr>B-NPC2022NGY(JR3303+SV01+チルト)-2</vt:lpstr>
      <vt:lpstr>B-STSG2022TKO(AXA200+Beatrum-H)</vt:lpstr>
      <vt:lpstr>B-STSG2022TKO(AXA200+Beatrum--2</vt:lpstr>
      <vt:lpstr>C-NPC2022NGY(AXA400+SV70+上下架台)展</vt:lpstr>
      <vt:lpstr>C-NPC2022NGY(AXA400+SV70+上下架台-2</vt:lpstr>
      <vt:lpstr>C-STSG2022TKO(AXA200+ecoDUO450)</vt:lpstr>
      <vt:lpstr>C-STSG2022TKO(AXA200+ecoDUO45-2</vt:lpstr>
      <vt:lpstr>D-NPC2022NGY(AXP300+ecoPEN600)展</vt:lpstr>
      <vt:lpstr>D-NPC2022NGY(AXP300+ecoPEN600-2</vt:lpstr>
      <vt:lpstr>DPS課購入品 原価一覧</vt:lpstr>
      <vt:lpstr>インターネプコン2022東京 B(AXA400+SV70+上下</vt:lpstr>
      <vt:lpstr>インターネプコン2022東京 C(AXA400+SV91+SV</vt:lpstr>
      <vt:lpstr>インターネプコン2022東京 D(AXA300+NOVADOT</vt:lpstr>
      <vt:lpstr>インターネプコン2022東京 E-NPC2020TYO(RDス</vt:lpstr>
      <vt:lpstr>インターネプコン2022東京 E-NPC2020TYO(R-2</vt:lpstr>
      <vt:lpstr>追加【190252】日立パワーデバイス 原価一覧-2</vt:lpstr>
      <vt:lpstr>'【19】友野氏　SETB0107-A01 JR3504　マニホ'!_FilterDatabase</vt:lpstr>
      <vt:lpstr>'【195024  SETB0090-A01】　千葉氏　ND-2'!_FilterDatabase</vt:lpstr>
      <vt:lpstr>'【195024  SETB0090-A01】　千葉氏　ND-3'!_FilterDatabase</vt:lpstr>
      <vt:lpstr>'【195024  SETB0090-A01】　千葉氏　NDK '!_FilterDatabase</vt:lpstr>
      <vt:lpstr>'【193282】 タイセー（NTTアクセスサービス研究所）-2'!Print_Area</vt:lpstr>
      <vt:lpstr>'【194646】泰光 原価一覧-2'!Print_Area</vt:lpstr>
      <vt:lpstr>'【194734】出雲村田製作所(ホクシン) 原価一覧-2'!Print_Area</vt:lpstr>
      <vt:lpstr>'【195538】イフェクト 原価一覧'!Print_Area</vt:lpstr>
      <vt:lpstr>'【195538】イフェクト 原価一覧-2'!Print_Area</vt:lpstr>
      <vt:lpstr>'【195539】イフェクト 原価一覧-2'!Print_Area</vt:lpstr>
      <vt:lpstr>'【195595】マーレ 原価一覧'!Print_Area</vt:lpstr>
      <vt:lpstr>'【195595】マーレ 原価一覧-2'!Print_Area</vt:lpstr>
      <vt:lpstr>'【195595】マーレ 原価一覧-3'!Print_Area</vt:lpstr>
      <vt:lpstr>'【196631】泰光 原価一覧-2'!Print_Area</vt:lpstr>
      <vt:lpstr>'【196631】泰光 原価一覧-4'!Print_Area</vt:lpstr>
      <vt:lpstr>'【197337】 SETB0091-A01 千葉氏　OKI-3'!Print_Area</vt:lpstr>
      <vt:lpstr>'【197337】 SETB0091-A01 千葉氏　OKI-4'!Print_Area</vt:lpstr>
      <vt:lpstr>'【197337】 SETB0091-A01 千葉氏　OKIシン'!Print_Area</vt:lpstr>
      <vt:lpstr>'【200874】 SETB0126-A01 株式会社光洋様 J'!Print_Area</vt:lpstr>
      <vt:lpstr>'【開発研究】 　名古屋　卓上ロボット 上下架台 原価一覧 20'!Print_Area</vt:lpstr>
      <vt:lpstr>'【開発研究】 　名古屋営業所　電子天秤台　 原価一覧 2022'!Print_Area</vt:lpstr>
      <vt:lpstr>'【仙台営業所購入依頼分】AXA400コンフォーマル仕様 原価一'!Print_Area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貴久 佐藤</dc:creator>
  <cp:lastModifiedBy>貴久 佐藤</cp:lastModifiedBy>
  <dcterms:created xsi:type="dcterms:W3CDTF">2026-07-24T11:05:56Z</dcterms:created>
  <dcterms:modified xsi:type="dcterms:W3CDTF">2026-07-24T11:07:17Z</dcterms:modified>
</cp:coreProperties>
</file>